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3028" windowHeight="9275" tabRatio="591"/>
  </bookViews>
  <sheets>
    <sheet name="料单汇总" sheetId="13" r:id="rId1"/>
    <sheet name="BID-MAL-BHJ06A" sheetId="14" state="hidden" r:id="rId2"/>
    <sheet name="BID-MAL-BHJ07A" sheetId="15" state="hidden" r:id="rId3"/>
    <sheet name="BID-MAL-PS3A" sheetId="16" state="hidden" r:id="rId4"/>
    <sheet name="BID-MAL-PS3AS" sheetId="17" state="hidden" r:id="rId5"/>
    <sheet name="BID-MAL-PS3B" sheetId="18" state="hidden" r:id="rId6"/>
    <sheet name="BID-MAL-PS3BR8" sheetId="19" state="hidden" r:id="rId7"/>
    <sheet name="BID-MAL-PS3BR9" sheetId="20" state="hidden" r:id="rId8"/>
    <sheet name="BID-MAL-PS3BR11" sheetId="21" state="hidden" r:id="rId9"/>
    <sheet name="BID-MAL-PS3BR12" sheetId="22" state="hidden" r:id="rId10"/>
    <sheet name="BID-MAL-PS3BR13" sheetId="23" state="hidden" r:id="rId11"/>
    <sheet name="BID-MAL-PS3BR14" sheetId="24" state="hidden" r:id="rId12"/>
    <sheet name="BID-MAL-PS3BR15" sheetId="25" state="hidden" r:id="rId13"/>
    <sheet name="BID-MAL-PS3C" sheetId="26" state="hidden" r:id="rId14"/>
    <sheet name="BID-MAL-PS3CP" sheetId="27" state="hidden" r:id="rId15"/>
    <sheet name="BID-MAL-PS3FSP" sheetId="28" state="hidden" r:id="rId16"/>
    <sheet name="BID-MAL-PS3K" sheetId="29" state="hidden" r:id="rId17"/>
    <sheet name="BID-MAL-PS3L" sheetId="30" state="hidden" r:id="rId18"/>
    <sheet name="BID-MAL-PS3M" sheetId="31" state="hidden" r:id="rId19"/>
    <sheet name="BID-MAL-PS3R" sheetId="32" state="hidden" r:id="rId20"/>
    <sheet name="BID-MAL-PS3WDP" sheetId="33" state="hidden" r:id="rId21"/>
    <sheet name="Sheet1" sheetId="10" state="hidden" r:id="rId22"/>
    <sheet name="ReadMe" sheetId="5" state="hidden" r:id="rId23"/>
    <sheet name="Discipline" sheetId="2" state="hidden" r:id="rId24"/>
    <sheet name="Assistant" sheetId="6" state="hidden" r:id="rId25"/>
    <sheet name="损耗率" sheetId="7" state="hidden" r:id="rId26"/>
  </sheets>
  <definedNames>
    <definedName name="_xlnm._FilterDatabase" localSheetId="0" hidden="1">料单汇总!$A$1:$V$14</definedName>
    <definedName name="_xlnm._FilterDatabase" localSheetId="2" hidden="1">'BID-MAL-BHJ07A'!$A$2:$AB$1454</definedName>
    <definedName name="_xlnm._FilterDatabase" localSheetId="18" hidden="1">'BID-MAL-PS3M'!$A$1:$AA$3759</definedName>
    <definedName name="_xlnm._FilterDatabase" localSheetId="20" hidden="1">'BID-MAL-PS3WDP'!$A$1:$AB$234</definedName>
    <definedName name="BOQUnit" localSheetId="25">#REF!:INDEX(#REF!,COUNTA(#REF!))</definedName>
    <definedName name="BOQUnit">#REF!:INDEX(#REF!,COUNTA(#REF!))</definedName>
    <definedName name="Counter" localSheetId="25">COUNTA(INDEX(损耗率!ValData,,MATCH(#REF!,Discipline!$1:$1,0)))</definedName>
    <definedName name="Counter">COUNTA(INDEX(损耗率!ValData,,MATCH(#REF!,Discipline!$1:$1,0)))</definedName>
    <definedName name="Discipline" localSheetId="25">Discipline!$A$2:INDEX(Discipline!$A:$A,COUNTA(Discipline!$A:$A))</definedName>
    <definedName name="Discipline">Discipline!$A$2:INDEX(Discipline!$A:$A,COUNTA(Discipline!$A:$A))</definedName>
    <definedName name="DisciplinePopup" localSheetId="25">INDEX(损耗率!ValData,1,MATCH(#REF!,Discipline!$1:$1,0)):INDEX(损耗率!ValData,损耗率!Counter,MATCH(#REF!,Discipline!$1:$1,0))</definedName>
    <definedName name="DisciplinePopup">INDEX(损耗率!ValData,1,MATCH(#REF!,Discipline!$1:$1,0)):INDEX(损耗率!ValData,Counter,MATCH(#REF!,Discipline!$1:$1,0))</definedName>
    <definedName name="EQPFlg" localSheetId="25">#REF!:INDEX(#REF!,COUNTA(#REF!))</definedName>
    <definedName name="EQPFlg">#REF!:INDEX(#REF!,COUNTA(#REF!))</definedName>
    <definedName name="MTOUnit" localSheetId="25">#REF!:INDEX(#REF!,COUNTA(#REF!))</definedName>
    <definedName name="MTOUnit">#REF!:INDEX(#REF!,COUNTA(#REF!))</definedName>
    <definedName name="OBS" localSheetId="25">#REF!:INDEX(#REF!,COUNTA(#REF!))</definedName>
    <definedName name="OBS">#REF!:INDEX(#REF!,COUNTA(#REF!))</definedName>
    <definedName name="OFEFlg" localSheetId="25">#REF!:INDEX(#REF!,COUNTA(#REF!))</definedName>
    <definedName name="OFEFlg">#REF!:INDEX(#REF!,COUNTA(#REF!))</definedName>
    <definedName name="PBS" localSheetId="25">#REF!:INDEX(#REF!,COUNTA(#REF!))</definedName>
    <definedName name="PBS">#REF!:INDEX(#REF!,COUNTA(#REF!))</definedName>
    <definedName name="Rev" localSheetId="25">#REF!:INDEX(#REF!,COUNTA(#REF!))</definedName>
    <definedName name="Rev">#REF!:INDEX(#REF!,COUNTA(#REF!))</definedName>
    <definedName name="Section" localSheetId="25">#REF!:INDEX(#REF!,COUNTA(#REF!))</definedName>
    <definedName name="Section">#REF!:INDEX(#REF!,COUNTA(#REF!))</definedName>
    <definedName name="ValData" localSheetId="25">Discipline!$A$2:INDEX(Discipline!$1:$100,100,COUNTA(Discipline!$1:$1))</definedName>
    <definedName name="ValData">Discipline!$A$2:INDEX(Discipline!$1:$100,100,COUNTA(Discipline!$1:$1))</definedName>
    <definedName name="Counter" localSheetId="0">COUNTA(INDEX(损耗率!ValData,,MATCH(料单汇总!XFD1,Discipline!$1:$1,0)))</definedName>
    <definedName name="DisciplinePopup" localSheetId="0">INDEX(损耗率!ValData,1,MATCH(料单汇总!XFD1,Discipline!$1:$1,0)):INDEX(损耗率!ValData,料单汇总!Counter,MATCH(料单汇总!XFD1,Discipline!$1:$1,0))</definedName>
    <definedName name="_xlnm.Print_Area" localSheetId="0">料单汇总!$A$1:$P$14</definedName>
    <definedName name="_xlnm.Print_Titles" localSheetId="0">料单汇总!$B:$B,料单汇总!$1:$1</definedName>
  </definedNames>
  <calcPr calcId="144525"/>
</workbook>
</file>

<file path=xl/sharedStrings.xml><?xml version="1.0" encoding="utf-8"?>
<sst xmlns="http://schemas.openxmlformats.org/spreadsheetml/2006/main" count="145555" uniqueCount="7844">
  <si>
    <t>组块</t>
  </si>
  <si>
    <r>
      <rPr>
        <b/>
        <sz val="9"/>
        <rFont val="宋体"/>
        <charset val="134"/>
      </rPr>
      <t>序号</t>
    </r>
    <r>
      <rPr>
        <b/>
        <sz val="9"/>
        <rFont val="Times New Roman"/>
        <charset val="134"/>
      </rPr>
      <t xml:space="preserve">
SN</t>
    </r>
  </si>
  <si>
    <r>
      <rPr>
        <b/>
        <sz val="9"/>
        <rFont val="宋体"/>
        <charset val="134"/>
      </rPr>
      <t>专业</t>
    </r>
    <r>
      <rPr>
        <b/>
        <sz val="9"/>
        <rFont val="Times New Roman"/>
        <charset val="134"/>
      </rPr>
      <t xml:space="preserve">
Discipline</t>
    </r>
  </si>
  <si>
    <r>
      <rPr>
        <b/>
        <sz val="9"/>
        <rFont val="宋体"/>
        <charset val="134"/>
      </rPr>
      <t xml:space="preserve">物资名称
</t>
    </r>
    <r>
      <rPr>
        <b/>
        <sz val="9"/>
        <rFont val="Times New Roman"/>
        <charset val="134"/>
      </rPr>
      <t>ItemName</t>
    </r>
  </si>
  <si>
    <r>
      <rPr>
        <b/>
        <sz val="9"/>
        <rFont val="宋体"/>
        <charset val="134"/>
      </rPr>
      <t xml:space="preserve">参考文件
</t>
    </r>
    <r>
      <rPr>
        <b/>
        <sz val="9"/>
        <rFont val="Times New Roman"/>
        <charset val="134"/>
      </rPr>
      <t>Reference Documentation</t>
    </r>
  </si>
  <si>
    <r>
      <rPr>
        <b/>
        <sz val="9"/>
        <rFont val="宋体"/>
        <charset val="134"/>
      </rPr>
      <t>物资类型</t>
    </r>
    <r>
      <rPr>
        <b/>
        <sz val="9"/>
        <rFont val="Times New Roman"/>
        <charset val="134"/>
      </rPr>
      <t xml:space="preserve">
Type of Material</t>
    </r>
  </si>
  <si>
    <r>
      <rPr>
        <b/>
        <sz val="9"/>
        <rFont val="宋体"/>
        <charset val="134"/>
      </rPr>
      <t>规格</t>
    </r>
    <r>
      <rPr>
        <b/>
        <sz val="9"/>
        <rFont val="Times New Roman"/>
        <charset val="134"/>
      </rPr>
      <t xml:space="preserve">
(</t>
    </r>
    <r>
      <rPr>
        <b/>
        <sz val="9"/>
        <rFont val="宋体"/>
        <charset val="134"/>
      </rPr>
      <t>除材质外所有参数</t>
    </r>
    <r>
      <rPr>
        <b/>
        <sz val="9"/>
        <rFont val="Times New Roman"/>
        <charset val="134"/>
      </rPr>
      <t>)
Specification</t>
    </r>
  </si>
  <si>
    <r>
      <rPr>
        <b/>
        <sz val="9"/>
        <rFont val="宋体"/>
        <charset val="134"/>
      </rPr>
      <t xml:space="preserve">材质
</t>
    </r>
    <r>
      <rPr>
        <b/>
        <sz val="9"/>
        <rFont val="Times New Roman"/>
        <charset val="134"/>
      </rPr>
      <t>Material</t>
    </r>
  </si>
  <si>
    <r>
      <rPr>
        <b/>
        <sz val="9"/>
        <rFont val="宋体"/>
        <charset val="134"/>
      </rPr>
      <t xml:space="preserve">单位
</t>
    </r>
    <r>
      <rPr>
        <b/>
        <sz val="9"/>
        <rFont val="Times New Roman"/>
        <charset val="134"/>
      </rPr>
      <t>MTOUnit</t>
    </r>
  </si>
  <si>
    <r>
      <rPr>
        <b/>
        <sz val="9"/>
        <rFont val="宋体"/>
        <charset val="134"/>
      </rPr>
      <t xml:space="preserve">数量
</t>
    </r>
    <r>
      <rPr>
        <b/>
        <sz val="9"/>
        <rFont val="Times New Roman"/>
        <charset val="134"/>
      </rPr>
      <t>MTOQty</t>
    </r>
  </si>
  <si>
    <r>
      <rPr>
        <b/>
        <sz val="9"/>
        <rFont val="宋体"/>
        <charset val="134"/>
      </rPr>
      <t xml:space="preserve">余量
</t>
    </r>
    <r>
      <rPr>
        <b/>
        <sz val="9"/>
        <rFont val="Times New Roman"/>
        <charset val="134"/>
      </rPr>
      <t>Margin</t>
    </r>
  </si>
  <si>
    <r>
      <rPr>
        <b/>
        <sz val="9"/>
        <rFont val="宋体"/>
        <charset val="134"/>
      </rPr>
      <t>重量</t>
    </r>
    <r>
      <rPr>
        <b/>
        <sz val="9"/>
        <rFont val="Times New Roman"/>
        <charset val="134"/>
      </rPr>
      <t xml:space="preserve">
Weight</t>
    </r>
  </si>
  <si>
    <r>
      <rPr>
        <b/>
        <sz val="9"/>
        <rFont val="宋体"/>
        <charset val="134"/>
      </rPr>
      <t xml:space="preserve">取证
</t>
    </r>
    <r>
      <rPr>
        <b/>
        <sz val="9"/>
        <rFont val="Times New Roman"/>
        <charset val="134"/>
      </rPr>
      <t>Certificate</t>
    </r>
  </si>
  <si>
    <r>
      <rPr>
        <b/>
        <sz val="9"/>
        <rFont val="宋体"/>
        <charset val="134"/>
      </rPr>
      <t xml:space="preserve">备件
</t>
    </r>
    <r>
      <rPr>
        <b/>
        <sz val="9"/>
        <rFont val="Times New Roman"/>
        <charset val="134"/>
      </rPr>
      <t>Spare</t>
    </r>
  </si>
  <si>
    <r>
      <rPr>
        <b/>
        <sz val="9"/>
        <rFont val="宋体"/>
        <charset val="134"/>
      </rPr>
      <t>备注</t>
    </r>
    <r>
      <rPr>
        <b/>
        <sz val="9"/>
        <rFont val="Times New Roman"/>
        <charset val="134"/>
      </rPr>
      <t xml:space="preserve">
Remark</t>
    </r>
  </si>
  <si>
    <t>BID-MAL-PS3K</t>
  </si>
  <si>
    <t>PI</t>
  </si>
  <si>
    <t>SP</t>
  </si>
  <si>
    <t>4355-PS3K-6-50-0005~4355-PS3K-6-51-0109, 4355-GENOF-5-14-0003-2</t>
  </si>
  <si>
    <t>AUTOMATIC RECIRCULATION VALVE</t>
  </si>
  <si>
    <t>24in, 20Barg, 85℃, 0mm,150#RF</t>
  </si>
  <si>
    <t>BODY MATERIAL:ASTM B148-UNS C95800,DISC MATERIAL:ASTM B148-UNS C95800,DISC GUIDE MATERIAL:Aluminium Bronze,BOLTING MATERIAL:ASTM A320-L7M/A194-7M,SPRING MATERIAL:Inconel X750,VALVE TRIM MATERIAL:Aluminium Bronze / PTFE</t>
  </si>
  <si>
    <t>Pcs</t>
  </si>
  <si>
    <t>8in, 51.1Barg, 175℃, 3mm,300#RF</t>
  </si>
  <si>
    <t>BODY MATERIAL:ASTM A350-LF2 cl 1/A352-LCC,DISC MATERIAL:ASTM A352-LCC,DISC GUIDE MATERIAL:LTCS,BOLTING MATERIAL:ASTM A320-L7M/A194-7M,SPRING MATERIAL:Inconel X750,VALVE TRIM MATERIAL:Alloy 825, filled PTFE</t>
  </si>
  <si>
    <t>12in, 51.7Barg, 200℃, 0mm,300#RF</t>
  </si>
  <si>
    <t>BODY MATERIAL:ASTM B564 UNSN08825,DISC MATERIAL:ASTM A494 CU5MCUC,DISC GUIDE MATERIAL:Alloy 825,BOLTING MATERIAL:ASTM A320-L7M/A194-7M,SPRING MATERIAL:Inconel X750,VALVE TRIM MATERIAL:Alloy 825, filled PTFE</t>
  </si>
  <si>
    <t>BID-MAL-PS3L</t>
  </si>
  <si>
    <t>120</t>
  </si>
  <si>
    <t>4355-PS3L-6-51-0001-001-4~4355-PS3L-6-51-0178-001-2,4355-GENOF-5-14-0003-2</t>
  </si>
  <si>
    <t>Air Release&amp;Vaccum Valve</t>
  </si>
  <si>
    <t>2in，CL150</t>
  </si>
  <si>
    <t>TBA</t>
  </si>
  <si>
    <t>121</t>
  </si>
  <si>
    <t>2in，CL300</t>
  </si>
  <si>
    <t>122</t>
  </si>
  <si>
    <t>123</t>
  </si>
  <si>
    <t>18in，CL150 RF 20 Barg 85 Deg C</t>
  </si>
  <si>
    <t>ASTM B148-UNS C95800/Aluminium Bronze / PTFE</t>
  </si>
  <si>
    <t>124</t>
  </si>
  <si>
    <t>167</t>
  </si>
  <si>
    <t>10in，CL150 RF 20 Barg 85 Deg C</t>
  </si>
  <si>
    <t>ASTM B148-UNS C95800</t>
  </si>
  <si>
    <t>168</t>
  </si>
  <si>
    <t>BID-MAL-PS3M</t>
  </si>
  <si>
    <t>Pi</t>
  </si>
  <si>
    <t>4355-PS3M-6-50-0001-001-5~4355-PS3M-6-51-0073-001-1, 4355-GENOF-5-14-0003-0</t>
  </si>
  <si>
    <t>16in, CL150</t>
  </si>
  <si>
    <t>30in, CL150</t>
  </si>
  <si>
    <r>
      <rPr>
        <b/>
        <sz val="9"/>
        <rFont val="宋体"/>
        <charset val="134"/>
      </rPr>
      <t xml:space="preserve">物资类型
</t>
    </r>
    <r>
      <rPr>
        <b/>
        <sz val="9"/>
        <rFont val="Times New Roman"/>
        <charset val="134"/>
      </rPr>
      <t>Type of Material</t>
    </r>
  </si>
  <si>
    <r>
      <rPr>
        <sz val="9"/>
        <color theme="1"/>
        <rFont val="宋体"/>
        <charset val="134"/>
      </rPr>
      <t>备注</t>
    </r>
    <r>
      <rPr>
        <b/>
        <sz val="9"/>
        <rFont val="Times New Roman"/>
        <charset val="134"/>
      </rPr>
      <t xml:space="preserve">
Remark</t>
    </r>
  </si>
  <si>
    <t>BID-MAL-BHJ06A</t>
  </si>
  <si>
    <t>1</t>
  </si>
  <si>
    <t>Fitting</t>
  </si>
  <si>
    <t>4355-BHTY-5-31-0001-2</t>
  </si>
  <si>
    <t>ELBOW</t>
  </si>
  <si>
    <t>2IN SCH160 ELBOW 90 DEGREES LONG RADIUS SEAMLESS BW LTCS  DIMS TO ASME B16.9 NACE MR0175/ISO15156</t>
  </si>
  <si>
    <t>ASTM A420 WPL6</t>
  </si>
  <si>
    <t>2</t>
  </si>
  <si>
    <t>3</t>
  </si>
  <si>
    <t>4</t>
  </si>
  <si>
    <t>5</t>
  </si>
  <si>
    <t>8IN SCH120 ELBOW 90 DEGREES LONG RADIUS SEAMLESS BW LTCS  DIMS TO ASME B16.9 NACE MR0175/ISO15156</t>
  </si>
  <si>
    <t>6</t>
  </si>
  <si>
    <t>1IN SCH10S ELBOW 90 DEGREES LONG RADIUS SEAMLESSBW ALLOY 825 DIMS TO ASME B16.9 NACE MR0175/ISO15156</t>
  </si>
  <si>
    <t>ASTM B366-WPNICMC</t>
  </si>
  <si>
    <t>7</t>
  </si>
  <si>
    <t>1/2IN SCHXXS ELBOW 90 DEG. LR SEAMLESS BW LTCS DIMS TO ASME B16.9 NACE MR0175/ISO15156</t>
  </si>
  <si>
    <t>8</t>
  </si>
  <si>
    <t>3/4IN SCH80S ELBOW 90 DEGREES LONG RADIUS SEAMLESSBW STAINLESS STEEL  DIMS TO ASME B16.9 NACE MR0175/ISO15156</t>
  </si>
  <si>
    <t>ASTM A403 WP316</t>
  </si>
  <si>
    <t>9</t>
  </si>
  <si>
    <t>10</t>
  </si>
  <si>
    <t>11</t>
  </si>
  <si>
    <t>1IN SCH80S ELBOW 90 DEG. LR SEAMLESS BW ALLOY</t>
  </si>
  <si>
    <t>12</t>
  </si>
  <si>
    <t>13</t>
  </si>
  <si>
    <t>14</t>
  </si>
  <si>
    <t>15</t>
  </si>
  <si>
    <t>16</t>
  </si>
  <si>
    <t>6IN 26.00MM WT ELBOW 90 DEGREES LONG RADIUS SEAMLESS BW LTCS  DIMS TO ASME B16.9 NACE MR0175/ISO15156</t>
  </si>
  <si>
    <t>17</t>
  </si>
  <si>
    <t>18</t>
  </si>
  <si>
    <t>10IN 36.00MM WT ELBOW 90 DEGREES LONG RADIUS SEAMLESS BW LTCS  DIMS TO ASME B16.9 NACE MR0175/ISO15156</t>
  </si>
  <si>
    <t>19</t>
  </si>
  <si>
    <t>6IN 26.00MM WT ELBOW 45 DEGREES LONG RADIUS SEAMLESS BW LTCS  DIMS TO ASME B16.9 NACE MR0175/ISO15156</t>
  </si>
  <si>
    <t>20</t>
  </si>
  <si>
    <t>10IN 36.00MM WT ELBOW 45 DEGREES LONG RADIUS SEAMLESS BW LTCS  DIMS TO ASME B16.9 NACE MR0175/ISO15156</t>
  </si>
  <si>
    <t>21</t>
  </si>
  <si>
    <t>Flange</t>
  </si>
  <si>
    <t>BLIND FLANGE</t>
  </si>
  <si>
    <t>1IN BLIND FLANGE CL1500 RF LTCS  DIMS TO ASME B16.5 NACE MR0175/ISO15156</t>
  </si>
  <si>
    <t>ASTM A350 GR LF2 CL1</t>
  </si>
  <si>
    <t>22</t>
  </si>
  <si>
    <t>6IN BLIND FLANGE CL1500 RF LTCS  DIMS TO ASME B16.5 NACE MR0175/ISO15156</t>
  </si>
  <si>
    <t>23</t>
  </si>
  <si>
    <t>1/2IN BLIND FLANGE CL1500 RAISED FACE STAINLESS STEEL  DIMS TO ASME B16.5 NACE MR0103</t>
  </si>
  <si>
    <t>ASTM A182 GR F316L</t>
  </si>
  <si>
    <t>24</t>
  </si>
  <si>
    <t>1IN BLIND FLANGE,  CL1500 RF</t>
  </si>
  <si>
    <t>ASTM B564 UNS N08825</t>
  </si>
  <si>
    <t>25</t>
  </si>
  <si>
    <t>1.1/2IN BLIND FLANGE,  CL1500 RF</t>
  </si>
  <si>
    <t>ASTM A350-LF2 CL 1</t>
  </si>
  <si>
    <t>26</t>
  </si>
  <si>
    <t>27</t>
  </si>
  <si>
    <t>2IN BLIND FLANGE CL1500 RF LTCS  DIMS TO ASME B16.5 NACE MR0175/ISO15156</t>
  </si>
  <si>
    <t>28</t>
  </si>
  <si>
    <t>29</t>
  </si>
  <si>
    <t>30</t>
  </si>
  <si>
    <t>4IN BLIND FLANGE CL1500 RF LTCS  DIMS TO ASME B16.5 NACE MR0175/ISO15156</t>
  </si>
  <si>
    <t>31</t>
  </si>
  <si>
    <t>32</t>
  </si>
  <si>
    <t>33</t>
  </si>
  <si>
    <t>FLANGE</t>
  </si>
  <si>
    <t>2IN SCH160 WN FLANGE CL1500 RF LTCS  DIMS TO ASME B16.5 NACE MR0175/ISO15156</t>
  </si>
  <si>
    <t>34</t>
  </si>
  <si>
    <t>35</t>
  </si>
  <si>
    <t>36</t>
  </si>
  <si>
    <t>4IN SCH120 WN FLANGE CL900 RF LTCS  DIMS TO ASME B16.5 NACE MR0175/ISO15156</t>
  </si>
  <si>
    <t>37</t>
  </si>
  <si>
    <t>1IN WELDING NECK FLANGE,  CL900/SCH160</t>
  </si>
  <si>
    <t>38</t>
  </si>
  <si>
    <t>39</t>
  </si>
  <si>
    <t>40</t>
  </si>
  <si>
    <t>6IN SCH120 WN FLANGE CL900 RF LTCS  DIMS TO ASME B16.5 NACE MR0175/ISO15156</t>
  </si>
  <si>
    <t>41</t>
  </si>
  <si>
    <t>42</t>
  </si>
  <si>
    <t>1IN WELDING NECK FLANGE,  CL900/SCH10S</t>
  </si>
  <si>
    <t>43</t>
  </si>
  <si>
    <t>44</t>
  </si>
  <si>
    <t>45</t>
  </si>
  <si>
    <t>46</t>
  </si>
  <si>
    <t>3/4IN SCH80S WN FLANGE CL1500 RAISED FACE STAINLESS STEEL  DIMS TO ASME B16.5 NACE MR0175/ISO15156</t>
  </si>
  <si>
    <t>ASTM A182 GR F316</t>
  </si>
  <si>
    <t>47</t>
  </si>
  <si>
    <t>1/2IN SCH80S WN FLANGE CL1500 RAISED FACE STAINLESS STEEL  DIMS TO ASME B16.5 NACE MR0175/ISO15156</t>
  </si>
  <si>
    <t>48</t>
  </si>
  <si>
    <t>49</t>
  </si>
  <si>
    <t>50</t>
  </si>
  <si>
    <t>3/4IN WELDING NECK FLANGE,  CL1500/SCH40S</t>
  </si>
  <si>
    <t>51</t>
  </si>
  <si>
    <t>1/2IN WELDING NECK FLANGE,  CL1500/SCH40S</t>
  </si>
  <si>
    <t>52</t>
  </si>
  <si>
    <t>1IN WELDING NECK FLANGE,  CL1500/SCH80S</t>
  </si>
  <si>
    <t>53</t>
  </si>
  <si>
    <t>54</t>
  </si>
  <si>
    <t>55</t>
  </si>
  <si>
    <t>56</t>
  </si>
  <si>
    <t>57</t>
  </si>
  <si>
    <t>58</t>
  </si>
  <si>
    <t>6IN 26.00MM WT WN FLANGE CL1500 RF LTCS  DIMS TO ASME B16.5 NACE MR0175/ISO15156</t>
  </si>
  <si>
    <t>59</t>
  </si>
  <si>
    <t>3IN WELDING NECK FLANGE,  CL1500/THK-18MM</t>
  </si>
  <si>
    <t>60</t>
  </si>
  <si>
    <t>1IN 12.00MM WT WN FLANGE CL1500 RF LTCS  DIMS TO ASME B16.5 NACE MR0175/ISO15156</t>
  </si>
  <si>
    <t>61</t>
  </si>
  <si>
    <t>2IN 16.00MM WT WN FLANGE CL1500 RF LTCS  ASME B16.5 NACE MR0175/ISO15156</t>
  </si>
  <si>
    <t>62</t>
  </si>
  <si>
    <t>1.1/2IN WELDING NECK FLANGE,  CL1500/THK-16MM</t>
  </si>
  <si>
    <t>63</t>
  </si>
  <si>
    <t>64</t>
  </si>
  <si>
    <t>65</t>
  </si>
  <si>
    <t>66</t>
  </si>
  <si>
    <t>67</t>
  </si>
  <si>
    <t>68</t>
  </si>
  <si>
    <t>69</t>
  </si>
  <si>
    <t>10IN 36.00MM WT WN FLANGE CL1500 RF LTCS  DIMS TO ASME B16.5 NACE MR0175/ISO15156</t>
  </si>
  <si>
    <t>70</t>
  </si>
  <si>
    <t>71</t>
  </si>
  <si>
    <t>72</t>
  </si>
  <si>
    <t>Gasket</t>
  </si>
  <si>
    <t>GASKET</t>
  </si>
  <si>
    <t>2IN GASKET SPIRAL WOUND,  CL900 RF</t>
  </si>
  <si>
    <t>AISI 316, GRAPHITE CS CENTRING-/SS INNER RING</t>
  </si>
  <si>
    <t>73</t>
  </si>
  <si>
    <t>74</t>
  </si>
  <si>
    <t>4IN GASKET SPIRAL WOUND,  CL900 RF</t>
  </si>
  <si>
    <t>75</t>
  </si>
  <si>
    <t>76</t>
  </si>
  <si>
    <t>6IN GASKET SPIRAL WOUND,  CL900 RF</t>
  </si>
  <si>
    <t>77</t>
  </si>
  <si>
    <t>78</t>
  </si>
  <si>
    <t>1IN X 4.5MM NOM THK GASKET SPIRAL WOUND CL900  DIMS TO ASME B16.20</t>
  </si>
  <si>
    <t>INCOLOY 825 WINDINGS FLEXIBLE GRAPHITE FILLER CS INNER RINGALLOY 825 OUTER RING</t>
  </si>
  <si>
    <t>79</t>
  </si>
  <si>
    <t>80</t>
  </si>
  <si>
    <t>2IN X 4.5MM NOM THK GASKET SPIRAL WOUND CL1500  CS OUTER RING DIMS TO ASME
B16.20</t>
  </si>
  <si>
    <t>STAINLESS STEEL 316 WINDINGS FLEXIBLE GRAPHITE FILLER STAINLESS STEEL 316 INNER RING</t>
  </si>
  <si>
    <t>81</t>
  </si>
  <si>
    <t>1IN X 4.5MM NOM THK GASKET SPIRAL WOUND CL1500CS OUTER RING DIMS TO ASME
B16.20</t>
  </si>
  <si>
    <t>82</t>
  </si>
  <si>
    <t>2IN X 4.5MM NOM THK GASKET SPIRAL WOUND CL1500CS OUTER RING DIMS TO ASME
B16.20</t>
  </si>
  <si>
    <t>83</t>
  </si>
  <si>
    <t>6IN X 4.5MM NOM THK GASKET SPIRAL WOUND CL1500CS OUTER RING DIMS TO ASME
B16.20</t>
  </si>
  <si>
    <t>84</t>
  </si>
  <si>
    <t>3/4IN X 4.5MM NOM THK GASKET SPIRAL WOUND CL1500  CS OUTER RING DIMS TO ASME
B16.20</t>
  </si>
  <si>
    <t>85</t>
  </si>
  <si>
    <t>1/2IN X 4.5MM NOM THK GASKET SPIRAL WOUND CL1500  CS OUTER RING DIMS TO ASME B16.20</t>
  </si>
  <si>
    <t>AISI 316 WINDINGS FLEXIBLE GRAPHITE FILLER STAINLESS STEEL 316 INNER RING</t>
  </si>
  <si>
    <t>86</t>
  </si>
  <si>
    <t>87</t>
  </si>
  <si>
    <t>88</t>
  </si>
  <si>
    <t>3/4IN X 4.5MM NOM THK GASKET SPIRAL WOUND CL1500 CS OUTER RING DIMS TO ASME B16.20</t>
  </si>
  <si>
    <t>ALLOY 825 WINDINGS EXFOLIATED EXPANDED GRAPHITE FILLERALLOY 825 INNER RING</t>
  </si>
  <si>
    <t>89</t>
  </si>
  <si>
    <t>1/2IN X 4.5MM NOM THK GASKET SPIRAL WOUND CL1500 CS OUTER RING DIMS TO ASME B16.20</t>
  </si>
  <si>
    <t>90</t>
  </si>
  <si>
    <t>1IN X 4.5MM NOM THK GASKET SPIRAL WOUND CL1500 CS OUTER RING DIMS TO ASME B16.20</t>
  </si>
  <si>
    <t>91</t>
  </si>
  <si>
    <t>92</t>
  </si>
  <si>
    <t>93</t>
  </si>
  <si>
    <t>94</t>
  </si>
  <si>
    <t>95</t>
  </si>
  <si>
    <t>96</t>
  </si>
  <si>
    <t>1.1/2IN GASKET SPIRAL WOUND,  CL1500 RF</t>
  </si>
  <si>
    <t>97</t>
  </si>
  <si>
    <t>98</t>
  </si>
  <si>
    <t>6IN X 4.5MM NOM THK GASKET SPIRAL WOUND CL1500  CS OUTER RING DIMS TO ASME
B16.20</t>
  </si>
  <si>
    <t>99</t>
  </si>
  <si>
    <t>100</t>
  </si>
  <si>
    <t>3IN X 4.5MM NOM THK GASKET SPIRAL WOUND CL1500  CS OUTER RING DIMS TO ASME
B16.20</t>
  </si>
  <si>
    <t>101</t>
  </si>
  <si>
    <t>102</t>
  </si>
  <si>
    <t>103</t>
  </si>
  <si>
    <t>104</t>
  </si>
  <si>
    <t>4IN X 4.5MM NOM THK GASKET SPIRAL WOUND CL1500  CS OUTER RING DIMS TO ASME B16.20</t>
  </si>
  <si>
    <t>105</t>
  </si>
  <si>
    <t>4IN X 4.5MM NOM THK GASKET SPIRAL WOUND CL1500  CS OUTER RING DIMS TO ASME
B16.20</t>
  </si>
  <si>
    <t>106</t>
  </si>
  <si>
    <t>10IN X 4.5MM NOM THK GASKET SPIRAL WOUND CL1500  CS OUTER RING DIMS TO ASME
B16.20</t>
  </si>
  <si>
    <t>107</t>
  </si>
  <si>
    <t>108</t>
  </si>
  <si>
    <t>1IN X 4.5MM NOM THK GASKET SPIRAL WOUND CL1500  CS OUTER RING DIMS TO ASME
B16.20</t>
  </si>
  <si>
    <t>109</t>
  </si>
  <si>
    <t>110</t>
  </si>
  <si>
    <t>OLET</t>
  </si>
  <si>
    <t>6IN X 2IN THK-26MM/THK-16MM BRANCH FITTING BW;</t>
  </si>
  <si>
    <t>111</t>
  </si>
  <si>
    <t>6IN X 1.1/2IN THK-26MM/THK-16MM BRANCH FITTING BW;</t>
  </si>
  <si>
    <t>112</t>
  </si>
  <si>
    <t>113</t>
  </si>
  <si>
    <t>114</t>
  </si>
  <si>
    <t>115</t>
  </si>
  <si>
    <t>116</t>
  </si>
  <si>
    <t>10IN X 1IN THK-36MM/THK-12MM BRANCH FITTING BW;</t>
  </si>
  <si>
    <t>117</t>
  </si>
  <si>
    <t>10IN X 2IN THK-36MM/THK-16MM BRANCH FITTING BW;</t>
  </si>
  <si>
    <t>118</t>
  </si>
  <si>
    <t>REDUCER</t>
  </si>
  <si>
    <t>2IN SCH160 X 1IN SCH160 ECC. RED SEAMLESS BW LTCS STEEL  DIMS TO ASME B16.9 NACE MR0175/ISO15156</t>
  </si>
  <si>
    <t>119</t>
  </si>
  <si>
    <t>2IN SCH160 X 1IN SCH160 CONC. RED. SEAMLESS BW LTCS STEEL  DIMS TO ASME B16.9 NACE MR0175/ISO15156</t>
  </si>
  <si>
    <t>4IN SCH120 X 2IN SCH160 CONC. RED SEAMLESS BW LTCS ASTM A420-WPL6 ASME B16.9</t>
  </si>
  <si>
    <t>4IN SCH120 X 2IN SCH160 CONC. RED SEAMLESS BW LTCS  ASME B16.9</t>
  </si>
  <si>
    <t>ASTM A420-WPL6</t>
  </si>
  <si>
    <t>8IN SCH120 X 6IN SCH120 CONC. RED. SEAMLESS BW LTCS STEEL  DIMS TO ASME B16.9 NACE MR0175/ISO15156</t>
  </si>
  <si>
    <t>3/4 IN SCH80S X 1/2 IN SCH80S CONC. RED BW  ASME B16.9</t>
  </si>
  <si>
    <t>ASTM A403-WP316</t>
  </si>
  <si>
    <t>125</t>
  </si>
  <si>
    <t>6IN 26.00MM WT X 3IN 18.00MM WT CONCENTRIC REDUCER SEAMLESS BW LTCS  DIMS TO ASME B16.9 NACE MR0175/ISO15156</t>
  </si>
  <si>
    <t>126</t>
  </si>
  <si>
    <t>2IN 16.00MM WT X 1IN 12.00MM WT CONCENTRIC REDUCER SEAMLESS BW LTCS ASTM A420 WPL6 DIMS TO ASME B16.9 NACE MR0175/ISO15156</t>
  </si>
  <si>
    <t>127</t>
  </si>
  <si>
    <t>6IN 26.00MM WT X 3IN 18.00MM WT CONCENTRIC REDUCER SEAMLESS BW LTCS ASTM A420 WPL6 DIMS TO ASME B16.9 NACE MR0175/ISO15156</t>
  </si>
  <si>
    <t>128</t>
  </si>
  <si>
    <t>4355-BHJ06A-6-50-0001-001-5~4355-BHJ06A-6-50-0001-004-4,4355-GENOF-5-14-0003-2</t>
  </si>
  <si>
    <t>CHEMICAL INJECTION QUILL</t>
  </si>
  <si>
    <t>1/2IN CL1500 258.6 Barg 200 Deg C RF</t>
  </si>
  <si>
    <t>73-IQ-0107</t>
  </si>
  <si>
    <t>129</t>
  </si>
  <si>
    <t>73-IQ-0108</t>
  </si>
  <si>
    <t>130</t>
  </si>
  <si>
    <t>73-IQ-0030</t>
  </si>
  <si>
    <t>131</t>
  </si>
  <si>
    <t>CORROSION PROBE</t>
  </si>
  <si>
    <t>6IN CL1500  153.2 Barg 175 Deg C SCH 120</t>
  </si>
  <si>
    <t>ASTM A350 LF2 CL1</t>
  </si>
  <si>
    <t>XCP X360</t>
  </si>
  <si>
    <t>132</t>
  </si>
  <si>
    <t>CORROSION COUPON</t>
  </si>
  <si>
    <t>6IN CL1500  255.3 Barg 175 Deg C</t>
  </si>
  <si>
    <t>XCC X360</t>
  </si>
  <si>
    <t>133</t>
  </si>
  <si>
    <t>3/4IN CL1500 258.6 Barg 200 Deg C RF</t>
  </si>
  <si>
    <t>134</t>
  </si>
  <si>
    <t>10IN CL1500  255.3 Barg 175 Deg C</t>
  </si>
  <si>
    <t>XCC X361</t>
  </si>
  <si>
    <t>135</t>
  </si>
  <si>
    <t>SPECTACLE BLIND</t>
  </si>
  <si>
    <t>1IN SPECTACLE BLIND CL900 RF ALLOY 825 DIMS TO ASME B16.48 NACE MR0175/ISO15156</t>
  </si>
  <si>
    <t>ASTM B424 UNS N08825</t>
  </si>
  <si>
    <t>136</t>
  </si>
  <si>
    <t>137</t>
  </si>
  <si>
    <t>1IN SPECTACLE BLIND CL1500 RF ALLOY 825 DIMS TO ASME B16.48 NACE MR0175/ISO15156</t>
  </si>
  <si>
    <t>138</t>
  </si>
  <si>
    <t>139</t>
  </si>
  <si>
    <t>140</t>
  </si>
  <si>
    <t>141</t>
  </si>
  <si>
    <t>6IN SPECTACLE BLIND CL1500 RF LTCS  DIMS TO ASME B16.48 NACE MR0175/ISO15156</t>
  </si>
  <si>
    <t>ASTM A516 GR 60/65/70</t>
  </si>
  <si>
    <t>142</t>
  </si>
  <si>
    <t>3/4IN SPECTACLE BLIND,  CL1500 RF</t>
  </si>
  <si>
    <t>143</t>
  </si>
  <si>
    <t>TEE</t>
  </si>
  <si>
    <t>2IN SCH160 EQUAL TEE SEAMLESS BW LTCS  DIMS TO ASME B16.9 NACE MR0175/ISO15156</t>
  </si>
  <si>
    <t>144</t>
  </si>
  <si>
    <t>2IN SCH160 X 1IN SCH160 REDUCING TEE SEAMLESS BW LTCS  DIMS TO ASME B16.9 NACE MR0175/ISO15156</t>
  </si>
  <si>
    <t>145</t>
  </si>
  <si>
    <t>146</t>
  </si>
  <si>
    <t>147</t>
  </si>
  <si>
    <t>1IN SCH10S EQUAL TEE SEAMLESSBW ALLOY 825 DIMS TO ASME B16.9 NACE MR0175/ISO15156</t>
  </si>
  <si>
    <t>148</t>
  </si>
  <si>
    <t>149</t>
  </si>
  <si>
    <t>1IN SCH80S EQUAL TEE BW ALLOY 825  ASME B16.9</t>
  </si>
  <si>
    <t>150</t>
  </si>
  <si>
    <t>151</t>
  </si>
  <si>
    <t>152</t>
  </si>
  <si>
    <t>2IN 16.00MM WT EQUAL TEE SEAMLESS BW LTCS  DIMS TO ASME B16.9 NACE MR0175/ISO15156</t>
  </si>
  <si>
    <t>153</t>
  </si>
  <si>
    <t>6IN 26.00MM WT EQUAL TEE SEAMLESS BW LTCS  DIMS TO ASME B16.9 NACE MR0175/ISO15156</t>
  </si>
  <si>
    <t>154</t>
  </si>
  <si>
    <t>Pipe</t>
  </si>
  <si>
    <t>PIPE</t>
  </si>
  <si>
    <t>2IN SCH160 PIPE SEAMLESS BE LTCS ASME B36.10M NACE MR0175/ISO15156</t>
  </si>
  <si>
    <t>ASTM  A333 GR 6</t>
  </si>
  <si>
    <t>155</t>
  </si>
  <si>
    <t>156</t>
  </si>
  <si>
    <t>157</t>
  </si>
  <si>
    <t>158</t>
  </si>
  <si>
    <t>8IN SCH120 PIPE SEAMLESS BE LTCS DIMENSIONS TO ASME B36.10M NACE MR0175/ISO15156</t>
  </si>
  <si>
    <t>159</t>
  </si>
  <si>
    <t>1IN SCH10S PIPE SEAMLESS BEVELLED ENDS ALLOY 825 DIMS TO ASME B36.10 NACE MR0175/ISO15156</t>
  </si>
  <si>
    <t>ASTM B423 UNS N08825</t>
  </si>
  <si>
    <t>160</t>
  </si>
  <si>
    <t>161</t>
  </si>
  <si>
    <t>1/2IN SCHXXS PIPE SEAMLESS BE LTCS DIMENSIONS TO ASME B36.10M NACE MR0175/ISO15156</t>
  </si>
  <si>
    <t>162</t>
  </si>
  <si>
    <t>3/4IN SCH80S PIPE SEAMLESS BEVELLED ENDS STAINLESS STEEL  DIMS TO ASME B36.19 NACE MR0175/ISO15156</t>
  </si>
  <si>
    <t>ASTM A312 TP316</t>
  </si>
  <si>
    <t>163</t>
  </si>
  <si>
    <t>164</t>
  </si>
  <si>
    <t>165</t>
  </si>
  <si>
    <t>1IN SCH80S PIPE SEAMLESS BE ALLOY  ASME B36.10M NACE MR0175/ISO15156</t>
  </si>
  <si>
    <t>166</t>
  </si>
  <si>
    <t>169</t>
  </si>
  <si>
    <t>170</t>
  </si>
  <si>
    <t>6IN 26.00MM WT PIPE SEAMLESS BEVELLED ENDS LTCS  DIMENSIONS TO ASME B36.10M NACE MR0175/ISO15156</t>
  </si>
  <si>
    <t>ASTM A333 GR 6</t>
  </si>
  <si>
    <t>171</t>
  </si>
  <si>
    <t>172</t>
  </si>
  <si>
    <t>10IN 36.00MM WT PIPE SEAMLESS BEVELLED ENDS LTCS  DIMENSIONS TO ASME B36.10M NACE MR0175/ISO15156</t>
  </si>
  <si>
    <t>173</t>
  </si>
  <si>
    <t>Valve</t>
  </si>
  <si>
    <t>IDBB</t>
  </si>
  <si>
    <t>3/4IN MONOFL BALL DBB VALVE FLGD CL1500 RF API 6D , NACE MR0175/ISO15156</t>
  </si>
  <si>
    <t>ASTM A350-LF2 CL 1/A352-LCC, 6MM CA ALLOY 825</t>
  </si>
  <si>
    <t>174</t>
  </si>
  <si>
    <t>1/2IN MONOFL BALL DBB VALVE FLGD CL1500 RF API 6D , NACE MR0175/ISO15156</t>
  </si>
  <si>
    <t>175</t>
  </si>
  <si>
    <t>176</t>
  </si>
  <si>
    <t>SDBB</t>
  </si>
  <si>
    <t>2 IN MONOFL BALL DBB VALVE FLANGED CL900 RF API 6D NACE MR0175/ISO15156</t>
  </si>
  <si>
    <t>ASTM A182-F316 AISI 316 , PEEK</t>
  </si>
  <si>
    <t>177</t>
  </si>
  <si>
    <t>178</t>
  </si>
  <si>
    <t>2IN MONOFL BALL DBB VALVE FLGD CL1500 RF API 6D , NACE MR0175/ISO15156</t>
  </si>
  <si>
    <t>179</t>
  </si>
  <si>
    <t>2IN MONOFL BALL DBB VALVE FLGD CL1500 RF API 6D, NACE MR0175/ISO15156</t>
  </si>
  <si>
    <t>180</t>
  </si>
  <si>
    <t>BALL</t>
  </si>
  <si>
    <t>1IN BALL FB VALVE FLG CL900 RF API 6D  FLOAT NACE MR0175/ISO15156</t>
  </si>
  <si>
    <t>ASTM A350 GR LF2 CL.1/A352 GR LCC ALLOY 825: PEEK</t>
  </si>
  <si>
    <t>181</t>
  </si>
  <si>
    <t>182</t>
  </si>
  <si>
    <t>CHECK</t>
  </si>
  <si>
    <t>6IN CHECK VALVE SWING PATTERN FLANGED CL900 RFAPI 594 LTCS  NACE MR0175/ISO15156</t>
  </si>
  <si>
    <t>ASTM A350 GR LF2 CL.1/A352 GR LCC ALLOY 825</t>
  </si>
  <si>
    <t>183</t>
  </si>
  <si>
    <t>1IN BALL VALVE FLOAT RB FLGD CL900 RF API 6D,  NACE MR0175/ISO15156</t>
  </si>
  <si>
    <t>ASTM B564 UNS N08825/A494-CU5MCUC, ALLOY 825, PEEK</t>
  </si>
  <si>
    <t>184</t>
  </si>
  <si>
    <t>1IN BALL VALVE FLOAT RB FLGD CL1500 RF API 6D, NACE MR0175/ISO15156</t>
  </si>
  <si>
    <t>ASTM A350-LF2 CL 1/A352-LCC, 6MM CA, ALLOY 825, PTFE</t>
  </si>
  <si>
    <t>185</t>
  </si>
  <si>
    <t>2IN CHECK VALVE PISTON BOLTED COVER FLANGED CL1500 RF DIMS TO API 602 LTCS  NACE MR0175/ISO15156 DATASHT TO FOLLOW</t>
  </si>
  <si>
    <t>ASTM A350 GR LF2 CL.1 ALLOY 825</t>
  </si>
  <si>
    <t>186</t>
  </si>
  <si>
    <t>1IN BALL VALVE FLOAT RB FLGD CL1500 RF API 6D,  NACE MR0175/ISO15156</t>
  </si>
  <si>
    <t>187</t>
  </si>
  <si>
    <t>188</t>
  </si>
  <si>
    <t>GLOBE</t>
  </si>
  <si>
    <t>1IN GLOBE VALVE FLGD CL1500 RF API 6D,  NACE MR0175/ISO15156</t>
  </si>
  <si>
    <t>ASTM B564 UNS N08825, ALLOY 825,</t>
  </si>
  <si>
    <t>189</t>
  </si>
  <si>
    <t>1.1/2IN BALL VALVE FLOAT RB FLGD CL1500 RF API 6D, NACE MR0175/ISO15156</t>
  </si>
  <si>
    <t>190</t>
  </si>
  <si>
    <t>2IN BALL VALVE FLOAT RB FLGD CL1500 RF API 6D,  NACE MR0175/ISO15156</t>
  </si>
  <si>
    <t>ASTM A350-LF2 CL 1/A352-LCC, 6MM CA, ALLOY 825, PTFE,</t>
  </si>
  <si>
    <t>191</t>
  </si>
  <si>
    <t>192</t>
  </si>
  <si>
    <t>1IN GLOBE VALVE FLANGED CL1500 RF DIMS TO API 602 LTCS  PLUG TYPE DISC HANDWHEEL OPERATED STRAIGHT PATTERN EXTENDED BONNET NACE
MR0175/ISO15156 DATASHT TO FOLLOW</t>
  </si>
  <si>
    <t>193</t>
  </si>
  <si>
    <t>194</t>
  </si>
  <si>
    <t>6IN BALL FB VALVE FLANGED CL1500 RF DIMS TO API 6D TRUNNION MOUNTED EXTENDED BONNET LEVER OPERATED LONG
PATTERN NACE MR0175/ISO15156 DATASHT TO FOLLOW</t>
  </si>
  <si>
    <t>ASTM A350 GR LF2 CL.1/A352 GR LCCALLOY 825: PEEK</t>
  </si>
  <si>
    <t>195</t>
  </si>
  <si>
    <t>6IN CHECK VALVE FLGD CL1500 RF API 6D,  NACE MR0175/ISO15156</t>
  </si>
  <si>
    <t>ASTM A350-LF2 CL 1, 6MM CA, ALLOY 825</t>
  </si>
  <si>
    <t>196</t>
  </si>
  <si>
    <t>197</t>
  </si>
  <si>
    <t>3/4 IN CHECK VALVE FLGD CL1500 RF API 6D, NACE MR0175/ISO15156</t>
  </si>
  <si>
    <t>ASTM A350-LF2 CL 1, ALIOY 825</t>
  </si>
  <si>
    <t>198</t>
  </si>
  <si>
    <t>BoltNut</t>
  </si>
  <si>
    <t>STUD BOLT &amp;
NUTS</t>
  </si>
  <si>
    <t>7/8" X 125MM    STUD BOLT (CONT)    W/ 2 HVY HEX NUTS    B1.1   DIA (IMP) X LEN (MET)</t>
  </si>
  <si>
    <t>ASTM A320-L7M/A194-7M Zn-Ni Electro pl + PTFE top coat</t>
  </si>
  <si>
    <t>199</t>
  </si>
  <si>
    <t>7/8" X 145MM    STUD BOLT (CONT)    W/ 2 HVY HEX NUTS    B1.1   DIA (IMP) X LEN (MET)</t>
  </si>
  <si>
    <t>200</t>
  </si>
  <si>
    <t>1 1/8" X 170MM    STUD BOLT (CONT)    W/ 2 HVY HEX NUTS    B1.1   DIA (IMP) X LEN (MET)</t>
  </si>
  <si>
    <t>201</t>
  </si>
  <si>
    <t>1 1/8" X 190MM    STUD BOLT (CONT)    W/ 2 HVY HEX NUTS    B1.1   DIA (IMP) X LEN (MET)</t>
  </si>
  <si>
    <t>202</t>
  </si>
  <si>
    <t>203</t>
  </si>
  <si>
    <t>204</t>
  </si>
  <si>
    <t>205</t>
  </si>
  <si>
    <t>1 3/8" X 260MM    STUD BOLT (CONT)    W/ 2 HVY HEX NUTS    B1.1   DIA (IMP) X LEN (MET)</t>
  </si>
  <si>
    <t>206</t>
  </si>
  <si>
    <t>3/4" X 110MM    STUD BOLT (CONT)    W/ 2 HVY HEX NUTS    B1.1   DIA (IMP) X LEN (MET)</t>
  </si>
  <si>
    <t>207</t>
  </si>
  <si>
    <t>3/4" X 115MM    STUD BOLT (CONT)    W/ 2 HVY HEX NUTS    B1.1   DIA (IMP) X LEN (MET)</t>
  </si>
  <si>
    <t>208</t>
  </si>
  <si>
    <t>209</t>
  </si>
  <si>
    <t>210</t>
  </si>
  <si>
    <t>211</t>
  </si>
  <si>
    <t>1" X 140MM    STUD BOLT (CONT)    W/ 2 HVY HEX NUTS    B1.1   DIA (IMP) X LEN (MET)</t>
  </si>
  <si>
    <t>212</t>
  </si>
  <si>
    <t>1 7/8" X 335MM    STUD BOLT (CONT)    W/ 2 HVY HEX NUTS    B1.1   DIA (IMP) X LEN (MET)</t>
  </si>
  <si>
    <t>213</t>
  </si>
  <si>
    <t>214</t>
  </si>
  <si>
    <t>215</t>
  </si>
  <si>
    <t>1 1/8" X 175MM    STUD BOLT (CONT)    W/ 2 HVY HEX NUTS    B1.1   DIA (IMP) X LEN (MET)</t>
  </si>
  <si>
    <t>216</t>
  </si>
  <si>
    <t>1 1/4" X 195MM    STUD BOLT (CONT)    W/ 2 HVY HEX NUTS    B1.1   DIA (IMP) X LEN (MET)</t>
  </si>
  <si>
    <t>217</t>
  </si>
  <si>
    <t>1 3/8" X 265MM    STUD BOLT (CONT)    W/ 2 HVY HEX NUTS    B1.1   DIA (IMP) X LEN (MET)</t>
  </si>
  <si>
    <t>218</t>
  </si>
  <si>
    <t>PipeSupport</t>
  </si>
  <si>
    <t>4355-BHJ06A-6-50-0001-001-5~4355-BHJ06A-6-50-0001-004-4</t>
  </si>
  <si>
    <t>U-Bolt PS301 Non Grip Type with Double Nuts and Washers</t>
  </si>
  <si>
    <t>DN15XØ6XM6</t>
  </si>
  <si>
    <t>Carbon Steel Electro Galvanised</t>
  </si>
  <si>
    <t>219</t>
  </si>
  <si>
    <t>DN20XØ6XM6</t>
  </si>
  <si>
    <t>220</t>
  </si>
  <si>
    <t>DN50XØ10XM10</t>
  </si>
  <si>
    <t>221</t>
  </si>
  <si>
    <t>PIPE SHOE Steel Plate</t>
  </si>
  <si>
    <r>
      <rPr>
        <sz val="9"/>
        <rFont val="Times New Roman"/>
        <charset val="134"/>
      </rPr>
      <t>10 MM</t>
    </r>
    <r>
      <rPr>
        <sz val="9"/>
        <rFont val="宋体"/>
        <charset val="134"/>
      </rPr>
      <t>，</t>
    </r>
    <r>
      <rPr>
        <sz val="9"/>
        <rFont val="Times New Roman"/>
        <charset val="134"/>
      </rPr>
      <t>100X90XTHK10mm</t>
    </r>
  </si>
  <si>
    <t>ASTM A36</t>
  </si>
  <si>
    <t>222</t>
  </si>
  <si>
    <t>Clamp for GRE Pipe PS309 C/W GRE Wear Pad, Double Nuts and Washers</t>
  </si>
  <si>
    <t>Φ12 LEN100mmXTHK8mm</t>
  </si>
  <si>
    <t>Carbon Steel with Electro Galvanize</t>
  </si>
  <si>
    <t xml:space="preserve">Note: </t>
  </si>
  <si>
    <t>1.All materials shall be in accordance with 12-samss-018.</t>
  </si>
  <si>
    <t>2.Excluding fabrication and installation assistant steel.</t>
  </si>
  <si>
    <t>3.No contigency is considered.</t>
  </si>
  <si>
    <t>BID-MAL-BHJ07A</t>
  </si>
  <si>
    <t>2in Ball FB Valve Flanged CL150 Raised Face Dims to ISO 17292 Carbon Steel  Floating Ball Integral Bonnet Lever Operated Long
Pattern NACE MR0175/ISO15156 Datasht To Follow</t>
  </si>
  <si>
    <t>ASTM A105N/ASTM A216 Gr WCB/WCC Alloy 825: PTF</t>
  </si>
  <si>
    <t>3.2</t>
  </si>
  <si>
    <t>2in Globe Valve Flanged CL150 Raised Face Dims to API 602 Carbon Steel  Plug Type Disc Handwheel Operated Straight Pattern NACE MR0175/ISO15156 Datasht To
Follow</t>
  </si>
  <si>
    <t>ASTM A105N Alloy 825</t>
  </si>
  <si>
    <t>1.1/2in Ball FB Valve Flanged CL1500 Raised Face Dims to ISO 17292  Floating Ball Extended Bonnet Lever Operated Long
Pattern NACE MR0175/ISO15156 Datasht To Follow</t>
  </si>
  <si>
    <t>Low Temp Carbon Steel ASTM A350 Gr LF2 Cl.1Alloy 825: PEEK</t>
  </si>
  <si>
    <t>1.1/2in Ball FB Valve Flanged CL1500 Raised Face Dims to ISO 17292  Floating Ball Extended Bonnet Lever Operated Long Pattern NACE MR0175/ISO15156 Datasht To Follow</t>
  </si>
  <si>
    <t>1in Ball RB Valve Flanged CL1500 Raised Face Dims to ISO 17292  Floating Ball Extended Bonnet Lever Operated
Short Pattern NACE MR0175/ISO15156 Datasht To Follow</t>
  </si>
  <si>
    <t>1in Ball FB Valve Flanged CL1500 Raised Face Dims to ISO 17292  Floating Ball Extended Bonnet Lever Operated Long Pattern
NACE MR0175/ISO15156 Datasht To Follow</t>
  </si>
  <si>
    <t>1in Globe Valve Flanged CL1500 Raised Face Dims to API 602  Plug Type Disc Handwheel Operated Straight Pattern Extended
Bonnet NACE MR0175/ISO15156 Datasht To Follow</t>
  </si>
  <si>
    <t>Low Temp Carbon Steel ASTM A350 Gr LF2 Cl.1 Alloy 825</t>
  </si>
  <si>
    <t>GATE</t>
  </si>
  <si>
    <t>1in Gate Valve Flanged CL1500 Raised Face Dims to API 602  OS&amp;Y: Bolted Bonnet: Wedge Design: Handwheel Operated Non
Extended Bonnet NACE MR0175/ISO15156 Datasht To Follow</t>
  </si>
  <si>
    <t>12in Ball RB Valve Flanged CL1500 Raised Face Dims to API 6D  Trunnion Mounted Extended Bonnet Gear
Operated Long Pattern NACE MR0175/ISO15156 Datasht To Follow</t>
  </si>
  <si>
    <t>Low Temp Carbon SteelASTM A350 Gr LF2 CL.1/A352 Gr LCCAlloy 825: PEEK</t>
  </si>
  <si>
    <t>12in Ball FB Valve Flanged CL1500 Raised Face Dims to API 6D  PEEK Trunnion Mounted Extended Bonnet Gear
Operated Long Pattern NACE MR0175/ISO15156 Datasht To Follow</t>
  </si>
  <si>
    <t>12in Check Valve Swing Pattern Flanged CL1500 Raised Face Dims to API 594  NACE MR0175/ISO15156 Datasht To
Follow</t>
  </si>
  <si>
    <t>Low Temp Carbon SteelASTM A350 Gr LF2 CL.1/A352 Gr LCC Alloy 825</t>
  </si>
  <si>
    <t>2in Ball FB Valve Flanged CL1500 Raised Face Dims to API 6D Trunnion Mounted Extended Bonnet Lever Operated Long Pattern NACE MR0175/ISO15156 Datasht To Follow</t>
  </si>
  <si>
    <t>ASTM A350 Gr LF2 CL.1/A352 Gr LCCAlloy 825: PEEK</t>
  </si>
  <si>
    <t>2in Check Valve Piston Bolted Cover Flanged CL1500 Raised Face Dims to API 602  NACE MR0175/ISO15156 Datasht To Follow</t>
  </si>
  <si>
    <t>3/4in Check Valve Piston Flanged CL1500 Raised Face Dims to API 602 Alloy 825  NACE MR0175/ISO15156 Datasht To Follow</t>
  </si>
  <si>
    <t>ASTM B564 UNS N08825 Alloy 825</t>
  </si>
  <si>
    <t>6in Ball RB Valve Flanged CL1500 Raised Face Dims to API 6D  Trunnion Mounted Extended Bonnet Gear
Operated Long Pattern NACE MR0175/ISO15156 Datasht To Follow</t>
  </si>
  <si>
    <t>6in Ball FB Valve Flanged CL1500 Raised Face Dims to API 6D  Trunnion Mounted Extended Bonnet Gear
Operated Long Pattern NACE MR0175/ISO15156 Datasht To Follow</t>
  </si>
  <si>
    <t>6in Check Valve Swing Pattern Flanged CL1500 Raised Face Dims to API 594  NACE MR0175/ISO15156 Datasht To
Follow</t>
  </si>
  <si>
    <t>1.1/2in Ball RB Valve Flanged CL1500 Raised Face Dims to ISO 17292  Floating Ball Extended Bonnet Lever Operated Short Pattern NACE MR0175/ISO15156 Datasht To Follow</t>
  </si>
  <si>
    <t>1in Ball FB Valve Flanged CL1500 Raised Face Dims to ISO 17292 Floating Ball Extended Bonnet Lever Operated Long Pattern NACE
MR0175/ISO15156 Datasht To Follow</t>
  </si>
  <si>
    <t>10in Ball (RB) Valve Flanged CL1500 Raised Face Dims to API 6D  Trunnion Mounted Extended Bonnet Gear
Operated Long Pattern NACE MR0175/ISO15156 Datasht To Follow</t>
  </si>
  <si>
    <t>Low Temp Carbon SteelASTM A350 Gr LF2 CL.1/A352 Gr LCCAlloy 825, PEEK</t>
  </si>
  <si>
    <t>10in Check Valve Swing Pattern Flanged CL1500 Raised Face Dims to API 594  NACE MR0175/ISO15156 Datasht To
Follow</t>
  </si>
  <si>
    <t>VBA:DN50:CL1500:FL:RB:LTCS:825/PEEK</t>
  </si>
  <si>
    <t>ASTM A350‐LF2 CL 1/A352‐LCC / 825, PEEK</t>
  </si>
  <si>
    <t>1in Ball FB Valve Flanged CL1500 Raised Face Dims to ISO 17292 Stainless Steel  Floating Ball Extended Bonnet Lever Operated Long Pattern
NACE MR0175/ISO15156 Datasht To Follow</t>
  </si>
  <si>
    <t>ASTM A182 Gr F316L/A351 CF8M AISI 316: PCTFE</t>
  </si>
  <si>
    <t>1in Check Valve Piston Flanged CL1500 Raised Face Dims to API 602 Stainless Steel  NACE MR0175/ISO15156 Datasht To Follow</t>
  </si>
  <si>
    <t>ASTM A182-F316 AISI 316: Stellite Trim</t>
  </si>
  <si>
    <t>1in Gate Valve Flanged CL1500 Raised Face Dims to API 602 Stainless Steel  OS&amp;Y: Bolted Bonnet: Solid Wedge: Handwheel Operated Extended
Bonnet NACE MR0175/ISO15156 Datasht To Follow</t>
  </si>
  <si>
    <t>3/4in Check Valve Piston Flanged CL1500 Raised Face Dims to API 602 Stainless Steel  NACE MR0175/ISO15156 Datasht To Follow</t>
  </si>
  <si>
    <t>1in Ball RB Valve Flanged CL1500 Raised Face Dims to ISO 17292 Alloy 825  Floating Ball Extended Bonnet Lever Operated Long
Pattern NACE MR0175/ISO15156 Datasht To Follow</t>
  </si>
  <si>
    <t>ASTM B564 UNS N08825 / A494 Gr CU5MCuCAlloy 825: PEEK</t>
  </si>
  <si>
    <t>2in Ball FB Valve Flanged CL1500 Raised Face Dims to API 6D Alloy 825  Trunnion Mounted Extended Bonnet Lever Operated
Long Pattern NACE MR0175/ISO15156 Datasht To Follow</t>
  </si>
  <si>
    <t>2in Globe Valve Flanged CL1500 Raised Face Dims to API 602 Alloy 825  Plug Type Disc Handwheel Operated Straight Pattern NACE MR0175/ISO15156
Datasht To Follow</t>
  </si>
  <si>
    <t>2in Ball FB Valve Flanged CL150 Raised Face Dims to ASME B16.10 Alloy 825  Floating Ball Lever Operated NACE
MR0175/ISO15156 Datasht To Follow</t>
  </si>
  <si>
    <t>ASTM B564 UNS N08825 / A494 Gr CU5MCuC Alloy 825: PTF</t>
  </si>
  <si>
    <t>1in Ball FB Valve Flanged CL300 Raised Face Dims to ASME B16.34  Floating Ball Full Bore Lever Operated NACE
MR0175/ISO15156 Datasht To Follow</t>
  </si>
  <si>
    <t>Low Temp Carbon Steel ASTM A350 Gr LF2 Cl.1 Alloy 825: PTF</t>
  </si>
  <si>
    <t>1.1/2in Ball FB Valve Flanged CL1500 Raised Face Dims to ISO 17292 Floating Ball Extended Bonnet Lever Operated Long Pattern NACE
MR0175/ISO15156 Datasht To Follow</t>
  </si>
  <si>
    <t>1.1/2in Ball RB Valve Flanged CL1500 Raised Face Dims to ISO 17292 Floating Ball Extended Bonnet Lever Operated Long Pattern NACE
MR0175/ISO15156 Datasht To Follow</t>
  </si>
  <si>
    <t>10in Ball (FB) Valve Flanged CL900 Raised Face Dims to API 6D Trunnion Mounted Extended Bonnet Gear Operated Long Pattern NACE
MR0175/ISO15156 Datasht To Follow</t>
  </si>
  <si>
    <t>ASTM A350 Gr LF2 CL.1/A352 Gr LCCAlloy 825, PEEK</t>
  </si>
  <si>
    <t>10in Check Valve Swing Pattern Flanged CL900 Raised Face API 594 Type B  NACE MR0175/ISO15156 Datasht To Follow</t>
  </si>
  <si>
    <t>1in Globe Valve Flanged CL1500 Raised Face Dims to API 602  Plug Type Disc Handwheel Operated Extended Bonnet NACE MR0175/ISO15156 Datasht To
Follow</t>
  </si>
  <si>
    <t>ASTM A350 Gr LF2 Cl.1 Alloy 825</t>
  </si>
  <si>
    <t>2in Ball RB Valve Flanged CL1500 Raised Face Dims to ISO 17292 Floating Ball Extended Bonnet Lever Operated Long Pattern NACE
MR0175/ISO15156 Datasht To Follow</t>
  </si>
  <si>
    <t>2in Ball FB Valve Flanged CL1500 Raised Face Dims to API 6D Trunnion Mounted Extended Bonnet Lever Operated Long Pattern NACE
MR0175/ISO15156 Datasht To Follow</t>
  </si>
  <si>
    <t>2in Check Valve Piston Flanged CL1500 Raised Face Dims to API 602  NACE MR0175/ISO15156 Datasht To Follow</t>
  </si>
  <si>
    <t>6in Ball FB Valve Flanged CL900 Raised Face Dims to API 6D Trunnion Mounted Extended Bonnet Gear Operated Long Pattern NACE
MR0175/ISO15156 Datasht To Follow</t>
  </si>
  <si>
    <t>6in Check Valve Swing Pattern Flanged CL900 Raised Face API 594 Type B  NACE MR0175/ISO15156 Datasht To Follow</t>
  </si>
  <si>
    <t>1in Ball (FB) Valve Flanged CL900 Raised Face Dims to ASME B16.10 Alloy 825  Floating Ball Lever Operated NACE
MR0175/ISO15156 Datasht To Follow</t>
  </si>
  <si>
    <t>2in Ball FB Valve Flanged CL900 Raised Face Dims to API 6D Alloy 825  Trunnion Mounted Ball Full Bore Lever Operated NACE
MR0175/ISO15156 Datasht To Follow</t>
  </si>
  <si>
    <t>2in Check Valve Piston Flanged CL900 Raised Face Dims to API 600 Alloy 825  NACE MR0175/ISO15156 Datasht To Follow</t>
  </si>
  <si>
    <t>2in Globe Valve Flanged CL900 Raised Face Dims to ASME B16.10 Alloy 825  Plug Type Disc Handwheel Operated NACE MR0175/ISO15156 Datasht To
Follow</t>
  </si>
  <si>
    <t>WELDNECK</t>
  </si>
  <si>
    <t>2in XXS WN Flange CL1500 Raised Face Low Temp Carbon Steel  Dims to ASME B16.5 NACE MR0175/ISO15156</t>
  </si>
  <si>
    <t>ASTM A350 Gr LF2 CL1</t>
  </si>
  <si>
    <t>2in Sch80 WN Flange CL150 Raised Face Carbon Steel  Dims to ASME B16.5 NACE MR0175/ISO15156</t>
  </si>
  <si>
    <t>ASTM A105</t>
  </si>
  <si>
    <t>2in Sch80 WN Orifice Flange CL600 Raised Face Carbon Steel  c/w 1/2in BW Taps Dims to ASME B16.36 NACE MR0175/ISO15156 DEP STD DRG S-38.130-001 2022</t>
  </si>
  <si>
    <t>1in Sch40S WN Flange CL1500 Raised Face Alloy 825  Dims to ASME B16.5 NACE MR0175/ISO15156</t>
  </si>
  <si>
    <t>ASTM B564 UNS N06625</t>
  </si>
  <si>
    <t>1in Sch80 WN Flange CL1500 Raised Face Low Temp Carbon Steel  Dims to ASME B16.5 NACE MR0175/ISO15156</t>
  </si>
  <si>
    <t>1.1/2in 16.00mm WT WN Flange CL1500 Raised Face Low Temp Carbon Steel  Dims to ASME B16.5 NACE MR0175/ISO15156</t>
  </si>
  <si>
    <t>1in 12.00mm WT WN Flange CL1500 Raised Face Low Temp Carbon Steel  Dims to ASME B16.5 NACE MR0175/ISO15156</t>
  </si>
  <si>
    <t>12in 42.00mm WT WN Flange CL1500 Raised Face Low Temp Carbon Steel  Dims to ASME B16.5 NACE MR0175/ISO15156</t>
  </si>
  <si>
    <t>2in 16.00mm WT WN Flange CL1500 Raised Face Low Temp Carbon Steel ASTM  Dims to ASME B16.5 NACE MR0175/ISO15156</t>
  </si>
  <si>
    <t>A350 Gr LF2 CL1</t>
  </si>
  <si>
    <t>2in 16.00mm WT WN Orifice Flange CL1500 Raised Face Low Temp Carbon Steel  c/w 1/2in SW Taps Dims to ASME B16.36 NACE MR0175/ISO15156</t>
  </si>
  <si>
    <t>223</t>
  </si>
  <si>
    <t>224</t>
  </si>
  <si>
    <t>225</t>
  </si>
  <si>
    <t>226</t>
  </si>
  <si>
    <t>3in 18.00mm WT WN Flange CL1500 Raised Face Low Temp Carbon Steel  Dims to ASME B16.5 NACE MR0175/ISO15156</t>
  </si>
  <si>
    <t>227</t>
  </si>
  <si>
    <t>228</t>
  </si>
  <si>
    <t>229</t>
  </si>
  <si>
    <t>230</t>
  </si>
  <si>
    <t>231</t>
  </si>
  <si>
    <t>232</t>
  </si>
  <si>
    <t>233</t>
  </si>
  <si>
    <t>234</t>
  </si>
  <si>
    <t>3/4in Sch40S WN Flange CL1500 Raised Face Alloy 825  Dims to ASME B16.5 NACE MR0175/ISO15156</t>
  </si>
  <si>
    <t>235</t>
  </si>
  <si>
    <t>4in 20.00mm WT WN Flange CL1500 Raised Face Low Temp Carbon Steel  Dims to ASME B16.5 NACE MR0175/ISO15156</t>
  </si>
  <si>
    <t>236</t>
  </si>
  <si>
    <t>6in 26.00mm WT WN Flange CL1500 Raised Face Low Temp Carbon Steel  Dims to ASME B16.5 NACE MR0175/ISO15156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</si>
  <si>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</si>
  <si>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</si>
  <si>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</si>
  <si>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</si>
  <si>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</si>
  <si>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</si>
  <si>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</si>
  <si>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</si>
  <si>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</si>
  <si>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</si>
  <si>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</si>
  <si>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</si>
  <si>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</si>
  <si>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</si>
  <si>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</si>
  <si>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</si>
  <si>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</si>
  <si>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</si>
  <si>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</si>
  <si>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</si>
  <si>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</si>
  <si>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</si>
  <si>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</si>
  <si>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</si>
  <si>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</si>
  <si>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</si>
  <si>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</si>
  <si>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</si>
  <si>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</si>
  <si>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</si>
  <si>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</si>
  <si>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1.1/2in XXS WN Flange CL1500 Raised Face Low Temp Carbon Steel  Dims to ASME B16.5 NACE MR0175/ISO15156</t>
  </si>
  <si>
    <t>268</t>
  </si>
  <si>
    <t>269</t>
  </si>
  <si>
    <t>270</t>
  </si>
  <si>
    <t>271</t>
  </si>
  <si>
    <t>272</t>
  </si>
  <si>
    <t>273</t>
  </si>
  <si>
    <t>274</t>
  </si>
  <si>
    <t>275</t>
  </si>
  <si>
    <t>1in XXS WN Flange CL1500 Raised Face Low Temp Carbon Steel  Dims to ASME B16.5 NACE MR0175/ISO15156</t>
  </si>
  <si>
    <t>276</t>
  </si>
  <si>
    <t>277</t>
  </si>
  <si>
    <t>278</t>
  </si>
  <si>
    <t>279</t>
  </si>
  <si>
    <t>280</t>
  </si>
  <si>
    <t>281</t>
  </si>
  <si>
    <t>282</t>
  </si>
  <si>
    <t>283</t>
  </si>
  <si>
    <t>284</t>
  </si>
  <si>
    <t>285</t>
  </si>
  <si>
    <t>286</t>
  </si>
  <si>
    <t>287</t>
  </si>
  <si>
    <t>288</t>
  </si>
  <si>
    <t>289</t>
  </si>
  <si>
    <t>10in 32.00mm WT WN Flange CL1500 Raised Face Low Temp Carbon Steel  Dims to ASME B16.5 NACE MR0175/ISO15156</t>
  </si>
  <si>
    <t>290</t>
  </si>
  <si>
    <t>291</t>
  </si>
  <si>
    <t>2in Sch160 WN Flange CL1500 Raised Face Low Temp Carbon Steel  Dims to ASME B16.5 NACE MR0175/ISO15156</t>
  </si>
  <si>
    <t>292</t>
  </si>
  <si>
    <t>293</t>
  </si>
  <si>
    <t>294</t>
  </si>
  <si>
    <t>295</t>
  </si>
  <si>
    <t>296</t>
  </si>
  <si>
    <t>297</t>
  </si>
  <si>
    <t>298</t>
  </si>
  <si>
    <t>299</t>
  </si>
  <si>
    <t>300</t>
  </si>
  <si>
    <t>301</t>
  </si>
  <si>
    <t>302</t>
  </si>
  <si>
    <t>303</t>
  </si>
  <si>
    <t>304</t>
  </si>
  <si>
    <t>305</t>
  </si>
  <si>
    <t>306</t>
  </si>
  <si>
    <t>307</t>
  </si>
  <si>
    <t>4in XXS WT WN Flange CL1500 Raised Face Low Temp Carbon Steel  Dims to ASME B16.5 NACE MR0175/ISO15156</t>
  </si>
  <si>
    <t>308</t>
  </si>
  <si>
    <t>309</t>
  </si>
  <si>
    <t>310</t>
  </si>
  <si>
    <t>311</t>
  </si>
  <si>
    <t>2in XXS WT WN Flange CL1500 Raised Face High Yield Carbon Steel  Dims to ASME B16.5 NACE MR0175/ISO15156</t>
  </si>
  <si>
    <t>ASTM A694 Gr F65</t>
  </si>
  <si>
    <t>312</t>
  </si>
  <si>
    <t>12in 20.60mm WT WN Flange CL1500 Raised Face High Yield Carbon Steel  Dims to ASME B16.5 NACE MR0175/ISO15156</t>
  </si>
  <si>
    <t>313</t>
  </si>
  <si>
    <t>16in 22.23mm WT WN Flange CL1500 Raised Face High Yield Carbon Steel  Dims to ASME B16.5 NACE MR0175/ISO15156</t>
  </si>
  <si>
    <t>314</t>
  </si>
  <si>
    <t>1in Sch80S WN Flange CL1500 Raised Face Stainless Steel  Dims to ASME B16.5 NACE MR0175/ISO15156</t>
  </si>
  <si>
    <t>ASTM A182 Gr F316</t>
  </si>
  <si>
    <t>315</t>
  </si>
  <si>
    <t>316</t>
  </si>
  <si>
    <t>317</t>
  </si>
  <si>
    <t>318</t>
  </si>
  <si>
    <t>319</t>
  </si>
  <si>
    <t>320</t>
  </si>
  <si>
    <t>321</t>
  </si>
  <si>
    <t>322</t>
  </si>
  <si>
    <t>323</t>
  </si>
  <si>
    <t>324</t>
  </si>
  <si>
    <t>325</t>
  </si>
  <si>
    <t>326</t>
  </si>
  <si>
    <t>327</t>
  </si>
  <si>
    <t>328</t>
  </si>
  <si>
    <t>329</t>
  </si>
  <si>
    <t>330</t>
  </si>
  <si>
    <t>331</t>
  </si>
  <si>
    <t>332</t>
  </si>
  <si>
    <t>333</t>
  </si>
  <si>
    <t>334</t>
  </si>
  <si>
    <t>335</t>
  </si>
  <si>
    <t>336</t>
  </si>
  <si>
    <t>2in Sch160 WN Flange CL1500 Raised Face Stainless Steel  Dims to ASME B16.5 NACE MR0175/ISO15156</t>
  </si>
  <si>
    <t>337</t>
  </si>
  <si>
    <t>338</t>
  </si>
  <si>
    <t>339</t>
  </si>
  <si>
    <t>3/4in Sch80S WN Flange CL1500 Raised Face Stainless Steel  Dims to ASME B16.5 NACE MR0175/ISO15156</t>
  </si>
  <si>
    <t>340</t>
  </si>
  <si>
    <t>341</t>
  </si>
  <si>
    <t>342</t>
  </si>
  <si>
    <t>343</t>
  </si>
  <si>
    <t>344</t>
  </si>
  <si>
    <t>345</t>
  </si>
  <si>
    <t>346</t>
  </si>
  <si>
    <t>347</t>
  </si>
  <si>
    <t>348</t>
  </si>
  <si>
    <t>349</t>
  </si>
  <si>
    <t>350</t>
  </si>
  <si>
    <t>351</t>
  </si>
  <si>
    <t>2in Sch80S WN Flange CL1500 Raised Face Alloy 825  Dims to ASME B16.5 NACE MR0175/ISO15156</t>
  </si>
  <si>
    <t>352</t>
  </si>
  <si>
    <t>353</t>
  </si>
  <si>
    <t>354</t>
  </si>
  <si>
    <t>3in Sch160 WN Orifice Flange CL1500 Raised Face Alloy 825  c/w 1/2in BW Taps Dims to ASME B16.5 NACE MR0175/ISO15156</t>
  </si>
  <si>
    <t>355</t>
  </si>
  <si>
    <t>2in Sch10S WN Flange CL150 Raised Face Alloy 825 Dims to ASME B16.5 NACE MR0175/ISO15156</t>
  </si>
  <si>
    <t>356</t>
  </si>
  <si>
    <t>FLAN WN CL150; RF; SCH.80; B16.5; ASTM A105</t>
  </si>
  <si>
    <t>357</t>
  </si>
  <si>
    <t>3in Sch10S WN Flange CL150 Raised Face Alloy 825 Dims to ASME B16.5 NACE MR0175/ISO15156</t>
  </si>
  <si>
    <t>358</t>
  </si>
  <si>
    <t>359</t>
  </si>
  <si>
    <t>360</t>
  </si>
  <si>
    <t>361</t>
  </si>
  <si>
    <t>6in Sch10S WN Flange CL150 Raised Face Alloy 825 Dims to ASME B16.5 NACE MR0175/ISO15156</t>
  </si>
  <si>
    <t>362</t>
  </si>
  <si>
    <t>1in Sch10S WN Flange CL300 Raised Face Stainless Steel  Dims to ASME B16.5 NACE MR0175/ISO15156</t>
  </si>
  <si>
    <t>363</t>
  </si>
  <si>
    <t>364</t>
  </si>
  <si>
    <t>1in Sch160 WN Flange CL300 Raised Face Low Temp Carbon Steel  Dims to ASME B16.5 NACE MR0175/ISO15156</t>
  </si>
  <si>
    <t>365</t>
  </si>
  <si>
    <t>1.1/2in Sch160 WN Flange CL1500 Raised Face Low Temp Carbon Steel  Dims to ASME B16.5 NACE MR0175/ISO15156</t>
  </si>
  <si>
    <t>366</t>
  </si>
  <si>
    <t>367</t>
  </si>
  <si>
    <t>1in Sch160 WN Flange CL1500 Raised Face Low Temp Carbon Steel  Dims to ASME B16.5 NACE MR0175/ISO15156</t>
  </si>
  <si>
    <t>368</t>
  </si>
  <si>
    <t>10in Sch120 WN Flange CL900 Raised Face Low Temp Carbon Steel  Dims to ASME B16.5 NACE MR0175/ISO15156</t>
  </si>
  <si>
    <t>369</t>
  </si>
  <si>
    <t>370</t>
  </si>
  <si>
    <t>371</t>
  </si>
  <si>
    <t>372</t>
  </si>
  <si>
    <t>373</t>
  </si>
  <si>
    <t>374</t>
  </si>
  <si>
    <t>375</t>
  </si>
  <si>
    <t>376</t>
  </si>
  <si>
    <t>377</t>
  </si>
  <si>
    <t>378</t>
  </si>
  <si>
    <t>379</t>
  </si>
  <si>
    <t>380</t>
  </si>
  <si>
    <t>381</t>
  </si>
  <si>
    <t>382</t>
  </si>
  <si>
    <t>383</t>
  </si>
  <si>
    <t>4in Sch120 WN Flange CL900 Raised Face Low Temp Carbon Steel  Dims to ASME B16.5 NACE MR0175/ISO15156</t>
  </si>
  <si>
    <t>384</t>
  </si>
  <si>
    <t>6in Sch120 WN Flange CL900 Raised Face Low Temp Carbon Steel  Dims to ASME B16.5 NACE MR0175/ISO15156</t>
  </si>
  <si>
    <t>385</t>
  </si>
  <si>
    <t>386</t>
  </si>
  <si>
    <t>387</t>
  </si>
  <si>
    <t>388</t>
  </si>
  <si>
    <t>389</t>
  </si>
  <si>
    <t>8in Sch120 WN Flange CL900 Raised Face Low Temp Carbon Steel  Dims to ASME B16.5 NACE MR0175/ISO15156</t>
  </si>
  <si>
    <t>390</t>
  </si>
  <si>
    <t>1in Sch10S WN Flange CL900 Raised Face Alloy 825  Dims to ASME B16.5 NACE MR0175/ISO15156</t>
  </si>
  <si>
    <t>391</t>
  </si>
  <si>
    <t>392</t>
  </si>
  <si>
    <t>393</t>
  </si>
  <si>
    <t>394</t>
  </si>
  <si>
    <t>395</t>
  </si>
  <si>
    <t>396</t>
  </si>
  <si>
    <t>397</t>
  </si>
  <si>
    <t>398</t>
  </si>
  <si>
    <t>399</t>
  </si>
  <si>
    <t>400</t>
  </si>
  <si>
    <t>401</t>
  </si>
  <si>
    <t>402</t>
  </si>
  <si>
    <t>403</t>
  </si>
  <si>
    <t>404</t>
  </si>
  <si>
    <t>2in Sch40S WN Flange CL900 Raised Face Alloy 825  Dims to ASME B16.5 NACE MR0175/ISO15156</t>
  </si>
  <si>
    <t>405</t>
  </si>
  <si>
    <t>406</t>
  </si>
  <si>
    <t>407</t>
  </si>
  <si>
    <t>3in Sch40S WN Flange CL900 Raised Face Alloy 825  Dims to ASME B16.5 NACE MR0175/ISO15156</t>
  </si>
  <si>
    <t>408</t>
  </si>
  <si>
    <t>2in Blind Flange CL150 Raised Face Carbon Steel  Dims to ASME B16.5 NACE MR0175/ISO15156</t>
  </si>
  <si>
    <t>409</t>
  </si>
  <si>
    <t>410</t>
  </si>
  <si>
    <t>1in Blind Flange CL1500 Raised Face Alloy 825  Dims to ASME B16.5 NACE MR0175/ISO15156</t>
  </si>
  <si>
    <t>411</t>
  </si>
  <si>
    <t>1.1/2in Blind Flange CL1500 Raised Face Low Temp Carbon Steel  Dims to ASME B16.5 NACE MR0175/ISO15156</t>
  </si>
  <si>
    <t>412</t>
  </si>
  <si>
    <t>413</t>
  </si>
  <si>
    <t>414</t>
  </si>
  <si>
    <t>415</t>
  </si>
  <si>
    <t>416</t>
  </si>
  <si>
    <t>417</t>
  </si>
  <si>
    <t>418</t>
  </si>
  <si>
    <t>419</t>
  </si>
  <si>
    <t>1in Blind Flange CL1500 Raised Face Low Temp Carbon Steel  Dims to ASME B16.5 NACE MR0175/ISO15156</t>
  </si>
  <si>
    <t>420</t>
  </si>
  <si>
    <t>421</t>
  </si>
  <si>
    <t>422</t>
  </si>
  <si>
    <t>423</t>
  </si>
  <si>
    <t>424</t>
  </si>
  <si>
    <t>425</t>
  </si>
  <si>
    <t>426</t>
  </si>
  <si>
    <t>427</t>
  </si>
  <si>
    <t>428</t>
  </si>
  <si>
    <t>429</t>
  </si>
  <si>
    <t>430</t>
  </si>
  <si>
    <t>2in Blind Flange CL1500 Raised Face Low Temp Carbon Steel  Dims to ASME B16.5 NACE MR0175/ISO15156</t>
  </si>
  <si>
    <t>431</t>
  </si>
  <si>
    <t>432</t>
  </si>
  <si>
    <t>433</t>
  </si>
  <si>
    <t>434</t>
  </si>
  <si>
    <t>435</t>
  </si>
  <si>
    <t>436</t>
  </si>
  <si>
    <t>437</t>
  </si>
  <si>
    <t>438</t>
  </si>
  <si>
    <t>439</t>
  </si>
  <si>
    <t>440</t>
  </si>
  <si>
    <t>441</t>
  </si>
  <si>
    <t>3in Blind Flange CL1500 Raised Face Low Temp Carbon Steel  Dims to ASME B16.5 NACE MR0175/ISO15156</t>
  </si>
  <si>
    <t>442</t>
  </si>
  <si>
    <t>6in Blind Flange CL1500 Raised Face Low Temp Carbon Steel  Dims to ASME B16.5 NACE MR0175/ISO15156</t>
  </si>
  <si>
    <t>443</t>
  </si>
  <si>
    <t>444</t>
  </si>
  <si>
    <t>445</t>
  </si>
  <si>
    <t>446</t>
  </si>
  <si>
    <t>447</t>
  </si>
  <si>
    <t>448</t>
  </si>
  <si>
    <t>449</t>
  </si>
  <si>
    <t>450</t>
  </si>
  <si>
    <t>451</t>
  </si>
  <si>
    <t>452</t>
  </si>
  <si>
    <t>453</t>
  </si>
  <si>
    <t>3/4in Blind Flange CL1500 Raised Face Low Temp Carbon Steel  Dims to ASME B16.5 NACE MR0175/ISO15156</t>
  </si>
  <si>
    <t>454</t>
  </si>
  <si>
    <t>455</t>
  </si>
  <si>
    <t>456</t>
  </si>
  <si>
    <t>457</t>
  </si>
  <si>
    <t>458</t>
  </si>
  <si>
    <t>459</t>
  </si>
  <si>
    <t>460</t>
  </si>
  <si>
    <t>461</t>
  </si>
  <si>
    <t>FLBL:GR.LF2:RF:LT:CL1500:DN100</t>
  </si>
  <si>
    <t>462</t>
  </si>
  <si>
    <t>16in Blind Flange CL1500 Raised Face High Yield Carbon Steel  Dims to ASME B16.5 NACE MR0175/ISO15156</t>
  </si>
  <si>
    <t>463</t>
  </si>
  <si>
    <t>1in Blind Flange CL1500 Raised Face Stainless Steel  Dims to ASME B16.5 NACE MR0103</t>
  </si>
  <si>
    <t>ASTM A182 Gr F316L</t>
  </si>
  <si>
    <t>464</t>
  </si>
  <si>
    <t>465</t>
  </si>
  <si>
    <t>466</t>
  </si>
  <si>
    <t>467</t>
  </si>
  <si>
    <t>3/4in Blind Flange CL1500 Raised Face Stainless Steel  Dims to ASME B16.5 NACE MR0103</t>
  </si>
  <si>
    <t>468</t>
  </si>
  <si>
    <t>469</t>
  </si>
  <si>
    <t>470</t>
  </si>
  <si>
    <t>471</t>
  </si>
  <si>
    <t>472</t>
  </si>
  <si>
    <t>473</t>
  </si>
  <si>
    <t>2in Blind Flange CL1500 Raised Face Alloy 825  Dims to ASME B16.5 NACE MR0175/ISO15156</t>
  </si>
  <si>
    <t>474</t>
  </si>
  <si>
    <t>3/4in Blind Flange CL1500 Raised Face Alloy 825  Dims to ASME B16.5 NACE MR0175/ISO15156</t>
  </si>
  <si>
    <t>475</t>
  </si>
  <si>
    <t>476</t>
  </si>
  <si>
    <t>477</t>
  </si>
  <si>
    <t>478</t>
  </si>
  <si>
    <t>479</t>
  </si>
  <si>
    <t>480</t>
  </si>
  <si>
    <t>481</t>
  </si>
  <si>
    <t>482</t>
  </si>
  <si>
    <t>10in Blind Flange CL900 Raised Face Low Temp Carbon Steel  Dims to ASME B16.5 NACE MR0175/ISO15156</t>
  </si>
  <si>
    <t>483</t>
  </si>
  <si>
    <t>484</t>
  </si>
  <si>
    <t>485</t>
  </si>
  <si>
    <t>486</t>
  </si>
  <si>
    <t>487</t>
  </si>
  <si>
    <t>4in Blind Flange CL900 Raised Face Low Temp Carbon Steel  Dims to ASME B16.5 NACE MR0175/ISO15156</t>
  </si>
  <si>
    <t>488</t>
  </si>
  <si>
    <t>6in Blind Flange CL900 Raised Face Low Temp Carbon Steel  Dims to ASME B16.5 NACE MR0175/ISO15156</t>
  </si>
  <si>
    <t>489</t>
  </si>
  <si>
    <t>8in Blind Flange CL900 Raised Face Low Temp Carbon Steel  Dims to ASME B16.5 NACE MR0175/ISO15156</t>
  </si>
  <si>
    <t>490</t>
  </si>
  <si>
    <t>1in Blind Flange CL900 Raised Face Alloy 825  Dims to ASME B16.5 NACE MR0175/ISO15156</t>
  </si>
  <si>
    <t>491</t>
  </si>
  <si>
    <t>492</t>
  </si>
  <si>
    <t>493</t>
  </si>
  <si>
    <t>2in Blind Flange CL900 Raised Face Alloy 825  Dims to ASME B16.5 NACE MR0175/ISO15156</t>
  </si>
  <si>
    <t>494</t>
  </si>
  <si>
    <t>BEND</t>
  </si>
  <si>
    <t>10in Sch120 WT Pipe Bend 5D Radius Seamless Bevelled Ends High Yield Carbon Steel  Dimensions to ASME B36.10M NACE MR0175/ISO15156</t>
  </si>
  <si>
    <t>API 5L Gr X65 PSL 2</t>
  </si>
  <si>
    <t>495</t>
  </si>
  <si>
    <t>6in 12.7mm WT Pipe Bend 5D Radius Seamless Bevelled Ends High Yield Carbon Steel  Dimensions to ASME B36.10M NACE MR0175/ISO15156</t>
  </si>
  <si>
    <t>496</t>
  </si>
  <si>
    <t>16in 22.23mm WT Pipe Bend 3D Radius Seamless Bevelled Ends High Yield Carbon Steel  Dimensions to ASME B36.10M NACE MR0175/ISO15156</t>
  </si>
  <si>
    <t>497</t>
  </si>
  <si>
    <t>CAP</t>
  </si>
  <si>
    <t>6in Sch10S Cap SeamlessBW Alloy 825 Dims to ASME B16.9 NACE MR0175/ISO15156</t>
  </si>
  <si>
    <t>498</t>
  </si>
  <si>
    <t>12in 42.00mm WT Cap Seamless BW Low Temp Carbon Steel  Dims to ASME B16.9 NACE MR0175/ISO15156</t>
  </si>
  <si>
    <t>499</t>
  </si>
  <si>
    <t>6in 26.00mm WT Cap Seamless BW Low Temp Carbon Steel  Dims to ASME B16.9 NACE MR0175/ISO15156</t>
  </si>
  <si>
    <t>500</t>
  </si>
  <si>
    <t>COUP</t>
  </si>
  <si>
    <t>1in CPLG FULL ANSI B16.11 SW #3000</t>
  </si>
  <si>
    <t>501</t>
  </si>
  <si>
    <t>502</t>
  </si>
  <si>
    <t>503</t>
  </si>
  <si>
    <t>504</t>
  </si>
  <si>
    <t>505</t>
  </si>
  <si>
    <t>506</t>
  </si>
  <si>
    <t>12in 42.00mm WT x 2in 16.00mm WT WeldoletBW Low Temp Carbon Steel  Dims to MSS SP-97 NACE MR0175/ISO15156</t>
  </si>
  <si>
    <t>507</t>
  </si>
  <si>
    <t>12in 42.00mm WT x 4in 20.00mm WT WeldoletBW Low Temp Carbon Steel  Dims to MSS SP-97 NACE MR0175/ISO15156</t>
  </si>
  <si>
    <t>508</t>
  </si>
  <si>
    <t>12in - 36in x 1in 12.00mm WT Branch Fitting Flanged CL1500 Raised Face Dims to ASME B16.5 150mm Standout Low Temp Carbon Steel  Dims to MSS SP-97 NACE
MR0175/ISO15156</t>
  </si>
  <si>
    <t>509</t>
  </si>
  <si>
    <t>510</t>
  </si>
  <si>
    <t>3in - 3in x 1.1/2in Branch Fitting Plain End CL6000/9000 Low Temp Carbon Steel  Dims to MSS SP-97 NACE MR0175/ISO15156</t>
  </si>
  <si>
    <t>511</t>
  </si>
  <si>
    <t>512</t>
  </si>
  <si>
    <t>513</t>
  </si>
  <si>
    <t>514</t>
  </si>
  <si>
    <t>6in 26.00mm WT x 2in 16.00mm WT WeldoletBW Low Temp Carbon Steel  Dims to MSS SP-97 NACE MR0175/ISO15156</t>
  </si>
  <si>
    <t>515</t>
  </si>
  <si>
    <t>516</t>
  </si>
  <si>
    <t>6in 26.00mm WT x 1.1/2in 16.00mm WT WeldoletBW Low Temp Carbon Steel  Dims to MSS SP-97 NACE MR0175/ISO15156</t>
  </si>
  <si>
    <t>517</t>
  </si>
  <si>
    <t>518</t>
  </si>
  <si>
    <t>519</t>
  </si>
  <si>
    <t>520</t>
  </si>
  <si>
    <t>521</t>
  </si>
  <si>
    <t>522</t>
  </si>
  <si>
    <t>523</t>
  </si>
  <si>
    <t>6in - 8in x 1.1/2in Branch Fitting Plain End CL6000/9000 Low Temp Carbon Steel  Dims to MSS SP-97 NACE MR0175/ISO15156</t>
  </si>
  <si>
    <t>524</t>
  </si>
  <si>
    <t>525</t>
  </si>
  <si>
    <t>526</t>
  </si>
  <si>
    <t>527</t>
  </si>
  <si>
    <t>528</t>
  </si>
  <si>
    <t>529</t>
  </si>
  <si>
    <t>530</t>
  </si>
  <si>
    <t>531</t>
  </si>
  <si>
    <t>532</t>
  </si>
  <si>
    <t>533</t>
  </si>
  <si>
    <t>534</t>
  </si>
  <si>
    <t>535</t>
  </si>
  <si>
    <t>6in 26.00mm WT x 1in 12.00mm WT WeldoletBW Low Temp Carbon Steel  Dims to MSS SP-97 NACE MR0175/ISO15156</t>
  </si>
  <si>
    <t>536</t>
  </si>
  <si>
    <t>537</t>
  </si>
  <si>
    <t>3in - 10in x 1in 12.00mm WT Branch Fitting Flanged CL1500 Raised Face Dims to ASME B16.5 150mm Standout Low Temp Carbon Steel  Dims to MSS SP-97 NACE
MR0175/ISO15156</t>
  </si>
  <si>
    <t>538</t>
  </si>
  <si>
    <t>539</t>
  </si>
  <si>
    <t>540</t>
  </si>
  <si>
    <t>541</t>
  </si>
  <si>
    <t>542</t>
  </si>
  <si>
    <t>10in x 1.1/2in Branch Fitting BW CL6000/9000 Low Temp Carbon Steel  Dims to MSS SP-97 NACE MR0175/ISO15156</t>
  </si>
  <si>
    <t>543</t>
  </si>
  <si>
    <t>BFB:LF2:LT:160/XXS:250-450x50</t>
  </si>
  <si>
    <t>544</t>
  </si>
  <si>
    <t>6in Sch10S x 2in Sch10S WeldoletBW Alloy 825 Dims to MSS SP-97 NACE MR0175/ISO15156</t>
  </si>
  <si>
    <t>545</t>
  </si>
  <si>
    <t>10in - 18in x 2in XXS Branch Outlet BW SCH XXS Low Temp Carbon Steel  Dims to MSS SP-97 NACE MR0175/ISO15156</t>
  </si>
  <si>
    <t>546</t>
  </si>
  <si>
    <t>547</t>
  </si>
  <si>
    <t>548</t>
  </si>
  <si>
    <t>549</t>
  </si>
  <si>
    <t>BRANCH BW REDUCING; CL XXS/SCH 160; SCH.160 / XXS; MSS SP-97; ASTM A350 GRADE LF2: CLASS 1</t>
  </si>
  <si>
    <t>550</t>
  </si>
  <si>
    <t>551</t>
  </si>
  <si>
    <t>552</t>
  </si>
  <si>
    <t>2in Spectacle Blind CL150 Raised Face Carbon Steel  Dims to ASME B16.48 NACE MR0175/ISO15156</t>
  </si>
  <si>
    <t>ASTM A516 Gr 60/65/70</t>
  </si>
  <si>
    <t>553</t>
  </si>
  <si>
    <t>554</t>
  </si>
  <si>
    <t>555</t>
  </si>
  <si>
    <t>556</t>
  </si>
  <si>
    <t>557</t>
  </si>
  <si>
    <t>1in Spectacle Blind CL1500 Raised Face Low Temp Carbon Steel  Dims to ASME B16.48 NACE MR0175/ISO15156</t>
  </si>
  <si>
    <t>558</t>
  </si>
  <si>
    <t>559</t>
  </si>
  <si>
    <t>12in Spectacle Blind CL1500 Raised Face Low Temp Carbon SteelDims to ASME B16.48 NACE MR0175/ISO15156</t>
  </si>
  <si>
    <t>560</t>
  </si>
  <si>
    <t>561</t>
  </si>
  <si>
    <t>2in Spectacle Blind CL1500 Raised Face Low Temp Carbon SteelDims to ASME B16.48 NACE MR0175/ISO15156</t>
  </si>
  <si>
    <t>562</t>
  </si>
  <si>
    <t>2in Paddle Blind CL1500 Raised Face Low Temp Carbon SteelDims to ASME B16.48 NACE MR0175/ISO15156</t>
  </si>
  <si>
    <t>563</t>
  </si>
  <si>
    <t>564</t>
  </si>
  <si>
    <t>565</t>
  </si>
  <si>
    <t>6in Spectacle Blind CL1500 Raised Face Low Temp Carbon SteelDims to ASME B16.48 NACE MR0175/ISO15156</t>
  </si>
  <si>
    <t>566</t>
  </si>
  <si>
    <t>567</t>
  </si>
  <si>
    <t>568</t>
  </si>
  <si>
    <t>BLD SPCT:A516GR70:SOUR:CL1500:DN100</t>
  </si>
  <si>
    <t>569</t>
  </si>
  <si>
    <t>1in Spectacle Blind CL1500 Raised Face Stainless SteelDims to ASME B16.48 NACE MR0175/ISO15156</t>
  </si>
  <si>
    <t>ASTM A240 Gr 316</t>
  </si>
  <si>
    <t>570</t>
  </si>
  <si>
    <t>571</t>
  </si>
  <si>
    <t>572</t>
  </si>
  <si>
    <t>573</t>
  </si>
  <si>
    <t>574</t>
  </si>
  <si>
    <t>575</t>
  </si>
  <si>
    <t>576</t>
  </si>
  <si>
    <t>577</t>
  </si>
  <si>
    <t>578</t>
  </si>
  <si>
    <t>579</t>
  </si>
  <si>
    <t>1in Spectacle Blind CL1500 Raised Face Stainless Steel  Dims to ASME B16.48 NACE MR0175/ISO15156</t>
  </si>
  <si>
    <t>580</t>
  </si>
  <si>
    <t>2in Spectacle Blind CL1500 Raised Face Alloy 825 Dims to ASME B16.48 NACE MR0175/ISO15156</t>
  </si>
  <si>
    <t>581</t>
  </si>
  <si>
    <t>582</t>
  </si>
  <si>
    <t>2in Paddle Blind CL1500 Raised Face Alloy 825 Dims to ASME B16.48 NACE MR0175/ISO15156</t>
  </si>
  <si>
    <t>583</t>
  </si>
  <si>
    <t>584</t>
  </si>
  <si>
    <t>585</t>
  </si>
  <si>
    <t>6in Spectacle Blind CL900 Raised Face Low Temp Carbon Steel  Dims to ASME B16.48 NACE MR0175/ISO15156</t>
  </si>
  <si>
    <t>ASTM A516 Gr 70</t>
  </si>
  <si>
    <t>586</t>
  </si>
  <si>
    <t>10in Spectacle Blind CL900 Raised Face Low Temp Carbon Steel  Dims to ASME B16.48 NACE MR0175/ISO15156</t>
  </si>
  <si>
    <t>587</t>
  </si>
  <si>
    <t>2in Spectacle Blind CL900 Raised Face Alloy 825 Dims to ASME B16.48 NACE MR0175/ISO15156</t>
  </si>
  <si>
    <t>588</t>
  </si>
  <si>
    <t>589</t>
  </si>
  <si>
    <t>590</t>
  </si>
  <si>
    <t>2in Sch80 x 1in Sch160 Eccentric Reducer Seamless BW Carbon Steel  Dims to ASME B16.9</t>
  </si>
  <si>
    <t>ASTM A234 Gr WPB</t>
  </si>
  <si>
    <t>591</t>
  </si>
  <si>
    <t>592</t>
  </si>
  <si>
    <t>593</t>
  </si>
  <si>
    <t>594</t>
  </si>
  <si>
    <t>595</t>
  </si>
  <si>
    <t>596</t>
  </si>
  <si>
    <t>2in 16.00mm WT x 1in 12.00mm WT Concentric Reducer Seamless BW Low Temp Carbon Steel  Dims to ASME B16.9 NACE MR0175/ISO15156</t>
  </si>
  <si>
    <t>597</t>
  </si>
  <si>
    <t>598</t>
  </si>
  <si>
    <t>599</t>
  </si>
  <si>
    <t>600</t>
  </si>
  <si>
    <t>601</t>
  </si>
  <si>
    <t>602</t>
  </si>
  <si>
    <t>603</t>
  </si>
  <si>
    <t>604</t>
  </si>
  <si>
    <t>605</t>
  </si>
  <si>
    <t>6in 26.00mm WT x 3in 18.00mm WT Concentric Reducer Seamless BW Low Temp Carbon Steel  Dims to ASME B16.9 NACE MR0175/ISO15156</t>
  </si>
  <si>
    <t>606</t>
  </si>
  <si>
    <t>607</t>
  </si>
  <si>
    <t>608</t>
  </si>
  <si>
    <t>609</t>
  </si>
  <si>
    <t>610</t>
  </si>
  <si>
    <t>6in 26.00mm WT x 3in 18.00mm WT Eccentric Reducer Seamless BW Low Temp Carbon Steel  Dims to ASME B16.9 NACE MR0175/ISO15156</t>
  </si>
  <si>
    <t>611</t>
  </si>
  <si>
    <t>612</t>
  </si>
  <si>
    <t>613</t>
  </si>
  <si>
    <t>RECB:WPL6:SOURLT:XXS:DN40x25</t>
  </si>
  <si>
    <t>614</t>
  </si>
  <si>
    <t>615</t>
  </si>
  <si>
    <t>616</t>
  </si>
  <si>
    <t>617</t>
  </si>
  <si>
    <t>618</t>
  </si>
  <si>
    <t>619</t>
  </si>
  <si>
    <t>620</t>
  </si>
  <si>
    <t>REEB:WPL6:SOURLT:160:DN300x250</t>
  </si>
  <si>
    <t>621</t>
  </si>
  <si>
    <t>2in Sch160 x 1in Sch160 Concentric Reducer Seamless BW Low Temp Carbon Steel  Dims to ASME B16.9 NACE MR0175/ISO15156</t>
  </si>
  <si>
    <t>622</t>
  </si>
  <si>
    <t>623</t>
  </si>
  <si>
    <t>624</t>
  </si>
  <si>
    <t>625</t>
  </si>
  <si>
    <t>626</t>
  </si>
  <si>
    <t>627</t>
  </si>
  <si>
    <t>628</t>
  </si>
  <si>
    <t>3in Sch160 x 2in Sch80S Concentric Reducer SeamlessBW Alloy 825 Dims to ASME B16.9 NACE MR0175/ISO15156</t>
  </si>
  <si>
    <t>629</t>
  </si>
  <si>
    <t>3in Sch10S x 2in Sch10S Concentric Reducer SeamlessBW Alloy 825 Dims to ASME B16.9 NACE MR0175/ISO15156</t>
  </si>
  <si>
    <t>630</t>
  </si>
  <si>
    <t>631</t>
  </si>
  <si>
    <t>6in Sch10S x 3in Sch10S Concentric Reducer SeamlessBW Alloy 825 Dims to ASME B16.9 NACE MR0175/ISO15156</t>
  </si>
  <si>
    <t>632</t>
  </si>
  <si>
    <t>8in Sch120 x 6in Sch120 Eccentric Reducer Seamless BW Low Temp Carbon Steel  Dims to ASME B16.9 NACE MR0175/ISO15156</t>
  </si>
  <si>
    <t>633</t>
  </si>
  <si>
    <t>634</t>
  </si>
  <si>
    <t>635</t>
  </si>
  <si>
    <t>3in Sch40S x 2in Sch40S Concentric Reducer SeamlessBW Alloy 825 Dims to ASME B16.9 NACE MR0175/ISO15156</t>
  </si>
  <si>
    <t>636</t>
  </si>
  <si>
    <t>2in Sch80 Equal Tee Seamless BW Carbon Steel  Dims to ASME B16.9 NACE MR0175/ISO15156</t>
  </si>
  <si>
    <t>637</t>
  </si>
  <si>
    <t>638</t>
  </si>
  <si>
    <t>1in Sch40S Equal Tee SeamlessBW Alloy 825 Dims to ASME B16.9 NACE MR0175/ISO15156</t>
  </si>
  <si>
    <t>639</t>
  </si>
  <si>
    <t>1in Sch80 WT Equal Tee Seamless BW Low Temp Carbon Steel  Dims to ASME B16.9 NACE MR0175/ISO15156</t>
  </si>
  <si>
    <t>640</t>
  </si>
  <si>
    <t>641</t>
  </si>
  <si>
    <t>12in 42.00mm WT Equal Tee Seamless BW Low Temp Carbon SteelDims to ASME B16.9 NACE MR0175/ISO15156</t>
  </si>
  <si>
    <t>642</t>
  </si>
  <si>
    <t>12in 42.00mm WT x 6in 26.00mm WT Reducing Tee Seamless BW Low Temp Carbon SteelDims to ASME B16.9 NACE MR0175/ISO15156</t>
  </si>
  <si>
    <t>643</t>
  </si>
  <si>
    <t>644</t>
  </si>
  <si>
    <t>2in 16.00mm WT Equal Tee Seamless BW Low Temp Carbon SteelDims to ASME B16.9 NACE MR0175/ISO15156</t>
  </si>
  <si>
    <t>645</t>
  </si>
  <si>
    <t>646</t>
  </si>
  <si>
    <t>647</t>
  </si>
  <si>
    <t>648</t>
  </si>
  <si>
    <t>649</t>
  </si>
  <si>
    <t>650</t>
  </si>
  <si>
    <t>651</t>
  </si>
  <si>
    <t>652</t>
  </si>
  <si>
    <t>2in 16.00mm WT x 1in 12.00mm WT Reducing Tee Seamless BW Low Temp Carbon SteelDims to ASME B16.9 NACE MR0175/ISO15156</t>
  </si>
  <si>
    <t>653</t>
  </si>
  <si>
    <t>3in 18.00mm WT x 2in 16.00mm WT Reducing Tee Seamless BW Low Temp Carbon SteelDims to ASME B16.9 NACE MR0175/ISO15156</t>
  </si>
  <si>
    <t>654</t>
  </si>
  <si>
    <t>655</t>
  </si>
  <si>
    <t>656</t>
  </si>
  <si>
    <t>657</t>
  </si>
  <si>
    <t>6in 26.00mm WT Equal Tee Seamless BW Low Temp Carbon SteelDims to ASME B16.9 NACE MR0175/ISO15156</t>
  </si>
  <si>
    <t>658</t>
  </si>
  <si>
    <t>659</t>
  </si>
  <si>
    <t>660</t>
  </si>
  <si>
    <t>661</t>
  </si>
  <si>
    <t>662</t>
  </si>
  <si>
    <t>663</t>
  </si>
  <si>
    <t>664</t>
  </si>
  <si>
    <t>665</t>
  </si>
  <si>
    <t>666</t>
  </si>
  <si>
    <t>667</t>
  </si>
  <si>
    <t>6in 26.00mm WT x 4in 20.00mm WT Reducing Tee Seamless BW Low Temp Carbon SteelDims to ASME B16.9 NACE MR0175/ISO15156</t>
  </si>
  <si>
    <t>668</t>
  </si>
  <si>
    <t>669</t>
  </si>
  <si>
    <t>670</t>
  </si>
  <si>
    <t>671</t>
  </si>
  <si>
    <t>TERB:WPL6:SOURLT:XXS:DN40x25</t>
  </si>
  <si>
    <t>672</t>
  </si>
  <si>
    <t>673</t>
  </si>
  <si>
    <t>674</t>
  </si>
  <si>
    <t>675</t>
  </si>
  <si>
    <t>676</t>
  </si>
  <si>
    <t>677</t>
  </si>
  <si>
    <t>678</t>
  </si>
  <si>
    <t>2in XXS Equal Tee Seamless BW Low Temp Carbon SteelDims to ASME B16.9 NACE MR0175/ISO15156</t>
  </si>
  <si>
    <t>679</t>
  </si>
  <si>
    <t>680</t>
  </si>
  <si>
    <t>681</t>
  </si>
  <si>
    <t>682</t>
  </si>
  <si>
    <t>683</t>
  </si>
  <si>
    <t>684</t>
  </si>
  <si>
    <t>685</t>
  </si>
  <si>
    <t>686</t>
  </si>
  <si>
    <t>4in XXS Equal Tee Seamless BW Low Temp Carbon SteelDims to ASME B16.9 NACE MR0175/ISO15156</t>
  </si>
  <si>
    <t>687</t>
  </si>
  <si>
    <t>688</t>
  </si>
  <si>
    <t>16in 22.23mm WT x 12in 20.60mm WT Barred Reducing Tee SeamlessBW High Yield Carbon Steel  Dims to ASME B36.10 NACE MR0175/ISO15156</t>
  </si>
  <si>
    <t>API 5L Gr X65</t>
  </si>
  <si>
    <t>689</t>
  </si>
  <si>
    <t>1in Sch80S Equal Tee SeamlessBW Stainless Steel  Dims to ASME B16.9 NACE MR0175/ISO15156</t>
  </si>
  <si>
    <t>690</t>
  </si>
  <si>
    <t>691</t>
  </si>
  <si>
    <t>692</t>
  </si>
  <si>
    <t>693</t>
  </si>
  <si>
    <t>694</t>
  </si>
  <si>
    <t>695</t>
  </si>
  <si>
    <t>696</t>
  </si>
  <si>
    <t>697</t>
  </si>
  <si>
    <t>698</t>
  </si>
  <si>
    <t>699</t>
  </si>
  <si>
    <t>700</t>
  </si>
  <si>
    <t>701</t>
  </si>
  <si>
    <t>702</t>
  </si>
  <si>
    <t>703</t>
  </si>
  <si>
    <t>704</t>
  </si>
  <si>
    <t>705</t>
  </si>
  <si>
    <t>1in Sch80S x 3/4in Sch80S Reducing Tee SeamlessBW Stainless Steel  Dims to ASME B16.9 NACE MR0175/ISO15156</t>
  </si>
  <si>
    <t>706</t>
  </si>
  <si>
    <t>707</t>
  </si>
  <si>
    <t>708</t>
  </si>
  <si>
    <t>709</t>
  </si>
  <si>
    <t>710</t>
  </si>
  <si>
    <t>711</t>
  </si>
  <si>
    <t>2in Sch80S x 1in Sch40S Reducing Tee SeamlessBW Alloy 825 Dims to ASME B16.9 NACE MR0175/ISO15156</t>
  </si>
  <si>
    <t>712</t>
  </si>
  <si>
    <t>2in Sch80S Equal Tee SeamlessBW Alloy 825 Dims to ASME B16.9 NACE MR0175/ISO15156</t>
  </si>
  <si>
    <t>713</t>
  </si>
  <si>
    <t>714</t>
  </si>
  <si>
    <t>715</t>
  </si>
  <si>
    <t>716</t>
  </si>
  <si>
    <t>6in Sch10S x 3in Sch10S Reducing Tee SeamlessBW Alloy 825 Dims to ASME B16.9 NACE MR0175/ISO15156</t>
  </si>
  <si>
    <t>717</t>
  </si>
  <si>
    <t>3in Sch10S x 2in Sch10S Reducing Tee SeamlessBW Alloy 825 Dims to ASME B16.9 NACE MR0175/ISO15156</t>
  </si>
  <si>
    <t>718</t>
  </si>
  <si>
    <t>3in Sch10S Equal Tee SeamlessBW Alloy 825 Dims to ASME B16.9 NACE MR0175/ISO15156</t>
  </si>
  <si>
    <t>719</t>
  </si>
  <si>
    <t>1in Sch10S Equal Tee SeamlessBW Stainless Steel  Dims to ASME B16.9 NACE MR0175/ISO15156</t>
  </si>
  <si>
    <t>ASTM A403 WP316L</t>
  </si>
  <si>
    <t>720</t>
  </si>
  <si>
    <t>721</t>
  </si>
  <si>
    <t>1in Sch160 Equal Tee Seamless BW Low Temp Carbon Steel  Dims to ASME B16.9 NACE MR0175/ISO15156</t>
  </si>
  <si>
    <t>722</t>
  </si>
  <si>
    <t>10in Sch120 x 8in Sch120 Reducing Tee Seamless BW Low Temp Carbon Steel  Dims to ASME B16.9 NACE MR0175/ISO15156</t>
  </si>
  <si>
    <t>723</t>
  </si>
  <si>
    <t>10in Sch120 Equal Tee Seamless BW Low Temp Carbon Steel  Dims to ASME B16.9 NACE MR0175/ISO15156</t>
  </si>
  <si>
    <t>724</t>
  </si>
  <si>
    <t>10in Sch120 x 4in Sch120 Reducing Tee Seamless BW Low Temp Carbon Steel  Dims to ASME B16.9 NACE MR0175/ISO15156</t>
  </si>
  <si>
    <t>725</t>
  </si>
  <si>
    <t>10in Sch120 x 6in Sch120 Reducing Tee Seamless BW Low Temp Carbon Steel  Dims to ASME B16.9 NACE MR0175/ISO15156</t>
  </si>
  <si>
    <t>726</t>
  </si>
  <si>
    <t>6in Sch120 Equal Tee Seamless BW Low Temp Carbon Steel  Dims to ASME B16.9 NACE MR0175/ISO15156</t>
  </si>
  <si>
    <t>727</t>
  </si>
  <si>
    <t>8in Sch120 Equal Tee Seamless BW Low Temp Carbon Steel  Dims to ASME B16.9 NACE MR0175/ISO15156</t>
  </si>
  <si>
    <t>728</t>
  </si>
  <si>
    <t>1in Sch10S Equal Tee SeamlessBW Alloy 825 Dims to ASME B16.9 NACE MR0175/ISO15156</t>
  </si>
  <si>
    <t>729</t>
  </si>
  <si>
    <t>730</t>
  </si>
  <si>
    <t>2in Sch40S x 1in Sch10S Reducing Tee SeamlessBW Alloy 825 Dims to ASME B16.9 NACE MR0175/ISO15156</t>
  </si>
  <si>
    <t>731</t>
  </si>
  <si>
    <t>732</t>
  </si>
  <si>
    <t>733</t>
  </si>
  <si>
    <t>2in Sch40S Equal Tee SeamlessBW Alloy 825 Dims to ASME B16.9 NACE MR0175/ISO15156</t>
  </si>
  <si>
    <t>734</t>
  </si>
  <si>
    <t>2in Sch80 Elbow 90 Degrees Long Radius Seamless BW Carbon Steel  Dims to ASME B16.9 NACE MR0175/ISO15156</t>
  </si>
  <si>
    <t>735</t>
  </si>
  <si>
    <t>736</t>
  </si>
  <si>
    <t>737</t>
  </si>
  <si>
    <t>738</t>
  </si>
  <si>
    <t>739</t>
  </si>
  <si>
    <t>740</t>
  </si>
  <si>
    <t>741</t>
  </si>
  <si>
    <t>742</t>
  </si>
  <si>
    <t>743</t>
  </si>
  <si>
    <t>1in Sch40S Elbow 90 Degrees Long Radius SeamlessBW Alloy 825 Dims to ASME B16.9 NACE MR0175/ISO15156</t>
  </si>
  <si>
    <t>744</t>
  </si>
  <si>
    <t>ELB BW:WPL6:SOUR:90DEG:LR:160:DN25</t>
  </si>
  <si>
    <t>745</t>
  </si>
  <si>
    <t>1.1/2in 16.00mm WT Elbow 90 Degrees Long Radius Seamless BW Low Temp Carbon Steel  Dims to ASME B16.9 NACE MR0175/ISO15156</t>
  </si>
  <si>
    <t>746</t>
  </si>
  <si>
    <t>747</t>
  </si>
  <si>
    <t>748</t>
  </si>
  <si>
    <t>10in 36.00mm WT Elbow 90 Degrees Long Radius Seamless BW Low Temp Carbon Steel  Dims to ASME B16.9 NACE MR0175/ISO15156</t>
  </si>
  <si>
    <t>749</t>
  </si>
  <si>
    <t>12in 42.00mm WT Elbow 90 Degrees Long Radius Seamless BW Low Temp Carbon Steel  Dims to ASME B16.9 NACE MR0175/ISO15156</t>
  </si>
  <si>
    <t>750</t>
  </si>
  <si>
    <t>751</t>
  </si>
  <si>
    <t>752</t>
  </si>
  <si>
    <t>2in 16.00mm WT Elbow 90 Degrees Long Radius Seamless BW Low Temp Carbon Steel  Dims to ASME B16.9 NACE MR0175/ISO15156</t>
  </si>
  <si>
    <t>753</t>
  </si>
  <si>
    <t>754</t>
  </si>
  <si>
    <t>755</t>
  </si>
  <si>
    <t>756</t>
  </si>
  <si>
    <t>757</t>
  </si>
  <si>
    <t>758</t>
  </si>
  <si>
    <t>759</t>
  </si>
  <si>
    <t>760</t>
  </si>
  <si>
    <t>761</t>
  </si>
  <si>
    <t>762</t>
  </si>
  <si>
    <t>763</t>
  </si>
  <si>
    <t>764</t>
  </si>
  <si>
    <t>765</t>
  </si>
  <si>
    <t>3in 18.00mm WT Elbow 90 Degrees Long Radius Seamless BW Low Temp Carbon Steel  Dims to ASME B16.9 NACE MR0175/ISO15156</t>
  </si>
  <si>
    <t>766</t>
  </si>
  <si>
    <t>3in 18.00mm WT Elbow 45 Degrees Long Radius SeamlessBW Low Temp Carbon Steel  Dims to ASME B16.9 NACE MR0175/ISO15156</t>
  </si>
  <si>
    <t>767</t>
  </si>
  <si>
    <t>768</t>
  </si>
  <si>
    <t>769</t>
  </si>
  <si>
    <t>770</t>
  </si>
  <si>
    <t>771</t>
  </si>
  <si>
    <t>772</t>
  </si>
  <si>
    <t>773</t>
  </si>
  <si>
    <t>6in 26.00mm WT Elbow 90 Degrees Long Radius Seamless BW Low Temp Carbon Steel  Dims to ASME B16.9 NACE MR0175/ISO15156</t>
  </si>
  <si>
    <t>774</t>
  </si>
  <si>
    <t>775</t>
  </si>
  <si>
    <t>776</t>
  </si>
  <si>
    <t>777</t>
  </si>
  <si>
    <t>778</t>
  </si>
  <si>
    <t>779</t>
  </si>
  <si>
    <t>780</t>
  </si>
  <si>
    <t>781</t>
  </si>
  <si>
    <t>782</t>
  </si>
  <si>
    <t>783</t>
  </si>
  <si>
    <t>784</t>
  </si>
  <si>
    <t>785</t>
  </si>
  <si>
    <t>786</t>
  </si>
  <si>
    <t>787</t>
  </si>
  <si>
    <t>788</t>
  </si>
  <si>
    <t>6in 26.00mm WT Elbow 45 Degrees Long Radius SeamlessBW Low Temp Carbon Steel  Dims to ASME B16.9 NACE MR0175/ISO15156</t>
  </si>
  <si>
    <t>789</t>
  </si>
  <si>
    <t>790</t>
  </si>
  <si>
    <t>791</t>
  </si>
  <si>
    <t>792</t>
  </si>
  <si>
    <t>793</t>
  </si>
  <si>
    <t>794</t>
  </si>
  <si>
    <t>795</t>
  </si>
  <si>
    <t>796</t>
  </si>
  <si>
    <t>797</t>
  </si>
  <si>
    <t>798</t>
  </si>
  <si>
    <t>799</t>
  </si>
  <si>
    <t>800</t>
  </si>
  <si>
    <t>801</t>
  </si>
  <si>
    <t>ELB BW:WPL6:SOUR:90DEG:LR:XXS:DN40</t>
  </si>
  <si>
    <t>802</t>
  </si>
  <si>
    <t>803</t>
  </si>
  <si>
    <t>804</t>
  </si>
  <si>
    <t>805</t>
  </si>
  <si>
    <t>806</t>
  </si>
  <si>
    <t>807</t>
  </si>
  <si>
    <t>808</t>
  </si>
  <si>
    <t>809</t>
  </si>
  <si>
    <t>10in 32.00mm WT Elbow 45 Degrees Long Radius Seamless BW Low Temp Carbon Steel  Dims to ASME B16.9 NACE MR0175/ISO15156</t>
  </si>
  <si>
    <t>810</t>
  </si>
  <si>
    <t>10in 32.00mm WT Elbow 90 Degrees Long Radius Seamless BW Low Temp Carbon Steel  Dims to ASME B16.9 NACE MR0175/ISO15156</t>
  </si>
  <si>
    <t>811</t>
  </si>
  <si>
    <t>2in XXS Elbow 90 Degrees Long Radius Seamless BW Low Temp Carbon Steel  Dims to ASME B16.9 NACE MR0175/ISO15156</t>
  </si>
  <si>
    <t>812</t>
  </si>
  <si>
    <t>813</t>
  </si>
  <si>
    <t>814</t>
  </si>
  <si>
    <t>815</t>
  </si>
  <si>
    <t>816</t>
  </si>
  <si>
    <t>817</t>
  </si>
  <si>
    <t>818</t>
  </si>
  <si>
    <t>ELB BW:WPL6:SOUR:90DEG:LR:XXS:DN100</t>
  </si>
  <si>
    <t>819</t>
  </si>
  <si>
    <t>820</t>
  </si>
  <si>
    <t>ELB BW:WPL6:SOUR:90DEG:LR:160:DN50</t>
  </si>
  <si>
    <t>821</t>
  </si>
  <si>
    <t>822</t>
  </si>
  <si>
    <t>1in Sch80S Elbow 90 Degrees Long Radius SeamlessBW Stainless Steel  Dims to ASME B16.9 NACE MR0175/ISO15156</t>
  </si>
  <si>
    <t>823</t>
  </si>
  <si>
    <t>824</t>
  </si>
  <si>
    <t>825</t>
  </si>
  <si>
    <t>826</t>
  </si>
  <si>
    <t>827</t>
  </si>
  <si>
    <t>828</t>
  </si>
  <si>
    <t>829</t>
  </si>
  <si>
    <t>830</t>
  </si>
  <si>
    <t>831</t>
  </si>
  <si>
    <t>832</t>
  </si>
  <si>
    <t>833</t>
  </si>
  <si>
    <t>834</t>
  </si>
  <si>
    <t>835</t>
  </si>
  <si>
    <t>836</t>
  </si>
  <si>
    <t>837</t>
  </si>
  <si>
    <t>838</t>
  </si>
  <si>
    <t>839</t>
  </si>
  <si>
    <t>840</t>
  </si>
  <si>
    <t>841</t>
  </si>
  <si>
    <t>842</t>
  </si>
  <si>
    <t>843</t>
  </si>
  <si>
    <t>844</t>
  </si>
  <si>
    <t>845</t>
  </si>
  <si>
    <t>3/4in Sch80S Elbow 90 Degrees Long Radius SeamlessBW Stainless Steel  Dims to ASME B16.9 NACE MR0175/ISO15156</t>
  </si>
  <si>
    <t>846</t>
  </si>
  <si>
    <t>847</t>
  </si>
  <si>
    <t>848</t>
  </si>
  <si>
    <t>849</t>
  </si>
  <si>
    <t>850</t>
  </si>
  <si>
    <t>851</t>
  </si>
  <si>
    <t>852</t>
  </si>
  <si>
    <t>853</t>
  </si>
  <si>
    <t>854</t>
  </si>
  <si>
    <t>855</t>
  </si>
  <si>
    <t>856</t>
  </si>
  <si>
    <t>2in Sch80S Elbow 45 Degrees Long Radius SeamlessBW Alloy 825 Dims to ASME B16.9 NACE MR0175/ISO15156</t>
  </si>
  <si>
    <t>857</t>
  </si>
  <si>
    <t>2in Sch80S Elbow 90 Degrees Long Radius SeamlessBW Alloy 825 Dims to ASME B16.9 NACE MR0175/ISO15156</t>
  </si>
  <si>
    <t>858</t>
  </si>
  <si>
    <t>859</t>
  </si>
  <si>
    <t>860</t>
  </si>
  <si>
    <t>861</t>
  </si>
  <si>
    <t>862</t>
  </si>
  <si>
    <t>863</t>
  </si>
  <si>
    <t>864</t>
  </si>
  <si>
    <t>2in Sch10S Elbow 90 Degrees Long Radius SeamlessBW Alloy 825 Dims to ASME B16.9 NACE MR0175/ISO15156</t>
  </si>
  <si>
    <t>865</t>
  </si>
  <si>
    <t>3in Sch10S Elbow 90 Degrees Long Radius SeamlessBW Alloy 825 Dims to ASME B16.9 NACE MR0175/ISO15156</t>
  </si>
  <si>
    <t>866</t>
  </si>
  <si>
    <t>867</t>
  </si>
  <si>
    <t>6in Sch10S Elbow 90 Degrees Long Radius SeamlessBW Alloy 825 Dims to ASME B16.9 NACE MR0175/ISO15156</t>
  </si>
  <si>
    <t>868</t>
  </si>
  <si>
    <t>869</t>
  </si>
  <si>
    <t>1in Sch10S Elbow 90 Degrees Long Radius SeamlessBW Stainless Steel  Dims to ASME B16.9 NACE MR0175/ISO15156</t>
  </si>
  <si>
    <t>870</t>
  </si>
  <si>
    <t>871</t>
  </si>
  <si>
    <t>872</t>
  </si>
  <si>
    <t>1in Sch160 Elbow 90 Degrees Long Radius Seamless BW Low Temp Carbon Steel  Dims to ASME B16.9 NACE MR0175/ISO15156</t>
  </si>
  <si>
    <t>873</t>
  </si>
  <si>
    <t>874</t>
  </si>
  <si>
    <t>1.1/2in Sch160 Elbow 90 Degrees Long Radius Seamless BW Low Temp Carbon Steel  Dims to ASME B16.9 NACE MR0175/ISO15156</t>
  </si>
  <si>
    <t>875</t>
  </si>
  <si>
    <t>10in Sch120 Elbow 90 Degrees Long Radius Seamless BW Low Temp Carbon Steel  Dims to ASME B16.9 NACE MR0175/ISO15156</t>
  </si>
  <si>
    <t>876</t>
  </si>
  <si>
    <t>10in Sch120 Elbow 45 Degrees Long Radius Seamless BW Low Temp Carbon Steel  Dims to ASME B16.9 NACE MR0175/ISO15156</t>
  </si>
  <si>
    <t>877</t>
  </si>
  <si>
    <t>878</t>
  </si>
  <si>
    <t>879</t>
  </si>
  <si>
    <t>2in Sch160 Elbow 90 Degrees Long Radius Seamless BW Low Temp Carbon Steel  Dims to ASME B16.9 NACE MR0175/ISO15156</t>
  </si>
  <si>
    <t>880</t>
  </si>
  <si>
    <t>881</t>
  </si>
  <si>
    <t>882</t>
  </si>
  <si>
    <t>883</t>
  </si>
  <si>
    <t>884</t>
  </si>
  <si>
    <t>885</t>
  </si>
  <si>
    <t>6in Sch120 Elbow 90 Degrees Long Radius Seamless BW Low Temp Carbon Steel  Dims to ASME B16.9 NACE MR0175/ISO15156</t>
  </si>
  <si>
    <t>886</t>
  </si>
  <si>
    <t>887</t>
  </si>
  <si>
    <t>888</t>
  </si>
  <si>
    <t>8in Sch120 Elbow 90 Degrees Long Radius Seamless BW Low Temp Carbon Steel  Dims to ASME B16.9 NACE MR0175/ISO15156</t>
  </si>
  <si>
    <t>889</t>
  </si>
  <si>
    <t>890</t>
  </si>
  <si>
    <t>1in Sch10S Elbow 90 Degrees Long Radius SeamlessBW Alloy 825 Dims to ASME B16.9 NACE MR0175/ISO15156</t>
  </si>
  <si>
    <t>891</t>
  </si>
  <si>
    <t>892</t>
  </si>
  <si>
    <t>893</t>
  </si>
  <si>
    <t>894</t>
  </si>
  <si>
    <t>895</t>
  </si>
  <si>
    <t>896</t>
  </si>
  <si>
    <t>897</t>
  </si>
  <si>
    <t>898</t>
  </si>
  <si>
    <t>899</t>
  </si>
  <si>
    <t>900</t>
  </si>
  <si>
    <t>901</t>
  </si>
  <si>
    <t>2in Sch40S Elbow 90 Degrees Long Radius SeamlessBW Alloy 825 Dims to ASME B16.9 NACE MR0175/ISO15156</t>
  </si>
  <si>
    <t>902</t>
  </si>
  <si>
    <t>903</t>
  </si>
  <si>
    <t>904</t>
  </si>
  <si>
    <t>2in Sch160 Elbow 90 Degrees Long Radius SeamlessBW Stainless Steel  Dims to ASME B16.9 NACE MR0175/ISO15156</t>
  </si>
  <si>
    <t>905</t>
  </si>
  <si>
    <t>906</t>
  </si>
  <si>
    <t>907</t>
  </si>
  <si>
    <t>908</t>
  </si>
  <si>
    <t>1in 12.00mm WT Pipe Seamless Bevelled Ends Low Temp Carbon Steel  Dimensions to ASME B36.10M NACE MR0175/ISO15156</t>
  </si>
  <si>
    <t>ASTM A333 Gr 6</t>
  </si>
  <si>
    <t>909</t>
  </si>
  <si>
    <t>1in Sch160 Pipe Seamless Bevelled Ends Carbon Steel  Dims to ASME B36.10</t>
  </si>
  <si>
    <t>ASTM A106 Gr B</t>
  </si>
  <si>
    <t>910</t>
  </si>
  <si>
    <t>911</t>
  </si>
  <si>
    <t>912</t>
  </si>
  <si>
    <t>913</t>
  </si>
  <si>
    <t>914</t>
  </si>
  <si>
    <t>2in Sch80 Pipe Seamless Bevelled Ends Carbon Steel  Dims to ASME B36.10 NACE MR0175/ISO15156</t>
  </si>
  <si>
    <t>915</t>
  </si>
  <si>
    <t>916</t>
  </si>
  <si>
    <t>917</t>
  </si>
  <si>
    <t>918</t>
  </si>
  <si>
    <t>919</t>
  </si>
  <si>
    <t>920</t>
  </si>
  <si>
    <t>921</t>
  </si>
  <si>
    <t>922</t>
  </si>
  <si>
    <t>923</t>
  </si>
  <si>
    <t>924</t>
  </si>
  <si>
    <t>1in Sch160 Pipe Seamless Bevelled Ends Carbon Steel  Dims to ASME B36.10 NACE MR0175/ISO15156</t>
  </si>
  <si>
    <t>925</t>
  </si>
  <si>
    <t>1in Sch40S Pipe Seamless Bevelled Ends Alloy 825ASME B36.19M NACE MR0175/ISO15156</t>
  </si>
  <si>
    <t>926</t>
  </si>
  <si>
    <t>PIPE:A333 GR.6:SOURLT:160:DN25</t>
  </si>
  <si>
    <t>927</t>
  </si>
  <si>
    <t>1.1/2in 16.00mm WT Pipe Seamless Bevelled Ends Low Temp Carbon Steel  Dimensions to ASME B36.10M NACE MR0175/ISO15156</t>
  </si>
  <si>
    <t>928</t>
  </si>
  <si>
    <t>929</t>
  </si>
  <si>
    <t>930</t>
  </si>
  <si>
    <t>931</t>
  </si>
  <si>
    <t>932</t>
  </si>
  <si>
    <t>10in 36.00mm WT Pipe Seamless Bevelled Ends Low Temp Carbon Steel  Dimensions to ASME B36.10M NACE MR0175/ISO15156</t>
  </si>
  <si>
    <t>933</t>
  </si>
  <si>
    <t>934</t>
  </si>
  <si>
    <t>12in 42.00mm WT Pipe Seamless Bevelled Ends Low Temp Carbon Steel  Dimensions to ASME B36.10M NACE MR0175/ISO15156</t>
  </si>
  <si>
    <t>935</t>
  </si>
  <si>
    <t>936</t>
  </si>
  <si>
    <t>937</t>
  </si>
  <si>
    <t>2in 16.00mm WT Pipe Seamless Bevelled Ends Low Temp Carbon SteelDimensions to ASME B36.10M NACE MR0175/ISO15156</t>
  </si>
  <si>
    <t>938</t>
  </si>
  <si>
    <t>939</t>
  </si>
  <si>
    <t>940</t>
  </si>
  <si>
    <t>941</t>
  </si>
  <si>
    <t>942</t>
  </si>
  <si>
    <t>943</t>
  </si>
  <si>
    <t>944</t>
  </si>
  <si>
    <t>945</t>
  </si>
  <si>
    <t>946</t>
  </si>
  <si>
    <t>947</t>
  </si>
  <si>
    <t>948</t>
  </si>
  <si>
    <t>949</t>
  </si>
  <si>
    <t>950</t>
  </si>
  <si>
    <t>951</t>
  </si>
  <si>
    <t>952</t>
  </si>
  <si>
    <t>953</t>
  </si>
  <si>
    <t>954</t>
  </si>
  <si>
    <t>955</t>
  </si>
  <si>
    <t>956</t>
  </si>
  <si>
    <t>957</t>
  </si>
  <si>
    <t>958</t>
  </si>
  <si>
    <t>959</t>
  </si>
  <si>
    <t>960</t>
  </si>
  <si>
    <t>961</t>
  </si>
  <si>
    <t>3in 18.00mm WT Pipe Seamless Bevelled Ends Low Temp Carbon SteelDimensions to ASME B36.10M NACE MR0175/ISO15156</t>
  </si>
  <si>
    <t>962</t>
  </si>
  <si>
    <t>963</t>
  </si>
  <si>
    <t>964</t>
  </si>
  <si>
    <t>965</t>
  </si>
  <si>
    <t>966</t>
  </si>
  <si>
    <t>967</t>
  </si>
  <si>
    <t>4in 20.00mm WT Pipe Seamless Bevelled Ends Low Temp Carbon Steel  Dimensions to ASME B36.10M NACE MR0175/ISO15156</t>
  </si>
  <si>
    <t>968</t>
  </si>
  <si>
    <t>6in 26.00mm WT Pipe Seamless Bevelled Ends Low Temp Carbon Steel Dimensions to ASME B36.10M NACE MR0175/ISO15156</t>
  </si>
  <si>
    <t>969</t>
  </si>
  <si>
    <t>970</t>
  </si>
  <si>
    <t>971</t>
  </si>
  <si>
    <t>972</t>
  </si>
  <si>
    <t>973</t>
  </si>
  <si>
    <t>974</t>
  </si>
  <si>
    <t>975</t>
  </si>
  <si>
    <t>976</t>
  </si>
  <si>
    <t>977</t>
  </si>
  <si>
    <t>978</t>
  </si>
  <si>
    <t>979</t>
  </si>
  <si>
    <t>980</t>
  </si>
  <si>
    <t>981</t>
  </si>
  <si>
    <t>982</t>
  </si>
  <si>
    <t>983</t>
  </si>
  <si>
    <t>984</t>
  </si>
  <si>
    <t>985</t>
  </si>
  <si>
    <t>986</t>
  </si>
  <si>
    <t>987</t>
  </si>
  <si>
    <t>988</t>
  </si>
  <si>
    <t>989</t>
  </si>
  <si>
    <t>990</t>
  </si>
  <si>
    <t>991</t>
  </si>
  <si>
    <t>992</t>
  </si>
  <si>
    <t>993</t>
  </si>
  <si>
    <t>994</t>
  </si>
  <si>
    <t>995</t>
  </si>
  <si>
    <t>996</t>
  </si>
  <si>
    <t>997</t>
  </si>
  <si>
    <t>998</t>
  </si>
  <si>
    <t>999</t>
  </si>
  <si>
    <t>1000</t>
  </si>
  <si>
    <t>1001</t>
  </si>
  <si>
    <t>1002</t>
  </si>
  <si>
    <t>1003</t>
  </si>
  <si>
    <t>1.1/2in XXS Pipe Seamless Bevelled Ends Low Temp Carbon Steel Dimensions to ASME B36.10M NACE MR0175/ISO15156</t>
  </si>
  <si>
    <t>1004</t>
  </si>
  <si>
    <t>1005</t>
  </si>
  <si>
    <t>1006</t>
  </si>
  <si>
    <t>1007</t>
  </si>
  <si>
    <t>1008</t>
  </si>
  <si>
    <t>1009</t>
  </si>
  <si>
    <t>1010</t>
  </si>
  <si>
    <t>1011</t>
  </si>
  <si>
    <t>1in XXS Pipe Seamless Bevelled Ends Low Temp Carbon Steel Dimensions to ASME B36.10M NACE MR0175/ISO15156</t>
  </si>
  <si>
    <t>1012</t>
  </si>
  <si>
    <t>1013</t>
  </si>
  <si>
    <t>1014</t>
  </si>
  <si>
    <t>1015</t>
  </si>
  <si>
    <t>1016</t>
  </si>
  <si>
    <t>1017</t>
  </si>
  <si>
    <t>1018</t>
  </si>
  <si>
    <t>10in 32.00mm WT Pipe Seamless Bevelled Ends Low Temp Carbon Steel Dimensions to ASME B36.10M NACE MR0175/ISO15156</t>
  </si>
  <si>
    <t>1019</t>
  </si>
  <si>
    <t>2in XXS Pipe Seamless Bevelled Ends Low Temp Carbon Steel Dimensions to ASME B36.10M NACE MR0175/ISO15156</t>
  </si>
  <si>
    <t>1020</t>
  </si>
  <si>
    <t>1021</t>
  </si>
  <si>
    <t>1022</t>
  </si>
  <si>
    <t>1023</t>
  </si>
  <si>
    <t>1024</t>
  </si>
  <si>
    <t>1025</t>
  </si>
  <si>
    <t>1026</t>
  </si>
  <si>
    <t>1027</t>
  </si>
  <si>
    <t>1028</t>
  </si>
  <si>
    <t>4in XXS Pipe Seamless Bevelled Ends Low Temp Carbon Steel Dimensions to ASME B36.10M NACE MR0175/ISO15156</t>
  </si>
  <si>
    <t>1029</t>
  </si>
  <si>
    <t>1030</t>
  </si>
  <si>
    <t>1031</t>
  </si>
  <si>
    <t>1032</t>
  </si>
  <si>
    <t>2in XXS Pipe Seamless Bevelled Ends Carbon Steel   Dims to ASME B36.10</t>
  </si>
  <si>
    <t>1033</t>
  </si>
  <si>
    <t>16in 22.23mm WT Pipe Seamless Bevelled Ends High Yield Carbon Steel  Dimensions to ASME B36.10M NACE MR0175/ISO15156</t>
  </si>
  <si>
    <t>1034</t>
  </si>
  <si>
    <t>12in 20.60mm WT Pipe Seamless Bevelled Ends High Yield Carbon Steel   Dimensions to ASME B36.10M NACE MR0175/ISO15156</t>
  </si>
  <si>
    <t>1035</t>
  </si>
  <si>
    <t>16in 22.23mm WT Pipe Seamless Bevelled Ends High Yield Carbon Steel   Dimensions to ASME B36.10M NACE MR0175/ISO15156</t>
  </si>
  <si>
    <t>1036</t>
  </si>
  <si>
    <t>1in Sch80S Pipe Seamless Bevelled Ends Stainless Steel  Dims to ASME B36.19 NACE MR0175/ISO15156</t>
  </si>
  <si>
    <t>1037</t>
  </si>
  <si>
    <t>1in Sch80S Pipe Seamless Bevelled Ends Stainless Steel   Dims to ASME B36.19 NACE MR0175/ISO15156</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</si>
  <si>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</si>
  <si>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</si>
  <si>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</si>
  <si>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</si>
  <si>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</si>
  <si>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</si>
  <si>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</si>
  <si>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</si>
  <si>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</si>
  <si>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</si>
  <si>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</si>
  <si>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</si>
  <si>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</si>
  <si>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</si>
  <si>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</si>
  <si>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</si>
  <si>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</si>
  <si>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</si>
  <si>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</si>
  <si>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</si>
  <si>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</si>
  <si>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</si>
  <si>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3/4in Sch80S Pipe Seamless Bevelled Ends Stainless Steel   Dims to ASME B36.19 NACE MR0175/ISO15156</t>
  </si>
  <si>
    <t>1060</t>
  </si>
  <si>
    <t>1in Sch40S Pipe Seamless Bevelled Ends Alloy 825 ASME B36.19M NACE MR0175/ISO15156</t>
  </si>
  <si>
    <t>1061</t>
  </si>
  <si>
    <t>1062</t>
  </si>
  <si>
    <t>1063</t>
  </si>
  <si>
    <t>1064</t>
  </si>
  <si>
    <t>1065</t>
  </si>
  <si>
    <t>1066</t>
  </si>
  <si>
    <t>1067</t>
  </si>
  <si>
    <t>1068</t>
  </si>
  <si>
    <t>1069</t>
  </si>
  <si>
    <t>1070</t>
  </si>
  <si>
    <t>2in Sch80S Pipe Seamless Bevelled Ends Alloy 825 ASME B36.19M NACE MR0175/ISO15156</t>
  </si>
  <si>
    <t>1071</t>
  </si>
  <si>
    <t>1072</t>
  </si>
  <si>
    <t>1073</t>
  </si>
  <si>
    <t>1074</t>
  </si>
  <si>
    <t>1075</t>
  </si>
  <si>
    <t>1076</t>
  </si>
  <si>
    <t>2in Sch10S Pipe Seamless Bevelled Ends Alloy 825 Dims to ASME B36.10 NACE MR0175/ISO15156</t>
  </si>
  <si>
    <t>1077</t>
  </si>
  <si>
    <t>2in Sch10S Pipe Seamless Bevelled Ends Alloy 825  Dims to ASME B36.10 NACE MR0175/ISO15156</t>
  </si>
  <si>
    <t>1078</t>
  </si>
  <si>
    <t>1079</t>
  </si>
  <si>
    <t>3in Sch10S Pipe Seamless Bevelled Ends Alloy 825 ASME B36.19M NACE MR0175/ISO15156</t>
  </si>
  <si>
    <t>1080</t>
  </si>
  <si>
    <t>3in Sch160 Pipe Seamless Bevelled Ends Alloy 825 ASME B36.19M NACE MR0175/ISO15156</t>
  </si>
  <si>
    <t>1081</t>
  </si>
  <si>
    <t>3in Sch10S Pipe Seamless Bevelled Ends Alloy 825  Dims to ASME B36.10 NACE MR0175/ISO15156</t>
  </si>
  <si>
    <t>1082</t>
  </si>
  <si>
    <t>1083</t>
  </si>
  <si>
    <t>6in Sch10S Pipe Seamless Bevelled Ends Alloy 825  Dims to ASME B36.10 NACE MR0175/ISO15156</t>
  </si>
  <si>
    <t>1084</t>
  </si>
  <si>
    <t>6in Sch10S Pipe Seamless Bevelled Ends Alloy 825 ASME B36.19M NACE MR0175/ISO15156</t>
  </si>
  <si>
    <t>1085</t>
  </si>
  <si>
    <t>1086</t>
  </si>
  <si>
    <t>1in Sch10S Pipe Seamless Bevelled Ends Stainless Steel ASME B36.19M NACE MR0175/ISO15156</t>
  </si>
  <si>
    <t>ASTM A312 TP316L</t>
  </si>
  <si>
    <t>1087</t>
  </si>
  <si>
    <t>1in Sch10S Pipe Seamless Bevelled Ends Stainless Steel  ASME B36.19M NACE MR0175/ISO15156</t>
  </si>
  <si>
    <t>1088</t>
  </si>
  <si>
    <t>1in Sch80S Pipe Seamless Bevelled Ends Stainless Steel ASTM A312 TP316 Dims to ASME B36.19 NACE MR0175/ISO15156</t>
  </si>
  <si>
    <t>1089</t>
  </si>
  <si>
    <t>1090</t>
  </si>
  <si>
    <t>1091</t>
  </si>
  <si>
    <t>1in Sch160 Pipe Seamless Bevelled Ends Low Temp Carbon Steel  Dims to ASME B36.10 NACE MR0175/ISO15156</t>
  </si>
  <si>
    <t>1092</t>
  </si>
  <si>
    <t>1093</t>
  </si>
  <si>
    <t>1.1/2in Sch160 Pipe Seamless Bevelled Ends Low Temp Carbon Steel  Dimensions to ASME B36.10M NACE MR0175/ISO15156</t>
  </si>
  <si>
    <t>1094</t>
  </si>
  <si>
    <t>1.1/2in Sch160 Pipe Seamless Bevelled Ends Low Temp Carbon Steel   Dimensions to ASME B36.10M NACE MR0175/ISO15156</t>
  </si>
  <si>
    <t>1095</t>
  </si>
  <si>
    <t>1in Sch160 Pipe Seamless Bevelled Ends Low Temp Carbon Steel   Dimensions to ASME B36.10M NACE MR0175/ISO15156</t>
  </si>
  <si>
    <t>1096</t>
  </si>
  <si>
    <t>10in Sch120 Pipe Seamless Bevelled Ends Low Temp Carbon Steel   Dimensions to ASME B36.10M NACE MR0175/ISO15156</t>
  </si>
  <si>
    <t>1097</t>
  </si>
  <si>
    <t>1098</t>
  </si>
  <si>
    <t>1099</t>
  </si>
  <si>
    <t>1100</t>
  </si>
  <si>
    <t>2in Sch160 Pipe Seamless Bevelled Ends Low Temp Carbon Steel   Dimensions to ASME B36.10M NACE MR0175/ISO15156</t>
  </si>
  <si>
    <t>1101</t>
  </si>
  <si>
    <t>1102</t>
  </si>
  <si>
    <t>1103</t>
  </si>
  <si>
    <t>1104</t>
  </si>
  <si>
    <t>1105</t>
  </si>
  <si>
    <t>1106</t>
  </si>
  <si>
    <t>1107</t>
  </si>
  <si>
    <t>1108</t>
  </si>
  <si>
    <t>1109</t>
  </si>
  <si>
    <t>1110</t>
  </si>
  <si>
    <t>1111</t>
  </si>
  <si>
    <t>6in Sch120 Pipe Seamless Bevelled Ends Low Temp Carbon Steel   Dimensions to ASME B36.10M NACE MR0175/ISO15156</t>
  </si>
  <si>
    <t>1112</t>
  </si>
  <si>
    <t>1113</t>
  </si>
  <si>
    <t>1114</t>
  </si>
  <si>
    <t>1115</t>
  </si>
  <si>
    <t>1116</t>
  </si>
  <si>
    <t>1117</t>
  </si>
  <si>
    <t>8in Sch120 Pipe Seamless Bevelled Ends Low Temp Carbon Steel   Dimensions to ASME B36.10M NACE MR0175/ISO15156</t>
  </si>
  <si>
    <t>1118</t>
  </si>
  <si>
    <t>1119</t>
  </si>
  <si>
    <t>1120</t>
  </si>
  <si>
    <t>1in Sch10S Pipe Seamless Bevelled Ends Alloy 825 Dims to ASME B36.10 NACE MR0175/ISO15156</t>
  </si>
  <si>
    <t>1121</t>
  </si>
  <si>
    <t>1122</t>
  </si>
  <si>
    <t>1in Sch10S Pipe Seamless Bevelled Ends Alloy 825  Dims to ASME B36.10 NACE MR0175/ISO15156</t>
  </si>
  <si>
    <t>1123</t>
  </si>
  <si>
    <t>1124</t>
  </si>
  <si>
    <t>1125</t>
  </si>
  <si>
    <t>1126</t>
  </si>
  <si>
    <t>1127</t>
  </si>
  <si>
    <t>1128</t>
  </si>
  <si>
    <t>1129</t>
  </si>
  <si>
    <t>1130</t>
  </si>
  <si>
    <t>1131</t>
  </si>
  <si>
    <t>2in Sch40S Pipe Seamless Bevelled Ends Alloy 825  Dims to ASME B36.10 NACE MR0175/ISO15156</t>
  </si>
  <si>
    <t>1132</t>
  </si>
  <si>
    <t>3in Sch40S Pipe Seamless Bevelled Ends Alloy 825  Dims to ASME B36.10 NACE MR0175/ISO15156</t>
  </si>
  <si>
    <t>1133</t>
  </si>
  <si>
    <t>1134</t>
  </si>
  <si>
    <t>1135</t>
  </si>
  <si>
    <t>1136</t>
  </si>
  <si>
    <t>1137</t>
  </si>
  <si>
    <t>2in x 4.5mm Nom Thk Gasket Spiral Wound CL150  Dims to ASME B16.20</t>
  </si>
  <si>
    <t>SS TP316 Windings Graphite Filler SS TP316 Inner Ring CS Outer Ring</t>
  </si>
  <si>
    <t>1138</t>
  </si>
  <si>
    <t>2in x 4.5mm Nom Thk Gasket Spiral Wound CL150 Dims to ASME B16.20</t>
  </si>
  <si>
    <t>1139</t>
  </si>
  <si>
    <t>1140</t>
  </si>
  <si>
    <t>1141</t>
  </si>
  <si>
    <t>1142</t>
  </si>
  <si>
    <t>1in x 4.5mm Nom Thk Gasket Spiral Wound CL1500 Dims to ASME B16.20</t>
  </si>
  <si>
    <t>Alloy 825 Windings EXFOLIATED EXPANDED GRAPHITE FillerAlloy 825 Inner Ring CS Outer Ring</t>
  </si>
  <si>
    <t>1143</t>
  </si>
  <si>
    <t>1in GASKET SPIRAL WOUND ASME CL 150; THK.4.5 mm; B16.20;</t>
  </si>
  <si>
    <t>EXPANDED GRAPH FIL; IR SS 316/316LOR CS;</t>
  </si>
  <si>
    <t>1144</t>
  </si>
  <si>
    <t>1.1/2in x 4.5mm Nom Thk Gasket Spiral Wound CL1500  Dims to ASME B16.20</t>
  </si>
  <si>
    <t>Stainless Steel 316 Windings Flexible Graphite Filler Stainless Steel 316 Inner Ring CS Outer Ring</t>
  </si>
  <si>
    <t>1145</t>
  </si>
  <si>
    <t>1.1/2in x 4.5mm Nom Thk Gasket Spiral Wound CL1500   Dims to ASME B16.20</t>
  </si>
  <si>
    <t>1146</t>
  </si>
  <si>
    <t>1147</t>
  </si>
  <si>
    <t>1148</t>
  </si>
  <si>
    <t>1149</t>
  </si>
  <si>
    <t>1150</t>
  </si>
  <si>
    <t>1151</t>
  </si>
  <si>
    <t>1152</t>
  </si>
  <si>
    <t>1in x 4.5mm Nom Thk Gasket Spiral Wound CL1500   Dims to ASME B16.20</t>
  </si>
  <si>
    <t>1153</t>
  </si>
  <si>
    <t>1154</t>
  </si>
  <si>
    <t>1155</t>
  </si>
  <si>
    <t>1156</t>
  </si>
  <si>
    <t>1157</t>
  </si>
  <si>
    <t>1158</t>
  </si>
  <si>
    <t>1159</t>
  </si>
  <si>
    <t>1160</t>
  </si>
  <si>
    <t>1161</t>
  </si>
  <si>
    <t>1162</t>
  </si>
  <si>
    <t>1163</t>
  </si>
  <si>
    <t>1164</t>
  </si>
  <si>
    <t>12in x 4.5mm Nom Thk Gasket Spiral Wound CL1500   Dims to ASME B16.20</t>
  </si>
  <si>
    <t>1165</t>
  </si>
  <si>
    <t>1166</t>
  </si>
  <si>
    <t>1167</t>
  </si>
  <si>
    <t>2in x 4.5mm Nom Thk Gasket Spiral Wound CL1500   Dims to ASME B16.20</t>
  </si>
  <si>
    <t>1168</t>
  </si>
  <si>
    <t>1169</t>
  </si>
  <si>
    <t>1170</t>
  </si>
  <si>
    <t>1171</t>
  </si>
  <si>
    <t>1172</t>
  </si>
  <si>
    <t>1173</t>
  </si>
  <si>
    <t>1174</t>
  </si>
  <si>
    <t>1175</t>
  </si>
  <si>
    <t>1176</t>
  </si>
  <si>
    <t>1177</t>
  </si>
  <si>
    <t>1178</t>
  </si>
  <si>
    <t>1179</t>
  </si>
  <si>
    <t>1180</t>
  </si>
  <si>
    <t>1181</t>
  </si>
  <si>
    <t>1182</t>
  </si>
  <si>
    <t>1183</t>
  </si>
  <si>
    <t>1184</t>
  </si>
  <si>
    <t>1185</t>
  </si>
  <si>
    <t>1186</t>
  </si>
  <si>
    <t>1187</t>
  </si>
  <si>
    <t>1188</t>
  </si>
  <si>
    <t>1189</t>
  </si>
  <si>
    <t>1190</t>
  </si>
  <si>
    <t>1191</t>
  </si>
  <si>
    <t>1192</t>
  </si>
  <si>
    <t>1193</t>
  </si>
  <si>
    <t>1194</t>
  </si>
  <si>
    <t>1195</t>
  </si>
  <si>
    <t>1196</t>
  </si>
  <si>
    <t>1197</t>
  </si>
  <si>
    <t>3in x 4.5mm Nom Thk Gasket Spiral Wound CL1500   Dims to ASME B16.20</t>
  </si>
  <si>
    <t>1198</t>
  </si>
  <si>
    <t>1199</t>
  </si>
  <si>
    <t>1200</t>
  </si>
  <si>
    <t>1201</t>
  </si>
  <si>
    <t>1202</t>
  </si>
  <si>
    <t>1203</t>
  </si>
  <si>
    <t>1204</t>
  </si>
  <si>
    <t>1205</t>
  </si>
  <si>
    <t>3/4in x 4.5mm Nom Thk Gasket Spiral Wound CL1500 Dims to ASME B16.20</t>
  </si>
  <si>
    <t>1206</t>
  </si>
  <si>
    <t>4in x 4.5mm Nom Thk Gasket Spiral Wound CL1500   Dims to ASME B16.20</t>
  </si>
  <si>
    <t>1207</t>
  </si>
  <si>
    <t>6in x 4.5mm Nom Thk Gasket Spiral Wound CL1500   Dims to ASME B16.20</t>
  </si>
  <si>
    <t>1208</t>
  </si>
  <si>
    <t>1209</t>
  </si>
  <si>
    <t>1210</t>
  </si>
  <si>
    <t>1211</t>
  </si>
  <si>
    <t>1212</t>
  </si>
  <si>
    <t>1213</t>
  </si>
  <si>
    <t>1214</t>
  </si>
  <si>
    <t>1215</t>
  </si>
  <si>
    <t>1216</t>
  </si>
  <si>
    <t>1217</t>
  </si>
  <si>
    <t>1218</t>
  </si>
  <si>
    <t>1219</t>
  </si>
  <si>
    <t>1220</t>
  </si>
  <si>
    <t>1221</t>
  </si>
  <si>
    <t>1222</t>
  </si>
  <si>
    <t>1223</t>
  </si>
  <si>
    <t>1224</t>
  </si>
  <si>
    <t>1225</t>
  </si>
  <si>
    <t>1226</t>
  </si>
  <si>
    <t>1227</t>
  </si>
  <si>
    <t>1228</t>
  </si>
  <si>
    <t>1229</t>
  </si>
  <si>
    <t>1230</t>
  </si>
  <si>
    <t>1231</t>
  </si>
  <si>
    <t>1232</t>
  </si>
  <si>
    <t>1.1/2in x 4.5mm Nom Thk Gasket Spiral WoundCL900 / CL1500  Dims to ASME B16.20</t>
  </si>
  <si>
    <t>SS 316L Windings EXFOLIATED EXPANDED GRAPHITE Filler SS 316L Inner Ring CS Outer Ring</t>
  </si>
  <si>
    <t>1233</t>
  </si>
  <si>
    <t>1.1/2in x 4.5mm Nom Thk Gasket Spiral WoundCL900 / CL1500   Dims to ASME B16.20</t>
  </si>
  <si>
    <t>1234</t>
  </si>
  <si>
    <t>1235</t>
  </si>
  <si>
    <t>1236</t>
  </si>
  <si>
    <t>1237</t>
  </si>
  <si>
    <t>1238</t>
  </si>
  <si>
    <t>1239</t>
  </si>
  <si>
    <t>1240</t>
  </si>
  <si>
    <t>1in x 4.5mm Nom Thk Gasket Spiral WoundCL900 / CL1500   Dims to ASME B16.20</t>
  </si>
  <si>
    <t>1241</t>
  </si>
  <si>
    <t>1242</t>
  </si>
  <si>
    <t>1243</t>
  </si>
  <si>
    <t>1244</t>
  </si>
  <si>
    <t>1245</t>
  </si>
  <si>
    <t>1246</t>
  </si>
  <si>
    <t>1247</t>
  </si>
  <si>
    <t>1248</t>
  </si>
  <si>
    <t>1249</t>
  </si>
  <si>
    <t>1250</t>
  </si>
  <si>
    <t>1251</t>
  </si>
  <si>
    <t>1252</t>
  </si>
  <si>
    <t>1253</t>
  </si>
  <si>
    <t>1254</t>
  </si>
  <si>
    <t>10in x 4.5mm Nom Thk Gasket Spiral Wound CL1500  Dims to ASME B16.20</t>
  </si>
  <si>
    <t>1255</t>
  </si>
  <si>
    <t>10in x 4.5mm Nom Thk Gasket Spiral Wound CL1500 Dims to ASME B16.20</t>
  </si>
  <si>
    <t>1256</t>
  </si>
  <si>
    <t>2in x 4.5mm Nom Thk Gasket Spiral WoundCL900 / CL1500   Dims to ASME B16.20</t>
  </si>
  <si>
    <t>1257</t>
  </si>
  <si>
    <t>1258</t>
  </si>
  <si>
    <t>1259</t>
  </si>
  <si>
    <t>1260</t>
  </si>
  <si>
    <t>1261</t>
  </si>
  <si>
    <t>1262</t>
  </si>
  <si>
    <t>1263</t>
  </si>
  <si>
    <t>1264</t>
  </si>
  <si>
    <t>1265</t>
  </si>
  <si>
    <t>1266</t>
  </si>
  <si>
    <t>1267</t>
  </si>
  <si>
    <t>1268</t>
  </si>
  <si>
    <t>1269</t>
  </si>
  <si>
    <t>1270</t>
  </si>
  <si>
    <t>1271</t>
  </si>
  <si>
    <t>1272</t>
  </si>
  <si>
    <t>3/4in x 4.5mm Nom Thk Gasket Spiral WoundCL900 / CL1500   Dims to ASME B16.20</t>
  </si>
  <si>
    <t>1273</t>
  </si>
  <si>
    <t>1274</t>
  </si>
  <si>
    <t>1275</t>
  </si>
  <si>
    <t>1276</t>
  </si>
  <si>
    <t>1277</t>
  </si>
  <si>
    <t>1278</t>
  </si>
  <si>
    <t>1279</t>
  </si>
  <si>
    <t>1280</t>
  </si>
  <si>
    <t>4in x 4.5mm Nom Thk Gasket Spiral Wound CL1500 Dims to ASME B16.20</t>
  </si>
  <si>
    <t>1281</t>
  </si>
  <si>
    <t>1282</t>
  </si>
  <si>
    <t>1283</t>
  </si>
  <si>
    <t>GASW:CL900-1500:316:GPH:NPS2</t>
  </si>
  <si>
    <t>AISI 316L Windings Flexible Graphite FillerAISI 316L Inner Ring CS Outer Ring</t>
  </si>
  <si>
    <t>1284</t>
  </si>
  <si>
    <t>16in x 4.5mm Nom Thk Gasket Spiral Wound CL1500 Dims to ASME B16.20</t>
  </si>
  <si>
    <t>1285</t>
  </si>
  <si>
    <t>1in x 4.5mm Nom Thk Gasket Spiral Wound CL1500  Dims to ASME B16.20</t>
  </si>
  <si>
    <t>AISI 316 Windings Flexible Graphite Filler Stainless Steel 316 Inner Ring CS Outer Ring</t>
  </si>
  <si>
    <t>1286</t>
  </si>
  <si>
    <t>1287</t>
  </si>
  <si>
    <t>1288</t>
  </si>
  <si>
    <t>1289</t>
  </si>
  <si>
    <t>1290</t>
  </si>
  <si>
    <t>1291</t>
  </si>
  <si>
    <t>1292</t>
  </si>
  <si>
    <t>1293</t>
  </si>
  <si>
    <t>1294</t>
  </si>
  <si>
    <t>1295</t>
  </si>
  <si>
    <t>1296</t>
  </si>
  <si>
    <t>1297</t>
  </si>
  <si>
    <t>1298</t>
  </si>
  <si>
    <t>1299</t>
  </si>
  <si>
    <t>1300</t>
  </si>
  <si>
    <t>1301</t>
  </si>
  <si>
    <t>1302</t>
  </si>
  <si>
    <t>1303</t>
  </si>
  <si>
    <t>1304</t>
  </si>
  <si>
    <t>1305</t>
  </si>
  <si>
    <t>1306</t>
  </si>
  <si>
    <t>2in x 4.5mm Nom Thk Gasket Spiral Wound CL1500 Dims to ASME B16.20</t>
  </si>
  <si>
    <t>1307</t>
  </si>
  <si>
    <t>1308</t>
  </si>
  <si>
    <t>1309</t>
  </si>
  <si>
    <t>1310</t>
  </si>
  <si>
    <t>1311</t>
  </si>
  <si>
    <t>1312</t>
  </si>
  <si>
    <t>1313</t>
  </si>
  <si>
    <t>1314</t>
  </si>
  <si>
    <t>1315</t>
  </si>
  <si>
    <t>1316</t>
  </si>
  <si>
    <t>1317</t>
  </si>
  <si>
    <t>1318</t>
  </si>
  <si>
    <t>1319</t>
  </si>
  <si>
    <t>1320</t>
  </si>
  <si>
    <t>1321</t>
  </si>
  <si>
    <t>1322</t>
  </si>
  <si>
    <t>1323</t>
  </si>
  <si>
    <t>2in x 4.5mm Nom Thk Gasket Spiral Wound CL1500  Dims to ASME B16.20</t>
  </si>
  <si>
    <t>1324</t>
  </si>
  <si>
    <t>1325</t>
  </si>
  <si>
    <t>1326</t>
  </si>
  <si>
    <t>3in x 4.5mm Nom Thk Gasket Spiral Wound CL1500  Dims to ASME B16.20</t>
  </si>
  <si>
    <t>1327</t>
  </si>
  <si>
    <t>3/4in x 4.5mm Nom Thk Gasket Spiral Wound CL1500  Dims to ASME B16.20</t>
  </si>
  <si>
    <t>1328</t>
  </si>
  <si>
    <t>1329</t>
  </si>
  <si>
    <t>1330</t>
  </si>
  <si>
    <t>1331</t>
  </si>
  <si>
    <t>1332</t>
  </si>
  <si>
    <t>Incoloy 825 Windings Flexible Graphite Filler CS Inner RingAlloy 825 Outer Ring</t>
  </si>
  <si>
    <t>1333</t>
  </si>
  <si>
    <t>6in x 4.5mm Nom Thk Gasket Spiral Wound CL150 Dims to ASME B16.20</t>
  </si>
  <si>
    <t>1334</t>
  </si>
  <si>
    <t>2in GASKET SPIRAL WOUND ASME CL 150; THK.4.5 mm; B16.20; EXPANDED GRAPH FIL; IR SS 316/316LOR CS;</t>
  </si>
  <si>
    <t>1335</t>
  </si>
  <si>
    <t>3in x 4.5mm Nom Thk Gasket Spiral Wound CL150 Dims to ASME B16.20</t>
  </si>
  <si>
    <t>1336</t>
  </si>
  <si>
    <t>1337</t>
  </si>
  <si>
    <t>1in x 4.5mm Nom Thk Gasket Spiral Wound CL300/600  Dims to ASME B16.20</t>
  </si>
  <si>
    <t>1338</t>
  </si>
  <si>
    <t>1in x 4.5mm Nom Thk Gasket Spiral Wound CL300/600   Dims to ASME B16.20</t>
  </si>
  <si>
    <t>1339</t>
  </si>
  <si>
    <t>1in x 4.5mm Nom Thk Gasket Spiral Wound CL300  Dims to ASME B16.20</t>
  </si>
  <si>
    <t>1340</t>
  </si>
  <si>
    <t>1341</t>
  </si>
  <si>
    <t>1342</t>
  </si>
  <si>
    <t>1343</t>
  </si>
  <si>
    <t>10in x 4.5mm Nom Thk Gasket Spiral Wound CL900   Dims to ASME B16.20</t>
  </si>
  <si>
    <t>1344</t>
  </si>
  <si>
    <t>1345</t>
  </si>
  <si>
    <t>1346</t>
  </si>
  <si>
    <t>1347</t>
  </si>
  <si>
    <t>1348</t>
  </si>
  <si>
    <t>1349</t>
  </si>
  <si>
    <t>1350</t>
  </si>
  <si>
    <t>1351</t>
  </si>
  <si>
    <t>1352</t>
  </si>
  <si>
    <t>1353</t>
  </si>
  <si>
    <t>1354</t>
  </si>
  <si>
    <t>1355</t>
  </si>
  <si>
    <t>1356</t>
  </si>
  <si>
    <t>1357</t>
  </si>
  <si>
    <t>4in x 4.5mm Nom Thk Gasket Spiral Wound CL900   Dims to ASME B16.20</t>
  </si>
  <si>
    <t>1358</t>
  </si>
  <si>
    <t>6in x 4.5mm Nom Thk Gasket Spiral Wound CL900   Dims to ASME B16.20</t>
  </si>
  <si>
    <t>1359</t>
  </si>
  <si>
    <t>1360</t>
  </si>
  <si>
    <t>1361</t>
  </si>
  <si>
    <t>1362</t>
  </si>
  <si>
    <t>1363</t>
  </si>
  <si>
    <t>8in x 4.5mm Nom Thk Gasket Spiral Wound CL900  Dims to ASME B16.20</t>
  </si>
  <si>
    <t>1364</t>
  </si>
  <si>
    <t>1in x 4.5mm Nom Thk Gasket Spiral Wound CL900  Dims to ASME B16.20</t>
  </si>
  <si>
    <t>1365</t>
  </si>
  <si>
    <t>1in x 4.5mm Nom Thk Gasket Spiral Wound CL900   Dims to ASME B16.20</t>
  </si>
  <si>
    <t>1366</t>
  </si>
  <si>
    <t>1367</t>
  </si>
  <si>
    <t>1368</t>
  </si>
  <si>
    <t>1369</t>
  </si>
  <si>
    <t>1370</t>
  </si>
  <si>
    <t>1371</t>
  </si>
  <si>
    <t>1372</t>
  </si>
  <si>
    <t>1373</t>
  </si>
  <si>
    <t>3in x 4.5mm Nom Thk Gasket Spiral Wound CL900   Dims to ASME B16.20</t>
  </si>
  <si>
    <t>1374</t>
  </si>
  <si>
    <t>1375</t>
  </si>
  <si>
    <t>1376</t>
  </si>
  <si>
    <t>2in x 4.5mm Nom Thk Gasket Spiral Wound CL900   Dims to ASME B16.20</t>
  </si>
  <si>
    <t>1377</t>
  </si>
  <si>
    <t>1378</t>
  </si>
  <si>
    <t>1379</t>
  </si>
  <si>
    <t>1380</t>
  </si>
  <si>
    <t>5/8" X 90MM    STUD BOLT (CONT)    W/ 2 HVY HEX NUTS    B1.1   DIA (IMP) X LEN (MET)</t>
  </si>
  <si>
    <t>ASTM A193-B7/A194-2H Zn-Ni Electro pl + PTFE top coat</t>
  </si>
  <si>
    <t>1381</t>
  </si>
  <si>
    <t>1382</t>
  </si>
  <si>
    <t>5/8" X 105MM    STUD BOLT (CONT)    W/ 2 HVY HEX NUTS    B1.1   DIA (IMP) X LEN (MET)</t>
  </si>
  <si>
    <t>1383</t>
  </si>
  <si>
    <t>1/2" X 70MM    STUD BOLT (CONT)    W/ 2 HVY HEX NUTS    B1.1   DIA (IMP) X LEN (MET)</t>
  </si>
  <si>
    <t>1384</t>
  </si>
  <si>
    <t>3/4" X 100MM    STUD BOLT (CONT)    W/ 2 HVY HEX NUTS    B1.1   DIA (IMP) X LEN (MET)</t>
  </si>
  <si>
    <t>1385</t>
  </si>
  <si>
    <t>5/8" X 80MM    STUD BOLT (CONT)    W/ 2 HVY HEX NUTS    B1.1   DIA (IMP) X LEN (MET)</t>
  </si>
  <si>
    <t>1386</t>
  </si>
  <si>
    <t>1387</t>
  </si>
  <si>
    <t>1 3/8" X 235MM    STUD BOLT (CONT)    W/ 2 HVY HEX NUTS    B1.1   DIA (IMP) X LEN (MET)</t>
  </si>
  <si>
    <t>1388</t>
  </si>
  <si>
    <t>1389</t>
  </si>
  <si>
    <t>1390</t>
  </si>
  <si>
    <t>1 1/8" X 165MM    STUD BOLT (CONT)    W/ 2 HVY HEX NUTS    B1.1   DIA (IMP) X LEN (MET)</t>
  </si>
  <si>
    <t>1391</t>
  </si>
  <si>
    <t>1392</t>
  </si>
  <si>
    <t>1 3/8" X 220MM    STUD BOLT (CONT)    W/ 2 HVY HEX NUTS    B1.1   DIA (IMP) X LEN (MET)</t>
  </si>
  <si>
    <t>1393</t>
  </si>
  <si>
    <t>1394</t>
  </si>
  <si>
    <t>1395</t>
  </si>
  <si>
    <t>2" X 370MM    STUD BOLT (CONT)    W/ 2 HVY HEX NUTS    B1.1   DIA (IMP) X LEN (MET)</t>
  </si>
  <si>
    <t>1396</t>
  </si>
  <si>
    <t>2 1/2" X 440MM    STUD BOLT (CONT)    W/ 2 HVY HEX NUTS    B1.1   DIA (IMP) X LEN (MET)</t>
  </si>
  <si>
    <t>1397</t>
  </si>
  <si>
    <t>1398</t>
  </si>
  <si>
    <t>1399</t>
  </si>
  <si>
    <t>1400</t>
  </si>
  <si>
    <t>1401</t>
  </si>
  <si>
    <t>1402</t>
  </si>
  <si>
    <t>1 1/4" X 260MM    STUD BOLT (CONT)    W/ 2 HVY HEX NUTS    B1.1   DIA (IMP) X LEN (MET)</t>
  </si>
  <si>
    <t>1403</t>
  </si>
  <si>
    <t>1404</t>
  </si>
  <si>
    <t>7/8" X 140MM    STUD BOLT (CONT)    W/ 2 HVY HEX NUTS    B1.1   DIA (IMP) X LEN (MET)</t>
  </si>
  <si>
    <t>1405</t>
  </si>
  <si>
    <t>1406</t>
  </si>
  <si>
    <t>1/2" X 65MM    STUD BOLT (CONT)    W/ 2 HVY HEX NUTS    B1.1   DIA (IMP) X LEN (MET)</t>
  </si>
  <si>
    <t>1407</t>
  </si>
  <si>
    <t>4355-BHJ07A-6-50-0001-001-5~4355-BHJ07A-6-51-0004-001-3</t>
  </si>
  <si>
    <t>DN25XØ6XM6</t>
  </si>
  <si>
    <t>1408</t>
  </si>
  <si>
    <t>DN40XØ10XM10</t>
  </si>
  <si>
    <t>1409</t>
  </si>
  <si>
    <t>1410</t>
  </si>
  <si>
    <t>1411</t>
  </si>
  <si>
    <t>DN80XØ12XM12</t>
  </si>
  <si>
    <t>1412</t>
  </si>
  <si>
    <t>DN100XØ12XM12</t>
  </si>
  <si>
    <t>1413</t>
  </si>
  <si>
    <t>DN150XØ12XM12</t>
  </si>
  <si>
    <t>1414</t>
  </si>
  <si>
    <t>1415</t>
  </si>
  <si>
    <t>Φ16 LEN120mmXTHK12mm</t>
  </si>
  <si>
    <t>1416</t>
  </si>
  <si>
    <t>1417</t>
  </si>
  <si>
    <t>Φ14 LEN100mmXTHK12mm</t>
  </si>
  <si>
    <t>1418</t>
  </si>
  <si>
    <t>Φ16 LEN140mmXTHK12mm</t>
  </si>
  <si>
    <t>1419</t>
  </si>
  <si>
    <t>4355-BHJ07A-6-50-0001-001-5~4355-BHJ07A-6-51-0004-001-3,4355-GENOF-5-14-0003-2</t>
  </si>
  <si>
    <t>BARRED TEE</t>
  </si>
  <si>
    <t>16in×12in CL1500,228 Barg,120 Deg C NACE MR0175/ISO15156</t>
  </si>
  <si>
    <t>API 5L
Gr X65 PSL,ASTM A694 Gr F65,API 5L Gr X65 PSL 2</t>
  </si>
  <si>
    <t>1420</t>
  </si>
  <si>
    <t>10in CL900,140 Barg,110 Deg C NACE MR0175/ISO15156</t>
  </si>
  <si>
    <t>1421</t>
  </si>
  <si>
    <t>6in CL900,228 Barg,120 Deg C NACE MR0175/ISO15156</t>
  </si>
  <si>
    <t>1422</t>
  </si>
  <si>
    <t>6in CL1500, 255.3 Barg 175 Deg C</t>
  </si>
  <si>
    <t>1423</t>
  </si>
  <si>
    <t>1424</t>
  </si>
  <si>
    <t>1425</t>
  </si>
  <si>
    <t>1426</t>
  </si>
  <si>
    <t>1427</t>
  </si>
  <si>
    <t>1428</t>
  </si>
  <si>
    <t>1429</t>
  </si>
  <si>
    <t>1430</t>
  </si>
  <si>
    <t>1431</t>
  </si>
  <si>
    <t>6in CL900, 255.3 Barg 175 Deg C</t>
  </si>
  <si>
    <t>1432</t>
  </si>
  <si>
    <t>1433</t>
  </si>
  <si>
    <t>6in CL1500, 153.2 Barg 175 Deg C SCH 120</t>
  </si>
  <si>
    <t>1434</t>
  </si>
  <si>
    <t>1435</t>
  </si>
  <si>
    <t>1436</t>
  </si>
  <si>
    <t>1437</t>
  </si>
  <si>
    <t>1438</t>
  </si>
  <si>
    <t>1439</t>
  </si>
  <si>
    <t>1440</t>
  </si>
  <si>
    <t>1441</t>
  </si>
  <si>
    <t>1442</t>
  </si>
  <si>
    <t>6in CL900, 153.2 Barg 175 Deg C SCH 120</t>
  </si>
  <si>
    <t>1443</t>
  </si>
  <si>
    <t>1444</t>
  </si>
  <si>
    <t>FLAME ARRESTER</t>
  </si>
  <si>
    <t>3" CL150,20.0 Barg @ 38 Deg C,-85 to 200 Deg C</t>
  </si>
  <si>
    <t>ASTM B366-WPNICMC Sch 10S,ASTM B564 UNS N08825,Manufacturers standard,ASTM A320-L7M/A194-7M</t>
  </si>
  <si>
    <t>1445</t>
  </si>
  <si>
    <t>Quick Disconnection</t>
  </si>
  <si>
    <t>1in CL150,19.6 Barg,150 Deg C</t>
  </si>
  <si>
    <t>BS-EN-10204 3.1 FOR PRESSURE CONTAINING</t>
  </si>
  <si>
    <t>1446</t>
  </si>
  <si>
    <t>1447</t>
  </si>
  <si>
    <t>1448</t>
  </si>
  <si>
    <t>1449</t>
  </si>
  <si>
    <t>1450</t>
  </si>
  <si>
    <t>1451</t>
  </si>
  <si>
    <t>1452</t>
  </si>
  <si>
    <t>2in CL150,19.6 Barg,110 Deg C</t>
  </si>
  <si>
    <r>
      <rPr>
        <b/>
        <sz val="10"/>
        <rFont val="宋体"/>
        <charset val="134"/>
      </rPr>
      <t>序号</t>
    </r>
    <r>
      <rPr>
        <b/>
        <sz val="10"/>
        <rFont val="Times New Roman"/>
        <charset val="134"/>
      </rPr>
      <t xml:space="preserve">
SN</t>
    </r>
  </si>
  <si>
    <r>
      <rPr>
        <b/>
        <sz val="10"/>
        <rFont val="宋体"/>
        <charset val="134"/>
      </rPr>
      <t>专业</t>
    </r>
    <r>
      <rPr>
        <b/>
        <sz val="10"/>
        <rFont val="Times New Roman"/>
        <charset val="134"/>
      </rPr>
      <t xml:space="preserve">
Discipline</t>
    </r>
  </si>
  <si>
    <r>
      <rPr>
        <b/>
        <sz val="10"/>
        <rFont val="宋体"/>
        <charset val="134"/>
      </rPr>
      <t>物资名称</t>
    </r>
    <r>
      <rPr>
        <b/>
        <sz val="10"/>
        <rFont val="Times New Roman"/>
        <charset val="134"/>
      </rPr>
      <t xml:space="preserve">
ItemName</t>
    </r>
  </si>
  <si>
    <r>
      <rPr>
        <b/>
        <sz val="10"/>
        <rFont val="宋体"/>
        <charset val="134"/>
      </rPr>
      <t>参考文件</t>
    </r>
    <r>
      <rPr>
        <b/>
        <sz val="10"/>
        <rFont val="Times New Roman"/>
        <charset val="134"/>
      </rPr>
      <t xml:space="preserve">
Reference Documentation</t>
    </r>
  </si>
  <si>
    <r>
      <rPr>
        <b/>
        <sz val="10"/>
        <rFont val="宋体"/>
        <charset val="134"/>
      </rPr>
      <t>物资类型</t>
    </r>
    <r>
      <rPr>
        <b/>
        <sz val="10"/>
        <rFont val="Times New Roman"/>
        <charset val="134"/>
      </rPr>
      <t xml:space="preserve">
Type of Material</t>
    </r>
  </si>
  <si>
    <r>
      <rPr>
        <b/>
        <sz val="10"/>
        <rFont val="宋体"/>
        <charset val="134"/>
      </rPr>
      <t>规格</t>
    </r>
    <r>
      <rPr>
        <b/>
        <sz val="10"/>
        <rFont val="Times New Roman"/>
        <charset val="134"/>
      </rPr>
      <t xml:space="preserve">
(</t>
    </r>
    <r>
      <rPr>
        <b/>
        <sz val="10"/>
        <rFont val="宋体"/>
        <charset val="134"/>
      </rPr>
      <t>除材质外所有参数</t>
    </r>
    <r>
      <rPr>
        <b/>
        <sz val="10"/>
        <rFont val="Times New Roman"/>
        <charset val="134"/>
      </rPr>
      <t xml:space="preserve">)
Specification
</t>
    </r>
    <r>
      <rPr>
        <b/>
        <sz val="10"/>
        <rFont val="宋体"/>
        <charset val="134"/>
      </rPr>
      <t>（</t>
    </r>
    <r>
      <rPr>
        <b/>
        <sz val="10"/>
        <rFont val="Times New Roman"/>
        <charset val="134"/>
      </rPr>
      <t>exclude material</t>
    </r>
    <r>
      <rPr>
        <b/>
        <sz val="10"/>
        <rFont val="宋体"/>
        <charset val="134"/>
      </rPr>
      <t>）</t>
    </r>
  </si>
  <si>
    <r>
      <rPr>
        <b/>
        <sz val="10"/>
        <rFont val="宋体"/>
        <charset val="134"/>
      </rPr>
      <t>材质</t>
    </r>
    <r>
      <rPr>
        <b/>
        <sz val="10"/>
        <rFont val="Times New Roman"/>
        <charset val="134"/>
      </rPr>
      <t xml:space="preserve">
Material</t>
    </r>
  </si>
  <si>
    <r>
      <rPr>
        <b/>
        <sz val="10"/>
        <rFont val="宋体"/>
        <charset val="134"/>
      </rPr>
      <t>单位</t>
    </r>
    <r>
      <rPr>
        <b/>
        <sz val="10"/>
        <rFont val="Times New Roman"/>
        <charset val="134"/>
      </rPr>
      <t xml:space="preserve">
Unit</t>
    </r>
  </si>
  <si>
    <r>
      <rPr>
        <b/>
        <sz val="10"/>
        <rFont val="宋体"/>
        <charset val="134"/>
      </rPr>
      <t>数量</t>
    </r>
    <r>
      <rPr>
        <b/>
        <sz val="10"/>
        <rFont val="Times New Roman"/>
        <charset val="134"/>
      </rPr>
      <t xml:space="preserve">
Quantity</t>
    </r>
  </si>
  <si>
    <r>
      <rPr>
        <b/>
        <sz val="10"/>
        <rFont val="宋体"/>
        <charset val="134"/>
      </rPr>
      <t>余量</t>
    </r>
    <r>
      <rPr>
        <b/>
        <sz val="10"/>
        <rFont val="Times New Roman"/>
        <charset val="134"/>
      </rPr>
      <t xml:space="preserve">
Margin</t>
    </r>
  </si>
  <si>
    <r>
      <rPr>
        <b/>
        <sz val="10"/>
        <rFont val="宋体"/>
        <charset val="134"/>
      </rPr>
      <t>重量</t>
    </r>
    <r>
      <rPr>
        <b/>
        <sz val="10"/>
        <rFont val="Times New Roman"/>
        <charset val="134"/>
      </rPr>
      <t xml:space="preserve">
Weight</t>
    </r>
  </si>
  <si>
    <r>
      <rPr>
        <b/>
        <sz val="10"/>
        <rFont val="宋体"/>
        <charset val="134"/>
      </rPr>
      <t>取证</t>
    </r>
    <r>
      <rPr>
        <b/>
        <sz val="10"/>
        <rFont val="Times New Roman"/>
        <charset val="134"/>
      </rPr>
      <t xml:space="preserve">
Certificate</t>
    </r>
  </si>
  <si>
    <r>
      <rPr>
        <b/>
        <sz val="10"/>
        <rFont val="宋体"/>
        <charset val="134"/>
      </rPr>
      <t>备件</t>
    </r>
    <r>
      <rPr>
        <b/>
        <sz val="10"/>
        <rFont val="Times New Roman"/>
        <charset val="134"/>
      </rPr>
      <t xml:space="preserve">
Spare</t>
    </r>
  </si>
  <si>
    <r>
      <rPr>
        <b/>
        <sz val="10"/>
        <rFont val="宋体"/>
        <charset val="134"/>
      </rPr>
      <t>备注</t>
    </r>
    <r>
      <rPr>
        <b/>
        <sz val="10"/>
        <rFont val="Times New Roman"/>
        <charset val="134"/>
      </rPr>
      <t xml:space="preserve">
Remark</t>
    </r>
  </si>
  <si>
    <t>BID-MAL-PS3A</t>
  </si>
  <si>
    <t>4355-PS3A-6-50-0001-001-6~DEM-4355-PS3A-6-51-0001-001-1</t>
  </si>
  <si>
    <t>1in Sch40S WN Flange CL1500 Raised Face  Dims to ASME B16.5 NACE MR0175/ISO15156</t>
  </si>
  <si>
    <t>Alloy 825 ASTM B564 UNS N06625</t>
  </si>
  <si>
    <t>/156620</t>
  </si>
  <si>
    <t>1in Sch40S Elbow 90 Degrees Long Radius SeamlessBW  Dims to ASME B16.9 NACE MR0175/ISO15156</t>
  </si>
  <si>
    <t>Alloy 825ASTM B366-WPNICMC</t>
  </si>
  <si>
    <t>1in Sch40S Pipe Seamless Bevelled EndsASME B36.19M NACE MR0175/ISO15156</t>
  </si>
  <si>
    <t>Alloy 825ASTM B423 UNS N08825</t>
  </si>
  <si>
    <t>m</t>
  </si>
  <si>
    <t>VALVE</t>
  </si>
  <si>
    <t>1in Check Valve Piston Flanged CL1500 Raised Face Dims to API 602  NACE MR0175/ISO15156 Datasht To Follow</t>
  </si>
  <si>
    <t>Alloy 825 ASTM B564 UNS N08825 Alloy 825</t>
  </si>
  <si>
    <t>1in Sch40S Elbow 90 Degrees Long Radius SeamlessBW   Dims to ASME B16.9 NACE MR0175/ISO15156</t>
  </si>
  <si>
    <t>1in Sch40S Pipe Seamless Bevelled Ends ASME B36.19M NACE MR0175/ISO15156</t>
  </si>
  <si>
    <t>3/4in Spectacle Blind CL1500 Raised Face  Dims to ASME B16.48 NACE MR0175/ISO15156</t>
  </si>
  <si>
    <t>Stainless Steel ASTM A240 Gr 316</t>
  </si>
  <si>
    <t>/153461</t>
  </si>
  <si>
    <t>3/4in Sch80S WN Flange CL1500 Raised Face  Dims to ASME B16.5 NACE MR0175/ISO15156</t>
  </si>
  <si>
    <t>Stainless Steel ASTM A182 Gr F316</t>
  </si>
  <si>
    <t>1/2in Sch80S Elbow 90 Degrees Long Radius SeamlessBW  Dims to ASME B16.9 NACE MR0175/ISO15156</t>
  </si>
  <si>
    <t>Stainless Steel ASTM A403 WP316</t>
  </si>
  <si>
    <t>3/4in Sch80S Elbow 90 Degrees Long Radius SeamlessBW   Dims to ASME B16.9 NACE MR0175/ISO15156</t>
  </si>
  <si>
    <t>1/2in Sch80S Equal Tee SeamlessBW   Dims to ASME B16.9 NACE MR0175/ISO15156</t>
  </si>
  <si>
    <t>3/4in Sch80S x 1/2in Sch80S Concentric Reducer SeamlessBW   Dims to ASME B16.9 NACE MR0175/ISO15156</t>
  </si>
  <si>
    <t>1/2in Sch80S Pipe Seamless Bevelled Ends Dims to ASME B36.19 NACE MR0175/ISO15156</t>
  </si>
  <si>
    <t>Stainless Steel ASTM A312 TP316</t>
  </si>
  <si>
    <t>3/4in Check Valve Piston Flanged CL1500 Raised Face Dims to API 602 NACE MR0175/ISO15156 Datasht To Follow</t>
  </si>
  <si>
    <t>Stainless Steel ASTM A182-F316 AISI 316: Stellite Trim</t>
  </si>
  <si>
    <t>3/4in Spectacle Blind CL1500 Raised Face Stainless Steel ASTM A240 Gr 316 Dims to ASME B16.48 NACE MR0175/ISO15156</t>
  </si>
  <si>
    <t>3/4in Sch80S WN Flange CL1500 Raised Face Stainless Steel ASTM A182 Gr F316 Dims to ASME B16.5 NACE MR0175/ISO15156</t>
  </si>
  <si>
    <t>1/2in Sch80S Elbow 90 Degrees Long Radius SeamlessBW   Dims to ASME B16.9 NACE MR0175/ISO15156</t>
  </si>
  <si>
    <t>3/4in x 4.5mm Nom Thk Gasket Spiral Wound CL1500   Dims to ASME B16.20</t>
  </si>
  <si>
    <t>1/2in Sch80S Pipe Seamless Bevelled Ends  Dims to ASME B36.19 NACE MR0175/ISO15156</t>
  </si>
  <si>
    <t>3/4in Sch80S x 1/2in Sch80S Eccentric Reducer SeamlessBW   Dims to ASME B16.9 NACE MR0175/ISO15156</t>
  </si>
  <si>
    <t>3/4in Sch80S Pipe Seamless Bevelled Ends  Dims to ASME B36.19 NACE MR0175/ISO15156</t>
  </si>
  <si>
    <t>3/4in Check Valve Piston Flanged CL1500 Raised Face Dims to API 602  NACE MR0175/ISO15156 Datasht To Follow</t>
  </si>
  <si>
    <t>2in Spectacle Blind CL1500 Raised Face Low TempDims to ASME B16.48 NACE MR0175/ISO15156</t>
  </si>
  <si>
    <t>Carbon Steel ASTM A516 Gr 60/65/70</t>
  </si>
  <si>
    <t>/91503</t>
  </si>
  <si>
    <t>2in XXS WN Flange CL1500 Raised Face Low Temp  Dims to ASME B16.5 NACE MR0175/ISO15156</t>
  </si>
  <si>
    <t>Carbon Steel ASTM A350 Gr LF2 CL1</t>
  </si>
  <si>
    <t>2in XXS Elbow 90 Degrees Long Radius Seamless BW Dims to ASME B16.9 NACE MR0175/ISO15156</t>
  </si>
  <si>
    <t>Low Temp Carbon Steel ASTM A420 WPL6</t>
  </si>
  <si>
    <t>2in XXS Equal Tee Seamless BW  Dims to ASME B16.9 NACE MR0175/ISO15156</t>
  </si>
  <si>
    <t>2in x 4.5mm Nom Thk Gasket Spiral WoundCL900 / CL1500  Dims to ASME B16.20</t>
  </si>
  <si>
    <t>2in XXS Pipe Seamless Bevelled Ends Dimensions to ASME B36.10M NACE MR0175/ISO15156</t>
  </si>
  <si>
    <t>Low Temp Carbon Steel ASTM A333 Gr 6</t>
  </si>
  <si>
    <t>1in Spectacle Blind CL900 Raised Face Low Temp Dims to ASME B16.48 NACE MR0175/ISO15156</t>
  </si>
  <si>
    <t>2in Spectacle Blind CL900 Raised Face Low Temp Dims to ASME B16.48 NACE MR0175/ISO15156</t>
  </si>
  <si>
    <t>1in Blind Flange CL1500 Raised Face   Dims to ASME B16.5 NACE MR0175/ISO15156</t>
  </si>
  <si>
    <t>Low Temp Carbon Steel ASTM A350 Gr LF2 CL1</t>
  </si>
  <si>
    <t>1/2in Sch160 WN Flange CL1500 Raised Face   Dims to ASME B16.5 NACE MR0175/ISO15156</t>
  </si>
  <si>
    <t>1in Sch160 WN Flange CL1500 Raised Face   Dims to ASME B16.5 NACE MR0175/ISO15156</t>
  </si>
  <si>
    <t>4in Sch120 WN Orifice Flange CL900 Raised Face   c/w 1/2in BW Taps Dims to ASME B16.36 NACE MR0175/ISO15156 DEP STD DRG S-38.130- 4"
001 2022</t>
  </si>
  <si>
    <t>1in Sch160 Elbow 90 Degrees Long Radius Seamless BW   Dims to ASME B16.9 NACE MR0175/ISO15156</t>
  </si>
  <si>
    <t>1in Sch160 Equal Tee Seamless BW   Dims to ASME B16.9 NACE MR0175/ISO15156</t>
  </si>
  <si>
    <t>1/2in x 4.5mm Nom Thk Gasket Spiral WoundCL900 / CL1500  Dims to ASME B16.20</t>
  </si>
  <si>
    <t>1in x 4.5mm Nom Thk Gasket Spiral WoundCL900 / CL1500 Dims to ASME B16.20</t>
  </si>
  <si>
    <t>3in x 4.5mm Nom Thk Gasket Spiral Wound CL900  Dims to ASME B16.20</t>
  </si>
  <si>
    <t>4in x 4.5mm Nom Thk Gasket Spiral Wound CL900  Dims to ASME B16.20</t>
  </si>
  <si>
    <t>2in Sch160 Pipe Seamless Bevelled Ends Dimensions to ASME B36.10M NACE MR0175/ISO15156</t>
  </si>
  <si>
    <t>3in Sch160 Pipe Seamless Bevelled Ends  Dimensions to ASME B36.10M NACE MR0175/ISO15156</t>
  </si>
  <si>
    <t>1/2in Sch160 Pipe Seamless Bevelled Ends  Dimensions to ASME B36.10M NACE MR0175/ISO15156</t>
  </si>
  <si>
    <t>1in Sch160 Pipe Seamless Bevelled Ends  Dimensions to ASME B36.10M NACE MR0175/ISO15156</t>
  </si>
  <si>
    <t>1in Ball FB Valve Flanged CL1500 Raised Face Dims to ISO 17292Floating Ball Extended Bonnet Lever Operated Long Pattern NACE
MR0175/ISO15156 Datasht To Follow</t>
  </si>
  <si>
    <t>2in Spectacle Blind CL1500 Raised Face Low Temp Dims to ASME B16.48 NACE MR0175/ISO15156</t>
  </si>
  <si>
    <t>2in XXS WN Flange CL1500 Raised Face   Dims to ASME B16.5 NACE MR0175/ISO15156</t>
  </si>
  <si>
    <t>2in XXS Elbow 90 Degrees Long Radius Seamless BW   Dims to ASME B16.9 NACE MR0175/ISO15156</t>
  </si>
  <si>
    <t>2in XXS Equal Tee Seamless BW   Dims to ASME B16.9 NACE MR0175/ISO15156</t>
  </si>
  <si>
    <t>2in XXS Pipe Seamless Bevelled Ends  Dimensions to ASME B36.10M NACE MR0175/ISO15156</t>
  </si>
  <si>
    <t>1in x 4.5mm Nom Thk Gasket Spiral WoundCL900 / CL1500  Dims to ASME B16.20</t>
  </si>
  <si>
    <t>2in Sch160 Pipe Seamless Bevelled Ends  Dimensions to ASME B36.10M NACE MR0175/ISO15156</t>
  </si>
  <si>
    <t>4in Sch120 Pipe Seamless Bevelled Ends  Dimensions to ASME B36.10M NACE MR0175/ISO15156</t>
  </si>
  <si>
    <t>1in Ball RB Valve Flanged CL1500 Raised Face Dims to ISO 17292 Floating Ball Extended Bonnet Lever
Operated Long Pattern NACE MR0175/ISO15156 Datasht To Follow</t>
  </si>
  <si>
    <t>2in Spectacle Blind CL900 Raised Face  Dims to ASME B16.48 NACE MR0175/ISO15156</t>
  </si>
  <si>
    <t>Alloy 825ASTM B424 UNS N08825</t>
  </si>
  <si>
    <t>2in Sch40S WN Flange CL900 Raised Face Dims to ASME B16.5 NACE MR0175/ISO15156</t>
  </si>
  <si>
    <t>2in Sch40S Elbow 90 Degrees Long Radius SeamlessBW   Dims to ASME B16.9 NACE MR0175/ISO15156</t>
  </si>
  <si>
    <t>2in x 4.5mm Nom Thk Gasket Spiral Wound CL900 Dims to ASME B16.20</t>
  </si>
  <si>
    <t>2in Sch40S Pipe Seamless Bevelled Ends   Dims to ASME B36.10 NACE MR0175/ISO15156</t>
  </si>
  <si>
    <t xml:space="preserve">2in IDBB Ball / Needle / Ball Block and Bleed Valve Flanged CL900 Raised Face Dims to Manufacturers Standard Alloy Steel </t>
  </si>
  <si>
    <t>1in Spectacle Blind CL1500 Raised Face Low Temp Dims to ASME B16.48 NACE MR0175/ISO15156</t>
  </si>
  <si>
    <t>/151503</t>
  </si>
  <si>
    <t>1in Blind Flange CL1500 Raised Face  Dims to ASME B16.5 NACE MR0175/ISO15156</t>
  </si>
  <si>
    <t>1in XXS WN Flange CL1500 Raised Face Dims to ASME B16.5 NACE MR0175/ISO15156</t>
  </si>
  <si>
    <t>2in XXS WN Flange CL1500 Raised Face Dims to ASME B16.5 NACE MR0175/ISO15156</t>
  </si>
  <si>
    <t>1in XXS Equal Tee Seamless BW   Dims to ASME B16.9 NACE MR0175/ISO15156</t>
  </si>
  <si>
    <t>1in XXS Pipe Seamless Bevelled Ends  Dimensions to ASME B36.10M NACE MR0175/ISO15156</t>
  </si>
  <si>
    <t>2in IDBB Ball / Needle / Ball Block and Bleed Valve Flanged CL1500 Raised Face Dims to Manufacturers Standard Gear / T Bar operated NACE MR0175/ISO15156</t>
  </si>
  <si>
    <t>Low Temp Carbon SteelASTM A350 Gr LF2 CL.1/A352 Gr LCCAlloy 825:PEEK</t>
  </si>
  <si>
    <t>1/2in Sch160 WN Flange CL1500 Raised Face Dims to ASME B16.5 NACE MR0175/ISO15156</t>
  </si>
  <si>
    <t xml:space="preserve"> 4in Sch120 WN Orifice Flange CL900 Raised Face c/w 1/2in BW Taps Dims to ASME B16.36 NACE MR0175/ISO15156 DEP STD DRG S-38.130- 4" </t>
  </si>
  <si>
    <t>4in Blind Flange CL900 Raised FaceDims to ASME B16.5 NACE MR0175/ISO15156</t>
  </si>
  <si>
    <t xml:space="preserve">    PIPE </t>
  </si>
  <si>
    <t xml:space="preserve">/91503  </t>
  </si>
  <si>
    <t>1/2in XXS WN Flange CL1500 Raised Face Dims to ASME B16.5 NACE MR0175/ISO15156</t>
  </si>
  <si>
    <t>6in XXS WN Flange CL1500 Raised Face  Dims to ASME B16.5 NACE MR0175/ISO15156</t>
  </si>
  <si>
    <t>6in XXS WN Orifice Flange CL1500 Raised Face c/w 1/2in BW Taps Dims to ASME B16.36 NACE MR0175/ISO15156 DEP STD DRG S-38.130- 001 2022</t>
  </si>
  <si>
    <t>6in XXS Elbow 90 Degrees Long Radius Seamless BW   Dims to ASME B16.9 NACE MR0175/ISO15156</t>
  </si>
  <si>
    <t>6in x 4.5mm Nom Thk Gasket Spiral Wound CL1500  Dims to ASME B16.20</t>
  </si>
  <si>
    <t>3in - 10in x 1in XXS Branch Fitting Flanged CL900 / CL1500 Raised Face Dims to ASME B16.5 150mm Standout Dims to MSS SP-97 NACE
MR0175/ISO15156</t>
  </si>
  <si>
    <t>6in - 8in x 2in XXS Branch Outlet BW SCH XXS  Dims to MSS SP-97 NACE MR0175/ISO15156</t>
  </si>
  <si>
    <t xml:space="preserve"> 1/2in XXS Pipe Seamless Bevelled Ends  Dimensions to ASME B36.10M NACE MR0175/ISO15156     </t>
  </si>
  <si>
    <t>6in XXS Pipe Seamless Bevelled Ends  Dimensions to ASME B36.10M NACE MR0175/ISO15156</t>
  </si>
  <si>
    <t>1in XXS WN Flange CL1500 Raised FaceDims to ASME B16.5 NACE MR0175/ISO15156</t>
  </si>
  <si>
    <t>3in XXS Pipe Seamless Bevelled Ends  Dimensions to ASME B36.10M NACE MR0175/ISO15156</t>
  </si>
  <si>
    <t>2in Sch40S WN Flange CL900 Raised Face  Dims to ASME B16.5 NACE MR0175/ISO15156</t>
  </si>
  <si>
    <t>/96620</t>
  </si>
  <si>
    <t>2in Globe Valve Flanged CL900 Raised Face Dims to ASME B16.10Plug Type Disc Handwheel Operated NACE MR0175/ISO15156 Datasht To Follow</t>
  </si>
  <si>
    <t>2in Sch80S WN Flange CL1500 Raised Face  Dims to ASME B16.5 NACE MR0175/ISO15156</t>
  </si>
  <si>
    <t>2in Sch80S WN Orifice Flange CL1500 Raised Face  c/w 1/2in BW Taps Dims to ASME B16.5 NACE MR0175/ISO15156</t>
  </si>
  <si>
    <t>2in Sch80S Elbow 90 Degrees Long Radius SeamlessBW   Dims to ASME B16.9 NACE MR0175/ISO15156</t>
  </si>
  <si>
    <t>2in Sch80S Pipe Seamless Bevelled Ends  ASME B36.19M NACE MR0175/ISO15156</t>
  </si>
  <si>
    <t>2in IDBB Ball / Needle / Ball Block and Bleed Valve Flanged CL900 Raised Face Dims to Manufacturers Standard Gear / T Bar operated</t>
  </si>
  <si>
    <t>Alloy Steel ASTM B564 UNS N08825 / A494 Gr CU5MCuCAlloy 825: PEEK</t>
  </si>
  <si>
    <t>2in Globe Valve Flanged CL900 Raised Face Dims to ASME B16.10 Plug Type Disc Handwheel Operated NACE MR0175/ISO15156 Datasht To
Follow</t>
  </si>
  <si>
    <t>2in SDBB Ball / Needle / Ball Block and Bleed Valve Flanged CL900 Raised Face Dims to Manufacturers Standard 
Gear / T Bar operated</t>
  </si>
  <si>
    <t>2in IDBB Ball / Needle / Ball Block and Bleed Valve Flanged CL900 Raised Face Dims to Manufacturers Standard 
Gear / T Bar operated</t>
  </si>
  <si>
    <t>1in Sch40S Pipe Seamless Bevelled Ends  ASME B36.19M NACE MR0175/ISO15156</t>
  </si>
  <si>
    <t>1in Globe Valve Flanged CL1500 Raised Face Dims to API 602  Type Disc Handwheel Operated Straight Pattern NACE MR0175/ISO15156
Datasht To Follow</t>
  </si>
  <si>
    <t>Alloy 825 ASTM B564 UNS N08825 Alloy 825 Plug</t>
  </si>
  <si>
    <t>1in Sch10S WN Flange CL900 Raised Face  Dims to ASME B16.5 NACE MR0175/ISO15156</t>
  </si>
  <si>
    <t>2in Sch40S x 1in Sch10S Concentric Reducer SeamlessBW   Dims to ASME B16.9 NACE MR0175/ISO15156</t>
  </si>
  <si>
    <t>1in Sch10S Elbow 90 Degrees Long Radius SeamlessBW   Dims to ASME B16.9 NACE MR0175/ISO15156</t>
  </si>
  <si>
    <t>1in x 4.5mm Nom Thk Gasket Spiral Wound CL900 Dims to ASME B16.20</t>
  </si>
  <si>
    <t>1in Sch10S Pipe Seamless Bevelled Ends   Dims to ASME B36.10 NACE MR0175/ISO15156</t>
  </si>
  <si>
    <t>1in Globe Valve Flanged CL900 Raised Face Dims to ASME B16.10 Plug Type Disc Handwheel Operated NACE MR0175/ISO15156 Datasht To
Follow</t>
  </si>
  <si>
    <t>1in Sch10S WN Flange CL900 Raised Face Dims to ASME B16.5 NACE MR0175/ISO15156</t>
  </si>
  <si>
    <t>1in Globe Valve Flanged CL900 Raised Face Dims to ASME B16.10 Alloy 825 ASTM B564 UNS N08825 Alloy 825 Plug Type Disc Handwheel Operated NACE MR0175/ISO15156 Datasht To Follow</t>
  </si>
  <si>
    <t>1in Globe Valve Flanged CL1500 Raised Face Dims to API 602 Alloy 825 ASTM B564 UNS N08825 Alloy 825 Plug Type Disc Handwheel Operated Straight Pattern NACE MR0175/ISO15156
Datasht To Follow</t>
  </si>
  <si>
    <t>2in Blind Flange CL150 Raised FaceDims to ASME B16.5 NACE MR0175/ISO15156</t>
  </si>
  <si>
    <t>2in Sch80 WN Flange CL150 Raised Face Dims to ASME B16.5 NACE MR0175/ISO15156</t>
  </si>
  <si>
    <t>2in x 4.5mm Nom Thk Gasket Spiral Wound CL150 SS TP316/316L Windings EXFOLIATED EXPANDED GRAPHITE Filler SS TP316/316L Inner Ring CS Outer Ring Dims to ASME B16.20</t>
  </si>
  <si>
    <t>2in Sch80 Pipe Seamless Bevelled Ends  Dimensions to ASME B36.10M NACE MR0175/ISO15156</t>
  </si>
  <si>
    <t>2in Ball RB Valve Flanged CL150 Raised Face Dims to ISO 17292  Floating Ball Extended Bonnet Lever Operated
Short Pattern NACE MR0175/ISO15156 Datasht To Follow</t>
  </si>
  <si>
    <t>Low Temp Carbon SteelASTM A350 Gr LF2 CL.1/A352 Gr LCC Alloy 825: PTF</t>
  </si>
  <si>
    <t>2in Sch80S x 1in Sch40S Concentric Reducer SeamlessBW   Dims to ASME B16.9 NACE MR0175/ISO15156</t>
  </si>
  <si>
    <t>2in Sch80S Equal Tee SeamlessBW   Dims to ASME B16.9 NACE MR0175/ISO15156</t>
  </si>
  <si>
    <t xml:space="preserve">    PIPE  </t>
  </si>
  <si>
    <t xml:space="preserve">1in Sch40S Pipe Seamless Bevelled Ends  ASME B36.19M NACE MR0175/ISO15156 </t>
  </si>
  <si>
    <t>1in Blind Flange CL900 Raised Face   Dims to ASME B16.5 NACE MR0175/ISO15156</t>
  </si>
  <si>
    <t>2in Sch40S x 1in Sch10S Reducing Tee SeamlessBW   Dims to ASME B16.9 NACE MR0175/ISO15156</t>
  </si>
  <si>
    <t>2in x 4.5mm Nom Thk Gasket Spiral Wound CL900  Dims to ASME B16.20</t>
  </si>
  <si>
    <t xml:space="preserve">PIPE </t>
  </si>
  <si>
    <t xml:space="preserve"> 1in Sch10S Pipe Seamless Bevelled Ends   Dims to ASME B36.10 NACE MR0175/ISO15156</t>
  </si>
  <si>
    <t xml:space="preserve"> /156620 </t>
  </si>
  <si>
    <t>1in Ball RB Valve Flanged CL900 Raised Face Dims to ASME B16.10Floating Ball Lever Operated NACE
MR0175/ISO15156 Datasht To Follow</t>
  </si>
  <si>
    <t>Alloy 825 ASTM B564 UNS N08825 / A494 Gr CU5MCuCAlloy 825: PEEK</t>
  </si>
  <si>
    <t>2in Ball RB Valve Flanged CL900 Raised Face Dims to ASME B16.10  Floating Ball Lever Operated NACE
MR0175/ISO15156 Datasht To Follow</t>
  </si>
  <si>
    <t>2in Check Valve Piston Flanged CL900 Raised Face Dims to API 600 NACE MR0175/ISO15156 Datasht To Follow</t>
  </si>
  <si>
    <t>2in Blind Flange CL150 Raised Face  Dims to ASME B16.5 NACE MR0175/ISO15156</t>
  </si>
  <si>
    <t>2in Sch80 WN Flange CL150 Raised FaceDims to ASME B16.5 NACE MR0175/ISO15156</t>
  </si>
  <si>
    <t>1in Globe Valve Flanged CL1500 Raised Face Dims to API 602 Plug Type Disc Handwheel Operated Straight Pattern NACE MR0175/ISO15156 Datasht To Follow</t>
  </si>
  <si>
    <t>2in Blind Flange CL900 Raised Face   Dims to ASME B16.5 NACE MR0175/ISO15156</t>
  </si>
  <si>
    <t>2in Sch40S Equal Tee SeamlessBW   Dims to ASME B16.9 NACE MR0175/ISO15156</t>
  </si>
  <si>
    <t>1in Ball FB Valve Flanged CL900 Raised Face Dims to ASME B16.10  Floating Ball Lever Operated NACE
MR0175/ISO15156 Datasht To Follow</t>
  </si>
  <si>
    <t>1in Ball RB Valve Flanged CL900 Raised Face Dims to ASME B16.10  Floating Ball Lever Operated NACE
MR0175/ISO15156 Datasht To Follow</t>
  </si>
  <si>
    <t>2in Ball RB Valve Flanged CL900 Raised Face Dims to ASME B16.10 Floating Ball Lever Operated NACE
MR0175/ISO15156 Datasht To Follow</t>
  </si>
  <si>
    <t xml:space="preserve">  FLANGE</t>
  </si>
  <si>
    <t xml:space="preserve">8in 30.00mm WT WN Flange CL1500 Raised Face Dims to ASME B16.5 NACE MR0175/ISO15156  </t>
  </si>
  <si>
    <t>/151093KS</t>
  </si>
  <si>
    <t>6in 24.00mm WT WN Flange CL1500 Raised Face Dims to ASME B16.5 NACE MR0175/ISO15156</t>
  </si>
  <si>
    <t>ELBOWW</t>
  </si>
  <si>
    <t xml:space="preserve">8in 30.00mm WT Elbow 90 Degrees Long Radius Seamless BW   Dims to ASME B16.9 NACE MR0175/ISO15156  </t>
  </si>
  <si>
    <t xml:space="preserve">  8in 30.00mm WT x 6in 24.00mm WT Eccentric Reducer Seamless BW   Dims to ASME B16.9 NACE MR0175/ISO15156</t>
  </si>
  <si>
    <t>8in x 4.5mm Nom Thk Gasket Spiral Wound CL1500   Dims to ASME B16.20</t>
  </si>
  <si>
    <t>8in 30.00mm WT Pipe Seamless Bevelled Ends  Dimensions to ASME B36.10M NACE MR0175/ISO15156</t>
  </si>
  <si>
    <t>8in Gate Valve Flanged CL1500 Raised Face Dims to API 600OS&amp;Y: Bolted Bonnet: Wedge Design: Gear Operated
Non Extended Bonnet NACE MR0175/ISO15156 Datasht To Follow</t>
  </si>
  <si>
    <t xml:space="preserve"> FLANGE</t>
  </si>
  <si>
    <t xml:space="preserve">   3in 16.00mm WT WN Flange CL1500 Raised FaceDims to ASME B16.5 NACE MR0175/ISO15156 </t>
  </si>
  <si>
    <t>6in 24.00mm WT WN Flange CL1500 Raised Face  Dims to ASME B16.5 NACE MR0175/ISO15156</t>
  </si>
  <si>
    <t xml:space="preserve"> ELBOWW </t>
  </si>
  <si>
    <t xml:space="preserve"> 6in 24.00mm WT Elbow 90 Degrees Long Radius Seamless BW   Dims to ASME B16.9 NACE MR0175/ISO15156</t>
  </si>
  <si>
    <t xml:space="preserve"> REDUCER  </t>
  </si>
  <si>
    <t xml:space="preserve"> 6in 24.00mm WT x 3in 16.00mm WT Eccentric Reducer Seamless BW   Dims to ASME B16.9 NACE MR0175/ISO15156 </t>
  </si>
  <si>
    <t>6in 24.00mm WT Pipe Seamless Bevelled Ends  Dimensions to ASME B36.10M NACE MR0175/ISO15156</t>
  </si>
  <si>
    <t>6in Gate Valve Flanged CL1500 Raised Face Dims to API 600 OS&amp;Y: Bolted Bonnet: Wedge Design: Gear Operated
Non Extended Bonnet NACE MR0175/ISO15156 Datasht To Follow</t>
  </si>
  <si>
    <t xml:space="preserve"> 6in Long WN Flange 20 Bar: Flange to Dims to ASME B16.5 CL150 Flat Face Dims to Manufacturers Standard   </t>
  </si>
  <si>
    <t>Helical Filament Wound Bell &amp; Spigot GRVE-Bisphenol A Vinylester</t>
  </si>
  <si>
    <t xml:space="preserve">  /17012    </t>
  </si>
  <si>
    <t>6in Elbow 90 Deg Helical Filament Wound Bell &amp; Spigot Long Radius GRVE-Bisphenol A Vinylester 20 Bar Dims to Manufacturers Standard</t>
  </si>
  <si>
    <t>/17012</t>
  </si>
  <si>
    <t>6in x 3.0mm Nom Thk Gasket Full Face CL150 Dims to ASME B16.21</t>
  </si>
  <si>
    <t>Ethylene Propylene Rubber EDPM Hardness 70- +/- 5 Shore A</t>
  </si>
  <si>
    <t>6in x 1in Branch Saddle Dims to Manufacturers Standard: 20 Bar</t>
  </si>
  <si>
    <t>Helical Filament Wound: GRVE-Bisphenol A: Vinylester:</t>
  </si>
  <si>
    <t>6in Pipe 20 Bar Dims to Manufacturers Standard</t>
  </si>
  <si>
    <t>Continuous Filament Wound Plain End GRVE-Bisphenol A Vinylester</t>
  </si>
  <si>
    <t xml:space="preserve">FLANGE </t>
  </si>
  <si>
    <t xml:space="preserve">6in Long WN Flange  20 Bar: Flange to Dims to ASME B16.5 CL150 Flat Face Dims to Manufacturers Standard </t>
  </si>
  <si>
    <t>6in x 3.0mm Nom Thk Gasket Full Face CL150  Dims to ASME B16.21</t>
  </si>
  <si>
    <t>6in Pipe  20 Bar Dims to Manufacturers Standard</t>
  </si>
  <si>
    <t xml:space="preserve">   FLANGE  </t>
  </si>
  <si>
    <t xml:space="preserve"> 6in Long WN Flange  20 Bar: Flange to Dims to ASME B16.5 CL150 Flat Face Dims to Manufacturers Standard   </t>
  </si>
  <si>
    <t xml:space="preserve">ELBOWW </t>
  </si>
  <si>
    <t xml:space="preserve">  6in Elbow 45 Deg Helical Filament Wound Bell &amp; Spigot Long Radius GRVE-Bisphenol A Vinylester 20 Bar Dims to Manufacturers Standard </t>
  </si>
  <si>
    <t>6in Equal Tee  20 Bar Dims to Manufacturers Standard</t>
  </si>
  <si>
    <t>6in Wafer Lug Butterfly Valve Flanged CL150 Raised Face  Gear Operated</t>
  </si>
  <si>
    <t>Nickle Aluminium Bronze ASTM B148 Gr C95800</t>
  </si>
  <si>
    <t>3/4in   258.6 Barg  200 Deg C</t>
  </si>
  <si>
    <t>BOLT</t>
  </si>
  <si>
    <t>3/4"X4 1/2" STUD BOLT (CONT)    W/ 2 HVY HEX NUTS    B1.1   DIA (IMP) X LEN (MET)</t>
  </si>
  <si>
    <t>Low Temp Carbon Steel (Sour)</t>
  </si>
  <si>
    <t>1/2"X3" STUD BOLT (CONT)    W/ 2 HVY HEX NUTS    B1.1   DIA (IMP) X LEN (MET)</t>
  </si>
  <si>
    <t>Alloy 625 bolting below -73°C</t>
  </si>
  <si>
    <t>ASTM A320-L7M/A194-7M</t>
  </si>
  <si>
    <t>7/8"X5 1/4" STUD BOLT (CONT)    W/ 2 HVY HEX NUTS    B1.1   DIA (IMP) X LEN (MET)</t>
  </si>
  <si>
    <t>5/8"X4" STUD BOLT (CONT)    W/ 2 HVY HEX NUTS    B1.1   DIA (IMP) X LEN (MET)</t>
  </si>
  <si>
    <t>5/8"X3 1/2" STUD BOLT (CONT)    W/ 2 HVY HEX NUTS    B1.1   DIA (IMP) X LEN (MET)</t>
  </si>
  <si>
    <t>7/8"X6 1/4" STUD BOLT (CONT)    W/ 2 HVY HEX NUTS    B1.1   DIA (IMP) X LEN (MET)</t>
  </si>
  <si>
    <t>3/4"X4 3/4" STUD BOLT (CONT)    W/ 2 HVY HEX NUTS    B1.1   DIA (IMP) X LEN (MET)</t>
  </si>
  <si>
    <t>11/8"X7 1/2" STUD BOLT (CONT)    W/ 2 HVY HEX NUTS    B1.1   DIA (IMP) X LEN (MET)</t>
  </si>
  <si>
    <t>11/8"X7 1/4" STUD BOLT (CONT)    W/ 2 HVY HEX NUTS    B1.1   DIA (IMP) X LEN (MET)</t>
  </si>
  <si>
    <t>13/8"X12 3/4" STUD BOLT (CONT)    W/ 2 HVY HEX NUTS    B1.1   DIA (IMP) X LEN (MET)</t>
  </si>
  <si>
    <t>3/4"X9 1/4" STUD BOLT (CONT)    W/ 2 HVY HEX NUTS    B1.1   DIA (IMP) X LEN (MET)</t>
  </si>
  <si>
    <t>FLAT RING EPDM</t>
  </si>
  <si>
    <t>15/8"X14 1/2" STUD BOLT (CONT)    W/ 2 HVY HEX NUTS    B1.1   DIA (IMP) X LEN (MET)</t>
  </si>
  <si>
    <t>Φ22 LEN200mmXTHK12mm</t>
  </si>
  <si>
    <r>
      <rPr>
        <sz val="10"/>
        <rFont val="Times New Roman"/>
        <charset val="134"/>
      </rPr>
      <t>10 MM</t>
    </r>
    <r>
      <rPr>
        <sz val="10"/>
        <rFont val="宋体"/>
        <charset val="134"/>
      </rPr>
      <t>，</t>
    </r>
    <r>
      <rPr>
        <sz val="10"/>
        <rFont val="Times New Roman"/>
        <charset val="134"/>
      </rPr>
      <t>100X90XTHK10mm</t>
    </r>
  </si>
  <si>
    <t>m2</t>
  </si>
  <si>
    <t>BID-MAL-PS3AS</t>
  </si>
  <si>
    <t>4355-PS3AS-6-50-0007-001-4~4355-PS3AS-6-51-0019-001-2</t>
  </si>
  <si>
    <t>2in Threaded Flange ASME B1.20.1 NPT Female CL150 Raised Face Carbon Steel ASTM A105 Galvanised Dims to ASME B16.5</t>
  </si>
  <si>
    <t>Carbon Steel ASTM A105 Galvanised</t>
  </si>
  <si>
    <t>2in Elbow 45 Degrees Threaded ASME B1.20.1 NPT Female CL3000 Carbon Steel ASTM A105 Galvanised Dims to ASME B16.11</t>
  </si>
  <si>
    <t>2in Elbow 90 Degrees Threaded ASME B1.20.1 NPT Female CL3000 Carbon Steel ASTM A105 Galvanised Dims to ASME B16.11</t>
  </si>
  <si>
    <t>2in Sch80 Pipe Seamless Threaded Carbon Steel API 5L Gr B Galvanised Dims to ASME B36.10</t>
  </si>
  <si>
    <t>Carbon Steel API 5L Gr B Galvanised</t>
  </si>
  <si>
    <t>3in XXS WN Flange CL2500 Raised Face  Dims to ASME B16.5 NACE MR0175/ISO15156</t>
  </si>
  <si>
    <t>Alloy 825 ASTM B564 UNS N08825</t>
  </si>
  <si>
    <t>3in x 4.5mm Nom Thk Gasket Spiral Wound CL2500  Dims to ASME B16.20</t>
  </si>
  <si>
    <t>Incoloy 825 Windings EXFOLIATED EXPANDED GRAPHITE Filler CS Inner RingAlloy 825 Outer Ring</t>
  </si>
  <si>
    <t>3in XXS Pipe Seamless Bevelled Ends ASME B36.19M NACE MR0175/ISO15156</t>
  </si>
  <si>
    <t>3in Ball FB Valve Flanged CL2500 Raised Face Dims to API 6D Trunnion Mounted Extended Bonnet Gear Operated NACE MR0175/ISO15156 Datasht To Follow</t>
  </si>
  <si>
    <t>8in Sch10S Elbow 45 Degrees Long Radius SeamlessBW   Dims to ASME B16.9 NACE MR0175/ISO15156</t>
  </si>
  <si>
    <t>Stainless Steel ASTM A403 WP316L WP-S</t>
  </si>
  <si>
    <t>8in Sch10S Elbow 90 Degrees Long Radius SeamlessBW  Dims to ASME B16.9 NACE MR0175/ISO15156</t>
  </si>
  <si>
    <t>6in Sch10S x 3in Sch10S Eccentric Reducer SeamlessBW  Dims to ASME B16.9 NACE MR0175/ISO15156</t>
  </si>
  <si>
    <t>8in Sch10S x 6in Sch10S Eccentric Reducer SeamlessBW  Dims to ASME B16.9 NACE MR0175/ISO15156</t>
  </si>
  <si>
    <t>8in Sch10S Equal Tee SeamlessBW Dims to ASME B16.9 NACE MR0175/ISO15156</t>
  </si>
  <si>
    <t>Stainless Steel ASTM A403 WP316L</t>
  </si>
  <si>
    <t>8in Sch10S Pipe Seamless Bevelled Ends ASME B36.19M NACE MR0175/ISO15156</t>
  </si>
  <si>
    <t>Stainless Steel ASTM A312 TP316L</t>
  </si>
  <si>
    <t>3in XXS WN Flange CL2500 Raised Face Dims to ASME B16.5 NACE MR0175/ISO15156</t>
  </si>
  <si>
    <t>3in Globe Valve Flanged CL2500 Raised Face API 623  Plug Type Disc Gear Operated NACE MR0175/ISO15156 Datasht To Follow</t>
  </si>
  <si>
    <t>Alloy 825 ASTM B564 UNS N08825 / A494 Gr CU5MCuC Alloy 825</t>
  </si>
  <si>
    <t>8in Sch10S x 6in Sch10S Eccentric Reducer SeamlessBW Dims to ASME B16.9 NACE MR0175/ISO15156</t>
  </si>
  <si>
    <t>2in Sch80 WN Flange CL150 Raised Face Low Temp  Dims to ASME B16.5 NACE MR0175/ISO15156</t>
  </si>
  <si>
    <t>2in Sch80 Elbow 90 Degrees Long Radius Seamless BW Low Temp  Dims to ASME B16.9 NACE MR0175/ISO15156</t>
  </si>
  <si>
    <t>Carbon Steel ASTM A420 WPL6</t>
  </si>
  <si>
    <t>2in Sch80 Elbow 45 Degrees Long Radius SeamlessBW Dims to ASME B16.9 NACE MR0175/ISO15156</t>
  </si>
  <si>
    <t>2in Sch80 Pipe Seamless Bevelled Ends Dimensions to ASME B36.10M NACE MR0175/ISO15156</t>
  </si>
  <si>
    <t>2in Sch80 WN Flange CL150 Raised Face Dims to ASME B16.5</t>
  </si>
  <si>
    <t>Carbon Steel ASTM A105</t>
  </si>
  <si>
    <t>2in Sch80 Elbow 45 Degrees Seamless BW  Dims to ASME B16.9</t>
  </si>
  <si>
    <t>Carbon Steel ASTM A234 Gr WPB</t>
  </si>
  <si>
    <t>2in Sch80 Elbow 90 Degrees Long Radius Seamless BW  Dims to ASME B16.9</t>
  </si>
  <si>
    <t>2in Sch80 Pipe Seamless Bevelled Ends  Dims to ASME B36.10</t>
  </si>
  <si>
    <t>Carbon Steel ASTM A106 Gr B</t>
  </si>
  <si>
    <t>14in 60.00mm WT WN Flange CL2500 Raised Face Dims to ASME B16.5 NACE MR0175/ISO15156</t>
  </si>
  <si>
    <t>2in 14.00mm WT WN Flange CL2500 Raised FaceDims to ASME B16.5 NACE MR0175/ISO15156</t>
  </si>
  <si>
    <t>14in 60.00mm WT Elbow 90 Degrees Long Radius Seamless BW Dims to ASME B16.9 NACE MR0175/ISO15156</t>
  </si>
  <si>
    <t>14in 60.00mm WT Elbow 45 Degrees Long Radius SeamlessBW Dims to ASME B16.9 NACE MR0175/ISO15156</t>
  </si>
  <si>
    <t>2in x 3.2mm Nom Thk Gasket Spiral Wound CL2500  Dims to ASME B16.20</t>
  </si>
  <si>
    <t>14in x 3.2mm Nom Thk Gasket Spiral Wound CL2500  Dims to ASME B16.20</t>
  </si>
  <si>
    <t>10in - 18in x 2in XXS Branch Outlet BW SCH XXS Dims to MSS SP-97 NACE MR0175/ISO15156</t>
  </si>
  <si>
    <t>14in - 14in x 3in XXS Branch Outlet BW SCH XXS  Dims to MSS SP-97 NACE MR0175/ISO15156</t>
  </si>
  <si>
    <t>14in 60.00mm WT Pipe Seamless Bevelled Ends Dimensions to ASME B36.10M NACE MR0175/ISO15156</t>
  </si>
  <si>
    <t>2in 14.00mm WT Pipe Seamless Bevelled Ends Dimensions to ASME B36.10M NACE MR0175/ISO15156</t>
  </si>
  <si>
    <t>14in Ball RB Valve Flanged CL2500 Raised Face Dims to API 6DTrunnion Mounted Extended Bonnet Gear
Operated Long Pattern NACE MR0175/ISO15156 Datasht To Follow</t>
  </si>
  <si>
    <t>2in Blind Flange CL2500 Raised Face  Dims to ASME B16.5 NACE MR0175/ISO15156</t>
  </si>
  <si>
    <t>2in 14.00mm WT WN Flange CL2500 Raised Face  Dims to ASME B16.5 NACE MR0175/ISO15156</t>
  </si>
  <si>
    <t>2in 14.00mm WT Elbow 90 Degrees Long Radius Seamless BW Dims to ASME B16.9 NACE MR0175/ISO15156</t>
  </si>
  <si>
    <t>3in 18.00mm WT WN Flange CL2500 Raised Face Dims to ASME B16.5 NACE MR0175/ISO15156</t>
  </si>
  <si>
    <t>3in 18.00mm WT Elbow 90 Degrees Long Radius Seamless BW  Dims to ASME B16.9 NACE MR0175/ISO15156</t>
  </si>
  <si>
    <t>3in 18.00mm WT Equal Tee Seamless BW  Dims to ASME B16.9 NACE MR0175/ISO15156</t>
  </si>
  <si>
    <t>3in x 3.2mm Nom Thk Gasket Spiral Wound CL2500  Dims to ASME B16.20</t>
  </si>
  <si>
    <t>3in 18.00mm WT Pipe Seamless Bevelled Ends Low Temp Dimensions to ASME B36.10M NACE MR0175/ISO15156</t>
  </si>
  <si>
    <t>Carbon Steel ASTM A333 Gr 6</t>
  </si>
  <si>
    <t>3in 18.00mm WT WN Flange CL2500 Raised Face  Dims to ASME B16.5 NACE MR0175/ISO15156</t>
  </si>
  <si>
    <t>3in - 8in x 1in Branch Fitting BW CL6000/9000Dims to MSS SP-97 NACE MR0175/ISO15156</t>
  </si>
  <si>
    <t>3in 18.00mm WT Pipe Seamless Bevelled EndsDimensions to ASME B36.10M NACE MR0175/ISO15156</t>
  </si>
  <si>
    <t>3in Ball FB Valve Flanged CL2500 Raised Face Dims to API 6D Trunnion Mounted Extended Bonnet Gear
Operated Long Pattern NACE MR0175/ISO15156 Datasht To Follow</t>
  </si>
  <si>
    <t>14in Blind Flange CL2500 Raised Face Dims to ASME B16.5 NACE MR0175/ISO15156</t>
  </si>
  <si>
    <t>High Strength Carbon Steel ASTM A694 Gr F65</t>
  </si>
  <si>
    <t>14in 20.62mm WT WN Flange CL2500 Raised Face  Dims to ASME B16.5 NACE MR0175/ISO15156</t>
  </si>
  <si>
    <t>14in 20.62mm WT Pipe Seamless Bevelled Ends Dimensions to ASME B36.10M NACE MR0175/ISO15156</t>
  </si>
  <si>
    <t>High Strength Carbon Steel API 5L Gr X65 PSL 2</t>
  </si>
  <si>
    <t>14in 20.62mm WT Barred Equal Tee SeamlessBW  Dims to ASME B36.10 NACE MR0175/ISO15156</t>
  </si>
  <si>
    <t>14in x 4.5mm Nom Thk Gasket Spiral Wound CL2500AISI Dims to ASME B16.20</t>
  </si>
  <si>
    <t>316(L) Windings Flexible Graphite FillerAISI 316(L) Inner Ring CS Outer Ring</t>
  </si>
  <si>
    <t>14in 20.62mm WT Pipe Bend 3D Radius Seamless Bevelled Ends  Dimensions to ASME B36.10M NACE MR0175/ISO15156</t>
  </si>
  <si>
    <t xml:space="preserve">BRANCH BW REDUCING; CL XXS/SCH 160; SCH.160 / XXS; MSS SP-97; </t>
  </si>
  <si>
    <t>14in 20.62mm WT WN Flange CL2500 Raised Face Dims to ASME B16.5 NACE MR0175/ISO15156</t>
  </si>
  <si>
    <t>14in 20.62mm WT Pipe Bend 3D Radius Seamless Bevelled Ends Dimensions to ASME B36.10M NACE MR0175/ISO15156</t>
  </si>
  <si>
    <t>14in 20.62mm WT Pipe Seamless Bevelled Ends  Dimensions to ASME B36.10M NACE MR0175/ISO15156</t>
  </si>
  <si>
    <t>6in Sch40 WN Flange CL150 Raised Face  Dims to ASME B16.5 NACE MR0175/ISO15156</t>
  </si>
  <si>
    <t>6in Sch40 Elbow 90 Degrees Long Radius Seamless BW Dims to ASME B16.9 NACE MR0175/ISO15156</t>
  </si>
  <si>
    <t>SS TP316/316L Windings EXFOLIATED EXPANDED GRAPHITE Filler SS TP316/316L Inner Ring CS Outer Ring</t>
  </si>
  <si>
    <t>6in Sch40 Pipe Seamless Bevelled Ends Dimensions to ASME B36.10M NACE MR0175/ISO15156</t>
  </si>
  <si>
    <t>4in Long WN Flange  20 Bar: Flange to Dims to ASME B16.5 CL150 Flat Face Dims to Manufacturers Standard</t>
  </si>
  <si>
    <t>4in Elbow 45 Deg  20 Bar Dims to Manufacturers Standard</t>
  </si>
  <si>
    <t>Helical Filament Wound Bell &amp; Spigot Long Radius GRVE-Bisphenol A Vinylester</t>
  </si>
  <si>
    <t>4in Elbow 90 Deg  20 Bar Dims to Manufacturers Standard</t>
  </si>
  <si>
    <t>4in Pipe 20 Bar Dims to Manufacturers Standard</t>
  </si>
  <si>
    <t>6in Long WN Flange  20 Bar: Flange to Dims to ASME B16.5 CL150 Flat Face Dims to Manufacturers Standard</t>
  </si>
  <si>
    <t>6in Elbow 90 Deg  20 Bar Dims to Manufacturers Standard</t>
  </si>
  <si>
    <t>6in x 3in Reducing Tee  20 Bar Dims to Manufacturers Standard</t>
  </si>
  <si>
    <t>1in Long WN Flange  20 Bar: Flange to Dims to ASME B16.5 CL150 Flat Face Dims to Manufacturers Standard</t>
  </si>
  <si>
    <t>1in Elbow 45 Deg  20 Bar Dims to Manufacturers Standard</t>
  </si>
  <si>
    <t>1in Elbow 90 Deg  20 Bar Dims to Manufacturers Standard</t>
  </si>
  <si>
    <t>1in Pipe 20 Bar Dims to Manufacturers Standard</t>
  </si>
  <si>
    <t>Helical Filament Wound Bell &amp; Spigot GRUP-lsophthallc Polyester</t>
  </si>
  <si>
    <t>4in Flange r: Flange to Dims to ASME B16.5 CL150 Flat Face Dims to Manufacturers Standard</t>
  </si>
  <si>
    <t>Heavy Duty Helical Filament Wound Blind GRUP-lsophthallc Polyeste</t>
  </si>
  <si>
    <t>4in Elbow 90 Deg 20 Bar Dims to Manufacturers Standard</t>
  </si>
  <si>
    <t>4in Equal Tee  20 Bar Dims to Manufacturers Standard</t>
  </si>
  <si>
    <t>4in x 2in Reducing Tee 20 Bar Dims to Manufacturers Standard</t>
  </si>
  <si>
    <t>Helical Filament Wound Bell &amp; Spigot Long Radius GRUP-lsophthallc Polyester</t>
  </si>
  <si>
    <t>4in x 3.0mm Nom Thk Gasket Full Face CL150  Dims to ASME B16.21</t>
  </si>
  <si>
    <t>4in x 1in : Dims to Manufacturers Standard: 20 Bar</t>
  </si>
  <si>
    <t>Branch Saddle Helical Filament Wound: GRUP-lsophthallc: Polyester</t>
  </si>
  <si>
    <t>4in Pipe  20 Bar Dims to Manufacturers Standard</t>
  </si>
  <si>
    <t>Continuous Filament Wound Plain End GRUP-lsophthallc Polyester</t>
  </si>
  <si>
    <t xml:space="preserve">4in Ball RB  Valve Flanged CL150 Flat Face </t>
  </si>
  <si>
    <t>Nickle Aluminium Bronze ASTM B148 Gr C95800 Lever Operated Short Pattern</t>
  </si>
  <si>
    <t>4in Long WN Flange 20 Bar: Flange to Dims to ASME B16.5 CL150 Flat Face Dims to Manufacturers Standard</t>
  </si>
  <si>
    <t>4in Equal Tee 20 Bar Dims to Manufacturers Standard</t>
  </si>
  <si>
    <t>4in x 3.0mm Nom Thk Gasket Full Face CL150 Dims to ASME B16.21</t>
  </si>
  <si>
    <t>4in x 1in  Dims to Manufacturers Standard: 20 Bar</t>
  </si>
  <si>
    <t>Branch Saddle Helical Filament Wound: GRUP-lsophthallc: Polyester:</t>
  </si>
  <si>
    <t xml:space="preserve">4in Wafer Lug Dual Plate Check Valve Flanged CL150 Flat Face </t>
  </si>
  <si>
    <t>4in Ball RB  Valve Flanged CL150 Flat Face Nickle Aluminium Bronze ASTM B148 Gr C95800 Lever Operated Short Pattern</t>
  </si>
  <si>
    <t>4in Elbow 45 Deg 20 Bar Dims to Manufacturers Standard</t>
  </si>
  <si>
    <t>4in Ball RB  Valve Flanged CL150 Flat Face</t>
  </si>
  <si>
    <t>2in Sch80 Elbow 45 Degrees Seamless BW CDims to ASME B16.9</t>
  </si>
  <si>
    <t>arbon Steel ASTM A234 Gr WPB</t>
  </si>
  <si>
    <t>1in Lapped Joint Backing Flange CL150 Raised Face Dims to ASME B16.5</t>
  </si>
  <si>
    <t>1in Sch10S Elbow 45 Degrees SeamlessBW TitaniumDims to ASME B16.9</t>
  </si>
  <si>
    <t>ASTM B363 Gr WPT2</t>
  </si>
  <si>
    <t>1in Sch10S Elbow 90 Degrees Long Radius SeamlessBW Titanium  Dims to ASME B16.9</t>
  </si>
  <si>
    <t>1in Sch10S Pipe Seamless Bevelled Ends TitaniumASME B36.19M</t>
  </si>
  <si>
    <t>ASTM B861 Gr 2 / ASTM B862 Gr 2</t>
  </si>
  <si>
    <t>12in Long WN Flange  20 Bar: Flange to Dims to ASME B16.5 CL150 Flat Face Dims to Manufacturers Standard</t>
  </si>
  <si>
    <t>12in Elbow 45 Deg  20 Bar Dims to Manufacturers Standard</t>
  </si>
  <si>
    <t>12in Elbow 90 Deg  20 Bar Dims to Manufacturers Standard</t>
  </si>
  <si>
    <t>12in Equal Tee  20 Bar Dims to Manufacturers Standard</t>
  </si>
  <si>
    <t>12in x 3.0mm Nom Thk Gasket Full Face CL150 Dims to ASME B16.21</t>
  </si>
  <si>
    <t>12in Pipe20 Bar Dims to Manufacturers Standard</t>
  </si>
  <si>
    <t>12in Wafer Lug Butterfly Valve Flanged CL150 Raised Face</t>
  </si>
  <si>
    <t>Nickle Aluminium Bronze ASTM B148 Gr C95800 Gear Operated</t>
  </si>
  <si>
    <t>12in Long WN Flange 20 Bar: Flange to Dims to ASME B16.5 CL150 Flat Face Dims to Manufacturers Standard</t>
  </si>
  <si>
    <t>12in Elbow 90 Deg 20 Bar Dims to Manufacturers Standard</t>
  </si>
  <si>
    <t>12in x 3.0mm Nom Thk Gasket Full Face CL150  Dims to ASME B16.21</t>
  </si>
  <si>
    <t>12in Pipe  20 Bar Dims to Manufacturers Standard</t>
  </si>
  <si>
    <t xml:space="preserve">12in Wafer Lug Butterfly Valve Flanged CL150 Raised Face </t>
  </si>
  <si>
    <t>12in Elbow 45 Deg 20 Bar Dims to Manufacturers Standard</t>
  </si>
  <si>
    <t>12in Equal Tee20 Bar Dims to Manufacturers Standard</t>
  </si>
  <si>
    <t>12in x 6in Reducing Tee  20 Bar Dims to Manufacturers Standard</t>
  </si>
  <si>
    <t>12in Pipe 20 Bar Dims to Manufacturers Standard</t>
  </si>
  <si>
    <t>12in Long WN Flange20 Bar: Flange to Dims to ASME B16.5 CL150 Flat Face Dims to Manufacturers Standard</t>
  </si>
  <si>
    <t>6in Long WN Flange20 Bar: Flange to Dims to ASME B16.5 CL150 Flat Face Dims to Manufacturers Standard</t>
  </si>
  <si>
    <t>6in x 3.0mm Nom Thk Gasket Full Face CL150Dims to ASME B16.21</t>
  </si>
  <si>
    <t xml:space="preserve">6in Wafer Lug Butterfly Valve Flanged CL150 Raised Face </t>
  </si>
  <si>
    <t>6in Long WN Flange 20 Bar: Flange to Dims to ASME B16.5 CL150 Flat Face Dims to Manufacturers Standard</t>
  </si>
  <si>
    <t>6in Elbow 90 Deg 20 Bar Dims to Manufacturers Standard</t>
  </si>
  <si>
    <t>HOSE CONNECTION</t>
  </si>
  <si>
    <t>1in Class 150</t>
  </si>
  <si>
    <t>3/4"X9 1/4" (CONT)    W/ 2 HVY HEX NUTS    B1.1   DIA (IMP) X LEN (MET)</t>
  </si>
  <si>
    <t>3/4"X4 1/4" (CONT)    W/ 2 HVY HEX NUTS    B1.1   DIA (IMP) X LEN (MET)</t>
  </si>
  <si>
    <t>316SS SPWD CS CR / SS IR</t>
  </si>
  <si>
    <t>7/8"X14 1/4" (CONT)    W/ 2 HVY HEX NUTS    B1.1   DIA (IMP) X LEN (MET)</t>
  </si>
  <si>
    <t>2 3/4"X15 1/2" (CONT)    W/ 2 HVY HEX NUTS    B1.1   DIA (IMP) X LEN (MET)</t>
  </si>
  <si>
    <t>5/8"X6 1/2" (CONT)    W/ 2 HVY HEX NUTS    B1.1   DIA (IMP) X LEN (MET)</t>
  </si>
  <si>
    <t>Zn-Ni Electro pl + PTFE top coat</t>
  </si>
  <si>
    <t>1/2"X3" (CONT)    W/ 2 HVY HEX NUTS    B1.1   DIA (IMP) X LEN (MET)</t>
  </si>
  <si>
    <t>FLAT RING PTFE</t>
  </si>
  <si>
    <t>5/8"X3 1/2" (CONT)    W/ 2 HVY HEX NUTS    B1.1   DIA (IMP) X LEN (MET)</t>
  </si>
  <si>
    <t>1"X7 1/4" (CONT)    W/ 2 HVY HEX NUTS    B1.1   DIA (IMP) X LEN (MET)</t>
  </si>
  <si>
    <t>5/8"X4 1/4" (CONT)    W/ 2 HVY HEX NUTS    B1.1   DIA (IMP) X LEN (MET)</t>
  </si>
  <si>
    <t>ASTM A320-L7M/A194-7M Zn-Ni Electro pl+PTFE top coat</t>
  </si>
  <si>
    <t>PTFE top coat</t>
  </si>
  <si>
    <t>11/4"X4 3/4" (CONT)    W/ 2 HVY HEX NUTS    B1.1   DIA (IMP) X LEN (MET)</t>
  </si>
  <si>
    <t>B7 / 2H</t>
  </si>
  <si>
    <t>Φ18 LEN160mmXTHK12mm</t>
  </si>
  <si>
    <r>
      <rPr>
        <b/>
        <sz val="9"/>
        <rFont val="宋体"/>
        <charset val="134"/>
      </rPr>
      <t>物资名称</t>
    </r>
    <r>
      <rPr>
        <b/>
        <sz val="9"/>
        <rFont val="Times New Roman"/>
        <charset val="134"/>
      </rPr>
      <t xml:space="preserve">
ItemName</t>
    </r>
  </si>
  <si>
    <r>
      <rPr>
        <b/>
        <sz val="9"/>
        <rFont val="宋体"/>
        <charset val="134"/>
      </rPr>
      <t>参考文件</t>
    </r>
    <r>
      <rPr>
        <b/>
        <sz val="9"/>
        <rFont val="Times New Roman"/>
        <charset val="134"/>
      </rPr>
      <t xml:space="preserve">
Reference Documentation</t>
    </r>
  </si>
  <si>
    <r>
      <rPr>
        <b/>
        <sz val="9"/>
        <rFont val="宋体"/>
        <charset val="134"/>
      </rPr>
      <t>规格</t>
    </r>
    <r>
      <rPr>
        <b/>
        <sz val="9"/>
        <rFont val="Times New Roman"/>
        <charset val="134"/>
      </rPr>
      <t xml:space="preserve">
(</t>
    </r>
    <r>
      <rPr>
        <b/>
        <sz val="9"/>
        <rFont val="宋体"/>
        <charset val="134"/>
      </rPr>
      <t>除材质外所有参数</t>
    </r>
    <r>
      <rPr>
        <b/>
        <sz val="9"/>
        <rFont val="Times New Roman"/>
        <charset val="134"/>
      </rPr>
      <t xml:space="preserve">)
Specification
</t>
    </r>
    <r>
      <rPr>
        <b/>
        <sz val="9"/>
        <rFont val="宋体"/>
        <charset val="134"/>
      </rPr>
      <t>（</t>
    </r>
    <r>
      <rPr>
        <b/>
        <sz val="9"/>
        <rFont val="Times New Roman"/>
        <charset val="134"/>
      </rPr>
      <t>exclude material</t>
    </r>
    <r>
      <rPr>
        <b/>
        <sz val="9"/>
        <rFont val="宋体"/>
        <charset val="134"/>
      </rPr>
      <t>）</t>
    </r>
  </si>
  <si>
    <r>
      <rPr>
        <b/>
        <sz val="9"/>
        <rFont val="宋体"/>
        <charset val="134"/>
      </rPr>
      <t>材质</t>
    </r>
    <r>
      <rPr>
        <b/>
        <sz val="9"/>
        <rFont val="Times New Roman"/>
        <charset val="134"/>
      </rPr>
      <t xml:space="preserve">
Material</t>
    </r>
  </si>
  <si>
    <r>
      <rPr>
        <b/>
        <sz val="9"/>
        <rFont val="宋体"/>
        <charset val="134"/>
      </rPr>
      <t>单位</t>
    </r>
    <r>
      <rPr>
        <b/>
        <sz val="9"/>
        <rFont val="Times New Roman"/>
        <charset val="134"/>
      </rPr>
      <t xml:space="preserve">
Unit</t>
    </r>
  </si>
  <si>
    <r>
      <rPr>
        <b/>
        <sz val="9"/>
        <rFont val="宋体"/>
        <charset val="134"/>
      </rPr>
      <t>数量</t>
    </r>
    <r>
      <rPr>
        <b/>
        <sz val="9"/>
        <rFont val="Times New Roman"/>
        <charset val="134"/>
      </rPr>
      <t xml:space="preserve">
Quantity</t>
    </r>
  </si>
  <si>
    <r>
      <rPr>
        <b/>
        <sz val="9"/>
        <rFont val="宋体"/>
        <charset val="134"/>
      </rPr>
      <t>余量</t>
    </r>
    <r>
      <rPr>
        <b/>
        <sz val="9"/>
        <rFont val="Times New Roman"/>
        <charset val="134"/>
      </rPr>
      <t xml:space="preserve">
Margin</t>
    </r>
  </si>
  <si>
    <r>
      <rPr>
        <b/>
        <sz val="9"/>
        <rFont val="宋体"/>
        <charset val="134"/>
      </rPr>
      <t>取证</t>
    </r>
    <r>
      <rPr>
        <b/>
        <sz val="9"/>
        <rFont val="Times New Roman"/>
        <charset val="134"/>
      </rPr>
      <t xml:space="preserve">
Certificate</t>
    </r>
  </si>
  <si>
    <r>
      <rPr>
        <b/>
        <sz val="9"/>
        <rFont val="宋体"/>
        <charset val="134"/>
      </rPr>
      <t>备件</t>
    </r>
    <r>
      <rPr>
        <b/>
        <sz val="9"/>
        <rFont val="Times New Roman"/>
        <charset val="134"/>
      </rPr>
      <t xml:space="preserve">
Spare</t>
    </r>
  </si>
  <si>
    <t>BID-MAL-PS3B</t>
  </si>
  <si>
    <t>4355-PS3TY-5-31-0003-1</t>
  </si>
  <si>
    <t>3in Sch40 WN Flange CL150 Raised Face Carbon Steel ASTM A105 Dims to ASME B16.5</t>
  </si>
  <si>
    <t>2in Blind Flange CL150 Flat Face Carbon Steel ASTM A105 Galvanised Dims to ASME B16.5</t>
  </si>
  <si>
    <t>3in Blind Flange CL150 Flat Face Carbon Steel ASTM A105 Galvanised Dims to ASME B16.5</t>
  </si>
  <si>
    <t>3in Sch40 Elbow 90 Degrees Long Radius Seamless BW Carbon Steel ASTM A234 Gr WPB Dims to ASME B16.9</t>
  </si>
  <si>
    <t>3in Sch40 Equal Tee Seamless BW Carbon Steel ASTM A234 Gr WPB Dims to ASME B16.9</t>
  </si>
  <si>
    <t>3in Sch40 x 2in Sch80 Concentric Reducer Seamless BW Carbon Steel ASTM A234 Gr WPB Dims to ASME B16.9</t>
  </si>
  <si>
    <t>2in x 4.5mm Nom Thk Gasket Spiral Wound CL150 Stainless Steel 316 Windings Graphite Filler Stainless Steel 316 Inner Ring CS Outer Ring Dims to ASME
B16.20</t>
  </si>
  <si>
    <t>Stainless Steel 316 Windings Graphite Filler Stainless Steel 316 Inner Ring CS Outer Ring</t>
  </si>
  <si>
    <t>3in x 4.5mm Nom Thk Gasket Spiral Wound CL150 Stainless Steel 316 Windings Graphite Filler Stainless Steel 316 Inner Ring CS Outer Ring Dims to ASME
B16.20</t>
  </si>
  <si>
    <t>3in Sch40 Pipe Seamless Bevelled Ends Carbon Steel ASTM A106 Gr B Dims to ASME B36.10</t>
  </si>
  <si>
    <t>2in Ball RB Valve Threaded CL300 ASME B1.20.1 NPT Female Dims to ISO 17292 Aluminium Alloys ASTM B148 Gr C95500 Aluminium Bronze: PTFE Floating
Ball Lever Operated Datasht To Follow</t>
  </si>
  <si>
    <t>Aluminium Alloys ASTM B148 Gr C95500 Aluminium Bronze: PTFE</t>
  </si>
  <si>
    <t>3in Sch10S WN Orifice Flange CL300 Raised Face Stainless Steel ASTM A182 Gr F316 c/w 1/2in BW Taps Dims to ASME B16.36</t>
  </si>
  <si>
    <t>Stainless Steel ASTM A182 Gr F316 c/w 1/2in BW Taps</t>
  </si>
  <si>
    <t>3in x 4.5mm Nom Thk Gasket Spiral Wound CL150 Stainless Steel 316 Windings Graphite Filler Stainless Steel 316 Inner Ring CS Outer Ring Dims to ASME B16.20</t>
  </si>
  <si>
    <t>2in Equal Tee Threaded ASME B1.20.1 NPT Female CL3000 Carbon Steel ASTM A105 Galvanised Dims to ASME B16.11</t>
  </si>
  <si>
    <t>1/2in Cap Threaded ASME B1.20.1 NPT Female CL3000 Carbon Steel ASTM A105 Galvanised Dims to ASME B16.11</t>
  </si>
  <si>
    <t>2in x 1/2in Reducing Tee Threaded ASME B1.20.1 NPT Female CL3000 Carbon Steel ASTM A105 Galvanised Dims to ASME B16.11</t>
  </si>
  <si>
    <t>1/2in Sch80 Pipe Seamless Threaded Carbon Steel API 5L Gr B Galvanised Dims to ASME B36.10</t>
  </si>
  <si>
    <t>1/2in Ball RB Valve Threaded CL300 ASME B1.20.1 NPT Female Dims to ISO 17292 Aluminium Alloys ASTM B148 Gr C95500 Aluminium Bronze: PTFE Floating
Ball Lever Operated Datasht To Follow</t>
  </si>
  <si>
    <t>1/2in Ball RB Valve Threaded CL300 ASME B1.20.1 NPT Female Dims to ISO 17292 Aluminium Alloys ASTM B148 Gr C95500 Aluminium Bronze: PTFE Floating Ball Lever Operated Datasht To Follow</t>
  </si>
  <si>
    <t>1in Blind Flange CL150 Flat Face Carbon Steel ASTM A105 Galvanised Dims to ASME B16.5</t>
  </si>
  <si>
    <t>1in Threaded Flange ASME B1.20.1 NPT Female CL150 Raised Face Carbon Steel ASTM A105 Galvanised Dims to ASME B16.5</t>
  </si>
  <si>
    <t>3in Sch40 x 1.1/2in Sch80 Concentric Reducer Seamless BW Carbon Steel ASTM A234 Gr WPB Dims to ASME B16.9</t>
  </si>
  <si>
    <t>1in Elbow 90 Degrees Threaded ASME B1.20.1 NPT Female CL3000 Carbon Steel ASTM A105 Galvanised Dims to ASME B16.11</t>
  </si>
  <si>
    <t>1.1/2in Elbow 90 Degrees Threaded ASME B1.20.1 NPT Female CL3000 Carbon Steel ASTM A105 Galvanised Dims to ASME B16.11</t>
  </si>
  <si>
    <t>1.1/2in x 1in Concentric Reducer Threaded Both Ends ASME B1.20.1 NPT Male CL3000 Carbon Steel ASTM A105 Galvanised Dims to ASME B16.11</t>
  </si>
  <si>
    <t>1in x 4.5mm Nom Thk Gasket Spiral Wound CL150 Stainless Steel 316 Windings Graphite Filler Stainless Steel 316 Inner Ring CS Outer Ring Dims to ASME
B16.20</t>
  </si>
  <si>
    <t>1in Sch80 Pipe Seamless Threaded Carbon Steel API 5L Gr B Galvanised Dims to ASME B36.10</t>
  </si>
  <si>
    <t>1.1/2in Sch80 Pipe Seamless Threaded Carbon Steel API 5L Gr B Galvanised Dims to ASME B36.10</t>
  </si>
  <si>
    <t>1in Ball RB Valve Threaded CL300 ASME B1.20.1 NPT Female Dims to ISO 17292 Aluminium Alloys ASTM B148 Gr C95500 Aluminium Bronze: PTFE Floating
Ball Lever Operated Datasht To Follow</t>
  </si>
  <si>
    <t>1in Sch80S WN Flange CL1500 Raised Face Stainless Steel ASTM A182 Gr F316 Dims to ASME B16.5 NACE MR0175/ISO15156</t>
  </si>
  <si>
    <t>1in Sch80S Elbow 90 Degrees Long Radius SeamlessBW Stainless Steel ASTM A403 WP316 Dims to ASME B16.9 NACE MR0175/ISO15156</t>
  </si>
  <si>
    <t>1in Sch80S Equal Tee SeamlessBW Stainless Steel ASTM A403 WP316 Dims to ASME B16.9 NACE MR0175/ISO15156</t>
  </si>
  <si>
    <t>1in x 4.5mm Nom Thk Gasket Spiral Wound CL1500 AISI 316 Windings Flexible Graphite Filler Stainless Steel 316 Inner Ring CS Outer Ring Dims to ASME
B16.20</t>
  </si>
  <si>
    <t>1in Check Valve Piston Flanged CL1500 Raised Face Dims to API 602 Stainless Steel ASTM A182-F316 AISI 316: Stellite Trim NACE MR0175/ISO15156
Datasht To Follow</t>
  </si>
  <si>
    <t>1in x 4.5mm Nom Thk Gasket Spiral Wound CL1500 AISI 316 Windings Flexible Graphite Filler Stainless Steel 316 Inner Ring CS Outer Ring Dims to ASME B16.20</t>
  </si>
  <si>
    <t>1/2in 10.00mm WT WN Flange CL1500 Raised Face Low Temp Carbon Steel ASTM A350 Gr LF2 CL1 Dims to ASME B16.5 NACE MR0175/ISO15156</t>
  </si>
  <si>
    <t>1/2in 10.00mm WT Elbow 90 Degrees Long Radius Seamless BW Low Temp Carbon Steel ASTM A420 WPL6 Dims to ASME B16.9 NACE MR0175/ISO15156</t>
  </si>
  <si>
    <t>3/4in 10.00mm WT x 1/2in 10.00mm WT Concentric Reducer Seamless BW Low Temp Carbon Steel ASTM A420 WPL6 Dims to ASME B16.9 NACE
MR0175/ISO15156</t>
  </si>
  <si>
    <t>2in 14.00mm WT x 3/4in 10.00mm WT Concentric Reducer Seamless BW Low Temp Carbon Steel ASTM A420 WPL6 Dims to ASME B16.9 NACE
MR0175/ISO15156</t>
  </si>
  <si>
    <t>1/2in x 4.5mm Nom Thk Gasket Spiral Wound CL1500 Stainless Steel 316 Windings Flexible Graphite Filler Stainless Steel 316 Inner Ring CS Outer Ring Dims
to ASME B16.20</t>
  </si>
  <si>
    <t>1/2in 10.00mm WT Pipe Seamless Bevelled Ends Low Temp Carbon Steel ASTM A333 Gr 6 Dimensions to ASME B36.10M NACE MR0175/ISO15156</t>
  </si>
  <si>
    <t>1/2in Spectacle Blind CL1500 Raised Face Stainless Steel ASTM A240 Gr 316 Dims to ASME B16.48 NACE MR0175/ISO15156</t>
  </si>
  <si>
    <t>1/2in Sch80S WN Flange CL1500 Raised Face Stainless Steel ASTM A182 Gr F316 Dims to ASME B16.5 NACE MR0175/ISO15156</t>
  </si>
  <si>
    <t>1/2in x 4.5mm Nom Thk Gasket Spiral Wound CL1500 AISI 316 Windings Flexible Graphite Filler Stainless Steel 316 Inner Ring CS Outer Ring Dims to ASME
B16.20</t>
  </si>
  <si>
    <t>2in x 4.5mm Nom Thk Gasket Spiral Wound CL1500 AISI 316 Windings Flexible Graphite Filler Stainless Steel 316 Inner Ring CS Outer Ring Dims to ASME
B16.20</t>
  </si>
  <si>
    <t>1/2in Check Valve Piston Flanged CL1500 Raised Face Dims to API 602 Stainless Steel ASTM A182-F316 AISI 316: Stellite Trim NACE MR0175/ISO15156
Datasht To Follow</t>
  </si>
  <si>
    <t>2in Sch80 WN Flange CL150 Raised Face Carbon Steel ASTM A105 Dims to ASME B16.5</t>
  </si>
  <si>
    <t>2in Sch80 Elbow 45 Degrees Seamless BW Carbon Steel ASTM A234 Gr WPB Dims to ASME B16.9</t>
  </si>
  <si>
    <t>2in Sch80 Elbow 90 Degrees Long Radius Seamless BW Carbon Steel ASTM A234 Gr WPB Dims to ASME B16.9</t>
  </si>
  <si>
    <t>2in x 4.5mm Nom Thk Gasket Spiral Wound CL150 SS TP316 Windings Graphite Filler SS TP316 Inner Ring CS Outer Ring Dims to ASME B16.20</t>
  </si>
  <si>
    <t>2in Sch80 Pipe Seamless Bevelled Ends Carbon Steel ASTM A106 Gr B Dims to ASME B36.10</t>
  </si>
  <si>
    <t>2in Sch80 WN Flange CL150 Raised Face Low Temp Carbon Steel ASTM A350 Gr LF2 CL1 Dims to ASME B16.5 NACE MR0175/ISO15156</t>
  </si>
  <si>
    <t>2in Sch80 Elbow 90 Degrees Long Radius Seamless BW Low Temp Carbon Steel ASTM A420 WPL6 Dims to ASME B16.9 NACE MR0175/ISO15156</t>
  </si>
  <si>
    <t>2in x 4.5mm Nom Thk Gasket Spiral Wound CL150 SS TP316/316L Windings EXFOLIATED EXPANDED GRAPHITE Filler SS TP316/316L Inner Ring CS Outer
Ring Dims to ASME B16.20</t>
  </si>
  <si>
    <t>2in Sch80 Pipe Seamless Bevelled Ends Low Temp Carbon Steel ASTM A333 Gr 6 Dimensions to ASME B36.10M NACE MR0175/ISO15156</t>
  </si>
  <si>
    <t>1in Sch160 WN Flange CL150 Raised Face Low Temp Carbon Steel ASTM A350 Gr LF2 CL1 Dims to ASME B16.5 NACE MR0175/ISO15156</t>
  </si>
  <si>
    <t>2in Sch80 Equal Tee Seamless BW Low Temp Carbon Steel ASTM A420 WPL6 Dims to ASME B16.9 NACE MR0175/ISO15156</t>
  </si>
  <si>
    <t>2in Sch80 x 1in Sch160 Reducing Tee Seamless BW Low Temp Carbon Steel ASTM A420 WPL6 Dims to ASME B16.9 NACE MR0175/ISO15156</t>
  </si>
  <si>
    <t>1in x 4.5mm Nom Thk Gasket Spiral Wound CL150 SS TP316/316L Windings EXFOLIATED EXPANDED GRAPHITE Filler SS TP316/316L Inner Ring CS Outer
Ring Dims to ASME B16.20</t>
  </si>
  <si>
    <t>1in Ball RB Valve Flanged CL150 Raised Face Dims to ISO 17292 Low Temp Carbon SteelASTM A350 Gr LF2 CL.1/A352 Gr LCC Alloy 825: PTF Floating Ball
Extended Bonnet Lever Operated Short Pattern NACE MR0175/ISO15156 Datasht To Follow</t>
  </si>
  <si>
    <t>Low Temp Carbon SteelASTM A350 Gr LF2 CL.1/A352 Gr LCC Alloy 825: PTF Floating Ball</t>
  </si>
  <si>
    <t>2in Ball RB Valve Flanged CL150 Raised Face Dims to ISO 17292 Low Temp Carbon SteelASTM A350 Gr LF2 CL.1/A352 Gr LCC Alloy 825: PTF Floating Ball
Extended Bonnet Lever Operated Short Pattern NACE MR0175/ISO15156 Datasht To Follow</t>
  </si>
  <si>
    <t xml:space="preserve">2in Sch80 Elbow 90 Degrees Long Radius SeamlessBW Dims to ASME B16.9 NACE MR0175/ISO15156                                                     </t>
  </si>
  <si>
    <t xml:space="preserve">1in Blind Flange CL150 Raised FaceDims to ASME B16.5 NACE MR0175/ISO15156                                                                             </t>
  </si>
  <si>
    <t xml:space="preserve">1in x 4.5mm Nom Thk Gasket Spiral Wound CL150 Dims to ASME B16.20             </t>
  </si>
  <si>
    <t>2in Spectacle Blind CL150 Raised Face Low Temp Carbon Steel ASTM A516 Gr 60/65/70 Dims to ASME B16.48 NACE MR0175/ISO15156</t>
  </si>
  <si>
    <t>Low Temp Carbon Steel ASTM A516 Gr 60/65/70</t>
  </si>
  <si>
    <t>1in Blind Flange CL150 Raised Face Low Temp Carbon Steel ASTM A350 Gr LF2 CL1 Dims to ASME B16.5 NACE MR0175/ISO15156</t>
  </si>
  <si>
    <t>1in Sch160 Pipe Seamless Bevelled Ends Low Temp Carbon Steel ASTM A333 Gr 6 Dimensions to ASME B36.10M NACE MR0175/ISO15156</t>
  </si>
  <si>
    <t>1in Ball FB Valve Flanged CL150 Raised Face Dims to ISO 17292 Low Temp Carbon SteelASTM A350 Gr LF2 CL.1/A352 Gr LCC Alloy 825: PTF Floating Ball
Extended Bonnet Lever Operated Long Pattern NACE MR0175/ISO15156 Datasht To Follow</t>
  </si>
  <si>
    <t>2in Ball FB Valve Flanged CL150 Raised Face Dims to ISO 17292 Low Temp Carbon SteelASTM A350 Gr LF2 CL.1/A352 Gr LCC Alloy 825: PTF Floating Ball
Extended Bonnet Lever Operated Long Pattern NACE MR0175/ISO15156 Datasht To Follow</t>
  </si>
  <si>
    <t>2in Check Valve Piston Flanged CL150 Raised Face Dims to API 602 Low Temp Carbon Steel ASTM A350 Gr LF2 Cl.1 Alloy 825 NACE MR0175/ISO15156
Datasht To Follow</t>
  </si>
  <si>
    <t>1in Globe Valve Flanged CL150 Raised Face Dims to API 602 Low Temp Carbon Steel ASTM A350 Gr LF2 Cl.1 Alloy 825 Plug Type Disc Handwheel Operated
Straight Pattern NACE MR0175/ISO15156 Datasht To Follow</t>
  </si>
  <si>
    <t>2in Globe Valve Flanged CL150 Raised Face Dims to API 602 Low Temp Carbon Steel ASTM A350 Gr LF2 Cl.1 Alloy 825 Plug Type Disc Handwheel Operated
Straight Pattern NACE MR0175/ISO15156 Datasht To Follow</t>
  </si>
  <si>
    <t>2in Sch80 WN Flange CL300 Raised Face Low Temp Carbon Steel ASTM A350 Gr LF2 CL1 Dims to ASME B16.5 NACE MR0175/ISO15156</t>
  </si>
  <si>
    <t>2in x 4.5mm Nom Thk Gasket Spiral Wound CL300 Stainless Steel 316 Windings Flexible Graphite Filler Stainless Steel 316 Inner Ring CS Outer Ring Dims to
ASME B16.20</t>
  </si>
  <si>
    <t>2in Sch80 Pipe Seamless Bevelled Ends Low Temp Carbon Steel ASTM A333 Gr 6 Dims to ASME B36.10 NACE MR0175/ISO15156</t>
  </si>
  <si>
    <t>1in Ball FB Valve Flanged CL150 Raised Face Dims to ISO 17292 Low Temp Carbon SteelASTM A350 Gr LF2 CL.1/A352 Gr LCC Alloy 825: PTF Floating Ball Extended Bonnet Lever Operated Long Pattern NACE MR0175/ISO15156 Datasht To Follow</t>
  </si>
  <si>
    <t>2in Globe Valve Flanged CL150 Raised Face Dims to API 602 Low Temp Carbon Steel ASTM A350 Gr LF2 Cl.1 Alloy 825 Plug Type Disc Handwheel Operated Straight Pattern NACE MR0175/ISO15156 Datasht To Follow</t>
  </si>
  <si>
    <t>2in Sch80 Equal Tee Seamless BW Carbon Steel ASTM A234 Gr WPB Dims to ASME B16.9</t>
  </si>
  <si>
    <t>2in Sch80 x 1in Sch160 Reducing Tee Seamless BW Carbon Steel ASTM A234 Gr WPB Dims to ASME B16.9</t>
  </si>
  <si>
    <t>8in Sch120 Elbow 90 Degrees Long Radius Seamless BW Low Temp Carbon Steel ASTM A420 WPL6 Dims to ASME B16.9 NACE MR0175/ISO15156</t>
  </si>
  <si>
    <t>8in Sch120 Pipe Seamless Bevelled Ends Low Temp Carbon Steel ASTM A333 Gr 6 Dimensions to ASME B36.10M NACE MR0175/ISO15156</t>
  </si>
  <si>
    <t>2in x 4.5mm Nom Thk Gasket Spiral WoundCL900 / CL1500 SS 316L Windings EXFOLIATED EXPANDED GRAPHITE Filler SS 316L Inner Ring CS Outer Ring
Dims to ASME B16.20</t>
  </si>
  <si>
    <t>6in x 4.5mm Nom Thk Gasket Spiral Wound CL900 SS 316L Windings EXFOLIATED EXPANDED GRAPHITE Filler SS 316L Inner Ring CS Outer Ring Dims to
ASME B16.20</t>
  </si>
  <si>
    <t>1in Blind Flange CL1500 Raised Face Low Temp Carbon Steel ASTM A350 Gr LF2 CL1 Dims to ASME B16.5 NACE MR0175/ISO15156</t>
  </si>
  <si>
    <t>1in x 4.5mm Nom Thk Gasket Spiral WoundCL900 / CL1500 SS 316L Windings EXFOLIATED EXPANDED GRAPHITE Filler SS 316L Inner Ring CS Outer Ring
Dims to ASME B16.20</t>
  </si>
  <si>
    <t>1in XXS Pipe Seamless Bevelled Ends Low Temp Carbon Steel ASTM A333 Gr 6 Dimensions to ASME B36.10M NACE MR0175/ISO15156</t>
  </si>
  <si>
    <t>4in Blind Flange CL150 Raised Face Low Temp Carbon Steel ASTM A350 Gr LF2 CL1 Dims to ASME B16.5 NACE MR0175/ISO15156</t>
  </si>
  <si>
    <t>4in x 4.5mm Nom Thk Gasket Spiral Wound CL150 SS TP316/316L Windings EXFOLIATED EXPANDED GRAPHITE Filler SS TP316/316L Inner Ring CS Outer Ring Dims to ASME B16.20</t>
  </si>
  <si>
    <t>6in x 4.5mm Nom Thk Gasket Spiral Wound CL900 SS 316L Windings EXFOLIATED EXPANDED GRAPHITE Filler SS 316L Inner Ring CS Outer Ring Dims to ASME B16.20</t>
  </si>
  <si>
    <t>6in Sch120 Elbow 90 Degrees Long Radius Seamless BW Low Temp Carbon Steel ASTM A420 WPL6 Dims to ASME B16.9 NACE MR0175/ISO15156</t>
  </si>
  <si>
    <t>6in XXS Elbow 90 Degrees Long Radius Seamless BW Low Temp Carbon Steel ASTM A420 WPL6 Dims to ASME B16.9 NACE MR0175/ISO15156</t>
  </si>
  <si>
    <t>6in XXS Elbow 45 Degrees Long Radius SeamlessBW Low Temp Carbon Steel ASTM A420 WPL6 Dims to ASME B16.9 NACE MR0175/ISO15156</t>
  </si>
  <si>
    <t>6in Ball RB Valve Flanged CL900 Raised Face Dims to API 6D Low Temp Carbon SteelASTM A350 Gr LF2 CL.1/A352 Gr LCCAlloy 825: PEEK Trunnion Mounted Bolted non Extended Bonnet Gear Operated Long Pattern NACE MR0175/ISO15156 Datasht To Follow</t>
  </si>
  <si>
    <t>Low Temp Carbon SteelASTM A350 Gr LF2 CL.1/A352 Gr LCCAlloy 825: PEEK Trunnion</t>
  </si>
  <si>
    <t>1in Sch160 WN Flange CL1500 Raised Face Low Temp Carbon Steel ASTM A350 Gr LF2 CL1 Dims to ASME B16.5 NACE MR0175/ISO15156</t>
  </si>
  <si>
    <t>8in Sch120 x 6in Sch120 Reducing Tee Seamless BW Low Temp Carbon Steel ASTM A420 WPL6 Dims to ASME B16.9 NACE MR0175/ISO15156</t>
  </si>
  <si>
    <t>8in x 4.5mm Nom Thk Gasket Spiral Wound CL900 SS 316L Windings EXFOLIATED EXPANDED GRAPHITE Filler SS 316L Inner Ring CS Outer Ring Dims to ASME B16.20</t>
  </si>
  <si>
    <t>3in - 10in x 1in XXS Branch Fitting Flanged CL900 / CL1500 Raised Face Dims to ASME B16.5 150mm Standout Low Temp Carbon Steel ASTM A350 Gr LF2
CL1 Dims to MSS SP-97 NACE MR0175/ISO15156</t>
  </si>
  <si>
    <t>6in - 8in x 2in XXS Branch Outlet BW SCH XXS Low Temp Carbon Steel ASTM A350 Gr LF2 CL1 Dims to MSS SP-97 NACE MR0175/ISO15156</t>
  </si>
  <si>
    <t>8in Ball RB Valve Flanged CL900 Raised Face Dims to API 6D Low Temp Carbon SteelASTM A350 Gr LF2 CL.1/A352 Gr LCCAlloy 825: PEEK Trunnion Mounted
Extended Bonnet Gear Operated Long Pattern NACE MR0175/ISO15156 Datasht To Follow</t>
  </si>
  <si>
    <t>1in Gate Valve Flanged CL1500 Raised Face Dims to API 602 Low Temp Carbon Steel ASTM A350 Gr LF2 Cl.1 Alloy 825 OS&amp;Y: Bolted Bonnet: Solid Wedge:
Handwheel Operated Extended Bonnet NACE MR0175/ISO15156 Datasht To Follow</t>
  </si>
  <si>
    <t>1in Globe Valve Flanged CL1500 Raised Face Dims to API 602 Low Temp Carbon Steel ASTM A350 Gr LF2 Cl.1 Alloy 825 Plug Type Disc Handwheel Operated
Extended Bonnet NACE MR0175/ISO15156 Datasht To Follow</t>
  </si>
  <si>
    <t>2in Blind Flange CL1500 Raised Face Low Temp Carbon Steel ASTM A350 Gr LF2 CL1 Dims to ASME B16.5 NACE MR0175/ISO15156</t>
  </si>
  <si>
    <t>2in Sch160 Elbow 90 Degrees Long Radius Seamless BW Low Temp Carbon Steel ASTM A420 WPL6 Dims to ASME B16.9 NACE MR0175/ISO15156</t>
  </si>
  <si>
    <t xml:space="preserve">2in Spectacle Blind CL900 Raised Face Dims to ASME B16.48 NACE MR0175/ISO15156                                                                                                  </t>
  </si>
  <si>
    <t>Carbon Steel ASTM A516 Gr 60</t>
  </si>
  <si>
    <t>1in 12.00mm WT Pipe Seamless Bevelled Ends Low Temp Carbon Steel ASTM A333 Gr 6 Dimensions to ASME B36.10M NACE MR0175/ISO15156</t>
  </si>
  <si>
    <t>1in Sch160 Equal Tee Seamless BW Low Temp Carbon Steel ASTM A420 WPL6 Dims to ASME B16.9 NACE MR0175/ISO15156</t>
  </si>
  <si>
    <t>1in Sch40S WN Flange CL900 Raised Face Alloy 825 ASTM B564 UNS N06625 Dims to ASME B16.5 NACE MR0175/ISO15156</t>
  </si>
  <si>
    <t>1in Ball FB Valve Flanged CL900 Raised Face Dims to ASME B16.10 Alloy 825 ASTM B564 UNS N08825 / A494 Gr CU5MCuCAlloy 825: PEEK Floating Ball
Lever Operated NACE MR0175/ISO15156 Datasht To Follow</t>
  </si>
  <si>
    <t>1in x 4.5mm Nom Thk Gasket Spiral Wound CL900 Incoloy 825 Windings Flexible Graphite Filler CS Inner RingAlloy 825 Outer Ring Dims to ASME B16.20</t>
  </si>
  <si>
    <t>1in Blind Flange CL900 Raised Face Alloy 825 ASTM B564 UNS N06625 Dims to ASME B16.5 NACE MR0175/ISO15156</t>
  </si>
  <si>
    <t>2in Sch40S WN Flange CL900 Raised Face Alloy 825 ASTM B564 UNS N06625 Dims to ASME B16.5 NACE MR0175/ISO15156</t>
  </si>
  <si>
    <t>2in Sch40S x 1in Sch10S Reducing Tee SeamlessBW Alloy 825ASTM B366-WPNICMC Dims to ASME B16.9 NACE MR0175/ISO15156</t>
  </si>
  <si>
    <t>2in x 4.5mm Nom Thk Gasket Spiral Wound CL900 Incoloy 825 Windings Flexible Graphite Filler CS Inner RingAlloy 825 Outer Ring Dims to ASME B16.20</t>
  </si>
  <si>
    <t>2in Sch40S Pipe Seamless Bevelled Ends Alloy 825ASTM B423 UNS N08825 Dims to ASME B36.10 NACE MR0175/ISO15156</t>
  </si>
  <si>
    <t>2in Ball FB Valve Flanged CL900 Raised Face Dims to API 6D Alloy 825 ASTM B564 UNS N08825 / A494 Gr CU5MCuCAlloy 825: PEEK Trunnion Mounted Ball
Full Bore Lever Operated NACE MR0175/ISO15156 Datasht To Follow</t>
  </si>
  <si>
    <t>2in Spectacle Blind CL900 Raised Face Alloy 825ASTM B424 UNS N08825 Dims to ASME B16.48 NACE MR0175/ISO15156</t>
  </si>
  <si>
    <t>2in Sch40S Elbow 90 Degrees Long Radius SeamlessBW Alloy 825ASTM B366-WPNICMC Dims to ASME B16.9 NACE MR0175/ISO15156</t>
  </si>
  <si>
    <t>3in Sch40S x 2in Sch40S Eccentric Reducer SeamlessBW Alloy 825ASTM B366-WPNICMC Dims to ASME B16.9 NACE MR0175/ISO15156</t>
  </si>
  <si>
    <t>3in x 4.5mm Nom Thk Gasket Spiral Wound CL900 Incoloy 825 Windings Flexible Graphite Filler CS Inner RingAlloy 825 Outer Ring Dims to ASME B16.20</t>
  </si>
  <si>
    <t>3in Sch40S x 1in Sch10S Nipoflange CL900 Raised Face Dims to ASME B16.5 Alloy 825ASTM B564 UNS N08825 Dims to MSS SP-97 NACE MR0175/ISO15156</t>
  </si>
  <si>
    <t>Alloy 825ASTM B564 UNS N08825</t>
  </si>
  <si>
    <t>3in Sch40S Pipe Seamless Bevelled Ends Alloy 825ASTM B423 UNS N08825 Dims to ASME B36.10 NACE MR0175/ISO15156</t>
  </si>
  <si>
    <t>3in Ball FB Valve Flanged CL900 Raised Face Dims to API 6D Alloy 825 ASTM B564 UNS N08825 / A494 Gr CU5MCuCAlloy 825: PEEK Trunnion Mounted Ball
Full Bore Lever Operated NACE MR0175/ISO15156 Datasht To Follow</t>
  </si>
  <si>
    <t>2in Globe Valve Flanged CL900 Raised Face Dims to ASME B16.10 Alloy 825 ASTM B564 UNS N08825 Alloy 825 Plug Type Disc Handwheel Operated NACE
MR0175/ISO15156 Datasht To Follow</t>
  </si>
  <si>
    <t>Alloy 825 ASTM B564 UNS N08825 Alloy 825 Plug Type</t>
  </si>
  <si>
    <t>6in Sch40 Elbow 90 Degrees Long Radius Seamless BW Low Temp Carbon Steel ASTM A420 WPL6 Dims to ASME B16.9 NACE MR0175/ISO15156</t>
  </si>
  <si>
    <t>6in Sch40 x 4in Sch40 Eccentric Reducer Seamless BW Low Temp Carbon Steel ASTM A420 WPL6 Dims to ASME B16.9 NACE MR0175/ISO15156</t>
  </si>
  <si>
    <t>4in Sch40 x 2in Sch80 Eccentric Reducer Seamless BW Low Temp Carbon Steel ASTM A420 WPL6 Dims to ASME B16.9 NACE MR0175/ISO15156</t>
  </si>
  <si>
    <t>3in Sch80 Elbow 90 Degrees Long Radius Seamless BW Low Temp Carbon Steel ASTM A420 WPL6 Dims to ASME B16.9 NACE MR0175/ISO15156</t>
  </si>
  <si>
    <t>1in Sch160 Elbow 90 Degrees Long Radius Seamless BW Low Temp Carbon Steel ASTM A420 WPL6 Dims to ASME B16.9 NACE MR0175/ISO15156</t>
  </si>
  <si>
    <t>2in Spectacle Blind CL1500 Raised Face Alloy 825ASTM B424 UNS N08825 Dims to ASME B16.48 NACE MR0175/ISO15156</t>
  </si>
  <si>
    <t>2in Sch80S Elbow 90 Degrees Long Radius SeamlessBW Alloy 825ASTM B366-WPNICMC Dims to ASME B16.9 NACE MR0175/ISO15156</t>
  </si>
  <si>
    <t>2in x 4.5mm Nom Thk Gasket Spiral Wound CL1500Alloy 825 Windings EXFOLIATED EXPANDED GRAPHITE FillerAlloy 825 Inner Ring CS Outer Ring Dims to
ASME B16.20</t>
  </si>
  <si>
    <t>2in Sch10S Elbow 90 Degrees Long Radius SeamlessBW Alloy 825ASTM B366-WPNICMC Dims to ASME B16.9 NACE MR0175/ISO15156</t>
  </si>
  <si>
    <t>1in Blind Flange CL1500 Raised Face Alloy 825 ASTM B564 UNS N06625 Dims to ASME B16.5 NACE MR0175/ISO15156</t>
  </si>
  <si>
    <t>1in Sch40S WN Flange CL1500 Raised Face Alloy 825 ASTM B564 UNS N06625 Dims to ASME B16.5 NACE MR0175/ISO15156</t>
  </si>
  <si>
    <t>2in Sch80S x 1in Sch40S Reducing Tee SeamlessBW Alloy 825ASTM B366-WPNICMC Dims to ASME B16.9 NACE MR0175/ISO15156</t>
  </si>
  <si>
    <t>1in x 4.5mm Nom Thk Gasket Spiral Wound CL1500Alloy 825 Windings EXFOLIATED EXPANDED GRAPHITE FillerAlloy 825 Inner Ring CS Outer Ring Dims to ASME B16.20</t>
  </si>
  <si>
    <t>1in Ball RB Valve Flanged CL1500 Raised Face Dims to ISO 17292 Alloy 825 ASTM B564 UNS N08825 / A494 Gr CU5MCuCAlloy 825: PEEK Floating Ball
Extended Bonnet Lever Operated Long Pattern NACE MR0175/ISO15156 Datasht To Follow</t>
  </si>
  <si>
    <t>2in Ball RB Valve Flanged CL1500 Raised Face Dims to ISO 17292 Alloy 825 ASTM B564 UNS N08825 / A494 Gr CU5MCuCAlloy 825: PEEK Floating Ball
Extended Bonnet Lever Operated Long Pattern NACE MR0175/ISO15156 Datasht To Follow</t>
  </si>
  <si>
    <t>3in Sch80 x 2in Sch80 Eccentric Reducer Seamless BW Low Temp Carbon Steel ASTM A420 WPL6 Dims to ASME B16.9 NACE MR0175/ISO15156</t>
  </si>
  <si>
    <t>3in Sch80 Pipe Seamless Bevelled Ends Low Temp Carbon Steel ASTM A333 Gr 6 Dimensions to ASME B36.10M NACE MR0175/ISO15156</t>
  </si>
  <si>
    <t>2in 14.00mm WT WN Flange CL1500 Raised Face Low Temp Carbon Steel ASTM A350 Gr LF2 CL1 Dims to ASME B16.5 NACE MR0175/ISO15156</t>
  </si>
  <si>
    <t>2in Sch80S WN Flange CL1500 Raised Face Alloy 825 ASTM B564 UNS N06625 Dims to ASME B16.5 NACE MR0175/ISO15156</t>
  </si>
  <si>
    <t>1in x 4.5mm Nom Thk Gasket Spiral Wound CL1500Alloy 825 Windings EXFOLIATED EXPANDED GRAPHITE FillerAlloy 825 Inner Ring CS Outer Ring Dims to
ASME B16.20</t>
  </si>
  <si>
    <t>2in Sch80S Pipe Seamless Bevelled Ends Alloy 825ASTM B423 UNS N08825ASME B36.19M NACE MR0175/ISO15156</t>
  </si>
  <si>
    <t>2in x 4.5mm Nom Thk Gasket Spiral Wound CL1500Alloy 825 Windings EXFOLIATED EXPANDED GRAPHITE FillerAlloy 825 Inner Ring CS Outer Ring Dims to ASME B16.20</t>
  </si>
  <si>
    <t>6in Sch40 Cap Seamless BW Low Temp Carbon Steel ASTM A420 WPL6 Dims to ASME B16.9 NACE MR0175/ISO15156</t>
  </si>
  <si>
    <t>6in Sch40 x 3in Sch80 Reducing Tee Seamless BW Low Temp Carbon Steel ASTM A420 WPL6 Dims to ASME B16.9 NACE MR0175/ISO15156</t>
  </si>
  <si>
    <t>6in - 6in x 2in XS Branch Outlet BW Low Temp Carbon Steel ASTM A350 Gr LF2 CL1 Dims to MSS SP-97 NACE MR0175/ISO15156</t>
  </si>
  <si>
    <t>6in Sch40 Pipe Seamless Bevelled Ends Low Temp Carbon Steel ASTM A333 Gr 6 Dimensions to ASME B36.10M NACE MR0175/ISO15156</t>
  </si>
  <si>
    <t>2in Blind Flange CL150 Raised Face Low Temp Carbon Steel ASTM A350 Gr LF2 CL1 Dims to ASME B16.5 NACE MR0175/ISO15156</t>
  </si>
  <si>
    <t>1in x 4.5mm Nom Thk Gasket Spiral Wound CL150 SS TP316/316L Windings EXFOLIATED EXPANDED GRAPHITE Filler SS TP316/316L Inner Ring CS Outer Ring Dims to ASME B16.20</t>
  </si>
  <si>
    <t>1in Blind Flange CL150 Raised Face Stainless Steel ASTM A182 Gr F316 Dims to ASME B16.5</t>
  </si>
  <si>
    <t>1in Sch10S WN Flange CL150 Raised Face Stainless Steel ASTM A182 Gr F316 Dims to ASME B16.5</t>
  </si>
  <si>
    <t>1in x 4.5mm Nom Thk Gasket Spiral Wound CL150 Stainless Steel 316 Windings Flexible Graphite Filler CS Inner Ring Stainless Steel 316 Outer Ring Dims to ASME B16.20</t>
  </si>
  <si>
    <t>1in Sch10S Pipe Seamless Bevelled Ends Stainless Steel ASTM A312 TP316LASME B36.19M NACE MR0175/ISO15156</t>
  </si>
  <si>
    <t>2in Sch10S Pipe Seamless Bevelled Ends Stainless Steel ASTM A312 TP316LASME B36.19M NACE MR0175/ISO15156</t>
  </si>
  <si>
    <t>1in Globe Valve Flanged CL150 Raised Face Dims to API 602 Stainless Steel ASTM A182-F316 AISI 316: Stellite Trim Plug Type Disc Handwheel Operated
Extended Bonnet NACE MR0175/ISO15156 Datasht To Follow</t>
  </si>
  <si>
    <t>10in Sch30 Cap Seamless BW Low Temp Carbon Steel ASTM A420 WPL6 Dims to ASME B16.9 NACE MR0175/ISO15156</t>
  </si>
  <si>
    <t>10in Sch30 Elbow 90 Degrees Long Radius Seamless BW Low Temp Carbon Steel ASTM A420 WPL6 Dims to ASME B16.9 NACE MR0175/ISO15156</t>
  </si>
  <si>
    <t>10in Sch30 x 8in Sch30 Reducing Tee Seamless BW Low Temp Carbon Steel ASTM A420 WPL6 Dims to ASME B16.9 NACE MR0175/ISO15156</t>
  </si>
  <si>
    <t>10in Sch30 x 6in Sch40 Reducing Tee Seamless BW Low Temp Carbon Steel ASTM A420 WPL6 Dims to ASME B16.9 NACE MR0175/ISO15156</t>
  </si>
  <si>
    <t>3in - 10in x 1in Branch Fitting Plain End CL6000/9000 Low Temp Carbon Steel ASTM A350 Gr LF2 CL1 Dims to MSS SP-97 NACE MR0175/ISO15156</t>
  </si>
  <si>
    <t>8in - 10in x 2in XS Branch Outlet BW Low Temp Carbon Steel ASTM A350 Gr LF2 CL1 Dims to MSS SP-97 NACE MR0175/ISO15156</t>
  </si>
  <si>
    <t>10in - 10in x 3in XS Branch Outlet BW Low Temp Carbon Steel ASTM A350 Gr LF2 CL1 Dims to MSS SP-97 NACE MR0175/ISO15156</t>
  </si>
  <si>
    <t>10in Sch30 Pipe Seamless Bevelled Ends Low Temp Carbon Steel ASTM A333 Gr 6 Dimensions to ASME B36.10M NACE MR0175/ISO15156</t>
  </si>
  <si>
    <t>2in Sch80 Elbow 45 Degrees Long Radius SeamlessBW Low Temp Carbon Steel ASTM A420 WPL6 Dims to ASME B16.9 NACE MR0175/ISO15156</t>
  </si>
  <si>
    <t>1in Globe Valve Flanged CL150 Raised Face Dims to API 602 Low Temp Carbon Steel ASTM A350 Gr LF2 Cl.1 Alloy 825 Plug Type Disc Handwheel Operated Straight Pattern NACE MR0175/ISO15156 Datasht To Follow</t>
  </si>
  <si>
    <t>4in Sch40 Elbow 90 Degrees Long Radius Seamless BW Low Temp Carbon Steel ASTM A420 WPL6 Dims to ASME B16.9 NACE MR0175/ISO15156</t>
  </si>
  <si>
    <t>4in Sch40 Pipe Seamless Bevelled Ends Low Temp Carbon Steel ASTM A333 Gr 6 Dimensions to ASME B36.10M NACE MR0175/ISO15156</t>
  </si>
  <si>
    <t>1in Sch10S WN Flange CL150 Raised Face Alloy 825ASTM B564 UNS N08825 Dims to ASME B16.5 NACE MR0175/ISO15156</t>
  </si>
  <si>
    <t>1in Blind Flange CL150 Raised Face Alloy 825 ASTM B564 UNS N06625 Dims to ASME B16.5 NACE MR0175/ISO15156</t>
  </si>
  <si>
    <t>1in Sch10S Elbow 90 Degrees Long Radius SeamlessBW Alloy 825ASTM B366-WPNICMC Dims to ASME B16.9 NACE MR0175/ISO15156</t>
  </si>
  <si>
    <t>1in Sch10S Equal Tee SeamlessBW Alloy 825ASTM B366-WPNICMC Dims to ASME B16.9 NACE MR0175/ISO15156</t>
  </si>
  <si>
    <t>1in x 4.5mm Nom Thk Gasket Spiral Wound CL150 Incoloy 825 Windings Flexible Graphite Filler CS Inner RingAlloy 825 Outer Ring Dims to ASME B16.20</t>
  </si>
  <si>
    <t>1in Ball FB Valve Flanged CL150 Raised Face Dims to ASME B16.10 Alloy 825 ASTM B564 UNS N08825 / A494 Gr CU5MCuC Alloy 825: PTF Floating Ball Lever
Operated NACE MR0175/ISO15156 Datasht To Follow</t>
  </si>
  <si>
    <t>Alloy 825 ASTM B564 UNS N08825 / A494 Gr CU5MCuC Alloy 825: PTF</t>
  </si>
  <si>
    <t>2in Sch10S Pipe Seamless Bevelled Ends Alloy 825ASTM B423 UNS N08825ASME B36.19M NACE MR0175/ISO15156</t>
  </si>
  <si>
    <t>6in Blind Flange CL150 Raised Face Alloy 825 ASTM B564 UNS N06625 Dims to ASME B16.5 NACE MR0175/ISO15156</t>
  </si>
  <si>
    <t>2in Sch10S WN Flange CL150 Raised Face Alloy 825ASTM B564 UNS N08825 Dims to ASME B16.5 NACE MR0175/ISO15156</t>
  </si>
  <si>
    <t>6in Sch10S WN Flange CL150 Raised Face Alloy 825ASTM B564 UNS N08825 Dims to ASME B16.5 NACE MR0175/ISO15156</t>
  </si>
  <si>
    <t>6in Sch10S Elbow 45 Degrees Long Radius SeamlessBW Alloy 825ASTM B366-WPNICMC Dims to ASME B16.9 NACE MR0175/ISO15156</t>
  </si>
  <si>
    <t>6in Sch10S Elbow 90 Degrees Long Radius SeamlessBW Alloy 825ASTM B366-WPNICMC Dims to ASME B16.9 NACE MR0175/ISO15156</t>
  </si>
  <si>
    <t>2in x 4.5mm Nom Thk Gasket Spiral Wound CL150 Incoloy 825 Windings Flexible Graphite Filler CS Inner RingAlloy 825 Outer Ring Dims to ASME B16.20</t>
  </si>
  <si>
    <t>6in x 4.5mm Nom Thk Gasket Spiral Wound CL150 Incoloy 825 Windings Flexible Graphite Filler CS Inner RingAlloy 825 Outer Ring Dims to ASME B16.20</t>
  </si>
  <si>
    <t>6in - 6in x 2in SCH40S Branch Outlet BW Sch40s Lightweight Alloy 825 ASTM B564 UNS N08825 Dims to MSS SP-97 NACE MR0175/ISO15156</t>
  </si>
  <si>
    <t>6in Sch10S Pipe Seamless Bevelled Ends Alloy 825ASTM B423 UNS N08825ASME B36.19M NACE MR0175/ISO15156</t>
  </si>
  <si>
    <t>6in Sch40 WN Flange CL300 Raised Face Low Temp Carbon Steel ASTM A350 Gr LF2 CL1 Dims to ASME B16.5 NACE MR0175/ISO15156</t>
  </si>
  <si>
    <t>2in Sch80 x 1in Sch160 Concentric Reducer Seamless BW Low Temp Carbon Steel ASTM A420 WPL6 Dims to ASME B16.9 NACE MR0175/ISO15156</t>
  </si>
  <si>
    <t>8in Sch30 Elbow 90 Degrees Long Radius Seamless BW Low Temp Carbon Steel ASTM A420 WPL6 Dims to ASME B16.9 NACE MR0175/ISO15156</t>
  </si>
  <si>
    <t>8in Sch30 Pipe Seamless Bevelled Ends Low Temp Carbon Steel ASTM A333 Gr 6 Dimensions to ASME B36.10M NACE MR0175/ISO15156</t>
  </si>
  <si>
    <t>4in Sch40 WN Flange CL150 Raised Face Low Temp Carbon Steel ASTM A350 Gr LF2 CL1 Dims to ASME B16.5 NACE MR0175/ISO15156</t>
  </si>
  <si>
    <t>4in Sch40 Equal Tee Seamless BW Low Temp Carbon Steel ASTM A420 WPL6 Dims to ASME B16.9 NACE MR0175/ISO15156</t>
  </si>
  <si>
    <t>4in Sch40 x 2in Sch80 Reducing Tee Seamless BW Low Temp Carbon Steel ASTM A420 WPL6 Dims to ASME B16.9 NACE MR0175/ISO15156</t>
  </si>
  <si>
    <t>4in Sch40 Elbow 45 Degrees Long Radius SeamlessBW Low Temp Carbon Steel ASTM A420 WPL6 Dims to ASME B16.9 NACE MR0175/ISO15156</t>
  </si>
  <si>
    <t>4in x 4.5mm Nom Thk Gasket Spiral Wound CL150 SS TP316/316L Windings EXFOLIATED EXPANDED GRAPHITE Filler SS TP316/316L Inner Ring CS Outer
Ring Dims to ASME B16.20</t>
  </si>
  <si>
    <t>1in Ball FB Valve Flanged CL1500 Raised Face Dims to ISO 17292 Alloy 825 ASTM B564 UNS N08825 / A494 Gr CU5MCuCAlloy 825: PEEK Floating Ball
Extended Bonnet Lever Operated Long Pattern NACE MR0175/ISO15156 Datasht To Follow</t>
  </si>
  <si>
    <t>2in Ball FB Valve Flanged CL1500 Raised Face Dims to API 6D Alloy 825 ASTM B564 UNS N08825 / A494 Gr CU5MCuCAlloy 825: PEEK Trunnion Mounted
Extended Bonnet Lever Operated Long Pattern NACE MR0175/ISO15156 Datasht To Follow</t>
  </si>
  <si>
    <t>1in Lapped Joint Backing Flange CL150 Raised Face Stainless Steel ASTM A182 Gr F316 Dims to ASME B16.5</t>
  </si>
  <si>
    <t>1in Sch10S Elbow 90 Degrees Long Radius SeamlessBW Titanium ASTM B363 Gr WPT2 Dims to ASME B16.9</t>
  </si>
  <si>
    <t>Titanium ASTM B363 Gr WPT2</t>
  </si>
  <si>
    <t>1in x 3.2mm Nom Thk GasketRaised Face CL150 expanded PTFE Dims to ASME B16.5</t>
  </si>
  <si>
    <t>PTFE</t>
  </si>
  <si>
    <t>1in Sch10S Pipe Seamless Bevelled Ends TitaniumASTM B861 Gr 2 / ASTM B862 Gr 2ASME B36.19M</t>
  </si>
  <si>
    <t>TitaniumASTM B861 Gr 2 / ASTM B862 Gr 2</t>
  </si>
  <si>
    <t>6in Blind Flange CL1500 Raised Face Low Temp Carbon Steel ASTM A350 Gr LF2 CL1 Dims to ASME B16.5 NACE MR0175/ISO15156</t>
  </si>
  <si>
    <t>6in x 4.5mm Nom Thk Gasket Spiral Wound CL1500 Stainless Steel 316 Windings Flexible Graphite Filler Stainless Steel 316 Inner Ring CS Outer Ring Dims to
ASME B16.20</t>
  </si>
  <si>
    <t>6in x 4.5mm Nom Thk Gasket Spiral Wound CL1500 Stainless Steel 316 Windings Flexible Graphite Filler Stainless Steel 316 Inner Ring CS Outer Ring Dims to ASME B16.20</t>
  </si>
  <si>
    <t>1in x 4.5mm Nom Thk Gasket Spiral Wound CL1500 Stainless Steel 316 Windings Flexible Graphite Filler Stainless Steel 316 Inner Ring CS Outer Ring Dims to
ASME B16.20</t>
  </si>
  <si>
    <t xml:space="preserve">18in Blind Flange CL1500 Raised Face Dims to ASME B16.5                                                                                                                                                                  </t>
  </si>
  <si>
    <t>2in 14.00mm WT Pipe Seamless Bevelled Ends Low Temp Carbon Steel ASTM A333 Gr 6 Dimensions to ASME B36.10M NACE MR0175/ISO15156</t>
  </si>
  <si>
    <t>2in x 4.5mm Nom Thk Gasket Spiral Wound CL1500 Stainless Steel 316 Windings Flexible Graphite Filler Stainless Steel 316 Inner Ring CS Outer Ring Dims to
ASME B16.20</t>
  </si>
  <si>
    <t>12in x 4.5mm Nom Thk Gasket Spiral Wound CL150 SS TP316/316L Windings EXFOLIATED EXPANDED GRAPHITE Filler SS TP316/316L Inner Ring CS Outer
Ring Dims to ASME B16.20</t>
  </si>
  <si>
    <t>8in 30.00mm WT WN Flange CL1500 Raised Face Low Temp Carbon Steel ASTM A350 Gr LF2 CL1 Dims to ASME B16.5 NACE MR0175/ISO15156</t>
  </si>
  <si>
    <t>1in 12.00mm WT WN Flange CL1500 Raised Face Low Temp Carbon Steel ASTM A350 Gr LF2 CL1 Dims to ASME B16.5 NACE MR0175/ISO15156</t>
  </si>
  <si>
    <t>8in 30.00mm WT Elbow 90 Degrees Long Radius Seamless BW Low Temp Carbon Steel ASTM A420 WPL6 Dims to ASME B16.9 NACE MR0175/ISO15156</t>
  </si>
  <si>
    <t>8in 30.00mm WT Elbow 45 Degrees Long Radius SeamlessBW Low Temp Carbon Steel ASTM A420 WPL6 Dims to ASME B16.9 NACE MR0175/ISO15156</t>
  </si>
  <si>
    <t>8in x 4.5mm Nom Thk Gasket Spiral Wound CL1500 Stainless Steel 316 Windings Flexible Graphite Filler Stainless Steel 316 Inner Ring CS Outer Ring Dims to
ASME B16.20</t>
  </si>
  <si>
    <t>3in - 10in x 1in 12.00mm WT Branch Fitting Flanged CL1500 Raised Face Dims to ASME B16.5 150mm Standout Low Temp Carbon Steel ASTM A350 Gr LF2 CL1 Dims to MSS SP-97 NACE MR0175/ISO15156</t>
  </si>
  <si>
    <t>8in 30.00mm WT x 2in 14.00mm WT WeldoletBW Low Temp Carbon Steel ASTM A350 Gr LF2 CL1 Dims to MSS SP-97 NACE MR0175/ISO15156</t>
  </si>
  <si>
    <t>8in 30.00mm WT Pipe Seamless Bevelled Ends Low Temp Carbon Steel ASTM A333 Gr 6 Dimensions to ASME B36.10M NACE MR0175/ISO15156</t>
  </si>
  <si>
    <t>8in Check Valve Swing Pattern Flanged CL1500 Raised Face Dims to API 594 Low Temp Carbon SteelASTM A350 Gr LF2 CL.1/A352 Gr LCC Alloy 825 NACE
MR0175/ISO15156 Datasht To Follow</t>
  </si>
  <si>
    <t>8in Ball RB Valve Flanged CL1500 Raised Face Dims to API 6D Low Temp Carbon SteelASTM A350 Gr LF2 CL.1/A352 Gr LCC Alloy 825: Filled PTFE Trunnion
Mounted Extended Bonnet Gear Operated Long Pattern NACE MR0175/ISO15156 Datasht To Follow</t>
  </si>
  <si>
    <t>Low Temp Carbon SteelASTM A350 Gr LF2 CL.1/A352 Gr LCC Alloy 825: Filled PTFE</t>
  </si>
  <si>
    <t>8in 30.00mm WT x 6in 24.00mm WT Reducing Tee Seamless BW Low Temp Carbon Steel ASTM A420 WPL6 Dims to ASME B16.9 NACE MR0175/ISO15156</t>
  </si>
  <si>
    <t>1in Globe Valve Flanged CL1500 Raised Face Dims to API 602 Low Temp Carbon Steel ASTM A350 Gr LF2 Cl.1 Alloy 825 Plug Type Disc Handwheel Operated
Straight Pattern Extended Bonnet NACE MR0175/ISO15156 Datasht To Follow</t>
  </si>
  <si>
    <t>24in Blind Flange CL1500 Raised Face Low Temp Carbon Steel ASTM A350 Gr LF2 CL1 Dims to ASME B16.5 NACE MR0175/ISO15156</t>
  </si>
  <si>
    <t>2in 14.00mm WT WN Orifice Flange CL1500 Raised Face Low Temp Carbon Steel ASTM A350 Gr LF2 CL1 c/w 1/2in SW Taps Dims to ASME B16.36 NACE
MR0175/ISO15156</t>
  </si>
  <si>
    <t>2in 14.00mm WT Elbow 90 Degrees Long Radius Seamless BW Low Temp Carbon Steel ASTM A420 WPL6 Dims to ASME B16.9 NACE MR0175/ISO15156</t>
  </si>
  <si>
    <t>2in 14.00mm WT x 1in 12.00mm WT Reducing Tee Seamless BW Low Temp Carbon Steel ASTM A420 WPL6 Dims to ASME B16.9 NACE MR0175/ISO15156</t>
  </si>
  <si>
    <t>24in 68.00mm WT x 14in 42.00mm WT Reducing Tee Seamless BW Low Temp Carbon Steel ASTM A420 WPL6 Dims to ASME B16.9 NACE MR0175/ISO15156</t>
  </si>
  <si>
    <t>24in x 4.5mm Nom Thk Gasket Spiral Wound CL1500 Stainless Steel 316 Windings Flexible Graphite Filler Stainless Steel 316 Inner Ring CS Outer Ring Dims to ASME B16.20</t>
  </si>
  <si>
    <t>24in 68.00mm WT x 2in 14.00mm WT WeldoletBW Low Temp Carbon Steel ASTM A350 Gr LF2 CL1 Dims to MSS SP-97 NACE MR0175/ISO15156</t>
  </si>
  <si>
    <t>24in 68.00mm WT x 6in 24.00mm WT WeldoletBW Low Temp Carbon Steel ASTM A350 Gr LF2 CL1 Dims to MSS SP-97 NACE MR0175/ISO15156</t>
  </si>
  <si>
    <t>24in 68.00mm WT x 8in 30.00mm WT WeldoletBW Low Temp Carbon Steel ASTM A350 Gr LF2 CL1 Dims to MSS SP-97 NACE MR0175/ISO15156</t>
  </si>
  <si>
    <t>20in - 36in x 1.1/2in 12.00mm WT Branch Fitting Flanged CL1500 Raised Face Dims to ASME B16.5 150mm Standout Low Temp Carbon Steel ASTM A350 Gr
LF2 CL1 Dims to MSS SP-97 NACE MR0175/ISO15156</t>
  </si>
  <si>
    <t xml:space="preserve">1in SchXXS WN Flange CL1500 Raised Face Dims to ASME B16.5                                                                                                                                                         </t>
  </si>
  <si>
    <t xml:space="preserve">2in Sch160 Elbow 90 Degrees Long Radius SeamlessBW Dims to ASME B16.9 NACE MR0175/ISO15156                                                     </t>
  </si>
  <si>
    <t xml:space="preserve">24in Sch20 WN Flange CL1500 Raised Face Dims to ASME B16.5 NACE MR0175/ISO15156                                  </t>
  </si>
  <si>
    <t>Low Temp Carbon Steel ASTM A350 Gr LF2 CL1CLAD UNS N08825</t>
  </si>
  <si>
    <t xml:space="preserve">2in Sch160 WN Flange CL1500 Raised Face Dims to ASME B16.5 NACE MR0175/ISO15156                                                                      </t>
  </si>
  <si>
    <t>6in 24.00mm WT WN Flange CL1500 Raised Face Low Temp Carbon Steel ASTM A350 Gr LF2 CL1 Dims to ASME B16.5 NACE MR0175/ISO15156</t>
  </si>
  <si>
    <t>6in 24.00mm WT Elbow 90 Degrees Long Radius Seamless BW Low Temp Carbon Steel ASTM A420 WPL6 Dims to ASME B16.9 NACE MR0175/ISO15156</t>
  </si>
  <si>
    <t xml:space="preserve">2in SchXXS WN Flange CL1500 Raised Face Dims to ASME B16.5                                                                                                                                                         </t>
  </si>
  <si>
    <t>8in Sch120 WN Flange CL900 Raised Face Low Temp Carbon Steel ASTM A350 Gr LF2 CL1 Dims to ASME B16.5 NACE MR0175/ISO15156</t>
  </si>
  <si>
    <t>14in 60.00mm WT Elbow 90 Degrees Long Radius Seamless BW Low Temp Carbon Steel ASTM A420 WPL6 Dims to ASME B16.9 NACE MR0175/ISO15156</t>
  </si>
  <si>
    <t>14in 60.00mm WT Pipe Seamless Bevelled Ends Low Temp Carbon Steel ASTM A333 Gr 6 Dimensions to ASME B36.10M NACE MR0175/ISO15156</t>
  </si>
  <si>
    <t>6in Sch120 WN Flange CL900 Raised Face Low Temp Carbon Steel ASTM A350 Gr LF2 CL1 Dims to ASME B16.5 NACE MR0175/ISO15156</t>
  </si>
  <si>
    <t>6in Sch120 Pipe Seamless Bevelled Ends Low Temp Carbon Steel ASTM A333 Gr 6 Dimensions to ASME B36.10M NACE MR0175/ISO15156</t>
  </si>
  <si>
    <t>6in XXS WN Flange CL1500 Raised Face Low Temp Carbon Steel ASTM A350 Gr LF2 CL1 Dims to ASME B16.5 NACE MR0175/ISO15156</t>
  </si>
  <si>
    <t>6in XXS Pipe Seamless Bevelled Ends Low Temp Carbon Steel ASTM A333 Gr 6 Dimensions to ASME B36.10M NACE MR0175/ISO15156</t>
  </si>
  <si>
    <t>2in Sch160 Pipe Seamless Bevelled Ends Low Temp Carbon Steel ASTM A333 Gr 6 Dimensions to ASME B36.10M NACE MR0175/ISO15156</t>
  </si>
  <si>
    <t>2in Sch160 WN Flange CL1500 Raised Face Low Temp Carbon Steel ASTM A350 Gr LF2 CL1 Dims to ASME B16.5 NACE MR0175/ISO15156</t>
  </si>
  <si>
    <t>3in Sch40S WN Flange CL900 Raised Face Alloy 825 ASTM B564 UNS N06625 Dims to ASME B16.5 NACE MR0175/ISO15156</t>
  </si>
  <si>
    <t>3in Sch160 WN Flange CL900 Raised Face Low Temp Carbon Steel ASTM A350 Gr LF2 CL1 Dims to ASME B16.5 NACE MR0175/ISO15156</t>
  </si>
  <si>
    <t>24in 68.00mm WT Pipe Seamless Bevelled Ends Low Temp Carbon Steel ASTM A333 Gr 6 Dimensions to ASME B36.10M NACE MR0175/ISO15156</t>
  </si>
  <si>
    <t>1/2" X 80MM    STUD BOLT (CONT)    W/ 2 HVY HEX NUTS    B1.1   DIA (IMP) X LEN (MET)</t>
  </si>
  <si>
    <t>7/8" X 135MM    STUD BOLT (CONT)    W/ 2 HVY HEX NUTS    B1.1   DIA (IMP) X LEN (MET)</t>
  </si>
  <si>
    <t>7/8" X 155MM    STUD BOLT (CONT)    W/ 2 HVY HEX NUTS    B1.1   DIA (IMP) X LEN (MET)</t>
  </si>
  <si>
    <t>2 3/4" X 605MM    STUD BOLT (CONT)    W/ 2 HVY HEX NUTS    B1.1   DIA (IMP) X LEN (MET)</t>
  </si>
  <si>
    <t>5/8" X 95MM    STUD BOLT (CONT)    W/ 2 HVY HEX NUTS    B1.1   DIA (IMP) X LEN (MET)</t>
  </si>
  <si>
    <t>3/4" X 135MM    STUD BOLT (CONT)    W/ 2 HVY HEX NUTS    B1.1   DIA (IMP) X LEN (MET)</t>
  </si>
  <si>
    <t>1 1/8" X 205MM    STUD BOLT (CONT)    W/ 2 HVY HEX NUTS    B1.1   DIA (IMP) X LEN (MET)</t>
  </si>
  <si>
    <t>1 3/8" X 280MM    STUD BOLT (CONT)    W/ 2 HVY HEX NUTS    B1.1   DIA (IMP) X LEN (MET)</t>
  </si>
  <si>
    <t>1 3/8" X 320MM    STUD BOLT (CONT)    W/ 2 HVY HEX NUTS    B1.1   DIA (IMP) X LEN (MET)</t>
  </si>
  <si>
    <t>1 5/8" X 355MM    STUD BOLT (CONT)    W/ 2 HVY HEX NUTS    B1.1   DIA (IMP) X LEN (MET)</t>
  </si>
  <si>
    <t>3 1/2" X 755MM    STUD BOLT (CONT)    W/ 2 HVY HEX NUTS    B1.1   DIA (IMP) X LEN (MET)</t>
  </si>
  <si>
    <t>4355-PS3B-6-50-0001-001-6~4355-PS3B-6-51-0035-001-1,4355-GENOF-5-14-0003-2</t>
  </si>
  <si>
    <t>Y TYPE STRAINER</t>
  </si>
  <si>
    <t>3",0MM,20 Barg,85℃,150 #RF</t>
  </si>
  <si>
    <t>BODY MATERIAL:ASTM B148-UNS C95800,FLANGES MATERIAL:ASTM B148-UNS C95800, STRAINER ELEMENT MATERIAL:AISI 316,GASKET MATERIAL:Ethylene propylene rubber (EPDM) hardness 70+/-5 shore A,BOLTING MATERIAL:ASTM A193-B7 / A194-2H,DIMENSIONS MATERIAL:Manufacturers standard,PAINTING MATERIAL:QP-SPC-L-002</t>
  </si>
  <si>
    <t>4",0MM,20 Barg,200℃,150 #RF</t>
  </si>
  <si>
    <t>BODY MATERIAL:ASTM B564 UNS 08825,FLANGES MATERIAL:ASTM B564 UNS 08825, STRAINER ELEMENT MATERIAL:Alloy 825,GASKET MATERIAL:Alloy 825, Graphite CS center ring/Alloy 825 inner ring,BOLTING MATERIAL:ASTM A320-L 7M/A 194-7M,DIMENSIONS MATERIAL:Manufacturers standard,PAINTING MATERIAL:QP-SPC-L-002</t>
  </si>
  <si>
    <t>4",17320</t>
  </si>
  <si>
    <t>24",253.3Barg,175℃,68mm THK,6mm</t>
  </si>
  <si>
    <t>RUN PIPE MATERIAL:ASTM A333 GRADE 6,TRIM MATERIAL:ALLOY 825,ACCESS FITTING MATERIAL:ASTM A350 LF2 CL1,COVER MATERIAL:ASTM A350 LF2 CL1,PLUG MATERIAL:AISI 316</t>
  </si>
  <si>
    <t>6",253.3Barg,175℃,24mm THK,6mm</t>
  </si>
  <si>
    <t>14",255.3Barg,175℃,42mm THK,6mm</t>
  </si>
  <si>
    <t>RUN PIPE MATERIAL:ASTM A333 GRADE 6,TRIM MATERIAL:ALLOY 825,ACCESS FITTING MATERIAL:ASTM A350 LF2 CL1,COVER MATERIAL:ASTM A350 LF2 CL1,PLUG MATERIAL:ASTM A350 LF2 CL1,COUPON HOLDER MATERIAL:AISI 316,COUPON MATERIAL:ASTM A333 GRADE 6</t>
  </si>
  <si>
    <t>24",255.3Barg,175℃,68mm THK,6mm</t>
  </si>
  <si>
    <t>CHEMICAL INJECTION QUILL C/W DBB</t>
  </si>
  <si>
    <t>3/4", 1500RF, 0MM, 258.6Barg,  200℃</t>
  </si>
  <si>
    <t>RUN PIPE MATERIAL: ASTM B564 UNS N08825, DISTRIBUTION MATERIAL: ASTM B564 UNS N06625, VALVE BODY MATERIAL: ASTM A494 CU5MCUC, VALVE SEATS MATERIAL:  ALLOY 825 + PTFE, QUILL DETAILS MATERIAL: ASTM B423 UNS N08825</t>
  </si>
  <si>
    <t>1/2", 1500RF, 0MM, 258.6Barg,  200℃</t>
  </si>
  <si>
    <t>4355-PS3K-6-50-0005~4355-PS3K-6-51-0109</t>
  </si>
  <si>
    <t>10 MM，100X90XTHK10mm</t>
  </si>
  <si>
    <t>4355-PS3B-6-50-0001-001-6~4355-PS3B-6-51-0035-001-1</t>
  </si>
  <si>
    <t>INSULATING GASKET</t>
  </si>
  <si>
    <t>3in, CL150</t>
  </si>
  <si>
    <t>10in, CL150</t>
  </si>
  <si>
    <t>4in, CL150</t>
  </si>
  <si>
    <t>3in, CL300</t>
  </si>
  <si>
    <r>
      <rPr>
        <b/>
        <sz val="9"/>
        <rFont val="宋体"/>
        <charset val="134"/>
      </rPr>
      <t>规格</t>
    </r>
    <r>
      <rPr>
        <b/>
        <sz val="9"/>
        <rFont val="Times New Roman"/>
        <charset val="134"/>
      </rPr>
      <t xml:space="preserve">
</t>
    </r>
    <r>
      <rPr>
        <b/>
        <sz val="12"/>
        <rFont val="Times New Roman"/>
        <charset val="134"/>
      </rPr>
      <t>(</t>
    </r>
    <r>
      <rPr>
        <b/>
        <sz val="12"/>
        <rFont val="宋体"/>
        <charset val="134"/>
      </rPr>
      <t>除材质外所有参数</t>
    </r>
    <r>
      <rPr>
        <b/>
        <sz val="12"/>
        <rFont val="Times New Roman"/>
        <charset val="134"/>
      </rPr>
      <t xml:space="preserve">)
Specification
</t>
    </r>
    <r>
      <rPr>
        <b/>
        <sz val="12"/>
        <rFont val="宋体"/>
        <charset val="134"/>
      </rPr>
      <t>（</t>
    </r>
    <r>
      <rPr>
        <b/>
        <sz val="12"/>
        <rFont val="Times New Roman"/>
        <charset val="134"/>
      </rPr>
      <t>exclude material</t>
    </r>
    <r>
      <rPr>
        <b/>
        <sz val="12"/>
        <rFont val="宋体"/>
        <charset val="134"/>
      </rPr>
      <t>）</t>
    </r>
  </si>
  <si>
    <t>BID-MAL-PS3BR8</t>
  </si>
  <si>
    <t>DEM-4355-PS3BR8-6-50-0001-001
4355-PS3BR8-6-50-0001-001
7 4355-PS3BR8-6-51-0001-001</t>
  </si>
  <si>
    <t>1in Sch80S Elbow 90 Degrees Long Radius SeamlessBW  Dims to ASME B16.9 NACE MR0175/ISO15156</t>
  </si>
  <si>
    <t>1in Sch80S Pipe Seamless Bevelled Ends  Dims to ASME B36.19 NACE MR0175/ISO15156</t>
  </si>
  <si>
    <t>2in Sch80S Elbow 90 Degrees Long Radius SeamlessBW  Dims to ASME B16.9 NACE MR0175/ISO15156</t>
  </si>
  <si>
    <t>2in Sch80S Pipe Seamless Bevelled Ends ASME B36.19M NACE MR0175/ISO15156</t>
  </si>
  <si>
    <t>2in Sch40S Elbow 90 Degrees Long Radius SeamlessBW  Dims to ASME B16.9 NACE MR0175/ISO15156</t>
  </si>
  <si>
    <t>2in Sch40S x 1in Sch10S Reducing Tee SeamlessBW  Dims to ASME B16.9 NACE MR0175/ISO15156</t>
  </si>
  <si>
    <t>2in x 4.5mm Nom Thk Gasket Spiral Wound CL900 IDims to ASME B16.20</t>
  </si>
  <si>
    <t>ncoloy 825 Windings Flexible Graphite Filler CS Inner RingAlloy 825 Outer Ring</t>
  </si>
  <si>
    <t>2in Sch40S Pipe Seamless Bevelled Ends Dims to ASME B36.10 NACE MR0175/ISO15156</t>
  </si>
  <si>
    <t>2in Ball FB Valve Flanged CL900 Raised Face Dims to API 6D  Trunnion Mounted Ball Full Bore Lever Operated NACE MR0175/ISO15156 Datasht To Follow</t>
  </si>
  <si>
    <t>5/8"X4"  STUD BOLT (CONT)    W/ 2 HVY HEX NUTS    B1.1   DIA (IMP) X LEN (MET)</t>
  </si>
  <si>
    <t>BID-MAL-PS3BR9</t>
  </si>
  <si>
    <t>1/2in Sch160 WN Flange CL1500 Raised Face Low Temp Carbon Steel ASTM A350 Gr LF2 CL1 Dims to ASME B16.5 NACE MR0175/ISO15156</t>
  </si>
  <si>
    <t>8in Sch120 WN Orifice Flange CL900 Raised Face Low Temp Carbon Steel ASTM A350 Gr LF2 CL1 c/w 1/2in BW Taps Dims to ASME B16.36 NACE
MR0175/ISO15156 DEP STD DRG S-38.130-001 2022</t>
  </si>
  <si>
    <t>1/2in x 4.5mm Nom Thk Gasket Spiral WoundCL900 / CL1500 SS 316L Windings EXFOLIATED EXPANDED GRAPHITE Filler SS 316L Inner Ring CS Outer Ring
Dims to ASME B16.20</t>
  </si>
  <si>
    <t>8in x 4.5mm Nom Thk Gasket Spiral Wound CL900 SS 316L Windings EXFOLIATED EXPANDED GRAPHITE Filler SS 316L Inner Ring CS Outer Ring Dims to
ASME B16.20</t>
  </si>
  <si>
    <t>1/2in Ball FB Valve Flanged CL1500 Raised Face Dims to ISO 17292ASTM A350 Gr LF2 CL.1/A352 Gr LCCAlloy 825: PEEK Floating Ball Extended Bonnet
Lever Operated Long Pattern NACE MR0175/ISO15156 Datasht To Follow</t>
  </si>
  <si>
    <t>10in Sch30 x 4in Sch40 Reducing Tee Seamless BW Low Temp Carbon Steel ASTM A420 WPL6 Dims to ASME B16.9 NACE MR0175/ISO15156</t>
  </si>
  <si>
    <t>24in 68.00mm WT Elbow 90 Degrees Long Radius Seamless BW Low Temp Carbon Steel ASTM A420 WPL6 Dims to ASME B16.9 NACE MR0175/ISO15156</t>
  </si>
  <si>
    <t xml:space="preserve">12in Sch40 Pipe Seamless Bevelled Ends Dims to ASME B36.10 NACE MR0175/ISO15156                                                                                                    </t>
  </si>
  <si>
    <t>2in Long WN Flange Helical Filament Wound Bell &amp; Spigot GRUP-lsophthallc Polyester 20 Bar: Flange to Dims to ASME B16.5 CL150 Flat Face Dims to
Manufacturers Standard</t>
  </si>
  <si>
    <t>GRUP-lsophthallc Polyester 20 Bar</t>
  </si>
  <si>
    <t>2in x 3.0mm Nom Thk Gasket Full Face CL150 Ethylene Propylene Rubber EDPM Hardness 70- +/- 5 Shore A Dims to ASME B16.21</t>
  </si>
  <si>
    <t>2in Pipe Continuous Filament Wound Plain End GRUP-lsophthallc Polyester 20 Bar Dims to Manufacturers Standard</t>
  </si>
  <si>
    <t>3in Sch80 WN Flange CL150 Raised Face Low Temp Carbon Steel ASTM A350 Gr LF2 CL1 Dims to ASME B16.5 NACE MR0175/ISO15156</t>
  </si>
  <si>
    <t>3in x 4.5mm Nom Thk Gasket Spiral Wound CL150 SS TP316/316L Windings EXFOLIATED EXPANDED GRAPHITE Filler SS TP316/316L Inner Ring CS Outer
Ring Dims to ASME B16.20</t>
  </si>
  <si>
    <t>3in Long WN Flange Helical Filament Wound Bell &amp; Spigot GRVE-Bisphenol A Vinylester 20 Bar: Flange to Dims to ASME B16.5 CL150 Flat Face Dims to
Manufacturers Standard</t>
  </si>
  <si>
    <t>GRVE-Bisphenol A Vinylester 20 Bar</t>
  </si>
  <si>
    <t>3in x 3.0mm Nom Thk Gasket Full Face CL150 Ethylene Propylene Rubber EDPM Hardness 70- +/- 5 Shore A Dims to ASME B16.21</t>
  </si>
  <si>
    <t>3in Pipe Continuous Filament Wound Plain End GRVE-Bisphenol A Vinylester 20 Bar Dims to Manufacturers Standard</t>
  </si>
  <si>
    <t>12in Pipe Continuous Filament Wound Plain End GRVE-Bisphenol A Vinylester 20 Bar Dims to Manufacturers Standard</t>
  </si>
  <si>
    <t>8in x 1in Branch Saddle Helical Filament Wound: GRVE-Bisphenol A: Vinylester: Dims to Manufacturers Standard: 20 Bar</t>
  </si>
  <si>
    <t>8in Pipe Continuous Filament Wound Plain End GRVE-Bisphenol A Vinylester 20 Bar Dims to Manufacturers Standard</t>
  </si>
  <si>
    <t>2in Long WN Flange Helical Filament Wound Bell &amp; Spigot GRVE-Bisphenol A Vinylester 20 Bar: Flange to Dims to ASME B16.5 CL150 Flat Face Dims to
Manufacturers Standard</t>
  </si>
  <si>
    <t>2in Flange Heavy Duty Helical Filament Wound Blind GRVE-Bisphenol A Vinylester: Flange to Dims to ASME B16.5 CL150 Flat Face Dims to Manufacturers
Standard</t>
  </si>
  <si>
    <t>GRVE-Bisphenol A Vinylester</t>
  </si>
  <si>
    <t>2in Pipe Continuous Filament Wound Plain End GRVE-Bisphenol A Vinylester 20 Bar Dims to Manufacturers Standard</t>
  </si>
  <si>
    <t>1in Long WN Flange Helical Filament Wound Bell &amp; Spigot GRVE-Bisphenol A Vinylester 20 Bar: Flange to Dims to ASME B16.5 CL150 Flat Face Dims to
Manufacturers Standard</t>
  </si>
  <si>
    <t>1in x 3.0mm Nom Thk Gasket Full Face CL150 Ethylene Propylene Rubber EDPM Hardness 70- +/- 5 Shore A Dims to ASME B16.21</t>
  </si>
  <si>
    <t>1in Pipe Continuous Filament Wound Plain End GRVE-Bisphenol A Vinylester 20 Bar Dims to Manufacturers Standard</t>
  </si>
  <si>
    <t>3/4in Blind Flange CL150 Raised Face Carbon Steel ASTM A105 Dims to ASME B16.5 NACE MR0175/ISO15156</t>
  </si>
  <si>
    <t>3/4in x 4.5mm Nom Thk Gasket Spiral Wound CL150 SS TP316 Windings Graphite Filler SS TP316 Inner Ring CS Outer Ring Dims to ASME B16.20</t>
  </si>
  <si>
    <t>3in - 10in x 3/4in SCH160 Branch Fitting Flanged CL150 Raised Face Dims to ASME B16.5 150mm Standout Carbon Steel ASTM A105 Dims to MSS SP-97
NACE MR0175/ISO15156</t>
  </si>
  <si>
    <t>3/4in Ball RB Valve Flanged CL150 Raised Face Dims to ISO 17292 Carbon Steel ASTM A105N/ASTM A216 Gr WCB/WCC Alloy 825: PTF Floating Ball Integral
Bonnet Lever Operated Short Pattern NACE MR0175/ISO15156 Datasht To Follow</t>
  </si>
  <si>
    <t>Carbon Steel ASTM A105N/ASTM A216 Gr WCB/WCC Alloy 825: PTF</t>
  </si>
  <si>
    <t>3in Flange Heavy Duty Helical Filament Wound Blind GRVE-Bisphenol A Vinylester: Flange to Dims to ASME B16.5 CL150 Flat Face Dims to Manufacturers
Standard</t>
  </si>
  <si>
    <t>3in Long WN Flange Helical Filament Wound Bell &amp; Spigot GRUP-lsophthallc Polyester 20 Bar: Flange to Dims to ASME B16.5 CL150 Flat Face Dims to
Manufacturers Standard</t>
  </si>
  <si>
    <t>3in Pipe Continuous Filament Wound Plain End GRUP-lsophthallc Polyester 20 Bar Dims to Manufacturers Standard</t>
  </si>
  <si>
    <t>8in Sch120 Elbow 45 Degrees Long Radius SeamlessBW Low Temp Carbon Steel ASTM A420 WPL6 Dims to ASME B16.9 NACE MR0175/ISO15156</t>
  </si>
  <si>
    <t>1/2in Sch160 Pipe Seamless Bevelled Ends Low Temp Carbon Steel ASTM A333 Gr 6 Dimensions to ASME B36.10M NACE MR0175/ISO15156</t>
  </si>
  <si>
    <t>SDBB VALVE</t>
  </si>
  <si>
    <t>2IN MONOFL BALL DBB VALVE FLGD CL150 RF API 6D ASTM A182-F316, AISI 316, NACE MR0175/ISO15156</t>
  </si>
  <si>
    <t>ASTM A182-F316, AISI 316</t>
  </si>
  <si>
    <t>2IN MONOFL BALL DBB VALVE FLGD CL150 RF API 6D ASTM A182-F316/A351-CF8M, AISI 316, NACE MR0175/ISO15156</t>
  </si>
  <si>
    <t>ASTM A182-F316/A351-CF8M, AISI 316</t>
  </si>
  <si>
    <t>2IN MONOFL BALL DBB VALVE FLGD CL150 RF API 6D ASTM B564 UNS N06625, ALLOY 625, NACE MR0175/ISO15156</t>
  </si>
  <si>
    <t>ASTM B564 UNS N06625, ALLOY 625</t>
  </si>
  <si>
    <t>BID-MAL-PS3BR11</t>
  </si>
  <si>
    <t>4355-PS3TY-5-31-0002-2</t>
  </si>
  <si>
    <t>6in Sch10S Pipe Seamless Bevelled Ends ASME B36.19M</t>
  </si>
  <si>
    <t>2in Sch80 Pipe Seamless Threaded Dims to ASME B36.10</t>
  </si>
  <si>
    <t xml:space="preserve">Carbon Steel API 5L Gr B Galvanised </t>
  </si>
  <si>
    <t>2in Sch10S Pipe Seamless Bevelled Ends ASME B36.19M NACE MR0175/ISO15156</t>
  </si>
  <si>
    <t>1in Sch40S Pipe Seamless Bevelled Ends Dims to ASME B36.19 NACE
MR0175/ISO15156</t>
  </si>
  <si>
    <t xml:space="preserve">Stainless Steel ASTM A312 TP316 </t>
  </si>
  <si>
    <t>1.1/2in Sch10S Pipe Seamless Bevelled Ends ASME B36.19M NACE MR0175/ISO15156</t>
  </si>
  <si>
    <t>1in Sch80S Pipe Seamless Bevelled Ends Dims to ASME B36.19 NACE
MR0175/ISO15156</t>
  </si>
  <si>
    <t>2in Sch80 Pipe Seamless Bevelled Ends Dims to ASME B36.10</t>
  </si>
  <si>
    <t xml:space="preserve">Carbon Steel ASTM A106 Gr B </t>
  </si>
  <si>
    <t>3in Pipe Continuous Filament Wound Plain End Dims to Manufacturers Standard</t>
  </si>
  <si>
    <t xml:space="preserve">GRUP-lsophthallc Polyester 20 Bar </t>
  </si>
  <si>
    <t>3in Pipe Continuous Filament Wound Plain End Dims to Manufacturers
Standard</t>
  </si>
  <si>
    <t xml:space="preserve">GRVE-Bisphenol A UPVC lined Vinylester 20 Bar </t>
  </si>
  <si>
    <t>6in Pipe Continuous Filament Wound Plain End Dims to Manufacturers
Standard</t>
  </si>
  <si>
    <t>3in Sch80 Pipe Seamless Bevelled Ends Dims to ASME B36.10 NACE MR0175/ISO15156</t>
  </si>
  <si>
    <t>4in Pipe Continuous Filament Wound Plain End Dims to Manufacturers Standard</t>
  </si>
  <si>
    <t xml:space="preserve">GRVE-Bls phenol A Vinylester 20 Bar </t>
  </si>
  <si>
    <t>24in Pipe Continuous Filament Wound Plain End Dims to Manufacturers Standard</t>
  </si>
  <si>
    <t xml:space="preserve">GRVE-Bisphenol A Vinylester 20 Bar </t>
  </si>
  <si>
    <t>1in Pipe Continuous Filament Wound Plain End Dims to Manufacturers Standard</t>
  </si>
  <si>
    <t>8in Pipe Continuous Filament Wound Plain End Dims to Manufacturers Standard</t>
  </si>
  <si>
    <t>6in Pipe Continuous Filament Wound Plain End Dims to Manufacturers Standard</t>
  </si>
  <si>
    <t>1.1/2in Sch40S Pipe Seamless Bevelled Ends ASME B36.19M NACE MR0175/ISO15156</t>
  </si>
  <si>
    <t>1.1/2in Sch160 Pipe Seamless Bevelled Ends ASME B36.19M NACE MR0175/ISO15156</t>
  </si>
  <si>
    <t>1/2in Pipe</t>
  </si>
  <si>
    <t xml:space="preserve">Stainless Steel Tubing </t>
  </si>
  <si>
    <t>1/2in Elbow 90 Degrees</t>
  </si>
  <si>
    <t>1.1/2in Sch10S Elbow 90 Degrees Long Radius SeamlessBW Dims to ASME B16.9
NACE MR0175/ISO15156</t>
  </si>
  <si>
    <t xml:space="preserve">Stainless Steel ASTM A403 WP316L </t>
  </si>
  <si>
    <t>1.1/2in Sch40S Elbow 90 Degrees Long Radius SeamlessBW Dims to ASME B16.9
NACE MR0175/ISO15156</t>
  </si>
  <si>
    <t>1.1/2in Sch160 Elbow 90 Degrees Long Radius SeamlessBW Dims to ASME B16.9
NACE MR0175/ISO15156</t>
  </si>
  <si>
    <t>6in Sch10S Elbow 90 Degrees Long Radius Seamless BW Dims to ASME B16.9</t>
  </si>
  <si>
    <t>2in Elbow 90 Degrees Threaded ASME B1.20.1 NPT Female CL3000 Dims to ASME
B16.11</t>
  </si>
  <si>
    <t xml:space="preserve">Carbon Steel ASTM A105 Galvanised </t>
  </si>
  <si>
    <t>2in Sch10S Elbow 90 Degrees Long Radius SeamlessBW Dims to ASME B16.9 NACE
MR0175/ISO15156</t>
  </si>
  <si>
    <t>1in Sch40S Elbow 90 Degrees Long Radius SeamlessBW Dims to ASME B16.9 NACE
MR0175/ISO15156</t>
  </si>
  <si>
    <t xml:space="preserve">Stainless Steel ASTM A403 WP316 </t>
  </si>
  <si>
    <t>1in Sch80S Elbow 90 Degrees Long Radius SeamlessBW Dims to ASME B16.9 NACE
MR0175/ISO15156</t>
  </si>
  <si>
    <t>2in Sch80 Elbow 90 Degrees Long Radius Seamless BW Dims to ASME B16.9</t>
  </si>
  <si>
    <t xml:space="preserve">Carbon Steel ASTM A234 Gr WPB </t>
  </si>
  <si>
    <t>3in Elbow 90 Deg Helical Filament Wound Bell &amp; Spigot Dims to Manufacturers
Standard</t>
  </si>
  <si>
    <t>3in Elbow 90 Deg Helical Filament Wound Bell &amp; Spigot Long Radius Dims
to Manufacturers Standard</t>
  </si>
  <si>
    <t>6in Elbow 90 Deg Helical Filament Wound Bell &amp; Spigot Long Radius Dims
to Manufacturers Standard</t>
  </si>
  <si>
    <t>3in Sch80 Elbow 90 Degrees Long Radius Seamless BW Dims to ASME B16.9 NACE
MR0175/ISO15156</t>
  </si>
  <si>
    <t>4in Elbow 90 Deg Helical Filament Wound Bell &amp; Spigot Long Radius Dims to
Manufacturers Standard</t>
  </si>
  <si>
    <t>24in Elbow 90 Deg Helical Filament Wound Bell &amp; Spigot Long Radius Dims to
Manufacturers Standard</t>
  </si>
  <si>
    <t>1in Elbow 90 Deg Helical Filament Wound Bell &amp; Spigot Long Radius Dims to
Manufacturers Standard</t>
  </si>
  <si>
    <t>8in Elbow 90 Deg Helical Filament Wound Bell &amp; Spigot Dims to Manufacturers
Standard</t>
  </si>
  <si>
    <t>6in Elbow 90 Deg Helical Filament Wound Bell &amp; Spigot Dims to Manufacturers
Standard</t>
  </si>
  <si>
    <t>3in - 8in x 1/2in SCH40S Branch Fitting Flanged CL150 Raised Face Dims to ASME B16.5 150mm Standout Dims to MSS SP-97</t>
  </si>
  <si>
    <t xml:space="preserve">Stainless Steel
ASTM A182 Gr F316 </t>
  </si>
  <si>
    <t>6in Sch10S WN Flange CL150 Raised Face Dims to ASME B16.5</t>
  </si>
  <si>
    <t xml:space="preserve">Stainless Steel ASTM A182 Gr F316 </t>
  </si>
  <si>
    <t>Threaded</t>
  </si>
  <si>
    <t>2in Threaded Flange ASME B1.20.1 NPT Female CL150 Raised Face Dims to ASME
B16.5</t>
  </si>
  <si>
    <t>2in Sch10S WN Flange CL300 Raised Face Dims to ASME B16.5 NACE
MR0175/ISO15156</t>
  </si>
  <si>
    <t>1in Sch40S WN Flange CL600 Raised Face Dims to ASME B16.5 NACE
MR0175/ISO15156</t>
  </si>
  <si>
    <t>1.1/2in Sch10S WN Flange CL150 Raised Face Dims to ASME B16.5</t>
  </si>
  <si>
    <t>1in Sch80S WN Flange CL1500 Raised Face Dims to ASME B16.5 NACE
MR0175/ISO15156</t>
  </si>
  <si>
    <t>1.1/2in Sch10S WN Flange CL150 Raised Face  Dims to ASME B16.5</t>
  </si>
  <si>
    <t xml:space="preserve">Carbon Steel ASTM A105 </t>
  </si>
  <si>
    <t>3in Long WN Flange Helical Filament Wound Bell &amp; Spigot Dims to ASME
B16.5 CL150 Flat Face Dims to Manufacturers Standard</t>
  </si>
  <si>
    <t>3in Long WN Flange Helical Filament Wound Bell &amp; Spigot 
Dims to ASME B16.5 CL150 Flat Face Dims to Manufacturers Standard</t>
  </si>
  <si>
    <t>GRVE-Bisphenol A UPVC lined Vinylester 20 Bar</t>
  </si>
  <si>
    <t>6in Long WN Flange Helical Filament Wound Bell &amp; Spigot 
Dims to ASME B16.5 CL150 Flat Face Dims to Manufacturers Standard</t>
  </si>
  <si>
    <t>3in Sch80 WN Flange CL150 Raised Face Dims to ASME B16.5 NACE MR0175/ISO15156</t>
  </si>
  <si>
    <t>4in Long WN Flange Helical Filament Wound Bell &amp; Spigot Dims to ASME
B16.5 CL150 Flat Face Dims to Manufacturers Standard</t>
  </si>
  <si>
    <t>24in Long WN Flange Helical Filament Wound Bell &amp; Spigot Dims to ASME
B16.5 CL150 Flat Face Dims to Manufacturers Standard</t>
  </si>
  <si>
    <t>1in Long WN Flange Helical Filament Wound Bell &amp; Spigot Dims to ASME
B16.5 CL150 Flat Face Dims to Manufacturers Standard</t>
  </si>
  <si>
    <t>8in Long WN Flange Helical Filament Wound Bell &amp; Spigot Dims to ASME
B16.5 CL150 Flat Face Dims to Manufacturers Standard</t>
  </si>
  <si>
    <t>6in Long WN Flange Helical Filament Wound Bell &amp; Spigot Dims to ASME
B16.5 CL150 Flat Face Dims to Manufacturers Standard</t>
  </si>
  <si>
    <t>1.1/2in Sch160 WN Flange CL150 Raised Face Dims to ASME B16.5</t>
  </si>
  <si>
    <t>3.1</t>
  </si>
  <si>
    <t>1.1/2in Sch40S WN Flange CL150 Raised Face Dims to ASME B16.5</t>
  </si>
  <si>
    <t xml:space="preserve">1/2in Flange </t>
  </si>
  <si>
    <t>1/2in Gasket</t>
  </si>
  <si>
    <t>1.1/2in x 4.5mm Nom Thk Gasket Spiral Wound CL150 Dims to ASME B16.20</t>
  </si>
  <si>
    <t xml:space="preserve">Stainless Steel 316 Windings Flexible Graphite Filler CS Inner Ring
Stainless Steel 316 Outer Ring </t>
  </si>
  <si>
    <t xml:space="preserve">SS TP316/316L Windings EXFOLIATED EXPANDED GRAPHITE Filler SS
TP316/316L Inner Ring CS Outer Ring </t>
  </si>
  <si>
    <t xml:space="preserve">Stainless Steel 316 Windings Graphite Filler Stainless Steel 316 Inner
Ring CS Outer Ring </t>
  </si>
  <si>
    <t>2in x 4.5mm Nom Thk Gasket Spiral Wound CL300/600 Dims to ASME B16.20</t>
  </si>
  <si>
    <t xml:space="preserve">AISI 316 Windings Flexible Graphite Filler Stainless Steel 316
Inner Ring CS Outer Ring </t>
  </si>
  <si>
    <t>1in x 4.5mm Nom Thk Gasket Spiral Wound CL600 Dims to ASME B16.20</t>
  </si>
  <si>
    <t xml:space="preserve">AISI 316 Windings Flexible Graphite Filler Stainless Steel 316 Inner
Ring CS Outer Ring </t>
  </si>
  <si>
    <t>2in x 4.5mm Nom Thk Gasket Spiral Wound CL150 
Dims to ASME B16.20</t>
  </si>
  <si>
    <t>3in x 3.0mm Nom Thk Gasket Full Face CL150 Dims to
ASME B16.21</t>
  </si>
  <si>
    <t xml:space="preserve">Ethylene Propylene Rubber EDPM Hardness 70- +/- 5 Shore A </t>
  </si>
  <si>
    <t>6in x 3.0mm Nom Thk Gasket Full Face CL150 Dims to
ASME B16.21</t>
  </si>
  <si>
    <t>3in x 4.5mm Nom Thk Gasket Spiral Wound CL150 
Dims to ASME B16.20</t>
  </si>
  <si>
    <t>4in x 3.0mm Nom Thk Gasket Full Face CL150 Dims to
ASME B16.21</t>
  </si>
  <si>
    <t>24in x 3.0mm Nom Thk Gasket Full Face CL150 Dims to
ASME B16.21</t>
  </si>
  <si>
    <t>1in x 3.0mm Nom Thk Gasket Full Face CL150 Dims to
ASME B16.21</t>
  </si>
  <si>
    <t>8in x 3.0mm Nom Thk Gasket Full Face CL150 Dims to
ASME B16.21</t>
  </si>
  <si>
    <t>3/4" X 110MM STUD BOLT (CONT) W/ 2 HVY HEX NUTS B1.1 DIA (IMP) X LEN (MET)</t>
  </si>
  <si>
    <t>ASTM A193 GR B8M CL2 A194 8MA</t>
  </si>
  <si>
    <t>5/8" X 90MM STUD BOLT (CONT) W/ 2 HVY HEX NUTS B1.1 DIA (IMP) X LEN (MET)</t>
  </si>
  <si>
    <t>5/8" X 100MM STUD BOLT (CONT) W/ 2 HVY HEX NUTS B1.1 DIA (IMP) X LEN (MET)</t>
  </si>
  <si>
    <t>5/8" X 105MM STUD BOLT (CONT) W/ 2 HVY HEX NUTS B1.1 DIA (IMP) X LEN (MET)</t>
  </si>
  <si>
    <t>1/2" X 85MM STUD BOLT (CONT) W/ 2 HVY HEX NUTS B1.1 DIA (IMP) X LEN (MET)</t>
  </si>
  <si>
    <t>7/8" X 135MM STUD BOLT (CONT) W/ 2 HVY HEX NUTS B1.1 DIA (IMP) X LEN (MET)</t>
  </si>
  <si>
    <t>1 1/4" X 225MM STUD BOLT (CONT) W/ 2 HVY HEX NUTS B1.1 DIA (IMP) X LEN (MET)</t>
  </si>
  <si>
    <t>1/2" X 80MM STUD BOLT (CONT) W/ 2 HVY HEX NUTS B1.1 DIA (IMP) X LEN (MET)</t>
  </si>
  <si>
    <t>3/4" X 115MM STUD BOLT (CONT) W/ 2 HVY HEX NUTS B1.1 DIA (IMP) X LEN (MET)</t>
  </si>
  <si>
    <t>4355-PS3BR11-6-51-0001-001-2,4355-PS3BR11-6-51-0002-001-3</t>
  </si>
  <si>
    <t>BID-MAL-PS3BR12</t>
  </si>
  <si>
    <t>3in Sch40 Pipe Seamless Bevelled Ends Dims to ASME B36.10</t>
  </si>
  <si>
    <t>4in Sch40S Pipe Seamless Bevelled Ends Dims to ASME B36.19 NACE MR0175/ISO15156</t>
  </si>
  <si>
    <t>1in Sch80S Pipe Seamless Bevelled Ends Dims to ASME B36.19 NACE MR0175/ISO15156</t>
  </si>
  <si>
    <t>1in Sch40S Pipe Seamless Bevelled Ends Dims to ASME B36.19 NACE MR0175/ISO15156</t>
  </si>
  <si>
    <t>3in Sch80 Pipe Seamless Bevelled Ends Dimensions to ASME B36.10M NACE MR0175/ISO15156</t>
  </si>
  <si>
    <t xml:space="preserve">Low Temp Carbon Steel ASTM A333 Gr 6 </t>
  </si>
  <si>
    <t>30in Sch10S Pipe Welded Bevelled Ends ASME B36.19M NACE MR0175/ISO15156</t>
  </si>
  <si>
    <t>Alloy 825 ASTM B423 UNS N08825</t>
  </si>
  <si>
    <t>24in Sch10S Pipe Seamless Bevelled Ends ASME B36.19M NACE MR0175/ISO15156</t>
  </si>
  <si>
    <t>Stainless Steel ASTM A358 CL1 Gr 316L</t>
  </si>
  <si>
    <t>12in Sch30 Pipe Seamless Bevelled Ends Dimensions to ASME B36.10M NACE
MR0175/ISO15156</t>
  </si>
  <si>
    <t>4in Sch40 Pipe Seamless Bevelled Ends Dimensions to ASME B36.10M NACE
MR0175/ISO15156</t>
  </si>
  <si>
    <t>10in Sch120 Pipe Seamless Bevelled Ends Dimensions to ASME B36.10M NACE
MR0175/ISO15156</t>
  </si>
  <si>
    <t>20in Sch80 Pipe Seamless Bevelled Ends Dimensions to ASME B36.10M NACE MR0175/ISO15156</t>
  </si>
  <si>
    <t>3in Sch80 Pipe Seamless Bevelled Ends Dimensions to ASME B36.10M NACE
MR0175/ISO15156</t>
  </si>
  <si>
    <t>14in 42.00mm WT Pipe Seamless Bevelled Ends Dimensions to ASME B36.10M NACE
MR0175/ISO15156</t>
  </si>
  <si>
    <t>10in 34.00mm WT Pipe Seamless Bevelled Ends Dimensions to ASME B36.10M NACE MR0175/ISO15156</t>
  </si>
  <si>
    <t>24in 68.00mm WT Pipe Seamless Bevelled Ends Dimensions to ASME B36.10M NACE
MR0175/ISO15156</t>
  </si>
  <si>
    <t>12in 40.00mm WT Pipe Seamless Bevelled Ends Dimensions to ASME B36.10M NACE MR0175/ISO15156</t>
  </si>
  <si>
    <t>12in 36.00mm WT Pipe Seamless Bevelled Ends Dimensions to ASME B36.10M NACE
MR0175/ISO15156</t>
  </si>
  <si>
    <t>12in Sch40 Pipe Seamless Bevelled Ends Dims to ASME B36.10 NACE MR0175/ISO15156</t>
  </si>
  <si>
    <t>10in Sch140 Pipe Seamless Bevelled Ends Dimensions to ASME B36.10M NACE
MR0175/ISO15156</t>
  </si>
  <si>
    <t>1in Sch160 Pipe Seamless Bevelled Ends ASME B36.19M NACE MR0175/ISO15156</t>
  </si>
  <si>
    <t>1in Sch10S Pipe Seamless Bevelled Ends ASME B36.19M NACE MR0175/ISO15156</t>
  </si>
  <si>
    <t>1in Sch10S Elbow 90 Degrees Long Radius Seamless BW Dims to ASME B16.9 NACE
MR0175/ISO15156</t>
  </si>
  <si>
    <t>1in Sch160 Elbow 90 Degrees Long Radius Seamless BW Dims to ASME B16.9 NACE
MR0175/ISO15156</t>
  </si>
  <si>
    <t>3in Sch40 Elbow 90 Degrees Long Radius Seamless BW Dims to ASME B16.9</t>
  </si>
  <si>
    <t>2in Elbow 45 Degrees Threaded ASME B1.20.1 NPT Female CL3000 Dims to ASME B16.11</t>
  </si>
  <si>
    <t>2in Elbow 90 Degrees Threaded ASME B1.20.1 NPT Female CL3000 Dims to ASME B16.11</t>
  </si>
  <si>
    <t>2in Sch10S Elbow 90 Degrees Long Radius Seamless BW Dims to ASME B16.9 NACE
MR0175/ISO15156</t>
  </si>
  <si>
    <t>4in Sch40S Elbow 90 Degrees Long Radius Seamless BW Dims to ASME B16.9 NACE
MR0175/ISO15156</t>
  </si>
  <si>
    <t>1in Sch80S Elbow 90 Degrees Long Radius Seamless BW Dims to ASME B16.9 NACE
MR0175/ISO15156</t>
  </si>
  <si>
    <t>1.1/2in Sch10S Elbow 90 Degrees Long Radius Seamless BW Dims to ASME B16.9 NACE
MR0175/ISO15156</t>
  </si>
  <si>
    <t>1in Sch40S Elbow 90 Degrees Long Radius Seamless BW Dims to ASME B16.9 NACE
MR0175/ISO15156</t>
  </si>
  <si>
    <t xml:space="preserve">Low Temp Carbon Steel ASTM A420 WPL6 </t>
  </si>
  <si>
    <t>3in Sch80 Elbow 45 Degrees Long Radius Seamless BW Dims to ASME B16.9 NACE
MR0175/ISO15156</t>
  </si>
  <si>
    <t>3in Elbow 90 Deg Helical Filament Wound Bell &amp; Spigot Dims to Manufacturers Standard</t>
  </si>
  <si>
    <t>30in Sch10S Elbow 90 Degrees Long Radius Welded BW Dims to ASME B16.9 NACE
MR0175/ISO15156</t>
  </si>
  <si>
    <t xml:space="preserve">Alloy 825ASTM B366-WPNICMC </t>
  </si>
  <si>
    <t>24in Sch10S Elbow 90 Degrees Long Radius Seamless BW Dims to ASME B16.9 NACE
MR0175/ISO15156</t>
  </si>
  <si>
    <t xml:space="preserve">Stainless Steel ASTM A403 WP316L WP-S </t>
  </si>
  <si>
    <t>12in Sch30 Elbow 90 Degrees Long Radius Seamless BW Dims to ASME B16.9 NACE
MR0175/ISO15156</t>
  </si>
  <si>
    <t>4in Sch40 Elbow 90 Degrees Long Radius Seamless BW Dims to ASME B16.9 NACE
MR0175/ISO15156</t>
  </si>
  <si>
    <t>2in Sch80 Elbow 90 Degrees Long Radius Seamless BW Dims to ASME B16.9 NACE
MR0175/ISO15156</t>
  </si>
  <si>
    <t>2in Sch80 Elbow 45 Degrees Long Radius Seamless BW Dims to ASME B16.9 NACE
MR0175/ISO15156</t>
  </si>
  <si>
    <t>10in Sch120 Elbow 90 Degrees Long Radius Seamless BW Dims to ASME B16.9 NACE
MR0175/ISO15156</t>
  </si>
  <si>
    <t>10in Sch120 Elbow 45 Degrees Long Radius Seamless BW Dims to ASME B16.9 NACE
MR0175/ISO15156</t>
  </si>
  <si>
    <t>20in Sch80 Elbow 90 Degrees Long Radius Seamless BW Dims to ASME B16.9 NACE
MR0175/ISO15156</t>
  </si>
  <si>
    <t>3in Elbow 90 Deg Helical Filament Wound Bell &amp; Spigot Long Radius Dims to
Manufacturers Standard</t>
  </si>
  <si>
    <t>14in 42.00mm WT Elbow 90 Degrees Long Radius Seamless BW Dims to ASME B16.9 NACE MR0175/ISO15156</t>
  </si>
  <si>
    <t>10in 34.00mm WT Elbow 90 Degrees Long Radius Seamless BW Dims to ASME B16.9
NACE MR0175/ISO15156</t>
  </si>
  <si>
    <t>24in 68.00mm WT Elbow 90 Degrees Long Radius Seamless BW Dims to ASME B16.9
NACE MR0175/ISO15156</t>
  </si>
  <si>
    <t>12in 40.00mm WT Elbow 90 Degrees Long Radius Seamless BW Dims to ASME B16.9
NACE MR0175/ISO15156</t>
  </si>
  <si>
    <t>12in Sch40 Elbow 90 Degrees Long Radius Seamless BW Dims to ASME B16.9 NACE
MR0175/ISO15156</t>
  </si>
  <si>
    <t>10in Sch140 Elbow 90 Degrees Long Radius Seamless BW Dims to ASME B16.9 NACE MR0175/ISO15156</t>
  </si>
  <si>
    <t>2in Sch10S Elbow 90 Degrees Long Radius Seamless BW Dims to ASME B16.9 NACE MR0175/ISO15156</t>
  </si>
  <si>
    <t>3in Elbow 90 Deg Helical Filament Wound Bell &amp; Spigot Long Radius Dims to Manufacturers
Standard</t>
  </si>
  <si>
    <t>24in Elbow 90 Deg Helical Filament Wound Bell &amp; Spigot Long Radius Dims to Manufacturers
Standard</t>
  </si>
  <si>
    <t>1in Elbow 90 Deg Helical Filament Wound Bell &amp; Spigot Long Radius Dims to Manufacturers
Standard</t>
  </si>
  <si>
    <t>6in Elbow 90 Deg Helical Filament Wound Bell &amp; Spigot Dims to Manufacturers Standard</t>
  </si>
  <si>
    <t>3in Sch40 WN Flange CL150 Raised Face Dims to ASME B16.5</t>
  </si>
  <si>
    <t>2in Threaded Flange ASME B1.20.1 NPT Female CL150 Raised Face Dims to ASME B16.5</t>
  </si>
  <si>
    <t>2in Sch10S WN Flange CL300 Raised Face Dims to ASME B16.5 NACE MR0175/ISO15156</t>
  </si>
  <si>
    <t>4in Sch40S WN Flange CL600 Raised Face Dims to ASME B16.5 NACE MR0175/ISO15156</t>
  </si>
  <si>
    <t>1in Sch80S WN Flange CL1500 Raised Face Dims to ASME B16.5 NACE MR0175/ISO15156</t>
  </si>
  <si>
    <t>1in Sch40S WN Flange CL1500 Raised Face Dims to ASME B16.5 NACE MR0175/ISO15156</t>
  </si>
  <si>
    <t>3in Sch80 WN Flange CL150 Raised Face Dims to ASME B16.5 NACE
MR0175/ISO15156</t>
  </si>
  <si>
    <t xml:space="preserve">Low Temp Carbon Steel ASTM A350 Gr LF2 CL1 </t>
  </si>
  <si>
    <t>3in Long WN Flange Helical Filament Wound Bell &amp; Spigot Dims to ASME B16.5
CL150 Flat Face Dims to Manufacturers Standard</t>
  </si>
  <si>
    <t>3in Long WN Flange Helical Filament Wound Bell &amp; Spigot Dims to
ASME B16.5 CL150 Flat Face Dims to Manufacturers Standard</t>
  </si>
  <si>
    <t>4in Long WN Flange Helical Filament Wound Bell &amp; Spigot Dims to ASME B16.5 CL150 Flat Face Dims to Manufacturers Standard</t>
  </si>
  <si>
    <t>2in Sch10S WN Flange CL150 Raised Face Dims to ASME B16.5 NACE MR0175/ISO15156</t>
  </si>
  <si>
    <t xml:space="preserve">Alloy 825ASTM B564 UNS N08825 </t>
  </si>
  <si>
    <t>24in Long WN Flange Helical Filament Wound Bell &amp; Spigot Dims to ASME B16.5
CL150 Flat Face Dims to Manufacturers Standard</t>
  </si>
  <si>
    <t>24in Long WN Flange Helical Filament Wound Bell &amp; Spigot Dims to ASME B16.5 CL150 Flat Face Dims to Manufacturers Standard</t>
  </si>
  <si>
    <t>1in Long WN Flange Helical Filament Wound Bell &amp; Spigot Dims to ASME B16.5 CL150 Flat Face Dims to Manufacturers Standard</t>
  </si>
  <si>
    <t>3in Long WN Flange Helical Filament Wound Bell &amp; Spigot Dims to ASME B16.5 CL150 Flat Face Dims to Manufacturers Standard</t>
  </si>
  <si>
    <t>6in Long WN Flange Helical Filament Wound Bell &amp; Spigot Dims to ASME B16.5 CL150 Flat Face Dims to Manufacturers Standard</t>
  </si>
  <si>
    <t>1in Sch160 WN Flange CL150 Raised Face Dims to ASME B16.5</t>
  </si>
  <si>
    <t>1in Sch10S WN Flange CL150 Raised Face Dims to ASME B16.5</t>
  </si>
  <si>
    <t>1in x 4.5mm Nom Thk Gasket Spiral Wound CL150 Dims to ASME B16.20</t>
  </si>
  <si>
    <t xml:space="preserve">Stainless Steel 316 Windings Flexible Graphite Filler CS Inner Ring Stainless
Steel 316 Outer Ring </t>
  </si>
  <si>
    <t>3in x 4.5mm Nom Thk Gasket Spiral Wound CL150 Stainless Steel 316 Windings Graphite Filler Dims to ASME B16.20</t>
  </si>
  <si>
    <t xml:space="preserve">Stainless Steel 316 Inner Ring CS
Outer Ring </t>
  </si>
  <si>
    <t>2in x 4.5mm Nom Thk Gasket Spiral Wound CL150 Stainless Steel 316 Windings Graphite Filler Dims to ASME B16.20</t>
  </si>
  <si>
    <t>2in x 4.5mm Nom Thk Gasket Spiral Wound CL300/600 AISI 316 Windings Flexible Graphite Filler Dims to ASME B16.20</t>
  </si>
  <si>
    <t>4in x 4.5mm Nom Thk Gasket Spiral Wound CL600 AISI 316 Windings Flexible Graphite Filler Dims to ASME B16.20</t>
  </si>
  <si>
    <t>1in x 4.5mm Nom Thk Gasket Spiral Wound CL1500 AISI 316 Windings Flexible Graphite Filler Dims to ASME B16.20</t>
  </si>
  <si>
    <t>2in x 4.5mm Nom Thk Gasket Spiral Wound CL150 Dims to
ASME B16.20</t>
  </si>
  <si>
    <t xml:space="preserve">SS TP316 Windings Graphite Filler SS TP316 Inner Ring CS Outer Ring </t>
  </si>
  <si>
    <t>3in x 3.0mm Nom Thk Gasket Full Face CL150 Dims to ASME B16.21</t>
  </si>
  <si>
    <t>3in x 4.5mm Nom Thk Gasket Spiral Wound CL150 Dims to
ASME B16.20</t>
  </si>
  <si>
    <t>24in x 3.0mm Nom Thk Gasket Full Face CL150 Dims to ASME
B16.21</t>
  </si>
  <si>
    <t>1in x 3.0mm Nom Thk Gasket Full Face CL150 Dims to ASME B16.21</t>
  </si>
  <si>
    <t>5/8" X 105MM STUD BOLT (CONT)  W/ 2 HVY HEX NUTS B1.1 DIA (IMP) X LEN (MET)</t>
  </si>
  <si>
    <t>5/8" X 90MM STUD BOLT (CONT)  W/ 2 HVY HEX NUTS B1.1 DIA (IMP) X LEN (MET)</t>
  </si>
  <si>
    <t>7/8" X 155MM STUD BOLT (CONT) W/ 2 HVY HEX NUTS B1.1 DIA (IMP) X LEN (MET)</t>
  </si>
  <si>
    <t>1 1/4" X 225MM STUD BOLT (CONT)  W/ 2 HVY HEX NUTS B1.1 DIA (IMP) X LEN (MET)</t>
  </si>
  <si>
    <t>1/2" X 80MM STUD BOLT (CONT)  W/ 2 HVY HEX NUTS B1.1 DIA (IMP) X LEN (MET)</t>
  </si>
  <si>
    <t>3/4" X 110MM STUD BOLT (CONT)  W/ 2 HVY HEX NUTS B1.1 DIA (IMP) X LEN (MET)</t>
  </si>
  <si>
    <t>06Insulation</t>
  </si>
  <si>
    <t>4355-PS3BR12-6-50-0001-001-3~4355-PS3BR12-6-51-0002-001-2</t>
  </si>
  <si>
    <t>Insulation</t>
  </si>
  <si>
    <t>Aerogel 50 mm + SS clading</t>
  </si>
  <si>
    <t>BID-MAL-PS3BR13</t>
  </si>
  <si>
    <t>2in Sch10S Pipe Seamless Bevelled Ends  ASME B36.19M NACE MR0175/ISO15156</t>
  </si>
  <si>
    <t>20in Sch10S Pipe Seamless Bevelled Ends ASME B36.19M NACE MR0175/ISO15156</t>
  </si>
  <si>
    <t>14in Sch10S Pipe Seamless Bevelled Ends ASME B36.19M NACE MR0175/ISO15156</t>
  </si>
  <si>
    <t>2in Sch80 Pipe Seamless Bevelled Ends Dimensions to ASME B36.10M NACE
MR0175/ISO15156</t>
  </si>
  <si>
    <t>12in Sch120 Pipe Seamless Bevelled Ends Dimensions to ASME B36.10M NACE
MR0175/ISO15156</t>
  </si>
  <si>
    <t>14in 60.00mm WT Pipe Seamless Bevelled Ends Dimensions to ASME B36.10M
NACE MR0175/ISO15156</t>
  </si>
  <si>
    <t>1in Sch10S Pipe Seamless Bevelled Ends ASME B36.19M</t>
  </si>
  <si>
    <t>Titanium ASTM B861 Gr 2 / ASTM B862 Gr 2</t>
  </si>
  <si>
    <t>10in 34.00mm WT Pipe Seamless Bevelled Ends Dimensions to ASME B36.10M
NACE MR0175/ISO15156</t>
  </si>
  <si>
    <t>8in 30.00mm WT Pipe Seamless Bevelled Ends Dimensions to ASME B36.10M NACE
MR0175/ISO15156</t>
  </si>
  <si>
    <t>24in 68.00mm WT Pipe Seamless Bevelled Ends Dimensions to ASME B36.10M
NACE MR0175/ISO15156</t>
  </si>
  <si>
    <t>12in 40.00mm WT Pipe Seamless Bevelled Ends Dimensions to ASME B36.10M
NACE MR0175/ISO15156</t>
  </si>
  <si>
    <t>12in Sch40 Pipe Seamless Bevelled Ends Dims to ASME B36.10 NACE
MR0175/ISO15156</t>
  </si>
  <si>
    <t>18in Pipe Continuous Filament Wound Plain End Dims to Manufacturers Standard</t>
  </si>
  <si>
    <t>20in Sch10S Elbow 90 Degrees Long Radius SeamlessBW Dims to ASME B16.9 NACE MR0175/ISO15156</t>
  </si>
  <si>
    <t>14in Sch10S Elbow 90 Degrees Long Radius Seamless BW Dims to ASME B16.9
NACE MR0175/ISO15156</t>
  </si>
  <si>
    <t>12in Sch120 Elbow 90 Degrees Long Radius Seamless BW Dims to ASME B16.9
NACE MR0175/ISO15156</t>
  </si>
  <si>
    <t>14in 60.00mm WT Elbow 90 Degrees Long Radius Seamless BW Dims to ASME
B16.9 NACE MR0175/ISO15156</t>
  </si>
  <si>
    <t>1in Sch10S Elbow 90 Degrees Long Radius Seamless BW Dims to ASME B16.9</t>
  </si>
  <si>
    <t xml:space="preserve"> Titanium ASTM B363 Gr WPT2 </t>
  </si>
  <si>
    <t>10in 34.00mm WT Elbow 90 Degrees Long Radius Seamless BW Dims to ASME
B16.9 NACE MR0175/ISO15156</t>
  </si>
  <si>
    <t>8in 30.00mm WT Elbow 90 Degrees Long Radius Seamless BW Dims to ASME
B16.9 NACE MR0175/ISO15156</t>
  </si>
  <si>
    <t>24in 68.00mm WT Elbow 90 Degrees Long Radius Seamless BW Dims to ASME
B16.9 NACE MR0175/ISO15156</t>
  </si>
  <si>
    <t>12in 40.00mm WT Elbow 90 Degrees Long Radius Seamless BW Dims to ASME
B16.9 NACE MR0175/ISO15156</t>
  </si>
  <si>
    <t>12in Sch40 Elbow 90 Degrees Long Radius Seamless BW Dims to ASME B16.9
NACE MR0175/ISO15156</t>
  </si>
  <si>
    <t>18in Elbow 90 Deg Helical Filament Wound Bell &amp; Spigot Long Radius Dims to
Manufacturers Standard</t>
  </si>
  <si>
    <t>18in Elbow 90 Deg Helical Filament Wound Bell &amp; Spigot Long Radius Dims to Manufacturers Standard</t>
  </si>
  <si>
    <t>3in Elbow 90 Deg Helical Filament Wound Bell &amp; Spigot Long Radius Dims to Manufacture</t>
  </si>
  <si>
    <t>3in Elbow 45 Deg Helical Filament Wound Bell &amp; Spigot Long Radius Dims to
Manufacturers Standard</t>
  </si>
  <si>
    <t>18in x 1in Branch Saddle Helical Filament Wound Dims to Manufacturers Standard: 20 Bar</t>
  </si>
  <si>
    <t>GRVE-Bisphenol A: Vinylester</t>
  </si>
  <si>
    <t>2in Sch10S WN Orifice Flange CL600 Raised Face Dims to ASME
B16.36 NACE MR0175/ISO15156 DEP STD DRG S-38.130-001 2022</t>
  </si>
  <si>
    <t xml:space="preserve">Stainless Steel ASTM A182 Gr F316 c/w 1/2in BW Taps </t>
  </si>
  <si>
    <t>Lapped Joint</t>
  </si>
  <si>
    <t>18in Long WN Flange Helical Filament Wound Bell &amp; Spigot Dims to ASME
B16.5 CL150 Flat Face Dims to Manufacturers Standard</t>
  </si>
  <si>
    <t>18in Long WN Flange Helical Filament Wound Bell &amp; Spigot Dims to ASME B16.5 CL150 Flat Face Dims to Manufacturers Standard</t>
  </si>
  <si>
    <t>3in Long WN Flange Helical Filament Wound Bell &amp; Spigot Dims to ASME B16.5</t>
  </si>
  <si>
    <t xml:space="preserve">Stainless Steel 316 Windings Graphite Filler Stainless Steel 316 Inner Ring
CS Outer Ring </t>
  </si>
  <si>
    <t xml:space="preserve">AISI 316 Windings Flexible Graphite Filler Stainless Steel 316 Inner Ring
CS Outer Ring </t>
  </si>
  <si>
    <t>2in x 4.5mm Nom Thk Gasket Spiral Wound CL150 Dims
to ASME B16.20</t>
  </si>
  <si>
    <t>1in x 3.2mm Nom Thk GasketRaised Face CL150 Dims to ASME B16.5</t>
  </si>
  <si>
    <t xml:space="preserve">expanded PTFE </t>
  </si>
  <si>
    <t>3in x 3.0mm Nom Thk Gasket Full Face CL150 Dims to ASME
B16.21</t>
  </si>
  <si>
    <t>18in x 3.0mm Nom Thk Gasket Full Face CL150 Dims to ASME
B16.21</t>
  </si>
  <si>
    <t>18in x 3.0mm Nom Thk Gasket Full Face CL150 Dims to ASME B16.21</t>
  </si>
  <si>
    <t>1in x 3.0mm Nom Thk Gasket Full Face CL150 Dims to ASME
B16.21</t>
  </si>
  <si>
    <t>3in x 3.0mm Nom Thk Gasket Full Face CL150 Dims to ASME B</t>
  </si>
  <si>
    <t xml:space="preserve">Ethylene Propylene Rubber (EDPM) Hardness 70- +/- 5 Shore A </t>
  </si>
  <si>
    <t>5/8" x 90MM STUD BOLT (CONT) W/ 2 HVY HEX NUTS B1.1 DIA (IMP) X LEN (MET)</t>
  </si>
  <si>
    <t>5/8" x 100MM STUD BOLT (CONT) W/ 2 HVY HEX NUTS B1.1 DIA (IMP) X LEN (MET)</t>
  </si>
  <si>
    <t>5/8" x 115MM STUD BOLT (CONT) W/ 2 HVY HEX NUTS B1.1 DIA (IMP) X LEN (MET)</t>
  </si>
  <si>
    <t>7/8" x 135MM STUD BOLT (CONT)  W/ 2 HVY HEX NUTS B1.1 DIA (IMP) X LEN (MET)</t>
  </si>
  <si>
    <t>5/8" x 105MM STUD BOLT (CONT)  W/ 2 HVY HEX NUTS B1.1 DIA (IMP) X LEN (MET)</t>
  </si>
  <si>
    <t>5/8" x 105MM STUD BOLT (CONT) W/ 2 HVY HEX NUTS B1.1 DIA (IMP) X LEN (MET)</t>
  </si>
  <si>
    <t>1/2" x 80MM STUD BOLT (CONT) W/ 2 HVY HEX NUTS B1.1 DIA (IMP) X LEN (MET)</t>
  </si>
  <si>
    <t>1 1/8" x 160MM STUD BOLT (CONT) W/ 2 HVY HEX NUTS B1.1 DIA (IMP) X LEN (MET)</t>
  </si>
  <si>
    <t>4355-PS3BR13-6-50-0001-001-3~4355-PS3BR13-6-51-0002-001-2</t>
  </si>
  <si>
    <t>BID-MAL-PS3BR14</t>
  </si>
  <si>
    <t>2in Sch80 Pipe Seamless Threaded  Dims to ASME B36.10</t>
  </si>
  <si>
    <t>1in Sch80S Pipe Seamless Bevelled Ends  Dims to ASME B36.19 NACE
MR0175/ISO15156</t>
  </si>
  <si>
    <t>3in Pipe Continuous Filament Wound Plain End  Dims to Manufacturers Standard</t>
  </si>
  <si>
    <t>36in Sch10 Pipe Welded Bevelled Ends ASME B36.19M NACE MR0175/ISO15156</t>
  </si>
  <si>
    <t>30in Sch10S Pipe Seamless Bevelled Ends ASME B36.19M NACE
MR0175/ISO15156</t>
  </si>
  <si>
    <t>Stainless Steel ASTM A358 Gr 316 CL1</t>
  </si>
  <si>
    <t>24in Sch20 Pipe Seamless Bevelled Ends  Dimensions to ASME B36.10M NACE MR0175/ISO15156</t>
  </si>
  <si>
    <t>4in Sch40 Pipe Seamless Bevelled Ends  Dimensions to ASME B36.10M NACE
MR0175/ISO15156</t>
  </si>
  <si>
    <t>10in Sch120 Pipe Seamless Bevelled Ends Dimensions to ASME B36.10M NACE MR0175/ISO15156</t>
  </si>
  <si>
    <t>1in Sch10S Pipe Seamless Bevelled Ends ASTM B862 Gr 2ASME B36.19M</t>
  </si>
  <si>
    <t>TitaniumASTM B861 Gr 2</t>
  </si>
  <si>
    <t>14in 42.00mm WT Pipe Seamless Bevelled Ends Dimensions to ASME
B36.10M NACE MR0175/ISO15156</t>
  </si>
  <si>
    <t>24in 68.00mm WT Pipe Seamless Bevelled Ends Dimensions to ASME
B36.10M NACE MR0175/ISO15156</t>
  </si>
  <si>
    <t>12in 40.00mm WT Pipe Seamless Bevelled Ends Dimensions to ASME
B36.10M NACE MR0175/ISO15156</t>
  </si>
  <si>
    <t>16in Sch30 Pipe Welded Bevelled Ends Dimensions to ASME B36.10M NACE MR0175/ISO15156</t>
  </si>
  <si>
    <t>Low Temp Carbon Steel ASTM A333-6/A671-CC65 cl 22 + Clad UNS N08825</t>
  </si>
  <si>
    <t>2in Pipe Continuous Filament Wound Plain End Dims to Manufacturers Standard</t>
  </si>
  <si>
    <t>3in Sch80 Elbow 90 Degrees Long Radius Seamless BW Dims to ASME B16.9
NACE MR0175/ISO15156</t>
  </si>
  <si>
    <t>3in Sch80 Elbow 45 Degrees Long Radius Seamless BW Dims to ASME B16.9
NACE MR0175/ISO15156</t>
  </si>
  <si>
    <t>36in Sch10 Elbow 90 Degrees Long Radius Welded BW Dims to ASME B16.9 NACE
MR0175/ISO15156</t>
  </si>
  <si>
    <t xml:space="preserve">Alloy 825 ASTM B366-WPNICMC </t>
  </si>
  <si>
    <t>30in Sch10S Elbow 90 Degrees Long Radius Welded BW Dims to ASME B16.9 NACE MR0175/ISO15156</t>
  </si>
  <si>
    <t xml:space="preserve">Stainless Steel ASTM A403 WP316 WP-WX </t>
  </si>
  <si>
    <t>24in Sch20 Elbow 90 Degrees Long Radius Seamless BW Dims to ASME
B16.9 NACE MR0175/ISO15156</t>
  </si>
  <si>
    <t>4in Sch40 Elbow 90 Degrees Long Radius Seamless BW Dims to ASME B16.9
NACE MR0175/ISO15156</t>
  </si>
  <si>
    <t>4in Sch40 Elbow 45 Degrees Long Radius Seamless BW Dims to ASME B16.9 NACE MR0175/ISO15156</t>
  </si>
  <si>
    <t>2in Sch80 Elbow 90 Degrees Long Radius Seamless BW Dims to ASME B16.9
NACE MR0175/ISO15156</t>
  </si>
  <si>
    <t>2in Sch80 Elbow 45 Degrees Long Radius SeamlessBW Dims to ASME B16.9
NACE MR0175/ISO15156</t>
  </si>
  <si>
    <t>10in Sch120 Elbow 90 Degrees Long Radius Seamless BW Dims to ASME
B16.9 NACE MR0175/ISO15156</t>
  </si>
  <si>
    <t>1in Sch10S Elbow 90 Degrees Long Radius SeamlessBW Dims to ASME B16.9</t>
  </si>
  <si>
    <t xml:space="preserve">Titanium ASTM B363 Gr WPT2 </t>
  </si>
  <si>
    <t>10in 34.00mm WT Elbow 90 Degrees Long Radius Seamless BW Dims to
ASME B16.9 NACE MR0175/ISO15156</t>
  </si>
  <si>
    <t>24in 68.00mm WT Elbow 90 Degrees Long Radius Seamless BW Dims to
ASME B16.9 NACE MR0175/ISO15156</t>
  </si>
  <si>
    <t>12in 40.00mm WT Elbow 90 Degrees Long Radius Seamless BW Dims to ASME B16.9 NACE MR0175/ISO15156</t>
  </si>
  <si>
    <t>16in Sch30 Elbow 90 Degrees Long Radius Seamless BW 
Dims to ASME B16.9 NACE MR0175/ISO15156</t>
  </si>
  <si>
    <t>Low Temp Carbon Steel ASTM A420 WPL6CLAD UNS N08825</t>
  </si>
  <si>
    <t>1in Elbow 90 Deg Helical Filament Wound Bell &amp; Spigot Long Radius Dims to Manufacturers Standard</t>
  </si>
  <si>
    <t>2in Elbow 90 Deg Helical Filament Wound Bell &amp; Spigot  Dims to Manufacturers Standard</t>
  </si>
  <si>
    <t>4in Sch40 WN Flange CL150 Raised Face Dims to ASME B16.5 NACE
MR0175/ISO15156</t>
  </si>
  <si>
    <t>2in Sch80 WN Orifice Flange CL600 Raised Face Dims to ASME B16.36</t>
  </si>
  <si>
    <t xml:space="preserve">Carbon Steel ASTM A105 c/w 1/2in BW Taps </t>
  </si>
  <si>
    <t>Lapped Joint Backing</t>
  </si>
  <si>
    <t>18in Long WN Flange Helical Filament Wound Bell &amp; Spigot Dims to
ASME B16.5 CL150 Flat Face Dims to Manufacturers Standard</t>
  </si>
  <si>
    <t>2in Long WN Flange Helical Filament Wound Bell &amp; Spigot Dims to ASME
B16.5 CL150 Flat Face Dims to Manufacturers Standard</t>
  </si>
  <si>
    <t xml:space="preserve">SS TP316/316L Windings EXFOLIATED EXPANDED GRAPHITE Filler SS TP316/316L Inner Ring CS Outer Ring </t>
  </si>
  <si>
    <t>4in x 4.5mm Nom Thk Gasket Spiral Wound CL150 Dims to ASME B16.20</t>
  </si>
  <si>
    <t>18in x 3.0mm Nom Thk Gasket Full Face CL150 Dims to
ASME B16.21</t>
  </si>
  <si>
    <t>2in x 3.0mm Nom Thk Gasket Full Face CL150 Dims to
ASME B16.21</t>
  </si>
  <si>
    <t>5/8" x 90MM STUD BOLT (CONT) W/2 HVY HEX NUTS B1.1 DIA (IMP) X LEN (MET)</t>
  </si>
  <si>
    <t>7/8" x 135MM STUD BOLT (CONT) W/2 HVY HEX NUTS  B1.1 DIA (IMP) X LEN (MET)</t>
  </si>
  <si>
    <t>5/8" x 105MM STUD BOLT (CONT) W/2 HVY HEX NUTS  B1.1 DIA (IMP) X LEN (MET)</t>
  </si>
  <si>
    <t>5/8" x 105MM STUD BOLT (CONT) W/2 HVY HEX NUTS B1.1 DIA (IMP) X LEN (MET)</t>
  </si>
  <si>
    <t>5/8" x 115MM STUD BOLT (CONT) W/2 HVY HEX NUTS B1.1 DIA (IMP) X LEN (MET)</t>
  </si>
  <si>
    <t>1/2" x 80MM STUD BOLT (CONT) W/2 HVY HEX NUTS B1.1 DIA (IMP) X LEN (MET)</t>
  </si>
  <si>
    <t>1 1/8" x 160MM STUD BOLT (CONT) W/2 HVY HEX NUTS B1.1 DIA (IMP) X LEN (MET)</t>
  </si>
  <si>
    <t>4355-PS3BR14-6-50-0001-001-4,4355-PS3BR14-6-51-0001-001-2</t>
  </si>
  <si>
    <t>BID-MAL-PS3BR15</t>
  </si>
  <si>
    <t>36in Sch20 Pipe Welded Bevelled Ends Dimensions to ASME B36.10M NACE MR0175/ISO15156</t>
  </si>
  <si>
    <t>Low Temp Carbon Steel ASTM A671-CC65 cl 22</t>
  </si>
  <si>
    <t>24in Sch20 Pipe Seamless Bevelled Ends Dimensions to ASME B36.10M NACE MR0175/ISO15156</t>
  </si>
  <si>
    <t xml:space="preserve">1in Pipe </t>
  </si>
  <si>
    <t>Alloy 625 Tubing</t>
  </si>
  <si>
    <t>36in x 4.5mm Nom Thk Gasket Spiral Wound CL150 Dims to ASME B16.20</t>
  </si>
  <si>
    <t>SS TP316/316L Windings EXFOLIATED EXPANDED GRAPHITE Filler SS TP316/316L Inner Ring
CS Outer Ring</t>
  </si>
  <si>
    <t>36in Sch20 Elbow 90 Degrees Long Radius Welded BW Dims to ASME B16.9 NACE
MR0175/ISO15156</t>
  </si>
  <si>
    <t>Low Temp Carbon Steel ASTM A860 WPHY65</t>
  </si>
  <si>
    <t>24in Sch20 Elbow 90 Degrees Long Radius Seamless BW Dims to ASME B16.9 NACE
MR0175/ISO15156</t>
  </si>
  <si>
    <t>2in Sch80 Elbow 90 Degrees Long Radius Seamless BW Dims to ASME B16.9 NACE MR0175/ISO15156</t>
  </si>
  <si>
    <t>36in Sch20 WN Flange CL150 Raised Face Dims to ASME B16.47 Series A NACE
MR0175/ISO15156</t>
  </si>
  <si>
    <t>1 1/2" x 345mm STUD BOLT (CONT) W/2 HVY HEX NUTS B1.1 DIA (IMP) X LEN (MET)</t>
  </si>
  <si>
    <t>5/8" x 90mm STUD BOLT (CONT) W/ 2 HVY HEX NUTS B1.1 DIA (IMP) X LEN (MET)</t>
  </si>
  <si>
    <t>4355-PS3BR15-6-51-0001-001-3</t>
  </si>
  <si>
    <t>BID-MAL-PS3C</t>
  </si>
  <si>
    <t>Aluminium Alloys ASTM B148 Gr C95500 Aluminium Bronze: PTFE Floating</t>
  </si>
  <si>
    <t>3/4in Cap Threaded ASME B1.20.1 NPT Female CL3000 Carbon Steel ASTM A105 Galvanised Dims to ASME B16.11</t>
  </si>
  <si>
    <t>2in x 3/4in Reducing Tee Threaded ASME B1.20.1 NPT Female CL3000 Carbon Steel ASTM A105 Galvanised Dims to ASME B16.11</t>
  </si>
  <si>
    <t>2in x 1in Reducing Tee Threaded ASME B1.20.1 NPT Female CL3000 Carbon Steel ASTM A105 Galvanised Dims to ASME B16.11</t>
  </si>
  <si>
    <t>3/4in Sch80 Pipe Seamless Threaded Carbon Steel API 5L Gr B Galvanised Dims to ASME B36.10</t>
  </si>
  <si>
    <t>3/4in Ball RB Valve Threaded CL300 ASME B1.20.1 NPT Female Dims to ISO 17292 Aluminium Alloys ASTM B148 Gr C95500 Aluminium Bronze: PTFE
Floating Ball Lever Operated Datasht To Follow</t>
  </si>
  <si>
    <t>2in Sch10S Elbow 45 Degrees Long Radius SeamlessBW Stainless Steel ASTM A403 WP316L Dims to ASME B16.9 NACE MR0175/ISO15156</t>
  </si>
  <si>
    <t>2in Sch10S Elbow 90 Degrees Long Radius SeamlessBW Stainless Steel ASTM A403 WP316L Dims to ASME B16.9 NACE MR0175/ISO15156</t>
  </si>
  <si>
    <t>1in Elbow 45 Degrees Threaded ASME B1.20.1 NPT Female CL3000 Carbon Steel ASTM A105 Galvanised Dims to ASME B16.11</t>
  </si>
  <si>
    <t>COUPLING</t>
  </si>
  <si>
    <t>1/2in Coupling Threaded ASME B1.20.1 NPT Female CL3000 Carbon Steel ASTM A105 Galvanised Dims to ASME B16.11</t>
  </si>
  <si>
    <t>1/2in Ball RB Valve Threaded CL300 ASME B1.20.1 NPT Female Dims to ISO 17292 Aluminium Alloys ASTM B148 Gr C95500 Aluminium Bronze: PTFE
Floating Ball Lever Operated Datasht To Follow</t>
  </si>
  <si>
    <t>3in Sch80 Pipe Seamless Bevelled Ends  Dimensions to ASME B36.10M NACE MR0175/ISO15156</t>
  </si>
  <si>
    <t xml:space="preserve">2in ‐ 2in x 1/2in XXS Branch Fitting Flanged CL150 Raised Face Dims to ASME B16.5 150mm Standout Dims to MSS SP‐97 NACE </t>
  </si>
  <si>
    <t>1/2in Sch80S Elbow 90 Degrees Long Radius SeamlessBW Stainless Steel ASTM A403 WP316 Dims to ASME B16.9 NACE MR0175/ISO15156</t>
  </si>
  <si>
    <t>1/2in Sch80S Pipe Seamless Bevelled Ends Stainless Steel ASTM A312 TP316 Dims to ASME B36.19 NACE MR0175/ISO15156</t>
  </si>
  <si>
    <t>1in Sch80S x 1/2in Sch80S Reducing Tee SeamlessBW Stainless Steel ASTM A403 WP316 Dims to ASME B16.9 NACE MR0175/ISO15156</t>
  </si>
  <si>
    <t>1in Sch80S x 1/2in Sch80S Concentric Reducer SeamlessBW Stainless Steel ASTM A403 WP316 Dims to ASME B16.9 NACE MR0175/ISO15156</t>
  </si>
  <si>
    <t>1/2in Spectacle Blind CL1500 Raised Face Alloy 825ASTM B424 UNS N08825 Dims to ASME B16.48 NACE MR0175/ISO15156</t>
  </si>
  <si>
    <t>1/2in Sch40S WN Flange CL1500 Raised Face Alloy 825 ASTM B564 UNS N06625 Dims to ASME B16.5 NACE MR0175/ISO15156</t>
  </si>
  <si>
    <t>1/2in Sch40S Elbow 90 Degrees Long Radius SeamlessBW Alloy 825ASTM B366-WPNICMC Dims to ASME B16.9 NACE MR0175/ISO15156</t>
  </si>
  <si>
    <t>1in Sch40S x 1/2in Sch40S Concentric Reducer SeamlessBW Alloy 825ASTM B366-WPNICMC Dims to ASME B16.9 NACE MR0175/ISO15156</t>
  </si>
  <si>
    <t>1/2in x 4.5mm Nom Thk Gasket Spiral Wound CL1500Alloy 825 Windings EXFOLIATED EXPANDED GRAPHITE FillerAlloy 825 Inner Ring CS Outer Ring Dims
to ASME B16.20</t>
  </si>
  <si>
    <t>1/2in Sch40S Pipe Seamless Bevelled Ends Alloy 825ASTM B423 UNS N08825ASME B36.19M NACE MR0175/ISO15156</t>
  </si>
  <si>
    <t>2in Sch160 WN Flange CL1500 Raised Face Stainless Steel ASTM A182 Gr F316 Dims to ASME B16.5 NACE MR0175/ISO15156</t>
  </si>
  <si>
    <t>1/2in Sch80S Equal Tee SeamlessBW Stainless Steel ASTM A403 WP316 Dims to ASME B16.9 NACE MR0175/ISO15156</t>
  </si>
  <si>
    <t>2in Sch160 Pipe Seamless Bevelled Ends Stainless Steel ASTM A312 TP316 Dims to ASME B36.10 NACE MR0175/ISO15156</t>
  </si>
  <si>
    <t>1/2in Ball RB Valve Flanged CL1500 Raised Face Dims to ISO 17292 Stainless Steel ASTM A182 Gr F316/A351 CF8M AISI 316: PCTFE Floating Ball Extended
Bonnet Lever Operated Short Pattern NACE MR0175/ISO15156 Datasht To Follow</t>
  </si>
  <si>
    <t>Stainless Steel ASTM A182 Gr F316/A351 CF8M AISI 316: PCTFE Floating Ball</t>
  </si>
  <si>
    <t>3/4in Sch80S Elbow 90 Degrees Long Radius SeamlessBW Stainless Steel ASTM A403 WP316 Dims to ASME B16.9 NACE MR0175/ISO15156</t>
  </si>
  <si>
    <t>3/4in x 4.5mm Nom Thk Gasket Spiral Wound CL1500 AISI 316 Windings Flexible Graphite Filler Stainless Steel 316 Inner Ring CS Outer Ring Dims to ASME
B16.20</t>
  </si>
  <si>
    <t>3/4in Sch80S Pipe Seamless Bevelled Ends Stainless Steel ASTM A312 TP316 Dims to ASME B36.19 NACE MR0175/ISO15156</t>
  </si>
  <si>
    <t>3/4in Check Valve Piston Flanged CL1500 Raised Face Dims to API 602 Stainless Steel ASTM A182-F316 AISI 316: Stellite Trim NACE MR0175/ISO15156
Datasht To Follow</t>
  </si>
  <si>
    <t>1/2in Blind Flange CL1500 Raised Face Stainless Steel ASTM A182 Gr F316L Dims to ASME B16.5 NACE MR0103</t>
  </si>
  <si>
    <t>3/4in Sch80S x 1/2in Sch80S Concentric Reducer SeamlessBW Stainless Steel ASTM A403 WP316 Dims to ASME B16.9 NACE MR0175/ISO15156</t>
  </si>
  <si>
    <t>3/4in Sch80S Elbow 45 Degrees Long Radius SeamlessBW Stainless Steel ASTM A403 WP316 Dims to ASME B16.9 NACE MR0175/ISO15156</t>
  </si>
  <si>
    <t>1in Sch80S x 3/4in Sch80S Concentric Reducer SeamlessBW Stainless Steel ASTM A403 WP316 Dims to ASME B16.9 NACE MR0175/ISO15156</t>
  </si>
  <si>
    <t>1in Ball RB Valve Flanged CL1500 Raised Face Dims to ISO 17292 Stainless Steel ASTM A182 Gr F316/A351 CF8M AISI 316: PCTFE Floating Ball Extended
Bonnet Lever Operated Short Pattern NACE MR0175/ISO15156 Datasht To Follow</t>
  </si>
  <si>
    <t>1in Spectacle Blind CL1500 Raised Face Stainless Steel ASTM A240 Gr 316 Dims to ASME B16.48 NACE MR0175/ISO15156</t>
  </si>
  <si>
    <t>1in Sch80S Elbow 45 Degrees Long Radius SeamlessBW Stainless Steel ASTM A403 WP316 Dims to ASME B16.9 NACE MR0175/ISO15156</t>
  </si>
  <si>
    <t>3/4in Sch80S Equal Tee SeamlessBW Stainless Steel ASTM A403 WP316 Dims to ASME B16.9 NACE MR0175/ISO15156</t>
  </si>
  <si>
    <t>SS TP316/316L Windings EXFOLIATED EXPANDED GRAPHITE Filler SS TP316/316L Inner Ring CS Outer</t>
  </si>
  <si>
    <t>3/4in Blind Flange CL150 Raised Face Carbon Steel ASTM A105 Dims to ASME B16.5</t>
  </si>
  <si>
    <t>1in Blind Flange CL150 Raised Face Carbon Steel ASTM A105 Dims to ASME B16.5</t>
  </si>
  <si>
    <t>2in Blind Flange CL150 Raised Face Carbon Steel ASTM A105 Dims to ASME B16.5</t>
  </si>
  <si>
    <t>1in Sch160 WN Flange CL150 Raised Face Carbon Steel ASTM A105 Dims to ASME B16.5</t>
  </si>
  <si>
    <t>1in x 4.5mm Nom Thk Gasket Spiral Wound CL150 SS TP316 Windings Graphite Filler SS TP316 Inner Ring CS Outer Ring Dims to ASME B16.20</t>
  </si>
  <si>
    <t>2in - 2in x 3/4in XXS Branch Fitting Flanged CL150 Raised Face Dims to ASME B16.5 150mm Standout Carbon Steel ASTM A105 Dims to MSS SP-97</t>
  </si>
  <si>
    <t>1in Sch160 Pipe Seamless Bevelled Ends Carbon Steel ASTM A106 Gr B Dims to ASME B36.10</t>
  </si>
  <si>
    <t>1in Ball FB Valve Flanged CL150 Raised Face Dims to ISO 17292 Carbon Steel ASTM A105N/ASTM A216 Gr WCB/WCC AISI 316 / PTFE Trim Floating Ball
Lever Operated Datasht To Follow</t>
  </si>
  <si>
    <t>Carbon Steel ASTM A105N/ASTM A216 Gr WCB/WCC AISI 316 / PTFE Trim</t>
  </si>
  <si>
    <t>3/4in Ball RB Valve Flanged CL150 Raised Face Dims to ISO 17292 Carbon Steel ASTM A105N/ASTM A216 Gr WCB/WCC AISI 316 / PTFE Trim Floating Ball
Lever Operated Short Pattern Datasht To Follow</t>
  </si>
  <si>
    <t>1in Sch160 Elbow 90 Degrees Long Radius Seamless BW Carbon Steel ASTM A234 Gr WPB Dims to ASME B16.9</t>
  </si>
  <si>
    <t>2in Ball FB Valve Flanged CL1500 Raised Face Dims to API 6DASTM A350 Gr LF2 CL.1/A352 Gr LCCAlloy 825: PEEK Trunnion Mounted Extended Bonnet
Lever Operated Long Pattern NACE MR0175/ISO15156 Datasht To Follow</t>
  </si>
  <si>
    <t>2in x 4.5mm Nom Thk Gasket Spiral Wound CL1500 Stainless Steel 316 Windings Flexible Graphite Filler Stainless Steel 316 Inner Ring CS Outer Ring Dims
to ASME B16.20</t>
  </si>
  <si>
    <t>2in Ball FB Valve Flanged CL1500 Raised Face Dims to API 6D Low Temp Carbon SteelASTM A350 Gr LF2 CL.1/A352 Gr LCC Alloy 825: Filled PTFE Trunnion
Mounted Extended Bonnet Lever Operated Long Pattern NACE MR0175/ISO15156 Datasht To Follow</t>
  </si>
  <si>
    <t>12in Sch120 Elbow 45 Degrees Long Radius SeamlessBW Low Temp Carbon Steel ASTM A420 WPL6 Dims to ASME B16.9 NACE MR0175/ISO15156</t>
  </si>
  <si>
    <t>12in Sch120 Elbow 90 Degrees Long Radius Seamless BW Low Temp Carbon Steel ASTM A420 WPL6 Dims to ASME B16.9 NACE MR0175/ISO15156</t>
  </si>
  <si>
    <t>12in Sch120 x 8in Sch120 Eccentric Reducer Seamless BW Low Temp Carbon Steel ASTM A420 WPL6 Dims to ASME B16.9 NACE MR0175/ISO15156</t>
  </si>
  <si>
    <t>12in Sch120 x 8in Sch120 Reducing Tee Seamless BW Low Temp Carbon Steel ASTM A420 WPL6 Dims to ASME B16.9 NACE MR0175/ISO15156</t>
  </si>
  <si>
    <t>12in Sch120 Pipe Seamless Bevelled Ends Low Temp Carbon Steel ASTM A333 Gr 6 Dimensions to ASME B36.10M NACE MR0175/ISO15156</t>
  </si>
  <si>
    <t>10in Sch120 WN Orifice Flange CL900 Raised Face Low Temp Carbon Steel ASTM A350 Gr LF2 CL1 c/w 1/2in BW Taps Dims to ASME B16.36 NACE
MR0175/ISO15156 DEP STD DRG S-38.130-001 2022</t>
  </si>
  <si>
    <t>10in x 4.5mm Nom Thk Gasket Spiral Wound CL900 SS 316L Windings EXFOLIATED EXPANDED GRAPHITE Filler SS 316L Inner Ring CS Outer Ring Dims to
ASME B16.20</t>
  </si>
  <si>
    <t>14in 60.00mm WT Elbow 45 Degrees Long Radius SeamlessBW Low Temp Carbon Steel ASTM A420 WPL6 Dims to ASME B16.9 NACE MR0175/ISO15156</t>
  </si>
  <si>
    <t>6in Blind Flange CL900 Raised Face Low Temp Carbon Steel ASTM A350 Gr LF2 CL1 Dims to ASME B16.5 NACE MR0175/ISO15156</t>
  </si>
  <si>
    <t>8in Blind Flange CL900 Raised Face Low Temp Carbon Steel ASTM A350 Gr LF2 CL1 Dims to ASME B16.5 NACE MR0175/ISO15156</t>
  </si>
  <si>
    <t>2in Globe Valve Flanged CL1500 Raised Face Dims to API 602 Alloy 825 ASTM B564 UNS N08825 Alloy 825 Plug Type Disc Handwheel Operated Straight
Pattern NACE MR0175/ISO15156 Datasht To Follow</t>
  </si>
  <si>
    <t>2in XXS WN Flange CL1500 Raised Face Low Temp Carbon Steel ASTM A350 Gr LF2 CL1 Dims to ASME B16.5 NACE MR0175/ISO15156</t>
  </si>
  <si>
    <t>3/4in Sch160 WN Flange CL150 Raised Face Low Temp Carbon Steel ASTM A350 Gr LF2 CL1 Dims to ASME B16.5 NACE MR0175/ISO15156</t>
  </si>
  <si>
    <t>2in Sch80 x 3/4in Sch160 Concentric Reducer Seamless BW Low Temp Carbon Steel ASTM A420 WPL6 Dims to ASME B16.9 NACE MR0175/ISO15156</t>
  </si>
  <si>
    <t>3/4in Blind Flange CL150 Raised Face Low Temp Carbon Steel ASTM A350 Gr LF2 CL1 Dims to ASME B16.5 NACE MR0175/ISO15156</t>
  </si>
  <si>
    <t>3/4in Sch160 Elbow 90 Degrees Long Radius Seamless BW Low Temp Carbon Steel ASTM A420 WPL6 Dims to ASME B16.9 NACE MR0175/ISO15156</t>
  </si>
  <si>
    <t>3/4in Sch160 Equal Tee Seamless BW Low Temp Carbon Steel ASTM A420 WPL6 Dims to ASME B16.9 NACE MR0175/ISO15156</t>
  </si>
  <si>
    <t>3/4in Sch160 Elbow 45 Degrees Long Radius SeamlessBW Low Temp Carbon Steel ASTM A420 WPL6 Dims to ASME B16.9 NACE MR0175/ISO15156</t>
  </si>
  <si>
    <t>3/4in x 4.5mm Nom Thk Gasket Spiral Wound CL150 SS TP316/316L Windings EXFOLIATED EXPANDED GRAPHITE Filler SS TP316/316L Inner Ring CS Outer
Ring Dims to ASME B16.20</t>
  </si>
  <si>
    <t>3/4in Sch160 Pipe Seamless Bevelled Ends Low Temp Carbon Steel ASTM A333 Gr 6 Dimensions to ASME B36.10M NACE MR0175/ISO15156</t>
  </si>
  <si>
    <t>3/4in Ball RB Valve Flanged CL150 Raised Face Dims to ISO 17292 Low Temp Carbon SteelASTM A350 Gr LF2 CL.1/A352 Gr LCC Alloy 825: PTF Floating Ball
Extended Bonnet Lever Operated Short Pattern NACE MR0175/ISO15156 Datasht To Follow</t>
  </si>
  <si>
    <t xml:space="preserve">3/4in Sch160 Elbow 90 Degrees Seamless BW Dims to ASME B16.9                                                                                                                                        </t>
  </si>
  <si>
    <t xml:space="preserve">3/4in Sch160 Elbow 45 Degrees Seamless BW Dims to ASME B16.9                                                                                                                                        </t>
  </si>
  <si>
    <t xml:space="preserve">3/4in Sch160 WN Flange CL150 Raised Face Dims to ASME B16.5                                                                                                                                                         </t>
  </si>
  <si>
    <t xml:space="preserve">3/4in Sch160 Pipe Seamless Bevelled Ends Dims to ASME B36.10 NACE MR0175/ISO15156                                                                                                    </t>
  </si>
  <si>
    <t xml:space="preserve">3/4in x 4.5mm Nom Thk Gasket Spiral Wound CL900 Dims to ASME B16.20             </t>
  </si>
  <si>
    <t>6in x 4.5mm Nom Thk Gasket Spiral Wound CL1500 Stainless Steel 316 Windings Flexible Graphite Filler Stainless Steel 316 Inner Ring CS Outer Ring Dims
to ASME B16.20</t>
  </si>
  <si>
    <t>10in Blind Flange CL1500 Raised Face Low Temp Carbon Steel ASTM A350 Gr LF2 CL1 Dims to ASME B16.5 NACE MR0175/ISO15156</t>
  </si>
  <si>
    <t>10in x 4.5mm Nom Thk Gasket Spiral Wound CL1500 Stainless Steel 316 Windings Flexible Graphite Filler Stainless Steel 316 Inner Ring CS Outer Ring
Dims to ASME B16.20</t>
  </si>
  <si>
    <t>8in x 4.5mm Nom Thk Gasket Spiral Wound CL1500 Stainless Steel 316 Windings Flexible Graphite Filler Stainless Steel 316 Inner Ring CS Outer Ring Dims
to ASME B16.20</t>
  </si>
  <si>
    <t>6in 24.00mm WT Pipe Seamless Bevelled Ends Low Temp Carbon Steel ASTM A333 Gr 6 Dimensions to ASME B36.10M NACE MR0175/ISO15156</t>
  </si>
  <si>
    <t>10in 34.00mm WT WN Flange CL1500 Raised Face Low Temp Carbon Steel ASTM A350 Gr LF2 CL1 Dims to ASME B16.5 NACE MR0175/ISO15156</t>
  </si>
  <si>
    <t>10in 34.00mm WT Elbow 90 Degrees Long Radius Seamless BW Low Temp Carbon Steel ASTM A420 WPL6 Dims to ASME B16.9 NACE MR0175/ISO15156</t>
  </si>
  <si>
    <t>10in 34.00mm WT Pipe Seamless Bevelled Ends Low Temp Carbon Steel ASTM A333 Gr 6 Dimensions to ASME B36.10M NACE MR0175/ISO15156</t>
  </si>
  <si>
    <t>1in x 4.5mm Nom Thk Gasket Spiral Wound CL1500 Stainless Steel 316 Windings Flexible Graphite Filler Stainless Steel 316 Inner Ring CS Outer Ring Dims
to ASME B16.20</t>
  </si>
  <si>
    <t>12in Blind Flange CL1500 Raised Face Low Temp Carbon Steel ASTM A350 Gr LF2 CL1 Dims to ASME B16.5 NACE MR0175/ISO15156</t>
  </si>
  <si>
    <t>12in x 4.5mm Nom Thk Gasket Spiral Wound CL1500 Stainless Steel 316 Windings Flexible Graphite Filler Stainless Steel 316 Inner Ring CS Outer Ring
Dims to ASME B16.20</t>
  </si>
  <si>
    <t>20in Blind Flange CL1500 Raised Face Low Temp Carbon Steel ASTM A350 Gr LF2 CL1 Dims to ASME B16.5 NACE MR0175/ISO15156</t>
  </si>
  <si>
    <t>20in 58.00mm WT WN Flange CL1500 Raised Face Low Temp Carbon Steel ASTM A350 Gr LF2 CL1 Dims to ASME B16.5 NACE MR0175/ISO15156</t>
  </si>
  <si>
    <t>20in x 4.5mm Nom Thk Gasket Spiral Wound CL1500 Stainless Steel 316 Windings Flexible Graphite Filler Stainless Steel 316 Inner Ring CS Outer Ring
Dims to ASME B16.20</t>
  </si>
  <si>
    <t>20in 58.00mm WT Pipe Seamless Bevelled Ends Low Temp Carbon Steel ASTM A333 Gr 6 Dimensions to ASME B36.10M NACE MR0175/ISO15156</t>
  </si>
  <si>
    <t>8in Blind Flange CL1500 Raised Face Low Temp Carbon Steel ASTM A350 Gr LF2 CL1 Dims to ASME B16.5 NACE MR0175/ISO15156</t>
  </si>
  <si>
    <t>1/2in Blind Flange CL1500 Raised Face Low Temp Carbon Steel ASTM A350 Gr LF2 CL1 Dims to ASME B16.5 NACE MR0175/ISO15156</t>
  </si>
  <si>
    <t>1/2in x 4.5mm Nom Thk Gasket Spiral Wound CL1500 Stainless Steel 316 Windings Flexible Graphite Filler Stainless Steel 316 Inner Ring CS Outer Ring
Dims to ASME B16.20</t>
  </si>
  <si>
    <t>1in 12.00mm WT Equal Tee Seamless BW Low Temp Carbon Steel ASTM A420 WPL6 Dims to ASME B16.9 NACE MR0175/ISO15156</t>
  </si>
  <si>
    <t>2in Sch160 WN Flange CL150 Raised Face Low Temp Carbon Steel ASTM A350 Gr LF2 CL1 Dims to ASME B16.5 NACE MR0175/ISO15156</t>
  </si>
  <si>
    <t>2in Spectacle Blind CL1500 Raised Face Low Temp Carbon Steel ASTM A516 Gr 60/65/70 Dims to ASME B16.48 NACE MR0175/ISO15156</t>
  </si>
  <si>
    <t>18in 52.00mm WT WN Flange CL1500 Raised Face Low Temp Carbon Steel ASTM A350 Gr LF2 CL1 Dims to ASME B16.5 NACE MR0175/ISO15156</t>
  </si>
  <si>
    <t>20in 58.00mm WT Cap Seamless BW Low Temp Carbon Steel ASTM A420 WPL6 Dims to ASME B16.9 NACE MR0175/ISO15156</t>
  </si>
  <si>
    <t>20in 58.00mm WT x 18in 52.00mm WT Reducing Tee Seamless BW Low Temp Carbon Steel ASTM A420 WPL6 Dims to ASME B16.9 NACE
MR0175/ISO15156</t>
  </si>
  <si>
    <t>18in 52.00mm WT x 2in 14.00mm WT WeldoletBW Low Temp Carbon Steel ASTM A350 Gr LF2 CL1 Dims to MSS SP-97 NACE MR0175/ISO15156</t>
  </si>
  <si>
    <t>2in Check Valve Piston Bolted Cover Flanged CL1500 Raised Face Dims to API 602 Low Temp Carbon Steel ASTM A350 Gr LF2 Cl.1 Alloy 825 NACE
MR0175/ISO15156 Datasht To Follow</t>
  </si>
  <si>
    <t>1in Globe Valve Flanged CL1500 Raised Face Dims to API 602 Low Temp Carbon Steel ASTM A350 Gr LF2 Cl.1 Alloy 825 Plug Type Disc Handwheel
Operated Straight Pattern Extended Bonnet NACE MR0175/ISO15156 Datasht To Follow</t>
  </si>
  <si>
    <t>20in - 20in x 8in 26.00mm WT Branch Outlet BW SCH 160 Low Temp Carbon Steel ASTM A350 Gr LF2 CL1 Dims to MSS SP-97 NACE MR0175/ISO15156</t>
  </si>
  <si>
    <t>6in 24.00mm WT x 2in 14.00mm WT WeldoletBW Low Temp Carbon Steel ASTM A350 Gr LF2 CL1 Dims to MSS SP-97 NACE MR0175/ISO15156</t>
  </si>
  <si>
    <t>12in 40.00mm WT x 2in 14.00mm WT WeldoletBW Low Temp Carbon Steel ASTM A350 Gr LF2 CL1 Dims to MSS SP-97 NACE MR0175/ISO15156</t>
  </si>
  <si>
    <t>12in 40.00mm WT Pipe Seamless Bevelled Ends Low Temp Carbon Steel ASTM A333 Gr 6 Dimensions to ASME B36.10M NACE MR0175/ISO15156</t>
  </si>
  <si>
    <t>24in x 4.5mm Nom Thk Gasket Spiral Wound CL1500 Stainless Steel 316 Windings Flexible Graphite Filler Stainless Steel 316 Inner Ring CS Outer Ring
Dims to ASME B16.20</t>
  </si>
  <si>
    <t>2in Ball RB Valve Flanged CL1500 Raised Face Dims to ISO 17292 Low Temp Carbon SteelASTM A350 Gr LF2 CL.1/A352 Gr LCC Alloy 825: PTF Floating Ball
Extended Bonnet Lever Operated Short Pattern NACE MR0175/ISO15156 Datasht To Follow</t>
  </si>
  <si>
    <t>12in Sch40 Elbow 90 Degrees Long Radius Seamless BW Low Temp Carbon Steel ASTM A420 WPL6 Dims to ASME B16.9 NACE MR0175/ISO15156</t>
  </si>
  <si>
    <t>12in Sch40 Elbow 45 Degrees Long Radius SeamlessBW Low Temp Carbon Steel ASTM A420 WPL6 Dims to ASME B16.9 NACE MR0175/ISO15156</t>
  </si>
  <si>
    <t>12in Sch40 Pipe Seamless Bevelled Ends Low Temp Carbon Steel ASTM A333 Gr 6 Dims to ASME B36.10 NACE MR0175/ISO15156</t>
  </si>
  <si>
    <t>20in 58.00mm WT Elbow 90 Degrees Long Radius Seamless BW Low Temp Carbon Steel ASTM A420 WPL6 Dims to ASME B16.9 NACE MR0175/ISO15156</t>
  </si>
  <si>
    <t>24in 68.00mm WT x 20in 58.00mm WT Concentric Reducer Seamless BW Low Temp Carbon Steel ASTM A420 WPL6 Dims to ASME B16.9 NACE
MR0175/ISO15156</t>
  </si>
  <si>
    <t>24in 68.00mm WT Equal Tee Seamless BW Low Temp Carbon Steel ASTM A420 WPL6 Dims to ASME B16.9 NACE MR0175/ISO15156</t>
  </si>
  <si>
    <t>20in 58.00mm WT x 2in 14.00mm WT WeldoletBW Low Temp Carbon Steel ASTM A350 Gr LF2 CL1 Dims to MSS SP-97 NACE MR0175/ISO15156</t>
  </si>
  <si>
    <t>24in 68.00mm WT Elbow 45 Degrees Long Radius SeamlessBW Low Temp Carbon Steel ASTM A420 WPL6 Dims to ASME B16.9 NACE MR0175/ISO15156</t>
  </si>
  <si>
    <t>12in 40.00mm WT WN Flange CL1500 Raised Face Low Temp Carbon Steel ASTM A350 Gr LF2 CL1 Dims to ASME B16.5 NACE MR0175/ISO15156</t>
  </si>
  <si>
    <t>12in 40.00mm WT Elbow 90 Degrees Long Radius Seamless BW Low Temp Carbon Steel ASTM A420 WPL6 Dims to ASME B16.9 NACE MR0175/ISO15156</t>
  </si>
  <si>
    <t>10in 34.00mm WT x 2in 14.00mm WT WeldoletBW Low Temp Carbon Steel ASTM A350 Gr LF2 CL1 Dims to MSS SP-97 NACE MR0175/ISO15156</t>
  </si>
  <si>
    <t>10in 34.00mm WT Elbow 45 Degrees Long Radius SeamlessBW Low Temp Carbon Steel ASTM A420 WPL6 Dims to ASME B16.9 NACE MR0175/ISO15156</t>
  </si>
  <si>
    <t>24in Paddle Spacer CL1500 Raised Face Low Temp Carbon Steel ASTM A516 Gr 60/65/70 Dims to ASME B16.48 NACE MR0175/ISO15156</t>
  </si>
  <si>
    <t>24in 68.00mm WT WN Flange CL1500 Raised Face Low Temp Carbon Steel ASTM A350 Gr LF2 CL1 Dims to ASME B16.5 NACE MR0175/ISO15156</t>
  </si>
  <si>
    <t>1in Ball RB Valve Flanged CL1500 Raised Face Dims to ISO 17292 Low Temp Carbon SteelASTM A350 Gr LF2 CL.1/A352 Gr LCC Alloy 825: PTF Floating Ball
Extended Bonnet Lever Operated Short Pattern NACE MR0175/ISO15156 Datasht To Follow</t>
  </si>
  <si>
    <t>1in 12.00mm WT Elbow 90 Degrees Long Radius Seamless BW Low Temp Carbon Steel ASTM A420 WPL6 Dims to ASME B16.9 NACE MR0175/ISO15156</t>
  </si>
  <si>
    <t>1in Gate Valve Flanged CL1500 Raised Face Dims to API 602 Low Temp Carbon Steel ASTM A350 Gr LF2 Cl.1 Alloy 825 OS&amp;Y: Bolted Bonnet: Wedge Design:
Handwheel Operated Non Extended Bonnet NACE MR0175/ISO15156 Datasht To Follow</t>
  </si>
  <si>
    <t>12in 40.00mm WT x 10in 34.00mm WT Concentric Reducer Seamless BW Low Temp Carbon Steel ASTM A420 WPL6 Dims to ASME B16.9 NACE
MR0175/ISO15156</t>
  </si>
  <si>
    <t>12in - 36in x 1in 12.00mm WT Branch Fitting Flanged CL1500 Raised Face Dims to ASME B16.5 150mm Standout Low Temp Carbon Steel ASTM A350 Gr LF2
CL1 Dims to MSS SP-97 NACE MR0175/ISO15156</t>
  </si>
  <si>
    <t>Low Temp Carbon Steel ASTM A350 Gr LF2</t>
  </si>
  <si>
    <t>12in 40.00mm WT x 1in 12.00mm WT WeldoletBW Low Temp Carbon Steel ASTM A350 Gr LF2 CL1 Dims to MSS SP-97 NACE MR0175/ISO15156</t>
  </si>
  <si>
    <t>CL1</t>
  </si>
  <si>
    <t>12in Ball RB Valve Flanged CL1500 Raised Face Dims to API 6D Low Temp Carbon SteelASTM A350 Gr LF2 CL.1/A352 Gr LCC Alloy 825: Filled PTFE Trunnion
Mounted Extended Bonnet Gear Operated Long Pattern NACE MR0175/ISO15156 Datasht To Follow</t>
  </si>
  <si>
    <t>12in Check Valve Swing Pattern Flanged CL1500 Raised Face Dims to API 594 Low Temp Carbon SteelASTM A350 Gr LF2 CL.1/A352 Gr LCC Alloy 825 NACE
MR0175/ISO15156 Datasht To Follow</t>
  </si>
  <si>
    <t>6in Ball RB Valve Flanged CL1500 Raised Face Dims to API 6D Low Temp Carbon SteelASTM A350 Gr LF2 CL.1/A352 Gr LCC Alloy 825: Filled PTFE Trunnion
Mounted Extended Bonnet Gear Operated Long Pattern NACE MR0175/ISO15156 Datasht To Follow</t>
  </si>
  <si>
    <t>10in Ball RB Valve Flanged CL1500 Raised Face Dims to API 6D Low Temp Carbon SteelASTM A350 Gr LF2 CL.1/A352 Gr LCC Alloy 825: Filled PTFE Trunnion
Mounted Extended Bonnet Gear Operated Long Pattern NACE MR0175/ISO15156 Datasht To Follow</t>
  </si>
  <si>
    <t>2in 14.00mm WT Equal Tee Seamless BW Low Temp Carbon Steel ASTM A420 WPL6 Dims to ASME B16.9 NACE MR0175/ISO15156</t>
  </si>
  <si>
    <t>2in Flange Heavy Duty Helical Filament Wound Blind GRUP-lsophthallc Polyester: Flange to Dims to ASME B16.5 CL150 Flat Face Dims to Manufacturers
Standard</t>
  </si>
  <si>
    <t>GRUP-lsophthallc Polyester</t>
  </si>
  <si>
    <t>6in Flange Heavy Duty Helical Filament Wound Blind GRUP-lsophthallc Polyester: Flange to Dims to ASME B16.5 CL150 Flat Face Dims to Manufacturers
Standard</t>
  </si>
  <si>
    <t>6in x 3.0mm Nom Thk Gasket Full Face CL150 Ethylene Propylene Rubber EDPM Hardness 70- +/- 5 Shore A Dims to ASME B16.21</t>
  </si>
  <si>
    <t>1in XXS WN Flange CL1500 Raised Face Low Temp Carbon Steel ASTM A350 Gr LF2 CL1 Dims to ASME B16.5 NACE MR0175/ISO15156</t>
  </si>
  <si>
    <t>2in XXS Elbow 90 Degrees Long Radius Seamless BW Low Temp Carbon Steel ASTM A420 WPL6 Dims to ASME B16.9 NACE MR0175/ISO15156</t>
  </si>
  <si>
    <t>2in XXS Elbow 45 Degrees Long Radius SeamlessBW Low Temp Carbon Steel ASTM A420 WPL6 Dims to ASME B16.9 NACE MR0175/ISO15156</t>
  </si>
  <si>
    <t>2in XXS Equal Tee Seamless BW Low Temp Carbon Steel ASTM A420 WPL6 Dims to ASME B16.9 NACE MR0175/ISO15156</t>
  </si>
  <si>
    <t>2in XXS WN Orifice Flange CL1500 Raised Face Low Temp Carbon Steel ASTM A350 Gr LF2 CL1 c/w 1/2in BW Taps Dims to ASME B16.36 NACE
MR0175/ISO15156 DEP STD DRG S-38.130-001 2022</t>
  </si>
  <si>
    <t>1in XXS Elbow 90 Degrees Long Radius Seamless BW Low Temp Carbon Steel ASTM A420 WPL6 Dims to ASME B16.9 NACE MR0175/ISO15156</t>
  </si>
  <si>
    <t>2in XXS x 1in XXS Reducing Tee Seamless BW Low Temp Carbon Steel ASTM A420 WPL6 Dims to ASME B16.9 NACE MR0175/ISO15156</t>
  </si>
  <si>
    <t>1in Ball RB Valve Flanged CL1500 Raised Face Dims to ISO 17292 Low Temp Carbon SteelASTM A350 Gr LF2 CL.1/A352 Gr LCCAlloy 825: PEEK Floating Ball
Extended Bonnet Lever Operated Long Pattern NACE MR0175/ISO15156 Datasht To Follow</t>
  </si>
  <si>
    <t>2in Ball RB Valve Flanged CL1500 Raised Face Dims to ISO 17292 Low Temp Carbon SteelASTM A350 Gr LF2 CL.1/A352 Gr LCCAlloy 825: PEEK Floating Ball
Extended Bonnet Lever Operated Long Pattern NACE MR0175/ISO15156 Datasht To Follow</t>
  </si>
  <si>
    <t>2in XXS Pipe Seamless Bevelled Ends Low Temp Carbon Steel ASTM A333 Gr 6 Dimensions to ASME B36.10M NACE MR0175/ISO15156</t>
  </si>
  <si>
    <t>4in XXS x 2in XXS Concentric Reducer Seamless BW Low Temp Carbon Steel ASTM A420 WPL6 Dims to ASME B16.9 NACE MR0175/ISO15156</t>
  </si>
  <si>
    <t>4in x 4.5mm Nom Thk Gasket Spiral Wound CL1500 SS 316L Windings EXFOLIATED EXPANDED GRAPHITE Filler SS 316L Inner Ring CS Outer Ring Dims to
ASME B16.20</t>
  </si>
  <si>
    <t>1in Flange Heavy Duty Helical Filament Wound Blind GRUP-lsophthallc Polyester: Flange to Dims to ASME B16.5 CL150 Flat Face Dims to Manufacturers
Standard</t>
  </si>
  <si>
    <t>1in Long WN Flange Helical Filament Wound Bell &amp; Spigot GRUP-lsophthallc Polyester 20 Bar: Flange to Dims to ASME B16.5 CL150 Flat Face Dims to
Manufacturers Standard</t>
  </si>
  <si>
    <t>1in Pipe Continuous Filament Wound Plain End GRUP-lsophthallc Polyester 20 Bar Dims to Manufacturers Standard</t>
  </si>
  <si>
    <t>1in Ball RB  Valve Flanged CL150 Flat Face Nickle Aluminium Bronze ASTM B148 Gr C95800 Lever Operated Short Pattern</t>
  </si>
  <si>
    <t>3in Spectacle Blind CL150 Flat Face Stainless Steel ASTM A240 Gr 316 Dims to Manufacturers Standard</t>
  </si>
  <si>
    <t>4in Long WN Flange Helical Filament Wound Bell &amp; Spigot GRUP-lsophthallc Polyester 20 Bar: Flange to Dims to ASME B16.5 CL150 Flat Face Dims to
Manufacturers Standard</t>
  </si>
  <si>
    <t>3in Elbow 90 Deg Helical Filament Wound Bell &amp; Spigot GRUP-lsophthallc Polyester 20 Bar Dims to Manufacturers Standard</t>
  </si>
  <si>
    <t>4in x 3in Concentric Reducer Helical Filament Wound Bell &amp; Spigot GRUP-lsophthallc Polyester 20 Bar Dims to Manufacturers Standard</t>
  </si>
  <si>
    <t>4in x 3.0mm Nom Thk Gasket Full Face CL150 Ethylene Propylene Rubber EDPM Hardness 70- +/- 5 Shore A Dims to ASME B16.21</t>
  </si>
  <si>
    <t>3in Ball RB  Valve Flanged CL150 Flat Face Nickle Aluminium Bronze ASTM B148 Gr C95800 Lever Operated Short Pattern</t>
  </si>
  <si>
    <t>4in Spectacle Blind CL150 Raised Face Low Temp Carbon Steel ASTM A516 Gr 60/65/70 Dims to ASME B16.48 NACE MR0175/ISO15156</t>
  </si>
  <si>
    <t>4in Sch40 x 3in Sch80 Eccentric Reducer Seamless BW Low Temp Carbon Steel ASTM A420 WPL6 Dims to ASME B16.9 NACE MR0175/ISO15156</t>
  </si>
  <si>
    <t>3in - 10in x 3/4in Branch Fitting Plain End CL6000/9000 Low Temp Carbon Steel ASTM A350 Gr LF2 CL1 Dims to MSS SP-97 NACE MR0175/ISO15156</t>
  </si>
  <si>
    <t>4in Ball RB Valve Flanged CL150 Raised Face Dims to ISO 17292 Low Temp Carbon SteelASTM A350 Gr LF2 CL.1/A352 Gr LCC Alloy 825: PTF Floating Ball
Extended Bonnet Lever Operated Short Pattern NACE MR0175/ISO15156 Datasht To Follow</t>
  </si>
  <si>
    <t xml:space="preserve">3/4in Sch160 Elbow 90 Degrees Long Radius Seamless BW Dims to ASME B16.9                                                                                                                  </t>
  </si>
  <si>
    <t xml:space="preserve">3/4in Blind Flange CL150 RFDims to ASME B16.5                                                                                                                                                                    </t>
  </si>
  <si>
    <t>2in Spectacle Blind CL150 Flat Face Stainless Steel ASTM A240 Gr 316 Dims to Manufacturers Standard</t>
  </si>
  <si>
    <t>6in Long WN Flange Helical Filament Wound Bell &amp; Spigot GRUP-lsophthallc Polyester 20 Bar: Flange to Dims to ASME B16.5 CL150 Flat Face Dims to
Manufacturers Standard</t>
  </si>
  <si>
    <t>2in Elbow 90 Deg Helical Filament Wound Bell &amp; Spigot GRUP-lsophthallc Polyester 20 Bar Dims to Manufacturers Standard</t>
  </si>
  <si>
    <t>2in Equal Tee Helical Filament Wound Bell &amp; Spigot GRUP-lsophthallc Polyester 20 Bar Dims to Manufacturers Standard</t>
  </si>
  <si>
    <t>3in x 2in Eccentric Reducer Helical Filament Wound Bell &amp; Spigot GRUP-lsophthallc Polyester 20 Bar Dims to Manufacturers Standard</t>
  </si>
  <si>
    <t>6in x 3in Eccentric Reducer Helical Filament Wound Bell &amp; Spigot GRUP-lsophthallc Polyester 20 Bar Dims to Manufacturers Standard</t>
  </si>
  <si>
    <t>6in Pipe Continuous Filament Wound Plain End GRUP-lsophthallc Polyester 20 Bar Dims to Manufacturers Standard</t>
  </si>
  <si>
    <t>2in Ball RB  Valve Flanged CL150 Flat Face Nickle Aluminium Bronze ASTM B148 Gr C95800 Lever Operated Short Pattern</t>
  </si>
  <si>
    <t>2in Check Valve Flanged: Piston CL150 Flat Face Nickle Aluminium Bronze ASTM B148 Gr C95800</t>
  </si>
  <si>
    <t>1in Elbow 90 Deg Helical Filament Wound Bell &amp; Spigot GRUP-lsophthallc Polyester 20 Bar Dims to Manufacturers Standard</t>
  </si>
  <si>
    <t>2in x 1in Reducing Tee Helical Filament Wound Bell &amp; Spigot GRUP-lsophthallc Polyester 20 Bar Dims to Manufacturers Standard</t>
  </si>
  <si>
    <t>1.1/2in Long WN Flange Helical Filament Wound Bell &amp; Spigot GRUP-lsophthallc Polyester 20 Bar: Flange to Dims to ASME B16.5 CL150 Flat Face Dims to
Manufacturers Standard</t>
  </si>
  <si>
    <t>2in x 1.1/2in Eccentric Reducer Helical Filament Wound Bell &amp; Spigot GRUP-lsophthallc Polyester 20 Bar Dims to Manufacturers Standard</t>
  </si>
  <si>
    <t>1.1/2in x 3.0mm Nom Thk Gasket Full Face CL150 Ethylene Propylene Rubber EDPM Hardness 70- +/- 5 Shore A Dims to ASME B16.21</t>
  </si>
  <si>
    <t>6in Sch40 WN Flange CL150 Raised Face Low Temp Carbon Steel ASTM A350 Gr LF2 CL1 Dims to ASME B16.5 NACE MR0175/ISO15156</t>
  </si>
  <si>
    <t>6in Sch40 x 3in Sch80 Eccentric Reducer Seamless BW Low Temp Carbon Steel ASTM A420 WPL6 Dims to ASME B16.9 NACE MR0175/ISO15156</t>
  </si>
  <si>
    <t>6in x 4.5mm Nom Thk Gasket Spiral Wound CL150 SS TP316/316L Windings EXFOLIATED EXPANDED GRAPHITE Filler SS TP316/316L Inner Ring CS Outer
Ring Dims to ASME B16.20</t>
  </si>
  <si>
    <t>2in - 2in x 3/4in Branch Fitting Plain End CL6000/9000 Low Temp Carbon Steel ASTM A350 Gr LF2 CL1 Dims to MSS SP-97 NACE MR0175/ISO15156</t>
  </si>
  <si>
    <t>3in Spectacle Blind CL150 Raised Face Low Temp Carbon Steel ASTM A516 Gr 60/65/70 Dims to ASME B16.48 NACE MR0175/ISO15156</t>
  </si>
  <si>
    <t>3in Sch80 x 2in Sch80 Reducing Tee Seamless BW Low Temp Carbon Steel ASTM A420 WPL6 Dims to ASME B16.9 NACE MR0175/ISO15156</t>
  </si>
  <si>
    <t>3in Sch80 Elbow 45 Degrees Long Radius SeamlessBW Low Temp Carbon Steel ASTM A420 WPL6 Dims to ASME B16.9 NACE MR0175/ISO15156</t>
  </si>
  <si>
    <t>3in Check Valve Swing Pattern Flanged CL150 Raised Face Dims to API 594 Low Temp Carbon SteelASTM A350 Gr LF2 CL.1/A352 Gr LCC Alloy 825 NACE
MR0175/ISO15156 Datasht To Follow</t>
  </si>
  <si>
    <t>3in Ball RB Valve Flanged CL150 Raised Face Dims to ISO 17292 Low Temp Carbon SteelASTM A350 Gr LF2 CL.1/A352 Gr LCC Alloy 825: PTF Floating Ball
Extended Bonnet Lever Operated Short Pattern NACE MR0175/ISO15156 Datasht To Follow</t>
  </si>
  <si>
    <t>3in Sch80 Equal Tee Seamless BW Low Temp Carbon Steel ASTM A420 WPL6 Dims to ASME B16.9 NACE MR0175/ISO15156</t>
  </si>
  <si>
    <t>2in Gate Valve Flanged CL1500 Raised Face Dims to API 602 Low Temp Carbon Steel ASTM A350 Gr LF2 Cl.1 Alloy 825 OS&amp;Y: Bolted Bonnet: Solid Wedge:
Handwheel Operated NACE MR0175/ISO15156 Datasht To Follow</t>
  </si>
  <si>
    <t>Spigot GRVE-Bisphenol A Vinylester 20 Bar</t>
  </si>
  <si>
    <t>3in Elbow 90 Deg Helical Filament Wound Bell &amp; Spigot Long Radius GRVE-Bisphenol A Vinylester 20 Bar Dims to Manufacturers Standard</t>
  </si>
  <si>
    <t>2in x 4.5mm Nom Thk Gasket Spiral Wound CL300 Stainless Steel 316 Windings Flexible Graphite Filler Stainless Steel 316 Inner Ring CS Outer Ring Dims
to ASME B16.20</t>
  </si>
  <si>
    <t>1in Sch160 WN Flange CL300 Raised Face Low Temp Carbon Steel ASTM A350 Gr LF2 CL1 Dims to ASME B16.5 NACE MR0175/ISO15156</t>
  </si>
  <si>
    <t>3in Sch80 WN Flange CL300 Raised Face Low Temp Carbon Steel ASTM A350 Gr LF2 CL1 Dims to ASME B16.5 NACE MR0175/ISO15156</t>
  </si>
  <si>
    <t>1in Blind Flange CL300 Raised Face Low Temp Carbon Steel ASTM A350 Gr LF2 CL1 Dims to ASME B16.5 NACE MR0175/ISO15156</t>
  </si>
  <si>
    <t>3in Sch80 x 2in Sch80 Concentric Reducer Seamless BW Low Temp Carbon Steel ASTM A420 WPL6 Dims to ASME B16.9 NACE MR0175/ISO15156</t>
  </si>
  <si>
    <t>1in x 4.5mm Nom Thk Gasket Spiral Wound CL300 Stainless Steel 316 Windings Flexible Graphite Filler Stainless Steel 316 Inner Ring CS Outer Ring Dims
to ASME B16.20</t>
  </si>
  <si>
    <t>3in x 4.5mm Nom Thk Gasket Spiral Wound CL300 Stainless Steel 316 Windings Flexible Graphite Filler Stainless Steel 316 Inner Ring CS Outer Ring Dims
to ASME B16.20</t>
  </si>
  <si>
    <t>3in Sch80 Pipe Seamless Bevelled Ends Low Temp Carbon Steel ASTM A333 Gr 6 Dims to ASME B36.10 NACE MR0175/ISO15156</t>
  </si>
  <si>
    <t>1in Ball RB Valve Flanged CL300 Raised Face Dims to ASME B16.34 Low Temp Carbon Steel ASTM A350 Gr LF2 Cl.1 Alloy 825: PTF Floating Ball Reduced
Bore Lever Operated NACE MR0175/ISO15156 Datasht To Follow</t>
  </si>
  <si>
    <t>Low Temp Carbon Steel ASTM A350 Gr LF2 Cl.1 Alloy 825: PTF Floating Ball</t>
  </si>
  <si>
    <t>2in Ball RB Valve Flanged CL300 Raised Face Dims to ASME B16.34 Low Temp Carbon Steel ASTM A350 Gr LF2 Cl.1 Alloy 825: PTF Floating Ball Reduced
Bore Lever Operated NACE MR0175/ISO15156 Datasht To Follow</t>
  </si>
  <si>
    <t xml:space="preserve">18in Sch20 Elbow 90 Degrees Long Radius Seamless BW Dims to ASME B16.9                                                                                                                </t>
  </si>
  <si>
    <t xml:space="preserve">18in Sch20 Pipe Seamless Bevelled Ends Dims to ASME B36.10                                                                                                                                                </t>
  </si>
  <si>
    <t xml:space="preserve">18in Sch20 x 12in Sch30 Reducing Tee Seamless BW Dims to ASME B16.9 NACE MR0175/ISO15156                                                         </t>
  </si>
  <si>
    <t>18in Elbow 45 Deg Helical Filament Wound Bell &amp; Spigot Long Radius GRVE-Bisphenol A Vinylester 20 Bar Dims to Manufacturers Standard</t>
  </si>
  <si>
    <t>18in x 3.0mm Nom Thk Gasket Full Face CL150 Ethylene Propylene Rubber EDPM Hardness 70- +/- 5 Shore A Dims to ASME B16.21</t>
  </si>
  <si>
    <t>18in x 3in Branch Saddle Helical Filament Wound: GRVE-Bisphenol A: Vinylester: Dims to Manufacturers Standard: 20 Bar</t>
  </si>
  <si>
    <t>18in x 4in Branch Saddle Helical Filament Wound: GRVE-Bisphenol A: Vinylester: Dims to Manufacturers Standard: 20 Bar</t>
  </si>
  <si>
    <t>18in Pipe Continuous Filament Wound Plain End GRVE-Bisphenol A Vinylester 20 Bar Dims to Manufacturers Standard</t>
  </si>
  <si>
    <t>BUTTERFLY</t>
  </si>
  <si>
    <t>18in Wafer Lug Butterfly Valve Flanged CL150 Raised Face Nickle Aluminium Bronze ASTM B148 Gr C95800 Gear Operated</t>
  </si>
  <si>
    <t>1in Flange Heavy Duty Helical Filament Wound Blind GRVE-Bisphenol A Vinylester: Flange to Dims to ASME B16.5 CL150 Flat Face Dims to Manufacturers
Standard</t>
  </si>
  <si>
    <t>12in x 3.0mm Nom Thk Gasket Full Face CL150 Ethylene Propylene Rubber EDPM Hardness 70- +/- 5 Shore A Dims to ASME B16.21</t>
  </si>
  <si>
    <t>12in x 1in Branch Saddle Helical Filament Wound: GRVE-Bisphenol A: Vinylester: Dims to Manufacturers Standard: 20 Bar</t>
  </si>
  <si>
    <t xml:space="preserve">1in Sch160 x 3/4in Sch160 Reducing Tee Seamless BW Dims to ASME B16.9 NACE MR0175/ISO15156                                                              </t>
  </si>
  <si>
    <t>4in Long WN Flange Helical Filament Wound Bell &amp; Spigot GRVE-Bisphenol A Vinylester 20 Bar: Flange to Dims to ASME B16.5 CL150 Flat Face Dims to
Manufacturers Standard</t>
  </si>
  <si>
    <t>4in Elbow 90 Deg Helical Filament Wound Bell &amp; Spigot Long Radius GRVE-Bisphenol A Vinylester 20 Bar Dims to Manufacturers Standard</t>
  </si>
  <si>
    <t>4in x 3in Reducing Tee Helical Filament Wound Bell &amp; Spigot GRVE-Bisphenol A Vinylester 20 Bar Dims to Manufacturers Standard</t>
  </si>
  <si>
    <t>4in Pipe Continuous Filament Wound Plain End GRVE-Bisphenol A Vinylester 20 Bar Dims to Manufacturers Standard</t>
  </si>
  <si>
    <t>4in Wafer Lug Butterfly Valve Flanged CL150 Raised Face Nickle Aluminium Bronze ASTM B148 Gr C95800 Lever Operated</t>
  </si>
  <si>
    <t>4in x 3in Eccentric Reducer Helical Filament Wound Bell &amp; Spigot GRVE-Bisphenol A Vinylester 20 Bar Dims to Manufacturers Standard</t>
  </si>
  <si>
    <t>3in Wafer Lug Butterfly Valve Flanged CL150 Raised Face Nickle Aluminium Bronze ASTM B148 Gr C95800 Lever Operated</t>
  </si>
  <si>
    <t>4in Equal Tee Helical Filament Wound Bell &amp; Spigot GRVE-Bisphenol A Vinylester 20 Bar Dims to Manufacturers Standard</t>
  </si>
  <si>
    <t>18in Long WN Flange Helical Filament Wound Bell &amp; Spigot GRVE-Bisphenol A Vinylester 20 Bar: Flange to Dims to ASME B16.5 CL150 Flat Face Dims to
Manufacturers Standard</t>
  </si>
  <si>
    <t>18in Elbow 90 Deg Helical Filament Wound Bell &amp; Spigot Long Radius GRVE-Bisphenol A Vinylester 20 Bar Dims to Manufacturers Standard</t>
  </si>
  <si>
    <t>4in x 3in Concentric Reducer Helical Filament Wound Bell &amp; Spigot GRVE-Bisphenol A Vinylester 20 Bar Dims to Manufacturers Standard</t>
  </si>
  <si>
    <t>2in Slip On Flange CL150 Flat Face Copper Alloys 90/10 UNS C7060X Dims to ASME B16.5</t>
  </si>
  <si>
    <t>Copper Alloys 90/10 UNS C7060X</t>
  </si>
  <si>
    <t>2in 2.5mm WT Elbow 90 Degrees Seamless BW Copper Alloys 90/10 UNS C7060X EEMUA 234</t>
  </si>
  <si>
    <t>3in 2.5mm WT Elbow 90 Degrees Seamless BW Copper Alloys 90/10 UNS C7060X EEMUA 234</t>
  </si>
  <si>
    <t>4in 3.0mm WT x 2in 2.5mm WT Reducing Tee Seamless BW Copper Alloys 90/10 UNS C7060X EEMUA 234</t>
  </si>
  <si>
    <t>2in 2.5mm WT x 1.1/2in 2.5mm WT Concentric Reducer Seamless BW Copper Alloys 90/10 UNS C7060X EEMUA 234</t>
  </si>
  <si>
    <t>3in 2.5mm WT x 1.1/2in 2.5mm WT Concentric Reducer Seamless BW Copper Alloys 90/10 UNS C7060X EEMUA 234</t>
  </si>
  <si>
    <t>3in 2.5mm WT x 2in 2.5mm WT Concentric Reducer Seamless BW Copper Alloys 90/10 UNS C7060X EEMUA 234</t>
  </si>
  <si>
    <t>4in 3.0mm WT x 3in 2.5mm WT Concentric Reducer Seamless BW Copper Alloys 90/10 UNS C7060X EEMUA 234</t>
  </si>
  <si>
    <t>4in 3.0mm WT x 3in 2.5mm WT Eccentric Reducer Seamless BW Copper Alloys 90/10 UNS C7060X EEMUA 234</t>
  </si>
  <si>
    <t>6in 3.5mm WT Elbow 90 Degrees Seamless BW Copper Alloys 90/10 UNS C7060X EEMUA 234</t>
  </si>
  <si>
    <t>1.1/2in 2.5mm WT Elbow 90 Degrees Seamless BW Copper Alloys 90/10 UNS C7060X EEMUA 234</t>
  </si>
  <si>
    <t>8in 4.5mm WT Elbow 90 Degrees Seamless BW Copper Alloys 90/10 UNS C7060X EEMUA 234</t>
  </si>
  <si>
    <t>12in 7.0mm WT Elbow 90 Degrees Seamless BW Copper Alloys 90/10 UNS C7060X EEMUA 234</t>
  </si>
  <si>
    <t>6in 3.5mm WT Elbow 45 Degrees Seamless BW Copper Alloys 90/10 UNS C7060X EEMUA 234</t>
  </si>
  <si>
    <t>6in 3.5mm WT x 4in 3.0mm WT Eccentric Reducer Seamless BW Copper Alloys 90/10 UNS C7060X EEMUA 234</t>
  </si>
  <si>
    <t>8in 4.5mm WT x 6in 3.5mm WT Eccentric Reducer Seamless BW Copper Alloys 90/10 UNS C7060X EEMUA 234</t>
  </si>
  <si>
    <t>12in 7.0mm WT x 8in 4.5mm WT Eccentric Reducer Seamless BW Copper Alloys 90/10 UNS C7060X EEMUA 234</t>
  </si>
  <si>
    <t>6in 3.5mm WT x 4in 3.0mm WT Concentric Reducer Seamless BW Copper Alloys 90/10 UNS C7060X EEMUA 234</t>
  </si>
  <si>
    <t>6in 3.5mm WT Equal Tee Seamless BW Copper Alloys 90/10 UNS C7060X EEMUA 234</t>
  </si>
  <si>
    <t>1.1/2in 2.5mm WT Equal Tee Seamless BW Copper Alloys 90/10 UNS C7060X EEMUA 234</t>
  </si>
  <si>
    <t>2in 2.5mm WT x 1.1/2in 2.5mm WT Reducing Tee Seamless BW Copper Alloys 90/10 UNS C7060X EEMUA 234</t>
  </si>
  <si>
    <t>3in 2.5mm WT x 1.1/2in 2.5mm WT Reducing Tee Seamless BW Copper Alloys 90/10 UNS C7060X EEMUA 234</t>
  </si>
  <si>
    <t>6in 3.5mm WT x 3in 2.5mm WT Reducing Tee Seamless BW Copper Alloys 90/10 UNS C7060X EEMUA 234</t>
  </si>
  <si>
    <t>12in 7.0mm WT x 6in 3.5mm WT Reducing Tee Seamless BW Copper Alloys 90/10 UNS C7060X EEMUA 234</t>
  </si>
  <si>
    <t>2in 2.5mm WT Pipe Seamless Bevelled Ends Copper Alloys 90/10 UNS C7060X EEMUA 234</t>
  </si>
  <si>
    <t>3in 2.5mm WT Pipe Seamless Bevelled Ends Copper Alloys 90/10 UNS C7060X EEMUA 234</t>
  </si>
  <si>
    <t>4in 3.0mm WT Pipe Seamless Bevelled Ends Copper Alloys 90/10 UNS C7060X EEMUA 234</t>
  </si>
  <si>
    <t>6in 3.5mm WT Pipe Seamless Bevelled Ends Copper Alloys 90/10 UNS C7060X EEMUA 234</t>
  </si>
  <si>
    <t>8in 4.5mm WT Pipe Seamless Bevelled Ends Copper Alloys 90/10 UNS C7060X EEMUA 234</t>
  </si>
  <si>
    <t>12in 7.0mm WT Pipe Seamless Bevelled Ends Copper Alloys 90/10 UNS C7060X EEMUA 234</t>
  </si>
  <si>
    <t>1.1/2in 2.5mm WT Pipe Seamless Bevelled Ends Copper Alloys 90/10 UNS C7060X EEMUA 234</t>
  </si>
  <si>
    <t>2in Ball RB Valve Flanged CL150 Flat Face Dims to ASME B16.10 Aluminium Alloys ASTM B148 Gr C95800 Aluminium Bronze: PTFE Reduced Bore Lever
Operated Datasht To Follow</t>
  </si>
  <si>
    <t>Aluminium Alloys ASTM B148 Gr C95800 Aluminium Bronze: PTFE</t>
  </si>
  <si>
    <t>2in Wafer Check Valve Flanged CL150 Flat Face Dims to API 594 Bronze ASTM B148 Gr C95400 [AL Alloy] Aluminium Bronze Trim Dual Plate - Spring Loaded
Lug Type Datasht To Follow</t>
  </si>
  <si>
    <t>Bronze ASTM B148 Gr C95400 [AL Alloy] Aluminium Bronze Trim Dual Plate</t>
  </si>
  <si>
    <t>3in Blind Flange CL150 Flat Face Copper Alloys ASTM B151 Gr C70600 Dims to ASME B16.5</t>
  </si>
  <si>
    <t>Copper Alloys ASTM B151 Gr C70600</t>
  </si>
  <si>
    <t>3in Slip On Flange CL150 Flat Face Copper Alloys 90/10 UNS C7060X Dims to ASME B16.5</t>
  </si>
  <si>
    <t>4in 3.0mm WT Elbow 90 Degrees Seamless BW Copper Alloys 90/10 UNS C7060X EEMUA 234</t>
  </si>
  <si>
    <t>4in 3.0mm WT x 3in 2.5mm WT Reducing Tee Seamless BW Copper Alloys 90/10 UNS C7060X EEMUA 234</t>
  </si>
  <si>
    <t>1.1/2in 2.5mm WT Elbow 45 Degrees Seamless BW Copper Alloys 90/10 UNS C7060X EEMUA 234</t>
  </si>
  <si>
    <t>4in 3.0mm WT x 2in 2.5mm WT Eccentric Reducer Seamless BW Copper Alloys 90/10 UNS C7060X EEMUA 234</t>
  </si>
  <si>
    <t>3in 2.5mm WT Equal Tee Seamless BW Copper Alloys 90/10 UNS C7060X EEMUA 234</t>
  </si>
  <si>
    <t>3in 2.5mm WT x 2in 2.5mm WT Reducing Tee Seamless BW Copper Alloys 90/10 UNS C7060X EEMUA 234</t>
  </si>
  <si>
    <t>1in Elbow 90 Deg Helical Filament Wound Bell &amp; Spigot Long Radius GRVE-Bisphenol A Vinylester 20 Bar Dims to Manufacturers Standard</t>
  </si>
  <si>
    <t>3in Equal Tee Helical Filament Wound Bell &amp; Spigot GRVE-Bisphenol A Vinylester 20 Bar Dims to Manufacturers Standard</t>
  </si>
  <si>
    <t>3in x 2in Reducing Tee Helical Filament Wound Bell &amp; Spigot GRVE-Bisphenol A Vinylester 20 Bar Dims to Manufacturers Standard</t>
  </si>
  <si>
    <t>2in x 1in Reducing Tee Helical Filament Wound Bell &amp; Spigot GRVE-Bisphenol A Vinylester 20 Bar Dims to Manufacturers Standard</t>
  </si>
  <si>
    <t>2in Elbow 90 Deg Helical Filament Wound Bell &amp; Spigot Long Radius GRVE-Bisphenol A Vinylester 20 Bar Dims to Manufacturers Standard</t>
  </si>
  <si>
    <t>3in Flange Heavy Duty Helical Filament Wound Blind GRUP-lsophthallc Polyester: Flange to Dims to ASME B16.5 CL150 Flat Face Dims to Manufacturers
Standard</t>
  </si>
  <si>
    <t>3in Equal Tee Helical Filament Wound Bell &amp; Spigot GRUP-lsophthallc Polyester 20 Bar Dims to Manufacturers Standard</t>
  </si>
  <si>
    <t>3in x 2in Reducing Tee Helical Filament Wound Bell &amp; Spigot GRUP-lsophthallc Polyester 20 Bar Dims to Manufacturers Standard</t>
  </si>
  <si>
    <t>3in x 1in Branch Saddle Helical Filament Wound: GRUP-lsophthallc: Polyester: Dims to Manufacturers Standard: 20 Bar</t>
  </si>
  <si>
    <t>GRUP-lsophthallc: Polyester 20 Bar</t>
  </si>
  <si>
    <t>18in 52.00mm WT Pipe Seamless Bevelled Ends Low Temp Carbon Steel ASTM A333 Gr 6 Dimensions to ASME B36.10M NACE MR0175/ISO15156</t>
  </si>
  <si>
    <t>12in 40.00mm WT Cap Seamless BW Low Temp Carbon Steel ASTM A420 WPL6 Dims to ASME B16.9 NACE MR0175/ISO15156</t>
  </si>
  <si>
    <t>6in 24.00mm WT Equal Tee Seamless BW Low Temp Carbon Steel ASTM A420 WPL6 Dims to ASME B16.9 NACE MR0175/ISO15156</t>
  </si>
  <si>
    <t>12in 40.00mm WT x 6in 24.00mm WT Reducing Tee Seamless BW Low Temp Carbon Steel ASTM A420 WPL6 Dims to ASME B16.9 NACE MR0175/ISO15156</t>
  </si>
  <si>
    <t xml:space="preserve">12in Sch40 Pipe Seamless Bevelled Ends Dims to ASME B36.10                                                                                                                                                </t>
  </si>
  <si>
    <t>12in Spectacle Blind CL1500 Raised Face Low Temp Carbon Steel ASTM A516 Gr 60/65/70 Dims to ASME B16.48 NACE MR0175/ISO15156</t>
  </si>
  <si>
    <t>12in 40.00mm WT x 8in 30.00mm WT Reducing Tee Seamless BW Low Temp Carbon Steel ASTM A420 WPL6 Dims to ASME B16.9 NACE MR0175/ISO15156</t>
  </si>
  <si>
    <t>3in x 2in Eccentric Reducer Helical Filament Wound Bell &amp; Spigot GRUP-lsophthallc Polyester 20 Bar Dims to Manufacturers Sta</t>
  </si>
  <si>
    <t>3in x 2in Reducing Tee Helical Filament Wound Bell &amp; Spigot GRUP-lsophthallc Polyester 20 Bar Dims to Manufacturers Standa</t>
  </si>
  <si>
    <t xml:space="preserve">18in Sch20 WN Flange CL150 Raised Face Dims to ASME B16.5                                                                                                                                                         </t>
  </si>
  <si>
    <t>18in Elbow 90 Deg Helical Filament Wound Bell &amp; Spigot Long Radius GRVE-Bisphenol A Vinylester 20 Bar Dims to Manufacturer</t>
  </si>
  <si>
    <t>18in Equal Tee Helical Filament Wound Bell &amp; Spigot GRVE-Bisphenol A Vinylester 20 Bar Dims to Manufacturers Standard</t>
  </si>
  <si>
    <t>12in Elbow 90 Deg Helical Filament Wound Bell &amp; Spigot Long Radius GRVE-Bisphenol A Vinylester 20 Bar Dims to Manufacturer</t>
  </si>
  <si>
    <t>1in Elbow 90 Deg Helical Filament Wound Bell &amp; Spigot Long Radius GRVE-Bisphenol A Vinylester 20 Bar Dims to Manufacturers</t>
  </si>
  <si>
    <t>4in x 3in Concentric Reducer Helical Filament Wound Bell &amp; Spigot GRVE-Bisphenol A Vinylester 20 Bar Dims to Manufacturers</t>
  </si>
  <si>
    <t>2in Equal Tee Helical Filament Wound Bell &amp; Spigot GRVE-Bisphenol A Vinylester 20 Bar Dims to Manufacturers Standard</t>
  </si>
  <si>
    <t>1in Elbow 45 Deg Helical Filament Wound Bell &amp; Spigot Long Radius GRVE-Bisphenol A Vinylester 20 Bar Dims to Manufacturers</t>
  </si>
  <si>
    <t>1in Elbow 45 Deg Helical Filament Wound Bell &amp; Spigot Long Radius GRUP-lsophthallc Polyester 20 Bar Dims to Manufacturers Sta</t>
  </si>
  <si>
    <t>DBB</t>
  </si>
  <si>
    <t>1IN MONOFL BALL DBB VALVE FLGD CL1500 RF API 6D ASTM A350-LF2 CL 1/A352-LCC, 6MM CA ALLOY 825, NACE MR0175/ISO15156</t>
  </si>
  <si>
    <t>1 IN MONOFL BALL DBB VALVE FLGD CL 900 RF API 6D ASTM  A182-F316, AISI 316, NACE MR0175/ISO15156</t>
  </si>
  <si>
    <t>ASTM  A182-F316, AISI 316</t>
  </si>
  <si>
    <t>1IN MONOFL BALL DBB VALVE FLGD CL1500 RF API 6D ASTM A182-F316/A351-CF8M, AISI 316, NACE MR0175/ISO15156</t>
  </si>
  <si>
    <t>1/2 IN MONOFL BALL DBB VALVE FLGD CL 900 RF API 6D ASTM  A182-F316, AISI 316, NACE MR0175/ISO15156</t>
  </si>
  <si>
    <t>24in Ball RB Valve Flanged CL1500 Raised Face Dims to API 6D Low Temp Carbon SteelASTM A350 Gr LF2 CL.1/A352 Gr LCC Alloy 825: Filled PTFE Trunnion Mounted Extended Bonnet Gear Operated Long Pattern NACE MR0175/ISO15156 Datasht To Follow</t>
  </si>
  <si>
    <t>12in 40.00mm WT x 8in 30.00mm WT Eccentric Reducer Seamless BW Low Temp Carbon Steel ASTM A420 WPL6 Dims to ASME B16.9 NACE MR0175/ISO15156</t>
  </si>
  <si>
    <t>6in Long WN Flange Helical Filament Wound Bell &amp; Spigot GRUP-lsophthallc Polyester 20 Bar: Flange to Dims to ASME B16.5 CL150 Flat Face Dims to Manufacturers Standard</t>
  </si>
  <si>
    <t>18in Long WN Flange Helical Filament Wound Bell &amp; Spigot GRVE-Bisphenol A Vinylester 20 Bar: Flange to Dims to ASME B16.5 CL150 Flat Face Dims to Manufacturers Standard</t>
  </si>
  <si>
    <t xml:space="preserve">12in Long WN Flange Helical Filament Wound Bell &amp; Spigot GRVE-Bisphenol A Vinylester 20 Bar: Flange to Dims to ASME B16.5 CL150 Flat Face Dims to Manufacturers Standard                                                                                                                                                                                                                                           </t>
  </si>
  <si>
    <t>2in x 3/4in Branch Saddle Helical Filament Wound: GRUP-lsophthallc: Polyester: Dims to Manufacturers Standard: 20 Bar</t>
  </si>
  <si>
    <t>2in x 3/4in Branch Saddle Helical Filament Wound: GRVE-Bisphenol A: Vinylester: Dims to Manufacturers Standard: 20 Bar</t>
  </si>
  <si>
    <t>4355-PS3C-6-50-0001-001-6~4355-PS3C-6-51-0037-001-1, 4355-GENOF-5-14-0003-2</t>
  </si>
  <si>
    <t>10"×2", 6MM, 255.3 Barg  175℃  1500 # , RUNPIPE WALL THICKNESS: 34MM</t>
  </si>
  <si>
    <t>RUN PIPE MATERIAL:ASTM A333 GRADE 6, ACCESS FITTING BODY MATERIAL:ASTM A350 LF2 CL1, COUPON:ASTM A333 GRADE 6, COUPON HOLDER:AISI 316, COVER:ASTM A350 LF2 CL1, PLUG:ASTM A350 LF2 CL1</t>
  </si>
  <si>
    <t>12"×2", 6MM, 255.3 Barg  175℃  1500 # , RUNPIPE WALL THICKNESS: 40MM</t>
  </si>
  <si>
    <t>8"×2", 6MM, 255.3 Barg  175℃  1500 # , RUNPIPE WALL THICKNESS: 30MM</t>
  </si>
  <si>
    <t>6"×2", 6MM, 255.3 Barg  175℃  1500 # , RUNPIPE WALL THICKNESS: 24MM</t>
  </si>
  <si>
    <t>2", 3MM, 19.6 Barg  150℃, 150 #</t>
  </si>
  <si>
    <t>2", 19.6Barg, -50 to 175℃, 150#</t>
  </si>
  <si>
    <t>FITTING MATERIAL:ASTM A420-WPL6,FLANGES MATERIAL:ASTM A350-LF2 cl 1,BOLTING MATERIAL:ASTM A320-L7M/A194-7M,GASKET MATERIAL:Manufacturers standard,ELEMENT MATERIAL:Manufacturers standard,PAINTING MATERIAL:QP-SPC-L-002</t>
  </si>
  <si>
    <t>BODY MATERIAL:ASTM B148-UNS C95800,FLANGES MATERIAL:ASTM B148-UNS C95800, STRAINER ELEMENT MATERIAL:AISI 316,BOLTING MATERIAL:ASTM A193-B7 / A194-2H,DIMENSIONS MATERIAL:Manufacturers standard,PAINTING MATERIAL:QP-SPC-L-002</t>
  </si>
  <si>
    <t>BODY MATERIAL:ASTM B564 UNS 08825,FLANGES MATERIAL:ASTM B564 UNS 08825, STRAINER ELEMENT MATERIAL:Alloy 825,BOLTING MATERIAL:ASTM A320-L 7M/A 194-7M,DIMENSIONS MATERIAL:Manufacturers standard,PAINTING MATERIAL:QP-SPC-L-002</t>
  </si>
  <si>
    <t>1/2" X 85MM    STUD BOLT (CONT)    W/ 2 HVY HEX NUTS    B1.1   DIA (IMP) X LEN (MET)</t>
  </si>
  <si>
    <t>1 1/8" X 160MM    STUD BOLT (CONT)    W/ 2 HVY HEX NUTS    B1.1   DIA (IMP) X LEN (MET)</t>
  </si>
  <si>
    <t>7/8" X 130MM    STUD BOLT (CONT)    W/ 2 HVY HEX NUTS    B1.1   DIA (IMP) X LEN (MET)</t>
  </si>
  <si>
    <t>1 3/8" X 295MM    STUD BOLT (CONT)    W/ 2 HVY HEX NUTS    B1.1   DIA (IMP) X LEN (MET)</t>
  </si>
  <si>
    <t>3/4" X 120MM    STUD BOLT (CONT)    W/ 2 HVY HEX NUTS    B1.1   DIA (IMP) X LEN (MET)</t>
  </si>
  <si>
    <t>1 7/8" X 415MM    STUD BOLT (CONT)    W/ 2 HVY HEX NUTS    B1.1   DIA (IMP) X LEN (MET)</t>
  </si>
  <si>
    <t>2" X 460MM    STUD BOLT (CONT)    W/ 2 HVY HEX NUTS    B1.1   DIA (IMP) X LEN (MET)</t>
  </si>
  <si>
    <t>3" X 660MM    STUD BOLT (CONT)    W/ 2 HVY HEX NUTS    B1.1   DIA (IMP) X LEN (MET)</t>
  </si>
  <si>
    <t>4355-PS3C-6-50-0001-001-6~4355-PS3C-6-51-0037-001-1</t>
  </si>
  <si>
    <t>1in, CL1500</t>
  </si>
  <si>
    <t>2in, CL1500</t>
  </si>
  <si>
    <t>BID-MAL-PS3CP</t>
  </si>
  <si>
    <t>2in Sch10S x 1in Sch10S Reducing Tee SeamlessBW Alloy 825ASTM B366-WPNICMC Dims to ASME B16.9 NACE MR0175/ISO15156</t>
  </si>
  <si>
    <t>1in Sch10S Pipe Seamless Bevelled Ends Alloy 825ASTM B423 UNS N08825ASME B36.19M NACE MR0175/ISO15156</t>
  </si>
  <si>
    <t>1in Ball RB Valve Flanged CL150 Raised Face Dims to ASME B16.10 Alloy 825 ASTM B564 UNS N08825 / A494 Gr CU5MCuC Alloy 825: PTF Floating Ball
Lever Operated NACE MR0175/ISO15156 Datasht To Follow</t>
  </si>
  <si>
    <t>Alloy 825 ASTM B564 UNS N08825 / A494 Gr CU5MCuC Alloy 825: PTF Floating Ball</t>
  </si>
  <si>
    <t>2in Ball RB Valve Flanged CL150 Raised Face Dims to ASME B16.10 Alloy 825 ASTM B564 UNS N08825 / A494 Gr CU5MCuC Alloy 825: PTF Floating Ball
Lever Operated NACE MR0175/ISO15156 Datasht To Follow</t>
  </si>
  <si>
    <t xml:space="preserve">2in Sch80 WN Flange CL150 Raised Face Dims to ASME B16.5 NACE MR0175/ISO15156                                                                                                                                                         </t>
  </si>
  <si>
    <t xml:space="preserve">2in Sch80 Equal Tee Seamless BW Dims to ASME B16.9 NACE MR0175/ISO15156                                                                                         </t>
  </si>
  <si>
    <t>2in Spectacle Blind CL150 Raised Face Carbon Steel ASTM A516 Gr 65 Dims to ASME B16.48</t>
  </si>
  <si>
    <t>Carbon Steel ASTM A516 Gr 65</t>
  </si>
  <si>
    <t>2in Check Valve Piston Flanged CL150 Raised Face Dims to API 602 Carbon Steel ASTM A105N AISI 410 Trim Datasht To Follow</t>
  </si>
  <si>
    <t>Carbon Steel ASTM A105N AISI 410 Trim</t>
  </si>
  <si>
    <t>2in Ball RB Valve Flanged CL150 Raised Face Dims to ISO 17292 Carbon Steel ASTM A105N/ASTM A216 Gr WCB/WCC AISI 316 / PTFE Trim Floating Ball
Lever Operated Short Pattern Datasht To Follow</t>
  </si>
  <si>
    <t>Carbon Steel ASTM A105N/ASTM A216 Gr WCB/WCC AISI 316 / PTFE Trim Floating Ball</t>
  </si>
  <si>
    <t>12in x 4.5mm Nom Thk Gasket Spiral Wound CL900 SS 316L Windings EXFOLIATED EXPANDED GRAPHITE Filler SS 316L Inner Ring CS Outer Ring Dims to
ASME B16.20</t>
  </si>
  <si>
    <t>10in - 18in x 2in XXS Branch Outlet BW SCH XXS Low Temp Carbon Steel ASTM A350 Gr LF2 CL1 Dims to MSS SP-97 NACE MR0175/ISO15156</t>
  </si>
  <si>
    <t>14in 60.00mm WT WN Flange CL2500 Raised Face Low Temp Carbon Steel ASTM A350 Gr LF2 CL1 Dims to ASME B16.5 NACE MR0175/ISO15156</t>
  </si>
  <si>
    <t>14in x 3.2mm Nom Thk Gasket Spiral Wound CL2500 SS 316L Windings EXFOLIATED EXPANDED GRAPHITE Filler SS 316L Inner Ring CS Outer Ring Dims to
ASME B16.20</t>
  </si>
  <si>
    <t>14in - 14in x 3in XXS Branch Outlet BW SCH XXS Low Temp Carbon Steel ASTM A350 Gr LF2 CL1 Dims to MSS SP-97 NACE MR0175/ISO15156</t>
  </si>
  <si>
    <t>3in 18.00mm WT Elbow 90 Degrees Long Radius Seamless BW Low Temp Carbon Steel ASTM A420 WPL6 Dims to ASME B16.9 NACE MR0175/ISO15156</t>
  </si>
  <si>
    <t>3in 18.00mm WT Pipe Seamless Bevelled Ends Low Temp Carbon Steel ASTM A333 Gr 6 Dimensions to ASME B36.10M NACE MR0175/ISO15156</t>
  </si>
  <si>
    <t>3in Spectacle Blind CL2500 Raised Face Low Temp Carbon Steel ASTM A516 Gr 70 Dims to ASME B16.48 NACE MR0175/ISO15156</t>
  </si>
  <si>
    <t>Low Temp Carbon Steel ASTM A516 Gr 70</t>
  </si>
  <si>
    <t>3in 18.00mm WT WN Flange CL2500 Raised Face Low Temp Carbon Steel ASTM A350 Gr LF2 CL1 Dims to ASME B16.5 NACE MR0175/ISO15156</t>
  </si>
  <si>
    <t>3in x 3.2mm Nom Thk Gasket Spiral Wound CL2500 SS 316L Windings EXFOLIATED EXPANDED GRAPHITE Filler SS 316L Inner Ring CS Outer Ring Dims to
ASME B16.20</t>
  </si>
  <si>
    <t>2in Spectacle Blind CL900 Raised Face Low Temp Carbon Steel ASTM A516 Gr 60/65/70 Dims to ASME B16.48 NACE MR0175/ISO15156</t>
  </si>
  <si>
    <t>2in 14.00mm WT WN Flange CL2500 Raised Face Low Temp Carbon Steel ASTM A350 Gr LF2 CL1 Dims to ASME B16.5 NACE MR0175/ISO15156</t>
  </si>
  <si>
    <t>2in x 3.2mm Nom Thk Gasket Spiral Wound CL2500 SS 316L Windings EXFOLIATED EXPANDED GRAPHITE Filler SS 316L Inner Ring CS Outer Ring Dims to
ASME B16.20</t>
  </si>
  <si>
    <t>2in Globe Valve Flanged CL2500 Raised Face Dims to API 602 Low Temp Carbon Steel ASTM A350 Gr LF2 Cl.1 Alloy 825 Plug Type Disc Handwheel
Operated NACE MR0175/ISO15156 Datasht To Follow</t>
  </si>
  <si>
    <t>Alloy 825 ASTM B564 UNS N08825 / A494 Gr CU5MCuCAlloy 825: PEEK Floating Ball</t>
  </si>
  <si>
    <t>1.1/2in Sch10S WN Flange CL900 Raised Face Alloy 825 ASTM B564 UNS N06625 Dims to ASME B16.5 NACE MR0175/ISO15156</t>
  </si>
  <si>
    <t>1.1/2in Blind Flange CL900 Raised Face Alloy 825 ASTM B564 UNS N06625 Dims to ASME B16.5 NACE MR0175/ISO15156</t>
  </si>
  <si>
    <t>2in Sch40S x 1.1/2in Sch10S Reducing Tee SeamlessBW Alloy 825ASTM B366-WPNICMC Dims to ASME B16.9 NACE MR0175/ISO15156</t>
  </si>
  <si>
    <t>1.1/2in x 4.5mm Nom Thk Gasket Spiral Wound CL900 Incoloy 825 Windings Flexible Graphite Filler CS Inner RingAlloy 825 Outer Ring Dims to ASME
B16.20</t>
  </si>
  <si>
    <t>1.1/2in Ball FB Valve Flanged CL900 Raised Face Dims to ASME B16.10 Alloy 825 ASTM B564 UNS N08825 / A494 Gr CU5MCuCAlloy 825: PEEK Floating
Ball Lever Operated NACE MR0175/ISO15156 Datasht To Follow</t>
  </si>
  <si>
    <t>2in Sch80S WN Orifice Flange CL1500 Raised Face Alloy 825 ASTM B564 UNS N06625 c/w 1/2in BW Taps Dims to ASME B16.5 NACE MR0175/ISO15156</t>
  </si>
  <si>
    <t>1in XXS WN Flange CL2500 Raised Face Low Temp Carbon Steel ASTM A350 Gr LF2 CL1 Dims to ASME B16.5 NACE MR0175/ISO15156</t>
  </si>
  <si>
    <t>1in Blind Flange CL2500 Raised Face Low Temp Carbon Steel ASTM A350 Gr LF2 CL1 Dims to ASME B16.5 NACE MR0175/ISO15156</t>
  </si>
  <si>
    <t>1in x 3.2mm Nom Thk Gasket Spiral Wound CL2500 SS 316L Windings EXFOLIATED EXPANDED GRAPHITE Filler SS 316L Inner Ring CS Outer Ring Dims to
ASME B16.20</t>
  </si>
  <si>
    <t>3in Sch160 x 1in XXS WeldoletBW Low Temp Carbon Steel ASTM A350 Gr LF2 CL1 Dims to Manufacturers Standard NACE MR0175/ISO15156</t>
  </si>
  <si>
    <t>1in Ball RB Valve Flanged CL2500 Raised Face Dims to ISO 17292 Low Temp Carbon SteelASTM A350 Gr LF2 CL.1/A352 Gr LCCAlloy 825: PEEK Floating Ball
Extended Bonnet Lever Operated Long Pattern NACE MR0175/ISO15156 Datasht To Follow</t>
  </si>
  <si>
    <t>Low Temp Carbon SteelASTM A350 Gr LF2 CL.1/A352 Gr LCCAlloy 825: PEEK Floating Ball</t>
  </si>
  <si>
    <t>3in XXS WN Flange CL2500 Raised Face Alloy 825 ASTM B564 UNS N08825 Dims to ASME B16.5 NACE MR0175/ISO15156</t>
  </si>
  <si>
    <t>3in x 4.5mm Nom Thk Gasket Spiral Wound CL2500 Incoloy 825 Windings EXFOLIATED EXPANDED GRAPHITE Filler CS Inner RingAlloy 825 Outer Ring Dims
to ASME B16.20</t>
  </si>
  <si>
    <t>3in XXS Pipe Seamless Bevelled Ends Alloy 825ASTM B423 UNS N08825ASME B36.19M NACE MR0175/ISO15156</t>
  </si>
  <si>
    <t>3in Ball RB Valve Flanged CL2500 Raised Face Dims to API 6D Alloy 825 ASTM B564 UNS N08825 / A494 Gr CU5MCuCAlloy 825: PEEK Trunnion Mounted
Extended Bonnet Gear Operated NACE MR0175/ISO15156 Datasht To Follow</t>
  </si>
  <si>
    <t>3in Sch10S x 2in Sch10S Eccentric Reducer SeamlessBW Alloy 825ASTM B366-WPNICMC Dims to ASME B16.9 NACE MR0175/ISO15156</t>
  </si>
  <si>
    <t>6in Sch10S x 3in Sch10S Eccentric Reducer SeamlessBW Alloy 825ASTM B366-WPNICMC Dims to ASME B16.9 NACE MR0175/ISO15156</t>
  </si>
  <si>
    <t>4in Sch10S x 2in Sch10S Eccentric Reducer SeamlessBW Alloy 825ASTM B366-WPNICMC Dims to ASME B16.9 NACE MR0175/ISO15156</t>
  </si>
  <si>
    <t>8in Sch20 x 4in Sch10S Eccentric Reducer SeamlessBW Alloy 825ASTM B366-WPNICMC Dims to ASME B16.9 NACE MR0175/ISO15156</t>
  </si>
  <si>
    <t>8in Sch20 Elbow 90 Degrees Long Radius SeamlessBW Low Temp Carbon Steel ASTM A420 WPL6CLAD UNS N08825 Dims to ASME B16.9 NACE
MR0175/ISO15156</t>
  </si>
  <si>
    <t>8in Sch20 Pipe Seamless Bevelled Ends Low Temp Carbon Steel ASTM A333 Gr 6 CLAD UNS N08825 Dimensions to ASME B36.10M NACE
MR0175/ISO15156</t>
  </si>
  <si>
    <t>3in Sch10S Elbow 90 Degrees Long Radius SeamlessBW Alloy 825ASTM B366-WPNICMC Dims to ASME B16.9 NACE MR0175/ISO15156</t>
  </si>
  <si>
    <t>3in Sch10S Pipe Seamless Bevelled Ends Alloy 825ASTM B423 UNS N08825ASME B36.19M NACE MR0175/ISO15156</t>
  </si>
  <si>
    <t>6in Sch10S Elbow 90 Degrees Long Radius SeamlessBW Stainless Steel ASTM A403 WP316L Dims to ASME B16.9 NACE MR0175/ISO15156</t>
  </si>
  <si>
    <t>4in Sch10S x 2in Sch10S Eccentric Reducer SeamlessBW Stainless Steel ASTM A403 WP316L WP-S Dims to ASME B16.9 NACE MR0175/ISO15156</t>
  </si>
  <si>
    <t>6in Sch10S x 4in Sch10S Eccentric Reducer SeamlessBW Stainless Steel ASTM A403 WP316L WP-S Dims to ASME B16.9 NACE MR0175/ISO15156</t>
  </si>
  <si>
    <t>6in Sch10S Pipe Seamless Bevelled Ends Stainless Steel ASTM A312 TP316LASME B36.19M NACE MR0175/ISO15156</t>
  </si>
  <si>
    <t>4in Sch10S Elbow 90 Degrees Long Radius SeamlessBW Alloy 825ASTM B366-WPNICMC Dims to ASME B16.9 NACE MR0175/ISO15156</t>
  </si>
  <si>
    <t>4in Sch10S Pipe Seamless Bevelled Ends Alloy 825ASTM B423 UNS N08825ASME B36.19M NACE MR0175/ISO15156</t>
  </si>
  <si>
    <t>10in Sch10S Elbow 90 Degrees Long Radius SeamlessBW Stainless Steel ASTM A403 WP316L WP-S Dims to ASME B16.9 NACE MR0175/ISO15156</t>
  </si>
  <si>
    <t>6in Sch10S x 3in Sch10S Eccentric Reducer SeamlessBW Stainless Steel ASTM A403 WP316L WP-S Dims to ASME B16.9 NACE MR0175/ISO15156</t>
  </si>
  <si>
    <t>10in Sch10S x 6in Sch10S Eccentric Reducer SeamlessBW Stainless Steel ASTM A403 WP316L WP-S Dims to ASME B16.9 NACE MR0175/ISO15156</t>
  </si>
  <si>
    <t>10in Sch10S Pipe Seamless Bevelled Ends Stainless Steel ASTM A312 TP316LASME B36.19M NACE MR0175/ISO15156</t>
  </si>
  <si>
    <t>20in Blind Flange CL150 Raised Face Low Temp Carbon Steel ASTM A350 Gr LF2 CL1CLAD UNS N08825 Dims to ASME B16.5 NACE MR0175/ISO15156</t>
  </si>
  <si>
    <t>20in Sch20 WN Flange CL150 Raised Face Low Temp Carbon Steel ASTM A350 Gr LF2 CL1CLAD UNS N08825 Dims to ASME B16.5 NACE
MR0175/ISO15156</t>
  </si>
  <si>
    <t>20in Sch20 Elbow 90 Degrees Long Radius SeamlessBW Low Temp Carbon Steel ASTM A420 WPL6CLAD UNS N08825 Dims to ASME B16.9 NACE
MR0175/ISO15156</t>
  </si>
  <si>
    <t>20in Sch20 x 16in Sch20 Reducing Tee SeamlessBW Low Temp Carbon Steel ASTM A420 WPL6 CLAD UNS N08825 Dims to ASME B16.9 NACE
MR0175/ISO15156</t>
  </si>
  <si>
    <t>20in x 4.5mm Nom Thk Gasket Spiral Wound CL150 Incoloy 825 Windings Flexible Graphite Filler CS Inner RingAlloy 825 Outer Ring Dims to ASME B16.20</t>
  </si>
  <si>
    <t>20in - 20in x 8in SCH20 Branch Outlet BW Low Temp Carbon Steel ASTM A350 Gr LF2 CL1 CLAD UNS N08825 Dims to MSS SP-97 NACE MR0175/ISO15156</t>
  </si>
  <si>
    <t>16in - 20in x 3in SCH40S Branch Outlet BW Sch40s Lightweight Alloy 825 ASTM B564 UNS N08825 Dims to MSS SP-97 NACE MR0175/ISO15156</t>
  </si>
  <si>
    <t>16in - 20in x 4in SCH40S Branch Outlet BW Sch40s Lightweight Alloy 825 ASTM B564 UNS N08825 Dims to MSS SP-97 NACE MR0175/ISO15156</t>
  </si>
  <si>
    <t>20in - 36in x 2in SCH40S Branch Outlet BW Sch40s Lightweight Alloy 825 ASTM B564 UNS N08825 Dims to MSS SP-97 NACE MR0175/ISO15156</t>
  </si>
  <si>
    <t>20in - 20in x 6in SCH40S Branch Outlet BW Sch40s Lightweight Alloy 825 ASTM B564 UNS N08825 Dims to MSS SP-97 NACE MR0175/ISO15156</t>
  </si>
  <si>
    <t>20in Sch20 Pipe Seamless Bevelled Ends Low Temp Carbon Steel ASTM A333 Gr 6 CLAD UNS N08825 Dimensions to ASME B36.10M NACE
MR0175/ISO15156</t>
  </si>
  <si>
    <t>14in Blind Flange CL150 Raised Face Stainless Steel ASTM A182 Gr F316 Dims to ASME B16.5</t>
  </si>
  <si>
    <t>2in Sch10S WN Flange CL150 Raised Face Stainless Steel ASTM A182 Gr F316 Dims to ASME B16.5</t>
  </si>
  <si>
    <t>14in Sch10S WN Flange CL150 Raised Face Stainless Steel ASTM A182 Gr F316 Dims to ASME B16.5</t>
  </si>
  <si>
    <t>14in Sch10S Elbow 90 Degrees Long Radius SeamlessBW Stainless Steel ASTM A403 WP316L WP-S Dims to ASME B16.9 NACE MR0175/ISO15156</t>
  </si>
  <si>
    <t>14in Sch10S x 10in Sch10S Reducing Tee SeamlessBW Stainless Steel ASTM A403 WP316L Dims to ASME B16.9 NACE MR0175/ISO15156</t>
  </si>
  <si>
    <t>14in x 4.5mm Nom Thk Gasket Spiral Wound CL150 Stainless Steel 316 Windings Flexible Graphite Filler CS Inner Ring Stainless Steel 316 Outer Ring Dims
to ASME B16.20</t>
  </si>
  <si>
    <t>Stainless Steel 316 Windings Flexible Graphite Filler CS Inner Ring Stainless Steel 316 Outer Ring</t>
  </si>
  <si>
    <t>2in x 4.5mm Nom Thk Gasket Spiral Wound CL150 Stainless Steel 316 Windings Flexible Graphite Filler CS Inner Ring Stainless Steel 316 Outer Ring Dims
to ASME B16.20</t>
  </si>
  <si>
    <t>12in - 18in x 2in SCH40S Branch Outlet BW Stainless Steel ASTM A182 Gr F316 Dims to MSS SP-97 NACE MR0175/ISO15156</t>
  </si>
  <si>
    <t>14in - 14in x 6in SCH40S Branch Outlet BW Stainless Steel ASTM A182 Gr F316 Dims to MSS SP-97 NACE MR0175/ISO15156</t>
  </si>
  <si>
    <t>14in Sch10S Pipe Seamless Bevelled Ends Stainless Steel ASTM A358 CL1 Gr 316LASME B36.19M NACE MR0175/ISO15156</t>
  </si>
  <si>
    <t>16in Sch20 WN Flange CL150 Raised Face Low Temp Carbon Steel ASTM A350 Gr LF2 CL1CLAD UNS N08825 Dims to ASME B16.5 NACE
MR0175/ISO15156</t>
  </si>
  <si>
    <t>16in Sch20 Elbow 90 Degrees Long Radius SeamlessBW Low Temp Carbon Steel ASTM A420 WPL6CLAD UNS N08825 Dims to ASME B16.9 NACE
MR0175/ISO15156</t>
  </si>
  <si>
    <t>16in x 4.5mm Nom Thk Gasket Spiral Wound CL150 Incoloy 825 Windings Flexible Graphite Filler CS Inner RingAlloy 825 Outer Ring Dims to ASME B16.20</t>
  </si>
  <si>
    <t>16in Sch20 Pipe Seamless Bevelled Ends Low Temp Carbon Steel ASTM A333 Gr 6 CLAD UNS N08825 Dimensions to ASME B36.10M NACE
MR0175/ISO15156</t>
  </si>
  <si>
    <t>10in Sch30 WN Flange CL150 Raised Face Low Temp Carbon Steel ASTM A350 Gr LF2 CL1 Dims to ASME B16.5 NACE MR0175/ISO15156</t>
  </si>
  <si>
    <t>12in Sch30 WN Flange CL150 Raised Face Low Temp Carbon Steel ASTM A350 Gr LF2 CL1 Dims to ASME B16.5 NACE MR0175/ISO15156</t>
  </si>
  <si>
    <t>12in Sch30 x 10in Sch30 Eccentric Reducer Seamless BW Low Temp Carbon Steel ASTM A420 WPL6 Dims to ASME B16.9 NACE MR0175/ISO15156</t>
  </si>
  <si>
    <t>10in x 4.5mm Nom Thk Gasket Spiral Wound CL150 SS TP316/316L Windings EXFOLIATED EXPANDED GRAPHITE Filler SS TP316/316L Inner Ring CS Outer
Ring Dims to ASME B16.20</t>
  </si>
  <si>
    <t>12in Sch30 Pipe Seamless Bevelled Ends Low Temp Carbon Steel ASTM A333 Gr 6 Dimensions to ASME B36.10M NACE MR0175/ISO15156</t>
  </si>
  <si>
    <t>2in Spectacle Blind CL150 Raised Face Alloy 825ASTM B424 UNS N08825 Dims to ASME B16.48 NACE MR0175/ISO15156</t>
  </si>
  <si>
    <t>2in Sch10S Equal Tee SeamlessBW Alloy 825ASTM B366-WPNICMC Dims to ASME B16.9 NACE MR0175/ISO15156</t>
  </si>
  <si>
    <t>2in Check Valve Piston Flanged CL150 Raised Face Dims to API 600 Alloy 825 ASTM B564 UNS N08825 Alloy 825 NACE MR0175/ISO15156 Datasht To
Follow</t>
  </si>
  <si>
    <t>2in Globe Valve Flanged CL150 Raised Face Dims to ASME B16.10 Alloy 825 ASTM B564 UNS N08825 Alloy 825 Plug Type Disc Handwheel Operated NACE
MR0175/ISO15156 Datasht To Follow</t>
  </si>
  <si>
    <t>12in Sch40 WN Flange CL300 Raised Face Low Temp Carbon Steel ASTM A350 Gr LF2 CL1 Dims to ASME B16.5 NACE MR0175/ISO15156</t>
  </si>
  <si>
    <t>12in x 4.5mm Nom Thk Gasket Spiral Wound CL300 Stainless Steel 316 Windings Flexible Graphite Filler Stainless Steel 316 Inner Ring CS Outer Ring Dims
to ASME B16.20</t>
  </si>
  <si>
    <t>12in - 18in x 2in XS Branch Outlet BW Low Temp Carbon Steel ASTM A350 Gr LF2 CL1 Dims to MSS SP-97 NACE MR0175/ISO15156</t>
  </si>
  <si>
    <t>10in 34.00mm WT x 3in 16.00mm WT WeldoletBW Low Temp Carbon Steel ASTM A350 Gr LF2 CL1 Dims to MSS SP-97 NACE MR0175/ISO15156</t>
  </si>
  <si>
    <t>3in 16.00mm WT x 2in 14.00mm WT Concentric Reducer Seamless BW Low Temp Carbon Steel ASTM A420 WPL6 Dims to ASME B16.9 NACE
MR0175/ISO15156</t>
  </si>
  <si>
    <t>2in Globe Valve Flanged CL1500 Raised Face Dims to API 602 Low Temp Carbon Steel ASTM A350 Gr LF2 Cl.1 Alloy 825 Plug Type Disc Handwheel
Operated Straight Pattern Extended Bonnet NACE MR0175/ISO15156 Datasht To Follow</t>
  </si>
  <si>
    <t>2in Blind Flange CL300 Raised Face Low Temp Carbon Steel ASTM A350 Gr LF2 CL1 Dims to ASME B16.5 NACE MR0175/ISO15156</t>
  </si>
  <si>
    <t>2in Sch80 WN Orifice Flange CL300 Raised Face Low Temp Carbon Steel ASTM A350 Gr LF2 CL1 c/w 1/2in SW Taps Dims to ASME B16.36 NACE
MR0175/ISO15156</t>
  </si>
  <si>
    <t>18in x 2in Branch Saddle Helical Filament Wound: GRVE-Bisphenol A: Vinylester: Dims to Manufacturers Standard: 20 Bar</t>
  </si>
  <si>
    <t>4in Elbow 45 Deg Helical Filament Wound Bell &amp; Spigot Long Radius GRVE-Bisphenol A Vinylester 20 Bar Dims to Manufacturers Standard</t>
  </si>
  <si>
    <t>12in 7.0mm WT WN Flange CL150 Flat Face Copper Alloys 90/10 UNS C7060X Dims to ASME B16.5</t>
  </si>
  <si>
    <t>Alloys 90/10 UNS C7060X</t>
  </si>
  <si>
    <t>8in Blind Flange CL150 Flat Face Copper Alloys ASTM B151 Gr C70600 Dims to ASME B16.5</t>
  </si>
  <si>
    <t>Alloys ASTM B151 Gr C70600</t>
  </si>
  <si>
    <t>8in 4.5mm WT WN Flange CL150 Flat Face Copper Alloys 90/10 UNS C7060X Dims to ASME B16.5</t>
  </si>
  <si>
    <t>8in x 3.0mm Nom Thk Gasket Full Face CL150 Ethylene Propylene Rubber EDPM Hardness 70- +/- 5 Shore A Dims to ASME B16.21</t>
  </si>
  <si>
    <t>12in Long WN Flange Helical Filament Wound Bell &amp; Spigot GRVE-Bisphenol A Vinylester 20 Bar: Flange to Dims to ASME B16.5 CL150 Flat Face Dims to
Manufacturers Standard</t>
  </si>
  <si>
    <t>12in Elbow 90 Deg Helical Filament Wound Bell &amp; Spigot Long Radius GRVE-Bisphenol A Vinylester 20 Bar Dims to Manufacturers Standard</t>
  </si>
  <si>
    <t xml:space="preserve">2in Sch80 Pipe Seamless Bevelled Ends Dimensions to ASME B36.10M NACE MR0175/ISO15156                                                                 </t>
  </si>
  <si>
    <t>12in Sch120 WN Flange CL900 Raised Face Low Temp Carbon Steel ASTM A350 Gr LF2 CL1 Dims to ASME B16.5 NACE MR0175/ISO15156</t>
  </si>
  <si>
    <t>API 6D ASTM A182-F316, AISI 316</t>
  </si>
  <si>
    <t>API 6D ASTM A182-F316/A351-CF8M, AISI 316</t>
  </si>
  <si>
    <t>API 6D ASTM B564 UNS N06625, ALLOY 625</t>
  </si>
  <si>
    <t>1" X 150MM    STUD BOLT (CONT)    W/ 2 HVY HEX NUTS    B1.1   DIA (IMP) X LEN (MET)</t>
  </si>
  <si>
    <t>1 1/8" X 180MM    STUD BOLT (CONT)    W/ 2 HVY HEX NUTS    B1.1   DIA (IMP) X LEN (MET)</t>
  </si>
  <si>
    <t>1 3/8" X 315MM    STUD BOLT (CONT)    W/ 2 HVY HEX NUTS    B1.1   DIA (IMP) X LEN (MET)</t>
  </si>
  <si>
    <t>7/8" X 150MM    STUD BOLT (CONT)    W/ 2 HVY HEX NUTS    B1.1   DIA (IMP) X LEN (MET)</t>
  </si>
  <si>
    <t>1" X 185MM    STUD BOLT (CONT)    W/ 2 HVY HEX NUTS    B1.1   DIA (IMP) X LEN (MET)</t>
  </si>
  <si>
    <t>1 1/4" X 275MM    STUD BOLT (CONT)    W/ 2 HVY HEX NUTS    B1.1   DIA (IMP) X LEN (MET)</t>
  </si>
  <si>
    <t>2 3/4" X 650MM    STUD BOLT (CONT)    W/ 2 HVY HEX NUTS    B1.1   DIA (IMP) X LEN (MET)</t>
  </si>
  <si>
    <t>BID-MAL-PS3FSP</t>
  </si>
  <si>
    <t>4355-PS3FSP-6-51-0001-001-5, 4355-PS3FSP-6-51-0002-001-5, 4355-GENOF-5-14-0001-1</t>
  </si>
  <si>
    <t>1in, Tubing</t>
  </si>
  <si>
    <t>Alloy 625</t>
  </si>
  <si>
    <t>2in Sch10S Pipe Seamless Bevelled Ends Dims to ASME B36.19 NACE MR0175/ISO15156</t>
  </si>
  <si>
    <t>36in Sch20 Pipe Seamless Bevelled Ends Dimensions to ASME B36.10M NACE MR0175/ISO15156</t>
  </si>
  <si>
    <t xml:space="preserve">1in Sch? WN Flange CL150 Raised Face Dims to ASME B16.5                                                                                                                                                           </t>
  </si>
  <si>
    <t xml:space="preserve">2in Sch10S WN Flange CL150 Raised Face Dims to ASME B16.5 NACE MR0175/ISO15156                                                                                         </t>
  </si>
  <si>
    <t xml:space="preserve">36in Sch20 WN Flange CL150 Raised Face Dims to ASME B16.5 NACE MR0175/ISO15156                                                                      </t>
  </si>
  <si>
    <t xml:space="preserve">24in Sch20 WN Flange CL150 Raised Face Dims to ASME B16.5 NACE MR0175/ISO15156                                                                      </t>
  </si>
  <si>
    <t xml:space="preserve">2in Sch80 WN Flange CL150 Raised Face Dims to ASME B16.5                                                                                                                                                           </t>
  </si>
  <si>
    <t>1in, Insulating Gasket, CL150</t>
  </si>
  <si>
    <t>2in, Insulating Gasket, CL150</t>
  </si>
  <si>
    <t>36in, Insulating Gasket, CL150</t>
  </si>
  <si>
    <t>24in, Insulating Gasket, CL150</t>
  </si>
  <si>
    <t xml:space="preserve">2in x 4.5mm Nom Thk Gasket Spiral Wound CL150 Dims to ASME 16.20  </t>
  </si>
  <si>
    <t>1in Sch? Elbow 90 Degrees Long Radius Seamless BW Dims to ASME B16.9</t>
  </si>
  <si>
    <t xml:space="preserve">2in Sch10S Elbow 90 Degrees Long Radius SeamlessBW Dims to ASME B16.9 NACE MR0175/ISO15156                                                                 </t>
  </si>
  <si>
    <t xml:space="preserve">2in Sch80 Elbow 90 Degrees Long Radius Seamless BW Dims to ASME B16.9 NACE MR0175/ISO15156                                                    </t>
  </si>
  <si>
    <t xml:space="preserve">36in Sch20 Elbow 90 Degrees Long Radius Seamless BW Dims to ASME B16.9 NACE MR0175/ISO15156                                                    </t>
  </si>
  <si>
    <t xml:space="preserve">24in Sch20 Elbow 90 Degrees Long Radius Seamless BW Dims to ASME B16.9 NACE MR0175/ISO15156                                                    </t>
  </si>
  <si>
    <t xml:space="preserve">2in Sch80 Elbow 90 Degrees Long Radius Seamless BW Dims to ASME B16.9                                                                                                                  </t>
  </si>
  <si>
    <t>36in SCH20 x 2in SCH80 Branch Outlet BW    Dims to MSS SP‐97 NACE MR0175/ISO15156</t>
  </si>
  <si>
    <t>Low Temp Carbon Steel ASTM A350 Gr LF2 cl1 CLAD UNS N08825</t>
  </si>
  <si>
    <t>24in SCH20 x 2in SCH80 Branch Outlet BW    Dims to MSS SP‐97 NACE MR0175/ISO15156</t>
  </si>
  <si>
    <t>4355-PS3FSP-6-51-0001-001-5, 4355-PS3FSP-6-51-0002-001-5</t>
  </si>
  <si>
    <t>?</t>
  </si>
  <si>
    <t>1 1/4" X 225MM    STUD BOLT (CONT)    W/ 2 HVY HEX NUTS    B1.1   DIA (IMP) X LEN (MET)</t>
  </si>
  <si>
    <t>1 1/2" X 345MM    STUD BOLT (CONT)    W/ 2 HVY HEX NUTS    B1.1   DIA (IMP) X LEN (MET)</t>
  </si>
  <si>
    <r>
      <rPr>
        <b/>
        <sz val="9"/>
        <rFont val="宋体"/>
        <charset val="134"/>
      </rPr>
      <t xml:space="preserve">序号
</t>
    </r>
    <r>
      <rPr>
        <b/>
        <sz val="9"/>
        <rFont val="Times New Roman"/>
        <charset val="134"/>
      </rPr>
      <t>SN</t>
    </r>
  </si>
  <si>
    <r>
      <rPr>
        <b/>
        <sz val="9"/>
        <rFont val="宋体"/>
        <charset val="134"/>
      </rPr>
      <t xml:space="preserve">专业
</t>
    </r>
    <r>
      <rPr>
        <b/>
        <sz val="9"/>
        <rFont val="Times New Roman"/>
        <charset val="134"/>
      </rPr>
      <t>Discipline</t>
    </r>
  </si>
  <si>
    <r>
      <rPr>
        <b/>
        <sz val="9"/>
        <rFont val="宋体"/>
        <charset val="134"/>
      </rPr>
      <t xml:space="preserve">规格
</t>
    </r>
    <r>
      <rPr>
        <b/>
        <sz val="9"/>
        <rFont val="Arial"/>
        <charset val="134"/>
      </rPr>
      <t>(</t>
    </r>
    <r>
      <rPr>
        <b/>
        <sz val="9"/>
        <rFont val="宋体"/>
        <charset val="134"/>
      </rPr>
      <t>除材质外所有参数</t>
    </r>
    <r>
      <rPr>
        <b/>
        <sz val="9"/>
        <rFont val="Arial"/>
        <charset val="134"/>
      </rPr>
      <t xml:space="preserve">)
</t>
    </r>
    <r>
      <rPr>
        <b/>
        <sz val="9"/>
        <rFont val="Times New Roman"/>
        <charset val="134"/>
      </rPr>
      <t xml:space="preserve">Specification
</t>
    </r>
    <r>
      <rPr>
        <b/>
        <sz val="9"/>
        <rFont val="宋体"/>
        <charset val="134"/>
      </rPr>
      <t>（exclude material）</t>
    </r>
  </si>
  <si>
    <r>
      <rPr>
        <b/>
        <sz val="9"/>
        <rFont val="宋体"/>
        <charset val="134"/>
      </rPr>
      <t xml:space="preserve">单位
</t>
    </r>
    <r>
      <rPr>
        <b/>
        <sz val="9"/>
        <rFont val="Times New Roman"/>
        <charset val="134"/>
      </rPr>
      <t>Unit</t>
    </r>
  </si>
  <si>
    <r>
      <rPr>
        <b/>
        <sz val="9"/>
        <rFont val="宋体"/>
        <charset val="134"/>
      </rPr>
      <t xml:space="preserve">备注
</t>
    </r>
    <r>
      <rPr>
        <b/>
        <sz val="9"/>
        <rFont val="Times New Roman"/>
        <charset val="134"/>
      </rPr>
      <t>Remark</t>
    </r>
  </si>
  <si>
    <t>4355-PS3K-5-31-0001-2</t>
  </si>
  <si>
    <t>4in Flange Heavy Duty Helical Filament Wound Blind GRUP-lsophthallc Polyester: Flange to Dims to ASME B16.5 CL150 Flat Face Dims to Manufacturers Standard</t>
  </si>
  <si>
    <t>4in Elbow 90 Deg Helical Filament Wound Bell &amp; Spigot GRUP-lsophthallc Polyester 20 Bar Dims to Manufacturers Standard</t>
  </si>
  <si>
    <t>4in x 2in Reducing Tee Helical Filament Wound Bell &amp; Spigot GRUP-lsophthallc Polyester 20 Bar Dims to Manufacturers Standard</t>
  </si>
  <si>
    <t>4in x 3in Reducing Tee Helical Filament Wound Bell &amp; Spigot GRUP-lsophthallc Polyester 20 Bar Dims to Manufacturers Standard</t>
  </si>
  <si>
    <t>4in Pipe Continuous Filament Wound Plain End GRUP-lsophthallc Polyester 20 Bar Dims to Manufacturers Standard</t>
  </si>
  <si>
    <t>4in Long WN Flange Helical Filament Wound Bell &amp; Spigot GRUP-lsophthallc Polyester 20 Bar: Flange to Dims to ASME B16.5 CL150 Flat Face Dims to Manufacturers Standard</t>
  </si>
  <si>
    <t>4in Equal Tee Helical Filament Wound Bell &amp; Spigot GRUP-lsophthallc Polyester 20 Bar Dims to Manufacturers Standard</t>
  </si>
  <si>
    <t>4in x 3in Eccentric Reducer Helical Filament Wound Bell &amp; Spigot GRUP-lsophthallc Polyester 20 Bar Dims to Manufacturers Standard</t>
  </si>
  <si>
    <t>4in Elbow 45 Deg Helical Filament Wound Bell &amp; Spigot Long Radius GRUP-lsophthallc Polyester 20 Bar Dims to Manufacturers Standard</t>
  </si>
  <si>
    <t>4in Sch10S x 3in Sch10S Eccentric Reducer SeamlessBW Alloy 825ASTM B366-WPNICMC Dims to ASME B16.9 NACE MR0175/ISO15156</t>
  </si>
  <si>
    <t>6in Sch10S x 4in Sch10S Eccentric Reducer SeamlessBW Alloy 825ASTM B366-WPNICMC Dims to ASME B16.9 NACE MR0175/ISO15156</t>
  </si>
  <si>
    <t>6in Sch10S x 3in Sch10S Reducing Tee SeamlessBW Alloy 825ASTM B366-WPNICMC Dims to ASME B16.9 NACE MR0175/ISO15156</t>
  </si>
  <si>
    <t>6in Sch10S Equal Tee SeamlessBW Alloy 825ASTM B366-WPNICMC Dims to ASME B16.9 NACE MR0175/ISO15156</t>
  </si>
  <si>
    <t>6in - 6in x 2in SCH10S Branch Outlet BW Sch10S Lightweight Alloy 825 ASTM B564 UNS N08825 Dims to MSS SP-97 NACE MR0175/ISO15156</t>
  </si>
  <si>
    <t>6in - 6in x 2in SCH10S Branch Outlet BW Sch40S Lightweight Alloy 825 ASTM B564 UNS N08825 Dims to MSS SP-97 NACE MR0175/ISO15156</t>
  </si>
  <si>
    <t>14in Sch60 WN Flange CL600 Raised Face Alloy 825 ASTM A350 Gr LF2 CL1CLAD UNS N08825 Dims to ASME B16.5 NACE MR0175/ISO15156</t>
  </si>
  <si>
    <t>Alloy 825 ASTM A350 Gr LF2 CL1CLAD UNS N08825</t>
  </si>
  <si>
    <t>4in Sch40S WN Flange CL600 Raised Face Alloy 825ASTM B564 UNS N08825 Dims to ASME B16.5 NACE MR0175/ISO15156</t>
  </si>
  <si>
    <t>8in  x 4in Sch40S Eccentric Reducer SeamlessBW Alloy 825ASTM B366-WPNICMC Dims to ASME B16.9 NACE MR0175/ISO15156</t>
  </si>
  <si>
    <t>14in Sch60 x 8in Eccentric Reducer WeldedBW Alloy 825 ASTM A420 WPL6CLAD UNS N08825 Dims to ASME B16.9 NACE MR0175/ISO15156</t>
  </si>
  <si>
    <t>Alloy 825 ASTM A420 WPL6CLAD UNS N08825</t>
  </si>
  <si>
    <t>4in x 4.5mm Nom Thk Gasket Spiral Wound CL600 Incoloy 825 Windings Flexible Graphite Filler CS Inner RingAlloy 825 Outer Ring Dims to ASME B16.20</t>
  </si>
  <si>
    <t>14in x 4.5mm Nom Thk Gasket Spiral Wound CL600 Incoloy 825 Windings Flexible Graphite Filler CS Inner RingAlloy 825 Outer Ring Dims to ASME B16.20</t>
  </si>
  <si>
    <t>14in Sch60 x 2in Sch10S WeldoletBW Alloy 825ASTM B564 UNS N08825 Dims to MSS SP-97 NACE MR0175/ISO15156</t>
  </si>
  <si>
    <t>4in Sch40S Pipe Seamless Bevelled Ends Alloy 825ASTM B423 UNS N08825 Dims to ASME B36.10 NACE MR0175/ISO15156</t>
  </si>
  <si>
    <t>14in Sch60 Pipe Welded Bevelled Ends Alloy 825 ASTM A333 Gr 6CLAD UNS N08825 Dims to ASME B36.10 NACE MR0175/ISO15156</t>
  </si>
  <si>
    <t>Alloy 825 ASTM A333 Gr 6CLAD UNS N08825</t>
  </si>
  <si>
    <t>14in Sch10S Elbow 45 Degrees Long Radius WeldedBW Alloy 825ASTM B366-WPNICMC Dims to ASME B16.9 NACE MR0175/ISO15156</t>
  </si>
  <si>
    <t>14in Sch10S Elbow 90 Degrees Long Radius WeldedBW Alloy 825ASTM B366-WPNICMC Dims to ASME B16.9 NACE MR0175/ISO15156</t>
  </si>
  <si>
    <t>14in - 14in x 6in SCH10S Branch Outlet BW Sch10S Lightweight Alloy 825 ASTM B564 UNS N08825 Dims to MSS SP-97 NACE MR0175/ISO15156</t>
  </si>
  <si>
    <t>14in Sch10S Pipe Welded Bevelled Ends Alloy 825ASTM B423 UNS N08825ASME B36.19M NACE MR0175/ISO15156</t>
  </si>
  <si>
    <t>10in Sch10S WN Flange CL150 Raised Face Alloy 825ASTM B564 UNS N08825 Dims to ASME B16.5 NACE MR0175/ISO15156</t>
  </si>
  <si>
    <t>24in Sch10S WN Flange CL150 Raised Face Alloy 825ASTM B564 UNS N08825 Dims to ASME B16.5 NACE MR0175/ISO15156</t>
  </si>
  <si>
    <t>24in Sch10S Elbow 90 Degrees Long Radius WeldedBW Alloy 825ASTM B366-WPNICMC Dims to ASME B16.9 NACE MR0175/ISO15156</t>
  </si>
  <si>
    <t>18in Sch10S x 10in Sch10S Eccentric Reducer WeldedBW Alloy 825ASTM B366-WPNICMC Dims to ASME B16.9 NACE MR0175/ISO15156</t>
  </si>
  <si>
    <t>24in Sch10S x 18in Sch10S Eccentric Reducer WeldedBW Alloy 825ASTM B366-WPNICMC Dims to ASME B16.9 NACE MR0175/ISO15156</t>
  </si>
  <si>
    <t>10in x 4.5mm Nom Thk Gasket Spiral Wound CL150 Incoloy 825 Windings Flexible Graphite Filler CS Inner RingAlloy 825 Outer Ring Dims to ASME B16.20</t>
  </si>
  <si>
    <t>24in x 4.5mm Nom Thk Gasket Spiral Wound CL150 Incoloy 825 Windings Flexible Graphite Filler CS Inner RingAlloy 825 Outer Ring Dims to ASME B16.20</t>
  </si>
  <si>
    <t>18in Sch10S Pipe Welded Bevelled Ends Alloy 825ASTM B423 UNS N08825ASME B36.19M NACE MR0175/ISO15156</t>
  </si>
  <si>
    <t>24in Sch10S Pipe Welded Bevelled Ends Alloy 825ASTM B423 UNS N08825ASME B36.19M NACE MR0175/ISO15156</t>
  </si>
  <si>
    <t>24in Sch10S Elbow 45 Degrees Long Radius WeldedBW Alloy 825ASTM B366-WPNICMC Dims to ASME B16.9 NACE MR0175/ISO15156</t>
  </si>
  <si>
    <t>24in Sch10S Equal Tee WeldedBW Alloy 825ASTM B366-WPNICMC Dims to ASME B16.9 NACE MR0175/ISO15156</t>
  </si>
  <si>
    <t>12in Sch10S WN Flange CL150 Raised Face Alloy 825ASTM B564 UNS N08825 Dims to ASME B16.5 NACE MR0175/ISO15156</t>
  </si>
  <si>
    <t>18in Sch10S Elbow 90 Degrees Long Radius WeldedBW Alloy 825ASTM B366-WPNICMC Dims to ASME B16.9 NACE MR0175/ISO15156</t>
  </si>
  <si>
    <t>12in x 4.5mm Nom Thk Gasket Spiral Wound CL150 Incoloy 825 Windings Flexible Graphite Filler CS Inner RingAlloy 825 Outer Ring Dims to ASME B16.20</t>
  </si>
  <si>
    <t>24in Sch10S Cap WeldedBW Alloy 825ASTM B366-WPNICMC Dims to ASME B16.9 NACE MR0175/ISO15156</t>
  </si>
  <si>
    <t>24in - 24in x 6in SCH10S Branch Outlet BW Sch10S Lightweight Alloy 825 ASTM B564 UNS N08825 Dims to MSS SP-97 NACE MR0175/ISO15156</t>
  </si>
  <si>
    <t>12in Sch10S Elbow 90 Degrees Long Radius WeldedBW Alloy 825ASTM B366-WPNICMC Dims to ASME B16.9 NACE MR0175/ISO15156</t>
  </si>
  <si>
    <t>12in Sch10S Pipe Welded Bevelled Ends Alloy 825ASTM B423 UNS N08825ASME B36.19M NACE MR0175/ISO15156</t>
  </si>
  <si>
    <t>10in Sch10S x 6in Sch10S Eccentric Reducer SeamlessBW Alloy 825ASTM B366-WPNICMC Dims to ASME B16.9 NACE MR0175/ISO15156</t>
  </si>
  <si>
    <t>10in Sch10S Elbow 90 Degrees Long Radius SeamlessBW Alloy 825ASTM B366-WPNICMC Dims to ASME B16.9 NACE MR0175/ISO15156</t>
  </si>
  <si>
    <t>10in Sch10S Pipe Seamless Bevelled Ends Alloy 825ASTM B423 UNS N08825ASME B36.19M NACE MR0175/ISO15156</t>
  </si>
  <si>
    <t>8in Sch10S WN Flange CL150 Raised Face Alloy 825ASTM B564 UNS N08825 Dims to ASME B16.5 NACE MR0175/ISO15156</t>
  </si>
  <si>
    <t>8in Sch10S x 6in Sch10S Eccentric Reducer SeamlessBW Alloy 825ASTM B366-WPNICMC Dims to ASME B16.9 NACE MR0175/ISO15156</t>
  </si>
  <si>
    <t>8in Sch10S Elbow 90 Degrees Long Radius SeamlessBW Alloy 825ASTM B366-WPNICMC Dims to ASME B16.9 NACE MR0175/ISO15156</t>
  </si>
  <si>
    <t>8in x 4.5mm Nom Thk Gasket Spiral Wound CL150 Incoloy 825 Windings Flexible Graphite Filler CS Inner RingAlloy 825 Outer Ring Dims to ASME B16.20</t>
  </si>
  <si>
    <t>8in - 10in x 2in SCH10S Branch Outlet BW Sch10S Lightweight Alloy 825 ASTM B564 UNS N08825 Dims to MSS SP-97 NACE MR0175/ISO15156</t>
  </si>
  <si>
    <t>8in Sch10S Pipe Seamless Bevelled Ends Alloy 825ASTM B423 UNS N08825ASME B36.19M NACE MR0175/ISO15156</t>
  </si>
  <si>
    <t>14in Sch10S Cap WeldedBW Alloy 825ASTM B366-WPNICMC Dims to ASME B16.9 NACE MR0175/ISO15156</t>
  </si>
  <si>
    <t>14in Sch10S x 8in Sch10S Reducing Tee WeldedBW Alloy 825ASTM B366-WPNICMC Dims to ASME B16.9 NACE MR0175/ISO15156</t>
  </si>
  <si>
    <t>12in - 14in x 3in SCH10S Branch Outlet BW Sch10S Lightweight Alloy 825 ASTM B564 UNS N08825 Dims to MSS SP-97 NACE MR0175/ISO15156</t>
  </si>
  <si>
    <t>12in Sch10S x 6in Sch10S Eccentric Reducer WeldedBW Alloy 825ASTM B366-WPNICMC Dims to ASME B16.9 NACE MR0175/ISO15156</t>
  </si>
  <si>
    <t>12in Sch10S Equal Tee WeldedBW Alloy 825ASTM B366-WPNICMC Dims to ASME B16.9 NACE MR0175/ISO15156</t>
  </si>
  <si>
    <t>12in - 18in x 2in SCH10S Branch Outlet BW Sch10S Lightweight Alloy 825 ASTM B564 UNS N08825 Dims to MSS SP-97 NACE MR0175/ISO15156</t>
  </si>
  <si>
    <t>8in Sch10S Elbow 45 Degrees Long Radius SeamlessBW Alloy 825ASTM B366-WPNICMC Dims to ASME B16.9 NACE MR0175/ISO15156</t>
  </si>
  <si>
    <t>14in Sch10S WN Flange CL150 Raised Face Alloy 825ASTM B564 UNS N08825 Dims to ASME B16.5 NACE MR0175/ISO15156</t>
  </si>
  <si>
    <t>14in Sch10S x 6in Sch10S Eccentric Reducer WeldedBW Alloy 825ASTM B366-WPNICMC Dims to ASME B16.9 NACE MR0175/ISO15156</t>
  </si>
  <si>
    <t>14in Sch10S Equal Tee WeldedBW Alloy 825ASTM B366-WPNICMC Dims to ASME B16.9 NACE MR0175/ISO15156</t>
  </si>
  <si>
    <t>14in x 4.5mm Nom Thk Gasket Spiral Wound CL150 Incoloy 825 Windings Flexible Graphite Filler CS Inner RingAlloy 825 Outer Ring Dims to ASME B16.20</t>
  </si>
  <si>
    <t>6in Sch10S x 4in Sch10S Reducing Tee SeamlessBW Alloy 825ASTM B366-WPNICMC Dims to ASME B16.9 NACE MR0175/ISO15156</t>
  </si>
  <si>
    <t>8in Sch10S x 4in Sch10S Eccentric Reducer SeamlessBW Alloy 825ASTM B366-WPNICMC Dims to ASME B16.9 NACE MR0175/ISO15156</t>
  </si>
  <si>
    <t>12in Sch10S x 8in Sch10S Eccentric Reducer WeldedBW Alloy 825ASTM B366-WPNICMC Dims to ASME B16.9 NACE MR0175/ISO15156</t>
  </si>
  <si>
    <t>8in Sch10S Elbow 45 Degrees Long Radius SeamlessBW Stainless Steel ASTM A403 WP316L WP-S Dims to ASME B16.9 NACE MR0175/ISO15156</t>
  </si>
  <si>
    <t>8in Sch10S Elbow 90 Degrees Long Radius SeamlessBW Stainless Steel ASTM A403 WP316L WP-S Dims to ASME B16.9 NACE MR0175/ISO15156</t>
  </si>
  <si>
    <t>8in Sch10S x 6in Sch10S Eccentric Reducer SeamlessBW Stainless Steel ASTM A403 WP316L WP-S Dims to ASME B16.9 NACE MR0175/ISO15156</t>
  </si>
  <si>
    <t>8in Sch10S Pipe Seamless Bevelled Ends Stainless Steel ASTM A312 TP316LASME B36.19M NACE MR0175/ISO15156</t>
  </si>
  <si>
    <t>10in Sch10S Elbow 45 Degrees Long Radius SeamlessBW Stainless Steel ASTM A403 WP316L WP-S Dims to ASME B16.9 NACE MR0175/ISO15156</t>
  </si>
  <si>
    <t>10in Sch10S x 4in Sch10S Eccentric Reducer SeamlessBW Stainless Steel ASTM A403 WP316L WP-S Dims to ASME B16.9 NACE MR0175/ISO15156</t>
  </si>
  <si>
    <t>18in Sch10S Elbow 90 Degrees Long Radius SeamlessBW Stainless Steel ASTM A403 WP316L WP-S Dims to ASME B16.9 NACE MR0175/ISO15156</t>
  </si>
  <si>
    <t>18in Sch10S x 14in Sch10S Eccentric Reducer SeamlessBW Stainless Steel ASTM A403 WP316L WP-S Dims to ASME B16.9 NACE MR0175/ISO15156</t>
  </si>
  <si>
    <t>18in Sch10S x 10in Sch10S Reducing Tee SeamlessBW Stainless Steel ASTM A403 WP316L Dims to ASME B16.9 NACE MR0175/ISO15156</t>
  </si>
  <si>
    <t>18in Sch10S Pipe Seamless Bevelled Ends Stainless Steel ASTM A358 CL1 Gr 316LASME B36.19M NACE MR0175/ISO15156</t>
  </si>
  <si>
    <t>4in Sch10S WN Flange CL150 Raised Face Stainless Steel ASTM A182 Gr F316 Dims to ASME B16.5</t>
  </si>
  <si>
    <t>10in Sch10S WN Flange CL150 Raised Face Stainless Steel ASTM A182 Gr F316 Dims to ASME B16.5</t>
  </si>
  <si>
    <t>10in Sch10S Equal Tee SeamlessBW Stainless Steel ASTM A403 WP316L Dims to ASME B16.9 NACE MR0175/ISO15156</t>
  </si>
  <si>
    <t>4in x 4.5mm Nom Thk Gasket Spiral Wound CL150 Stainless Steel 316 Windings Flexible Graphite Filler CS Inner Ring Stainless Steel 316 Outer Ring Dims to ASME B16.20</t>
  </si>
  <si>
    <t>10in x 4.5mm Nom Thk Gasket Spiral Wound CL150 Stainless Steel 316 Windings Flexible Graphite Filler CS Inner Ring Stainless Steel 316 Outer Ring Dims to ASME B16.20</t>
  </si>
  <si>
    <t>8in - 12in x 1.1/2in SCH40S Branch Fitting Flanged CL150 Raised Face Dims to ASME B16.5 150mm Standout Stainless Steel ASTM A182 Gr F316 Dims to MSS SP-97 NACE MR0175/ISO15156</t>
  </si>
  <si>
    <t>10in - 10in x 3in SCH40S Branch Outlet BW Stainless Steel ASTM A182 Gr F316 Dims to MSS SP-97 NACE MR0175/ISO15156</t>
  </si>
  <si>
    <t>BLIND</t>
  </si>
  <si>
    <t>4in Paddle Blind CL1500 Raised Face Alloy 825ASTM B424 UNS N08825 Dims to ASME B16.48 NACE MR0175/ISO15156</t>
  </si>
  <si>
    <t>4in Sch120 WN Flange CL1500 Raised Face Alloy 825 ASTM B564 UNS N06625 Dims to ASME B16.5 NACE MR0175/ISO15156</t>
  </si>
  <si>
    <t>4in Sch120 WN Orifice Flange CL1500 Raised Face Alloy 825 ASTM B564 UNS N06625 c/w 1/2in BW Taps Dims to ASME B16.5 NACE MR0175/ISO15156</t>
  </si>
  <si>
    <t>4in x 4.5mm Nom Thk Gasket Spiral Wound CL1500Alloy 825 Windings EXFOLIATED EXPANDED GRAPHITE FillerAlloy 825 Inner Ring CS Outer Ring Dims to ASME B16.20</t>
  </si>
  <si>
    <t>4in Sch120 Pipe Seamless Bevelled Ends Alloy 825ASTM B423 UNS N08825ASME B36.19M NACE MR0175/ISO15156</t>
  </si>
  <si>
    <t>4in Sch120 Elbow 90 Degrees Long Radius SeamlessBW Alloy 825ASTM B366-WPNICMC Dims to ASME B16.9 NACE MR0175/ISO15156</t>
  </si>
  <si>
    <t>4in - 4in x 1in SCH120 x SCH 40S Branch Fitting Flanged CL1500 Raised Face Dims to ASME B16.5 150mm Standout Alloy 825 ASTM B564 UNS N06625 Dims to MSS SP-97 NACE MR0175/ISO15156</t>
  </si>
  <si>
    <t>4in Sch10S WN Flange CL150 Raised Face Alloy 825ASTM B564 UNS N08825 Dims to ASME B16.5 NACE MR0175/ISO15156</t>
  </si>
  <si>
    <t>4in Sch10S x 3in Sch10S Reducing Tee SeamlessBW Alloy 825ASTM B366-WPNICMC Dims to ASME B16.9 NACE MR0175/ISO15156</t>
  </si>
  <si>
    <t>4in Sch10S Equal Tee SeamlessBW Alloy 825ASTM B366-WPNICMC Dims to ASME B16.9 NACE MR0175/ISO15156</t>
  </si>
  <si>
    <t>4in x 4.5mm Nom Thk Gasket Spiral Wound CL150 Incoloy 825 Windings Flexible Graphite Filler CS Inner RingAlloy 825 Outer Ring Dims to ASME B16.20</t>
  </si>
  <si>
    <t>4in - 4in x 1in SCH10S Branch Fitting Flanged CL150 Raised Face Dims to ASME B16.5 150mm Standout Alloy 825 ASTM B564 UNS N08825 Dims to MSS SP-97 NACE MR0175/ISO15156</t>
  </si>
  <si>
    <t>4in Sch10S Cap SeamlessBW Alloy 825ASTM B366-WPNICMC Dims to ASME B16.9 NACE MR0175/ISO15156</t>
  </si>
  <si>
    <t>12in Blind Flange CL150 Raised Face Alloy 825 ASTM B564 UNS N06625 Dims to ASME B16.5 NACE MR0175/ISO15156</t>
  </si>
  <si>
    <t>24in Sch10S x 12in Sch10S Reducing Tee WeldedBW Alloy 825ASTM B366-WPNICMC Dims to ASME B16.9 NACE MR0175/ISO15156</t>
  </si>
  <si>
    <t>24in Sch10S x 14in Sch10S Reducing Tee WeldedBW Alloy 825ASTM B366-WPNICMC Dims to ASME B16.9 NACE MR0175/ISO15156</t>
  </si>
  <si>
    <t>20in - 36in x 2in SCH10S Branch Outlet BW Sch10S Lightweight Alloy 825 ASTM B564 UNS N08825 Dims to MSS SP-97 NACE MR0175/ISO15156</t>
  </si>
  <si>
    <t>10in Sch10S Equal Tee SeamlessBW Alloy 825ASTM B366-WPNICMC Dims to ASME B16.9 NACE MR0175/ISO15156</t>
  </si>
  <si>
    <t>10in - 10in x 3in SCH10S Branch Outlet BW Sch10S Lightweight Alloy 825 ASTM B564 UNS N08825 Dims to MSS SP-97 NACE MR0175/ISO15156</t>
  </si>
  <si>
    <t>36in Sch10 Cap WeldedBW Alloy 825ASTM B366-WPNICMC Dims to ASME B16.9 NACE MR0175/ISO15156</t>
  </si>
  <si>
    <t>36in Sch10 x 24in Sch10S Reducing Tee WeldedBW Alloy 825ASTM B366-WPNICMC Dims to ASME B16.9 NACE MR0175/ISO15156</t>
  </si>
  <si>
    <t>36in Sch10 Elbow 45 Degrees Long Radius WeldedBW Alloy 825ASTM B366-WPNICMC Dims to ASME B16.9 NACE MR0175/ISO15156</t>
  </si>
  <si>
    <t>36in Sch10 Elbow 90 Degrees Long Radius WeldedBW Alloy 825ASTM B366-WPNICMC Dims to ASME B16.9 NACE MR0175/ISO15156</t>
  </si>
  <si>
    <t>36in Sch10 Pipe Welded Bevelled Ends Alloy 825 ASTM B423 UNS N08825ASME B36.19M NACE MR0175/ISO15156</t>
  </si>
  <si>
    <t>18in Sch10S Cap WeldedBW Alloy 825ASTM B366-WPNICMC Dims to ASME B16.9 NACE MR0175/ISO15156</t>
  </si>
  <si>
    <t>18in Sch10S Elbow 45 Degrees Long Radius WeldedBW Alloy 825ASTM B366-WPNICMC Dims to ASME B16.9 NACE MR0175/ISO15156</t>
  </si>
  <si>
    <t>18in Sch10S x 10in Sch10S Reducing Tee WeldedBW Alloy 825ASTM B366-WPNICMC Dims to ASME B16.9 NACE MR0175/ISO15156</t>
  </si>
  <si>
    <t>18in Sch10S x 12in Sch10S Reducing Tee WeldedBW Alloy 825ASTM B366-WPNICMC Dims to ASME B16.9 NACE MR0175/ISO15156</t>
  </si>
  <si>
    <t>18in - 18in x 8in SCH10S Branch Outlet BW Sch10S Lightweight Alloy 825 ASTM B564 UNS N08825 Dims to MSS SP-97 NACE MR0175/ISO15156</t>
  </si>
  <si>
    <t>16in - 20in x 3in SCH10S Branch Outlet BW Sch00S Lightweight Alloy 825 ASTM B564 UNS N08825 Dims to MSS SP-97 NACE MR0175/ISO15156</t>
  </si>
  <si>
    <t>30in Sch10S x 12in Sch10S Reducing Tee WeldedBW Alloy 825ASTM B366-WPNICMC Dims to ASME B16.9 NACE MR0175/ISO15156</t>
  </si>
  <si>
    <t>30in Sch10S Elbow 90 Degrees Long Radius WeldedBW Alloy 825ASTM B366-WPNICMC Dims to ASME B16.9 NACE MR0175/ISO15156</t>
  </si>
  <si>
    <t>36in Sch10 x 30in Sch10S Eccentric Reducer WeldedBW Alloy 825ASTM B366-WPNICMC Dims to ASME B16.9 NACE MR0175/ISO15156</t>
  </si>
  <si>
    <t>36in Sch10 Equal Tee WeldedBW Alloy 825ASTM B366-WPNICMC Dims to ASME B16.9 NACE MR0175/ISO15156</t>
  </si>
  <si>
    <t>36in - 36in x 8in SCH10 Branch Outlet BW Sch10S Lightweight Alloy 825 ASTM B564 UNS N08825 Dims to MSS SP-97 NACE MR0175/ISO15156</t>
  </si>
  <si>
    <t>36in - 36in x 10in SCH10 Branch Outlet BW Sch10S Lightweight Alloy 825 ASTM B564 UNS N08825 Dims to MSS SP-97 NACE MR0175/ISO15156</t>
  </si>
  <si>
    <t>36in - 36in x 12in SCH10 Branch Outlet BW Sch10S Lightweight Alloy 825 ASTM B564 UNS N08825 Dims to MSS SP-97 NACE MR0175/ISO15156</t>
  </si>
  <si>
    <t>24in - 36in x 4in SCH10S Branch Outlet BW Sch10S Lightweight Alloy 825 ASTM B564 UNS N08825 Dims to MSS SP-97 NACE MR0175/ISO15156</t>
  </si>
  <si>
    <t>36in - 36in x 6in SCH10S Branch Outlet BW Sch10S Lightweight Alloy 825 ASTM B564 UNS N08825 Dims to MSS SP-97 NACE MR0175/ISO15156</t>
  </si>
  <si>
    <t>30in Sch10S Pipe Welded Bevelled Ends Alloy 825 ASTM B423 UNS N08825ASME B36.19M NACE MR0175/ISO15156</t>
  </si>
  <si>
    <t>24in Sch10S x 18in Sch10S Reducing Tee WeldedBW Alloy 825ASTM B366-WPNICMC Dims to ASME B16.9 NACE MR0175/ISO15156</t>
  </si>
  <si>
    <t>24in - 24in x 3in SCH10S Branch Outlet BW Sch10S Lightweight Alloy 825 ASTM B564 UNS N08825 Dims to MSS SP-97 NACE MR0175/ISO15156</t>
  </si>
  <si>
    <t>12in Blind Flange CL150 Raised Face Stainless Steel ASTM A182 Gr F316 Dims to ASME B16.5</t>
  </si>
  <si>
    <t>12in Sch10S WN Flange CL150 Raised Face Stainless Steel ASTM A182 Gr F316 Dims to ASME B16.5</t>
  </si>
  <si>
    <t>24in Sch10S Elbow 90 Degrees Long Radius SeamlessBW Stainless Steel ASTM A403 WP316L WP-S Dims to ASME B16.9 NACE MR0175/ISO15156</t>
  </si>
  <si>
    <t>30in Sch10S Elbow 90 Degrees Long Radius WeldedBW Stainless Steel ASTM A403 WP316 WP-WX Dims to ASME B16.9 NACE MR0175/ISO15156</t>
  </si>
  <si>
    <t>Stainless Steel ASTM A403 WP316 WP-WX</t>
  </si>
  <si>
    <t>30in Sch10S x 24in Sch10S Eccentric Reducer WeldedBW Stainless Steel ASTM A403 WP316 WP-WX Dims to ASME B16.9 NACE MR0175/ISO15156</t>
  </si>
  <si>
    <t>30in Sch10S Equal Tee WeldedBW Stainless Steel ASTM A403 WP316 WP-WX Dims to ASME B16.9 NACE MR0175/ISO15156</t>
  </si>
  <si>
    <t>30in Sch10S x 12in Sch10S Reducing Tee WeldedBW Stainless Steel ASTM A403 WP316 WP-WX Dims to ASME B16.9 NACE MR0175/ISO15156</t>
  </si>
  <si>
    <t>30in Sch10S x 18in Sch10S Reducing Tee WeldedBW Stainless Steel ASTM A403 WP316 WP-WX Dims to ASME B16.9 NACE MR0175/ISO15156</t>
  </si>
  <si>
    <t>30in Sch10S Cap SeamlessBW Stainless Steel ASTM A403 WP316 WP-S Dims to ASME B16.9 NACE MR0175/ISO15156</t>
  </si>
  <si>
    <t>Stainless Steel ASTM A403 WP316 WP-S</t>
  </si>
  <si>
    <t>12in x 4.5mm Nom Thk Gasket Spiral Wound CL150 Stainless Steel 316 Windings Flexible Graphite Filler CS Inner Ring Stainless Steel 316 Outer Ring Dims to ASME B16.20</t>
  </si>
  <si>
    <t>20in - 36in x 2in SCH40S Branch Outlet BW Stainless Steel ASTM A182 Gr F316 Dims to MSS SP-97 NACE MR0175/ISO15156</t>
  </si>
  <si>
    <t>30in - 30in x 6in SCH40S Branch Outlet BW Stainless Steel ASTM A182 Gr F316 Dims to MSS SP-97 NACE MR0175/ISO15156</t>
  </si>
  <si>
    <t>30in - 30in x 8in SCH10S Branch Outlet BW Stainless Steel ASTM A182 Gr F316 Dims to MSS SP-97 NACE MR0175/ISO15156</t>
  </si>
  <si>
    <t>30in - 30in x 10in SCH10S Branch Outlet BW Stainless Steel ASTM A182 Gr F316 Dims to MSS SP-97 NACE MR0175/ISO15156</t>
  </si>
  <si>
    <t>24in Sch10S Pipe Seamless Bevelled Ends Stainless Steel ASTM A358 CL1 Gr 316LASME B36.19M NACE MR0175/ISO15156</t>
  </si>
  <si>
    <t>30in Sch10S Pipe Seamless Bevelled Ends Stainless Steel ASTM A358 Gr 316 CL1ASME B36.19M NACE MR0175/ISO15156</t>
  </si>
  <si>
    <t>6in x 4.5mm Nom Thk Gasket Spiral Wound CL150 SS TP316/316L Windings EXFOLIATED EXPANDED GRAPHITE Filler SS TP316/316L Inner Ring CS Outer Ring Dims to ASME B16.20</t>
  </si>
  <si>
    <t>3in - 10in x 3/4in XXS Branch Fitting Flanged CL150 Raised Face Dims to ASME B16.5 150mm Standout Low Temp Carbon Steel ASTM A350 Gr LF2 CL1 Dims to MSS SP-97 NACE MR0175/ISO15156</t>
  </si>
  <si>
    <t>6in Sch40 Equal Tee Seamless BW Low Temp Carbon Steel ASTM A420 WPL6 Dims to ASME B16.9 NACE MR0175/ISO15156</t>
  </si>
  <si>
    <t>14in Sch20 WN Flange CL150 Raised Face Low Temp Carbon Steel ASTM A350 Gr LF2 CL1 Dims to ASME B16.5 NACE MR0175/ISO15156</t>
  </si>
  <si>
    <t>14in Sch20 Elbow 90 Degrees Long Radius Seamless BW Low Temp Carbon Steel ASTM A420 WPL6 Dims to ASME B16.9 NACE MR0175/ISO15156</t>
  </si>
  <si>
    <t>14in Sch20 x 10in Sch30 Eccentric Reducer Seamless BW Low Temp Carbon Steel ASTM A420 WPL6 Dims to ASME B16.9 NACE MR0175/ISO15156</t>
  </si>
  <si>
    <t>14in Sch20 Elbow 45 Degrees Long Radius SeamlessBW Low Temp Carbon Steel ASTM A420 WPL6 Dims to ASME B16.9 NACE MR0175/ISO15156</t>
  </si>
  <si>
    <t>10in x 4.5mm Nom Thk Gasket Spiral Wound CL150 SS TP316/316L Windings EXFOLIATED EXPANDED GRAPHITE Filler SS TP316/316L Inner Ring CS Outer Ring Dims to ASME B16.20</t>
  </si>
  <si>
    <t>14in x 4.5mm Nom Thk Gasket Spiral Wound CL150 SS TP316/316L Windings EXFOLIATED EXPANDED GRAPHITE Filler SS TP316/316L Inner Ring CS Outer Ring Dims to ASME B16.20</t>
  </si>
  <si>
    <t>10in - 18in x 1.1/2in XXS Branch Fitting Flanged CL150 Raised Face Dims to ASME B16.5 150mm Standout Low Temp Carbon Steel ASTM A350 Gr LF2 CL1 Dims to MSS SP-97 NACE MR0175/ISO15156</t>
  </si>
  <si>
    <t>12in - 36in x 1in XXS Branch Fitting Flanged CL150 Raised Face Dims to ASME B16.5 150mm Standout Low Temp Carbon Steel ASTM A350 Gr LF2 CL1 Dims to MSS SP-97 NACE MR0175/ISO15156</t>
  </si>
  <si>
    <t>14in Sch20 Pipe Seamless Bevelled Ends Low Temp Carbon Steel ASTM A333 Gr 6 Dimensions to ASME B36.10M NACE MR0175/ISO15156</t>
  </si>
  <si>
    <t>8in Sch30 WN Flange CL150 Raised Face Low Temp Carbon Steel ASTM A350 Gr LF2 CL1 Dims to ASME B16.5 NACE MR0175/ISO15156</t>
  </si>
  <si>
    <t>8in Sch30 x 4in Sch40 Eccentric Reducer Seamless BW Low Temp Carbon Steel ASTM A420 WPL6 Dims to ASME B16.9 NACE MR0175/ISO15156</t>
  </si>
  <si>
    <t>8in Sch30 Equal Tee Seamless BW Low Temp Carbon Steel ASTM A420 WPL6 Dims to ASME B16.9 NACE MR0175/ISO15156</t>
  </si>
  <si>
    <t>8in x 4.5mm Nom Thk Gasket Spiral Wound CL150 SS TP316/316L Windings EXFOLIATED EXPANDED GRAPHITE Filler SS TP316/316L Inner Ring CS Outer Ring Dims to ASME B16.20</t>
  </si>
  <si>
    <t>3in - 10in x 1in XXS Branch Fitting Flanged CL150 Raised Face Dims to ASME B16.5 150mm Standout Low Temp Carbon Steel ASTM A350 Gr LF2 CL1 Dims to MSS SP-97 NACE MR0175/ISO15156</t>
  </si>
  <si>
    <t>6in - 8in x 1.1/2in XXS Branch Fitting Flanged CL150 Raised Face Dims to ASME B16.5 150mm Standout Low Temp Carbon Steel ASTM A350 Gr LF2 CL1 Dims to MSS SP-97 NACE MR0175/ISO15156</t>
  </si>
  <si>
    <t>8in - 8in x 3in XS Branch Outlet BW Low Temp Carbon Steel ASTM A350 Gr LF2 CL1 Dims to MSS SP-97 NACE MR0175/ISO15156</t>
  </si>
  <si>
    <t xml:space="preserve">3in Sch10S Pipe Seamless Bevelled Ends ASME B36.19M NACE MR0175/ISO15156                                                                                                       </t>
  </si>
  <si>
    <t xml:space="preserve">2in Sch10S Pipe Seamless Bevelled Ends ASME B36.19M NACE MR0175/ISO15156                                                                                                       </t>
  </si>
  <si>
    <t xml:space="preserve">1 1/2in Sch10S Pipe Seamless Bevelled Ends ASME B36.19M NACE MR0175/ISO15156                                                                                                       </t>
  </si>
  <si>
    <t xml:space="preserve">1in Sch10S Pipe Seamless Bevelled Ends ASME B36.19M NACE MR0175/ISO15156                                                                                                       </t>
  </si>
  <si>
    <t xml:space="preserve">3/4in Sch40S Pipe Seamless Bevelled Ends ASME B36.19M NACE MR0175/ISO15156                                                                                                       </t>
  </si>
  <si>
    <t xml:space="preserve">1/2in Sch40S Pipe Seamless Bevelled Ends ASME B36.19M NACE MR0175/ISO15156                                                                                                       </t>
  </si>
  <si>
    <t xml:space="preserve">3in Sch80 Pipe Seamless Bevelled Ends Dims to ASME B36.10                                                                                                                                                            </t>
  </si>
  <si>
    <t>Carbon Steel API 5L Gr B</t>
  </si>
  <si>
    <t xml:space="preserve">2in Sch80 Pipe Seamless Bevelled Ends Dims to ASME B36.10                                                                                                                                                            </t>
  </si>
  <si>
    <t xml:space="preserve">1 1/2in Sch160 Pipe Seamless Bevelled Ends Dims to ASME B36.10                                                                                                                                                            </t>
  </si>
  <si>
    <t xml:space="preserve">1in Sch160 Pipe Seamless Bevelled Ends Dims to ASME B36.10                                                                                                                                                            </t>
  </si>
  <si>
    <t xml:space="preserve">3/4in Sch160 Pipe Seamless Bevelled Ends Dims to ASME B36.10                                                                                                                                                            </t>
  </si>
  <si>
    <t xml:space="preserve">1/2in Sch160 Pipe Seamless Bevelled Ends Dims to ASME B36.10                                                                                                                                                            </t>
  </si>
  <si>
    <t xml:space="preserve">3in Sch80 Pipe Seamless Bevelled Ends Dims to ASME B36.10 NACE MR0175/ISO15156                                                                                                    </t>
  </si>
  <si>
    <t xml:space="preserve">2in Sch80 Pipe Seamless Bevelled Ends Dims to ASME B36.10 NACE MR0175/ISO15156                                                                                                    </t>
  </si>
  <si>
    <t xml:space="preserve">1 1/2in Sch160 Pipe Seamless Bevelled Ends Dims to ASME B36.10                                                                                               </t>
  </si>
  <si>
    <t xml:space="preserve">1in Sch160 Pipe Seamless Bevelled Ends Dims to ASME B36.10 NACE MR0175/ISO15156                                                                                                    </t>
  </si>
  <si>
    <t xml:space="preserve">1/2in Sch160 Pipe Seamless Bevelled Ends Dims to ASME B36.10                                                                                                </t>
  </si>
  <si>
    <t>2in 2.5mm WT Pipe Seamless Bevelled Ends  EEMUA 234</t>
  </si>
  <si>
    <t xml:space="preserve">3in Pipe Continuous Filament Wound Plain End  Dims to Manufacturers Standard                                                                                                       </t>
  </si>
  <si>
    <t>GRUP‐lsophthallc Polyester 20 Bar</t>
  </si>
  <si>
    <t xml:space="preserve">2in Pipe Continuous Filament Wound Plain End  Dims to Manufacturers Standard                                                                                                       </t>
  </si>
  <si>
    <t xml:space="preserve">3/4in Pipe Continuous Filament Wound Plain End  Dims to Manufacturers Standard                                                                                                       </t>
  </si>
  <si>
    <t xml:space="preserve">1in Pipe Continuous Filament Wound Plain End  Dims to Manufacturers Standard                                                                                                       </t>
  </si>
  <si>
    <t>3in Pipe Continuous Filament Wound Plain End 20 Bar Dims to Manufacturers standard</t>
  </si>
  <si>
    <t>GRVE‐Bls phenol A Vinylester</t>
  </si>
  <si>
    <t>2in Pipe Continuous Filament Wound Plain End 20 Bar Dims to Manufacturers standard</t>
  </si>
  <si>
    <t>3/4in Pipe Continuous Filament Wound Plain End 20 Bar Dims to Manufacturers standard</t>
  </si>
  <si>
    <t>1in Pipe Continuous Filament Wound Plain End 20 Bar Dims to Manufacturers standard</t>
  </si>
  <si>
    <t xml:space="preserve">3in Sc80 Pipe Seamless Bevelled Ends Dimensions to ASME B36.10M NACE MR0175/ISO15156                                                                 </t>
  </si>
  <si>
    <t xml:space="preserve">1 1/2in Sch160 Pipe Seamless Bevelled Ends Dimensions to ASME B36.10M NACE MR0175/ISO15156                                                                 </t>
  </si>
  <si>
    <t xml:space="preserve">1in Sch160 Pipe Seamless Bevelled Ends Dimensions to ASME B36.10M NACE MR0175/ISO15156                                                                 </t>
  </si>
  <si>
    <t xml:space="preserve">3/4in Sch160 Pipe Seamless Bevelled Ends Dimensions to ASME B36.10M NACE MR0175/ISO15156                                                                 </t>
  </si>
  <si>
    <t xml:space="preserve">3in Sch10S Pipe Seamless Bevelled Ends Dims to ASME B36.19 NACE MR0175/ISO15156                                                                                            </t>
  </si>
  <si>
    <t xml:space="preserve">2in Sch10S Pipe Seamless Bevelled Ends Dims to ASME B36.19 NACE MR0175/ISO15156                                                                                            </t>
  </si>
  <si>
    <t xml:space="preserve">1 1/2in Sch10S Pipe Seamless Bevelled Ends Dims to ASME B36.19 NACE MR0175/ISO15156                                                                                            </t>
  </si>
  <si>
    <t xml:space="preserve">1in Sch10S Pipe Seamless Bevelled Ends Dims to ASME B36.19 NACE MR0175/ISO15156                                                                                            </t>
  </si>
  <si>
    <t xml:space="preserve">3/4in Sch40S Pipe Seamless Bevelled Ends Dims to ASME B36.19 NACE MR0175/ISO15156                                                                                            </t>
  </si>
  <si>
    <t xml:space="preserve">2in Sch160 Pipe Seamless Bevelled Ends Dims to ASME B36.19 NACE MR0175/ISO15156                                                                                            </t>
  </si>
  <si>
    <t>1/2in Sch10S Pipe Seamless Bevelled Ends ASME B36.10</t>
  </si>
  <si>
    <t>4in Sch40 x 3in Sch80 Reducing Tee Seamless BW Low Temp Carbon Steel ASTM A420 WPL6 Dims to ASME B16.9 NACE MR0175/ISO15156</t>
  </si>
  <si>
    <t>8in Sch30 x 6in Sch40 Eccentric Reducer Seamless BW Low Temp Carbon Steel ASTM A420 WPL6 Dims to ASME B16.9 NACE MR0175/ISO15156</t>
  </si>
  <si>
    <t>8in Sch30 x 4in Sch40 Reducing Tee Seamless BW Low Temp Carbon Steel ASTM A420 WPL6 Dims to ASME B16.9 NACE MR0175/ISO15156</t>
  </si>
  <si>
    <t>16in Sch20 WN Flange CL150 Raised Face Low Temp Carbon Steel ASTM A350 Gr LF2 CL1 Dims to ASME B16.5 NACE MR0175/ISO15156</t>
  </si>
  <si>
    <t>16in Sch20 Elbow 90 Degrees Long Radius Seamless BW Low Temp Carbon Steel ASTM A420 WPL6 Dims to ASME B16.9 NACE MR0175/ISO15156</t>
  </si>
  <si>
    <t>16in Sch20 x 10in Sch30 Eccentric Reducer Seamless BW Low Temp Carbon Steel ASTM A420 WPL6 Dims to ASME B16.9 NACE MR0175/ISO15156</t>
  </si>
  <si>
    <t>16in x 4.5mm Nom Thk Gasket Spiral Wound CL150 SS TP316/316L Windings EXFOLIATED EXPANDED GRAPHITE Filler SS TP316/316L Inner Ring CS Outer Ring Dims to ASME B16.20</t>
  </si>
  <si>
    <t>16in Sch20 Pipe Seamless Bevelled Ends Low Temp Carbon Steel ASTM A333 Gr 6 Dimensions to ASME B36.10M NACE MR0175/ISO15156</t>
  </si>
  <si>
    <t>12in Sch30 Elbow 90 Degrees Long Radius Seamless BW Low Temp Carbon Steel ASTM A420 WPL6 Dims to ASME B16.9 NACE MR0175/ISO15156</t>
  </si>
  <si>
    <t>12in Sch30 x 6in Sch40 Eccentric Reducer Seamless BW Low Temp Carbon Steel ASTM A420 WPL6 Dims to ASME B16.9 NACE MR0175/ISO15156</t>
  </si>
  <si>
    <t>12in Sch30 Elbow 45 Degrees Long Radius SeamlessBW Low Temp Carbon Steel ASTM A420 WPL6 Dims to ASME B16.9 NACE MR0175/ISO15156</t>
  </si>
  <si>
    <t>12in Blind Flange CL150 Raised Face Low Temp Carbon Steel ASTM A350 Gr LF2 CL1 Dims to ASME B16.5 NACE MR0175/ISO15156</t>
  </si>
  <si>
    <t>14in Sch20 Cap Seamless BW Low Temp Carbon Steel ASTM A420 WPL6 Dims to ASME B16.9 NACE MR0175/ISO15156</t>
  </si>
  <si>
    <t>14in Sch20 Equal Tee Seamless BW Low Temp Carbon Steel ASTM A420 WPL6 Dims to ASME B16.9 NACE MR0175/ISO15156</t>
  </si>
  <si>
    <t>14in Sch20 x 12in Sch30 Reducing Tee Seamless BW Low Temp Carbon Steel ASTM A420 WPL6 Dims to ASME B16.9 NACE MR0175/ISO15156</t>
  </si>
  <si>
    <t>12in x 4.5mm Nom Thk Gasket Spiral Wound CL150 SS TP316/316L Windings EXFOLIATED EXPANDED GRAPHITE Filler SS TP316/316L Inner Ring CS Outer Ring Dims to ASME B16.20</t>
  </si>
  <si>
    <t>12in - 14in x 3in XS Branch Outlet BW Low Temp Carbon Steel ASTM A350 Gr LF2 CL1 Dims to MSS SP-97 NACE MR0175/ISO15156</t>
  </si>
  <si>
    <t>14in - 14in x 6in XS Branch Outlet BW Low Temp Carbon Steel ASTM A350 Gr LF2 CL1 Dims to MSS SP-97 NACE MR0175/ISO15156</t>
  </si>
  <si>
    <t>24in Sch20 Elbow 90 Degrees Long Radius Seamless BW Low Temp Carbon Steel ASTM A420 WPL6 Dims to ASME B16.9 NACE MR0175/ISO15156</t>
  </si>
  <si>
    <t>16in Sch20 x 12in Sch30 Eccentric Reducer Seamless BW Low Temp Carbon Steel ASTM A420 WPL6 Dims to ASME B16.9 NACE MR0175/ISO15156</t>
  </si>
  <si>
    <t>24in Sch20 x 16in Sch20 Eccentric Reducer Seamless BW Low Temp Carbon Steel ASTM A420 WPL6 Dims to ASME B16.9 NACE MR0175/ISO15156</t>
  </si>
  <si>
    <t>24in Sch20 x 12in Sch30 Reducing Tee Seamless BW Low Temp Carbon Steel ASTM A420 WPL6 Dims to ASME B16.9 NACE MR0175/ISO15156</t>
  </si>
  <si>
    <t>24in Sch20 x 20in Sch20 Reducing Tee Seamless BW Low Temp Carbon Steel ASTM A420 WPL6 Dims to ASME B16.9 NACE MR0175/ISO15156</t>
  </si>
  <si>
    <t>24in Sch20 x 14in Sch20 Reducing Tee Seamless BW Low Temp Carbon Steel ASTM A420 WPL6 Dims to ASME B16.9 NACE MR0175/ISO15156</t>
  </si>
  <si>
    <t>24in Sch20 Elbow 45 Degrees Long Radius SeamlessBW Low Temp Carbon Steel ASTM A420 WPL6 Dims to ASME B16.9 NACE MR0175/ISO15156</t>
  </si>
  <si>
    <t>24in - 24in x 3in XS Branch Outlet BW Low Temp Carbon Steel ASTM A350 Gr LF2 CL1 Dims to MSS SP-97 NACE MR0175/ISO15156</t>
  </si>
  <si>
    <t>24in - 24in x 10in SCH30 Branch Outlet BW Low Temp Carbon Steel ASTM A350 Gr LF2 CL1 Dims to MSS SP-97 NACE MR0175/ISO15156</t>
  </si>
  <si>
    <t>24in - 36in x 4in STD Branch Outlet BW Low Temp Carbon Steel ASTM A350 Gr LF2 CL1 Dims to MSS SP-97 NACE MR0175/ISO15156</t>
  </si>
  <si>
    <t>24in - 24in x 6in STD Branch Outlet BW Low Temp Carbon Steel ASTM A350 Gr LF2 CL1 Dims to MSS SP-97 NACE MR0175/ISO15156</t>
  </si>
  <si>
    <t>24in Sch20 Pipe Seamless Bevelled Ends Low Temp Carbon Steel ASTM A333 Gr 6 Dimensions to ASME B36.10M NACE MR0175/ISO15156</t>
  </si>
  <si>
    <t>10in Blind Flange CL150 Raised Face Low Temp Carbon Steel ASTM A350 Gr LF2 CL1 Dims to ASME B16.5 NACE MR0175/ISO15156</t>
  </si>
  <si>
    <t>10in Sch30 Equal Tee Seamless BW Low Temp Carbon Steel ASTM A420 WPL6 Dims to ASME B16.9 NACE MR0175/ISO15156</t>
  </si>
  <si>
    <t>20in Sch20 Cap Seamless BW Low Temp Carbon Steel ASTM A420 WPL6 Dims to ASME B16.9 NACE MR0175/ISO15156</t>
  </si>
  <si>
    <t>20in Sch20 Elbow 90 Degrees Long Radius Seamless BW Low Temp Carbon Steel ASTM A420 WPL6 Dims to ASME B16.9 NACE MR0175/ISO15156</t>
  </si>
  <si>
    <t>20in Sch20 x 12in Sch30 Reducing Tee Seamless BW Low Temp Carbon Steel ASTM A420 WPL6 Dims to ASME B16.9 NACE MR0175/ISO15156</t>
  </si>
  <si>
    <t>20in Sch20 x 16in Sch20 Reducing Tee Seamless BW Low Temp Carbon Steel ASTM A420 WPL6 Dims to ASME B16.9 NACE MR0175/ISO15156</t>
  </si>
  <si>
    <t>20in Sch20 Elbow 45 Degrees Long Radius SeamlessBW Low Temp Carbon Steel ASTM A420 WPL6 Dims to ASME B16.9 NACE MR0175/ISO15156</t>
  </si>
  <si>
    <t>16in - 20in x 3in XS Branch Outlet BW Low Temp Carbon Steel ASTM A350 Gr LF2 CL1 Dims to MSS SP-97 NACE MR0175/ISO15156</t>
  </si>
  <si>
    <t>20in - 36in x 2in XS Branch Outlet BW Low Temp Carbon Steel ASTM A350 Gr LF2 CL1 Dims to MSS SP-97 NACE MR0175/ISO15156</t>
  </si>
  <si>
    <t>16in - 20in x 4in STD Branch Outlet BW Low Temp Carbon Steel ASTM A350 Gr LF2 CL1 Dims to MSS SP-97 NACE MR0175/ISO15156</t>
  </si>
  <si>
    <t>20in - 20in x 6in STD Branch Outlet BW Low Temp Carbon Steel ASTM A350 Gr LF2 CL1 Dims to MSS SP-97 NACE MR0175/ISO15156</t>
  </si>
  <si>
    <t>20in Sch20 Pipe Seamless Bevelled Ends Low Temp Carbon Steel ASTM A333 Gr 6 Dimensions to ASME B36.10M NACE MR0175/ISO15156</t>
  </si>
  <si>
    <t>4in Sch40 Cap Seamless BW Low Temp Carbon Steel ASTM A420 WPL6 Dims to ASME B16.9 NACE MR0175/ISO15156</t>
  </si>
  <si>
    <t>4in Paddle Blind CL600 Raised Face Stainless Steel ASTM A240 Gr 316 Dims to ASME B16.48 NACE MR0175/ISO15156</t>
  </si>
  <si>
    <t>4in Spectacle Blind CL600 Raised Face Stainless Steel ASTM A240 Gr 316 Dims to ASME B16.48 NACE MR0175/ISO15156</t>
  </si>
  <si>
    <t>4in Sch40S WN Orifice Flange CL600 Raised Face Stainless Steel ASTM A182 Gr F316 c/w 1/2in BW Taps Dims to ASME B16.36 NACE MR0175/ISO15156 DEP STD DRG S-38.130-001 2022</t>
  </si>
  <si>
    <t>4in Sch40S WN Flange CL600 Raised Face Stainless Steel ASTM A182 Gr F316 Dims to ASME B16.5 NACE MR0175/ISO15156</t>
  </si>
  <si>
    <t>4in Sch40S Elbow 90 Degrees Long Radius SeamlessBW Stainless Steel ASTM A403 WP316 Dims to ASME B16.9 NACE MR0175/ISO15156</t>
  </si>
  <si>
    <t>4in Sch40S Elbow 45 Degrees Long Radius SeamlessBW Stainless Steel ASTM A403 WP316 Dims to ASME B16.9 NACE MR0175/ISO15156</t>
  </si>
  <si>
    <t>4in Sch40S x 2in Sch40S Eccentric Reducer SeamlessBW Stainless Steel ASTM A403 WP316 Dims to ASME B16.9 NACE MR0175/ISO15156</t>
  </si>
  <si>
    <t>4in Sch40S Equal Tee SeamlessBW Stainless Steel ASTM A403 WP316 Dims to ASME B16.9 NACE MR0175/ISO15156</t>
  </si>
  <si>
    <t>4in Sch40S x 2in Sch40S Reducing Tee SeamlessBW Stainless Steel ASTM A403 WP316 Dims to ASME B16.9 NACE MR0175/ISO15156</t>
  </si>
  <si>
    <t>4in x 4.5mm Nom Thk Gasket Spiral Wound CL600 AISI 316 Windings Flexible Graphite Filler Stainless Steel 316 Inner Ring CS Outer Ring Dims to ASME B16.20</t>
  </si>
  <si>
    <t>4in - 4in x 1in Branch Fitting Plain End CL3000 Stainless Steel ASTM A182 Gr F316 Dims to MSS SP-97 NACE MR0175/ISO15156</t>
  </si>
  <si>
    <t>4in Sch40S Pipe Seamless Bevelled Ends Stainless Steel ASTM A312 TP316 Dims to ASME B36.19 NACE MR0175/ISO15156</t>
  </si>
  <si>
    <t>4in Spectacle Blind CL150 Raised Face Stainless Steel ASTM A240 Gr 316 Dims to ASME B16.48NACE MR0175</t>
  </si>
  <si>
    <t>4in Sch10S Elbow 90 Degrees Long Radius SeamlessBW Stainless Steel ASTM A403 WP316L Dims to ASME B16.9 NACE MR0175/ISO15156</t>
  </si>
  <si>
    <t>4in Sch10S x 3in Sch10S Eccentric Reducer SeamlessBW Stainless Steel ASTM A403 WP316L WP-S Dims to ASME B16.9 NACE MR0175/ISO15156</t>
  </si>
  <si>
    <t>4in Sch10S Equal Tee SeamlessBW Stainless Steel ASTM A403 WP316L Dims to ASME B16.9 NACE MR0175/ISO15156</t>
  </si>
  <si>
    <t>Y-Type Strainer</t>
  </si>
  <si>
    <t>4in,19Barg,160℃,0mm,150#RF</t>
  </si>
  <si>
    <t>BODY MATERIAL:ASTM A182-F316,FLANGE / COVER MATERIAL:ASTM A182-F316,STRAINER ELEMENT MATERIAL:AISI 316,GASKET MATERIAL:AISI 316, Graphite CS center ring/SS inner ring,BOLTING MATERIAL:ASTM A320-L 7M/A 194-7M</t>
  </si>
  <si>
    <t>4in Sch10S x 2in Sch10S Reducing Tee SeamlessBW Stainless Steel ASTM A403 WP316L Dims to ASME B16.9 NACE MR0175/ISO15156</t>
  </si>
  <si>
    <t>4in - 4in x 1in SCH40S Branch Fitting Flanged CL150 Raised Face Dims to ASME B16.5 150mm Standout Stainless Steel ASTM A182 Gr F316 Dims to MSS SP-97 NACE MR0175/ISO15156</t>
  </si>
  <si>
    <t>4in Sch10S Pipe Seamless Bevelled Ends Stainless Steel ASTM A312 TP316LASME B36.19M NACE MR0175/ISO15156</t>
  </si>
  <si>
    <t>14in Sch80 WN Flange CL600 Raised Face Low Temp Carbon Steel ASTM A350 Gr LF2 CL1 Dims to ASME B16.5 NACE MR0175/ISO15156</t>
  </si>
  <si>
    <t>18in Sch80 WN Flange CL600 Raised Face Low Temp Carbon Steel ASTM A350 Gr LF2 CL1 Dims to ASME B16.5 NACE MR0175/ISO15156</t>
  </si>
  <si>
    <t>18in Sch80 Elbow 90 Degrees Long Radius Seamless BW Low Temp Carbon Steel ASTM A420 WPL6 Dims to ASME B16.9 NACE MR0175/ISO15156</t>
  </si>
  <si>
    <t>18in Sch80 x 14in Sch80 Eccentric Reducer Seamless BW Low Temp Carbon Steel ASTM A420 WPL6 Dims to ASME B16.9 NACE MR0175/ISO15156</t>
  </si>
  <si>
    <t>18in Sch80 Equal Tee Seamless BW Low Temp Carbon Steel ASTM A420 WPL6 Dims to ASME B16.9 NACE MR0175/ISO15156</t>
  </si>
  <si>
    <t>14in x 4.5mm Nom Thk Gasket Spiral Wound CL600 SS TP316/316L Windings EXFOLIATED EXPANDED GRAPHITE Filler SS TP316/316L Inner Ring CS Outer Ring Dims to ASME B16.20</t>
  </si>
  <si>
    <t>18in x 4.5mm Nom Thk Gasket Spiral Wound CL600 SS TP316/316L Windings EXFOLIATED EXPANDED GRAPHITE Filler SS TP316/316L Inner Ring CS Outer Ring Dims to ASME B16.20</t>
  </si>
  <si>
    <t>10in - 18in x 2in XXS Branch Outlet BW Low Temp Carbon Steel ASTM A350 Gr LF2 CL1 Dims to MSS SP-97 NACE MR0175/ISO15156</t>
  </si>
  <si>
    <t>14in Sch80 Pipe Seamless Bevelled Ends Low Temp Carbon Steel ASTM A333 Gr 6 Dimensions to ASME B36.10M NACE MR0175/ISO15156</t>
  </si>
  <si>
    <t>18in Sch80 Pipe Seamless Bevelled Ends Low Temp Carbon Steel ASTM A333 Gr 6 Dimensions to ASME B36.10M NACE MR0175/ISO15156</t>
  </si>
  <si>
    <t>Pipesupport</t>
  </si>
  <si>
    <t>SPRING SUPPORT VS-
35</t>
  </si>
  <si>
    <t>Variable Spring Support, Datasheet 4355-PS3K-5-13-0069</t>
  </si>
  <si>
    <t>SPRING HANGER VS-
36</t>
  </si>
  <si>
    <t>Variable Spring Hanger, Datasheet 4355-PS3K-5-13-0069</t>
  </si>
  <si>
    <t>4in Sch80 WN Flange CL600 Raised Face Low Temp Carbon Steel ASTM A350 Gr LF2 CL1 Dims to ASME B16.5 NACE MR0175/ISO15156</t>
  </si>
  <si>
    <t>4in Sch80 Elbow 90 Degrees Long Radius Seamless BW Low Temp Carbon Steel ASTM A420 WPL6 Dims to ASME B16.9 NACE MR0175/ISO15156</t>
  </si>
  <si>
    <t>4in Sch80 x 1.1/2in Sch160 Concentric Reducer Seamless BW Low Temp Carbon Steel ASTM A420 WPL6 Dims to ASME B16.9 NACE MR0175/ISO15156</t>
  </si>
  <si>
    <t>4in Sch80 Equal Tee Seamless BW Low Temp Carbon Steel ASTM A420 WPL6 Dims to ASME B16.9 NACE MR0175/ISO15156</t>
  </si>
  <si>
    <t>4in Sch80 x 2in Sch160 Reducing Tee Seamless BW Low Temp Carbon Steel ASTM A420 WPL6 Dims to ASME B16.9 NACE MR0175/ISO15156</t>
  </si>
  <si>
    <t>4in x 4.5mm Nom Thk Gasket Spiral Wound CL600 SS TP316/316L Windings EXFOLIATED EXPANDED GRAPHITE Filler SS TP316/316L Inner Ring CS Outer Ring Dims to ASME B16.20</t>
  </si>
  <si>
    <t>3in - 10in x 1in XXS Branch Fitting Flanged CL600 Raised Face Dims to ASME B16.5 150mm Standout Low Temp Carbon Steel ASTM A350 Gr LF2 CL1 Dims to MSS SP-97 NACE MR0175/ISO15156</t>
  </si>
  <si>
    <t>4in Sch80 Pipe Seamless Bevelled Ends Low Temp Carbon Steel ASTM A333 Gr 6 Dimensions to ASME B36.10M NACE MR0175/ISO15156</t>
  </si>
  <si>
    <t>4in Spectacle Blind CL600 Raised Face Low Temp Carbon Steel ASTM A516 Gr 60/65/70 Dims to ASME B16.48 NACE MR0175/ISO15156</t>
  </si>
  <si>
    <t>20in Sch10S WN Flange CL150 Raised Face Stainless Steel ASTM A182 Gr F316 Dims to ASME B16.5</t>
  </si>
  <si>
    <t>20in Sch10S Elbow 45 Degrees Long Radius SeamlessBW Stainless Steel ASTM A403 WP316L WP-S Dims to ASME B16.9 NACE MR0175/ISO15156</t>
  </si>
  <si>
    <t>20in Sch10S Elbow 90 Degrees Long Radius SeamlessBW Stainless Steel ASTM A403 WP316L WP-S Dims to ASME B16.9 NACE MR0175/ISO15156</t>
  </si>
  <si>
    <t>20in x 4.5mm Nom Thk Gasket Spiral Wound CL150 Stainless Steel 316 Windings Flexible Graphite Filler CS Inner Ring Stainless Steel 316 Outer Ring Dims to ASME B16.20</t>
  </si>
  <si>
    <t>20in Sch10S Pipe Seamless Bevelled Ends Stainless Steel ASTM A358 CL1 Gr 316LASME B36.19M NACE MR0175/ISO15156</t>
  </si>
  <si>
    <t>16in Sch10S WN Flange CL150 Raised Face Stainless Steel ASTM A182 Gr F316 Dims to ASME B16.5</t>
  </si>
  <si>
    <t>16in Sch10S Elbow 90 Degrees Long Radius SeamlessBW Stainless Steel ASTM A403 WP316L WP-S Dims to ASME B16.9 NACE MR0175/ISO15156</t>
  </si>
  <si>
    <t>20in Sch10S x 16in Sch10S Eccentric Reducer SeamlessBW Stainless Steel ASTM A403 WP316L WP-S Dims to ASME B16.9 NACE MR0175/ISO15156</t>
  </si>
  <si>
    <t>20in Sch10S Equal Tee SeamlessBW Stainless Steel ASTM A403 WP316L Dims to ASME B16.9 NACE MR0175/ISO15156</t>
  </si>
  <si>
    <t>Temporary Strainer</t>
  </si>
  <si>
    <t>20in,19Barg,160℃,0mm,150#RF</t>
  </si>
  <si>
    <t>16in x 4.5mm Nom Thk Gasket Spiral Wound CL150 Stainless Steel 316 Windings Flexible Graphite Filler CS Inner Ring Stainless Steel 316 Outer Ring Dims to ASME B16.20</t>
  </si>
  <si>
    <t>16in Sch10S Pipe Seamless Bevelled Ends Stainless Steel ASTM A358 CL1 Gr 316LASME B36.19M NACE MR0175/ISO15156</t>
  </si>
  <si>
    <t>SPRING HANGER VS-
39</t>
  </si>
  <si>
    <t>SPRING SUPPORT CS-
37</t>
  </si>
  <si>
    <t>Constant Spring Support, Datasheet 4355-PS3K-5-13-0069</t>
  </si>
  <si>
    <t>SPRING SUPPORT CS- 38</t>
  </si>
  <si>
    <t>SPRING SUPPORT CS-
39</t>
  </si>
  <si>
    <t>8in Sch20 WN Flange CL150 Raised Face Low Temp Carbon Steel ASTM A350 Gr LF2 CL1CLAD UNS N08825 Dims to ASME B16.5 NACE MR0175/ISO15156</t>
  </si>
  <si>
    <t>12in Sch20 WN Flange CL150 Raised Face Low Temp Carbon Steel ASTM A350 Gr LF2 CL1CLAD UNS N08825 Dims to ASME B16.5 NACE MR0175/ISO15156</t>
  </si>
  <si>
    <t>14in Sch20 WN Flange CL150 Raised Face Low Temp Carbon Steel ASTM A350 Gr LF2 CL1CLAD UNS N08825 Dims to ASME B16.5 NACE MR0175/ISO15156</t>
  </si>
  <si>
    <t>14in Sch20 x 8in Sch20 Eccentric Reducer SeamlessBW Alloy 825ASTM B366-WPNICMC Dims to ASME B16.9 NACE MR0175/ISO15156</t>
  </si>
  <si>
    <t>14in Sch20 x 12in Sch20 Eccentric Reducer SeamlessBW Alloy 825ASTM B366-WPNICMC Dims to ASME B16.9 NACE MR0175/ISO15156</t>
  </si>
  <si>
    <t>8in Sch20 Elbow 90 Degrees Long Radius SeamlessBW Low Temp Carbon Steel ASTM A420 WPL6CLAD UNS N08825 Dims to ASME B16.9 NACE MR0175/ISO15156</t>
  </si>
  <si>
    <t>12in Sch20 Elbow 90 Degrees Long Radius SeamlessBW Low Temp Carbon Steel ASTM A420 WPL6CLAD UNS N08825 Dims to ASME B16.9 NACE MR0175/ISO15156</t>
  </si>
  <si>
    <t>14in Sch20 Elbow 90 Degrees Long Radius SeamlessBW Low Temp Carbon Steel ASTM A420 WPL6CLAD UNS N08825 Dims to ASME B16.9 NACE MR0175/ISO15156</t>
  </si>
  <si>
    <t>14in Sch20 x 12in Sch20 Reducing Tee SeamlessBW Low Temp Carbon Steel ASTM A420 WPL6 CLAD UNS N08825 Dims to ASME B16.9 NACE MR0175/ISO15156</t>
  </si>
  <si>
    <t>12in - 18in x 2in SCH40S Branch Outlet BW Sch40s Lightweight Alloy 825 ASTM B564 UNS N08825 Dims to MSS SP-97 NACE MR0175/ISO15156</t>
  </si>
  <si>
    <t>14in - 14in x 6in SCH40S Branch Outlet BW Sch40s Lightweight Alloy 825 ASTM B564 UNS N08825 Dims to MSS SP-97 NACE MR0175/ISO15156</t>
  </si>
  <si>
    <t>8in Sch20 Pipe Seamless Bevelled Ends Low Temp Carbon Steel ASTM A333 Gr 6 CLAD UNS N08825 Dimensions to ASME B36.10M NACE MR0175/ISO15156</t>
  </si>
  <si>
    <t>12in Sch20 Pipe Seamless Bevelled Ends Low Temp Carbon Steel ASTM A333 Gr 6 CLAD UNS N08825 Dimensions to ASME B36.10M NACE MR0175/ISO15156</t>
  </si>
  <si>
    <t>14in Sch20 Pipe Seamless Bevelled Ends Low Temp Carbon Steel ASTM A333 Gr 6 CLAD UNS N08825 Dimensions to ASME B36.10M NACE MR0175/ISO15156</t>
  </si>
  <si>
    <t>SPRING HANGER VS- 40</t>
  </si>
  <si>
    <t>SPRING SUPPORT CS-
40</t>
  </si>
  <si>
    <t>SPRING SUPPORT CS-
41</t>
  </si>
  <si>
    <t>6in Sch10S x 3in Sch10S Concentric Reducer SeamlessBW Alloy 825ASTM B366-WPNICMC Dims to ASME B16.9 NACE MR0175/ISO15156</t>
  </si>
  <si>
    <t>6in - 10in x 1in SCH10S Branch Fitting Flanged CL150 Raised Face Dims to ASME B16.5 150mm Standout Alloy 825 ASTM B564 UNS N08825 Dims to MSS SP-97 NACE MR0175/ISO15156</t>
  </si>
  <si>
    <t>6in - 6in x 1.1/2in SCH10S Branch Fitting Flanged CL150 Raised Face Dims to ASME B16.5 150mm Standout Alloy 825 ASTM B564 UNS N08825 Dims to MSS SP-97 NACE MR0175/ISO15156</t>
  </si>
  <si>
    <t>6in - 6in x 2in SCH10S Branch Outlet BW Sch10s Lightweight Alloy 825 ASTM B564 UNS N08825 Dims to MSS SP-97 NACE MR0175/ISO15156</t>
  </si>
  <si>
    <t>6in - 10in x 1in SCH00S Branch Fitting Flanged CL150 Raised Face Dims to ASME B16.5 150mm Standout Alloy 825 ASTM B564 UNS N08825 Dims to MSS SP-97 NACE MR0175/ISO15156</t>
  </si>
  <si>
    <t>14in Paddle Blind CL150 Raised Face Stainless Steel ASTM A240 Gr 316 Dims to ASME B16.48NACE MR0175</t>
  </si>
  <si>
    <t>8in Sch10S WN Flange CL150 Raised Face Stainless Steel ASTM A182 Gr F316 Dims to ASME B16.5</t>
  </si>
  <si>
    <t>14in Sch10S Elbow 45 Degrees Long Radius SeamlessBW Stainless Steel ASTM A403 WP316L WP-S Dims to ASME B16.9 NACE MR0175/ISO15156</t>
  </si>
  <si>
    <t>14in Sch10S x 8in Sch10S Eccentric Reducer SeamlessBW Stainless Steel ASTM A403 WP316L WP-S Dims to ASME B16.9 NACE MR0175/ISO15156</t>
  </si>
  <si>
    <t>8in x 4.5mm Nom Thk Gasket Spiral Wound CL150 Stainless Steel 316 Windings Flexible Graphite Filler CS Inner Ring Stainless Steel 316 Outer Ring Dims to ASME B16.20</t>
  </si>
  <si>
    <t>14in x 4.5mm Nom Thk Gasket Spiral Wound CL150 Stainless Steel 316 Windings Flexible Graphite Filler CS Inner Ring Stainless Steel 316 Outer Ring Dims to ASME B16.20</t>
  </si>
  <si>
    <t>10in Sch20 WN Flange CL150 Raised Face Low Temp Carbon Steel ASTM A350 Gr LF2 CL1CLAD UNS N08825 Dims to ASME B16.5 NACE MR0175/ISO15156</t>
  </si>
  <si>
    <t>12in Sch20 x 10in Sch20 Eccentric Reducer SeamlessBW Alloy 825ASTM B366-WPNICMC Dims to ASME B16.9 NACE MR0175/ISO15156</t>
  </si>
  <si>
    <t>10in Sch20 Elbow 90 Degrees Long Radius SeamlessBW Low Temp Carbon Steel ASTM A420 WPL6CLAD UNS N08825 Dims to ASME B16.9 NACE MR0175/ISO15156</t>
  </si>
  <si>
    <t>10in Sch20 Elbow 45 Degrees Long Radius SeamlessBW Low Temp Carbon Steel ASTM A420 WPL6CLAD UNS N08825 Dims to ASME B16.9 NACE MR0175/ISO15156</t>
  </si>
  <si>
    <t>16in Sch20 Elbow 45 Degrees Long Radius SeamlessBW Low Temp Carbon Steel ASTM A420 WPL6CLAD UNS N08825 Dims to ASME B16.9 NACE MR0175/ISO15156</t>
  </si>
  <si>
    <t>16in Sch20 Elbow 90 Degrees Long Radius SeamlessBW Low Temp Carbon Steel ASTM A420 WPL6CLAD UNS N08825 Dims to ASME B16.9 NACE MR0175/ISO15156</t>
  </si>
  <si>
    <t>16in Sch20 x 10in Sch20 Eccentric Reducer SeamlessBW Low Temp Carbon Steel ASTM A420 WPL6 CLAD UNS N08825 Dims to ASME B16.9 NACE MR0175/ISO15156</t>
  </si>
  <si>
    <t>16in Sch20 Pipe Seamless Bevelled Ends Low Temp Carbon Steel ASTM A333 Gr 6 CLAD UNS N08825 Dimensions to ASME B36.10M NACE MR0175/ISO15156</t>
  </si>
  <si>
    <t>14in Sch10S WN Orifice Flange CL300 Raised Face Stainless Steel ASTM A182 Gr F316 c/w 1/2in BW Taps Dims to ASME B16.36</t>
  </si>
  <si>
    <t>12in Sch10S Elbow 90 Degrees Long Radius SeamlessBW Stainless Steel ASTM A403 WP316L WP-S Dims to ASME B16.9 NACE MR0175/ISO15156</t>
  </si>
  <si>
    <t>14in Sch10S x 12in Sch10S Eccentric Reducer SeamlessBW Stainless Steel ASTM A403 WP316L WP-S Dims to ASME B16.9 NACE MR0175/ISO15156</t>
  </si>
  <si>
    <t>14in Sch10S Equal Tee SeamlessBW Stainless Steel ASTM A403 WP316L Dims to ASME B16.9 NACE MR0175/ISO15156</t>
  </si>
  <si>
    <t>14in,19Barg,160℃,0mm,150#RF</t>
  </si>
  <si>
    <t>12in Sch10S Pipe Seamless Bevelled Ends Stainless Steel ASTM A312 TP316LASME B36.19M NACE MR0175/ISO15156</t>
  </si>
  <si>
    <t>SPRING HANGER VS-
41</t>
  </si>
  <si>
    <t>SPRING SUPPORT CS-
42</t>
  </si>
  <si>
    <t>SPRING SUPPORT CS-
43</t>
  </si>
  <si>
    <t>10in Spectacle Blind CL150 Raised Face Alloy 825ASTM B424 UNS N08825 Dims to ASME B16.48 NACE MR0175/ISO15156</t>
  </si>
  <si>
    <t>10in Sch20 x 8in Sch20 Eccentric Reducer SeamlessBW Alloy 825ASTM B366-WPNICMC Dims to ASME B16.9 NACE MR0175/ISO15156</t>
  </si>
  <si>
    <t>10in Sch20 x 6in Sch10S Reducing Tee SeamlessBW Alloy 825ASTM B366-WPNICMC Dims to ASME B16.9 NACE MR0175/ISO15156</t>
  </si>
  <si>
    <t>10in Sch20 x 8in Sch20 Reducing Tee SeamlessBW Alloy 825ASTM B366-WPNICMC Dims to ASME B16.9 NACE MR0175/ISO15156</t>
  </si>
  <si>
    <t>16in Sch20 x 10in Sch20 Concentric Reducer SeamlessBW Low Temp Carbon Steel ASTM A420 WPL6 CLAD UNS N08825 Dims to ASME B16.9 NACE MR0175/ISO15156</t>
  </si>
  <si>
    <t>8in - 10in x 2in SCH10S Branch Outlet BW Sch10s Lightweight Alloy 825 ASTM B564 UNS N08825 Dims to MSS SP-97 NACE MR0175/ISO15156</t>
  </si>
  <si>
    <t>10in Sch20 Pipe Seamless Bevelled Ends Low Temp Carbon Steel ASTM A333 Gr 6 CLAD UNS N08825 Dimensions to ASME B36.10M NACE MR0175/ISO15156</t>
  </si>
  <si>
    <t>SPRING SUPPORT CS-
44</t>
  </si>
  <si>
    <t>6in Sch10S x 4in Sch10S Concentric Reducer SeamlessBW Alloy 825ASTM B366-WPNICMC Dims to ASME B16.9 NACE MR0175/ISO15156</t>
  </si>
  <si>
    <t>6in - 6in x 2in SCH10S Branch Outlet BW Lightweight Alloy 825 ASTM B564 UNS N08825 Dims to MSS SP-97 NACE MR0175/ISO15156</t>
  </si>
  <si>
    <t>8in Sch20 x 6in Sch10S Eccentric Reducer SeamlessBW Alloy 825ASTM B366-WPNICMC Dims to ASME B16.9 NACE MR0175/ISO15156</t>
  </si>
  <si>
    <t>12in Sch20 x 6in Sch10S Eccentric Reducer SeamlessBW Alloy 825ASTM B366-WPNICMC Dims to ASME B16.9 NACE MR0175/ISO15156</t>
  </si>
  <si>
    <t>16in Sch20 Equal Tee Seamless BW Low Temp Carbon Steel ASTM A420 WPL6 Dims to ASME B16.9 NACE MR0175/ISO15156</t>
  </si>
  <si>
    <t>16in Sch20 Elbow 45 Degrees Long Radius SeamlessBW Low Temp Carbon Steel ASTM A420 WPL6 Dims to ASME B16.9 NACE MR0175/ISO15156</t>
  </si>
  <si>
    <t>16in Sch20 x 10in Sch30 Concentric Reducer Seamless BW Low Temp Carbon Steel ASTM A420 WPL6 Dims to ASME B16.9 NACE MR0175/ISO15156</t>
  </si>
  <si>
    <t>10in Sch30 x 6in Sch40 Concentric Reducer Seamless BW Low Temp Carbon Steel ASTM A420 WPL6 Dims to ASME B16.9 NACE MR0175/ISO15156</t>
  </si>
  <si>
    <t>24in Sch20 WN Flange CL150 Raised Face Low Temp Carbon Steel ASTM A350 Gr LF2 CL1 Dims to ASME B16.5 NACE MR0175/ISO15156</t>
  </si>
  <si>
    <t>24in Sch20 x 18in Sch20 Reducing Tee Seamless BW Low Temp Carbon Steel ASTM A420 WPL6 Dims to ASME B16.9 NACE MR0175/ISO15156</t>
  </si>
  <si>
    <t>24in x 4.5mm Nom Thk Gasket Spiral Wound CL150 SS TP316/316L Windings EXFOLIATED EXPANDED GRAPHITE Filler SS TP316/316L Inner Ring CS Outer Ring Dims to ASME B16.20</t>
  </si>
  <si>
    <t>8in - 36in x 1/2in XXS Branch Fitting Flanged CL150 Raised Face Dims to ASME B16.5 150mm Standout Low Temp Carbon Steel ASTM A350 Gr LF2 CL1 Dims to MSS SP-97 NACE MR0175/ISO15156</t>
  </si>
  <si>
    <t>18in Sch20 Elbow 90 Degrees Long Radius Seamless BW Low Temp Carbon Steel ASTM A420 WPL6 Dims to ASME B16.9 NACE MR0175/ISO15156</t>
  </si>
  <si>
    <t>18in Sch20 x 12in Sch30 Eccentric Reducer Seamless BW Low Temp Carbon Steel ASTM A420 WPL6 Dims to ASME B16.9 NACE MR0175/ISO15156</t>
  </si>
  <si>
    <t>18in Sch20 Pipe Seamless Bevelled Ends Low Temp Carbon Steel ASTM A333 Gr 6 Dimensions to ASME B36.10M NACE MR0175/ISO15156</t>
  </si>
  <si>
    <t>18in Sch20 Elbow 45 Degrees Long Radius SeamlessBW Low Temp Carbon Steel ASTM A420 WPL6 Dims to ASME B16.9 NACE MR0175/ISO15156</t>
  </si>
  <si>
    <t>8in Sch30 x 4in Sch40 Concentric Reducer Seamless BW Low Temp Carbon Steel ASTM A420 WPL6 Dims to ASME B16.9 NACE MR0175/ISO15156</t>
  </si>
  <si>
    <t>8in Sch30 Elbow 45 Degrees Long Radius SeamlessBW Low Temp Carbon Steel ASTM A420 WPL6 Dims to ASME B16.9 NACE MR0175/ISO15156</t>
  </si>
  <si>
    <t>20in Paddle Blind CL150 Raised Face Alloy 825ASTM B424 UNS N08825 Dims to Manufacturers Standard NACE MR0175/ISO15156</t>
  </si>
  <si>
    <t>20in Sch20 WN Flange CL150 Raised Face Low Temp Carbon Steel ASTM A350 Gr LF2 CL1CLAD UNS N08825 Dims to ASME B16.5 NACE MR0175/ISO15156</t>
  </si>
  <si>
    <t>20in Sch20 Elbow 90 Degrees Long Radius SeamlessBW Low Temp Carbon Steel ASTM A420 WPL6CLAD UNS N08825 Dims to ASME B16.9 NACE MR0175/ISO15156</t>
  </si>
  <si>
    <t>20in Sch20 Equal Tee SeamlessBW Low Temp Carbon Steel ASTM A420 WPL6 CLAD UNS N08825 Dims to ASME B16.9 NACE MR0175/ISO15156</t>
  </si>
  <si>
    <t>20in Sch20 x 16in Sch20 Concentric Reducer SeamlessBW Low Temp Carbon Steel ASTM A420 WPL6 CLAD UNS N08825 Dims to ASME B16.9 NACE MR0175/ISO15156</t>
  </si>
  <si>
    <t>20in Sch20 Pipe Seamless Bevelled Ends Low Temp Carbon Steel ASTM A333 Gr 6 CLAD UNS N08825 Dimensions to ASME B36.10M NACE MR0175/ISO15156</t>
  </si>
  <si>
    <t>36in Sch20 Cap SeamlessBW Low Temp Carbon Steel ASTM A420 WPL6CLAD UNS N08825 Dims to ASME B16.9 NACE MR0175/ISO15156</t>
  </si>
  <si>
    <t>36in Sch20 x 16in Sch20 Reducing Tee SeamlessBW Low Temp Carbon Steel ASTM A420 WPL6 CLAD UNS N08825 Dims to ASME B16.9 NACE MR0175/ISO15156</t>
  </si>
  <si>
    <t>36in Sch20 x 20in Sch20 Reducing Tee SeamlessBW Low Temp Carbon Steel ASTM A420 WPL6 CLAD UNS N08825 Dims to ASME B16.9 NACE MR0175/ISO15156</t>
  </si>
  <si>
    <t>36in Sch20 x 24in Sch20 Reducing Tee SeamlessBW Low Temp Carbon Steel ASTM A420 WPL6 CLAD UNS N08825 Dims to ASME B16.9 NACE MR0175/ISO15156</t>
  </si>
  <si>
    <t>36in - 36in x 6in SCH40S Branch Outlet BW Sch40s Lightweight Alloy 825 ASTM B564 UNS N08825 Dims to MSS SP-97 NACE MR0175/ISO15156</t>
  </si>
  <si>
    <t>36in Sch20 Pipe Welded Bevelled Ends Low Temp Carbon Steel ASTM A333 Gr 6 CLAD UNS N08825 Dimensions to ASME B36.10M</t>
  </si>
  <si>
    <t>12in Sch30 x 6in Sch40 Concentric Reducer Seamless BW Low Temp Carbon Steel ASTM A420 WPL6 Dims to ASME B16.9 NACE MR0175/ISO15156</t>
  </si>
  <si>
    <t>12in Sch30 Equal Tee Seamless BW Low Temp Carbon Steel ASTM A420 WPL6 Dims to ASME B16.9 NACE MR0175/ISO15156</t>
  </si>
  <si>
    <t>20in Sch20 WN Flange CL150 Raised Face Low Temp Carbon Steel ASTM A350 Gr LF2 CL1 Dims to ASME B16.5 NACE MR0175/ISO15156</t>
  </si>
  <si>
    <t>20in x 4.5mm Nom Thk Gasket Spiral Wound CL150 SS TP316/316L Windings EXFOLIATED EXPANDED GRAPHITE Filler SS TP316/316L Inner Ring CS Outer Ring Dims to ASME B16.20</t>
  </si>
  <si>
    <t>20in - 20in x 8in SCH30 Branch Outlet BW Low Temp Carbon Steel ASTM A350 Gr LF2 CL1 Dims to MSS SP-97 NACE MR0175/ISO15156</t>
  </si>
  <si>
    <t>4in Sch10S WN Flange CL300 Raised Face Alloy 825ASTM B564 UNS N08825 Dims to ASME B16.5 NACE MR0175/ISO15156</t>
  </si>
  <si>
    <t>4in x 4.5mm Nom Thk Gasket Spiral Wound CL300 Incoloy 825 Windings Flexible Graphite Filler CS Inner Ring Incoloy 825 Outer Ring Dims to ASME B16.20</t>
  </si>
  <si>
    <t>Incoloy 825 Windings Flexible Graphite Filler CS Inner Ring Incoloy 825 Outer Ring</t>
  </si>
  <si>
    <t>4in - 4in x 1in SCH10S Branch Fitting Flanged CL300 Raised Face Dims to ASME B16.5 150mm Standout Alloy 825ASTM B564 UNS N08825 Dims to MSS SP-97 NACE MR0175/ISO15156</t>
  </si>
  <si>
    <t>20in Sch30 WN Flange CL300 Raised Face Low Temp Carbon Steel ASTM A350 Gr LF2 CL1 CLAD UNS N08825 Dims to ASME B16.5 NACE MR0175/ISO15156</t>
  </si>
  <si>
    <t>20in Paddle Blind CL300 Raised Face Alloy 825ASTM B424 UNS N08825 Dims to ASME B16.48 NACE MR0175/ISO15156</t>
  </si>
  <si>
    <t>20in Sch30 Elbow 90 Degrees Long Radius SeamlessBW Low Temp Carbon Steel ASTM A420 WPL6CLAD UNS N08825 Dims to ASME B16.9 NACE MR0175/ISO15156</t>
  </si>
  <si>
    <t>20in Sch30 x 18in Sch30 Reducing Tee SeamlessBW Low Temp Carbon Steel ASTM A420 WPL6 CLAD UNS N08825 Dims to ASME B16.9 NACE MR0175/ISO15156</t>
  </si>
  <si>
    <t>20in x 4.5mm Nom Thk Gasket Spiral Wound CL300 Incoloy 825 Windings Flexible Graphite Filler CS Inner Ring Incoloy 825 Outer Ring Dims to ASME B16.20</t>
  </si>
  <si>
    <t>20in - 36in x 2in SCH10S Branch Outlet BW Alloy 825 ASTM B564 UNS N08825 Dims to MSS SP-97 NACE MR0175/ISO15156</t>
  </si>
  <si>
    <t>20in Sch30 Pipe Welded Bevelled Ends Low Temp Carbon Steel ASTM A333-6/A671-CC65 cl 22 + Clad UNS N08825 Dimensions to ASME B36.10M NACE MR0175/ISO15156</t>
  </si>
  <si>
    <t>SPRING HANGER VS-8</t>
  </si>
  <si>
    <t>16in Sch40 WN Flange CL300 Raised Face Stainless Steel ASTM A182 Gr F316 Dims to ASME B16.5 NACE MR0175/ISO15156</t>
  </si>
  <si>
    <t>20in Sch30 WN Flange CL300 Raised Face Stainless Steel ASTM A182 Gr F316 Dims to ASME B16.5 NACE MR0175/ISO15156</t>
  </si>
  <si>
    <t>20in Sch30 WN Orifice Flange CL300 Raised Face Stainless Steel ASTM A182 Gr F316 c/w 1/2in BW Taps Dims to ASME B16.36 NACE MR0175/ISO15156 DEP STD DRG S-38.130-001 2022</t>
  </si>
  <si>
    <t>20in Sch30 Equal Tee SeamlessBW Stainless Steel ASTM A403 WP316L Dims to ASME B16.9 NACE MR0175/ISO15156</t>
  </si>
  <si>
    <t>20in,49.6Barg,160℃,0mm,300#RF</t>
  </si>
  <si>
    <t>20in Sch30 x 18in Sch30 Reducing Tee SeamlessBW Stainless Steel ASTM A403 WP316L Dims to ASME B16.9 NACE MR0175/ISO15156</t>
  </si>
  <si>
    <t>16in Sch40 Elbow 90 Degrees Long Radius SeamlessBW Stainless Steel ASTM A403 WP316L WP-S Dims to ASME B16.9 NACE MR0175/ISO15156</t>
  </si>
  <si>
    <t>20in Sch30 Elbow 90 Degrees Long Radius SeamlessBW Stainless Steel ASTM A403 WP316L WP-S Dims to ASME B16.9 NACE MR0175/ISO15156</t>
  </si>
  <si>
    <t>20in Sch30 Elbow 45 Degrees Long Radius SeamlessBW Stainless Steel ASTM A403 WP316L WP-S Dims to ASME B16.9 NACE MR0175/ISO15156</t>
  </si>
  <si>
    <t>20in Sch30 x 16in Sch40 Eccentric Reducer SeamlessBW Stainless Steel ASTM A403 WP316L WP-S Dims to ASME B16.9 NACE MR0175/ISO15156</t>
  </si>
  <si>
    <t>16in x 4.5mm Nom Thk Gasket Spiral Wound CL300 AISI 316 Windings Flexible Graphite Filler Stainless Steel 316 Inner Ring CS Outer Ring Dims to ASME B16.20</t>
  </si>
  <si>
    <t>20in x 4.5mm Nom Thk Gasket Spiral Wound CL300 AISI 316 Windings Flexible Graphite Filler Stainless Steel 316 Inner Ring CS Outer Ring Dims to ASME B16.20</t>
  </si>
  <si>
    <t>20in - 36in x 2in SCH10S Branch Outlet BW Sch80s Lightweight Stainless Steel ASTM A182 Gr F316 Dims to MSS SP-97 NACE MR0175/ISO15156</t>
  </si>
  <si>
    <t>16in Sch40 Pipe Seamless Bevelled Ends Stainless Steel ASTM A358 CL1 Gr 316L Dimensions to ASME B36.10M NACE MR0175/ISO15156</t>
  </si>
  <si>
    <t>20in Sch30 Pipe Seamless Bevelled Ends Stainless Steel ASTM A358 CL1 Gr 316L Dimensions to ASME B36.10M NACE MR0175/ISO15156</t>
  </si>
  <si>
    <t>SPRING SUPPORT VS-
11</t>
  </si>
  <si>
    <t>SPRING HANGER VS- 12</t>
  </si>
  <si>
    <t>SPRING SUPPORT CS-
7</t>
  </si>
  <si>
    <t>SPRING SUPPORT CS-
8</t>
  </si>
  <si>
    <t>10in Sch20 WN Flange CL300 Raised Face Low Temp Carbon Steel ASTM A350 Gr LF2 CL1 CLAD UNS N08825 Dims to ASME B16.5 NACE MR0175/ISO15156</t>
  </si>
  <si>
    <t>16in Sch30 Elbow 90 Degrees Long Radius SeamlessBW Low Temp Carbon Steel ASTM A420 WPL6CLAD UNS N08825 Dims to ASME B16.9 NACE MR0175/ISO15156</t>
  </si>
  <si>
    <t>16in Sch30 x 10in Sch20 Eccentric Reducer SeamlessBW Low Temp Carbon Steel ASTM A420 WPL6 CLAD UNS N08825 Dims to ASME B16.9 NACE MR0175/ISO15156</t>
  </si>
  <si>
    <t>10in x 4.5mm Nom Thk Gasket Spiral Wound CL300 Incoloy 825 Windings Flexible Graphite Filler CS Inner Ring Incoloy 825 Outer Ring Dims to ASME B16.20</t>
  </si>
  <si>
    <t>16in Sch30 Pipe Welded Bevelled Ends Low Temp Carbon Steel ASTM A333-6/A671-CC65 cl 22 + Clad UNS N08825 Dimensions to ASME B36.10M NACE MR0175/ISO15156</t>
  </si>
  <si>
    <t>10in Sch40S WN Flange CL300 Raised Face Stainless Steel ASTM A182 Gr F316 Dims to ASME B16.5 NACE MR0175/ISO15156</t>
  </si>
  <si>
    <t>18in Sch30 Elbow 90 Degrees Long Radius SeamlessBW Stainless Steel ASTM A403 WP316L WP-S Dims to ASME B16.9 NACE MR0175/ISO15156</t>
  </si>
  <si>
    <t>18in Sch30 Elbow 45 Degrees Long Radius SeamlessBW Stainless Steel ASTM A403 WP316L WP-S Dims to ASME B16.9 NACE MR0175/ISO15156</t>
  </si>
  <si>
    <t>18in Sch30 x 10in Sch40S Eccentric Reducer SeamlessBW Stainless Steel ASTM A403 WP316L WP-S Dims to ASME B16.9 NACE MR0175/ISO15156</t>
  </si>
  <si>
    <t>18in Sch30 Pipe Seamless Bevelled Ends Stainless Steel ASTM A358 CL1 Gr 316L Dimensions to ASME B36.10M NACE MR0175/ISO15156</t>
  </si>
  <si>
    <t>12in Sch30 WN Flange CL300 Raised Face Low Temp Carbon Steel ASTM A350 Gr LF2 CL1 CLAD UNS N08825 Dims to ASME B16.5 NACE MR0175/ISO15156</t>
  </si>
  <si>
    <t>14in Sch30 WN Flange CL300 Raised Face Low Temp Carbon Steel ASTM A350 Gr LF2 CL1 CLAD UNS N08825 Dims to ASME B16.5 NACE MR0175/ISO15156</t>
  </si>
  <si>
    <t>16in Sch30 WN Flange CL300 Raised Face Low Temp Carbon Steel ASTM A350 Gr LF2 CL1 CLAD UNS N08825 Dims to ASME B16.5 NACE MR0175/ISO15156</t>
  </si>
  <si>
    <t>12in Sch30 Elbow 90 Degrees Long Radius SeamlessBW Low Temp Carbon Steel ASTM A420 WPL6CLAD UNS N08825 Dims to ASME B16.9 NACE MR0175/ISO15156</t>
  </si>
  <si>
    <t>14in Sch30 Elbow 90 Degrees Long Radius SeamlessBW Low Temp Carbon Steel ASTM A420 WPL6CLAD UNS N08825 Dims to ASME B16.9 NACE MR0175/ISO15156</t>
  </si>
  <si>
    <t>16in Sch30 x 14in Sch30 Reducing Tee SeamlessBW Low Temp Carbon Steel ASTM A420 WPL6 CLAD UNS N08825 Dims to ASME B16.9 NACE MR0175/ISO15156</t>
  </si>
  <si>
    <t>16in Sch30 x 12in Sch30 Eccentric Reducer SeamlessBW Low Temp Carbon Steel ASTM A420 WPL6 CLAD UNS N08825 Dims to ASME B16.9 NACE MR0175/ISO15156</t>
  </si>
  <si>
    <t>16in Sch30 x 14in Sch30 Eccentric Reducer SeamlessBW Low Temp Carbon Steel ASTM A420 WPL6 CLAD UNS N08825 Dims to ASME B16.9 NACE MR0175/ISO15156</t>
  </si>
  <si>
    <t>16in Sch30 Equal Tee SeamlessBW Low Temp Carbon Steel ASTM A420 WPL6 CLAD UNS N08825 Dims to ASME B16.9 NACE MR0175/ISO15156</t>
  </si>
  <si>
    <t>12in x 4.5mm Nom Thk Gasket Spiral Wound CL300 Incoloy 825 Windings Flexible Graphite Filler CS Inner Ring Incoloy 825 Outer Ring Dims to ASME B16.20</t>
  </si>
  <si>
    <t>14in x 4.5mm Nom Thk Gasket Spiral Wound CL300 Incoloy 825 Windings Flexible Graphite Filler CS Inner Ring Incoloy 825 Outer Ring Dims to ASME B16.20</t>
  </si>
  <si>
    <t>16in x 4.5mm Nom Thk Gasket Spiral Wound CL300 Incoloy 825 Windings Flexible Graphite Filler CS Inner Ring Incoloy 825 Outer Ring Dims to ASME B16.20</t>
  </si>
  <si>
    <t>16in - 16in x 6in SCH10S Branch Outlet BW Alloy 825 ASTM B564 UNS N08825 Dims to MSS SP-97 NACE MR0175/ISO15156</t>
  </si>
  <si>
    <t>12in - 18in x 2in SCH10S Branch Outlet BW Alloy 825 ASTM B564 UNS N08825 Dims to MSS SP-97 NACE MR0175/ISO15156</t>
  </si>
  <si>
    <t>12in Sch30 Pipe Welded Bevelled Ends Low Temp Carbon Steel ASTM A333-6/A671-CC65 cl 22 + Clad UNS N08825 Dimensions to ASME B36.10M NACE MR0175/ISO15156</t>
  </si>
  <si>
    <t>14in Sch30 Pipe Welded Bevelled Ends Low Temp Carbon Steel ASTM A333-6/A671-CC65 cl 22 + Clad UNS N08825 Dimensions to ASME B36.10M NACE MR0175/ISO15156</t>
  </si>
  <si>
    <t>SPRING HANGER VS- 13</t>
  </si>
  <si>
    <t>SPRING SUPPORT CS-
9</t>
  </si>
  <si>
    <t>SPRING SUPPORT CS-
10</t>
  </si>
  <si>
    <t>SPRING SUPPORT CS- 11</t>
  </si>
  <si>
    <t>6in Sch10S Cap SeamlessBW Alloy 825ASTM B366-WPNICMC Dims to ASME B16.9 NACE MR0175/ISO15156</t>
  </si>
  <si>
    <t>6in - 6in x 2in SCH10S Branch Outlet BW Alloy 825 ASTM B564 UNS N08825 Dims to MSS SP-97 NACE MR0175/ISO15156</t>
  </si>
  <si>
    <t>16in Paddle Blind CL300 Raised Face Stainless Steel ASTM A240 Gr 316 Dims to ASME B16.48 NACE MR0175/ISO15156</t>
  </si>
  <si>
    <t>14in Sch30 WN Flange CL300 Raised Face Stainless Steel ASTM A182 Gr F316 Dims to ASME B16.5 NACE MR0175/ISO15156</t>
  </si>
  <si>
    <t>16in Sch40 Elbow 45 Degrees Long Radius SeamlessBW Stainless Steel ASTM A403 WP316L WP-S Dims to ASME B16.9 NACE MR0175/ISO15156</t>
  </si>
  <si>
    <t>16in Sch40 x 14in Sch30 Concentric Reducer SeamlessBW Stainless Steel ASTM A403 WP316L WP-S Dims to ASME B16.9 NACE MR0175/ISO15156</t>
  </si>
  <si>
    <t>14in x 4.5mm Nom Thk Gasket Spiral Wound CL300 AISI 316 Windings Flexible Graphite Filler Stainless Steel 316 Inner Ring CS Outer Ring Dims to ASME B16.20</t>
  </si>
  <si>
    <t>12in - 18in x 2in SCH10S Branch Outlet BW Sch80s Lightweight Stainless Steel ASTM A182 Gr F316 Dims to MSS SP-97 NACE MR0175/ISO15156</t>
  </si>
  <si>
    <t>SPRING SUPPORT VS-
15</t>
  </si>
  <si>
    <t>12in Sch40S WN Flange CL300 Raised Face Stainless Steel ASTM A182 Gr F316 Dims to ASME B16.5 NACE MR0175/ISO15156</t>
  </si>
  <si>
    <t>16in Sch40 WN Orifice Flange CL300 Raised Face Stainless Steel ASTM A182 Gr F316 c/w 1/2in BW Taps Dims to ASME B16.36 NACE MR0175/ISO15156 DEP STD DRG S-38.130-001 2022</t>
  </si>
  <si>
    <t>16in Sch40 Equal Tee SeamlessBW Stainless Steel ASTM A403 WP316L Dims to ASME B16.9 NACE MR0175/ISO15156</t>
  </si>
  <si>
    <t>16in,49.6Barg,160℃,0mm,300#RF</t>
  </si>
  <si>
    <t>12in Sch40S Elbow 90 Degrees Long Radius SeamlessBW Stainless Steel ASTM A403 WP316L WP-S Dims to ASME B16.9 NACE MR0175/ISO15156</t>
  </si>
  <si>
    <t>16in Sch40 x 12in Sch40S Eccentric Reducer SeamlessBW Stainless Steel ASTM A403 WP316L WP-S Dims to ASME B16.9 NACE MR0175/ISO15156</t>
  </si>
  <si>
    <t>12in x 4.5mm Nom Thk Gasket Spiral Wound CL300 AISI 316 Windings Flexible Graphite Filler Stainless Steel 316 Inner Ring CS Outer Ring Dims to ASME B16.20</t>
  </si>
  <si>
    <t>12in Sch40S Pipe Seamless Bevelled Ends Stainless Steel ASTM A312 TP316LASME B36.19M NACE MR0175/ISO15156</t>
  </si>
  <si>
    <t>SPRING SUPPORT VS- 16</t>
  </si>
  <si>
    <t>SPRING SUPPORT CS-
12</t>
  </si>
  <si>
    <t>SPRING SUPPORT CS-
13</t>
  </si>
  <si>
    <t>SPRING SUPPORT CS- 14</t>
  </si>
  <si>
    <t>4in Sch10S WN Flange CL300 Raised Face Stainless Steel ASTM A182 Gr F316 Dims to ASME B16.5 NACE MR0175/ISO15156</t>
  </si>
  <si>
    <t>6in Sch40S WN Flange CL300 Raised Face Stainless Steel ASTM A182 Gr F316 Dims to ASME B16.5 NACE MR0175/ISO15156</t>
  </si>
  <si>
    <t>6in Sch40S Elbow 90 Degrees Long Radius SeamlessBW Stainless Steel ASTM A403 WP316L Dims to ASME B16.9 NACE MR0175/ISO15156</t>
  </si>
  <si>
    <t>6in Sch40S Equal Tee SeamlessBW Stainless Steel ASTM A403 WP316L Dims to ASME B16.9 NACE MR0175/ISO15156</t>
  </si>
  <si>
    <t>6in Sch40S x 4in Sch10S Concentric Reducer SeamlessBW Stainless Steel ASTM A403 WP316L Dims to ASME B16.9 NACE MR0175/ISO15156</t>
  </si>
  <si>
    <t>4in x 4.5mm Nom Thk Gasket Spiral Wound CL300/600 AISI 316 Windings Flexible Graphite Filler Stainless Steel 316 Inner Ring CS Outer Ring Dims to ASME B16.20</t>
  </si>
  <si>
    <t>6in x 4.5mm Nom Thk Gasket Spiral Wound CL300/600 AISI 316 Windings Flexible Graphite Filler Stainless Steel 316 Inner Ring CS Outer Ring Dims to ASME B16.20</t>
  </si>
  <si>
    <t>6in - 6in x 2in SCH10S Branch Outlet BW Sch40s Lightweight Stainless Steel ASTM A182 Gr F316 Dims to MSS SP-97 NACE MR0175/ISO15156</t>
  </si>
  <si>
    <t>6in - 10in x 1in SCH40S Branch Fitting Flanged CL300 Raised Face Dims to ASME B16.5 150mm Standout Stainless Steel ASTM A182 Gr F316 Dims to MSS SP-97 NACE MR0175/ISO15156</t>
  </si>
  <si>
    <t>6in - 6in x 1.1/2in SCH40S Branch Fitting Flanged CL300 Raised Face Dims to ASME B16.5 150mm Standout Stainless Steel ASTM A182 Gr F316 Dims to MSS SP-97 NACE MR0175/ISO15156</t>
  </si>
  <si>
    <t>6in Sch40S Pipe Seamless Bevelled Ends Stainless Steel ASTM A312 TP316LASME B36.19M NACE MR0175/ISO15156</t>
  </si>
  <si>
    <t>10in Sch60 WN Flange CL600 Raised Face Alloy 825 ASTM A350 Gr LF2 CL1CLAD UNS N08825 Dims to ASME B16.5 NACE MR0175/ISO15156</t>
  </si>
  <si>
    <t>12in Sch60 Elbow 90 Degrees Long Radius SeamlessBW Alloy 825 ASTM A420 WPL6CLAD UNS N08825 Dims to ASME B16.9 NACE MR0175/ISO15156</t>
  </si>
  <si>
    <t>12in Sch60 x 10in Sch60 Eccentric Reducer SeamlessBW Alloy 825 ASTM A420 WPL6CLAD UNS N08825 Dims to ASME B16.9 NACE MR0175/ISO15156</t>
  </si>
  <si>
    <t>10in x 4.5mm Nom Thk Gasket Spiral Wound CL600 Incoloy 825 Windings Flexible Graphite Filler CS Inner RingAlloy 825 Outer Ring Dims to ASME B16.20</t>
  </si>
  <si>
    <t>12in Sch60 Pipe Seamless Bevelled Ends Alloy 825 ASTM A333 Gr 6CLAD UNS N08825 Dims to ASME B36.10 NACE MR0175/ISO15156</t>
  </si>
  <si>
    <t>16in Sch40 x 10in Sch40S Eccentric Reducer SeamlessBW Stainless Steel ASTM A403 WP316L WP-S Dims to ASME B16.9 NACE MR0175/ISO15156</t>
  </si>
  <si>
    <t>6in Sch40 WN Flange CL600 Raised Face Alloy 825 ASTM A350 Gr LF2 CL1CLAD UNS N08825 Dims to ASME B16.5 NACE MR0175/ISO15156</t>
  </si>
  <si>
    <t>6in Sch40 Elbow 45 Degrees Long Radius SeamlessBW Alloy 825 ASTM A420 WPL6CLAD UNS N08825 Dims to ASME B16.9 NACE MR0175/ISO15156</t>
  </si>
  <si>
    <t>6in Sch40 Elbow 90 Degrees Long Radius SeamlessBW Alloy 825 ASTM A420 WPL6CLAD UNS N08825 Dims to ASME B16.9 NACE MR0175/ISO15156</t>
  </si>
  <si>
    <t>6in Sch40 x 4in Sch40S Concentric Reducer SeamlessBW Alloy 825ASTM B366-WPNICMC Dims to ASME B16.9 NACE MR0175/ISO15156</t>
  </si>
  <si>
    <t>6in Sch40 Equal Tee SeamlessBW Alloy 825 ASTM A420 WPL6CLAD UNS N08825 Dims to ASME B16.9 NACE MR0175/ISO15156</t>
  </si>
  <si>
    <t>6in x 4.5mm Nom Thk Gasket Spiral Wound CL600 Incoloy 825 Windings Flexible Graphite Filler CS Inner RingAlloy 825 Outer Ring Dims to ASME B16.20</t>
  </si>
  <si>
    <t>6in Sch40 x 2in Sch10S WeldoletBW Alloy 825ASTM B564 UNS N08825 Dims to MSS SP-97 NACE MR0175/ISO15156</t>
  </si>
  <si>
    <t>6in Sch40 Pipe Seamless Bevelled Ends Alloy 825 ASTM A333 Gr 6CLAD UNS N08825 Dims to ASME B36.10 NACE MR0175/ISO15156</t>
  </si>
  <si>
    <t>12in Sch60 WN Flange CL600 Raised Face Alloy 825 ASTM A350 Gr LF2 CL1CLAD UNS N08825 Dims to ASME B16.5 NACE MR0175/ISO15156</t>
  </si>
  <si>
    <t>12in Sch60 Elbow 45 Degrees Long Radius SeamlessBW Alloy 825 ASTM A420 WPL6CLAD UNS N08825 Dims to ASME B16.9 NACE MR0175/ISO15156</t>
  </si>
  <si>
    <t>10in Sch60 Elbow 90 Degrees Long Radius SeamlessBW Alloy 825 ASTM A420 WPL6CLAD UNS N08825 Dims to ASME B16.9 NACE MR0175/ISO15156</t>
  </si>
  <si>
    <t>12in Sch60 Equal Tee SeamlessBW Alloy 825 ASTM A420 WPL6CLAD UNS N08825 Dims to ASME B16.9 NACE MR0175/ISO15156</t>
  </si>
  <si>
    <t>12in Sch60 x 10in Sch60 Reducing Tee SeamlessBW Alloy 825 ASTM A420 WPL6CLAD UNS N08825 Dims to ASME B16.9 NACE MR0175/ISO15156</t>
  </si>
  <si>
    <t>12in Sch60 x 6in Sch40 Reducing Tee SeamlessBW Alloy 825 ASTM A420 WPL6CLAD UNS N08825 Dims to ASME B16.9 NACE MR0175/ISO15156</t>
  </si>
  <si>
    <t>12in x 4.5mm Nom Thk Gasket Spiral Wound CL600 Incoloy 825 Windings Flexible Graphite Filler CS Inner RingAlloy 825 Outer Ring Dims to ASME B16.20</t>
  </si>
  <si>
    <t>12in Sch60 x 3in Sch40S WeldoletBW Alloy 825ASTM B564 UNS N08825 Dims to MSS SP-97 NACE MR0175/ISO15156</t>
  </si>
  <si>
    <t>12in Sch60 x 2in Sch10S WeldoletBW Alloy 825ASTM B564 UNS N08825 Dims to MSS SP-97 NACE MR0175/ISO15156</t>
  </si>
  <si>
    <t>10in Sch60 Pipe Seamless Bevelled Ends Alloy 825 ASTM A333 Gr 6CLAD UNS N08825 Dims to ASME B36.10 NACE MR0175/ISO15156</t>
  </si>
  <si>
    <t>SPRING HANGER VS- 17</t>
  </si>
  <si>
    <t>SPRING SUPPORT CS-
15</t>
  </si>
  <si>
    <t>SPRING SUPPORT CS-
16</t>
  </si>
  <si>
    <t>8in Sch60 WN Flange CL600 Raised Face Alloy 825 ASTM A350 Gr LF2 CL1CLAD UNS N08825 Dims to ASME B16.5 NACE MR0175/ISO15156</t>
  </si>
  <si>
    <t>10in Sch60 x 8in Sch60 Eccentric Reducer SeamlessBW Alloy 825ASTM B366-WPNICMC Dims to ASME B16.9 NACE MR0175/ISO15156</t>
  </si>
  <si>
    <t>8in x 4.5mm Nom Thk Gasket Spiral Wound CL600 Incoloy 825 Windings Flexible Graphite Filler CS Inner RingAlloy 825 Outer Ring Dims to ASME B16.20</t>
  </si>
  <si>
    <t>14in Sch30 x 8in Sch20 Eccentric Reducer SeamlessBW Alloy 825ASTM B366-WPNICMC Dims to ASME B16.9 NACE MR0175/ISO15156</t>
  </si>
  <si>
    <t>8in Sch20 Pipe Welded Bevelled Ends Low Temp Carbon Steel ASTM A333-6/A671-CC65 cl 22 + Clad UNS N08825 Dimensions to ASME B36.10M NACE MR0175/ISO15156</t>
  </si>
  <si>
    <t>8in Sch20 WN Flange CL600 Raised Face Alloy 825 ASTM A350 Gr LF2 CL1CLAD UNS N08825 Dims to ASME B16.5 NACE MR0175/ISO15156</t>
  </si>
  <si>
    <t>18in Sch60 WN Flange CL600 Raised Face Stainless Steel ASTM A182 Gr F316 Dims to ASME B16.5 NACE MR0175/ISO15156</t>
  </si>
  <si>
    <t>18in Sch60 Cap SeamlessBW Stainless Steel ASTM A403 WP316 Dims to ASME B16.9 NACE MR0175/ISO15156</t>
  </si>
  <si>
    <t>18in Sch60 Elbow 90 Degrees Long Radius SeamlessBW Stainless Steel ASTM A403 WP316 WP-S Dims to ASME B16.9 NACE MR0175/ISO15156</t>
  </si>
  <si>
    <t>18in Sch60 x 12in Sch60 Reducing Tee SeamlessBW Stainless Steel ASTM A403 WP316 Dims to ASME B16.9 NACE MR0175/ISO15156</t>
  </si>
  <si>
    <t>18in x 4.5mm Nom Thk Gasket Spiral Wound CL600 AISI 316 Windings Flexible Graphite Filler Stainless Steel 316 Inner Ring CS Outer Ring Dims to ASME B16.20</t>
  </si>
  <si>
    <t>10in - 18in x 2in SCH40S Branch Outlet BW XXS/Sch160 Stainless Steel ASTM A182 Gr F316 Dims to MSS SP-97 NACE MR0175/ISO15156</t>
  </si>
  <si>
    <t>18in Sch60 Pipe Seamless Bevelled Ends Stainless Steel ASTM A358 CL1 Gr 316 Dims to ASME B36.10 NACE MR0175/ISO15156</t>
  </si>
  <si>
    <t>Stainless Steel ASTM A358 CL1 Gr 316</t>
  </si>
  <si>
    <t>SPRING SUPPORT VS- 38</t>
  </si>
  <si>
    <t>18in Sch30 WN Flange CL300 Raised Face Low Temp Carbon Steel ASTM A350 Gr LF2 CL1 CLAD UNS N08825 Dims to ASME B16.5 NACE MR0175/ISO15156</t>
  </si>
  <si>
    <t>18in Sch30 Elbow 90 Degrees Long Radius SeamlessBW Low Temp Carbon Steel ASTM A420 WPL6CLAD UNS N08825 Dims to ASME B16.9 NACE MR0175/ISO15156</t>
  </si>
  <si>
    <t>18in Sch30 x 12in Sch30 Eccentric Reducer SeamlessBW Low Temp Carbon Steel ASTM A420 WPL6 CLAD UNS N08825 Dims to ASME B16.9 NACE MR0175/ISO15156</t>
  </si>
  <si>
    <t>18in Sch30 x 14in Sch30 Eccentric Reducer SeamlessBW Low Temp Carbon Steel ASTM A420 WPL6 CLAD UNS N08825 Dims to ASME B16.9 NACE MR0175/ISO15156</t>
  </si>
  <si>
    <t>14in Sch30 x 12in Sch30 Eccentric Reducer SeamlessBW Alloy 825ASTM B366-WPNICMC Dims to ASME B16.9 NACE MR0175/ISO15156</t>
  </si>
  <si>
    <t>18in x 4.5mm Nom Thk Gasket Spiral Wound CL300 Incoloy 825 Windings Flexible Graphite Filler CS Inner Ring Incoloy 825 Outer Ring Dims to ASME B16.20</t>
  </si>
  <si>
    <t>18in Sch30 Pipe Welded Bevelled Ends Low Temp Carbon Steel ASTM A333-6/A671-CC65 cl 22 + Clad UNS N08825 Dimensions to ASME B36.10M NACE MR0175/ISO15156</t>
  </si>
  <si>
    <t>SPRING HANGER VS-
14</t>
  </si>
  <si>
    <t>18in Sch30 Elbow 45 Degrees Long Radius SeamlessBW Low Temp Carbon Steel ASTM A420 WPL6CLAD UNS N08825 Dims to ASME B16.9 NACE MR0175/ISO15156</t>
  </si>
  <si>
    <t>SPRING SUPPORT VS-
10</t>
  </si>
  <si>
    <t>10in Sch120 WN Flange CL900 Raised Face Low Temp Carbon Steel ASTM A350 Gr LF2 CL1 Dims to ASME B16.5 NACE MR0175/ISO15156</t>
  </si>
  <si>
    <t>10in Sch120 Elbow 90 Degrees Long Radius Seamless BW Low Temp Carbon Steel ASTM A420 WPL6 Dims to ASME B16.9 NACE MR0175/ISO15156</t>
  </si>
  <si>
    <t>10in Sch120 Elbow 45 Degrees Long Radius SeamlessBW Low Temp Carbon Steel ASTM A420 WPL6 Dims to ASME B16.9 NACE MR0175/ISO15156</t>
  </si>
  <si>
    <t>10in x 4.5mm Nom Thk Gasket Spiral Wound CL900 SS 316L Windings EXFOLIATED EXPANDED GRAPHITE Filler SS 316L Inner Ring CS Outer Ring Dims to ASME B16.20</t>
  </si>
  <si>
    <t>10in Sch120 Pipe Seamless Bevelled Ends Low Temp Carbon Steel ASTM A333 Gr 6 Dimensions to ASME B36.10M NACE MR0175/ISO15156</t>
  </si>
  <si>
    <t>10in Sch30 x 8in Sch30 Concentric Reducer Seamless BW Low Temp Carbon Steel ASTM A420 WPL6 Dims to ASME B16.9 NACE MR0175/ISO15156</t>
  </si>
  <si>
    <t>10in Sch30 Elbow 45 Degrees Long Radius SeamlessBW Low Temp Carbon Steel ASTM A420 WPL6 Dims to ASME B16.9 NACE MR0175/ISO15156</t>
  </si>
  <si>
    <t>12in Spectacle Blind CL600 Raised Face Stainless Steel ASTM A240 Gr 316 Dims to ASME B16.48 NACE MR0175/ISO15156</t>
  </si>
  <si>
    <t>12in Sch60 WN Flange CL600 Raised Face Stainless Steel ASTM A182 Gr F316 Dims to ASME B16.5 NACE MR0175/ISO15156</t>
  </si>
  <si>
    <t>12in Sch60 Elbow 90 Degrees Long Radius SeamlessBW Stainless Steel ASTM A403 WP316 WP-S Dims to ASME B16.9 NACE MR0175/ISO15156</t>
  </si>
  <si>
    <t>12in x 4.5mm Nom Thk Gasket Spiral Wound CL600 AISI 316 Windings Flexible Graphite Filler Stainless Steel 316 Inner Ring CS Outer Ring Dims to ASME B16.20</t>
  </si>
  <si>
    <t>10in - 18in x 1.1/2in Branch Fitting Plain End CL6000 Stainless Steel ASTM A182 Gr F316 Dims to MSS SP-97 NACE MR0175/ISO15156</t>
  </si>
  <si>
    <t>12in Sch60 Pipe Seamless Bevelled Ends Stainless Steel ASTM A358 CL1 Gr 316 Dims to ASME B36.10 NACE MR0175/ISO15156</t>
  </si>
  <si>
    <t>SPRING SUPPORT VS-
34</t>
  </si>
  <si>
    <t>20in Sch80 WN Flange CL600 Raised Face Low Temp Carbon Steel ASTM A350 Gr LF2 CL1 Dims to ASME B16.5 NACE MR0175/ISO15156</t>
  </si>
  <si>
    <t>20in Sch80 Elbow 90 Degrees Long Radius Seamless BW Low Temp Carbon Steel ASTM A420 WPL6 Dims to ASME B16.9 NACE MR0175/ISO15156</t>
  </si>
  <si>
    <t>20in Sch80 x 18in Sch80 Eccentric Reducer Seamless BW Low Temp Carbon Steel ASTM A420 WPL6 Dims to ASME B16.9 NACE MR0175/ISO15156</t>
  </si>
  <si>
    <t>18in Sch80 Elbow 45 Degrees Long Radius SeamlessBW Low Temp Carbon Steel ASTM A420 WPL6 Dims to ASME B16.9 NACE MR0175/ISO15156</t>
  </si>
  <si>
    <t>20in x 4.5mm Nom Thk Gasket Spiral Wound CL600 SS TP316/316L Windings EXFOLIATED EXPANDED GRAPHITE Filler SS TP316/316L Inner Ring CS Outer Ring Dims to ASME B16.20</t>
  </si>
  <si>
    <t>18in - 18in x 3in XXS Branch Outlet BW Low Temp Carbon Steel ASTM A350 Gr LF2 CL1 Dims to MSS SP-97 NACE MR0175/ISO15156</t>
  </si>
  <si>
    <t>18in - 18in x 6in SCH80 Branch Outlet BW Low Temp Carbon Steel ASTM A350 Gr LF2 CL1 Dims to MSS SP-97 NACE MR0175/ISO15156</t>
  </si>
  <si>
    <t>20in Sch80 Pipe Seamless Bevelled Ends Low Temp Carbon Steel ASTM A333 Gr 6 Dimensions to ASME B36.10M NACE MR0175/ISO15156</t>
  </si>
  <si>
    <t>SPRING SUPPORT VS- 37</t>
  </si>
  <si>
    <t>6in Sch80 WN Flange CL600 Raised Face Low Temp Carbon Steel ASTM A350 Gr LF2 CL1 Dims to ASME B16.5 NACE MR0175/ISO15156</t>
  </si>
  <si>
    <t>6in Sch80 Elbow 90 Degrees Long Radius Seamless BW Low Temp Carbon Steel ASTM A420 WPL6 Dims to ASME B16.9 NACE MR0175/ISO15156</t>
  </si>
  <si>
    <t>6in Sch80 x 3in Sch80 Concentric Reducer Seamless BW Low Temp Carbon Steel ASTM A420 WPL6 Dims to ASME B16.9 NACE MR0175/ISO15156</t>
  </si>
  <si>
    <t>6in Sch80 Equal Tee Seamless BW Low Temp Carbon Steel ASTM A420 WPL6 Dims to ASME B16.9 NACE MR0175/ISO15156</t>
  </si>
  <si>
    <t>6in x 4.5mm Nom Thk Gasket Spiral Wound CL600 SS TP316/316L Windings EXFOLIATED EXPANDED GRAPHITE Filler SS TP316/316L Inner Ring CS Outer Ring Dims to ASME B16.20</t>
  </si>
  <si>
    <t>6in Sch80 Pipe Seamless Bevelled Ends Low Temp Carbon Steel ASTM A333 Gr 6 Dimensions to ASME B36.10M NACE MR0175/ISO15156</t>
  </si>
  <si>
    <t>6in - 8in x 2in XXS Branch Outlet BW Low Temp Carbon Steel ASTM A350 Gr LF2 CL1 Dims to MSS SP-97 NACE MR0175/ISO15156</t>
  </si>
  <si>
    <t>6in Sch40 x 4in Sch40 Concentric Reducer Seamless BW Low Temp Carbon Steel ASTM A420 WPL6 Dims to ASME B16.9 NACE MR0175/ISO15156</t>
  </si>
  <si>
    <t>6in Sch40 Elbow 45 Degrees Long Radius SeamlessBW Low Temp Carbon Steel ASTM A420 WPL6 Dims to ASME B16.9 NACE MR0175/ISO15156</t>
  </si>
  <si>
    <t>14in Sch30 Elbow 45 Degrees Long Radius SeamlessBW Low Temp Carbon Steel ASTM A420 WPL6CLAD UNS N08825 Dims to ASME B16.9 NACE MR0175/ISO15156</t>
  </si>
  <si>
    <t>16in Sch30 Elbow 45 Degrees Long Radius SeamlessBW Low Temp Carbon Steel ASTM A420 WPL6CLAD UNS N08825 Dims to ASME B16.9 NACE MR0175/ISO15156</t>
  </si>
  <si>
    <t>10in Sch60 Elbow 45 Degrees Long Radius SeamlessBW Alloy 825 ASTM A420 WPL6CLAD UNS N08825 Dims to ASME B16.9 NACE MR0175/ISO15156</t>
  </si>
  <si>
    <t>6in Long WN Flange Helical Filament Wound Bell &amp; Spigot GRVE-Bisphenol A UPVC lined Vinylester 20 Bar: Flange to Dims to ASME B16.5 CL150 Flat Face Dims to Manufacturers Standard</t>
  </si>
  <si>
    <t>GRVE-Bisphenol A UPVC lined Vinylester</t>
  </si>
  <si>
    <t>4in Long WN Flange Helical Filament Wound Bell &amp; Spigot GRVE-Bisphenol A UPVC lined Vinylester 20 Bar: Flange to Dims to ASME B16.5 CL150 Flat Face Dims to Manufacturers Standard</t>
  </si>
  <si>
    <t>6in Elbow 90 Deg Helical Filament Wound Bell &amp; Spigot Long Radius GRVE-Bisphenol A UPVC lined Vinylester 20 Bar Dims to Manufacturers Standard</t>
  </si>
  <si>
    <t>4in Elbow 90 Deg Helical Filament Wound Bell &amp; Spigot Long Radius GRVE-Bisphenol A UPVC lined Vinylester 20 Bar Dims to Manufacturers Standard</t>
  </si>
  <si>
    <t>6in Equal Tee Helical Filament Wound Bell &amp; Spigot GRVE-Bisphenol A UPVC lined Vinylester 20 Bar Dims to Manufacturers Standard</t>
  </si>
  <si>
    <t>6in x 3in Reducing Tee Helical Filament Wound Bell &amp; Spigot GRVE-Bisphenol A UPVC lined Vinylester 20 Bar Dims to Manufacturers Standard</t>
  </si>
  <si>
    <t>6in x 4in Reducing Tee Helical Filament Wound Bell &amp; Spigot GRVE-Bisphenol A UPVC lined Vinylester 20 Bar Dims to Manufacturers Standard</t>
  </si>
  <si>
    <t>6in Pipe Continuous Filament Wound Plain End GRVE-Bisphenol A UPVC lined Vinylester 20 Bar Dims to Manufacturers Standard</t>
  </si>
  <si>
    <t>4in Pipe Continuous Filament Wound Plain End GRVE-Bisphenol A UPVC lined Vinylester 20 Bar Dims to Manufacturers Standard</t>
  </si>
  <si>
    <t>4in x 3in Reducing Tee Helical Filament Wound Bell &amp; Spigot GRVE-Bisphenol A UPVC lined Vinylester 20 Bar Dims to Manufacturers Standard</t>
  </si>
  <si>
    <t>10in Sch140 WN Flange CL900 Raised Face Low Temp Carbon Steel ASTM A350 Gr LF2 CL1 Dims to ASME B16.5 NACE MR0175/ISO15156</t>
  </si>
  <si>
    <t>10in Sch140 Elbow 90 Degrees Long Radius Seamless BW Low Temp Carbon Steel ASTM A420 WPL6 Dims to ASME B16.9 NACE MR0175/ISO15156</t>
  </si>
  <si>
    <t>10in Sch140 Elbow 45 Degrees Long Radius SeamlessBW Low Temp Carbon Steel ASTM A420 WPL6 Dims to ASME B16.9 NACE MR0175/ISO15156</t>
  </si>
  <si>
    <t>10in Sch140 Equal Tee Seamless BW Low Temp Carbon Steel ASTM A420 WPL6 Dims to ASME B16.9 NACE MR0175/ISO15156</t>
  </si>
  <si>
    <t>10in Sch140 x 6in Sch160 Reducing Tee Seamless BW Low Temp Carbon Steel ASTM A420 WPL6 Dims to ASME B16.9 NACE MR0175/ISO15156</t>
  </si>
  <si>
    <t>10in x 4.5mm Nom Thk Gasket Spiral Wound CL900 Stainless Steel 316 Windings Flexible Graphite Filler Stainless Steel 316 Inner Ring CS Outer Ring Dims to ASME B16.20</t>
  </si>
  <si>
    <t>10in Sch140 x 2in XXS WeldoletBW Low Temp Carbon Steel ASTM A350 Gr LF2 CL1 Dims to MSS SP-97 NACE MR0175/ISO15156</t>
  </si>
  <si>
    <t>10in - 18in x 1.1/2in XXS Branch Fitting Flanged CL900 Raised Face Dims to ASME B16.5 150mm Standout Low Temp Carbon Steel ASTM A350 Gr LF2 CL1 Dims to MSS SP-97 NACE MR0175/ISO15156</t>
  </si>
  <si>
    <t>10in Sch140 Pipe Seamless Bevelled Ends Low Temp Carbon Steel ASTM A333 Gr 6 Dimensions to ASME B36.10M NACE MR0175/ISO15156</t>
  </si>
  <si>
    <t>4in Sch80 WN Flange CL150 Raised Face Low Temp Carbon Steel ASTM A350 Gr LF2 CL1 Dims to ASME B16.5 NACE MR0175/ISO15156</t>
  </si>
  <si>
    <t>8in Sch60 WN Flange CL150 Raised Face Low Temp Carbon Steel ASTM A350 Gr LF2 CL1 Dims to ASME B16.5 NACE MR0175/ISO15156</t>
  </si>
  <si>
    <t>10in Sch40 WN Flange CL150 Raised Face Low Temp Carbon Steel ASTM A350 Gr LF2 CL1 Dims to ASME B16.5 NACE MR0175/ISO15156</t>
  </si>
  <si>
    <t>12in Sch40 WN Flange CL150 Raised Face Low Temp Carbon Steel ASTM A350 Gr LF2 CL1 Dims to ASME B16.5 NACE MR0175/ISO15156</t>
  </si>
  <si>
    <t>14in Sch40 Elbow 90 Degrees Long Radius Seamless BW Low Temp Carbon Steel ASTM A420 WPL6 Dims to ASME B16.9 NACE MR0175/ISO15156</t>
  </si>
  <si>
    <t>12in Sch40 x 10in Sch40 Concentric Reducer Seamless BW Low Temp Carbon Steel ASTM A420 WPL6 Dims to ASME B16.9 NACE MR0175/ISO15156</t>
  </si>
  <si>
    <t>8in Sch60 Elbow 90 Degrees Long Radius Seamless BW Low Temp Carbon Steel ASTM A420 WPL6 Dims to ASME B16.9 NACE MR0175/ISO15156</t>
  </si>
  <si>
    <t>12in Sch40 x 8in Sch60 Concentric Reducer Seamless BW Low Temp Carbon Steel ASTM A420 WPL6 Dims to ASME B16.9 NACE MR0175/ISO15156</t>
  </si>
  <si>
    <t>14in Sch40 x 8in Sch60 Eccentric Reducer Seamless BW Low Temp Carbon Steel ASTM A420 WPL6 Dims to ASME B16.9 NACE MR0175/ISO15156</t>
  </si>
  <si>
    <t>4in x 4.5mm Nom Thk Gasket Spiral Wound CL150 Stainless Steel 316 Windings Graphite Filler Stainless Steel 316 Inner Ring CS Outer Ring Dims to ASME B16.20</t>
  </si>
  <si>
    <t>8in x 4.5mm Nom Thk Gasket Spiral Wound CL150 Stainless Steel 316 Windings Graphite Filler Stainless Steel 316 Inner Ring CS Outer Ring Dims to ASME B16.20</t>
  </si>
  <si>
    <t>10in x 4.5mm Nom Thk Gasket Spiral Wound CL150 Stainless Steel 316 Windings Graphite Filler Stainless Steel 316 Inner Ring CS Outer Ring Dims to ASME B16.20</t>
  </si>
  <si>
    <t>12in x 4.5mm Nom Thk Gasket Spiral Wound CL150 Stainless Steel 316 Windings Graphite Filler Stainless Steel 316 Inner Ring CS Outer Ring Dims to ASME B16.20</t>
  </si>
  <si>
    <t>12in Sch40 x 2in Sch160 WeldoletBW Low Temp Carbon Steel ASTM A350 Gr LF2 CL1 Dims to MSS SP-97 NACE MR0175/ISO15156</t>
  </si>
  <si>
    <t>12in Sch40 x 4in Sch80 WeldoletBW Low Temp Carbon Steel ASTM A350 Gr LF2 CL1 Dims to MSS SP-97 NACE MR0175/ISO15156</t>
  </si>
  <si>
    <t>14in Sch40 x 2in Sch160 WeldoletBW Low Temp Carbon Steel ASTM A350 Gr LF2 CL1 Dims to MSS SP-97 NACE MR0175/ISO15156</t>
  </si>
  <si>
    <t>14in Sch40 x 4in Sch80 WeldoletBW Low Temp Carbon Steel ASTM A350 Gr LF2 CL1 Dims to MSS SP-97 NACE MR0175/ISO15156</t>
  </si>
  <si>
    <t>12in Sch40 x 3in Sch160 WeldoletBW Low Temp Carbon Steel ASTM A350 Gr LF2 CL1 Dims to MSS SP-97 NACE MR0175/ISO15156</t>
  </si>
  <si>
    <t>8in Sch60 Pipe Seamless Bevelled Ends Low Temp Carbon Steel ASTM A333 Gr 6 Dimensions to ASME B36.10M NACE MR0175/ISO15156</t>
  </si>
  <si>
    <t>12in Sch40 Pipe Seamless Bevelled Ends Low Temp Carbon Steel ASTM A333 Gr 6 Dimensions to ASME B36.10M NACE MR0175/ISO15156</t>
  </si>
  <si>
    <t>14in Sch40 Pipe Seamless Bevelled Ends Low Temp Carbon Steel ASTM A333 Gr 6 Dimensions to ASME B36.10M NACE MR0175/ISO15156</t>
  </si>
  <si>
    <t>20in Sch30 WN Flange CL150 Raised Face Low Temp Carbon Steel ASTM A350 Gr LF2 CL1 Dims to ASME B16.5 NACE MR0175/ISO15156</t>
  </si>
  <si>
    <t>20in Sch30 Elbow 90 Degrees Long Radius Seamless BW Low Temp Carbon Steel ASTM A420 WPL6 Dims to ASME B16.9 NACE MR0175/ISO15156</t>
  </si>
  <si>
    <t>20in Sch30 x 10in Sch40 Reducing Tee Seamless BW Low Temp Carbon Steel ASTM A420 WPL6 Dims to ASME B16.9 NACE MR0175/ISO15156</t>
  </si>
  <si>
    <t>20in Sch30 x 14in Sch40 Reducing Tee Seamless BW Low Temp Carbon Steel ASTM A420 WPL6 Dims to ASME B16.9 NACE MR0175/ISO15156</t>
  </si>
  <si>
    <t>20in x 4.5mm Nom Thk Gasket Spiral Wound CL150 Stainless Steel 316 Windings Graphite Filler Stainless Steel 316 Inner Ring CS Outer Ring Dims to ASME B16.20</t>
  </si>
  <si>
    <t>20in Sch30 x 2in Sch160 WeldoletBW Low Temp Carbon Steel ASTM A350 Gr LF2 CL1 Dims to MSS SP-97 NACE MR0175/ISO15156</t>
  </si>
  <si>
    <t>20in Sch30 x 4in Sch80 WeldoletBW Low Temp Carbon Steel ASTM A350 Gr LF2 CL1 Dims to MSS SP-97 NACE MR0175/ISO15156</t>
  </si>
  <si>
    <t>20in Sch30 x 3in Sch160 WeldoletBW Low Temp Carbon Steel ASTM A350 Gr LF2 CL1 Dims to MSS SP-97 NACE MR0175/ISO15156</t>
  </si>
  <si>
    <t>20in Sch30 Pipe Seamless Bevelled Ends Low Temp Carbon Steel ASTM A333 Gr 6 Dimensions to ASME B36.10M NACE MR0175/ISO15156</t>
  </si>
  <si>
    <t>SPRING SUPPORT VS-
5</t>
  </si>
  <si>
    <t>12in Sch40 x 8in Sch60 Eccentric Reducer Seamless BW Low Temp Carbon Steel ASTM A420 WPL6 Dims to ASME B16.9 NACE MR0175/ISO15156</t>
  </si>
  <si>
    <t>20in Sch30 x 12in Sch40 Eccentric Reducer Seamless BW Low Temp Carbon Steel ASTM A420 WPL6 Dims to ASME B16.9 NACE MR0175/ISO15156</t>
  </si>
  <si>
    <t>12in Sch40 x 8in Sch60 Reducing Tee Seamless BW Low Temp Carbon Steel ASTM A420 WPL6 Dims to ASME B16.9 NACE MR0175/ISO15156</t>
  </si>
  <si>
    <t>4in Sch10S x 2in Sch10S Reducing Tee SeamlessBW Alloy 825ASTM B366-WPNICMC Dims to ASME B16.9 NACE MR0175/ISO15156</t>
  </si>
  <si>
    <t>10in Sch20 x 4in Sch10S Reducing Tee SeamlessBW Alloy 825ASTM B366-WPNICMC Dims to ASME B16.9 NACE MR0175/ISO15156</t>
  </si>
  <si>
    <t>4in Sch10S x 2in Sch10S Concentric Reducer SeamlessBW Alloy 825ASTM B366-WPNICMC Dims to ASME B16.9 NACE MR0175/ISO15156</t>
  </si>
  <si>
    <t>10in Sch20 Cap SeamlessBW Low Temp Carbon Steel ASTM A420 WPL6CLAD UNS N08825 Dims to ASME B16.9 NACE MR0175/ISO15156</t>
  </si>
  <si>
    <t>3in - 8in x 1/2in SCH40S Branch Fitting Flanged CL150 Raised Face Dims to ASME B16.5 150mm Standout Alloy 825 ASTM B564 UNS N08825 Dims to MSS SP-97 NACE MR0175/ISO15156</t>
  </si>
  <si>
    <t>10in Sch40 Elbow 90 Degrees Long Radius Seamless BW Low Temp Carbon Steel ASTM A420 WPL6 Dims to ASME B16.9 NACE MR0175/ISO15156</t>
  </si>
  <si>
    <t>10in Sch40 Elbow 45 Degrees Long Radius SeamlessBW Low Temp Carbon Steel ASTM A420 WPL6 Dims to ASME B16.9 NACE MR0175/ISO15156</t>
  </si>
  <si>
    <t>10in Sch40 x 2in Sch160 WeldoletBW Low Temp Carbon Steel ASTM A350 Gr LF2 CL1 Dims to MSS SP-97 NACE MR0175/ISO15156</t>
  </si>
  <si>
    <t>10in Sch40 Pipe Seamless Bevelled Ends Low Temp Carbon Steel ASTM A333 Gr 6 Dimensions to ASME B36.10M NACE MR0175/ISO15156</t>
  </si>
  <si>
    <t>16in Sch40 WN Flange CL300 Raised Face Low Temp Carbon Steel ASTM A350 Gr LF2 CL1 Dims to ASME B16.5 NACE MR0175/ISO15156</t>
  </si>
  <si>
    <t>16in Sch40 Elbow 90 Degrees Long Radius Seamless BW Low Temp Carbon Steel ASTM A420 WPL6 Dims to ASME B16.9 NACE MR0175/ISO15156</t>
  </si>
  <si>
    <t>16in Sch40 x 10in Sch40 Reducing Tee Seamless BW Low Temp Carbon Steel ASTM A420 WPL6 Dims to ASME B16.9 NACE MR0175/ISO15156</t>
  </si>
  <si>
    <t>16in Sch40 Equal Tee Seamless BW Low Temp Carbon Steel ASTM A420 WPL6 Dims to ASME B16.9 NACE MR0175/ISO15156</t>
  </si>
  <si>
    <t>16in x 4.5mm Nom Thk Gasket Spiral Wound CL300 Stainless Steel 316 Windings Flexible Graphite Filler Stainless Steel 316 Inner Ring CS Outer Ring Dims to ASME B16.20</t>
  </si>
  <si>
    <t>16in Sch40 x 1/2in Sch160 WeldoletBW Low Temp Carbon Steel ASTM A350 Gr LF2 CL1 Dims to MSS SP-97 NACE MR0175/ISO15156</t>
  </si>
  <si>
    <t>16in Sch40 x 2in Sch80 WeldoletBW Low Temp Carbon Steel ASTM A350 Gr LF2 CL1 Dims to MSS SP-97 NACE MR0175/ISO15156</t>
  </si>
  <si>
    <t>16in Sch40 Pipe Seamless Bevelled Ends Low Temp Carbon Steel ASTM A333 Gr 6 Dims to ASME B36.10 NACE MR0175/ISO15156</t>
  </si>
  <si>
    <t>10in Spectacle Blind CL300 Raised Face Carbon Steel ASTM A516 Gr 65 Dims to ASME B16.48 NACE MR0175/ISO15156</t>
  </si>
  <si>
    <t>10in Sch40 WN Flange CL300 Raised Face Low Temp Carbon Steel ASTM A350 Gr LF2 CL1 Dims to ASME B16.5 NACE MR0175/ISO15156</t>
  </si>
  <si>
    <t>16in Sch40 x 10in Sch40 Concentric Reducer Seamless BW Low Temp Carbon Steel ASTM A420 WPL6 Dims to ASME B16.9 NACE MR0175/ISO15156</t>
  </si>
  <si>
    <t>10in x 4.5mm Nom Thk Gasket Spiral Wound CL300 Stainless Steel 316 Windings Flexible Graphite Filler Stainless Steel 316 Inner Ring CS Outer Ring Dims to ASME B16.20</t>
  </si>
  <si>
    <t>10in Sch40 x 2in Sch80 WeldoletBW Low Temp Carbon Steel ASTM A350 Gr LF2 CL1 Dims to MSS SP-97 NACE MR0175/ISO15156</t>
  </si>
  <si>
    <t>10in - 18in x 1.1/2in XXS Branch Fitting Flanged CL300 Raised Face Dims to ASME B16.5 150mm Standout Low Temp Carbon Steel ASTM A350 Gr LF2 CL1 Dims to MSS SP-97 NACE MR0175/ISO15156</t>
  </si>
  <si>
    <t>10in Sch40 Pipe Seamless Bevelled Ends Low Temp Carbon Steel ASTM A333 Gr 6 Dims to ASME B36.10 NACE MR0175/ISO15156</t>
  </si>
  <si>
    <t>6in Spectacle Blind CL300 Raised Face Carbon Steel ASTM A516 Gr 65 Dims to ASME B16.48 NACE MR0175/ISO15156</t>
  </si>
  <si>
    <t>6in Sch40 WN Orifice Flange CL300 Raised Face Low Temp Carbon Steel ASTM A350 Gr LF2 CL1 c/w 1/2in SW Taps Dims to ASME B16.36 NACE MR0175/ISO15156</t>
  </si>
  <si>
    <t>6in x 4.5mm Nom Thk Gasket Spiral Wound CL300 Stainless Steel 316 Windings Flexible Graphite Filler Stainless Steel 316 Inner Ring CS Outer Ring Dims to ASME B16.20</t>
  </si>
  <si>
    <t>6in Sch40 x 1in Sch160 WeldoletBW Low Temp Carbon Steel ASTM A350 Gr LF2 CL1 Dims to MSS SP-97 NACE MR0175/ISO15156</t>
  </si>
  <si>
    <t>3in - 10in x 1in XXS Branch Fitting Flanged CL300 Raised Face Dims to ASME B16.5 150mm Standout Low Temp Carbon Steel ASTM A350 Gr LF2 CL1 Dims to MSS SP-97 NACE MR0175/ISO15156</t>
  </si>
  <si>
    <t>6in - 8in x 1.1/2in XXS Branch Fitting Flanged CL300 Raised Face Dims to ASME B16.5 150mm Standout Low Temp Carbon Steel ASTM A350 Gr LF2 CL1 Dims to MSS SP-97 NACE MR0175/ISO15156</t>
  </si>
  <si>
    <t>6in Sch40 Pipe Seamless Bevelled Ends Low Temp Carbon Steel ASTM A333 Gr 6 Dims to ASME B36.10 NACE MR0175/ISO15156</t>
  </si>
  <si>
    <t>8in Spectacle Blind CL300 Raised Face Carbon Steel ASTM A516 Gr 65 Dims to ASME B16.48 NACE MR0175/ISO15156</t>
  </si>
  <si>
    <t>8in Sch40 WN Flange CL300 Raised Face Low Temp Carbon Steel ASTM A350 Gr LF2 CL1 Dims to ASME B16.5 NACE MR0175/ISO15156</t>
  </si>
  <si>
    <t>8in Sch40 WN Orifice Flange CL300 Raised Face Low Temp Carbon Steel ASTM A350 Gr LF2 CL1 c/w 1/2in SW Taps Dims to ASME B16.36 NACE MR0175/ISO15156</t>
  </si>
  <si>
    <t>8in Sch40 Elbow 90 Degrees Long Radius Seamless BW Low Temp Carbon Steel ASTM A420 WPL6 Dims to ASME B16.9 NACE MR0175/ISO15156</t>
  </si>
  <si>
    <t>8in Sch40 x 6in Sch40 Eccentric Reducer Seamless BW Low Temp Carbon Steel ASTM A420 WPL6 Dims to ASME B16.9 NACE MR0175/ISO15156</t>
  </si>
  <si>
    <t>8in Sch40 Elbow 45 Degrees Long Radius SeamlessBW Low Temp Carbon Steel ASTM A420 WPL6 Dims to ASME B16.9 NACE MR0175/ISO15156</t>
  </si>
  <si>
    <t>8in x 4.5mm Nom Thk Gasket Spiral Wound CL300 Stainless Steel 316 Windings Flexible Graphite Filler Stainless Steel 316 Inner Ring CS Outer Ring Dims to ASME B16.20</t>
  </si>
  <si>
    <t>3in - 10in x 3/4in XXS Branch Fitting Flanged CL300 Raised Face Dims to ASME B16.5 150mm Standout Low Temp Carbon Steel ASTM A350 Gr LF2 CL1 Dims to MSS SP-97 NACE MR0175/ISO15156</t>
  </si>
  <si>
    <t>8in Sch40 Pipe Seamless Bevelled Ends Low Temp Carbon Steel ASTM A333 Gr 6 Dims to ASME B36.10 NACE MR0175/ISO15156</t>
  </si>
  <si>
    <t>8in Sch30 Cap Seamless BW Low Temp Carbon Steel ASTM A420 WPL6 Dims to ASME B16.9 NACE MR0175/ISO15156</t>
  </si>
  <si>
    <t>8in Sch30 x 6in Sch40 Reducing Tee Seamless BW Low Temp Carbon Steel ASTM A420 WPL6 Dims to ASME B16.9 NACE MR0175/ISO15156</t>
  </si>
  <si>
    <t>12in Sch40 x 8in Sch40 Concentric Reducer Seamless BW Low Temp Carbon Steel ASTM A420 WPL6 Dims to ASME B16.9 NACE MR0175/ISO15156</t>
  </si>
  <si>
    <t>12in Sch40 x 6in Sch40 Reducing Tee Seamless BW Low Temp Carbon Steel ASTM A420 WPL6 Dims to ASME B16.9 NACE MR0175/ISO15156</t>
  </si>
  <si>
    <t>12in Sch40 x 8in Sch40 Reducing Tee Seamless BW Low Temp Carbon Steel ASTM A420 WPL6 Dims to ASME B16.9 NACE MR0175/ISO15156</t>
  </si>
  <si>
    <t>12in x 4.5mm Nom Thk Gasket Spiral Wound CL300 Stainless Steel 316 Windings Flexible Graphite Filler Stainless Steel 316 Inner Ring CS Outer Ring Dims to ASME B16.20</t>
  </si>
  <si>
    <t>8in Sch40 x 1in Sch160 WeldoletBW Low Temp Carbon Steel ASTM A350 Gr LF2 CL1 Dims to MSS SP-97 NACE MR0175/ISO15156</t>
  </si>
  <si>
    <t>12in Sch40 x 1/2in Sch160 WeldoletBW Low Temp Carbon Steel ASTM A350 Gr LF2 CL1 Dims to MSS SP-97 NACE MR0175/ISO15156</t>
  </si>
  <si>
    <t>12in Sch40 x 1in Sch160 WeldoletBW Low Temp Carbon Steel ASTM A350 Gr LF2 CL1 Dims to MSS SP-97 NACE MR0175/ISO15156</t>
  </si>
  <si>
    <t>12in Sch40 x 2in Sch80 WeldoletBW Low Temp Carbon Steel ASTM A350 Gr LF2 CL1 Dims to MSS SP-97 NACE MR0175/ISO15156</t>
  </si>
  <si>
    <t>12in Sch40 x 3in Sch80 WeldoletBW Low Temp Carbon Steel ASTM A350 Gr LF2 CL1 Dims to MSS SP-97 NACE MR0175/ISO15156</t>
  </si>
  <si>
    <t>12in Sch40 x 4in Sch40 WeldoletBW Low Temp Carbon Steel ASTM A350 Gr LF2 CL1 Dims to MSS SP-97 NACE MR0175/ISO15156</t>
  </si>
  <si>
    <t>12in Sch40 x 8in Sch40 Eccentric Reducer Seamless BW Low Temp Carbon Steel ASTM A420 WPL6 Dims to ASME B16.9 NACE MR0175/ISO15156</t>
  </si>
  <si>
    <t>14in 42.00mm WT WN Flange CL1500 Raised Face Low Temp Carbon Steel ASTM A350 Gr LF2 CL1 Dims to ASME B16.5 NACE MR0175/ISO15156</t>
  </si>
  <si>
    <t>14in 42.00mm WT Elbow 90 Degrees Long Radius Seamless BW Low Temp Carbon Steel ASTM A420 WPL6 Dims to ASME B16.9 NACE MR0175/ISO15156</t>
  </si>
  <si>
    <t>14in 42.00mm WT Elbow 45 Degrees Long Radius SeamlessBW Low Temp Carbon Steel ASTM A420 WPL6 Dims to ASME B16.9 NACE MR0175/ISO15156</t>
  </si>
  <si>
    <t>14in x 4.5mm Nom Thk Gasket Spiral Wound CL1500 Stainless Steel 316 Windings Flexible Graphite Filler Stainless Steel 316 Inner Ring CS Outer Ring Dims to ASME B16.20</t>
  </si>
  <si>
    <t>14in 42.00mm WT x 2in 14.00mm WT WeldoletBW Low Temp Carbon Steel ASTM A350 Gr LF2 CL1 Dims to MSS SP-97 NACE MR0175/ISO15156</t>
  </si>
  <si>
    <t>14in 42.00mm WT x 3in 16.00mm WT WeldoletBW Low Temp Carbon Steel ASTM A350 Gr LF2 CL1 Dims to MSS SP-97 NACE MR0175/ISO15156</t>
  </si>
  <si>
    <t>14in 42.00mm WT Pipe Seamless Bevelled Ends Low Temp Carbon Steel ASTM A333 Gr 6 Dimensions to ASME B36.10M NACE MR0175/ISO15156</t>
  </si>
  <si>
    <t>10in x 4.5mm Nom Thk Gasket Spiral Wound CL1500 Stainless Steel 316 Windings Flexible Graphite Filler Stainless Steel 316 Inner Ring CS Outer Ring Dims to ASME B16.20</t>
  </si>
  <si>
    <t>30in Blind Flange CL1500 Raised Face Low Temp Carbon Steel ASTM A350 Gr LF2 CL1 Dims generally in accordance to B16.47 Series A NACE MR0175/ISO15156</t>
  </si>
  <si>
    <t>30in 82.00mm WT WN Flange CL1500 Raised Face Low Temp Carbon Steel ASTM A350 Gr LF2 CL1 Dims generally in accordance to B16.47 Series A NACE MR0175/ISO15156</t>
  </si>
  <si>
    <t>30in 82.00mm WT x 24in 68.00mm WT Reducing Tee WeldedBW Low Temp Carbon Steel ASTM A860 WPHY65 Dims to ASME B16.9 NACE MR0175/ISO15156</t>
  </si>
  <si>
    <t>30in x 4.5mm Nom Thk Gasket Spiral Wound CL1500 Stainless Steel 316 Windings Flexible Graphite Filler Stainless Steel 316 Inner Ring CS Outer Ring Dims to ASME B16.20</t>
  </si>
  <si>
    <t>30in 82.00mm WT x 2in 14.00mm WT WeldoletBW Low Temp Carbon Steel ASTM A350 Gr LF2 CL1 Dims to MSS SP-97 NACE MR0175/ISO15156</t>
  </si>
  <si>
    <t>30in 82.00mm WT x 3in 16.00mm WT WeldoletBW Low Temp Carbon Steel ASTM A350 Gr LF2 CL1 Dims to MSS SP-97 NACE MR0175/ISO15156</t>
  </si>
  <si>
    <t>30in 82.00mm WT Pipe Welded Bevelled Ends Low Temp Carbon Steel ASTM A671-CC65 cl 22 Dimensions to ASME B36.10M NACE MR0175/ISO15156</t>
  </si>
  <si>
    <t>SPRING SUPPORT CS-
4</t>
  </si>
  <si>
    <t>SPRING SUPPORT CS- 5</t>
  </si>
  <si>
    <t>SPRING SUPPORT CS-
6</t>
  </si>
  <si>
    <t>SPRING SUPPORT CS-
1</t>
  </si>
  <si>
    <t>SPRING SUPPORT CS-
2</t>
  </si>
  <si>
    <t>SPRING SUPPORT CS-
3</t>
  </si>
  <si>
    <t>24in 68.00mm WT WN Orifice Flange CL1500 Raised Face Low Temp Carbon Steel ASTM A350 Gr LF2 CL1 c/w 1/2in SW Taps Dims to ASME B16.36 NACE MR0175/ISO15156</t>
  </si>
  <si>
    <t>24in 68.00mm WT x 4in 20.00mm WT WeldoletBW Low Temp Carbon Steel ASTM A350 Gr LF2 CL1 Dims to MSS SP-97 NACE MR0175/ISO15156</t>
  </si>
  <si>
    <t>30in Sch30 WN Flange CL150 Raised Face Low Temp Carbon Steel ASTM A350 Gr LF2 CL1 Dims to ASME B16.47 Series A NACE MR0175/ISO15156</t>
  </si>
  <si>
    <t>30in Sch30 Elbow 90 Degrees Long Radius Seamless BW Low Temp Carbon Steel ASTM A420 WPL6 Dims to ASME B16.9 NACE MR0175/ISO15156</t>
  </si>
  <si>
    <t>30in Sch30 x 10in Sch40 Reducing Tee Seamless BW Low Temp Carbon Steel ASTM A420 WPL6 Dims to ASME B16.9 NACE MR0175/ISO15156</t>
  </si>
  <si>
    <t>30in x 4.5mm Nom Thk Gasket Spiral Wound CL150 Stainless Steel 316 Windings Graphite Filler Stainless Steel 316 Inner Ring CS Outer Ring Dims to ASME B16.20</t>
  </si>
  <si>
    <t>30in Sch30 x 1.1/2in XXS WeldoletBW Low Temp Carbon Steel ASTM A350 Gr LF2 CL1 Dims to MSS SP-97 NACE MR0175/ISO15156</t>
  </si>
  <si>
    <t>30in Sch30 x 4in Sch80 WeldoletBW Low Temp Carbon Steel ASTM A350 Gr LF2 CL1 Dims to MSS SP-97 NACE MR0175/ISO15156</t>
  </si>
  <si>
    <t>30in Sch30 Pipe Seamless Bevelled Ends Low Temp Carbon Steel ASTM A333 Gr 6 Dimensions to ASME B36.10M NACE MR0175/ISO15156</t>
  </si>
  <si>
    <t>SPRING HANGER VS-3</t>
  </si>
  <si>
    <t>SPRING HANGER VS-4</t>
  </si>
  <si>
    <t>30in Sch30 x 2in Sch160 WeldoletBW Low Temp Carbon Steel ASTM A350 Gr LF2 CL1 Dims to MSS SP-97 NACE MR0175/ISO15156</t>
  </si>
  <si>
    <t>SPRING HANGER VS-1</t>
  </si>
  <si>
    <t>SPRING HANGER VS-2</t>
  </si>
  <si>
    <t>4in 20.00mm WT WN Flange CL1500 Raised Face Low Temp Carbon Steel ASTM A350 Gr LF2 CL1 Dims to ASME B16.5 NACE MR0175/ISO15156</t>
  </si>
  <si>
    <t>4in 20.00mm WT Elbow 90 Degrees Long Radius Seamless BW Low Temp Carbon Steel ASTM A420 WPL6 Dims to ASME B16.9 NACE MR0175/ISO15156</t>
  </si>
  <si>
    <t>4in 20.00mm WT Elbow 45 Degrees Long Radius SeamlessBW Low Temp Carbon Steel ASTM A420 WPL6 Dims to ASME B16.9 NACE MR0175/ISO15156</t>
  </si>
  <si>
    <t>4in x 4.5mm Nom Thk Gasket Spiral Wound CL1500 Stainless Steel 316 Windings Flexible Graphite Filler Stainless Steel 316 Inner Ring CS Outer Ring Dims to ASME B16.20</t>
  </si>
  <si>
    <t>4in 20.00mm WT Pipe Seamless Bevelled Ends Low Temp Carbon Steel ASTM A333 Gr 6 Dimensions to ASME B36.10M NACE MR0175/ISO15156</t>
  </si>
  <si>
    <t>12in 40.00mm WT Equal Tee Seamless BW Low Temp Carbon Steel ASTM A420 WPL6 Dims to ASME B16.9 NACE MR0175/ISO15156</t>
  </si>
  <si>
    <t>12in x 4.5mm Nom Thk Gasket Spiral Wound CL1500 Stainless Steel 316 Windings Flexible Graphite Filler Stainless Steel 316 Inner Ring CS Outer Ring Dims to ASME B16.20</t>
  </si>
  <si>
    <t>12in 40.00mm WT x 3in 16.00mm WT WeldoletBW Low Temp Carbon Steel ASTM A350 Gr LF2 CL1 Dims to MSS SP-97 NACE MR0175/ISO15156</t>
  </si>
  <si>
    <t>10in - 18in x 1.1/2in 12.00mm WT Branch Fitting Flanged CL1500 Raised Face Dims to ASME B16.5 150mm Standout Low Temp Carbon Steel ASTM A350 Gr LF2 CL1 Dims to MSS SP-97 NACE MR0175/ISO15156</t>
  </si>
  <si>
    <t>12in 40.00mm WT Elbow 45 Degrees Long Radius SeamlessBW Low Temp Carbon Steel ASTM A420 WPL6 Dims to ASME B16.9 NACE MR0175/ISO15156</t>
  </si>
  <si>
    <t>10in Sch40 x 8in Sch40 Eccentric Reducer Seamless BW Low Temp Carbon Steel ASTM A420 WPL6 Dims to ASME B16.9 NACE MR0175/ISO15156</t>
  </si>
  <si>
    <t>10in Sch40 x 3/4in Sch160 WeldoletBW Low Temp Carbon Steel ASTM A350 Gr LF2 CL1 Dims to MSS SP-97 NACE MR0175/ISO15156</t>
  </si>
  <si>
    <t>6in Spectacle Blind CL150 Raised Face Carbon Steel ASTM A516 Gr 60/65/70 Dims to ASME B16.48 NACE MR0175/ISO15156</t>
  </si>
  <si>
    <t>4in Blind Flange CL150 Raised Face Carbon Steel ASTM A105 Dims to ASME B16.5 NACE MR0175/ISO15156</t>
  </si>
  <si>
    <t>4in Sch40 WN Flange CL150 Raised Face Carbon Steel ASTM A105 Dims to ASME B16.5 NACE MR0175/ISO15156</t>
  </si>
  <si>
    <t>6in Sch40 WN Flange CL150 Raised Face Carbon Steel ASTM A105 Dims to ASME B16.5 NACE MR0175/ISO15156</t>
  </si>
  <si>
    <t>4in Sch40 Elbow 90 Degrees Long Radius Seamless BW Carbon Steel ASTM A234 Gr WPB Dims to ASME B16.9 NACE MR0175/ISO15156</t>
  </si>
  <si>
    <t>6in Sch40 Elbow 90 Degrees Long Radius Seamless BW Carbon Steel ASTM A234 Gr WPB Dims to ASME B16.9 NACE MR0175/ISO15156</t>
  </si>
  <si>
    <t>6in Sch40 x 4in Sch40 Eccentric Reducer Seamless BW Carbon Steel ASTM A234 Gr WPB Dims to ASME B16.9 NACE MR0175/ISO15156</t>
  </si>
  <si>
    <t>4in Sch40 x 2in Sch80 Eccentric Reducer Seamless BW Carbon Steel ASTM A234 Gr WPB Dims to ASME B16.9 NACE MR0175/ISO15156</t>
  </si>
  <si>
    <t>6in Sch40 x 4in Sch40 Reducing Tee Seamless BW Carbon Steel ASTM A234 Gr WPB Dims to ASME B16.9 NACE MR0175/ISO15156</t>
  </si>
  <si>
    <t>6in Sch40 x 3in Sch80 Reducing Tee Seamless BW Carbon Steel ASTM A234 Gr WPB Dims to ASME B16.9 NACE MR0175/ISO15156</t>
  </si>
  <si>
    <t>4in Sch40 Equal Tee Seamless BW Carbon Steel ASTM A234 Gr WPB Dims to ASME B16.9 NACE MR0175/ISO15156</t>
  </si>
  <si>
    <t>6in Sch40 Equal Tee Seamless BW Carbon Steel ASTM A234 Gr WPB Dims to ASME B16.9 NACE MR0175/ISO15156</t>
  </si>
  <si>
    <t>4in Sch40 Elbow 45 Degrees Long Radius Seamless BW Carbon Steel ASTM A234 Gr WPB Dims to ASME B16.9 NACE MR0175/ISO15156</t>
  </si>
  <si>
    <t>4in x 4.5mm Nom Thk Gasket Spiral Wound CL150 SS TP316 Windings Graphite Filler SS TP316 Inner Ring CS Outer Ring Dims to ASME B16.20</t>
  </si>
  <si>
    <t>6in x 4.5mm Nom Thk Gasket Spiral Wound CL150 SS TP316 Windings Graphite Filler SS TP316 Inner Ring CS Outer Ring Dims to ASME B16.20</t>
  </si>
  <si>
    <t>3in - 10in x 3/4in SCH160 Branch Fitting Flanged CL150 Raised Face Dims to ASME B16.5 150mm Standout Carbon Steel ASTM A105 Dims to MSS SP-97 NACE MR0175/ISO15156</t>
  </si>
  <si>
    <t>4in Sch40 Pipe Seamless Bevelled Ends Carbon Steel ASTM A106 Gr B Dims to ASME B36.10 NACE MR0175/ISO15156</t>
  </si>
  <si>
    <t>6in Sch40 Pipe Seamless Bevelled Ends Carbon Steel ASTM A106 Gr B Dims to ASME B36.10 NACE MR0175/ISO15156</t>
  </si>
  <si>
    <t>4in Sch40 x 2in Sch80 Reducing Tee Seamless BW Carbon Steel ASTM A234 Gr WPB Dims to ASME B16.9 NACE MR0175/ISO15156</t>
  </si>
  <si>
    <t>4in Sch40 x 3in Sch80 Reducing Tee Seamless BW Carbon Steel ASTM A234 Gr WPB Dims to ASME B16.9 NACE MR0175/ISO15156</t>
  </si>
  <si>
    <t>6in Spectacle Blind CL150 Raised Face Alloy 825ASTM B424 UNS N08825 Dims to ASME B16.48 NACE MR0175/ISO15156</t>
  </si>
  <si>
    <t>4in Spectacle Blind CL150 Raised Face Alloy 825ASTM B424 UNS N08825 Dims to ASME B16.48 NACE MR0175/ISO15156</t>
  </si>
  <si>
    <t>4in Sch10S Elbow 45 Degrees Long Radius SeamlessBW Alloy 825ASTM B366-WPNICMC Dims to ASME B16.9 NACE MR0175/ISO15156</t>
  </si>
  <si>
    <t>4in Sch10S x 3in Sch10S Concentric Reducer SeamlessBW Alloy 825ASTM B366-WPNICMC Dims to ASME B16.9 NACE MR0175/ISO15156</t>
  </si>
  <si>
    <t>20in Sch20 x 12in Sch20 Eccentric Reducer SeamlessBW Low Temp Carbon Steel ASTM A420 WPL6 CLAD UNS N08825 Dims to ASME B16.9 NACE MR0175/ISO15156</t>
  </si>
  <si>
    <t>12in Sch20 Equal Tee SeamlessBW Low Temp Carbon Steel ASTM A420 WPL6 CLAD UNS N08825 Dims to ASME B16.9 NACE MR0175/ISO15156</t>
  </si>
  <si>
    <t>12in - 14in x 3in SCH40S Branch Outlet BW Sch40s Lightweight Alloy 825 ASTM B564 UNS N08825 Dims to MSS SP-97 NACE MR0175/ISO15156</t>
  </si>
  <si>
    <t>12in Sch20 Elbow 45 Degrees Long Radius SeamlessBW Low Temp Carbon Steel ASTM A420 WPL6CLAD UNS N08825 Dims to ASME B16.9 NACE MR0175/ISO15156</t>
  </si>
  <si>
    <t>8in Sch20 x 4in Sch10S Concentric Reducer SeamlessBW Alloy 825ASTM B366-WPNICMC Dims to ASME B16.9 NACE MR0175/ISO15156</t>
  </si>
  <si>
    <t>8in - 8in x 3in SCH40S Branch Outlet BW Sch40s Lightweight Alloy 825 ASTM B564 UNS N08825 Dims to MSS SP-97 NACE MR0175/ISO15156</t>
  </si>
  <si>
    <t>10in Sch20 Equal Tee SeamlessBW Low Temp Carbon Steel ASTM A420 WPL6 CLAD UNS N08825 Dims to ASME B16.9 NACE MR0175/ISO15156</t>
  </si>
  <si>
    <t>10in - 10in x 3in SCH10S Branch Outlet BW Sch10s Lightweight Alloy 825 ASTM B564 UNS N08825 Dims to MSS SP-97 NACE MR0175/ISO15156</t>
  </si>
  <si>
    <t>10in Sch20 x 8in Sch20 Eccentric Reducer SeamlessBW Low Temp Carbon Steel ASTM A420 WPL6 CLAD UNS N08825 Dims to ASME B16.9 NACE MR0175/ISO15156</t>
  </si>
  <si>
    <t>10in,20Barg,200℃,0mm,150#RF</t>
  </si>
  <si>
    <t>BODY MATERIAL:ASTM B564 UNS 08825,FLANGE / COVER MATERIAL:ASTM B564 UNS 08825,STRAINER ELEMENT MATERIAL:Alloy 825,GASKET MATERIAL:Alloy 825, Graphite CS center ring / Alloy 825 inner ring,BOLTING MATERIAL:ASTM A320-L 7M/A 194-7M</t>
  </si>
  <si>
    <t>6in - 10in x 1in SCH40S Branch Fitting Flanged CL150 Raised Face Dims to ASME B16.5 150mm Standout Alloy 825 ASTM B564 UNS N08825 Dims to MSS SP-97 NACE MR0175/ISO15156</t>
  </si>
  <si>
    <t>16in Sch20 WN Flange CL150 Raised Face Low Temp Carbon Steel ASTM A350 Gr LF2 CL1CLAD UNS N08825 Dims to ASME B16.5 NACE MR0175/ISO15156</t>
  </si>
  <si>
    <t>16in Sch20 x 10in Sch20 Reducing Tee SeamlessBW Low Temp Carbon Steel ASTM A420 WPL6 CLAD UNS N08825 Dims to ASME B16.9 NACE MR0175/ISO15156</t>
  </si>
  <si>
    <t>16in - 16in x 6in SCH40S Branch Outlet BW Sch40s Lightweight Alloy 825 ASTM B564 UNS N08825 Dims to MSS SP-97 NACE MR0175/ISO15156</t>
  </si>
  <si>
    <t>24in Paddle Blind CL150 Raised Face Alloy 825ASTM B424 UNS N08825 Dims to Manufacturers Standard NACE MR0175/ISO15156</t>
  </si>
  <si>
    <t>24in Sch20 WN Flange CL150 Raised Face Low Temp Carbon Steel ASTM A350 Gr LF2 CL1CLAD UNS N08825 Dims to ASME B16.5 NACE MR0175/ISO15156</t>
  </si>
  <si>
    <t>20in Sch20 Cap SeamlessBW Low Temp Carbon Steel ASTM A420 WPL6CLAD UNS N08825 Dims to ASME B16.9 NACE MR0175/ISO15156</t>
  </si>
  <si>
    <t>20in Sch20 Elbow 45 Degrees Long Radius SeamlessBW Low Temp Carbon Steel ASTM A420 WPL6CLAD UNS N08825 Dims to ASME B16.9 NACE MR0175/ISO15156</t>
  </si>
  <si>
    <t>24in Sch20 Elbow 90 Degrees Long Radius SeamlessBW Low Temp Carbon Steel ASTM A420 WPL6CLAD UNS N08825 Dims to ASME B16.9 NACE MR0175/ISO15156</t>
  </si>
  <si>
    <t>24in Sch20 x 20in Sch20 Eccentric Reducer SeamlessBW Low Temp Carbon Steel ASTM A420 WPL6 CLAD UNS N08825 Dims to ASME B16.9 NACE MR0175/ISO15156</t>
  </si>
  <si>
    <t>20in Sch20 x 14in Sch20 Reducing Tee SeamlessBW Low Temp Carbon Steel ASTM A420 WPL6 CLAD UNS N08825 Dims to ASME B16.9 NACE MR0175/ISO15156</t>
  </si>
  <si>
    <t>24in Sch20 Pipe Seamless Bevelled Ends Low Temp Carbon Steel ASTM A333 Gr 6 CLAD UNS N08825 Dimensions to ASME B36.10M NACE MR0175/ISO15156</t>
  </si>
  <si>
    <t>14in Sch20 Elbow 45 Degrees Long Radius SeamlessBW Low Temp Carbon Steel ASTM A420 WPL6CLAD UNS N08825 Dims to ASME B16.9 NACE MR0175/ISO15156</t>
  </si>
  <si>
    <t>8in Sch20 x 6in Sch10S Reducing Tee SeamlessBW Alloy 825ASTM B366-WPNICMC Dims to ASME B16.9 NACE MR0175/ISO15156</t>
  </si>
  <si>
    <t>8in Sch20 Equal Tee SeamlessBW Low Temp Carbon Steel ASTM A420 WPL6 CLAD UNS N08825 Dims to ASME B16.9 NACE MR0175/ISO15156</t>
  </si>
  <si>
    <t>8in - 10in x 2in SCH40S Branch Outlet BW Sch40s Lightweight Alloy 825 ASTM B564 UNS N08825 Dims to MSS SP-97 NACE MR0175/ISO15156</t>
  </si>
  <si>
    <t>SPRING SUPPORT VS-
51</t>
  </si>
  <si>
    <t>12in Spectacle Blind CL300 Raised Face Alloy 825ASTM B424 UNS N08825 Dims to ASME B16.48 NACE MR0175/ISO15156</t>
  </si>
  <si>
    <t>12in Sch30 Elbow 45 Degrees Long Radius SeamlessBW Low Temp Carbon Steel ASTM A420 WPL6CLAD UNS N08825 Dims to ASME B16.9 NACE MR0175/ISO15156</t>
  </si>
  <si>
    <t>12in Sch30 x 10in Sch20 Concentric Reducer SeamlessBW Alloy 825ASTM B366-WPNICMC Dims to ASME B16.9 NACE MR0175/ISO15156</t>
  </si>
  <si>
    <t>6in Spectacle Blind CL300 Raised Face Alloy 825ASTM B424 UNS N08825 Dims to ASME B16.48 NACE MR0175/ISO15156</t>
  </si>
  <si>
    <t>6in Sch10S WN Flange CL300 Raised Face Alloy 825ASTM B564 UNS N08825 Dims to ASME B16.5 NACE MR0175/ISO15156</t>
  </si>
  <si>
    <t>6in x 4.5mm Nom Thk Gasket Spiral Wound CL300 Incoloy 825 Windings Flexible Graphite Filler CS Inner Ring Incoloy 825 Outer Ring Dims to ASME B16.20</t>
  </si>
  <si>
    <t>6in - 6in x 1.1/2in SCH10S Branch Fitting Flanged CL300 Raised Face Dims to ASME B16.5 150mm Standout Alloy 825ASTM B564 UNS N08825 Dims to MSS SP-97 NACE MR0175/ISO15156</t>
  </si>
  <si>
    <t>SPRING SUPPORT VS-
50</t>
  </si>
  <si>
    <t>SPRING SUPPORT VS-
49</t>
  </si>
  <si>
    <t>8in Spectacle Blind CL150 Raised Face Alloy 825ASTM B424 UNS N08825 Dims to ASME B16.48 NACE MR0175/ISO15156</t>
  </si>
  <si>
    <t>8in Sch20 Cap SeamlessBW Low Temp Carbon Steel ASTM A420 WPL6CLAD UNS N08825 Dims to ASME B16.9 NACE MR0175/ISO15156</t>
  </si>
  <si>
    <t>16in Sch30 x 12in Sch30 Reducing Tee SeamlessBW Low Temp Carbon Steel ASTM A420 WPL6 CLAD UNS N08825 Dims to ASME B16.9 NACE MR0175/ISO15156</t>
  </si>
  <si>
    <t>16in Sch30 x 14in Sch30 Concentric Reducer SeamlessBW Low Temp Carbon Steel ASTM A420 WPL6 CLAD UNS N08825 Dims to ASME B16.9 NACE MR0175/ISO15156</t>
  </si>
  <si>
    <t>14in Sch30 Equal Tee SeamlessBW Low Temp Carbon Steel ASTM A420 WPL6 CLAD UNS N08825 Dims to ASME B16.9 NACE MR0175/ISO15156</t>
  </si>
  <si>
    <t>16in Sch30 Cap SeamlessBW Low Temp Carbon Steel ASTM A420 WPL6CLAD UNS N08825 Dims to ASME B16.9 NACE MR0175/ISO15156</t>
  </si>
  <si>
    <t>16in - 20in x 3in SCH10S Branch Outlet BW Alloy 825 ASTM B564 UNS N08825 Dims to MSS SP-97 NACE MR0175/ISO15156</t>
  </si>
  <si>
    <t>14in Paddle Blind CL300 Raised Face Alloy 825ASTM B424 UNS N08825 Dims to ASME B16.48 NACE MR0175/ISO15156</t>
  </si>
  <si>
    <t>10in Blind Flange CL150 Raised Face Low Temp Carbon Steel ASTM A350 Gr LF2 CL1CLAD UNS N08825 Dims to ASME B16.5 NACE MR0175/ISO15156</t>
  </si>
  <si>
    <t>4in Long WN Flange Helical Filament Wound Bell &amp; Spigot GRVE-Bisphenol A Vinylester 20 Bar: Flange to Dims to ASME B16.5 CL150 Flat Face Dims to Manufacturers Standard</t>
  </si>
  <si>
    <t>4in Flange Heavy Duty Helical Filament Wound Blind GRVE-Bisphenol A Vinylester: Flange to Dims to ASME B16.5 CL150 Flat Face Dims to Manufacturers Standard</t>
  </si>
  <si>
    <t>4in x 1in Branch Saddle Helical Filament Wound: GRVE-Bisphenol A: Vinylester: Dims to Manufacturers Standard: 20 Bar</t>
  </si>
  <si>
    <t>6in Long WN Flange Helical Filament Wound Bell &amp; Spigot GRVE-Bisphenol A Vinylester 20 Bar: Flange to Dims to ASME B16.5 CL150 Flat Face Dims to Manufacturers Standard</t>
  </si>
  <si>
    <t>6in Flange Heavy Duty Helical Filament Wound Blind GRVE-Bisphenol A Vinylester: Flange to Dims to ASME B16.5 CL150 Flat Face Dims to Manufacturers Standard</t>
  </si>
  <si>
    <t>6in Equal Tee Helical Filament Wound Bell &amp; Spigot GRVE-Bisphenol A Vinylester 20 Bar Dims to Manufacturers Standard</t>
  </si>
  <si>
    <t>6in Pipe Continuous Filament Wound Plain End GRVE-Bisphenol A Vinylester 20 Bar Dims to Manufacturers Standard</t>
  </si>
  <si>
    <t>10in Long WN Flange Helical Filament Wound Bell &amp; Spigot GRVE-Bisphenol A Vinylester 20 Bar: Flange to Dims to ASME B16.5 CL150 Flat Face Dims to Manufacturers Standard</t>
  </si>
  <si>
    <t>10in Flange Heavy Duty Helical Filament Wound Blind GRVE-Bisphenol A Vinylester: Flange to Dims to ASME B16.5 CL150 Flat Face Dims to Manufacturers Standard</t>
  </si>
  <si>
    <t>10in Elbow 90 Deg Helical Filament Wound Bell &amp; Spigot Long Radius GRVE-Bisphenol A Vinylester 20 Bar Dims to Manufacturers Standard</t>
  </si>
  <si>
    <t>10in x 6in Reducing Tee Helical Filament Wound Bell &amp; Spigot GRVE-Bisphenol A Vinylester 20 Bar Dims to Manufacturers Standard</t>
  </si>
  <si>
    <t>10in x 4in Reducing Tee Helical Filament Wound Bell &amp; Spigot GRVE-Bisphenol A Vinylester 20 Bar Dims to Manufacturers Standard</t>
  </si>
  <si>
    <t>10in x 3.0mm Nom Thk Gasket Full Face CL150 Ethylene Propylene Rubber EDPM Hardness 70- +/- 5 Shore A Dims to ASME B16.21</t>
  </si>
  <si>
    <t>10in x 3in Branch Saddle Helical Filament Wound: GRVE-Bisphenol A: Vinylester: Dims to Manufacturers Standard: 20 Bar</t>
  </si>
  <si>
    <t>10in Pipe Continuous Filament Wound Plain End GRVE-Bisphenol A Vinylester 20 Bar Dims to Manufacturers Standard</t>
  </si>
  <si>
    <t>12in Sch30 WN Flange CL150 Raised Face Carbon Steel ASTM A105 Dims to ASME B16.5</t>
  </si>
  <si>
    <t>12in Sch30 Elbow 90 Degrees Long Radius Seamless BW Carbon Steel ASTM A234 Gr WPB Dims to ASME B16.9</t>
  </si>
  <si>
    <t>12in Sch30 Elbow 45 Degrees Seamless BW Carbon Steel ASTM A234 Gr WPB Dims to ASME B16.9</t>
  </si>
  <si>
    <t>12in x 4.5mm Nom Thk Gasket Spiral Wound CL150 SS TP316 Windings Graphite Filler SS TP316 Inner Ring CS Outer Ring Dims to ASME B16.20</t>
  </si>
  <si>
    <t>12in Sch30 Pipe Seamless Bevelled Ends Carbon Steel ASTM A106 Gr B Dims to ASME B36.10</t>
  </si>
  <si>
    <t>6in Sch40 WN Flange CL150 Raised Face Carbon Steel ASTM A105 Dims to ASME B16.5</t>
  </si>
  <si>
    <t>6in Sch40 Elbow 90 Degrees Long Radius Seamless BW Carbon Steel ASTM A234 Gr WPB Dims to ASME B16.9</t>
  </si>
  <si>
    <t>6in Sch40 Pipe Seamless Bevelled Ends Carbon Steel ASTM A106 Gr B Dims to ASME B36.10</t>
  </si>
  <si>
    <t>4in Sch40 WN Flange CL150 Raised Face Carbon Steel ASTM A105 Dims to ASME B16.5</t>
  </si>
  <si>
    <t>4in Sch40 Elbow 90 Degrees Long Radius Seamless BW Carbon Steel ASTM A234 Gr WPB Dims to ASME B16.9</t>
  </si>
  <si>
    <t>4in Sch40 Elbow 45 Degrees Seamless BW Carbon Steel ASTM A234 Gr WPB Dims to ASME B16.9</t>
  </si>
  <si>
    <t>4in Sch40 Pipe Seamless Bevelled Ends Carbon Steel ASTM A106 Gr B Dims to ASME B36.10</t>
  </si>
  <si>
    <t>6in Sch40 x 3in Sch80 Eccentric Reducer Seamless BW Carbon Steel ASTM A234 Gr WPB Dims to ASME B16.9</t>
  </si>
  <si>
    <t>6in Sch40 Elbow 45 Degrees Seamless BW Carbon Steel ASTM A234 Gr WPB Dims to ASME B16.9</t>
  </si>
  <si>
    <t>6in Sch40 Equal Tee Seamless BW Carbon Steel ASTM A234 Gr WPB Dims to ASME B16.9</t>
  </si>
  <si>
    <t>24in Long WN Flange Helical Filament Wound Bell &amp; Spigot GRVE-Bisphenol A Vinylester 20 Bar: Flange to Dims to ASME B16.5 CL150 Flat Face Dims to Manufacturers Standard</t>
  </si>
  <si>
    <t>24in Elbow 90 Deg Helical Filament Wound Bell &amp; Spigot Long Radius GRVE-Bisphenol A Vinylester 20 Bar Dims to Manufacturers Standard</t>
  </si>
  <si>
    <t>24in x 3.0mm Nom Thk Gasket Full Face CL150 Ethylene Propylene Rubber EDPM Hardness 70- +/- 5 Shore A Dims to ASME B16.21</t>
  </si>
  <si>
    <t>24in Pipe Continuous Filament Wound Plain End GRVE-Bisphenol A Vinylester 20 Bar Dims to Manufacturers Standard</t>
  </si>
  <si>
    <t>24in Elbow 45 Deg Helical Filament Wound Bell &amp; Spigot Long Radius GRVE-Bisphenol A Vinylester 20 Bar Dims to Manufacturers Standard</t>
  </si>
  <si>
    <t>24in Equal Tee Helical Filament Wound Bell &amp; Spigot GRVE-Bisphenol A Vinylester 20 Bar Dims to Manufacturers Standard</t>
  </si>
  <si>
    <t>24in x 18in Reducing Tee Helical Filament Wound Bell &amp; Spigot GRVE-Bisphenol A Vinylester 20 Bar Dims to Manufacturers Standard</t>
  </si>
  <si>
    <t>24in x 2in Branch Saddle Helical Filament Wound: GRVE-Bisphenol A: Vinylester: Dims to Manufacturers Standard: 20 Bar</t>
  </si>
  <si>
    <t>24in x 4in Branch Saddle Helical Filament Wound: GRVE-Bisphenol A: Vinylester: Dims to Manufacturers Standard: 20 Bar</t>
  </si>
  <si>
    <t>24in x 18in Eccentric Reducer Helical Filament Wound Bell &amp; Spigot GRVE-Bisphenol A Vinylester 20 Bar Dims to Manufacturers Standard</t>
  </si>
  <si>
    <t>10in Blind Flange CL150 Flat Face Copper Alloys ASTM B151 Gr C70600 Dims to ASME B16.5</t>
  </si>
  <si>
    <t>10in 5.5mm WT WN Flange CL150 Flat Face Copper Alloys 90/10 UNS C7060X Dims to ASME B16.5</t>
  </si>
  <si>
    <t>10in 5.5mm WT Elbow 90 Degrees Seamless BW Copper Alloys 90/10 UNS C7060X EEMUA 234</t>
  </si>
  <si>
    <t>10in 5.5mm WT Elbow 45 Degrees Seamless BW Copper Alloys 90/10 UNS C7060X EEMUA 234</t>
  </si>
  <si>
    <t>10in 5.5mm WT x 8in 4.5mm WT Eccentric Reducer Seamless BW Copper Alloys 90/10 UNS C7060X EEMUA 234</t>
  </si>
  <si>
    <t>10in 5.5mm WT Equal Tee Seamless BW Copper Alloys 90/10 UNS C7060X EEMUA 234</t>
  </si>
  <si>
    <t>10in 5.5mm WT Pipe Seamless Bevelled Ends Copper Alloys 90/10 UNS C7060X EEMUA 234</t>
  </si>
  <si>
    <t>6in Blind Flange CL150 Flat Face Copper Alloys ASTM B151 Gr C70600 Dims to ASME B16.5</t>
  </si>
  <si>
    <t>6in 3.5mm WT WN Flange CL150 Flat Face Copper Alloys 90/10 UNS C7060X Dims to ASME B16.5</t>
  </si>
  <si>
    <t>8in 4.5mm WT x 4in 3.0mm WT Reducing Tee Seamless BW Copper Alloys 90/10 UNS C7060X EEMUA 234</t>
  </si>
  <si>
    <t>10in 5.5mm WT x 6in 3.5mm WT Reducing Tee Seamless BW Copper Alloys 90/10 UNS C7060X EEMUA 234</t>
  </si>
  <si>
    <t>4in Blind Flange CL150 Flat Face Copper Alloys ASTM B151 Gr C70600 Dims to ASME B16.5</t>
  </si>
  <si>
    <t>4in Slip On Flange CL150 Flat Face Copper Alloys 90/10 UNS C7060X Dims to ASME B16.5</t>
  </si>
  <si>
    <t>12in 7.0mm WT Elbow 45 Degrees Seamless BW Copper Alloys 90/10 UNS C7060X EEMUA 234</t>
  </si>
  <si>
    <t>12in 7.0mm WT x 8in 4.5mm WT Concentric Reducer Seamless BW Copper Alloys 90/10 UNS C7060X EEMUA 234</t>
  </si>
  <si>
    <t>4in 3.0mm WT Equal Tee Seamless BW Copper Alloys 90/10 UNS C7060X EEMUA 234</t>
  </si>
  <si>
    <t>12in 7.0mm WT x 10in 5.5mm WT Eccentric Reducer Seamless BW Copper Alloys 90/10 UNS C7060X EEMUA 234</t>
  </si>
  <si>
    <t>8in 4.5mm WT x 6in 3.5mm WT Reducing Tee Seamless BW Copper Alloys 90/10 UNS C7060X EEMUA 234</t>
  </si>
  <si>
    <t>6in 3.5mm WT x 3in 2.5mm WT Eccentric Reducer Seamless BW Copper Alloys 90/10 UNS C7060X EEMUA 234</t>
  </si>
  <si>
    <t>6in 3.5mm WT x 4in 3.0mm WT Reducing Tee Seamless BW Copper Alloys 90/10 UNS C7060X EEMUA 234</t>
  </si>
  <si>
    <t>12in 7.0mm WT x 8in 4.5mm WT Reducing Tee Seamless BW Copper Alloys 90/10 UNS C7060X EEMUA 234</t>
  </si>
  <si>
    <t>8in Long WN Flange Helical Filament Wound Bell &amp; Spigot GRUP-lsophthallc Polyester 20 Bar: Flange to Dims to ASME B16.5 CL150 Flat Face Dims to Manufacturers Standard</t>
  </si>
  <si>
    <t>8in Elbow 90 Deg Helical Filament Wound Bell &amp; Spigot GRUP-lsophthallc Polyester 20 Bar Dims to Manufacturers Standard</t>
  </si>
  <si>
    <t>8in x 6in Reducing Tee Helical Filament Wound Bell &amp; Spigot GRUP-lsophthallc Polyester 20 Bar Dims to Manufacturers Standard</t>
  </si>
  <si>
    <t>8in x 4in Reducing Tee Helical Filament Wound Bell &amp; Spigot GRUP-lsophthallc Polyester 20 Bar Dims to Manufacturers Standard</t>
  </si>
  <si>
    <t>8in Cap Helical Filament Wound: Bell &amp; Spigot: GRUP-lsophthallc: Polyester: 20 Bar: Dims to Manufacturers Standard</t>
  </si>
  <si>
    <t>GRUP-lsophthallc: Polyester</t>
  </si>
  <si>
    <t>8in x 1in Branch Saddle Helical Filament Wound: GRUP-lsophthallc: Polyester: Dims to Manufacturers Standard: 20 Bar</t>
  </si>
  <si>
    <t>8in x 2in Branch Saddle Helical Filament Wound: GRUP-lsophthallc: Polyester: Dims to Manufacturers Standard: 20 Bar</t>
  </si>
  <si>
    <t>8in Pipe Continuous Filament Wound Plain End GRUP-lsophthallc Polyester 20 Bar Dims to Manufacturers Standard</t>
  </si>
  <si>
    <t>4in x 1in Branch Saddle Helical Filament Wound: GRUP-lsophthallc: Polyester: Dims to Manufacturers Standard: 20 Bar</t>
  </si>
  <si>
    <t>6in Elbow 90 Deg Helical Filament Wound Bell &amp; Spigot GRUP-lsophthallc Polyester 20 Bar Dims to Manufacturers Standard</t>
  </si>
  <si>
    <t>6in x 1in Branch Saddle Helical Filament Wound: GRUP-lsophthallc: Polyester: Dims to Manufacturers Standard: 20 Bar</t>
  </si>
  <si>
    <t>24in Spade CL150 Flat Face Stainless Steel ASTM A240 Gr 316 Dims to ASME B16.48</t>
  </si>
  <si>
    <t>24in Long WN Flange Helical Filament Wound Bell &amp; Spigot GRUP-lsophthallc Polyester 20 Bar: Flange to Dims to ASME B16.5 CL150 Flat Face Dims to Manufacturers Standard</t>
  </si>
  <si>
    <t>20in Long WN Flange Helical Filament Wound Bell &amp; Spigot GRUP-lsophthallc Polyester 20 Bar: Flange to Dims to ASME B16.5 CL150 Flat Face Dims to Manufacturers Standard</t>
  </si>
  <si>
    <t>24in Elbow 90 Deg Helical Filament Wound Bell &amp; Spigot GRUP-lsophthallc Polyester 20 Bar Dims to Manufacturers Standard</t>
  </si>
  <si>
    <t>24in x 20in Eccentric Reducer Helical Filament Wound Bell &amp; Spigot GRUP-lsophthallc Polyester 20 Bar Dims to Manufacturers Standard</t>
  </si>
  <si>
    <t>14in x 3.0mm Nom Thk Gasket Full Face CL150 Ethylene Propylene Rubber EDPM Hardness 70- +/- 5 Shore A Dims to ASME B16.21</t>
  </si>
  <si>
    <t>20in x 3.0mm Nom Thk Gasket Full Face CL150 Ethylene Propylene Rubber EDPM Hardness 70- +/- 5 Shore A Dims to ASME B16.21</t>
  </si>
  <si>
    <t>24in x 1in Branch Saddle Helical Filament Wound: GRUP-lsophthallc: Polyester: Dims to Manufacturers Standard: 20 Bar</t>
  </si>
  <si>
    <t>24in x 2in Branch Saddle Helical Filament Wound: GRUP-lsophthallc: Polyester: Dims to Manufacturers Standard: 20 Bar</t>
  </si>
  <si>
    <t>24in Pipe Continuous Filament Wound Plain End GRUP-lsophthallc Polyester 20 Bar Dims to Manufacturers Standard</t>
  </si>
  <si>
    <t>14in Long WN Flange Helical Filament Wound Bell &amp; Spigot GRUP-lsophthallc Polyester 20 Bar: Flange to Dims to ASME B16.5 CL150 Flat Face Dims to Manufacturers Standard</t>
  </si>
  <si>
    <t>14in Elbow 90 Deg Helical Filament Wound Bell &amp; Spigot GRUP-lsophthallc Polyester 20 Bar Dims to Manufacturers Standard</t>
  </si>
  <si>
    <t>14in Elbow 45 Deg Helical Filament Wound Bell &amp; Spigot Long Radius GRUP-lsophthallc Polyester 20 Bar Dims to Manufacturers Standard</t>
  </si>
  <si>
    <t>14in Pipe Continuous Filament Wound Plain End GRUP-lsophthallc Polyester 20 Bar Dims to Manufacturers Standard</t>
  </si>
  <si>
    <t>18in Elbow 90 Deg Helical Filament Wound Bell &amp; Spigot GRUP-lsophthallc Polyester 20 Bar Dims to Manufacturers Standard</t>
  </si>
  <si>
    <t>18in x 14in Reducing Tee Helical Filament Wound Bell &amp; Spigot GRUP-lsophthallc Polyester 20 Bar Dims to Manufacturers Standard</t>
  </si>
  <si>
    <t>18in x 8in Reducing Tee Helical Filament Wound Bell &amp; Spigot GRUP-lsophthallc Polyester 20 Bar Dims to Manufacturers Standard</t>
  </si>
  <si>
    <t>18in Elbow 45 Deg Helical Filament Wound Bell &amp; Spigot Long Radius GRUP-lsophthallc Polyester 20 Bar Dims to Manufacturers Standard</t>
  </si>
  <si>
    <t>18in Cap Helical Filament Wound: Bell &amp; Spigot: GRUP-lsophthallc: Polyester: 20 Bar: Dims to Manufacturers Standard</t>
  </si>
  <si>
    <t>18in x 2in Branch Saddle Helical Filament Wound: GRUP-lsophthallc: Polyester: Dims to Manufacturers Standard: 20 Bar</t>
  </si>
  <si>
    <t>18in x 4in Branch Saddle Helical Filament Wound: GRUP-lsophthallc: Polyester: Dims to Manufacturers Standard: 20 Bar</t>
  </si>
  <si>
    <t>18in x 6in Branch Saddle Helical Filament Wound: GRUP-lsophthallc: Polyester: Dims to Manufacturers Standard: 20 Bar</t>
  </si>
  <si>
    <t>18in Pipe Continuous Filament Wound Plain End GRUP-lsophthallc Polyester 20 Bar Dims to Manufacturers Standard</t>
  </si>
  <si>
    <t>30in Long WN Flange Helical Filament Wound Bell &amp; Spigot GRUP-lsophthallc Polyester 20 Bar: Flange to Dims to ASME B16.47 Series A CL150 Flat Face Dims to Manufacturers Standard</t>
  </si>
  <si>
    <t>30in Elbow 90 Deg Helical Filament Wound Bell &amp; Spigot Long Radius GRUP-lsophthallc Polyester 20 Bar Dims to Manufacturers Standard</t>
  </si>
  <si>
    <t>30in x 3.0mm Nom Thk Gasket Full Face CL150 Ethylene Propylene Rubber EDPM Hardness 70- +/- 5 Shore A Dims to ASME B16.21</t>
  </si>
  <si>
    <t>30in Pipe Continuous Filament Wound Plain End GRUP-lsophthallc Polyester 20 Bar Dims to Manufacturers Standard</t>
  </si>
  <si>
    <t>30in x 24in Reducing Tee Helical Filament Wound Bell &amp; Spigot GRUP-lsophthallc Polyester 20 Bar Dims to Manufacturers Standard</t>
  </si>
  <si>
    <t>30in Equal Tee Helical Filament Wound Bell &amp; Spigot GRUP-lsophthallc Polyester 20 Bar Dims to Manufacturers Standard</t>
  </si>
  <si>
    <t>30in Cap Helical Filament Wound: Bell &amp; Spigot: GRUP-lsophthallc: Polyester: 20 Bar: Dims to Manufacturers Standard</t>
  </si>
  <si>
    <t>24in x 6in Branch Saddle Helical Filament Wound: GRUP-lsophthallc: Polyester: Dims to Manufacturers Standard: 20 Bar</t>
  </si>
  <si>
    <t>20in - 36in x 2in XS Branch Outlet BW Carbon Steel ASTM A105 Dims to MSS SP-97</t>
  </si>
  <si>
    <t>30in Sch20 Pipe Seamless Bevelled Ends Carbon Steel ASTM A106 Gr B Dims to ASME B36.10</t>
  </si>
  <si>
    <t>30in x 18in Reducing Tee Helical Filament Wound Bell &amp; Spigot GRUP-lsophthallc Polyester 20 Bar Dims to Manufacturers Standard</t>
  </si>
  <si>
    <t>30in Elbow 45 Deg Helical Filament Wound Bell &amp; Spigot Long Radius GRUP-lsophthallc Polyester 20 Bar Dims to Manufacturers Standard</t>
  </si>
  <si>
    <t>30in x 6in Branch Saddle Helical Filament Wound: GRUP-lsophthallc: Polyester: Dims to Manufacturers Standard: 20 Bar</t>
  </si>
  <si>
    <t>6in Elbow 45 Deg Helical Filament Wound Bell &amp; Spigot Long Radius GRUP-lsophthallc Polyester 20 Bar Dims to Manufacturers Standard</t>
  </si>
  <si>
    <t>6in x 2in Branch Saddle Helical Filament Wound: GRUP-lsophthallc: Polyester: Dims to Manufacturers Standard: 20 Bar</t>
  </si>
  <si>
    <t>6in x 4in Reducing Tee Helical Filament Wound Bell &amp; Spigot GRUP-lsophthallc Polyester 20 Bar Dims to Manufacturers Standard</t>
  </si>
  <si>
    <t>4in Spectacle Blind CL150 Raised Face Carbon Steel ASTM A516 Gr 65 Dims to ASME B16.48</t>
  </si>
  <si>
    <t>8in Sch30 Elbow 90 Degrees Long Radius Seamless BW Carbon Steel ASTM A234 Gr WPB Dims to ASME B16.9</t>
  </si>
  <si>
    <t>8in Sch30 Pipe Seamless Bevelled Ends Carbon Steel ASTM A106 Gr B Dims to ASME B36.10</t>
  </si>
  <si>
    <t>8in Sch40 WN Flange CL300 Raised Face Carbon Steel ASTM A105 Dims to ASME B16.5</t>
  </si>
  <si>
    <t>8in Sch80 WN Flange CL600 Raised Face Carbon Steel ASTM A105 Dims to ASME B16.5</t>
  </si>
  <si>
    <t>8in Spectacle Blind CL300 Raised Face Carbon Steel ASTM A516 Gr 65 Dims to ASME B16.48</t>
  </si>
  <si>
    <t>10in Sch40 WN Flange CL300 Raised Face Carbon Steel ASTM A105 Dims to ASME B16.5</t>
  </si>
  <si>
    <t>8in Sch40 Elbow 90 Degrees Long Radius Seamless BW Carbon Steel ASTM A234 Gr WPB Dims to ASME B16.9</t>
  </si>
  <si>
    <t>10in Sch40 x 8in Sch40 Concentric Reducer Seamless BW Carbon Steel ASTM A234 Gr WPB Dims to ASME B16.9</t>
  </si>
  <si>
    <t>8in x 4.5mm Nom Thk Gasket Spiral Wound CL300 SS TP316 Windings Graphite Filler SS TP316 Inner Ring CS Outer Ring Dims to ASME B16.20</t>
  </si>
  <si>
    <t>10in x 4.5mm Nom Thk Gasket Spiral Wound CL300 SS TP316 Windings Graphite Filler SS TP316 Inner Ring CS Outer Ring Dims to ASME B16.20</t>
  </si>
  <si>
    <t>3in - 10in x 1in XXS Branch Fitting Flanged CL300 Raised Face Dims to ASME B16.5 150mm Standout Carbon Steel ASTM A105 Dims to MSS SP-97</t>
  </si>
  <si>
    <t>8in Sch40 Pipe Seamless Bevelled Ends Carbon Steel ASTM A106 Gr B Dims to ASME B36.10</t>
  </si>
  <si>
    <t>8in Spectacle Blind CL600 Raised Face Carbon Steel ASTM A516 Gr 60/65/70 Dims to ASME B16.48</t>
  </si>
  <si>
    <t>10in Sch80 WN Flange CL600 Raised Face Carbon Steel ASTM A105 Dims to ASME B16.5</t>
  </si>
  <si>
    <t>8in Sch80 Elbow 90 Degrees Long Radius Seamless BW Carbon Steel ASTM A234 Gr WPB Dims to ASME B16.9</t>
  </si>
  <si>
    <t>10in Sch80 x 8in Sch80 Concentric Reducer Seamless BW Carbon Steel ASTM A234 Gr WPB Dims to ASME B16.9</t>
  </si>
  <si>
    <t>8in x 4.5mm Nom Thk Gasket Spiral Wound CL600 SS TP316/316L Windings Graphite Filler SS TP316/316L Inner Ring CS Outer Ring Dims to ASME B16.20</t>
  </si>
  <si>
    <t>SS TP316/316L Windings Graphite Filler SS TP316/316L Inner Ring CS Outer Ring</t>
  </si>
  <si>
    <t>10in x 4.5mm Nom Thk Gasket Spiral Wound CL600 SS TP316/316L Windings Graphite Filler SS TP316/316L Inner Ring CS Outer Ring Dims to ASME B16.20</t>
  </si>
  <si>
    <t>3in - 10in x 1in XXS Branch Fitting Flanged Raised Face Dims to ASME B16.5 150mm Standout Carbon Steel ASTM A105 Dims to MSS SP-97</t>
  </si>
  <si>
    <t>8in Sch80 Pipe Seamless Bevelled Ends Carbon Steel ASTM A106 Gr B Dimensions to ASME B36.10M</t>
  </si>
  <si>
    <t>6in Sch40 WN Flange CL300 Raised Face Carbon Steel ASTM A105 Dims to ASME B16.5</t>
  </si>
  <si>
    <t>10in Sch40 Elbow 90 Degrees Long Radius Seamless BW Carbon Steel ASTM A234 Gr WPB Dims to ASME B16.9</t>
  </si>
  <si>
    <t>8in Sch40 x 6in Sch40 Reducing Tee Seamless BW Carbon Steel ASTM A234 Gr WPB Dims to ASME B16.9</t>
  </si>
  <si>
    <t>8in Sch40 x 6in Sch40 Concentric Reducer Seamless BW Carbon Steel ASTM A234 Gr WPB Dims to ASME B16.9</t>
  </si>
  <si>
    <t>8in Sch40 x 6in Sch40 Eccentric Reducer Seamless BW Carbon Steel ASTM A234 Gr WPB Dims to ASME B16.9</t>
  </si>
  <si>
    <t>10in Sch40 x 8in Sch40 Eccentric Reducer Seamless BW Carbon Steel ASTM A234 Gr WPB Dims to ASME B16.9</t>
  </si>
  <si>
    <t>6in x 4.5mm Nom Thk Gasket Spiral Wound CL300 SS TP316 Windings Graphite Filler SS TP316 Inner Ring CS Outer Ring Dims to ASME B16.20</t>
  </si>
  <si>
    <t>8in - 10in x 2in XS Branch Outlet BW XS WT Carbon Steel ASTM A105 Dims to MSS SP-97</t>
  </si>
  <si>
    <t>8in - 8in x 3in XS Branch Outlet BW XS WT Carbon Steel ASTM A105 Dims to MSS SP-97</t>
  </si>
  <si>
    <t>8in Sch40 Pipe Seamless Bevelled Ends Carbon Steel API 5L Gr B Dims to ASME B36.10</t>
  </si>
  <si>
    <t>8in - 10in x 2in XS Branch Outlet BW Carbon Steel ASTM A105 Dims to MSS SP-97</t>
  </si>
  <si>
    <t>8in - 8in x 3in XS Branch Outlet BW Carbon Steel ASTM A105 Dims to MSS SP-97</t>
  </si>
  <si>
    <t>8in Sch40 Elbow 45 Degrees Seamless BW Carbon Steel ASTM A234 Gr WPB Dims to ASME B16.9</t>
  </si>
  <si>
    <t>8in Sch40 Equal Tee Seamless BW Carbon Steel ASTM A234 Gr WPB Dims to ASME B16.9</t>
  </si>
  <si>
    <t>8in Sch80 Elbow 45 Degrees Seamless BW Carbon Steel ASTM A234 Gr WPB Dims to ASME B16.9</t>
  </si>
  <si>
    <t>10in Sch80 Elbow 90 Degrees Long Radius Seamless BW Carbon Steel ASTM A234 Gr WPB Dims to ASME B16.9</t>
  </si>
  <si>
    <t>10in Sch80 x 8in Sch80 Eccentric Reducer Seamless BW Carbon Steel ASTM A234 Gr WPB Dims to ASME B16.9</t>
  </si>
  <si>
    <t>8in Sch80 Equal Tee Seamless BW Carbon Steel ASTM A234 Gr WPB Dims to ASME B16.9</t>
  </si>
  <si>
    <t>8in - 8in x 3in SCH80 Branch Outlet BW XS WT Carbon Steel ASTM A105 Dims to MSS SP-97</t>
  </si>
  <si>
    <t>6in - 8in x 2in SCH160 Branch Outlet BW SCH XXS Carbon Steel ASTM A105 Dims to MSS SP-97</t>
  </si>
  <si>
    <t>8in Sch80 Pipe Seamless Bevelled Ends Carbon Steel API 5L Gr B Dimensions to ASME B36.10M</t>
  </si>
  <si>
    <t>4in Sch40 x 3in Sch80 Concentric Reducer Seamless BW Carbon Steel ASTM A234 Gr WPB Dims to ASME B16.9</t>
  </si>
  <si>
    <t>4in Sch40 x 3in Sch80 Eccentric Reducer Seamless BW Carbon Steel ASTM A234 Gr WPB Dims to ASME B16.9</t>
  </si>
  <si>
    <t>4in Sch40 x 2in Sch80 Reducing Tee Seamless BW Carbon Steel ASTM A234 Gr WPB Dims to ASME B16.9</t>
  </si>
  <si>
    <t>4in Sch40 x 3in Sch80 Reducing Tee Seamless BW Carbon Steel ASTM A234 Gr WPB Dims to ASME B16.9</t>
  </si>
  <si>
    <t>4in - 4in x 1.1/2in XXS Branch Fitting Flanged CL150 Raised Face Dims to ASME B16.5 150mm Standout Carbon Steel ASTM A105 Dims to MSS SP-97</t>
  </si>
  <si>
    <t>3in - 10in x 1in XXS Branch Fitting Flanged CL150 Raised Face Dims to ASME B16.5 150mm Standout Carbon Steel ASTM A105 Dims to MSS SP-97</t>
  </si>
  <si>
    <t>4in Paddle Blind CL150 Raised Face Carbon Steel ASTM A516 Gr 65 Dims to ASME B16.48</t>
  </si>
  <si>
    <t>4in Sch40 Equal Tee Seamless BW Carbon Steel ASTM A234 Gr WPB Dims to ASME B16.9</t>
  </si>
  <si>
    <t>3in - 10in x 3/4in XXS Branch Fitting Flanged CL150 Raised Face Dims to ASME B16.5 150mm Standout Carbon Steel ASTM A105 Dims to MSS SP-97</t>
  </si>
  <si>
    <t>12in Sch30 Cap Seamless BW Carbon Steel ASTM A234 Gr WPB Dims to ASME B16.9</t>
  </si>
  <si>
    <t>12in Sch30 x 8in Sch30 Reducing Tee Seamless BW Carbon Steel ASTM A234 Gr WPB Dims to ASME B16.9</t>
  </si>
  <si>
    <t>12in - 36in x 1in XXS Branch Fitting Flanged CL150 Raised Face Dims to ASME B16.5 150mm Standout Carbon Steel ASTM A105 Dims to MSS SP-97</t>
  </si>
  <si>
    <t>12in - 14in x 3in XS Branch Outlet BW Carbon Steel ASTM A105 Dims to MSS SP-97</t>
  </si>
  <si>
    <t>4in Blind Flange CL150 Raised Face Carbon Steel ASTM A105 Dims to ASME B16.5</t>
  </si>
  <si>
    <t>24in Sch20 Cap Seamless BW Carbon Steel ASTM A234 Gr WPB Dims to ASME B16.9</t>
  </si>
  <si>
    <t>24in Sch20 x 12in Sch30 Reducing Tee Seamless BW Carbon Steel ASTM A234 Gr WPB Dims to ASME B16.9</t>
  </si>
  <si>
    <t>24in Sch20 x 16in Sch20 Reducing Tee Seamless BW Carbon Steel ASTM A234 Gr WPB Dims to ASME B16.9</t>
  </si>
  <si>
    <t>24in - 24in x 10in SCH30 Branch Outlet BW Carbon Steel ASTM A105 Dims to MSS SP-97</t>
  </si>
  <si>
    <t>24in - 36in x 4in STD Branch Outlet BW Carbon Steel ASTM A105 Dims to MSS SP-97</t>
  </si>
  <si>
    <t>24in - 24in x 6in STD Branch Outlet BW Carbon Steel ASTM A105 Dims to MSS SP-97</t>
  </si>
  <si>
    <t>24in Sch20 Pipe Seamless Bevelled Ends Carbon Steel ASTM A106 Gr B Dims to ASME B36.10</t>
  </si>
  <si>
    <t>12in - 18in x 2in XS Branch Outlet BW Carbon Steel ASTM A105 Dims to MSS SP-97</t>
  </si>
  <si>
    <t>16in Paddle Blind CL150 Raised Face Carbon Steel ASTM A516 Gr 65 Dims to ASME B16.48</t>
  </si>
  <si>
    <t>16in Sch20 WN Flange CL150 Raised Face Carbon Steel ASTM A105 Dims to ASME B16.5</t>
  </si>
  <si>
    <t>16in Sch20 Elbow 45 Degrees Seamless BW Carbon Steel ASTM A234 Gr WPB Dims to ASME B16.9</t>
  </si>
  <si>
    <t>16in Sch20 Elbow 90 Degrees Long Radius Seamless BW Carbon Steel ASTM A234 Gr WPB Dims to ASME B16.9</t>
  </si>
  <si>
    <t>16in x 4.5mm Nom Thk Gasket Spiral Wound CL150 SS TP316 Windings Graphite Filler SS TP316 Inner Ring CS Outer Ring Dims to ASME B16.20</t>
  </si>
  <si>
    <t>16in Sch20 Pipe Seamless Bevelled Ends Carbon Steel ASTM A106 Gr B Dims to ASME B36.10</t>
  </si>
  <si>
    <t>SPRING HANGER VS-
45</t>
  </si>
  <si>
    <t>SPRING HANGER VS-
48</t>
  </si>
  <si>
    <t>SPRING HANGER VS-
47</t>
  </si>
  <si>
    <t>16in - 16in x 6in STD Branch Outlet BW Carbon Steel ASTM A105 Dims to MSS SP-97</t>
  </si>
  <si>
    <t>SPRING HANGER VS- 46</t>
  </si>
  <si>
    <t>18in Paddle Spacer CL150 Raised Face Carbon Steel ASTM A516 Gr 65 Dims to ASME B16.48</t>
  </si>
  <si>
    <t>18in Sch20 WN Flange CL150 Raised Face Carbon Steel ASTM A105 Dims to ASME B16.5</t>
  </si>
  <si>
    <t>24in Sch20 Equal Tee Seamless BW Carbon Steel ASTM A234 Gr WPB Dims to ASME B16.9</t>
  </si>
  <si>
    <t>24in Sch20 Elbow 45 Degrees Seamless BW Carbon Steel ASTM A234 Gr WPB Dims to ASME B16.9</t>
  </si>
  <si>
    <t>18in Sch20 Elbow 90 Degrees Long Radius Seamless BW Carbon Steel ASTM A234 Gr WPB Dims to ASME B16.9</t>
  </si>
  <si>
    <t>24in Sch20 Elbow 90 Degrees Long Radius Seamless BW Carbon Steel ASTM A234 Gr WPB Dims to ASME B16.9</t>
  </si>
  <si>
    <t>24in Sch20 x 18in Sch20 Eccentric Reducer Seamless BW Carbon Steel ASTM A234 Gr WPB Dims to ASME B16.9</t>
  </si>
  <si>
    <t>18in x 4.5mm Nom Thk Gasket Spiral Wound CL150 SS TP316 Windings Graphite Filler SS TP316 Inner Ring CS Outer Ring Dims to ASME B16.20</t>
  </si>
  <si>
    <t>24in - 24in x 3in XS Branch Outlet BW Carbon Steel ASTM A105 Dims to MSS SP-97</t>
  </si>
  <si>
    <t>18in Sch20 Pipe Seamless Bevelled Ends Carbon Steel ASTM A106 Gr B Dims to ASME B36.10</t>
  </si>
  <si>
    <t>SPRING SUPPORT VS- 43</t>
  </si>
  <si>
    <t>SPRING SUPPORT VS-
44</t>
  </si>
  <si>
    <t>30in Sch20 WN Flange CL150 Raised Face Carbon Steel ASTM A105 Dims to ASME B16.47 Series A</t>
  </si>
  <si>
    <t>30in Sch20 Cap WeldedBW Carbon Steel ASTM A234 Gr WPB-W Dims to ASME B16.9</t>
  </si>
  <si>
    <t>30in Sch20 Elbow 90 Degrees Long Radius Welded BW Carbon Steel ASTM A234 Gr WPB-W Dims to ASME B16.9</t>
  </si>
  <si>
    <t>30in Sch20 x 18in Sch20 Reducing Tee Welded BW Carbon Steel ASTM A234 Gr WPB-W Dims to ASME B16.9</t>
  </si>
  <si>
    <t>30in x 4.5mm Nom Thk GasketRaised Face CL150 Camprofile AISI 316: Graphite SS centring ring Dims to ASME B16.20 Cammprofile</t>
  </si>
  <si>
    <t>AISI 316: Graphite SS centring ring</t>
  </si>
  <si>
    <t>20in - 36in x 1.1/2in XXS Branch Fitting Flanged CL150 Raised Face Dims to ASME B16.5 150mm Standout Carbon Steel ASTM A105 Dims to MSS SP-97</t>
  </si>
  <si>
    <t>SPRING SUPPORT VS-
42</t>
  </si>
  <si>
    <t>18in,19.6Barg,150℃,3mm,150#RF</t>
  </si>
  <si>
    <t>BODY MATERIAL:ASTM A105,FLANGE / COVER MATERIAL:ASTM A105,STRAINER ELEMENT MATERIAL:AISI 316,GASKET MATERIAL:AISI 316, Graphite CS center ring / SS inner ring,BOLTING MATERIAL:ASTM A193-B7 / A194-2H</t>
  </si>
  <si>
    <t>18in Sch20 Elbow 45 Degrees Seamless BW Carbon Steel ASTM A234 Gr WPB Dims to ASME B16.9</t>
  </si>
  <si>
    <t>18in Sch20 x 16in Sch20 Eccentric Reducer Seamless BW Carbon Steel ASTM A234 Gr WPB Dims to ASME B16.9</t>
  </si>
  <si>
    <t>14in Sch20 WN Flange CL150 Raised Face Carbon Steel ASTM A105 Dims to ASME B16.5</t>
  </si>
  <si>
    <t>10in Sch30 WN Flange CL150 Raised Face Carbon Steel ASTM A105 Dims to ASME B16.5</t>
  </si>
  <si>
    <t>16in Sch20 WN Orifice Flange CL300 Raised Face Carbon Steel ASTM A105 c/w 1/2in BW Taps Dims to ASME B16.36</t>
  </si>
  <si>
    <t>16in Sch20 x 14in Sch20 Concentric Reducer Seamless BW Carbon Steel ASTM A234 Gr WPB Dims to ASME B16.9</t>
  </si>
  <si>
    <t>16in Sch20 x 10in Sch30 Reducing Tee Seamless BW Carbon Steel ASTM A234 Gr WPB Dims to ASME B16.9</t>
  </si>
  <si>
    <t>10in x 4.5mm Nom Thk Gasket Spiral Wound CL150 SS TP316 Windings Graphite Filler SS TP316 Inner Ring CS Outer Ring Dims to ASME B16.20</t>
  </si>
  <si>
    <t>14in x 4.5mm Nom Thk Gasket Spiral Wound CL150 SS TP316 Windings Graphite Filler SS TP316 Inner Ring CS Outer Ring Dims to ASME B16.20</t>
  </si>
  <si>
    <t>24in Paddle Blind CL150 Raised Face Carbon Steel ASTM A516 Gr 65 Dims to ASME B16.48</t>
  </si>
  <si>
    <t>24in Sch20 WN Orifice Flange CL300 Raised Face Carbon Steel ASTM A105 c/w 1/2in BW Taps Dims to ASME B16.36</t>
  </si>
  <si>
    <t>24in x 4.5mm Nom Thk Gasket Spiral Wound CL150 SS TP316 Windings Graphite Filler SS TP316 Inner Ring CS Outer Ring Dims to ASME B16.20</t>
  </si>
  <si>
    <t>10in Spectacle Blind CL150 Raised Face Carbon Steel ASTM A516 Gr 65 Dims to ASME B16.48</t>
  </si>
  <si>
    <t>10in Sch30 WN Orifice Flange CL300 Raised Face Carbon Steel ASTM A105 c/w 1/2in BW Taps Dims to ASME B16.36</t>
  </si>
  <si>
    <t>10in Sch30 Elbow 90 Degrees Long Radius Seamless BW Carbon Steel ASTM A234 Gr WPB Dims to ASME B16.9</t>
  </si>
  <si>
    <t>10in Sch30 Elbow 45 Degrees Seamless BW Carbon Steel ASTM A234 Gr WPB Dims to ASME B16.9</t>
  </si>
  <si>
    <t>10in Sch30 Pipe Seamless Bevelled Ends Carbon Steel ASTM A106 Gr B Dims to ASME B36.10</t>
  </si>
  <si>
    <t>6in Sch40 Cap Seamless BW Carbon Steel ASTM A234 Gr WPB Dims to ASME B16.9</t>
  </si>
  <si>
    <t>6in Sch40 x 4in Sch40 Reducing Tee Seamless BW Carbon Steel ASTM A234 Gr WPB Dims to ASME B16.9</t>
  </si>
  <si>
    <t>6in Sch40 x 3in Sch80 Reducing Tee Seamless BW Carbon Steel ASTM A234 Gr WPB Dims to ASME B16.9</t>
  </si>
  <si>
    <t>6in - 6in x 2in XS Branch Outlet BW Carbon Steel ASTM A105 Dims to MSS SP-97</t>
  </si>
  <si>
    <t>8in Sch30 WN Flange CL150 Raised Face Carbon Steel ASTM A105 Dims to ASME B16.5</t>
  </si>
  <si>
    <t>10in Sch30 x 8in Sch30 Concentric Reducer Seamless BW Carbon Steel ASTM A234 Gr WPB Dims to ASME B16.9</t>
  </si>
  <si>
    <t>12in Sch30 x 10in Sch30 Eccentric Reducer Seamless BW Carbon Steel ASTM A234 Gr WPB Dims to ASME B16.9</t>
  </si>
  <si>
    <t>10in Sch40 Pipe Seamless Bevelled Ends Carbon Steel ASTM A106 Gr B Dims to ASME B36.10</t>
  </si>
  <si>
    <t>8in Sch30 Elbow 45 Degrees Seamless BW Carbon Steel ASTM A234 Gr WPB Dims to ASME B16.9</t>
  </si>
  <si>
    <t>8in Sch40 WN Orifice Flange CL300 Raised Face Carbon Steel ASTM A105 c/w 1/2in BW Taps Dims to ASME B16.36</t>
  </si>
  <si>
    <t>10in Sch80 Pipe Seamless Bevelled Ends Carbon Steel ASTM A106 Gr B Dimensions to ASME B36.10M</t>
  </si>
  <si>
    <t>0</t>
  </si>
  <si>
    <t>1 1/4" X 285MM    STUD BOLT (CONT)    W/ 2 HVY HEX NUTS    B1.1   DIA (IMP) X LEN (MET)</t>
  </si>
  <si>
    <t>2 1/4" X 505MM    STUD BOLT (CONT)    W/ 2 HVY HEX NUTS    B1.1   DIA (IMP) X LEN (MET)</t>
  </si>
  <si>
    <t>1 1/4" X 245MM    STUD BOLT (CONT)    W/ 2 HVY HEX NUTS    B1.1   DIA (IMP) X LEN (MET)</t>
  </si>
  <si>
    <t>1 1/2" X 295MM    STUD BOLT (CONT)    W/ 2 HVY HEX NUTS    B1.1   DIA (IMP) X LEN (MET)</t>
  </si>
  <si>
    <t>1" X 165MM    STUD BOLT (CONT)    W/ 2 HVY HEX NUTS    B1.1   DIA (IMP) X LEN (MET)</t>
  </si>
  <si>
    <t>1 1/8" X 185MM    STUD BOLT (CONT)    W/ 2 HVY HEX NUTS    B1.1   DIA (IMP) X LEN (MET)</t>
  </si>
  <si>
    <t>1 1/4" X 240MM    STUD BOLT (CONT)    W/ 2 HVY HEX NUTS    B1.1   DIA (IMP) X LEN (MET)</t>
  </si>
  <si>
    <t>1 1/4" X 250MM    STUD BOLT (CONT)    W/ 2 HVY HEX NUTS    B1.1   DIA (IMP) X LEN (MET)</t>
  </si>
  <si>
    <t>1 1/4" X 255MM    STUD BOLT (CONT)    W/ 2 HVY HEX NUTS    B1.1   DIA (IMP) X LEN (MET)</t>
  </si>
  <si>
    <t>1" X 180MM    STUD BOLT (CONT)    W/ 2 HVY HEX NUTS    B1.1   DIA (IMP) X LEN (MET)</t>
  </si>
  <si>
    <t>1 1/4" X 265MM    STUD BOLT (CONT)    W/ 2 HVY HEX NUTS    B1.1   DIA (IMP) X LEN (MET)</t>
  </si>
  <si>
    <t>1 5/8" X 335MM    STUD BOLT (CONT)    W/ 2 HVY HEX NUTS    B1.1   DIA (IMP) X LEN (MET)</t>
  </si>
  <si>
    <t>1/2in,19.6Barg,200℃,0mm,150#RF</t>
  </si>
  <si>
    <t>DISTRIBUTION MATERIAL:ASTM B564 UNS N08825,RUN PIPE MATERIAL:ASTM B564 UNS N08825,VALVE BODY MATERIAL:ASTM A494 CU5MCUC,SEATS MATERIAL:ALLOY 825 + PTFE,QUILL MATERIAL:ASTM B423 UNS N08825</t>
  </si>
  <si>
    <t>1/2in,51.7Barg,200℃,0mm,300#RF</t>
  </si>
  <si>
    <t>1/2in,103.4Barg,200℃,0mm,600#RF</t>
  </si>
  <si>
    <t>1 1/2in,19.6Barg,200℃,0mm,150#RF</t>
  </si>
  <si>
    <t>2in, 150#</t>
  </si>
  <si>
    <t>36in,19.6Barg,175℃,sch 20,3mm,150#</t>
  </si>
  <si>
    <t>12in,19.6Barg,175℃,sch STD,6mm,150#</t>
  </si>
  <si>
    <t>20in,19.6Barg,175℃,sch 30,6mm,150#</t>
  </si>
  <si>
    <t>12in,51.1Barg,175℃,sch 40,3mm,300#</t>
  </si>
  <si>
    <t>20in,19.6Barg,175℃,sch 20,3mm,150#</t>
  </si>
  <si>
    <t>24in,19.6Barg,175℃,sch 20,3mm,150#</t>
  </si>
  <si>
    <t>10in,19.6Barg,175℃,sch 30,3mm,150#</t>
  </si>
  <si>
    <t>1in,1500#</t>
  </si>
  <si>
    <t>2in,19.6Barg,150℃,3mm,150#</t>
  </si>
  <si>
    <t>2in,19.6Barg,110℃,3mm,150#</t>
  </si>
  <si>
    <t>2in,20Barg,85℃,0mm,150#</t>
  </si>
  <si>
    <t>6in,150#</t>
  </si>
  <si>
    <t>TEMPORARY STRAINER</t>
  </si>
  <si>
    <t>BODY MATERIAL:ASTM A182-F316,FLANGE / COVER MATERIAL:ASTM A182-F316,STRAINER ELEMENT MATERIAL:AISI 316,GASKET MATERIAL:AISI 316, Graphite CS center ring / SS inner ring,BOLTING MATERIAL:ASTM A320-L7M / A194-7M</t>
  </si>
  <si>
    <t>TRAP-DRAIN</t>
  </si>
  <si>
    <t>2in, CL150</t>
  </si>
  <si>
    <t>ASTM A193 GR B8M CL2   A194 8MA</t>
  </si>
  <si>
    <t xml:space="preserve">3in Blind Flange CL150 Raised FaceDims to ASME B16.5                                                                                                                                                                    </t>
  </si>
  <si>
    <t xml:space="preserve">1in Blind Flange CL150 Raised FaceDims to ASME B16.5                                                                                                                                                                    </t>
  </si>
  <si>
    <t xml:space="preserve">2in Blind Flange CL150 Raised FaceDims to ASME B16.5                                                                                                                                                                    </t>
  </si>
  <si>
    <t xml:space="preserve">3in Blind Flange CL1500 Raised Face Dims to ASME B16.5 NACE MR0175/ISO15156                                                                               </t>
  </si>
  <si>
    <t xml:space="preserve">1in Blind Flange CL150 FFDims to ASME B16.5                                                                                                                                                                    </t>
  </si>
  <si>
    <t>GRVE</t>
  </si>
  <si>
    <t xml:space="preserve">3in Blind Flange CL150 FFDims to ASME B16.5                                                                                                                                                                    </t>
  </si>
  <si>
    <t>GRUP</t>
  </si>
  <si>
    <t xml:space="preserve">2in Blind Flange CL150 FFDims to ASME B16.5                                                                                                                                                                    </t>
  </si>
  <si>
    <t xml:space="preserve">1 1/2in Sch80 WN Flange CL150 Raised Face Dims to ASME B16.5                                                                                                                                                         </t>
  </si>
  <si>
    <t xml:space="preserve">1in Sch80 WN Flange CL150 Raised Face Dims to ASME B16.5                                                                                                                                                         </t>
  </si>
  <si>
    <t xml:space="preserve">1/2in Sch80 WN Flange CL150 Raised Face Dims to ASME B16.5                                                                                                                                                         </t>
  </si>
  <si>
    <t xml:space="preserve">2in Sch80 WN Flange CL150 Raised Face Dims to ASME B16.5                                                                                                                                                         </t>
  </si>
  <si>
    <t xml:space="preserve">3in Sch40 WN Flange CL150 Raised Face Dims to ASME B16.5                                                                                                                                                         </t>
  </si>
  <si>
    <t xml:space="preserve">3/4in Sch80 WN Flange CL150 Raised Face Dims to ASME B16.5                                                                                                                                                         </t>
  </si>
  <si>
    <t xml:space="preserve">1 1/2in Sch160 WN Flange CL150 Raised Face Dims to ASME B16.5                                                                                                                                                         </t>
  </si>
  <si>
    <t xml:space="preserve">1in Sch160 WN Flange CL150 Raised Face Dims to ASME B16.5                                                                                                                                                         </t>
  </si>
  <si>
    <t xml:space="preserve">1/2in Sch160 WN Flange CL150 Raised Face Dims to ASME B16.5                                                                                                                                                         </t>
  </si>
  <si>
    <t xml:space="preserve">3in Sch80 WN Flange CL150 Raised Face Dims to ASME B16.5                                                                                                                                                         </t>
  </si>
  <si>
    <t xml:space="preserve">1in Sch160 WN Flange CL300 Raised Face Dims to ASME B16.5                                                                                                                                                         </t>
  </si>
  <si>
    <t xml:space="preserve">2in Sch80 WN Flange CL300 Raised Face Dims to ASME B16.5                                                                                                                                                         </t>
  </si>
  <si>
    <t xml:space="preserve">3in Sch80 WN Flange CL300 Raised Face Dims to ASME B16.5                                                                                                                                                         </t>
  </si>
  <si>
    <t xml:space="preserve">1in Sch160 WN Flange CL600 Raised Face Dims to ASME B16.5                                                                                                                                                         </t>
  </si>
  <si>
    <t xml:space="preserve">2in Sch160 WN Flange CL600 Raised Face Dims to ASME B16.5                                                                                                                                                         </t>
  </si>
  <si>
    <t xml:space="preserve">1 1/2in Sch160 WN Flange CL150 Raised Face Dims to ASME B16.5 NACE MR0175/ISO15156                                                                                                                                                         </t>
  </si>
  <si>
    <t xml:space="preserve">1in Sch160 WN Flange CL150 Raised Face Dims to ASME B16.5 NACE MR0175/ISO15156                                                                                                                                                         </t>
  </si>
  <si>
    <t xml:space="preserve">1/2in Sch160 WN Flange CL150 Raised Face Dims to ASME B16.5 NACE MR0175/ISO15156                                                                                                                                                         </t>
  </si>
  <si>
    <t xml:space="preserve">3in Sch80 WN Flange CL150 Raised Face Dims to ASME B16.5 NACE MR0175/ISO15156                                                                                                                                                         </t>
  </si>
  <si>
    <t xml:space="preserve">3/4in Sch160 WN Flange CL150 Raised Face Dims to ASME B16.5 NACE MR0175/ISO15156                                                                                                                                                         </t>
  </si>
  <si>
    <t xml:space="preserve">1 1/2in Sch160 WN Flange CL300 Raised Face Dims to ASME B16.5 NACE MR0175/ISO15156                                                                                                                                                         </t>
  </si>
  <si>
    <t xml:space="preserve">1in Sch160 WN Flange CL300 Raised Face Dims to ASME B16.5 NACE MR0175/ISO15156                                                                                                                                                         </t>
  </si>
  <si>
    <t xml:space="preserve">2in Sch80 WN Flange CL300 Raised Face Dims to ASME B16.5 NACE MR0175/ISO15156                                                                                                                                                         </t>
  </si>
  <si>
    <t xml:space="preserve">3/4in Sch160 WN Flange CL300 Raised Face Dims to ASME B16.5 NACE MR0175/ISO15156                                                                                                                                                         </t>
  </si>
  <si>
    <t xml:space="preserve">1 1/2in Sch160 WN Flange CL600 Raised Face Dims to ASME B16.5 NACE MR0175/ISO15156                                                                                                                                                         </t>
  </si>
  <si>
    <t xml:space="preserve">1in Sch160 WN Flange CL600 Raised Face Dims to ASME B16.5 NACE MR0175/ISO15156                                                                                                                                                         </t>
  </si>
  <si>
    <t xml:space="preserve">2in Sch160 WN Flange CL600 Raised Face Dims to ASME B16.5 NACE MR0175/ISO15156                                                                                                                                                         </t>
  </si>
  <si>
    <t xml:space="preserve">1in Sch40 WN Flange CL900 Raised Face Dims to ASME B16.5 NACE MR0175/ISO15156                                                                      </t>
  </si>
  <si>
    <t xml:space="preserve">2in Sch40 WN Flange CL900 Raised Face Dims to ASME B16.5 NACE MR0175/ISO15156                                                                      </t>
  </si>
  <si>
    <t xml:space="preserve">3in SchXXS WN Flange CL1500 Raised Face Dims to ASME B16.5 NACE MR0175/ISO15156                                                                      </t>
  </si>
  <si>
    <t xml:space="preserve">1 1/2in SchXXS WN Flange CL150 Raised Face Dims to ASME B16.5 NACE MR0175/ISO15156                                                                      </t>
  </si>
  <si>
    <t xml:space="preserve">1in SchXXS WN Flange CL150 Raised Face Dims to ASME B16.5 NACE MR0175/ISO15156                                                                      </t>
  </si>
  <si>
    <t xml:space="preserve">2in Sch160 WN Flange CL150 Raised Face Dims to ASME B16.5 NACE MR0175/ISO15156                                                                      </t>
  </si>
  <si>
    <t xml:space="preserve">3in Sch80 WN Flange CL150 Raised Face Dims to ASME B16.5 NACE MR0175/ISO15156                                                                      </t>
  </si>
  <si>
    <t xml:space="preserve">1 1/2in SchXXS WN Flange CL900 Raised Face Dims to ASME B16.5 NACE MR0175/ISO15156                                                                                                                                                         </t>
  </si>
  <si>
    <t xml:space="preserve">2in SchXXS WN Flange CL900 Raised Face Dims to ASME B16.5 NACE MR0175/ISO15156                                                                                                                                                         </t>
  </si>
  <si>
    <t xml:space="preserve">1 1/2in  12mm WN Flange CL1500 Raised Face Dims to ASME B16.5 NACE MR0175/ISO15156                                                                                                                                                         </t>
  </si>
  <si>
    <t xml:space="preserve">1in  12mm WN Flange CL1500 Raised Face Dims to ASME B16.5 NACE MR0175/ISO15156                                                                                                                                                         </t>
  </si>
  <si>
    <t xml:space="preserve">2in  14mm WN Flange CL1500 Raised Face Dims to ASME B16.5 NACE MR0175/ISO15156                                                                                                                                                         </t>
  </si>
  <si>
    <t xml:space="preserve">3in  16mm WN Flange CL1500 Raised Face Dims to ASME B16.5 NACE MR0175/ISO15156                                                                                                                                                         </t>
  </si>
  <si>
    <t>3/4in Sch40S WN Flange CL150 Raised Face Dims to ASME B16.5</t>
  </si>
  <si>
    <t>1in Sch10S WN Flange CL150 Raised Face</t>
  </si>
  <si>
    <t>Stainless Steel LT 316</t>
  </si>
  <si>
    <t>1/2in Sch40S WN Flange CL150 Raised Face</t>
  </si>
  <si>
    <t>2in Sch10S WN Flange CL150 Raised Face</t>
  </si>
  <si>
    <t>3in Sch10S WN Flange CL150 Raised Face</t>
  </si>
  <si>
    <t>3/4in Sch40S WN Flange CL150 Raised Face</t>
  </si>
  <si>
    <t>1 1/2in Sch10S WN Flange CL300 Raised Face</t>
  </si>
  <si>
    <t>1in Sch10S WN Flange CL300 Raised Face</t>
  </si>
  <si>
    <t>1/2in Sch40S WN Flange CL300 Raised Face</t>
  </si>
  <si>
    <t>2in Sch10S WN Flange CL300 Raised Face</t>
  </si>
  <si>
    <t>3in Sch10S WN Flange CL300 Raised Face</t>
  </si>
  <si>
    <t>1 1/2in Sch40S WN Flange CL600 Raised Face</t>
  </si>
  <si>
    <t>1in Sch40S WN Flange CL600 Raised Face</t>
  </si>
  <si>
    <t>2in Sch40S WN Flange CL600 Raised Face</t>
  </si>
  <si>
    <t>3in Sch40S WN Flange CL600 Raised Face</t>
  </si>
  <si>
    <t>3/4in Sch40S WN Flange CL600 Raised Face</t>
  </si>
  <si>
    <t>1in Sch80S WN Flange CL1500 Raised Face</t>
  </si>
  <si>
    <t>1/2in Sch80S WN Flange CL1500 Raised Face</t>
  </si>
  <si>
    <t>3in Sch160 WN Flange CL1500 Raised Face</t>
  </si>
  <si>
    <t>3/4in Sch80S WN Flange CL1500 Raised Face</t>
  </si>
  <si>
    <t>1 1/2in Sch10S WN Flange CL150 Raised Face Dims to ASME B16.5 NACE MR0175/ISO15156</t>
  </si>
  <si>
    <t>1in Sch10S WN Flange CL150 Raised Face Dims to ASME B16.5 NACE MR0175/ISO15156</t>
  </si>
  <si>
    <t>1/2in Sch40S WN Flange CL150 Raised Face Dims to ASME B16.5 NACE MR0175/ISO15156</t>
  </si>
  <si>
    <t>3in Sch10S WN Flange CL150 Raised Face Dims to ASME B16.5 NACE MR0175/ISO15156</t>
  </si>
  <si>
    <t>3/4in Sch40S WN Flange CL150 Raised Face Dims to ASME B16.5 NACE MR0175/ISO15156</t>
  </si>
  <si>
    <t>1 1/2in Sch10S WN Flange CL300 Raised Face Dims to ASME B16.5 NACE MR0175/ISO15156</t>
  </si>
  <si>
    <t>1in Sch10S WN Flange CL300 Raised Face Dims to ASME B16.5 NACE MR0175/ISO15156</t>
  </si>
  <si>
    <t>1/2in Sch40S WN Flange CL300 Raised Face Dims to ASME B16.5 NACE MR0175/ISO15156</t>
  </si>
  <si>
    <t>1 1/2in Sch10S WN Flange CL600 Raised Face Dims to ASME B16.5 NACE MR0175/ISO15156</t>
  </si>
  <si>
    <t>1in Sch10S WN Flange CL600 Raised Face Dims to ASME B16.5 NACE MR0175/ISO15156</t>
  </si>
  <si>
    <t>1/2in Sch40S WN Flange CL600 Raised Face Dims to ASME B16.5 NACE MR0175/ISO15156</t>
  </si>
  <si>
    <t>2in Sch10S WN Flange CL600 Raised Face Dims to ASME B16.5 NACE MR0175/ISO15156</t>
  </si>
  <si>
    <t>3in Sch40S WN Flange CL600 Raised Face Dims to ASME B16.5 NACE MR0175/ISO15156</t>
  </si>
  <si>
    <t>3in Sch160 WN Flange CL1500 Raised Face Dims to ASME B16.5 NACE MR0175/ISO15156</t>
  </si>
  <si>
    <t>1 1/2in Sch10S WN Flange CL150 Raised Face</t>
  </si>
  <si>
    <t>Super Duplex Stainless Steel</t>
  </si>
  <si>
    <t>1/2in Sch10S WN Flange CL150 Raised Face</t>
  </si>
  <si>
    <t>Titanium</t>
  </si>
  <si>
    <t>1in  2mm WN Flange CL150 FF</t>
  </si>
  <si>
    <t>3in  2mm WN Flange CL150 FF</t>
  </si>
  <si>
    <t>3/4in  2mm WN Flange CL150 FF</t>
  </si>
  <si>
    <t>1 1/2in  2mm WN Flange CL150 FF</t>
  </si>
  <si>
    <t>2in  2mm WN Flange CL150 FF</t>
  </si>
  <si>
    <t>1/2in  2mm WN Flange CL150 FF</t>
  </si>
  <si>
    <t xml:space="preserve">1in Blind Flange CL150 RFDims to ASME B16.5                                                                                                                                                                    </t>
  </si>
  <si>
    <t xml:space="preserve">1/2in Blind Flange CL150 RFDims to ASME B16.5                                                                                                                                                                    </t>
  </si>
  <si>
    <t xml:space="preserve">2in Blind Flange CL150 RFDims to ASME B16.5                                                                                                                                                                    </t>
  </si>
  <si>
    <t xml:space="preserve">1 1/2in Blind Flange CL150 RFDims to ASME B16.5                                                                                                                                                                    </t>
  </si>
  <si>
    <t xml:space="preserve">1in Blind Flange CL300 RFDims to ASME B16.5                                                                                                                                                                    </t>
  </si>
  <si>
    <t xml:space="preserve">3in Blind Flange CL300 RFDims to ASME B16.5                                                                                                                                                                    </t>
  </si>
  <si>
    <t xml:space="preserve">1in Blind Flange CL600 RFDims to ASME B16.5                                                                                                                                                                    </t>
  </si>
  <si>
    <t xml:space="preserve">2in Blind Flange CL600 RFDims to ASME B16.5                                                                                                                                                                    </t>
  </si>
  <si>
    <t xml:space="preserve">2in Blind Flange CL150 Raised Face Dims to ASME B16.5 NACE MR0175/ISO15156                                                                                                                      </t>
  </si>
  <si>
    <t xml:space="preserve">3/4in Blind Flange CL150 Raised Face Dims to ASME B16.5 NACE MR0175/ISO15156                                                                                                                      </t>
  </si>
  <si>
    <t xml:space="preserve">1 1/2in Blind Flange CL150 Raised FaceDims to ASME B16.5 NACE MR0175/ISO15156                                                                             </t>
  </si>
  <si>
    <t xml:space="preserve">1/2in Blind Flange CL150 Raised FaceDims to ASME B16.5 NACE MR0175/ISO15156                                                                             </t>
  </si>
  <si>
    <t xml:space="preserve">2in Blind Flange CL150 Raised FaceDims to ASME B16.5 NACE MR0175/ISO15156                                                                             </t>
  </si>
  <si>
    <t xml:space="preserve">3/4in Blind Flange CL150 Raised FaceDims to ASME B16.5 NACE MR0175/ISO15156                                                                             </t>
  </si>
  <si>
    <t xml:space="preserve">1 1/2in Blind Flange CL300 Raised FaceDims to ASME B16.5 NACE MR0175/ISO15156                                                                             </t>
  </si>
  <si>
    <t xml:space="preserve">1in Blind Flange CL300 Raised FaceDims to ASME B16.5 NACE MR0175/ISO15156                                                                             </t>
  </si>
  <si>
    <t xml:space="preserve">2in Blind Flange CL300 Raised FaceDims to ASME B16.5 NACE MR0175/ISO15156                                                                             </t>
  </si>
  <si>
    <t xml:space="preserve">3/4in Blind Flange CL300 Raised FaceDims to ASME B16.5 NACE MR0175/ISO15156                                                                             </t>
  </si>
  <si>
    <t xml:space="preserve">1 1/2in Blind Flange CL600 Raised FaceDims to ASME B16.5 NACE MR0175/ISO15156                                                                             </t>
  </si>
  <si>
    <t xml:space="preserve">1in Blind Flange CL600 Raised FaceDims to ASME B16.5 NACE MR0175/ISO15156                                                                             </t>
  </si>
  <si>
    <t xml:space="preserve">2in Blind Flange CL600 Raised FaceDims to ASME B16.5 NACE MR0175/ISO15156                                                                             </t>
  </si>
  <si>
    <t xml:space="preserve">1in Blind Flange CL900 Raised FaceDims to ASME B16.5 NACE MR0175/ISO15156                                                                             </t>
  </si>
  <si>
    <t xml:space="preserve">2in Blind Flange CL900 Raised FaceDims to ASME B16.5 NACE MR0175/ISO15156                                                                             </t>
  </si>
  <si>
    <t xml:space="preserve">3in Blind Flange CL150 Raised FaceDims to ASME B16.5 NACE MR0175/ISO15156                                                                             </t>
  </si>
  <si>
    <t xml:space="preserve">1 1/2in Blind Flange CL900 Raised FaceDims to ASME B16.5 NACE MR0175/ISO15156                                                                             </t>
  </si>
  <si>
    <t xml:space="preserve">1 1/2in Blind Flange CL1500 Raised FaceDims to ASME B16.5 NACE MR0175/ISO15156                                                                             </t>
  </si>
  <si>
    <t xml:space="preserve">1in Blind Flange CL1500 Raised FaceDims to ASME B16.5 NACE MR0175/ISO15156                                                                             </t>
  </si>
  <si>
    <t xml:space="preserve">2in Blind Flange CL1500 Raised FaceDims to ASME B16.5 NACE MR0175/ISO15156                                                                             </t>
  </si>
  <si>
    <t xml:space="preserve">3/4in Blind Flange CL150 Raised FaceDims to ASME B16.5                                                                                                                                                </t>
  </si>
  <si>
    <t xml:space="preserve">1in Blind Flange CL150 Raised FaceDims to ASME B16.5                                                                                                                                                </t>
  </si>
  <si>
    <t xml:space="preserve">1/2in Blind Flange CL150 Raised FaceDims to ASME B16.5                                                                                                                                                </t>
  </si>
  <si>
    <t xml:space="preserve">2in Blind Flange CL150 Raised FaceDims to ASME B16.5                                                                                                                                                </t>
  </si>
  <si>
    <t xml:space="preserve">1 1/2in Blind Flange CL300 Raised FaceDims to ASME B16.5                                                                                                                                                </t>
  </si>
  <si>
    <t xml:space="preserve">1in Blind Flange CL300 Raised FaceDims to ASME B16.5                                                                                                                                                </t>
  </si>
  <si>
    <t xml:space="preserve">1/2in Blind Flange CL300 Raised FaceDims to ASME B16.5                                                                                                                                                </t>
  </si>
  <si>
    <t xml:space="preserve">2in Blind Flange CL300 Raised FaceDims to ASME B16.5                                                                                                                                                </t>
  </si>
  <si>
    <t xml:space="preserve">1 1/2in Blind Flange CL600 Raised FaceDims to ASME B16.5                                                                                                                                                </t>
  </si>
  <si>
    <t xml:space="preserve">1in Blind Flange CL600 Raised FaceDims to ASME B16.5                                                                                                                                                </t>
  </si>
  <si>
    <t xml:space="preserve">2in Blind Flange CL600 Raised FaceDims to ASME B16.5                                                                                                                                                </t>
  </si>
  <si>
    <t xml:space="preserve">3/4in Blind Flange CL600 Raised FaceDims to ASME B16.5                                                                                                                                                </t>
  </si>
  <si>
    <t xml:space="preserve">1in Blind Flange CL1500 Raised FaceDims to ASME B16.5                                                                                                                                                </t>
  </si>
  <si>
    <t xml:space="preserve">3in Blind Flange CL1500 Raised FaceDims to ASME B16.5                                                                                                                                                </t>
  </si>
  <si>
    <t xml:space="preserve">1 1/2in Blind Flange CL150 Raised FaceDims to ASME B16.5 NACE MR0175/ISO15156                                                                                                     </t>
  </si>
  <si>
    <t xml:space="preserve">1in Blind Flange CL150 Raised FaceDims to ASME B16.5 NACE MR0175/ISO15156                                                                                                     </t>
  </si>
  <si>
    <t xml:space="preserve">1/2in Blind Flange CL150 Raised FaceDims to ASME B16.5 NACE MR0175/ISO15156                                                                                                     </t>
  </si>
  <si>
    <t xml:space="preserve">2in Blind Flange CL150 Raised FaceDims to ASME B16.5 NACE MR0175/ISO15156                                                                                                     </t>
  </si>
  <si>
    <t xml:space="preserve">3/4in Blind Flange CL150 Raised FaceDims to ASME B16.5 NACE MR0175/ISO15156                                                                                                     </t>
  </si>
  <si>
    <t xml:space="preserve">1 1/2in Blind Flange CL300 Raised FaceDims to ASME B16.5 NACE MR0175/ISO15156                                                                                                     </t>
  </si>
  <si>
    <t xml:space="preserve">1in Blind Flange CL300 Raised FaceDims to ASME B16.5 NACE MR0175/ISO15156                                                                                                     </t>
  </si>
  <si>
    <t xml:space="preserve">1/2in Blind Flange CL300 Raised FaceDims to ASME B16.5 NACE MR0175/ISO15156                                                                                                     </t>
  </si>
  <si>
    <t xml:space="preserve">2in Blind Flange CL300 Raised FaceDims to ASME B16.5 NACE MR0175/ISO15156                                                                                                     </t>
  </si>
  <si>
    <t xml:space="preserve">1 1/2in Blind Flange CL600 Raised FaceDims to ASME B16.5 NACE MR0175/ISO15156                                                                                                     </t>
  </si>
  <si>
    <t xml:space="preserve">1in Blind Flange CL600 Raised FaceDims to ASME B16.5 NACE MR0175/ISO15156                                                                                                     </t>
  </si>
  <si>
    <t xml:space="preserve">1/2in Blind Flange CL600 Raised FaceDims to ASME B16.5 NACE MR0175/ISO15156                                                                                                     </t>
  </si>
  <si>
    <t xml:space="preserve">2in Blind Flange CL600 Raised FaceDims to ASME B16.5 NACE MR0175/ISO15156                                                                                                     </t>
  </si>
  <si>
    <t xml:space="preserve">1in Blind Flange CL900 Raised FaceDims to ASME B16.5 NACE MR0175/ISO15156                                                                                                     </t>
  </si>
  <si>
    <t xml:space="preserve">2in Blind Flange CL900 Raised FaceDims to ASME B16.5 NACE MR0175/ISO15156                                                                                                     </t>
  </si>
  <si>
    <t xml:space="preserve">1in Blind Flange CL1500 Raised FaceDims to ASME B16.5 NACE MR0175/ISO15156                                                                                                     </t>
  </si>
  <si>
    <t xml:space="preserve">3in Blind Flange CL1500 Raised FaceDims to ASME B16.5 NACE MR0175/ISO15156                                                                                                     </t>
  </si>
  <si>
    <t>1 1/2in Blind Flange CL150 RF</t>
  </si>
  <si>
    <t>1in Blind Flange CL150 RF</t>
  </si>
  <si>
    <t>2in Blind Flange CL150 RF</t>
  </si>
  <si>
    <t>3/4in Blind Flange CL150 RF</t>
  </si>
  <si>
    <t>1in Blind Flange CL300 RF</t>
  </si>
  <si>
    <t>3in Blind Flange CL300 RF</t>
  </si>
  <si>
    <t>1/2in Blind Flange CL150 RF</t>
  </si>
  <si>
    <t>1in Blind Flange CL150 FF</t>
  </si>
  <si>
    <t>3/4in Blind Flange CL150 FF</t>
  </si>
  <si>
    <t>1 1/2in Blind Flange CL150 FF</t>
  </si>
  <si>
    <t>2in Blind Flange CL150 FF</t>
  </si>
  <si>
    <t>5/8" X 115MM    STUD BOLT (CONT)    W/ 2 HVY HEX NUTS    B1.1   DIA (IMP) X LEN (MET)</t>
  </si>
  <si>
    <t>5/8" X 85MM    STUD BOLT (CONT)    W/ 2 HVY HEX NUTS    B1.1   DIA (IMP) X LEN (MET)</t>
  </si>
  <si>
    <t>3/4" X 105MM    STUD BOLT (CONT)    W/ 2 HVY HEX NUTS    B1.1   DIA (IMP) X LEN (MET)</t>
  </si>
  <si>
    <t>1/2" X 90MM    STUD BOLT (CONT)    W/ 2 HVY HEX NUTS    B1.1   DIA (IMP) X LEN (MET)</t>
  </si>
  <si>
    <t>1/2in, RF, CL.150, FLGD TO B16.5, FULL BORE, FLOATING BALL, LEVER, API6D</t>
  </si>
  <si>
    <t>ASTM A105/A216‐WCB/CWW/316SS, PTFE</t>
  </si>
  <si>
    <t>1in, RF, CL.150, FLGD TO B16.5, FULL BORE, FLOATING BALL, LEVER, API6D</t>
  </si>
  <si>
    <t>3/4in, RF, CL.150, FLGD TO B16.5, FULL BORE, FLOATING BALL, LEVER, API6D</t>
  </si>
  <si>
    <t>1 1/2in, RF, CL.150, FLGD TO B16.5, FULL BORE, FLOATING BALL, LEVER, API6D</t>
  </si>
  <si>
    <t>2in, RF, CL.150, FLGD TO B16.5, FULL BORE, FLOATING BALL, LEVER, API6D</t>
  </si>
  <si>
    <t>3in, RF, CL.150, FLGD TO B16.5, FULL BORE, FLOATING BALL, LEVER, API6D</t>
  </si>
  <si>
    <t>4in, RF, CL.150, FLGD TO B16.5, FULL BORE, FLOATING BALL, LEVER, API6D</t>
  </si>
  <si>
    <t>6in, RF, CL.150, FLGD TO B16.5, FULL BORE, FLOATING BALL, LEVER, API6D</t>
  </si>
  <si>
    <t>10in, RF, CL.150, FLGD TO B16.5, FULL BORE, FLOATING BALL, LEVER, API6D</t>
  </si>
  <si>
    <t>12in, RF, CL.150, FLGD TO B16.5, FULL BORE, FLOATING BALL, LEVER, API6D</t>
  </si>
  <si>
    <t>16in, RF, CL.150, FLGD TO B16.5, FULL BORE, FLOATING BALL, LEVER, API6D</t>
  </si>
  <si>
    <t>18in, RF, CL.150, FLGD TO B16.5, FULL BORE, FLOATING BALL, LEVER, API6D</t>
  </si>
  <si>
    <t>1in, FF, CL.150, DUAL PLATE, LUG TYPE, TO FIT BETWEEN B16.5 FLANGES, ASTM A105</t>
  </si>
  <si>
    <t xml:space="preserve"> ASTM A105/410SS</t>
  </si>
  <si>
    <t>2in, FF, CL.150, DUAL PLATE, LUG TYPE, TO FIT BETWEEN B16.5 FLANGES, ASTM A105</t>
  </si>
  <si>
    <t>ASTM A105/410SS</t>
  </si>
  <si>
    <t>3in, FF, CL.150, DUAL PLATE, LUG TYPE, TO FIT BETWEEN B16.5 FLANGES, ASTM A105</t>
  </si>
  <si>
    <t>4in, FF, CL.150, DUAL PLATE, LUG TYPE, TO FIT BETWEEN B16.5 FLANGES, ASTM A105</t>
  </si>
  <si>
    <t>2in, CL. 150,RF,  TRUNNION,FULL BORE,DOUBLE BLOCK AND BLEED,NEEDLE TYPE,BI-DIRECTIONAL,ISO 17292+ ISO 15156</t>
  </si>
  <si>
    <t>BODY: CARBON STEE
TRIM: SS 316/PTFE</t>
  </si>
  <si>
    <t>3/4in, RF, CL.150, FLGD TO B16.5, FULL BORE, FLOATING BALL, LEVER, ASTM A105</t>
  </si>
  <si>
    <t>ASTM A105/A216‐WCB/CWW/825, PTFE</t>
  </si>
  <si>
    <t>2in, RF, CL.150, FLGD TO B16.5, FULL BORE, FLOATING BALL, LEVER, ASTM A105</t>
  </si>
  <si>
    <t>3in, RF, CL.150, FLGD TO B16.5, FULL BORE, FLOATING BALL, LEVER, ASTM A105</t>
  </si>
  <si>
    <t>ASTM A105/825</t>
  </si>
  <si>
    <t>1/2in, RF, CL.150, FLGD TO B16.5, FULL BORE, FLOATING BALL, LEVER, ASTM A105</t>
  </si>
  <si>
    <t>ASTM A350‐LF2 CL 1/A352‐LCC/825, PTFE</t>
  </si>
  <si>
    <t>1in, RF, CL.150, FLGD TO B16.5, FULL BORE, FLOATING BALL, LEVER, ASTM A105</t>
  </si>
  <si>
    <t>1 1/2in, RF, CL.150, FLGD TO B16.5, FULL BORE, FLOATING BALL, LEVER, ASTM A105</t>
  </si>
  <si>
    <t>4in, RF, CL.150, FLGD TO B16.5, FULL BORE, FLOATING BALL, LEVER, ASTM A105</t>
  </si>
  <si>
    <t>6in, RF, CL.150, FLGD TO B16.5, FULL BORE, FLOATING BALL, LEVER, ASTM A105</t>
  </si>
  <si>
    <t>8in, RF, CL.150, FLGD TO B16.5, FULL BORE, FLOATING BALL, LEVER, ASTM A105</t>
  </si>
  <si>
    <t>10in, RF, CL.150, FLGD TO B16.5, FULL BORE, FLOATING BALL, LEVER, ASTM A105</t>
  </si>
  <si>
    <t>12in, RF, CL.150, FLGD TO B16.5, FULL BORE, FLOATING BALL, LEVER, ASTM A105</t>
  </si>
  <si>
    <t>14in, RF, CL.150, FLGD TO B16.5, FULL BORE, FLOATING BALL, LEVER, ASTM A105</t>
  </si>
  <si>
    <t>16in, RF, CL.150, FLGD TO B16.5, FULL BORE, FLOATING BALL, LEVER, ASTM A105</t>
  </si>
  <si>
    <t>20in, RF, CL.150, FLGD TO B16.5, FULL BORE, FLOATING BALL, LEVER, ASTM A105</t>
  </si>
  <si>
    <t>24in, RF, CL.150, FLGD TO B16.5, FULL BORE, FLOATING BALL, LEVER, ASTM A105</t>
  </si>
  <si>
    <t>ASTM A350‐LF2 CL 1/825</t>
  </si>
  <si>
    <t>ASTM A350‐LF2 CL 1/A352‐LCC/825</t>
  </si>
  <si>
    <t>10in, FF, CL.150, DUAL PLATE, LUG TYPE, TO FIT BETWEEN B16.5 FLANGES, ASTM A105</t>
  </si>
  <si>
    <t>24in, FF, CL.150, DUAL PLATE, LUG TYPE, TO FIT BETWEEN B16.5 FLANGES, ASTM A105</t>
  </si>
  <si>
    <t>ASTM A350‐LF2 CL 1/A352‐LCC / 825, PTFE</t>
  </si>
  <si>
    <t>2in, CL. 150,RF,  FLOATING BALL,FULL BORE,DOUBLE BLOCK AND BLEED,NEEDLE TYPE,BI-DIRECTIONAL,ISO 17292+ ISO 15156</t>
  </si>
  <si>
    <t>BODY: CARBON STEEL, LOW TEMP
TRIM: ALLOY 825/PTFE</t>
  </si>
  <si>
    <t>ASTM A182‐F316/A351‐CF8M / 316SS, PTFE</t>
  </si>
  <si>
    <t>1/2in, FF, CL.150, DUAL PLATE, LUG TYPE, TO FIT BETWEEN B16.5 FLANGES, ASTM A105</t>
  </si>
  <si>
    <t>ASTM A182‐F316 / 316SS, STELLITE</t>
  </si>
  <si>
    <t>ASTM A182‐F316/A351‐CF8M / 316SS, STELLITE</t>
  </si>
  <si>
    <t>14in, FF, CL.150, DUAL PLATE, LUG TYPE, TO FIT BETWEEN B16.5 FLANGES, ASTM A105</t>
  </si>
  <si>
    <t>20in, FF, CL.150, DUAL PLATE, LUG TYPE, TO FIT BETWEEN B16.5 FLANGES, ASTM A105</t>
  </si>
  <si>
    <t>3/4in, FF, CL.150, DUAL PLATE, LUG TYPE, TO FIT BETWEEN B16.5 FLANGES, ASTM A105</t>
  </si>
  <si>
    <t>NEEDLE</t>
  </si>
  <si>
    <t>BODY: STAINLESS STEEL
TRIM: AISI 316/PTFE</t>
  </si>
  <si>
    <t>1 1/2in, CL. 150,RF,  FLOATING BALL,FULL BORE,DOUBLE BLOCK AND BLEED,NEEDLE TYPE,BI-DIRECTIONAL,ISO 17292+ ISO 15156</t>
  </si>
  <si>
    <t>ASTM B367‐C2 / TITANIUM, PTFE</t>
  </si>
  <si>
    <t>ASTM B367‐C2 / TITANIUM</t>
  </si>
  <si>
    <t>ASTM B564 UNS N08825/A494‐CU5MCUC/825, PTFE</t>
  </si>
  <si>
    <t>ASTM A350‐LF2 CL1/A352‐LCC / 825 CLAD, PTFE</t>
  </si>
  <si>
    <t>18in, RF, CL.150, FLGD TO B16.5, FULL BORE, FLOATING BALL, LEVER, ASTM A105</t>
  </si>
  <si>
    <t>ASTM B564 UNS N08825 / 825</t>
  </si>
  <si>
    <t>1 1/2in, FF, CL.150, DUAL PLATE, LUG TYPE, TO FIT BETWEEN B16.5 FLANGES, ASTM A105</t>
  </si>
  <si>
    <t>ASTM B564 UNS N08825/A494‐CU5MCUC / 825</t>
  </si>
  <si>
    <t>6in, FF, CL.150, DUAL PLATE, LUG TYPE, TO FIT BETWEEN B16.5 FLANGES, ASTM A105</t>
  </si>
  <si>
    <t>ASTM A350‐LF2 CL1/A352‐LCC / 825 CLAD</t>
  </si>
  <si>
    <t>BODY: ALLOY 825
TRIM: ALLOY 825/PTFE</t>
  </si>
  <si>
    <t>ASTM B148‐UNS C95800 / ALU‐BRNZ, PTFE</t>
  </si>
  <si>
    <t>3/4in, RF, CL.150, FLANGED, FULL BORE, FLOATING BALL, LONG,BOLTED EXTENSION, ASME B16.10/ISO 17292/ISO 15156</t>
  </si>
  <si>
    <t>ASTM A536 60‐40‐18 / ALU‐BRNZ, PTFE</t>
  </si>
  <si>
    <t>3in, RF, CL.150, FLANGED, FULL BORE, FLOATING BALL, SHORT,BOLTED EXTENSION, ASME B16.10/ISO 17292/ISO 15156</t>
  </si>
  <si>
    <t>4in, RF, CL.150, FLANGED, FULL BORE, FLOATING BALL, SHORT,BOLTED EXTENSION, ASME B16.10/ISO 17292/ISO 15156</t>
  </si>
  <si>
    <t>6in, RF, CL.150, FLANGED, FULL BORE, FLOATING BALL, SHORT,BOLTED EXTENSION, ASME B16.10/ISO 17292/ISO 15156</t>
  </si>
  <si>
    <t>3in, FF, CL.150, DUAL PLATE, LUG TYPE, TO FIT BETWEEN B16.5 FLANGES, API STD 594</t>
  </si>
  <si>
    <t>ASTM A536 60‐40‐18 / ALU‐BRNZ</t>
  </si>
  <si>
    <t>4in, FF, CL.150, DUAL PLATE, LUG TYPE, TO FIT BETWEEN B16.5 FLANGES, API STD 594</t>
  </si>
  <si>
    <t>1in, RF, CL.150, FLANGED, FULL BORE, FLOATING BALL, LONG,BOLTED EXTENSION, ASME B16.10/ISO 17292/ISO 15156</t>
  </si>
  <si>
    <t>1 1/2in, RF, CL.150, FLANGED, FULL BORE, FLOATING BALL, LONG,BOLTED EXTENSION, ASME B16.10/ISO 17292/ISO 15156</t>
  </si>
  <si>
    <t>2in, RF, CL.150, FLANGED, REDUCED BORE, FLOATING BALL,SHORT,BOLTED EXTENSION, ASME B16.10/ISO 17292/ISO 15156</t>
  </si>
  <si>
    <t>2in, RF, CL.150, FLANGED, FULL BORE, FLOATING BALL,SHORT,BOLTED EXTENSION, ASME B16.10/ISO 17292/ISO 15156</t>
  </si>
  <si>
    <t>3in, RF, CL.150, FLANGED, REDUCED BORE, FLOATING BALL,SHORT,BOLTED EXTENSION, ASME B16.10/ISO 17292/ISO 15156</t>
  </si>
  <si>
    <t>3in, RF, CL.150, FLANGED, FULL BORE, FLOATING BALL,SHORT,BOLTED EXTENSION, ASME B16.10/ISO 17292/ISO 15156</t>
  </si>
  <si>
    <t>4in, RF, CL.150, FLANGED, REDUCED BORE, FLOATING BALL,SHORT,BOLTED EXTENSION, ASME B16.10/ISO 17292/ISO 15156</t>
  </si>
  <si>
    <t>6in, RF, CL.150, FLANGED, REDUCED BORE, FLOATING BALL,SHORT,BOLTED EXTENSION, ASME B16.10/ISO 17292/ISO 15156</t>
  </si>
  <si>
    <t>8in, RF, CL.150, FLANGED, REDUCED BORE, FLOATING BALL,SHORT,BOLTED EXTENSION, ASME B16.10/ISO 17292/ISO 15156</t>
  </si>
  <si>
    <t>2in, FF, CL.150, DUAL PLATE, LUG TYPE, TO FIT BETWEEN B16.5 FLANGES, API STD 594</t>
  </si>
  <si>
    <t>ASTM B148‐UNS C95800 / ALU‐BRNZ</t>
  </si>
  <si>
    <t>3in, RF, CL.150, STRAIGHT,STANDARD ,SINGLE,, API STD 602</t>
  </si>
  <si>
    <t>4in, RF, CL.150, CONCENTRIC, LUG TYPE,SOFT, BI-DIRECTIONAL,API STD 609</t>
  </si>
  <si>
    <t>6in, RF, CL.150, CONCENTRIC, LUG TYPE,SOFT, BI-DIRECTIONAL,API STD 609</t>
  </si>
  <si>
    <t>8in, RF, CL.150, CONCENTRIC, LUG TYPE,SOFT, BI-DIRECTIONAL,API STD 609</t>
  </si>
  <si>
    <t>24in, RF, CL.150, CONCENTRIC, LUG TYPE,SOFT, BI-DIRECTIONAL,API STD 609</t>
  </si>
  <si>
    <t>1/2in, RF, CL.150, FLANGED, FULL BORE, FLOATING BALL, LONG,BOLTED EXTENSION, ASME B16.10/ISO 17292/ISO 15156</t>
  </si>
  <si>
    <t>2in, RF, CL.150, FLANGED, FULL BORE, FLOATING BALL, LONG,BOLTED EXTENSION, ASME B16.10/ISO 17292/ISO 15156</t>
  </si>
  <si>
    <t>3in, RF, CL.150, FLANGED RF, FULL BORE, FLOATING BALL, SHORT,END ENTRY, ISO 17292</t>
  </si>
  <si>
    <t>4in, RF, CL.150, FLANGED RF, FULL BORE, FLOATING BALL, SHORT,END ENTRY, ISO 17292</t>
  </si>
  <si>
    <t>1in, RF, CL.300, FLANGED, FULL BORE, FLOATING BALL, LONG,BOLTED EXTENSION, ASME B16.10/ISO 17292/ISO 15156</t>
  </si>
  <si>
    <t>ASTM A105/A216‐WCB/CWW / 316SS, PTFE</t>
  </si>
  <si>
    <t>2in, RF, CL.300, FLANGED, FULL BORE, FLOATING BALL, LONG,BOLTED EXTENSION, ASME B16.10/ISO 17292/ISO 15156</t>
  </si>
  <si>
    <t>3in, RF, CL.300, FLANGED, FULL BORE, FLOATING BALL, LONG,BOLTED EXTENSION, ASME B16.10/ISO 17292/ISO 15156</t>
  </si>
  <si>
    <t>6in, RF, CL.300, FLANGED, FULL BORE, FLOATING BALL, LONG,BOLTED EXTENSION, ASME B16.10/ISO 17292/ISO 15156</t>
  </si>
  <si>
    <t>8in, RF, CL.300, FLANGED, FULL BORE, FLOATING BALL, LONG,BOLTED EXTENSION, ASME B16.10/ISO 17292/ISO 15156</t>
  </si>
  <si>
    <t>8in, FF, CL.300, DUAL PLATE, LUG TYPE, TO FIT BETWEEN B16.5 FLANGES, API STD 594</t>
  </si>
  <si>
    <t>ASTM A105/A216‐WCB/CWW / 410SS, STELLITE</t>
  </si>
  <si>
    <t>6in, RF, CL.300, STRAIGHT,STANDARD ,SINGLE,, API STD 602</t>
  </si>
  <si>
    <t>8in, RF, CL.300, STRAIGHT,STANDARD ,SINGLE,, API STD 602</t>
  </si>
  <si>
    <t>2in, RF, CL.300, DOUBLE BLOCK AND BLEED,  NEEDLE TYPE,BI-DIRECTIONA, ISO 17292/ISO 15156</t>
  </si>
  <si>
    <t>3/4in, RF, CL.300, FLANGED, FULL BORE, FLOATING BALL, LONG,BOLTED EXTENSION, ASME B16.10/ISO 17292/ISO 15156</t>
  </si>
  <si>
    <t>1 1/2in, RF, CL.300, FLANGED, FULL BORE, FLOATING BALL, LONG,BOLTED EXTENSION, ASME B16.10/ISO 17292/ISO 15156</t>
  </si>
  <si>
    <t>2in, FF, CL.300, DUAL PLATE, LUG TYPE, TO FIT BETWEEN B16.5 FLANGES, API STD 594</t>
  </si>
  <si>
    <t>ASTM A350‐LF2 CL 1 / 825</t>
  </si>
  <si>
    <t>6in, FF, CL.300, DUAL PLATE, LUG TYPE, TO FIT BETWEEN B16.5 FLANGES, API STD 594</t>
  </si>
  <si>
    <t xml:space="preserve"> ASTM A350‐LF2 CL 1/A352‐LCC / 825</t>
  </si>
  <si>
    <t>1in, RF, CL.300, STRAIGHT,STANDARD ,SINGLE,, API STD 602</t>
  </si>
  <si>
    <t>2in, RF, CL.300, STRAIGHT,STANDARD ,SINGLE,, API STD 602</t>
  </si>
  <si>
    <t>1/2in, RF, CL.300, FLANGED, FULL BORE, FLOATING BALL, LONG,BOLTED EXTENSION, ASME B16.10/ISO 17292/ISO 15156</t>
  </si>
  <si>
    <t>3in, FF, CL.300, DUAL PLATE, LUG TYPE, TO FIT BETWEEN B16.5 FLANGES, API STD 594</t>
  </si>
  <si>
    <t>16in, FF, CL.300, DUAL PLATE, LUG TYPE, TO FIT BETWEEN B16.5 FLANGES, API STD 594</t>
  </si>
  <si>
    <t>20in, FF, CL.300, DUAL PLATE, LUG TYPE, TO FIT BETWEEN B16.5 FLANGES, API STD 594</t>
  </si>
  <si>
    <t>1 1/2in, RF, CL.300, STRAIGHT,STANDARD ,SINGLE,, API STD 602</t>
  </si>
  <si>
    <t>2in, RF, CL.300, FULL BORE,DOUBLE BLOCK AND BLEED,  NEEDLE TYPE,BI-DIRECTIONA,FLOATING BALL ISO 17292/ISO 15156</t>
  </si>
  <si>
    <t xml:space="preserve">ASTM B564 UNS N08825/A494‐CU5MCUC / 825, PTFE </t>
  </si>
  <si>
    <t>4in, RF, CL.300, FLANGED, FULL BORE, FLOATING BALL, LONG,BOLTED EXTENSION, ASME B16.10/ISO 17292/ISO 15156</t>
  </si>
  <si>
    <t>12in, RF, CL.300, FLANGED, FULL BORE, FLOATING BALL, LONG,BOLTED EXTENSION, ASME B16.10/ISO 17292/ISO 15156</t>
  </si>
  <si>
    <t>14in, RF, CL.300, FLANGED, FULL BORE, FLOATING BALL, LONG,BOLTED EXTENSION, ASME B16.10/ISO 17292/ISO 15156</t>
  </si>
  <si>
    <t>20in, RF, CL.300, FLANGED, FULL BORE, FLOATING BALL, LONG,BOLTED EXTENSION, ASME B16.10/ISO 17292/ISO 15156</t>
  </si>
  <si>
    <t>1/2in, FF, CL.300, DUAL PLATE, LUG TYPE, TO FIT BETWEEN B16.5 FLANGES, API STD 594</t>
  </si>
  <si>
    <t>1in, RF, CL.600, FLANGED, FULL BORE, FLOATING BALL, LONG,BOLTED EXTENSION, ASME B16.10/ISO 17292/ISO 15156</t>
  </si>
  <si>
    <t>2in, RF, CL.600, FLANGED, FULL BORE, FLOATING BALL, LONG,BOLTED EXTENSION, ASME B16.10/ISO 17292/ISO 15156</t>
  </si>
  <si>
    <t>8in, RF, CL.600, FLANGED, FULL BORE, FLOATING BALL, LONG,BOLTED EXTENSION, ASME B16.10/ISO 17292/ISO 15156</t>
  </si>
  <si>
    <t>8in, FF, CL.600, DUAL PLATE, LUG TYPE, TO FIT BETWEEN B16.5 FLANGES, API STD 594</t>
  </si>
  <si>
    <t>8in, RF, CL.600, STRAIGHT,STANDARD ,SINGLE,, API STD 602</t>
  </si>
  <si>
    <t>2in, RF, CL.600, FULL BORE,DOUBLE BLOCK AND BLEED,  NEEDLE TYPE,BI-DIRECTIONA,TRUNNION, ISO 17292/ISO 15156</t>
  </si>
  <si>
    <t>1 1/2in, RF, CL.600, FLANGED, FULL BORE, FLOATING BALL, LONG,BOLTED EXTENSION, ASME B16.10/ISO 17292/ISO 15156</t>
  </si>
  <si>
    <t>4in, RF, CL.600, FLANGED, FULL BORE, FLOATING BALL, LONG,BOLTED EXTENSION, ASME B16.10/ISO 17292/ISO 15156</t>
  </si>
  <si>
    <t>6in, RF, CL.600, FLANGED, FULL BORE, FLOATING BALL, LONG,BOLTED EXTENSION, ASME B16.10/ISO 17292/ISO 15156</t>
  </si>
  <si>
    <t>12in, RF, CL.600, FLANGED, FULL BORE, FLOATING BALL, LONG,BOLTED EXTENSION, ASME B16.10/ISO 17292/ISO 15156</t>
  </si>
  <si>
    <t>14in, RF, CL.600, FLANGED, FULL BORE, FLOATING BALL, LONG,BOLTED EXTENSION, ASME B16.10/ISO 17292/ISO 15156</t>
  </si>
  <si>
    <t>2in, FF, CL.600, DUAL PLATE, LUG TYPE, TO FIT BETWEEN B16.5 FLANGES, API STD 594</t>
  </si>
  <si>
    <t>3/4in, RF, CL.600, FLANGED, FULL BORE, FLOATING BALL, LONG,BOLTED EXTENSION, ASME B16.10/ISO 17292/ISO 15156</t>
  </si>
  <si>
    <t>3in, RF, CL.600, FLANGED, FULL BORE, FLOATING BALL, LONG,BOLTED EXTENSION, ASME B16.10/ISO 17292/ISO 15156</t>
  </si>
  <si>
    <t>4in, FF, CL.600, DUAL PLATE, LUG TYPE, TO FIT BETWEEN B16.5 FLANGES, API STD 594</t>
  </si>
  <si>
    <t>12in, FF, CL.600, DUAL PLATE, LUG TYPE, TO FIT BETWEEN B16.5 FLANGES, API STD 594</t>
  </si>
  <si>
    <t>1in, RF, CL.600, STRAIGHT,STANDARD ,SINGLE,, API STD 602</t>
  </si>
  <si>
    <t>2in, RF, CL.600, STRAIGHT,STANDARD ,SINGLE,, API STD 602</t>
  </si>
  <si>
    <t>3in, RF, CL.600, STRAIGHT,STANDARD ,SINGLE,, API STD 602</t>
  </si>
  <si>
    <t>1/2in, RF, CL.600, FLANGED, FULL BORE, FLOATING BALL, LONG,BOLTED EXTENSION, ASME B16.10/ISO 17292/ISO 15156</t>
  </si>
  <si>
    <t>ASTM B564 UNS N08825/A494‐CU5MCUC / 825, PTFE</t>
  </si>
  <si>
    <t>12in, RF, CL.600, FLANGED, REDUCED BORE, TRUNNION MOUNTED BAL, STANDARD,BOLTED EXTENSION, API SPEC 6D</t>
  </si>
  <si>
    <t>1/2in, FF, CL.600, DUAL PLATE, LUG TYPE, TO FIT BETWEEN B16.5 FLANGES, API STD 594</t>
  </si>
  <si>
    <t>2in, RF, CL.600, FULL BORE,DOUBLE BLOCK AND BLEED,  NEEDLE TYPE,BI-DIRECTIONA,FLOATING BALL, ISO 17292/ISO 15156</t>
  </si>
  <si>
    <t>1in, RF, CL.900, FLANGED, FULL BORE, FLOATING BALL, LONG,BOLTED EXTENSION, ASME B16.10/ISO 17292/ISO 15156</t>
  </si>
  <si>
    <t>2in, RF, CL.900, FLANGED, FULL BORE, FLOATING BALL, LONG,BOLTED EXTENSION, ASME B16.10/ISO 17292/ISO 15156</t>
  </si>
  <si>
    <t>1in, RF, CL.1500, FLANGED, FULL BORE, FLOATING BALL, LONG,BOLTED EXTENSION, ASME B16.10/ISO 17292/ISO 15156</t>
  </si>
  <si>
    <t>3in, RF, CL.1500, FLANGED, FULL BORE, FLOATING BALL, LONG,BOLTED EXTENSION, ASME B16.10/ISO 17292/ISO 15156</t>
  </si>
  <si>
    <t>3in, RF, CL.1500, FLANGED, REDUCED BORE, TRUNNION MOUNTED BALL, STANDARD,BOLTED EXTENSION, API SPEC 6D/ISO 15156</t>
  </si>
  <si>
    <t>ASTM A350‐LF2 CL 1/A352‐LCC 6mm CA / 825, PTFE</t>
  </si>
  <si>
    <t>2in, RF, CL.150, FLANGED, REDUCED BORE, FLOATING BALL, SHORT,BOLTED EXTENSION, ASME B16.10/ISO 17292/ISO 15156</t>
  </si>
  <si>
    <t>3in, RF, CL.150, FLANGED, REDUCED BORE, FLOATING BALL, SHORT,BOLTED EXTENSION, ASME B16.10/ISO 17292/ISO 15156</t>
  </si>
  <si>
    <t>4in,RF, CL.150, FLANGED, REDUCED BORE, FLOATING BALL, SHORT,BOLTED EXTENSION, ASME B16.10/ISO 17292/ISO 15156</t>
  </si>
  <si>
    <t>8in, RF, CL.150, FLANGED, REDUCED BORE, FLOATING BALL, SHORT,BOLTED EXTENSION, ASME B16.10/ISO 17292/ISO 15156</t>
  </si>
  <si>
    <t>20in, RF, CL.150, FLANGED, REDUCED BORE, TRUNNION MOUNTED BALL, STANDARD,BOLTED EXTENSION, API SPEC 6D/ISO 15156</t>
  </si>
  <si>
    <t>2in, RF, CL.150, PISTON, STANDARD BORE, FLANGES, UNI-DIRECTIONAL,API STD 602/ISO15156</t>
  </si>
  <si>
    <t>ASTM A350‐LF2 CL 1/A352‐LCC 6mm CA / 825</t>
  </si>
  <si>
    <t>4in, RF, CL.150, STRAIGHT,DISC ,FULL BORE,SINGLE,FLANGED, API 623/ISO15156</t>
  </si>
  <si>
    <t>1 1/2in, RF, CL.1500, FLANGED, FULL BORE, FLOATING BALL, LONG,BOLTED EXTENSION, ASME B16.10/ISO 17292/ISO 15156</t>
  </si>
  <si>
    <t>10in, RF, CL.1500, FLANGED, REDUCED BORE,TRUNNION MOUNTED BALL, STANDARD,BOLTED EXTENSION, API SPEC 6D/ISO 15156</t>
  </si>
  <si>
    <t>2in, RF, CL.1500, FLANGED, REDUCED BORE, FLOATING BALL, LONG,BOLTED EXTENSION, ASME B16.10/ISO 17292/ISO 15156</t>
  </si>
  <si>
    <t>12in, RF, CL.1500, FLANGED, REDUCED BORE,TRUNNION MOUNTED BALL, STANDARD,BOLTED EXTENSION, API SPEC 6D/ISO 15156</t>
  </si>
  <si>
    <t>2in, RF, CL.1500, PISTON, STANDARD BORE, FLANGES, UNI-DIRECTIONAL,API STD 602/ISO15156</t>
  </si>
  <si>
    <t>2in, RF, CL.1500, STRAIGHT,DISC ,FULL BORE,SINGLE,FLANGED, API 623/ISO15156</t>
  </si>
  <si>
    <t xml:space="preserve">3in Sch10S Elbow 90 Degrees Long Radius SeamlessBW Dims to ASME B16.9 NACE MR0175/ISO15156                                                                     </t>
  </si>
  <si>
    <t>Alloy 825ASTM B366‐WPNICMC</t>
  </si>
  <si>
    <t xml:space="preserve">2in Sch10S Elbow 90 Degrees Long Radius SeamlessBW Dims to ASME B16.9 NACE MR0175/ISO15156                                                                     </t>
  </si>
  <si>
    <t xml:space="preserve">1 1/2in Sch10S Elbow 90 Degrees Long Radius SeamlessBW Dims to ASME B16.9 NACE MR0175/ISO15156                                                                     </t>
  </si>
  <si>
    <t xml:space="preserve">1in Sch10S Elbow 90 Degrees Long Radius SeamlessBW Dims to ASME B16.9 NACE MR0175/ISO15156                                                                     </t>
  </si>
  <si>
    <t xml:space="preserve">3/4in Sch40S Elbow 90 Degrees Long Radius SeamlessBW Dims to ASME B16.9 NACE MR0175/ISO15156                                                                     </t>
  </si>
  <si>
    <t xml:space="preserve">1/2in Sch40S Elbow 90 Degrees Long Radius SeamlessBW Dims to ASME B16.9 NACE MR0175/ISO15156                                                                     </t>
  </si>
  <si>
    <t xml:space="preserve">3in Sch10S Elbow 45 Degrees Long Radius SeamlessBW Dims to ASME B16.9 NACE MR0175/ISO15156                                                                     </t>
  </si>
  <si>
    <t xml:space="preserve">2in Sch10S Elbow 45 Degrees Long Radius SeamlessBW Dims to ASME B16.9 NACE MR0175/ISO15156                                                                     </t>
  </si>
  <si>
    <t xml:space="preserve">1 1/2in Sch10S Elbow 45 Degrees Long Radius SeamlessBW Dims to ASME B16.9 NACE MR0175/ISO15156                                                                     </t>
  </si>
  <si>
    <t xml:space="preserve">1in Sch10S Elbow 45 Degrees Long Radius SeamlessBW Dims to ASME B16.9 NACE MR0175/ISO15156                                                                     </t>
  </si>
  <si>
    <t xml:space="preserve">3/4in Sch40S Elbow 45 Degrees Long Radius SeamlessBW Dims to ASME B16.9 NACE MR0175/ISO15156                                                                     </t>
  </si>
  <si>
    <t xml:space="preserve">1/2in Sch40S Elbow 45 Degrees Long Radius SeamlessBW Dims to ASME B16.9 NACE MR0175/ISO15156                                                                     </t>
  </si>
  <si>
    <t xml:space="preserve">3in Sch80 Elbow 45 Degrees Seamless BW Dims to ASME B16.9                                                                                                                                        </t>
  </si>
  <si>
    <t xml:space="preserve">2in Sch80 Elbow 45 Degrees Seamless BW Dims to ASME B16.9                                                                                                                                        </t>
  </si>
  <si>
    <t xml:space="preserve">1 1/2in Sch160 Elbow 45 Degrees Seamless BW Dims to ASME B16.9                                                                                                                                        </t>
  </si>
  <si>
    <t xml:space="preserve">1in Sch160 Elbow 45 Degrees Seamless BW Dims to ASME B16.9                                                                                                                                        </t>
  </si>
  <si>
    <t xml:space="preserve">1/2in Sch160 Elbow 45 Degrees Seamless BW Dims to ASME B16.9                                                                                                                                        </t>
  </si>
  <si>
    <t xml:space="preserve">3in Sch80 Elbow 90 Degrees Long Radius Seamless BW Dims to ASME B16.9                                                                                                                  </t>
  </si>
  <si>
    <t xml:space="preserve">1 1/2in Sch160 Elbow 90 Degrees Long Radius Seamless BW Dims to ASME B16.9                                                                                                                  </t>
  </si>
  <si>
    <t xml:space="preserve">1in Sch160 Elbow 90 Degrees Long Radius Seamless BW Dims to ASME B16.9                                                                                                                  </t>
  </si>
  <si>
    <t xml:space="preserve">1/2in Sch160 Elbow 90 Degrees Long Radius Seamless BW Dims to ASME B16.9                                                                                                                  </t>
  </si>
  <si>
    <t xml:space="preserve">2in 2.5mm WT Elbow 45 Degrees Seamless BW  EEMUA 234                                                                                                                                               </t>
  </si>
  <si>
    <t xml:space="preserve">2in 2.5mm WT Elbow 90 Degrees Seamless BW  EEMUA 234                                                                                                                                               </t>
  </si>
  <si>
    <t xml:space="preserve">3in Elbow 90 Deg Helical Filament Wound Bell &amp; Spigot  Dims to Manufacturers Standard                                                                                         </t>
  </si>
  <si>
    <t xml:space="preserve">2in Elbow 90 Deg Helical Filament Wound Bell &amp; Spigot  Dims to Manufacturers Standard                                                                                         </t>
  </si>
  <si>
    <t xml:space="preserve">3/4in Elbow 90 Deg Helical Filament Wound Bell &amp; Spigot  Dims to Manufacturers Standard                                                                                         </t>
  </si>
  <si>
    <t xml:space="preserve">1in Elbow 90 Deg Helical Filament Wound Bell &amp; Spigot  Dims to Manufacturers Standard                                                                                         </t>
  </si>
  <si>
    <t xml:space="preserve">3in Elbow 45 Deg Helical Filament Wound Bell &amp; Spigot  Dims to Manufacturers Standard                                                                                         </t>
  </si>
  <si>
    <t xml:space="preserve">2in Elbow 45 Deg Helical Filament Wound Bell &amp; Spigot  Dims to Manufacturers Standard                                                                                         </t>
  </si>
  <si>
    <t xml:space="preserve">3/4in Elbow 45 Deg Helical Filament Wound Bell &amp; Spigot  Dims to Manufacturers Standard                                                                                         </t>
  </si>
  <si>
    <t xml:space="preserve">1in Elbow 45 Deg Helical Filament Wound Bell &amp; Spigot  Dims to Manufacturers Standard                                                                                         </t>
  </si>
  <si>
    <t>3in Elbow 45 Deg Helical Filament Wound Bell &amp; Spigot Long Radius 20 Bar Dims to Manufacturers Standard</t>
  </si>
  <si>
    <t>2in Elbow 45 Deg Helical Filament Wound Bell &amp; Spigot Long Radius 20 Bar Dims to Manufacturers Standard</t>
  </si>
  <si>
    <t>3/4in Elbow 45 Deg Helical Filament Wound Bell &amp; Spigot Long Radius 20 Bar Dims to Manufacturers Standard</t>
  </si>
  <si>
    <t>1in Elbow 45 Deg Helical Filament Wound Bell &amp; Spigot Long Radius 20 Bar Dims to Manufacturers Standard</t>
  </si>
  <si>
    <t>3in Elbow 90 Deg Helical Filament Wound Bell &amp; Spigot Long Radius 20 Bar Dims to Manufacturers Standard</t>
  </si>
  <si>
    <t>2in Elbow 90 Deg Helical Filament Wound Bell &amp; Spigot Long Radius 20 Bar Dims to Manufacturers Standard</t>
  </si>
  <si>
    <t>3/4in Elbow 90 Deg Helical Filament Wound Bell &amp; Spigot Long Radius 20 Bar Dims to Manufacturers Standard</t>
  </si>
  <si>
    <t>1in Elbow 90 Deg Helical Filament Wound Bell &amp; Spigot Long Radius 20 Bar Dims to Manufacturers Standard</t>
  </si>
  <si>
    <t xml:space="preserve">3in Sch80 Elbow 45 Degrees Long Radius SeamlessBW Dims to ASME B16.9 NACE MR0175/ISO15156                                                     </t>
  </si>
  <si>
    <t xml:space="preserve">2in Sch80 Elbow 45 Degrees Long Radius SeamlessBW Dims to ASME B16.9 NACE MR0175/ISO15156                                                     </t>
  </si>
  <si>
    <t xml:space="preserve">1 1/2in Sch160 Elbow 45 Degrees Long Radius SeamlessBW Dims to ASME B16.9 NACE MR0175/ISO15156                                                     </t>
  </si>
  <si>
    <t xml:space="preserve">1in Sch160 Elbow 45 Degrees Long Radius SeamlessBW Dims to ASME B16.9 NACE MR0175/ISO15156                                                     </t>
  </si>
  <si>
    <t xml:space="preserve">3/4in Sch160 Elbow 45 Degrees Long Radius SeamlessBW Dims to ASME B16.9 NACE MR0175/ISO15156                                                     </t>
  </si>
  <si>
    <t xml:space="preserve">3in Sch80 Elbow 90 Degrees Long Radius SeamlessBW Dims to ASME B16.9 NACE MR0175/ISO15156                                                     </t>
  </si>
  <si>
    <t xml:space="preserve">1 1/2in Sch160 Elbow 90 Degrees Long Radius SeamlessBW Dims to ASME B16.9 NACE MR0175/ISO15156                                                     </t>
  </si>
  <si>
    <t xml:space="preserve">1in Sch160 Elbow 90 Degrees Long Radius SeamlessBW Dims to ASME B16.9 NACE MR0175/ISO15156                                                     </t>
  </si>
  <si>
    <t xml:space="preserve">3/4in Sch160 Elbow 90 Degrees Long Radius SeamlessBW Dims to ASME B16.9 NACE MR0175/ISO15156                                                     </t>
  </si>
  <si>
    <t xml:space="preserve">3in Sch10S Elbow 90 Degrees Long Radius SeamlessBW Dims to ASME B16.9 NACE MR0175/ISO15156                                                                 </t>
  </si>
  <si>
    <t xml:space="preserve">1 1/2in Sch10S Elbow 90 Degrees Long Radius SeamlessBW Dims to ASME B16.9 NACE MR0175/ISO15156                                                                 </t>
  </si>
  <si>
    <t xml:space="preserve">1in Sch10S Elbow 90 Degrees Long Radius SeamlessBW Dims to ASME B16.9 NACE MR0175/ISO15156                                                                 </t>
  </si>
  <si>
    <t xml:space="preserve">3/4in Sch40S Elbow 90 Degrees Long Radius SeamlessBW Dims to ASME B16.9 NACE MR0175/ISO15156                                                                 </t>
  </si>
  <si>
    <t xml:space="preserve">3in Sch10S Elbow 45 Degrees Long Radius SeamlessBW Dims to ASME B16.9 NACE MR0175/ISO15156                                                                 </t>
  </si>
  <si>
    <t xml:space="preserve">2in Sch10S Elbow 45 Degrees Long Radius SeamlessBW Dims to ASME B16.9 NACE MR0175/ISO15156                                                                 </t>
  </si>
  <si>
    <t xml:space="preserve">1 1/2in Sch10S Elbow 45 Degrees Long Radius SeamlessBW Dims to ASME B16.9 NACE MR0175/ISO15156                                                                 </t>
  </si>
  <si>
    <t xml:space="preserve">1in Sch10S Elbow 45 Degrees Long Radius SeamlessBW Dims to ASME B16.9 NACE MR0175/ISO15156                                                                 </t>
  </si>
  <si>
    <t xml:space="preserve">3/4in Sch40S Elbow 45 Degrees Long Radius SeamlessBW Dims to ASME B16.9 NACE MR0175/ISO15156                                                                 </t>
  </si>
  <si>
    <t xml:space="preserve">3in Sch10S Equal Tee SeamlessBW Dims to ASME B16.9 NACE MR0175/ISO15156                                                                                                          </t>
  </si>
  <si>
    <t xml:space="preserve">2in Sch10S Equal Tee SeamlessBW Dims to ASME B16.9 NACE MR0175/ISO15156                                                                                                          </t>
  </si>
  <si>
    <t xml:space="preserve">1in Sch10S Equal Tee SeamlessBW Dims to ASME B16.9 NACE MR0175/ISO15156                                                                                                          </t>
  </si>
  <si>
    <t xml:space="preserve">1/2in Sch40S Equal Tee SeamlessBW Dims to ASME B16.9 NACE MR0175/ISO15156                                                                                                          </t>
  </si>
  <si>
    <t>3in SCH10S x 3/4in SCH40S Branch Fitting Flanged CL150 Raised Face Dims to ASME B16.5 150mm Standout Dims to MSS SP‐97 NACE
MR0175/ISO15156</t>
  </si>
  <si>
    <t>2in SCH10S x 3/4in SCH40S Branch Fitting Flanged CL150 Raised Face Dims to ASME B16.5 150mm Standout Dims to MSS SP‐97 NACE
MR0175/ISO15156</t>
  </si>
  <si>
    <t xml:space="preserve">2in Sch10S x 1in Sch10S Reducing Tee SeamlessBW Dims to ASME B16.9 NACE MR0175/ISO15156                                                                             </t>
  </si>
  <si>
    <t>3in SCH10S x 1in SCH10S Branch Fitting Flanged CL150 Raised Face Dims to ASME B16.5 150mm Standout Dims to MSS SP‐97 NACE
MR0175/ISO15156</t>
  </si>
  <si>
    <t xml:space="preserve">3in Sch10S x 2in Sch10S Reducing Tee SeamlessBW Dims to ASME B16.9 NACE MR0175/ISO15156                                                                             </t>
  </si>
  <si>
    <t xml:space="preserve">3in Sch80 Equal Tee Seamless BW Dims to ASME B16.9 NACE MR0175/ISO15156                                                                                                         </t>
  </si>
  <si>
    <t xml:space="preserve">2in Sch80 Equal Tee Seamless BW Dims to ASME B16.9 NACE MR0175/ISO15156                                                                                                         </t>
  </si>
  <si>
    <t xml:space="preserve">1 1/2in Sch160 Equal Tee Seamless BW Dims to ASME B16.9 NACE MR0175/ISO15156                                                                                                         </t>
  </si>
  <si>
    <t xml:space="preserve">1in Sch160 Equal Tee Seamless BW Dims to ASME B16.9 NACE MR0175/ISO15156                                                                                                         </t>
  </si>
  <si>
    <t xml:space="preserve">1/2in Sch160 Equal Tee Seamless BW Dims to ASME B16.9 NACE MR0175/ISO15156                                                                                                         </t>
  </si>
  <si>
    <t xml:space="preserve">1 1/2in Sch160 x 1in Sch160 Reducing Tee Seamless BW Dims to ASME B16.9                                                                                                                           </t>
  </si>
  <si>
    <t xml:space="preserve">2in Sch80 x 1in Sch160 Reducing Tee Seamless BW Dims to ASME B16.9                                                                                                                           </t>
  </si>
  <si>
    <t xml:space="preserve">3in SCH80 x 1in SCH160 Branch Fitting Flanged CL150 Raised Face Dims to ASME B16.5 150mm Standout Dims to MSS SP‐97                                            </t>
  </si>
  <si>
    <t xml:space="preserve">3in Sch80 x 2in Sch80 Reducing Tee Seamless BW Dims to ASME B16.9                                                                                                                           </t>
  </si>
  <si>
    <t xml:space="preserve">3in SCH80 x 3/4in SCH160 Branch Fitting Flanged CL150 Raised Face Dims to ASME B16.5 150mm Standout Dims to MSS SP‐97                                            </t>
  </si>
  <si>
    <t xml:space="preserve">2in SCH80 x 3/4in SCH160 Branch Fitting Flanged CL150 Raised Face Dims to ASME B16.5 150mm Standout Dims to MSS SP‐97                                            </t>
  </si>
  <si>
    <t xml:space="preserve">1in Sch160 x 3/4in Sch160 Reducing Tee Seamless BW Dims to ASME B16.9                                                                                                                           </t>
  </si>
  <si>
    <t xml:space="preserve">3in 2.5mm WT Equal Tee Seamless BW  EEMUA 234                                                                                                                                                             </t>
  </si>
  <si>
    <t xml:space="preserve">2in 2.5mm WT Equal Tee Seamless BW  EEMUA 234                                                                                                                                                             </t>
  </si>
  <si>
    <t xml:space="preserve">1 1/2in 2.5mm WT Equal Tee Seamless BW  EEMUA 234                                                                                                                                                             </t>
  </si>
  <si>
    <t xml:space="preserve">3in 2.5mm WT x 2in 2.5mm WT Reducing Tee Seamless BW  EEMUA 234                                                                                                                         </t>
  </si>
  <si>
    <t xml:space="preserve">3in 2.5mm WT x 1 1/2in 2.5mm WT Reducing Tee Seamless BW  EEMUA 234                                                                                                                         </t>
  </si>
  <si>
    <t xml:space="preserve">2in 2.5mm WT x 1 1/2in 2.5mm WT Reducing Tee Seamless BW  EEMUA 234                                                                                                                         </t>
  </si>
  <si>
    <t xml:space="preserve">3in Equal Tee Helical Filament Wound Bell &amp; Spigot  Dims to Manufacturers Standard                                                                                                </t>
  </si>
  <si>
    <t xml:space="preserve">2in Equal Tee Helical Filament Wound Bell &amp; Spigot  Dims to Manufacturers Standard                                                                                                </t>
  </si>
  <si>
    <t xml:space="preserve">1 1/2in Equal Tee Helical Filament Wound Bell &amp; Spigot  Dims to Manufacturers Standard                                                                                                </t>
  </si>
  <si>
    <t xml:space="preserve">1in Equal Tee Helical Filament Wound Bell &amp; Spigot  Dims to Manufacturers Standard                                                                                                </t>
  </si>
  <si>
    <t xml:space="preserve">3in x 2in Reducing Tee Helical Filament Wound Bell &amp; Spigot  Dims to Manufacturers Standard                                                                                </t>
  </si>
  <si>
    <t xml:space="preserve">2in x 1in Reducing Tee Helical Filament Wound Bell &amp; Spigot  Dims to Manufacturers Standard                                                                                </t>
  </si>
  <si>
    <t xml:space="preserve">3in x 1 1/2in Reducing Tee Helical Filament Wound Bell &amp; Spigot  Dims to Manufacturers Standard                                                                                </t>
  </si>
  <si>
    <t>3in x 1in Branch Saddle Helical Filament Wound Dims to Manufacturers Standard: 20 Bar</t>
  </si>
  <si>
    <t>GRUP‐lsophthallc Polyester</t>
  </si>
  <si>
    <t xml:space="preserve">3in Equal Tee Helical Filament Wound Bell &amp; Spigot Dims to Manufacturers Standard                                                                                                </t>
  </si>
  <si>
    <t>GRVE‐Bls phenol A Vinylester 20 Bar</t>
  </si>
  <si>
    <t>2in Equal Tee Helical Filament Wound Bell &amp; Spigot Dims to Manufacturers Standard</t>
  </si>
  <si>
    <t>1 1/2in Equal Tee Helical Filament Wound Bell &amp; Spigot Dims to Manufacturers Standard</t>
  </si>
  <si>
    <t>1in Equal Tee Helical Filament Wound Bell &amp; Spigot Dims to Manufacturers Standard</t>
  </si>
  <si>
    <t>3in x 1 1/2in Reducing Tee Helical Filament Wound Bell &amp; Spigot Dims to Manufacturers Standard</t>
  </si>
  <si>
    <t>3in x 2in Reducing Tee Helical Filament Wound Bell &amp; Spigot Dims to Manufacturers Standard</t>
  </si>
  <si>
    <t>GRVE‐Bls phenol A: Vinylester</t>
  </si>
  <si>
    <t>2in x 1in Reducing Tee Helical Filament Wound Bell &amp; Spigot Dims to Manufacturers Standard</t>
  </si>
  <si>
    <t>1 1/2in x 1in Reducing Tee Helical Filament Wound Bell &amp; Spigot Dims to Manufacturers Standa</t>
  </si>
  <si>
    <t xml:space="preserve">3in Sch80 Equal Tee Seamless BW Dims to ASME B16.9 NACE MR0175/ISO15156                                                                                         </t>
  </si>
  <si>
    <t xml:space="preserve">1 1/2in Sch160 Equal Tee Seamless BW Dims to ASME B16.9 NACE MR0175/ISO15156                                                                                         </t>
  </si>
  <si>
    <t xml:space="preserve">1in Sch160 Equal Tee Seamless BW Dims to ASME B16.9 NACE MR0175/ISO15156                                                                                         </t>
  </si>
  <si>
    <t xml:space="preserve">1/2in Sch160 Equal Tee Seamless BW Dims to ASME B16.9 NACE MR0175/ISO15156                                                                                         </t>
  </si>
  <si>
    <t xml:space="preserve">3in Sch80 x 2in Sch80 Reducing Tee Seamless BW Dims to ASME B16.9 NACE MR0175/ISO15156                                                              </t>
  </si>
  <si>
    <t xml:space="preserve">3in Sch80 x 1 1/2in Sch160 Reducing Tee Seamless BW Dims to ASME B16.9 NACE MR0175/ISO15156                                                              </t>
  </si>
  <si>
    <t xml:space="preserve">3in SCH80 x 1in SCH160 Branch Fitting Flanged CL150 Raised Face Dims to ASME B16.5 150mm Standout Dims to MSS SP‐97 NA </t>
  </si>
  <si>
    <t xml:space="preserve">3in SCH80 x 3/4in SCH160 Branch Fitting Flanged CL150 Raised Face Dims to ASME B16.5 150mm Standout Dims to MSS SP‐97 NA </t>
  </si>
  <si>
    <t xml:space="preserve">1 1/2in Sch160 x 1in Sch160 Reducing Tee Seamless BW Dims to ASME B16.9 NACE MR0175/ISO15156                                                              </t>
  </si>
  <si>
    <t xml:space="preserve">2in Sch80 x 1in Sch160 Reducing Tee Seamless BW Dims to ASME B16.9 NACE MR0175/ISO15156                                                              </t>
  </si>
  <si>
    <t xml:space="preserve">2in SCH80 x 3/4in SCH160 Branch Fitting Flanged CL150 Raised Face Dims to ASME B16.5 150mm Standout Dims to MSS SP‐97 NA </t>
  </si>
  <si>
    <t>3in Sch10S Equal Tee SeamlessBW Dims to ASME B16.9 NACE MR0175/ISO15156</t>
  </si>
  <si>
    <t>2in Sch10S Equal Tee SeamlessBW Dims to ASME B16.9 NACE MR0175/ISO15156</t>
  </si>
  <si>
    <t>1in Sch10S Equal Tee SeamlessBW Dims to ASME B16.9 NACE MR0175/ISO15156</t>
  </si>
  <si>
    <t>3in SCH10S x 1in SCH10S Branch Fitting Flanged CL151560 Raised Face Dims to ASME B16.5 151560mm Standout Dims to MSS SP‐97 NACE MR0175/ISO15156</t>
  </si>
  <si>
    <t xml:space="preserve">3in Sch10S x 2in Sch10S Reducing Tee SeamlessBW Dims to ASME B16.9 NACE MR0175/ISO15156                                                                         </t>
  </si>
  <si>
    <t xml:space="preserve">2in Sch10S x 1in Sch10S Reducing Tee SeamlessBW Dims to ASME B16.9 NACE MR0175/ISO15156                                                                         </t>
  </si>
  <si>
    <t>3in SCH10S x 3/4in SCH40S Branch Fitting Flanged CL151560 Raised Face Dims to ASME B16.5 151560mm Standout Dims to MSS SP‐97 NACE MR0175/ISO15156</t>
  </si>
  <si>
    <t>2in SCH10S x 3/4in SCH40S Branch Fitting Flanged CL151560 Raised Face Dims to ASME B16.5 151560mm Standout Dims to MSS SP‐97 NACE MR0175/ISO15156</t>
  </si>
  <si>
    <t>ECC REDUCER</t>
  </si>
  <si>
    <t xml:space="preserve">18in Sch20 x 16in Sch20 Eccentric Reducer Seamless BW Dims to ASME B16.9                                                                                                                 </t>
  </si>
  <si>
    <t xml:space="preserve">3in Sch80 x 2in Sch80 Eccentric Reducer Seamless BW Dims to ASME B16.9                                                                                                                 </t>
  </si>
  <si>
    <t xml:space="preserve">3in Sch80 x 2in Sch80 Eccentric Reducer Seamless BW Dims to ASME B16.9 NACE MR0175/ISO15156                                                                                                                 </t>
  </si>
  <si>
    <t xml:space="preserve">2in Sch80 x 1in Sch160 Eccentric Reducer Seamless BW Dims to ASME B16.9 NACE MR0175/ISO15156                                                                                                                 </t>
  </si>
  <si>
    <t xml:space="preserve">2in Sch80 x 1in Sch160 Eccentric Reducer SeamlessBW  Dims to ASME B16.9 NACE MR0175/ISO15156                </t>
  </si>
  <si>
    <t>Low Temp Carbon Steel ASTM A420 WPl6 CLAD UNS N08825</t>
  </si>
  <si>
    <t>3in Sch10S x 2in Sch10S Eccentric Reducer SeamlessBW Dims to ASME B16.9</t>
  </si>
  <si>
    <t xml:space="preserve">2in x 1in Eccentric Reducer Helical Filament Wound Bell &amp; Spigot   Dims to Manufacturers Standard                                                                    </t>
  </si>
  <si>
    <t xml:space="preserve">3in x 2in Eccentric Reducer Helical Filament Wound Bell &amp; Spigot   Dims to Manufacturers Standard                                                                    </t>
  </si>
  <si>
    <t xml:space="preserve">14in Sch20 x 12in Sch20 Eccentric Reducer SeamlessBW Dims to ASME B16.9 NACE MR0175/ISO15156                </t>
  </si>
  <si>
    <t>Low Temp Carbon Steel ASTM A420 WPL6 + CLAD UNS N08825</t>
  </si>
  <si>
    <t>CONCENTRIC REDUCER</t>
  </si>
  <si>
    <t xml:space="preserve">3in Sch10S x 2in Sch10S Concentric Reducer SeamlessBW Dims to ASME B16.9 NACE MR0175/ISO15156                                                                 </t>
  </si>
  <si>
    <t xml:space="preserve">3in Sch10S x 1in Sch10S Concentric Reducer SeamlessBW Dims to ASME B16.9 NACE MR0175/ISO15156                                                                 </t>
  </si>
  <si>
    <t xml:space="preserve">3in Sch10S x 1/2in Sch10S Concentric Reducer SeamlessBW Dims to ASME B16.9 NACE MR0175/ISO15156                                                                 </t>
  </si>
  <si>
    <t xml:space="preserve">2in Sch10S x 1in Sch10S Concentric Reducer SeamlessBW Dims to ASME B16.9 NACE MR0175/ISO15156                                                                 </t>
  </si>
  <si>
    <t xml:space="preserve">2in Sch10S x 1/2in Sch40S Concentric Reducer SeamlessBW Dims to ASME B16.9 NACE MR0175/ISO15156                                                                 </t>
  </si>
  <si>
    <t xml:space="preserve">1 1/2in Sch10S x 1in Sch10S Concentric Reducer SeamlessBW Dims to ASME B16.9 NACE MR0175/ISO15156                                                                 </t>
  </si>
  <si>
    <t xml:space="preserve">1 1/2in Sch10S x 1/2in Sch40S Concentric Reducer SeamlessBW Dims to ASME B16.9 NACE MR0175/ISO15156                                                                 </t>
  </si>
  <si>
    <t xml:space="preserve">1in Sch10S x 1/2in Sch40S Concentric Reducer SeamlessBW Dims to ASME B16.9 NACE MR0175/ISO15156                                                                 </t>
  </si>
  <si>
    <t xml:space="preserve">3in Sch80 x 2in Sch80 Concentric Reducer Seamless BW Dims to ASME B16.9                                                                                                                 </t>
  </si>
  <si>
    <t xml:space="preserve">3in Sch80 x 1 1/2in Sch160 Concentric Reducer Seamless BW Dims to ASME B16.9                                                                                                                 </t>
  </si>
  <si>
    <t xml:space="preserve">3in Sch80 x 1in Sch160 Concentric Reducer Seamless BW Dims to ASME B16.9                                                                                                                 </t>
  </si>
  <si>
    <t xml:space="preserve">3in Sch80 x 1/2in Sch160 Concentric Reducer Seamless BW Dims to ASME B16.9                                                                                                                 </t>
  </si>
  <si>
    <t xml:space="preserve">2in Sch80 x 1in Sch160 Concentric Reducer Seamless BW Dims to ASME B16.9                                                                                                                 </t>
  </si>
  <si>
    <t xml:space="preserve">2in Sch80 x 1/2in Sch160 Concentric Reducer Seamless BW Dims to ASME B16.9                                                                                                                 </t>
  </si>
  <si>
    <t xml:space="preserve">1 1/2in Sch160 x 1in Sch160 Concentric Reducer Seamless BW Dims to ASME B16.9                                                                                                                 </t>
  </si>
  <si>
    <t xml:space="preserve">1 1/2in Sch160 x 1/2in Sch160 Concentric Reducer Seamless BW Dims to ASME B16.9                                                                                                                 </t>
  </si>
  <si>
    <t xml:space="preserve">1in Sch160 x 1/2in Sch160 Concentric Reducer Seamless BW Dims to ASME B16.9                                                                                                                 </t>
  </si>
  <si>
    <t xml:space="preserve">3in 2.5mm WT x 2in 2.5mm WT Concentric Reducer Seamless BW   EEMUA 234                                                                                                                </t>
  </si>
  <si>
    <t xml:space="preserve">3in 2.5mm WT x 1 1/2in 2.5mm WT Concentric Reducer Seamless BW   EEMUA 234                                                                                                                </t>
  </si>
  <si>
    <t xml:space="preserve">1 1/2in 2.5mm WT x 2in 2.5mm WT Concentric Reducer Seamless BW   EEMUA 234                                                                                                                </t>
  </si>
  <si>
    <t xml:space="preserve">3in x 2in Concentric Reducer Helical Filament Wound Bell &amp; Spigot   Dims to Manufacturers Standard                                                                    </t>
  </si>
  <si>
    <t xml:space="preserve">3in x 1 1/2in Concentric Reducer Helical Filament Wound Bell &amp; Spigot   Dims to Manufacturers Standard                                                                    </t>
  </si>
  <si>
    <t xml:space="preserve">3in x 1in Concentric Reducer Helical Filament Wound Bell &amp; Spigot   Dims to Manufacturers Standard                                                                    </t>
  </si>
  <si>
    <t xml:space="preserve">2in x 1 1/2in Concentric Reducer Helical Filament Wound Bell &amp; Spigot   Dims to Manufacturers Standard                                                                    </t>
  </si>
  <si>
    <t xml:space="preserve">2in x 1in Concentric Reducer Helical Filament Wound Bell &amp; Spigot   Dims to Manufacturers Standard                                                                    </t>
  </si>
  <si>
    <t xml:space="preserve">1 1/2in x 1in Concentric Reducer Helical Filament Wound Bell &amp; Spigot  Dims to Manufacturers Standard                                                                    </t>
  </si>
  <si>
    <t>3in x 2in Concentric Reducer Helical Filament Wound Bell &amp; Spigot   20 Bar Dims to Manufacturers Standard</t>
  </si>
  <si>
    <t>3in x 1 1/2in Concentric Reducer Helical Filament Wound Bell &amp; Spigot   20 Bar Dims to Manufacturers Standard</t>
  </si>
  <si>
    <t>3in x 1in Concentric Reducer Helical Filament Wound Bell &amp; Spigot   20 Bar Dims to Manufacturers Standard</t>
  </si>
  <si>
    <t>2in x 1 1/2in Concentric Reducer Helical Filament Wound Bell &amp; Spigot   20 Bar Dims to Manufacturers Standard</t>
  </si>
  <si>
    <t>2in x 1in Concentric Reducer Helical Filament Wound Bell &amp; Spigot   20 Bar Dims to Manufacturers Standard</t>
  </si>
  <si>
    <t>1 1/2in x 1in Concentric Reducer Helical Filament Wound Bell &amp; Spigot 20 Bar Dims to Manufacturers Standard</t>
  </si>
  <si>
    <t xml:space="preserve">3in Sch80 x 2in Sch80 Concentric Reducer SeamlessBW    Dims to ASME B16.9 NACE MR0175/ISO15156                </t>
  </si>
  <si>
    <t xml:space="preserve">3in Sch80 x 1 1/2in Sch160 Concentric Reducer SeamlessBW    Dims to ASME B16.9 NACE MR0175/ISO15156                </t>
  </si>
  <si>
    <t xml:space="preserve">3in Sch80 x 1in Sch160 Concentric Reducer SeamlessBW    Dims to ASME B16.9 NACE MR0175/ISO15156                </t>
  </si>
  <si>
    <t xml:space="preserve">3in Sch80 x 1/2in Sch160 Concentric Reducer SeamlessBW    Dims to ASME B16.9 NACE MR0175/ISO15156                </t>
  </si>
  <si>
    <t xml:space="preserve">1 1/2in Sch160 x 1in Sch160 Concentric Reducer SeamlessBW    Dims to ASME B16.9 NACE MR0175/ISO15156                </t>
  </si>
  <si>
    <t xml:space="preserve">1 1/2in Sch160 x 1/2in Sch160 Concentric Reducer SeamlessBW  Dims to ASME B16.9 NACE MR0175/ISO15156                </t>
  </si>
  <si>
    <t xml:space="preserve">2in Sch80 x 1 1/2in Sch160 Concentric Reducer SeamlessBW    Dims to ASME B16.9 NACE MR0175/ISO15156                </t>
  </si>
  <si>
    <t xml:space="preserve">2in Sch80 x 1in Sch160 Concentric Reducer SeamlessBW    Dims to ASME B16.9 NACE MR0175/ISO15156                </t>
  </si>
  <si>
    <t xml:space="preserve">2in Sch80 x 1/2in Sch160 Concentric Reducer SeamlessBW    Dims to ASME B16.9 NACE MR0175/ISO15156                </t>
  </si>
  <si>
    <t xml:space="preserve">1in Sch160 x 1/2in Sch160 Concentric Reducer SeamlessBW    Dims to ASME B16.9 NACE MR0175/ISO15156                </t>
  </si>
  <si>
    <t xml:space="preserve">3in Sch10S x 2in Sch10S Concentric Reducer SeamlessBW  Dims to ASME B16.9 NACE MR0175/ISO15156                         </t>
  </si>
  <si>
    <t xml:space="preserve">3in Sch10S x 1 1/2in Sch10S Concentric Reducer SeamlessBW  Dims to ASME B16.9 NACE MR0175/ISO15156                         </t>
  </si>
  <si>
    <t xml:space="preserve">3in Sch10S x 1in Sch10S Concentric Reducer SeamlessBW  Dims to ASME B16.9 NACE MR0175/ISO15156                         </t>
  </si>
  <si>
    <t xml:space="preserve">3in Sch10S x 1/2in Sch10S Concentric Reducer SeamlessBW  Dims to ASME B16.9 NACE MR0175/ISO15156                         </t>
  </si>
  <si>
    <t xml:space="preserve">2in Sch10S x 1 1/2in Sch10S Concentric Reducer SeamlessBW  Dims to ASME B16.9 NACE MR0175/ISO15156                         </t>
  </si>
  <si>
    <t xml:space="preserve">2in Sch10S x 1in Sch10S Concentric Reducer SeamlessBW  Dims to ASME B16.9 NACE MR0175/ISO15156                         </t>
  </si>
  <si>
    <t xml:space="preserve">2in Sch10S x 1/2in Sch10S Concentric Reducer SeamlessBW  Dims to ASME B16.9 NACE MR0175/ISO15156                         </t>
  </si>
  <si>
    <t xml:space="preserve">1 1/2in Sch10S x 1in Sch10S Concentric Reducer SeamlessBW  Dims to ASME B16.9 NACE MR0175/ISO15156                         </t>
  </si>
  <si>
    <t xml:space="preserve">1 1/2in Sch10S x 1/2in Sch10S Concentric Reducer SeamlessBW  Dims to ASME B16.9 NACE MR0175/ISO15156                         </t>
  </si>
  <si>
    <t xml:space="preserve">1in Sch10S x 1/2in Sch10S Concentric Reducer SeamlessBW  Dims to ASME B16.9 NACE MR0175/ISO15156                         </t>
  </si>
  <si>
    <t xml:space="preserve">3in Sch80 Cap Seamless BW Dims to ASME B16.9                                                                                                                                                                  </t>
  </si>
  <si>
    <t xml:space="preserve">2in Sch80 Cap Seamless BW Dims to ASME B16.9                                                                                                                                                                  </t>
  </si>
  <si>
    <t xml:space="preserve">1 1/2in Sch160 Cap Seamless BW Dims to ASME B16.9                                                                                                                                                                  </t>
  </si>
  <si>
    <t xml:space="preserve">1in Sch160 Cap Seamless BW Dims to ASME B16.9                                                                                                                                                                  </t>
  </si>
  <si>
    <t xml:space="preserve">1/2in Sch160 Cap Seamless BW Dims to ASME B16.9                                                                                                                                                                  </t>
  </si>
  <si>
    <t xml:space="preserve">3in Cap Helical Filament Wound: Bell &amp; Spigot : Dims to Manufacturers Standard                                                                                                  </t>
  </si>
  <si>
    <t>GRUP‐lsophthallc Polyester: 20 Bar</t>
  </si>
  <si>
    <t xml:space="preserve">2in Cap Helical Filament Wound: Bell &amp; Spigot : Dims to Manufacturers Standard                                                                                                  </t>
  </si>
  <si>
    <t xml:space="preserve">1 1/2in Cap Helical Filament Wound: Bell &amp; Spigot : Dims to Manufacturers Standard                                                                                                  </t>
  </si>
  <si>
    <t xml:space="preserve">1in Cap Helical Filament Wound: Bell &amp; Spigot : Dims to Manufacturers Standard                                                                                                  </t>
  </si>
  <si>
    <t xml:space="preserve">3in Sch80 Cap SeamlessBW   Dims to ASME B16.9 NACE MR0175/ISO15156                                                                    </t>
  </si>
  <si>
    <t xml:space="preserve">2in Sch80 Cap SeamlessBW   Dims to ASME B16.9 NACE MR0175/ISO15156                                                                    </t>
  </si>
  <si>
    <t xml:space="preserve">1 1/2in Sch160 Cap SeamlessBW   Dims to ASME B16.9 NACE MR0175/ISO15156                                                                    </t>
  </si>
  <si>
    <t xml:space="preserve">1in Sch160 Cap SeamlessBW   Dims to ASME B16.9 NACE MR0175/ISO15156                                                                    </t>
  </si>
  <si>
    <t xml:space="preserve">1/2in Sch160 Cap SeamlessBW   Dims to ASME B16.9 NACE MR0175/ISO15156                                                                    </t>
  </si>
  <si>
    <t xml:space="preserve">2in Spectacle Blind CL150 Raised Face Dims to ASME B16.48                                                                                                                                      </t>
  </si>
  <si>
    <t xml:space="preserve">3in Spectacle Blind CL150 Raised Face Dims to ASME B16.48                                                                                                                                      </t>
  </si>
  <si>
    <t xml:space="preserve">2in Spectacle Blind CL150 Raised Face Dims to ASME B16.48 NACE MR0175/ISO15156                                                                                                  </t>
  </si>
  <si>
    <t xml:space="preserve">3in Spectacle Blind CL150 Raised Face Dims to ASME B16.48 NACE MR0175/ISO15156                                                                                                  </t>
  </si>
  <si>
    <t xml:space="preserve">2in Spectacle Blind CL150 Raised Face Dims to ASME B16.48 NACE MR0175/ISO15156                                                                              </t>
  </si>
  <si>
    <t xml:space="preserve">2in Spectacle Blind CL300 Raised Face Dims to ASME B16.48 NACE MR0175/ISO15156                                                                              </t>
  </si>
  <si>
    <t xml:space="preserve">1in Spectacle Blind CL300 Raised Face Dims to ASME B16.48 NACE MR0175/ISO15156                                                                              </t>
  </si>
  <si>
    <t xml:space="preserve">3/4in Spectacle Blind CL300 Raised Face Dims to ASME B16.48 NACE MR0175/ISO15156                                                                              </t>
  </si>
  <si>
    <t xml:space="preserve">2in Spectacle Blind CL600 Raised Face Dims to ASME B16.48 NACE MR0175/ISO15156                                                                              </t>
  </si>
  <si>
    <t xml:space="preserve">2in Spectacle Blind CL900 Raised Face Dims to ASME B16.48 NACE MR0175/ISO15156                                                                              </t>
  </si>
  <si>
    <t xml:space="preserve">2in Spectacle Blind CL1500 Raised Face Dims to ASME B16.48 NACE MR0175/ISO15156                                                                              </t>
  </si>
  <si>
    <t xml:space="preserve">3in Spectacle Blind CL150 Raised Face Dims to ASME B16.48 NACE MR0175/ISO15156                                                                              </t>
  </si>
  <si>
    <t>1in Spectacle Blind CL150 Raised Face Dims to ASME B16.48 NACE MR0175/ISO15156</t>
  </si>
  <si>
    <t>1/2in Spectacle Blind CL150 Raised Face Dims to ASME B16.48 NACE MR0175/ISO15156</t>
  </si>
  <si>
    <t>2in Spectacle Blind CL150 Raised Face Dims to ASME B16.48 NACE MR0175/ISO15156</t>
  </si>
  <si>
    <t>3in Spectacle Blind CL150 Raised Face Dims to ASME B16.48 NACE MR0175/ISO15156</t>
  </si>
  <si>
    <t>3/4in Spectacle Blind CL150 Raised Face Dims to ASME B16.48 NACE MR0175/ISO15156</t>
  </si>
  <si>
    <t>1/2in Spectacle Blind CL300 Raised Face Dims to ASME B16.48 NACE MR0175/ISO15156</t>
  </si>
  <si>
    <t>2in Spectacle Blind CL300 Raised Face Dims to ASME B16.48 NACE MR0175/ISO15156</t>
  </si>
  <si>
    <t>3in Spectacle Blind CL300 Raised Face Dims to ASME B16.48 NACE MR0175/ISO15156</t>
  </si>
  <si>
    <t>2in Spectacle Blind CL600 Raised Face Dims to ASME B16.48 NACE MR0175/ISO15156</t>
  </si>
  <si>
    <t>3in Spectacle Blind CL600 Raised Face Dims to ASME B16.48 NACE MR0175/ISO15156</t>
  </si>
  <si>
    <t>1/2in Spectacle Blind CL1500 Raised Face Dims to ASME B16.48 NACE MR0175/ISO15156</t>
  </si>
  <si>
    <t>3/4in Spectacle Blind CL1500 Raised Face Dims to ASME B16.48 NACE MR0175/ISO15156</t>
  </si>
  <si>
    <t xml:space="preserve">1 1/2in Spectacle Blind CL150 Raised Face Dims to ASME B16.48 NACE MR0175/ISO15156                                                                                              </t>
  </si>
  <si>
    <t xml:space="preserve">1/2in Spectacle Blind CL150 Raised Face Dims to ASME B16.48 NACE MR0175/ISO15156                                                                                              </t>
  </si>
  <si>
    <t xml:space="preserve">2in Spectacle Blind CL150 Raised Face Dims to ASME B16.48 NACE MR0175/ISO15156                                                                                              </t>
  </si>
  <si>
    <t xml:space="preserve">3in Spectacle Blind CL150 Raised Face Dims to ASME B16.48 NACE MR0175/ISO15156                                                                                              </t>
  </si>
  <si>
    <t xml:space="preserve">1in Spectacle Blind CL300 Raised Face Dims to ASME B16.48 NACE MR0175/ISO15156                                                                                              </t>
  </si>
  <si>
    <t xml:space="preserve">1 1/2in Spectacle Blind CL300 Raised Face Dims to ASME B16.48 NACE MR0175/ISO15156                                                                                              </t>
  </si>
  <si>
    <t xml:space="preserve">1/2in Spectacle Blind CL300 Raised Face Dims to ASME B16.48 NACE MR0175/ISO15156                                                                                              </t>
  </si>
  <si>
    <t xml:space="preserve">2in Spectacle Blind CL300 Raised Face Dims to ASME B16.48 NACE MR0175/ISO15156                                                                                              </t>
  </si>
  <si>
    <t xml:space="preserve">3/4in Spectacle Blind CL300 Raised Face Dims to ASME B16.48 NACE MR0175/ISO15156                                                                                              </t>
  </si>
  <si>
    <t xml:space="preserve">1/2in Spectacle Blind CL600 Raised Face Dims to ASME B16.48 NACE MR0175/ISO15156                                                                                              </t>
  </si>
  <si>
    <t xml:space="preserve">2in Spectacle Blind CL600 Raised Face Dims to ASME B16.48 NACE MR0175/ISO15156                                                                                              </t>
  </si>
  <si>
    <t xml:space="preserve">3in Spectacle Blind CL600 Raised Face Dims to ASME B16.48 NACE MR0175/ISO15156                                                                                              </t>
  </si>
  <si>
    <t>3in Spectacle Blind CL150 Raised Face Dims to ASME B16.48</t>
  </si>
  <si>
    <t>3in Spectacle Blind CL300 Raised Face Dims to ASME B16.48</t>
  </si>
  <si>
    <t>2in Spectacle Blind Helical Filament Wound Bell &amp; Spigot Dims to Manufacturers Standard</t>
  </si>
  <si>
    <t>3in Spectacle Blind Helical Filament Wound Bell &amp; Spigot Dims to Manufacturers Standard</t>
  </si>
  <si>
    <t xml:space="preserve">2in Spectacle Blind Helical Filament Wound Bell &amp; Spigot  Dims to Manufacturers Standard                                                                    </t>
  </si>
  <si>
    <t>Ethylene Propylene Rubber EDPM Hardness 70‐ +/‐ 5 Shore A</t>
  </si>
  <si>
    <t>2in x 3.0mm Nom Thk Gasket Full Face CL150 Dims to ASME B16.21</t>
  </si>
  <si>
    <t>1 1/2in x 3.0mm Nom Thk Gasket Full Face CL150 Dims to ASME B16.21</t>
  </si>
  <si>
    <t>1/2in x 3.0mm Nom Thk Gasket Full Face CL150 Dims to ASME B16.21</t>
  </si>
  <si>
    <t>3/4in x 3.0mm Nom Thk Gasket Full Face CL150 Dims to ASME B16.21</t>
  </si>
  <si>
    <t>1 1/2in x 4.5mm Nom Thk Gasket Spiral Wound CL150 Dims to ASME B16.20</t>
  </si>
  <si>
    <t>1/2in x 4.5mm Nom Thk Gasket Spiral Wound CL150 Dims to ASME B16.20</t>
  </si>
  <si>
    <t>3/4in x 4.5mm Nom Thk Gasket Spiral Wound CL150 Dims to ASME B16.20</t>
  </si>
  <si>
    <t xml:space="preserve">3in x 4.5mm Nom Thk Gasket Spiral Wound CL300 Dims to ASME B16.20                                 </t>
  </si>
  <si>
    <t xml:space="preserve">2in x 4.5mm Nom Thk Gasket Spiral Wound CL300 Dims to ASME B16.20                                 </t>
  </si>
  <si>
    <t xml:space="preserve">1 1/2in x 4.5mm Nom Thk Gasket Spiral Wound CL300 Dims to ASME B16.20                                 </t>
  </si>
  <si>
    <t xml:space="preserve">1in x 4.5mm Nom Thk Gasket Spiral Wound CL300 Dims to ASME B16.20                                 </t>
  </si>
  <si>
    <t xml:space="preserve">3/4in x 4.5mm Nom Thk Gasket Spiral Wound CL300 Dims to ASME B16.20                                 </t>
  </si>
  <si>
    <t xml:space="preserve">1/2in x 4.5mm Nom Thk Gasket Spiral Wound CL300 Dims to ASME B16.20                                 </t>
  </si>
  <si>
    <t xml:space="preserve">3in x 4.5mm Nom Thk Gasket Spiral Wound CL300 Dims to ASME B16.20                                                      </t>
  </si>
  <si>
    <t xml:space="preserve">2in x 4.5mm Nom Thk Gasket Spiral Wound CL300 Dims to ASME B16.20                                                      </t>
  </si>
  <si>
    <t xml:space="preserve">1 1/2in x 4.5mm Nom Thk Gasket Spiral Wound CL300 Dims to ASME B16.20                                                      </t>
  </si>
  <si>
    <t xml:space="preserve">1in x 4.5mm Nom Thk Gasket Spiral Wound CL300 Dims to ASME B16.20                                                      </t>
  </si>
  <si>
    <t xml:space="preserve">3/4in x 4.5mm Nom Thk Gasket Spiral Wound CL300 Dims to ASME B16.20                                                      </t>
  </si>
  <si>
    <t xml:space="preserve">1/2in x 4.5mm Nom Thk Gasket Spiral Wound CL300 Dims to ASME B16.20                                                      </t>
  </si>
  <si>
    <t xml:space="preserve">3in x 4.5mm Nom Thk Gasket Spiral Wound CL150 Dims to ASME B16.20                                                        </t>
  </si>
  <si>
    <t xml:space="preserve">2in x 4.5mm Nom Thk Gasket Spiral Wound CL150 Dims to ASME B16.20                                                        </t>
  </si>
  <si>
    <t xml:space="preserve">1 1/2in x 4.5mm Nom Thk Gasket Spiral Wound CL150 Dims to ASME B16.20                                                        </t>
  </si>
  <si>
    <t xml:space="preserve">1in x 4.5mm Nom Thk Gasket Spiral Wound CL150 Dims to ASME B16.20                                                        </t>
  </si>
  <si>
    <t xml:space="preserve">3/4in x 4.5mm Nom Thk Gasket Spiral Wound CL150 Dims to ASME B16.20                                                        </t>
  </si>
  <si>
    <t xml:space="preserve">1/2in x 4.5mm Nom Thk Gasket Spiral Wound CL150 Dims to ASME B16.20                                                        </t>
  </si>
  <si>
    <t xml:space="preserve">3in x 4.5mm Nom Thk Gasket Spiral Wound CL600 Dims to ASME 16.20 </t>
  </si>
  <si>
    <t xml:space="preserve">2in x 4.5mm Nom Thk Gasket Spiral Wound CL600 Dims to ASME 16.20 </t>
  </si>
  <si>
    <t>1 1/2in x 4.5mm Nom Thk Gasket Spiral Wound CL600 Dims to ASME B16.20</t>
  </si>
  <si>
    <t xml:space="preserve">1in x 4.5mm Nom Thk Gasket Spiral Wound CL600 Dims to ASME 16.20 </t>
  </si>
  <si>
    <t xml:space="preserve">3/4in x 4.5mm Nom Thk Gasket Spiral Wound CL600 Dims to ASME 16.20 </t>
  </si>
  <si>
    <t>1/2in x 4.5mm Nom Thk Gasket Spiral Wound CL600 Dims to ASME B16.20</t>
  </si>
  <si>
    <t xml:space="preserve">3in x 4.5mm Nom Thk Gasket Spiral Wound CL150 Dims to ASME 16.20  </t>
  </si>
  <si>
    <t xml:space="preserve">1in x 4.5mm Nom Thk Gasket Spiral Wound CL150 Dims to ASME 16.20  </t>
  </si>
  <si>
    <t xml:space="preserve">3/4in x 4.5mm Nom Thk Gasket Spiral Wound CL150 Dims to ASME 16.20  </t>
  </si>
  <si>
    <t xml:space="preserve">3in x 4.5mm Nom Thk Gasket Spiral Wound CL600 Dims to ASME B16.20                                  </t>
  </si>
  <si>
    <t xml:space="preserve">2in x 4.5mm Nom Thk Gasket Spiral Wound CL600 Dims to ASME B16.20                                  </t>
  </si>
  <si>
    <t xml:space="preserve">1 1/2in x 4.5mm Nom Thk Gasket Spiral Wound CL600 Dims to ASME B16.20                                  </t>
  </si>
  <si>
    <t xml:space="preserve">1in x 4.5mm Nom Thk Gasket Spiral Wound CL600 Dims to ASME B16.20                                  </t>
  </si>
  <si>
    <t xml:space="preserve">3/4in x 4.5mm Nom Thk Gasket Spiral Wound CL600 Dims to ASME B16.20                                  </t>
  </si>
  <si>
    <t xml:space="preserve">1/2in x 4.5mm Nom Thk Gasket Spiral Wound CL600 Dims to ASME B16.20                                  </t>
  </si>
  <si>
    <t xml:space="preserve">3in x 4.5mm Nom Thk Gasket Spiral Wound CL600 AISI 316 Windings Flexible Graphite Filler Dims to ASME B16.20                          </t>
  </si>
  <si>
    <t>Stainless Steel 316 Inner Ring CS Outer Ring</t>
  </si>
  <si>
    <t xml:space="preserve">2in x 4.5mm Nom Thk Gasket Spiral Wound CL600 AISI 316 Windings Flexible Graphite Filler Dims to ASME B16.20                          </t>
  </si>
  <si>
    <t xml:space="preserve">1in x 4.5mm Nom Thk Gasket Spiral Wound CL600 AISI 316 Windings Flexible Graphite Filler Dims to ASME B16.20                          </t>
  </si>
  <si>
    <t xml:space="preserve">3in x 4.5mm Nom Thk Gasket Spiral Wound CL1500 AISI 316 Windings Flexible Graphite Filler Dims to ASME B16.20                        </t>
  </si>
  <si>
    <t xml:space="preserve">2in x 4.5mm Nom Thk Gasket Spiral Wound CL1500 AISI 316 Windings Flexible Graphite Filler Dims to ASME B16.20                        </t>
  </si>
  <si>
    <t xml:space="preserve">1in x 4.5mm Nom Thk Gasket Spiral Wound CL1500 AISI 316 Windings Flexible Graphite Filler Dims to ASME B16.20                        </t>
  </si>
  <si>
    <t xml:space="preserve">3in x 4.5mm Nom Thk Gasket Spiral Wound CL150 Dims to ASME B16.20      </t>
  </si>
  <si>
    <t xml:space="preserve">2in x 4.5mm Nom Thk Gasket Spiral Wound CL150 Dims to ASME B16.20      </t>
  </si>
  <si>
    <t xml:space="preserve">1in x 4.5mm Nom Thk Gasket Spiral Wound CL150 Dims to ASME B16.20      </t>
  </si>
  <si>
    <t xml:space="preserve">1 1/2in x 4.5mm Nom Thk Gasket Spiral Wound CL150 Dims to ASME B16.20      </t>
  </si>
  <si>
    <t xml:space="preserve">1/2in x 4.5mm Nom Thk Gasket Spiral Wound CL150 Dims to ASME B16.20      </t>
  </si>
  <si>
    <t xml:space="preserve">3/4in x 4.5mm Nom Thk Gasket Spiral Wound CL150 Dims to ASME B16.20      </t>
  </si>
  <si>
    <t xml:space="preserve">3in x 4.5mm Nom Thk Gasket Spiral Wound CL300 Dims to ASME B16.20        </t>
  </si>
  <si>
    <t xml:space="preserve">2in x 4.5mm Nom Thk Gasket Spiral Wound CL300 Dims to ASME B16.20        </t>
  </si>
  <si>
    <t xml:space="preserve">1 1/2in x 4.5mm Nom Thk Gasket Spiral Wound CL300 Dims to ASME B16.20        </t>
  </si>
  <si>
    <t xml:space="preserve">1in x 4.5mm Nom Thk Gasket Spiral Wound CL300 Dims to ASME B16.20        </t>
  </si>
  <si>
    <t xml:space="preserve">3/4in x 4.5mm Nom Thk Gasket Spiral Wound CL300 Dims to ASME B16.20        </t>
  </si>
  <si>
    <t xml:space="preserve">1/2in x 4.5mm Nom Thk Gasket Spiral Wound CL300 Dims to ASME B16.20        </t>
  </si>
  <si>
    <t xml:space="preserve">3in x 4.5mm Nom Thk Gasket Spiral Wound CL1500 Dims to ASME B16.20   </t>
  </si>
  <si>
    <t xml:space="preserve">2in x 4.5mm Nom Thk Gasket Spiral Wound CL1500 Dims to ASME B16.20   </t>
  </si>
  <si>
    <t xml:space="preserve">1 1/2in x 4.5mm Nom Thk Gasket Spiral Wound CL1500 Dims to ASME B16.20   </t>
  </si>
  <si>
    <t xml:space="preserve">1in x 4.5mm Nom Thk Gasket Spiral Wound CL1500 Dims to ASME B16.20   </t>
  </si>
  <si>
    <t xml:space="preserve">1/2in x 4.5mm Nom Thk Gasket Spiral Wound CL1500 Dims to ASME B16.20   </t>
  </si>
  <si>
    <t xml:space="preserve">3/4in x 4.5mm Nom Thk Gasket Spiral Wound CL1500 Dims to ASME B16.20   </t>
  </si>
  <si>
    <t xml:space="preserve">3in x 4.5mm Nom Thk Gasket Spiral Wound CL150 Dims to ASME B16.20                    </t>
  </si>
  <si>
    <t xml:space="preserve">2in x 4.5mm Nom Thk Gasket Spiral Wound CL150 Dims to ASME B16.20                    </t>
  </si>
  <si>
    <t xml:space="preserve">1 1/2in x 4.5mm Nom Thk Gasket Spiral Wound CL150 Dims to ASME B16.20                    </t>
  </si>
  <si>
    <t xml:space="preserve">1in x 4.5mm Nom Thk Gasket Spiral Wound CL150 Dims to ASME B16.20                    </t>
  </si>
  <si>
    <t xml:space="preserve">1/2in x 4.5mm Nom Thk Gasket Spiral Wound CL150 Dims to ASME B16.20                    </t>
  </si>
  <si>
    <t xml:space="preserve">3/4in x 4.5mm Nom Thk Gasket Spiral Wound CL150 Dims to ASME B16.20                    </t>
  </si>
  <si>
    <t>Personnel Protection</t>
  </si>
  <si>
    <t>Minimum distance is 50mm.The wire diameter shall be 3mm with a mesh dimension of 50 x 50 mm.</t>
  </si>
  <si>
    <t xml:space="preserve"> AISI type 316 </t>
  </si>
  <si>
    <t>Minimum distance is 100mm.The wire diameter shall be 3mm with a mesh dimension of 50 x 50 mm.</t>
  </si>
  <si>
    <t>4in, CL600,RF,ASME B16.20</t>
  </si>
  <si>
    <t>GRE Laminated to a 316L S.S. Core / GRE</t>
  </si>
  <si>
    <t>3in, CL150,RF,ASME B16.20</t>
  </si>
  <si>
    <t>10in, CL150,RF,ASME B16.20</t>
  </si>
  <si>
    <t>4in, CL150,RF,ASME B16.20</t>
  </si>
  <si>
    <t>3in, CL300,RF,ASME B16.20</t>
  </si>
  <si>
    <t xml:space="preserve">1in 12mm Pipe Seamless Bevelled Ends Dimensions to ASME B36.10M NACE MR0175/ISO15156                                                                 </t>
  </si>
  <si>
    <t xml:space="preserve">2in 14mm Pipe Seamless Bevelled Ends Dimensions to ASME B36.10M NACE MR0175/ISO15156                                                                 </t>
  </si>
  <si>
    <t xml:space="preserve">3in Sch160 Pipe Seamless Bevelled Ends Dims to ASME B36.19 NACE MR0175/ISO15156                                                                                            </t>
  </si>
  <si>
    <t xml:space="preserve">1/2in Sch80S Pipe Seamless Bevelled Ends Dims to ASME B36.19 NACE MR0175/ISO15156                                                                                            </t>
  </si>
  <si>
    <t xml:space="preserve">2in Sch80S Pipe Seamless Bevelled Ends Dims to ASME B36.19 NACE MR0175/ISO15156                                                                                            </t>
  </si>
  <si>
    <t xml:space="preserve">1/2in Sch40S Pipe Seamless Bevelled Ends Dims to ASME B36.19 NACE MR0175/ISO15156                                                                                            </t>
  </si>
  <si>
    <t xml:space="preserve">1 1/2in Sch40S Pipe Seamless Bevelled Ends Dims to ASME B36.19 NACE MR0175/ISO15156                                                                                            </t>
  </si>
  <si>
    <t xml:space="preserve">2in Sch40S Pipe Seamless Bevelled Ends Dims to ASME B36.19 NACE MR0175/ISO15156                                                                                            </t>
  </si>
  <si>
    <t xml:space="preserve">3in Sch160 Pipe Seamless Bevelled Ends ASME B36.19M NACE MR0175/ISO15156                                                                                                       </t>
  </si>
  <si>
    <t xml:space="preserve">1in Sch40S Pipe Seamless Bevelled Ends ASME B36.19M NACE MR0175/ISO15156                                                                                                       </t>
  </si>
  <si>
    <t xml:space="preserve">2in Sch160 Pipe Seamless Bevelled Ends Dims to ASME B36.10                                                                                              </t>
  </si>
  <si>
    <t xml:space="preserve">2in Sch160 Pipe Seamless Bevelled Ends Dimensions to ASME B36.10M NACE MR0175/ISO15156                                                                 </t>
  </si>
  <si>
    <t xml:space="preserve">2in Sch160 Elbow 90 Degrees Long Radius Seamless BW Dims to ASME B16.9                                                                                                                  </t>
  </si>
  <si>
    <t xml:space="preserve">2in Sch160 Elbow 45 Degrees Long Radius Seamless BW Dims to ASME B16.9                                                                                                                  </t>
  </si>
  <si>
    <t xml:space="preserve">1in 12mm Elbow 90 Degrees Long Radius SeamlessBW Dims to ASME B16.9 NACE MR0175/ISO15156                                                     </t>
  </si>
  <si>
    <t xml:space="preserve">1in 12mm Elbow 45 Degrees Long Radius SeamlessBW Dims to ASME B16.9 NACE MR0175/ISO15156                                                     </t>
  </si>
  <si>
    <t xml:space="preserve">2in 14mm Elbow 90 Degrees Long Radius SeamlessBW Dims to ASME B16.9 NACE MR0175/ISO15156                                                     </t>
  </si>
  <si>
    <t xml:space="preserve">2in 14mm Elbow 45 Degrees Long Radius SeamlessBW Dims to ASME B16.9 NACE MR0175/ISO15156                                                     </t>
  </si>
  <si>
    <t xml:space="preserve">2in Sch160 Elbow 45 Degrees Long Radius SeamlessBW Dims to ASME B16.9 NACE MR0175/ISO15156                                                     </t>
  </si>
  <si>
    <t xml:space="preserve">3in Sch160 Elbow 90 Degrees Long Radius SeamlessBW Dims to ASME B16.9 NACE MR0175/ISO15156                                                                 </t>
  </si>
  <si>
    <t xml:space="preserve">2in Sch160 Elbow 90 Degrees Long Radius SeamlessBW Dims to ASME B16.9 NACE MR0175/ISO15156                                                                 </t>
  </si>
  <si>
    <t xml:space="preserve">1/2in Sch80S Elbow 90 Degrees Long Radius SeamlessBW Dims to ASME B16.9 NACE MR0175/ISO15156                                                                 </t>
  </si>
  <si>
    <t xml:space="preserve">2in Sch80S Elbow 90 Degrees Long Radius SeamlessBW Dims to ASME B16.9 NACE MR0175/ISO15156                                                                 </t>
  </si>
  <si>
    <t xml:space="preserve">1 1/2in Sch40S Elbow 90 Degrees Long Radius SeamlessBW Dims to ASME B16.9 NACE MR0175/ISO15156                                                                 </t>
  </si>
  <si>
    <t xml:space="preserve">1/2in Sch40S Elbow 90 Degrees Long Radius SeamlessBW Dims to ASME B16.9 NACE MR0175/ISO15156                                                                 </t>
  </si>
  <si>
    <t xml:space="preserve">2in Sch40S Elbow 90 Degrees Long Radius SeamlessBW Dims to ASME B16.9 NACE MR0175/ISO15156                                                                 </t>
  </si>
  <si>
    <t xml:space="preserve">1/2in Sch40S Elbow 45 Degrees Long Radius SeamlessBW Dims to ASME B16.9 NACE MR0175/ISO15156                                                                 </t>
  </si>
  <si>
    <t>等级</t>
  </si>
  <si>
    <t>4355-PS3L-6-51-0001-001-4~4355-PS3L-6-51-0178-001-2</t>
  </si>
  <si>
    <t>1 1/2", RF, CL.150, FLGD TO B16.5, FULL BORE, FLOATING BALL, LEVER, API6D</t>
  </si>
  <si>
    <r>
      <rPr>
        <sz val="11"/>
        <rFont val="宋体"/>
        <charset val="134"/>
        <scheme val="minor"/>
      </rPr>
      <t>ASTM A105/A216</t>
    </r>
    <r>
      <rPr>
        <sz val="8"/>
        <rFont val="Times New Roman"/>
        <charset val="134"/>
      </rPr>
      <t>‐</t>
    </r>
    <r>
      <rPr>
        <sz val="8"/>
        <rFont val="ArialMT"/>
        <charset val="134"/>
      </rPr>
      <t>WCB/CWW / 316SS, PTFE</t>
    </r>
  </si>
  <si>
    <t>1" , RF, CL.150, FLGD TO B16.5, FULL BORE, FLOATING BALL, LEVER, API6D</t>
  </si>
  <si>
    <t>1/2" , RF, CL.150, FLGD TO B16.5, FULL BORE, FLOATING BALL, LEVER, API6D</t>
  </si>
  <si>
    <t>2", RF, CL.150, FLGD TO B16.5,  REDUCED BORE, FLOATING BALL, LEVER, API6D</t>
  </si>
  <si>
    <t>3", RF, CL.150, FLGD TO B16.5,  REDUCED BORE, FLOATING BALL, LEVER, API6D</t>
  </si>
  <si>
    <t>3", RF, CL.150, FLGD TO B16.5, FULL BORE, FLOATING BALL, LEVER, API6D</t>
  </si>
  <si>
    <t>3/4", RF, CL.150, FLGD TO B16.5, FULL BORE, FLOATING BALL, LEVER, API6D</t>
  </si>
  <si>
    <t>4", RF, CL.150, FLGD TO B16.5,  REDUCED BORE, FLOATING BALL, LEVER, API6D</t>
  </si>
  <si>
    <t>6", RF, CL.150, FLGD TO B16.5, FULL BORE, TRUNNION MOUNTED, GEAR,, API 6D</t>
  </si>
  <si>
    <t>8", RF, CL.150, FLGD TO B16.5, FULL BORE, TRUNNION MOUNTED, GEAR,, API 6D</t>
  </si>
  <si>
    <t>ASTM A105, 410SS</t>
  </si>
  <si>
    <t>2", RF, CL.150, DUAL PLATE, TYPE A, RF DOUBLE FLGD TO B16.5</t>
  </si>
  <si>
    <t>6", RF, CL.150, DUAL PLATE, TYPE A, RF DOUBLE FLGD TO B16.5</t>
  </si>
  <si>
    <r>
      <rPr>
        <sz val="11"/>
        <rFont val="宋体"/>
        <charset val="134"/>
        <scheme val="minor"/>
      </rPr>
      <t>ASTM A105/A216</t>
    </r>
    <r>
      <rPr>
        <sz val="8"/>
        <rFont val="Times New Roman"/>
        <charset val="134"/>
      </rPr>
      <t>‐</t>
    </r>
    <r>
      <rPr>
        <sz val="8"/>
        <rFont val="ArialMT"/>
        <charset val="134"/>
      </rPr>
      <t>WCB/CWW / 410SS, STELLITE</t>
    </r>
  </si>
  <si>
    <t>1 1/2", FF, CL.150, DUAL PLATE, LUG TYPE, TO FIT BETWEEN B16.5 FLANGES, ASTM A105</t>
  </si>
  <si>
    <t>1", FF, CL.150, DUAL PLATE, LUG TYPE, TO FIT BETWEEN B16.5 FLANGES, ASTM A105</t>
  </si>
  <si>
    <t>2", FF, CL.150, DUAL PLATE, LUG TYPE, TO FIT BETWEEN B16.5 FLANGES, ASTM A105</t>
  </si>
  <si>
    <t>2", RF, CL.150, FLGD TO B16.5, REDUCED BORE, FLOATING BALL, LEVER, SOUR SERVICE, API 6D</t>
  </si>
  <si>
    <r>
      <rPr>
        <sz val="8"/>
        <rFont val="ArialMT"/>
        <charset val="134"/>
      </rPr>
      <t>ASTM A105/A216</t>
    </r>
    <r>
      <rPr>
        <sz val="8"/>
        <rFont val="Times New Roman"/>
        <charset val="134"/>
      </rPr>
      <t>‐</t>
    </r>
    <r>
      <rPr>
        <sz val="8"/>
        <rFont val="ArialMT"/>
        <charset val="134"/>
      </rPr>
      <t>WCB/CWW / 825, PTFE</t>
    </r>
  </si>
  <si>
    <t>2", RF, CL.150, FLGD TO B16.5, FULL BORE, FLOATING BALL, LEVER, SOUR SERVICE, API 6D</t>
  </si>
  <si>
    <t>3", RF, CL.150, FLGD TO B16.5, REDUCED BORE, FLOATING BALL, LEVER, SOUR SERVICE, API 6D</t>
  </si>
  <si>
    <t>3", RF, CL.150, FLGD TO B16.5, FULL BORE, FLOATING BALL, LEVER, SOUR SERVICE, API 6D</t>
  </si>
  <si>
    <t>3/4", RF, CL.150, FLGD TO B16.5,  FULL BORE, FLOATING BALL, LEVER, SOUR SERVICE, API 6D</t>
  </si>
  <si>
    <t>6", , RF, CL.150, FLGD TO B16.5, REDUCED BORE, TRUNNION MOUNTED, GEAR, SOUR SERVICE, API 6D</t>
  </si>
  <si>
    <t>2", RF, CL.150, DUAL PLATE, TYPE A, RF DOUBLE FLGD TO B16.5, SOUR SERVICE, API 594</t>
  </si>
  <si>
    <t>ASTM A105, 825</t>
  </si>
  <si>
    <t>3", RF, CL.150, DUAL PLATE, TYPE A, RF DOUBLE FLGD TO B16.5, SOUR SERVICE, API 594</t>
  </si>
  <si>
    <t>ASTM A105/A216‐WCB/CWW / 825</t>
  </si>
  <si>
    <t>3", RF,CL.150, FLGD TO B16.5, SWIVEL PLUG DISC, OS &amp; Y, BOLTED BONNET, HANDWHEEL
/ GEAR, SOUR SERVICE, API 623+ASME B16.34</t>
  </si>
  <si>
    <t>1/2", RF, CL.150, FLGD TO B16.5, FULL BORE, FLOATING BALL, LEVER, API6D</t>
  </si>
  <si>
    <t>1/2", RF, CL.150, FLGD TO B16.5,  FULL BORE, FLOATING BALL, LEVER, SOUR SERVICE, API 6D</t>
  </si>
  <si>
    <t>1/2", RF, CL.150, DUAL PLATE, TYPE A, RF DOUBLE FLGD TO B16.5, SOUR SERVICE, API 594</t>
  </si>
  <si>
    <t>1/2", RF, CL.150,  SWING CHECK FLGD TO B16.5, SOUR SERVICE</t>
  </si>
  <si>
    <t>3/4", RF, CL.150, DUAL PLATE, TYPE A, RF DOUBLE FLGD TO B16.5, SOUR SERVICE, API 594</t>
  </si>
  <si>
    <t>3/4", RF, CL.150,  SWING CHECK FLGD TO B16.5, SOUR SERVICE</t>
  </si>
  <si>
    <t>1/2in, FF, CL.150, DUAL PLATE, LUG TYPE, TO FIT BETWEEN B16.5 FLANGES,</t>
  </si>
  <si>
    <t>Body: SS316
Trim: SS316, PTFE</t>
  </si>
  <si>
    <r>
      <rPr>
        <sz val="9"/>
        <color theme="1"/>
        <rFont val="Times New Roman"/>
        <charset val="134"/>
      </rPr>
      <t>ASTM</t>
    </r>
    <r>
      <rPr>
        <sz val="8.5"/>
        <color theme="1"/>
        <rFont val="Calibri"/>
        <charset val="134"/>
      </rPr>
      <t xml:space="preserve"> B367‐C2 / TITANIUM, PTFE</t>
    </r>
  </si>
  <si>
    <t>3/4" , RF, CL.150, FLGD TO B16.5, FULL BORE, FLOATING BALL, LEVER, API6D</t>
  </si>
  <si>
    <t>1 1/2in, FF, CL.150, DUAL PLATE, LUG TYPE, TO FIT BETWEEN B16.5 FLANGES,</t>
  </si>
  <si>
    <t>Body: Titanium
Trim: Titanium, PTFE</t>
  </si>
  <si>
    <t>1in, FF, CL.150, DUAL PLATE, LUG TYPE, TO FIT BETWEEN B16.5 FLANGES,</t>
  </si>
  <si>
    <t>?in, FF, CL.150, DUAL PLATE, LUG TYPE, TO FIT BETWEEN B16.5 FLANGES,</t>
  </si>
  <si>
    <t>1 1,2",CL150,FF, FLGD TO B16.5, FULL BORE, FLOATING BALL, LEVERAPI 6D</t>
  </si>
  <si>
    <t>1",CL150,FF, FLGD TO B16.5, FULL BORE, FLOATING BALL, LEVERAPI 6D</t>
  </si>
  <si>
    <t>2",CL150,FF, FLGD TO B16.5, REDUCED BORE, FLOATING BALL, LEVERAPI 6D</t>
  </si>
  <si>
    <t>3",CL150,FF, FLGD TO B16.5, REDUCED BORE, FLOATING BALL, LEVERAPI 6D</t>
  </si>
  <si>
    <t>3/4",CL150,FF, FLGD TO B16.5, FULL BORE, FLOATING BALL, LEVERAPI 6D</t>
  </si>
  <si>
    <t>4",CL150,FF, FLGD TO B16.5, REDUCED BORE, FLOATING BALL, LEVERAPI 6D</t>
  </si>
  <si>
    <t>6",CL150,FF, FLGD TO B16.5, REDUCED BORE,TRUNNION MOUNTED, LEVERAPI 6D</t>
  </si>
  <si>
    <t>2"/CL150/FF/ DUAL PLATE/ TYPE A/ FF DOUBLE FLGD TO B16.5/API 594</t>
  </si>
  <si>
    <t>3",CL150,FF, DUAL PLATE, TYPE A, FF DOUBLE FLGD TO B16.5,API 594</t>
  </si>
  <si>
    <t>ASTM B148‐UNS C95800 , ALU‐BRNZ</t>
  </si>
  <si>
    <t>4",CL150,FF, DUAL PLATE, TYPE A, FF DOUBLE FLGD TO B16.5,API 594</t>
  </si>
  <si>
    <t>3/4", FF, CL.150, FLGD TO B16.5, FULL BORE, FLOATING BALL, LEVER, API6D</t>
  </si>
  <si>
    <t>4", FF, CL.150, FLGD TO B16.5, REDUCED BORE, FLOATING BALL, LEVER, API6D</t>
  </si>
  <si>
    <t>6", FF, CL.150, FLGD TO B16.5, REDUCED BORE, FLOATING BALL, LEVER, API6D</t>
  </si>
  <si>
    <t>4"FF, CL.150, DUAL PLATE, TYPE A, FF DOUBLE FLGD TO B16.5</t>
  </si>
  <si>
    <t>3in, FF, CL.150, DUAL PLATE, LUG TYPE, TO FIT BETWEEN B16.5 FLANGES,</t>
  </si>
  <si>
    <t>Body: Ductile Iron
Trim: Al Bronze, PTFE/PFA</t>
  </si>
  <si>
    <t>1", FF, CL.150, FLANGED, FULL BORE, FLOATING BALL, LONG,BOLTED EXTENSION, ASME B16.10/ISO 17292/ISO 15156</t>
  </si>
  <si>
    <t>10", FF, CL.150, FLGD TO B16.5, REDUCED BORE, TRUNNION MOUNTED, GEAR,, API 6D</t>
  </si>
  <si>
    <t>12", FF, CL.150, FLGD TO B16.5, REDUCED BORE, TRUNNION MOUNTED, GEAR,, API 6D</t>
  </si>
  <si>
    <t>2"FF, CL.150, FLANGED, REDUCED BORE, FLOATING BALL,SHORT,BOLTED EXTENSION, ASME B16.10/ISO 17292/ISO 15156</t>
  </si>
  <si>
    <t>2", FF, CL.150, FLANGED, FULL BORE, FLOATING BALL, LONG,BOLTED EXTENSION, ASME B16.10/ISO 17292/ISO 15156</t>
  </si>
  <si>
    <t>3"FF, CL.150, FLANGED, REDUCED BORE, FLOATING BALL,SHORT,BOLTED EXTENSION, ASME B16.10/ISO 17292/ISO 15156</t>
  </si>
  <si>
    <t>3", FF, CL.150, FLANGED, FULL BORE, FLOATING BALL, LONG,BOLTED EXTENSION, ASME B16.10/ISO 17292/ISO 15156</t>
  </si>
  <si>
    <t>3/4", FF, CL.150, FLANGED, FULL BORE, FLOATING BALL, LONG,BOLTED EXTENSION, ASME B16.10/ISO 17292/ISO 15156</t>
  </si>
  <si>
    <t>4"FF, CL.150, FLANGED, REDUCED BORE, FLOATING BALL,SHORT,BOLTED EXTENSION, ASME B16.10/ISO 17292/ISO 15156</t>
  </si>
  <si>
    <t>6", FF, CL.150, FLANGED, REDUCED BORE, FLOATING BALL,SHORT,BOLTED EXTENSION, ASME B16.10/ISO 17292/ISO 15156</t>
  </si>
  <si>
    <t>8", FF, CL.150, FLGD TO B16.5, REDUCED BORE, TRUNNION MOUNTED, GEAR,, API 6D</t>
  </si>
  <si>
    <t>BUTTEFFLY</t>
  </si>
  <si>
    <t>10", FF, CL.150, CONCENTRIC, LUG TYPE,SOFT, BI-DIRECTIONAL,API STD 609</t>
  </si>
  <si>
    <t>12", FF, CL.150, CONCENTRIC, LUG TYPE,SOFT, BI-DIRECTIONAL,API STD 609</t>
  </si>
  <si>
    <t>10", FF, CL.150, DUAL PLATE, LUG TYPE, TO FIT BETWEEN B16.5 FLANGES, API STD 594</t>
  </si>
  <si>
    <t>12", FF, CL.150, DUAL PLATE, LUG TYPE, TO FIT BETWEEN B16.5 FLANGES, API STD 594</t>
  </si>
  <si>
    <t>2", FF, CL.150, DUAL PLATE, LUG TYPE, TO FIT BETWEEN B16.5 FLANGES, API STD 594</t>
  </si>
  <si>
    <t>3", FF, CL.150, DUAL PLATE, LUG TYPE, TO FIT BETWEEN B16.5 FLANGES, API STD 594</t>
  </si>
  <si>
    <t>4", FF, CL.150, DUAL PLATE, LUG TYPE, TO FIT BETWEEN B16.5 FLANGES, API STD 594</t>
  </si>
  <si>
    <t>10", FF, CL.150, STRAIGHT,STANDARD ,SINGLE, API STD 602</t>
  </si>
  <si>
    <t>2", FF, CL.150, STRAIGHT,STANDARD ,SINGLE, API STD 602</t>
  </si>
  <si>
    <t>3", FF, CL.150, STRAIGHT,STANDARD ,SINGLE, API STD 602</t>
  </si>
  <si>
    <t>4", FF, CL.150, STRAIGHT,STANDARD ,SINGLE, API STD 602</t>
  </si>
  <si>
    <t>6", FF, CL.150, STRAIGHT,STANDARD ,SINGLE, API STD 602</t>
  </si>
  <si>
    <t>1 1/2", RF, CL.150, FLANGED, FULL BORE, FLOATING BALL, LONG,BOLTED EXTENSION, ASME B16.10/ISO 17292/ISO 15156</t>
  </si>
  <si>
    <t>1", RF, CL.150, FLANGED, FULL BORE, FLOATING BALL, LONG,BOLTED EXTENSION, ASME B16.10/ISO 17292/ISO 15156</t>
  </si>
  <si>
    <t>1/2", RF, CL.150, FLANGED, FULL BORE, FLOATING BALL, LONG,BOLTED EXTENSION, ASME B16.10/ISO 17292/ISO 15156</t>
  </si>
  <si>
    <t>2"RF, CL.150, FLANGED, REDUCED BORE, FLOATING BALL,SHORT,BOLTED EXTENSION, ASME B16.10/ISO 17292/ISO 15156</t>
  </si>
  <si>
    <t>2", RF, CL.150, FLANGED, FULL BORE, FLOATING BALL, LONG,BOLTED EXTENSION, ASME B16.10/ISO 17292/ISO 15156</t>
  </si>
  <si>
    <t>3"RF, CL.150, FLANGED, REDUCED BORE, FLOATING BALL,SHORT,BOLTED EXTENSION, ASME B16.10/ISO 17292/ISO 15156</t>
  </si>
  <si>
    <t>3/4", RF, CL.150, FLANGED, FULL BORE, FLOATING BALL, LONG,BOLTED EXTENSION, ASME B16.10/ISO 17292/ISO 15156</t>
  </si>
  <si>
    <t>4"RF, CL.150, FLANGED, REDUCED BORE, FLOATING BALL,SHORT,BOLTED EXTENSION, ASME B16.10/ISO 17292/ISO 15156</t>
  </si>
  <si>
    <t>4", RF, CL.150, FLANGED, FULL BORE, FLOATING BALL, LONG,BOLTED EXTENSION, ASME B16.10/ISO 17292/ISO 15156</t>
  </si>
  <si>
    <t>2", RF, CL.300, FLGD TO B16.5,  REDUCED BORE, FLOATING BALL, LEVER, API6D</t>
  </si>
  <si>
    <t>2", RF, CL.300, DUAL PLATE, TYPE A, RF DOUBLE FLGD TO B16.5</t>
  </si>
  <si>
    <t>ASTM A105/A216‐WCB/CWW / 410SS, STELLITESSS</t>
  </si>
  <si>
    <t>2", FF, CL.300, DUAL PLATE, LUG TYPE, TO FIT BETWEEN B16.5 FLANGES, ASTM A105</t>
  </si>
  <si>
    <t>1/2",RF, CL.300, FLGD TO B16.5, FULL BORE, FLOATING BALL, LEVER, API6D</t>
  </si>
  <si>
    <t>2",RF, CL.300, FLGD TO B16.5, FULL BORE, FLOATING BALL, LEVER, API6D</t>
  </si>
  <si>
    <t>3/4",RF, CL.300, FLGD TO B16.5, FULL BORE, FLOATING BALL, LEVER, API6D</t>
  </si>
  <si>
    <t>2", RF, CL.300, STRAIGHT,STANDARD ,SINGLE, API STD 602</t>
  </si>
  <si>
    <t>2", RF, CL.1500, FLGD TO B16.5, REDUCED BORE, FLOATING BALL, LEVER, SOUR SERVICE, API 6D</t>
  </si>
  <si>
    <t>3/4", RF, CL.1500, FLGD TO B16.5,  FULL BORE, FLOATING BALL, LEVER, SOUR SERVICE, API 6D</t>
  </si>
  <si>
    <t>2", RF, CL.1500, FLANGED, REDUCED BORE, TRUNNION MOUNTED BALL, STANDARD,BOLTED EXTENSION, ASME B16.10/ISO 17292/ISO 15156</t>
  </si>
  <si>
    <t>2", RF, CL.1500, DUAL PLATE, LUG TYPE, TO FIT BETWEEN B16.5 FLANGES, API STD 594</t>
  </si>
  <si>
    <t>不锈钢</t>
  </si>
  <si>
    <t>2", RF, CL.150, FLANGED, REDUCED BORE, TRUNNION MOUNTED BALL, STANDARD,BOLTED EXTENSION, ASME B16.10/ISO 17292/ISO 15156</t>
  </si>
  <si>
    <t>1 1/2in，CL150,19 Barg,160 Deg C</t>
  </si>
  <si>
    <t>2in，CL150,19 Barg,160 Deg C</t>
  </si>
  <si>
    <t>1 1/2in，CL150 19.6 Barg @ 38 Deg C, -29 to 150 Deg C</t>
  </si>
  <si>
    <t>ASTM A234-WPB,ASTMA105,Manufacturers standard,ASTM A193-B7/A194-2H</t>
  </si>
  <si>
    <t>4in，CL150,19.6 Barg,150 Deg C</t>
  </si>
  <si>
    <t>8in，CL150 19.6 Barg @ 38 Deg C, -29 to 150 Deg C</t>
  </si>
  <si>
    <t>Y-strainer</t>
  </si>
  <si>
    <t>3in，CL150 Sch 80,19.6 Barg @ 38 Deg C,150 Deg C</t>
  </si>
  <si>
    <t>ASTM A105,ASTM A105,AISI 316,AISI 316, Graphite CS center ring / SS inner ring,ASTM A193-B7 / A194-2H</t>
  </si>
  <si>
    <t>1in，CL150,19.6 Barg,150 Deg C</t>
  </si>
  <si>
    <t>2in，CL150,19.6 Barg,150 Deg C</t>
  </si>
  <si>
    <t>2in，CL150,20 Barg,85 Deg C</t>
  </si>
  <si>
    <t>1/2in，CL150 19.6 Barg 200 Deg C RF</t>
  </si>
  <si>
    <t>3/4in，CL150 19.6 Barg 160 Deg C RF</t>
  </si>
  <si>
    <t>8in，CL150 Sch 30,19.6 Barg @ 38 Deg C,150 Deg C</t>
  </si>
  <si>
    <t>6in，CL150 153.2 Barg 175 Deg C SCH 120</t>
  </si>
  <si>
    <t>6in，CL150 255.3 Barg 175 Deg C</t>
  </si>
  <si>
    <t>1/2in CL1500 19.6 Barg 200 Deg C RF</t>
  </si>
  <si>
    <t>3in，CL150,20 Barg @ 38 Deg C,85 Deg C</t>
  </si>
  <si>
    <t>ASTM B148-UNS C95800,ASTM B148-UNS C95800,Ni Al Bronze,Ethylene propylene rubber (EPDM) hardness 70+/-5 shore A,ASTM A193-B7 / A194-2H</t>
  </si>
  <si>
    <t>6in，CL150,20 Barg @ 38 Deg C,85 Deg C</t>
  </si>
  <si>
    <t>ASTM A420-WPL6,ASTM A350-LF2 cl 1,Manufacturers standard,ASTM A320-L7M/A194-7M</t>
  </si>
  <si>
    <t>2in，CL150,19.6 Barg,110 Deg C</t>
  </si>
  <si>
    <t>4in，CL150 Sch 80,20 Barg @ 38 Deg C,85 Deg C</t>
  </si>
  <si>
    <t>3in，CL150,19.6 Barg,110 Deg C</t>
  </si>
  <si>
    <t>?in，CL150,19 Barg,160 Deg C</t>
  </si>
  <si>
    <t>4355-PS3L-5-31-0001-2</t>
  </si>
  <si>
    <t>1 1/2"  WN FLG     CL150   RF   SCH 160   B16.5</t>
  </si>
  <si>
    <t>1"  WN FLG     CL150   RF   SCH 160   B16.5</t>
  </si>
  <si>
    <t>11432</t>
  </si>
  <si>
    <t>1"  BLIND FLG     CL150   RF      B16.5</t>
  </si>
  <si>
    <t>1/2"  WN FLG     CL150   RF   SCH 160   B16.5</t>
  </si>
  <si>
    <t>2" WN FLG     CL150   RF   SCH 80   B16.5</t>
  </si>
  <si>
    <t>2" BLIND FLG     CL150   RF      B16.5</t>
  </si>
  <si>
    <t>3"WN FLG     CL150   RF   SCH 80   B16.5</t>
  </si>
  <si>
    <t>3/4"  WN FLG     CL150   RF   SCH 160   B16.5</t>
  </si>
  <si>
    <t>3/4"  BLIND FLG     CL150   RF      B16.5</t>
  </si>
  <si>
    <t>6"  BLIND FLG     CL150   RF      B16.5</t>
  </si>
  <si>
    <t>4" WN FLG     CL150   RF   SCH 80   B16.5</t>
  </si>
  <si>
    <t>20" WN FLG     CL150   RF   SCH 20   B16.5</t>
  </si>
  <si>
    <t>20in Sch10S WN Flange CL150 Raised Face Stainless Steel  Dims to ASME B16.5</t>
  </si>
  <si>
    <t>6" WN FLG     CL150   RF   SCH 40   B16.5</t>
  </si>
  <si>
    <t>8" WN FLG     CL150   RF   SCH 30   B16.5</t>
  </si>
  <si>
    <t>2"  WN FLG     CL150   RF   SCH 80   B16.5 
NACE MR0175/ISO15156</t>
  </si>
  <si>
    <t>11441</t>
  </si>
  <si>
    <t>3"  WN FLG     CL150   RF   SCH 80   B16.5
NACE MR0175/ISO15156</t>
  </si>
  <si>
    <t>3/4"  WN FLG     CL150   RF   SCH 160   B16.5
NACE MR0175/ISO15156</t>
  </si>
  <si>
    <t>3/4"  BLIND FLG     CL150   RF      B16.5
NACE MR0175/ISO15156</t>
  </si>
  <si>
    <t>4"  BLIND FLG     CL150   RF      B16.5
NACE MR0175/ISO15156</t>
  </si>
  <si>
    <t>6"  BLIND FLG     CL150   RF      B16.5
NACE MR0175/ISO15156</t>
  </si>
  <si>
    <t>8"  BLIND FLG     CL150   RF      B16.5
NACE MR0175/ISO15156</t>
  </si>
  <si>
    <t>8"  WN FLG     CL150   RF   SCH 30   B16.5
NACE MR0175/ISO15156</t>
  </si>
  <si>
    <t>2"  WN FLG     CL150   RF   SCH 80   B16.5
NACE MR0175/ISO15156</t>
  </si>
  <si>
    <t>Carbon Steel ASTM A350 Gr LF2 CL</t>
  </si>
  <si>
    <t>11503</t>
  </si>
  <si>
    <t>6"  WN FLG     CL150   RF   SCH 40   B16.5
NACE MR0175/ISO15156</t>
  </si>
  <si>
    <t>1/2"  WN FLG     CL150   RF   SCH 40S   B16.5</t>
  </si>
  <si>
    <t>2"  WN FLG     CL150   RF   SCH 10S   B16.5</t>
  </si>
  <si>
    <t>13411</t>
  </si>
  <si>
    <t>2"  BLIND FLG     CL150   RF      B16.5</t>
  </si>
  <si>
    <t>3/4"  WN FLG     CL150   RF   SCH 40S   B16.5</t>
  </si>
  <si>
    <t>4in Sch40 WN Flange CL150 Raised Face Carbon Steel  Dims to ASME B16.5 NACE MR0175/ISO15156</t>
  </si>
  <si>
    <t>4"  WN FLG     CL150   RF   SCH 10S   B16.5</t>
  </si>
  <si>
    <t>4"  BLIND FLG     CL150   RF      B16.5</t>
  </si>
  <si>
    <t>6"  WN FLG     CL150   RF   SCH 10S   B16.5</t>
  </si>
  <si>
    <t>8"  WN FLG     CL150   RF   SCH 10S   B16.5</t>
  </si>
  <si>
    <t>8"  BLIND FLG     CL150   RF      B16.5</t>
  </si>
  <si>
    <t>1/2"   BLIND FLG     CL150   RF      B16.5</t>
  </si>
  <si>
    <t>13461</t>
  </si>
  <si>
    <t>3/4"   WN FLG     CL150   RF   SCH 40S   B16.5</t>
  </si>
  <si>
    <t>1 1/2"  WN FLG     CL150   RF   SCH 10S   B16.5</t>
  </si>
  <si>
    <t>1"  WN FLG     CL150   RF   SCH 10S   B16.5</t>
  </si>
  <si>
    <t>1/2"  WN FLG     CL150   RF   SCH 10S   B16.5</t>
  </si>
  <si>
    <t>1/2"  BLIND FLG     CL150   RF      B16.5</t>
  </si>
  <si>
    <t>3/4"  WN FLG     CL150   RF   SCH 10S   B16.5</t>
  </si>
  <si>
    <t>1 1/2"  WN FLG  CL150   FF   2mm   DEP 31.40.10.19
ISO 14692</t>
  </si>
  <si>
    <t>GRVE‐Bisphenol A Vinylester</t>
  </si>
  <si>
    <t>1"  BLIND FLG  CL150   FF      DEP 31.40.10.19
ISO 14692</t>
  </si>
  <si>
    <t>1"  WN FLG  CL150   FF   2mm   DEP 31.40.10.19
ISO 14692</t>
  </si>
  <si>
    <t>3/4"  WN FLG  CL150   FF   2mm   DEP 31.40.10.19
ISO 14692</t>
  </si>
  <si>
    <t>3/4" BLIND FLG  CL150   FF      DEP 31.40.10.19
ISO 14692</t>
  </si>
  <si>
    <t>2"  WN FLG  CL150   FF   2mm   DEP 31.40.10.19
ISO 14692</t>
  </si>
  <si>
    <t>2"  BLIND FLG  CL150   FF      DEP 31.40.10.19
ISO 14692</t>
  </si>
  <si>
    <t>3"  WN FLG  CL150   FF   2mm   DEP 31.40.10.19
ISO 14692</t>
  </si>
  <si>
    <t>3"  BLIND FLG  CL150   FF      DEP 31.40.10.19
ISO 14692</t>
  </si>
  <si>
    <t>4"  WN FLG  CL150   FF   2mm   DEP 31.40.10.19
ISO 14692</t>
  </si>
  <si>
    <t>10"  WN FLG  CL150   FF   2mm   DEP 31.40.10.19
ISO 14692</t>
  </si>
  <si>
    <t>10"  BLIND FLG  CL150   FF      DEP 31.40.10.19
ISO 14692</t>
  </si>
  <si>
    <t>12"  BLIND FLG  CL150   FF      DEP 31.40.10.19
ISO 14692</t>
  </si>
  <si>
    <t>18"  WN FLG  CL150   FF   2mm   DEP 31.40.10.19
ISO 14692</t>
  </si>
  <si>
    <t>24"  WN FLG  CL150   FF   2mm   DEP 31.40.10.19
ISO 14692</t>
  </si>
  <si>
    <t>6"  WN FLG  CL150   FF   2mm   DEP 31.40.10.19
ISO 14692</t>
  </si>
  <si>
    <t>6in 3.5mm WT WN Flange CL150 Flat Face  Dims to ASME B16.5</t>
  </si>
  <si>
    <t>17060X</t>
  </si>
  <si>
    <t>8"  WN FLG  CL150   FF   2mm   DEP 31.40.10.19
ISO 14692</t>
  </si>
  <si>
    <t>GRVE‐Bisphenol A UPVC lined Vinylester</t>
  </si>
  <si>
    <t>4in Slip On Flange CL150 Flat Face  Dims to ASME B16.5
ISO 14692</t>
  </si>
  <si>
    <t>4"  BLIND FLG  CL150   FF      DEP 31.40.10.19
ISO 14692</t>
  </si>
  <si>
    <t>6"  BLIND FLG  CL150   FF      DEP 31.40.10.19
ISO 14692</t>
  </si>
  <si>
    <t>3/4"  BLIND FLG  CL150   FF      DEP 31.40.10.19
ISO 14692</t>
  </si>
  <si>
    <t>10in 5.5mm WT WN Flange CL150 Flat Face  Dims to ASME B16.5</t>
  </si>
  <si>
    <t>12"  WN FLG  CL150   FF   2mm   DEP 31.40.10.19
ISO 14692</t>
  </si>
  <si>
    <t>14"  WN FLG  CL150   FF   2mm   DEP 31.40.10.19
ISO 14692</t>
  </si>
  <si>
    <t>18in 9.50mm WT WN Flange CL150 Flat Face  Dims to ASME B16.5</t>
  </si>
  <si>
    <t>1 1/2"  WN FLG     CL150   RF   SCH 80   B16.5</t>
  </si>
  <si>
    <t>1"  WN FLG     CL150   RF   SCH 80   B16.5</t>
  </si>
  <si>
    <t>1/2"  WN FLG     CL150   RF   SCH 80   B16.5</t>
  </si>
  <si>
    <t>2"  WN FLG     CL150   RF   SCH 80   B16.5</t>
  </si>
  <si>
    <t>3"  WN FLG     CL150   RF   SCH 40   B16.5</t>
  </si>
  <si>
    <t>4"  WN FLG     CL150   RF   SCH 40   B16.5</t>
  </si>
  <si>
    <t>3/4"  WN FLG     CL150   RF   SCH 80   B16.5</t>
  </si>
  <si>
    <t>1/2"  WN FLG     CL300   RF   SCH 40S   B16.5</t>
  </si>
  <si>
    <t>Stainless Steel 316 (Non Sour)</t>
  </si>
  <si>
    <t>1"  WN FLG     CL300   RF   SCH 10S   B16.5</t>
  </si>
  <si>
    <t>3/4"  WN FLG     CL300   RF   SCH 40S   B16.5</t>
  </si>
  <si>
    <t>3/4"  BLIND FLG     CL300   RF      B16.5</t>
  </si>
  <si>
    <t>2"  WN FLG     CL1500   RF   XXS   B16.5
NACE MR0175/ISO15156</t>
  </si>
  <si>
    <t>3/4"  WN FLG     CL1500   RF   XXS   B16.5
NACE MR0175/ISO15156</t>
  </si>
  <si>
    <t>3/4"  BLIND FLG     CL1500   RF      B16.5
NACE MR0175/ISO15156</t>
  </si>
  <si>
    <t>2"  WN FLG     CL150   RF      B16.5
NACE MR0175/ISO15156</t>
  </si>
  <si>
    <t>1/2"  WN FLG     CL1500   RF   SCH 80S  B16.5
NACE MR0175/ISO15156</t>
  </si>
  <si>
    <t>Stainless Steel LT 316 (Sour)</t>
  </si>
  <si>
    <t>1/2"  BLIND FLG     CL1500   RF   S   B16.5
NACE MR0175/ISO15156</t>
  </si>
  <si>
    <t>1 1/2"    GASKET   SOFT IRON   RF   OVL   CL150   B16.5   B16.20</t>
  </si>
  <si>
    <t>1"    GASKET   SOFT IRON   RF   OVL   CL150   B16.5   B16.20</t>
  </si>
  <si>
    <t>1/2"    GASKET   SOFT IRON   RF   OVL   CL150   B16.5   B16.20</t>
  </si>
  <si>
    <t>2"     GASKET   SOFT IRON   RF   OVL   CL150   B16.5   B16.20</t>
  </si>
  <si>
    <t>2"    GASKET   SOFT IRON   RF   OVL   CL150   B16.5   B16.20</t>
  </si>
  <si>
    <t>3"    GASKET   SOFT IRON   RF   OVL   CL150   B16.5   B16.20</t>
  </si>
  <si>
    <t>3/4"    GASKET   SOFT IRON   RF   OVL   CL150   B16.5   B16.20</t>
  </si>
  <si>
    <t>4"    GASKET   SOFT IRON   RF   OVL   CL150   B16.5   B16.20</t>
  </si>
  <si>
    <t>316SS SPWD SS CR</t>
  </si>
  <si>
    <t>3/4"     GASKET   SOFT IRON   RF   OVL   CL150   B16.5   B16.20</t>
  </si>
  <si>
    <t>1 1/2"  GASKET, EPDM, FULL FACE, 2MM THK, CL150, B16.5, B16.21</t>
  </si>
  <si>
    <t>1"  GASKET, EPDM, FULL FACE, 2MM THK, CL150, B16.5, B16.21</t>
  </si>
  <si>
    <t>3/4"  GASKET, EPDM, FULL FACE, 2MM THK, CL150, B16.5, B16.21</t>
  </si>
  <si>
    <t>3/4"   GASKET, EPDM, FULL FACE, 2MM THK, CL150, B16.5, B16.21</t>
  </si>
  <si>
    <t>2"    GASKET, EPDM, FULL FACE, 2MM THK, CL150, B16.5, B16.21</t>
  </si>
  <si>
    <t>3"   GASKET, EPDM, FULL FACE, 2MM THK, CL150, B16.5, B16.21</t>
  </si>
  <si>
    <t>4"    GASKET, EPDM, FULL FACE, 2MM THK, CL150, B16.5, B16.21</t>
  </si>
  <si>
    <t>3"  GASKET, EPDM, FULL FACE, 2MM THK, CL150, B16.5, B16.21</t>
  </si>
  <si>
    <t>4"  GASKET, EPDM, FULL FACE, 2MM THK, CL150, B16.5, B16.21</t>
  </si>
  <si>
    <t>2"  GASKET, EPDM, FULL FACE, 2MM THK, CL150, B16.5, B16.21</t>
  </si>
  <si>
    <t>1 1/2"  GASKET   SOFT IRON   RF   OVL   CL150   B16.5   B16.20</t>
  </si>
  <si>
    <t>1"  GASKET   SOFT IRON   RF   OVL   CL150   B16.5   B16.20</t>
  </si>
  <si>
    <t>1/2" GASKET   SOFT IRON   RF   OVL   CL150   B16.5   B16.20</t>
  </si>
  <si>
    <t>2" GASKET   SOFT IRON   RF   OVL   CL150   B16.5   B16.20</t>
  </si>
  <si>
    <t>2"  GASKET   SOFT IRON   RF   OVL   CL150   B16.5   B16.20</t>
  </si>
  <si>
    <t>3"  GASKET   SOFT IRON   RF   OVL   CL150   B16.5   B16.20</t>
  </si>
  <si>
    <t>4"  GASKET   SOFT IRON   RF   OVL   CL150   B16.5   B16.20</t>
  </si>
  <si>
    <t>3/4"  GASKET   SOFT IRON   RF   OVL   CL150   B16.5   B16.20</t>
  </si>
  <si>
    <t>1/2"  GASKET   SOFT IRON   RF   OVL   CL300   B16.5   B16.20</t>
  </si>
  <si>
    <t>1"  GASKET   SOFT IRON   RF   OVL   CL300   B16.5   B16.20</t>
  </si>
  <si>
    <t>3/4" GASKET   SOFT IRON   RF   OVL   CL300   B16.5   B16.20</t>
  </si>
  <si>
    <t>2"  GASKET   SOFT IRON   RF   OVL   CL1500   B16.5   B16.20</t>
  </si>
  <si>
    <t>3/4"  GASKET   SOFT IRON   RF   OVL   CL1500   B16.5   B16.20</t>
  </si>
  <si>
    <t>10in x 3.0mm Nom Thk Gasket Full Face CL150  Dims to ASME B16.21</t>
  </si>
  <si>
    <t>14in x 3.0mm Nom Thk Gasket Full Face CL150  Dims to ASME B16.21</t>
  </si>
  <si>
    <t>18in x 3.0mm Nom Thk Gasket Full Face CL150  Dims to ASME B16.21</t>
  </si>
  <si>
    <t>20in x 4.5mm Nom Thk Gasket Spiral Wound CL150  Dims to ASME
B16.20</t>
  </si>
  <si>
    <t>24in x 3.0mm Nom Thk Gasket Full Face CL150  Dims to ASME B16.21</t>
  </si>
  <si>
    <t>4in x 4.5mm Nom Thk Gasket Spiral Wound CL150  Dims to ASME
B16.20</t>
  </si>
  <si>
    <t>6in x 4.5mm Nom Thk Gasket Spiral Wound CL150  Dims to ASME B16.20</t>
  </si>
  <si>
    <t>8in x 4.5mm Nom Thk Gasket Spiral Wound CL150  Dims to ASME B16.20</t>
  </si>
  <si>
    <t>FIG-8</t>
  </si>
  <si>
    <t>NPS 2 (DN 50) , FIG-8 BLANK, Carbon Steel, CL150, RF, B31.3, S5 CHARPY V-NOTCH IMPACT TEST</t>
  </si>
  <si>
    <t>NPS 3 (DN 80) , FIG-8 BLANK, Carbon Steel, CL150, RF, B31.3, S5 CHARPY V-NOTCH IMPACT TEST</t>
  </si>
  <si>
    <t>NPS 6 (DN 150) , FIG-8 BLANK, Carbon Steel, CL150, RF, B31.3, S5 CHARPY V-NOTCH IMPACT TEST</t>
  </si>
  <si>
    <t>8in Spectacle Blind CL150 Raised Face Carbon Steel ASTM A516 Gr 65 Dims to ASME B16.48</t>
  </si>
  <si>
    <t>NPS 2 (DN 50) , FIG-8 BLANK, Carbon Steel, CL150, RF, B31.3, S5 CHARPY V-NOTCH IMPACT TEST, NACE MR0175/ISO 15156</t>
  </si>
  <si>
    <t>NPS 3 (DN 80) , FIG-8 BLANK, Carbon Steel, CL150, RF, B31.3, S5 CHARPY V-NOTCH IMPACT TEST, NACE MR0175/ISO 15156</t>
  </si>
  <si>
    <t>NPS 1/2 (DN 15) , SPECTACLE BLIND, 316 SS ,CL150, RF, SCH40S, B31.3</t>
  </si>
  <si>
    <t>NPS 3/4 (DN 20) , SPECTACLE BLIND, 316 SS ,CL150, RF, SCH40S, B31.3</t>
  </si>
  <si>
    <t>NPS 1/2 (DN 15) , SPECTACLE BLIND, 316 SS ,CL150, RF, B31.3</t>
  </si>
  <si>
    <t>NPS 1 (DN 25) , SPECTACLE BLIND, 316 SS ,CL150, RF, B31.3</t>
  </si>
  <si>
    <t>NPS 1 1/2 (DN 40) , SPECTACLE BLIND, 316 SS ,CL150, RF,  B31.3</t>
  </si>
  <si>
    <t>NPS 2 (DN 50) , FIG-8 BLANK, GRVE, CL150, FF, 
DEP 31.40.10.19 ISO 14692</t>
  </si>
  <si>
    <t>NPS 3 (DN 80) , FIG-8 BLANK, GRVE, CL150, FF, 
DEP 31.40.10.19 ISO 14692</t>
  </si>
  <si>
    <t>NPS 4 (DN 100) , FIG-8 BLANK, GRVE, CL150, FF, 
DEP 31.40.10.19 ISO 14692</t>
  </si>
  <si>
    <t>6in Spectacle Blind CL150 Flat Face Stainless Steel  Dims to Manufacturers Standard</t>
  </si>
  <si>
    <t>ASTM A240 Gr 316Fiberstrong</t>
  </si>
  <si>
    <t>NPS 3 (DN 80) , FIG-8 BLANK, GRUP, CL150, FF, 
DEP 31.40.10.19 ISO 14692</t>
  </si>
  <si>
    <t>NPS 10 (DN 250) , FIG-8 BLANK, GRUP, CL150, FF, 
DEP 31.40.10.19 ISO 14692</t>
  </si>
  <si>
    <t>NPS 2 (DN 50) , FIG-8 BLANK, Carbon Steel, CL300, RF, B31.3, S5 CHARPY V-NOTCH IMPACT TEST</t>
  </si>
  <si>
    <t>NPS 2 (DN 50) , SPECTACLE BLIND, 316 SS ,CL300, RF, SCH10S, B31.3</t>
  </si>
  <si>
    <t>NPS 18 (DN 450) , FIG-8 BLANK, GRUP, CL150, FF, 
DEP 31.40.10.19 ISO 14692</t>
  </si>
  <si>
    <t>2"×1 1/2" , CONC REDUCER, SMLS, BE, SCH 80 × SCH 160, B16.5</t>
  </si>
  <si>
    <t>2"×1" , CONC REDUCER, SMLS, BE, SCH 80 × SCH 160, B16.5</t>
  </si>
  <si>
    <t>3"×1 1/2" , CONC REDUCER, SMLS, BE, SCH 80 × SCH 160, B16.5</t>
  </si>
  <si>
    <t>4"×2" , CONC REDUCER, SMLS, BE, SCH 40 × SCH 80, B16.5</t>
  </si>
  <si>
    <t>4"×3" , CONC REDUCER, SMLS, BE, SCH 40 × SCH 80, B16.5</t>
  </si>
  <si>
    <t>6"×3" , CONC REDUCER, SMLS, BE, SCH 40 × SCH 80, B16.5</t>
  </si>
  <si>
    <t>6"×4" , CONC REDUCER, SMLS, BE, SCH 40 , B16.5</t>
  </si>
  <si>
    <t>2"×1" , CONC REDUCER, SMLS, BE, SCH 80 × SCH 160,SOUR SERVICE, B16.5</t>
  </si>
  <si>
    <t>3"×2" , CONC REDUCER, SMLS, BE, 2MM × 2MM, 
DEP 31.40.10.19 ISO 14692</t>
  </si>
  <si>
    <t>18"×10" , ECC REDUCER, SMLS, BE, 2MM × 2MM, 
DEP 31.40.10.19 ISO 14692</t>
  </si>
  <si>
    <t>18"×14" , ECC REDUCER, SMLS, BE, 2MM × 2MM, 
DEP 31.40.10.19 ISO 14692</t>
  </si>
  <si>
    <t>14"×8" , CONC REDUCER, SMLS, BE, 2MM × 2MM, 
DEP 31.40.10.19 ISO 14692</t>
  </si>
  <si>
    <t>14"×12" , CONC REDUCER, SMLS, BE, 2MM × 2MM, 
DEP 31.40.10.19 ISO 14692</t>
  </si>
  <si>
    <t>8"×6" , CONC REDUCER, SMLS, BE, 2MM × 2MM, 
DEP 31.40.10.19 ISO 14692</t>
  </si>
  <si>
    <t>10"×6" , CONC REDUCER, SMLS, BE, 2MM × 2MM, 
DEP 31.40.10.19 ISO 14692</t>
  </si>
  <si>
    <t>10"×8" , CONC REDUCER, SMLS, BE, 2MM × 2MM, 
DEP 31.40.10.19 ISO 14692</t>
  </si>
  <si>
    <t>12"×10" , CONC REDUCER, SMLS, BE, 2MM × 2MM, 
DEP 31.40.10.19 ISO 14692</t>
  </si>
  <si>
    <t>6"×3" , CONC REDUCER, SMLS, BE, 2MM × 2MM, 
DEP 31.40.10.19 ISO 14692</t>
  </si>
  <si>
    <t>4"×1 1/2" , CONC REDUCER, SMLS, BE, SCH 40 × SCH 80, B16.5</t>
  </si>
  <si>
    <t>2"×1" , CONC REDUCER, SMLS, BE, SCH 80 × SCH 80, B16.5</t>
  </si>
  <si>
    <t>2"×1" , CONC REDUCER, SMLS, BE, SCH 10S × SCH 10S, B16.5</t>
  </si>
  <si>
    <t>2"×1 1/2" , CONC REDUCER, SMLS, BE, XXS × XXS, B16.5
 NACE MR0175/ISO15156</t>
  </si>
  <si>
    <t>2"×1" , ECC REDUCER, SMLS, BE, 2MM × 2MM, DEP 31.40.10.19 ISO 14692</t>
  </si>
  <si>
    <t>4"×3" , CONC REDUCER, SMLS, BE,, B16.5</t>
  </si>
  <si>
    <t>24"×18" , CONC REDUCER, SMLS, BE,, B16.5</t>
  </si>
  <si>
    <t>6"×4" , CONC REDUCER, SMLS, BE,, B16.5</t>
  </si>
  <si>
    <t>NPS 2 (DN 50) X NPS 3/4 (DN 20) , IR BR BW, Carbon Steel, SCH 80 X SCH 160, BE, HDR/BRN, SP-97</t>
  </si>
  <si>
    <t>NPS 3 (DN 80) X NPS 3/4 (DN 20) , IR BR BW, Carbon Steel, SCH 80 X SCH 160, BE, HDR/BRN, SP-97</t>
  </si>
  <si>
    <t>NPS 4 (DN 100) X NPS 1 1/2 (DN 40) , IR BR BW, Carbon Steel, SCH 80 X SCH 160, BE, HDR/BRN, SP-97</t>
  </si>
  <si>
    <t>NPS 4 (DN 100) X NPS 3/4 (DN 20) , IR BR BW, Carbon Steel, SCH 80 X SCH 160, BE, HDR/BRN, SP-97</t>
  </si>
  <si>
    <t>NPS 6 (DN 150) X NPS 2 (DN 50) , IR BR BW, Carbon Steel, SCH 40 X SCH 80, BE, HDR/BRN, SP-97</t>
  </si>
  <si>
    <t>NPS 6 (DN 150) X NPS 3/4 (DN 20) , IR BR BW, Carbon Steel, SCH 80 X SCH 160, BE, HDR/BRN, SP-97</t>
  </si>
  <si>
    <t>3in - 10in x 1in XXS Branch Fitting Flanged CL150 Raised Face Dims to ASME B16.5 150mm Standout Carbon Steel  Dims to MSS SP</t>
  </si>
  <si>
    <t>NPS 8 (DN 200) X NPS 2 (DN 50) , IR BR BW, Carbon Steel, SCH 40 X SCH 80, BE, HDR/BRN, SP-97</t>
  </si>
  <si>
    <t>NPS 8 (DN 200) X NPS 3/4 (DN 20) , IR BR BW, Carbon Steel, SCH 40 X SCH 160, BE, HDR/BRN, SP-97</t>
  </si>
  <si>
    <t>NPS 2 (DN 50) X NPS 3/4 (DN 20) , IR BR BW, Carbon Steel, SCH 80 X SCH 160, BE, HDR/BRN, SP-97, CVN IMPACT TEST, NACE MR0175/ISO 15156</t>
  </si>
  <si>
    <t>NPS 3 (DN 80) X NPS 3/4 (DN 20) , IR BR BW, Carbon Steel, SCH 80 X SCH 160, BE, HDR/BRN, SP-97, CVN IMPACT TEST, NACE MR0175/ISO 15156</t>
  </si>
  <si>
    <t>NPS 6 (DN 150) X NPS 3/4 (DN 20) , IR BR BW, Carbon Steel, SCH 40 X SCH 160, BE, HDR/BRN, SP-97, CVN IMPACT TEST, NACE MR0175/ISO 15156</t>
  </si>
  <si>
    <t>NPS 4 (DN 100) X NPS 3/4 (DN 20) , IR BR BW, 316SS, SCH 10S X SCH 40S, BE, HDR/BRN, SP-97, CVN IMPACT TEST, NACE MR0175/ISO 15156</t>
  </si>
  <si>
    <t>NPS 6 (DN 150) X NPS 2 (DN 50) , IR BR BW, 316SS, SCH 10S X SCH 10S, BE, HDR/BRN, SP-97, CVN IMPACT TEST, NACE MR0175/ISO 15156</t>
  </si>
  <si>
    <t>NPS 6 (DN 150) X NPS 3/4 (DN 20) , IR BR BW, 316SS, SCH 10S X SCH 40S, BE, HDR/BRN, SP-97, CVN IMPACT TEST, NACE MR0175/ISO 15156</t>
  </si>
  <si>
    <t>6in - 10in x 1in SCH40S Branch Fitting Flanged CL150 Raised Face Dims to ASME B16.5 150mm Standout Stainless Steel Dims to MSS SP-97</t>
  </si>
  <si>
    <t>NPS 1 1/2 (DN 40) X NPS 3/4 (DN 20) , IR BR BW,Titanium, SCH 10S X SCH 10S, BE, HDR/BRN, SP-97/ISO 15156</t>
  </si>
  <si>
    <t>NPS 1 (DN 25) X NPS 3/4 (DN 20) , IR BR BW,GRVE, 2MM X 2MM, BE, HDR/BRN, SP-97/ISO 15156</t>
  </si>
  <si>
    <t>GRVE‐Bisphenol A: Vinylester</t>
  </si>
  <si>
    <t>NPS 10 (DN 250) X NPS 3 (DN 80) , IR BR BW,GRVE, 2MM X 2MM, BE, HDR/BRN, SP-97/ISO 15156</t>
  </si>
  <si>
    <t>NPS 2 (DN 50) X NPS 3/4 (DN 20) , IR BR BW,GRVE, 2MM X 2MM, BE, HDR/BRN, SP-97/ISO 15156</t>
  </si>
  <si>
    <t>NPS 3 (DN 80) X NPS 3/4 (DN 20) , IR BR BW,GRVE, 2MM X 2MM, BE, HDR/BRN, SP-97/ISO 15156</t>
  </si>
  <si>
    <t>NPS 4 (DN 100) X NPS 1 (DN 25) , IR BR BW,GRVE, 2MM X 2MM, BE, HDR/BRN, SP-97/ISO 15156</t>
  </si>
  <si>
    <t>NPS 4 (DN 100) X NPS 3/4 (DN 20) , IR BR BW,GRVE, 2MM X 2MM, BE, HDR/BRN, SP-97/ISO 15156</t>
  </si>
  <si>
    <t>NPS 6 (DN 150) X NPS 2 (DN 50) , IR BR BW,GRVE, 2MM X 2MM, BE, HDR/BRN, SP-97/ISO 15156</t>
  </si>
  <si>
    <t>NPS 6 (DN 150) X NPS 3/4 (DN 20) , IR BR BW,GRVE, 2MM X 2MM, BE, HDR/BRN, SP-97/ISO 15156</t>
  </si>
  <si>
    <t>NPS 6 (DN 150) X NPS 1 (DN 25) , IR BR BW,GRVE, 2MM X 2MM, BE, HDR/BRN, SP-97/ISO 15156</t>
  </si>
  <si>
    <t>18in x 1.1/2in Branch Saddle Helical Filament Wound: Dims to Manufacturers Standard: 20 Bar6</t>
  </si>
  <si>
    <t>18in x 1in Branch Saddle Helical Filament Wound: Dims to Manufacturers Standard: 20 Bar6</t>
  </si>
  <si>
    <t>18in x 2in Branch Saddle Helical Filament Wound: Dims to Manufacturers Standard: 20 Bar6</t>
  </si>
  <si>
    <t>18in x 3in Branch Saddle Helical Filament Wound: Dims to Manufacturers Standard: 20 Bar6</t>
  </si>
  <si>
    <t>24in x 2in Branch Saddle Helical Filament Wound: Dims to Manufacturers Standard: 20 Bar6</t>
  </si>
  <si>
    <t>24in x 3in Branch Saddle Helical Filament Wound: Dims to Manufacturers Standard: 20 Bar6</t>
  </si>
  <si>
    <t>24in x 4in Branch Saddle Helical Filament Wound: Dims to Manufacturers Standard: 20 Bar6</t>
  </si>
  <si>
    <t>24in x 6in Branch Saddle Helical Filament Wound: Dims to Manufacturers Standard: 20 Bar6</t>
  </si>
  <si>
    <t>GRVE‐Bisphenol A UPVC lined, Vinylester</t>
  </si>
  <si>
    <t>NPS 6 (DN 150) X NPS 1 1/2 (DN 40) , IR BR BW,GRVE, 2MM X 2MM, BE, HDR/BRN, SP-97/ISO 15156</t>
  </si>
  <si>
    <t>NPS 4 (DN 100) X NPS 1 1/2 (DN 40) , IR BR BW,GRVE, 2MM X 2MM, BE, HDR/BRN, SP-97/ISO 15156</t>
  </si>
  <si>
    <t>NPS 1 1/2 (DN 40) X NPS 3/4 (DN 20) , IR BR BW, GRUP, 2MM X 2MM, BE, HDR/BRN, SP-97/ISO 15156</t>
  </si>
  <si>
    <t>GRUP‐lsophthallc, Polyester</t>
  </si>
  <si>
    <t>NPS 10 (DN 250) X NPS 1 1/2 (DN 40) , IR BR BW,GRUP, 2MM X 2MM, BE, HDR/BRN, SP-97/ISO 15156</t>
  </si>
  <si>
    <t>NPS 10 (DN 250) X NPS 1 (DN 25) , IR BR BW,GRUP, 2MM X 2MM, BE, HDR/BRN, SP-97/ISO 15156</t>
  </si>
  <si>
    <t>NPS 10 (DN 250) X NPS 2 (DN 50) , IR BR BW,GRUP, 2MM X 2MM, BE, HDR/BRN, SP-97/ISO 15156</t>
  </si>
  <si>
    <t>NPS 10 (DN 250) X NPS 3 (DN 80) , IR BR BW,GRUP, 2MM X 2MM, BE, HDR/BRN, SP-97/ISO 15156</t>
  </si>
  <si>
    <t>NPS 10 (DN 250) X NPS 3/4 (DN 20) , IR BR BW,GRUP, 2MM X 2MM, BE, HDR/BRN, SP-97/ISO 15156</t>
  </si>
  <si>
    <t>NPS 10 (DN 250) X NPS 4 (DN 100) , IR BR BW,GRUP, 2MM X 2MM, BE, HDR/BRN, SP-97/ISO 15156</t>
  </si>
  <si>
    <t>NPS 12 (DN 300) X NPS 1 (DN 25) , IR BR BW,GRUP, 2MM X 2MM, BE, HDR/BRN, SP-97/ISO 15156</t>
  </si>
  <si>
    <t>NPS 14 (DN 350) X NPS 2 (DN 50) , IR BR BW,GRUP, 2MM X 2MM, BE, HDR/BRN, SP-97/ISO 15156</t>
  </si>
  <si>
    <t>NPS 14 (DN 350) X NPS 3 (DN 80) , IR BR BW,GRUP, 2MM X 2MM, BE, HDR/BRN, SP-97/ISO 15156</t>
  </si>
  <si>
    <t>NPS 14 (DN 350) X NPS 4 (DN 100) , IR BR BW,GRUP, 2MM X 2MM, BE, HDR/BRN, SP-97/ISO 15156</t>
  </si>
  <si>
    <t>NPS 14 (DN 350) X NPS 6 (DN 150) , IR BR BW,GRUP, 2MM X 2MM, BE, HDR/BRN, SP-97/ISO 15156</t>
  </si>
  <si>
    <t>NPS 16 (DN 400) X NPS 3/4 (DN 20) , IR BR BW,GRUP, 2MM X 2MM, BE, HDR/BRN, SP-97/ISO 15156</t>
  </si>
  <si>
    <t>NPS 2 (DN 50) X NPS 3/4 (DN 20) , IR BR BW,GRUP, 2MM X 2MM, BE, HDR/BRN, SP-97/ISO 15156</t>
  </si>
  <si>
    <t>NPS 3 (DN 80) X NPS 3/4 (DN 20) , IR BR BW,GRUP, 2MM X 2MM, BE, HDR/BRN, SP-97/ISO 15156</t>
  </si>
  <si>
    <t>NPS 4 (DN 100) X NPS 3/4 (DN 20) , IR BR BW,GRUP, 2MM X 2MM, BE, HDR/BRN, SP-97/ISO 15156</t>
  </si>
  <si>
    <t>NPS 4 (DN 100) X NPS 1 (DN 25) , IR BR BW,GRUP, 2MM X 2MM, BE, HDR/BRN, SP-97/ISO 15156</t>
  </si>
  <si>
    <t>NPS 6 (DN 150) X NPS 2 (DN 50) , IR BR BW,GRUP, 2MM X 2MM, BE, HDR/BRN, SP-97/ISO 15156</t>
  </si>
  <si>
    <t>NPS 6 (DN 150) X NPS 3/4 (DN 20) , IR BR BW,GRUP, 2MM X 2MM, BE, HDR/BRN, SP-97/ISO 15156</t>
  </si>
  <si>
    <t>NPS 6 (DN 150) X NPS 1 (DN 25) , IR BR BW,GRUP, 2MM X 2MM, BE, HDR/BRN, SP-97/ISO 15156</t>
  </si>
  <si>
    <t>NPS 8 (DN 200) X NPS 1 (DN 25) , IR BR BW,GRUP, 2MM X 2MM, BE, HDR/BRN, SP-97/ISO 15156</t>
  </si>
  <si>
    <t>18in x 1in Branch Saddle Helical Filament Wound: : Dims to Manufacturers Standard: 20 Bar</t>
  </si>
  <si>
    <t>GRUP‐lsophthallc: Polyester</t>
  </si>
  <si>
    <t>18in x 2in Branch Saddle Helical Filament Wound: : Dims to Manufacturers Standard: 20 Bar</t>
  </si>
  <si>
    <t>18in x 2in Branch Fitting Outlet BW  EEMUA 234</t>
  </si>
  <si>
    <t>NPS 1 1/2 (DN 40) X NPS 3/4 (DN 20) , IR BR BW, Carbon Steel, SCH 80 X SCH 80, BE, HDR/BRN, SP-97,Galvanised</t>
  </si>
  <si>
    <t>NPS 2 (DN 50) X NPS 3/4 (DN 20) , IR BR BW, Carbon Steel, SCH 80 X SCH 80, BE, HDR/BRN, SP-97,Galvanised</t>
  </si>
  <si>
    <t>NPS 3 (DN 80) X NPS 3/4 (DN 20) , IR BR BW, Carbon Steel, SCH 40 X SCH 80, BE, HDR/BRN, SP-97,Galvanised</t>
  </si>
  <si>
    <t>NPS 4 (DN 100) X NPS 2 (DN 50) , IR BR BW, Carbon Steel, SCH 40 X SCH 80, BE, HDR/BRN, SP-97,Galvanised</t>
  </si>
  <si>
    <t>NPS 4 (DN 100) X NPS 3/4 (DN 20) , IR BR BW, Carbon Steel, SCH 40 X SCH 80, BE, HDR/BRN, SP-97,Galvanised</t>
  </si>
  <si>
    <t>NPS 2 (DN 50) X NPS 3/4 (DN 20) , IR BR BW, 316SS, SCH 80 X SCH 80, BE, HDR/BRN, SP-97</t>
  </si>
  <si>
    <t>NPS 2 (DN 50) X NPS 3/4 (DN 20) , IR BR BW, Carbon Steel, SCH 80 X SCH 80, BE, HDR/BRN, SP-97, NACE MR0175/ISO15156</t>
  </si>
  <si>
    <t>2in Sch80 Equal Tee Seamless BW  Dims to ASME B16.9</t>
  </si>
  <si>
    <t>3in Sch80 Equal Tee Seamless BW  Dims to ASME B16.9</t>
  </si>
  <si>
    <t>4in Sch40 Equal Tee Seamless BW  Dims to ASME B16.9</t>
  </si>
  <si>
    <t>6in Sch40 Equal Tee Seamless BW  Dims to ASME B16.9</t>
  </si>
  <si>
    <t>8in Sch40 Equal Tee Seamless BW  Dims to ASME B16.9</t>
  </si>
  <si>
    <t>2in Sch80 Equal Tee Seamless BW  Dims to ASME B16.9 NACE MR0175/ISO15156</t>
  </si>
  <si>
    <t>3in Sch80 Equal Tee Seamless BW  Dims to ASME B16.9 NACE MR0175/ISO15156</t>
  </si>
  <si>
    <t>6in Sch40 Equal Tee Seamless BW  Dims to ASME B16.9 NACE MR0175/ISO15156</t>
  </si>
  <si>
    <t>1/2in Sch10S Equal Tee Seamless BW to ASME B16.9</t>
  </si>
  <si>
    <t>1in Equal Tee Helical Filament Wound Bell &amp; Spigot  20 Bar Dims to Manufacturers Standard</t>
  </si>
  <si>
    <t>2in Equal Tee Helical Filament Wound Bell &amp; Spigot  20 Bar Dims to Manufacturers Standard</t>
  </si>
  <si>
    <t>3in Equal Tee Helical Filament Wound Bell &amp; Spigot  20 Bar Dims to Manufacturers Standard</t>
  </si>
  <si>
    <t>4in Equal Tee Helical Filament Wound Bell &amp; Spigot  20 Bar Dims to Manufacturers Standard</t>
  </si>
  <si>
    <t>6in Equal Tee Helical Filament Wound Bell &amp; Spigot  20 Bar Dims to Manufacturers Standard</t>
  </si>
  <si>
    <t>18in Equal Tee Helical Filament Wound Bell &amp; Spigot  20 Bar Dims to Manufacturers Standard</t>
  </si>
  <si>
    <t>24in Equal Tee Helical Filament Wound Bell &amp; Spigot  20 Bar Dims to Manufacturers Standard</t>
  </si>
  <si>
    <t>1/2in Equal Tee Helical Filament Wound Bell &amp; Spigot  20 Bar Dims to Manufacturers Standard</t>
  </si>
  <si>
    <t>10in Equal Tee Helical Filament Wound Bell &amp; Spigot  20 Bar Dims to Manufacturers Standard</t>
  </si>
  <si>
    <t>12in Equal Tee Helical Filament Wound Bell &amp; Spigot  20 Bar Dims to Manufacturers Standard</t>
  </si>
  <si>
    <t>14in Equal Tee Helical Filament Wound Bell &amp; Spigot  20 Bar Dims to Manufacturers Standard</t>
  </si>
  <si>
    <t>16in Equal Tee Helical Filament Wound Bell &amp; Spigot  20 Bar Dims to Manufacturers Standard</t>
  </si>
  <si>
    <t>1/2in Sch80 Equal Tee Seamless BW  Dims to ASME B16.9</t>
  </si>
  <si>
    <t>3in Sch40 Equal Tee Seamless BW  Dims to ASME B16.9</t>
  </si>
  <si>
    <t>2in Sch10S Equal Tee Seamless BW  to ASME B16.9</t>
  </si>
  <si>
    <t xml:space="preserve">2in XXS Equal Tee Seamless BW  Dims to ASME B16.9 NACE MR0175/ISO15156                                                                                         </t>
  </si>
  <si>
    <t>1/2in Sch80S Equal Tee Seamless BW  to ASME B16.9 NACE MR0175/ISO15156</t>
  </si>
  <si>
    <t>TEER</t>
  </si>
  <si>
    <t>2in Sch80 x 1 1/2in Sch160 Reducing Tee Seamless BW  Dims to ASME B16.9</t>
  </si>
  <si>
    <t>2in Sch80 x 1in Sch160 Reducing Tee Seamless BW  Dims to ASME B16.9</t>
  </si>
  <si>
    <t>NPS 3 (DN 80) X NPS 1 1/2 (DN 40) , IR BR BW, Carbon Steel, SCH 80 X SCH 160, BE, HDR/BRN, SP-97</t>
  </si>
  <si>
    <t>Carbon Steel (Non Sour)</t>
  </si>
  <si>
    <t>6in Sch40 x 2in Sch80 Reducing Tee Seamless BW  Dims to ASME B16.9</t>
  </si>
  <si>
    <t>6in Sch40 x 4in Sch40 Reducing Tee Seamless BW  Dims to ASME B16.9</t>
  </si>
  <si>
    <t>8in Sch30 x 6in Sch40 Reducing Tee Seamless BW  Dims to ASME B16.9</t>
  </si>
  <si>
    <t>4in Sch40 x 2in Sch80 Reducing Tee Seamless BW  Dims to ASME B16.9</t>
  </si>
  <si>
    <t>4in Sch40 x 2in Sch80 Reducing Tee Seamless BW  Dims to ASME B16.9 NACE MR0175/ISO15156</t>
  </si>
  <si>
    <t>8in Sch30 x 4in Sch40 Reducing Tee Seamless BW  Dims to ASME B16.9 NACE MR0175/ISO15156</t>
  </si>
  <si>
    <t>3in Sch40 x 2in Sch80 Reducing Tee Seamless BW  Dims to ASME B16.9 NACE MR0175/ISO15156</t>
  </si>
  <si>
    <t>2in Sch80 x 3/4in Sch160 Reducing Tee Seamless BW  Dims to ASME B16.9 NACE MR0175/ISO15156</t>
  </si>
  <si>
    <t>6in Sch10S x 4in Sch10S Reducing Tee Seamless BW  Dims to ASME B16.9</t>
  </si>
  <si>
    <t>6in Sch10S Equal Tee Seamless BW  Dims to ASME B16.9</t>
  </si>
  <si>
    <t>1 1/2in Sch10S x 3/4in Sch40S Reducing Tee Seamless BW Titanium Dims to ASME B16.9</t>
  </si>
  <si>
    <t>1in Sch10S x 3/4in Sch40S Reducing Tee Seamless BW Titanium Dims to ASME B16.9</t>
  </si>
  <si>
    <t>1 1/2in x 3/4in Reducing Tee Helical Filament Wound Bell &amp; Spigot  20 Bar Dims to Manufacturers Standard</t>
  </si>
  <si>
    <t>1in x 3/4in Reducing Tee Helical Filament Wound Bell &amp; Spigot  20 Bar Dims to Manufacturers Standard</t>
  </si>
  <si>
    <t>10in x 6in Reducing Tee Helical Filament Wound Bell &amp; Spigot  20 Bar Dims to Manufacturers Standard</t>
  </si>
  <si>
    <t>2in x 1in Reducing Tee Helical Filament Wound Bell &amp; Spigot  20 Bar Dims to Manufacturers Standard</t>
  </si>
  <si>
    <t>3in x 2in Reducing Tee Helical Filament Wound Bell &amp; Spigot  20 Bar Dims to Manufacturers Standard</t>
  </si>
  <si>
    <t>4in x 2in Reducing Tee Helical Filament Wound Bell &amp; Spigot  20 Bar Dims to Manufacturers Standard</t>
  </si>
  <si>
    <t>4in x 3in Reducing Tee Helical Filament Wound Bell &amp; Spigot  20 Bar Dims to Manufacturers Standard</t>
  </si>
  <si>
    <t>6in x 4in Reducing Tee Helical Filament Wound Bell &amp; Spigot  20 Bar Dims to Manufacturers Standard</t>
  </si>
  <si>
    <t>6in x 3in Reducing Tee Helical Filament Wound Bell &amp; Spigot  20 Bar Dims to Manufacturers Standard</t>
  </si>
  <si>
    <t>10in x 4in Reducing Tee Helical Filament Wound Bell &amp; Spigot  20 Bar Dims to Manufacturers Standard</t>
  </si>
  <si>
    <t>10in x 8in Reducing Tee Helical Filament Wound Bell &amp; Spigot  20 Bar Dims to Manufacturers Standard</t>
  </si>
  <si>
    <t>12in x 10in Reducing Tee Helical Filament Wound Bell &amp; Spigot  20 Bar Dims to Manufacturers Standard</t>
  </si>
  <si>
    <t>14in x 10in Reducing Tee Helical Filament Wound Bell &amp; Spigot  20 Bar Dims to Manufacturers Standard</t>
  </si>
  <si>
    <t>14in x 8in Reducing Tee Helical Filament Wound Bell &amp; Spigot  20 Bar Dims to Manufacturers Standard</t>
  </si>
  <si>
    <t>14in x 6in Reducing Tee Helical Filament Wound Bell &amp; Spigot  20 Bar Dims to Manufacturers Standard</t>
  </si>
  <si>
    <t>2in x 3/4in Reducing Tee Helical Filament Wound Bell &amp; Spigot  20 Bar Dims to Manufacturers Standard</t>
  </si>
  <si>
    <t>3in x 1 1/2in Reducing Tee Helical Filament Wound Bell &amp; Spigot  20 Bar Dims to Manufacturers Standard</t>
  </si>
  <si>
    <t>8in x 6in Reducing Tee Helical Filament Wound Bell &amp; Spigot  20 Bar Dims to Manufacturers Standard</t>
  </si>
  <si>
    <t>8in x 4in Reducing Tee Helical Filament Wound Bell &amp; Spigot  20 Bar Dims to Manufacturers Standard</t>
  </si>
  <si>
    <t>2in Sch80 x 1in Sch80 Reducing Tee Seamless BW Carbon Steel ASTM A234 Gr WPB Dims to ASME B16.9</t>
  </si>
  <si>
    <t>Galvanised Carbon Steel</t>
  </si>
  <si>
    <t>2in Sch80 x 3/4in Sch80 Reducing Tee Seamless BW Carbon Steel ASTM A234 Gr WPB Dims to ASME B16.9</t>
  </si>
  <si>
    <t>20in Sch20 Pipe Seamless Bevelled Ends  Dims to ASME B36.10</t>
  </si>
  <si>
    <t>4in Sch40 Pipe Seamless Bevelled Ends  Dims to ASME B36.10</t>
  </si>
  <si>
    <t>6in Sch40 Pipe Seamless Bevelled Ends Dims to ASME B36.10</t>
  </si>
  <si>
    <t>8in Sch30 Pipe Seamless Bevelled Ends Dims to ASME B36.10</t>
  </si>
  <si>
    <t>3in Sch80 Pipe Seamless Bevelled Ends Dims to ASME B36.10</t>
  </si>
  <si>
    <t>1 1/2in Sch160 Pipe Seamless Bevelled Ends Dims to ASME B36.10</t>
  </si>
  <si>
    <t>1in Sch160 Pipe Seamless Bevelled Ends Dims to ASME B36.10</t>
  </si>
  <si>
    <t>3/4in Sch160 Pipe Seamless Bevelled Ends Dims to ASME B36.10</t>
  </si>
  <si>
    <t>1/2in Sch160 Pipe Seamless Bevelled Ends Dims to ASME B36.10</t>
  </si>
  <si>
    <t>4in Sch40 Pipe Seamless Bevelled Ends Dims to ASME B36.10 
NACE MR0175/ISO15156</t>
  </si>
  <si>
    <t>6in Sch40 Pipe Seamless Bevelled Ends Dims to ASME B36.10 
NACE MR0175/ISO15156</t>
  </si>
  <si>
    <t>8in Sch30 Pipe Seamless Bevelled Ends Dims to ASME B36.10 
NACE MR0175/ISO15156</t>
  </si>
  <si>
    <t>3in Sch80 Pipe Seamless Bevelled Ends Dims to ASME B36.10 
NACE MR0175/ISO15156</t>
  </si>
  <si>
    <t>2in Sch80 Pipe Seamless Bevelled Ends Dims to ASME B36.10 
NACE MR0175/ISO15156</t>
  </si>
  <si>
    <t>1 1/2in Sch160 Pipe Seamless Bevelled Ends Dims to ASME B36.10 
NACE MR0175/ISO15156</t>
  </si>
  <si>
    <t>1in Sch160 Pipe Seamless Bevelled Ends Dims to ASME B36.10 
NACE MR0175/ISO15156</t>
  </si>
  <si>
    <t>3/4in Sch160 Pipe Seamless Bevelled Ends Dims to ASME B36.10 
NACE MR0175/ISO15156</t>
  </si>
  <si>
    <t>1/2in Sch160 Pipe Seamless Bevelled Ends Dims to ASME B36.10 
NACE MR0175/ISO15156</t>
  </si>
  <si>
    <t>8in Sch30 Pipe Seamless Bevelled Ends  Dimensions to ASME B36.10M NACE MR0175/ISO15156</t>
  </si>
  <si>
    <t>6in Sch40 Pipe Seamless Bevelled Ends  Dimensions to ASME B36.10M NACE MR0175/ISO15156</t>
  </si>
  <si>
    <t>1 1/2in Pipe Seamless Bevelled Ends  Dimensions to ASME B36.10M NACE MR0175/ISO15156</t>
  </si>
  <si>
    <t>3/4in Sch160 Pipe Seamless Bevelled Ends  Dimensions to ASME B36.10M NACE MR0175/ISO15156</t>
  </si>
  <si>
    <t>20in Sch10S Pipe Seamless Bevelled Ends ASME B36.19M</t>
  </si>
  <si>
    <t>4in Sch10S Pipe Seamless Bevelled Ends ASME B36.19M</t>
  </si>
  <si>
    <t>8in Sch10S Pipe Seamless Bevelled Ends ASME B36.19M</t>
  </si>
  <si>
    <t>1 1/2in Sch10S Pipe Seamless Bevelled Ends ASME B36.19M</t>
  </si>
  <si>
    <t>2in Sch10S Pipe Seamless Bevelled Ends ASME B36.19M</t>
  </si>
  <si>
    <t>3in Sch10S Pipe Seamless Bevelled Ends ASME B36.19M</t>
  </si>
  <si>
    <t>1/2in Sch40S Pipe Seamless Bevelled Ends ASME B36.19M</t>
  </si>
  <si>
    <t>3/4in Sch40S Pipe Seamless Bevelled Ends ASME B36.19M</t>
  </si>
  <si>
    <t>10in Pipe Continuous Filament Wound Plain End  20 Bar Dims to Manufacturers Standard</t>
  </si>
  <si>
    <t>18in Pipe Continuous Filament Wound Plain End  20 Bar Dims to Manufacturers Standard</t>
  </si>
  <si>
    <t>24in Pipe Continuous Filament Wound Plain End  20 Bar Dims to Manufacturers Standard</t>
  </si>
  <si>
    <t>4in Pipe Continuous Filament Wound Plain End  20 Bar Dims to Manufacturers Standard</t>
  </si>
  <si>
    <t>6in Pipe Continuous Filament Wound Plain End  20 Bar Dims to Manufacturers Standard</t>
  </si>
  <si>
    <t>8in Pipe Continuous Filament Wound Plain End  20 Bar Dims to Manufacturers Standard</t>
  </si>
  <si>
    <t>1in Pipe Continuous Filament Wound Plain End  20 Bar Dims to Manufacturers Standard</t>
  </si>
  <si>
    <t>1 1/2in Pipe Continuous Filament Wound Plain End  20 Bar Dims to Manufacturers Standard</t>
  </si>
  <si>
    <t>2in Pipe Continuous Filament Wound Plain End  20 Bar Dims to Manufacturers Standard</t>
  </si>
  <si>
    <t>3in Pipe Continuous Filament Wound Plain End  20 Bar Dims to Manufacturers Standard</t>
  </si>
  <si>
    <t>10in 5.5mm WT Pipe Seamless Bevelled Ends  EEMUA 234</t>
  </si>
  <si>
    <t>18in 9.50mm WT Pipe Seamless Bevelled Ends  EEMUA 234</t>
  </si>
  <si>
    <t>4in 3.0mm WT Pipe Seamless Bevelled Ends  EEMUA 234</t>
  </si>
  <si>
    <t>6in 3.5mm WT Pipe Seamless Bevelled Ends  EEMUA 234</t>
  </si>
  <si>
    <t>1 1/2in 2.5mm WT Pipe Seamless Bevelled Ends  EEMUA 234</t>
  </si>
  <si>
    <t>1in 2.5mm WT Pipe Seamless Bevelled Ends  EEMUA 234</t>
  </si>
  <si>
    <t>12in Pipe Continuous Filament Wound Plain End  20 Bar Dims to Manufacturers Standard</t>
  </si>
  <si>
    <t>14in Pipe Continuous Filament Wound Plain End  20 Bar Dims to Manufacturers Standard</t>
  </si>
  <si>
    <t>3in Sch40 Pipe Seamless Bevelled Ends  Dims to ASME B36.10</t>
  </si>
  <si>
    <t>1 1/2in Sch80 Pipe Seamless Bevelled Ends  Dims to ASME B36.10</t>
  </si>
  <si>
    <t>1in Sch80 Pipe Seamless Bevelled Ends  Dims to ASME B36.10</t>
  </si>
  <si>
    <t>3/4in Sch80 Pipe Seamless Bevelled Ends  Dims to ASME B36.10</t>
  </si>
  <si>
    <t>1/2in Sch80 Pipe Seamless Bevelled Ends  Dims to ASME B36.10</t>
  </si>
  <si>
    <t>3in Sch10S Pipe Seamless Bevelled Ends Dims to ASME B36.19 NACE MR0175/ISO15156</t>
  </si>
  <si>
    <t>1 1/2in Sch10S Pipe Seamless Bevelled Ends Dims to ASME B36.19 NACE MR0175/ISO15156</t>
  </si>
  <si>
    <t>1in Sch10S Pipe Seamless Bevelled Ends Dims to ASME B36.19 NACE MR0175/ISO15156</t>
  </si>
  <si>
    <t>3/4in Sch40S Pipe Seamless Bevelled Ends Dims to ASME B36.19 NACE MR0175/ISO15156</t>
  </si>
  <si>
    <t>1/2in Sch40S Pipe Seamless Bevelled Ends Dims to ASME B36.19 NACE MR0175/ISO15156</t>
  </si>
  <si>
    <t>1 1/2in Sch10S Pipe Seamless Bevelled Ends ASME B36.10</t>
  </si>
  <si>
    <t>1in Sch10S Pipe Seamless Bevelled Ends ASME B36.10</t>
  </si>
  <si>
    <t>3/4in Sch10S Pipe Seamless Bevelled Ends ASME B36.10</t>
  </si>
  <si>
    <t>45 DEG ELBOW</t>
  </si>
  <si>
    <t>20in Sch20 Elbow 45 Degrees Seamless BW  Dims to ASME B16.9</t>
  </si>
  <si>
    <t>4in Sch40 Elbow 45 Degrees Seamless BW  Dims to ASME B16.9</t>
  </si>
  <si>
    <t>90 DEG ELBOW</t>
  </si>
  <si>
    <t>4in Sch40 Elbow 90 Degrees Long Radius Seamless BW Dims to ASME B16.9</t>
  </si>
  <si>
    <t>6in Sch40 Elbow 45 Degrees Seamless BW  Dims to ASME B16.9</t>
  </si>
  <si>
    <t>6in Sch40 Elbow 90 Degrees Long Radius Seamless BW Dims to ASME B16.9</t>
  </si>
  <si>
    <t>8in Sch40 Elbow 90 Degrees Long Radius Seamless BW Dims to ASME B16.9</t>
  </si>
  <si>
    <t>1in Sch160  Elbow 90 Degrees Long Radius Seamless BW Dims to ASME B16.9</t>
  </si>
  <si>
    <t>1 1/2in Sch160  Elbow 90 Degrees Long Radius Seamless BW Dims to ASME B16.9</t>
  </si>
  <si>
    <t>2in Sch80  Elbow 90 Degrees Long Radius Seamless BW Dims to ASME B16.9</t>
  </si>
  <si>
    <t>3in Sch80  Elbow 90 Degrees Long Radius Seamless BW Dims to ASME B16.9</t>
  </si>
  <si>
    <t>1/2in Sch160  Elbow 90 Degrees Long Radius Seamless BW Dims to ASME B16.9</t>
  </si>
  <si>
    <t>3/4in Sch160  Elbow 90 Degrees Long Radius Seamless BW Dims to ASME B16.9</t>
  </si>
  <si>
    <t>8in Sch30 Elbow 45 Degrees Long Radius Seamless BW  Dims to ASME B16.9 NACE MR0175/ISO15156</t>
  </si>
  <si>
    <t>8in Sch30 Elbow 90 Degrees Long Radius Seamless BW  Dims to ASME B16.9 NACE MR0175/ISO15156</t>
  </si>
  <si>
    <t>1in Sch160  Elbow 90 Degrees Long Radius Seamless BW Dims to ASME B16.9 NACE MR0175/ISO15156</t>
  </si>
  <si>
    <t>1 1/2in Sch160  Elbow 90 Degrees Long Radius Seamless BW Dims to ASME B16.9 NACE MR0175/ISO15156</t>
  </si>
  <si>
    <t>2in Sch80  Elbow 90 Degrees Long Radius Seamless BW Dims to ASME B16.9 NACE MR0175/ISO15156</t>
  </si>
  <si>
    <t>3in Sch80  Elbow 90 Degrees Long Radius Seamless BW Dims to ASME B16.9 NACE MR0175/ISO15156</t>
  </si>
  <si>
    <t>1/2in Sch160  Elbow 90 Degrees Long Radius Seamless BW Dims to ASME B16.9 NACE MR0175/ISO15156</t>
  </si>
  <si>
    <t>3/4in Sch160  Elbow 90 Degrees Long Radius Seamless BW Dims to ASME B16.9 NACE MR0175/ISO15156</t>
  </si>
  <si>
    <t>8in Sch30 Elbow 45 Degrees Long Radius SeamlessBW Dims to ASME B16.9 NACE MR0175/ISO15156</t>
  </si>
  <si>
    <t>8in Sch30 Elbow 90 Degrees Long Radius Seamless BW Dims to ASME B16.9 NACE MR0175/ISO15156</t>
  </si>
  <si>
    <t>6in Sch40 Elbow 90 Degrees Long Radius Seamless BW Carbon Steel  Dims to ASME B16.9 NACE MR0175/ISO15156</t>
  </si>
  <si>
    <t>20in Sch10S Elbow 45 Degrees Long Radius Seamless BW Dims to ASME B16.9</t>
  </si>
  <si>
    <t>Stainless Steel ASTM A403 WP316L WP‐S</t>
  </si>
  <si>
    <t>20in Sch10S Elbow 90 Degrees Long Radius Seamless BW Dims to ASME B16.9</t>
  </si>
  <si>
    <t>4in Sch10S Elbow 45 Degrees Long Radius Seamless BW Dims to ASME B16.9</t>
  </si>
  <si>
    <t>4in Sch10S Elbow 90 Degrees Long Radius Seamless BW Dims to ASME B16.9</t>
  </si>
  <si>
    <t>8in Sch10S Elbow 45 Degrees Long Radius Seamless BW Dims to ASME B16.9</t>
  </si>
  <si>
    <t>8in Sch10S Elbow 90 Degrees Long Radius Seamless BW Dims to ASME B16.9</t>
  </si>
  <si>
    <t>1 1/2in Sch10S Elbow 90 Degrees Long Radius Seamless BW Dims to ASME B16.9</t>
  </si>
  <si>
    <t>2in Sch10S Elbow 90 Degrees Long Radius Seamless BW Dims to ASME B16.9</t>
  </si>
  <si>
    <t>3in Sch10S Elbow 90 Degrees Long Radius Seamless BW Dims to ASME B16.9</t>
  </si>
  <si>
    <t>1/2in Sch40S Elbow 90 Degrees Long Radius Seamless BW Dims to ASME B16.9</t>
  </si>
  <si>
    <t>3/4in Sch40S Elbow 90 Degrees Long Radius Seamless BW Dims to ASME B16.9</t>
  </si>
  <si>
    <t>18in Elbow 45 Deg Helical Filament Wound Bell &amp; Spigot Long Radius  20 Bar Dims to Manufacturers Standard</t>
  </si>
  <si>
    <t>18in Elbow 90 Deg Helical Filament Wound Bell &amp; Spigot Long Radius  20 Bar Dims to Manufacturers Standard</t>
  </si>
  <si>
    <t>24in Elbow 45 Deg Helical Filament Wound Bell &amp; Spigot Long Radius  20 Bar Dims to Manufacturers Standard</t>
  </si>
  <si>
    <t>24in Elbow 90 Deg Helical Filament Wound Bell &amp; Spigot Long Radius  20 Bar Dims to Manufacturers Standard</t>
  </si>
  <si>
    <t>4in Elbow 45 Deg Helical Filament Wound Bell &amp; Spigot Long Radius  20 Bar Dims to Manufacturers Standard</t>
  </si>
  <si>
    <t>4in Elbow 90 Deg Helical Filament Wound Bell &amp; Spigot Long Radius  20 Bar Dims to Manufacturers Standard</t>
  </si>
  <si>
    <t>6in Elbow 45 Deg Helical Filament Wound Bell &amp; Spigot Long Radius  20 Bar Dims to Manufacturers Standard</t>
  </si>
  <si>
    <t>6in Elbow 90 Deg Helical Filament Wound Bell &amp; Spigot Long Radius  20 Bar Dims to Manufacturers Standard</t>
  </si>
  <si>
    <t>8in Elbow 90 Deg Helical Filament Wound Bell &amp; Spigot Long Radius  20 Bar Dims to Manufacturers Standard</t>
  </si>
  <si>
    <t>1in 45 Deg Helical Filament Wound Bell &amp; Spigot Long Radius  20 Bar Dims to Manufacturers Standard</t>
  </si>
  <si>
    <t>1in 90 Deg Helical Filament Wound Bell &amp; Spigot Long Radius  20 Bar Dims to Manufacturers Standard</t>
  </si>
  <si>
    <t>1 1/2in 45 Deg Helical Filament Wound Bell &amp; Spigot Long Radius  20 Bar Dims to Manufacturers Standard</t>
  </si>
  <si>
    <t>1 1/2in 90 Deg Helical Filament Wound Bell &amp; Spigot Long Radius  20 Bar Dims to Manufacturers Standard</t>
  </si>
  <si>
    <t>2in 45 Deg Helical Filament Wound Bell &amp; Spigot Long Radius  20 Bar Dims to Manufacturers Standard</t>
  </si>
  <si>
    <t>2in 90 Deg Helical Filament Wound Bell &amp; Spigot Long Radius  20 Bar Dims to Manufacturers Standard</t>
  </si>
  <si>
    <t>3in 45 Deg Helical Filament Wound Bell &amp; Spigot Long Radius  20 Bar Dims to Manufacturers Standard</t>
  </si>
  <si>
    <t>3in 90 Deg Helical Filament Wound Bell &amp; Spigot Long Radius  20 Bar Dims to Manufacturers Standard</t>
  </si>
  <si>
    <t>10in 5.5mm WT Elbow 45 Degrees Seamless BW   EEMUA 234</t>
  </si>
  <si>
    <t>10in 5.5mm WT Elbow 90 Degrees Seamless BW   EEMUA 234</t>
  </si>
  <si>
    <t>18in 9.5mm WT Elbow 90 Degrees Seamless BW   EEMUA 234</t>
  </si>
  <si>
    <t>4in 3.0mm WT Elbow 90 Degrees Seamless BW   EEMUA 234</t>
  </si>
  <si>
    <t>6in 3.5mm WT Elbow 90 Degrees Seamless BW   EEMUA 234</t>
  </si>
  <si>
    <t>3in 2.5mm WT Elbow 45 Degrees Seamless BW  EEMUA 234</t>
  </si>
  <si>
    <t>3in 2.5mm WT Elbow 90 Degrees Seamless BW  EEMUA 234</t>
  </si>
  <si>
    <t>2in 2.5mm WT Elbow 45 Degrees Seamless BW  EEMUA 234</t>
  </si>
  <si>
    <t>2in 2.5mm WT Elbow 90 Degrees Seamless BW  EEMUA 234</t>
  </si>
  <si>
    <t>1 1/2in 2.5mm WT Elbow 45 Degrees Seamless BW  EEMUA 234</t>
  </si>
  <si>
    <t>1 1/2in 2.5mm WT Elbow 90 Degrees Seamless BW  EEMUA 234</t>
  </si>
  <si>
    <t>4in Elbow 90 Deg Helical Filament Wound Bell &amp; Spigot Long Radius  20 Bar Dims to ManufacturersStandard</t>
  </si>
  <si>
    <t>6in Elbow 45 Deg Helical Filament Wound Bell &amp; Spigot Long Radius  20 Bar Dims to ManufacturersStandard</t>
  </si>
  <si>
    <t>6in Elbow 90 Deg Helical Filament Wound Bell &amp; Spigot Long Radius  20 Bar Dims to ManufacturersStandard</t>
  </si>
  <si>
    <t>2in Elbow 45 Deg Helical Filament Wound Bell &amp; Spigot Long Radius  20 Bar Dims to ManufacturersStandard</t>
  </si>
  <si>
    <t>2in Elbow 90 Deg Helical Filament Wound Bell &amp; Spigot Long Radius  20 Bar Dims to ManufacturersStandard</t>
  </si>
  <si>
    <t>3in Elbow 45 Deg Helical Filament Wound Bell &amp; Spigot Long Radius  20 Bar Dims to ManufacturersStandard</t>
  </si>
  <si>
    <t>3in Elbow 90 Deg Helical Filament Wound Bell &amp; Spigot Long Radius  20 Bar Dims to ManufacturersStandard</t>
  </si>
  <si>
    <t>10in Elbow 45 Deg Helical Filament Wound Bell &amp; Spigot Long Radius  20 Bar Dims to Manufacturers Standard</t>
  </si>
  <si>
    <t>10in Elbow 90 Deg Helical Filament Wound Bell &amp; Spigot Long Radius  20 Bar Dims to Manufacturers Standard</t>
  </si>
  <si>
    <t>12in Elbow 90 Deg Helical Filament Wound Bell &amp; Spigot Long Radius  20 Bar Dims to Manufacturers Standard</t>
  </si>
  <si>
    <t>14in Elbow 45 Deg Helical Filament Wound Bell &amp; Spigot Long Radius  20 Bar Dims to Manufacturers Standard</t>
  </si>
  <si>
    <t>14in Elbow 90 Deg Helical Filament Wound Bell &amp; Spigot Long Radius  20 Bar Dims to Manufacturers Standard</t>
  </si>
  <si>
    <t>8in Elbow 45 Deg Helical Filament Wound Bell &amp; Spigot Long Radius  20 Bar Dims to Manufacturers Standard</t>
  </si>
  <si>
    <t>3in Elbow 45 Deg Helical Filament Wound Bell &amp; Spigot  Dims to Manufacturers Standard</t>
  </si>
  <si>
    <t>3in Elbow 90 Deg Helical Filament Wound Bell &amp; Spigot  Dims to Manufacturers Standard</t>
  </si>
  <si>
    <t>2in Elbow 45 Deg Helical Filament Wound Bell &amp; Spigot  Dims to Manufacturers Standard</t>
  </si>
  <si>
    <t>1 1/2in Elbow 45 Deg Helical Filament Wound Bell &amp; Spigot  Dims to Manufacturers Standard</t>
  </si>
  <si>
    <t>1 1/2in Elbow 90 Deg Helical Filament Wound Bell &amp; Spigot  Dims to Manufacturers Standard</t>
  </si>
  <si>
    <t>1in Elbow 45 Deg Helical Filament Wound Bell &amp; Spigot  Dims to Manufacturers Standard</t>
  </si>
  <si>
    <t>1in Elbow 90 Deg Helical Filament Wound Bell &amp; Spigot  Dims to Manufacturers Standard</t>
  </si>
  <si>
    <t>4in Sch40 Elbow 90 Degrees Long Radius Seamless BW  Dims to ASME B16.9</t>
  </si>
  <si>
    <t>3in Sch40 Elbow 45 Degrees Long Radius Seamless BW  Dims to ASME B16.9</t>
  </si>
  <si>
    <t>3in Sch40 Elbow 90 Degrees Long Radius Seamless BW  Dims to ASME B16.9</t>
  </si>
  <si>
    <t>2in Sch80 Elbow 45 Degrees Long Radius Seamless BW  Dims to ASME B16.9</t>
  </si>
  <si>
    <t>1 1/2in Sch80 Elbow 45 Degrees Long Radius Seamless BW  Dims to ASME B16.9</t>
  </si>
  <si>
    <t>1 1/2in Sch80 Elbow 90 Degrees Long Radius Seamless BW  Dims to ASME B16.9</t>
  </si>
  <si>
    <t>1in Sch80 Elbow 45 Degrees Long Radius Seamless BW  Dims to ASME B16.9</t>
  </si>
  <si>
    <t>1in Sch80 Elbow 90 Degrees Long Radius Seamless BW  Dims to ASME B16.9</t>
  </si>
  <si>
    <t>3/4in Sch80 Elbow 45 Degrees Long Radius Seamless BW  Dims to ASME B16.9</t>
  </si>
  <si>
    <t>3/4in Sch80 Elbow 90 Degrees Long Radius Seamless BW  Dims to ASME B16.9</t>
  </si>
  <si>
    <t>1/2in Sch80 Elbow 45 Degrees Long Radius Seamless BW  Dims to ASME B16.9</t>
  </si>
  <si>
    <t>1/2in Sch80 Elbow 90 Degrees Long Radius Seamless BW  Dims to ASME B16.9</t>
  </si>
  <si>
    <t>3in Sch10S Elbow 45 Degrees Long Radius SeamlessBW Dims to ASME B16.9 NACE MR0175/ISO15156</t>
  </si>
  <si>
    <t>3in Sch10S Elbow 90 Degrees Long Radius SeamlessBW Dims to ASME B16.9 NACE MR0175/ISO15156</t>
  </si>
  <si>
    <t>2in Sch10S Elbow 45 Degrees Long Radius SeamlessBW Dims to ASME B16.9 NACE MR0175/ISO15156</t>
  </si>
  <si>
    <t>2in Sch10S Elbow 90 Degrees Long Radius SeamlessBW Dims to ASME B16.9 NACE MR0175/ISO15156</t>
  </si>
  <si>
    <t>1 1/2in Sch10S Elbow 90 Degrees Long Radius SeamlessBW Dims to ASME B16.9 NACE MR0175/ISO15156</t>
  </si>
  <si>
    <t>1in Sch10S Elbow 90 Degrees Long Radius SeamlessBW Dims to ASME B16.9 NACE MR0175/ISO15156</t>
  </si>
  <si>
    <t>3/4in Sch40S Elbow 90 Degrees Long Radius SeamlessBW Dims to ASME B16.9 NACE MR0175/ISO15156</t>
  </si>
  <si>
    <t>1/2in Sch40S Elbow 90 Degrees Long Radius SeamlessBW Dims to ASME B16.9 NACE MR0175/ISO15156</t>
  </si>
  <si>
    <t>AISI type 316</t>
  </si>
  <si>
    <t>24in Sch20 Cap SeamlessBW   Dims to ASME B16.9 NACE MR0175/ISO15156</t>
  </si>
  <si>
    <t>14in Sch20 Cap SeamlessBW   Dims to ASME B16.9 NACE MR0175/ISO15156</t>
  </si>
  <si>
    <t>36in Sch20 Cap SeamlessBW   Dims to ASME B16.9 NACE MR0175/ISO15156</t>
  </si>
  <si>
    <t>18in Sch20 Cap SeamlessBW   Dims to ASME B16.9 NACE MR0175/ISO15156</t>
  </si>
  <si>
    <t>30in Sch10S Cap SeamlessBW   WP‐S Dims to ASME B16.9 NACE MR0175/ISO15156</t>
  </si>
  <si>
    <t>14in Sch20 Cap Seamless BW Dims to ASME B16.9 NACE MR0175/ISO15156</t>
  </si>
  <si>
    <t>4in Sch40 Cap Seamless BW Dims to ASME B16.9 NACE MR0175/ISO15156</t>
  </si>
  <si>
    <t>10in Cap Helical Filament Wound: Bell &amp; Spigot: GRUP-lsophthallc: Polyester: 20 Bar: Dims to Manufacturers Standard</t>
  </si>
  <si>
    <t>20in Sch20 Cap Seamless BW Dims to ASME B16.9 NACE MR0175/ISO15156</t>
  </si>
  <si>
    <t>6in Sch40 Cap Seamless BW Dims to ASME B16.9 NACE MR0175/ISO15156</t>
  </si>
  <si>
    <t>18in Sch80 Cap Seamless BW Dims to ASME B16.9 NACE MR0175/ISO15156</t>
  </si>
  <si>
    <t>36in Sch20 Cap WeldedBW Dims to ASME B16.9 NACE MR0175/ISO15156</t>
  </si>
  <si>
    <t>10in Sch20 Cap SeamlessBW   Dims to ASME B16.9 NACE MR0175/ISO15156</t>
  </si>
  <si>
    <t>8in Sch30 Cap Seamless BW Dims to ASME B16.9 NACE MR0175/ISO15156</t>
  </si>
  <si>
    <t>20in Sch20 Cap SeamlessBW   Dims to ASME B16.9 NACE MR0175/ISO15156</t>
  </si>
  <si>
    <t>8in Sch20 Cap SeamlessBW   Dims to ASME B16.9 NACE MR0175/ISO15156</t>
  </si>
  <si>
    <t>8in Cap Helical Filament Wound: Bell &amp; Spigot  Polyester: 20 Bar: Dims to Manufacturers Standard</t>
  </si>
  <si>
    <t>GRUP‐lsophthallc</t>
  </si>
  <si>
    <t>18in Cap Helical Filament Wound: Bell &amp; Spigot  Polyester: 20 Bar: Dims to Manufacturers Standard</t>
  </si>
  <si>
    <t>30in Cap Helical Filament Wound: Bell &amp; Spigot  Polyester: 20 Bar: Dims to Manufacturers Standard</t>
  </si>
  <si>
    <t>12in Sch30 Cap Seamless BW Dims to ASME B16.9</t>
  </si>
  <si>
    <t>24in Sch20 Cap Seamless BW Dims to ASME B16.9</t>
  </si>
  <si>
    <t>30in Sch20 Cap Seamless BW Dims to ASME B16.9</t>
  </si>
  <si>
    <t>6in Sch40 Cap Seamless BW Dims to ASME B16.9</t>
  </si>
  <si>
    <t>6in Cap Helical Filament Wound: Bell &amp; Spigot: GRUP-lsophthallc: Polyester: 20 Bar: Dims to Manufacturers Standard</t>
  </si>
  <si>
    <t>3in Sch80 Cap Seamless BW Dims to ASME B16.9</t>
  </si>
  <si>
    <t>2in Sch80 Cap Seamless BW Dims to ASME B16.9</t>
  </si>
  <si>
    <t>1 1/2in Sch160 Cap Seamless BW Dims to ASME B16.9</t>
  </si>
  <si>
    <t>1in Sch160 Cap Seamless BW Dims to ASME B16.9</t>
  </si>
  <si>
    <t>1/2in Sch160 Cap Seamless BW Dims to ASME B16.9</t>
  </si>
  <si>
    <t>3in Cap Helical Filament Wound: Bell &amp; Spigot  Polyester: 20 Bar: Dims to Manufacturers Standard</t>
  </si>
  <si>
    <t>2in Cap Helical Filament Wound: Bell &amp; Spigot  Polyester: 20 Bar: Dims to Manufacturers Standard</t>
  </si>
  <si>
    <t>1 1/2in Cap Helical Filament Wound: Bell &amp; Spigot  Polyester: 20 Bar: Dims to Manufacturers Standard</t>
  </si>
  <si>
    <t>1in Cap Helical Filament Wound: Bell &amp; Spigot  Polyester: 20 Bar: Dims to Manufacturers Standard</t>
  </si>
  <si>
    <t>3in Sch80 Cap SeamlessBW   Dims to ASME B16.9 NACE MR0175/ISO15156</t>
  </si>
  <si>
    <t>2in Sch80 Cap SeamlessBW   Dims to ASME B16.9 NACE MR0175/ISO15156</t>
  </si>
  <si>
    <t>1 1/2in Sch160 Cap SeamlessBW   Dims to ASME B16.9 NACE MR0175/ISO15156</t>
  </si>
  <si>
    <t>1in Sch160 Cap SeamlessBW   Dims to ASME B16.9 NACE MR0175/ISO15156</t>
  </si>
  <si>
    <t>1/2in Sch160 Cap SeamlessBW   Dims to ASME B16.9 NACE MR0175/ISO15156</t>
  </si>
  <si>
    <t>6in - 6in x 2in SCH80 Branch Outlet BW XS WT Carbon Steel  Dims to MSS SP-97 NACE MR0175/ISO15156</t>
  </si>
  <si>
    <t>8in Spectacle Blind CL150 Raised Face Carbon Steel  Dims to ASME B16.48 NACE MR0175/ISO15156</t>
  </si>
  <si>
    <t>14in 8.0mm WT x 10in 5.5mm WT Eccentric Reducer Seamless BW  EEMUA 234</t>
  </si>
  <si>
    <t>18in 9.50mm WT x 14in 8.0mm WT Eccentric Reducer Seamless BW  EEMUA 234</t>
  </si>
  <si>
    <t>8in Sch30 x 6in Sch40 Eccentric Reducer Seamless BW Carbon Steel  Dims to ASME B16.9</t>
  </si>
  <si>
    <t>18in 9.50mm WT Equal Tee Seamless BW  EEMUA 234</t>
  </si>
  <si>
    <r>
      <rPr>
        <b/>
        <sz val="9"/>
        <rFont val="宋体"/>
        <charset val="134"/>
      </rPr>
      <t xml:space="preserve">规格
</t>
    </r>
    <r>
      <rPr>
        <b/>
        <sz val="12"/>
        <rFont val="Arial"/>
        <charset val="134"/>
      </rPr>
      <t>(</t>
    </r>
    <r>
      <rPr>
        <b/>
        <sz val="12"/>
        <rFont val="宋体"/>
        <charset val="134"/>
      </rPr>
      <t>除材质外所有参数</t>
    </r>
    <r>
      <rPr>
        <b/>
        <sz val="12"/>
        <rFont val="Arial"/>
        <charset val="134"/>
      </rPr>
      <t xml:space="preserve">)
</t>
    </r>
    <r>
      <rPr>
        <b/>
        <sz val="12"/>
        <rFont val="Times New Roman"/>
        <charset val="134"/>
      </rPr>
      <t xml:space="preserve">Specification
</t>
    </r>
    <r>
      <rPr>
        <b/>
        <sz val="12"/>
        <rFont val="宋体"/>
        <charset val="134"/>
      </rPr>
      <t>（exclude material）</t>
    </r>
  </si>
  <si>
    <r>
      <rPr>
        <b/>
        <sz val="9"/>
        <rFont val="宋体"/>
        <charset val="134"/>
      </rPr>
      <t xml:space="preserve">数量
</t>
    </r>
    <r>
      <rPr>
        <b/>
        <sz val="9"/>
        <rFont val="Times New Roman"/>
        <charset val="134"/>
      </rPr>
      <t>Quantity</t>
    </r>
  </si>
  <si>
    <t>4355-PS3M-5-31-0001-2</t>
  </si>
  <si>
    <t>3in - 4in x 3/4in Branch Fitting Plain End CL3000 Stainless Steel ASTM A182 Gr F316 Dims to MSS SP-97 NACE MR0175/ISO15156</t>
  </si>
  <si>
    <t>4in x 4.5mm Nom Thk Gasket Spiral Wound CL150 Stainless Steel 316 Windings Flexible Graphite Filler CS Inner Ring Stainless Steel 316 Outer Ring Dims to ASME
B16.20</t>
  </si>
  <si>
    <t>4in Sch10S x 3in Sch10S Concentric Reducer SeamlessBW Stainless Steel ASTM A403 WP316L WP-S Dims to ASME B16.9 NACE MR0175/ISO15156</t>
  </si>
  <si>
    <t>4in Sch10S x 3in Sch10S Reducing Tee SeamlessBW Stainless Steel ASTM A403 WP316L Dims to ASME B16.9 NACE MR0175/ISO15156</t>
  </si>
  <si>
    <t>4in - 4in x 1in SCH40S Branch Fitting Flanged CL150 Raised Face Dims to ASME B16.5 150mm Standout Stainless Steel ASTM A182 Gr F316 Dims to MSS SP-97 NACE
MR0175/ISO15156</t>
  </si>
  <si>
    <t>4in Blind Flange CL150 Raised Face Stainless Steel ASTM A182 Gr F316 Dims to ASME B16.5</t>
  </si>
  <si>
    <t>4in Sch10S x 1.1/2in Sch10S Concentric Reducer SeamlessBW Stainless Steel ASTM A403 WP316L WP-S Dims to ASME B16.9 NACE MR0175/ISO15156</t>
  </si>
  <si>
    <t>6in Blind Flange CL150 Raised Face Low Temp Carbon Steel ASTM A350 Gr LF2 CL1 Dims to ASME B16.5 NACE MR0175/ISO15156</t>
  </si>
  <si>
    <t>6in Sch40 x 4in Sch40 Reducing Tee Seamless BW Low Temp Carbon Steel ASTM A420 WPL6 Dims to ASME B16.9 NACE MR0175/ISO15156</t>
  </si>
  <si>
    <t>6in Long WN Flange Helical Filament Wound Bell &amp; Spigot GRUP-lsophthallc Polyester 20 Bar: Flange to Dims to ASME B16.5 CL150 Flat Face Dims to Manufacturers
Standard</t>
  </si>
  <si>
    <t>6in Flange Heavy Duty Helical Filament Wound Blind GRUP-lsophthallc Polyester: Flange to Dims to ASME B16.5 CL150 Flat Face Dims to Manufacturers Standard</t>
  </si>
  <si>
    <t>6in Equal Tee Helical Filament Wound Bell &amp; Spigot GRUP-lsophthallc Polyester 20 Bar Dims to Manufacturers Standard</t>
  </si>
  <si>
    <t>6in Equal Lateral Tee 45 Deg Helical Filament Wound Bell &amp; Spigot GRUP-lsophthallc Polyester 20 Bar Dims to Manufacturers Standard</t>
  </si>
  <si>
    <t>4in Long WN Flange Helical Filament Wound Bell &amp; Spigot GRUP-lsophthallc Polyester 20 Bar: Flange to Dims to ASME B16.5 CL150 Flat Face Dims to Manufacturers
Standard</t>
  </si>
  <si>
    <t>6in x 4in Eccentric Reducer Helical Filament Wound Bell &amp; Spigot GRUP-lsophthallc Polyester 20 Bar Dims to Manufacturers Standard</t>
  </si>
  <si>
    <t>6in x 3in Reducing Tee Helical Filament Wound Bell &amp; Spigot GRUP-lsophthallc Polyester 20 Bar Dims to Manufacturers Standard</t>
  </si>
  <si>
    <t>10in x 4in Concentric Reducer Helical Filament Wound Bell &amp; Spigot GRUP-lsophthallc Polyester 20 Bar Dims to Manufacturers Standard</t>
  </si>
  <si>
    <t>12in Sch10S Elbow 45 Degrees Long Radius SeamlessBW Stainless Steel ASTM A403 WP316L WP-S Dims to ASME B16.9 NACE MR0175/ISO15156</t>
  </si>
  <si>
    <t>12in Sch10S x 8in Sch10S Eccentric Reducer SeamlessBW Stainless Steel ASTM A403 WP316L WP-S Dims to ASME B16.9 NACE MR0175/ISO15156</t>
  </si>
  <si>
    <t>12in Sch10S x 8in Sch10S Reducing Tee SeamlessBW Stainless Steel ASTM A403 WP316L Dims to ASME B16.9 NACE MR0175/ISO15156</t>
  </si>
  <si>
    <t>8in x 4.5mm Nom Thk Gasket Spiral Wound CL150 Stainless Steel 316 Windings Flexible Graphite Filler CS Inner Ring Stainless Steel 316 Outer Ring Dims to ASME
B16.20</t>
  </si>
  <si>
    <t>6in - 10in x 1in SCH40S Branch Fitting Flanged CL150 Raised Face Dims to ASME B16.5 150mm Standout Stainless Steel ASTM A182 Gr F316 Dims to MSS SP-97 NACE
MR0175/ISO15156</t>
  </si>
  <si>
    <t>8in - 12in x 1.1/2in SCH40S Branch Fitting Flanged CL150 Raised Face Dims to ASME B16.5 150mm Standout Stainless Steel ASTM A182 Gr F316 Dims to MSS SP-97
NACE MR0175/ISO15156</t>
  </si>
  <si>
    <t>12in - 14in x 3in SCH40S Branch Outlet BW Stainless Steel ASTM A182 Gr F316 Dims to MSS SP-97 NACE MR0175/ISO15156</t>
  </si>
  <si>
    <t>6in Sch10S WN Flange CL150 Raised Face Stainless Steel ASTM A182 Gr F316 Dims to ASME B16.5</t>
  </si>
  <si>
    <t>12in Sch10S x 6in Sch10S Concentric Reducer SeamlessBW Stainless Steel ASTM A403 WP316L WP-S Dims to ASME B16.9 NACE MR0175/ISO15156</t>
  </si>
  <si>
    <t>12in Sch10S x 6in Sch10S Reducing Tee SeamlessBW Stainless Steel ASTM A403 WP316L Dims to ASME B16.9 NACE MR0175/ISO15156</t>
  </si>
  <si>
    <t>6in x 4.5mm Nom Thk Gasket Spiral Wound CL150 Stainless Steel 316 Windings Flexible Graphite Filler CS Inner Ring Stainless Steel 316 Outer Ring Dims to ASME
B16.20</t>
  </si>
  <si>
    <t>6in - 6in x 1.1/2in SCH40S Branch Fitting Flanged CL150 Raised Face Dims to ASME B16.5 150mm Standout Stainless Steel ASTM A182 Gr F316 Dims to MSS SP-97
NACE MR0175/ISO15156</t>
  </si>
  <si>
    <t>4in 18.00mm WT WN Flange CL2500 Raised Face Stainless Steel ASTM A182 Gr F316 Dims to ASME B16.5 NACE MR0175/ISO15156</t>
  </si>
  <si>
    <t>4in 18.00mm WT x 2in XXS Reducing Tee SeamlessBW Stainless Steel ASTM A403 WP316 Dims to ASME B16.9 NACE MR0175/ISO15156</t>
  </si>
  <si>
    <t>4in x 4.5mm Nom Thk Gasket Spiral Wound CL2500 AISI 316 Windings Flexible Graphite Filler Stainless Steel 316 Inner Ring CS Outer Ring Dims to ASME B16.20</t>
  </si>
  <si>
    <t>4in 18.00mm WT Pipe Seamless Bevelled Ends Stainless Steel ASTM A312 TP316 Dims to ASME B36.10 NACE MR0175/ISO15156</t>
  </si>
  <si>
    <t>8in Sch160 WN Flange CL1500 Raised Face Stainless Steel ASTM A182 Gr F316 Dims to ASME B16.5 NACE MR0175/ISO15156</t>
  </si>
  <si>
    <t>4in Sch160 x 2in Sch160 Eccentric Reducer SeamlessBW Stainless Steel ASTM A403 WP316 Dims to ASME B16.9 NACE MR0175/ISO15156</t>
  </si>
  <si>
    <t>8in Sch160 x 4in Sch160 Eccentric Reducer SeamlessBW Stainless Steel ASTM A403 WP316 WP-S Dims to ASME B16.9 NACE MR0175/ISO15156</t>
  </si>
  <si>
    <t>8in x 4.5mm Nom Thk Gasket Spiral Wound CL1500 AISI 316 Windings Flexible Graphite Filler Stainless Steel 316 Inner Ring CS Outer Ring Dims to ASME B16.20</t>
  </si>
  <si>
    <t>6in - 8in x 2in SCH160 Branch Outlet BW Sch 160 X Sch XXS Stainless Steel ASTM A182 Gr F316 Dims to MSS SP-97 NACE MR0175/ISO15156</t>
  </si>
  <si>
    <t>8in Sch160 Pipe Seamless Bevelled Ends Stainless Steel ASTM A312 TP316 Dims to ASME B36.10 NACE MR0175/ISO15156</t>
  </si>
  <si>
    <t>6in Sch10S x 4in Reducing Tee SeamlessBW Alloy 825ASTM B366-WPNICMC Dims to ASME B16.9 NACE MR0175/ISO15156</t>
  </si>
  <si>
    <t>10in Sch10S x 4in Concentric Reducer SeamlessBW Alloy 825ASTM B366-WPNICMC Dims to ASME B16.9 NACE MR0175/ISO15156</t>
  </si>
  <si>
    <t>12in Sch10S x 10in Concentric Reducer SeamlessBW Alloy 825ASTM B366-WPNICMC Dims to ASME B16.9 NACE MR0175/ISO15156</t>
  </si>
  <si>
    <t>12in Sch10S Elbow 45 Degrees Long Radius SeamlessBW Alloy 825ASTM B366-WPNICMC Dims to ASME B16.9 NACE MR0175/ISO15156</t>
  </si>
  <si>
    <t>12in Sch10S Elbow 90 Degrees Long Radius SeamlessBW Alloy 825ASTM B366-WPNICMC Dims to ASME B16.9 NACE MR0175/ISO15156</t>
  </si>
  <si>
    <t>12in Sch10S Equal Tee SeamlessBW Alloy 825ASTM B366-WPNICMC Dims to ASME B16.9 NACE MR0175/ISO15156</t>
  </si>
  <si>
    <t>12in Sch10S Pipe Seamless Bevelled Ends Alloy 825ASTM B423 UNS N08825ASME B36.19M NACE MR0175/ISO15156</t>
  </si>
  <si>
    <t>4in Sch80S WN Flange CL900 Raised Face Alloy 825 ASTM B564 UNS N06625 Dims to ASME B16.5 NACE MR0175/ISO15156</t>
  </si>
  <si>
    <t>16in Sch10S WN Flange CL150 Raised Face Alloy 825ASTM B564 UNS N08825 Dims to ASME B16.5 NACE MR0175/ISO15156</t>
  </si>
  <si>
    <t>14in Sch10S x 6in Eccentric Reducer SeamlessBW Alloy 825ASTM B366-WPNICMC Dims to ASME B16.9 NACE MR0175/ISO15156</t>
  </si>
  <si>
    <t>16in Sch10S Elbow 45 Degrees Long Radius SeamlessBW Alloy 825ASTM B366-WPNICMC Dims to ASME B16.9 NACE MR0175/ISO15156</t>
  </si>
  <si>
    <t>16in Sch10S Elbow 90 Degrees Long Radius SeamlessBW Alloy 825ASTM B366-WPNICMC Dims to ASME B16.9 NACE MR0175/ISO15156</t>
  </si>
  <si>
    <t>16in Sch10S x 14in Eccentric Reducer SeamlessBW Alloy 825ASTM B366-WPNICMC Dims to ASME B16.9 NACE MR0175/ISO15156</t>
  </si>
  <si>
    <t>12in - 18in x 2in SCH10S Branch Outlet BW Lightweight Alloy 825 ASTM B564 UNS N08825 Dims to MSS SP-97 NACE MR0175/ISO15156</t>
  </si>
  <si>
    <t>16in Sch10S Pipe Seamless Bevelled Ends Alloy 825ASTM B423 UNS N08825ASME B36.19M NACE MR0175/ISO15156</t>
  </si>
  <si>
    <t>12in Sch10S x 10in Reducing Tee SeamlessBW Alloy 825ASTM B366-WPNICMC Dims to ASME B16.9 NACE MR0175/ISO15156</t>
  </si>
  <si>
    <t>10in Sch80 WN Flange CL900 Raised Face Alloy 825 ASTM A350 Gr LF2 CL1CLAD UNS N08825 Dims to ASME B16.5 NACE MR0175/ISO15156</t>
  </si>
  <si>
    <t>10in x 4.5mm Nom Thk Gasket Spiral Wound CL150 Stainless Steel 316 Windings Flexible Graphite Filler CS Inner Ring Stainless Steel 316 Outer Ring Dims to ASME
B16.20</t>
  </si>
  <si>
    <t>4in Sch10S WN Orifice Flange CL300 Raised Face Stainless Steel ASTM A182 Gr F316 c/w 1/2in BW Taps Dims to ASME B16.36</t>
  </si>
  <si>
    <t>12in Sch10S x 10in Sch10S Eccentric Reducer SeamlessBW Stainless Steel ASTM A403 WP316L WP-S Dims to ASME B16.9 NACE MR0175/ISO15156</t>
  </si>
  <si>
    <t>12in Sch10S Equal Tee SeamlessBW Stainless Steel ASTM A403 WP316L Dims to ASME B16.9 NACE MR0175/ISO15156</t>
  </si>
  <si>
    <t>12in x 4.5mm Nom Thk Gasket Spiral Wound CL150 Stainless Steel 316 Windings Flexible Graphite Filler CS Inner Ring Stainless Steel 316 Outer Ring Dims to ASME
B16.20</t>
  </si>
  <si>
    <t>12in - 36in x 1in SCH40S Branch Fitting Flanged CL150 Raised Face Dims to ASME B16.5 150mm Standout Stainless Steel ASTM A182 Gr F316 Dims to MSS SP-97 NACE
MR0175/ISO15156</t>
  </si>
  <si>
    <t>6in Sch10S Elbow 45 Degrees Long Radius SeamlessBW Stainless Steel ASTM A403 WP316L Dims to ASME B16.9 NACE MR0175/ISO15156</t>
  </si>
  <si>
    <t>4in Sch10S x 2in Sch10S Concentric Reducer SeamlessBW Stainless Steel ASTM A403 WP316L WP-S Dims to ASME B16.9 NACE MR0175/ISO15156</t>
  </si>
  <si>
    <t>6in Sch10S x 4in Sch10S Concentric Reducer SeamlessBW Stainless Steel ASTM A403 WP316L WP-S Dims to ASME B16.9 NACE MR0175/ISO15156</t>
  </si>
  <si>
    <t>20in Sch10S Elbow 45 Degrees Long Radius SeamlessBW Alloy 825ASTM B366-WPNICMC Dims to ASME B16.9 NACE MR0175/ISO15156</t>
  </si>
  <si>
    <t>30in Sch10S x 12in Reducing Tee SeamlessBW Alloy 825ASTM B366-WPNICMC Dims to ASME B16.9 NACE MR0175/ISO15156</t>
  </si>
  <si>
    <t>30in Sch10S x 24in Reducing Tee SeamlessBW Alloy 825ASTM B366-WPNICMC Dims to ASME B16.9 NACE MR0175/ISO15156</t>
  </si>
  <si>
    <t>30in Sch10S Elbow 45 Degrees Long Radius WeldedBW Alloy 825ASTM B366-WPNICMC Dims to ASME B16.9 NACE MR0175/ISO15156</t>
  </si>
  <si>
    <t>30in Sch10S x 20in Eccentric Reducer WeldedBW Alloy 825ASTM B366-WPNICMC Dims to ASME B16.9 NACE MR0175/ISO15156</t>
  </si>
  <si>
    <t>20in - 36in x 2in SCH10S Branch Outlet BW Lightweight Alloy 825 ASTM B564 UNS N08825 Dims to MSS SP-97 NACE MR0175/ISO15156</t>
  </si>
  <si>
    <t>30in - 30in x 6in SCH10S Branch Outlet BW Lightweight Alloy 825 ASTM B564 UNS N08825 Dims to MSS SP-97 NACE MR0175/ISO15156</t>
  </si>
  <si>
    <t>20in Sch10S Pipe Seamless Bevelled Ends Alloy 825ASTM B423 UNS N08825ASME B36.19M NACE MR0175/ISO15156</t>
  </si>
  <si>
    <t>24in Sch10S Elbow 45 Degrees Long Radius SeamlessBW Stainless Steel ASTM A403 WP316L WP-S Dims to ASME B16.9 NACE MR0175/ISO15156</t>
  </si>
  <si>
    <t>16in Sch10S x 14in Sch10S Eccentric Reducer SeamlessBW Stainless Steel ASTM A403 WP316L WP-S Dims to ASME B16.9 NACE MR0175/ISO15156</t>
  </si>
  <si>
    <t>24in Sch10S x 16in Sch10S Eccentric Reducer SeamlessBW Stainless Steel ASTM A403 WP316L WP-S Dims to ASME B16.9 NACE MR0175/ISO15156</t>
  </si>
  <si>
    <t>24in Sch10S x 12in Sch10S Reducing Tee SeamlessBW Stainless Steel ASTM A403 WP316L Dims to ASME B16.9 NACE MR0175/ISO15156</t>
  </si>
  <si>
    <t>24in Sch10S x 16in Sch10S Reducing Tee SeamlessBW Stainless Steel ASTM A403 WP316L Dims to ASME B16.9 NACE MR0175/ISO15156</t>
  </si>
  <si>
    <t>24in - 24in x 3in SCH40S Branch Outlet BW Stainless Steel ASTM A182 Gr F316 Dims to MSS SP-97 NACE MR0175/ISO15156</t>
  </si>
  <si>
    <t>24in - 24in x 6in SCH40S Branch Outlet BW Stainless Steel ASTM A182 Gr F316 Dims to MSS SP-97 NACE MR0175/ISO15156</t>
  </si>
  <si>
    <t>24in - 24in x 10in SCH10S Branch Outlet BW Stainless Steel ASTM A182 Gr F316 Dims to MSS SP-97 NACE MR0175/ISO15156</t>
  </si>
  <si>
    <t>12in Sch10S x 10in Eccentric Reducer SeamlessBW Alloy 825ASTM B366-WPNICMC Dims to ASME B16.9 NACE MR0175/ISO15156</t>
  </si>
  <si>
    <t>12in - 14in x 3in SCH10S Branch Outlet BW Lightweight Alloy 825 ASTM B564 UNS N08825 Dims to MSS SP-97 NACE MR0175/ISO15156</t>
  </si>
  <si>
    <t>16in Sch10S Elbow 45 Degrees Long Radius SeamlessBW Stainless Steel ASTM A403 WP316L WP-S Dims to ASME B16.9 NACE MR0175/ISO15156</t>
  </si>
  <si>
    <t>16in Sch10S x 10in Sch10S Eccentric Reducer SeamlessBW Stainless Steel ASTM A403 WP316L WP-S Dims to ASME B16.9 NACE MR0175/ISO15156</t>
  </si>
  <si>
    <t>16in - 16in x 8in SCH10S Branch Outlet BW Stainless Steel ASTM A182 Gr F316 Dims to MSS SP-97 NACE MR0175/ISO15156</t>
  </si>
  <si>
    <t>16in Sch120 Elbow 90 Degrees Long Radius Seamless BW Low Temp Carbon Steel ASTM A420 WPL6 Dims to ASME B16.9 NACE MR0175/ISO15156</t>
  </si>
  <si>
    <t>12in Sch10S x 10in Sch10S Concentric Reducer SeamlessBW Stainless Steel ASTM A403 WP316L WP-S Dims to ASME B16.9 NACE MR0175/ISO15156</t>
  </si>
  <si>
    <t>6in Sch80S x 3in Sch40S Eccentric Reducer SeamlessBW Alloy 825ASTM B366-WPNICMC Dims to ASME B16.9 NACE MR0175/ISO15156</t>
  </si>
  <si>
    <t>10in Sch80 x 6in Sch80S Eccentric Reducer SeamlessBW Alloy 825ASTM B366-WPNICMC Dims to ASME B16.9 NACE MR0175/ISO15156</t>
  </si>
  <si>
    <t>10in x 4.5mm Nom Thk Gasket Spiral Wound CL900 Incoloy 825 Windings Flexible Graphite Filler CS Inner RingAlloy 825 Outer Ring Dims to ASME B16.20</t>
  </si>
  <si>
    <t>4in x 4.5mm Nom Thk Gasket Spiral Wound CL900 Incoloy 825 Windings Flexible Graphite Filler CS Inner RingAlloy 825 Outer Ring Dims to ASME B16.20</t>
  </si>
  <si>
    <t>4in Sch80S Pipe Seamless Bevelled Ends Alloy 825ASTM B423 UNS N08825 Dims to ASME B36.10 NACE MR0175/ISO15156</t>
  </si>
  <si>
    <t>12in Sch10S x 6in Sch10S Eccentric Reducer SeamlessBW Stainless Steel ASTM A403 WP316L WP-S Dims to ASME B16.9 NACE MR0175/ISO15156</t>
  </si>
  <si>
    <t>4in XXS WN Flange CL2500 Raised Face Alloy 825 ASTM B564 UNS N08825 Dims to ASME B16.5 NACE MR0175/ISO15156</t>
  </si>
  <si>
    <t>4in XXS x 2in Sch160 Reducing Tee SeamlessBW Alloy 825ASTM B366-WPNICMC Dims to ASME B16.9 NACE MR0175/ISO15156</t>
  </si>
  <si>
    <t>4in x 4.5mm Nom Thk Gasket Spiral Wound CL2500 Incoloy 825 Windings EXFOLIATED EXPANDED GRAPHITE Filler CS Inner RingAlloy 825 Outer Ring Dims to ASME
B16.20</t>
  </si>
  <si>
    <t>4in XXS Pipe Seamless Bevelled Ends Alloy 825ASTM B423 UNS N08825ASME B36.19M NACE MR0175/ISO15156</t>
  </si>
  <si>
    <t>6in x 4.5mm Nom Thk Gasket Spiral Wound CL1500 SS 316L Windings EXFOLIATED EXPANDED GRAPHITE Filler SS 316L Inner Ring CS Outer Ring Dims to ASME B16.20</t>
  </si>
  <si>
    <t>6in Sch160 WN Flange CL1500 Raised Face Stainless Steel ASTM A182 Gr F316 Dims to ASME B16.5 NACE MR0175/ISO15156</t>
  </si>
  <si>
    <t>10in Sch160 WN Flange CL1500 Raised Face Stainless Steel ASTM A182 Gr F316 Dims to ASME B16.5 NACE MR0175/ISO15156</t>
  </si>
  <si>
    <t>10in Sch160 x 6in Sch160 Eccentric Reducer SeamlessBW Stainless Steel ASTM A403 WP316 WP-S Dims to ASME B16.9 NACE MR0175/ISO15156</t>
  </si>
  <si>
    <t>6in x 4.5mm Nom Thk Gasket Spiral Wound CL1500 AISI 316 Windings Flexible Graphite Filler Stainless Steel 316 Inner Ring CS Outer Ring Dims to ASME B16.20</t>
  </si>
  <si>
    <t>10in x 4.5mm Nom Thk Gasket Spiral Wound CL1500 AISI 316 Windings Flexible Graphite Filler Stainless Steel 316 Inner Ring CS Outer Ring Dims to ASME B16.20</t>
  </si>
  <si>
    <t>3in - 10in x 1in XXS Branch Fitting Flanged CL1500 Raised Face Dims to ASME B16.5 150mm Standout Stainless Steel ASTM A182 Gr F316 Dims to MSS SP-97 NACE
MR0175/ISO15156</t>
  </si>
  <si>
    <t>10in - 18in x 1.1/2in XXS Branch Fitting Flanged CL1500 Raised Face Dims to ASME B16.5 150mm Standout Stainless Steel ASTM A182 Gr F316 Dims to MSS SP-97
NACE MR0175/ISO15156</t>
  </si>
  <si>
    <t>6in Sch160 Pipe Seamless Bevelled Ends Stainless Steel ASTM A312 TP316 Dims to ASME B36.10 NACE MR0175/ISO15156</t>
  </si>
  <si>
    <t>10in Sch160 Pipe Seamless Bevelled Ends Stainless Steel ASTM A312 TP316 Dims to ASME B36.10 NACE MR0175/ISO15156</t>
  </si>
  <si>
    <t>12in Sch10S x 8in Eccentric Reducer SeamlessBW Alloy 825ASTM B366-WPNICMC Dims to ASME B16.9 NACE MR0175/ISO15156</t>
  </si>
  <si>
    <t>14in Sch10S x 10in Sch10S Eccentric Reducer SeamlessBW Stainless Steel ASTM A403 WP316L WP-S Dims to ASME B16.9 NACE MR0175/ISO15156</t>
  </si>
  <si>
    <t>18in Sch10S Cap SeamlessBW Alloy 825ASTM B366-WPNICMC Dims to ASME B16.9 NACE MR0175/ISO15156</t>
  </si>
  <si>
    <t>18in Sch10S Elbow 45 Degrees Long Radius SeamlessBW Alloy 825ASTM B366-WPNICMC Dims to ASME B16.9 NACE MR0175/ISO15156</t>
  </si>
  <si>
    <t>18in Sch10S Elbow 90 Degrees Long Radius SeamlessBW Alloy 825ASTM B366-WPNICMC Dims to ASME B16.9 NACE MR0175/ISO15156</t>
  </si>
  <si>
    <t>18in Sch10S x 12in Reducing Tee SeamlessBW Alloy 825ASTM B366-WPNICMC Dims to ASME B16.9 NACE MR0175/ISO15156</t>
  </si>
  <si>
    <t>18in Sch10S x 16in Reducing Tee SeamlessBW Alloy 825ASTM B366-WPNICMC Dims to ASME B16.9 NACE MR0175/ISO15156</t>
  </si>
  <si>
    <t>18in Sch10S Pipe Seamless Bevelled Ends Alloy 825ASTM B423 UNS N08825ASME B36.19M NACE MR0175/ISO15156</t>
  </si>
  <si>
    <t>16in Sch10S Cap SeamlessBW Stainless Steel ASTM A403 WP316L WP-S Dims to ASME B16.9 NACE MR0175/ISO15156</t>
  </si>
  <si>
    <t>16in Sch10S x 12in Sch10S Reducing Tee SeamlessBW Stainless Steel ASTM A403 WP316L Dims to ASME B16.9 NACE MR0175/ISO15156</t>
  </si>
  <si>
    <t>24in Sch10S Cap SeamlessBW Alloy 825ASTM B366-WPNICMC Dims to ASME B16.9 NACE MR0175/ISO15156</t>
  </si>
  <si>
    <t>24in Sch10S Elbow 45 Degrees Long Radius SeamlessBW Alloy 825ASTM B366-WPNICMC Dims to ASME B16.9 NACE MR0175/ISO15156</t>
  </si>
  <si>
    <t>24in Sch10S Elbow 90 Degrees Long Radius SeamlessBW Alloy 825ASTM B366-WPNICMC Dims to ASME B16.9 NACE MR0175/ISO15156</t>
  </si>
  <si>
    <t>24in Sch10S x 12in Reducing Tee SeamlessBW Alloy 825ASTM B366-WPNICMC Dims to ASME B16.9 NACE MR0175/ISO15156</t>
  </si>
  <si>
    <t>24in Sch10S x 18in Reducing Tee SeamlessBW Alloy 825ASTM B366-WPNICMC Dims to ASME B16.9 NACE MR0175/ISO15156</t>
  </si>
  <si>
    <t>24in - 24in x 6in SCH10S Branch Outlet BW Lightweight Alloy 825 ASTM B564 UNS N08825 Dims to MSS SP-97 NACE MR0175/ISO15156</t>
  </si>
  <si>
    <t>24in Sch10S Pipe Seamless Bevelled Ends Alloy 825ASTM B423 UNS N08825ASME B36.19M NACE MR0175/ISO15156</t>
  </si>
  <si>
    <t>14in Sch10S x 10in Eccentric Reducer SeamlessBW Alloy 825ASTM B366-WPNICMC Dims to ASME B16.9 NACE MR0175/ISO15156</t>
  </si>
  <si>
    <t>14in Sch10S Elbow 45 Degrees Long Radius SeamlessBW Alloy 825ASTM B366-WPNICMC Dims to ASME B16.9 NACE MR0175/ISO15156</t>
  </si>
  <si>
    <t>14in Sch10S Elbow 90 Degrees Long Radius SeamlessBW Alloy 825ASTM B366-WPNICMC Dims to ASME B16.9 NACE MR0175/ISO15156</t>
  </si>
  <si>
    <t>14in Sch10S Pipe Seamless Bevelled Ends Alloy 825ASTM B423 UNS N08825ASME B36.19M NACE MR0175/ISO15156</t>
  </si>
  <si>
    <t>10in Sch80 x 2in Sch40S WeldoletBW Alloy 825ASTM B564 UNS N08825 Dims to MSS SP-97 NACE MR0175/ISO15156</t>
  </si>
  <si>
    <t>10in Sch80 Pipe Seamless Bevelled Ends Alloy 825 ASTM A333 Gr 6 Dims to ASME B36.10 NACE MR0175/ISO15156</t>
  </si>
  <si>
    <t>Alloy 825 ASTM A333 Gr 6</t>
  </si>
  <si>
    <t>8in Sch10S Equal Tee SeamlessBW Stainless Steel ASTM A403 WP316L Dims to ASME B16.9 NACE MR0175/ISO15156</t>
  </si>
  <si>
    <t>8in - 8in x 3in SCH40S Branch Outlet BW Stainless Steel ASTM A182 Gr F316 Dims to MSS SP-97 NACE MR0175/ISO15156</t>
  </si>
  <si>
    <t>16in Sch10S Equal Tee SeamlessBW Stainless Steel ASTM A403 WP316L Dims to ASME B16.9 NACE MR0175/ISO15156</t>
  </si>
  <si>
    <t>16in Sch10S x 10in Sch10S Reducing Tee SeamlessBW Stainless Steel ASTM A403 WP316L Dims to ASME B16.9 NACE MR0175/ISO15156</t>
  </si>
  <si>
    <t>16in Sch10S x 14in Sch10S Reducing Tee SeamlessBW Stainless Steel ASTM A403 WP316L Dims to ASME B16.9 NACE MR0175/ISO15156</t>
  </si>
  <si>
    <t>16in - 20in x 3in SCH40S Branch Outlet BW Stainless Steel ASTM A182 Gr F316 Dims to MSS SP-97 NACE MR0175/ISO15156</t>
  </si>
  <si>
    <t>16in - 16in x 6in SCH40S Branch Outlet BW Stainless Steel ASTM A182 Gr F316 Dims to MSS SP-97 NACE MR0175/ISO15156</t>
  </si>
  <si>
    <t>16in Sch10S Cap SeamlessBW Alloy 825ASTM B366-WPNICMC Dims to ASME B16.9 NACE MR0175/ISO15156</t>
  </si>
  <si>
    <t>18in Sch20 x 16in Sch20 Eccentric Reducer SeamlessBW Low Temp Carbon Steel ASTM A420 WPL6 CLAD UNS N08825 Dims to ASME B16.9 NACE MR0175/ISO15156</t>
  </si>
  <si>
    <t>16in Sch20 x 12in Sch20 Reducing Tee SeamlessBW Low Temp Carbon Steel ASTM A420 WPL6 CLAD UNS N08825 Dims to ASME B16.9 NACE MR0175/ISO15156</t>
  </si>
  <si>
    <t>18in Sch20 x 14in Sch20 Reducing Tee SeamlessBW Low Temp Carbon Steel ASTM A420 WPL6 CLAD UNS N08825 Dims to ASME B16.9 NACE MR0175/ISO15156</t>
  </si>
  <si>
    <t>18in Sch20 Pipe Seamless Bevelled Ends Low Temp Carbon Steel ASTM A333 Gr 6 CLAD UNS N08825 Dimensions to ASME B36.10M NACE MR0175/ISO15156</t>
  </si>
  <si>
    <t>6in x 4.5mm Nom Thk Gasket Spiral Wound CL150 SS TP316/316L Windings EXFOLIATED EXPANDED GRAPHITE Filler SS TP316/316L Inner Ring CS Outer Ring Dims to
ASME B16.20</t>
  </si>
  <si>
    <t>4in x 4.5mm Nom Thk Gasket Spiral Wound CL150 SS TP316/316L Windings EXFOLIATED EXPANDED GRAPHITE Filler SS TP316/316L Inner Ring CS Outer Ring Dims to
ASME B16.20</t>
  </si>
  <si>
    <t>3in - 10in x 3/4in XXS Branch Fitting Flanged CL150 Raised Face Dims to ASME B16.5 150mm Standout Low Temp Carbon Steel ASTM A350 Gr LF2 CL1 Dims to MSS SP-
97 NACE MR0175/ISO15156</t>
  </si>
  <si>
    <t>6in - 8in x 1.1/2in XXS Branch Fitting Flanged CL150 Raised Face Dims to ASME B16.5 150mm Standout Low Temp Carbon Steel ASTM A350 Gr LF2 CL1 Dims to MSS SP-
97 NACE MR0175/ISO15156</t>
  </si>
  <si>
    <t>12in Sch30 Cap Seamless BW Low Temp Carbon Steel ASTM A420 WPL6 Dims to ASME B16.9 NACE MR0175/ISO15156</t>
  </si>
  <si>
    <t>12in Sch30 x 6in Sch40 Reducing Tee Seamless BW Low Temp Carbon Steel ASTM A420 WPL6 Dims to ASME B16.9 NACE MR0175/ISO15156</t>
  </si>
  <si>
    <t>12in x 4.5mm Nom Thk Gasket Spiral Wound CL150 SS TP316/316L Windings EXFOLIATED EXPANDED GRAPHITE Filler SS TP316/316L Inner Ring CS Outer Ring Dims to
ASME B16.20</t>
  </si>
  <si>
    <t>3in - 10in x 1in XXS Branch Fitting Flanged CL150 Raised Face Dims to ASME B16.5 150mm Standout Low Temp Carbon Steel ASTM A350 Gr LF2 CL1 Dims to MSS SP-97
NACE MR0175/ISO15156</t>
  </si>
  <si>
    <t>4in Sch80 x 3in Sch80 Reducing Tee Seamless BW Low Temp Carbon Steel ASTM A420 WPL6 Dims to ASME B16.9 NACE MR0175/ISO15156</t>
  </si>
  <si>
    <t>4in x 4.5mm Nom Thk Gasket Spiral Wound CL600 SS TP316/316L Windings EXFOLIATED EXPANDED GRAPHITE Filler SS TP316/316L Inner Ring CS Outer Ring Dims to
ASME B16.20</t>
  </si>
  <si>
    <t>3in - 10in x 1in XXS Branch Fitting Flanged CL600 Raised Face Dims to ASME B16.5 150mm Standout Low Temp Carbon Steel ASTM A350 Gr LF2 CL1 Dims to MSS SP-97
NACE MR0175/ISO15156</t>
  </si>
  <si>
    <t>6in Sch80 x 3in Sch80 Eccentric Reducer Seamless BW Low Temp Carbon Steel ASTM A420 WPL6 Dims to ASME B16.9 NACE MR0175/ISO15156</t>
  </si>
  <si>
    <t>6in x 4.5mm Nom Thk Gasket Spiral Wound CL600 SS TP316/316L Windings EXFOLIATED EXPANDED GRAPHITE Filler SS TP316/316L Inner Ring CS Outer Ring Dims to
ASME B16.20</t>
  </si>
  <si>
    <t>6in - 8in x 1.1/2in XXS Branch Fitting Flanged CL600 Raised Face Dims to ASME B16.5 150mm Standout Low Temp Carbon Steel ASTM A350 Gr LF2 CL1 Dims to MSS SP-
97 NACE MR0175/ISO15156</t>
  </si>
  <si>
    <t>6in Sch40 x 3in Sch80 Concentric Reducer Seamless BW Low Temp Carbon Steel ASTM A420 WPL6 Dims to ASME B16.9 NACE MR0175/ISO15156</t>
  </si>
  <si>
    <t>8in Sch30 x 6in Sch40 Concentric Reducer Seamless BW Low Temp Carbon Steel ASTM A420 WPL6 Dims to ASME B16.9 NACE MR0175/ISO15156</t>
  </si>
  <si>
    <t>12in 36.00mm WT WN Flange CL1500 Raised Face Low Temp Carbon Steel ASTM A350 Gr LF2 CL1 Dims to ASME B16.5 NACE MR0175/ISO15156</t>
  </si>
  <si>
    <t>12in 36.00mm WT WN Orifice Flange CL1500 Raised Face Low Temp Carbon Steel ASTM A350 Gr LF2 CL1 c/w 1/2in BW Taps Dims to ASME B16.36 NACE
MR0175/ISO15156 DEP STD DRG S-38.130-001 2022</t>
  </si>
  <si>
    <t>12in 36.00mm WT Elbow 90 Degrees Long Radius Seamless BW Low Temp Carbon Steel ASTM A420 WPL6 Dims to ASME B16.9 NACE MR0175/ISO15156</t>
  </si>
  <si>
    <t>12in 36.00mm WT x 8in 26.00mm WT Reducing Tee Seamless BW Low Temp Carbon Steel ASTM A420 WPL6 Dims to ASME B16.9 NACE MR0175/ISO15156</t>
  </si>
  <si>
    <t>12in 36.00mm WT Elbow 45 Degrees Long Radius SeamlessBW Low Temp Carbon Steel ASTM A420 WPL6 Dims to ASME B16.9 NACE MR0175/ISO15156</t>
  </si>
  <si>
    <t>12in x 4.5mm Nom Thk Gasket Spiral Wound CL1500 SS 316L Windings EXFOLIATED EXPANDED GRAPHITE Filler SS 316L Inner Ring CS Outer Ring Dims to ASME B16.20</t>
  </si>
  <si>
    <t>12in 36.00mm WT Pipe Seamless Bevelled Ends Low Temp Carbon Steel ASTM A333 Gr 6 Dimensions to ASME B36.10M NACE MR0175/ISO15156</t>
  </si>
  <si>
    <t>12in,255.3Barg,175℃,3mm,1500#RF</t>
  </si>
  <si>
    <t>BODY MATERIAL:ASTM A350-LF2 cl 1,FLANGE / COVER MATERIAL:ASTM A350-LF2 cl 1,STRAINER ELEMENT MATERIAL:AISI 316,GASKET MATERIAL:AISI 316, Graphite CS center ring/SS inner ring,BOLTING MATERIAL:ASTM A320-L 7M/A 194-7M</t>
  </si>
  <si>
    <t>SPRING HANGER
VS-20</t>
  </si>
  <si>
    <t>Variable Spring Hanger, Datasheet 4355-PS3M-5-13-0025</t>
  </si>
  <si>
    <t>SPRING HANGER VS-21</t>
  </si>
  <si>
    <t>SPRING HANGER CS-16</t>
  </si>
  <si>
    <t>Constant Spring Hanger, Datasheet 4355-PS3M-5-13-0025</t>
  </si>
  <si>
    <t>SPRING HANGER
CS-17</t>
  </si>
  <si>
    <t>4in XXS WN Flange CL1500 Raised Face Low Temp Carbon Steel ASTM A350 Gr LF2 CL1 Dims to ASME B16.5 NACE MR0175/ISO15156</t>
  </si>
  <si>
    <t>6in XXS Cap Seamless BW Low Temp Carbon Steel ASTM A420 WPL6 Dims to ASME B16.9 NACE MR0175/ISO15156</t>
  </si>
  <si>
    <t>6in XXS x 3in XXS Reducing Tee Seamless BW Low Temp Carbon Steel ASTM A420 WPL6 Dims to ASME B16.9 NACE MR0175/ISO15156</t>
  </si>
  <si>
    <t>6in XXS x 4in XXS Concentric Reducer Seamless BW Low Temp Carbon Steel ASTM A420 WPL6 Dims to ASME B16.9 NACE MR0175/ISO15156</t>
  </si>
  <si>
    <t>4in x 4.5mm Nom Thk Gasket Spiral Wound CL1500 SS 316L Windings EXFOLIATED EXPANDED GRAPHITE Filler SS 316L Inner Ring CS Outer Ring Dims to ASME B16.20</t>
  </si>
  <si>
    <t>6in 30.00mm WT WN Flange CL2500 Raised Face Low Temp Carbon Steel ASTM A350 Gr LF2 CL1 Dims to ASME B16.5 NACE MR0175/ISO15156</t>
  </si>
  <si>
    <t>8in 38.00mm WT x 6in 30.00mm WT Eccentric Reducer Seamless BW Low Temp Carbon Steel ASTM A420 WPL6 Dims to ASME B16.9 NACE MR0175/ISO15156</t>
  </si>
  <si>
    <t>6in x 3.2mm Nom Thk Gasket Spiral Wound CL2500 SS 316L Windings EXFOLIATED EXPANDED GRAPHITE Filler SS 316L Inner Ring CS Outer Ring Dims to ASME B16.20</t>
  </si>
  <si>
    <t>8in Sch160 Pipe Seamless Bevelled Ends Low Temp Carbon Steel ASTM A333 Gr 6 Dims to ASME B36.10 NACE MR0175/ISO15156</t>
  </si>
  <si>
    <t>12in Paddle Spacer CL1500 Raised Face Low Temp Carbon Steel ASTM A516 Gr 60/65/70 Dims to ASME B16.48 NACE MR0175/ISO15156</t>
  </si>
  <si>
    <t>14in 40.00mm WT WN Flange CL1500 Raised Face Low Temp Carbon Steel ASTM A350 Gr LF2 CL1 Dims to ASME B16.5 NACE MR0175/ISO15156</t>
  </si>
  <si>
    <t>14in 40.00mm WT Elbow 90 Degrees Long Radius Seamless BW Low Temp Carbon Steel ASTM A420 WPL6 Dims to ASME B16.9 NACE MR0175/ISO15156</t>
  </si>
  <si>
    <t>12in 36.00mm WT x 10in 32.00mm WT Reducing Tee Seamless BW Low Temp Carbon Steel ASTM A420 WPL6 Dims to ASME B16.9 NACE MR0175/ISO15156</t>
  </si>
  <si>
    <t>14in 40.00mm WT x 8in 26.00mm WT Reducing Tee Seamless BW Low Temp Carbon Steel ASTM A420 WPL6 Dims to ASME B16.9 NACE MR0175/ISO15156</t>
  </si>
  <si>
    <t>14in 40.00mm WT x 12in 36.00mm WT Reducing Tee Seamless BW Low Temp Carbon Steel ASTM A420 WPL6 Dims to ASME B16.9 NACE MR0175/ISO15156</t>
  </si>
  <si>
    <t>14in 40.00mm WT x 12in 36.00mm WT Eccentric Reducer Seamless BW Low Temp Carbon Steel ASTM A420 WPL6 Dims to ASME B16.9 NACE MR0175/ISO15156</t>
  </si>
  <si>
    <t>14in x 4.5mm Nom Thk Gasket Spiral Wound CL1500 SS 316L Windings EXFOLIATED EXPANDED GRAPHITE Filler SS 316L Inner Ring CS Outer Ring Dims to ASME B16.20</t>
  </si>
  <si>
    <t>10in - 18in x 1.1/2in XXS Branch Fitting Flanged CL900 / CL1500 Raised Face Dims to ASME B16.5 150mm Standout Low Temp Carbon Steel ASTM A350 Gr LF2 CL1
Dims to MSS SP-97 NACE MR0175/ISO15156</t>
  </si>
  <si>
    <t>14in 40.00mm WT Pipe Seamless Bevelled Ends Low Temp Carbon Steel ASTM A333 Gr 6 Dimensions to ASME B36.10M NACE MR0175/ISO15156</t>
  </si>
  <si>
    <t>6in 30.00mm WT Elbow 90 Degrees Long Radius Seamless BW Low Temp Carbon Steel ASTM A420 WPL6 Dims to ASME B16.9 NACE MR0175/ISO15156</t>
  </si>
  <si>
    <t>6in 30.00mm WT Pipe Seamless Bevelled Ends Low Temp Carbon Steel ASTM A333 Gr 6 Dimensions to ASME B36.10M NACE MR0175/ISO15156</t>
  </si>
  <si>
    <t>10in 32.00mm WT Elbow 90 Degrees Long Radius Seamless BW Low Temp Carbon Steel ASTM A420 WPL6 Dims to ASME B16.9 NACE MR0175/ISO15156</t>
  </si>
  <si>
    <t>10in 32.00mm WT x 6in XXS Eccentric Reducer Seamless BW Low Temp Carbon Steel ASTM A420 WPL6 Dims to ASME B16.9 NACE MR0175/ISO15156</t>
  </si>
  <si>
    <t>10in 32.00mm WT Elbow 45 Degrees Long Radius SeamlessBW Low Temp Carbon Steel ASTM A420 WPL6 Dims to ASME B16.9 NACE MR0175/ISO15156</t>
  </si>
  <si>
    <t>10in 32.00mm WT Pipe Seamless Bevelled Ends Low Temp Carbon Steel ASTM A333 Gr 6 Dimensions to ASME B36.10M NACE MR0175/ISO15156</t>
  </si>
  <si>
    <t>8in Spectacle Blind CL2500 Raised Face Low Temp Carbon Steel ASTM A516 Gr 70 Dims to ASME B16.48 NACE MR0175/ISO15156</t>
  </si>
  <si>
    <t>8in 38.00mm WT WN Flange CL2500 Raised Face Low Temp Carbon Steel ASTM A350 Gr LF2 CL1 Dims to ASME B16.5 NACE MR0175/ISO15156</t>
  </si>
  <si>
    <t>10in 48.00mm WT WN Flange CL2500 Raised Face Low Temp Carbon Steel ASTM A350 Gr LF2 CL1 Dims to ASME B16.5 NACE MR0175/ISO15156</t>
  </si>
  <si>
    <t>12in 56.00mm WT WN Flange CL2500 Raised Face Low Temp Carbon Steel ASTM A350 Gr LF2 CL1 Dims to ASME B16.5 NACE MR0175/ISO15156</t>
  </si>
  <si>
    <t>8in 38.00mm WT Elbow 90 Degrees Long Radius Seamless BW Low Temp Carbon Steel ASTM A420 WPL6 Dims to ASME B16.9 NACE MR0175/ISO15156</t>
  </si>
  <si>
    <t>10in 48.00mm WT Elbow 90 Degrees Long Radius Seamless BW Low Temp Carbon Steel ASTM A420 WPL6 Dims to ASME B16.9 NACE MR0175/ISO15156</t>
  </si>
  <si>
    <t>10in 48.00mm WT x 8in 38.00mm WT Concentric Reducer Seamless BW Low Temp Carbon Steel ASTM A420 WPL6 Dims to ASME B16.9 NACE MR0175/ISO15156</t>
  </si>
  <si>
    <t>10in 48.00mm WT x 8in 38.00mm WT Eccentric Reducer Seamless BW Low Temp Carbon Steel ASTM A420 WPL6 Dims to ASME B16.9 NACE MR0175/ISO15156</t>
  </si>
  <si>
    <t>14in 60.00mm WT x 10in 48.00mm WT Eccentric Reducer Seamless BW Low Temp Carbon Steel ASTM A420 WPL6 Dims to ASME B16.9 NACE MR0175/ISO15156</t>
  </si>
  <si>
    <t>14in 60.00mm WT x 12in 56.00mm WT Eccentric Reducer Seamless BW Low Temp Carbon Steel ASTM A420 WPL6 Dims to ASME B16.9 NACE MR0175/ISO15156</t>
  </si>
  <si>
    <t>14in 60.00mm WT x 10in 48.00mm WT Reducing Tee Seamless BW Low Temp Carbon Steel ASTM A420 WPL6 Dims to ASME B16.9 NACE MR0175/ISO15156</t>
  </si>
  <si>
    <t>8in 38.00mm WT x 6in 30.00mm WT Reducing Tee Seamless BW Low Temp Carbon Steel ASTM A420 WPL6 Dims to ASME B16.9 NACE MR0175/ISO15156</t>
  </si>
  <si>
    <t>8in x 3.2mm Nom Thk Gasket Spiral Wound CL2500 SS 316L Windings EXFOLIATED EXPANDED GRAPHITE Filler SS 316L Inner Ring CS Outer Ring Dims to ASME B16.20</t>
  </si>
  <si>
    <t>10in x 3.2mm Nom Thk Gasket Spiral Wound CL2500 SS 316L Windings EXFOLIATED EXPANDED GRAPHITE Filler SS 316L Inner Ring CS Outer Ring Dims to ASME B16.20</t>
  </si>
  <si>
    <t>12in x 3.2mm Nom Thk Gasket Spiral Wound CL2500 SS 316L Windings EXFOLIATED EXPANDED GRAPHITE Filler SS 316L Inner Ring CS Outer Ring Dims to ASME B16.20</t>
  </si>
  <si>
    <t>14in x 3.2mm Nom Thk Gasket Spiral Wound CL2500 SS 316L Windings EXFOLIATED EXPANDED GRAPHITE Filler SS 316L Inner Ring CS Outer Ring Dims to ASME B16.20</t>
  </si>
  <si>
    <t>3in - 10in x 1in XXS Branch Fitting Flanged CL2500 Raised Face Dims to ASME B16.5 150mm Standout Low Temp Carbon Steel ASTM A350 Gr LF2 CL1 Dims to MSS SP-
97 NACE MR0175/ISO15156</t>
  </si>
  <si>
    <t>6in - 8in x 1.1/2in XXS Branch Fitting Flanged CL2500 Raised Face Dims to ASME B16.5 150mm Standout Low Temp Carbon Steel ASTM A350 Gr LF2 CL1 Dims to MSS SP
97 NACE MR0175/ISO15156</t>
  </si>
  <si>
    <t>14in - 14in x 4in XXS Branch Outlet BW SCH XXS Low Temp Carbon Steel ASTM A350 Gr LF2 CL1 Dims to MSS SP-97 NACE MR0175/ISO15156</t>
  </si>
  <si>
    <t>8in 38.00mm WT Pipe Seamless Bevelled Ends Low Temp Carbon Steel ASTM A333 Gr 6 Dimensions to ASME B36.10M NACE MR0175/ISO15156</t>
  </si>
  <si>
    <t>10in 48.00mm WT Pipe Seamless Bevelled Ends Low Temp Carbon Steel ASTM A333 Gr 6 Dimensions to ASME B36.10M NACE MR0175/ISO15156</t>
  </si>
  <si>
    <t>4in Spectacle Blind CL2500 Raised Face Low Temp Carbon Steel ASTM A516 Gr 70 Dims to ASME B16.48 NACE MR0175/ISO15156</t>
  </si>
  <si>
    <t>4in 22.00mm WT WN Flange CL2500 Raised Face Low Temp Carbon Steel ASTM A350 Gr LF2 CL1 Dims to ASME B16.5 NACE MR0175/ISO15156</t>
  </si>
  <si>
    <t>4in 22.00mm WT Elbow 90 Degrees Long Radius Seamless BW Low Temp Carbon Steel ASTM A420 WPL6 Dims to ASME B16.9 NACE MR0175/ISO15156</t>
  </si>
  <si>
    <t>4in x 3.2mm Nom Thk Gasket Spiral Wound CL2500 SS 316L Windings EXFOLIATED EXPANDED GRAPHITE Filler SS 316L Inner Ring CS Outer Ring Dims to ASME B16.20</t>
  </si>
  <si>
    <t>4in 22.00mm WT Pipe Seamless Bevelled Ends Low Temp Carbon Steel ASTM A333 Gr 6 Dimensions to ASME B36.10M NACE MR0175/ISO15156</t>
  </si>
  <si>
    <t>8in 38.00mm WT Equal Tee Seamless BW Low Temp Carbon Steel ASTM A420 WPL6 Dims to ASME B16.9 NACE MR0175/ISO15156</t>
  </si>
  <si>
    <t>SPRING HANGER
CS-18</t>
  </si>
  <si>
    <t>SPRING HANGER
CS-19</t>
  </si>
  <si>
    <t>SPRING HANGER
CS-20</t>
  </si>
  <si>
    <t>3in - 10in x 1in XXS Branch Fitting Flanged CL900 / CL1500 Raised Face Dims to ASME B16.5 150mm Standout Low Temp Carbon Steel ASTM A350 Gr LF2 CL1 Dims to
MSS SP-97 NACE MR0175/ISO15156</t>
  </si>
  <si>
    <t>6in - 8in x 1.1/2in XXS Branch Fitting Flanged CL900 / CL1500 Raised Face Dims to ASME B16.5 150mm Standout Low Temp Carbon Steel ASTM A350 Gr LF2 CL1 Dims
to MSS SP-97 NACE MR0175/ISO15156</t>
  </si>
  <si>
    <t>14in Sch120 Elbow 90 Degrees Long Radius Seamless BW Low Temp Carbon Steel ASTM A420 WPL6 Dims to ASME B16.9 NACE MR0175/ISO15156</t>
  </si>
  <si>
    <t>14in Sch120 x 10in Sch120 Eccentric Reducer Seamless BW Low Temp Carbon Steel ASTM A420 WPL6 Dims to ASME B16.9 NACE MR0175/ISO15156</t>
  </si>
  <si>
    <t>8in - 36in x 1/2in XXS Branch Fitting Flanged CL900 / CL1500 Raised Face Dims to ASME B16.5 150mm Standout Low Temp Carbon Steel ASTM A350 Gr LF2 CL1 Dims to
MSS SP-97 NACE MR0175/ISO15156</t>
  </si>
  <si>
    <t>14in Sch120 Pipe Seamless Bevelled Ends Low Temp Carbon Steel ASTM A333 Gr 6 Dimensions to ASME B36.10M NACE MR0175/ISO15156</t>
  </si>
  <si>
    <t>14in Sch120 WN Flange CL900 Raised Face Low Temp Carbon Steel ASTM A350 Gr LF2 CL1 Dims to ASME B16.5 NACE MR0175/ISO15156</t>
  </si>
  <si>
    <t>14in Sch120 Equal Tee Seamless BW Low Temp Carbon Steel ASTM A420 WPL6 Dims to ASME B16.9 NACE MR0175/ISO15156</t>
  </si>
  <si>
    <t>14in x 4.5mm Nom Thk Gasket Spiral Wound CL900 SS 316L Windings EXFOLIATED EXPANDED GRAPHITE Filler SS 316L Inner Ring CS Outer Ring Dims to ASME B16.20</t>
  </si>
  <si>
    <t>14in - 14in x 6in SCH120 Branch Outlet BW SCH 120 Low Temp Carbon Steel ASTM A350 Gr LF2 CL1 Dims to MSS SP-97 NACE MR0175/ISO15156</t>
  </si>
  <si>
    <t>SPRING SUPPORT VS-17</t>
  </si>
  <si>
    <t>Variable Spring Support, Datasheet 4355-PS3M-5-13-0025</t>
  </si>
  <si>
    <t>8in 26.00mm WT Elbow 90 Degrees Long Radius Seamless BW Low Temp Carbon Steel ASTM A420 WPL6 Dims to ASME B16.9 NACE MR0175/ISO15156</t>
  </si>
  <si>
    <t>8in 26.00mm WT x 6in XXS Eccentric Reducer Seamless BW Low Temp Carbon Steel ASTM A420 WPL6 Dims to ASME B16.9 NACE MR0175/ISO15156</t>
  </si>
  <si>
    <t>8in 26.00mm WT Pipe Seamless Bevelled Ends Low Temp Carbon Steel ASTM A333 Gr 6 Dimensions to ASME B36.10M NACE MR0175/ISO15156</t>
  </si>
  <si>
    <t>6in Sch160 WN Flange CL2500 Raised Face Low Temp Carbon Steel ASTM A350 Gr LF2 CL1 Dims to ASME B16.5 NACE MR0175/ISO15156</t>
  </si>
  <si>
    <t>10in Sch120 x 6in Sch120 Reducing Tee Seamless BW Low Temp Carbon Steel ASTM A420 WPL6 Dims to ASME B16.9 NACE MR0175/ISO15156</t>
  </si>
  <si>
    <t>14in Sch120 x 10in Sch120 Concentric Reducer Seamless BW Low Temp Carbon Steel ASTM A420 WPL6 Dims to ASME B16.9 NACE MR0175/ISO15156</t>
  </si>
  <si>
    <t>14in Sch120 x 10in Sch120 Reducing Tee Seamless BW Low Temp Carbon Steel ASTM A420 WPL6 Dims to ASME B16.9 NACE MR0175/ISO15156</t>
  </si>
  <si>
    <t>12in - 36in x 1in XXS Branch Fitting Flanged CL900 / CL1500 Raised Face Dims to ASME B16.5 150mm Standout Low Temp Carbon Steel ASTM A350 Gr LF2 CL1 Dims to
MSS SP-97 NACE MR0175/ISO15156</t>
  </si>
  <si>
    <t>4in 22.00mm WT Elbow 45 Degrees Long Radius SeamlessBW Low Temp Carbon Steel ASTM A420 WPL6 Dims to ASME B16.9 NACE MR0175/ISO15156</t>
  </si>
  <si>
    <t>4in Spectacle Blind CL900 Raised Face Low Temp Carbon Steel ASTM A516 Gr 70 Dims to ASME B16.48 NACE MR0175/ISO15156</t>
  </si>
  <si>
    <t>4in Sch120 WN Flange CL900 Raised Face Low Temp Carbon Steel ASTM A350 Gr LF2 CL1 Dims to ASME B16.5 NACE MR0175/ISO15156</t>
  </si>
  <si>
    <t>4in Sch120 Elbow 90 Degrees Long Radius Seamless BW Low Temp Carbon Steel ASTM A420 WPL6 Dims to ASME B16.9 NACE MR0175/ISO15156</t>
  </si>
  <si>
    <t>4in Sch120 Elbow 45 Degrees Long Radius SeamlessBW Low Temp Carbon Steel ASTM A420 WPL6 Dims to ASME B16.9 NACE MR0175/ISO15156</t>
  </si>
  <si>
    <t>4in x 4.5mm Nom Thk Gasket Spiral Wound CL900 SS 316L Windings EXFOLIATED EXPANDED GRAPHITE Filler SS 316L Inner Ring CS Outer Ring Dims to ASME B16.20</t>
  </si>
  <si>
    <t>4in Sch120 Pipe Seamless Bevelled Ends Low Temp Carbon Steel ASTM A333 Gr 6 Dimensions to ASME B36.10M NACE MR0175/ISO15156</t>
  </si>
  <si>
    <t>8in Sch120 Equal Tee Seamless BW Low Temp Carbon Steel ASTM A420 WPL6 Dims to ASME B16.9 NACE MR0175/ISO15156</t>
  </si>
  <si>
    <t>8in Sch120 x 4in Sch120 Concentric Reducer Seamless BW Low Temp Carbon Steel ASTM A420 WPL6 Dims to ASME B16.9 NACE MR0175/ISO15156</t>
  </si>
  <si>
    <t>8in Sch120 x 4in Sch120 Reducing Tee Seamless BW Low Temp Carbon Steel ASTM A420 WPL6 Dims to ASME B16.9 NACE MR0175/ISO15156</t>
  </si>
  <si>
    <t>8in - 8in x 3in XXS Branch Outlet BW SCH XXS Low Temp Carbon Steel ASTM A350 Gr LF2 CL1 Dims to MSS SP-97 NACE MR0175/ISO15156</t>
  </si>
  <si>
    <t>6in Sch120 x 3in Sch160 Eccentric Reducer Seamless BW Low Temp Carbon Steel ASTM A420 WPL6 Dims to ASME B16.9 NACE MR0175/ISO15156</t>
  </si>
  <si>
    <t>14in Sch120 x 6in Sch120 Concentric Reducer Seamless BW Low Temp Carbon Steel ASTM A420 WPL6 Dims to ASME B16.9 NACE MR0175/ISO15156</t>
  </si>
  <si>
    <t>14in Paddle Blind CL900 Raised Face Low Temp Carbon Steel ASTM A516 Gr 60/65/70 Dims to ASME B16.48 NACE MR0175/ISO15156</t>
  </si>
  <si>
    <t>SPRING SUPPORT VS-16</t>
  </si>
  <si>
    <t>12in Paddle Blind CL900 Raised Face Low Temp Carbon Steel ASTM A516 Gr 60/65/70 Dims to ASME B16.48 NACE MR0175/ISO15156</t>
  </si>
  <si>
    <t>12in Sch120 x 10in Sch120 Reducing Tee Seamless BW Low Temp Carbon Steel ASTM A420 WPL6 Dims to ASME B16.9 NACE MR0175/ISO15156</t>
  </si>
  <si>
    <t>12in x 4.5mm Nom Thk Gasket Spiral Wound CL900 SS 316L Windings EXFOLIATED EXPANDED GRAPHITE Filler SS 316L Inner Ring CS Outer Ring Dims to ASME B16.20</t>
  </si>
  <si>
    <t>SPRING SUPPORT VS-3</t>
  </si>
  <si>
    <t>6in Sch120 x 3in Sch160 Concentric Reducer Seamless BW Low Temp Carbon Steel ASTM A420 WPL6 Dims to ASME B16.9 NACE MR0175/ISO15156</t>
  </si>
  <si>
    <t>6in Sch120 Equal Tee Seamless BW Low Temp Carbon Steel ASTM A420 WPL6 Dims to ASME B16.9 NACE MR0175/ISO15156</t>
  </si>
  <si>
    <t>12in Sch120 WN Orifice Flange CL900 Raised Face Low Temp Carbon Steel ASTM A350 Gr LF2 CL1 c/w 1/2in BW Taps Dims to ASME B16.36 NACE MR0175/ISO15156
DEP STD DRG S-38.130-001 2022</t>
  </si>
  <si>
    <t>8in Sch120 x 6in Sch120 Eccentric Reducer Seamless BW Low Temp Carbon Steel ASTM A420 WPL6 Dims to ASME B16.9 NACE MR0175/ISO15156</t>
  </si>
  <si>
    <t>14in Sch120 x 12in Sch120 Concentric Reducer Seamless BW Low Temp Carbon Steel ASTM A420 WPL6 Dims to ASME B16.9 NACE MR0175/ISO15156</t>
  </si>
  <si>
    <t>12in,153.2Barg,175℃,3mm,900#RF</t>
  </si>
  <si>
    <t>SPRING SUPPORT VS-4</t>
  </si>
  <si>
    <t>SPRING HANGER
CS-1</t>
  </si>
  <si>
    <t>SPRING HANGER
CS-2</t>
  </si>
  <si>
    <t>6in XXS Equal Tee Seamless BW Low Temp Carbon Steel ASTM A420 WPL6 Dims to ASME B16.9 NACE MR0175/ISO15156</t>
  </si>
  <si>
    <t>6in XXS x 3in XXS Concentric Reducer Seamless BW Low Temp Carbon Steel ASTM A420 WPL6 Dims to ASME B16.9 NACE MR0175/ISO15156</t>
  </si>
  <si>
    <t>3in - 8in x 1in Branch Fitting BW CL6000/9000 Low Temp Carbon Steel ASTM A350 Gr LF2 CL1 Dims to MSS SP-97 NACE MR0175/ISO15156</t>
  </si>
  <si>
    <t>8in 26.00mm WT WN Flange CL1500 Raised Face Low Temp Carbon Steel ASTM A350 Gr LF2 CL1 Dims to ASME B16.5 NACE MR0175/ISO15156</t>
  </si>
  <si>
    <t>10in 32.00mm WT WN Flange CL1500 Raised Face Low Temp Carbon Steel ASTM A350 Gr LF2 CL1 Dims to ASME B16.5 NACE MR0175/ISO15156</t>
  </si>
  <si>
    <t>10in 32.00mm WT Equal Tee Seamless BW Low Temp Carbon Steel ASTM A420 WPL6 Dims to ASME B16.9 NACE MR0175/ISO15156</t>
  </si>
  <si>
    <t>10in 32.00mm WT x 6in XXS Reducing Tee Seamless BW Low Temp Carbon Steel ASTM A420 WPL6 Dims to ASME B16.9 NACE MR0175/ISO15156</t>
  </si>
  <si>
    <t>10in 32.00mm WT x 8in 26.00mm WT Concentric Reducer Seamless BW Low Temp Carbon Steel ASTM A420 WPL6 Dims to ASME B16.9 NACE MR0175/ISO15156</t>
  </si>
  <si>
    <t>8in x 4.5mm Nom Thk Gasket Spiral Wound CL1500 SS 316L Windings EXFOLIATED EXPANDED GRAPHITE Filler SS 316L Inner Ring CS Outer Ring Dims to ASME B16.20</t>
  </si>
  <si>
    <t>10in x 4.5mm Nom Thk Gasket Spiral Wound CL1500 SS 316L Windings EXFOLIATED EXPANDED GRAPHITE Filler SS 316L Inner Ring CS Outer Ring Dims to ASME B16.20</t>
  </si>
  <si>
    <t>10in - 10in x 3in XXS Branch Outlet BW SCH XXS Low Temp Carbon Steel ASTM A350 Gr LF2 CL1 Dims to MSS SP-97 NACE MR0175/ISO15156</t>
  </si>
  <si>
    <t>SPRING HANGER
VS-5</t>
  </si>
  <si>
    <t>SPRING HANGER
CS-3</t>
  </si>
  <si>
    <t>SPRING HANGER CS-4</t>
  </si>
  <si>
    <t>SPRING HANGER CS-5</t>
  </si>
  <si>
    <t>10in Sch120 x 6in Sch120 Eccentric Reducer Seamless BW Low Temp Carbon Steel ASTM A420 WPL6 Dims to ASME B16.9 NACE MR0175/ISO15156</t>
  </si>
  <si>
    <t>8in Sch120 Cap Seamless BW Low Temp Carbon Steel ASTM A420 WPL6 Dims to ASME B16.9 NACE MR0175/ISO15156</t>
  </si>
  <si>
    <t>4in Sch120 x 3in Sch160 Concentric Reducer Seamless BW Low Temp Carbon Steel ASTM A420 WPL6 Dims to ASME B16.9 NACE MR0175/ISO15156</t>
  </si>
  <si>
    <t>8in 26.00mm WT x 4in XXS Concentric Reducer Seamless BW Low Temp Carbon Steel ASTM A420 WPL6 Dims to ASME B16.9 NACE MR0175/ISO15156</t>
  </si>
  <si>
    <t>8in 26.00mm WT x 4in XXS Eccentric Reducer Seamless BW Low Temp Carbon Steel ASTM A420 WPL6 Dims to ASME B16.9 NACE MR0175/ISO15156</t>
  </si>
  <si>
    <t>4in XXS Pipe Seamless Bevelled Ends Low Temp Carbon Steel ASTM A333 Gr 6 Dimensions to ASME B36.10M NACE MR0175/ISO15156</t>
  </si>
  <si>
    <t>10in Spectacle Blind CL1500 Raised Face Low Temp Carbon Steel ASTM A516 Gr 70 Dims to ASME B16.48 NACE MR0175/ISO15156</t>
  </si>
  <si>
    <t>16in 44.00mm WT Elbow 90 Degrees Long Radius Seamless BW Low Temp Carbon Steel ASTM A420 WPL6 Dims to ASME B16.9 NACE MR0175/ISO15156</t>
  </si>
  <si>
    <t>16in 44.00mm WT x 10in 32.00mm WT Reducing Tee Seamless BW Low Temp Carbon Steel ASTM A420 WPL6 Dims to ASME B16.9 NACE MR0175/ISO15156</t>
  </si>
  <si>
    <t>16in 44.00mm WT x 8in 26.00mm WT Reducing Tee Seamless BW Low Temp Carbon Steel ASTM A420 WPL6 Dims to ASME B16.9 NACE MR0175/ISO15156</t>
  </si>
  <si>
    <t>16in 44.00mm WT x 10in 32.00mm WT Eccentric Reducer Seamless BW Low Temp Carbon Steel ASTM A420 WPL6 Dims to ASME B16.9 NACE MR0175/ISO15156</t>
  </si>
  <si>
    <t>16in 44.00mm WT x 12in 36.00mm WT Eccentric Reducer Seamless BW Low Temp Carbon Steel ASTM A420 WPL6 Dims to ASME B16.9 NACE MR0175/ISO15156</t>
  </si>
  <si>
    <t>16in 44.00mm WT Pipe Seamless Bevelled Ends Low Temp Carbon Steel ASTM A333 Gr 6 Dimensions to ASME B36.10M NACE MR0175/ISO15156</t>
  </si>
  <si>
    <t>SPRING SUPPORT
VS-12</t>
  </si>
  <si>
    <t>SPRING HANGER
VS-13</t>
  </si>
  <si>
    <t>14in Sch120 WN Orifice Flange CL900 Raised Face Low Temp Carbon Steel ASTM A350 Gr LF2 CL1 c/w 1/2in BW Taps Dims to ASME B16.36 NACE MR0175/ISO15156
DEP STD DRG S-38.130-001 2022</t>
  </si>
  <si>
    <t>14in Sch120 Elbow 45 Degrees Long Radius SeamlessBW Low Temp Carbon Steel ASTM A420 WPL6 Dims to ASME B16.9 NACE MR0175/ISO15156</t>
  </si>
  <si>
    <t>14in Sch120 x 12in Sch120 Eccentric Reducer Seamless BW Low Temp Carbon Steel ASTM A420 WPL6 Dims to ASME B16.9 NACE MR0175/ISO15156</t>
  </si>
  <si>
    <t>14in Sch120 x 8in Sch120 Reducing Tee Seamless BW Low Temp Carbon Steel ASTM A420 WPL6 Dims to ASME B16.9 NACE MR0175/ISO15156</t>
  </si>
  <si>
    <t>6in Sch120 x 3in Sch160 Reducing Tee Seamless BW Low Temp Carbon Steel ASTM A420 WPL6 Dims to ASME B16.9 NACE MR0175/ISO15156</t>
  </si>
  <si>
    <t>12in Sch80 WN Flange CL600 Raised Face Low Temp Carbon Steel ASTM A350 Gr LF2 CL1 Dims to ASME B16.5 NACE MR0175/ISO15156</t>
  </si>
  <si>
    <t>20in Sch80 Cap Seamless BW Low Temp Carbon Steel ASTM A420 WPL6 Dims to ASME B16.9 NACE MR0175/ISO15156</t>
  </si>
  <si>
    <t>20in Sch80 Equal Tee Seamless BW Low Temp Carbon Steel ASTM A420 WPL6 Dims to ASME B16.9 NACE MR0175/ISO15156</t>
  </si>
  <si>
    <t>20in Sch80 x 12in Sch80 Reducing Tee Seamless BW Low Temp Carbon Steel ASTM A420 WPL6 Dims to ASME B16.9 NACE MR0175/ISO15156</t>
  </si>
  <si>
    <t>12in Sch80 Elbow 90 Degrees Long Radius Seamless BW Low Temp Carbon Steel ASTM A420 WPL6 Dims to ASME B16.9 NACE MR0175/ISO15156</t>
  </si>
  <si>
    <t>20in Sch80 Elbow 45 Degrees Long Radius SeamlessBW Low Temp Carbon Steel ASTM A420 WPL6 Dims to ASME B16.9 NACE MR0175/ISO15156</t>
  </si>
  <si>
    <t>12in x 4.5mm Nom Thk Gasket Spiral Wound CL600 SS TP316/316L Windings EXFOLIATED EXPANDED GRAPHITE Filler SS TP316/316L Inner Ring CS Outer Ring Dims to
ASME B16.20</t>
  </si>
  <si>
    <t>20in x 4.5mm Nom Thk Gasket Spiral Wound CL600 SS TP316/316L Windings EXFOLIATED EXPANDED GRAPHITE Filler SS TP316/316L Inner Ring CS Outer Ring Dims to
ASME B16.20</t>
  </si>
  <si>
    <t>10in - 18in x 1.1/2in XXS Branch Fitting Flanged CL600 Raised Face Dims to ASME B16.5 150mm Standout Low Temp Carbon Steel ASTM A350 Gr LF2 CL1 Dims to MSS
SP-97 NACE MR0175/ISO15156</t>
  </si>
  <si>
    <t>20in - 36in x 2in XXS Branch Outlet BW Low Temp Carbon Steel ASTM A350 Gr LF2 CL1 Dims to MSS SP-97 NACE MR0175/ISO15156</t>
  </si>
  <si>
    <t>12in Sch80 Pipe Seamless Bevelled Ends Low Temp Carbon Steel ASTM A333 Gr 6 Dimensions to ASME B36.10M NACE MR0175/ISO15156</t>
  </si>
  <si>
    <t>6in 30.00mm WT Cap Seamless BW Low Temp Carbon Steel ASTM A420 WPL6 Dims to ASME B16.9 NACE MR0175/ISO15156</t>
  </si>
  <si>
    <t>6in 30.00mm WT x 3in 18.00mm WT Reducing Tee Seamless BW Low Temp Carbon Steel ASTM A420 WPL6 Dims to ASME B16.9 NACE MR0175/ISO15156</t>
  </si>
  <si>
    <t>10in 32.00mm WT x 8in 26.00mm WT Eccentric Reducer Seamless BW Low Temp Carbon Steel ASTM A420 WPL6 Dims to ASME B16.9 NACE MR0175/ISO15156</t>
  </si>
  <si>
    <t>12in - 12in x 3in XXS Branch Outlet BW SCH XXS Low Temp Carbon Steel ASTM A350 Gr LF2 CL1 Dims to MSS SP-97 NACE MR0175/ISO15156</t>
  </si>
  <si>
    <t>8in 40.00mm WT Pipe Seamless Bevelled Ends Low Temp Carbon Steel ASTM A333 Gr 6 Dimensions to ASME B36.10M NACE MR0175/ISO15156</t>
  </si>
  <si>
    <t>6in Sch120 Elbow 45 Degrees Long Radius SeamlessBW Low Temp Carbon Steel ASTM A420 WPL6 Dims to ASME B16.9 NACE MR0175/ISO15156</t>
  </si>
  <si>
    <t>20in Sch80 x 12in Sch80 Eccentric Reducer Seamless BW Low Temp Carbon Steel ASTM A420 WPL6 Dims to ASME B16.9 NACE MR0175/ISO15156</t>
  </si>
  <si>
    <t>4in Long WN Flange Helical Filament Wound Bell &amp; Spigot GRVE-Bisphenol A UPVC lined Vinylester 20 Bar: Flange to Dims to ASME B16.5 CL150 Flat Face Dims to
Manufacturers Standard</t>
  </si>
  <si>
    <t>10in 34.00mm WT Equal Tee Seamless BW Low Temp Carbon Steel ASTM A420 WPL6 Dims to ASME B16.9 NACE MR0175/ISO15156</t>
  </si>
  <si>
    <t>10in x 4.5mm Nom Thk Gasket Spiral Wound CL1500 Stainless Steel 316 Windings Flexible Graphite Filler Stainless Steel 316 Inner Ring CS Outer Ring Dims to ASME
B16.20</t>
  </si>
  <si>
    <t>8in 30.00mm WT Equal Tee Seamless BW Low Temp Carbon Steel ASTM A420 WPL6 Dims to ASME B16.9 NACE MR0175/ISO15156</t>
  </si>
  <si>
    <t>8in x 4.5mm Nom Thk Gasket Spiral Wound CL1500 Stainless Steel 316 Windings Flexible Graphite Filler Stainless Steel 316 Inner Ring CS Outer Ring Dims to ASME
B16.20</t>
  </si>
  <si>
    <t>14in Blind Flange CL1500 Raised Face Low Temp Carbon Steel ASTM A350 Gr LF2 CL1 Dims to ASME B16.5 NACE MR0175/ISO15156</t>
  </si>
  <si>
    <t>14in 42.00mm WT Equal Tee Seamless BW Low Temp Carbon Steel ASTM A420 WPL6 Dims to ASME B16.9 NACE MR0175/ISO15156</t>
  </si>
  <si>
    <t>14in 42.00mm WT x 8in 30.00mm WT Reducing Tee Seamless BW Low Temp Carbon Steel ASTM A420 WPL6 Dims to ASME B16.9 NACE MR0175/ISO15156</t>
  </si>
  <si>
    <t>14in 42.00mm WT x 10in 34.00mm WT Reducing Tee Seamless BW Low Temp Carbon Steel ASTM A420 WPL6 Dims to ASME B16.9 NACE MR0175/ISO15156</t>
  </si>
  <si>
    <t>14in x 4.5mm Nom Thk Gasket Spiral Wound CL1500 Stainless Steel 316 Windings Flexible Graphite Filler Stainless Steel 316 Inner Ring CS Outer Ring Dims to ASME
B16.20</t>
  </si>
  <si>
    <t>8in - 36in x 1/2in 10.00mm WT Branch Fitting Flanged CL1500 Raised Face Dims to ASME B16.5 150mm Standout Low Temp Carbon Steel ASTM A350 Gr LF2 CL1 Dims
to MSS SP-97 NACE MR0175/ISO15156</t>
  </si>
  <si>
    <t>14in Sch140 WN Flange CL900 Raised Face Low Temp Carbon Steel ASTM A350 Gr LF2 CL1 Dims to ASME B16.5 NACE MR0175/ISO15156</t>
  </si>
  <si>
    <t>14in Sch140 Elbow 90 Degrees Long Radius Seamless BW Low Temp Carbon Steel ASTM A420 WPL6 Dims to ASME B16.9 NACE MR0175/ISO15156</t>
  </si>
  <si>
    <t>14in Sch140 x 8in Sch140 Reducing Tee Seamless BW Low Temp Carbon Steel ASTM A420 WPL6 Dims to ASME B16.9 NACE MR0175/ISO15156</t>
  </si>
  <si>
    <t>14in x 4.5mm Nom Thk Gasket Spiral Wound CL900 Stainless Steel 316 Windings Flexible Graphite Filler Stainless Steel 316 Inner Ring CS Outer Ring Dims to ASME
B16.20</t>
  </si>
  <si>
    <t>14in Sch140 x 2in XXS WeldoletBW Low Temp Carbon Steel ASTM A350 Gr LF2 CL1 Dims to MSS SP-97 NACE MR0175/ISO15156</t>
  </si>
  <si>
    <t>14in Sch140 Pipe Seamless Bevelled Ends Low Temp Carbon Steel ASTM A333 Gr 6 Dimensions to ASME B36.10M NACE MR0175/ISO15156</t>
  </si>
  <si>
    <t>4in Sch40S WN Flange CL900 Raised Face Alloy 825 ASTM B564 UNS N06625 Dims to ASME B16.5 NACE MR0175/ISO15156</t>
  </si>
  <si>
    <t>8in Sch80 WN Flange CL900 Raised Face Alloy 825 ASTM A350 Gr LF2 CL1CLAD UNS N08825 Dims to ASME B16.5 NACE MR0175/ISO15156</t>
  </si>
  <si>
    <t>4in Sch40S Elbow 90 Degrees Long Radius SeamlessBW Alloy 825ASTM B366-WPNICMC Dims to ASME B16.9 NACE MR0175/ISO15156</t>
  </si>
  <si>
    <t>8in Sch80 Elbow 90 Degrees Long Radius SeamlessBW Alloy 825 ASTM A420 WPL6CLAD UNS N08825 Dims to ASME B16.9 NACE MR0175/ISO15156</t>
  </si>
  <si>
    <t>8in Sch80 x 4in Sch40S Eccentric Reducer SeamlessBW Alloy 825ASTM B366-WPNICMC Dims to ASME B16.9 NACE MR0175/ISO15156</t>
  </si>
  <si>
    <t>4in Sch40S x 3in Sch40S Reducing Tee SeamlessBW Alloy 825ASTM B366-WPNICMC Dims to ASME B16.9 NACE MR0175/ISO15156</t>
  </si>
  <si>
    <t>8in x 4.5mm Nom Thk Gasket Spiral Wound CL900 Incoloy 825 Windings Flexible Graphite Filler CS Inner RingAlloy 825 Outer Ring Dims to ASME B16.20</t>
  </si>
  <si>
    <t>8in Sch80 x 2in Sch40S WeldoletBW Alloy 825ASTM B564 UNS N08825 Dims to MSS SP-97 NACE MR0175/ISO15156</t>
  </si>
  <si>
    <t>8in Sch80 x 3in Sch40S WeldoletBW Alloy 825ASTM B564 UNS N08825 Dims to MSS SP-97 NACE MR0175/ISO15156</t>
  </si>
  <si>
    <t>4in Sch40S x 1in Sch10S Nipoflange CL900 Raised Face Dims to ASME B16.5 Alloy 825ASTM B564 UNS N08825 Dims to MSS SP-97 NACE MR0175/ISO15156</t>
  </si>
  <si>
    <t>8in Sch80 Pipe Seamless Bevelled Ends Alloy 825 ASTM A333 Gr 6 Dims to ASME B36.10 NACE MR0175/ISO15156</t>
  </si>
  <si>
    <t>10in x 4.5mm Nom Thk Gasket Spiral Wound CL900 Stainless Steel 316 Windings Flexible Graphite Filler Stainless Steel 316 Inner Ring CS Outer Ring Dims to ASME
B16.20</t>
  </si>
  <si>
    <t>10in Sch100 Elbow 90 Degrees Long Radius SeamlessBW Alloy 825 ASTM A420 WPL6CLAD UNS N08825 Dims to ASME B16.9 NACE MR0175/ISO15156</t>
  </si>
  <si>
    <t>10in Sch100 x 4in Sch40S Eccentric Reducer SeamlessBW Alloy 825ASTM B366-WPNICMC Dims to ASME B16.9 NACE MR0175/ISO15156</t>
  </si>
  <si>
    <t>10in Sch100 x 6in Sch80 Reducing Tee SeamlessBW Alloy 825ASTM B366-WPNICMC Dims to ASME B16.9 NACE MR0175/ISO15156</t>
  </si>
  <si>
    <t>10in Sch100 Pipe Seamless Bevelled Ends Alloy 825 ASTM A333 Gr 6 Dims to ASME B36.10 NACE MR0175/ISO15156</t>
  </si>
  <si>
    <t>10in Sch100 WN Flange CL900 Raised Face Alloy 825 ASTM A350 Gr LF2 CL1CLAD UNS N08825 Dims to ASME B16.5 NACE MR0175/ISO15156</t>
  </si>
  <si>
    <t>10in Sch100 Elbow 45 Degrees Long Radius SeamlessBW Alloy 825 ASTM A420 WPL6CLAD UNS N08825 Dims to ASME B16.9 NACE MR0175/ISO15156</t>
  </si>
  <si>
    <t>10in Sch100 Equal Tee SeamlessBW Alloy 825ASTM B366-WPNICMC Dims to ASME B16.9 NACE MR0175/ISO15156</t>
  </si>
  <si>
    <t>10in Sch100 x 2in Sch40S WeldoletBW Alloy 825ASTM B564 UNS N08825 Dims to MSS SP-97 NACE MR0175/ISO15156</t>
  </si>
  <si>
    <t>8in Sch140 Elbow 90 Degrees Long Radius Seamless BW Low Temp Carbon Steel ASTM A420 WPL6 Dims to ASME B16.9 NACE MR0175/ISO15156</t>
  </si>
  <si>
    <t>8in Sch140 x 4in XXS Concentric Reducer Seamless BW Low Temp Carbon Steel ASTM A420 WPL6 Dims to ASME B16.9 NACE MR0175/ISO15156</t>
  </si>
  <si>
    <t>8in Sch140 Pipe Seamless Bevelled Ends Low Temp Carbon Steel ASTM A333 Gr 6 Dimensions to ASME B36.10M NACE MR0175/ISO15156</t>
  </si>
  <si>
    <t>6in Sch40 Elbow 45 Degrees Long Radius Seamless BW Carbon Steel ASTM A234 Gr WPB Dims to ASME B16.9 NACE MR0175/ISO15156</t>
  </si>
  <si>
    <t>3in - 10in x 3/4in Branch Fitting Plain End CL6000/9000 Carbon Steel ASTM A105 Dims to MSS SP-97 NACE MR0175/ISO15156</t>
  </si>
  <si>
    <t>6in Sch80 WN Flange CL900 Raised Face Alloy 825 ASTM A350 Gr LF2 CL1CLAD UNS N08825 Dims to ASME B16.5 NACE MR0175/ISO15156</t>
  </si>
  <si>
    <t>6in Sch80 Elbow 90 Degrees Long Radius SeamlessBW Alloy 825 ASTM A420 WPL6CLAD UNS N08825 Dims to ASME B16.9 NACE MR0175/ISO15156</t>
  </si>
  <si>
    <t>6in Sch80 x 3in Sch40S Eccentric Reducer SeamlessBW Alloy 825ASTM B366-WPNICMC Dims to ASME B16.9 NACE MR0175/ISO15156</t>
  </si>
  <si>
    <t>6in Sch80 x 3in Sch40S Reducing Tee SeamlessBW Alloy 825ASTM B366-WPNICMC Dims to ASME B16.9 NACE MR0175/ISO15156</t>
  </si>
  <si>
    <t>6in x 4.5mm Nom Thk Gasket Spiral Wound CL900 Incoloy 825 Windings Flexible Graphite Filler CS Inner RingAlloy 825 Outer Ring Dims to ASME B16.20</t>
  </si>
  <si>
    <t>6in Sch80 x 2in Sch40S WeldoletBW Alloy 825ASTM B564 UNS N08825 Dims to MSS SP-97 NACE MR0175/ISO15156</t>
  </si>
  <si>
    <t>6in Sch80 Pipe Seamless Bevelled Ends Alloy 825 ASTM A333 Gr 6 Dims to ASME B36.10 NACE MR0175/ISO15156</t>
  </si>
  <si>
    <t>6in Long WN Flange Helical Filament Wound Bell &amp; Spigot GRVE-Bisphenol A Vinylester 20 Bar: Flange to Dims to ASME B16.5 CL150 Flat Face Dims to Manufacturers
Standard</t>
  </si>
  <si>
    <t>6in Elbow 45 Deg Helical Filament Wound Bell &amp; Spigot Long Radius GRVE-Bisphenol A Vinylester 20 Bar Dims to Manufacturers Standard</t>
  </si>
  <si>
    <t>10in Long WN Flange Helical Filament Wound Bell &amp; Spigot GRVE-Bisphenol A Vinylester 20 Bar: Flange to Dims to ASME B16.5 CL150 Flat Face Dims to Manufacturers
Standard</t>
  </si>
  <si>
    <t>4in Sch80 Elbow 45 Degrees Long Radius SeamlessBW Low Temp Carbon Steel ASTM A420 WPL6 Dims to ASME B16.9 NACE MR0175/ISO15156</t>
  </si>
  <si>
    <t>24in Long WN Flange Helical Filament Wound Bell &amp; Spigot GRVE-Bisphenol A Vinylester 20 Bar: Flange to Dims to ASME B16.5 CL150 Flat Face Dims to Manufacturers
Standard</t>
  </si>
  <si>
    <t>20in Long WN Flange Helical Filament Wound Bell &amp; Spigot GRVE-Bisphenol A Vinylester 20 Bar: Flange to Dims to ASME B16.5 CL150 Flat Face Dims to Manufacturers
Standard</t>
  </si>
  <si>
    <t>20in Elbow 45 Deg Helical Filament Wound Bell &amp; Spigot Long Radius GRVE-Bisphenol A Vinylester 20 Bar Dims to Manufacturers Standard</t>
  </si>
  <si>
    <t>20in Elbow 90 Deg Helical Filament Wound Bell &amp; Spigot Long Radius GRVE-Bisphenol A Vinylester 20 Bar Dims to Manufacturers Standard</t>
  </si>
  <si>
    <t>24in x 20in Eccentric Reducer Helical Filament Wound Bell &amp; Spigot GRVE-Bisphenol A Vinylester 20 Bar Dims to Manufacturers Standard</t>
  </si>
  <si>
    <t>20in Equal Tee Helical Filament Wound Bell &amp; Spigot GRVE-Bisphenol A Vinylester 20 Bar Dims to Manufacturers Standard</t>
  </si>
  <si>
    <t>24in x 20in Reducing Tee Helical Filament Wound Bell &amp; Spigot GRVE-Bisphenol A Vinylester 20 Bar Dims to Manufacturers Standard</t>
  </si>
  <si>
    <t>20in x 2in Branch Saddle Helical Filament Wound: GRVE-Bisphenol A: Vinylester: Dims to Manufacturers Standard: 20 Bar</t>
  </si>
  <si>
    <t>20in x 3in Branch Saddle Helical Filament Wound: GRVE-Bisphenol A: Vinylester: Dims to Manufacturers Standard: 20 Bar</t>
  </si>
  <si>
    <t>20in x 4in Branch Saddle Helical Filament Wound: GRVE-Bisphenol A: Vinylester: Dims to Manufacturers Standard: 20 Bar</t>
  </si>
  <si>
    <t>20in Pipe Continuous Filament Wound Plain End GRVE-Bisphenol A Vinylester 20 Bar Dims to Manufacturers Standard</t>
  </si>
  <si>
    <t>20in x 18in Reducing Tee Helical Filament Wound Bell &amp; Spigot GRVE-Bisphenol A Vinylester 20 Bar Dims to Manufacturers Standard</t>
  </si>
  <si>
    <t>24in x 18in Eccentric Reducer Helical Filament Wound Bell &amp; Spigot GRVE-Bls phenol A Vinylester 20 Bar Dims to Manufacturers Standard</t>
  </si>
  <si>
    <t>GRVE-Bls phenol A Vinylester</t>
  </si>
  <si>
    <t>18in Long WN Flange Helical Filament Wound Bell &amp; Spigot GRVE-Bisphenol A Vinylester 20 Bar: Flange to Dims to ASME B16.5 CL150 Flat Face Dims to Manufacturers
Standard</t>
  </si>
  <si>
    <t>4in Long WN Flange Helical Filament Wound Bell &amp; Spigot GRVE-Bisphenol A Vinylester 20 Bar: Flange to Dims to ASME B16.5 CL150 Flat Face Dims to Manufacturers
Standard</t>
  </si>
  <si>
    <t>8in 4.5mm WT x 6in 3.5mm WT Concentric Reducer Seamless BW Copper Alloys 90/10 UNS C7060X EEMUA 234</t>
  </si>
  <si>
    <t>10in 5.5mm WT x 8in 4.5mm WT Reducing Tee Seamless BW Copper Alloys 90/10 UNS C7060X EEMUA 234</t>
  </si>
  <si>
    <t>10in 5.5mm WT x 8in 4.5mm WT Concentric Reducer Seamless BW Copper Alloys 90/10 UNS C7060X EEMUA 234</t>
  </si>
  <si>
    <t>12in 7.0mm WT x 10in 5.5mm WT Reducing Tee Seamless BW Copper Alloys 90/10 UNS C7060X EEMUA 234</t>
  </si>
  <si>
    <t>10in 5.5mm WT x 6in 3.5mm WT Eccentric Reducer Seamless BW Copper Alloys 90/10 UNS C7060X EEMUA 234</t>
  </si>
  <si>
    <t>24in Spacer Ring CL150 Flat Face Stainless Steel ASTM A240 Gr 316 Dims to ASME B16.48</t>
  </si>
  <si>
    <t>12in Long WN Flange Helical Filament Wound Bell &amp; Spigot GRUP-lsophthallc Polyester 20 Bar: Flange to Dims to ASME B16.5 CL150 Flat Face Dims to Manufacturers
Standard</t>
  </si>
  <si>
    <t>24in Long WN Flange Helical Filament Wound Bell &amp; Spigot GRUP-lsophthallc Polyester 20 Bar: Flange to Dims to ASME B16.5 CL150 Flat Face Dims to Manufacturers
Standard</t>
  </si>
  <si>
    <t>20in Long WN Flange Helical Filament Wound Bell &amp; Spigot GRUP-lsophthallc Polyester 20 Bar: Flange to Dims to ASME B16.5 CL150 Flat Face Dims to Manufacturers
Standard</t>
  </si>
  <si>
    <t>14in Long WN Flange Helical Filament Wound Bell &amp; Spigot GRUP-lsophthallc Polyester 20 Bar: Flange to Dims to ASME B16.5 CL150 Flat Face Dims to Manufacturers
Standard</t>
  </si>
  <si>
    <t>12in Elbow 90 Deg Helical Filament Wound Bell &amp; Spigot GRUP-lsophthallc Polyester 20 Bar Dims to Manufacturers Standard</t>
  </si>
  <si>
    <t>14in Equal Tee Helical Filament Wound Bell &amp; Spigot GRUP-lsophthallc Polyester 20 Bar Dims to Manufacturers Standard</t>
  </si>
  <si>
    <t>14in x 12in Reducing Tee Helical Filament Wound Bell &amp; Spigot GRUP-lsophthallc Polyester 20 Bar Dims to Manufacturers Standard</t>
  </si>
  <si>
    <t>14in x 8in Reducing Tee Helical Filament Wound Bell &amp; Spigot GRUP-lsophthallc Polyester 20 Bar Dims to Manufacturers Standard</t>
  </si>
  <si>
    <t>14in Cap Helical Filament Wound: Bell &amp; Spigot: GRUP-lsophthallc: Polyester: 20 Bar: Dims to Manufacturers Standard</t>
  </si>
  <si>
    <t>14in x 2in Branch Saddle Helical Filament Wound: GRUP-lsophthallc: Polyester: Dims to Manufacturers Standard: 20 Bar</t>
  </si>
  <si>
    <t>12in Pipe Continuous Filament Wound Plain End GRUP-lsophthallc Polyester 20 Bar Dims to Manufacturers Standard</t>
  </si>
  <si>
    <t>30in Long WN Flange Helical Filament Wound Bell &amp; Spigot GRUP-lsophthallc Polyester 20 Bar: Flange to Dims to ASME B16.47 Series A CL150 Flat Face Dims to
Manufacturers Standard</t>
  </si>
  <si>
    <t>30in Flange Heavy Duty Helical Filament Wound Blind GRUP-lsophthallc Polyester: Flange to Dims to ASME B16.47 Series A CL150 Flat Face Dims to Manufacturers
Standard</t>
  </si>
  <si>
    <t>8in Long WN Flange Helical Filament Wound Bell &amp; Spigot GRUP-lsophthallc Polyester 20 Bar: Flange to Dims to ASME B16.5 CL150 Flat Face Dims to Manufacturers
Standard</t>
  </si>
  <si>
    <t>30in x 24in Concentric Reducer Helical Filament Wound Bell &amp; Spigot GRUP-lsophthallc Polyester 20 Bar Dims to Manufacturers Standard</t>
  </si>
  <si>
    <t>30in x 14in Reducing Tee Helical Filament Wound Bell &amp; Spigot GRUP-lsophthallc Polyester 20 Bar Dims to Manufacturers Standard</t>
  </si>
  <si>
    <t>10in Elbow 90 Deg Helical Filament Wound Bell &amp; Spigot GRUP-lsophthallc Polyester 20 Bar Dims to Manufacturers Standard</t>
  </si>
  <si>
    <t>10in x 4in Reducing Tee Helical Filament Wound Bell &amp; Spigot GRUP-lsophthallc Polyester 20 Bar Dims to Manufacturers Standard</t>
  </si>
  <si>
    <t>10in x 8in Reducing Tee Helical Filament Wound Bell &amp; Spigot GRUP-lsophthallc Polyester 20 Bar Dims to Manufacturers Standard</t>
  </si>
  <si>
    <t>14in x 10in Eccentric Reducer Helical Filament Wound Bell &amp; Spigot GRUP-lsophthallc Polyester 20 Bar Dims to Manufacturers Standard</t>
  </si>
  <si>
    <t>10in Elbow 45 Deg Helical Filament Wound Bell &amp; Spigot Long Radius GRUP-lsophthallc Polyester 20 Bar Dims to Manufacturers Standard</t>
  </si>
  <si>
    <t>10in Pipe Continuous Filament Wound Plain End GRUP-lsophthallc Polyester 20 Bar Dims to Manufacturers Standard</t>
  </si>
  <si>
    <t>12in Spectacle Blind CL600 Raised Face Carbon Steel ASTM A516 Gr 70 Dims to ASME B16.48</t>
  </si>
  <si>
    <t>Carbon Steel ASTM A516 Gr 70</t>
  </si>
  <si>
    <t>12in Sch80 WN Flange CL600 Raised Face Carbon Steel ASTM A105 Dims to ASME B16.5</t>
  </si>
  <si>
    <t>12in Sch80 Elbow 90 Degrees Long Radius Seamless BW Carbon Steel ASTM A234 Gr WPB Dims to ASME B16.9</t>
  </si>
  <si>
    <t>12in Sch80 x 8in Sch80 Eccentric Reducer Seamless BW Carbon Steel ASTM A234 Gr WPB Dims to ASME B16.9</t>
  </si>
  <si>
    <t>12in x 4.5mm Nom Thk Gasket Spiral Wound CL600 SS TP316/316L Windings Graphite Filler SS TP316/316L Inner Ring CS Outer Ring Dims to ASME B16.20</t>
  </si>
  <si>
    <t>10in - 18in x 2in SCH160 Branch Outlet BW SCH XXS Carbon Steel ASTM A105 Dims to MSS SP-97</t>
  </si>
  <si>
    <t>6in - 8in x 1.1/2in XXS Branch Fitting Flanged Raised Face Dims to ASME B16.5 150mm Standout Carbon Steel ASTM A105 Dims to MSS SP-97</t>
  </si>
  <si>
    <t>12in - 36in x 1in XXS Branch Fitting Flanged Raised Face Dims to ASME B16.5 150mm Standout Carbon Steel ASTM A105 Dims to MSS SP-97</t>
  </si>
  <si>
    <t>12in Sch80 Pipe Seamless Bevelled Ends Carbon Steel ASTM A106 Gr B Dimensions to ASME B36.10M</t>
  </si>
  <si>
    <t>10in Spectacle Blind CL600 Raised Face Carbon Steel ASTM A516 Gr 60/65/70 Dims to ASME B16.48</t>
  </si>
  <si>
    <t>10in Sch80 WN Orifice Flange CL600 Raised Face Carbon Steel ASTM A105 c/w 1/2in BW Taps Dims to ASME B16.36</t>
  </si>
  <si>
    <t>12in Sch80 x 10in Sch80 Concentric Reducer Seamless BW Carbon Steel ASTM A234 Gr WPB Dims to ASME B16.9</t>
  </si>
  <si>
    <t>6in Sch80 WN Flange CL600 Raised Face Carbon Steel ASTM A105 Dims to ASME B16.5</t>
  </si>
  <si>
    <t>8in Sch80 x 6in Sch80 Eccentric Reducer Seamless BW Carbon Steel ASTM A234 Gr WPB Dims to ASME B16.9</t>
  </si>
  <si>
    <t>6in x 4.5mm Nom Thk Gasket Spiral Wound CL600 SS TP316/316L Windings Graphite Filler SS TP316/316L Inner Ring CS Outer Ring Dims to ASME B16.20</t>
  </si>
  <si>
    <t>18in Sch20 WN Orifice Flange CL300 Raised Face Carbon Steel ASTM A105 c/w 1/2in BW Taps Dims to ASME B16.36</t>
  </si>
  <si>
    <t>8in - 36in x 1/2in XXS Branch Fitting Flanged CL150 Raised Face Dims to ASME B16.5 150mm Standout Carbon Steel ASTM A105 Dims to MSS SP-97</t>
  </si>
  <si>
    <t>18in Blind Flange CL150 Raised Face Carbon Steel ASTM A105 Dims to ASME B16.5</t>
  </si>
  <si>
    <t>16in Paddle Spacer CL150 Raised Face Carbon Steel ASTM A516 Gr 65 Dims to ASME B16.48</t>
  </si>
  <si>
    <t>24in - 36in x 4in Sch20 Branch Outlet BW STD WT Carbon Steel ASTM A105 Dims to MSS SP-97</t>
  </si>
  <si>
    <t>4in Sch40 WN Orifice Flange CL300 Raised Face Carbon Steel ASTM A105 c/w 1/2in BW Taps Dims to ASME B16.36</t>
  </si>
  <si>
    <t>4355-PS3M-6-50-0001-001-5~4355-PS3M-6-51-0073-001-1, 4355-GENOF-5-14-0001-1</t>
  </si>
  <si>
    <t>1", RF, CL.150, FLGD TO B16.5, FULL BORE, FLOATING BALL, LEVER, API6D</t>
  </si>
  <si>
    <t>2", RF, CL.150, FLGD TO B16.5, FULL BORE, FLOATING BALL, LEVER, API6D</t>
  </si>
  <si>
    <t>4", RF, CL.150, FLGD TO B16.5, FULL BORE, FLOATING BALL, LEVER, API6D</t>
  </si>
  <si>
    <t>6", RF, CL.150, FLGD TO B16.5, FULL BORE, FLOATING BALL, LEVER, API6D</t>
  </si>
  <si>
    <t>10", RF, CL.150, FLGD TO B16.5, FULL BORE, FLOATING BALL, LEVER, API6D</t>
  </si>
  <si>
    <t>12", RF, CL.150, FLGD TO B16.5, FULL BORE, FLOATING BALL, LEVER, API6D</t>
  </si>
  <si>
    <t>16", RF, CL.150, FLGD TO B16.5, FULL BORE, FLOATING BALL, LEVER, API6D</t>
  </si>
  <si>
    <t>18", RF, CL.150, FLGD TO B16.5, FULL BORE, FLOATING BALL, LEVER, API6D</t>
  </si>
  <si>
    <t>3", FF, CL.150, DUAL PLATE, LUG TYPE, TO FIT BETWEEN B16.5 FLANGES, ASTM A105</t>
  </si>
  <si>
    <t>4", FF, CL.150, DUAL PLATE, LUG TYPE, TO FIT BETWEEN B16.5 FLANGES, ASTM A105</t>
  </si>
  <si>
    <t>1/2", CL. 150,RF,  TRUNNION,FULL BORE,DOUBLE BLOCK AND BLEED,NEEDLE TYPE,BI-DIRECTIONAL,ISO 17292+ ISO 15156</t>
  </si>
  <si>
    <t>2", CL. 150,RF,  TRUNNION,FULL BORE,DOUBLE BLOCK AND BLEED,NEEDLE TYPE,BI-DIRECTIONAL,ISO 17292+ ISO 15156</t>
  </si>
  <si>
    <t>3/4", RF, CL.150, FLGD TO B16.5, FULL BORE, FLOATING BALL, LEVER, ASTM A105</t>
  </si>
  <si>
    <t>1", RF, CL.150, FLGD TO B16.5, FULL BORE, FLOATING BALL, LEVER, ASTM A105</t>
  </si>
  <si>
    <t>2", RF, CL.150, FLGD TO B16.5, FULL BORE, FLOATING BALL, LEVER, ASTM A105</t>
  </si>
  <si>
    <t>3", RF, CL.150, FLGD TO B16.5, FULL BORE, FLOATING BALL, LEVER, ASTM A105</t>
  </si>
  <si>
    <t>1 1/2", RF, CL.150, FLGD TO B16.5, FULL BORE, FLOATING BALL, LEVER, ASTM A105</t>
  </si>
  <si>
    <t>4", RF, CL.150, FLGD TO B16.5, FULL BORE, FLOATING BALL, LEVER, ASTM A105</t>
  </si>
  <si>
    <t>6", RF, CL.150, FLGD TO B16.5, FULL BORE, FLOATING BALL, LEVER, ASTM A105</t>
  </si>
  <si>
    <t>2", CL. 150,RF,  FLOATING BALL,FULL BORE,DOUBLE BLOCK AND BLEED,NEEDLE TYPE,BI-DIRECTIONAL,ISO 17292+ ISO 15156</t>
  </si>
  <si>
    <t>1/2", RF, CL.150, FLGD TO B16.5, FULL BORE, FLOATING BALL, LEVER, ASTM A105</t>
  </si>
  <si>
    <t>8", RF, CL.150, FLGD TO B16.5, FULL BORE, FLOATING BALL, LEVER, ASTM A105</t>
  </si>
  <si>
    <t>10", RF, CL.150, FLGD TO B16.5, FULL BORE, FLOATING BALL, LEVER, ASTM A105</t>
  </si>
  <si>
    <t>12", RF, CL.150, FLGD TO B16.5, FULL BORE, FLOATING BALL, LEVER, ASTM A105</t>
  </si>
  <si>
    <t>1/2", FF, CL.150, DUAL PLATE, LUG TYPE, TO FIT BETWEEN B16.5 FLANGES, ASTM A105</t>
  </si>
  <si>
    <t>3/4", FF, CL.150, DUAL PLATE, LUG TYPE, TO FIT BETWEEN B16.5 FLANGES, ASTM A105</t>
  </si>
  <si>
    <t>14", RF, CL.150, FLGD TO B16.5, FULL BORE, FLOATING BALL, LEVER, ASTM A105</t>
  </si>
  <si>
    <t>16", RF, CL.150, FLGD TO B16.5, FULL BORE, FLOATING BALL, LEVER, ASTM A105</t>
  </si>
  <si>
    <t>3", RF, CL.150, FLANGED, FULL BORE, FLOATING BALL, SHORT,BOLTED EXTENSION, ASME B16.10/ISO 17292/ISO 15156</t>
  </si>
  <si>
    <t>4", RF, CL.150, FLANGED, FULL BORE, FLOATING BALL, SHORT,BOLTED EXTENSION, ASME B16.10/ISO 17292/ISO 15156</t>
  </si>
  <si>
    <t>2", RF, CL.150, FLANGED, REDUCED BORE, FLOATING BALL,SHORT,BOLTED EXTENSION, ASME B16.10/ISO 17292/ISO 15156</t>
  </si>
  <si>
    <t>2", RF, CL.150, FLANGED, FULL BORE, FLOATING BALL,SHORT,BOLTED EXTENSION, ASME B16.10/ISO 17292/ISO 15156</t>
  </si>
  <si>
    <t>3", RF, CL.150, FLANGED, REDUCED BORE, FLOATING BALL,SHORT,BOLTED EXTENSION, ASME B16.10/ISO 17292/ISO 15156</t>
  </si>
  <si>
    <t>3", RF, CL.150, FLANGED, FULL BORE, FLOATING BALL,SHORT,BOLTED EXTENSION, ASME B16.10/ISO 17292/ISO 15156</t>
  </si>
  <si>
    <t>4", RF, CL.150, FLANGED, REDUCED BORE, FLOATING BALL,SHORT,BOLTED EXTENSION, ASME B16.10/ISO 17292/ISO 15156</t>
  </si>
  <si>
    <t>6", RF, CL.150, FLANGED, REDUCED BORE, FLOATING BALL,SHORT,BOLTED EXTENSION, ASME B16.10/ISO 17292/ISO 15156</t>
  </si>
  <si>
    <t>3", RF, CL.150, STRAIGHT,STANDARD ,SINGLE,, API STD 602</t>
  </si>
  <si>
    <t>3", RF, CL.150, CONCENTRIC, LUG TYPE,SOFT, BI-DIRECTIONAL,API STD 609</t>
  </si>
  <si>
    <t>4", RF, CL.150, CONCENTRIC, LUG TYPE,SOFT, BI-DIRECTIONAL,API STD 609</t>
  </si>
  <si>
    <t>8", RF, CL.150, CONCENTRIC, LUG TYPE,SOFT, BI-DIRECTIONAL,API STD 609</t>
  </si>
  <si>
    <t>24", RF, CL.150, CONCENTRIC, LUG TYPE,SOFT, BI-DIRECTIONAL,API STD 609</t>
  </si>
  <si>
    <t>1/2", FF, CL.150, DUAL PLATE, LUG TYPE, TO FIT BETWEEN B16.5 FLANGES, API STD 594</t>
  </si>
  <si>
    <t>1", RF, CL.600, FLANGED, FULL BORE, FLOATING BALL, LONG,BOLTED EXTENSION, ASME B16.10/ISO 17292/ISO 15156</t>
  </si>
  <si>
    <t>1 1/2", RF, CL.600, FLANGED, FULL BORE, FLOATING BALL, LONG,BOLTED EXTENSION, ASME B16.10/ISO 17292/ISO 15156</t>
  </si>
  <si>
    <t>2", RF, CL.600, FLANGED, FULL BORE, FLOATING BALL, LONG,BOLTED EXTENSION, ASME B16.10/ISO 17292/ISO 15156</t>
  </si>
  <si>
    <t>8", RF, CL.600, FLANGED, FULL BORE, FLOATING BALL, LONG,BOLTED EXTENSION, ASME B16.10/ISO 17292/ISO 15156</t>
  </si>
  <si>
    <t>10", FF, CL.600, DUAL PLATE, LUG TYPE, TO FIT BETWEEN B16.5 FLANGES, API STD 594</t>
  </si>
  <si>
    <t>8", RF, CL.600, STRAIGHT,STANDARD ,SINGLE,, API STD 602</t>
  </si>
  <si>
    <t>1/2", RF, CL.600, FULL BORE,DOUBLE BLOCK AND BLEED,  NEEDLE TYPE,BI-DIRECTIONA,TRUNNION, ISO 17292/ISO 15156</t>
  </si>
  <si>
    <t>2", RF, CL.600, FULL BORE,DOUBLE BLOCK AND BLEED,  NEEDLE TYPE,BI-DIRECTIONA,TRUNNION, ISO 17292/ISO 15156</t>
  </si>
  <si>
    <t>3", RF, CL.600, FLANGED, FULL BORE, FLOATING BALL, LONG,BOLTED EXTENSION, ASME B16.10/ISO 17292/ISO 15156</t>
  </si>
  <si>
    <t>4", RF, CL.600, FLANGED, FULL BORE, FLOATING BALL, LONG,BOLTED EXTENSION, ASME B16.10/ISO 17292/ISO 15156</t>
  </si>
  <si>
    <t>6", RF, CL.600, FLANGED, FULL BORE, FLOATING BALL, LONG,BOLTED EXTENSION, ASME B16.10/ISO 17292/ISO 15156</t>
  </si>
  <si>
    <t>12", RF, CL.600, FLANGED, FULL BORE, FLOATING BALL, LONG,BOLTED EXTENSION, ASME B16.10/ISO 17292/ISO 15156</t>
  </si>
  <si>
    <t>2", FF, CL.600, DUAL PLATE, LUG TYPE, TO FIT BETWEEN B16.5 FLANGES, API STD 594</t>
  </si>
  <si>
    <t>3/4", RF, CL.600, FLANGED, FULL BORE, FLOATING BALL, LONG,BOLTED EXTENSION, ASME B16.10/ISO 17292/ISO 15156</t>
  </si>
  <si>
    <t>1", RF, CL.900, FLANGED, FULL BORE, FLOATING BALL, LONG,BOLTED EXTENSION, ASME B16.10/ISO 17292/ISO 15156</t>
  </si>
  <si>
    <t>1 1/2", RF, CL.900, FLANGED, FULL BORE, FLOATING BALL, LONG,BOLTED EXTENSION, ASME B16.10/ISO 17292/ISO 15156</t>
  </si>
  <si>
    <t>2", RF, CL.900, FLANGED, FULL BORE, FLOATING BALL, LONG,BOLTED EXTENSION, ASME B16.10/ISO 17292/ISO 15156</t>
  </si>
  <si>
    <t>3", RF, CL.900, FLANGED, FULL BORE, FLOATING BALL, LONG,BOLTED EXTENSION, ASME B16.10/ISO 17292/ISO 15156</t>
  </si>
  <si>
    <t>4", RF, CL.900, FLANGED, FULL BORE, FLOATING BALL, LONG,BOLTED EXTENSION, ASME B16.10/ISO 17292/ISO 15156</t>
  </si>
  <si>
    <t>6", RF, CL.900, FLANGED, FULL BORE, FLOATING BALL, LONG,BOLTED EXTENSION, ASME B16.10/ISO 17292/ISO 15156</t>
  </si>
  <si>
    <t>8", RF, CL.900, FLANGED, FULL BORE, FLOATING BALL, LONG,BOLTED EXTENSION, ASME B16.10/ISO 17292/ISO 15156</t>
  </si>
  <si>
    <t>10", RF, CL.900, FLANGED, FULL BORE, FLOATING BALL, LONG,BOLTED EXTENSION, ASME B16.10/ISO 17292/ISO 15156</t>
  </si>
  <si>
    <t>2", FF, CL.900, DUAL PLATE, LUG TYPE, TO FIT BETWEEN B16.5 FLANGES, API STD 594</t>
  </si>
  <si>
    <t>ASTM A350‐LF2 CL 1/A352‐LCC / 825</t>
  </si>
  <si>
    <t>12", FF, CL.900, DUAL PLATE, LUG TYPE, TO FIT BETWEEN B16.5 FLANGES, API STD 594</t>
  </si>
  <si>
    <t>14", FF, CL.900, DUAL PLATE, LUG TYPE, TO FIT BETWEEN B16.5 FLANGES, API STD 594</t>
  </si>
  <si>
    <t>1", FF, CL.900, DUAL PLATE, LUG TYPE, TO FIT BETWEEN B16.5 FLANGES, API STD 594</t>
  </si>
  <si>
    <t>3", FF,CL.900, DUAL PLATE, LUG TYPE, TO FIT BETWEEN B16.5 FLANGES, API STD 594</t>
  </si>
  <si>
    <t>1/2", RF, CL.1500, FULL BORE,DOUBLE BLOCK AND BLEED,  NEEDLE TYPE,BI-DIRECTIONA,FLOATING BAL, ISO 17292/ISO 15156</t>
  </si>
  <si>
    <t>2", RF, CL.1500, FULL BORE,DOUBLE BLOCK AND BLEED,  NEEDLE TYPE,BI-DIRECTIONA,TRUNNION, ISO 17292/ISO 15156</t>
  </si>
  <si>
    <t>3/4", RF, CL.900, FLANGED, FULL BORE, FLOATING BALL, LONG,BOLTED EXTENSION, ASME B16.10/ISO 17292/ISO 15156</t>
  </si>
  <si>
    <t>3", FF, CL.900, DUAL PLATE, LUG TYPE, TO FIT BETWEEN B16.5 FLANGES, API STD 594</t>
  </si>
  <si>
    <t>2", RF, CL.1500, FULL BORE,DOUBLE BLOCK AND BLEED,  NEEDLE TYPE,BI-DIRECTIONA,FLOATING BALL, ISO 17292/ISO 15156</t>
  </si>
  <si>
    <t>1/2", RF, CL.900, FLANGED, FULL BORE, FLOATING BALL, LONG,BOLTED EXTENSION, ASME B16.10/ISO 17292/ISO 15156</t>
  </si>
  <si>
    <t>1/2", FF, CL.900, DUAL PLATE, LUG TYPE, TO FIT BETWEEN B16.5 FLANGES, API STD 594</t>
  </si>
  <si>
    <t xml:space="preserve"> ASTM B564 UNS N08825 / 825</t>
  </si>
  <si>
    <t>1", RF, CL.1500, FLANGED, FULL BORE, FLOATING BALL, LONG,BOLTED EXTENSION, ASME B16.10/ISO 17292/ISO 15156</t>
  </si>
  <si>
    <t xml:space="preserve"> ASTM A350‐LF2 CL 1/A352‐LCC / 825, PTFE</t>
  </si>
  <si>
    <t>1 1/2", RF, CL.1500, FLANGED, FULL BORE, FLOATING BALL, LONG,BOLTED EXTENSION, ASME B16.10/ISO 17292/ISO 15156</t>
  </si>
  <si>
    <t>2", RF, CL.1500, FLANGED, FULL BORE, FLOATING BALL, LONG,BOLTED EXTENSION, ASME B16.10/ISO 17292/ISO 15156</t>
  </si>
  <si>
    <t>3", RF, CL.1500, FLANGED, FULL BORE, FLOATING BALL, LONG,BOLTED EXTENSION, ASME B16.10/ISO 17292/ISO 15156</t>
  </si>
  <si>
    <t>4", RF, CL.1500, FLANGED, FULL BORE, FLOATING BALL, LONG,BOLTED EXTENSION, ASME B16.10/ISO 17292/ISO 15156</t>
  </si>
  <si>
    <t>6", RF, CL.1500, FLANGED, FULL BORE, FLOATING BALL, LONG,BOLTED EXTENSION, ASME B16.10/ISO 17292/ISO 15156</t>
  </si>
  <si>
    <t>8", RF, CL.1500, FLANGED, FULL BORE, FLOATING BALL, LONG,BOLTED EXTENSION, ASME B16.10/ISO 17292/ISO 15156</t>
  </si>
  <si>
    <t>10", RF, CL.1500, FLANGED, FULL BORE, FLOATING BALL, LONG,BOLTED EXTENSION, ASME B16.10/ISO 17292/ISO 15156</t>
  </si>
  <si>
    <t>12", RF, CL.1500, FLANGED, FULL BORE, FLOATING BALL, LONG,BOLTED EXTENSION, ASME B16.10/ISO 17292/ISO 15156</t>
  </si>
  <si>
    <t>14", RF, CL.1500, FLANGED, FULL BORE, FLOATING BALL, LONG,BOLTED EXTENSION, ASME B16.10/ISO 17292/ISO 15156</t>
  </si>
  <si>
    <t>2", FF, CL.1500, DUAL PLATE, LUG TYPE, TO FIT BETWEEN B16.5 FLANGES, API STD 594</t>
  </si>
  <si>
    <t>3", FF, CL.1500, DUAL PLATE, LUG TYPE, TO FIT BETWEEN B16.5 FLANGES, API STD 594</t>
  </si>
  <si>
    <t>10", FF, CL.1500, DUAL PLATE, LUG TYPE, TO FIT BETWEEN B16.5 FLANGES, API STD 594</t>
  </si>
  <si>
    <t>12", FF, CL.1500, DUAL PLATE, LUG TYPE, TO FIT BETWEEN B16.5 FLANGES, API STD 594</t>
  </si>
  <si>
    <t>1", FF, CL.1500, DUAL PLATE, LUG TYPE, TO FIT BETWEEN B16.5 FLANGES, API STD 594</t>
  </si>
  <si>
    <t>1/2", RF, CL.1500, FULL BORE,DOUBLE BLOCK AND BLEED,  NEEDLE TYPE,BI-DIRECTIONA,FLOATING BALL, ISO 17292/ISO 15156</t>
  </si>
  <si>
    <t>3/4", RF, CL.1500, FLANGED, FULL BORE, FLOATING BALL, LONG,BOLTED EXTENSION, ASME B16.10/ISO 17292/ISO 15156</t>
  </si>
  <si>
    <t>1/2", RF, CL.1500, FLANGED, FULL BORE, FLOATING BALL, LONG,BOLTED EXTENSION, ASME B16.10/ISO 17292/ISO 15156</t>
  </si>
  <si>
    <t>2", RF, CL.1500, FLANGED, REDUCED BORE, FLOATING BALL, LONG,BOLTED EXTENSION, ASME B16.10/ISO 15156</t>
  </si>
  <si>
    <t>3", RF, CL.1500, FLANGED, REDUCED BORE, TRUNNION MOUNTED BALL, STANDARD,BOLTED EXTENSION, API SPEC 6D/ISO 15156</t>
  </si>
  <si>
    <t>1/2", RF, CL.1500, PISTON, STANDARD BORE, FLANGED,WELDED, API STD 602/ISO 15156</t>
  </si>
  <si>
    <t>1", RF, CL.1500, PISTON, STANDARD BORE, FLANGED,WELDED, API STD 602/ISO 15156</t>
  </si>
  <si>
    <t>2", RF, CL.1500, STRAIGHT, DISC, FLANGED,STANDARD BORE,SINGLE, API STD 602/ISO 15156</t>
  </si>
  <si>
    <t>1/2", RF, CL.1500, FULL BORE,DOUBLE BLOCK AND BLEED,  NEEDLE TYPE,BI-DIRECTIONA,TRUNNION, ISO 17292/ISO 15156</t>
  </si>
  <si>
    <t>1", RF, CL.2500, FLANGED, FULL BORE, FLOATING BALL, LONG,BOLTED EXTENSION, ASME B16.10/ISO 17292/ISO 15156</t>
  </si>
  <si>
    <t>1 1/2", RF, CL.2500, FLANGED, FULL BORE, FLOATING BALL, LONG,BOLTED EXTENSION, ASME B16.10/ISO 17292/ISO 15156</t>
  </si>
  <si>
    <t>2", RF, CL.2500, FLANGED, REDUCED BORE, FLOATING BALL, LONG,BOLTED EXTENSION, ASME B16.10/ISO 17292/ISO 15156</t>
  </si>
  <si>
    <t>3", RF, CL.2500, FLANGED, REDUCED BORE, TRUNNION MOUNTED BAL, STANDARD,BOLTED EXTENSION, ASME B16.10/ISO 17292/ISO 15156</t>
  </si>
  <si>
    <t>3", RF, CL.2500, FLANGED, FULL BORE, TRUNNION MOUNTED BAL, STANDARD,BOLTED EXTENSION, ASME B16.10/ISO 17292/ISO 15156</t>
  </si>
  <si>
    <t>8", RF, CL.2500, FLANGED, REDUCED BORE, TRUNNION MOUNTED BAL, STANDARD,BOLTED EXTENSION, ASME B16.10/ISO 17292/ISO 15156</t>
  </si>
  <si>
    <t>8", RF, CL.2500,B, FLANGED,SWING,EXTERNALLY ASSEMBLED HINGE PIN,INTERNALLY ASSEMBLED HINGE PIN,BOLTED,RING JOINT OCTAGONAL,SPIRAL WOUND, API 594/ISO 15156</t>
  </si>
  <si>
    <t>2", RF, CL.2500, FULL BORE,DOUBLE BLOCK AND BLEED,  NEEDLE TYPE,BI-DIRECTIONA,TRUNNION, ISO 17292/ISO 15156</t>
  </si>
  <si>
    <t>3", RF, CL.2500, FLANGED, REDUCED BORE, TRUNNION MOUNTED BALL, STANDARD,BOLTED EXTENSION, ASME B16.10/ISO 17292/ISO 15156</t>
  </si>
  <si>
    <t>3", RF, CL.2500, FLANGED, FULL BORE, TRUNNION MOUNTED BALL, STANDARD,BOLTED EXTENSION, ASME B16.10/ISO 17292/ISO 15156</t>
  </si>
  <si>
    <t>2", RF, CL.2500, STRAIGHT, DISC, FLANGED,STANDARD BORE,SINGLE, API STD 602/ISO 15156</t>
  </si>
  <si>
    <t>3", RF, CL.2500, STRAIGHT, DISC, FLANGED,STANDARD BORE,SINGLE, API STD 602/ISO 15156</t>
  </si>
  <si>
    <t>2", RF, CL.1500, FLANGED, REDUCED BORE, FLOATING BALL, LONG,BOLTED EXTENSION, ASME B16.10/ISO 17292/ISO 15156</t>
  </si>
  <si>
    <t>8", RF, CL.1500, FLANGED, REDUCED BORE,TRUNNION MOUNTED BALL, STANDARD,BOLTED EXTENSION, API SPEC 6D/ISO 15156</t>
  </si>
  <si>
    <t>10", RF, CL.1500, FLANGED, REDUCED BORE,TRUNNION MOUNTED BALL, STANDARD,BOLTED EXTENSION, API SPEC 6D/ISO 15156</t>
  </si>
  <si>
    <t>12", RF, CL.1500, FLANGED, REDUCED BORE,TRUNNION MOUNTED BALL, STANDARD,BOLTED EXTENSION, API SPEC 6D/ISO 15156</t>
  </si>
  <si>
    <t>2", RF, CL.1500, PISTON, STANDARD BORE, FLANGES, UNI-DIRECTIONAL,API STD 602/ISO15156</t>
  </si>
  <si>
    <t>2", RF, CL.1500, STRAIGHT,DISC ,FULL BORE,SINGLE,FLANGED, API 623/ISO15156</t>
  </si>
  <si>
    <t>BLIND FLANGEGE</t>
  </si>
  <si>
    <t xml:space="preserve">1 in Sch160 WN Flange CL150 Raised Face Dims to ASME B16.5 NACE MR0175/ISO15156                                                                                                                                                         </t>
  </si>
  <si>
    <t xml:space="preserve">1 in Blind Flange CL150 Raised Face Dims to ASME B16.5 NACE MR0175/ISO15156                                                                                                                      </t>
  </si>
  <si>
    <t xml:space="preserve">2 in Sch80 WN Flange CL150 Raised Face Dims to ASME B16.5 NACE MR0175/ISO15156                                                                                                                                                         </t>
  </si>
  <si>
    <t xml:space="preserve">2 in Blind Flange CL150 Raised Face Dims to ASME B16.5 NACE MR0175/ISO15156                                                                                                                      </t>
  </si>
  <si>
    <t xml:space="preserve">1 in Blind Flange CL150 Raised FaceDims to ASME B16.5 NACE MR0175/ISO15156                                                                             </t>
  </si>
  <si>
    <t xml:space="preserve">1 1/2 in Sch160 WN Flange CL150 Raised Face Dims to ASME B16.5 NACE MR0175/ISO15156                                                                                                                                                         </t>
  </si>
  <si>
    <t xml:space="preserve">1 1/2 in Blind Flange CL150 Raised FaceDims to ASME B16.5 NACE MR0175/ISO15156                                                                             </t>
  </si>
  <si>
    <t xml:space="preserve">2 in Blind Flange CL150 Raised FaceDims to ASME B16.5 NACE MR0175/ISO15156                                                                             </t>
  </si>
  <si>
    <t xml:space="preserve">3 in Sch80 WN Flange CL150 Raised Face Dims to ASME B16.5 NACE MR0175/ISO15156                                                                                                                                                         </t>
  </si>
  <si>
    <t xml:space="preserve">3 in Blind Flange CL150 Raised FaceDims to ASME B16.5 NACE MR0175/ISO15156                                                                             </t>
  </si>
  <si>
    <t>1/2 in Sch40S WN Flange CL150 Raised Face Dims to ASME B1 NACE MR0175/ISO15156</t>
  </si>
  <si>
    <t xml:space="preserve">1/2 in Blind Flange CL150 Raised FaceDims to ASME B16.5 NACE MR0175/ISO15156                                                                                                                                             </t>
  </si>
  <si>
    <t>3/4 in Sch40S WN Flange CL150 Raised Face Dims to ASME B1 NACE MR0175/ISO15156</t>
  </si>
  <si>
    <t xml:space="preserve">3/4 in Blind Flange CL150 Raised FaceDims to ASME B16.5 NACE MR0175/ISO15156                                                                                                                                             </t>
  </si>
  <si>
    <t>1 in Sch10S WN Flange CL150 Raised Face Dims to ASME B1 NACE MR0175/ISO15156</t>
  </si>
  <si>
    <t xml:space="preserve">1 in Blind Flange CL150 Raised FaceDims to ASME B16.5 NACE MR0175/ISO15156                                                                                                                                             </t>
  </si>
  <si>
    <t>1 1/2 in Sch10S WN Flange CL150 Raised Face Dims to ASME B1 NACE MR0175/ISO15156</t>
  </si>
  <si>
    <t xml:space="preserve">1 1/2 in Blind Flange CL150 Raised FaceDims to ASME B16.5 NACE MR0175/ISO15156                                                                                                                                             </t>
  </si>
  <si>
    <t>2 in Sch10S WN Flange CL150 Raised Face Dims to ASME B1 NACE MR0175/ISO15156</t>
  </si>
  <si>
    <t xml:space="preserve">2 in Blind Flange CL150 Raised FaceDims to ASME B16.5 NACE MR0175/ISO15156                                                                                                                                             </t>
  </si>
  <si>
    <t>3 in Sch10S WN Flange CL150 Raised Face Dims to ASME B1 NACE MR0175/ISO15156</t>
  </si>
  <si>
    <t xml:space="preserve">3 in Blind Flange CL150 Raised FaceDims to ASME B16.5 NACE MR0175/ISO15156                                                                                                                                             </t>
  </si>
  <si>
    <t>3in Blind Flange CL150 RF</t>
  </si>
  <si>
    <t>3/4 in Sch10S WN Flange CL150 Raised Face</t>
  </si>
  <si>
    <t>3/4 in Blind Flange CL150 RF</t>
  </si>
  <si>
    <t>1/2in Sch40S WN Flange CL150 Raised Face Dims to ASME B16.5</t>
  </si>
  <si>
    <t xml:space="preserve">1/2in Blind Flange CL150 Raised FaceDims to ASME B16.5                                                                       </t>
  </si>
  <si>
    <t xml:space="preserve">3/4in Blind Flange CL150 Raised FaceDims to ASME B16.5                                                                       </t>
  </si>
  <si>
    <t>1 1/2in Sch10S WN Flange CL150 Raised Face Dims to ASME B16.5</t>
  </si>
  <si>
    <t xml:space="preserve">1 1/2in Blind Flange CL150 Raised FaceDims to ASME B16.5                                                                       </t>
  </si>
  <si>
    <t>2in Sch10S WN Flange CL150 Raised Face Dims to ASME B16.5</t>
  </si>
  <si>
    <t xml:space="preserve">2in Blind Flange CL150 Raised FaceDims to ASME B16.5                                                                       </t>
  </si>
  <si>
    <t xml:space="preserve">3/4in Blind Flange CL150 FFDims to ASME B16.5                                                                                                                                                                    </t>
  </si>
  <si>
    <t>3/4in WN Flange CL150 FF</t>
  </si>
  <si>
    <t>3/4in  WN Flange CL150 FF</t>
  </si>
  <si>
    <t xml:space="preserve">1/2in Sch160 WN Flange CL600 Raised Face Dims to ASME B16.5                                                                                                                                                         </t>
  </si>
  <si>
    <t xml:space="preserve">1/2in Blind Flange CL600 RFDims to ASME B16.5                                                                                                                                                                    </t>
  </si>
  <si>
    <t xml:space="preserve">1 1/2in Sch160 WN Flange CL600 Raised Face Dims to ASME B16.5                                                                                                                                                         </t>
  </si>
  <si>
    <t xml:space="preserve">1 1/2in Blind Flange CL600 RFDims to ASME B16.5                                                                                                                                                                    </t>
  </si>
  <si>
    <t xml:space="preserve">1/2in Sch160 WN Flange CL600 Raised Face Dims to ASME B16.5 NACE MR0175/ISO15156                                                                                                                                                         </t>
  </si>
  <si>
    <t xml:space="preserve">1/2in Blind Flange CL600 Raised FaceDims to ASME B16.5 NACE MR0175/ISO15156                                                                             </t>
  </si>
  <si>
    <t xml:space="preserve">3in Sch80 WN Flange CL600 Raised Face Dims to ASME B16.5 NACE MR0175/ISO15156                                                                                                                                                         </t>
  </si>
  <si>
    <t xml:space="preserve">3in Blind Flange CL600 Raised FaceDims to ASME B16.5 NACE MR0175/ISO15156                                                                             </t>
  </si>
  <si>
    <t>3/4in Sch40S WN Flange CL150 Raised Face Dims to ASME B1 NACE MR0175/ISO15156</t>
  </si>
  <si>
    <t xml:space="preserve">3/4in Blind Flange CL150 Raised FaceDims to ASME B16.5 NACE MR0175/ISO15156                                                                                                                                           </t>
  </si>
  <si>
    <t xml:space="preserve">1in Sch160 WN Flange CL600 Raised Face Dims to ASME B16.5 NACE MR0175/ISO15156                                                                                                                </t>
  </si>
  <si>
    <t xml:space="preserve">1in Blind Flange CL600 Raised FaceDims to ASME B16.5 NACE MR0175/ISO15156                                                 </t>
  </si>
  <si>
    <t xml:space="preserve">3in Sch80 WN Flange CL600 Raised Face Dims to ASME B16.5 NACE MR0175/ISO15156                                                                                                               </t>
  </si>
  <si>
    <t xml:space="preserve">3in Blind Flange CL600 Raised FaceDims to ASME B16.5  NACE MR0175/ISO15156                                              </t>
  </si>
  <si>
    <t xml:space="preserve">1/2in Sch160 WN Flange CL900 Raised Face Dims to ASME B16.5 NACE MR0175/ISO15156                                                                      </t>
  </si>
  <si>
    <t xml:space="preserve">1/2in Blind Flange CL900 Raised FaceDims to ASME B16.5 NACE MR0175/ISO15156                                                                             </t>
  </si>
  <si>
    <t xml:space="preserve">1in Sch160 WN Flange CL900 Raised Face Dims to ASME B16.5 NACE MR0175/ISO15156                                                                      </t>
  </si>
  <si>
    <t xml:space="preserve">1 1/2in Sch160 WN Flange CL900 Raised Face Dims to ASME B16.5 NACE MR0175/ISO15156                                                                      </t>
  </si>
  <si>
    <t xml:space="preserve">2in Sch160 WN Flange CL900 Raised Face Dims to ASME B16.5 NACE MR0175/ISO15156                                                                      </t>
  </si>
  <si>
    <t xml:space="preserve">3in Sch160 WN Flange CL900 Raised Face Dims to ASME B16.5 NACE MR0175/ISO15156                                                                      </t>
  </si>
  <si>
    <t xml:space="preserve">3in Blind Flange CL900 Raised FaceDims to ASME B16.5 NACE MR0175/ISO15156                                                                             </t>
  </si>
  <si>
    <t xml:space="preserve">3/4in Sch40S WN Flange CL900 Raised Face Dims to ASME B1  NACE MR0175/ISO15156                             </t>
  </si>
  <si>
    <t xml:space="preserve">3/4in Blind Flange CL900 Raised FaceDims to ASME B16.5  NACE MR0175/ISO15156                                                                                                                                                                            </t>
  </si>
  <si>
    <t xml:space="preserve">1in Sch40S WN Flange CL900 Raised Face Dims to ASME B1  NACE MR0175/ISO15156                             </t>
  </si>
  <si>
    <t xml:space="preserve">1in Blind Flange CL900 Raised FaceDims to ASME B16.5  NACE MR0175/ISO15156                                                                                                                                                                            </t>
  </si>
  <si>
    <t xml:space="preserve">2in Sch10S WN Flange CL900 Raised Face Dims to ASME B1  NACE MR0175/ISO15156                             </t>
  </si>
  <si>
    <t xml:space="preserve">2in Blind Flange CL900 Raised FaceDims to ASME B16.5  NACE MR0175/ISO15156                                                                                                                                                                            </t>
  </si>
  <si>
    <t xml:space="preserve">3in Sch10S WN Flange CL900 Raised Face Dims to ASME B1  NACE MR0175/ISO15156                             </t>
  </si>
  <si>
    <t xml:space="preserve">3in Blind Flange CL900 Raised FaceDims to ASME B16.5  NACE MR0175/ISO15156                                                                                                                                                                            </t>
  </si>
  <si>
    <t>1/2in Sch40S WN Flange CL900 Raised Face Dims to ASME B16.5</t>
  </si>
  <si>
    <t xml:space="preserve">1/2in Blind Flange CL900 Raised FaceDims to ASME B16.5                                                                       </t>
  </si>
  <si>
    <t>1in Sch10S WN Flange CL900 Raised Face Dims to ASME B16.5</t>
  </si>
  <si>
    <t xml:space="preserve">1in Blind Flange CL900 Raised FaceDims to ASME B16.5                                                                       </t>
  </si>
  <si>
    <t>1 1/2in Sch10S WN Flange CL900 Raised Face Dims to ASME B16.5</t>
  </si>
  <si>
    <t xml:space="preserve">1 1/2in Blind Flange CL900 Raised FaceDims to ASME B16.5                                                                       </t>
  </si>
  <si>
    <t>2in Sch10S WN Flange CL900 Raised Face Dims to ASME B16.5</t>
  </si>
  <si>
    <t xml:space="preserve">2in Blind Flange CL900 Raised FaceDims to ASME B16.5                                                                       </t>
  </si>
  <si>
    <t>3in Sch10S WN Flange CL900 Raised Face Dims to ASME B16.5</t>
  </si>
  <si>
    <t xml:space="preserve">3in Blind Flange CL900 Raised FaceDims to ASME B16.5                                                                       </t>
  </si>
  <si>
    <t xml:space="preserve">1/2in SchXXS WN Flange CL1500 Raised Face Dims to ASME B16.5 NACE MR0175/ISO15156                                                                      </t>
  </si>
  <si>
    <t xml:space="preserve">1/2in Blind Flange CL1500 Raised FaceDims to ASME B16.5 NACE MR0175/ISO15156                                                                             </t>
  </si>
  <si>
    <t xml:space="preserve">1in SchXXS WN Flange CL1500 Raised Face Dims to ASME B16.5 NACE MR0175/ISO15156                                                                      </t>
  </si>
  <si>
    <t xml:space="preserve">1 1/2in SchXXS WN Flange CL1500 Raised Face Dims to ASME B16.5 NACE MR0175/ISO15156                                                                      </t>
  </si>
  <si>
    <t xml:space="preserve">2in SchXXS WN Flange CL1500 Raised Face Dims to ASME B16.5 NACE MR0175/ISO15156                                                                      </t>
  </si>
  <si>
    <t xml:space="preserve">3in Blind Flange CL1500 Raised FaceDims to ASME B16.5 NACE MR0175/ISO15156                                                                             </t>
  </si>
  <si>
    <t xml:space="preserve">3/4 in Sch80S WN Flange CL1500 Raised Face Dims to ASME B16.5  NACE MR0175/ISO15156                                                                                </t>
  </si>
  <si>
    <t xml:space="preserve">3/4 Blind Flange CL1500 Raised FaceDims to ASME B16.5  NACE MR0175/ISO15156                                                                                </t>
  </si>
  <si>
    <t xml:space="preserve">1 in Sch80S WN Flange CL1500 Raised Face Dims to ASME B16.5  NACE MR0175/ISO15156                                                                                </t>
  </si>
  <si>
    <t xml:space="preserve">1 Blind Flange CL1500 Raised FaceDims to ASME B16.5  NACE MR0175/ISO15156                                                                                </t>
  </si>
  <si>
    <t xml:space="preserve">2in Sch160 WN Flange CL1500 Raised Face Dims to ASME B16.5  NACE MR0175/ISO15156                                                                                </t>
  </si>
  <si>
    <t xml:space="preserve">2 Blind Flange CL1500 Raised FaceDims to ASME B16.5  NACE MR0175/ISO15156                                                                                </t>
  </si>
  <si>
    <t xml:space="preserve">3in Sch160 WN Flange CL1500 Raised Face Dims to ASME B16.5  NACE MR0175/ISO15156                                                                                </t>
  </si>
  <si>
    <t xml:space="preserve">1/2in Sch40S WN Flange CL1500 Raised Face Dims to ASME B16.5 </t>
  </si>
  <si>
    <t xml:space="preserve">1/2in Blind Flange CL1500 Raised FaceDims to ASME B16.5                                                                        </t>
  </si>
  <si>
    <t xml:space="preserve">3/4in Sch40S WN Flange CL1500 Raised Face Dims to ASME B16.5 </t>
  </si>
  <si>
    <t xml:space="preserve">3/4in Blind Flange CL1500 Raised FaceDims to ASME B16.5                                                                        </t>
  </si>
  <si>
    <t xml:space="preserve">1in Sch40S WN Flange CL1500 Raised Face Dims to ASME B16.5 </t>
  </si>
  <si>
    <t xml:space="preserve">1in Blind Flange CL1500 Raised FaceDims to ASME B16.5                                                                        </t>
  </si>
  <si>
    <t xml:space="preserve">2in Sch80S WN Flange CL1500 Raised Face Dims to ASME B16.5 </t>
  </si>
  <si>
    <t xml:space="preserve">2in Blind Flange CL1500 Raised FaceDims to ASME B16.5                                                                        </t>
  </si>
  <si>
    <t xml:space="preserve">3in Sch160 WN Flange CL1500 Raised Face Dims to ASME B16.5 </t>
  </si>
  <si>
    <t xml:space="preserve">3in Blind Flange CL1500 Raised FaceDims to ASME B16.5                                                                        </t>
  </si>
  <si>
    <t xml:space="preserve">1in SchXXS WN Flange CL2500 Raised Face Dims to ASME B16.5                                    </t>
  </si>
  <si>
    <t xml:space="preserve">1in Blind Flange CL2500 Raised Face Dims to ASME B16.5                                                   </t>
  </si>
  <si>
    <t xml:space="preserve">1 1/2in 12mm WN Flange CL2500 Raised Face Dims to ASME B16.5                                   </t>
  </si>
  <si>
    <t xml:space="preserve">1 1/2in Blind Flange CL2500 Raised Face Dims to ASME B16.5                                                  </t>
  </si>
  <si>
    <t xml:space="preserve">2in 14mm WN Flange CL2500 Raised Face Dims to ASME B16.5                                      </t>
  </si>
  <si>
    <t xml:space="preserve">2in Blind Flange CL2500 Raised Face Dims to ASME B16.5                                                  </t>
  </si>
  <si>
    <t xml:space="preserve">3in 18mm WN Flange CL2500 Raised Face Dims to ASME B16.5                                     </t>
  </si>
  <si>
    <t xml:space="preserve">3in Blind Flange CL2500 Raised Face Dims to ASME B16.5                                                 </t>
  </si>
  <si>
    <t xml:space="preserve">1in Sch160 WN Flange CL2500 Raised Face Dims to ASME B1  NACE MR0175/ISO15156 </t>
  </si>
  <si>
    <t xml:space="preserve">1in Blind Flange CL2500 Raised FaceDims to ASME B16.5  NACE MR0175/ISO15156                                                                                                                                            </t>
  </si>
  <si>
    <t xml:space="preserve">2in XXS WN Flange CL2500 Raised Face Dims to ASME B1  NACE MR0175/ISO15156 </t>
  </si>
  <si>
    <t xml:space="preserve">2in Blind Flange CL2500 Raised FaceDims to ASME B16.5  NACE MR0175/ISO15156                                                                                                                                            </t>
  </si>
  <si>
    <t xml:space="preserve">3in XXS WN Flange CL2500 Raised Face Dims to ASME B1  NACE MR0175/ISO15156 </t>
  </si>
  <si>
    <t xml:space="preserve">3in Blind Flange CL2500 Raised FaceDims to ASME B16.5  NACE MR0175/ISO15156                                                                                                                                            </t>
  </si>
  <si>
    <t xml:space="preserve">1 in  12mm WN Flange CL1500 Raised Face Dims to ASME B16.5 NACE MR0175/ISO15156                                                                                                                                                         </t>
  </si>
  <si>
    <t xml:space="preserve">1 in Blind Flange CL1500 Raised FaceDims to ASME B16.5 NACE MR0175/ISO15156                                                                             </t>
  </si>
  <si>
    <t xml:space="preserve">2 in  14mm WN Flange CL1500 Raised Face Dims to ASME B16.5 NACE MR0175/ISO15156                                                                                                                                                         </t>
  </si>
  <si>
    <t xml:space="preserve">2 in Blind Flange CL1500 Raised FaceDims to ASME B16.5 NACE MR0175/ISO15156                                                                             </t>
  </si>
  <si>
    <t xml:space="preserve">1 in  XXS WN Flange CL900 Raised Face Dims to ASME B16.5 NACE MR0175/ISO15156                                                                                                                                                         </t>
  </si>
  <si>
    <t xml:space="preserve">2 in  XXS WN Flange CL900 Raised Face Dims to ASME B16.5 NACE MR0175/ISO15156                                                                                                                                                         </t>
  </si>
  <si>
    <t xml:space="preserve">2 in Blind Flange CL900 Raised FaceDims to ASME B16.5 NACE MR0175/ISO15156                                                                             </t>
  </si>
  <si>
    <t>1 1/4" X 270MM    STUD BOLT (CONT)    W/ 2 HVY HEX NUTS    B1.1   DIA (IMP) X LEN (MET)</t>
  </si>
  <si>
    <t>1 5/8" X 340MM    STUD BOLT (CONT)    W/ 2 HVY HEX NUTS    B1.1   DIA (IMP) X LEN (MET)</t>
  </si>
  <si>
    <t>1 1/2" X 180MM    STUD BOLT (CONT)    W/ 2 HVY HEX NUTS    B1.1   DIA (IMP) X LEN (MET)</t>
  </si>
  <si>
    <t>1 1/2" X 340MM    STUD BOLT (CONT)    W/ 2 HVY HEX NUTS    B1.1   DIA (IMP) X LEN (MET)</t>
  </si>
  <si>
    <t>1 1/2" X 320MM    STUD BOLT (CONT)    W/ 2 HVY HEX NUTS    B1.1   DIA (IMP) X LEN (MET)</t>
  </si>
  <si>
    <t>2" X 425MM    STUD BOLT (CONT)    W/ 2 HVY HEX NUTS    B1.1   DIA (IMP) X LEN (MET)</t>
  </si>
  <si>
    <t>2" X 465MM    STUD BOLT (CONT)    W/ 2 HVY HEX NUTS    B1.1   DIA (IMP) X LEN (MET)</t>
  </si>
  <si>
    <t>1 1/2in, CL150</t>
  </si>
  <si>
    <t>1/2in,258.6Barg,200℃,0mm,150#RF</t>
  </si>
  <si>
    <t>14in, CL1500</t>
  </si>
  <si>
    <t>2in, TBA</t>
  </si>
  <si>
    <t>3/4in,258.6Barg,200℃,0mm,150#RF</t>
  </si>
  <si>
    <t>?, CL150</t>
  </si>
  <si>
    <t>2in,19.6Barg,150℃,3mm,150#RF</t>
  </si>
  <si>
    <t>1in,19.6Barg,175℃,3mm,150#RF</t>
  </si>
  <si>
    <t>3in Sch10S Pipe Seamless Bevelled Ends Dims to ASME B36.10 NACE MR0175/ISO15156</t>
  </si>
  <si>
    <t>2in Sch10S Pipe Seamless Bevelled Ends Dims to ASME B36.10 NACE MR0175/ISO15156</t>
  </si>
  <si>
    <t>1 1/2in Sch10S Pipe Seamless Bevelled Ends Dims to ASME B36.10 NACE MR0175/ISO15156</t>
  </si>
  <si>
    <t>1in Sch10S Pipe Seamless Bevelled Ends Dims to ASME B36.10 NACE MR0175/ISO15156</t>
  </si>
  <si>
    <t>3/4in Sch40S Pipe Seamless Bevelled Ends Dims to ASME B36.10 NACE MR0175/ISO15156</t>
  </si>
  <si>
    <t>1/2in Sch40S Pipe Seamless Bevelled Ends Dims to ASME B36.10 NACE MR0175/ISO15156</t>
  </si>
  <si>
    <t>3in Sch40S Pipe Seamless Bevelled Ends Dims to ASME B36.10 NACE MR0175/ISO15156</t>
  </si>
  <si>
    <t>1in Sch40S Pipe Seamless Bevelled Ends Dims to ASME B36.10 NACE MR0175/ISO15156</t>
  </si>
  <si>
    <t>2in Sch80 Pipe Seamless Bevelled Ends Dims to ASME B36.10 NACE MR0175/ISO15156</t>
  </si>
  <si>
    <t>1 1/2in Sch160 Pipe Seamless Bevelled Ends Dims to ASME B36.10 NACE MR0175/ISO15156</t>
  </si>
  <si>
    <t>1in Sch160 Pipe Seamless Bevelled Ends Dims to ASME B36.10 NACE MR0175/ISO15156</t>
  </si>
  <si>
    <t>3/4in Sch160 Pipe Seamless Bevelled Ends Dims to ASME B36.10 NACE MR0175/ISO15156</t>
  </si>
  <si>
    <t>2in 2.5mm WT Pipe Seamless Bevelled Ends EEMUA 234</t>
  </si>
  <si>
    <t>2in Pipe Continuous Filament Wound Plain End  Dims to Manufacturers Standard</t>
  </si>
  <si>
    <t>1in Pipe Continuous Filament Wound Plain End  Dims to Manufacturers Standard</t>
  </si>
  <si>
    <t>3in 18.00mm WT Pipe Seamless Bevelled Ends Dimensions to ASME B36.10M NACE MR0175/ISO15156</t>
  </si>
  <si>
    <t>1 1/2in 12.00mm WT Pipe Seamless Bevelled Ends Dimensions to ASME B36.10M NACE MR0175/ISO15156</t>
  </si>
  <si>
    <t>1in 12.00mm WT Pipe Seamless Bevelled Ends Dimensions to ASME B36.10M NACE MR0175/ISO15156</t>
  </si>
  <si>
    <t>3/4in Sch160 WT Pipe Seamless Bevelled Ends Dimensions to ASME B36.10M NACE MR0175/ISO15156</t>
  </si>
  <si>
    <t>3in XXS Pipe Seamless Bevelled Ends Dimensions to ASME B36.10M NACE MR0175/ISO15156</t>
  </si>
  <si>
    <t>1 1/2in XXS Pipe Seamless Bevelled Ends Dimensions to ASME B36.10M NACE MR0175/ISO15156</t>
  </si>
  <si>
    <t>1in XXS Pipe Seamless Bevelled Ends Dimensions to ASME B36.10M NACE MR0175/ISO15156</t>
  </si>
  <si>
    <t>3in Sch10S Pipe Seamless Bevelled Ends ASME B36.19M NACE MR0175/ISO15156</t>
  </si>
  <si>
    <t>1 1/2in Sch10S Pipe Seamless Bevelled Ends ASME B36.19M NACE MR0175/ISO15156</t>
  </si>
  <si>
    <t>3/4in Sch40S Pipe Seamless Bevelled Ends ASME B36.19M NACE MR0175/ISO15156</t>
  </si>
  <si>
    <t>1/2in Sch40S Pipe Seamless Bevelled Ends ASME B36.19M NACE MR0175/ISO15156</t>
  </si>
  <si>
    <t>Elbow</t>
  </si>
  <si>
    <t>3in Sch40S Elbow 90 Degrees Long Radius SeamlessBW Dims to ASME B16.9 NACE MR0175/ISO15156</t>
  </si>
  <si>
    <t>2in Sch40S Elbow 90 Degrees Long Radius SeamlessBW Dims to ASME B16.9 NACE MR0175/ISO15156</t>
  </si>
  <si>
    <t>1 1/2in Sch40S Elbow 90 Degrees Long Radius SeamlessBW Dims to ASME B16.9 NACE MR0175/ISO15156</t>
  </si>
  <si>
    <t>1in Sch10S Elbow 45 Degrees Long Radius SeamlessBW Dims to ASME B16.9 NACE MR0175/ISO15156</t>
  </si>
  <si>
    <t>1/2in Sch40S Elbow 45 Degrees Long Radius SeamlessBW Dims to ASME B16.9 NACE MR0175/ISO15156</t>
  </si>
  <si>
    <t>3in Sch80 Elbow 90 Degrees Long Radius Seamless BW Dims to ASME B16.9</t>
  </si>
  <si>
    <t>1 1/2in Sch160 Elbow 90 Degrees Long Radius Seamless BW Dims to ASME B16.9</t>
  </si>
  <si>
    <t>1in Sch160 Elbow 90 Degrees Long Radius Seamless BW Dims to ASME B16.9</t>
  </si>
  <si>
    <t>3/4in Sch160 Elbow 90 Degrees Long Radius Seamless BW Dims to ASME B16.9</t>
  </si>
  <si>
    <t>1/2in Sch160 Elbow 90 Degrees Long Radius Seamless BW Dims to ASME B16.9</t>
  </si>
  <si>
    <t>3in 2.5mm WT Elbow 90 Degrees Seamless BW EEMUA 234</t>
  </si>
  <si>
    <t>2in 2.5mm WT Elbow 90 Degrees Seamless BW EEMUA 234</t>
  </si>
  <si>
    <t>1 1/2in 2.5mm WT Elbow 90 Degrees Seamless BW EEMUA 234</t>
  </si>
  <si>
    <t>3in 2.5mm WT Elbow 45 Degrees Seamless BW EEMUA 234</t>
  </si>
  <si>
    <t>2in 2.5mm WT Elbow 45 Degrees Seamless BW EEMUA 234</t>
  </si>
  <si>
    <t>3in Elbow 90 Deg Helical Filament Wound Bell &amp; Spigot Long Radius Dims to Manufacturers Standard</t>
  </si>
  <si>
    <t>2in Elbow 90 Deg Helical Filament Wound Bell &amp; Spigot Long Radius Dims to Manufacturers Standard</t>
  </si>
  <si>
    <t>1 1/2in Elbow 90 Deg Helical Filament Wound Bell &amp; Spigot Long Radius Dims to Manufacturers Standard</t>
  </si>
  <si>
    <t>3in Elbow 45 Deg Helical Filament Wound Bell &amp; Spigot Long Radius Dims to Manufacturers Standard</t>
  </si>
  <si>
    <t>2in Elbow 45 Deg Helical Filament Wound Bell &amp; Spigot Long Radius Dims to Manufacturers Standard</t>
  </si>
  <si>
    <t>1 1/2in Elbow 45 Deg Helical Filament Wound Bell &amp; Spigot Long Radius Dims to Manufacturers Standard</t>
  </si>
  <si>
    <t>1in Elbow 45 Deg Helical Filament Wound Bell &amp; Spigot Long Radius Dims to Manufacturers Standard</t>
  </si>
  <si>
    <t>3in 16.00mm WT Elbow 90 Degrees Long Radius Seamless BW Dims to ASME B16.9 NACE MR0175/ISO15156</t>
  </si>
  <si>
    <t>1 1/2in 12.00mm WT Elbow 90 Degrees Long Radius Seamless BW Dims to ASME B16.9 NACE MR0175/ISO15156</t>
  </si>
  <si>
    <t>1in 12.00mm WT Elbow 90 Degrees Long Radius Seamless BW Dims to ASME B16.9 NACE MR0175/ISO15156</t>
  </si>
  <si>
    <t>3/4in 10.00mm WT Elbow 90 Degrees Long Radius Seamless BW Dims to ASME B16.9 NACE MR0175/ISO15156</t>
  </si>
  <si>
    <t>1/2in 10.00mm WT Elbow 90 Degrees Long Radius Seamless BW Dims to ASME B16.9 NACE MR0175/ISO15156</t>
  </si>
  <si>
    <t>3in 16.00mm WT Elbow 45 Degrees Long Radius Seamless BW Dims to ASME B16.9 NACE MR0175/ISO15156</t>
  </si>
  <si>
    <t>2in 14.00mm WT Elbow 45 Degrees Long Radius Seamless BW Dims to ASME B16.9 NACE MR0175/ISO15156</t>
  </si>
  <si>
    <t>1 1/2in 12.00mm WT Elbow 45 Degrees Long Radius Seamless BW Dims to ASME B16.9 NACE MR0175/ISO15156</t>
  </si>
  <si>
    <t>1in 12.00mm WT Elbow 45 Degrees Long Radius Seamless BW Dims to ASME B16.9 NACE MR0175/ISO15156</t>
  </si>
  <si>
    <t>3/4in 10.00mm WT Elbow 45 Degrees Long Radius Seamless BW Dims to ASME B16.9 NACE MR0175/ISO15156</t>
  </si>
  <si>
    <t>1/2in 10.00mm WT Elbow 45 Degrees Long Radius Seamless BW Dims to ASME B16.9 NACE MR0175/ISO15156</t>
  </si>
  <si>
    <t>3in SchXXS Elbow 90 Degrees Long Radius Seamless BW Dims to ASME B16.9 NACE MR0175/ISO15156</t>
  </si>
  <si>
    <t>2in SchXXS Elbow 90 Degrees Long Radius Seamless BW Dims to ASME B16.9 NACE MR0175/ISO15156</t>
  </si>
  <si>
    <t>1 1/2in SchXXS Elbow 90 Degrees Long Radius Seamless BW Dims to ASME B16.9 NACE MR0175/ISO15156</t>
  </si>
  <si>
    <t>1in SchXXS Elbow 90 Degrees Long Radius Seamless BW Dims to ASME B16.9 NACE MR0175/ISO15156</t>
  </si>
  <si>
    <t>3/4in 10mm Elbow 90 Degrees Long Radius Seamless BW Dims to ASME B16.9 NACE MR0175/ISO15156</t>
  </si>
  <si>
    <t>1/2in 10mm Elbow 90 Degrees Long Radius Seamless BW Dims to ASME B16.9 NACE MR0175/ISO15156</t>
  </si>
  <si>
    <t>3in SchXXS Elbow 45 Degrees Long Radius Seamless BW Dims to ASME B16.9 NACE MR0175/ISO15156</t>
  </si>
  <si>
    <t>2in SchXXS Elbow 45 Degrees Long Radius Seamless BW Dims to ASME B16.9 NACE MR0175/ISO15156</t>
  </si>
  <si>
    <t>1 1/2in SchXXS Elbow 45 Degrees Long Radius Seamless BW Dims to ASME B16.9 NACE MR0175/ISO15156</t>
  </si>
  <si>
    <t>1in SchXXS Elbow 45 Degrees Long Radius Seamless BW Dims to ASME B16.9 NACE MR0175/ISO15156</t>
  </si>
  <si>
    <t>3/4in 10mm Elbow 45 Degrees Long Radius Seamless BW Dims to ASME B16.9 NACE MR0175/ISO15156</t>
  </si>
  <si>
    <t>1/2in 10mm Elbow 45 Degrees Long Radius Seamless BW Dims to ASME B16.9 NACE MR0175/ISO15156</t>
  </si>
  <si>
    <t>1 1/2in Sch10S Elbow 45 Degrees Long Radius SeamlessBW Dims to ASME B16.9 NACE MR0175/ISO15156</t>
  </si>
  <si>
    <t>3/4in Sch40S Elbow 45 Degrees Long Radius SeamlessBW Dims to ASME B16.9 NACE MR0175/ISO15156</t>
  </si>
  <si>
    <t>1in Sch40S Elbow 90 Degrees Long Radius SeamlessBW Dims to ASME B16.9 NACE MR0175/ISO15156</t>
  </si>
  <si>
    <t>3in Sch40S Elbow 45 Degrees Long Radius SeamlessBW Dims to ASME B16.9 NACE MR0175/ISO15156</t>
  </si>
  <si>
    <t>2in Sch40S Elbow 45 Degrees Long Radius SeamlessBW Dims to ASME B16.9 NACE MR0175/ISO15156</t>
  </si>
  <si>
    <t>1 1/2in Sch40S Elbow 45 Degrees Long Radius SeamlessBW Dims to ASME B16.9 NACE MR0175/ISO15156</t>
  </si>
  <si>
    <t>1in Sch40S Elbow 45 Degrees Long Radius SeamlessBW Dims to ASME B16.9 NACE MR0175/ISO15156</t>
  </si>
  <si>
    <t xml:space="preserve">3in Cap Helical Filament Wound: Bell &amp; Spigot  : Dims to Manufacturers Standard                                                                                                  </t>
  </si>
  <si>
    <t>GRUP‐lsophthallc: Polyester 20 Bar</t>
  </si>
  <si>
    <t xml:space="preserve">2in Cap Helical Filament Wound: Bell &amp; Spigot  : Dims to Manufacturers Standard                                                                                                  </t>
  </si>
  <si>
    <t xml:space="preserve">1 1/2in Cap Helical Filament Wound: Bell &amp; Spigot  : Dims to Manufacturers Standard                                                                                                  </t>
  </si>
  <si>
    <t xml:space="preserve">1in Cap Helical Filament Wound: Bell &amp; Spigot  : Dims to Manufacturers Standard                                                                                                  </t>
  </si>
  <si>
    <t xml:space="preserve">3in SchXXS Cap SeamlessBW   Dims to ASME B16.9 NACE MR0175/ISO15156                                                                    </t>
  </si>
  <si>
    <t xml:space="preserve">2in SchXXS Cap SeamlessBW   Dims to ASME B16.9 NACE MR0175/ISO15156                                                                    </t>
  </si>
  <si>
    <t xml:space="preserve">1 1/2in SchXXS Cap SeamlessBW   Dims to ASME B16.9 NACE MR0175/ISO15156                                                                    </t>
  </si>
  <si>
    <t xml:space="preserve">1in SchXXS Cap SeamlessBW   Dims to ASME B16.9 NACE MR0175/ISO15156                                                                    </t>
  </si>
  <si>
    <t>2in Sch10S Cap SeamlessBW Dims to ASME B16.9 NACE MR0175/ISO15156</t>
  </si>
  <si>
    <t>2in Spectacle Blind CL150 Raised Face Dims to ASME B16.48</t>
  </si>
  <si>
    <t>1 1/2in Spectacle Blind CL150 Raised Face Dims to ASME B16.48</t>
  </si>
  <si>
    <t>2in Spectacle Blind CL900 Raised Face Dims to ASME B16.48 NACE MR0175/ISO15156</t>
  </si>
  <si>
    <t>3in Spectacle Blind CL900 Raised Face Dims to ASME B16.48 NACE MR0175/ISO15156</t>
  </si>
  <si>
    <t>2in Spectacle Blind CL1500 Raised Face Dims to ASME B16.48 NACE MR0175/ISO15156</t>
  </si>
  <si>
    <t>3in Spectacle Blind CL1500 Raised Face Dims to ASME B16.48 NACE MR0175/ISO15156</t>
  </si>
  <si>
    <t>2in Spectacle Blind CL2500 Raised Face Dims to ASME B16.48 NACE MR0175/ISO15156</t>
  </si>
  <si>
    <t>3in Spectacle Blind CL2500 Raised Face Dims to ASME B16.48 NACE MR0175/ISO15156</t>
  </si>
  <si>
    <t>1in Spectacle Blind CL150 Raised Face Dims to ASME B16.48NACE MR0175/ISO15156</t>
  </si>
  <si>
    <t>1/2in Spectacle Blind CL150 Raised Face Dims to ASME B16.48NACE MR0175/ISO15156</t>
  </si>
  <si>
    <t>2in Spectacle Blind CL150 Raised Face Dims to ASME B16.48NACE MR0175/ISO15156</t>
  </si>
  <si>
    <t>3in Spectacle Blind CL150 Raised Face Dims to ASME B16.48NACE MR0175/ISO15156</t>
  </si>
  <si>
    <t>3in Spectacle Blind CL900 Raised Face Dims to ASME B16.48NACE MR0175/ISO15156</t>
  </si>
  <si>
    <t>1/2in Spectacle Blind CL900 Raised Face Dims to ASME B16.48NACE MR0175/ISO15156</t>
  </si>
  <si>
    <t>3/4in Spectacle Blind CL1500 Raised Face Dims to ASME B16.48NACE MR0175/ISO15156</t>
  </si>
  <si>
    <t>1/2in Spectacle Blind CL1500 Raised Face Dims to ASME B16.48NACE MR0175/ISO15156</t>
  </si>
  <si>
    <t xml:space="preserve">1/2in Spectacle Blind CL900 Raised Face Dims to ASME B16.48 NACE MR0175/ISO15156                                                                                              </t>
  </si>
  <si>
    <t xml:space="preserve">2in Spectacle Blind CL900 Raised Face Dims to ASME B16.48 NACE MR0175/ISO15156                                                                                              </t>
  </si>
  <si>
    <t xml:space="preserve">3in Spectacle Blind CL900 Raised Face Dims to ASME B16.48 NACE MR0175/ISO15156                                                                                              </t>
  </si>
  <si>
    <t xml:space="preserve">1/2in Spectacle Blind CL1500 Raised Face Dims to ASME B16.48 NACE MR0175/ISO15156                                                                                              </t>
  </si>
  <si>
    <t xml:space="preserve">2in Spectacle Blind CL1500 Raised Face Dims to ASME B16.48 NACE MR0175/ISO15156                                                                                              </t>
  </si>
  <si>
    <t xml:space="preserve">1in Spectacle Blind CL1500 Raised Face Dims to ASME B16.48 NACE MR0175/ISO15156                                                                                              </t>
  </si>
  <si>
    <t xml:space="preserve">3in Spectacle Blind Helical Filament Wound Bell &amp; Spigot  Dims to Manufacturers Standard                                                                    </t>
  </si>
  <si>
    <t>REDU</t>
  </si>
  <si>
    <t>18in Sch20 x 16in Sch20 Eccentric Reducer Seamless BW Dims to ASME B16.9</t>
  </si>
  <si>
    <t>3in Sch80 x 2in Sch80 Eccentric Reducer Seamless BW Dims to ASME B16.9</t>
  </si>
  <si>
    <t>4in Sch40 x 2in Sch80 Eccentric Reducer Seamless BW Dims to ASME B16.9 NACE MR0175/ISO15156</t>
  </si>
  <si>
    <t>3in Sch80 x 2in Sch80 Eccentric Reducer Seamless BW Dims to ASME B16.9 NACE MR0175/ISO15156</t>
  </si>
  <si>
    <t>2in Sch80 x 1in Sch160 Eccentric Reducer Seamless BW Dims to ASME B16.9 NACE MR0175/ISO15156</t>
  </si>
  <si>
    <t>4in Sch10S x 2in Sch10S Eccentric Reducer SeamlessBW Dims to ASME B16.9 NACE MR0175/ISO15156</t>
  </si>
  <si>
    <t>3in Sch10S x 2in Sch10S Eccentric Reducer SeamlessBW Dims to ASME B16.9 NACE MR0175/ISO15156</t>
  </si>
  <si>
    <t>4in x 2in Eccentric Reducer Helical Filament Wound Bell &amp; Spigot Dims to Manufacturers Standard</t>
  </si>
  <si>
    <t>3in x 2in Eccentric Reducer Helical Filament Wound Bell &amp; Spigot Dims to Manufacturers Standard</t>
  </si>
  <si>
    <t>3in Sch40S Equal Tee SeamlessBW Dims to ASME B16.9 NACE MR0175/ISO15156</t>
  </si>
  <si>
    <t>2in Sch40S Equal Tee SeamlessBW Dims to ASME B16.9 NACE MR0175/ISO15156</t>
  </si>
  <si>
    <t>1 1/2in Sch40S Equal Tee SeamlessBW Dims to ASME B16.9 NACE MR0175/ISO15156</t>
  </si>
  <si>
    <t>1in Sch40S Equal Tee SeamlessBW Dims to ASME B16.9 NACE MR0175/ISO15156</t>
  </si>
  <si>
    <t>1/2in Sch40S Equal Tee SeamlessBW Dims to ASME B16.9 NACE MR0175/ISO15156</t>
  </si>
  <si>
    <t>2in Sch40S x 1in Sch40S Reducing Tee SeamlessBW Dims to ASME B16.9 NACE MR0175/ISO15156</t>
  </si>
  <si>
    <t>3in SCH10S x 1in SCH40S Branch Fitting Flanged CL150 Raised Face Dims to ASME B16.5 150mm Standout Dims to MSS SP‐97 NACE
MR0175/ISO15156</t>
  </si>
  <si>
    <t>1in Sch40S x 1/2in Sch40S Reducing Tee SeamlessBW Dims to ASME B16.9 NACE MR0175/ISO15156</t>
  </si>
  <si>
    <t>3in Sch80 Equal Tee Seamless BW Dims to ASME B16.9</t>
  </si>
  <si>
    <t>2in Sch80 Equal Tee Seamless BW Dims to ASME B16.9</t>
  </si>
  <si>
    <t>1 1/2in Sch160 Equal Tee Seamless BW Dims to ASME B16.9</t>
  </si>
  <si>
    <t>1in Sch160 Equal Tee Seamless BW Dims to ASME B16.9</t>
  </si>
  <si>
    <t>1/2in Sch160 Equal Tee Seamless BW Dims to ASME B16.9</t>
  </si>
  <si>
    <t>1 1/2in Sch160 x 1in Sch160 Reducing Tee Seamless BW Dims to ASME B16.9</t>
  </si>
  <si>
    <t>2in Sch80 x 1in Sch160 Reducing Tee Seamless BW Dims to ASME B16.9</t>
  </si>
  <si>
    <t>3in Sch80 x 1 1/2in Sch160 Reducing Tee Seamless BW Dims to ASME B16.9</t>
  </si>
  <si>
    <t>3in Sch80 x 2in Sch160 Reducing Tee Seamless BW Dims to ASME B16.9</t>
  </si>
  <si>
    <t>1 1/2in Sch10S Equal Tee SeamlessBW Dims to ASME B16.9 NACE MR0175/ISO15156</t>
  </si>
  <si>
    <t xml:space="preserve">1 1/2in Sch10S x 3/4in Sch40S Reducing Tee SeamlessBW Dims to ASME B16.9 NACE MR0175/ISO15156                                                                         </t>
  </si>
  <si>
    <t>GASK</t>
  </si>
  <si>
    <t>1 1/2in x 4.5mm Nom Thk Gasket Spiral Wound CL900 Dims to ASME B16.20</t>
  </si>
  <si>
    <t>1/2in x 4.5mm Nom Thk Gasket Spiral Wound CL900 Dims to ASME B16.20</t>
  </si>
  <si>
    <t>3/4in x 4.5mm Nom Thk Gasket Spiral Wound CL900 Dims to ASME B16.20</t>
  </si>
  <si>
    <t>3in x 4.5mm Nom Thk Gasket Spiral Wound CL900 Dims to ASME B16.20</t>
  </si>
  <si>
    <t>3in x 4.5mm Nom Thk Gasket Spiral Wound CL1500 Dims to ASME B16.20</t>
  </si>
  <si>
    <t>1 1/2in x 4.5mm Nom Thk Gasket Spiral Wound CL1500 Dims to ASME B16.20</t>
  </si>
  <si>
    <t>1/2in x 4.5mm Nom Thk Gasket Spiral Wound CL1500 Dims to ASME B16.20</t>
  </si>
  <si>
    <t>3in x 3.2mm Nom Thk Gasket Spiral Wound CL2500 Dims to ASME B16.20</t>
  </si>
  <si>
    <t>2in x 3.2mm Nom Thk Gasket Spiral Wound CL2500 Dims to ASME B16.20</t>
  </si>
  <si>
    <t>1 1/2in x 3.2mm Nom Thk Gasket Spiral Wound CL2500 Dims to ASME B16.20</t>
  </si>
  <si>
    <t>1in x 3.2mm Nom Thk Gasket Spiral Wound CL2500 Dims to ASME B16.20</t>
  </si>
  <si>
    <t>1/2in x 3.2mm Nom Thk Gasket Spiral Wound CL2500 Dims to ASME B16.20</t>
  </si>
  <si>
    <t>3/4in x 3.2mm Nom Thk Gasket Spiral Wound CL2500 Dims to ASME B16.20</t>
  </si>
  <si>
    <t>3in x 4.5mm Nom Thk Gasket Spiral Wound CL600 Dims to ASME B16.20</t>
  </si>
  <si>
    <t>2in x 4.5mm Nom Thk Gasket Spiral Wound CL600 Dims to ASME B16.20</t>
  </si>
  <si>
    <t>3/4in x 4.5mm Nom Thk Gasket Spiral Wound CL600 Dims to ASME B16.20</t>
  </si>
  <si>
    <t>3in x 4.5mm Nom Thk Gasket Spiral Wound CL600 AISI 316 Windings Flexible Graphite Filler Dims to ASME B16.20</t>
  </si>
  <si>
    <t>2in x 4.5mm Nom Thk Gasket Spiral Wound CL600 AISI 316 Windings Flexible Graphite Filler Dims to ASME B16.20</t>
  </si>
  <si>
    <t>1in x 4.5mm Nom Thk Gasket Spiral Wound CL600 AISI 316 Windings Flexible Graphite Filler Dims to ASME B16.20</t>
  </si>
  <si>
    <t>3in x 4.5mm Nom Thk Gasket Spiral Wound CL1500 AISI 316 Windings Flexible Graphite Filler Dims to ASME B16.20</t>
  </si>
  <si>
    <t>2in x 4.5mm Nom Thk Gasket Spiral Wound CL1500 AISI 316 Windings Flexible Graphite Filler Dims to ASME B16.20</t>
  </si>
  <si>
    <t>3in x 3.2mm Nom Thk Gasket Spiral Wound CL2500 AISI 316 Windings Flexible Graphite Filler Dims to ASME B16.20</t>
  </si>
  <si>
    <t>2in x 3.2mm Nom Thk Gasket Spiral Wound CL2500 AISI 316 Windings Flexible Graphite Filler Dims to ASME B16.20</t>
  </si>
  <si>
    <t>1in x 3.2mm Nom Thk Gasket Spiral Wound CL2500 AISI 316 Windings Flexible Graphite Filler Dims to ASME B16.20</t>
  </si>
  <si>
    <t>3in x 4.5mm Nom Thk Gasket Spiral Wound CL150 Dims to ASME B16.2</t>
  </si>
  <si>
    <t>2in x 4.5mm Nom Thk Gasket Spiral Wound CL150 Dims to ASME B16.2</t>
  </si>
  <si>
    <t>1 1/2in x 4.5mm Nom Thk Gasket Spiral Wound CL150 Dims to ASME B16.2</t>
  </si>
  <si>
    <t>1in x 4.5mm Nom Thk Gasket Spiral Wound CL150 Dims to ASME B16.2</t>
  </si>
  <si>
    <t>3/4in x 4.5mm Nom Thk Gasket Spiral Wound CL150 Dims to ASME B16.2</t>
  </si>
  <si>
    <t>1/2in x 4.5mm Nom Thk Gasket Spiral Wound CL150 Dims to ASME B16.2</t>
  </si>
  <si>
    <t>3in x 4.5mm Nom Thk Gasket Spiral Wound CL900 Dims to ASME B16.2</t>
  </si>
  <si>
    <t>2in x 4.5mm Nom Thk Gasket Spiral Wound CL900 Dims to ASME B16.2</t>
  </si>
  <si>
    <t>1in x 4.5mm Nom Thk Gasket Spiral Wound CL900 Dims to ASME B16.2</t>
  </si>
  <si>
    <t>3in x 4.5mm Nom Thk Gasket Spiral Wound CL1500 Dims to ASME B16.2</t>
  </si>
  <si>
    <t>Stainless Steel 316 Windings Flexible Graphite Filler</t>
  </si>
  <si>
    <t>2in x 4.5mm Nom Thk Gasket Spiral Wound CL1500 Dims to ASME B16.2</t>
  </si>
  <si>
    <t>1 1/2in x 4.5mm Nom Thk Gasket Spiral Wound CL1500 Dims to ASME B16.2</t>
  </si>
  <si>
    <t>1in x 4.5mm Nom Thk Gasket Spiral Wound CL1500 Dims to ASME B16.2</t>
  </si>
  <si>
    <t>3/4in x 4.5mm Nom Thk Gasket Spiral Wound CL1500 Dims to ASME B16.2</t>
  </si>
  <si>
    <t>1/2in x 4.5mm Nom Thk Gasket Spiral Wound CL1500 Dims to ASME B16.2</t>
  </si>
  <si>
    <t>4355-PS3M-6-50-0001-001-5~4355-PS3M-6-51-0073-001-1</t>
  </si>
  <si>
    <r>
      <rPr>
        <sz val="11"/>
        <rFont val="Times New Roman"/>
        <charset val="134"/>
      </rPr>
      <t>10 MM</t>
    </r>
    <r>
      <rPr>
        <sz val="11"/>
        <rFont val="宋体"/>
        <charset val="134"/>
      </rPr>
      <t>，</t>
    </r>
    <r>
      <rPr>
        <sz val="11"/>
        <rFont val="Times New Roman"/>
        <charset val="134"/>
      </rPr>
      <t>100X90XTHK10mm</t>
    </r>
  </si>
  <si>
    <t>4in, CL600</t>
  </si>
  <si>
    <t>3in Sch160 Pipe Seamless Bevelled Ends Dims to ASME B36.10 NACE MR0175/ISO15156</t>
  </si>
  <si>
    <t>2in Sch80S Pipe Seamless Bevelled Ends Dims to ASME B36.10 NACE MR0175/ISO15156</t>
  </si>
  <si>
    <t>3in SchXXS Pipe Seamless Bevelled Ends Dims to ASME B36.10 NACE MR0175/ISO15156</t>
  </si>
  <si>
    <t>2in Sch160 Pipe Seamless Bevelled Ends Dims to ASME B36.10 NACE MR0175/ISO15156</t>
  </si>
  <si>
    <t>1in Sch160 Pipe Seamless Bevelled Ends Dimensions to ASME B36.10M NACE MR0175/ISO15156</t>
  </si>
  <si>
    <t>1 1/2in Sch160 Pipe Seamless Bevelled Ends Dimensions to ASME B36.10M NACE MR0175/ISO15156</t>
  </si>
  <si>
    <t>3in Sch160 Pipe Seamless Bevelled Ends Dimensions to ASME B36.10M NACE MR0175/ISO15156</t>
  </si>
  <si>
    <t>2in SchXXS Pipe Seamless Bevelled Ends ASME B36.19M NACE MR0175/ISO15156</t>
  </si>
  <si>
    <t>3in Sch160 Pipe Seamless Bevelled Ends ASME B36.19M NACE MR0175/ISO15156</t>
  </si>
  <si>
    <t>2in Sch160 Pipe Seamless Bevelled Ends ASME B36.19M NACE MR0175/ISO15156</t>
  </si>
  <si>
    <t>1 1/2in Sch160 Pipe Seamless Bevelled Ends ASME B36.19M NACE MR0175/ISO15156</t>
  </si>
  <si>
    <t>1in Sch80S Pipe Seamless Bevelled Ends ASME B36.19M NACE MR0175/ISO15156</t>
  </si>
  <si>
    <t>3/4in Sch80S Pipe Seamless Bevelled Ends ASME B36.19M NACE MR0175/ISO15156</t>
  </si>
  <si>
    <t>3in Sch80S Pipe Seamless Bevelled Ends ASME B36.19M NACE MR0175/ISO15156</t>
  </si>
  <si>
    <t>BID-MAL-PS3R</t>
  </si>
  <si>
    <t>4355-PS3R-5-31-0001-1</t>
  </si>
  <si>
    <t>6in Flange Heavy Duty Helical Filament Wound Blind GRUP-lsophthallc Polyester, Flange to Dims to ASME B16.5 CL150 Flat Face Dims to
Manufacturers Standard</t>
  </si>
  <si>
    <t>6in Long WN Flange Helical Filament Wound Bell &amp; Spigot GRUP-lsophthallc Polyester 20 Bar, Flange to Dims to ASME B16.5 CL150 Flat Face Dims to
Manufacturers Standard</t>
  </si>
  <si>
    <t>8in Elbow 45 Deg Helical Filament Wound Bell &amp; Spigot Long Radius GRUP-lsophthallc Polyester 20 Bar Dims to Manufacturers Standard</t>
  </si>
  <si>
    <t>6in x 3.0mm Nom Thk Gasket Full Face CL150 Ethylene Propylene Rubber (EDPM) Hardness 70- +/- 5 Shore A Dims to ASME B16.21</t>
  </si>
  <si>
    <t>Ethylene Propylene Rubber (EDPM) Hardness 70- +/- 5 Shore A</t>
  </si>
  <si>
    <t>4in Sch120 x 3in Sch160 Concentric Reducer SeamlessBW Alloy 825ASTM B366-WPNICMC Dims to ASME B16.9 NACE MR0175/ISO15156</t>
  </si>
  <si>
    <t>4in Sch120 x 2in Sch80S Reducing Tee SeamlessBW Alloy 825ASTM B366-WPNICMC Dims to ASME B16.9 NACE MR0175/ISO15156</t>
  </si>
  <si>
    <t>4in x 4.5mm Nom Thk Gasket Spiral Wound CL1500Alloy 825 Windings EXFOLIATED EXPANDED GRAPHITE FillerAlloy 825 Inner Ring CS Outer Ring Dims
to ASME B16.20</t>
  </si>
  <si>
    <t>8in Sch10S x 6in Sch10S Concentric Reducer SeamlessBW Stainless Steel ASTM A403 WP316L WP-S Dims to ASME B16.9 NACE MR0175/ISO15156</t>
  </si>
  <si>
    <t>6in x 4.5mm Nom Thk Gasket Spiral Wound CL150 Stainless Steel 316 Windings Flexible Graphite Filler CS Inner Ring Stainless Steel 316 Outer Ring Dims
to ASME B16.20</t>
  </si>
  <si>
    <t>6in - 6in x 1.1/2in SCH40S Branch Fitting Flanged CL150 Raised Face Dims to ASME B16.5 150mm Standout Stainless Steel ASTM A182 Gr F316 Dims to
MSS SP-97 NACE MR0175/ISO15156</t>
  </si>
  <si>
    <t>36in 10.00mm WT WN Flange CL150 Raised Face Stainless Steel ASTM A182 Gr F316 Dims to ASME B16.47 Series A NACE MR0175/ISO15156</t>
  </si>
  <si>
    <t>36in 10.00mm WT Elbow 90 Degrees Long Radius WeldedBW Stainless Steel ASTM A403 WP316 WP-WX Dims to ASME B16.9 NACE MR0175/ISO15156</t>
  </si>
  <si>
    <t>36in x 4.5mm Nom Thk Gasket CL150 Cammprofile EXFOLIATED EXPANDED GRAPHITE Filler Dims to ASME B16.20</t>
  </si>
  <si>
    <t>Cammprofile EXFOLIATED EXPANDED GRAPHITE Filler</t>
  </si>
  <si>
    <t>36in 10.00mm WT Pipe Seamless Bevelled Ends Stainless Steel ASTM A358 Gr 316 CL1 Dimensions to ASME B36.10M NACE MR0175/ISO15156</t>
  </si>
  <si>
    <t>30in Sch10S WN Flange CL150 Raised Face Stainless Steel ASTM A182 Gr F316 Dims to ASME B16.47 Series A NACE MR0175/ISO15156</t>
  </si>
  <si>
    <t>30in x 4.5mm Nom Thk Gasket CL150 Cammprofile EXFOLIATED EXPANDED GRAPHITE Filler Dims to ASME B16.20</t>
  </si>
  <si>
    <t>36in Sch20 WN Flange CL150 Raised Face Low Temp Carbon Steel ASTM A350 Gr LF2 CL1 Dims to ASME B16.47 Series A NACE MR0175/ISO15156</t>
  </si>
  <si>
    <t>50in 14.00mm WT WN Flange CL150 Raised Face Low Temp Carbon Steel ASTM A350 Gr LF2 CL1 Dims to ASME B16.47 Series A NACE MR0175/ISO15156</t>
  </si>
  <si>
    <t>36in Sch20 Elbow 90 Degrees Long Radius WeldedBW Low Temp Carbon Steel ASTM A860 WPHY65 Dims to ASME B16.9 NACE MR0175/ISO15156</t>
  </si>
  <si>
    <t>50in 14.00mm WT x 36in Sch20 Eccentric Reducer WeldedBW Low Temp Carbon Steel ASTM A860 WPHY65 Dims to ASME B16.9 NACE
MR0175/ISO15156</t>
  </si>
  <si>
    <t>36in x 4.5mm Nom Thk Gasket Spiral Wound CL150 SS TP316/316L Windings EXFOLIATED EXPANDED GRAPHITE Filler SS TP316/316L Inner Ring CS
Outer Ring Dims to ASME B16.20</t>
  </si>
  <si>
    <t>50in x 4.5mm Nom Thk Gasket Spiral Wound CL150 SS TP316/316L Windings EXFOLIATED EXPANDED GRAPHITE Filler SS TP316/316L Inner Ring CS
Outer Ring Dims to ASME B16.20</t>
  </si>
  <si>
    <t>36in Sch20 Pipe Welded Bevelled Ends Low Temp Carbon Steel ASTM A671-CC65 cl 22 Dimensions to ASME B36.10M NACE MR0175/ISO15156</t>
  </si>
  <si>
    <t>30in - 36in x 1.1/2in SCH40S Branch Fitting Flanged CL150 Raised Face Dims to ASME B16.5 150mm Standout Stainless Steel ASTM A182 Gr F316 Dims to
MSS SP-97 NACE MR0175/ISO15156</t>
  </si>
  <si>
    <t>Variable Spring Hanger, Datasheet 4355-PS3R-5-13-0010</t>
  </si>
  <si>
    <t>6in - 8in x 1.1/2in XXS Branch Fitting Flanged CL150 Raised Face Dims to ASME B16.5 150mm Standout Low Temp Carbon Steel ASTM A350 Gr LF2 CL1
Dims to MSS SP-97 NACE MR0175/ISO15156</t>
  </si>
  <si>
    <t>24in x 4.5mm Nom Thk Gasket Spiral Wound CL150 SS TP316/316L Windings EXFOLIATED EXPANDED GRAPHITE Filler SS TP316/316L Inner Ring CS
Outer Ring Dims to ASME B16.20</t>
  </si>
  <si>
    <t>20in - 36in x 1.1/2in XXS Branch Fitting Flanged CL150 Raised Face Dims to ASME B16.5 150mm Standout Low Temp Carbon Steel ASTM A350 Gr LF2 CL1
Dims to MSS SP-97 NACE MR0175/ISO15156</t>
  </si>
  <si>
    <t>SPRING HANGER VS-5</t>
  </si>
  <si>
    <t>4in Sch10S Y Type Filter 60 Degrees Fabricated:BW: CL150: Alloy 825: ASTM B423 UNS N08825: Dims to ASME B36.19: NACE MR0175/ISO15156</t>
  </si>
  <si>
    <t>4in - 4in x 1in SCH40S Branch Fitting Flanged CL150 Raised Face Dims to ASME B16.5 150mm Standout Alloy 825 ASTM B564 UNS N08825 Dims to MSS
SP-97 NACE MR0175/ISO15156</t>
  </si>
  <si>
    <t>4in x 4.5mm Nom Thk Gasket Spiral Wound CL600 SS TP316/316L Windings EXFOLIATED EXPANDED GRAPHITE Filler SS TP316/316L Inner Ring CS Outer
Ring Dims to ASME B16.20</t>
  </si>
  <si>
    <t>3in - 10in x 1in XXS Branch Fitting Flanged CL600 Raised Face Dims to ASME B16.5 150mm Standout Low Temp Carbon Steel ASTM A350 Gr LF2 CL1
Dims to MSS SP-97 NACE MR0175/ISO15156</t>
  </si>
  <si>
    <t>6in x 4.5mm Nom Thk Gasket Spiral Wound CL600 SS TP316/316L Windings EXFOLIATED EXPANDED GRAPHITE Filler SS TP316/316L Inner Ring CS Outer
Ring Dims to ASME B16.20</t>
  </si>
  <si>
    <t>6in - 8in x 1.1/2in XXS Branch Fitting Flanged CL600 Raised Face Dims to ASME B16.5 150mm Standout Low Temp Carbon Steel ASTM A350 Gr LF2 CL1
Dims to MSS SP-97 NACE MR0175/ISO15156</t>
  </si>
  <si>
    <t>3in - 10in x 1in XXS Branch Fitting Flanged CL150 Raised Face Dims to ASME B16.5 150mm Standout Low Temp Carbon Steel ASTM A350 Gr LF2 CL1
Dims to MSS SP-97 NACE MR0175/ISO15156</t>
  </si>
  <si>
    <t>4in - 4in x 1.1/2in XXS Branch Fitting Flanged CL150 Raised Face Dims to ASME B16.5 150mm Standout Low Temp Carbon Steel ASTM A350 Gr LF2 CL1
Dims to MSS SP-97 NACE MR0175/ISO15156</t>
  </si>
  <si>
    <t>6in Spectacle Blind CL900 Raised Face Low Temp Carbon Steel ASTM A516 Gr 70 Dims to ASME B16.48 NACE MR0175/ISO15156</t>
  </si>
  <si>
    <t>6in 12.7mm WT WN Flange CL900 Raised Face High Yield Carbon Steel ASTM A694 Gr F65 Dims to ASME B16.5 NACE MR0175/ISO15156</t>
  </si>
  <si>
    <t>Carbon Steel ASTM A694 Gr F65</t>
  </si>
  <si>
    <t>6in Blind Flange CL900 Raised Face High Yield Carbon Steel ASTM A694 Gr F65 Dims to ASME B16.5 NACE MR0175/ISO15156</t>
  </si>
  <si>
    <t>6in 12.7mm WT Barred Equal Tee SeamlessBW High Yield Carbon Steel API 5L Gr X65 PSL 2 Dims to ASME B36.10 NACE MR0175/ISO15156</t>
  </si>
  <si>
    <t>Carbon Steel API 5L Gr X65 PSL 2</t>
  </si>
  <si>
    <t>6in x 4.5mm Nom Thk Gasket Spiral Wound CL900AISI 316L Windings Flexible Graphite FillerAISI 316L Inner Ring CS Outer Ring Dims to ASME B16.20</t>
  </si>
  <si>
    <t>6in 12.7mm WT Pipe Seamless Bevelled Ends High Yield Carbon Steel API 5L Gr X65 PSL 2 Dimensions to ASME B36.10M NACE MR0175/ISO15156</t>
  </si>
  <si>
    <t>6in 12.7mm WT Pipe Bend 5D Radius Seamless Bevelled Ends High Yield Carbon Steel API 5L Gr X65 PSL 2 Dimensions to ASME B36.10M NACE
MR0175/ISO15156</t>
  </si>
  <si>
    <t>6in Sch120 WN Orifice Flange CL900 Raised Face Low Temp Carbon Steel ASTM A350 Gr LF2 CL1 c/w 1/2in BW Taps Dims to ASME B16.36 NACE
MR0175/ISO15156 DEP STD DRG S-38.130-001 2022</t>
  </si>
  <si>
    <t>10in Spectacle Blind CL900 Raised Face Low Temp Carbon Steel ASTM A516 Gr 70 Dims to ASME B16.48 NACE MR0175/ISO15156</t>
  </si>
  <si>
    <t>10in Sch120 x 4in Sch120 Reducing Tee Seamless BW Low Temp Carbon Steel ASTM A420 WPL6 Dims to ASME B16.9 NACE MR0175/ISO15156</t>
  </si>
  <si>
    <t>4in Blind Flange CL900 Raised Face Low Temp Carbon Steel ASTM A350 Gr LF2 CL1 Dims to ASME B16.5 NACE MR0175/ISO15156</t>
  </si>
  <si>
    <t>4in x 4.5mm Nom Thk Gasket Spiral Wound CL900 SS 316L Windings EXFOLIATED EXPANDED GRAPHITE Filler SS 316L Inner Ring CS Outer Ring Dims to
ASME B16.20</t>
  </si>
  <si>
    <t>10in 12.7mm WT WN Flange CL900 Raised Face High Yield Carbon Steel ASTM A694 Gr F65 Dims to ASME B16.5 NACE MR0175/ISO15156</t>
  </si>
  <si>
    <t>10in Blind Flange CL900 Raised Face High Yield Carbon Steel ASTM A694 Gr F65 Dims to ASME B16.5 NACE MR0175/ISO15156</t>
  </si>
  <si>
    <t>10in 12.7mm WT Barred Equal Tee SeamlessBW High Yield Carbon Steel API 5L Gr X65 PSL 2 Dims to ASME B36.10 NACE MR0175/ISO15156</t>
  </si>
  <si>
    <t>10in x 4.5mm Nom Thk Gasket Spiral Wound CL900AISI 316L Windings Flexible Graphite FillerAISI 316L Inner Ring CS Outer Ring Dims to ASME B16.20</t>
  </si>
  <si>
    <t>10in 12.7mm WT Pipe Seamless Bevelled Ends High Yield Carbon Steel API 5L Gr X65 PSL 2 Dimensions to ASME B36.10M NACE MR0175/ISO15156</t>
  </si>
  <si>
    <t>10in 12.7mm WT Pipe Bend 5D Radius Seamless Bevelled Ends High Yield Carbon Steel API 5L Gr X65 PSL 2 Dimensions to ASME B36.10M NACE
MR0175/ISO15156</t>
  </si>
  <si>
    <t>10in 18.30mm WT WN Flange CL1500 Raised Face High Yield Carbon Steel ASTM A694 Gr F65 Dims to ASME B16.5 NACE MR0175/ISO15156</t>
  </si>
  <si>
    <t>10in Blind Flange CL1500 Raised Face High Yield Carbon Steel ASTM A694 Gr F65 Dims to ASME B16.5 NACE MR0175/ISO15156</t>
  </si>
  <si>
    <t>10in 18.30mm WT Barred Equal Tee SeamlessBW High Yield Carbon Steel API 5L Gr X65 PSL 2 Dims to ASME B36.10 NACE MR0175/ISO15156</t>
  </si>
  <si>
    <t>10in x 4.5mm Nom Thk Gasket Spiral Wound CL1500AISI 316L Windings Flexible Graphite FillerAISI 316L Inner Ring CS Outer Ring Dims to ASME B16.20</t>
  </si>
  <si>
    <t>10in 18.30mm WT Pipe Seamless Bevelled Ends High Yield Carbon Steel API 5L Gr X65 PSL 2 Dimensions to ASME B36.10M NACE MR0175/ISO15156</t>
  </si>
  <si>
    <t>10in 18.30mm WT Pipe Bend 5D Radius Seamless Bevelled Ends High Yield Carbon Steel API 5L Gr X65 PSL 2 Dimensions to ASME B36.10M NACE
MR0175/ISO15156</t>
  </si>
  <si>
    <t>8in Spectacle Blind CL1500 Raised Face Low Temp Carbon Steel ASTM A516 Gr 60/65/70 Dims to ASME B16.48 NACE MR0175/ISO15156</t>
  </si>
  <si>
    <t>10in Spectacle Blind CL1500 Raised Face Low Temp Carbon Steel ASTM A516 Gr 60/65/70 Dims to ASME B16.48 NACE MR0175/ISO15156</t>
  </si>
  <si>
    <t>10in 34.00mm WT x 8in 30.00mm WT Concentric Reducer Seamless BW Low Temp Carbon Steel ASTM A420 WPL6 Dims to ASME B16.9 NACE
MR0175/ISO15156</t>
  </si>
  <si>
    <t>10in 34.00mm WT x 4in 20.00mm WT Reducing Tee Seamless BW Low Temp Carbon Steel ASTM A420 WPL6 Dims to ASME B16.9 NACE
MR0175/ISO15156</t>
  </si>
  <si>
    <t>8in x 4.5mm Nom Thk Gasket Spiral Wound CL1500 Stainless Steel 316 Windings Flexible Graphite Filler Stainless Steel 316 Inner Ring CS Outer Ring
Dims to ASME B16.20</t>
  </si>
  <si>
    <t>10in - 18in x 1.1/2in 12.00mm WT Branch Fitting Flanged CL1500 Raised Face Dims to ASME B16.5 150mm Standout Low Temp Carbon Steel ASTM A350
Gr LF2 CL1 Dims to MSS SP-97 NACE MR0175/ISO15156</t>
  </si>
  <si>
    <t>6in Spectacle Blind CL1500 Raised Face Low Temp Carbon Steel ASTM A516 Gr 60/65/70 Dims to ASME B16.48 NACE MR0175/ISO15156</t>
  </si>
  <si>
    <t>8in 30.00mm WT x 6in 24.00mm WT Concentric Reducer Seamless BW Low Temp Carbon Steel ASTM A420 WPL6 Dims to ASME B16.9 NACE
MR0175/ISO15156</t>
  </si>
  <si>
    <t>6in x 4.5mm Nom Thk Gasket Spiral Wound CL1500 Stainless Steel 316 Windings Flexible Graphite Filler Stainless Steel 316 Inner Ring CS Outer Ring
Dims to ASME B16.20</t>
  </si>
  <si>
    <t>8in 15.10mm WT WN Flange CL1500 Raised Face High Yield Carbon Steel ASTM A694 Gr F65 Dims to ASME B16.5 NACE MR0175/ISO15156</t>
  </si>
  <si>
    <t>8in Blind Flange CL1500 Raised Face High Yield Carbon Steel ASTM A694 Gr F65 Dims to ASME B16.5 NACE MR0175/ISO15156</t>
  </si>
  <si>
    <t>8in 15.10mm WT Barred Equal Tee SeamlessBW High Yield Carbon Steel API 5L Gr X65 PSL 2 Dims to ASME B36.10 NACE MR0175/ISO15156</t>
  </si>
  <si>
    <t>8in x 4.5mm Nom Thk Gasket Spiral Wound CL1500AISI 316L Windings Flexible Graphite FillerAISI 316L Inner Ring CS Outer Ring Dims to ASME B16.20</t>
  </si>
  <si>
    <t>8in 15.10mm WT Pipe Seamless Bevelled Ends High Yield Carbon Steel API 5L Gr X65 PSL 2 Dimensions to ASME B36.10M NACE MR0175/ISO15156</t>
  </si>
  <si>
    <t>8in 15.10mm WT Pipe Bend 5D Radius Seamless Bevelled Ends High Yield Carbon Steel API 5L Gr X65 PSL 2 Dimensions to ASME B36.10M NACE
MR0175/ISO15156</t>
  </si>
  <si>
    <t>8in 30.00mm WT x 4in 20.00mm WT Reducing Tee Seamless BW Low Temp Carbon Steel ASTM A420 WPL6 Dims to ASME B16.9 NACE
MR0175/ISO15156</t>
  </si>
  <si>
    <t>8in 30.00mm WT x 3in 16.00mm WT WeldoletBW Low Temp Carbon Steel ASTM A350 Gr LF2 CL1 Dims to MSS SP-97 NACE MR0175/ISO15156</t>
  </si>
  <si>
    <t>12in 40.00mm WT x 4in 20.00mm WT WeldoletBW Low Temp Carbon Steel ASTM A350 Gr LF2 CL1 Dims to MSS SP-97 NACE MR0175/ISO15156</t>
  </si>
  <si>
    <t>14in Spectacle Blind CL1500 Raised Face Low Temp Carbon Steel ASTM A516 Gr 60/65/70 Dims to ASME B16.48 NACE MR0175/ISO15156</t>
  </si>
  <si>
    <t>14in 42.00mm WT x 12in 40.00mm WT Concentric Reducer Seamless BW Low Temp Carbon Steel ASTM A420 WPL6 Dims to ASME B16.9 NACE
MR0175/ISO15156</t>
  </si>
  <si>
    <t>14in x 4.5mm Nom Thk Gasket Spiral Wound CL1500 Stainless Steel 316 Windings Flexible Graphite Filler Stainless Steel 316 Inner Ring CS Outer Ring
Dims to ASME B16.20</t>
  </si>
  <si>
    <t>12in 40.00mm WT WN Orifice Flange CL1500 Raised Face Low Temp Carbon Steel ASTM A350 Gr LF2 CL1 c/w 1/2in SW Taps Dims to ASME B16.36 NACE
MR0175/ISO15156</t>
  </si>
  <si>
    <t>4in Blind Flange CL1500 Raised Face Low Temp Carbon Steel ASTM A350 Gr LF2 CL1 Dims to ASME B16.5 NACE MR0175/ISO15156</t>
  </si>
  <si>
    <t>4in x 4.5mm Nom Thk Gasket Spiral Wound CL1500 Stainless Steel 316 Windings Flexible Graphite Filler Stainless Steel 316 Inner Ring CS Outer Ring
Dims to ASME B16.20</t>
  </si>
  <si>
    <t>12in 20.60mm WT WN Flange CL1500 Raised Face High Yield Carbon Steel ASTM A694 Gr F65 Dims to ASME B16.5 NACE MR0175/ISO15156</t>
  </si>
  <si>
    <t>12in Blind Flange CL1500 Raised Face High Yield Carbon Steel ASTM A694 Gr F65 Dims to ASME B16.5 NACE MR0175/ISO15156</t>
  </si>
  <si>
    <t>12in 20.60mm WT Barred Equal Tee SeamlessBW High Yield Carbon Steel API 5L Gr X65 PSL 2 Dims to ASME B36.10 NACE MR0175/ISO15156</t>
  </si>
  <si>
    <t>12in x 4.5mm Nom Thk Gasket Spiral Wound CL1500AISI 316L Windings Flexible Graphite FillerAISI 316L Inner Ring CS Outer Ring Dims to ASME B16.20</t>
  </si>
  <si>
    <t>12in 20.60mm WT Pipe Seamless Bevelled Ends High Yield Carbon Steel API 5L Gr X65 PSL 2 Dimensions to ASME B36.10M NACE MR0175/ISO15156</t>
  </si>
  <si>
    <t>12in 20.60mm WT Pipe Bend 3D Radius Seamless Bevelled Ends High Yield Carbon Steel API 5L Gr X65 PSL 2 Dimensions to ASME B36.10M NACE
MR0175/ISO15156</t>
  </si>
  <si>
    <t>6in Long WN Flange Helical Filament Wound Bell &amp; Spigot GRVE-Bisphenol A Vinylester 20 Bar: Flange to Dims to ASME B16.5 CL150 Flat Face Dims to
Manufacturers Standard</t>
  </si>
  <si>
    <t>10in x 6in Concentric Reducer Helical Filament Wound Bell &amp; Spigot GRVE-Bisphenol A Vinylester 20 Bar Dims to Manufacturers Standard</t>
  </si>
  <si>
    <t>12in Blind Flange CL150 Flat Face Copper Alloys ASTM B151 Gr C70600 Dims to ASME B16.5</t>
  </si>
  <si>
    <t>8in 4.5mm WT Equal Tee Seamless BW Copper Alloys 90/10 UNS C7060X EEMUA 234</t>
  </si>
  <si>
    <t>8in 4.5mm WT Elbow 45 Degrees Seamless BW Copper Alloys 90/10 UNS C7060X EEMUA 234</t>
  </si>
  <si>
    <t>6in x 4.5mm Nom Thk Gasket Spiral Wound CL150 SS TP316/316L Windings EXFOLIATED EXPANDED GRAPHITE Filler SS TP316/316L Inner Ring CS Outer Ring Dims to ASME
B16.20</t>
  </si>
  <si>
    <t>FLAN WN CL150; RF; SCH.40; B16.5; ASTM A350 GRADE LF2: CLASS 1</t>
  </si>
  <si>
    <t>ASTM A350 GRADE LF2</t>
  </si>
  <si>
    <t>6in Sch10S x 3in Sch10S Concentric Reducer SeamlessBW Stainless Steel ASTM A403 WP316L WP-S Dims to ASME B16.9 NACE MR0175/ISO15156</t>
  </si>
  <si>
    <t>14in Sch10S x 6in Sch10S Concentric Reducer SeamlessBW Stainless Steel ASTM A403 WP316L WP-S Dims to ASME B16.9 NACE MR0175/ISO15156</t>
  </si>
  <si>
    <t>8in Sch10S x 4in Sch10S Concentric Reducer SeamlessBW Stainless Steel ASTM A403 WP316L WP-S Dims to ASME B16.9 NACE MR0175/ISO15156</t>
  </si>
  <si>
    <t>16in Sch10S x 8in Sch10S Concentric Reducer SeamlessBW Stainless Steel ASTM A403 WP316L WP-S Dims to ASME B16.9 NACE MR0175/ISO15156</t>
  </si>
  <si>
    <t>16in Sch20 x 8in Sch20 Concentric Reducer SeamlessBW Low Temp Carbon Steel ASTM A420 WPL6 CLAD UNS N08825 Dims to ASME B16.9 NACE MR0175/ISO15156</t>
  </si>
  <si>
    <t>10in Sch10S x 4in Sch10S Concentric Reducer SeamlessBW Alloy 825ASTM B366-WPNICMC Dims to ASME B16.9 NACE MR0175/ISO15156</t>
  </si>
  <si>
    <t>10in Sch20 x 4in Sch10S Concentric Reducer SeamlessBW Alloy 825ASTM B366-WPNICMC Dims to ASME B16.9 NACE MR0175/ISO15156</t>
  </si>
  <si>
    <t>6in Paddle Spacer CL1500 Raised Face Stainless Steel ASTM A240 Gr 316 Dims to ASME B16.48 NACE MR0175/ISO15156</t>
  </si>
  <si>
    <t>14in Sch10S Cap SeamlessBW Stainless Steel ASTM A403 WP316L WP-S Dims to ASME B16.9 NACE MR0175/ISO15156</t>
  </si>
  <si>
    <t>14in - 14in x 4in SCH10S Branch Outlet BW Stainless Steel ASTM A182 Gr F316 Dims to MSS SP-97 NACE MR0175/ISO15156</t>
  </si>
  <si>
    <t>12in Sch10S Cap SeamlessBW Stainless Steel ASTM A403 WP316L WP-S Dims to ASME B16.9 NACE MR0175/ISO15156</t>
  </si>
  <si>
    <t>12in Sch10S x 10in Sch10S Reducing Tee SeamlessBW Stainless Steel ASTM A403 WP316L Dims to ASME B16.9 NACE MR0175/ISO15156</t>
  </si>
  <si>
    <t>36in 10.00mm WT Elbow 45 Degrees Long Radius WeldedBW Stainless Steel ASTM A403 WP316 WP-WX Dims to ASME B16.9 NACE MR0175/ISO15156</t>
  </si>
  <si>
    <t>30in - 36in x 3in SCH40S Branch Outlet BW Stainless Steel ASTM A182 Gr F316 Dims to MSS SP-97 NACE MR0175/ISO15156</t>
  </si>
  <si>
    <t>36in - 36in x 14in SCH10S Branch Outlet BW Stainless Steel ASTM A182 Gr F316 Dims to MSS SP-97 NACE MR0175/ISO15156</t>
  </si>
  <si>
    <t>30in Sch10S Elbow 45 Degrees Long Radius WeldedBW Stainless Steel ASTM A403 WP316 WP-WX Dims to ASME B16.9 NACE MR0175/ISO15156</t>
  </si>
  <si>
    <t>30in - 30in x 12in SCH10S Branch Outlet BW Stainless Steel ASTM A182 Gr F316 Dims to MSS SP-97 NACE MR0175/ISO15156</t>
  </si>
  <si>
    <t>10in Blind Flange CL900 Raised Face Low Temp Carbon Steel ASTM A350 Gr LF2 CL1 Dims to ASME B16.5 NACE MR0175/ISO15156</t>
  </si>
  <si>
    <t>10in Sch120 Equal Tee Seamless BW Low Temp Carbon Steel ASTM A420 WPL6 Dims to ASME B16.9 NACE MR0175/ISO15156</t>
  </si>
  <si>
    <t>6in 12.7mm WT Pipe Bend 5D Radius Seamless Bevelled Ends High Yield Carbon Steel API 5L Gr X65 PSL 2 Dimensions to ASME B36.10M NACE MR0175/ISO15156</t>
  </si>
  <si>
    <t>10in 12.7mm WT Pipe Bend 5D Radius Seamless Bevelled Ends High Yield Carbon Steel API 5L Gr X65 PSL 2 Dimensions to ASME B36.10M NACE MR0175/ISO15156</t>
  </si>
  <si>
    <t>8in - 36in x 1/2in 10.00mm WT Branch Fitting Flanged CL1500 Raised Face Dims to ASME B16.5 150mm Standout Low Temp Carbon Steel ASTM A350 Gr LF2 CL1 Dims to MSS
SP-97 NACE MR0175/ISO15156</t>
  </si>
  <si>
    <t>10in 34.00mm WT x 8in 30.00mm WT Reducing Tee Seamless BW Low Temp Carbon Steel ASTM A420 WPL6 Dims to ASME B16.9 NACE MR0175/ISO15156</t>
  </si>
  <si>
    <t>6in 26.00mm WT WN Orifice Flange CL1500 Raised Face Low Temp Carbon Steel ASTM A350 Gr LF2 CL1 c/w 1/2in SW Taps Dims to ASME B16.36 NACE MR0175/ISO15156</t>
  </si>
  <si>
    <t>6in 26.00mm WT Elbow 90 Degrees Long Radius Seamless BW Low Temp Carbon Steel ASTM A420 WPL6 Dims to ASME B16.9 NACE MR0175/ISO15156</t>
  </si>
  <si>
    <t>6in 26.00mm WT Pipe Seamless Bevelled Ends Low Temp Carbon Steel ASTM A333 Gr 6 Dimensions to ASME B36.10M NACE MR0175/ISO15156</t>
  </si>
  <si>
    <t>16in 48.00mm WT WN Flange CL1500 Raised Face Low Temp Carbon Steel ASTM A350 Gr LF2 CL1 Dims to ASME B16.5 NACE MR0175/ISO15156</t>
  </si>
  <si>
    <t>24in 68.00mm WT x 12in 40.00mm WT Reducing Tee Seamless BW Low Temp Carbon Steel ASTM A420 WPL6 Dims to ASME B16.9 NACE MR0175/ISO15156</t>
  </si>
  <si>
    <t>24in 68.00mm WT x 16in 48.00mm WT Reducing Tee Seamless BW Low Temp Carbon Steel ASTM A420 WPL6 Dims to ASME B16.9 NACE MR0175/ISO15156</t>
  </si>
  <si>
    <t>24in 68.00mm WT x 3in 16.00mm WT WeldoletBW Low Temp Carbon Steel ASTM A350 Gr LF2 CL1 Dims to MSS SP-97 NACE MR0175/ISO15156</t>
  </si>
  <si>
    <t>6in 26.00mm WT WN Flange CL1500 Raised Face Low Temp Carbon Steel ASTM A350 Gr LF2 CL1 Dims to ASME B16.5 NACE MR0175/ISO15156</t>
  </si>
  <si>
    <t>12in 40.00mm WT WN Orifice Flange CL1500 Raised Face Low Temp Carbon Steel ASTM A350 Gr LF2 CL1 c/w 1/2in SW Taps Dims to ASME B16.36 NACE MR0175/ISO15156</t>
  </si>
  <si>
    <t>14in 42.00mm WT WN Orifice Flange CL1500 Raised Face Low Temp Carbon Steel ASTM A350 Gr LF2 CL1 c/w 1/2in SW Taps Dims to ASME B16.36 NACE MR0175/ISO15156</t>
  </si>
  <si>
    <t>10in 18.30mm WT Pipe Bend 5D Radius Seamless Bevelled Ends High Yield Carbon Steel API 5L Gr X65 PSL 2 Dimensions to ASME B36.10M NACE MR0175/ISO15156</t>
  </si>
  <si>
    <t>12in 20.60mm WT Pipe Bend 3D Radius Seamless Bevelled Ends High Yield Carbon Steel API 5L Gr X65 PSL 2 Dimensions to ASME B36.10M NACE MR0175/ISO15156</t>
  </si>
  <si>
    <t>8in x 4.5mm Nom Thk Gasket Spiral Wound CL1500 Stainless Steel 316 Windings Flexible Graphite Filler Stainless Steel 316 Inner Ring CS Outer Ring Dims to ASME B16.20</t>
  </si>
  <si>
    <t>8in 15.10mm WT Pipe Bend 5D Radius Seamless Bevelled Ends High Yield Carbon Steel API 5L Gr X65 PSL 2 Dimensions to ASME B36.10M NACE MR0175/ISO15156</t>
  </si>
  <si>
    <t>16in 48.00mm WT Elbow 90 Degrees Long Radius Seamless BW Low Temp Carbon Steel ASTM A420 WPL6 Dims to ASME B16.9 NACE MR0175/ISO15156</t>
  </si>
  <si>
    <t>16in x 4.5mm Nom Thk Gasket Spiral Wound CL1500 Stainless Steel 316 Windings Flexible Graphite Filler Stainless Steel 316 Inner Ring CS Outer Ring Dims to ASME B16.20</t>
  </si>
  <si>
    <t>16in 48.00mm WT Pipe Seamless Bevelled Ends Low Temp Carbon Steel ASTM A333 Gr 6 Dimensions to ASME B36.10M NACE MR0175/ISO15156</t>
  </si>
  <si>
    <t>16in Paddle Spacer CL1500 Raised Face Low Temp Carbon Steel ASTM A516 Gr 60/65/70 Dims to ASME B16.48 NACE MR0175/ISO15156</t>
  </si>
  <si>
    <t>16in 48.00mm WT x 14in 42.00mm WT Concentric Reducer Seamless BW Low Temp Carbon Steel ASTM A420 WPL6 Dims to ASME B16.9 NACE MR0175/ISO15156</t>
  </si>
  <si>
    <t>16in 48.00mm WT Equal Tee Seamless BW Low Temp Carbon Steel ASTM A420 WPL6 Dims to ASME B16.9 NACE MR0175/ISO15156</t>
  </si>
  <si>
    <t>16in 48.00mm WT x 12in 40.00mm WT Reducing Tee Seamless BW Low Temp Carbon Steel ASTM A420 WPL6 Dims to ASME B16.9 NACE MR0175/ISO15156</t>
  </si>
  <si>
    <t>16in 48.00mm WT x 2in 14.00mm WT WeldoletBW Low Temp Carbon Steel ASTM A350 Gr LF2 CL1 Dims to MSS SP-97 NACE MR0175/ISO15156</t>
  </si>
  <si>
    <t>16in 48.00mm WT x 3in 16.00mm WT WeldoletBW Low Temp Carbon Steel ASTM A350 Gr LF2 CL1 Dims to MSS SP-97 NACE MR0175/ISO15156</t>
  </si>
  <si>
    <t>16in 48.00mm WT x 4in 20.00mm WT WeldoletBW Low Temp Carbon Steel ASTM A350 Gr LF2 CL1 Dims to MSS SP-97 NACE MR0175/ISO15156</t>
  </si>
  <si>
    <t>14in 42.00mm WT x 12in 40.00mm WT Reducing Tee Seamless BW Low Temp Carbon Steel ASTM A420 WPL6 Dims to ASME B16.9 NACE MR0175/ISO15156</t>
  </si>
  <si>
    <t>14in 42.00mm WT x 4in 20.00mm WT WeldoletBW Low Temp Carbon Steel ASTM A350 Gr LF2 CL1 Dims to MSS SP-97 NACE MR0175/ISO15156</t>
  </si>
  <si>
    <t>16in Paddle Blind CL1500 Raised Face Low Temp Carbon Steel ASTM A516 Gr 60/65/70 Dims to ASME B16.48 NACE MR0175/ISO15156</t>
  </si>
  <si>
    <t>14in 20.62mm WT WN Flange CL1500 Raised Face High Yield Carbon Steel ASTM A694 Gr F65 Dims to ASME B16.5 NACE MR0175/ISO15156</t>
  </si>
  <si>
    <t>14in Blind Flange CL1500 Raised Face High Yield Carbon Steel ASTM A694 Gr F65 Dims to ASME B16.5 NACE MR0175/ISO15156</t>
  </si>
  <si>
    <t>14in 20.62mm WT Barred Equal Tee SeamlessBW High Yield Carbon Steel API 5L Gr X65 PSL 2 Dims to ASME B36.10 NACE MR0175/ISO15156</t>
  </si>
  <si>
    <t>14in x 4.5mm Nom Thk Gasket Spiral Wound CL1500AISI 316L Windings Flexible Graphite FillerAISI 316L Inner Ring CS Outer Ring Dims to ASME B16.20</t>
  </si>
  <si>
    <t>14in 20.62mm WT Pipe Seamless Bevelled Ends High Yield Carbon Steel API 5L Gr X65 PSL 2 Dimensions to ASME B36.10M NACE MR0175/ISO15156</t>
  </si>
  <si>
    <t>14in 20.62mm WT Pipe Bend 3D Radius Seamless Bevelled Ends High Yield Carbon Steel API 5L Gr X65 PSL 2 Dimensions to ASME B36.10M NACE MR0175/ISO15156</t>
  </si>
  <si>
    <t>16in 22.23mm WT WN Flange CL1500 Raised Face High Yield Carbon Steel ASTM A694 Gr F65 Dims to ASME B16.5 NACE MR0175/ISO15156</t>
  </si>
  <si>
    <t>16in Blind Flange CL1500 Raised Face High Yield Carbon Steel ASTM A694 Gr F65 Dims to ASME B16.5 NACE MR0175/ISO15156</t>
  </si>
  <si>
    <t>16in 22.23mm WT Barred Equal Tee SeamlessBW High Yield Carbon Steel API 5L Gr X65 PSL 2 Dims to ASME B36.10 NACE MR0175/ISO15156</t>
  </si>
  <si>
    <t>16in x 4.5mm Nom Thk Gasket Spiral Wound CL1500AISI 316L Windings Flexible Graphite FillerAISI 316L Inner Ring CS Outer Ring Dims to ASME B16.20</t>
  </si>
  <si>
    <t>16in 22.23mm WT Pipe Seamless Bevelled Ends High Yield Carbon Steel API 5L Gr X65 PSL 2 Dimensions to ASME B36.10M NACE MR0175/ISO15156</t>
  </si>
  <si>
    <t>16in 22.23mm WT Pipe Bend 3D Radius Seamless Bevelled Ends High Yield Carbon Steel API 5L Gr X65 PSL 2 Dimensions to ASME B36.10M NACE MR0175/ISO15156</t>
  </si>
  <si>
    <t>12in - 18in x 2in SCH40S Branch Outlet BW Alloy 825 ASTM B564 UNS N08825 Dims to MSS SP-97 NACE MR0175/ISO15156</t>
  </si>
  <si>
    <t>16in Paddle Spacer CL300 Raised Face Alloy 825ASTM B424 UNS N08825 Dims to ASME B16.48 NACE MR0175/ISO15156</t>
  </si>
  <si>
    <t>16in 12.7mm WT WN Flange CL300 Raised Face High Yield Carbon Steel ASTM A694 Gr F65 CLAD UNS N08825 Dims to ASME B16.5 NACE MR0175/ISO15156</t>
  </si>
  <si>
    <t>16in 12.7mm WT Elbow 90 Degrees Long Radius SeamlessBW Low Temp Carbon Steel ASTM A420 WPL6CLAD UNS N08825 Dims to ASME B16.9 NACE MR0175/ISO15156</t>
  </si>
  <si>
    <t>16in 12.7mm WT Pipe Seamless Bevelled Ends High Yield Carbon Steel API 5L Gr X65 PSL 2 CLAD UNS N08825 Dimensions to ASME B36.10M NACE MR0175/ISO15156</t>
  </si>
  <si>
    <t>4355-PS3R-6-50-0001-001-5~4355-PS3R-6-51-0052-001-2, 4355-GENOF-5-14-0001-1</t>
  </si>
  <si>
    <r>
      <rPr>
        <sz val="9"/>
        <color theme="1"/>
        <rFont val="Times New Roman"/>
        <charset val="134"/>
      </rPr>
      <t xml:space="preserve">3/4", </t>
    </r>
    <r>
      <rPr>
        <sz val="9"/>
        <color rgb="FFFF0000"/>
        <rFont val="Times New Roman"/>
        <charset val="134"/>
      </rPr>
      <t>RF</t>
    </r>
    <r>
      <rPr>
        <sz val="9"/>
        <color theme="1"/>
        <rFont val="Times New Roman"/>
        <charset val="134"/>
      </rPr>
      <t xml:space="preserve">, CL.150, </t>
    </r>
    <r>
      <rPr>
        <sz val="9"/>
        <color rgb="FFFF0000"/>
        <rFont val="Times New Roman"/>
        <charset val="134"/>
      </rPr>
      <t xml:space="preserve">FLGD TO B16.5, </t>
    </r>
    <r>
      <rPr>
        <sz val="9"/>
        <color theme="1"/>
        <rFont val="Times New Roman"/>
        <charset val="134"/>
      </rPr>
      <t>FULL BORE</t>
    </r>
    <r>
      <rPr>
        <sz val="9"/>
        <color rgb="FFFF0000"/>
        <rFont val="Times New Roman"/>
        <charset val="134"/>
      </rPr>
      <t>, FLOATING BALL, LEVER, API6D</t>
    </r>
  </si>
  <si>
    <r>
      <rPr>
        <sz val="9"/>
        <color theme="1"/>
        <rFont val="Times New Roman"/>
        <charset val="134"/>
      </rPr>
      <t xml:space="preserve">1", </t>
    </r>
    <r>
      <rPr>
        <sz val="9"/>
        <color rgb="FFFF0000"/>
        <rFont val="Times New Roman"/>
        <charset val="134"/>
      </rPr>
      <t>RF</t>
    </r>
    <r>
      <rPr>
        <sz val="9"/>
        <color theme="1"/>
        <rFont val="Times New Roman"/>
        <charset val="134"/>
      </rPr>
      <t xml:space="preserve">, CL.150, </t>
    </r>
    <r>
      <rPr>
        <sz val="9"/>
        <color rgb="FFFF0000"/>
        <rFont val="Times New Roman"/>
        <charset val="134"/>
      </rPr>
      <t xml:space="preserve">FLGD TO B16.5, </t>
    </r>
    <r>
      <rPr>
        <sz val="9"/>
        <color theme="1"/>
        <rFont val="Times New Roman"/>
        <charset val="134"/>
      </rPr>
      <t>FULL BORE</t>
    </r>
    <r>
      <rPr>
        <sz val="9"/>
        <color rgb="FFFF0000"/>
        <rFont val="Times New Roman"/>
        <charset val="134"/>
      </rPr>
      <t>, FLOATING BALL, LEVER, API6D</t>
    </r>
  </si>
  <si>
    <r>
      <rPr>
        <sz val="9"/>
        <color theme="1"/>
        <rFont val="Times New Roman"/>
        <charset val="134"/>
      </rPr>
      <t xml:space="preserve">2", </t>
    </r>
    <r>
      <rPr>
        <sz val="9"/>
        <color rgb="FFFF0000"/>
        <rFont val="Times New Roman"/>
        <charset val="134"/>
      </rPr>
      <t>RF</t>
    </r>
    <r>
      <rPr>
        <sz val="9"/>
        <color theme="1"/>
        <rFont val="Times New Roman"/>
        <charset val="134"/>
      </rPr>
      <t xml:space="preserve">, CL.150, </t>
    </r>
    <r>
      <rPr>
        <sz val="9"/>
        <color rgb="FFFF0000"/>
        <rFont val="Times New Roman"/>
        <charset val="134"/>
      </rPr>
      <t>FLGD TO B16.5, FULL BORE, FLOATING BALL, LEVER, API6D</t>
    </r>
  </si>
  <si>
    <r>
      <rPr>
        <sz val="9"/>
        <color theme="1"/>
        <rFont val="Times New Roman"/>
        <charset val="134"/>
      </rPr>
      <t xml:space="preserve">2", </t>
    </r>
    <r>
      <rPr>
        <sz val="9"/>
        <color rgb="FFFF0000"/>
        <rFont val="Times New Roman"/>
        <charset val="134"/>
      </rPr>
      <t xml:space="preserve">FF, </t>
    </r>
    <r>
      <rPr>
        <sz val="9"/>
        <color theme="1"/>
        <rFont val="Times New Roman"/>
        <charset val="134"/>
      </rPr>
      <t>CL.150</t>
    </r>
    <r>
      <rPr>
        <sz val="9"/>
        <color rgb="FFFF0000"/>
        <rFont val="Times New Roman"/>
        <charset val="134"/>
      </rPr>
      <t>, DUAL PLATE, LUG TYPE, TO FIT BETWEEN B16.5 FLANGES</t>
    </r>
    <r>
      <rPr>
        <sz val="9"/>
        <color theme="1"/>
        <rFont val="Times New Roman"/>
        <charset val="134"/>
      </rPr>
      <t>,</t>
    </r>
    <r>
      <rPr>
        <sz val="9"/>
        <color rgb="FFFF0000"/>
        <rFont val="Times New Roman"/>
        <charset val="134"/>
      </rPr>
      <t xml:space="preserve"> ASTM A105</t>
    </r>
  </si>
  <si>
    <r>
      <rPr>
        <sz val="9"/>
        <color theme="1"/>
        <rFont val="Times New Roman"/>
        <charset val="134"/>
      </rPr>
      <t xml:space="preserve">1", </t>
    </r>
    <r>
      <rPr>
        <sz val="9"/>
        <color rgb="FFFF0000"/>
        <rFont val="Times New Roman"/>
        <charset val="134"/>
      </rPr>
      <t xml:space="preserve">FF, </t>
    </r>
    <r>
      <rPr>
        <sz val="9"/>
        <color theme="1"/>
        <rFont val="Times New Roman"/>
        <charset val="134"/>
      </rPr>
      <t>CL.150</t>
    </r>
    <r>
      <rPr>
        <sz val="9"/>
        <color rgb="FFFF0000"/>
        <rFont val="Times New Roman"/>
        <charset val="134"/>
      </rPr>
      <t>, DUAL PLATE, LUG TYPE, TO FIT BETWEEN B16.5 FLANGES, ASTM A105</t>
    </r>
  </si>
  <si>
    <r>
      <rPr>
        <sz val="9"/>
        <color theme="1"/>
        <rFont val="Times New Roman"/>
        <charset val="134"/>
      </rPr>
      <t xml:space="preserve">1/2", </t>
    </r>
    <r>
      <rPr>
        <sz val="9"/>
        <color rgb="FFFF0000"/>
        <rFont val="Times New Roman"/>
        <charset val="134"/>
      </rPr>
      <t>RF</t>
    </r>
    <r>
      <rPr>
        <sz val="9"/>
        <color theme="1"/>
        <rFont val="Times New Roman"/>
        <charset val="134"/>
      </rPr>
      <t xml:space="preserve">, CL.150, </t>
    </r>
    <r>
      <rPr>
        <sz val="9"/>
        <color rgb="FFFF0000"/>
        <rFont val="Times New Roman"/>
        <charset val="134"/>
      </rPr>
      <t xml:space="preserve">FLGD TO B16.5, </t>
    </r>
    <r>
      <rPr>
        <sz val="9"/>
        <color theme="1"/>
        <rFont val="Times New Roman"/>
        <charset val="134"/>
      </rPr>
      <t>FULL BORE</t>
    </r>
    <r>
      <rPr>
        <sz val="9"/>
        <color rgb="FFFF0000"/>
        <rFont val="Times New Roman"/>
        <charset val="134"/>
      </rPr>
      <t>, FLOATING BALL, LEVER, ASTM A105</t>
    </r>
  </si>
  <si>
    <r>
      <rPr>
        <sz val="9"/>
        <color theme="1"/>
        <rFont val="Times New Roman"/>
        <charset val="134"/>
      </rPr>
      <t xml:space="preserve">3/4", </t>
    </r>
    <r>
      <rPr>
        <sz val="9"/>
        <color rgb="FFFF0000"/>
        <rFont val="Times New Roman"/>
        <charset val="134"/>
      </rPr>
      <t>RF</t>
    </r>
    <r>
      <rPr>
        <sz val="9"/>
        <color theme="1"/>
        <rFont val="Times New Roman"/>
        <charset val="134"/>
      </rPr>
      <t xml:space="preserve">, CL.150, </t>
    </r>
    <r>
      <rPr>
        <sz val="9"/>
        <color rgb="FFFF0000"/>
        <rFont val="Times New Roman"/>
        <charset val="134"/>
      </rPr>
      <t xml:space="preserve">FLGD TO B16.5, </t>
    </r>
    <r>
      <rPr>
        <sz val="9"/>
        <color theme="1"/>
        <rFont val="Times New Roman"/>
        <charset val="134"/>
      </rPr>
      <t>FULL BORE</t>
    </r>
    <r>
      <rPr>
        <sz val="9"/>
        <color rgb="FFFF0000"/>
        <rFont val="Times New Roman"/>
        <charset val="134"/>
      </rPr>
      <t>, FLOATING BALL, LEVER, ASTM A105</t>
    </r>
  </si>
  <si>
    <r>
      <rPr>
        <sz val="9"/>
        <color theme="1"/>
        <rFont val="Times New Roman"/>
        <charset val="134"/>
      </rPr>
      <t xml:space="preserve">1", </t>
    </r>
    <r>
      <rPr>
        <sz val="9"/>
        <color rgb="FFFF0000"/>
        <rFont val="Times New Roman"/>
        <charset val="134"/>
      </rPr>
      <t>RF</t>
    </r>
    <r>
      <rPr>
        <sz val="9"/>
        <color theme="1"/>
        <rFont val="Times New Roman"/>
        <charset val="134"/>
      </rPr>
      <t xml:space="preserve">, CL.150, </t>
    </r>
    <r>
      <rPr>
        <sz val="9"/>
        <color rgb="FFFF0000"/>
        <rFont val="Times New Roman"/>
        <charset val="134"/>
      </rPr>
      <t xml:space="preserve">FLGD TO B16.5, </t>
    </r>
    <r>
      <rPr>
        <sz val="9"/>
        <color theme="1"/>
        <rFont val="Times New Roman"/>
        <charset val="134"/>
      </rPr>
      <t>FULL BORE</t>
    </r>
    <r>
      <rPr>
        <sz val="9"/>
        <color rgb="FFFF0000"/>
        <rFont val="Times New Roman"/>
        <charset val="134"/>
      </rPr>
      <t>, FLOATING BALL, LEVER, ASTM A105</t>
    </r>
  </si>
  <si>
    <r>
      <rPr>
        <sz val="9"/>
        <color theme="1"/>
        <rFont val="Times New Roman"/>
        <charset val="134"/>
      </rPr>
      <t xml:space="preserve">1 1/2", </t>
    </r>
    <r>
      <rPr>
        <sz val="9"/>
        <color rgb="FFFF0000"/>
        <rFont val="Times New Roman"/>
        <charset val="134"/>
      </rPr>
      <t>RF</t>
    </r>
    <r>
      <rPr>
        <sz val="9"/>
        <color theme="1"/>
        <rFont val="Times New Roman"/>
        <charset val="134"/>
      </rPr>
      <t xml:space="preserve">, CL.150, </t>
    </r>
    <r>
      <rPr>
        <sz val="9"/>
        <color rgb="FFFF0000"/>
        <rFont val="Times New Roman"/>
        <charset val="134"/>
      </rPr>
      <t xml:space="preserve">FLGD TO B16.5, </t>
    </r>
    <r>
      <rPr>
        <sz val="9"/>
        <color theme="1"/>
        <rFont val="Times New Roman"/>
        <charset val="134"/>
      </rPr>
      <t>FULL BORE</t>
    </r>
    <r>
      <rPr>
        <sz val="9"/>
        <color rgb="FFFF0000"/>
        <rFont val="Times New Roman"/>
        <charset val="134"/>
      </rPr>
      <t>, FLOATING BALL, LEVER, ASTM A105</t>
    </r>
  </si>
  <si>
    <r>
      <rPr>
        <sz val="9"/>
        <color theme="1"/>
        <rFont val="Times New Roman"/>
        <charset val="134"/>
      </rPr>
      <t xml:space="preserve">2", </t>
    </r>
    <r>
      <rPr>
        <sz val="9"/>
        <color rgb="FFFF0000"/>
        <rFont val="Times New Roman"/>
        <charset val="134"/>
      </rPr>
      <t>RF</t>
    </r>
    <r>
      <rPr>
        <sz val="9"/>
        <color theme="1"/>
        <rFont val="Times New Roman"/>
        <charset val="134"/>
      </rPr>
      <t xml:space="preserve">, CL.150, </t>
    </r>
    <r>
      <rPr>
        <sz val="9"/>
        <color rgb="FFFF0000"/>
        <rFont val="Times New Roman"/>
        <charset val="134"/>
      </rPr>
      <t>FLGD TO B16.5, FULL BORE, FLOATING BALL, LEVER, ASTM A105</t>
    </r>
  </si>
  <si>
    <r>
      <rPr>
        <sz val="9"/>
        <color theme="1"/>
        <rFont val="Times New Roman"/>
        <charset val="134"/>
      </rPr>
      <t xml:space="preserve">2", </t>
    </r>
    <r>
      <rPr>
        <sz val="9"/>
        <color rgb="FFFF0000"/>
        <rFont val="Times New Roman"/>
        <charset val="134"/>
      </rPr>
      <t>RF</t>
    </r>
    <r>
      <rPr>
        <sz val="9"/>
        <color theme="1"/>
        <rFont val="Times New Roman"/>
        <charset val="134"/>
      </rPr>
      <t xml:space="preserve">, CL.150, </t>
    </r>
    <r>
      <rPr>
        <sz val="9"/>
        <color rgb="FFFF0000"/>
        <rFont val="Times New Roman"/>
        <charset val="134"/>
      </rPr>
      <t xml:space="preserve">FLGD TO B16.5, </t>
    </r>
    <r>
      <rPr>
        <sz val="9"/>
        <color theme="1"/>
        <rFont val="Times New Roman"/>
        <charset val="134"/>
      </rPr>
      <t>FULL BORE</t>
    </r>
    <r>
      <rPr>
        <sz val="9"/>
        <color rgb="FFFF0000"/>
        <rFont val="Times New Roman"/>
        <charset val="134"/>
      </rPr>
      <t>, FLOATING BALL, LEVER, ASTM A105</t>
    </r>
  </si>
  <si>
    <r>
      <rPr>
        <sz val="9"/>
        <color theme="1"/>
        <rFont val="Times New Roman"/>
        <charset val="134"/>
      </rPr>
      <t xml:space="preserve">3", </t>
    </r>
    <r>
      <rPr>
        <sz val="9"/>
        <color rgb="FFFF0000"/>
        <rFont val="Times New Roman"/>
        <charset val="134"/>
      </rPr>
      <t>RF</t>
    </r>
    <r>
      <rPr>
        <sz val="9"/>
        <color theme="1"/>
        <rFont val="Times New Roman"/>
        <charset val="134"/>
      </rPr>
      <t xml:space="preserve">, CL.150, </t>
    </r>
    <r>
      <rPr>
        <sz val="9"/>
        <color rgb="FFFF0000"/>
        <rFont val="Times New Roman"/>
        <charset val="134"/>
      </rPr>
      <t>FLGD TO B16.5, FULL BORE, FLOATING BALL, LEVER, ASTM A105</t>
    </r>
  </si>
  <si>
    <r>
      <rPr>
        <sz val="9"/>
        <color theme="1"/>
        <rFont val="Times New Roman"/>
        <charset val="134"/>
      </rPr>
      <t xml:space="preserve">4", </t>
    </r>
    <r>
      <rPr>
        <sz val="9"/>
        <color rgb="FFFF0000"/>
        <rFont val="Times New Roman"/>
        <charset val="134"/>
      </rPr>
      <t>RF</t>
    </r>
    <r>
      <rPr>
        <sz val="9"/>
        <color theme="1"/>
        <rFont val="Times New Roman"/>
        <charset val="134"/>
      </rPr>
      <t xml:space="preserve">, CL.150, </t>
    </r>
    <r>
      <rPr>
        <sz val="9"/>
        <color rgb="FFFF0000"/>
        <rFont val="Times New Roman"/>
        <charset val="134"/>
      </rPr>
      <t>FLGD TO B16.5, FULL BORE, FLOATING BALL, LEVER, ASTM A105</t>
    </r>
  </si>
  <si>
    <r>
      <rPr>
        <sz val="9"/>
        <color theme="1"/>
        <rFont val="Times New Roman"/>
        <charset val="134"/>
      </rPr>
      <t xml:space="preserve">6", </t>
    </r>
    <r>
      <rPr>
        <sz val="9"/>
        <color rgb="FFFF0000"/>
        <rFont val="Times New Roman"/>
        <charset val="134"/>
      </rPr>
      <t>RF</t>
    </r>
    <r>
      <rPr>
        <sz val="9"/>
        <color theme="1"/>
        <rFont val="Times New Roman"/>
        <charset val="134"/>
      </rPr>
      <t xml:space="preserve">, CL.150, </t>
    </r>
    <r>
      <rPr>
        <sz val="9"/>
        <color rgb="FFFF0000"/>
        <rFont val="Times New Roman"/>
        <charset val="134"/>
      </rPr>
      <t xml:space="preserve">FLGD TO B16.5, </t>
    </r>
    <r>
      <rPr>
        <sz val="9"/>
        <color theme="1"/>
        <rFont val="Times New Roman"/>
        <charset val="134"/>
      </rPr>
      <t>FULL BORE</t>
    </r>
    <r>
      <rPr>
        <sz val="9"/>
        <color rgb="FFFF0000"/>
        <rFont val="Times New Roman"/>
        <charset val="134"/>
      </rPr>
      <t>, FLOATING BALL, LEVER, ASTM A105</t>
    </r>
  </si>
  <si>
    <r>
      <rPr>
        <sz val="9"/>
        <color theme="1"/>
        <rFont val="Times New Roman"/>
        <charset val="134"/>
      </rPr>
      <t xml:space="preserve">6", </t>
    </r>
    <r>
      <rPr>
        <sz val="9"/>
        <color rgb="FFFF0000"/>
        <rFont val="Times New Roman"/>
        <charset val="134"/>
      </rPr>
      <t>RF</t>
    </r>
    <r>
      <rPr>
        <sz val="9"/>
        <color theme="1"/>
        <rFont val="Times New Roman"/>
        <charset val="134"/>
      </rPr>
      <t xml:space="preserve">, CL.150, </t>
    </r>
    <r>
      <rPr>
        <sz val="9"/>
        <color rgb="FFFF0000"/>
        <rFont val="Times New Roman"/>
        <charset val="134"/>
      </rPr>
      <t>FLGD TO B16.5, FULL BORE, FLOATING BALL, LEVER, ASTM A105</t>
    </r>
  </si>
  <si>
    <r>
      <rPr>
        <sz val="9"/>
        <color theme="1"/>
        <rFont val="Times New Roman"/>
        <charset val="134"/>
      </rPr>
      <t xml:space="preserve">2", </t>
    </r>
    <r>
      <rPr>
        <sz val="9"/>
        <color rgb="FFFF0000"/>
        <rFont val="Times New Roman"/>
        <charset val="134"/>
      </rPr>
      <t xml:space="preserve">FF, </t>
    </r>
    <r>
      <rPr>
        <sz val="9"/>
        <color theme="1"/>
        <rFont val="Times New Roman"/>
        <charset val="134"/>
      </rPr>
      <t>CL.150,</t>
    </r>
    <r>
      <rPr>
        <sz val="9"/>
        <color rgb="FFFF0000"/>
        <rFont val="Times New Roman"/>
        <charset val="134"/>
      </rPr>
      <t xml:space="preserve"> DUAL PLATE, LUG TYPE, TO FIT BETWEEN B16.5 FLANGES, ASTM A105</t>
    </r>
  </si>
  <si>
    <r>
      <rPr>
        <sz val="9"/>
        <color theme="1"/>
        <rFont val="Times New Roman"/>
        <charset val="134"/>
      </rPr>
      <t xml:space="preserve">2", </t>
    </r>
    <r>
      <rPr>
        <sz val="9"/>
        <color rgb="FFFF0000"/>
        <rFont val="Times New Roman"/>
        <charset val="134"/>
      </rPr>
      <t xml:space="preserve">FF, </t>
    </r>
    <r>
      <rPr>
        <sz val="9"/>
        <color theme="1"/>
        <rFont val="Times New Roman"/>
        <charset val="134"/>
      </rPr>
      <t>CL.150</t>
    </r>
    <r>
      <rPr>
        <sz val="9"/>
        <color rgb="FFFF0000"/>
        <rFont val="Times New Roman"/>
        <charset val="134"/>
      </rPr>
      <t>, DUAL PLATE, LUG TYPE, TO FIT BETWEEN B16.5 FLANGES, ASTM A105</t>
    </r>
  </si>
  <si>
    <r>
      <rPr>
        <sz val="9"/>
        <color theme="1"/>
        <rFont val="Times New Roman"/>
        <charset val="134"/>
      </rPr>
      <t xml:space="preserve">3", </t>
    </r>
    <r>
      <rPr>
        <sz val="9"/>
        <color rgb="FFFF0000"/>
        <rFont val="Times New Roman"/>
        <charset val="134"/>
      </rPr>
      <t xml:space="preserve">FF, </t>
    </r>
    <r>
      <rPr>
        <sz val="9"/>
        <color theme="1"/>
        <rFont val="Times New Roman"/>
        <charset val="134"/>
      </rPr>
      <t>CL.150</t>
    </r>
    <r>
      <rPr>
        <sz val="9"/>
        <color rgb="FFFF0000"/>
        <rFont val="Times New Roman"/>
        <charset val="134"/>
      </rPr>
      <t>, DUAL PLATE, LUG TYPE, TO FIT BETWEEN B16.5 FLANGES, ASTM A105</t>
    </r>
  </si>
  <si>
    <r>
      <rPr>
        <sz val="9"/>
        <color theme="1"/>
        <rFont val="Times New Roman"/>
        <charset val="134"/>
      </rPr>
      <t xml:space="preserve">4", </t>
    </r>
    <r>
      <rPr>
        <sz val="9"/>
        <color rgb="FFFF0000"/>
        <rFont val="Times New Roman"/>
        <charset val="134"/>
      </rPr>
      <t xml:space="preserve">FF, </t>
    </r>
    <r>
      <rPr>
        <sz val="9"/>
        <color theme="1"/>
        <rFont val="Times New Roman"/>
        <charset val="134"/>
      </rPr>
      <t>CL.150</t>
    </r>
    <r>
      <rPr>
        <sz val="9"/>
        <color rgb="FFFF0000"/>
        <rFont val="Times New Roman"/>
        <charset val="134"/>
      </rPr>
      <t>, DUAL PLATE, LUG TYPE, TO FIT BETWEEN B16.5 FLANGES, ASTM A105</t>
    </r>
  </si>
  <si>
    <r>
      <rPr>
        <sz val="9"/>
        <color theme="1"/>
        <rFont val="Times New Roman"/>
        <charset val="134"/>
      </rPr>
      <t xml:space="preserve">3/4", </t>
    </r>
    <r>
      <rPr>
        <sz val="9"/>
        <color rgb="FFFF0000"/>
        <rFont val="Times New Roman"/>
        <charset val="134"/>
      </rPr>
      <t>RF</t>
    </r>
    <r>
      <rPr>
        <sz val="9"/>
        <color theme="1"/>
        <rFont val="Times New Roman"/>
        <charset val="134"/>
      </rPr>
      <t xml:space="preserve">, CL.150, </t>
    </r>
    <r>
      <rPr>
        <sz val="9"/>
        <color rgb="FFFF0000"/>
        <rFont val="Times New Roman"/>
        <charset val="134"/>
      </rPr>
      <t>FLGD TO B16.5, FULL BORE, FLOATING BALL, LEVER, ASTM A105</t>
    </r>
  </si>
  <si>
    <r>
      <rPr>
        <sz val="9"/>
        <color theme="1"/>
        <rFont val="Times New Roman"/>
        <charset val="134"/>
      </rPr>
      <t xml:space="preserve">1", </t>
    </r>
    <r>
      <rPr>
        <sz val="9"/>
        <color rgb="FFFF0000"/>
        <rFont val="Times New Roman"/>
        <charset val="134"/>
      </rPr>
      <t>RF</t>
    </r>
    <r>
      <rPr>
        <sz val="9"/>
        <color theme="1"/>
        <rFont val="Times New Roman"/>
        <charset val="134"/>
      </rPr>
      <t xml:space="preserve">, CL.150, </t>
    </r>
    <r>
      <rPr>
        <sz val="9"/>
        <color rgb="FFFF0000"/>
        <rFont val="Times New Roman"/>
        <charset val="134"/>
      </rPr>
      <t>FLGD TO B16.5, FULL BORE, FLOATING BALL, LEVER, ASTM A105</t>
    </r>
  </si>
  <si>
    <r>
      <rPr>
        <sz val="9"/>
        <color theme="1"/>
        <rFont val="Times New Roman"/>
        <charset val="134"/>
      </rPr>
      <t xml:space="preserve">2", </t>
    </r>
    <r>
      <rPr>
        <sz val="9"/>
        <color rgb="FFFF0000"/>
        <rFont val="Times New Roman"/>
        <charset val="134"/>
      </rPr>
      <t>RF</t>
    </r>
    <r>
      <rPr>
        <sz val="9"/>
        <color theme="1"/>
        <rFont val="Times New Roman"/>
        <charset val="134"/>
      </rPr>
      <t xml:space="preserve">, CL.150, </t>
    </r>
    <r>
      <rPr>
        <sz val="9"/>
        <color rgb="FFFF0000"/>
        <rFont val="Times New Roman"/>
        <charset val="134"/>
      </rPr>
      <t>FLGD TO B16.5,</t>
    </r>
    <r>
      <rPr>
        <sz val="9"/>
        <color theme="1"/>
        <rFont val="Times New Roman"/>
        <charset val="134"/>
      </rPr>
      <t xml:space="preserve"> FULL BORE,</t>
    </r>
    <r>
      <rPr>
        <sz val="9"/>
        <color rgb="FFFF0000"/>
        <rFont val="Times New Roman"/>
        <charset val="134"/>
      </rPr>
      <t xml:space="preserve"> FLOATING BALL, LEVER, ASTM A105</t>
    </r>
  </si>
  <si>
    <r>
      <rPr>
        <sz val="9"/>
        <color theme="1"/>
        <rFont val="Times New Roman"/>
        <charset val="134"/>
      </rPr>
      <t xml:space="preserve">3", </t>
    </r>
    <r>
      <rPr>
        <sz val="9"/>
        <color rgb="FFFF0000"/>
        <rFont val="Times New Roman"/>
        <charset val="134"/>
      </rPr>
      <t>RF</t>
    </r>
    <r>
      <rPr>
        <sz val="9"/>
        <color theme="1"/>
        <rFont val="Times New Roman"/>
        <charset val="134"/>
      </rPr>
      <t xml:space="preserve">, CL.150, </t>
    </r>
    <r>
      <rPr>
        <sz val="9"/>
        <color rgb="FFFF0000"/>
        <rFont val="Times New Roman"/>
        <charset val="134"/>
      </rPr>
      <t xml:space="preserve">FLGD TO B16.5, </t>
    </r>
    <r>
      <rPr>
        <sz val="9"/>
        <color theme="1"/>
        <rFont val="Times New Roman"/>
        <charset val="134"/>
      </rPr>
      <t>FULL BORE</t>
    </r>
    <r>
      <rPr>
        <sz val="9"/>
        <color rgb="FFFF0000"/>
        <rFont val="Times New Roman"/>
        <charset val="134"/>
      </rPr>
      <t>, FLOATING BALL, LEVER, ASTM A105</t>
    </r>
  </si>
  <si>
    <r>
      <rPr>
        <sz val="9"/>
        <color theme="1"/>
        <rFont val="Times New Roman"/>
        <charset val="134"/>
      </rPr>
      <t xml:space="preserve">3", </t>
    </r>
    <r>
      <rPr>
        <sz val="9"/>
        <color rgb="FFFF0000"/>
        <rFont val="Times New Roman"/>
        <charset val="134"/>
      </rPr>
      <t xml:space="preserve">FF, </t>
    </r>
    <r>
      <rPr>
        <sz val="9"/>
        <color theme="1"/>
        <rFont val="Times New Roman"/>
        <charset val="134"/>
      </rPr>
      <t>CL.150,</t>
    </r>
    <r>
      <rPr>
        <sz val="9"/>
        <color rgb="FFFF0000"/>
        <rFont val="Times New Roman"/>
        <charset val="134"/>
      </rPr>
      <t xml:space="preserve"> DUAL PLATE, LUG TYPE, TO FIT BETWEEN B16.5 FLANGES, ASTM A105</t>
    </r>
  </si>
  <si>
    <r>
      <rPr>
        <sz val="9"/>
        <color theme="1"/>
        <rFont val="Times New Roman"/>
        <charset val="134"/>
      </rPr>
      <t>2", CL. 150,</t>
    </r>
    <r>
      <rPr>
        <sz val="9"/>
        <color rgb="FFFF0000"/>
        <rFont val="Times New Roman"/>
        <charset val="134"/>
      </rPr>
      <t>RF,  FLOATING BALL,FULL BORE,DOUBLE BLOCK AND BLEED,NEEDLE TYPE,BI-DIRECTIONAL,ISO 17292+ ISO 15156</t>
    </r>
  </si>
  <si>
    <r>
      <rPr>
        <sz val="9"/>
        <color theme="1"/>
        <rFont val="Times New Roman"/>
        <charset val="134"/>
      </rPr>
      <t xml:space="preserve">1/2", </t>
    </r>
    <r>
      <rPr>
        <sz val="9"/>
        <color rgb="FFFF0000"/>
        <rFont val="Times New Roman"/>
        <charset val="134"/>
      </rPr>
      <t xml:space="preserve">FF, </t>
    </r>
    <r>
      <rPr>
        <sz val="9"/>
        <color theme="1"/>
        <rFont val="Times New Roman"/>
        <charset val="134"/>
      </rPr>
      <t>CL.150</t>
    </r>
    <r>
      <rPr>
        <sz val="9"/>
        <color rgb="FFFF0000"/>
        <rFont val="Times New Roman"/>
        <charset val="134"/>
      </rPr>
      <t>, DUAL PLATE, LUG TYPE, TO FIT BETWEEN B16.5 FLANGES, ASTM A105</t>
    </r>
  </si>
  <si>
    <r>
      <rPr>
        <sz val="9"/>
        <color theme="1"/>
        <rFont val="Times New Roman"/>
        <charset val="134"/>
      </rPr>
      <t xml:space="preserve">4", </t>
    </r>
    <r>
      <rPr>
        <sz val="9"/>
        <color rgb="FFFF0000"/>
        <rFont val="Times New Roman"/>
        <charset val="134"/>
      </rPr>
      <t>RF</t>
    </r>
    <r>
      <rPr>
        <sz val="9"/>
        <color theme="1"/>
        <rFont val="Times New Roman"/>
        <charset val="134"/>
      </rPr>
      <t xml:space="preserve">, CL.150, </t>
    </r>
    <r>
      <rPr>
        <sz val="9"/>
        <color rgb="FFFF0000"/>
        <rFont val="Times New Roman"/>
        <charset val="134"/>
      </rPr>
      <t xml:space="preserve">FLGD TO B16.5, </t>
    </r>
    <r>
      <rPr>
        <sz val="9"/>
        <color theme="1"/>
        <rFont val="Times New Roman"/>
        <charset val="134"/>
      </rPr>
      <t>FULL BORE</t>
    </r>
    <r>
      <rPr>
        <sz val="9"/>
        <color rgb="FFFF0000"/>
        <rFont val="Times New Roman"/>
        <charset val="134"/>
      </rPr>
      <t>, FLOATING BALL, LEVER, ASTM A105</t>
    </r>
  </si>
  <si>
    <r>
      <rPr>
        <sz val="9"/>
        <color theme="1"/>
        <rFont val="Times New Roman"/>
        <charset val="134"/>
      </rPr>
      <t xml:space="preserve">2", </t>
    </r>
    <r>
      <rPr>
        <sz val="9"/>
        <color rgb="FFFF0000"/>
        <rFont val="Times New Roman"/>
        <charset val="134"/>
      </rPr>
      <t xml:space="preserve">FF, </t>
    </r>
    <r>
      <rPr>
        <sz val="9"/>
        <color theme="1"/>
        <rFont val="Times New Roman"/>
        <charset val="134"/>
      </rPr>
      <t>CL.150</t>
    </r>
    <r>
      <rPr>
        <sz val="9"/>
        <color rgb="FFFF0000"/>
        <rFont val="Times New Roman"/>
        <charset val="134"/>
      </rPr>
      <t>, DUAL PLATE, LUG TYPE, TO FIT BETWEEN B16.5 FLANGES, API STD 594</t>
    </r>
  </si>
  <si>
    <r>
      <rPr>
        <sz val="9"/>
        <color theme="1"/>
        <rFont val="Times New Roman"/>
        <charset val="134"/>
      </rPr>
      <t xml:space="preserve">3", </t>
    </r>
    <r>
      <rPr>
        <sz val="9"/>
        <color rgb="FFFF0000"/>
        <rFont val="Times New Roman"/>
        <charset val="134"/>
      </rPr>
      <t xml:space="preserve">FF, </t>
    </r>
    <r>
      <rPr>
        <sz val="9"/>
        <color theme="1"/>
        <rFont val="Times New Roman"/>
        <charset val="134"/>
      </rPr>
      <t>CL.150</t>
    </r>
    <r>
      <rPr>
        <sz val="9"/>
        <color rgb="FFFF0000"/>
        <rFont val="Times New Roman"/>
        <charset val="134"/>
      </rPr>
      <t>, DUAL PLATE, LUG TYPE, TO FIT BETWEEN B16.5 FLANGES, API STD 594</t>
    </r>
  </si>
  <si>
    <r>
      <rPr>
        <sz val="9"/>
        <color theme="1"/>
        <rFont val="Times New Roman"/>
        <charset val="134"/>
      </rPr>
      <t>2", CL. 150</t>
    </r>
    <r>
      <rPr>
        <sz val="9"/>
        <color rgb="FFFF0000"/>
        <rFont val="Times New Roman"/>
        <charset val="134"/>
      </rPr>
      <t>,RF,  FLOATING BALL,FULL BORE,DOUBLE BLOCK AND BLEED,NEEDLE TYPE,BI-DIRECTIONAL,ISO 17292+ ISO 15156</t>
    </r>
  </si>
  <si>
    <r>
      <rPr>
        <sz val="9"/>
        <color theme="1"/>
        <rFont val="Times New Roman"/>
        <charset val="134"/>
      </rPr>
      <t>1/2"</t>
    </r>
    <r>
      <rPr>
        <sz val="9"/>
        <color rgb="FFFF0000"/>
        <rFont val="Times New Roman"/>
        <charset val="134"/>
      </rPr>
      <t>, RF,</t>
    </r>
    <r>
      <rPr>
        <sz val="9"/>
        <color theme="1"/>
        <rFont val="Times New Roman"/>
        <charset val="134"/>
      </rPr>
      <t xml:space="preserve"> CL.150, </t>
    </r>
    <r>
      <rPr>
        <sz val="9"/>
        <color rgb="FFFF0000"/>
        <rFont val="Times New Roman"/>
        <charset val="134"/>
      </rPr>
      <t xml:space="preserve">FLANGED, </t>
    </r>
    <r>
      <rPr>
        <sz val="9"/>
        <color theme="1"/>
        <rFont val="Times New Roman"/>
        <charset val="134"/>
      </rPr>
      <t>FULL BORE</t>
    </r>
    <r>
      <rPr>
        <sz val="9"/>
        <color rgb="FFFF0000"/>
        <rFont val="Times New Roman"/>
        <charset val="134"/>
      </rPr>
      <t>, FLOATING BALL, LONG,BOLTED EXTENSION, ASME B16.10/ISO 17292/ISO 15156</t>
    </r>
  </si>
  <si>
    <r>
      <rPr>
        <sz val="9"/>
        <color theme="1"/>
        <rFont val="Times New Roman"/>
        <charset val="134"/>
      </rPr>
      <t>3/4"</t>
    </r>
    <r>
      <rPr>
        <sz val="9"/>
        <color rgb="FFFF0000"/>
        <rFont val="Times New Roman"/>
        <charset val="134"/>
      </rPr>
      <t>, RF,</t>
    </r>
    <r>
      <rPr>
        <sz val="9"/>
        <color theme="1"/>
        <rFont val="Times New Roman"/>
        <charset val="134"/>
      </rPr>
      <t xml:space="preserve"> CL.150, </t>
    </r>
    <r>
      <rPr>
        <sz val="9"/>
        <color rgb="FFFF0000"/>
        <rFont val="Times New Roman"/>
        <charset val="134"/>
      </rPr>
      <t xml:space="preserve">FLANGED, </t>
    </r>
    <r>
      <rPr>
        <sz val="9"/>
        <color theme="1"/>
        <rFont val="Times New Roman"/>
        <charset val="134"/>
      </rPr>
      <t>FULL BORE</t>
    </r>
    <r>
      <rPr>
        <sz val="9"/>
        <color rgb="FFFF0000"/>
        <rFont val="Times New Roman"/>
        <charset val="134"/>
      </rPr>
      <t>, FLOATING BALL, LONG,BOLTED EXTENSION, ASME B16.10/ISO 17292/ISO 15156</t>
    </r>
  </si>
  <si>
    <r>
      <rPr>
        <sz val="9"/>
        <color theme="1"/>
        <rFont val="Times New Roman"/>
        <charset val="134"/>
      </rPr>
      <t>1"</t>
    </r>
    <r>
      <rPr>
        <sz val="9"/>
        <color rgb="FFFF0000"/>
        <rFont val="Times New Roman"/>
        <charset val="134"/>
      </rPr>
      <t>, RF,</t>
    </r>
    <r>
      <rPr>
        <sz val="9"/>
        <color theme="1"/>
        <rFont val="Times New Roman"/>
        <charset val="134"/>
      </rPr>
      <t xml:space="preserve"> CL.150, </t>
    </r>
    <r>
      <rPr>
        <sz val="9"/>
        <color rgb="FFFF0000"/>
        <rFont val="Times New Roman"/>
        <charset val="134"/>
      </rPr>
      <t xml:space="preserve">FLANGED, </t>
    </r>
    <r>
      <rPr>
        <sz val="9"/>
        <color theme="1"/>
        <rFont val="Times New Roman"/>
        <charset val="134"/>
      </rPr>
      <t>FULL BORE</t>
    </r>
    <r>
      <rPr>
        <sz val="9"/>
        <color rgb="FFFF0000"/>
        <rFont val="Times New Roman"/>
        <charset val="134"/>
      </rPr>
      <t>, FLOATING BALL, LONG,BOLTED EXTENSION, ASME B16.10/ISO 17292/ISO 15156</t>
    </r>
  </si>
  <si>
    <r>
      <rPr>
        <sz val="9"/>
        <color theme="1"/>
        <rFont val="Times New Roman"/>
        <charset val="134"/>
      </rPr>
      <t>2"</t>
    </r>
    <r>
      <rPr>
        <sz val="9"/>
        <color rgb="FFFF0000"/>
        <rFont val="Times New Roman"/>
        <charset val="134"/>
      </rPr>
      <t>, RF,</t>
    </r>
    <r>
      <rPr>
        <sz val="9"/>
        <color theme="1"/>
        <rFont val="Times New Roman"/>
        <charset val="134"/>
      </rPr>
      <t xml:space="preserve"> CL.150, </t>
    </r>
    <r>
      <rPr>
        <sz val="9"/>
        <color rgb="FFFF0000"/>
        <rFont val="Times New Roman"/>
        <charset val="134"/>
      </rPr>
      <t>FLANGED, FULL BORE, FLOATING BALL, LONG,BOLTED EXTENSION, ASME B16.10/ISO 17292/ISO 15156</t>
    </r>
  </si>
  <si>
    <t>Body: Nickel Aluminium Bronze;Trim: Al Bronze, PTFE</t>
  </si>
  <si>
    <r>
      <rPr>
        <sz val="9"/>
        <color theme="1"/>
        <rFont val="Times New Roman"/>
        <charset val="134"/>
      </rPr>
      <t>1"</t>
    </r>
    <r>
      <rPr>
        <sz val="9"/>
        <color rgb="FFFF0000"/>
        <rFont val="Times New Roman"/>
        <charset val="134"/>
      </rPr>
      <t>, RF,</t>
    </r>
    <r>
      <rPr>
        <sz val="9"/>
        <color theme="1"/>
        <rFont val="Times New Roman"/>
        <charset val="134"/>
      </rPr>
      <t xml:space="preserve"> CL.300, </t>
    </r>
    <r>
      <rPr>
        <sz val="9"/>
        <color rgb="FFFF0000"/>
        <rFont val="Times New Roman"/>
        <charset val="134"/>
      </rPr>
      <t xml:space="preserve">FLANGED, </t>
    </r>
    <r>
      <rPr>
        <sz val="9"/>
        <color theme="1"/>
        <rFont val="Times New Roman"/>
        <charset val="134"/>
      </rPr>
      <t>FULL BORE</t>
    </r>
    <r>
      <rPr>
        <sz val="9"/>
        <color rgb="FFFF0000"/>
        <rFont val="Times New Roman"/>
        <charset val="134"/>
      </rPr>
      <t>, FLOATING BALL, LONG,BOLTED EXTENSION, ASME B16.10/ISO 17292/ISO 15156</t>
    </r>
  </si>
  <si>
    <t>Body: Low Temp Carbon Steel;Trim: 825, PTFE/PEEK</t>
  </si>
  <si>
    <r>
      <rPr>
        <sz val="9"/>
        <color theme="1"/>
        <rFont val="Times New Roman"/>
        <charset val="134"/>
      </rPr>
      <t>2"</t>
    </r>
    <r>
      <rPr>
        <sz val="9"/>
        <color rgb="FFFF0000"/>
        <rFont val="Times New Roman"/>
        <charset val="134"/>
      </rPr>
      <t>, RF,</t>
    </r>
    <r>
      <rPr>
        <sz val="9"/>
        <color theme="1"/>
        <rFont val="Times New Roman"/>
        <charset val="134"/>
      </rPr>
      <t xml:space="preserve"> CL.300, </t>
    </r>
    <r>
      <rPr>
        <sz val="9"/>
        <color rgb="FFFF0000"/>
        <rFont val="Times New Roman"/>
        <charset val="134"/>
      </rPr>
      <t>FLANGED, FULL BORE, FLOATING BALL, LONG,BOLTED EXTENSION, ASME B16.10/ISO 17292/ISO 15156</t>
    </r>
  </si>
  <si>
    <r>
      <rPr>
        <sz val="9"/>
        <color theme="1"/>
        <rFont val="Times New Roman"/>
        <charset val="134"/>
      </rPr>
      <t xml:space="preserve">2", </t>
    </r>
    <r>
      <rPr>
        <sz val="9"/>
        <color rgb="FFFF0000"/>
        <rFont val="Times New Roman"/>
        <charset val="134"/>
      </rPr>
      <t xml:space="preserve">FF, </t>
    </r>
    <r>
      <rPr>
        <sz val="9"/>
        <color theme="1"/>
        <rFont val="Times New Roman"/>
        <charset val="134"/>
      </rPr>
      <t>CL.300</t>
    </r>
    <r>
      <rPr>
        <sz val="9"/>
        <color rgb="FFFF0000"/>
        <rFont val="Times New Roman"/>
        <charset val="134"/>
      </rPr>
      <t>, DUAL PLATE, LUG TYPE, TO FIT BETWEEN B16.5 FLANGES, API STD 594</t>
    </r>
  </si>
  <si>
    <t>Body: LTCS + 825 Clad;Trim: 825, PTFE/PEEK</t>
  </si>
  <si>
    <r>
      <rPr>
        <sz val="9"/>
        <color theme="1"/>
        <rFont val="Times New Roman"/>
        <charset val="134"/>
      </rPr>
      <t>16"</t>
    </r>
    <r>
      <rPr>
        <sz val="9"/>
        <color rgb="FFFF0000"/>
        <rFont val="Times New Roman"/>
        <charset val="134"/>
      </rPr>
      <t>, RF,</t>
    </r>
    <r>
      <rPr>
        <sz val="9"/>
        <color theme="1"/>
        <rFont val="Times New Roman"/>
        <charset val="134"/>
      </rPr>
      <t xml:space="preserve"> CL.300, </t>
    </r>
    <r>
      <rPr>
        <sz val="9"/>
        <color rgb="FFFF0000"/>
        <rFont val="Times New Roman"/>
        <charset val="134"/>
      </rPr>
      <t>FLANGED, FULL BORE, FLOATING BALL, LONG,BOLTED EXTENSION, ASME B16.10/ISO 17292/ISO 15156</t>
    </r>
  </si>
  <si>
    <r>
      <rPr>
        <sz val="9"/>
        <color theme="1"/>
        <rFont val="Times New Roman"/>
        <charset val="134"/>
      </rPr>
      <t>1"</t>
    </r>
    <r>
      <rPr>
        <sz val="9"/>
        <color rgb="FFFF0000"/>
        <rFont val="Times New Roman"/>
        <charset val="134"/>
      </rPr>
      <t>, RF,</t>
    </r>
    <r>
      <rPr>
        <sz val="9"/>
        <color theme="1"/>
        <rFont val="Times New Roman"/>
        <charset val="134"/>
      </rPr>
      <t xml:space="preserve"> CL.600, </t>
    </r>
    <r>
      <rPr>
        <sz val="9"/>
        <color rgb="FFFF0000"/>
        <rFont val="Times New Roman"/>
        <charset val="134"/>
      </rPr>
      <t xml:space="preserve">FLANGED, </t>
    </r>
    <r>
      <rPr>
        <sz val="9"/>
        <color theme="1"/>
        <rFont val="Times New Roman"/>
        <charset val="134"/>
      </rPr>
      <t>FULL BORE</t>
    </r>
    <r>
      <rPr>
        <sz val="9"/>
        <color rgb="FFFF0000"/>
        <rFont val="Times New Roman"/>
        <charset val="134"/>
      </rPr>
      <t>, FLOATING BALL, LONG,BOLTED EXTENSION, ASME B16.10/ISO 17292/ISO 15156</t>
    </r>
  </si>
  <si>
    <r>
      <rPr>
        <sz val="9"/>
        <color theme="1"/>
        <rFont val="Times New Roman"/>
        <charset val="134"/>
      </rPr>
      <t>1 1/2"</t>
    </r>
    <r>
      <rPr>
        <sz val="9"/>
        <color rgb="FFFF0000"/>
        <rFont val="Times New Roman"/>
        <charset val="134"/>
      </rPr>
      <t>, RF,</t>
    </r>
    <r>
      <rPr>
        <sz val="9"/>
        <color theme="1"/>
        <rFont val="Times New Roman"/>
        <charset val="134"/>
      </rPr>
      <t xml:space="preserve"> CL.600, </t>
    </r>
    <r>
      <rPr>
        <sz val="9"/>
        <color rgb="FFFF0000"/>
        <rFont val="Times New Roman"/>
        <charset val="134"/>
      </rPr>
      <t xml:space="preserve">FLANGED, </t>
    </r>
    <r>
      <rPr>
        <sz val="9"/>
        <color theme="1"/>
        <rFont val="Times New Roman"/>
        <charset val="134"/>
      </rPr>
      <t>FULL BORE</t>
    </r>
    <r>
      <rPr>
        <sz val="9"/>
        <color rgb="FFFF0000"/>
        <rFont val="Times New Roman"/>
        <charset val="134"/>
      </rPr>
      <t>, FLOATING BALL, LONG,BOLTED EXTENSION, ASME B16.10/ISO 17292/ISO 15156</t>
    </r>
  </si>
  <si>
    <r>
      <rPr>
        <sz val="9"/>
        <color theme="1"/>
        <rFont val="Times New Roman"/>
        <charset val="134"/>
      </rPr>
      <t>2"</t>
    </r>
    <r>
      <rPr>
        <sz val="9"/>
        <color rgb="FFFF0000"/>
        <rFont val="Times New Roman"/>
        <charset val="134"/>
      </rPr>
      <t>, RF,</t>
    </r>
    <r>
      <rPr>
        <sz val="9"/>
        <color theme="1"/>
        <rFont val="Times New Roman"/>
        <charset val="134"/>
      </rPr>
      <t xml:space="preserve"> CL.600, </t>
    </r>
    <r>
      <rPr>
        <sz val="9"/>
        <color rgb="FFFF0000"/>
        <rFont val="Times New Roman"/>
        <charset val="134"/>
      </rPr>
      <t>FLANGED, FULL BORE, FLOATING BALL, LONG,BOLTED EXTENSION, ASME B16.10/ISO 17292/ISO 15156</t>
    </r>
  </si>
  <si>
    <r>
      <rPr>
        <sz val="9"/>
        <color theme="1"/>
        <rFont val="Times New Roman"/>
        <charset val="134"/>
      </rPr>
      <t>3"</t>
    </r>
    <r>
      <rPr>
        <sz val="9"/>
        <color rgb="FFFF0000"/>
        <rFont val="Times New Roman"/>
        <charset val="134"/>
      </rPr>
      <t>, RF,</t>
    </r>
    <r>
      <rPr>
        <sz val="9"/>
        <color theme="1"/>
        <rFont val="Times New Roman"/>
        <charset val="134"/>
      </rPr>
      <t xml:space="preserve"> CL.600, </t>
    </r>
    <r>
      <rPr>
        <sz val="9"/>
        <color rgb="FFFF0000"/>
        <rFont val="Times New Roman"/>
        <charset val="134"/>
      </rPr>
      <t>FLANGED, FULL BORE, FLOATING BALL, LONG,BOLTED EXTENSION, ASME B16.10/ISO 17292/ISO 15156</t>
    </r>
  </si>
  <si>
    <r>
      <rPr>
        <sz val="9"/>
        <color theme="1"/>
        <rFont val="Times New Roman"/>
        <charset val="134"/>
      </rPr>
      <t>4"</t>
    </r>
    <r>
      <rPr>
        <sz val="9"/>
        <color rgb="FFFF0000"/>
        <rFont val="Times New Roman"/>
        <charset val="134"/>
      </rPr>
      <t>, RF,</t>
    </r>
    <r>
      <rPr>
        <sz val="9"/>
        <color theme="1"/>
        <rFont val="Times New Roman"/>
        <charset val="134"/>
      </rPr>
      <t xml:space="preserve"> CL.600, </t>
    </r>
    <r>
      <rPr>
        <sz val="9"/>
        <color rgb="FFFF0000"/>
        <rFont val="Times New Roman"/>
        <charset val="134"/>
      </rPr>
      <t xml:space="preserve">FLANGED, </t>
    </r>
    <r>
      <rPr>
        <sz val="9"/>
        <color theme="1"/>
        <rFont val="Times New Roman"/>
        <charset val="134"/>
      </rPr>
      <t>FULL BORE</t>
    </r>
    <r>
      <rPr>
        <sz val="9"/>
        <color rgb="FFFF0000"/>
        <rFont val="Times New Roman"/>
        <charset val="134"/>
      </rPr>
      <t>, FLOATING BALL, LONG,BOLTED EXTENSION, ASME B16.10/ISO 17292/ISO 15156</t>
    </r>
  </si>
  <si>
    <r>
      <rPr>
        <sz val="9"/>
        <color theme="1"/>
        <rFont val="Times New Roman"/>
        <charset val="134"/>
      </rPr>
      <t>6"</t>
    </r>
    <r>
      <rPr>
        <sz val="9"/>
        <color rgb="FFFF0000"/>
        <rFont val="Times New Roman"/>
        <charset val="134"/>
      </rPr>
      <t>, RF,</t>
    </r>
    <r>
      <rPr>
        <sz val="9"/>
        <color theme="1"/>
        <rFont val="Times New Roman"/>
        <charset val="134"/>
      </rPr>
      <t xml:space="preserve"> CL.600, </t>
    </r>
    <r>
      <rPr>
        <sz val="9"/>
        <color rgb="FFFF0000"/>
        <rFont val="Times New Roman"/>
        <charset val="134"/>
      </rPr>
      <t xml:space="preserve">FLANGED, </t>
    </r>
    <r>
      <rPr>
        <sz val="9"/>
        <color theme="1"/>
        <rFont val="Times New Roman"/>
        <charset val="134"/>
      </rPr>
      <t>FULL BORE</t>
    </r>
    <r>
      <rPr>
        <sz val="9"/>
        <color rgb="FFFF0000"/>
        <rFont val="Times New Roman"/>
        <charset val="134"/>
      </rPr>
      <t>, FLOATING BALL, LONG,BOLTED EXTENSION, ASME B16.10/ISO 17292/ISO 15156</t>
    </r>
  </si>
  <si>
    <r>
      <rPr>
        <sz val="9"/>
        <color theme="1"/>
        <rFont val="Times New Roman"/>
        <charset val="134"/>
      </rPr>
      <t xml:space="preserve">2", </t>
    </r>
    <r>
      <rPr>
        <sz val="9"/>
        <color rgb="FFFF0000"/>
        <rFont val="Times New Roman"/>
        <charset val="134"/>
      </rPr>
      <t xml:space="preserve">FF, </t>
    </r>
    <r>
      <rPr>
        <sz val="9"/>
        <color theme="1"/>
        <rFont val="Times New Roman"/>
        <charset val="134"/>
      </rPr>
      <t>CL.600</t>
    </r>
    <r>
      <rPr>
        <sz val="9"/>
        <color rgb="FFFF0000"/>
        <rFont val="Times New Roman"/>
        <charset val="134"/>
      </rPr>
      <t>, DUAL PLATE, LUG TYPE, TO FIT BETWEEN B16.5 FLANGES, API STD 594</t>
    </r>
  </si>
  <si>
    <r>
      <rPr>
        <sz val="9"/>
        <color theme="1"/>
        <rFont val="Times New Roman"/>
        <charset val="134"/>
      </rPr>
      <t xml:space="preserve">1 1/2", </t>
    </r>
    <r>
      <rPr>
        <sz val="9"/>
        <color rgb="FFFF0000"/>
        <rFont val="Times New Roman"/>
        <charset val="134"/>
      </rPr>
      <t xml:space="preserve">FF, </t>
    </r>
    <r>
      <rPr>
        <sz val="9"/>
        <color theme="1"/>
        <rFont val="Times New Roman"/>
        <charset val="134"/>
      </rPr>
      <t>CL.600</t>
    </r>
    <r>
      <rPr>
        <sz val="9"/>
        <color rgb="FFFF0000"/>
        <rFont val="Times New Roman"/>
        <charset val="134"/>
      </rPr>
      <t>, DUAL PLATE, LUG TYPE, TO FIT BETWEEN B16.5 FLANGES, API STD 594</t>
    </r>
  </si>
  <si>
    <r>
      <rPr>
        <sz val="9"/>
        <color theme="1"/>
        <rFont val="Times New Roman"/>
        <charset val="134"/>
      </rPr>
      <t>1/2"</t>
    </r>
    <r>
      <rPr>
        <sz val="9"/>
        <color rgb="FFFF0000"/>
        <rFont val="Times New Roman"/>
        <charset val="134"/>
      </rPr>
      <t>, RF,</t>
    </r>
    <r>
      <rPr>
        <sz val="9"/>
        <color theme="1"/>
        <rFont val="Times New Roman"/>
        <charset val="134"/>
      </rPr>
      <t xml:space="preserve"> CL.600, </t>
    </r>
    <r>
      <rPr>
        <sz val="9"/>
        <color rgb="FFFF0000"/>
        <rFont val="Times New Roman"/>
        <charset val="134"/>
      </rPr>
      <t xml:space="preserve">FLANGED, </t>
    </r>
    <r>
      <rPr>
        <sz val="9"/>
        <color theme="1"/>
        <rFont val="Times New Roman"/>
        <charset val="134"/>
      </rPr>
      <t>FULL BORE</t>
    </r>
    <r>
      <rPr>
        <sz val="9"/>
        <color rgb="FFFF0000"/>
        <rFont val="Times New Roman"/>
        <charset val="134"/>
      </rPr>
      <t>, FLOATING BALL, LONG,BOLTED EXTENSION, ASME B16.10/ISO 17292/ISO 15156</t>
    </r>
  </si>
  <si>
    <r>
      <rPr>
        <sz val="9"/>
        <color theme="1"/>
        <rFont val="Times New Roman"/>
        <charset val="134"/>
      </rPr>
      <t>3"</t>
    </r>
    <r>
      <rPr>
        <sz val="9"/>
        <color rgb="FFFF0000"/>
        <rFont val="Times New Roman"/>
        <charset val="134"/>
      </rPr>
      <t>, RF,</t>
    </r>
    <r>
      <rPr>
        <sz val="9"/>
        <color theme="1"/>
        <rFont val="Times New Roman"/>
        <charset val="134"/>
      </rPr>
      <t xml:space="preserve"> CL.600, </t>
    </r>
    <r>
      <rPr>
        <sz val="9"/>
        <color rgb="FFFF0000"/>
        <rFont val="Times New Roman"/>
        <charset val="134"/>
      </rPr>
      <t xml:space="preserve">FLANGED, </t>
    </r>
    <r>
      <rPr>
        <sz val="9"/>
        <color theme="1"/>
        <rFont val="Times New Roman"/>
        <charset val="134"/>
      </rPr>
      <t>FULL BORE</t>
    </r>
    <r>
      <rPr>
        <sz val="9"/>
        <color rgb="FFFF0000"/>
        <rFont val="Times New Roman"/>
        <charset val="134"/>
      </rPr>
      <t>, FLOATING BALL, LONG,BOLTED EXTENSION, ASME B16.10/ISO 17292/ISO 15156</t>
    </r>
  </si>
  <si>
    <r>
      <rPr>
        <sz val="9"/>
        <color theme="1"/>
        <rFont val="Times New Roman"/>
        <charset val="134"/>
      </rPr>
      <t>1"</t>
    </r>
    <r>
      <rPr>
        <sz val="9"/>
        <color rgb="FFFF0000"/>
        <rFont val="Times New Roman"/>
        <charset val="134"/>
      </rPr>
      <t>, RF,</t>
    </r>
    <r>
      <rPr>
        <sz val="9"/>
        <color theme="1"/>
        <rFont val="Times New Roman"/>
        <charset val="134"/>
      </rPr>
      <t xml:space="preserve"> CL.900, </t>
    </r>
    <r>
      <rPr>
        <sz val="9"/>
        <color rgb="FFFF0000"/>
        <rFont val="Times New Roman"/>
        <charset val="134"/>
      </rPr>
      <t xml:space="preserve">FLANGED, </t>
    </r>
    <r>
      <rPr>
        <sz val="9"/>
        <color theme="1"/>
        <rFont val="Times New Roman"/>
        <charset val="134"/>
      </rPr>
      <t>FULL BORE</t>
    </r>
    <r>
      <rPr>
        <sz val="9"/>
        <color rgb="FFFF0000"/>
        <rFont val="Times New Roman"/>
        <charset val="134"/>
      </rPr>
      <t>, FLOATING BALL, LONG,BOLTED EXTENSION, ASME B16.10/ISO 17292/ISO 15156</t>
    </r>
  </si>
  <si>
    <r>
      <rPr>
        <sz val="9"/>
        <color theme="1"/>
        <rFont val="Times New Roman"/>
        <charset val="134"/>
      </rPr>
      <t>1 1/2"</t>
    </r>
    <r>
      <rPr>
        <sz val="9"/>
        <color rgb="FFFF0000"/>
        <rFont val="Times New Roman"/>
        <charset val="134"/>
      </rPr>
      <t>, RF,</t>
    </r>
    <r>
      <rPr>
        <sz val="9"/>
        <color theme="1"/>
        <rFont val="Times New Roman"/>
        <charset val="134"/>
      </rPr>
      <t xml:space="preserve"> CL.900, </t>
    </r>
    <r>
      <rPr>
        <sz val="9"/>
        <color rgb="FFFF0000"/>
        <rFont val="Times New Roman"/>
        <charset val="134"/>
      </rPr>
      <t xml:space="preserve">FLANGED, </t>
    </r>
    <r>
      <rPr>
        <sz val="9"/>
        <color theme="1"/>
        <rFont val="Times New Roman"/>
        <charset val="134"/>
      </rPr>
      <t>FULL BORE</t>
    </r>
    <r>
      <rPr>
        <sz val="9"/>
        <color rgb="FFFF0000"/>
        <rFont val="Times New Roman"/>
        <charset val="134"/>
      </rPr>
      <t>, FLOATING BALL, LONG,BOLTED EXTENSION, ASME B16.10/ISO 17292/ISO 15156</t>
    </r>
  </si>
  <si>
    <r>
      <rPr>
        <sz val="9"/>
        <color theme="1"/>
        <rFont val="Times New Roman"/>
        <charset val="134"/>
      </rPr>
      <t>2"</t>
    </r>
    <r>
      <rPr>
        <sz val="9"/>
        <color rgb="FFFF0000"/>
        <rFont val="Times New Roman"/>
        <charset val="134"/>
      </rPr>
      <t>, RF,</t>
    </r>
    <r>
      <rPr>
        <sz val="9"/>
        <color theme="1"/>
        <rFont val="Times New Roman"/>
        <charset val="134"/>
      </rPr>
      <t xml:space="preserve"> CL.900, </t>
    </r>
    <r>
      <rPr>
        <sz val="9"/>
        <color rgb="FFFF0000"/>
        <rFont val="Times New Roman"/>
        <charset val="134"/>
      </rPr>
      <t>FLANGED, FULL BORE, FLOATING BALL, LONG,BOLTED EXTENSION, ASME B16.10/ISO 17292/ISO 15156</t>
    </r>
  </si>
  <si>
    <r>
      <rPr>
        <sz val="9"/>
        <color theme="1"/>
        <rFont val="Times New Roman"/>
        <charset val="134"/>
      </rPr>
      <t>6"</t>
    </r>
    <r>
      <rPr>
        <sz val="9"/>
        <color rgb="FFFF0000"/>
        <rFont val="Times New Roman"/>
        <charset val="134"/>
      </rPr>
      <t>, RF,</t>
    </r>
    <r>
      <rPr>
        <sz val="9"/>
        <color theme="1"/>
        <rFont val="Times New Roman"/>
        <charset val="134"/>
      </rPr>
      <t xml:space="preserve"> CL.900, </t>
    </r>
    <r>
      <rPr>
        <sz val="9"/>
        <color rgb="FFFF0000"/>
        <rFont val="Times New Roman"/>
        <charset val="134"/>
      </rPr>
      <t>FLANGED, FULL BORE, FLOATING BALL, LONG,BOLTED EXTENSION, ASME B16.10/ISO 17292/ISO 15156</t>
    </r>
  </si>
  <si>
    <r>
      <rPr>
        <sz val="9"/>
        <color theme="1"/>
        <rFont val="Times New Roman"/>
        <charset val="134"/>
      </rPr>
      <t>10"</t>
    </r>
    <r>
      <rPr>
        <sz val="9"/>
        <color rgb="FFFF0000"/>
        <rFont val="Times New Roman"/>
        <charset val="134"/>
      </rPr>
      <t>, RF,</t>
    </r>
    <r>
      <rPr>
        <sz val="9"/>
        <color theme="1"/>
        <rFont val="Times New Roman"/>
        <charset val="134"/>
      </rPr>
      <t xml:space="preserve"> CL.900, </t>
    </r>
    <r>
      <rPr>
        <sz val="9"/>
        <color rgb="FFFF0000"/>
        <rFont val="Times New Roman"/>
        <charset val="134"/>
      </rPr>
      <t>FLANGED, FULL BORE, FLOATING BALL, LONG,BOLTED EXTENSION, ASME B16.10/ISO 17292/ISO 15156</t>
    </r>
  </si>
  <si>
    <r>
      <rPr>
        <sz val="9"/>
        <color theme="1"/>
        <rFont val="Times New Roman"/>
        <charset val="134"/>
      </rPr>
      <t xml:space="preserve">2", </t>
    </r>
    <r>
      <rPr>
        <sz val="9"/>
        <color rgb="FFFF0000"/>
        <rFont val="Times New Roman"/>
        <charset val="134"/>
      </rPr>
      <t xml:space="preserve">FF, </t>
    </r>
    <r>
      <rPr>
        <sz val="9"/>
        <color theme="1"/>
        <rFont val="Times New Roman"/>
        <charset val="134"/>
      </rPr>
      <t>CL.900</t>
    </r>
    <r>
      <rPr>
        <sz val="9"/>
        <color rgb="FFFF0000"/>
        <rFont val="Times New Roman"/>
        <charset val="134"/>
      </rPr>
      <t>, DUAL PLATE, LUG TYPE, TO FIT BETWEEN B16.5 FLANGES, API STD 594</t>
    </r>
  </si>
  <si>
    <r>
      <rPr>
        <sz val="9"/>
        <color theme="1"/>
        <rFont val="Times New Roman"/>
        <charset val="134"/>
      </rPr>
      <t xml:space="preserve">3", </t>
    </r>
    <r>
      <rPr>
        <sz val="9"/>
        <color rgb="FFFF0000"/>
        <rFont val="Times New Roman"/>
        <charset val="134"/>
      </rPr>
      <t xml:space="preserve">FF, </t>
    </r>
    <r>
      <rPr>
        <sz val="9"/>
        <color theme="1"/>
        <rFont val="Times New Roman"/>
        <charset val="134"/>
      </rPr>
      <t>CL.900</t>
    </r>
    <r>
      <rPr>
        <sz val="9"/>
        <color rgb="FFFF0000"/>
        <rFont val="Times New Roman"/>
        <charset val="134"/>
      </rPr>
      <t>, DUAL PLATE, LUG TYPE, TO FIT BETWEEN B16.5 FLANGES, API STD 594</t>
    </r>
  </si>
  <si>
    <r>
      <rPr>
        <sz val="9"/>
        <color theme="1"/>
        <rFont val="Times New Roman"/>
        <charset val="134"/>
      </rPr>
      <t xml:space="preserve">6", </t>
    </r>
    <r>
      <rPr>
        <sz val="9"/>
        <color rgb="FFFF0000"/>
        <rFont val="Times New Roman"/>
        <charset val="134"/>
      </rPr>
      <t xml:space="preserve">FF, </t>
    </r>
    <r>
      <rPr>
        <sz val="9"/>
        <color theme="1"/>
        <rFont val="Times New Roman"/>
        <charset val="134"/>
      </rPr>
      <t>CL.900</t>
    </r>
    <r>
      <rPr>
        <sz val="9"/>
        <color rgb="FFFF0000"/>
        <rFont val="Times New Roman"/>
        <charset val="134"/>
      </rPr>
      <t>, DUAL PLATE, LUG TYPE, TO FIT BETWEEN B16.5 FLANGES, API STD 594</t>
    </r>
  </si>
  <si>
    <r>
      <rPr>
        <sz val="9"/>
        <color theme="1"/>
        <rFont val="Times New Roman"/>
        <charset val="134"/>
      </rPr>
      <t xml:space="preserve">1 1/2", </t>
    </r>
    <r>
      <rPr>
        <sz val="9"/>
        <color rgb="FFFF0000"/>
        <rFont val="Times New Roman"/>
        <charset val="134"/>
      </rPr>
      <t xml:space="preserve">FF, </t>
    </r>
    <r>
      <rPr>
        <sz val="9"/>
        <color theme="1"/>
        <rFont val="Times New Roman"/>
        <charset val="134"/>
      </rPr>
      <t>CL.900</t>
    </r>
    <r>
      <rPr>
        <sz val="9"/>
        <color rgb="FFFF0000"/>
        <rFont val="Times New Roman"/>
        <charset val="134"/>
      </rPr>
      <t>, DUAL PLATE, LUG TYPE, TO FIT BETWEEN B16.5 FLANGES, API STD 594</t>
    </r>
  </si>
  <si>
    <t>2", RF, CL.900, FULL BORE,DOUBLE BLOCK AND BLEED,  NEEDLE TYPE,BI-DIRECTIONA,TRUNNION, ISO 17292/ISO 15156</t>
  </si>
  <si>
    <r>
      <rPr>
        <sz val="9"/>
        <color theme="1"/>
        <rFont val="Times New Roman"/>
        <charset val="134"/>
      </rPr>
      <t>1/2"</t>
    </r>
    <r>
      <rPr>
        <sz val="9"/>
        <color rgb="FFFF0000"/>
        <rFont val="Times New Roman"/>
        <charset val="134"/>
      </rPr>
      <t>, RF,</t>
    </r>
    <r>
      <rPr>
        <sz val="9"/>
        <color theme="1"/>
        <rFont val="Times New Roman"/>
        <charset val="134"/>
      </rPr>
      <t xml:space="preserve"> CL.900, </t>
    </r>
    <r>
      <rPr>
        <sz val="9"/>
        <color rgb="FFFF0000"/>
        <rFont val="Times New Roman"/>
        <charset val="134"/>
      </rPr>
      <t xml:space="preserve">FLANGED, </t>
    </r>
    <r>
      <rPr>
        <sz val="9"/>
        <color theme="1"/>
        <rFont val="Times New Roman"/>
        <charset val="134"/>
      </rPr>
      <t>FULL BORE</t>
    </r>
    <r>
      <rPr>
        <sz val="9"/>
        <color rgb="FFFF0000"/>
        <rFont val="Times New Roman"/>
        <charset val="134"/>
      </rPr>
      <t>, FLOATING BALL, LONG,BOLTED EXTENSION, ASME B16.10/ISO 17292/ISO 15156</t>
    </r>
  </si>
  <si>
    <r>
      <rPr>
        <sz val="9"/>
        <color theme="1"/>
        <rFont val="Times New Roman"/>
        <charset val="134"/>
      </rPr>
      <t>2"</t>
    </r>
    <r>
      <rPr>
        <sz val="9"/>
        <color rgb="FFFF0000"/>
        <rFont val="Times New Roman"/>
        <charset val="134"/>
      </rPr>
      <t>, RF,</t>
    </r>
    <r>
      <rPr>
        <sz val="9"/>
        <color theme="1"/>
        <rFont val="Times New Roman"/>
        <charset val="134"/>
      </rPr>
      <t xml:space="preserve"> CL.900, </t>
    </r>
    <r>
      <rPr>
        <sz val="9"/>
        <color rgb="FFFF0000"/>
        <rFont val="Times New Roman"/>
        <charset val="134"/>
      </rPr>
      <t xml:space="preserve">FLANGED, </t>
    </r>
    <r>
      <rPr>
        <sz val="9"/>
        <color theme="1"/>
        <rFont val="Times New Roman"/>
        <charset val="134"/>
      </rPr>
      <t>FULL BORE</t>
    </r>
    <r>
      <rPr>
        <sz val="9"/>
        <color rgb="FFFF0000"/>
        <rFont val="Times New Roman"/>
        <charset val="134"/>
      </rPr>
      <t>, FLOATING BALL, LONG,BOLTED EXTENSION, ASME B16.10/ISO 17292/ISO 15156</t>
    </r>
  </si>
  <si>
    <r>
      <rPr>
        <sz val="9"/>
        <color theme="1"/>
        <rFont val="Times New Roman"/>
        <charset val="134"/>
      </rPr>
      <t xml:space="preserve">1/2", </t>
    </r>
    <r>
      <rPr>
        <sz val="9"/>
        <color rgb="FFFF0000"/>
        <rFont val="Times New Roman"/>
        <charset val="134"/>
      </rPr>
      <t xml:space="preserve">FF, </t>
    </r>
    <r>
      <rPr>
        <sz val="9"/>
        <color theme="1"/>
        <rFont val="Times New Roman"/>
        <charset val="134"/>
      </rPr>
      <t>CL.900</t>
    </r>
    <r>
      <rPr>
        <sz val="9"/>
        <color rgb="FFFF0000"/>
        <rFont val="Times New Roman"/>
        <charset val="134"/>
      </rPr>
      <t>, DUAL PLATE, LUG TYPE, TO FIT BETWEEN B16.5 FLANGES, API STD 594</t>
    </r>
  </si>
  <si>
    <r>
      <rPr>
        <sz val="9"/>
        <color theme="1"/>
        <rFont val="Times New Roman"/>
        <charset val="134"/>
      </rPr>
      <t>1"</t>
    </r>
    <r>
      <rPr>
        <sz val="9"/>
        <color rgb="FFFF0000"/>
        <rFont val="Times New Roman"/>
        <charset val="134"/>
      </rPr>
      <t>, RF,</t>
    </r>
    <r>
      <rPr>
        <sz val="9"/>
        <color theme="1"/>
        <rFont val="Times New Roman"/>
        <charset val="134"/>
      </rPr>
      <t xml:space="preserve"> CL.1500, </t>
    </r>
    <r>
      <rPr>
        <sz val="9"/>
        <color rgb="FFFF0000"/>
        <rFont val="Times New Roman"/>
        <charset val="134"/>
      </rPr>
      <t xml:space="preserve">FLANGED, </t>
    </r>
    <r>
      <rPr>
        <sz val="9"/>
        <color theme="1"/>
        <rFont val="Times New Roman"/>
        <charset val="134"/>
      </rPr>
      <t>FULL BORE</t>
    </r>
    <r>
      <rPr>
        <sz val="9"/>
        <color rgb="FFFF0000"/>
        <rFont val="Times New Roman"/>
        <charset val="134"/>
      </rPr>
      <t>, FLOATING BALL, LONG,BOLTED EXTENSION, ASME B16.10/ISO 17292/ISO 15156</t>
    </r>
  </si>
  <si>
    <r>
      <rPr>
        <sz val="9"/>
        <color theme="1"/>
        <rFont val="Times New Roman"/>
        <charset val="134"/>
      </rPr>
      <t>2"</t>
    </r>
    <r>
      <rPr>
        <sz val="9"/>
        <color rgb="FFFF0000"/>
        <rFont val="Times New Roman"/>
        <charset val="134"/>
      </rPr>
      <t>, RF,</t>
    </r>
    <r>
      <rPr>
        <sz val="9"/>
        <color theme="1"/>
        <rFont val="Times New Roman"/>
        <charset val="134"/>
      </rPr>
      <t xml:space="preserve"> CL.1500, </t>
    </r>
    <r>
      <rPr>
        <sz val="9"/>
        <color rgb="FFFF0000"/>
        <rFont val="Times New Roman"/>
        <charset val="134"/>
      </rPr>
      <t>FLANGED, FULL BORE, FLOATING BALL, LONG,BOLTED EXTENSION, ASME B16.10/ISO 17292/ISO 15156</t>
    </r>
  </si>
  <si>
    <r>
      <rPr>
        <sz val="9"/>
        <color theme="1"/>
        <rFont val="Times New Roman"/>
        <charset val="134"/>
      </rPr>
      <t xml:space="preserve">2", </t>
    </r>
    <r>
      <rPr>
        <sz val="9"/>
        <color rgb="FFFF0000"/>
        <rFont val="Times New Roman"/>
        <charset val="134"/>
      </rPr>
      <t xml:space="preserve">FF, </t>
    </r>
    <r>
      <rPr>
        <sz val="9"/>
        <color theme="1"/>
        <rFont val="Times New Roman"/>
        <charset val="134"/>
      </rPr>
      <t>CL.1500</t>
    </r>
    <r>
      <rPr>
        <sz val="9"/>
        <color rgb="FFFF0000"/>
        <rFont val="Times New Roman"/>
        <charset val="134"/>
      </rPr>
      <t>, DUAL PLATE, LUG TYPE, TO FIT BETWEEN B16.5 FLANGES, API STD 594</t>
    </r>
  </si>
  <si>
    <r>
      <rPr>
        <sz val="9"/>
        <color theme="1"/>
        <rFont val="Times New Roman"/>
        <charset val="134"/>
      </rPr>
      <t>1/2"</t>
    </r>
    <r>
      <rPr>
        <sz val="9"/>
        <color rgb="FFFF0000"/>
        <rFont val="Times New Roman"/>
        <charset val="134"/>
      </rPr>
      <t>, RF,</t>
    </r>
    <r>
      <rPr>
        <sz val="9"/>
        <color theme="1"/>
        <rFont val="Times New Roman"/>
        <charset val="134"/>
      </rPr>
      <t xml:space="preserve"> CL.1500, </t>
    </r>
    <r>
      <rPr>
        <sz val="9"/>
        <color rgb="FFFF0000"/>
        <rFont val="Times New Roman"/>
        <charset val="134"/>
      </rPr>
      <t xml:space="preserve">FLANGED, </t>
    </r>
    <r>
      <rPr>
        <sz val="9"/>
        <color theme="1"/>
        <rFont val="Times New Roman"/>
        <charset val="134"/>
      </rPr>
      <t>FULL BORE</t>
    </r>
    <r>
      <rPr>
        <sz val="9"/>
        <color rgb="FFFF0000"/>
        <rFont val="Times New Roman"/>
        <charset val="134"/>
      </rPr>
      <t>, FLOATING BALL, LONG,BOLTED EXTENSION, ASME B16.10/ISO 17292/ISO 15156</t>
    </r>
  </si>
  <si>
    <r>
      <rPr>
        <sz val="9"/>
        <color theme="1"/>
        <rFont val="Times New Roman"/>
        <charset val="134"/>
      </rPr>
      <t>3/4"</t>
    </r>
    <r>
      <rPr>
        <sz val="9"/>
        <color rgb="FFFF0000"/>
        <rFont val="Times New Roman"/>
        <charset val="134"/>
      </rPr>
      <t>, RF,</t>
    </r>
    <r>
      <rPr>
        <sz val="9"/>
        <color theme="1"/>
        <rFont val="Times New Roman"/>
        <charset val="134"/>
      </rPr>
      <t xml:space="preserve"> CL.1500, </t>
    </r>
    <r>
      <rPr>
        <sz val="9"/>
        <color rgb="FFFF0000"/>
        <rFont val="Times New Roman"/>
        <charset val="134"/>
      </rPr>
      <t xml:space="preserve">FLANGED, </t>
    </r>
    <r>
      <rPr>
        <sz val="9"/>
        <color theme="1"/>
        <rFont val="Times New Roman"/>
        <charset val="134"/>
      </rPr>
      <t>FULL BORE</t>
    </r>
    <r>
      <rPr>
        <sz val="9"/>
        <color rgb="FFFF0000"/>
        <rFont val="Times New Roman"/>
        <charset val="134"/>
      </rPr>
      <t>, FLOATING BALL, LONG,BOLTED EXTENSION, ASME B16.10/ISO 17292/ISO 15156</t>
    </r>
  </si>
  <si>
    <r>
      <rPr>
        <sz val="9"/>
        <color theme="1"/>
        <rFont val="Times New Roman"/>
        <charset val="134"/>
      </rPr>
      <t xml:space="preserve">1/2", </t>
    </r>
    <r>
      <rPr>
        <sz val="9"/>
        <color rgb="FFFF0000"/>
        <rFont val="Times New Roman"/>
        <charset val="134"/>
      </rPr>
      <t xml:space="preserve">FF, </t>
    </r>
    <r>
      <rPr>
        <sz val="9"/>
        <color theme="1"/>
        <rFont val="Times New Roman"/>
        <charset val="134"/>
      </rPr>
      <t>CL.1500</t>
    </r>
    <r>
      <rPr>
        <sz val="9"/>
        <color rgb="FFFF0000"/>
        <rFont val="Times New Roman"/>
        <charset val="134"/>
      </rPr>
      <t>, DUAL PLATE, LUG TYPE, TO FIT BETWEEN B16.5 FLANGES, API STD 594</t>
    </r>
  </si>
  <si>
    <t>2", RF, CL.1500, FLANGED, FULL BORE, FLOATING BALL, LONG,BOLTED EXTENSION, ASME B16.10/ISO 15156</t>
  </si>
  <si>
    <t>3", RF, CL.1500, FLANGED, FULL BORE, TRUNNION MOUNTED BALL, STANDARD,BOLTED EXTENSION, API SPEC 6D/ISO 15156</t>
  </si>
  <si>
    <t>4", RF, CL.1500, FLANGED, FULL BORE, TRUNNION MOUNTED BALL, STANDARD,BOLTED EXTENSION, API SPEC 6D/ISO 15156</t>
  </si>
  <si>
    <t>3", RF, CL.1500, STRAIGHT, DISC, FLANGED,FULL BORE,SINGLE, API 623/ISO 15156</t>
  </si>
  <si>
    <t>6", RF, CL.1500, FLANGED, REDUCED BORE,TRUNNION MOUNTED BALL, STANDARD,BOLTED EXTENSION, API SPEC 6D/ISO 15156</t>
  </si>
  <si>
    <t>14", RF, CL.1500, FLANGED, REDUCED BORE,TRUNNION MOUNTED BALL, STANDARD,BOLTED EXTENSION, API SPEC 6D/ISO 15156</t>
  </si>
  <si>
    <t>16", RF, CL.1500, FLANGED, REDUCED BORE,TRUNNION MOUNTED BALL, STANDARD,BOLTED EXTENSION, API SPEC 6D/ISO 15156</t>
  </si>
  <si>
    <t>8", RF, CL.1500, SWING,  FLANGES,RAISED FACE, UNI-DIRECTIONAL,EXTERNALLY ASSEMBLED HINGE PIN,API STD 602/ISO15156</t>
  </si>
  <si>
    <t>10", RF, CL.1500, SWING,  FLANGES,RAISED FACE, UNI-DIRECTIONAL,EXTERNALLY ASSEMBLED HINGE PIN,API STD 602/ISO15156</t>
  </si>
  <si>
    <t>12", RF, RF, CL.1500, SWING,  FLANGES,RAISED FACE, UNI-DIRECTIONAL,EXTERNALLY ASSEMBLED HINGE PIN,API STD 602/ISO15156</t>
  </si>
  <si>
    <t>14", RF, CL.1500, SWING,  FLANGES,RAISED FACE, UNI-DIRECTIONAL,EXTERNALLY ASSEMBLED HINGE PIN,API STD 602/ISO15156</t>
  </si>
  <si>
    <t>16", RF, CL.1500, SWING,  FLANGES,RAISED FACE, UNI-DIRECTIONAL,EXTERNALLY ASSEMBLED HINGE PIN,API STD 602/ISO15156</t>
  </si>
  <si>
    <r>
      <rPr>
        <sz val="9"/>
        <color theme="1"/>
        <rFont val="Times New Roman"/>
        <charset val="134"/>
      </rPr>
      <t>2",</t>
    </r>
    <r>
      <rPr>
        <sz val="9"/>
        <color rgb="FFFF0000"/>
        <rFont val="Times New Roman"/>
        <charset val="134"/>
      </rPr>
      <t xml:space="preserve"> RF, </t>
    </r>
    <r>
      <rPr>
        <sz val="9"/>
        <color theme="1"/>
        <rFont val="Times New Roman"/>
        <charset val="134"/>
      </rPr>
      <t xml:space="preserve">CL.1500, </t>
    </r>
    <r>
      <rPr>
        <sz val="9"/>
        <color rgb="FFFF0000"/>
        <rFont val="Times New Roman"/>
        <charset val="134"/>
      </rPr>
      <t>STRAIGHT,DISC ,FULL BORE,SINGLE,FLANGED, API 623/ISO15156</t>
    </r>
  </si>
  <si>
    <t>2", RF, CL.1500,FULL BORE,DOUBLE BLOCK AND BLEED,NEEDLE TYPE,BI-DIRECTIONAL,TRUNNION, ISO 17292/ISO15156</t>
  </si>
  <si>
    <t>1 1/8" X 185MM STUD BOLT (CONT)    W/ 2 HVY HEX NUTS B1.1   DIA (IMP) X LEN (MET)</t>
  </si>
  <si>
    <t>1" X 150MM STUD BOLT (CONT)    W/ 2 HVY HEX NUTS B1.1 DIA (IMP) X LEN (MET)</t>
  </si>
  <si>
    <t>1/2" X 70MM STUD BOLT (CONT)    W/ 2 HVY HEX NUTS B1.1 DIA (IMP) X LEN (MET)</t>
  </si>
  <si>
    <t>1/2" X 70MM STUD BOLT (CONT)    W/ 2 HVY HEX NUTS    B1.1   DIA (IMP) X LEN (MET)</t>
  </si>
  <si>
    <t>1/2" X 80MM STUD BOLT (CONT)    W/ 2 HVY HEX NUTS    B1.1   DIA (IMP) X LEN (MET)</t>
  </si>
  <si>
    <t>1/2" X 85MM STUD BOLT (CONT)    W/ 2 HVY HEX NUTS    B1.1   DIA (IMP) X LEN (MET)</t>
  </si>
  <si>
    <t>1/2" X 90MM STUD BOLT (CONT)    W/ 2 HVY HEX NUTS    B1.1   DIA (IMP) X LEN (MET)</t>
  </si>
  <si>
    <t>3/4" X 115MM STUD BOLT (CONT)    W/ 2 HVY HEX NUTS    B1.1   DIA (IMP) X LEN (MET)</t>
  </si>
  <si>
    <t>3/4" X 125MM STUD BOLT (CONT)    W/ 2 HVY HEX NUTS    B1.1   DIA (IMP) X LEN (MET)</t>
  </si>
  <si>
    <t>3/4" X 135MM STUD BOLT (CONT)    W/ 2 HVY HEX NUTS    B1.1   DIA (IMP) X LEN (MET)</t>
  </si>
  <si>
    <t>5/8" X 100MM STUD BOLT (CONT)    W/ 2 HVY HEX NUTS    B1.1   DIA (IMP) X LEN (MET)</t>
  </si>
  <si>
    <t>5/8" X 105MM STUD BOLT (CONT)    W/ 2 HVY HEX NUTS    B1.1   DIA (IMP) X LEN (MET)</t>
  </si>
  <si>
    <t>5/8" X 115MM STUD BOLT (CONT)    W/ 2 HVY HEX NUTS    B1.1   DIA (IMP) X LEN (MET)</t>
  </si>
  <si>
    <t>5/8" X 90MM STUD BOLT (CONT)    W/ 2 HVY HEX NUTS    B1.1   DIA (IMP) X LEN (MET)</t>
  </si>
  <si>
    <t>7/8" X 135MM STUD BOLT (CONT)    W/ 2 HVY HEX NUTS    B1.1   DIA (IMP) X LEN (MET)</t>
  </si>
  <si>
    <t>7/8" X 155MM STUD BOLT (CONT)    W/ 2 HVY HEX NUTS    B1.1   DIA (IMP) X LEN (MET)</t>
  </si>
  <si>
    <t>1/2in Sch160 Pipe Seamless Bevelled Ends Dimensions to ASME B36.10M NACE MR0175/ISO15156</t>
  </si>
  <si>
    <t>1 1/2in Sch10SPipe Seamless Bevelled Ends ASME B36.19M NACE MR0175/ISO15156</t>
  </si>
  <si>
    <t>1in Sch10SPipe Seamless Bevelled Ends ASME B36.19M NACE MR0175/ISO15156</t>
  </si>
  <si>
    <t>2in Sch10SPipe Seamless Bevelled Ends ASME B36.19M NACE MR0175/ISO15156</t>
  </si>
  <si>
    <t>3in Sch10SPipe Seamless Bevelled Ends ASME B36.19M NACE MR0175/ISO15156</t>
  </si>
  <si>
    <t>1in Sch10S Pipe Seamless Bevelled Ends Dims to ASME B36.10</t>
  </si>
  <si>
    <t>2in Sch10S Pipe Seamless Bevelled Ends Dims to ASME B36.10</t>
  </si>
  <si>
    <t>3in Sch10S Pipe Seamless Bevelled Ends Dims to ASME B36.10</t>
  </si>
  <si>
    <t>1 1/2in 12mm WT Pipe Seamless Bevelled Ends Dimensions to ASME B36.10M NACE MR0175/ISO15156</t>
  </si>
  <si>
    <t>1in 12mm WT Pipe Seamless Bevelled Ends Dimensions to ASME B36.10M NACE MR0175/ISO15156</t>
  </si>
  <si>
    <t>1/2in 10mm WT Pipe Seamless Bevelled Ends Dimensions to ASME B36.10M NACE MR0175/ISO15156</t>
  </si>
  <si>
    <t>2in 14mm WT Pipe Seamless Bevelled Ends  Dimensions to ASME B36.10M NACE MR0175/ISO15156</t>
  </si>
  <si>
    <t>3in 16mm WT Pipe Seamless Bevelled Ends  Dimensions to ASME B36.10M NACE MR0175/ISO15156</t>
  </si>
  <si>
    <t>1in XXSPipe Seamless Bevelled Ends  Dimensions to ASME B36.10M NACE MR0175/ISO15156</t>
  </si>
  <si>
    <t>2in XXSPipe Seamless Bevelled Ends Dimensions to ASME B36.10M NACE MR0175/ISO15156</t>
  </si>
  <si>
    <t>3in XXSPipe Seamless Bevelled Ends  Dimensions to ASME B36.10M NACE MR0175/ISO15156</t>
  </si>
  <si>
    <t>1/2in Sch80S Pipe Seamless Bevelled Ends Dims to ASME B36.10 NACE MR0175/ISO15156</t>
  </si>
  <si>
    <t>1/2in Sch10S Pipe Seamless Bevelled Ends ASME B36.1</t>
  </si>
  <si>
    <t>GRVE‐Bisphenol A Vinylester 20 Bar</t>
  </si>
  <si>
    <t>3/4in Pipe Continuous Filament Wound Plain End Bar Dims to Manufacturers Standard</t>
  </si>
  <si>
    <t>1/2in Sch40S Pipe Seamless Bevelled Ends  Dims to ASME B36.19 NACE MR0175/ISO15156</t>
  </si>
  <si>
    <t>3/4in Sch160 WN Flange CL150 Raised Face Dims to ASME B16.5</t>
  </si>
  <si>
    <t>1 1/2in Sch160 WN Flange CL150 Raised Face Dims to ASME B16.5 NACE MR0175/ISO15156</t>
  </si>
  <si>
    <t>1in Sch160 WN Flange CL150 Raised Face Dims to ASME B16.5 NACE MR0175/ISO15156</t>
  </si>
  <si>
    <t>1/2in Sch160 WN Flange CL150 Raised Face Dims to ASME B16.5 NACE MR0175/ISO15156</t>
  </si>
  <si>
    <t>3/4in Sch160 WN Flange CL150 Raised Face Dims to ASME B16.5 NACE MR0175/ISO15156</t>
  </si>
  <si>
    <t>3/4in Sch10S WN Flange CL150 Raised Face</t>
  </si>
  <si>
    <t>1 1/2in 12mm WN Flange CL1500 Raised Face Dims to ASME B16.5 NACE MR0175/ISO15156</t>
  </si>
  <si>
    <t>1in 12mm WN Flange CL1500 Raised Face Dims to ASME B16.5 NACE MR0175/ISO15156</t>
  </si>
  <si>
    <t>1/2in 10mm WN Flange CL1500 Raised Face Dims to ASME B16.5 NACE MR0175/ISO15156</t>
  </si>
  <si>
    <t>2in 14mm WN Flange CL1500 Raised Face Dims to ASME B16.5 NACE MR0175/ISO15156</t>
  </si>
  <si>
    <t>3in 16mm WN Flange CL1500 Raised Face Dims to ASME B16.5 NACE MR0175/ISO15156</t>
  </si>
  <si>
    <t>1in SchXXS WN Flange CL1500 Raised Face Dims to ASME B16.5 NACE MR0175/ISO15156</t>
  </si>
  <si>
    <t>2in SchXXS WN Flange CL1500 Raised Face Dims to ASME B16.5 NACE MR0175/ISO15156</t>
  </si>
  <si>
    <t>3in SchXXS WN Flange CL1500 Raised Face Dims to ASME B16.5 NACE MR0175/ISO15156</t>
  </si>
  <si>
    <t>2in  WT WN Flange CL1500 Raised Face High Yield Carbon Steel Dims to ASME B16.5 NACE MR0175/ISO15156</t>
  </si>
  <si>
    <t>1/2in Sch80S WN Flange CL1500 Raised Face Dims to ASME B16.5 NACE MR0175/ISO15156</t>
  </si>
  <si>
    <t>3/4in Sch80S WN Flange CL1500 Raised Face Dims to ASME B16.5 NACE MR0175/ISO15156</t>
  </si>
  <si>
    <t>1/2in Sch40S WN Flange CL1500 Raised Face Dims to ASME B16.5 NACE MR0175/ISO15156</t>
  </si>
  <si>
    <t>2in Sch80S WN Flange CL1500 Raised Face Dims to ASME B16.5 NACE MR0175/ISO15156</t>
  </si>
  <si>
    <t>1/2in Sch10S WN Flange CL150 FF</t>
  </si>
  <si>
    <t>1in Long WN Flange  Helical Filament Wound Bell &amp; Spigot 20 Bar: Flange to Dims to ASME B16.5 CL150 Flat Face Dims to Manufacturers Standard</t>
  </si>
  <si>
    <t>3in Long WN Flange  Helical Filament Wound Bell &amp; Spigot 20 Bar: Flange to Dims to ASME B16.5 CL150 Flat Face Dims to Manufacturers Standard</t>
  </si>
  <si>
    <t>3/4in Long WN Flange  Helical Filament Wound Bell &amp; Spigot 20 Bar: Flange to Dims to ASME B16.5 CL150 Flat Face Dims to Manufacturers Standard</t>
  </si>
  <si>
    <t>2in Long WN Flange  Helical Filament Wound Bell &amp; Spigot 20 Bar: Flange to Dims to ASME B16.5 CL150 Flat Face Dims to Manufacturers Standard</t>
  </si>
  <si>
    <t>1in Sch80 WN Flange CL150 Raised Face Dims to ASME B16.5</t>
  </si>
  <si>
    <t>1/2in Sch80 WN Flange CL150 Raised Face Dims to ASME B16.5</t>
  </si>
  <si>
    <t>3/4in Sch80 WN Flange CL150 Raised Face Dims to ASME B16.5</t>
  </si>
  <si>
    <t>1in Sch160 WN Flange CL300 Raised Face Dims to ASME B16.5 NACE MR0175/ISO15156</t>
  </si>
  <si>
    <t>2in Sch80 WN Flange CL300 Raised Face Dims to ASME B16.5 NACE MR0175/ISO15156</t>
  </si>
  <si>
    <t>1 1/2in Sch160 WN Flange CL600 Raised Face Dims to ASME B16.5 NACE MR0175/ISO15156</t>
  </si>
  <si>
    <t>1in Sch160 WN Flange CL600 Raised Face Dims to ASME B16.5 NACE MR0175/ISO15156</t>
  </si>
  <si>
    <t>2in Sch160 WN Flange CL600 Raised Face Dims to ASME B16.5 NACE MR0175/ISO15156</t>
  </si>
  <si>
    <t>3in Sch80 WN Flange CL600 Raised Face Dims to ASME B16.5 NACE MR0175/ISO15156</t>
  </si>
  <si>
    <t>1 1/2in Sch160 WN Flange CL900 Raised Face Dims to ASME B16.5 NACE MR0175/ISO15156</t>
  </si>
  <si>
    <t>1in Sch160 WN Flange CL900 Raised Face Dims to ASME B16.5 NACE MR0175/ISO15156</t>
  </si>
  <si>
    <t>2in Sch160 WN Flange CL900 Raised Face Dims to ASME B16.5 NACE MR0175/ISO15156</t>
  </si>
  <si>
    <t>3in Sch160 WN Flange CL900 Raised Face Dims to ASME B16.5 NACE MR0175/ISO15156</t>
  </si>
  <si>
    <t>1in  WT WN Flange CL900 Raised Face High Yield Carbon Steel Dims to ASME B16.5 NACE MR0175/ISO15156</t>
  </si>
  <si>
    <t>2in  WT WN Flange CL900 Raised Face High Yield Carbon Steel Dims to ASME B16.5 NACE MR0175/ISO15156</t>
  </si>
  <si>
    <t>1/2in Sch40S WN Flange CL900 Raised Face Dims to ASME B16.5 NACE MR0175/ISO15156</t>
  </si>
  <si>
    <t>1in Sch160 Blind Flange CL150 Raised Face Dims to ASME B16.5</t>
  </si>
  <si>
    <t>3/4in Sch160 Blind Flange CL150 Raised Face Dims to ASME B16.5</t>
  </si>
  <si>
    <t>1 1/2in Sch160 Blind Flange CL150 Raised Face Dims to ASME B16.5 NACE MR0175/ISO15156</t>
  </si>
  <si>
    <t>1in Sch160 Blind Flange CL150 Raised Face Dims to ASME B16.5 NACE MR0175/ISO15156</t>
  </si>
  <si>
    <t>1/2in Sch160 Blind Flange CL150 Raised Face Dims to ASME B16.5 NACE MR0175/ISO15156</t>
  </si>
  <si>
    <t>2in Sch80 Blind Flange CL150 Raised Face Dims to ASME B16.5 NACE MR0175/ISO15156</t>
  </si>
  <si>
    <t>3/4in Sch160 Blind Flange CL150 Raised Face Dims to ASME B16.5 NACE MR0175/ISO15156</t>
  </si>
  <si>
    <t>1 1/2in Sch10S Blind Flange CL150 Raised Face Dims to ASME B16.5 NACE MR0175/ISO15156</t>
  </si>
  <si>
    <t>1in Sch10S Blind Flange CL150 Raised Face Dims to ASME B16.5 NACE MR0175/ISO15156</t>
  </si>
  <si>
    <t>1in Sch10S Blind Flange CL150 RF</t>
  </si>
  <si>
    <t>3/4in Sch10S Blind Flange CL150 RF</t>
  </si>
  <si>
    <t>1 1/2in 12mm Blind Flange CL1500 Raised Face Dims to ASME B16.5 NACE MR0175/ISO15156</t>
  </si>
  <si>
    <t>1in 12mm Blind Flange CL1500 Raised Face Dims to ASME B16.5 NACE MR0175/ISO15156</t>
  </si>
  <si>
    <t>2in 14mm Blind Flange CL1500 Raised Face Dims to ASME B16.5 NACE MR0175/ISO15156</t>
  </si>
  <si>
    <t>1in SchXXS Blind Flange CL1500 Raised Face Dims to ASME B16.5 NACE MR0175/ISO15156</t>
  </si>
  <si>
    <t>2in SchXXS Blind Flange CL1500 Raised Face Dims to ASME B16.5 NACE MR0175/ISO15156</t>
  </si>
  <si>
    <t>3in SchXXS Blind Flange CL1500 Raised Face Dims to ASME B16.5 NACE MR0175/ISO15156</t>
  </si>
  <si>
    <t>1/2in Sch80S Blind Flange CL1500 Raised Face Dims to ASME B16.5 NACE MR0175/ISO15156</t>
  </si>
  <si>
    <t>3/4in Sch80S Blind Flange CL1500 Raised Face Dims to ASME B16.5 NACE MR0175/ISO15156</t>
  </si>
  <si>
    <t>1in Sch40S Blind Flange CL1500 Raised Face Dims to ASME B16.5 NACE MR0175/ISO15156</t>
  </si>
  <si>
    <t>1/2in Sch40S Blind Flange CL1500 Raised Face Dims to ASME B16.5 NACE MR0175/ISO15156</t>
  </si>
  <si>
    <t>1/2in Sch10S Blind Flange CL150 FF</t>
  </si>
  <si>
    <t>2in Sch10S Blind Flange CL150 Raised Face Dims to ASME B16.5 NACE MR0175/ISO15156</t>
  </si>
  <si>
    <t>3/4in Sch40S Blind Flange CL150 Raised Face Dims to ASME B16.5 NACE MR0175/ISO15156</t>
  </si>
  <si>
    <t>1in Long Blind Flange  Helical Filament Wound Bell &amp; Spigot 20 Bar: Flange to Dims to ASME B16.5 CL150 Flat Face Dims to Manufacturers Standard</t>
  </si>
  <si>
    <t>3in Long Blind Flange  Helical Filament Wound Bell &amp; Spigot 20 Bar: Flange to Dims to ASME B16.5 CL150 Flat Face Dims to Manufacturers Standard</t>
  </si>
  <si>
    <t>3/4in Long Blind Flange  Helical Filament Wound Bell &amp; Spigot 20 Bar: Flange to Dims to ASME B16.5 CL150 Flat Face Dims to Manufacturers Standard</t>
  </si>
  <si>
    <t>2in Long Blind Flange  Helical Filament Wound Bell &amp; Spigot 20 Bar: Flange to Dims to ASME B16.5 CL150 Flat Face Dims to Manufacturers Standard</t>
  </si>
  <si>
    <t>1in Sch80 Blind Flange CL150 Raised Face Dims to ASME B16.5</t>
  </si>
  <si>
    <t>1/2in Sch80 Blind Flange CL150 Raised Face Dims to ASME B16.5</t>
  </si>
  <si>
    <t>2in Sch80 Blind Flange CL150 Raised Face Dims to ASME B16.5</t>
  </si>
  <si>
    <t>3/4in Sch80 Blind Flange CL150 Raised Face Dims to ASME B16.5</t>
  </si>
  <si>
    <t>1in Sch160 Blind Flange CL300 Raised Face Dims to ASME B16.5 NACE MR0175/ISO15156</t>
  </si>
  <si>
    <t>1 1/2in Sch160 Blind Flange CL600 Raised Face Dims to ASME B16.5 NACE MR0175/ISO15156</t>
  </si>
  <si>
    <t>1in Sch160 Blind Flange CL600 Raised Face Dims to ASME B16.5 NACE MR0175/ISO15156</t>
  </si>
  <si>
    <t>2in Sch160 Blind Flange CL600 Raised Face Dims to ASME B16.5 NACE MR0175/ISO15156</t>
  </si>
  <si>
    <t>1/2in Sch40S Blind Flange CL600 Raised Face Dims to ASME B16.5 NACE MR0175/ISO15156</t>
  </si>
  <si>
    <t>1in Sch160 Blind Flange CL900 Raised Face Dims to ASME B16.5 NACE MR0175/ISO15156</t>
  </si>
  <si>
    <t>2in Sch160 Blind Flange CL900 Raised Face Dims to ASME B16.5 NACE MR0175/ISO15156</t>
  </si>
  <si>
    <t>3in Sch160 Blind Flange CL900 Raised Face Dims to ASME B16.5 NACE MR0175/ISO15156</t>
  </si>
  <si>
    <t>1in Sch10S Blind Flange CL900 Raised Face Dims to ASME B16.5 NACE MR0175/ISO15156</t>
  </si>
  <si>
    <t>1/2in Sch40S Blind Flange CL900 Raised Face Dims to ASME B16.5 NACE MR0175/ISO15156</t>
  </si>
  <si>
    <t>GASKETET</t>
  </si>
  <si>
    <t>1in x 3.0mm Nom Thk Gasket Full Face CL150 Dims to ASME B16.20</t>
  </si>
  <si>
    <t>1 1/2in x 4.5mm Nom Thk Gasket Spiral Wound CL150 Dims to ASME 16.20</t>
  </si>
  <si>
    <t>1in x 4.5mm Nom Thk Gasket Spiral Wound CL150 Dims to ASME 16.20</t>
  </si>
  <si>
    <t>1/2in x 4.5mm Nom Thk Gasket Spiral Wound CL150 Dims to ASME 16.20</t>
  </si>
  <si>
    <t>2in x 4.5mm Nom Thk Gasket Spiral Wound CL150 Dims to ASME 16.20</t>
  </si>
  <si>
    <t>3in x 4.5mm Nom Thk Gasket Spiral Wound CL150 Dims to ASME 16.20</t>
  </si>
  <si>
    <t>3/4in x 4.5mm Nom Thk Gasket Spiral Wound CL150 Dims to ASME 16.20</t>
  </si>
  <si>
    <t>1 1/2in x 4.5mm Nom Thk Gasket  CL150 Dims to ASME B16.20</t>
  </si>
  <si>
    <t>Cammprofile EXFOLIATED EXPANDED GRAPHITE Fille</t>
  </si>
  <si>
    <t>1in x 4.5mm Nom Thk Gasket  CL150 Dims to ASME B16.20</t>
  </si>
  <si>
    <t>2in x 4.5mm Nom Thk Gasket  CL150 Dims to ASME B16.20</t>
  </si>
  <si>
    <t>3in x 4.5mm Nom Thk Gasket  CL150 Dims to ASME B16.20</t>
  </si>
  <si>
    <t>1in x 4.5mm Nom Thk Gasket Spiral Wound CL1500 Dims to ASME 16.20</t>
  </si>
  <si>
    <t>2in x 4.5mm Nom Thk Gasket Spiral Wound CL1500 Dims to ASME 16.20</t>
  </si>
  <si>
    <t>3in x 4.5mm Nom Thk Gasket Spiral Wound CL1500 Dims to ASME 16.20</t>
  </si>
  <si>
    <t>1/2in x 4.5mm Nom Thk Gasket Spiral Wound CL1500 AISI 316 Windings Flexible Graphite Filler Dims to ASME B16.20</t>
  </si>
  <si>
    <t>3/4in x 4.5mm Nom Thk Gasket Spiral Wound CL1500 AISI 316 Windings Flexible Graphite Filler Dims to ASME B16.20</t>
  </si>
  <si>
    <t>1/2in x 3.2mm Nom Thk GasketRaised Face CL150 expanded Dims to ASME B16.20</t>
  </si>
  <si>
    <t>Ethylene Propylene Rubber EDPM Hardness 70‐ +/‐ 5 shore A</t>
  </si>
  <si>
    <t>1in x 4.5mm Nom Thk Gasket Spiral Wound CL300 Dims to ASME 16.20</t>
  </si>
  <si>
    <t>2in x 4.5mm Nom Thk Gasket Spiral Wound CL300 Dims to ASME 16.20</t>
  </si>
  <si>
    <t>2in x 4.5mm Nom Thk Gasket Spiral Wound CL300 Dims to ASME B16.20</t>
  </si>
  <si>
    <t>1 1/2in x 4.5mm Nom Thk Gasket Spiral Wound CL600 Dims to ASME 16.20</t>
  </si>
  <si>
    <t>1in x 4.5mm Nom Thk Gasket Spiral Wound CL600 Dims to ASME 16.20</t>
  </si>
  <si>
    <t>2in x 4.5mm Nom Thk Gasket Spiral Wound CL600 Dims to ASME 16.20</t>
  </si>
  <si>
    <t>3in x 4.5mm Nom Thk Gasket Spiral Wound CL600 Dims to ASME 16.20</t>
  </si>
  <si>
    <t>1 1/2in Sch160 Elbow 90 Degrees Long Radius Seamless BW Dims to ASME B16.9 NACE MR0175/ISO15156</t>
  </si>
  <si>
    <t>1/2in Sch160 Elbow 90 Degrees Long Radius Seamless BW Dims to ASME B16.9 NACE MR0175/ISO15156</t>
  </si>
  <si>
    <t>1in Sch160 Elbow 90 Degrees Long Radius Seamless BW Dims to ASME B16.9 NACE MR0175/ISO15156</t>
  </si>
  <si>
    <t>3in Sch80 Elbow 90 Degrees Long Radius Seamless BW Dims to ASME B16.9 NACE MR0175/ISO15156</t>
  </si>
  <si>
    <t>1 1/2in 12mm Elbow 90 Degrees Long Radius Seamless BW Dims to ASME B16.9 NACE MR0175/ISO15156</t>
  </si>
  <si>
    <t>1in 12mm Elbow 90 Degrees Long Radius Seamless BW Dims to ASME B16.9 NACE MR0175/ISO15156</t>
  </si>
  <si>
    <t>2in 14mm Elbow 90 Degrees Long Radius Seamless BW Dims to ASME B16.9 NACE MR0175/ISO15156</t>
  </si>
  <si>
    <t>3in 16mm Elbow 90 Degrees Long Radius Seamless BW Dims to ASME B16.9 NACE MR0175/ISO15156</t>
  </si>
  <si>
    <t>1/2in Sch80S Elbow 90 Degrees Long Radius SeamlessBW Dims to ASME B16.9 NACE MR0175/ISO15156</t>
  </si>
  <si>
    <t>1/2in Sch10S Elbow 90 Degrees Long Radius SeamlessBW Dims to ASME B16.9</t>
  </si>
  <si>
    <t>2in Sch10S Elbow 45 Degrees Long Radius Seamless BW Dims to ASME B16.9</t>
  </si>
  <si>
    <t>3in Sch10S Elbow 45 Degrees Long Radius Seamless BW Dims to ASME B16.9</t>
  </si>
  <si>
    <t>2in Sch160 Elbow 90 Degrees Long Radius Seamless BW Dims to ASME B16.9 NACE MR0175/ISO15156</t>
  </si>
  <si>
    <t>3in Sch160 Elbow 90 Degrees Long Radius Seamless BW Dims to ASME B16.9 NACE MR0175/ISO15156</t>
  </si>
  <si>
    <t>2in Sch80S Elbow 90 Degrees Long Radius SeamlessBW Dims to ASME B16.9 NACE MR0175/ISO15156</t>
  </si>
  <si>
    <t>1 1/2in Sch160 Elbow 45 Degrees Long Radius Seamless BW Dims to ASME B16.9 NACE MR0175/ISO15156</t>
  </si>
  <si>
    <t>1/2in Sch160 Elbow 45 Degrees Long Radius Seamless BW Dims to ASME B16.9 NACE MR0175/ISO15156</t>
  </si>
  <si>
    <t>1in Sch160 Elbow 45 Degrees Long Radius Seamless BW Dims to ASME B16.9 NACE MR0175/ISO15156</t>
  </si>
  <si>
    <t>2in Sch80 Elbow 45 Degrees Long Radius Seamless BW Dims to ASME B16.9 NACE MR0175/ISO15156</t>
  </si>
  <si>
    <t>3in Sch80 Elbow 45 Degrees Long Radius Seamless BW Dims to ASME B16.9 NACE MR0175/ISO15156</t>
  </si>
  <si>
    <t>1 1/2in 12mm Elbow 45 Degrees Long Radius Seamless BW Dims to ASME B16.9 NACE MR0175/ISO15156</t>
  </si>
  <si>
    <t>1in 12mm Elbow 45 Degrees Long Radius Seamless BW Dims to ASME B16.9 NACE MR0175/ISO15156</t>
  </si>
  <si>
    <t>2in 14mm Elbow 45 Degrees Long Radius Seamless BW Dims to ASME B16.9 NACE MR0175/ISO15156</t>
  </si>
  <si>
    <t>1/2in Sch10S Elbow 45 Degrees Long Radius SeamlessBW Dims to ASME B16.9</t>
  </si>
  <si>
    <t>3in Sch160 Elbow 90 Degrees Long Radius SeamlessBW Dims to ASME B16.9 NACE MR0175/ISO15156</t>
  </si>
  <si>
    <t xml:space="preserve">1in Sch160 Elbow 45 Degrees Seamless BW Dims to ASME B16.9 </t>
  </si>
  <si>
    <t xml:space="preserve">2in Sch80 Elbow 45 Degrees Seamless BW Dims to ASME B16.9 </t>
  </si>
  <si>
    <t>2in Sch160 Elbow 45 Degrees Long Radius Seamless BW Dims to ASME B16.9 NACE MR0175/ISO15156</t>
  </si>
  <si>
    <t>3/4in Elbow 90 Deg Helical Filament Wound Bell &amp; Spigot Long Radius Dims to Manufacturers Standard</t>
  </si>
  <si>
    <t>2in Spectacle Blind CL150 Raised Face  Dims to ASME B16.48</t>
  </si>
  <si>
    <t>2in Spectacle Blind CL150 Raised Face  Dims to ASME B16.48 NACE MR0175/ISO15156</t>
  </si>
  <si>
    <t>1in Spectacle Blind CL150 Raised Face  Dims to ASME B16.48NACE MR0175/ISO15156</t>
  </si>
  <si>
    <t>3in Spectacle Blind CL150 Raised Face</t>
  </si>
  <si>
    <t>2in Spectacle Blind CL1500 Raised Face  Dims to ASME B16.48 NACE MR0175/ISO15156</t>
  </si>
  <si>
    <t>1in Spectacle Blind CL1500 Raised Face Stainless  Dims to ASME B16.48NACE MR0175/ISO15156</t>
  </si>
  <si>
    <t>Steel ASTM A240 Gr 316</t>
  </si>
  <si>
    <t>1/2in Spectacle Blind CL1500 Raised Face  Dims to ASME B16.48NACE MR0175/ISO15156</t>
  </si>
  <si>
    <t>1/2in Spectacle Blind CL150 Raised Face  Dims to ASME B16.48 NACE MR0175/ISO15156</t>
  </si>
  <si>
    <t>Alloy 825 ASTM B424 UNS N08825</t>
  </si>
  <si>
    <t>1in Spectacle Blind CL150 Raised Face  Dims to ASME B16.48 NACE MR0175/ISO15156</t>
  </si>
  <si>
    <t>3in Spectacle Blind CL150 Raised Face  Dims to ASME B16.48 NACE MR0175/ISO15156</t>
  </si>
  <si>
    <t>2in Spectacle Blind CL300 Raised Face  Dims to ASME B16.48 NACE MR0175/ISO15156</t>
  </si>
  <si>
    <t>2in Spectacle Blind CL600 Raised Face  Dims to ASME B16.48 NACE MR0175/ISO15156</t>
  </si>
  <si>
    <t>3in Spectacle Blind CL600 Raised Face  Dims to ASME B16.48 NACE MR0175/ISO15156</t>
  </si>
  <si>
    <t>1/2in Spectacle Blind CL600 Raised Face  Dims to ASME B16.48 NACE MR0175/ISO15156</t>
  </si>
  <si>
    <t>1/2in Spectacle Blind CL900 Raised Face  Dims to ASME B16.48NACE MR0175/ISO15156</t>
  </si>
  <si>
    <t>1/2in Spectacle Blind CL900 Raised Face  Dims to ASME B16.48 NACE MR0175/ISO15156</t>
  </si>
  <si>
    <t>1in Sch160 Equal Tee Seamless BW Dims to ASME B16.9 NACE MR0175/ISO15156</t>
  </si>
  <si>
    <t>2in Sch80 Equal Tee Seamless BW Dims to ASME B16.9 NACE MR0175/ISO15156</t>
  </si>
  <si>
    <t>3in Sch80 Equal Tee Seamless BW Dims to ASME B16.9 NACE MR0175/ISO15156</t>
  </si>
  <si>
    <t>1/2in Sch160 Equal Tee SeamlessBW Dims to ASME B16.9 NACE MR0175/ISO15156</t>
  </si>
  <si>
    <t>1in 2mm Equal Tee Helical Filament Wound Bell &amp; Spigot Dims to Manufacturers Standard</t>
  </si>
  <si>
    <t>3in 2mm Equal Tee Helical Filament Wound Bell &amp; Spigot Dims to Manufacturers Standard</t>
  </si>
  <si>
    <t>2in 2mm Equal Tee Helical Filament Wound Bell &amp; Spigot Dims to Manufacturers Standard</t>
  </si>
  <si>
    <t>1 1/2in Sch160 Equal Tee Seamless BW Dims to ASME B16.9 NACE MR0175/ISO15156</t>
  </si>
  <si>
    <t>2in Sch160 Equal Tee Seamless BW Dims to ASME B16.9 NACE MR0175/ISO15156</t>
  </si>
  <si>
    <t>3in Sch160 Equal Tee Seamless BW Dims to ASME B16.9 NACE MR0175/ISO15156</t>
  </si>
  <si>
    <t>2in Sch10S x 3in Sch10S Reducing Tee Seamless BW Dims to ASME B16.9</t>
  </si>
  <si>
    <t>1in Sch160 x 3/4in Sch160 Reducing Tee Seamless BW Dims to ASME B16.9</t>
  </si>
  <si>
    <t>1in Sch160 x 1/2in Sch160  Reducing Tee Seamless BW Dims to ASME B16.9 NACE MR0175/ISO15156</t>
  </si>
  <si>
    <t>2in Sch80 x 1in Sch160 Reducing Tee Seamless BW Dims to ASME B16.9 NACE MR0175/ISO15156</t>
  </si>
  <si>
    <t>2in Sch10S x 1in Sch10S Reducing Tee SeamlessBW Dims to ASME B16.9 NACE MR0175/ISO15156</t>
  </si>
  <si>
    <t>3in Sch10S x 2in Sch10S Reducing Tee SeamlessBW Dims to ASME B16.9 NACE MR0175/ISO15156</t>
  </si>
  <si>
    <t>2in 14mm x 1in 12mm Reducing Tee Seamless BW Dims to ASME B16.9 NACE MR0175/ISO15156</t>
  </si>
  <si>
    <t>2in SchXXS x 1in SchXXS Reducing Tee Seamless BW Dims to ASME B16.9 NACE MR0175/ISO15156</t>
  </si>
  <si>
    <t>3in SchXXS x 2in SchXXS Reducing Tee Seamless BW Dims to ASME B16.9 NACE MR0175/ISO15156</t>
  </si>
  <si>
    <t>2in Sch80S x 1in Sch40S Reducing Tee SeamlessBW Dims to ASME B16.9 NACE MR0175/ISO15156</t>
  </si>
  <si>
    <t>3in 2mm x 2in 2mm Reducing Tee Helical Filament Wound Bell &amp; Spigot   Dims to Manufacturers Standard</t>
  </si>
  <si>
    <t>2in 2mm x 1in 2mm Reducing Tee Helical Filament Wound Bell &amp; Spigot   Dims to Manufacturers Standard</t>
  </si>
  <si>
    <t>2in Sch80 x 1in Sch80 Reducing Tee Seamless BW Dims to ASME B16.9</t>
  </si>
  <si>
    <t>1 1/2in Sch160 x 1in Sch160 Reducing Tee Seamless BW Dims to ASME B16.9 NACE MR0175/ISO15156</t>
  </si>
  <si>
    <t>2in Sch160 x 1in Sch160 Reducing Tee Seamless BW Dims to ASME B16.9 NACE MR0175/ISO15156</t>
  </si>
  <si>
    <t>3in Sch80 x 2in Sch160 Reducing Tee Seamless BW Dims to ASME B16.9 NACE MR0175/ISO15156</t>
  </si>
  <si>
    <t>2in Sch40S x 1in Sch10S Reducing Tee SeamlessBW Dims to ASME B16.9 NACE MR0175/ISO15156</t>
  </si>
  <si>
    <t>2in Sch80 x 1in Sch160 Concentric Reducer Seamless BW Dims to ASME B16.9</t>
  </si>
  <si>
    <t>2in Sch80 x 1 1/2in Sch160 Concentric Reducer Seamless BW Dims to ASME B16.9 NACE MR0175/ISO15156</t>
  </si>
  <si>
    <t>2in Sch80 x 1in Sch160 Concentric Reducer Seamless BW Dims to ASME B16.9 NACE MR0175/ISO15156</t>
  </si>
  <si>
    <t>3in Sch80 x 2in Sch80 Concentric Reducer Seamless BW Dims to ASME B16.9 NACE MR0175/ISO15156</t>
  </si>
  <si>
    <t>3in 10S x 1 1/2in 10S Concentric Reducer SeamlessBW Dims to ASME B16.9 NACE MR0175/ISO15156</t>
  </si>
  <si>
    <t>3in 10S x 2in 10S Concentric Reducer SeamlessBW Dims to ASME B16.9 NACE MR0175/ISO15156</t>
  </si>
  <si>
    <t xml:space="preserve">3in 10S x 1in 10S Concentric Reducer </t>
  </si>
  <si>
    <t>2in x 3in Concentric Reducer Helical Filament Wound Bell &amp; Spigot  Dims to Manufacturers Standard</t>
  </si>
  <si>
    <t>3in Sch80 x 1 1/2in Sch160 Concentric Reducer Seamless BW Dims to ASME B16.9 NACE MR0175/ISO15156</t>
  </si>
  <si>
    <t>3in Sch160 x 1 1/2in Sch160 Concentric Reducer Seamless BW Dims to ASME B16.9 NACE MR0175/ISO15156</t>
  </si>
  <si>
    <t>2in Sch80S x 3/4in Sch160 Branch Fitting Flanged CL150 Raised Face Dims to ASME B16.5 150mm Standout Dims to MSS SP‐97</t>
  </si>
  <si>
    <t>2in Sch80 x 3/4in XXS Branch Fitting Flanged CL150 Raised Face Dims to ASME B16.5 150mm Standout Dims to MSS SP‐97 Dims to MSS SP‐97 NACE MR0175/ISO15156</t>
  </si>
  <si>
    <t>3in Sch40 x 1in XXS Branch Fitting Flanged CL150 Raised Face Dims to ASME B16.5 150mm Standout Dims to MSS SP‐97 Dims to MSS SP‐97 NACE MR0175/ISO15156</t>
  </si>
  <si>
    <t>6in Sch40 x 1in XXS Branch Fitting Flanged CL150 Raised Face Dims to ASME B16.5 150mm Standout Dims to MSS SP‐97 Dims to MSS SP‐97 NACE MR0175/ISO15156</t>
  </si>
  <si>
    <t>3in Sch10S x 1in Sch40S Branch Fitting Flanged CL150 Raised Face Dims to ASME B16.5 150mm Standout Dims to MSS SP‐97 NACE MR0175/ISO15156</t>
  </si>
  <si>
    <t>30in Sch10S x 2in Sch40S Branch Outlet BW Dims to MSS SP‐97 NACE MR0175/ISO15156</t>
  </si>
  <si>
    <t xml:space="preserve">1in Sch80S x 3/4in XXS Branch Fitting Flanged CL1500 Raised Face Dims to ASME B16.5 150mm Standout Dims to MSS SP‐97 NACE MR0175/ISO15156 </t>
  </si>
  <si>
    <t>3in Sch160 x 1in Sch40S Branch Fitting Flanged CL150 Raised Face Dims to ASME B16.5 150mm Standout Dims to MSS SP‐97 NACE
MR0175/ISO15156</t>
  </si>
  <si>
    <t>2in Sch10S x 3/4in Sch40S Branch Fitting Flanged CL150 Raised Face Dims to ASME B16.5 150mm Standout Dims to MSS SP‐97 NACE
MR0175/ISO151</t>
  </si>
  <si>
    <t>3in Sch10S x 1in Sch10S Branch Fitting Flanged CL150 Raised Face Dims to ASME B16.5 150mm Standout Dims to MSS SP‐97 NACE
MR0175/ISO151</t>
  </si>
  <si>
    <t>1in 2mm x 3/4in Branch Saddle Helical Filament Wound Dims to Manufacturers Standard: 20 B</t>
  </si>
  <si>
    <t>3in 2mm x 3/4in Branch Saddle Helical Filament Wound Dims to Manufacturers Standard: 20 B</t>
  </si>
  <si>
    <t>1in 2mm x 3/4in Branch Saddle Helical Filament Wound  Polyester: Dims to Manufacturers Standard: 20 B</t>
  </si>
  <si>
    <t>2in 2mm x 3/4in Branch Saddle Helical Filament Wound  Polyester: Dims to Manufacturers Standard: 20 B</t>
  </si>
  <si>
    <t>3in 2mm x 1in Branch Saddle Helical Filament Wound  Polyester: Dims to Manufacturers Standard: 20 B</t>
  </si>
  <si>
    <t>3in 2mm x 3/4in Branch Saddle Helical Filament Wound  Polyester: Dims to Manufacturers Standard: 20 B</t>
  </si>
  <si>
    <t>2in Sch80 x 1/2in Sch80 Branch Fitting Flanged CL150 Raised Face Dims to ASME B16.5 150mm Standout Dims to MSS SP‐97</t>
  </si>
  <si>
    <t>2in Sch80 x 3/4in Sch80 Branch Fitting Flanged CL150 Raised Face Dims to ASME B16.5 150mm Standout Dims to MSS SP‐97</t>
  </si>
  <si>
    <t>2in Sch160 x 1/2in XXS Branch Fitting Flanged CL600 Raised Face Dims to ASME B16.5 150mm Standout Dims to MSS SP‐97 NACE MR0175/ISO15156</t>
  </si>
  <si>
    <t>3in Sch80 x 1in XXS Branch Fitting Flanged CL600 Raised Face Dims to ASME B16.5 150mm Standout Dims to MSS SP‐97 NACE MR0175/ISO15156</t>
  </si>
  <si>
    <t>3in Sch160 x 1in XXS Branch Fitting Flanged CL600 Raised Face Dims to ASME B16.5 150mm Standout Dims to MSS SP‐97 NACE MR0175/ISO15156</t>
  </si>
  <si>
    <t>3in Sch160 x 1/2in XXS Branch Fitting Flanged CL600 Raised Face Dims to ASME B16.5 150mm Standout Dims to MSS SP‐97 NACE MR0175/ISO15156</t>
  </si>
  <si>
    <t>4355-PS3R-6-50-0001-001-5~4355-PS3R-6-51-0052-001-2</t>
  </si>
  <si>
    <t>10X10",228 Barg,120℃,1500 #RF, ASME B16.9</t>
  </si>
  <si>
    <t>Seamless BW High Yield Carbon Steel API 5L Gr X65 PSL NACE MR0175/ISO15156</t>
  </si>
  <si>
    <t>10X10",153 Barg,110℃,900 #RF, ASME B16.9</t>
  </si>
  <si>
    <t>12X12",228 Barg,120℃,1500 #RF, ASME B16.9</t>
  </si>
  <si>
    <t>14X14",228 Barg,120℃,1500 #RF, ASME B16.9</t>
  </si>
  <si>
    <t>16X16",228 Barg,120℃,1500 #RF, ASME B16.9</t>
  </si>
  <si>
    <t>6X6",153 Barg,110℃,900 #RF, ASME B16.9</t>
  </si>
  <si>
    <t>8X8",228 Barg,120℃,1500 #RF, ASME B16.9</t>
  </si>
  <si>
    <t>1/2", 150RF, 0MM, 19.6Barg,  200℃</t>
  </si>
  <si>
    <t>1/2", 600RF, 0MM, 103.4Barg,  200℃</t>
  </si>
  <si>
    <t>1/2", 900RF, 0MM, 258.6Barg,  200℃</t>
  </si>
  <si>
    <t>12"×2", 6MM, 255.3 Barg  175℃  1500 #, RUNPIPE WALL THICKNESS: 40MM</t>
  </si>
  <si>
    <t>14"×2", 6MM, 255.3 Barg  175℃  1500 #, RUNPIPE WALL THICKNESS: 42MM</t>
  </si>
  <si>
    <t>16"×2", 6MM, 255.3 Barg  175℃  1500 #, RUNPIPE WALL THICKNESS: 48MM</t>
  </si>
  <si>
    <t>16"×2", 6MM, 255.3 Barg  175℃  1500 #, RUNPIPE WALL THICKNESS: 30MM</t>
  </si>
  <si>
    <t>1", 3MM, 19.6 Barg  175℃, 150 #</t>
  </si>
  <si>
    <t>1", 3MM, 19.6 Barg  110℃, 150 #</t>
  </si>
  <si>
    <t>INSULATING GASKETET</t>
  </si>
  <si>
    <t>3in Sch160 Elbow 45 Degrees Long Radius SeamlessBW Dims to ASME B16.9 NACE MR0175/ISO15156</t>
  </si>
  <si>
    <t>BID-MAL-PS3WDP</t>
  </si>
  <si>
    <t xml:space="preserve">1in Sch160 Elbow 90 Degrees Long Radius Seamless BW Dims to ASME B16.9 NACE MR0175/ISO15156                                                                    </t>
  </si>
  <si>
    <t xml:space="preserve">2in Sch80 Elbow 90 Degrees Long Radius Seamless BW Dims to ASME B16.9 NACE MR0175/ISO15156                                                                    </t>
  </si>
  <si>
    <t xml:space="preserve">2in Sch80 Elbow 45 Degrees Long Radius Seamless BW Dims to ASME B16.9 NACE MR0175/ISO15156                                                                    </t>
  </si>
  <si>
    <t xml:space="preserve">3in Sch80 Elbow 90 Degrees Long Radius Seamless BW Dims to ASME B16.9 NACE MR0175/ISO15156                                                                    </t>
  </si>
  <si>
    <t>10in Sch20 Elbow 90 Degrees Long Radius SeamlessBW Low Temp Carbon Steel  Dims to ASME B16.9 NACE MR0175/ISO15156</t>
  </si>
  <si>
    <t>ASTM A420 WPL6CLAD UNS N08825</t>
  </si>
  <si>
    <t>10in Sch20 Elbow 45 Degrees Long Radius SeamlessBW Low Temp Carbon Steel  Dims to ASME B16.9 NACE MR0175/ISO15156</t>
  </si>
  <si>
    <t>8in Sch20 Elbow 90 Degrees Long Radius SeamlessBW Low Temp Carbon Steel  Dims to ASME B16.9 NACE MR0175/ISO15156</t>
  </si>
  <si>
    <t>1IN FLAN BLIND CL150; RF;B16.5;</t>
  </si>
  <si>
    <t>14IN FLAN BLIND CL300; RF;B16.5;</t>
  </si>
  <si>
    <t>1/2in Blind Flange CL300 Raised Face Alloy 825 Dims to ASME B16.5 NACE MR0175/ISO15156</t>
  </si>
  <si>
    <t>2in Blind Flange CL300 Raised Face Alloy 825 Dims to ASME B16.5 NACE MR0175/ISO15156</t>
  </si>
  <si>
    <t>1 1/2in FLAN BLIND CL300; RF;B16.5;</t>
  </si>
  <si>
    <t>10in Blind Flange CL300 Raised Face Low Temp Carbon Steel  Dims to ASME B16.5 NACE MR0175/ISO15156</t>
  </si>
  <si>
    <t>ASTM A350 Gr LF2 CL1 CLAD UNS N08825</t>
  </si>
  <si>
    <t>1in Blind Flange CL300 Raised Face Alloy 825 Dims to ASME B16.5 NACE MR0175/ISO15156</t>
  </si>
  <si>
    <t>1in FLWN:A105:CL300:160:DN25</t>
  </si>
  <si>
    <t>1in FLWN:A105:CL150:160:DN25</t>
  </si>
  <si>
    <t>1 1/2in FLWN:A105:CL150:160:DN40</t>
  </si>
  <si>
    <t>2in FLAN WN CL150; RF; SCH.80; B16.5; ASTM A105</t>
  </si>
  <si>
    <t>2in FLOR:A105:RF:CL600:80:DN50</t>
  </si>
  <si>
    <t>3in FLAN WN CL150; RF; SCH.80; B16.5; ASTM A105</t>
  </si>
  <si>
    <t>14in FLOR:A105:RF:CL300:40:DN350</t>
  </si>
  <si>
    <t>10in FLOR:A105:RF:CL300:40:DN250</t>
  </si>
  <si>
    <t>1/2in Sch40S WN Flange CL300 Raised Face Alloy 825 Dims to ASME B16.5 NACE MR0175/ISO15156</t>
  </si>
  <si>
    <t>1in Sch10S WN Flange CL300 Raised Face Alloy 825 Dims to ASME B16.5 NACE MR0175/ISO15156</t>
  </si>
  <si>
    <t>8in Sch20 WN Flange CL300 Raised Face Low Temp Carbon Steel  Dims to ASME B16.5 NACE MR0175/ISO15156</t>
  </si>
  <si>
    <t>10in Sch20 WN Flange CL300 Raised Face Low Temp Carbon Steel  Dims to ASME B16.5 NACE MR0175/ISO15156</t>
  </si>
  <si>
    <t>2in Sch10S WN Flange CL300 Raised Face Alloy 825 Dims to ASME B16.5 NACE MR0175/ISO15156</t>
  </si>
  <si>
    <t>1IN X 4.5MM GASKET SPIRAL WOUND ASME CL 300/600; THK.4.5 mm; B16.20; EXPANDED GRAPH FIL; IR SS 316/316LOR CS;</t>
  </si>
  <si>
    <t>IR SS 316/316LOR CS</t>
  </si>
  <si>
    <t>1 1/2IN X 4.5MM GASKET SPIRAL WOUND ASME CL 300/600; THK.4.5 mm; B16.20; EXPANDED GRAPH FIL; IR SS 316/316LOR CS;</t>
  </si>
  <si>
    <t>2IN X 4.5MM GASKET SPIRAL WOUND ASME CL 300/600; THK.4.5 mm; B16.20; EXPANDED GRAPH FIL; IR SS 316/316LOR CS;</t>
  </si>
  <si>
    <t>3IN X 4.5MM GASKET SPIRAL WOUND ASME CL 300/600; THK.4.5 mm; B16.20; EXPANDED GRAPH FIL; IR SS 316/316LOR CS;</t>
  </si>
  <si>
    <t>14IN X 4.5MM GASKET SPIRAL WOUND ASME CL 300/600; THK.4.5 mm; B16.20; EXPANDED GRAPH FIL; IR SS 316/316LOR CS;</t>
  </si>
  <si>
    <t>1/2in x 4.5mm Nom Thk Gasket Spiral Wound CL300  Dims to ASME B16.20</t>
  </si>
  <si>
    <t>1in x 4.5mm Nom Thk Gasket Spiral Wound CL300Dims to ASME B16.20</t>
  </si>
  <si>
    <t>2in x 4.5mm Nom Thk Gasket Spiral Wound CL300Dims to ASME B16.20</t>
  </si>
  <si>
    <t>8in x 4.5mm Nom Thk Gasket Spiral Wound CL300Dims to ASME B16.20</t>
  </si>
  <si>
    <t>10in x 4.5mm Nom Thk Gasket Spiral Wound CL300Dims to ASME B16.20</t>
  </si>
  <si>
    <t>1/2in x 4.5mm Nom Thk Gasket Spiral Wound CL300Dims to ASME B16.20</t>
  </si>
  <si>
    <t>1 1/2in x 4.5mm GASKET SPIRAL WOUND ASME CL 300/600; THK.4.5 mm; B16.20; EXPANDED GRAPH FIL; IR SS 316/316LOR CS;</t>
  </si>
  <si>
    <t>IR SS 316/316LOR CS;</t>
  </si>
  <si>
    <t>10in x 1in SCH40S Branch Fitting Flanged CL300 Raised Face Dims to ASME B16.5 150mm Standout Stainless Steel  Dims to MSS SP-97 NACE MR0175/ISO15156</t>
  </si>
  <si>
    <t>10in x 1in Nipple Outlet Plain End</t>
  </si>
  <si>
    <t>8in - 10in x 2in SCH40S Branch Outlet BW Alloy 825  Dims to MSS SP-97 NACE MR0175/ISO15156</t>
  </si>
  <si>
    <t>8in x 1inBFNP:A105:XXS:160:CL6K-9K:80-250:DN25</t>
  </si>
  <si>
    <t>8in x 1in Nipple Outlet Plain End</t>
  </si>
  <si>
    <t>8in Sch40 x 1in Sch160 WeldoletBW Low Temp Carbon Steel  Dims to MSS SP-97 NACE MR0175/ISO15156</t>
  </si>
  <si>
    <t>8in x 1in BFNP:A105:XXS:160:CL6K-9K:80-250:DN25</t>
  </si>
  <si>
    <t>1in Spectacle Blind CL300 Raised Face Alloy 825 Dims to ASME B16.48 NACE MR0175/ISO15156</t>
  </si>
  <si>
    <t>10in Spectacle Blind CL300 Raised Face Alloy 825 Dims to ASME B16.48 NACE MR0175/ISO15156</t>
  </si>
  <si>
    <t>1in Paddle Blind CL300 Raised Face Alloy 825 Dims to ASME B16.48 NACE MR0175/ISO15156</t>
  </si>
  <si>
    <t>10in Paddle Spacer CL300 Raised Face Alloy 825 Dims to ASME B16.48 NACE MR0175/ISO15156</t>
  </si>
  <si>
    <t>2in x 1 1/2in RECB:WPB:SOUR:80/160:DN50x40</t>
  </si>
  <si>
    <t>10in Sch20 x 8in Sch20 Concentric Reducer SeamlessBW Alloy 825 Dims to ASME B16.9 NACE MR0175/ISO15156</t>
  </si>
  <si>
    <t>2in Sch10S x 1in Sch10S Concentric Reducer SeamlessBW Alloy 825 Dims to ASME B16.9 NACE MR0175/ISO15156</t>
  </si>
  <si>
    <t>10in Sch20 x 8in Sch20 Eccentric Reducer SeamlessBW Alloy 825 Dims to ASME B16.9 NACE MR0175/ISO15156</t>
  </si>
  <si>
    <t>16in Sch30 x 10in Sch20 Eccentric Reducer SeamlessBW Low Temp Carbon Steel  Dims to ASME B16.9 NACE MR0175/ISO15156</t>
  </si>
  <si>
    <t>ASTM A420 WPL6 CLAD UNS N08825</t>
  </si>
  <si>
    <t>2in TEEB:WPB:SOUR:80:DN50</t>
  </si>
  <si>
    <t>2in x 1in TERB:WPL6:SOURLT:80/160:DN50x25</t>
  </si>
  <si>
    <t>3in TEEB:WPB:SOUR:80:DN80</t>
  </si>
  <si>
    <t>16in Sch30 x 10in Sch20 Reducing Tee SeamlessBW Low Temp Carbon Steel  Dims to ASME B16.9 NACE MR0175/ISO15156</t>
  </si>
  <si>
    <t>16in Sch30 Equal Tee SeamlessBW Low Temp Carbon Steel  Dims to ASME B16.9 NACE MR0175/ISO15156</t>
  </si>
  <si>
    <t>1in PIPE:A106 GR.B:SOUR:160:DN25</t>
  </si>
  <si>
    <t>2in PIPE:A106 GR.B:SOUR:80:DN50</t>
  </si>
  <si>
    <t>3in PIPE:A106 GR.B:SOUR:80:DN80</t>
  </si>
  <si>
    <t>2in PIPE:A106 GR.B:SOUR:160:DN25</t>
  </si>
  <si>
    <t>14in PIPE:A106 GR.B:SOUR:40:DN350</t>
  </si>
  <si>
    <t>1/2in Sch40S Pipe Seamless Bevelled Ends Alloy 825 ASME B36.19M NACE MR0175/ISO15156</t>
  </si>
  <si>
    <t>1in Sch10S Pipe Seamless Bevelled Ends Alloy 825 ASME B36.19M NACE MR0175/ISO15156</t>
  </si>
  <si>
    <t>10in Sch20 Pipe Welded Bevelled Ends Low Temp Carbon Steel  Dimensions to ASME B36.10M NACE MR0175/ISO15156</t>
  </si>
  <si>
    <t>ASTM A333-6/A671-CC65 cl 22 + Clad UNS N08825</t>
  </si>
  <si>
    <t>1 1/2in Sch10S Pipe Seamless Bevelled Ends Alloy 825ASME B36.19M NACE MR0175/ISO15156</t>
  </si>
  <si>
    <t>1in Sch10S Pipe Seamless Bevelled Ends Alloy 825ASME B36.19M NACE MR0175/ISO15156</t>
  </si>
  <si>
    <t>8in Sch20 Pipe Welded Bevelled Ends Low Temp Carbon Steel  Dimensions to ASME B36.10M NACE MR0175/ISO15156</t>
  </si>
  <si>
    <t>16in Sch30 Pipe Welded Bevelled Ends Low Temp Carbon Steel  Dimensions to ASME B36.10M NACE MR0175/ISO15156</t>
  </si>
  <si>
    <t>1in VBA:DN25:CL300:FL:RB:CS:825/PTFE</t>
  </si>
  <si>
    <t>CS; AISI 316/PTFE</t>
  </si>
  <si>
    <t>1in VBA:DN25:CL150:FL:RB:CS:316/PTFE</t>
  </si>
  <si>
    <t>2in BALL VALVE; ISO 17292; CL150; FLGD; RB; RF; SHORT; CS; AISI 316/PTFE</t>
  </si>
  <si>
    <t>3in BALL VALVE; ISO 17292; CL150; FLGD; RB; RF; SHORT; CS; AISI 316/PTFE</t>
  </si>
  <si>
    <t>1in Ball RB Valve Flanged CL300 Raised Face Dims to ASME B16.10 Alloy 825  Floating Ball Extended Bonnet Lever Operated Short Pattern NACE MR0175/ISO15156 Datasht To Follow</t>
  </si>
  <si>
    <t>1/2in Ball RB Valve Flanged CL300 Raised Face Dims to ASME B16.10 Alloy 825  Floating Ball Extended Bonnet Lever Operated
Long Pattern NACE MR0175/ISO15156 Datasht To Follow</t>
  </si>
  <si>
    <t>1in Ball FB Valve Flanged CL300 Raised Face Dims to ASME B16.10 Alloy 825  Floating Ball Extended Bonnet Lever Operated Long
Pattern NACE MR0175/ISO15156 Datasht To Follow</t>
  </si>
  <si>
    <t>10in Ball FB Valve Flanged CL300 Raised Face Dims to API 6D Low Temp Carbon Steel Trunnion Mounted Extended Bonnet Gear Operated
Long Pattern NACE MR0175/ISO15156 Datasht To Follow</t>
  </si>
  <si>
    <t>ASTM A350 Gr LF2 CL.1/A352 Gr LCC Alloy 825: PTF</t>
  </si>
  <si>
    <t>1in Ball RB Valve Flanged CL300 Raised Face Dims to ASME B16.10 Alloy 825  Floating Ball Extended Bonnet Lever Operated
Short Pattern NACE MR0175/ISO15156 Datasht To Follow</t>
  </si>
  <si>
    <t>1/2in Ball FB Valve Flanged CL300 Raised Face Dims to ASME B16.10 Alloy 825  Floating Ball Extended Bonnet Lever Operated
Long Pattern NACE MR0175/ISO15156 Datasht To Follow</t>
  </si>
  <si>
    <t>10in Ball FB Valve Flanged CL300 Raised Face Dims to API 6D Low Temp Carbon Steel Trunnion Mounted Extended Bonnet Gear Operated Long Pattern NACE MR0175/ISO15156 Datasht To Follow</t>
  </si>
  <si>
    <t>1 1/2in VBA:DN40:CL300:FL:RB:CS:825/PTFE</t>
  </si>
  <si>
    <t>10in Ball RB Valve Flanged CL300 Raised Face Dims to API 6D Low Temp Carbon Steel Trunnion Mounted Extended Bonnet Gear Operated Long Pattern NACE MR0175/ISO15156 Datasht To Follow</t>
  </si>
  <si>
    <t>5/8" X 110MM    STUD BOLT (CONT)    W/ 2 HVY HEX NUTS    B1.1   DIA (IMP) X LEN (MET)</t>
  </si>
  <si>
    <t>3/4" X 95MM    STUD BOLT (CONT)    W/ 2 HVY HEX NUTS    B1.1   DIA (IMP) X LEN (MET)</t>
  </si>
  <si>
    <t>1" X 160MM    STUD BOLT (CONT)    W/ 2 HVY HEX NUTS    B1.1   DIA (IMP) X LEN (MET)</t>
  </si>
  <si>
    <t>4355-PS3WDP-6-51-0001-001-5,4355-PS3WDP-6-51-0003-001-5</t>
  </si>
  <si>
    <t>4355-PS3WDP-6-51-0001-001-5,4355-PS3WDP-6-51-0003-001-5,4355-GENOF-5-14-0003-2</t>
  </si>
  <si>
    <t>1" CL150,19.6 Barg,150 Deg C</t>
  </si>
  <si>
    <t>材料和设备清单投标计算表使用说明</t>
  </si>
  <si>
    <t>一、</t>
  </si>
  <si>
    <t>以往各分子公司投标料单格式不统一，不适应公司的投标的需求。</t>
  </si>
  <si>
    <t>这种情况下，不同的单位做法不同、同一单位不同专业做法不同、同一专业不同人做法不同，难以审核。</t>
  </si>
  <si>
    <t>二、</t>
  </si>
  <si>
    <t>报价工作新的想法是大家使用本表中统一的报价基础数据格式，详细到WBS、OBS、PBS等。一共23个字段（23 列）。</t>
  </si>
  <si>
    <t>各专业出的料单，只用于投标询价，并不用于采办。所以不需要详细设计的料单格式及深度。</t>
  </si>
  <si>
    <t>可另行编制基于ACCESS的程序，完成采管费、关税、VAT等各种计算。</t>
  </si>
  <si>
    <t>可另行编制基于“数据库 + ASP的动态网页（站）”，实现所有工程项目详细到“记录级”的数据累积和共享。</t>
  </si>
  <si>
    <t>三、</t>
  </si>
  <si>
    <t>表中字段的用法规定：</t>
  </si>
  <si>
    <t>23个字段中，前14列是技术部门填写的、采办部门只填写单价两列。业主没的指定AVL的，请采办部另附表格说明报价所基于的厂家清单（VendorList）</t>
  </si>
  <si>
    <t>升版时，规格型号变化的，是新增；删掉的行，请保留原行，只将数量改为0；规格型号没变化的，可改数量。</t>
  </si>
  <si>
    <t>生产部要确定OBS的归属。生产部不确定的，OBS统统划入青岛公司或建造公司。</t>
  </si>
  <si>
    <t>大部分字段是用下拉菜单选的。</t>
  </si>
  <si>
    <t>数量和单价输完后，自动算成本和报价</t>
  </si>
  <si>
    <t>#N/A错误标记出现，是因为没输资源。输完就不显示了。即使不输，打印时，也没有#N/A，不用担心。</t>
  </si>
  <si>
    <t>如果多行对应一个单价，则第一行写单价，其余行的单价写零，并在备注中说明已包括。</t>
  </si>
  <si>
    <t>四、</t>
  </si>
  <si>
    <t>不能改各个“Sheet”的名字。例如：tblMTO，Discipline，Definition等。</t>
  </si>
  <si>
    <t>每个专业只能提交1～2份Excel文件。每个文件中，只能有模板中规定的tblMTO、Discipline和Definition等几个Sheet.</t>
  </si>
  <si>
    <t>不能改tblBOQ中第一行的文字。</t>
  </si>
  <si>
    <t>不能删列、不能增列。</t>
  </si>
  <si>
    <t>不能合并单元格。</t>
  </si>
  <si>
    <t>其它的用法与Excel一样。</t>
  </si>
  <si>
    <t>五、</t>
  </si>
  <si>
    <t>Definition需根据项目修改。例如汇率、单体分类。Discipline这个表格不能修改。</t>
  </si>
  <si>
    <t>但Definition中，OBS、EQPTag、OFETag、MTOUnit、BOQUnit五列红色的定义不能修改。程序用这三列计算。</t>
  </si>
  <si>
    <t>建议项目开始后，锁定各个Sheet,大家协同工作中中，就不会有很多不小心改错的。</t>
  </si>
  <si>
    <t>六、</t>
  </si>
  <si>
    <t>经过加工制造，由多种材料和部件按各自用途组成独特结构、具有功能、容量及能量传递或转换性能的机器、容器和其他机械、成套装置等均为设备。</t>
  </si>
  <si>
    <t>特别地，结构专业组块材料，选DckStMAL.</t>
  </si>
  <si>
    <t>特别地，结构专业导管架材料，选JktStMAL.</t>
  </si>
  <si>
    <t>其它专业材料选MAL。</t>
  </si>
  <si>
    <t>所有专业的设备选EQP.</t>
  </si>
  <si>
    <t>七、</t>
  </si>
  <si>
    <t>投标料单初始版是0版。若有升版则作出标记。</t>
  </si>
  <si>
    <t>八、</t>
  </si>
  <si>
    <r>
      <rPr>
        <sz val="12"/>
        <color indexed="8"/>
        <rFont val="宋体"/>
        <charset val="134"/>
      </rPr>
      <t>MTO 1.5版更新了12个专业下的子类(</t>
    </r>
    <r>
      <rPr>
        <sz val="12"/>
        <color indexed="8"/>
        <rFont val="宋体"/>
        <charset val="134"/>
      </rPr>
      <t>81</t>
    </r>
    <r>
      <rPr>
        <sz val="12"/>
        <color indexed="8"/>
        <rFont val="宋体"/>
        <charset val="134"/>
      </rPr>
      <t>个)。专业在弹出菜单中的顺序调整到与WBS相同。</t>
    </r>
  </si>
  <si>
    <t>每个子类所对应的内容，有一个文字版的说明。</t>
  </si>
  <si>
    <r>
      <rPr>
        <sz val="12"/>
        <color indexed="8"/>
        <rFont val="宋体"/>
        <charset val="134"/>
      </rPr>
      <t>12个专业及</t>
    </r>
    <r>
      <rPr>
        <sz val="12"/>
        <color indexed="8"/>
        <rFont val="宋体"/>
        <charset val="134"/>
      </rPr>
      <t>81</t>
    </r>
    <r>
      <rPr>
        <sz val="12"/>
        <color indexed="8"/>
        <rFont val="宋体"/>
        <charset val="134"/>
      </rPr>
      <t>个子类编WBS有一个Excel的说明。投标时按此编WBS，采办时延用此WBS，就能在ERP中对投标费用和采办费用进行对比。</t>
    </r>
  </si>
  <si>
    <t>Discipline</t>
  </si>
  <si>
    <t>01St.</t>
  </si>
  <si>
    <t>02Ou.</t>
  </si>
  <si>
    <t>03Me.</t>
  </si>
  <si>
    <t>04El.</t>
  </si>
  <si>
    <t>05Pi.</t>
  </si>
  <si>
    <t>06Sa.</t>
  </si>
  <si>
    <t>07In.</t>
  </si>
  <si>
    <t>08Cc.</t>
  </si>
  <si>
    <t>09Co.</t>
  </si>
  <si>
    <t>10Pr.</t>
  </si>
  <si>
    <t>14Fl.</t>
  </si>
  <si>
    <t>15Pl.</t>
  </si>
  <si>
    <t>01SteelLeg</t>
  </si>
  <si>
    <t>01LifeSaving</t>
  </si>
  <si>
    <t>01GenSet</t>
  </si>
  <si>
    <t>01Cable</t>
  </si>
  <si>
    <t>01Pipe</t>
  </si>
  <si>
    <t>01Safety</t>
  </si>
  <si>
    <t>01CtrSys.</t>
  </si>
  <si>
    <t>01Paint</t>
  </si>
  <si>
    <t>01Panel</t>
  </si>
  <si>
    <t>01Other</t>
  </si>
  <si>
    <t>01LMU_DSU</t>
  </si>
  <si>
    <t>01PipeLine</t>
  </si>
  <si>
    <t>02SteelBrace</t>
  </si>
  <si>
    <t>02Furniture</t>
  </si>
  <si>
    <t>02Boiler</t>
  </si>
  <si>
    <t>02Ladder</t>
  </si>
  <si>
    <t>02Valve</t>
  </si>
  <si>
    <t>02FireFighting</t>
  </si>
  <si>
    <t>02Cable</t>
  </si>
  <si>
    <t>02Anode</t>
  </si>
  <si>
    <t>02Other</t>
  </si>
  <si>
    <t>02Flange</t>
  </si>
  <si>
    <t>03SteelColumn</t>
  </si>
  <si>
    <t>03Insulation</t>
  </si>
  <si>
    <t>03Compressor</t>
  </si>
  <si>
    <t>03Appliance</t>
  </si>
  <si>
    <t>03FLG.</t>
  </si>
  <si>
    <t>03Steel</t>
  </si>
  <si>
    <t>03TubingFitting</t>
  </si>
  <si>
    <t>03Other</t>
  </si>
  <si>
    <t>03Ladder</t>
  </si>
  <si>
    <t>03BulkHead</t>
  </si>
  <si>
    <t>04SteelCraneColumn</t>
  </si>
  <si>
    <t>04Steel</t>
  </si>
  <si>
    <t>04Crane</t>
  </si>
  <si>
    <t>04LightingFixture</t>
  </si>
  <si>
    <t>04Fitting</t>
  </si>
  <si>
    <t>04Other</t>
  </si>
  <si>
    <t>04LadderTray</t>
  </si>
  <si>
    <t>04FieldEqp.</t>
  </si>
  <si>
    <t>04ConcreteMat</t>
  </si>
  <si>
    <t>05SteelTransitPiece</t>
  </si>
  <si>
    <t>05Other</t>
  </si>
  <si>
    <t>05Pump</t>
  </si>
  <si>
    <t>05HeatTrace</t>
  </si>
  <si>
    <t>05SP</t>
  </si>
  <si>
    <t>05FieldEqp.</t>
  </si>
  <si>
    <t>05Antenna</t>
  </si>
  <si>
    <t>06SteelGirder</t>
  </si>
  <si>
    <t>06Package</t>
  </si>
  <si>
    <t>06Bulk</t>
  </si>
  <si>
    <t>06JunctionBox</t>
  </si>
  <si>
    <t>07Pile</t>
  </si>
  <si>
    <t>07HE</t>
  </si>
  <si>
    <t>07SubseaEl.</t>
  </si>
  <si>
    <t>07BoltNut</t>
  </si>
  <si>
    <t>07SubseaCtr.</t>
  </si>
  <si>
    <t>07Steel</t>
  </si>
  <si>
    <t>08Conductor</t>
  </si>
  <si>
    <t>08Vessel</t>
  </si>
  <si>
    <t>08Steel</t>
  </si>
  <si>
    <t>08PipeSupport</t>
  </si>
  <si>
    <t>08Bulk</t>
  </si>
  <si>
    <t>08Other</t>
  </si>
  <si>
    <t>09SteelOther</t>
  </si>
  <si>
    <t>09Tank</t>
  </si>
  <si>
    <t>09Other</t>
  </si>
  <si>
    <t>09Steel</t>
  </si>
  <si>
    <t>10Other</t>
  </si>
  <si>
    <t>10Filter</t>
  </si>
  <si>
    <t>11HVAC</t>
  </si>
  <si>
    <t>12SubseaEqp.</t>
  </si>
  <si>
    <t>13Steel</t>
  </si>
  <si>
    <t>14Other</t>
  </si>
  <si>
    <t>MTO搜索助手使用说明</t>
  </si>
  <si>
    <t>1、</t>
  </si>
  <si>
    <t>点击“物料码、名称、规格、型号查询”按钮，或键盘输入Ctrl + m，弹出查询窗口；</t>
  </si>
  <si>
    <t>2、</t>
  </si>
  <si>
    <t>MTO工具会自动遍历“MTO库”文件夹中的全部文件，填充在“文件”组合框内供用户选择；</t>
  </si>
  <si>
    <t>3、</t>
  </si>
  <si>
    <t>输入专业、子类或模糊条件，系统会实时搜索匹配的内容填入列表框；</t>
  </si>
  <si>
    <t>若将“实时搜索”选项勾选掉，则可以在全部搜索条件均设置完毕后，点击“搜索”按钮查询；</t>
  </si>
  <si>
    <t>该功能是为了保证在大数据量时用户的易操作性。</t>
  </si>
  <si>
    <t>4、</t>
  </si>
  <si>
    <t>鼠标双击搜索结果中的一行，其内容自动写入工作表的当前行。</t>
  </si>
</sst>
</file>

<file path=xl/styles.xml><?xml version="1.0" encoding="utf-8"?>
<styleSheet xmlns="http://schemas.openxmlformats.org/spreadsheetml/2006/main">
  <numFmts count="1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0.00\ [$€]_-;\-* #,##0.00\ [$€]_-;_-* &quot;-&quot;??\ [$€]_-;_-@_-"/>
    <numFmt numFmtId="177" formatCode="0_ "/>
    <numFmt numFmtId="178" formatCode="0.0_ "/>
    <numFmt numFmtId="179" formatCode="0.0_);[Red]\(0.0\)"/>
    <numFmt numFmtId="180" formatCode="0.00_);[Red]\(0.00\)"/>
    <numFmt numFmtId="181" formatCode="0;[Red]0"/>
    <numFmt numFmtId="182" formatCode=";;;"/>
    <numFmt numFmtId="183" formatCode="0_);[Red]\(0\)"/>
    <numFmt numFmtId="184" formatCode="0.0"/>
    <numFmt numFmtId="185" formatCode="0.000"/>
  </numFmts>
  <fonts count="80">
    <font>
      <sz val="11"/>
      <color theme="1"/>
      <name val="宋体"/>
      <charset val="134"/>
      <scheme val="minor"/>
    </font>
    <font>
      <sz val="14"/>
      <color theme="1"/>
      <name val="宋体"/>
      <charset val="134"/>
      <scheme val="minor"/>
    </font>
    <font>
      <sz val="12"/>
      <color indexed="8"/>
      <name val="宋体"/>
      <charset val="134"/>
    </font>
    <font>
      <b/>
      <sz val="12"/>
      <color indexed="8"/>
      <name val="宋体"/>
      <charset val="134"/>
    </font>
    <font>
      <b/>
      <sz val="20"/>
      <color rgb="FF0070C0"/>
      <name val="宋体"/>
      <charset val="134"/>
    </font>
    <font>
      <sz val="14"/>
      <color theme="1"/>
      <name val="华文楷体"/>
      <charset val="134"/>
    </font>
    <font>
      <sz val="10"/>
      <color theme="1"/>
      <name val="Arial"/>
      <charset val="134"/>
    </font>
    <font>
      <b/>
      <sz val="10"/>
      <name val="Arial"/>
      <charset val="134"/>
    </font>
    <font>
      <b/>
      <sz val="12"/>
      <color rgb="FFFF0000"/>
      <name val="宋体"/>
      <charset val="134"/>
    </font>
    <font>
      <sz val="12"/>
      <name val="宋体"/>
      <charset val="134"/>
    </font>
    <font>
      <b/>
      <sz val="12"/>
      <name val="宋体"/>
      <charset val="134"/>
    </font>
    <font>
      <b/>
      <sz val="10"/>
      <color theme="1"/>
      <name val="Arial"/>
      <charset val="134"/>
    </font>
    <font>
      <sz val="9"/>
      <color theme="1"/>
      <name val="Times New Roman"/>
      <charset val="134"/>
    </font>
    <font>
      <sz val="9"/>
      <color theme="1"/>
      <name val="Arial"/>
      <charset val="134"/>
    </font>
    <font>
      <sz val="9"/>
      <name val="宋体"/>
      <charset val="134"/>
      <scheme val="minor"/>
    </font>
    <font>
      <b/>
      <sz val="9"/>
      <name val="宋体"/>
      <charset val="134"/>
    </font>
    <font>
      <sz val="9"/>
      <name val="Times New Roman"/>
      <charset val="134"/>
    </font>
    <font>
      <sz val="9"/>
      <color theme="1"/>
      <name val="宋体"/>
      <charset val="134"/>
    </font>
    <font>
      <sz val="9"/>
      <color rgb="FF000000"/>
      <name val="Arial"/>
      <charset val="134"/>
    </font>
    <font>
      <sz val="12"/>
      <color rgb="FF000000"/>
      <name val="Calibri"/>
      <charset val="134"/>
    </font>
    <font>
      <b/>
      <sz val="9"/>
      <name val="Times New Roman"/>
      <charset val="134"/>
    </font>
    <font>
      <sz val="11"/>
      <color theme="1"/>
      <name val="Times New Roman"/>
      <charset val="134"/>
    </font>
    <font>
      <b/>
      <sz val="11"/>
      <color rgb="FF000000"/>
      <name val="Times New Roman"/>
      <charset val="134"/>
    </font>
    <font>
      <sz val="11"/>
      <color rgb="FF000000"/>
      <name val="Times New Roman"/>
      <charset val="134"/>
    </font>
    <font>
      <sz val="11"/>
      <name val="Times New Roman"/>
      <charset val="134"/>
    </font>
    <font>
      <sz val="9"/>
      <name val="Arial"/>
      <charset val="134"/>
    </font>
    <font>
      <sz val="9"/>
      <color rgb="FFFF0000"/>
      <name val="Times New Roman"/>
      <charset val="134"/>
    </font>
    <font>
      <b/>
      <sz val="9"/>
      <name val="Arial"/>
      <charset val="134"/>
    </font>
    <font>
      <b/>
      <sz val="11"/>
      <color theme="1"/>
      <name val="宋体"/>
      <charset val="134"/>
      <scheme val="minor"/>
    </font>
    <font>
      <sz val="11"/>
      <name val="宋体"/>
      <charset val="134"/>
      <scheme val="minor"/>
    </font>
    <font>
      <sz val="14"/>
      <name val="Times New Roman"/>
      <charset val="134"/>
    </font>
    <font>
      <b/>
      <sz val="9"/>
      <color theme="1"/>
      <name val="Times New Roman"/>
      <charset val="134"/>
    </font>
    <font>
      <b/>
      <sz val="9"/>
      <color theme="1"/>
      <name val="Arial"/>
      <charset val="134"/>
    </font>
    <font>
      <sz val="9"/>
      <name val="宋体"/>
      <charset val="134"/>
    </font>
    <font>
      <sz val="10"/>
      <name val="宋体"/>
      <charset val="134"/>
      <scheme val="minor"/>
    </font>
    <font>
      <sz val="10"/>
      <color theme="1"/>
      <name val="Times New Roman"/>
      <charset val="134"/>
    </font>
    <font>
      <b/>
      <sz val="9"/>
      <color theme="0"/>
      <name val="Times New Roman"/>
      <charset val="134"/>
    </font>
    <font>
      <strike/>
      <sz val="9"/>
      <name val="Times New Roman"/>
      <charset val="134"/>
    </font>
    <font>
      <b/>
      <sz val="12"/>
      <name val="Times New Roman"/>
      <charset val="134"/>
    </font>
    <font>
      <sz val="10"/>
      <color rgb="FF000000"/>
      <name val="Times New Roman"/>
      <charset val="204"/>
    </font>
    <font>
      <b/>
      <sz val="10"/>
      <name val="Times New Roman"/>
      <charset val="134"/>
    </font>
    <font>
      <sz val="10"/>
      <name val="Times New Roman"/>
      <charset val="134"/>
    </font>
    <font>
      <b/>
      <sz val="10"/>
      <name val="宋体"/>
      <charset val="134"/>
    </font>
    <font>
      <sz val="10"/>
      <color rgb="FFFF0000"/>
      <name val="Times New Roman"/>
      <charset val="134"/>
    </font>
    <font>
      <b/>
      <sz val="11"/>
      <color theme="1"/>
      <name val="Times New Roman"/>
      <charset val="134"/>
    </font>
    <font>
      <sz val="10"/>
      <color rgb="FF000000"/>
      <name val="Times New Roman"/>
      <charset val="134"/>
    </font>
    <font>
      <sz val="4"/>
      <color rgb="FF000000"/>
      <name val="Times New Roman"/>
      <charset val="134"/>
    </font>
    <font>
      <sz val="12"/>
      <color rgb="FF000000"/>
      <name val="Times New Roman"/>
      <charset val="134"/>
    </font>
    <font>
      <b/>
      <sz val="10"/>
      <color theme="1"/>
      <name val="Times New Roman"/>
      <charset val="134"/>
    </font>
    <font>
      <sz val="12"/>
      <color rgb="FF000000"/>
      <name val="Times New Roman"/>
      <charset val="204"/>
    </font>
    <font>
      <sz val="10"/>
      <color rgb="FF1A1818"/>
      <name val="Times New Roman"/>
      <charset val="134"/>
    </font>
    <font>
      <sz val="12"/>
      <name val="Calibri"/>
      <charset val="134"/>
    </font>
    <font>
      <b/>
      <sz val="10"/>
      <color theme="1"/>
      <name val="宋体"/>
      <charset val="134"/>
    </font>
    <font>
      <sz val="10"/>
      <name val="Arial"/>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0"/>
      <color indexed="8"/>
      <name val="Arial"/>
      <charset val="134"/>
    </font>
    <font>
      <sz val="10"/>
      <name val="宋体"/>
      <charset val="134"/>
    </font>
    <font>
      <b/>
      <sz val="12"/>
      <name val="Arial"/>
      <charset val="134"/>
    </font>
    <font>
      <sz val="11"/>
      <name val="宋体"/>
      <charset val="134"/>
    </font>
    <font>
      <sz val="8"/>
      <name val="Times New Roman"/>
      <charset val="134"/>
    </font>
    <font>
      <sz val="8"/>
      <name val="ArialMT"/>
      <charset val="134"/>
    </font>
    <font>
      <sz val="8.5"/>
      <color theme="1"/>
      <name val="Calibri"/>
      <charset val="134"/>
    </font>
  </fonts>
  <fills count="44">
    <fill>
      <patternFill patternType="none"/>
    </fill>
    <fill>
      <patternFill patternType="gray125"/>
    </fill>
    <fill>
      <patternFill patternType="solid">
        <fgColor indexed="43"/>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theme="0"/>
        <bgColor rgb="FFC0C0C0"/>
      </patternFill>
    </fill>
    <fill>
      <patternFill patternType="solid">
        <fgColor rgb="FF0070C0"/>
        <bgColor indexed="64"/>
      </patternFill>
    </fill>
    <fill>
      <patternFill patternType="solid">
        <fgColor rgb="FFDAF2D0"/>
        <bgColor indexed="64"/>
      </patternFill>
    </fill>
    <fill>
      <patternFill patternType="solid">
        <fgColor theme="5" tint="0.6"/>
        <bgColor indexed="64"/>
      </patternFill>
    </fill>
    <fill>
      <patternFill patternType="solid">
        <fgColor theme="8" tint="0.4"/>
        <bgColor indexed="64"/>
      </patternFill>
    </fill>
    <fill>
      <patternFill patternType="solid">
        <fgColor theme="7" tint="0.6"/>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right style="medium">
        <color rgb="FF8ED971"/>
      </right>
      <top style="medium">
        <color rgb="FF8ED971"/>
      </top>
      <bottom style="medium">
        <color rgb="FF8ED971"/>
      </bottom>
      <diagonal/>
    </border>
    <border>
      <left/>
      <right/>
      <top style="thin">
        <color rgb="FF8ED971"/>
      </top>
      <bottom style="thin">
        <color rgb="FF8ED97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8">
    <xf numFmtId="176" fontId="0" fillId="0" borderId="0">
      <alignment vertical="center"/>
    </xf>
    <xf numFmtId="42" fontId="0" fillId="0" borderId="0" applyFont="0" applyFill="0" applyBorder="0" applyAlignment="0" applyProtection="0">
      <alignment vertical="center"/>
    </xf>
    <xf numFmtId="0" fontId="54" fillId="13" borderId="0" applyNumberFormat="0" applyBorder="0" applyAlignment="0" applyProtection="0">
      <alignment vertical="center"/>
    </xf>
    <xf numFmtId="0" fontId="55" fillId="14" borderId="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54" fillId="15" borderId="0" applyNumberFormat="0" applyBorder="0" applyAlignment="0" applyProtection="0">
      <alignment vertical="center"/>
    </xf>
    <xf numFmtId="0" fontId="56" fillId="16" borderId="0" applyNumberFormat="0" applyBorder="0" applyAlignment="0" applyProtection="0">
      <alignment vertical="center"/>
    </xf>
    <xf numFmtId="43" fontId="0" fillId="0" borderId="0" applyFont="0" applyFill="0" applyBorder="0" applyAlignment="0" applyProtection="0">
      <alignment vertical="center"/>
    </xf>
    <xf numFmtId="0" fontId="57" fillId="17" borderId="0" applyNumberFormat="0" applyBorder="0" applyAlignment="0" applyProtection="0">
      <alignment vertical="center"/>
    </xf>
    <xf numFmtId="0" fontId="58" fillId="0" borderId="0" applyNumberFormat="0" applyFill="0" applyBorder="0" applyAlignment="0" applyProtection="0">
      <alignment vertical="center"/>
    </xf>
    <xf numFmtId="9" fontId="0" fillId="0" borderId="0" applyFont="0" applyFill="0" applyBorder="0" applyAlignment="0" applyProtection="0">
      <alignment vertical="center"/>
    </xf>
    <xf numFmtId="0" fontId="59" fillId="0" borderId="0" applyNumberFormat="0" applyFill="0" applyBorder="0" applyAlignment="0" applyProtection="0">
      <alignment vertical="center"/>
    </xf>
    <xf numFmtId="0" fontId="0" fillId="18" borderId="9" applyNumberFormat="0" applyFont="0" applyAlignment="0" applyProtection="0">
      <alignment vertical="center"/>
    </xf>
    <xf numFmtId="0" fontId="57" fillId="19" borderId="0" applyNumberFormat="0" applyBorder="0" applyAlignment="0" applyProtection="0">
      <alignment vertical="center"/>
    </xf>
    <xf numFmtId="0" fontId="60"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4" fillId="0" borderId="10" applyNumberFormat="0" applyFill="0" applyAlignment="0" applyProtection="0">
      <alignment vertical="center"/>
    </xf>
    <xf numFmtId="0" fontId="65" fillId="0" borderId="10" applyNumberFormat="0" applyFill="0" applyAlignment="0" applyProtection="0">
      <alignment vertical="center"/>
    </xf>
    <xf numFmtId="0" fontId="57" fillId="20" borderId="0" applyNumberFormat="0" applyBorder="0" applyAlignment="0" applyProtection="0">
      <alignment vertical="center"/>
    </xf>
    <xf numFmtId="0" fontId="60" fillId="0" borderId="11" applyNumberFormat="0" applyFill="0" applyAlignment="0" applyProtection="0">
      <alignment vertical="center"/>
    </xf>
    <xf numFmtId="0" fontId="57" fillId="21" borderId="0" applyNumberFormat="0" applyBorder="0" applyAlignment="0" applyProtection="0">
      <alignment vertical="center"/>
    </xf>
    <xf numFmtId="0" fontId="66" fillId="22" borderId="12" applyNumberFormat="0" applyAlignment="0" applyProtection="0">
      <alignment vertical="center"/>
    </xf>
    <xf numFmtId="0" fontId="67" fillId="22" borderId="8" applyNumberFormat="0" applyAlignment="0" applyProtection="0">
      <alignment vertical="center"/>
    </xf>
    <xf numFmtId="0" fontId="68" fillId="23" borderId="13" applyNumberFormat="0" applyAlignment="0" applyProtection="0">
      <alignment vertical="center"/>
    </xf>
    <xf numFmtId="0" fontId="54" fillId="24" borderId="0" applyNumberFormat="0" applyBorder="0" applyAlignment="0" applyProtection="0">
      <alignment vertical="center"/>
    </xf>
    <xf numFmtId="0" fontId="57" fillId="25" borderId="0" applyNumberFormat="0" applyBorder="0" applyAlignment="0" applyProtection="0">
      <alignment vertical="center"/>
    </xf>
    <xf numFmtId="0" fontId="69" fillId="0" borderId="14" applyNumberFormat="0" applyFill="0" applyAlignment="0" applyProtection="0">
      <alignment vertical="center"/>
    </xf>
    <xf numFmtId="0" fontId="70" fillId="0" borderId="15" applyNumberFormat="0" applyFill="0" applyAlignment="0" applyProtection="0">
      <alignment vertical="center"/>
    </xf>
    <xf numFmtId="0" fontId="71" fillId="26" borderId="0" applyNumberFormat="0" applyBorder="0" applyAlignment="0" applyProtection="0">
      <alignment vertical="center"/>
    </xf>
    <xf numFmtId="0" fontId="72" fillId="27" borderId="0" applyNumberFormat="0" applyBorder="0" applyAlignment="0" applyProtection="0">
      <alignment vertical="center"/>
    </xf>
    <xf numFmtId="0" fontId="54" fillId="28" borderId="0" applyNumberFormat="0" applyBorder="0" applyAlignment="0" applyProtection="0">
      <alignment vertical="center"/>
    </xf>
    <xf numFmtId="0" fontId="57" fillId="29" borderId="0" applyNumberFormat="0" applyBorder="0" applyAlignment="0" applyProtection="0">
      <alignment vertical="center"/>
    </xf>
    <xf numFmtId="0" fontId="54" fillId="30" borderId="0" applyNumberFormat="0" applyBorder="0" applyAlignment="0" applyProtection="0">
      <alignment vertical="center"/>
    </xf>
    <xf numFmtId="0" fontId="54" fillId="31" borderId="0" applyNumberFormat="0" applyBorder="0" applyAlignment="0" applyProtection="0">
      <alignment vertical="center"/>
    </xf>
    <xf numFmtId="0" fontId="54" fillId="32" borderId="0" applyNumberFormat="0" applyBorder="0" applyAlignment="0" applyProtection="0">
      <alignment vertical="center"/>
    </xf>
    <xf numFmtId="0" fontId="73" fillId="0" borderId="0"/>
    <xf numFmtId="0" fontId="54" fillId="33" borderId="0" applyNumberFormat="0" applyBorder="0" applyAlignment="0" applyProtection="0">
      <alignment vertical="center"/>
    </xf>
    <xf numFmtId="0" fontId="57" fillId="34" borderId="0" applyNumberFormat="0" applyBorder="0" applyAlignment="0" applyProtection="0">
      <alignment vertical="center"/>
    </xf>
    <xf numFmtId="0" fontId="57" fillId="35" borderId="0" applyNumberFormat="0" applyBorder="0" applyAlignment="0" applyProtection="0">
      <alignment vertical="center"/>
    </xf>
    <xf numFmtId="0" fontId="54" fillId="36" borderId="0" applyNumberFormat="0" applyBorder="0" applyAlignment="0" applyProtection="0">
      <alignment vertical="center"/>
    </xf>
    <xf numFmtId="0" fontId="53" fillId="0" borderId="0"/>
    <xf numFmtId="0" fontId="54" fillId="37" borderId="0" applyNumberFormat="0" applyBorder="0" applyAlignment="0" applyProtection="0">
      <alignment vertical="center"/>
    </xf>
    <xf numFmtId="0" fontId="57" fillId="38" borderId="0" applyNumberFormat="0" applyBorder="0" applyAlignment="0" applyProtection="0">
      <alignment vertical="center"/>
    </xf>
    <xf numFmtId="176" fontId="74" fillId="0" borderId="0">
      <alignment vertical="center"/>
    </xf>
    <xf numFmtId="0" fontId="54" fillId="39" borderId="0" applyNumberFormat="0" applyBorder="0" applyAlignment="0" applyProtection="0">
      <alignment vertical="center"/>
    </xf>
    <xf numFmtId="0" fontId="57" fillId="40" borderId="0" applyNumberFormat="0" applyBorder="0" applyAlignment="0" applyProtection="0">
      <alignment vertical="center"/>
    </xf>
    <xf numFmtId="0" fontId="57" fillId="41" borderId="0" applyNumberFormat="0" applyBorder="0" applyAlignment="0" applyProtection="0">
      <alignment vertical="center"/>
    </xf>
    <xf numFmtId="0" fontId="54" fillId="42" borderId="0" applyNumberFormat="0" applyBorder="0" applyAlignment="0" applyProtection="0">
      <alignment vertical="center"/>
    </xf>
    <xf numFmtId="0" fontId="57" fillId="43" borderId="0" applyNumberFormat="0" applyBorder="0" applyAlignment="0" applyProtection="0">
      <alignment vertical="center"/>
    </xf>
    <xf numFmtId="176" fontId="9" fillId="0" borderId="0"/>
    <xf numFmtId="176" fontId="74" fillId="0" borderId="0"/>
    <xf numFmtId="176" fontId="2" fillId="0" borderId="0"/>
    <xf numFmtId="176" fontId="0" fillId="0" borderId="0">
      <alignment vertical="center"/>
    </xf>
    <xf numFmtId="43" fontId="0" fillId="0" borderId="0" applyFont="0" applyFill="0" applyBorder="0" applyAlignment="0" applyProtection="0">
      <alignment vertical="center"/>
    </xf>
    <xf numFmtId="176" fontId="0" fillId="0" borderId="0">
      <alignment vertical="center"/>
    </xf>
  </cellStyleXfs>
  <cellXfs count="414">
    <xf numFmtId="176" fontId="0" fillId="0" borderId="0" xfId="0">
      <alignment vertical="center"/>
    </xf>
    <xf numFmtId="176" fontId="0" fillId="0" borderId="0" xfId="57">
      <alignment vertical="center"/>
    </xf>
    <xf numFmtId="176" fontId="1" fillId="0" borderId="0" xfId="55" applyFont="1">
      <alignment vertical="center"/>
    </xf>
    <xf numFmtId="176" fontId="0" fillId="0" borderId="0" xfId="55">
      <alignment vertical="center"/>
    </xf>
    <xf numFmtId="176" fontId="2" fillId="0" borderId="0" xfId="54"/>
    <xf numFmtId="176" fontId="3" fillId="0" borderId="0" xfId="54" applyFont="1"/>
    <xf numFmtId="176" fontId="4" fillId="0" borderId="0" xfId="54" applyFont="1" applyAlignment="1">
      <alignment horizontal="center" vertical="center"/>
    </xf>
    <xf numFmtId="176" fontId="5" fillId="0" borderId="0" xfId="55" applyFont="1">
      <alignment vertical="center"/>
    </xf>
    <xf numFmtId="176" fontId="6" fillId="0" borderId="0" xfId="0" applyFont="1">
      <alignment vertical="center"/>
    </xf>
    <xf numFmtId="176" fontId="7" fillId="2" borderId="1" xfId="52" applyFont="1" applyFill="1" applyBorder="1" applyAlignment="1">
      <alignment horizontal="center"/>
    </xf>
    <xf numFmtId="176" fontId="6" fillId="0" borderId="1" xfId="52" applyFont="1" applyBorder="1"/>
    <xf numFmtId="176" fontId="6" fillId="0" borderId="2" xfId="52" applyFont="1" applyBorder="1"/>
    <xf numFmtId="176" fontId="8" fillId="0" borderId="0" xfId="54" applyFont="1"/>
    <xf numFmtId="176" fontId="9" fillId="0" borderId="0" xfId="54" applyFont="1"/>
    <xf numFmtId="176" fontId="10" fillId="0" borderId="0" xfId="54" applyFont="1"/>
    <xf numFmtId="176" fontId="11" fillId="0" borderId="1" xfId="54" applyFont="1" applyBorder="1" applyAlignment="1">
      <alignment horizontal="center" vertical="center"/>
    </xf>
    <xf numFmtId="176" fontId="6" fillId="3" borderId="1" xfId="53" applyFont="1" applyFill="1" applyBorder="1" applyAlignment="1" applyProtection="1">
      <alignment vertical="center"/>
      <protection locked="0"/>
    </xf>
    <xf numFmtId="176" fontId="6" fillId="0" borderId="1" xfId="53" applyFont="1" applyBorder="1" applyAlignment="1" applyProtection="1">
      <alignment vertical="center"/>
      <protection locked="0"/>
    </xf>
    <xf numFmtId="176" fontId="6" fillId="0" borderId="1" xfId="53" applyFont="1" applyFill="1" applyBorder="1" applyAlignment="1" applyProtection="1">
      <alignment vertical="center"/>
      <protection locked="0"/>
    </xf>
    <xf numFmtId="177" fontId="12" fillId="0" borderId="1" xfId="53" applyNumberFormat="1" applyFont="1" applyBorder="1" applyAlignment="1" applyProtection="1">
      <alignment horizontal="center" vertical="center"/>
      <protection locked="0"/>
    </xf>
    <xf numFmtId="176" fontId="12" fillId="0" borderId="1" xfId="53" applyFont="1" applyBorder="1" applyAlignment="1" applyProtection="1">
      <alignment horizontal="center" vertical="center"/>
      <protection locked="0"/>
    </xf>
    <xf numFmtId="176" fontId="12" fillId="0" borderId="1" xfId="53" applyFont="1" applyBorder="1" applyAlignment="1" applyProtection="1">
      <alignment horizontal="center" vertical="center" wrapText="1"/>
      <protection locked="0"/>
    </xf>
    <xf numFmtId="49" fontId="12" fillId="0" borderId="1" xfId="53" applyNumberFormat="1" applyFont="1" applyFill="1" applyBorder="1" applyAlignment="1" applyProtection="1">
      <alignment horizontal="center" vertical="center" wrapText="1"/>
      <protection locked="0"/>
    </xf>
    <xf numFmtId="176" fontId="12" fillId="0" borderId="1" xfId="0" applyFont="1" applyFill="1" applyBorder="1" applyAlignment="1">
      <alignment horizontal="center" vertical="center" wrapText="1"/>
    </xf>
    <xf numFmtId="176" fontId="13" fillId="0" borderId="1" xfId="53" applyFont="1" applyBorder="1" applyAlignment="1" applyProtection="1">
      <alignment horizontal="center" vertical="center"/>
      <protection locked="0"/>
    </xf>
    <xf numFmtId="178" fontId="13" fillId="0" borderId="1" xfId="8" applyNumberFormat="1" applyFont="1" applyFill="1" applyBorder="1" applyAlignment="1" applyProtection="1">
      <alignment horizontal="center" vertical="center" wrapText="1"/>
      <protection locked="0"/>
    </xf>
    <xf numFmtId="176" fontId="13" fillId="0" borderId="1" xfId="53" applyFont="1" applyBorder="1" applyAlignment="1" applyProtection="1">
      <alignment vertical="center" wrapText="1"/>
      <protection locked="0"/>
    </xf>
    <xf numFmtId="49" fontId="12" fillId="0" borderId="1" xfId="53" applyNumberFormat="1" applyFont="1" applyBorder="1" applyAlignment="1" applyProtection="1">
      <alignment horizontal="center" vertical="center" wrapText="1"/>
      <protection locked="0"/>
    </xf>
    <xf numFmtId="0" fontId="14" fillId="0" borderId="1" xfId="0" applyNumberFormat="1" applyFont="1" applyFill="1" applyBorder="1" applyAlignment="1">
      <alignment horizontal="center" vertical="center"/>
    </xf>
    <xf numFmtId="43" fontId="13" fillId="0" borderId="1" xfId="8" applyFont="1" applyFill="1" applyBorder="1" applyAlignment="1" applyProtection="1">
      <alignment vertical="center"/>
      <protection locked="0"/>
    </xf>
    <xf numFmtId="43" fontId="6" fillId="0" borderId="1" xfId="8" applyFont="1" applyBorder="1" applyAlignment="1" applyProtection="1">
      <alignment vertical="center"/>
      <protection locked="0"/>
    </xf>
    <xf numFmtId="176" fontId="6" fillId="0" borderId="1" xfId="53" applyFont="1" applyBorder="1" applyAlignment="1" applyProtection="1">
      <alignment horizontal="left" vertical="center"/>
      <protection locked="0"/>
    </xf>
    <xf numFmtId="176" fontId="6" fillId="0" borderId="1" xfId="53" applyFont="1" applyBorder="1" applyAlignment="1" applyProtection="1">
      <alignment horizontal="center" vertical="center"/>
      <protection locked="0"/>
    </xf>
    <xf numFmtId="49" fontId="6" fillId="0" borderId="1" xfId="53" applyNumberFormat="1" applyFont="1" applyBorder="1" applyAlignment="1" applyProtection="1">
      <alignment vertical="center"/>
      <protection locked="0"/>
    </xf>
    <xf numFmtId="177" fontId="6" fillId="0" borderId="1" xfId="53" applyNumberFormat="1" applyFont="1" applyBorder="1" applyAlignment="1" applyProtection="1">
      <alignment vertical="center"/>
      <protection locked="0"/>
    </xf>
    <xf numFmtId="176" fontId="11" fillId="0" borderId="1" xfId="54" applyFont="1" applyFill="1" applyBorder="1" applyAlignment="1">
      <alignment horizontal="center" vertical="center"/>
    </xf>
    <xf numFmtId="177" fontId="15" fillId="0" borderId="1" xfId="54" applyNumberFormat="1" applyFont="1" applyFill="1" applyBorder="1" applyAlignment="1">
      <alignment horizontal="center" vertical="center" wrapText="1"/>
    </xf>
    <xf numFmtId="49" fontId="15" fillId="0" borderId="1" xfId="54" applyNumberFormat="1" applyFont="1" applyFill="1" applyBorder="1" applyAlignment="1">
      <alignment horizontal="center" vertical="center" wrapText="1"/>
    </xf>
    <xf numFmtId="49" fontId="15" fillId="0" borderId="1" xfId="53" applyNumberFormat="1" applyFont="1" applyFill="1" applyBorder="1" applyAlignment="1" applyProtection="1">
      <alignment horizontal="center" vertical="center" wrapText="1"/>
      <protection locked="0"/>
    </xf>
    <xf numFmtId="176" fontId="15" fillId="0" borderId="1" xfId="0" applyFont="1" applyFill="1" applyBorder="1" applyAlignment="1">
      <alignment horizontal="center" vertical="center" wrapText="1"/>
    </xf>
    <xf numFmtId="177" fontId="16" fillId="0" borderId="1" xfId="53" applyNumberFormat="1" applyFont="1" applyFill="1" applyBorder="1" applyAlignment="1" applyProtection="1">
      <alignment horizontal="center" vertical="center" wrapText="1"/>
      <protection locked="0"/>
    </xf>
    <xf numFmtId="49" fontId="16" fillId="0" borderId="1" xfId="53" applyNumberFormat="1" applyFont="1" applyFill="1" applyBorder="1" applyAlignment="1" applyProtection="1">
      <alignment horizontal="center" vertical="center"/>
      <protection locked="0"/>
    </xf>
    <xf numFmtId="49" fontId="16" fillId="0" borderId="1" xfId="53" applyNumberFormat="1" applyFont="1" applyFill="1" applyBorder="1" applyAlignment="1" applyProtection="1">
      <alignment horizontal="center" vertical="center" wrapText="1"/>
      <protection locked="0"/>
    </xf>
    <xf numFmtId="177" fontId="16" fillId="0" borderId="1" xfId="53" applyNumberFormat="1" applyFont="1" applyBorder="1" applyAlignment="1" applyProtection="1">
      <alignment horizontal="center" vertical="center" wrapText="1"/>
      <protection locked="0"/>
    </xf>
    <xf numFmtId="49" fontId="15" fillId="0" borderId="1" xfId="8" applyNumberFormat="1" applyFont="1" applyFill="1" applyBorder="1" applyAlignment="1" applyProtection="1">
      <alignment horizontal="center" vertical="center" wrapText="1"/>
    </xf>
    <xf numFmtId="49" fontId="17" fillId="0" borderId="1" xfId="53" applyNumberFormat="1" applyFont="1" applyFill="1" applyBorder="1" applyAlignment="1" applyProtection="1">
      <alignment horizontal="center" vertical="center" wrapText="1"/>
      <protection locked="0"/>
    </xf>
    <xf numFmtId="49" fontId="12" fillId="0" borderId="1" xfId="53" applyNumberFormat="1" applyFont="1" applyFill="1" applyBorder="1" applyAlignment="1" applyProtection="1">
      <alignment horizontal="center" vertical="center"/>
      <protection locked="0"/>
    </xf>
    <xf numFmtId="178" fontId="12" fillId="0" borderId="1" xfId="0" applyNumberFormat="1" applyFont="1" applyFill="1" applyBorder="1" applyAlignment="1">
      <alignment horizontal="center" vertical="center" wrapText="1"/>
    </xf>
    <xf numFmtId="176" fontId="13" fillId="0" borderId="1" xfId="53" applyFont="1" applyFill="1" applyBorder="1" applyAlignment="1" applyProtection="1">
      <alignment vertical="center" wrapText="1"/>
      <protection locked="0"/>
    </xf>
    <xf numFmtId="0" fontId="13" fillId="0" borderId="1" xfId="53" applyNumberFormat="1" applyFont="1" applyFill="1" applyBorder="1" applyAlignment="1" applyProtection="1">
      <alignment vertical="center" wrapText="1"/>
      <protection locked="0"/>
    </xf>
    <xf numFmtId="176" fontId="18" fillId="0" borderId="3" xfId="0" applyFont="1" applyFill="1" applyBorder="1" applyAlignment="1">
      <alignment horizontal="center" vertical="top" wrapText="1"/>
    </xf>
    <xf numFmtId="176" fontId="19" fillId="0" borderId="3" xfId="0" applyFont="1" applyFill="1" applyBorder="1" applyAlignment="1">
      <alignment horizontal="center" vertical="top" wrapText="1"/>
    </xf>
    <xf numFmtId="176" fontId="19" fillId="0" borderId="3" xfId="0" applyFont="1" applyFill="1" applyBorder="1" applyAlignment="1">
      <alignment horizontal="center" vertical="center" wrapText="1"/>
    </xf>
    <xf numFmtId="176" fontId="13" fillId="4" borderId="1" xfId="53" applyFont="1" applyFill="1" applyBorder="1" applyAlignment="1" applyProtection="1">
      <alignment horizontal="center" vertical="center"/>
      <protection locked="0"/>
    </xf>
    <xf numFmtId="176" fontId="13" fillId="4" borderId="1" xfId="53" applyFont="1" applyFill="1" applyBorder="1" applyAlignment="1" applyProtection="1">
      <alignment vertical="center" wrapText="1"/>
      <protection locked="0"/>
    </xf>
    <xf numFmtId="177" fontId="12" fillId="0" borderId="1" xfId="0" applyNumberFormat="1" applyFont="1" applyBorder="1" applyAlignment="1" applyProtection="1">
      <alignment horizontal="center" vertical="center"/>
      <protection locked="0"/>
    </xf>
    <xf numFmtId="49" fontId="20" fillId="5" borderId="1" xfId="54" applyNumberFormat="1" applyFont="1" applyFill="1" applyBorder="1" applyAlignment="1">
      <alignment horizontal="center" vertical="center"/>
    </xf>
    <xf numFmtId="0" fontId="21" fillId="0" borderId="1" xfId="0" applyNumberFormat="1" applyFont="1" applyFill="1" applyBorder="1" applyAlignment="1">
      <alignment horizontal="center" vertical="center"/>
    </xf>
    <xf numFmtId="0" fontId="21" fillId="0" borderId="1" xfId="0" applyNumberFormat="1" applyFont="1" applyFill="1" applyBorder="1" applyAlignment="1">
      <alignment horizontal="center" vertical="center" wrapText="1"/>
    </xf>
    <xf numFmtId="179" fontId="21" fillId="0" borderId="1" xfId="0" applyNumberFormat="1" applyFont="1" applyFill="1" applyBorder="1" applyAlignment="1">
      <alignment horizontal="center" vertical="center"/>
    </xf>
    <xf numFmtId="49" fontId="20" fillId="5" borderId="1" xfId="54" applyNumberFormat="1" applyFont="1" applyFill="1" applyBorder="1" applyAlignment="1">
      <alignment horizontal="center" vertical="center" wrapText="1"/>
    </xf>
    <xf numFmtId="49" fontId="20" fillId="0" borderId="1" xfId="54" applyNumberFormat="1" applyFont="1" applyFill="1" applyBorder="1" applyAlignment="1">
      <alignment horizontal="center" vertical="center" wrapText="1"/>
    </xf>
    <xf numFmtId="0" fontId="22" fillId="0" borderId="1" xfId="0" applyNumberFormat="1" applyFont="1" applyFill="1" applyBorder="1" applyAlignment="1">
      <alignment horizontal="center" vertical="center"/>
    </xf>
    <xf numFmtId="0" fontId="23" fillId="0" borderId="1" xfId="0" applyNumberFormat="1" applyFont="1" applyFill="1" applyBorder="1" applyAlignment="1">
      <alignment horizontal="center" vertical="center"/>
    </xf>
    <xf numFmtId="177" fontId="24" fillId="0" borderId="1" xfId="53" applyNumberFormat="1" applyFont="1" applyFill="1" applyBorder="1" applyAlignment="1" applyProtection="1">
      <alignment horizontal="center" vertical="center" wrapText="1"/>
      <protection locked="0"/>
    </xf>
    <xf numFmtId="176" fontId="24" fillId="0" borderId="1" xfId="0" applyNumberFormat="1" applyFont="1" applyFill="1" applyBorder="1" applyAlignment="1">
      <alignment horizontal="center" vertical="top" wrapText="1"/>
    </xf>
    <xf numFmtId="0" fontId="23" fillId="0" borderId="1" xfId="0" applyNumberFormat="1" applyFont="1" applyFill="1" applyBorder="1" applyAlignment="1">
      <alignment horizontal="center" vertical="center" wrapText="1"/>
    </xf>
    <xf numFmtId="179" fontId="20" fillId="0" borderId="1" xfId="54" applyNumberFormat="1" applyFont="1" applyFill="1" applyBorder="1" applyAlignment="1">
      <alignment horizontal="center" vertical="center" wrapText="1"/>
    </xf>
    <xf numFmtId="0" fontId="20" fillId="5" borderId="1" xfId="54" applyNumberFormat="1" applyFont="1" applyFill="1" applyBorder="1" applyAlignment="1">
      <alignment horizontal="center" vertical="center" wrapText="1"/>
    </xf>
    <xf numFmtId="49" fontId="20" fillId="5" borderId="1" xfId="8" applyNumberFormat="1" applyFont="1" applyFill="1" applyBorder="1" applyAlignment="1" applyProtection="1">
      <alignment horizontal="center" vertical="center" wrapText="1"/>
    </xf>
    <xf numFmtId="180" fontId="20" fillId="5" borderId="1" xfId="54" applyNumberFormat="1" applyFont="1" applyFill="1" applyBorder="1" applyAlignment="1">
      <alignment horizontal="center" vertical="center" wrapText="1"/>
    </xf>
    <xf numFmtId="1" fontId="23" fillId="0" borderId="1" xfId="0" applyNumberFormat="1" applyFont="1" applyFill="1" applyBorder="1" applyAlignment="1">
      <alignment horizontal="center" vertical="center"/>
    </xf>
    <xf numFmtId="1" fontId="21" fillId="0" borderId="1" xfId="0" applyNumberFormat="1" applyFont="1" applyFill="1" applyBorder="1" applyAlignment="1">
      <alignment horizontal="center" vertical="center"/>
    </xf>
    <xf numFmtId="178" fontId="21" fillId="0" borderId="1" xfId="0" applyNumberFormat="1" applyFont="1" applyFill="1" applyBorder="1" applyAlignment="1">
      <alignment horizontal="center" vertical="center"/>
    </xf>
    <xf numFmtId="180" fontId="25" fillId="5" borderId="1" xfId="53" applyNumberFormat="1" applyFont="1" applyFill="1" applyBorder="1" applyAlignment="1" applyProtection="1">
      <alignment horizontal="center" vertical="center"/>
      <protection locked="0"/>
    </xf>
    <xf numFmtId="181" fontId="21" fillId="0" borderId="1" xfId="0" applyNumberFormat="1" applyFont="1" applyFill="1" applyBorder="1" applyAlignment="1">
      <alignment horizontal="center" vertical="center"/>
    </xf>
    <xf numFmtId="1" fontId="12" fillId="0" borderId="1" xfId="53" applyNumberFormat="1" applyFont="1" applyFill="1" applyBorder="1" applyAlignment="1" applyProtection="1">
      <alignment horizontal="center" vertical="center" wrapText="1"/>
      <protection locked="0"/>
    </xf>
    <xf numFmtId="178" fontId="12" fillId="0" borderId="1" xfId="53" applyNumberFormat="1" applyFont="1" applyFill="1" applyBorder="1" applyAlignment="1" applyProtection="1">
      <alignment horizontal="center" vertical="center" wrapText="1"/>
      <protection locked="0"/>
    </xf>
    <xf numFmtId="49" fontId="26" fillId="0" borderId="1" xfId="53" applyNumberFormat="1" applyFont="1" applyFill="1" applyBorder="1" applyAlignment="1" applyProtection="1">
      <alignment horizontal="center" vertical="center" wrapText="1"/>
      <protection locked="0"/>
    </xf>
    <xf numFmtId="0" fontId="12" fillId="0" borderId="1" xfId="53" applyNumberFormat="1" applyFont="1" applyFill="1" applyBorder="1" applyAlignment="1" applyProtection="1">
      <alignment horizontal="center" vertical="center" wrapText="1"/>
      <protection locked="0"/>
    </xf>
    <xf numFmtId="0" fontId="24" fillId="0" borderId="1" xfId="0" applyNumberFormat="1" applyFont="1" applyFill="1" applyBorder="1" applyAlignment="1">
      <alignment horizontal="center" vertical="center"/>
    </xf>
    <xf numFmtId="180" fontId="21" fillId="0" borderId="1" xfId="0" applyNumberFormat="1" applyFont="1" applyFill="1" applyBorder="1" applyAlignment="1">
      <alignment horizontal="center" vertical="center"/>
    </xf>
    <xf numFmtId="49" fontId="27" fillId="5" borderId="1" xfId="54" applyNumberFormat="1" applyFont="1" applyFill="1" applyBorder="1" applyAlignment="1">
      <alignment horizontal="center" vertical="center"/>
    </xf>
    <xf numFmtId="0" fontId="0" fillId="0" borderId="1" xfId="0" applyNumberFormat="1" applyFill="1" applyBorder="1" applyAlignment="1">
      <alignment horizontal="center" vertical="center"/>
    </xf>
    <xf numFmtId="0" fontId="28" fillId="0" borderId="1" xfId="0" applyNumberFormat="1" applyFont="1" applyFill="1" applyBorder="1" applyAlignment="1">
      <alignment horizontal="center" vertical="center"/>
    </xf>
    <xf numFmtId="0" fontId="0" fillId="0" borderId="1" xfId="0" applyNumberFormat="1" applyFont="1" applyFill="1" applyBorder="1" applyAlignment="1">
      <alignment horizontal="center" vertical="center"/>
    </xf>
    <xf numFmtId="0" fontId="0" fillId="0" borderId="1" xfId="0" applyNumberFormat="1" applyFont="1" applyFill="1" applyBorder="1" applyAlignment="1">
      <alignment horizontal="center" vertical="center" wrapText="1"/>
    </xf>
    <xf numFmtId="176" fontId="24" fillId="0" borderId="1" xfId="0" applyNumberFormat="1" applyFont="1" applyFill="1" applyBorder="1" applyAlignment="1">
      <alignment horizontal="left" vertical="top" wrapText="1"/>
    </xf>
    <xf numFmtId="0" fontId="29" fillId="0" borderId="1" xfId="0" applyNumberFormat="1" applyFont="1" applyFill="1" applyBorder="1" applyAlignment="1">
      <alignment horizontal="center" vertical="center" wrapText="1"/>
    </xf>
    <xf numFmtId="179" fontId="0" fillId="0" borderId="1" xfId="0" applyNumberFormat="1" applyFill="1" applyBorder="1" applyAlignment="1">
      <alignment horizontal="center" vertical="center"/>
    </xf>
    <xf numFmtId="49" fontId="15" fillId="5" borderId="1" xfId="54" applyNumberFormat="1" applyFont="1" applyFill="1" applyBorder="1" applyAlignment="1">
      <alignment horizontal="center" vertical="center" wrapText="1"/>
    </xf>
    <xf numFmtId="0" fontId="24" fillId="0" borderId="1" xfId="0" applyNumberFormat="1" applyFont="1" applyFill="1" applyBorder="1" applyAlignment="1">
      <alignment horizontal="center" vertical="center" wrapText="1"/>
    </xf>
    <xf numFmtId="0" fontId="24" fillId="0" borderId="1" xfId="53" applyNumberFormat="1" applyFont="1" applyBorder="1" applyAlignment="1" applyProtection="1">
      <alignment horizontal="center" vertical="center" wrapText="1"/>
      <protection locked="0"/>
    </xf>
    <xf numFmtId="177" fontId="30" fillId="0" borderId="1" xfId="53" applyNumberFormat="1" applyFont="1" applyBorder="1" applyAlignment="1" applyProtection="1">
      <alignment horizontal="center" vertical="center" wrapText="1"/>
      <protection locked="0"/>
    </xf>
    <xf numFmtId="179" fontId="15" fillId="0" borderId="1" xfId="54" applyNumberFormat="1" applyFont="1" applyFill="1" applyBorder="1" applyAlignment="1">
      <alignment horizontal="center" vertical="center" wrapText="1"/>
    </xf>
    <xf numFmtId="179" fontId="15" fillId="5" borderId="1" xfId="54" applyNumberFormat="1" applyFont="1" applyFill="1" applyBorder="1" applyAlignment="1">
      <alignment horizontal="center" vertical="center" wrapText="1"/>
    </xf>
    <xf numFmtId="49" fontId="15" fillId="5" borderId="1" xfId="8" applyNumberFormat="1" applyFont="1" applyFill="1" applyBorder="1" applyAlignment="1" applyProtection="1">
      <alignment horizontal="center" vertical="center" wrapText="1"/>
    </xf>
    <xf numFmtId="180" fontId="15" fillId="5" borderId="1" xfId="54" applyNumberFormat="1" applyFont="1" applyFill="1" applyBorder="1" applyAlignment="1">
      <alignment horizontal="center" vertical="center" wrapText="1"/>
    </xf>
    <xf numFmtId="49" fontId="21" fillId="0" borderId="1" xfId="53" applyNumberFormat="1" applyFont="1" applyFill="1" applyBorder="1" applyAlignment="1" applyProtection="1">
      <alignment horizontal="center" vertical="center" wrapText="1"/>
      <protection locked="0"/>
    </xf>
    <xf numFmtId="49" fontId="24" fillId="0" borderId="1" xfId="53" applyNumberFormat="1" applyFont="1" applyFill="1" applyBorder="1" applyAlignment="1" applyProtection="1">
      <alignment horizontal="center" vertical="center" wrapText="1"/>
      <protection locked="0"/>
    </xf>
    <xf numFmtId="179" fontId="12" fillId="0" borderId="1" xfId="53" applyNumberFormat="1" applyFont="1" applyFill="1" applyBorder="1" applyAlignment="1" applyProtection="1">
      <alignment horizontal="center" vertical="center" wrapText="1"/>
      <protection locked="0"/>
    </xf>
    <xf numFmtId="176" fontId="16" fillId="0" borderId="1" xfId="0" applyNumberFormat="1" applyFont="1" applyFill="1" applyBorder="1" applyAlignment="1">
      <alignment horizontal="center" vertical="center" wrapText="1"/>
    </xf>
    <xf numFmtId="176" fontId="24" fillId="0" borderId="1" xfId="0" applyNumberFormat="1" applyFont="1" applyFill="1" applyBorder="1" applyAlignment="1">
      <alignment horizontal="center" vertical="center" wrapText="1"/>
    </xf>
    <xf numFmtId="49" fontId="25" fillId="5" borderId="1" xfId="53" applyNumberFormat="1" applyFont="1" applyFill="1" applyBorder="1" applyAlignment="1" applyProtection="1">
      <alignment vertical="center" wrapText="1"/>
      <protection locked="0"/>
    </xf>
    <xf numFmtId="177" fontId="24" fillId="0" borderId="1" xfId="53" applyNumberFormat="1" applyFont="1" applyBorder="1" applyAlignment="1" applyProtection="1">
      <alignment horizontal="center" vertical="center" wrapText="1"/>
      <protection locked="0"/>
    </xf>
    <xf numFmtId="178" fontId="16" fillId="0" borderId="1" xfId="53" applyNumberFormat="1" applyFont="1" applyBorder="1" applyAlignment="1" applyProtection="1">
      <alignment horizontal="center" vertical="center" wrapText="1"/>
      <protection locked="0"/>
    </xf>
    <xf numFmtId="179" fontId="16" fillId="0" borderId="1" xfId="8" applyNumberFormat="1" applyFont="1" applyFill="1" applyBorder="1" applyAlignment="1" applyProtection="1">
      <alignment horizontal="center" vertical="center" wrapText="1"/>
      <protection locked="0"/>
    </xf>
    <xf numFmtId="177" fontId="24" fillId="0" borderId="1" xfId="0" applyNumberFormat="1" applyFont="1" applyFill="1" applyBorder="1" applyAlignment="1">
      <alignment horizontal="left" vertical="top" wrapText="1"/>
    </xf>
    <xf numFmtId="177" fontId="24" fillId="0" borderId="1" xfId="0" applyNumberFormat="1" applyFont="1" applyFill="1" applyBorder="1" applyAlignment="1">
      <alignment horizontal="center" vertical="center" wrapText="1"/>
    </xf>
    <xf numFmtId="182" fontId="6" fillId="3" borderId="1" xfId="53" applyNumberFormat="1" applyFont="1" applyFill="1" applyBorder="1" applyAlignment="1">
      <alignment vertical="center"/>
    </xf>
    <xf numFmtId="176" fontId="6" fillId="6" borderId="1" xfId="53" applyFont="1" applyFill="1" applyBorder="1" applyAlignment="1" applyProtection="1">
      <alignment vertical="center"/>
      <protection locked="0"/>
    </xf>
    <xf numFmtId="176" fontId="6" fillId="0" borderId="4" xfId="53" applyFont="1" applyBorder="1" applyAlignment="1" applyProtection="1">
      <alignment vertical="center"/>
      <protection locked="0"/>
    </xf>
    <xf numFmtId="176" fontId="0" fillId="0" borderId="0" xfId="0" applyFont="1" applyFill="1">
      <alignment vertical="center"/>
    </xf>
    <xf numFmtId="176" fontId="12" fillId="0" borderId="5" xfId="53" applyFont="1" applyBorder="1" applyAlignment="1" applyProtection="1">
      <alignment horizontal="center" vertical="center" wrapText="1"/>
      <protection locked="0"/>
    </xf>
    <xf numFmtId="176" fontId="13" fillId="0" borderId="1" xfId="53" applyFont="1" applyBorder="1" applyAlignment="1" applyProtection="1">
      <alignment horizontal="center" vertical="center" wrapText="1"/>
      <protection locked="0"/>
    </xf>
    <xf numFmtId="178" fontId="13" fillId="0" borderId="1" xfId="8" applyNumberFormat="1" applyFont="1" applyFill="1" applyBorder="1" applyAlignment="1" applyProtection="1">
      <alignment horizontal="center" vertical="center"/>
      <protection locked="0"/>
    </xf>
    <xf numFmtId="178" fontId="16" fillId="0" borderId="1" xfId="8" applyNumberFormat="1" applyFont="1" applyFill="1" applyBorder="1" applyAlignment="1" applyProtection="1">
      <alignment horizontal="center" vertical="center" wrapText="1"/>
      <protection locked="0"/>
    </xf>
    <xf numFmtId="0" fontId="29" fillId="0" borderId="1" xfId="0" applyNumberFormat="1" applyFont="1" applyFill="1" applyBorder="1" applyAlignment="1">
      <alignment horizontal="center" vertical="center"/>
    </xf>
    <xf numFmtId="43" fontId="13" fillId="0" borderId="1" xfId="8" applyFont="1" applyBorder="1" applyAlignment="1" applyProtection="1">
      <alignment vertical="center"/>
      <protection locked="0"/>
    </xf>
    <xf numFmtId="182" fontId="11" fillId="0" borderId="1" xfId="53" applyNumberFormat="1" applyFont="1" applyFill="1" applyBorder="1" applyAlignment="1">
      <alignment horizontal="center" vertical="center"/>
    </xf>
    <xf numFmtId="177" fontId="31" fillId="7" borderId="1" xfId="53" applyNumberFormat="1" applyFont="1" applyFill="1" applyBorder="1" applyAlignment="1">
      <alignment horizontal="center" vertical="center"/>
    </xf>
    <xf numFmtId="182" fontId="31" fillId="7" borderId="1" xfId="53" applyNumberFormat="1" applyFont="1" applyFill="1" applyBorder="1" applyAlignment="1">
      <alignment horizontal="center" vertical="center"/>
    </xf>
    <xf numFmtId="182" fontId="31" fillId="7" borderId="1" xfId="53" applyNumberFormat="1" applyFont="1" applyFill="1" applyBorder="1" applyAlignment="1">
      <alignment horizontal="center" vertical="center" wrapText="1"/>
    </xf>
    <xf numFmtId="182" fontId="31" fillId="7" borderId="5" xfId="53" applyNumberFormat="1" applyFont="1" applyFill="1" applyBorder="1" applyAlignment="1">
      <alignment horizontal="center" vertical="center" wrapText="1"/>
    </xf>
    <xf numFmtId="182" fontId="32" fillId="7" borderId="1" xfId="53" applyNumberFormat="1" applyFont="1" applyFill="1" applyBorder="1" applyAlignment="1">
      <alignment horizontal="center" vertical="center" wrapText="1"/>
    </xf>
    <xf numFmtId="49" fontId="15" fillId="0" borderId="5" xfId="54" applyNumberFormat="1" applyFont="1" applyFill="1" applyBorder="1" applyAlignment="1">
      <alignment horizontal="center" vertical="center" wrapText="1"/>
    </xf>
    <xf numFmtId="176" fontId="29" fillId="0" borderId="1" xfId="0" applyFont="1" applyFill="1" applyBorder="1" applyAlignment="1">
      <alignment horizontal="center" vertical="center" wrapText="1"/>
    </xf>
    <xf numFmtId="182" fontId="32" fillId="7" borderId="1" xfId="53" applyNumberFormat="1" applyFont="1" applyFill="1" applyBorder="1" applyAlignment="1">
      <alignment horizontal="center" vertical="center"/>
    </xf>
    <xf numFmtId="178" fontId="32" fillId="0" borderId="1" xfId="53" applyNumberFormat="1" applyFont="1" applyFill="1" applyBorder="1" applyAlignment="1">
      <alignment horizontal="center" vertical="center"/>
    </xf>
    <xf numFmtId="182" fontId="13" fillId="3" borderId="1" xfId="53" applyNumberFormat="1" applyFont="1" applyFill="1" applyBorder="1" applyAlignment="1">
      <alignment vertical="center"/>
    </xf>
    <xf numFmtId="178" fontId="15" fillId="0" borderId="1" xfId="8" applyNumberFormat="1" applyFont="1" applyFill="1" applyBorder="1" applyAlignment="1" applyProtection="1">
      <alignment horizontal="center" vertical="center" wrapText="1"/>
    </xf>
    <xf numFmtId="0" fontId="15" fillId="0" borderId="1" xfId="54" applyNumberFormat="1" applyFont="1" applyFill="1" applyBorder="1" applyAlignment="1">
      <alignment horizontal="center" vertical="center" wrapText="1"/>
    </xf>
    <xf numFmtId="178" fontId="12" fillId="0" borderId="4" xfId="8" applyNumberFormat="1" applyFont="1" applyFill="1" applyBorder="1" applyAlignment="1" applyProtection="1">
      <alignment horizontal="center" vertical="center" wrapText="1"/>
      <protection locked="0"/>
    </xf>
    <xf numFmtId="178" fontId="12" fillId="0" borderId="1" xfId="8" applyNumberFormat="1" applyFont="1" applyFill="1" applyBorder="1" applyAlignment="1" applyProtection="1">
      <alignment horizontal="center" vertical="center" wrapText="1"/>
      <protection locked="0"/>
    </xf>
    <xf numFmtId="176" fontId="12" fillId="0" borderId="5" xfId="0" applyFont="1" applyFill="1" applyBorder="1" applyAlignment="1">
      <alignment horizontal="center" vertical="center" wrapText="1"/>
    </xf>
    <xf numFmtId="0" fontId="33" fillId="0" borderId="1" xfId="0" applyNumberFormat="1" applyFont="1" applyFill="1" applyBorder="1" applyAlignment="1">
      <alignment horizontal="center" vertical="center"/>
    </xf>
    <xf numFmtId="176" fontId="12" fillId="0" borderId="1" xfId="0" applyFont="1" applyFill="1" applyBorder="1" applyAlignment="1">
      <alignment horizontal="center" vertical="center"/>
    </xf>
    <xf numFmtId="176" fontId="16" fillId="0" borderId="5" xfId="0" applyFont="1" applyFill="1" applyBorder="1" applyAlignment="1">
      <alignment horizontal="center" vertical="center" wrapText="1"/>
    </xf>
    <xf numFmtId="0" fontId="25" fillId="0" borderId="1" xfId="53" applyNumberFormat="1" applyFont="1" applyFill="1" applyBorder="1" applyAlignment="1" applyProtection="1">
      <alignment horizontal="center" vertical="center" wrapText="1"/>
      <protection locked="0"/>
    </xf>
    <xf numFmtId="0" fontId="25" fillId="0" borderId="1" xfId="8" applyNumberFormat="1" applyFont="1" applyFill="1" applyBorder="1" applyAlignment="1" applyProtection="1">
      <alignment horizontal="center" vertical="center"/>
      <protection locked="0"/>
    </xf>
    <xf numFmtId="176" fontId="16" fillId="0" borderId="1" xfId="0" applyFont="1" applyFill="1" applyBorder="1" applyAlignment="1">
      <alignment horizontal="center" vertical="center" wrapText="1"/>
    </xf>
    <xf numFmtId="0" fontId="34" fillId="0" borderId="0" xfId="0" applyNumberFormat="1" applyFont="1" applyFill="1" applyAlignment="1">
      <alignment horizontal="center" vertical="center"/>
    </xf>
    <xf numFmtId="178" fontId="12" fillId="0" borderId="1" xfId="0" applyNumberFormat="1" applyFont="1" applyFill="1" applyBorder="1" applyAlignment="1">
      <alignment horizontal="center" vertical="center"/>
    </xf>
    <xf numFmtId="178" fontId="16" fillId="0" borderId="1" xfId="0" applyNumberFormat="1" applyFont="1" applyFill="1" applyBorder="1" applyAlignment="1">
      <alignment horizontal="center" vertical="center"/>
    </xf>
    <xf numFmtId="49" fontId="35" fillId="0" borderId="1" xfId="53" applyNumberFormat="1" applyFont="1" applyFill="1" applyBorder="1" applyAlignment="1" applyProtection="1">
      <alignment horizontal="center" vertical="center" wrapText="1"/>
      <protection locked="0"/>
    </xf>
    <xf numFmtId="180" fontId="25" fillId="0" borderId="1" xfId="53" applyNumberFormat="1" applyFont="1" applyFill="1" applyBorder="1" applyAlignment="1" applyProtection="1">
      <alignment horizontal="center" vertical="center" wrapText="1"/>
      <protection locked="0"/>
    </xf>
    <xf numFmtId="49" fontId="25" fillId="0" borderId="1" xfId="53" applyNumberFormat="1" applyFont="1" applyFill="1" applyBorder="1" applyAlignment="1" applyProtection="1">
      <alignment horizontal="center" vertical="center" wrapText="1"/>
      <protection locked="0"/>
    </xf>
    <xf numFmtId="183" fontId="16" fillId="0" borderId="1" xfId="53" applyNumberFormat="1" applyFont="1" applyFill="1" applyBorder="1" applyAlignment="1" applyProtection="1">
      <alignment horizontal="center" vertical="center" wrapText="1"/>
      <protection locked="0"/>
    </xf>
    <xf numFmtId="0" fontId="16" fillId="0" borderId="1" xfId="8" applyNumberFormat="1" applyFont="1" applyFill="1" applyBorder="1" applyAlignment="1" applyProtection="1">
      <alignment horizontal="center" vertical="center"/>
      <protection locked="0"/>
    </xf>
    <xf numFmtId="49" fontId="25" fillId="0" borderId="1" xfId="8" applyNumberFormat="1" applyFont="1" applyFill="1" applyBorder="1" applyAlignment="1" applyProtection="1">
      <alignment horizontal="center" vertical="center"/>
      <protection locked="0"/>
    </xf>
    <xf numFmtId="49" fontId="16" fillId="0" borderId="1" xfId="8" applyNumberFormat="1" applyFont="1" applyFill="1" applyBorder="1" applyAlignment="1" applyProtection="1">
      <alignment horizontal="center" vertical="center"/>
      <protection locked="0"/>
    </xf>
    <xf numFmtId="176" fontId="12" fillId="4" borderId="5" xfId="53" applyFont="1" applyFill="1" applyBorder="1" applyAlignment="1" applyProtection="1">
      <alignment horizontal="center" vertical="center" wrapText="1"/>
      <protection locked="0"/>
    </xf>
    <xf numFmtId="176" fontId="13" fillId="4" borderId="1" xfId="53" applyFont="1" applyFill="1" applyBorder="1" applyAlignment="1" applyProtection="1">
      <alignment horizontal="center" vertical="center" wrapText="1"/>
      <protection locked="0"/>
    </xf>
    <xf numFmtId="49" fontId="20" fillId="0" borderId="1" xfId="53" applyNumberFormat="1" applyFont="1" applyFill="1" applyBorder="1" applyAlignment="1" applyProtection="1">
      <alignment horizontal="center" vertical="center"/>
      <protection locked="0"/>
    </xf>
    <xf numFmtId="49" fontId="36" fillId="3" borderId="1" xfId="53" applyNumberFormat="1" applyFont="1" applyFill="1" applyBorder="1" applyAlignment="1" applyProtection="1">
      <alignment horizontal="center" vertical="center"/>
      <protection locked="0"/>
    </xf>
    <xf numFmtId="49" fontId="25" fillId="5" borderId="1" xfId="53" applyNumberFormat="1" applyFont="1" applyFill="1" applyBorder="1" applyAlignment="1" applyProtection="1">
      <alignment vertical="center"/>
      <protection locked="0"/>
    </xf>
    <xf numFmtId="49" fontId="25" fillId="5" borderId="1" xfId="53" applyNumberFormat="1" applyFont="1" applyFill="1" applyBorder="1" applyAlignment="1" applyProtection="1">
      <alignment horizontal="left" vertical="center"/>
      <protection locked="0"/>
    </xf>
    <xf numFmtId="177" fontId="26" fillId="0" borderId="1" xfId="53" applyNumberFormat="1" applyFont="1" applyBorder="1" applyAlignment="1" applyProtection="1">
      <alignment horizontal="center" vertical="center" wrapText="1"/>
      <protection locked="0"/>
    </xf>
    <xf numFmtId="176" fontId="0" fillId="0" borderId="1" xfId="0" applyBorder="1">
      <alignment vertical="center"/>
    </xf>
    <xf numFmtId="49" fontId="25" fillId="5" borderId="1" xfId="53" applyNumberFormat="1" applyFont="1" applyFill="1" applyBorder="1" applyAlignment="1" applyProtection="1">
      <alignment horizontal="center" vertical="center"/>
      <protection locked="0"/>
    </xf>
    <xf numFmtId="180" fontId="16" fillId="0" borderId="1" xfId="53" applyNumberFormat="1" applyFont="1" applyFill="1" applyBorder="1" applyAlignment="1" applyProtection="1">
      <alignment horizontal="center" vertical="center" wrapText="1"/>
      <protection locked="0"/>
    </xf>
    <xf numFmtId="0" fontId="16" fillId="5" borderId="1" xfId="53" applyNumberFormat="1" applyFont="1" applyFill="1" applyBorder="1" applyAlignment="1" applyProtection="1">
      <alignment horizontal="center" vertical="center" wrapText="1"/>
      <protection locked="0"/>
    </xf>
    <xf numFmtId="49" fontId="16" fillId="5" borderId="1" xfId="8" applyNumberFormat="1" applyFont="1" applyFill="1" applyBorder="1" applyAlignment="1" applyProtection="1">
      <alignment horizontal="center" vertical="center"/>
      <protection locked="0"/>
    </xf>
    <xf numFmtId="49" fontId="25" fillId="5" borderId="1" xfId="8" applyNumberFormat="1" applyFont="1" applyFill="1" applyBorder="1" applyAlignment="1" applyProtection="1">
      <alignment horizontal="center" vertical="center"/>
      <protection locked="0"/>
    </xf>
    <xf numFmtId="0" fontId="25" fillId="5" borderId="1" xfId="8" applyNumberFormat="1" applyFont="1" applyFill="1" applyBorder="1" applyAlignment="1" applyProtection="1">
      <alignment vertical="center"/>
      <protection locked="0"/>
    </xf>
    <xf numFmtId="180" fontId="25" fillId="5" borderId="1" xfId="53" applyNumberFormat="1" applyFont="1" applyFill="1" applyBorder="1" applyAlignment="1" applyProtection="1">
      <alignment vertical="center"/>
      <protection locked="0"/>
    </xf>
    <xf numFmtId="0" fontId="25" fillId="5" borderId="1" xfId="53" applyNumberFormat="1" applyFont="1" applyFill="1" applyBorder="1" applyAlignment="1" applyProtection="1">
      <alignment vertical="center"/>
      <protection locked="0"/>
    </xf>
    <xf numFmtId="49" fontId="25" fillId="5" borderId="1" xfId="8" applyNumberFormat="1" applyFont="1" applyFill="1" applyBorder="1" applyAlignment="1" applyProtection="1">
      <alignment vertical="center"/>
      <protection locked="0"/>
    </xf>
    <xf numFmtId="0" fontId="20" fillId="0" borderId="1" xfId="53" applyNumberFormat="1" applyFont="1" applyFill="1" applyBorder="1" applyAlignment="1" applyProtection="1">
      <alignment horizontal="center" vertical="center"/>
      <protection locked="0"/>
    </xf>
    <xf numFmtId="0" fontId="16" fillId="0" borderId="1" xfId="53" applyNumberFormat="1" applyFont="1" applyBorder="1" applyAlignment="1" applyProtection="1">
      <alignment horizontal="center" vertical="center" wrapText="1"/>
      <protection locked="0"/>
    </xf>
    <xf numFmtId="0" fontId="16" fillId="0" borderId="1" xfId="0" applyNumberFormat="1" applyFont="1" applyFill="1" applyBorder="1" applyAlignment="1">
      <alignment vertical="top" wrapText="1"/>
    </xf>
    <xf numFmtId="0" fontId="16" fillId="0" borderId="1" xfId="0" applyNumberFormat="1" applyFont="1" applyBorder="1" applyAlignment="1">
      <alignment vertical="top" wrapText="1"/>
    </xf>
    <xf numFmtId="180" fontId="20" fillId="0" borderId="1" xfId="54" applyNumberFormat="1" applyFont="1" applyFill="1" applyBorder="1" applyAlignment="1">
      <alignment horizontal="center" vertical="center" wrapText="1"/>
    </xf>
    <xf numFmtId="1" fontId="16" fillId="0" borderId="1" xfId="8" applyNumberFormat="1" applyFont="1" applyFill="1" applyBorder="1" applyAlignment="1" applyProtection="1">
      <alignment horizontal="center" vertical="center" wrapText="1"/>
      <protection locked="0"/>
    </xf>
    <xf numFmtId="178" fontId="16" fillId="0" borderId="1" xfId="53" applyNumberFormat="1" applyFont="1" applyFill="1" applyBorder="1" applyAlignment="1" applyProtection="1">
      <alignment horizontal="center" vertical="center" wrapText="1"/>
      <protection locked="0"/>
    </xf>
    <xf numFmtId="1" fontId="16" fillId="0" borderId="1" xfId="0" applyNumberFormat="1" applyFont="1" applyFill="1" applyBorder="1" applyAlignment="1">
      <alignment horizontal="center" vertical="center" wrapText="1"/>
    </xf>
    <xf numFmtId="0" fontId="20" fillId="0" borderId="1" xfId="0" applyNumberFormat="1" applyFont="1" applyFill="1" applyBorder="1" applyAlignment="1">
      <alignment horizontal="center" vertical="center" wrapText="1"/>
    </xf>
    <xf numFmtId="49" fontId="20" fillId="0" borderId="1" xfId="53" applyNumberFormat="1" applyFont="1" applyFill="1" applyBorder="1" applyAlignment="1" applyProtection="1">
      <alignment horizontal="center" vertical="center" wrapText="1"/>
      <protection locked="0"/>
    </xf>
    <xf numFmtId="1" fontId="16" fillId="3" borderId="1" xfId="0" applyNumberFormat="1" applyFont="1" applyFill="1" applyBorder="1" applyAlignment="1">
      <alignment horizontal="center" vertical="center" wrapText="1"/>
    </xf>
    <xf numFmtId="49" fontId="20" fillId="3" borderId="1" xfId="53" applyNumberFormat="1" applyFont="1" applyFill="1" applyBorder="1" applyAlignment="1" applyProtection="1">
      <alignment horizontal="center" vertical="center" wrapText="1"/>
      <protection locked="0"/>
    </xf>
    <xf numFmtId="1" fontId="16" fillId="5" borderId="1" xfId="8" applyNumberFormat="1" applyFont="1" applyFill="1" applyBorder="1" applyAlignment="1" applyProtection="1">
      <alignment horizontal="center" vertical="center" wrapText="1"/>
      <protection locked="0"/>
    </xf>
    <xf numFmtId="2" fontId="16" fillId="5" borderId="1" xfId="8" applyNumberFormat="1" applyFont="1" applyFill="1" applyBorder="1" applyAlignment="1" applyProtection="1">
      <alignment horizontal="center" vertical="center" wrapText="1"/>
      <protection locked="0"/>
    </xf>
    <xf numFmtId="0" fontId="25" fillId="5" borderId="1" xfId="8" applyNumberFormat="1" applyFont="1" applyFill="1" applyBorder="1" applyAlignment="1" applyProtection="1">
      <alignment horizontal="center" vertical="center" wrapText="1"/>
      <protection locked="0"/>
    </xf>
    <xf numFmtId="49" fontId="25" fillId="5" borderId="1" xfId="53" applyNumberFormat="1" applyFont="1" applyFill="1" applyBorder="1" applyAlignment="1" applyProtection="1">
      <alignment horizontal="left" vertical="center" wrapText="1"/>
      <protection locked="0"/>
    </xf>
    <xf numFmtId="184" fontId="16" fillId="5" borderId="1" xfId="8" applyNumberFormat="1" applyFont="1" applyFill="1" applyBorder="1" applyAlignment="1" applyProtection="1">
      <alignment horizontal="center" vertical="center" wrapText="1"/>
      <protection locked="0"/>
    </xf>
    <xf numFmtId="178" fontId="16" fillId="5" borderId="1" xfId="53" applyNumberFormat="1" applyFont="1" applyFill="1" applyBorder="1" applyAlignment="1" applyProtection="1">
      <alignment horizontal="center" vertical="center" wrapText="1"/>
      <protection locked="0"/>
    </xf>
    <xf numFmtId="1" fontId="16" fillId="5" borderId="1" xfId="0" applyNumberFormat="1" applyFont="1" applyFill="1" applyBorder="1" applyAlignment="1">
      <alignment horizontal="center" vertical="center" shrinkToFit="1"/>
    </xf>
    <xf numFmtId="184" fontId="16" fillId="5" borderId="1" xfId="0" applyNumberFormat="1" applyFont="1" applyFill="1" applyBorder="1" applyAlignment="1">
      <alignment horizontal="center" vertical="center" shrinkToFit="1"/>
    </xf>
    <xf numFmtId="2" fontId="16" fillId="5" borderId="1" xfId="0" applyNumberFormat="1" applyFont="1" applyFill="1" applyBorder="1" applyAlignment="1">
      <alignment horizontal="center" vertical="center" shrinkToFit="1"/>
    </xf>
    <xf numFmtId="177" fontId="37" fillId="0" borderId="1" xfId="53" applyNumberFormat="1" applyFont="1" applyBorder="1" applyAlignment="1" applyProtection="1">
      <alignment horizontal="center" vertical="center" wrapText="1"/>
      <protection locked="0"/>
    </xf>
    <xf numFmtId="178" fontId="37" fillId="0" borderId="1" xfId="8" applyNumberFormat="1" applyFont="1" applyFill="1" applyBorder="1" applyAlignment="1" applyProtection="1">
      <alignment horizontal="center" vertical="center" wrapText="1"/>
      <protection locked="0"/>
    </xf>
    <xf numFmtId="1" fontId="37" fillId="0" borderId="1" xfId="8" applyNumberFormat="1" applyFont="1" applyFill="1" applyBorder="1" applyAlignment="1" applyProtection="1">
      <alignment horizontal="center" vertical="center" wrapText="1"/>
      <protection locked="0"/>
    </xf>
    <xf numFmtId="2" fontId="16" fillId="5" borderId="1" xfId="8" applyNumberFormat="1" applyFont="1" applyFill="1" applyBorder="1" applyAlignment="1" applyProtection="1">
      <alignment horizontal="center" vertical="center"/>
      <protection locked="0"/>
    </xf>
    <xf numFmtId="184" fontId="16" fillId="5" borderId="1" xfId="8" applyNumberFormat="1" applyFont="1" applyFill="1" applyBorder="1" applyAlignment="1" applyProtection="1">
      <alignment horizontal="center" vertical="center"/>
      <protection locked="0"/>
    </xf>
    <xf numFmtId="1" fontId="16" fillId="5" borderId="1" xfId="8" applyNumberFormat="1" applyFont="1" applyFill="1" applyBorder="1" applyAlignment="1" applyProtection="1">
      <alignment horizontal="center" vertical="center"/>
      <protection locked="0"/>
    </xf>
    <xf numFmtId="176" fontId="16" fillId="0" borderId="1" xfId="0" applyFont="1" applyBorder="1" applyAlignment="1">
      <alignment vertical="top" wrapText="1"/>
    </xf>
    <xf numFmtId="179" fontId="16" fillId="0" borderId="1" xfId="53" applyNumberFormat="1" applyFont="1" applyFill="1" applyBorder="1" applyAlignment="1" applyProtection="1">
      <alignment horizontal="center" vertical="center" wrapText="1"/>
      <protection locked="0"/>
    </xf>
    <xf numFmtId="179" fontId="16" fillId="5" borderId="1" xfId="8" applyNumberFormat="1" applyFont="1" applyFill="1" applyBorder="1" applyAlignment="1" applyProtection="1">
      <alignment horizontal="center" vertical="center"/>
      <protection locked="0"/>
    </xf>
    <xf numFmtId="1" fontId="25" fillId="5" borderId="1" xfId="8" applyNumberFormat="1" applyFont="1" applyFill="1" applyBorder="1" applyAlignment="1" applyProtection="1">
      <alignment horizontal="center" vertical="center"/>
      <protection locked="0"/>
    </xf>
    <xf numFmtId="184" fontId="25" fillId="5" borderId="1" xfId="8" applyNumberFormat="1" applyFont="1" applyFill="1" applyBorder="1" applyAlignment="1" applyProtection="1">
      <alignment horizontal="center" vertical="center"/>
      <protection locked="0"/>
    </xf>
    <xf numFmtId="0" fontId="16" fillId="0" borderId="1" xfId="53" applyNumberFormat="1" applyFont="1" applyFill="1" applyBorder="1" applyAlignment="1" applyProtection="1">
      <alignment horizontal="center" vertical="center" wrapText="1"/>
      <protection locked="0"/>
    </xf>
    <xf numFmtId="2" fontId="25" fillId="5" borderId="1" xfId="8" applyNumberFormat="1" applyFont="1" applyFill="1" applyBorder="1" applyAlignment="1" applyProtection="1">
      <alignment horizontal="center" vertical="center"/>
      <protection locked="0"/>
    </xf>
    <xf numFmtId="0" fontId="25" fillId="5" borderId="1" xfId="8" applyNumberFormat="1" applyFont="1" applyFill="1" applyBorder="1" applyAlignment="1" applyProtection="1">
      <alignment horizontal="center" vertical="center"/>
      <protection locked="0"/>
    </xf>
    <xf numFmtId="185" fontId="25" fillId="5" borderId="1" xfId="8" applyNumberFormat="1" applyFont="1" applyFill="1" applyBorder="1" applyAlignment="1" applyProtection="1">
      <alignment horizontal="center" vertical="center"/>
      <protection locked="0"/>
    </xf>
    <xf numFmtId="49" fontId="16" fillId="5" borderId="1" xfId="53" applyNumberFormat="1" applyFont="1" applyFill="1" applyBorder="1" applyAlignment="1" applyProtection="1">
      <alignment horizontal="center" vertical="center" wrapText="1"/>
      <protection locked="0"/>
    </xf>
    <xf numFmtId="180" fontId="16" fillId="5" borderId="1" xfId="53" applyNumberFormat="1" applyFont="1" applyFill="1" applyBorder="1" applyAlignment="1" applyProtection="1">
      <alignment vertical="center"/>
      <protection locked="0"/>
    </xf>
    <xf numFmtId="176" fontId="16" fillId="0" borderId="1" xfId="0" applyFont="1" applyBorder="1" applyAlignment="1">
      <alignment horizontal="center" vertical="top" wrapText="1"/>
    </xf>
    <xf numFmtId="176" fontId="16" fillId="0" borderId="1" xfId="0" applyFont="1" applyBorder="1" applyAlignment="1">
      <alignment horizontal="center" vertical="center" wrapText="1"/>
    </xf>
    <xf numFmtId="0" fontId="16" fillId="5" borderId="1" xfId="8" applyNumberFormat="1" applyFont="1" applyFill="1" applyBorder="1" applyAlignment="1" applyProtection="1">
      <alignment horizontal="center" vertical="center"/>
      <protection locked="0"/>
    </xf>
    <xf numFmtId="180" fontId="16" fillId="5" borderId="1" xfId="8" applyNumberFormat="1" applyFont="1" applyFill="1" applyBorder="1" applyAlignment="1" applyProtection="1">
      <alignment horizontal="center" vertical="center"/>
      <protection locked="0"/>
    </xf>
    <xf numFmtId="49" fontId="12" fillId="0" borderId="1" xfId="0" applyNumberFormat="1" applyFont="1" applyFill="1" applyBorder="1" applyAlignment="1">
      <alignment horizontal="center" vertical="center" wrapText="1"/>
    </xf>
    <xf numFmtId="0" fontId="16" fillId="5" borderId="1" xfId="53" applyNumberFormat="1" applyFont="1" applyFill="1" applyBorder="1" applyAlignment="1" applyProtection="1">
      <alignment vertical="center" wrapText="1"/>
      <protection locked="0"/>
    </xf>
    <xf numFmtId="49" fontId="25" fillId="5" borderId="1" xfId="53" applyNumberFormat="1" applyFont="1" applyFill="1" applyBorder="1" applyAlignment="1" applyProtection="1">
      <alignment horizontal="center" vertical="center" wrapText="1"/>
      <protection locked="0"/>
    </xf>
    <xf numFmtId="49" fontId="16" fillId="3" borderId="1" xfId="53" applyNumberFormat="1" applyFont="1" applyFill="1" applyBorder="1" applyAlignment="1" applyProtection="1">
      <alignment horizontal="center" vertical="center"/>
      <protection locked="0"/>
    </xf>
    <xf numFmtId="49" fontId="16" fillId="5" borderId="1" xfId="53" applyNumberFormat="1" applyFont="1" applyFill="1" applyBorder="1" applyAlignment="1" applyProtection="1">
      <alignment vertical="center"/>
      <protection locked="0"/>
    </xf>
    <xf numFmtId="49" fontId="16" fillId="5" borderId="1" xfId="53" applyNumberFormat="1" applyFont="1" applyFill="1" applyBorder="1" applyAlignment="1" applyProtection="1">
      <alignment horizontal="center" vertical="center"/>
      <protection locked="0"/>
    </xf>
    <xf numFmtId="49" fontId="16" fillId="5" borderId="1" xfId="53" applyNumberFormat="1" applyFont="1" applyFill="1" applyBorder="1" applyAlignment="1" applyProtection="1">
      <alignment vertical="center" wrapText="1"/>
      <protection locked="0"/>
    </xf>
    <xf numFmtId="180" fontId="16" fillId="5" borderId="1" xfId="53" applyNumberFormat="1" applyFont="1" applyFill="1" applyBorder="1" applyAlignment="1" applyProtection="1">
      <alignment horizontal="center" vertical="center" wrapText="1"/>
      <protection locked="0"/>
    </xf>
    <xf numFmtId="49" fontId="16" fillId="5" borderId="1" xfId="8" applyNumberFormat="1" applyFont="1" applyFill="1" applyBorder="1" applyAlignment="1" applyProtection="1">
      <alignment vertical="center"/>
      <protection locked="0"/>
    </xf>
    <xf numFmtId="49" fontId="16" fillId="5" borderId="1" xfId="53" applyNumberFormat="1" applyFont="1" applyFill="1" applyBorder="1" applyAlignment="1" applyProtection="1">
      <alignment horizontal="left" vertical="center"/>
      <protection locked="0"/>
    </xf>
    <xf numFmtId="0" fontId="16" fillId="0" borderId="1" xfId="53" applyNumberFormat="1" applyFont="1" applyFill="1" applyBorder="1" applyAlignment="1" applyProtection="1">
      <alignment horizontal="center" vertical="center"/>
      <protection locked="0"/>
    </xf>
    <xf numFmtId="49" fontId="16" fillId="3" borderId="1" xfId="53" applyNumberFormat="1" applyFont="1" applyFill="1" applyBorder="1" applyAlignment="1" applyProtection="1">
      <alignment horizontal="left" vertical="center" wrapText="1"/>
      <protection locked="0"/>
    </xf>
    <xf numFmtId="49" fontId="16" fillId="3" borderId="1" xfId="53" applyNumberFormat="1" applyFont="1" applyFill="1" applyBorder="1" applyAlignment="1" applyProtection="1">
      <alignment horizontal="center" vertical="center" wrapText="1"/>
      <protection locked="0"/>
    </xf>
    <xf numFmtId="49" fontId="16" fillId="5" borderId="1" xfId="53" applyNumberFormat="1" applyFont="1" applyFill="1" applyBorder="1" applyAlignment="1" applyProtection="1">
      <alignment horizontal="left" vertical="center" wrapText="1"/>
      <protection locked="0"/>
    </xf>
    <xf numFmtId="49" fontId="16" fillId="0" borderId="1" xfId="0" applyNumberFormat="1" applyFont="1" applyFill="1" applyBorder="1" applyAlignment="1">
      <alignment horizontal="center" vertical="center" wrapText="1"/>
    </xf>
    <xf numFmtId="180" fontId="16" fillId="3" borderId="1" xfId="53" applyNumberFormat="1" applyFont="1" applyFill="1" applyBorder="1" applyAlignment="1" applyProtection="1">
      <alignment horizontal="center" vertical="center" wrapText="1"/>
      <protection locked="0"/>
    </xf>
    <xf numFmtId="49" fontId="16" fillId="3" borderId="1" xfId="0" applyNumberFormat="1" applyFont="1" applyFill="1" applyBorder="1" applyAlignment="1">
      <alignment horizontal="center" vertical="center" wrapText="1"/>
    </xf>
    <xf numFmtId="179" fontId="16" fillId="5" borderId="1" xfId="53" applyNumberFormat="1" applyFont="1" applyFill="1" applyBorder="1" applyAlignment="1" applyProtection="1">
      <alignment horizontal="center" vertical="center" wrapText="1"/>
      <protection locked="0"/>
    </xf>
    <xf numFmtId="49" fontId="16" fillId="5" borderId="1" xfId="8" applyNumberFormat="1" applyFont="1" applyFill="1" applyBorder="1" applyAlignment="1" applyProtection="1">
      <alignment horizontal="center" vertical="center" wrapText="1"/>
      <protection locked="0"/>
    </xf>
    <xf numFmtId="183" fontId="16" fillId="5" borderId="1" xfId="53" applyNumberFormat="1" applyFont="1" applyFill="1" applyBorder="1" applyAlignment="1" applyProtection="1">
      <alignment horizontal="center" vertical="center" wrapText="1"/>
      <protection locked="0"/>
    </xf>
    <xf numFmtId="0" fontId="16" fillId="5" borderId="1" xfId="8" applyNumberFormat="1" applyFont="1" applyFill="1" applyBorder="1" applyAlignment="1" applyProtection="1">
      <alignment vertical="center"/>
      <protection locked="0"/>
    </xf>
    <xf numFmtId="49" fontId="38" fillId="5" borderId="1" xfId="8" applyNumberFormat="1" applyFont="1" applyFill="1" applyBorder="1" applyAlignment="1" applyProtection="1">
      <alignment horizontal="center" vertical="center" wrapText="1"/>
    </xf>
    <xf numFmtId="49" fontId="16" fillId="0" borderId="1" xfId="8" applyNumberFormat="1" applyFont="1" applyFill="1" applyBorder="1" applyAlignment="1" applyProtection="1">
      <alignment horizontal="center" vertical="center" wrapText="1"/>
      <protection locked="0"/>
    </xf>
    <xf numFmtId="49" fontId="16" fillId="3" borderId="1" xfId="8" applyNumberFormat="1" applyFont="1" applyFill="1" applyBorder="1" applyAlignment="1" applyProtection="1">
      <alignment horizontal="center" vertical="center"/>
      <protection locked="0"/>
    </xf>
    <xf numFmtId="49" fontId="16" fillId="3" borderId="1" xfId="8" applyNumberFormat="1" applyFont="1" applyFill="1" applyBorder="1" applyAlignment="1" applyProtection="1">
      <alignment horizontal="center" vertical="center" wrapText="1"/>
      <protection locked="0"/>
    </xf>
    <xf numFmtId="49" fontId="16" fillId="3" borderId="1" xfId="8" applyNumberFormat="1" applyFont="1" applyFill="1" applyBorder="1" applyAlignment="1" applyProtection="1">
      <alignment vertical="center"/>
      <protection locked="0"/>
    </xf>
    <xf numFmtId="1" fontId="16" fillId="5" borderId="1" xfId="53" applyNumberFormat="1" applyFont="1" applyFill="1" applyBorder="1" applyAlignment="1" applyProtection="1">
      <alignment horizontal="center" vertical="center" wrapText="1"/>
      <protection locked="0"/>
    </xf>
    <xf numFmtId="1" fontId="21" fillId="0" borderId="1" xfId="0" applyNumberFormat="1" applyFont="1" applyFill="1" applyBorder="1" applyAlignment="1">
      <alignment horizontal="center" vertical="center" wrapText="1"/>
    </xf>
    <xf numFmtId="0" fontId="39" fillId="0" borderId="0" xfId="0" applyNumberFormat="1" applyFont="1" applyFill="1" applyBorder="1" applyAlignment="1">
      <alignment horizontal="center" vertical="center"/>
    </xf>
    <xf numFmtId="0" fontId="21" fillId="0" borderId="0" xfId="0" applyNumberFormat="1" applyFont="1" applyFill="1" applyAlignment="1">
      <alignment horizontal="center" vertical="center" wrapText="1"/>
    </xf>
    <xf numFmtId="49" fontId="40" fillId="5" borderId="1" xfId="54" applyNumberFormat="1" applyFont="1" applyFill="1" applyBorder="1" applyAlignment="1">
      <alignment horizontal="center" vertical="center"/>
    </xf>
    <xf numFmtId="49" fontId="36" fillId="8" borderId="0" xfId="53" applyNumberFormat="1" applyFont="1" applyFill="1" applyAlignment="1" applyProtection="1">
      <alignment horizontal="center" vertical="center"/>
      <protection locked="0"/>
    </xf>
    <xf numFmtId="49" fontId="36" fillId="3" borderId="0" xfId="53" applyNumberFormat="1" applyFont="1" applyFill="1" applyAlignment="1" applyProtection="1">
      <alignment horizontal="center" vertical="center"/>
      <protection locked="0"/>
    </xf>
    <xf numFmtId="49" fontId="25" fillId="5" borderId="0" xfId="53" applyNumberFormat="1" applyFont="1" applyFill="1" applyAlignment="1" applyProtection="1">
      <alignment vertical="center"/>
      <protection locked="0"/>
    </xf>
    <xf numFmtId="49" fontId="25" fillId="5" borderId="0" xfId="53" applyNumberFormat="1" applyFont="1" applyFill="1" applyAlignment="1" applyProtection="1">
      <alignment horizontal="left" vertical="center"/>
      <protection locked="0"/>
    </xf>
    <xf numFmtId="49" fontId="41" fillId="5" borderId="1" xfId="46" applyNumberFormat="1" applyFont="1" applyFill="1" applyBorder="1" applyAlignment="1" applyProtection="1">
      <alignment vertical="center"/>
      <protection locked="0"/>
    </xf>
    <xf numFmtId="49" fontId="41" fillId="5" borderId="1" xfId="46" applyNumberFormat="1" applyFont="1" applyFill="1" applyBorder="1" applyAlignment="1" applyProtection="1">
      <alignment horizontal="center" vertical="center"/>
      <protection locked="0"/>
    </xf>
    <xf numFmtId="49" fontId="41" fillId="5" borderId="1" xfId="46" applyNumberFormat="1" applyFont="1" applyFill="1" applyBorder="1" applyAlignment="1" applyProtection="1">
      <alignment vertical="center" wrapText="1"/>
      <protection locked="0"/>
    </xf>
    <xf numFmtId="49" fontId="41" fillId="5" borderId="1" xfId="46" applyNumberFormat="1" applyFont="1" applyFill="1" applyBorder="1" applyAlignment="1" applyProtection="1">
      <alignment horizontal="center" vertical="center" wrapText="1"/>
      <protection locked="0"/>
    </xf>
    <xf numFmtId="178" fontId="41" fillId="0" borderId="1" xfId="46" applyNumberFormat="1" applyFont="1" applyFill="1" applyBorder="1" applyAlignment="1" applyProtection="1">
      <alignment horizontal="center" vertical="center" wrapText="1"/>
      <protection locked="0"/>
    </xf>
    <xf numFmtId="178" fontId="41" fillId="5" borderId="1" xfId="46" applyNumberFormat="1" applyFont="1" applyFill="1" applyBorder="1" applyAlignment="1" applyProtection="1">
      <alignment horizontal="center" vertical="center" wrapText="1"/>
      <protection locked="0"/>
    </xf>
    <xf numFmtId="178" fontId="41" fillId="5" borderId="1" xfId="56" applyNumberFormat="1" applyFont="1" applyFill="1" applyBorder="1" applyAlignment="1" applyProtection="1">
      <alignment horizontal="center" vertical="center"/>
      <protection locked="0"/>
    </xf>
    <xf numFmtId="49" fontId="41" fillId="5" borderId="1" xfId="56" applyNumberFormat="1" applyFont="1" applyFill="1" applyBorder="1" applyAlignment="1" applyProtection="1">
      <alignment horizontal="center" vertical="center"/>
      <protection locked="0"/>
    </xf>
    <xf numFmtId="0" fontId="41" fillId="5" borderId="1" xfId="56" applyNumberFormat="1" applyFont="1" applyFill="1" applyBorder="1" applyAlignment="1" applyProtection="1">
      <alignment vertical="center"/>
      <protection locked="0"/>
    </xf>
    <xf numFmtId="180" fontId="41" fillId="5" borderId="1" xfId="46" applyNumberFormat="1" applyFont="1" applyFill="1" applyBorder="1" applyAlignment="1" applyProtection="1">
      <alignment vertical="center"/>
      <protection locked="0"/>
    </xf>
    <xf numFmtId="0" fontId="41" fillId="5" borderId="1" xfId="46" applyNumberFormat="1" applyFont="1" applyFill="1" applyBorder="1" applyAlignment="1" applyProtection="1">
      <alignment vertical="center"/>
      <protection locked="0"/>
    </xf>
    <xf numFmtId="49" fontId="41" fillId="5" borderId="1" xfId="56" applyNumberFormat="1" applyFont="1" applyFill="1" applyBorder="1" applyAlignment="1" applyProtection="1">
      <alignment vertical="center"/>
      <protection locked="0"/>
    </xf>
    <xf numFmtId="49" fontId="41" fillId="5" borderId="1" xfId="46" applyNumberFormat="1" applyFont="1" applyFill="1" applyBorder="1" applyAlignment="1" applyProtection="1">
      <alignment horizontal="left" vertical="center"/>
      <protection locked="0"/>
    </xf>
    <xf numFmtId="49" fontId="42" fillId="5" borderId="1" xfId="54" applyNumberFormat="1" applyFont="1" applyFill="1" applyBorder="1" applyAlignment="1">
      <alignment horizontal="center" vertical="center" wrapText="1"/>
    </xf>
    <xf numFmtId="0" fontId="41" fillId="5" borderId="1" xfId="46" applyNumberFormat="1" applyFont="1" applyFill="1" applyBorder="1" applyAlignment="1" applyProtection="1">
      <alignment horizontal="center" vertical="center"/>
      <protection locked="0"/>
    </xf>
    <xf numFmtId="177" fontId="41" fillId="0" borderId="1" xfId="53" applyNumberFormat="1" applyFont="1" applyFill="1" applyBorder="1" applyAlignment="1" applyProtection="1">
      <alignment horizontal="center" vertical="center" wrapText="1"/>
      <protection locked="0"/>
    </xf>
    <xf numFmtId="49" fontId="35" fillId="0" borderId="1" xfId="46" applyNumberFormat="1" applyFont="1" applyFill="1" applyBorder="1" applyAlignment="1" applyProtection="1">
      <alignment horizontal="center" vertical="center" wrapText="1"/>
      <protection locked="0"/>
    </xf>
    <xf numFmtId="176" fontId="41" fillId="0" borderId="1" xfId="0" applyNumberFormat="1" applyFont="1" applyFill="1" applyBorder="1" applyAlignment="1">
      <alignment horizontal="center" vertical="center" wrapText="1"/>
    </xf>
    <xf numFmtId="177" fontId="41" fillId="0" borderId="1" xfId="46" applyNumberFormat="1" applyFont="1" applyFill="1" applyBorder="1" applyAlignment="1" applyProtection="1">
      <alignment horizontal="center" vertical="center" wrapText="1"/>
      <protection locked="0"/>
    </xf>
    <xf numFmtId="178" fontId="42" fillId="0" borderId="1" xfId="54" applyNumberFormat="1" applyFont="1" applyBorder="1" applyAlignment="1">
      <alignment horizontal="center" vertical="center" wrapText="1"/>
    </xf>
    <xf numFmtId="178" fontId="42" fillId="5" borderId="1" xfId="54" applyNumberFormat="1" applyFont="1" applyFill="1" applyBorder="1" applyAlignment="1">
      <alignment horizontal="center" vertical="center" wrapText="1"/>
    </xf>
    <xf numFmtId="178" fontId="42" fillId="5" borderId="1" xfId="56" applyNumberFormat="1" applyFont="1" applyFill="1" applyBorder="1" applyAlignment="1" applyProtection="1">
      <alignment horizontal="center" vertical="center" wrapText="1"/>
    </xf>
    <xf numFmtId="49" fontId="42" fillId="5" borderId="1" xfId="56" applyNumberFormat="1" applyFont="1" applyFill="1" applyBorder="1" applyAlignment="1" applyProtection="1">
      <alignment horizontal="center" vertical="center" wrapText="1"/>
    </xf>
    <xf numFmtId="180" fontId="42" fillId="5" borderId="1" xfId="54" applyNumberFormat="1" applyFont="1" applyFill="1" applyBorder="1" applyAlignment="1">
      <alignment horizontal="center" vertical="center" wrapText="1"/>
    </xf>
    <xf numFmtId="178" fontId="41" fillId="0" borderId="1" xfId="56" applyNumberFormat="1" applyFont="1" applyFill="1" applyBorder="1" applyAlignment="1" applyProtection="1">
      <alignment horizontal="center" vertical="center" wrapText="1"/>
      <protection locked="0"/>
    </xf>
    <xf numFmtId="178" fontId="35" fillId="0" borderId="1" xfId="0" applyNumberFormat="1" applyFont="1" applyFill="1" applyBorder="1" applyAlignment="1">
      <alignment horizontal="center" vertical="center"/>
    </xf>
    <xf numFmtId="178" fontId="41" fillId="0" borderId="1" xfId="53" applyNumberFormat="1" applyFont="1" applyFill="1" applyBorder="1" applyAlignment="1" applyProtection="1">
      <alignment horizontal="center" vertical="center" wrapText="1"/>
      <protection locked="0"/>
    </xf>
    <xf numFmtId="178" fontId="43" fillId="0" borderId="1" xfId="0" applyNumberFormat="1" applyFont="1" applyFill="1" applyBorder="1" applyAlignment="1">
      <alignment horizontal="center" vertical="center"/>
    </xf>
    <xf numFmtId="49" fontId="40" fillId="0" borderId="1" xfId="54" applyNumberFormat="1" applyFont="1" applyFill="1" applyBorder="1" applyAlignment="1">
      <alignment horizontal="center" vertical="center"/>
    </xf>
    <xf numFmtId="49" fontId="41" fillId="0" borderId="1" xfId="46" applyNumberFormat="1" applyFont="1" applyFill="1" applyBorder="1" applyAlignment="1" applyProtection="1">
      <alignment vertical="center"/>
      <protection locked="0"/>
    </xf>
    <xf numFmtId="49" fontId="41" fillId="0" borderId="0" xfId="46" applyNumberFormat="1" applyFont="1" applyFill="1" applyAlignment="1" applyProtection="1">
      <alignment vertical="center"/>
      <protection locked="0"/>
    </xf>
    <xf numFmtId="49" fontId="41" fillId="0" borderId="1" xfId="46" applyNumberFormat="1" applyFont="1" applyFill="1" applyBorder="1" applyAlignment="1" applyProtection="1">
      <alignment horizontal="center" vertical="center"/>
      <protection locked="0"/>
    </xf>
    <xf numFmtId="49" fontId="41" fillId="0" borderId="1" xfId="46" applyNumberFormat="1" applyFont="1" applyFill="1" applyBorder="1" applyAlignment="1" applyProtection="1">
      <alignment vertical="center" wrapText="1"/>
      <protection locked="0"/>
    </xf>
    <xf numFmtId="49" fontId="41" fillId="0" borderId="1" xfId="46" applyNumberFormat="1" applyFont="1" applyFill="1" applyBorder="1" applyAlignment="1" applyProtection="1">
      <alignment horizontal="center" vertical="center" wrapText="1"/>
      <protection locked="0"/>
    </xf>
    <xf numFmtId="178" fontId="41" fillId="0" borderId="1" xfId="56" applyNumberFormat="1" applyFont="1" applyFill="1" applyBorder="1" applyAlignment="1" applyProtection="1">
      <alignment horizontal="center" vertical="center"/>
      <protection locked="0"/>
    </xf>
    <xf numFmtId="0" fontId="41" fillId="0" borderId="1" xfId="56" applyNumberFormat="1" applyFont="1" applyFill="1" applyBorder="1" applyAlignment="1" applyProtection="1">
      <alignment horizontal="center" vertical="center"/>
      <protection locked="0"/>
    </xf>
    <xf numFmtId="0" fontId="41" fillId="0" borderId="1" xfId="56" applyNumberFormat="1" applyFont="1" applyFill="1" applyBorder="1" applyAlignment="1" applyProtection="1">
      <alignment vertical="center"/>
      <protection locked="0"/>
    </xf>
    <xf numFmtId="180" fontId="41" fillId="0" borderId="1" xfId="46" applyNumberFormat="1" applyFont="1" applyFill="1" applyBorder="1" applyAlignment="1" applyProtection="1">
      <alignment vertical="center"/>
      <protection locked="0"/>
    </xf>
    <xf numFmtId="0" fontId="41" fillId="0" borderId="1" xfId="46" applyNumberFormat="1" applyFont="1" applyFill="1" applyBorder="1" applyAlignment="1" applyProtection="1">
      <alignment vertical="center"/>
      <protection locked="0"/>
    </xf>
    <xf numFmtId="49" fontId="41" fillId="0" borderId="1" xfId="56" applyNumberFormat="1" applyFont="1" applyFill="1" applyBorder="1" applyAlignment="1" applyProtection="1">
      <alignment vertical="center"/>
      <protection locked="0"/>
    </xf>
    <xf numFmtId="49" fontId="41" fillId="0" borderId="1" xfId="46" applyNumberFormat="1" applyFont="1" applyFill="1" applyBorder="1" applyAlignment="1" applyProtection="1">
      <alignment horizontal="left" vertical="center"/>
      <protection locked="0"/>
    </xf>
    <xf numFmtId="49" fontId="42" fillId="0" borderId="1" xfId="54" applyNumberFormat="1" applyFont="1" applyFill="1" applyBorder="1" applyAlignment="1">
      <alignment horizontal="center" vertical="center" wrapText="1"/>
    </xf>
    <xf numFmtId="0" fontId="42" fillId="0" borderId="1" xfId="56" applyNumberFormat="1" applyFont="1" applyFill="1" applyBorder="1" applyAlignment="1" applyProtection="1">
      <alignment horizontal="center" vertical="center" wrapText="1"/>
    </xf>
    <xf numFmtId="49" fontId="42" fillId="0" borderId="1" xfId="56" applyNumberFormat="1" applyFont="1" applyFill="1" applyBorder="1" applyAlignment="1" applyProtection="1">
      <alignment horizontal="center" vertical="center" wrapText="1"/>
    </xf>
    <xf numFmtId="180" fontId="42" fillId="0" borderId="1" xfId="54" applyNumberFormat="1" applyFont="1" applyFill="1" applyBorder="1" applyAlignment="1">
      <alignment horizontal="center" vertical="center" wrapText="1"/>
    </xf>
    <xf numFmtId="0" fontId="40" fillId="0" borderId="1" xfId="54" applyNumberFormat="1" applyFont="1" applyFill="1" applyBorder="1" applyAlignment="1">
      <alignment horizontal="center" vertical="center" wrapText="1"/>
    </xf>
    <xf numFmtId="0" fontId="41" fillId="0" borderId="1" xfId="46" applyNumberFormat="1" applyFont="1" applyFill="1" applyBorder="1" applyAlignment="1" applyProtection="1">
      <alignment horizontal="center" vertical="center" wrapText="1"/>
      <protection locked="0"/>
    </xf>
    <xf numFmtId="178" fontId="41" fillId="0" borderId="1" xfId="0" applyNumberFormat="1" applyFont="1" applyFill="1" applyBorder="1" applyAlignment="1">
      <alignment horizontal="center" vertical="center"/>
    </xf>
    <xf numFmtId="49" fontId="40" fillId="0" borderId="1" xfId="54" applyNumberFormat="1" applyFont="1" applyFill="1" applyBorder="1" applyAlignment="1">
      <alignment horizontal="center" vertical="center" wrapText="1"/>
    </xf>
    <xf numFmtId="49" fontId="40" fillId="0" borderId="1" xfId="56" applyNumberFormat="1" applyFont="1" applyFill="1" applyBorder="1" applyAlignment="1" applyProtection="1">
      <alignment horizontal="center" vertical="center" wrapText="1"/>
    </xf>
    <xf numFmtId="177" fontId="16" fillId="0" borderId="1" xfId="46" applyNumberFormat="1" applyFont="1" applyFill="1" applyBorder="1" applyAlignment="1" applyProtection="1">
      <alignment horizontal="center" vertical="center" wrapText="1"/>
      <protection locked="0"/>
    </xf>
    <xf numFmtId="49" fontId="12" fillId="0" borderId="1" xfId="46" applyNumberFormat="1" applyFont="1" applyFill="1" applyBorder="1" applyAlignment="1" applyProtection="1">
      <alignment horizontal="center" vertical="center" wrapText="1"/>
      <protection locked="0"/>
    </xf>
    <xf numFmtId="49" fontId="16" fillId="0" borderId="1" xfId="46" applyNumberFormat="1" applyFont="1" applyFill="1" applyBorder="1" applyAlignment="1" applyProtection="1">
      <alignment horizontal="center" vertical="center"/>
      <protection locked="0"/>
    </xf>
    <xf numFmtId="49" fontId="16" fillId="0" borderId="1" xfId="46" applyNumberFormat="1" applyFont="1" applyFill="1" applyBorder="1" applyAlignment="1" applyProtection="1">
      <alignment horizontal="center" vertical="center" wrapText="1"/>
      <protection locked="0"/>
    </xf>
    <xf numFmtId="49" fontId="41" fillId="0" borderId="1" xfId="56" applyNumberFormat="1" applyFont="1" applyFill="1" applyBorder="1" applyAlignment="1" applyProtection="1">
      <alignment horizontal="center" vertical="center"/>
      <protection locked="0"/>
    </xf>
    <xf numFmtId="178" fontId="16" fillId="0" borderId="1" xfId="8" applyNumberFormat="1" applyFont="1" applyFill="1" applyBorder="1" applyAlignment="1" applyProtection="1">
      <alignment horizontal="center" vertical="center"/>
      <protection locked="0"/>
    </xf>
    <xf numFmtId="178" fontId="42" fillId="0" borderId="1" xfId="54" applyNumberFormat="1" applyFont="1" applyFill="1" applyBorder="1" applyAlignment="1">
      <alignment horizontal="center" vertical="center" wrapText="1"/>
    </xf>
    <xf numFmtId="178" fontId="42" fillId="0" borderId="1" xfId="56" applyNumberFormat="1" applyFont="1" applyFill="1" applyBorder="1" applyAlignment="1" applyProtection="1">
      <alignment horizontal="center" vertical="center" wrapText="1"/>
    </xf>
    <xf numFmtId="0" fontId="0" fillId="0" borderId="0" xfId="0" applyNumberFormat="1" applyFill="1" applyAlignment="1">
      <alignment vertical="center"/>
    </xf>
    <xf numFmtId="178" fontId="21" fillId="0" borderId="1" xfId="0" applyNumberFormat="1" applyFont="1" applyFill="1" applyBorder="1" applyAlignment="1">
      <alignment horizontal="center" vertical="center" wrapText="1"/>
    </xf>
    <xf numFmtId="0" fontId="44" fillId="0" borderId="1" xfId="0" applyNumberFormat="1" applyFont="1" applyFill="1" applyBorder="1" applyAlignment="1">
      <alignment horizontal="center" vertical="center"/>
    </xf>
    <xf numFmtId="0" fontId="45" fillId="0" borderId="1" xfId="0" applyNumberFormat="1" applyFont="1" applyFill="1" applyBorder="1" applyAlignment="1">
      <alignment horizontal="center" vertical="center" wrapText="1"/>
    </xf>
    <xf numFmtId="180" fontId="20" fillId="5" borderId="1" xfId="8" applyNumberFormat="1" applyFont="1" applyFill="1" applyBorder="1" applyAlignment="1" applyProtection="1">
      <alignment horizontal="center" vertical="center" wrapText="1"/>
    </xf>
    <xf numFmtId="0" fontId="46" fillId="0" borderId="6" xfId="0" applyNumberFormat="1" applyFont="1" applyFill="1" applyBorder="1" applyAlignment="1">
      <alignment horizontal="center" vertical="center" wrapText="1"/>
    </xf>
    <xf numFmtId="176" fontId="47" fillId="9" borderId="7" xfId="0" applyNumberFormat="1" applyFont="1" applyFill="1" applyBorder="1" applyAlignment="1">
      <alignment horizontal="center" vertical="center" wrapText="1"/>
    </xf>
    <xf numFmtId="176" fontId="47" fillId="0" borderId="7" xfId="0" applyNumberFormat="1" applyFont="1" applyFill="1" applyBorder="1" applyAlignment="1">
      <alignment horizontal="center" vertical="center" wrapText="1"/>
    </xf>
    <xf numFmtId="0" fontId="12" fillId="0" borderId="1" xfId="0" applyNumberFormat="1" applyFont="1" applyFill="1" applyBorder="1" applyAlignment="1">
      <alignment horizontal="center" vertical="center" wrapText="1"/>
    </xf>
    <xf numFmtId="0" fontId="48" fillId="0" borderId="1" xfId="0" applyNumberFormat="1" applyFont="1" applyFill="1" applyBorder="1" applyAlignment="1">
      <alignment horizontal="center" vertical="center"/>
    </xf>
    <xf numFmtId="0" fontId="35" fillId="0" borderId="1" xfId="0" applyNumberFormat="1" applyFont="1" applyFill="1" applyBorder="1" applyAlignment="1">
      <alignment horizontal="center" vertical="center"/>
    </xf>
    <xf numFmtId="0" fontId="35" fillId="0" borderId="1" xfId="0" applyNumberFormat="1" applyFont="1" applyFill="1" applyBorder="1" applyAlignment="1">
      <alignment horizontal="center" vertical="center" wrapText="1"/>
    </xf>
    <xf numFmtId="180" fontId="35" fillId="0" borderId="1" xfId="0" applyNumberFormat="1" applyFont="1" applyFill="1" applyBorder="1" applyAlignment="1">
      <alignment horizontal="center" vertical="center"/>
    </xf>
    <xf numFmtId="49" fontId="35" fillId="0" borderId="1" xfId="0" applyNumberFormat="1" applyFont="1" applyFill="1" applyBorder="1" applyAlignment="1">
      <alignment horizontal="center" vertical="center"/>
    </xf>
    <xf numFmtId="49" fontId="41" fillId="0" borderId="1" xfId="53" applyNumberFormat="1" applyFont="1" applyFill="1" applyBorder="1" applyAlignment="1" applyProtection="1">
      <alignment horizontal="center" vertical="center" wrapText="1"/>
      <protection locked="0"/>
    </xf>
    <xf numFmtId="180" fontId="40" fillId="0" borderId="1" xfId="54" applyNumberFormat="1" applyFont="1" applyFill="1" applyBorder="1" applyAlignment="1">
      <alignment horizontal="center" vertical="center" wrapText="1"/>
    </xf>
    <xf numFmtId="180" fontId="40" fillId="0" borderId="1" xfId="8" applyNumberFormat="1" applyFont="1" applyFill="1" applyBorder="1" applyAlignment="1" applyProtection="1">
      <alignment horizontal="center" vertical="center" wrapText="1"/>
    </xf>
    <xf numFmtId="49" fontId="40" fillId="0" borderId="1" xfId="8" applyNumberFormat="1" applyFont="1" applyFill="1" applyBorder="1" applyAlignment="1" applyProtection="1">
      <alignment horizontal="center" vertical="center" wrapText="1"/>
    </xf>
    <xf numFmtId="1" fontId="45" fillId="0" borderId="1" xfId="0" applyNumberFormat="1" applyFont="1" applyFill="1" applyBorder="1" applyAlignment="1">
      <alignment horizontal="center" vertical="center" shrinkToFit="1"/>
    </xf>
    <xf numFmtId="49" fontId="45" fillId="0" borderId="1" xfId="0" applyNumberFormat="1" applyFont="1" applyFill="1" applyBorder="1" applyAlignment="1">
      <alignment horizontal="center" vertical="center" shrinkToFit="1"/>
    </xf>
    <xf numFmtId="176" fontId="45" fillId="0" borderId="1" xfId="0" applyNumberFormat="1" applyFont="1" applyFill="1" applyBorder="1" applyAlignment="1">
      <alignment horizontal="center" vertical="center" wrapText="1"/>
    </xf>
    <xf numFmtId="179" fontId="45" fillId="0" borderId="1" xfId="0" applyNumberFormat="1" applyFont="1" applyFill="1" applyBorder="1" applyAlignment="1">
      <alignment horizontal="center" vertical="center" shrinkToFit="1"/>
    </xf>
    <xf numFmtId="179" fontId="45" fillId="0" borderId="1" xfId="0" applyNumberFormat="1" applyFont="1" applyFill="1" applyBorder="1" applyAlignment="1">
      <alignment horizontal="center" vertical="center" wrapText="1"/>
    </xf>
    <xf numFmtId="2" fontId="45" fillId="0" borderId="1" xfId="0" applyNumberFormat="1" applyFont="1" applyFill="1" applyBorder="1" applyAlignment="1">
      <alignment horizontal="center" vertical="center" shrinkToFit="1"/>
    </xf>
    <xf numFmtId="179" fontId="35" fillId="0" borderId="1" xfId="0" applyNumberFormat="1" applyFont="1" applyFill="1" applyBorder="1" applyAlignment="1">
      <alignment horizontal="center" vertical="center"/>
    </xf>
    <xf numFmtId="1" fontId="35" fillId="0" borderId="1" xfId="0" applyNumberFormat="1" applyFont="1" applyFill="1" applyBorder="1" applyAlignment="1">
      <alignment horizontal="center" vertical="center"/>
    </xf>
    <xf numFmtId="184" fontId="45" fillId="0" borderId="1" xfId="0" applyNumberFormat="1" applyFont="1" applyFill="1" applyBorder="1" applyAlignment="1">
      <alignment horizontal="center" vertical="center" shrinkToFit="1"/>
    </xf>
    <xf numFmtId="185" fontId="45" fillId="0" borderId="1" xfId="0" applyNumberFormat="1" applyFont="1" applyFill="1" applyBorder="1" applyAlignment="1">
      <alignment horizontal="center" vertical="center" shrinkToFit="1"/>
    </xf>
    <xf numFmtId="0" fontId="45" fillId="0" borderId="1" xfId="0" applyNumberFormat="1" applyFont="1" applyFill="1" applyBorder="1" applyAlignment="1">
      <alignment horizontal="center" vertical="center" shrinkToFit="1"/>
    </xf>
    <xf numFmtId="176" fontId="45" fillId="0" borderId="1" xfId="0" applyNumberFormat="1" applyFont="1" applyFill="1" applyBorder="1" applyAlignment="1">
      <alignment horizontal="center" vertical="center"/>
    </xf>
    <xf numFmtId="49" fontId="20" fillId="5" borderId="1" xfId="54" applyNumberFormat="1" applyFont="1" applyFill="1" applyBorder="1" applyAlignment="1" applyProtection="1">
      <alignment horizontal="center" vertical="center"/>
      <protection locked="0"/>
    </xf>
    <xf numFmtId="0" fontId="21" fillId="0" borderId="1" xfId="0" applyNumberFormat="1" applyFont="1" applyFill="1" applyBorder="1" applyAlignment="1" applyProtection="1">
      <alignment horizontal="center" vertical="center"/>
      <protection locked="0"/>
    </xf>
    <xf numFmtId="49" fontId="40" fillId="0" borderId="1" xfId="54"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protection locked="0"/>
    </xf>
    <xf numFmtId="176" fontId="45"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180" fontId="40" fillId="0" borderId="1" xfId="54" applyNumberFormat="1" applyFont="1" applyFill="1" applyBorder="1" applyAlignment="1" applyProtection="1">
      <alignment horizontal="center" vertical="center" wrapText="1"/>
      <protection locked="0"/>
    </xf>
    <xf numFmtId="180" fontId="40" fillId="0" borderId="1" xfId="8" applyNumberFormat="1" applyFont="1" applyFill="1" applyBorder="1" applyAlignment="1" applyProtection="1">
      <alignment horizontal="center" vertical="center" wrapText="1"/>
      <protection locked="0"/>
    </xf>
    <xf numFmtId="49" fontId="40" fillId="0" borderId="1" xfId="8" applyNumberFormat="1" applyFont="1" applyFill="1" applyBorder="1" applyAlignment="1" applyProtection="1">
      <alignment horizontal="center" vertical="center" wrapText="1"/>
      <protection locked="0"/>
    </xf>
    <xf numFmtId="0" fontId="20" fillId="5" borderId="1" xfId="54" applyNumberFormat="1" applyFont="1" applyFill="1" applyBorder="1" applyAlignment="1" applyProtection="1">
      <alignment horizontal="center" vertical="center" wrapText="1"/>
      <protection locked="0"/>
    </xf>
    <xf numFmtId="180" fontId="35" fillId="0" borderId="1" xfId="0" applyNumberFormat="1" applyFont="1" applyFill="1" applyBorder="1" applyAlignment="1" applyProtection="1">
      <alignment horizontal="center" vertical="center"/>
      <protection locked="0"/>
    </xf>
    <xf numFmtId="1" fontId="47" fillId="9" borderId="1" xfId="0" applyNumberFormat="1" applyFont="1" applyFill="1" applyBorder="1" applyAlignment="1" applyProtection="1">
      <alignment horizontal="center" vertical="center" shrinkToFit="1"/>
      <protection locked="0"/>
    </xf>
    <xf numFmtId="1" fontId="47" fillId="0" borderId="1" xfId="0" applyNumberFormat="1" applyFont="1" applyFill="1" applyBorder="1" applyAlignment="1">
      <alignment horizontal="center" vertical="center" shrinkToFit="1"/>
    </xf>
    <xf numFmtId="1" fontId="47" fillId="9" borderId="1" xfId="0" applyNumberFormat="1" applyFont="1" applyFill="1" applyBorder="1" applyAlignment="1">
      <alignment horizontal="center" vertical="center" shrinkToFit="1"/>
    </xf>
    <xf numFmtId="180" fontId="45" fillId="0" borderId="1" xfId="0" applyNumberFormat="1" applyFont="1" applyFill="1" applyBorder="1" applyAlignment="1">
      <alignment horizontal="center" vertical="center" wrapText="1"/>
    </xf>
    <xf numFmtId="184" fontId="47" fillId="0" borderId="1" xfId="0" applyNumberFormat="1" applyFont="1" applyFill="1" applyBorder="1" applyAlignment="1">
      <alignment horizontal="center" vertical="center" shrinkToFit="1"/>
    </xf>
    <xf numFmtId="184" fontId="47" fillId="9" borderId="1" xfId="0" applyNumberFormat="1" applyFont="1" applyFill="1" applyBorder="1" applyAlignment="1">
      <alignment horizontal="center" vertical="center" shrinkToFit="1"/>
    </xf>
    <xf numFmtId="2" fontId="47" fillId="0" borderId="1" xfId="0" applyNumberFormat="1" applyFont="1" applyFill="1" applyBorder="1" applyAlignment="1">
      <alignment horizontal="center" vertical="center" shrinkToFit="1"/>
    </xf>
    <xf numFmtId="2" fontId="47" fillId="9" borderId="1" xfId="0" applyNumberFormat="1" applyFont="1" applyFill="1" applyBorder="1" applyAlignment="1">
      <alignment horizontal="center" vertical="center" shrinkToFit="1"/>
    </xf>
    <xf numFmtId="49" fontId="20" fillId="5" borderId="1" xfId="54" applyNumberFormat="1" applyFont="1" applyFill="1" applyBorder="1" applyAlignment="1" applyProtection="1">
      <alignment horizontal="center" vertical="center" wrapText="1"/>
      <protection locked="0"/>
    </xf>
    <xf numFmtId="180" fontId="20" fillId="5" borderId="1" xfId="8" applyNumberFormat="1" applyFont="1" applyFill="1" applyBorder="1" applyAlignment="1" applyProtection="1">
      <alignment horizontal="center" vertical="center" wrapText="1"/>
      <protection locked="0"/>
    </xf>
    <xf numFmtId="49" fontId="20" fillId="5" borderId="1" xfId="8" applyNumberFormat="1" applyFont="1" applyFill="1" applyBorder="1" applyAlignment="1" applyProtection="1">
      <alignment horizontal="center" vertical="center" wrapText="1"/>
      <protection locked="0"/>
    </xf>
    <xf numFmtId="180" fontId="47" fillId="9" borderId="1" xfId="0" applyNumberFormat="1" applyFont="1" applyFill="1" applyBorder="1" applyAlignment="1" applyProtection="1">
      <alignment horizontal="center" vertical="center" shrinkToFit="1"/>
      <protection locked="0"/>
    </xf>
    <xf numFmtId="176" fontId="47" fillId="9" borderId="1" xfId="0" applyNumberFormat="1" applyFont="1" applyFill="1" applyBorder="1" applyAlignment="1" applyProtection="1">
      <alignment horizontal="center" vertical="center" wrapText="1"/>
      <protection locked="0"/>
    </xf>
    <xf numFmtId="180" fontId="47" fillId="0" borderId="1" xfId="0" applyNumberFormat="1" applyFont="1" applyFill="1" applyBorder="1" applyAlignment="1">
      <alignment horizontal="center" vertical="center" shrinkToFit="1"/>
    </xf>
    <xf numFmtId="176" fontId="47" fillId="0" borderId="1" xfId="0" applyNumberFormat="1" applyFont="1" applyFill="1" applyBorder="1" applyAlignment="1">
      <alignment horizontal="center" vertical="center" wrapText="1"/>
    </xf>
    <xf numFmtId="180" fontId="47" fillId="9" borderId="1" xfId="0" applyNumberFormat="1" applyFont="1" applyFill="1" applyBorder="1" applyAlignment="1">
      <alignment horizontal="center" vertical="center" shrinkToFit="1"/>
    </xf>
    <xf numFmtId="176" fontId="47" fillId="9" borderId="1" xfId="0" applyNumberFormat="1" applyFont="1" applyFill="1" applyBorder="1" applyAlignment="1">
      <alignment horizontal="center" vertical="center" wrapText="1"/>
    </xf>
    <xf numFmtId="176" fontId="39" fillId="0" borderId="1" xfId="0" applyNumberFormat="1" applyFont="1" applyFill="1" applyBorder="1" applyAlignment="1">
      <alignment horizontal="center" vertical="center" wrapText="1"/>
    </xf>
    <xf numFmtId="180" fontId="45" fillId="0" borderId="1" xfId="0" applyNumberFormat="1" applyFont="1" applyFill="1" applyBorder="1" applyAlignment="1">
      <alignment horizontal="center" vertical="center" shrinkToFit="1"/>
    </xf>
    <xf numFmtId="180" fontId="39" fillId="0" borderId="1" xfId="0" applyNumberFormat="1" applyFont="1" applyFill="1" applyBorder="1" applyAlignment="1">
      <alignment horizontal="center" vertical="center" wrapText="1"/>
    </xf>
    <xf numFmtId="176" fontId="49" fillId="9" borderId="1" xfId="0" applyNumberFormat="1" applyFont="1" applyFill="1" applyBorder="1" applyAlignment="1">
      <alignment horizontal="center" vertical="center" wrapText="1"/>
    </xf>
    <xf numFmtId="180" fontId="49" fillId="0" borderId="1" xfId="0" applyNumberFormat="1" applyFont="1" applyFill="1" applyBorder="1" applyAlignment="1">
      <alignment horizontal="center" vertical="center" wrapText="1"/>
    </xf>
    <xf numFmtId="180" fontId="49" fillId="9" borderId="1" xfId="0" applyNumberFormat="1" applyFont="1" applyFill="1" applyBorder="1" applyAlignment="1">
      <alignment horizontal="center" vertical="center" wrapText="1"/>
    </xf>
    <xf numFmtId="176" fontId="49" fillId="0" borderId="1" xfId="0" applyNumberFormat="1" applyFont="1" applyFill="1" applyBorder="1" applyAlignment="1">
      <alignment horizontal="center" vertical="center" wrapText="1"/>
    </xf>
    <xf numFmtId="176" fontId="50" fillId="0" borderId="1" xfId="0" applyNumberFormat="1" applyFont="1" applyFill="1" applyBorder="1" applyAlignment="1">
      <alignment horizontal="center" vertical="center"/>
    </xf>
    <xf numFmtId="0" fontId="47" fillId="9" borderId="1" xfId="0" applyNumberFormat="1" applyFont="1" applyFill="1" applyBorder="1" applyAlignment="1">
      <alignment horizontal="center" vertical="center" wrapText="1"/>
    </xf>
    <xf numFmtId="182" fontId="6" fillId="0" borderId="1" xfId="53" applyNumberFormat="1" applyFont="1" applyFill="1" applyBorder="1" applyAlignment="1">
      <alignment vertical="center"/>
    </xf>
    <xf numFmtId="176" fontId="6" fillId="0" borderId="4" xfId="53" applyFont="1" applyFill="1" applyBorder="1" applyAlignment="1" applyProtection="1">
      <alignment vertical="center"/>
      <protection locked="0"/>
    </xf>
    <xf numFmtId="177" fontId="12" fillId="0" borderId="1" xfId="53" applyNumberFormat="1" applyFont="1" applyFill="1" applyBorder="1" applyAlignment="1" applyProtection="1">
      <alignment horizontal="center" vertical="center"/>
      <protection locked="0"/>
    </xf>
    <xf numFmtId="176" fontId="12" fillId="0" borderId="1" xfId="53" applyFont="1" applyFill="1" applyBorder="1" applyAlignment="1" applyProtection="1">
      <alignment horizontal="center" vertical="center"/>
      <protection locked="0"/>
    </xf>
    <xf numFmtId="176" fontId="12" fillId="0" borderId="1" xfId="53" applyFont="1" applyFill="1" applyBorder="1" applyAlignment="1" applyProtection="1">
      <alignment horizontal="center" vertical="center" wrapText="1"/>
      <protection locked="0"/>
    </xf>
    <xf numFmtId="176" fontId="13" fillId="0" borderId="1" xfId="53" applyFont="1" applyFill="1" applyBorder="1" applyAlignment="1" applyProtection="1">
      <alignment horizontal="center" vertical="center" wrapText="1"/>
      <protection locked="0"/>
    </xf>
    <xf numFmtId="176" fontId="13" fillId="0" borderId="1" xfId="53" applyFont="1" applyFill="1" applyBorder="1" applyAlignment="1" applyProtection="1">
      <alignment horizontal="center" vertical="center"/>
      <protection locked="0"/>
    </xf>
    <xf numFmtId="43" fontId="6" fillId="0" borderId="1" xfId="8" applyFont="1" applyFill="1" applyBorder="1" applyAlignment="1" applyProtection="1">
      <alignment vertical="center"/>
      <protection locked="0"/>
    </xf>
    <xf numFmtId="176" fontId="6" fillId="0" borderId="1" xfId="53" applyFont="1" applyFill="1" applyBorder="1" applyAlignment="1" applyProtection="1">
      <alignment horizontal="left" vertical="center"/>
      <protection locked="0"/>
    </xf>
    <xf numFmtId="176" fontId="6" fillId="0" borderId="1" xfId="53" applyFont="1" applyFill="1" applyBorder="1" applyAlignment="1" applyProtection="1">
      <alignment horizontal="center" vertical="center"/>
      <protection locked="0"/>
    </xf>
    <xf numFmtId="49" fontId="6" fillId="0" borderId="1" xfId="53" applyNumberFormat="1" applyFont="1" applyFill="1" applyBorder="1" applyAlignment="1" applyProtection="1">
      <alignment vertical="center"/>
      <protection locked="0"/>
    </xf>
    <xf numFmtId="177" fontId="6" fillId="0" borderId="1" xfId="53" applyNumberFormat="1" applyFont="1" applyFill="1" applyBorder="1" applyAlignment="1" applyProtection="1">
      <alignment vertical="center"/>
      <protection locked="0"/>
    </xf>
    <xf numFmtId="177" fontId="31" fillId="0" borderId="1" xfId="53" applyNumberFormat="1" applyFont="1" applyFill="1" applyBorder="1" applyAlignment="1">
      <alignment horizontal="center" vertical="center"/>
    </xf>
    <xf numFmtId="182" fontId="31" fillId="0" borderId="1" xfId="53" applyNumberFormat="1" applyFont="1" applyFill="1" applyBorder="1" applyAlignment="1">
      <alignment horizontal="center" vertical="center"/>
    </xf>
    <xf numFmtId="182" fontId="31" fillId="0" borderId="1" xfId="53" applyNumberFormat="1" applyFont="1" applyFill="1" applyBorder="1" applyAlignment="1">
      <alignment horizontal="center" vertical="center" wrapText="1"/>
    </xf>
    <xf numFmtId="182" fontId="32" fillId="0" borderId="1" xfId="53" applyNumberFormat="1" applyFont="1" applyFill="1" applyBorder="1" applyAlignment="1">
      <alignment horizontal="center" vertical="center" wrapText="1"/>
    </xf>
    <xf numFmtId="176" fontId="6" fillId="0" borderId="1" xfId="54" applyFont="1" applyFill="1" applyBorder="1" applyAlignment="1">
      <alignment horizontal="center" vertical="center"/>
    </xf>
    <xf numFmtId="182" fontId="32" fillId="0" borderId="1" xfId="53" applyNumberFormat="1" applyFont="1" applyFill="1" applyBorder="1" applyAlignment="1">
      <alignment horizontal="center" vertical="center"/>
    </xf>
    <xf numFmtId="182" fontId="13" fillId="0" borderId="1" xfId="53" applyNumberFormat="1" applyFont="1" applyFill="1" applyBorder="1" applyAlignment="1">
      <alignment vertical="center"/>
    </xf>
    <xf numFmtId="177" fontId="16" fillId="0" borderId="1" xfId="53" applyNumberFormat="1" applyFont="1" applyFill="1" applyBorder="1" applyAlignment="1" applyProtection="1">
      <alignment horizontal="center" vertical="center"/>
      <protection locked="0"/>
    </xf>
    <xf numFmtId="177" fontId="12" fillId="0" borderId="1" xfId="0" applyNumberFormat="1" applyFont="1" applyFill="1" applyBorder="1" applyAlignment="1" applyProtection="1">
      <alignment horizontal="center" vertical="center"/>
      <protection locked="0"/>
    </xf>
    <xf numFmtId="178" fontId="15" fillId="0" borderId="1" xfId="8" applyNumberFormat="1" applyFont="1" applyFill="1" applyBorder="1" applyAlignment="1" applyProtection="1">
      <alignment horizontal="center" vertical="center" wrapText="1"/>
      <protection locked="0"/>
    </xf>
    <xf numFmtId="0" fontId="13" fillId="0" borderId="1" xfId="53" applyNumberFormat="1" applyFont="1" applyFill="1" applyBorder="1" applyAlignment="1" applyProtection="1">
      <alignment horizontal="center" vertical="center" wrapText="1"/>
      <protection locked="0"/>
    </xf>
    <xf numFmtId="49" fontId="25" fillId="0" borderId="1" xfId="53" applyNumberFormat="1" applyFont="1" applyFill="1" applyBorder="1" applyAlignment="1" applyProtection="1">
      <alignment vertical="center"/>
      <protection locked="0"/>
    </xf>
    <xf numFmtId="176" fontId="6" fillId="10" borderId="1" xfId="53" applyFont="1" applyFill="1" applyBorder="1" applyAlignment="1" applyProtection="1">
      <alignment horizontal="left" vertical="center"/>
      <protection locked="0"/>
    </xf>
    <xf numFmtId="176" fontId="16" fillId="11" borderId="1" xfId="53" applyFont="1" applyFill="1" applyBorder="1" applyAlignment="1" applyProtection="1">
      <alignment horizontal="center" vertical="center" wrapText="1"/>
      <protection locked="0"/>
    </xf>
    <xf numFmtId="176" fontId="51" fillId="4" borderId="1" xfId="0" applyFont="1" applyFill="1" applyBorder="1" applyAlignment="1">
      <alignment horizontal="center" vertical="center" wrapText="1"/>
    </xf>
    <xf numFmtId="176" fontId="25" fillId="0" borderId="1" xfId="53" applyFont="1" applyFill="1" applyBorder="1" applyAlignment="1" applyProtection="1">
      <alignment horizontal="center" vertical="center" wrapText="1"/>
      <protection locked="0"/>
    </xf>
    <xf numFmtId="176" fontId="52" fillId="10" borderId="1" xfId="54" applyFont="1" applyFill="1" applyBorder="1" applyAlignment="1">
      <alignment horizontal="center" vertical="center"/>
    </xf>
    <xf numFmtId="49" fontId="15" fillId="11" borderId="1" xfId="54" applyNumberFormat="1" applyFont="1" applyFill="1" applyBorder="1" applyAlignment="1">
      <alignment horizontal="center" vertical="center" wrapText="1"/>
    </xf>
    <xf numFmtId="49" fontId="15" fillId="4" borderId="1" xfId="54" applyNumberFormat="1" applyFont="1" applyFill="1" applyBorder="1" applyAlignment="1">
      <alignment horizontal="center" vertical="center" wrapText="1"/>
    </xf>
    <xf numFmtId="49" fontId="15" fillId="12" borderId="1" xfId="53" applyNumberFormat="1" applyFont="1" applyFill="1" applyBorder="1" applyAlignment="1" applyProtection="1">
      <alignment horizontal="left" vertical="center" wrapText="1"/>
      <protection locked="0"/>
    </xf>
    <xf numFmtId="49" fontId="25" fillId="0" borderId="1" xfId="53" applyNumberFormat="1" applyFont="1" applyFill="1" applyBorder="1" applyAlignment="1" applyProtection="1">
      <alignment vertical="center" wrapText="1"/>
      <protection locked="0"/>
    </xf>
    <xf numFmtId="176" fontId="6" fillId="12" borderId="1" xfId="53" applyFont="1" applyFill="1" applyBorder="1" applyAlignment="1" applyProtection="1">
      <alignment horizontal="left" vertical="center"/>
      <protection locked="0"/>
    </xf>
    <xf numFmtId="0" fontId="0" fillId="12" borderId="1" xfId="0" applyNumberFormat="1" applyFill="1" applyBorder="1" applyAlignment="1">
      <alignment horizontal="left" vertical="center"/>
    </xf>
    <xf numFmtId="177" fontId="30" fillId="0" borderId="1" xfId="53" applyNumberFormat="1" applyFont="1" applyFill="1" applyBorder="1" applyAlignment="1" applyProtection="1">
      <alignment horizontal="center" vertical="center" wrapText="1"/>
      <protection locked="0"/>
    </xf>
    <xf numFmtId="176" fontId="6" fillId="10" borderId="1" xfId="53" applyFont="1" applyFill="1" applyBorder="1" applyAlignment="1" applyProtection="1">
      <alignment vertical="center"/>
      <protection locked="0"/>
    </xf>
    <xf numFmtId="176" fontId="6" fillId="11" borderId="1" xfId="53" applyFont="1" applyFill="1" applyBorder="1" applyAlignment="1" applyProtection="1">
      <alignment vertical="center"/>
      <protection locked="0"/>
    </xf>
    <xf numFmtId="176" fontId="53" fillId="4" borderId="1" xfId="53" applyFont="1" applyFill="1" applyBorder="1" applyAlignment="1" applyProtection="1">
      <alignment vertical="center"/>
      <protection locked="0"/>
    </xf>
    <xf numFmtId="176" fontId="53" fillId="0" borderId="1" xfId="53" applyFont="1" applyFill="1" applyBorder="1" applyAlignment="1" applyProtection="1">
      <alignment vertical="center"/>
      <protection locked="0"/>
    </xf>
    <xf numFmtId="49" fontId="25" fillId="0" borderId="1" xfId="8" applyNumberFormat="1" applyFont="1" applyFill="1" applyBorder="1" applyAlignment="1" applyProtection="1">
      <alignment vertical="center"/>
      <protection locked="0"/>
    </xf>
    <xf numFmtId="49" fontId="25" fillId="0" borderId="1" xfId="53" applyNumberFormat="1" applyFont="1" applyFill="1" applyBorder="1" applyAlignment="1" applyProtection="1">
      <alignment horizontal="center" vertical="center"/>
      <protection locked="0"/>
    </xf>
    <xf numFmtId="176" fontId="13" fillId="0" borderId="1" xfId="53" applyFont="1" applyFill="1" applyBorder="1" applyAlignment="1" applyProtection="1">
      <alignment vertical="center"/>
      <protection locked="0"/>
    </xf>
  </cellXfs>
  <cellStyles count="58">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Normal 2 2 2 2" xfId="38"/>
    <cellStyle name="40% - 强调文字颜色 2" xfId="39" builtinId="35"/>
    <cellStyle name="强调文字颜色 3" xfId="40" builtinId="37"/>
    <cellStyle name="强调文字颜色 4" xfId="41" builtinId="41"/>
    <cellStyle name="20% - 强调文字颜色 4" xfId="42" builtinId="42"/>
    <cellStyle name="Normal 2" xfId="43"/>
    <cellStyle name="40% - 强调文字颜色 4" xfId="44" builtinId="43"/>
    <cellStyle name="强调文字颜色 5" xfId="45" builtinId="45"/>
    <cellStyle name="常规 2 2" xfId="46"/>
    <cellStyle name="40% - 强调文字颜色 5" xfId="47" builtinId="47"/>
    <cellStyle name="60% - 强调文字颜色 5" xfId="48" builtinId="48"/>
    <cellStyle name="强调文字颜色 6" xfId="49" builtinId="49"/>
    <cellStyle name="40% - 强调文字颜色 6" xfId="50" builtinId="51"/>
    <cellStyle name="60% - 强调文字颜色 6" xfId="51" builtinId="52"/>
    <cellStyle name="?痃%S&amp;F?_x0008_?o_x0006__x0007__x0001__x0001_" xfId="52"/>
    <cellStyle name="常规 2" xfId="53"/>
    <cellStyle name="常规 3" xfId="54"/>
    <cellStyle name="常规 4" xfId="55"/>
    <cellStyle name="千位分隔 2" xfId="56"/>
    <cellStyle name="常规 5" xfId="57"/>
  </cellStyles>
  <tableStyles count="0" defaultTableStyle="TableStyleMedium9"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9" Type="http://schemas.openxmlformats.org/officeDocument/2006/relationships/sharedStrings" Target="sharedStrings.xml"/><Relationship Id="rId28" Type="http://schemas.openxmlformats.org/officeDocument/2006/relationships/styles" Target="styles.xml"/><Relationship Id="rId27" Type="http://schemas.openxmlformats.org/officeDocument/2006/relationships/theme" Target="theme/theme1.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pageSetUpPr fitToPage="1"/>
  </sheetPr>
  <dimension ref="A1:V23"/>
  <sheetViews>
    <sheetView showGridLines="0" tabSelected="1" view="pageBreakPreview" zoomScale="115" zoomScalePageLayoutView="110" zoomScaleNormal="100" workbookViewId="0">
      <pane ySplit="1" topLeftCell="A7" activePane="bottomLeft" state="frozen"/>
      <selection/>
      <selection pane="bottomLeft" activeCell="G7" sqref="G7"/>
    </sheetView>
  </sheetViews>
  <sheetFormatPr defaultColWidth="9" defaultRowHeight="15.6"/>
  <cols>
    <col min="1" max="1" width="16.9537037037037" style="395" customWidth="1"/>
    <col min="2" max="2" width="6.88888888888889" style="373" customWidth="1"/>
    <col min="3" max="3" width="8.66666666666667" style="374" customWidth="1"/>
    <col min="4" max="4" width="10.4444444444444" style="374" customWidth="1"/>
    <col min="5" max="5" width="20.3333333333333" style="375" customWidth="1"/>
    <col min="6" max="6" width="14.8981481481481" style="396" customWidth="1"/>
    <col min="7" max="7" width="51.9537037037037" style="397" customWidth="1"/>
    <col min="8" max="8" width="35.1018518518519" style="398" customWidth="1"/>
    <col min="9" max="9" width="13.0462962962963" style="377" customWidth="1"/>
    <col min="10" max="10" width="9.21296296296296" style="377" customWidth="1"/>
    <col min="11" max="11" width="9.10185185185185" style="25" customWidth="1"/>
    <col min="12" max="12" width="10.1018518518519" style="25" customWidth="1"/>
    <col min="13" max="13" width="9.10185185185185" style="25" customWidth="1"/>
    <col min="14" max="15" width="12.212962962963" style="48" customWidth="1"/>
    <col min="16" max="16" width="13.787037037037" style="22" customWidth="1"/>
    <col min="17" max="17" width="16.8055555555556" style="117" customWidth="1"/>
    <col min="18" max="18" width="15.4444444444444" style="29" customWidth="1"/>
    <col min="19" max="19" width="12.1018518518519" style="378" customWidth="1"/>
    <col min="20" max="20" width="12.6666666666667" style="378" customWidth="1"/>
    <col min="21" max="21" width="10.8888888888889" style="378" customWidth="1"/>
    <col min="22" max="22" width="16.4444444444444" style="378" customWidth="1"/>
    <col min="23" max="23" width="16.6666666666667" style="379" customWidth="1"/>
    <col min="24" max="24" width="10.1018518518519" style="380" customWidth="1"/>
    <col min="25" max="25" width="9.21296296296296" style="18" customWidth="1"/>
    <col min="26" max="26" width="16.6666666666667" style="18" customWidth="1"/>
    <col min="27" max="28" width="9" style="381"/>
    <col min="29" max="29" width="10.212962962963" style="382"/>
    <col min="30" max="16384" width="9" style="18"/>
  </cols>
  <sheetData>
    <row r="1" s="35" customFormat="1" ht="59" customHeight="1" spans="1:17">
      <c r="A1" s="399" t="s">
        <v>0</v>
      </c>
      <c r="B1" s="36" t="s">
        <v>1</v>
      </c>
      <c r="C1" s="37" t="s">
        <v>2</v>
      </c>
      <c r="D1" s="37" t="s">
        <v>3</v>
      </c>
      <c r="E1" s="37" t="s">
        <v>4</v>
      </c>
      <c r="F1" s="400" t="s">
        <v>5</v>
      </c>
      <c r="G1" s="401" t="s">
        <v>6</v>
      </c>
      <c r="H1" s="37" t="s">
        <v>7</v>
      </c>
      <c r="I1" s="37"/>
      <c r="J1" s="37" t="s">
        <v>8</v>
      </c>
      <c r="K1" s="25" t="s">
        <v>9</v>
      </c>
      <c r="L1" s="392" t="s">
        <v>10</v>
      </c>
      <c r="M1" s="25" t="s">
        <v>11</v>
      </c>
      <c r="N1" s="44" t="s">
        <v>12</v>
      </c>
      <c r="O1" s="44" t="s">
        <v>13</v>
      </c>
      <c r="P1" s="61" t="s">
        <v>14</v>
      </c>
      <c r="Q1" s="117"/>
    </row>
    <row r="2" s="394" customFormat="1" ht="84" spans="1:22">
      <c r="A2" s="402" t="s">
        <v>15</v>
      </c>
      <c r="B2" s="168">
        <v>4234</v>
      </c>
      <c r="C2" s="40" t="s">
        <v>16</v>
      </c>
      <c r="D2" s="40" t="s">
        <v>17</v>
      </c>
      <c r="E2" s="403" t="s">
        <v>18</v>
      </c>
      <c r="F2" s="40" t="s">
        <v>19</v>
      </c>
      <c r="G2" s="40" t="s">
        <v>20</v>
      </c>
      <c r="H2" s="40" t="s">
        <v>21</v>
      </c>
      <c r="I2" s="40"/>
      <c r="J2" s="40" t="s">
        <v>22</v>
      </c>
      <c r="K2" s="106">
        <v>3</v>
      </c>
      <c r="L2" s="42">
        <f t="shared" ref="L2:L14" si="0">K2*0.1</f>
        <v>0.3</v>
      </c>
      <c r="M2" s="149"/>
      <c r="N2" s="40"/>
      <c r="O2" s="411"/>
      <c r="S2" s="412"/>
      <c r="T2" s="411"/>
      <c r="U2" s="411"/>
      <c r="V2" s="411"/>
    </row>
    <row r="3" s="394" customFormat="1" ht="72" spans="1:22">
      <c r="A3" s="402" t="s">
        <v>15</v>
      </c>
      <c r="B3" s="168">
        <v>4235</v>
      </c>
      <c r="C3" s="40" t="s">
        <v>16</v>
      </c>
      <c r="D3" s="40" t="s">
        <v>17</v>
      </c>
      <c r="E3" s="403" t="s">
        <v>18</v>
      </c>
      <c r="F3" s="40" t="s">
        <v>19</v>
      </c>
      <c r="G3" s="40" t="s">
        <v>23</v>
      </c>
      <c r="H3" s="40" t="s">
        <v>24</v>
      </c>
      <c r="I3" s="40"/>
      <c r="J3" s="40" t="s">
        <v>22</v>
      </c>
      <c r="K3" s="106">
        <v>3</v>
      </c>
      <c r="L3" s="42">
        <f t="shared" si="0"/>
        <v>0.3</v>
      </c>
      <c r="M3" s="149"/>
      <c r="N3" s="40"/>
      <c r="O3" s="411"/>
      <c r="S3" s="412"/>
      <c r="T3" s="411"/>
      <c r="U3" s="411"/>
      <c r="V3" s="411"/>
    </row>
    <row r="4" s="394" customFormat="1" ht="84" spans="1:22">
      <c r="A4" s="402" t="s">
        <v>15</v>
      </c>
      <c r="B4" s="168">
        <v>4236</v>
      </c>
      <c r="C4" s="40" t="s">
        <v>16</v>
      </c>
      <c r="D4" s="40" t="s">
        <v>17</v>
      </c>
      <c r="E4" s="403" t="s">
        <v>18</v>
      </c>
      <c r="F4" s="40" t="s">
        <v>19</v>
      </c>
      <c r="G4" s="40" t="s">
        <v>25</v>
      </c>
      <c r="H4" s="40" t="s">
        <v>26</v>
      </c>
      <c r="I4" s="40"/>
      <c r="J4" s="40" t="s">
        <v>22</v>
      </c>
      <c r="K4" s="106">
        <v>3</v>
      </c>
      <c r="L4" s="42">
        <f t="shared" si="0"/>
        <v>0.3</v>
      </c>
      <c r="M4" s="149"/>
      <c r="N4" s="40"/>
      <c r="O4" s="411"/>
      <c r="S4" s="412"/>
      <c r="T4" s="411"/>
      <c r="U4" s="411"/>
      <c r="V4" s="411"/>
    </row>
    <row r="5" s="18" customFormat="1" ht="40.05" customHeight="1" spans="1:18">
      <c r="A5" s="404" t="s">
        <v>27</v>
      </c>
      <c r="B5" s="40" t="s">
        <v>28</v>
      </c>
      <c r="C5" s="41" t="s">
        <v>16</v>
      </c>
      <c r="D5" s="41" t="s">
        <v>17</v>
      </c>
      <c r="E5" s="22" t="s">
        <v>29</v>
      </c>
      <c r="F5" s="42" t="s">
        <v>30</v>
      </c>
      <c r="G5" s="117" t="s">
        <v>31</v>
      </c>
      <c r="H5" s="40" t="s">
        <v>32</v>
      </c>
      <c r="I5" s="46"/>
      <c r="J5" s="46" t="s">
        <v>22</v>
      </c>
      <c r="K5" s="133">
        <v>1</v>
      </c>
      <c r="L5" s="116">
        <f t="shared" si="0"/>
        <v>0.1</v>
      </c>
      <c r="M5" s="47"/>
      <c r="N5" s="47">
        <v>3.1</v>
      </c>
      <c r="O5" s="47"/>
      <c r="P5" s="117"/>
      <c r="Q5" s="117"/>
      <c r="R5" s="413"/>
    </row>
    <row r="6" s="18" customFormat="1" ht="40.05" customHeight="1" spans="1:18">
      <c r="A6" s="404" t="s">
        <v>27</v>
      </c>
      <c r="B6" s="40" t="s">
        <v>33</v>
      </c>
      <c r="C6" s="41" t="s">
        <v>16</v>
      </c>
      <c r="D6" s="41" t="s">
        <v>17</v>
      </c>
      <c r="E6" s="22" t="s">
        <v>29</v>
      </c>
      <c r="F6" s="42" t="s">
        <v>30</v>
      </c>
      <c r="G6" s="117" t="s">
        <v>34</v>
      </c>
      <c r="H6" s="40" t="s">
        <v>32</v>
      </c>
      <c r="I6" s="46"/>
      <c r="J6" s="46" t="s">
        <v>22</v>
      </c>
      <c r="K6" s="133">
        <v>1</v>
      </c>
      <c r="L6" s="116">
        <f t="shared" si="0"/>
        <v>0.1</v>
      </c>
      <c r="M6" s="47"/>
      <c r="N6" s="47">
        <v>3.2</v>
      </c>
      <c r="O6" s="47"/>
      <c r="P6" s="117"/>
      <c r="Q6" s="117"/>
      <c r="R6" s="413"/>
    </row>
    <row r="7" s="18" customFormat="1" ht="40.05" customHeight="1" spans="1:18">
      <c r="A7" s="404" t="s">
        <v>27</v>
      </c>
      <c r="B7" s="40" t="s">
        <v>35</v>
      </c>
      <c r="C7" s="41" t="s">
        <v>16</v>
      </c>
      <c r="D7" s="41" t="s">
        <v>17</v>
      </c>
      <c r="E7" s="22" t="s">
        <v>29</v>
      </c>
      <c r="F7" s="42" t="s">
        <v>30</v>
      </c>
      <c r="G7" s="117" t="s">
        <v>31</v>
      </c>
      <c r="H7" s="40" t="s">
        <v>32</v>
      </c>
      <c r="I7" s="46"/>
      <c r="J7" s="46" t="s">
        <v>22</v>
      </c>
      <c r="K7" s="133">
        <v>1</v>
      </c>
      <c r="L7" s="116">
        <f t="shared" si="0"/>
        <v>0.1</v>
      </c>
      <c r="M7" s="47"/>
      <c r="N7" s="47">
        <v>3.1</v>
      </c>
      <c r="O7" s="47"/>
      <c r="P7" s="117"/>
      <c r="Q7" s="117"/>
      <c r="R7" s="413"/>
    </row>
    <row r="8" s="18" customFormat="1" ht="40.05" customHeight="1" spans="1:18">
      <c r="A8" s="404" t="s">
        <v>27</v>
      </c>
      <c r="B8" s="40" t="s">
        <v>36</v>
      </c>
      <c r="C8" s="41" t="s">
        <v>16</v>
      </c>
      <c r="D8" s="41" t="s">
        <v>17</v>
      </c>
      <c r="E8" s="22" t="s">
        <v>29</v>
      </c>
      <c r="F8" s="42" t="s">
        <v>19</v>
      </c>
      <c r="G8" s="117" t="s">
        <v>37</v>
      </c>
      <c r="H8" s="40" t="s">
        <v>38</v>
      </c>
      <c r="I8" s="46"/>
      <c r="J8" s="46" t="s">
        <v>22</v>
      </c>
      <c r="K8" s="133">
        <v>1</v>
      </c>
      <c r="L8" s="116">
        <f t="shared" si="0"/>
        <v>0.1</v>
      </c>
      <c r="M8" s="47"/>
      <c r="N8" s="47">
        <v>3.1</v>
      </c>
      <c r="O8" s="47"/>
      <c r="P8" s="117"/>
      <c r="Q8" s="117"/>
      <c r="R8" s="413"/>
    </row>
    <row r="9" s="18" customFormat="1" ht="40.05" customHeight="1" spans="1:17">
      <c r="A9" s="404" t="s">
        <v>27</v>
      </c>
      <c r="B9" s="40" t="s">
        <v>39</v>
      </c>
      <c r="C9" s="41" t="s">
        <v>16</v>
      </c>
      <c r="D9" s="41" t="s">
        <v>17</v>
      </c>
      <c r="E9" s="22" t="s">
        <v>29</v>
      </c>
      <c r="F9" s="42" t="s">
        <v>19</v>
      </c>
      <c r="G9" s="117" t="s">
        <v>37</v>
      </c>
      <c r="H9" s="40" t="s">
        <v>38</v>
      </c>
      <c r="I9" s="46"/>
      <c r="J9" s="46" t="s">
        <v>22</v>
      </c>
      <c r="K9" s="133">
        <v>1</v>
      </c>
      <c r="L9" s="116">
        <f t="shared" si="0"/>
        <v>0.1</v>
      </c>
      <c r="M9" s="47"/>
      <c r="N9" s="47">
        <v>3.1</v>
      </c>
      <c r="O9" s="47"/>
      <c r="P9" s="117"/>
      <c r="Q9" s="117"/>
    </row>
    <row r="10" s="18" customFormat="1" ht="40.05" customHeight="1" spans="1:17">
      <c r="A10" s="404" t="s">
        <v>27</v>
      </c>
      <c r="B10" s="40" t="s">
        <v>40</v>
      </c>
      <c r="C10" s="41" t="s">
        <v>16</v>
      </c>
      <c r="D10" s="41" t="s">
        <v>17</v>
      </c>
      <c r="E10" s="22" t="s">
        <v>29</v>
      </c>
      <c r="F10" s="42" t="s">
        <v>19</v>
      </c>
      <c r="G10" s="117" t="s">
        <v>41</v>
      </c>
      <c r="H10" s="40" t="s">
        <v>42</v>
      </c>
      <c r="I10" s="40"/>
      <c r="J10" s="40" t="s">
        <v>22</v>
      </c>
      <c r="K10" s="133">
        <v>1</v>
      </c>
      <c r="L10" s="116">
        <f t="shared" si="0"/>
        <v>0.1</v>
      </c>
      <c r="M10" s="47"/>
      <c r="N10" s="47">
        <v>3.1</v>
      </c>
      <c r="O10" s="47"/>
      <c r="P10" s="117"/>
      <c r="Q10" s="117"/>
    </row>
    <row r="11" s="18" customFormat="1" ht="40.05" customHeight="1" spans="1:18">
      <c r="A11" s="404" t="s">
        <v>27</v>
      </c>
      <c r="B11" s="40" t="s">
        <v>43</v>
      </c>
      <c r="C11" s="41" t="s">
        <v>16</v>
      </c>
      <c r="D11" s="41" t="s">
        <v>17</v>
      </c>
      <c r="E11" s="22" t="s">
        <v>29</v>
      </c>
      <c r="F11" s="42" t="s">
        <v>19</v>
      </c>
      <c r="G11" s="117" t="s">
        <v>41</v>
      </c>
      <c r="H11" s="40" t="s">
        <v>42</v>
      </c>
      <c r="I11" s="40"/>
      <c r="J11" s="40" t="s">
        <v>22</v>
      </c>
      <c r="K11" s="133">
        <v>1</v>
      </c>
      <c r="L11" s="116">
        <f t="shared" si="0"/>
        <v>0.1</v>
      </c>
      <c r="M11" s="47"/>
      <c r="N11" s="47">
        <v>3.1</v>
      </c>
      <c r="O11" s="47"/>
      <c r="P11" s="117"/>
      <c r="Q11" s="117"/>
      <c r="R11" s="413"/>
    </row>
    <row r="12" s="83" customFormat="1" ht="48" spans="1:14">
      <c r="A12" s="405" t="s">
        <v>44</v>
      </c>
      <c r="B12" s="84">
        <v>3347</v>
      </c>
      <c r="C12" s="57" t="s">
        <v>45</v>
      </c>
      <c r="D12" s="57" t="s">
        <v>17</v>
      </c>
      <c r="E12" s="42" t="s">
        <v>46</v>
      </c>
      <c r="F12" s="91" t="s">
        <v>19</v>
      </c>
      <c r="G12" s="102" t="s">
        <v>47</v>
      </c>
      <c r="H12" s="403"/>
      <c r="I12" s="57"/>
      <c r="J12" s="57" t="s">
        <v>22</v>
      </c>
      <c r="K12" s="57">
        <v>3</v>
      </c>
      <c r="L12" s="57">
        <f t="shared" si="0"/>
        <v>0.3</v>
      </c>
      <c r="M12" s="57"/>
      <c r="N12" s="57">
        <v>3.1</v>
      </c>
    </row>
    <row r="13" s="83" customFormat="1" ht="84" spans="1:14">
      <c r="A13" s="405" t="s">
        <v>44</v>
      </c>
      <c r="B13" s="84">
        <v>3348</v>
      </c>
      <c r="C13" s="57" t="s">
        <v>45</v>
      </c>
      <c r="D13" s="57" t="s">
        <v>17</v>
      </c>
      <c r="E13" s="42" t="s">
        <v>46</v>
      </c>
      <c r="F13" s="91" t="s">
        <v>19</v>
      </c>
      <c r="G13" s="406" t="s">
        <v>20</v>
      </c>
      <c r="H13" s="40" t="s">
        <v>21</v>
      </c>
      <c r="I13" s="57"/>
      <c r="J13" s="57" t="s">
        <v>22</v>
      </c>
      <c r="K13" s="57">
        <v>3</v>
      </c>
      <c r="L13" s="57">
        <f t="shared" si="0"/>
        <v>0.3</v>
      </c>
      <c r="M13" s="57"/>
      <c r="N13" s="57">
        <v>3.1</v>
      </c>
    </row>
    <row r="14" s="83" customFormat="1" ht="48" spans="1:14">
      <c r="A14" s="405" t="s">
        <v>44</v>
      </c>
      <c r="B14" s="84">
        <v>3349</v>
      </c>
      <c r="C14" s="57" t="s">
        <v>45</v>
      </c>
      <c r="D14" s="57" t="s">
        <v>17</v>
      </c>
      <c r="E14" s="42" t="s">
        <v>46</v>
      </c>
      <c r="F14" s="91" t="s">
        <v>19</v>
      </c>
      <c r="G14" s="102" t="s">
        <v>48</v>
      </c>
      <c r="H14" s="40"/>
      <c r="I14" s="57"/>
      <c r="J14" s="57" t="s">
        <v>22</v>
      </c>
      <c r="K14" s="57">
        <v>1</v>
      </c>
      <c r="L14" s="57">
        <f t="shared" si="0"/>
        <v>0.1</v>
      </c>
      <c r="M14" s="57"/>
      <c r="N14" s="57">
        <v>3.1</v>
      </c>
    </row>
    <row r="15" s="18" customFormat="1" ht="46" customHeight="1" spans="1:8">
      <c r="A15" s="407"/>
      <c r="F15" s="408"/>
      <c r="G15" s="409"/>
      <c r="H15" s="410"/>
    </row>
    <row r="16" s="18" customFormat="1" ht="46" customHeight="1" spans="1:8">
      <c r="A16" s="407"/>
      <c r="F16" s="408"/>
      <c r="G16" s="409"/>
      <c r="H16" s="410"/>
    </row>
    <row r="17" s="18" customFormat="1" ht="46" customHeight="1" spans="1:8">
      <c r="A17" s="407"/>
      <c r="F17" s="408"/>
      <c r="G17" s="409"/>
      <c r="H17" s="410"/>
    </row>
    <row r="18" s="18" customFormat="1" ht="46" customHeight="1" spans="1:8">
      <c r="A18" s="407"/>
      <c r="F18" s="408"/>
      <c r="G18" s="409"/>
      <c r="H18" s="410"/>
    </row>
    <row r="19" s="18" customFormat="1" ht="46" customHeight="1" spans="1:8">
      <c r="A19" s="407"/>
      <c r="F19" s="408"/>
      <c r="G19" s="409"/>
      <c r="H19" s="410"/>
    </row>
    <row r="20" s="18" customFormat="1" ht="46" customHeight="1" spans="1:8">
      <c r="A20" s="407"/>
      <c r="F20" s="408"/>
      <c r="G20" s="409"/>
      <c r="H20" s="410"/>
    </row>
    <row r="21" s="18" customFormat="1" ht="46" customHeight="1" spans="1:8">
      <c r="A21" s="407"/>
      <c r="F21" s="408"/>
      <c r="G21" s="409"/>
      <c r="H21" s="410"/>
    </row>
    <row r="22" s="18" customFormat="1" ht="46" customHeight="1" spans="1:8">
      <c r="A22" s="407"/>
      <c r="F22" s="408"/>
      <c r="G22" s="409"/>
      <c r="H22" s="410"/>
    </row>
    <row r="23" s="18" customFormat="1" ht="46" customHeight="1" spans="1:8">
      <c r="A23" s="407"/>
      <c r="F23" s="408"/>
      <c r="G23" s="409"/>
      <c r="H23" s="410"/>
    </row>
  </sheetData>
  <sheetProtection selectLockedCells="1" formatCells="0" formatColumns="0" formatRows="0" insertRows="0" deleteRows="0" sort="0" autoFilter="0" pivotTables="0"/>
  <autoFilter ref="A1:V14">
    <extLst/>
  </autoFilter>
  <dataValidations count="9">
    <dataValidation type="list" allowBlank="1" showInputMessage="1" showErrorMessage="1" sqref="W5:W9 W10:W11 W15:W63453">
      <formula1>PBS</formula1>
    </dataValidation>
    <dataValidation type="decimal" operator="between" allowBlank="1" showInputMessage="1" showErrorMessage="1" error="Input the number!" sqref="R11 R5:R8 R15:V63453 S5:V9 S10:V11">
      <formula1>-100000000</formula1>
      <formula2>1000000000000</formula2>
    </dataValidation>
    <dataValidation allowBlank="1" showErrorMessage="1" sqref="A1:P1 R1:XFD1 J2:J4"/>
    <dataValidation type="list" allowBlank="1" showErrorMessage="1" errorTitle="子类" error="请选择已设定的专业子类！" sqref="D15:D63453">
      <formula1>#N/A</formula1>
    </dataValidation>
    <dataValidation type="list" allowBlank="1" showErrorMessage="1" errorTitle="专业" error="请选择已设定的专业！" sqref="C5:C9 C10:C11 C15:C63453">
      <formula1>Discipline</formula1>
    </dataValidation>
    <dataValidation type="list" allowBlank="1" showErrorMessage="1" errorTitle="子类" error="请选择已设定的专业子类！" sqref="D2:D4 D5:D9 D10:D11">
      <formula1>DisciplinePopup</formula1>
    </dataValidation>
    <dataValidation type="list" allowBlank="1" sqref="I2:I4 I5:I9 I10:I11 I12:I14 J5:J9 I15:J63453" errorStyle="information">
      <formula1>MTOUnit</formula1>
    </dataValidation>
    <dataValidation type="decimal" operator="between" allowBlank="1" showInputMessage="1" showErrorMessage="1" error="Input the number!" sqref="K5:K9 K10:K11 K15:K63453">
      <formula1>-1000000</formula1>
      <formula2>1000000</formula2>
    </dataValidation>
    <dataValidation type="list" allowBlank="1" showInputMessage="1" showErrorMessage="1" sqref="X5:X9 X10:X11 X15:X63453">
      <formula1>OBS</formula1>
    </dataValidation>
  </dataValidations>
  <printOptions horizontalCentered="1" verticalCentered="1"/>
  <pageMargins left="0.196527777777778" right="0.196527777777778" top="0.550694444444444" bottom="0.432638888888889" header="0.275" footer="0.156944444444444"/>
  <pageSetup paperSize="8" scale="80" fitToHeight="0" orientation="landscape" horizontalDpi="600"/>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dimension ref="A1:AA142"/>
  <sheetViews>
    <sheetView topLeftCell="A129" workbookViewId="0">
      <selection activeCell="A1" sqref="$A1:$XFD1048576"/>
    </sheetView>
  </sheetViews>
  <sheetFormatPr defaultColWidth="9" defaultRowHeight="13.2"/>
  <cols>
    <col min="1" max="1" width="12.1203703703704" style="274" customWidth="1"/>
    <col min="2" max="2" width="5.72222222222222" style="276" customWidth="1"/>
    <col min="3" max="3" width="7.90740740740741" style="276" customWidth="1"/>
    <col min="4" max="4" width="10.9074074074074" style="277" customWidth="1"/>
    <col min="5" max="5" width="21.2685185185185" style="277" customWidth="1"/>
    <col min="6" max="6" width="13.8796296296296" style="277" customWidth="1"/>
    <col min="7" max="7" width="72" style="278" customWidth="1"/>
    <col min="8" max="8" width="28.4537037037037" style="278" customWidth="1"/>
    <col min="9" max="9" width="6.18518518518519" style="277" customWidth="1"/>
    <col min="10" max="11" width="7.81481481481481" style="249" customWidth="1"/>
    <col min="12" max="12" width="12.8148148148148" style="279" customWidth="1"/>
    <col min="13" max="13" width="12.8148148148148" style="280" customWidth="1"/>
    <col min="14" max="14" width="12.8148148148148" style="281" customWidth="1"/>
    <col min="15" max="15" width="13.8796296296296" style="282" customWidth="1"/>
    <col min="16" max="16" width="24.4537037037037" style="283" customWidth="1"/>
    <col min="17" max="17" width="13.1851851851852" style="274" customWidth="1"/>
    <col min="18" max="18" width="13.1851851851852" style="276" customWidth="1"/>
    <col min="19" max="19" width="10.4537037037037" style="284" customWidth="1"/>
    <col min="20" max="20" width="12.0925925925926" style="284" customWidth="1"/>
    <col min="21" max="21" width="12.8148148148148" style="284" customWidth="1"/>
    <col min="22" max="22" width="10.9074074074074" style="284" customWidth="1"/>
    <col min="23" max="23" width="16.4537037037037" style="284" customWidth="1"/>
    <col min="24" max="24" width="16.6388888888889" style="285" customWidth="1"/>
    <col min="25" max="25" width="10.0925925925926" style="276" customWidth="1"/>
    <col min="26" max="26" width="9.18518518518519" style="274" customWidth="1"/>
    <col min="27" max="27" width="16.6388888888889" style="274" customWidth="1"/>
    <col min="28" max="16384" width="9" style="274"/>
  </cols>
  <sheetData>
    <row r="1" s="273" customFormat="1" ht="52.8" spans="2:27">
      <c r="B1" s="286" t="s">
        <v>2101</v>
      </c>
      <c r="C1" s="286" t="s">
        <v>2102</v>
      </c>
      <c r="D1" s="286" t="s">
        <v>2103</v>
      </c>
      <c r="E1" s="286" t="s">
        <v>2104</v>
      </c>
      <c r="F1" s="286" t="s">
        <v>2105</v>
      </c>
      <c r="G1" s="286" t="s">
        <v>2106</v>
      </c>
      <c r="H1" s="286" t="s">
        <v>2107</v>
      </c>
      <c r="I1" s="286" t="s">
        <v>2108</v>
      </c>
      <c r="J1" s="301" t="s">
        <v>2109</v>
      </c>
      <c r="K1" s="301" t="s">
        <v>2110</v>
      </c>
      <c r="L1" s="302" t="s">
        <v>2111</v>
      </c>
      <c r="M1" s="287" t="s">
        <v>2112</v>
      </c>
      <c r="N1" s="288" t="s">
        <v>2113</v>
      </c>
      <c r="O1" s="289" t="s">
        <v>2114</v>
      </c>
      <c r="P1" s="290"/>
      <c r="Q1" s="293"/>
      <c r="R1" s="293"/>
      <c r="S1" s="294"/>
      <c r="T1" s="294"/>
      <c r="U1" s="294"/>
      <c r="V1" s="294"/>
      <c r="W1" s="294"/>
      <c r="X1" s="293"/>
      <c r="Y1" s="293"/>
      <c r="AA1" s="293"/>
    </row>
    <row r="2" s="241" customFormat="1" ht="26.4" spans="1:27">
      <c r="A2" s="274" t="s">
        <v>2978</v>
      </c>
      <c r="B2" s="276" t="s">
        <v>52</v>
      </c>
      <c r="C2" s="260" t="s">
        <v>16</v>
      </c>
      <c r="D2" s="260" t="s">
        <v>322</v>
      </c>
      <c r="E2" s="247" t="s">
        <v>2872</v>
      </c>
      <c r="F2" s="261" t="s">
        <v>323</v>
      </c>
      <c r="G2" s="262" t="s">
        <v>2979</v>
      </c>
      <c r="H2" s="260" t="s">
        <v>2882</v>
      </c>
      <c r="I2" s="263" t="s">
        <v>2124</v>
      </c>
      <c r="J2" s="269">
        <v>184.814</v>
      </c>
      <c r="K2" s="249">
        <v>18.4814</v>
      </c>
      <c r="L2" s="279">
        <v>2295.7</v>
      </c>
      <c r="M2" s="249">
        <v>3.1</v>
      </c>
      <c r="N2" s="281"/>
      <c r="O2" s="282"/>
      <c r="P2" s="283"/>
      <c r="Q2" s="274"/>
      <c r="R2" s="276"/>
      <c r="S2" s="284"/>
      <c r="T2" s="284"/>
      <c r="U2" s="284"/>
      <c r="V2" s="284"/>
      <c r="W2" s="284"/>
      <c r="X2" s="285"/>
      <c r="Y2" s="276"/>
      <c r="Z2" s="274"/>
      <c r="AA2" s="274"/>
    </row>
    <row r="3" s="242" customFormat="1" ht="26.4" spans="1:27">
      <c r="A3" s="274" t="s">
        <v>2978</v>
      </c>
      <c r="B3" s="276" t="s">
        <v>58</v>
      </c>
      <c r="C3" s="260" t="s">
        <v>16</v>
      </c>
      <c r="D3" s="260" t="s">
        <v>322</v>
      </c>
      <c r="E3" s="247" t="s">
        <v>2872</v>
      </c>
      <c r="F3" s="261" t="s">
        <v>323</v>
      </c>
      <c r="G3" s="263" t="s">
        <v>2874</v>
      </c>
      <c r="H3" s="263" t="s">
        <v>2875</v>
      </c>
      <c r="I3" s="263" t="s">
        <v>2124</v>
      </c>
      <c r="J3" s="269">
        <v>185.783</v>
      </c>
      <c r="K3" s="249">
        <v>185.783</v>
      </c>
      <c r="L3" s="279">
        <v>2780</v>
      </c>
      <c r="M3" s="249">
        <v>3.1</v>
      </c>
      <c r="N3" s="281"/>
      <c r="O3" s="282"/>
      <c r="P3" s="283"/>
      <c r="Q3" s="274"/>
      <c r="R3" s="276"/>
      <c r="S3" s="284"/>
      <c r="T3" s="284"/>
      <c r="U3" s="284"/>
      <c r="V3" s="284"/>
      <c r="W3" s="284"/>
      <c r="X3" s="285"/>
      <c r="Y3" s="276"/>
      <c r="Z3" s="274"/>
      <c r="AA3" s="274"/>
    </row>
    <row r="4" s="243" customFormat="1" ht="26.4" spans="1:27">
      <c r="A4" s="274" t="s">
        <v>2978</v>
      </c>
      <c r="B4" s="276" t="s">
        <v>59</v>
      </c>
      <c r="C4" s="260" t="s">
        <v>16</v>
      </c>
      <c r="D4" s="260" t="s">
        <v>322</v>
      </c>
      <c r="E4" s="247" t="s">
        <v>2872</v>
      </c>
      <c r="F4" s="261" t="s">
        <v>323</v>
      </c>
      <c r="G4" s="263" t="s">
        <v>2876</v>
      </c>
      <c r="H4" s="263" t="s">
        <v>2358</v>
      </c>
      <c r="I4" s="263" t="s">
        <v>2124</v>
      </c>
      <c r="J4" s="269">
        <v>185.033</v>
      </c>
      <c r="K4" s="249">
        <v>185.033</v>
      </c>
      <c r="L4" s="279">
        <v>1454</v>
      </c>
      <c r="M4" s="249">
        <v>3.2</v>
      </c>
      <c r="N4" s="281"/>
      <c r="O4" s="282"/>
      <c r="P4" s="283"/>
      <c r="Q4" s="274"/>
      <c r="R4" s="276"/>
      <c r="S4" s="284"/>
      <c r="T4" s="284"/>
      <c r="U4" s="284"/>
      <c r="V4" s="284"/>
      <c r="W4" s="284"/>
      <c r="X4" s="285"/>
      <c r="Y4" s="276"/>
      <c r="Z4" s="274"/>
      <c r="AA4" s="274"/>
    </row>
    <row r="5" s="243" customFormat="1" ht="26.4" spans="1:27">
      <c r="A5" s="274" t="s">
        <v>2978</v>
      </c>
      <c r="B5" s="276" t="s">
        <v>60</v>
      </c>
      <c r="C5" s="260" t="s">
        <v>16</v>
      </c>
      <c r="D5" s="260" t="s">
        <v>322</v>
      </c>
      <c r="E5" s="247" t="s">
        <v>2872</v>
      </c>
      <c r="F5" s="261" t="s">
        <v>323</v>
      </c>
      <c r="G5" s="263" t="s">
        <v>2980</v>
      </c>
      <c r="H5" s="263" t="s">
        <v>2878</v>
      </c>
      <c r="I5" s="263" t="s">
        <v>2124</v>
      </c>
      <c r="J5" s="269">
        <v>366.019</v>
      </c>
      <c r="K5" s="249">
        <v>36.6019</v>
      </c>
      <c r="L5" s="279">
        <v>6473.5</v>
      </c>
      <c r="M5" s="249">
        <v>3.2</v>
      </c>
      <c r="N5" s="281"/>
      <c r="O5" s="282"/>
      <c r="P5" s="283"/>
      <c r="Q5" s="274"/>
      <c r="R5" s="276"/>
      <c r="S5" s="284"/>
      <c r="T5" s="284"/>
      <c r="U5" s="284"/>
      <c r="V5" s="284"/>
      <c r="W5" s="284"/>
      <c r="X5" s="285"/>
      <c r="Y5" s="276"/>
      <c r="Z5" s="274"/>
      <c r="AA5" s="274"/>
    </row>
    <row r="6" s="243" customFormat="1" ht="26.4" spans="1:27">
      <c r="A6" s="274" t="s">
        <v>2978</v>
      </c>
      <c r="B6" s="276" t="s">
        <v>61</v>
      </c>
      <c r="C6" s="260" t="s">
        <v>16</v>
      </c>
      <c r="D6" s="260" t="s">
        <v>322</v>
      </c>
      <c r="E6" s="247" t="s">
        <v>2872</v>
      </c>
      <c r="F6" s="261" t="s">
        <v>323</v>
      </c>
      <c r="G6" s="263" t="s">
        <v>2981</v>
      </c>
      <c r="H6" s="263" t="s">
        <v>2878</v>
      </c>
      <c r="I6" s="263" t="s">
        <v>2124</v>
      </c>
      <c r="J6" s="269">
        <v>2090</v>
      </c>
      <c r="K6" s="249">
        <v>2090</v>
      </c>
      <c r="L6" s="279">
        <v>13530</v>
      </c>
      <c r="M6" s="249">
        <v>3.2</v>
      </c>
      <c r="N6" s="281"/>
      <c r="O6" s="282"/>
      <c r="P6" s="283"/>
      <c r="Q6" s="274"/>
      <c r="R6" s="276"/>
      <c r="S6" s="284"/>
      <c r="T6" s="284"/>
      <c r="U6" s="284"/>
      <c r="V6" s="284"/>
      <c r="W6" s="284"/>
      <c r="X6" s="285"/>
      <c r="Y6" s="276"/>
      <c r="Z6" s="274"/>
      <c r="AA6" s="274"/>
    </row>
    <row r="7" s="243" customFormat="1" ht="26.4" spans="1:27">
      <c r="A7" s="274" t="s">
        <v>2978</v>
      </c>
      <c r="B7" s="276" t="s">
        <v>63</v>
      </c>
      <c r="C7" s="260" t="s">
        <v>16</v>
      </c>
      <c r="D7" s="260" t="s">
        <v>322</v>
      </c>
      <c r="E7" s="247" t="s">
        <v>2872</v>
      </c>
      <c r="F7" s="261" t="s">
        <v>323</v>
      </c>
      <c r="G7" s="263" t="s">
        <v>2879</v>
      </c>
      <c r="H7" s="263" t="s">
        <v>2358</v>
      </c>
      <c r="I7" s="263" t="s">
        <v>2124</v>
      </c>
      <c r="J7" s="269">
        <v>549.57</v>
      </c>
      <c r="K7" s="249">
        <v>549.57</v>
      </c>
      <c r="L7" s="279">
        <v>3418</v>
      </c>
      <c r="M7" s="249">
        <v>3.2</v>
      </c>
      <c r="N7" s="281"/>
      <c r="O7" s="282"/>
      <c r="P7" s="283"/>
      <c r="Q7" s="274"/>
      <c r="R7" s="276"/>
      <c r="S7" s="284"/>
      <c r="T7" s="284"/>
      <c r="U7" s="284"/>
      <c r="V7" s="284"/>
      <c r="W7" s="284"/>
      <c r="X7" s="285"/>
      <c r="Y7" s="276"/>
      <c r="Z7" s="274"/>
      <c r="AA7" s="274"/>
    </row>
    <row r="8" s="243" customFormat="1" ht="26.4" spans="1:27">
      <c r="A8" s="274" t="s">
        <v>2978</v>
      </c>
      <c r="B8" s="276" t="s">
        <v>66</v>
      </c>
      <c r="C8" s="260" t="s">
        <v>16</v>
      </c>
      <c r="D8" s="260" t="s">
        <v>322</v>
      </c>
      <c r="E8" s="247" t="s">
        <v>2872</v>
      </c>
      <c r="F8" s="261" t="s">
        <v>323</v>
      </c>
      <c r="G8" s="263" t="s">
        <v>2982</v>
      </c>
      <c r="H8" s="263" t="s">
        <v>2878</v>
      </c>
      <c r="I8" s="263" t="s">
        <v>2124</v>
      </c>
      <c r="J8" s="269">
        <v>365.228</v>
      </c>
      <c r="K8" s="249">
        <v>365.228</v>
      </c>
      <c r="L8" s="279">
        <v>1828</v>
      </c>
      <c r="M8" s="249">
        <v>3.2</v>
      </c>
      <c r="N8" s="281"/>
      <c r="O8" s="282"/>
      <c r="P8" s="283"/>
      <c r="Q8" s="274"/>
      <c r="R8" s="276"/>
      <c r="S8" s="284"/>
      <c r="T8" s="284"/>
      <c r="U8" s="284"/>
      <c r="V8" s="284"/>
      <c r="W8" s="284"/>
      <c r="X8" s="285"/>
      <c r="Y8" s="276"/>
      <c r="Z8" s="274"/>
      <c r="AA8" s="274"/>
    </row>
    <row r="9" s="243" customFormat="1" ht="26.4" spans="1:27">
      <c r="A9" s="274" t="s">
        <v>2978</v>
      </c>
      <c r="B9" s="276" t="s">
        <v>68</v>
      </c>
      <c r="C9" s="260" t="s">
        <v>16</v>
      </c>
      <c r="D9" s="260" t="s">
        <v>322</v>
      </c>
      <c r="E9" s="247" t="s">
        <v>2872</v>
      </c>
      <c r="F9" s="261" t="s">
        <v>323</v>
      </c>
      <c r="G9" s="263" t="s">
        <v>2983</v>
      </c>
      <c r="H9" s="263" t="s">
        <v>2984</v>
      </c>
      <c r="I9" s="263" t="s">
        <v>2124</v>
      </c>
      <c r="J9" s="269">
        <v>188.773</v>
      </c>
      <c r="K9" s="249">
        <v>18.8773</v>
      </c>
      <c r="L9" s="279">
        <v>3171.3</v>
      </c>
      <c r="M9" s="249">
        <v>3.2</v>
      </c>
      <c r="N9" s="281"/>
      <c r="O9" s="282"/>
      <c r="P9" s="283"/>
      <c r="Q9" s="274"/>
      <c r="R9" s="276"/>
      <c r="S9" s="284"/>
      <c r="T9" s="284"/>
      <c r="U9" s="284"/>
      <c r="V9" s="284"/>
      <c r="W9" s="284"/>
      <c r="X9" s="285"/>
      <c r="Y9" s="276"/>
      <c r="Z9" s="274"/>
      <c r="AA9" s="274"/>
    </row>
    <row r="10" s="243" customFormat="1" ht="26.4" spans="1:27">
      <c r="A10" s="274" t="s">
        <v>2978</v>
      </c>
      <c r="B10" s="276" t="s">
        <v>71</v>
      </c>
      <c r="C10" s="260" t="s">
        <v>16</v>
      </c>
      <c r="D10" s="260" t="s">
        <v>322</v>
      </c>
      <c r="E10" s="247" t="s">
        <v>2872</v>
      </c>
      <c r="F10" s="261" t="s">
        <v>323</v>
      </c>
      <c r="G10" s="263" t="s">
        <v>2881</v>
      </c>
      <c r="H10" s="263" t="s">
        <v>2882</v>
      </c>
      <c r="I10" s="263" t="s">
        <v>2124</v>
      </c>
      <c r="J10" s="269">
        <v>934.735</v>
      </c>
      <c r="K10" s="249">
        <v>934.735</v>
      </c>
      <c r="L10" s="279">
        <v>13216</v>
      </c>
      <c r="M10" s="249">
        <v>3.1</v>
      </c>
      <c r="N10" s="281"/>
      <c r="O10" s="282"/>
      <c r="P10" s="283"/>
      <c r="Q10" s="274"/>
      <c r="R10" s="276"/>
      <c r="S10" s="284"/>
      <c r="T10" s="284"/>
      <c r="U10" s="284"/>
      <c r="V10" s="284"/>
      <c r="W10" s="284"/>
      <c r="X10" s="285"/>
      <c r="Y10" s="276"/>
      <c r="Z10" s="274"/>
      <c r="AA10" s="274"/>
    </row>
    <row r="11" s="243" customFormat="1" ht="26.4" spans="1:27">
      <c r="A11" s="274" t="s">
        <v>2978</v>
      </c>
      <c r="B11" s="276" t="s">
        <v>72</v>
      </c>
      <c r="C11" s="260" t="s">
        <v>16</v>
      </c>
      <c r="D11" s="260" t="s">
        <v>322</v>
      </c>
      <c r="E11" s="247" t="s">
        <v>2872</v>
      </c>
      <c r="F11" s="261" t="s">
        <v>323</v>
      </c>
      <c r="G11" s="263" t="s">
        <v>2883</v>
      </c>
      <c r="H11" s="263" t="s">
        <v>2884</v>
      </c>
      <c r="I11" s="263" t="s">
        <v>2124</v>
      </c>
      <c r="J11" s="269">
        <v>188.799</v>
      </c>
      <c r="K11" s="249">
        <v>18.8799</v>
      </c>
      <c r="L11" s="279">
        <v>1342</v>
      </c>
      <c r="M11" s="249">
        <v>3.1</v>
      </c>
      <c r="N11" s="281"/>
      <c r="O11" s="282"/>
      <c r="P11" s="283"/>
      <c r="Q11" s="274"/>
      <c r="R11" s="276"/>
      <c r="S11" s="284"/>
      <c r="T11" s="284"/>
      <c r="U11" s="284"/>
      <c r="V11" s="284"/>
      <c r="W11" s="284"/>
      <c r="X11" s="285"/>
      <c r="Y11" s="276"/>
      <c r="Z11" s="274"/>
      <c r="AA11" s="274"/>
    </row>
    <row r="12" s="243" customFormat="1" ht="26.4" spans="1:27">
      <c r="A12" s="274" t="s">
        <v>2978</v>
      </c>
      <c r="B12" s="276" t="s">
        <v>73</v>
      </c>
      <c r="C12" s="260" t="s">
        <v>16</v>
      </c>
      <c r="D12" s="260" t="s">
        <v>322</v>
      </c>
      <c r="E12" s="247" t="s">
        <v>2872</v>
      </c>
      <c r="F12" s="261" t="s">
        <v>323</v>
      </c>
      <c r="G12" s="263" t="s">
        <v>2985</v>
      </c>
      <c r="H12" s="263" t="s">
        <v>2986</v>
      </c>
      <c r="I12" s="263" t="s">
        <v>2124</v>
      </c>
      <c r="J12" s="269">
        <v>173.147</v>
      </c>
      <c r="K12" s="249">
        <v>17.3147</v>
      </c>
      <c r="L12" s="279">
        <v>28053.3</v>
      </c>
      <c r="M12" s="249">
        <v>3.2</v>
      </c>
      <c r="N12" s="281"/>
      <c r="O12" s="282"/>
      <c r="P12" s="283"/>
      <c r="Q12" s="274"/>
      <c r="R12" s="276"/>
      <c r="S12" s="284"/>
      <c r="T12" s="284"/>
      <c r="U12" s="284"/>
      <c r="V12" s="284"/>
      <c r="W12" s="284"/>
      <c r="X12" s="285"/>
      <c r="Y12" s="276"/>
      <c r="Z12" s="274"/>
      <c r="AA12" s="274"/>
    </row>
    <row r="13" s="243" customFormat="1" ht="26.4" spans="1:27">
      <c r="A13" s="274" t="s">
        <v>2978</v>
      </c>
      <c r="B13" s="276" t="s">
        <v>75</v>
      </c>
      <c r="C13" s="260" t="s">
        <v>16</v>
      </c>
      <c r="D13" s="260" t="s">
        <v>322</v>
      </c>
      <c r="E13" s="247" t="s">
        <v>2872</v>
      </c>
      <c r="F13" s="261" t="s">
        <v>323</v>
      </c>
      <c r="G13" s="263" t="s">
        <v>2987</v>
      </c>
      <c r="H13" s="263" t="s">
        <v>2988</v>
      </c>
      <c r="I13" s="263" t="s">
        <v>2124</v>
      </c>
      <c r="J13" s="269">
        <v>184.632</v>
      </c>
      <c r="K13" s="249">
        <v>18.4632</v>
      </c>
      <c r="L13" s="279">
        <v>19320.4</v>
      </c>
      <c r="M13" s="249">
        <v>3.2</v>
      </c>
      <c r="N13" s="281"/>
      <c r="O13" s="282"/>
      <c r="P13" s="283"/>
      <c r="Q13" s="274"/>
      <c r="R13" s="276"/>
      <c r="S13" s="284"/>
      <c r="T13" s="284"/>
      <c r="U13" s="284"/>
      <c r="V13" s="284"/>
      <c r="W13" s="284"/>
      <c r="X13" s="285"/>
      <c r="Y13" s="276"/>
      <c r="Z13" s="274"/>
      <c r="AA13" s="274"/>
    </row>
    <row r="14" s="243" customFormat="1" ht="26.4" spans="1:27">
      <c r="A14" s="274" t="s">
        <v>2978</v>
      </c>
      <c r="B14" s="276" t="s">
        <v>76</v>
      </c>
      <c r="C14" s="260" t="s">
        <v>16</v>
      </c>
      <c r="D14" s="260" t="s">
        <v>322</v>
      </c>
      <c r="E14" s="247" t="s">
        <v>2872</v>
      </c>
      <c r="F14" s="261" t="s">
        <v>323</v>
      </c>
      <c r="G14" s="263" t="s">
        <v>2989</v>
      </c>
      <c r="H14" s="263" t="s">
        <v>2984</v>
      </c>
      <c r="I14" s="263" t="s">
        <v>2124</v>
      </c>
      <c r="J14" s="269">
        <v>195.039</v>
      </c>
      <c r="K14" s="249">
        <v>19.5039</v>
      </c>
      <c r="L14" s="279">
        <v>13986.5</v>
      </c>
      <c r="M14" s="249">
        <v>3.2</v>
      </c>
      <c r="N14" s="281"/>
      <c r="O14" s="282"/>
      <c r="P14" s="283"/>
      <c r="Q14" s="274"/>
      <c r="R14" s="276"/>
      <c r="S14" s="284"/>
      <c r="T14" s="284"/>
      <c r="U14" s="284"/>
      <c r="V14" s="284"/>
      <c r="W14" s="284"/>
      <c r="X14" s="285"/>
      <c r="Y14" s="276"/>
      <c r="Z14" s="274"/>
      <c r="AA14" s="274"/>
    </row>
    <row r="15" s="243" customFormat="1" ht="26.4" spans="1:27">
      <c r="A15" s="274" t="s">
        <v>2978</v>
      </c>
      <c r="B15" s="276" t="s">
        <v>77</v>
      </c>
      <c r="C15" s="260" t="s">
        <v>16</v>
      </c>
      <c r="D15" s="260" t="s">
        <v>322</v>
      </c>
      <c r="E15" s="247" t="s">
        <v>2872</v>
      </c>
      <c r="F15" s="261" t="s">
        <v>323</v>
      </c>
      <c r="G15" s="263" t="s">
        <v>2990</v>
      </c>
      <c r="H15" s="263" t="s">
        <v>2984</v>
      </c>
      <c r="I15" s="263" t="s">
        <v>2124</v>
      </c>
      <c r="J15" s="269">
        <v>188.369</v>
      </c>
      <c r="K15" s="249">
        <v>18.8369</v>
      </c>
      <c r="L15" s="279">
        <v>3331.9</v>
      </c>
      <c r="M15" s="249">
        <v>3.2</v>
      </c>
      <c r="N15" s="281"/>
      <c r="O15" s="282"/>
      <c r="P15" s="283"/>
      <c r="Q15" s="274"/>
      <c r="R15" s="276"/>
      <c r="S15" s="284"/>
      <c r="T15" s="284"/>
      <c r="U15" s="284"/>
      <c r="V15" s="284"/>
      <c r="W15" s="284"/>
      <c r="X15" s="285"/>
      <c r="Y15" s="276"/>
      <c r="Z15" s="274"/>
      <c r="AA15" s="274"/>
    </row>
    <row r="16" s="243" customFormat="1" ht="26.4" spans="1:27">
      <c r="A16" s="274" t="s">
        <v>2978</v>
      </c>
      <c r="B16" s="276" t="s">
        <v>78</v>
      </c>
      <c r="C16" s="260" t="s">
        <v>16</v>
      </c>
      <c r="D16" s="260" t="s">
        <v>322</v>
      </c>
      <c r="E16" s="247" t="s">
        <v>2872</v>
      </c>
      <c r="F16" s="261" t="s">
        <v>323</v>
      </c>
      <c r="G16" s="263" t="s">
        <v>2367</v>
      </c>
      <c r="H16" s="263" t="s">
        <v>2984</v>
      </c>
      <c r="I16" s="263" t="s">
        <v>2124</v>
      </c>
      <c r="J16" s="269">
        <v>190.227</v>
      </c>
      <c r="K16" s="249">
        <v>190.227</v>
      </c>
      <c r="L16" s="279">
        <v>2846</v>
      </c>
      <c r="M16" s="249">
        <v>3.2</v>
      </c>
      <c r="N16" s="281"/>
      <c r="O16" s="282"/>
      <c r="P16" s="283"/>
      <c r="Q16" s="274"/>
      <c r="R16" s="276"/>
      <c r="S16" s="284"/>
      <c r="T16" s="284"/>
      <c r="U16" s="284"/>
      <c r="V16" s="284"/>
      <c r="W16" s="284"/>
      <c r="X16" s="285"/>
      <c r="Y16" s="276"/>
      <c r="Z16" s="274"/>
      <c r="AA16" s="274"/>
    </row>
    <row r="17" s="243" customFormat="1" ht="26.4" spans="1:27">
      <c r="A17" s="274" t="s">
        <v>2978</v>
      </c>
      <c r="B17" s="276" t="s">
        <v>79</v>
      </c>
      <c r="C17" s="260" t="s">
        <v>16</v>
      </c>
      <c r="D17" s="260" t="s">
        <v>322</v>
      </c>
      <c r="E17" s="247" t="s">
        <v>2872</v>
      </c>
      <c r="F17" s="261" t="s">
        <v>323</v>
      </c>
      <c r="G17" s="262" t="s">
        <v>2991</v>
      </c>
      <c r="H17" s="260" t="s">
        <v>2984</v>
      </c>
      <c r="I17" s="263" t="s">
        <v>2124</v>
      </c>
      <c r="J17" s="269">
        <v>188.45028</v>
      </c>
      <c r="K17" s="249">
        <v>18.845028</v>
      </c>
      <c r="L17" s="279">
        <v>27572.6</v>
      </c>
      <c r="M17" s="249">
        <v>3.2</v>
      </c>
      <c r="N17" s="281"/>
      <c r="O17" s="282"/>
      <c r="P17" s="283"/>
      <c r="Q17" s="274"/>
      <c r="R17" s="276"/>
      <c r="S17" s="284"/>
      <c r="T17" s="284"/>
      <c r="U17" s="284"/>
      <c r="V17" s="284"/>
      <c r="W17" s="284"/>
      <c r="X17" s="285"/>
      <c r="Y17" s="276"/>
      <c r="Z17" s="274"/>
      <c r="AA17" s="274"/>
    </row>
    <row r="18" s="243" customFormat="1" ht="26.4" spans="1:27">
      <c r="A18" s="274" t="s">
        <v>2978</v>
      </c>
      <c r="B18" s="276" t="s">
        <v>81</v>
      </c>
      <c r="C18" s="260" t="s">
        <v>16</v>
      </c>
      <c r="D18" s="260" t="s">
        <v>322</v>
      </c>
      <c r="E18" s="247" t="s">
        <v>2872</v>
      </c>
      <c r="F18" s="261" t="s">
        <v>323</v>
      </c>
      <c r="G18" s="262" t="s">
        <v>2992</v>
      </c>
      <c r="H18" s="260" t="s">
        <v>2984</v>
      </c>
      <c r="I18" s="263" t="s">
        <v>2124</v>
      </c>
      <c r="J18" s="269">
        <v>171.034</v>
      </c>
      <c r="K18" s="249">
        <v>17.1034</v>
      </c>
      <c r="L18" s="279">
        <v>58546.4</v>
      </c>
      <c r="M18" s="249">
        <v>3.2</v>
      </c>
      <c r="N18" s="281"/>
      <c r="O18" s="282"/>
      <c r="P18" s="283"/>
      <c r="Q18" s="274"/>
      <c r="R18" s="276"/>
      <c r="S18" s="284"/>
      <c r="T18" s="284"/>
      <c r="U18" s="284"/>
      <c r="V18" s="284"/>
      <c r="W18" s="284"/>
      <c r="X18" s="285"/>
      <c r="Y18" s="276"/>
      <c r="Z18" s="274"/>
      <c r="AA18" s="274"/>
    </row>
    <row r="19" s="243" customFormat="1" ht="26.4" spans="1:27">
      <c r="A19" s="274" t="s">
        <v>2978</v>
      </c>
      <c r="B19" s="276" t="s">
        <v>82</v>
      </c>
      <c r="C19" s="260" t="s">
        <v>16</v>
      </c>
      <c r="D19" s="260" t="s">
        <v>322</v>
      </c>
      <c r="E19" s="247" t="s">
        <v>2872</v>
      </c>
      <c r="F19" s="261" t="s">
        <v>323</v>
      </c>
      <c r="G19" s="262" t="s">
        <v>2993</v>
      </c>
      <c r="H19" s="260" t="s">
        <v>2984</v>
      </c>
      <c r="I19" s="263" t="s">
        <v>2124</v>
      </c>
      <c r="J19" s="269">
        <v>189.431</v>
      </c>
      <c r="K19" s="249">
        <v>18.9431</v>
      </c>
      <c r="L19" s="279">
        <v>3182.3</v>
      </c>
      <c r="M19" s="249">
        <v>3.2</v>
      </c>
      <c r="N19" s="281"/>
      <c r="O19" s="282"/>
      <c r="P19" s="283"/>
      <c r="Q19" s="274"/>
      <c r="R19" s="276"/>
      <c r="S19" s="284"/>
      <c r="T19" s="284"/>
      <c r="U19" s="284"/>
      <c r="V19" s="284"/>
      <c r="W19" s="284"/>
      <c r="X19" s="285"/>
      <c r="Y19" s="276"/>
      <c r="Z19" s="274"/>
      <c r="AA19" s="274"/>
    </row>
    <row r="20" s="243" customFormat="1" ht="26.4" spans="1:27">
      <c r="A20" s="274" t="s">
        <v>2978</v>
      </c>
      <c r="B20" s="276" t="s">
        <v>84</v>
      </c>
      <c r="C20" s="260" t="s">
        <v>16</v>
      </c>
      <c r="D20" s="260" t="s">
        <v>322</v>
      </c>
      <c r="E20" s="247" t="s">
        <v>2872</v>
      </c>
      <c r="F20" s="261" t="s">
        <v>323</v>
      </c>
      <c r="G20" s="262" t="s">
        <v>2883</v>
      </c>
      <c r="H20" s="260" t="s">
        <v>2886</v>
      </c>
      <c r="I20" s="263" t="s">
        <v>2124</v>
      </c>
      <c r="J20" s="269">
        <v>188.835</v>
      </c>
      <c r="K20" s="249">
        <v>18.8835</v>
      </c>
      <c r="L20" s="279">
        <v>671</v>
      </c>
      <c r="M20" s="249">
        <v>3.1</v>
      </c>
      <c r="N20" s="281"/>
      <c r="O20" s="282"/>
      <c r="P20" s="283"/>
      <c r="Q20" s="274"/>
      <c r="R20" s="276"/>
      <c r="S20" s="284"/>
      <c r="T20" s="284"/>
      <c r="U20" s="284"/>
      <c r="V20" s="284"/>
      <c r="W20" s="284"/>
      <c r="X20" s="285"/>
      <c r="Y20" s="276"/>
      <c r="Z20" s="274"/>
      <c r="AA20" s="274"/>
    </row>
    <row r="21" s="243" customFormat="1" ht="26.4" spans="1:27">
      <c r="A21" s="274" t="s">
        <v>2978</v>
      </c>
      <c r="B21" s="276" t="s">
        <v>86</v>
      </c>
      <c r="C21" s="260" t="s">
        <v>16</v>
      </c>
      <c r="D21" s="260" t="s">
        <v>322</v>
      </c>
      <c r="E21" s="247" t="s">
        <v>2872</v>
      </c>
      <c r="F21" s="261" t="s">
        <v>323</v>
      </c>
      <c r="G21" s="262" t="s">
        <v>2889</v>
      </c>
      <c r="H21" s="260" t="s">
        <v>2886</v>
      </c>
      <c r="I21" s="263" t="s">
        <v>2124</v>
      </c>
      <c r="J21" s="269">
        <v>187.438</v>
      </c>
      <c r="K21" s="249">
        <v>18.7438</v>
      </c>
      <c r="L21" s="279">
        <v>862.4</v>
      </c>
      <c r="M21" s="249">
        <v>3.1</v>
      </c>
      <c r="N21" s="281"/>
      <c r="O21" s="282"/>
      <c r="P21" s="283"/>
      <c r="Q21" s="274"/>
      <c r="R21" s="276"/>
      <c r="S21" s="284"/>
      <c r="T21" s="284"/>
      <c r="U21" s="284"/>
      <c r="V21" s="284"/>
      <c r="W21" s="284"/>
      <c r="X21" s="285"/>
      <c r="Y21" s="276"/>
      <c r="Z21" s="274"/>
      <c r="AA21" s="274"/>
    </row>
    <row r="22" s="243" customFormat="1" ht="26.4" spans="1:27">
      <c r="A22" s="274" t="s">
        <v>2978</v>
      </c>
      <c r="B22" s="276" t="s">
        <v>88</v>
      </c>
      <c r="C22" s="260" t="s">
        <v>16</v>
      </c>
      <c r="D22" s="260" t="s">
        <v>322</v>
      </c>
      <c r="E22" s="247" t="s">
        <v>2872</v>
      </c>
      <c r="F22" s="261" t="s">
        <v>323</v>
      </c>
      <c r="G22" s="262" t="s">
        <v>2994</v>
      </c>
      <c r="H22" s="260" t="s">
        <v>2984</v>
      </c>
      <c r="I22" s="263" t="s">
        <v>2124</v>
      </c>
      <c r="J22" s="269">
        <v>174.743</v>
      </c>
      <c r="K22" s="249">
        <v>17.4743</v>
      </c>
      <c r="L22" s="279">
        <v>62834.2</v>
      </c>
      <c r="M22" s="249">
        <v>3.2</v>
      </c>
      <c r="N22" s="281"/>
      <c r="O22" s="282"/>
      <c r="P22" s="283"/>
      <c r="Q22" s="274"/>
      <c r="R22" s="276"/>
      <c r="S22" s="284"/>
      <c r="T22" s="284"/>
      <c r="U22" s="284"/>
      <c r="V22" s="284"/>
      <c r="W22" s="284"/>
      <c r="X22" s="285"/>
      <c r="Y22" s="276"/>
      <c r="Z22" s="274"/>
      <c r="AA22" s="274"/>
    </row>
    <row r="23" s="243" customFormat="1" ht="26.4" spans="1:27">
      <c r="A23" s="274" t="s">
        <v>2978</v>
      </c>
      <c r="B23" s="276" t="s">
        <v>93</v>
      </c>
      <c r="C23" s="260" t="s">
        <v>16</v>
      </c>
      <c r="D23" s="260" t="s">
        <v>322</v>
      </c>
      <c r="E23" s="247" t="s">
        <v>2872</v>
      </c>
      <c r="F23" s="261" t="s">
        <v>323</v>
      </c>
      <c r="G23" s="262" t="s">
        <v>2995</v>
      </c>
      <c r="H23" s="260" t="s">
        <v>2984</v>
      </c>
      <c r="I23" s="263" t="s">
        <v>2124</v>
      </c>
      <c r="J23" s="270">
        <v>176.874</v>
      </c>
      <c r="K23" s="249">
        <v>17.6874</v>
      </c>
      <c r="L23" s="279">
        <v>39239.2</v>
      </c>
      <c r="M23" s="249">
        <v>3.2</v>
      </c>
      <c r="N23" s="281"/>
      <c r="O23" s="282"/>
      <c r="P23" s="283"/>
      <c r="Q23" s="274"/>
      <c r="R23" s="276"/>
      <c r="S23" s="284"/>
      <c r="T23" s="284"/>
      <c r="U23" s="284"/>
      <c r="V23" s="284"/>
      <c r="W23" s="284"/>
      <c r="X23" s="285"/>
      <c r="Y23" s="276"/>
      <c r="Z23" s="274"/>
      <c r="AA23" s="274"/>
    </row>
    <row r="24" s="243" customFormat="1" ht="26.4" spans="1:27">
      <c r="A24" s="274" t="s">
        <v>2978</v>
      </c>
      <c r="B24" s="276" t="s">
        <v>95</v>
      </c>
      <c r="C24" s="260" t="s">
        <v>16</v>
      </c>
      <c r="D24" s="260" t="s">
        <v>322</v>
      </c>
      <c r="E24" s="247" t="s">
        <v>2872</v>
      </c>
      <c r="F24" s="261" t="s">
        <v>323</v>
      </c>
      <c r="G24" s="262" t="s">
        <v>2996</v>
      </c>
      <c r="H24" s="260" t="s">
        <v>2984</v>
      </c>
      <c r="I24" s="263" t="s">
        <v>2124</v>
      </c>
      <c r="J24" s="270">
        <v>321.612</v>
      </c>
      <c r="K24" s="249">
        <v>32.1612</v>
      </c>
      <c r="L24" s="279">
        <v>323600.2</v>
      </c>
      <c r="M24" s="249">
        <v>3.2</v>
      </c>
      <c r="N24" s="281"/>
      <c r="O24" s="282"/>
      <c r="P24" s="283"/>
      <c r="Q24" s="274"/>
      <c r="R24" s="276"/>
      <c r="S24" s="284"/>
      <c r="T24" s="284"/>
      <c r="U24" s="284"/>
      <c r="V24" s="284"/>
      <c r="W24" s="284"/>
      <c r="X24" s="285"/>
      <c r="Y24" s="276"/>
      <c r="Z24" s="274"/>
      <c r="AA24" s="274"/>
    </row>
    <row r="25" s="243" customFormat="1" ht="26.4" spans="1:27">
      <c r="A25" s="274" t="s">
        <v>2978</v>
      </c>
      <c r="B25" s="276" t="s">
        <v>98</v>
      </c>
      <c r="C25" s="260" t="s">
        <v>16</v>
      </c>
      <c r="D25" s="260" t="s">
        <v>322</v>
      </c>
      <c r="E25" s="247" t="s">
        <v>2872</v>
      </c>
      <c r="F25" s="261" t="s">
        <v>323</v>
      </c>
      <c r="G25" s="278" t="s">
        <v>2997</v>
      </c>
      <c r="H25" s="278" t="s">
        <v>2984</v>
      </c>
      <c r="I25" s="263" t="s">
        <v>2124</v>
      </c>
      <c r="J25" s="249">
        <v>171.692</v>
      </c>
      <c r="K25" s="249">
        <v>17.1692</v>
      </c>
      <c r="L25" s="279">
        <v>53210.3</v>
      </c>
      <c r="M25" s="249">
        <v>3.2</v>
      </c>
      <c r="N25" s="281"/>
      <c r="O25" s="282"/>
      <c r="P25" s="283"/>
      <c r="Q25" s="274"/>
      <c r="R25" s="276"/>
      <c r="S25" s="284"/>
      <c r="T25" s="284"/>
      <c r="U25" s="284"/>
      <c r="V25" s="284"/>
      <c r="W25" s="284"/>
      <c r="X25" s="285"/>
      <c r="Y25" s="276"/>
      <c r="Z25" s="274"/>
      <c r="AA25" s="274"/>
    </row>
    <row r="26" s="243" customFormat="1" ht="26.4" spans="1:27">
      <c r="A26" s="274" t="s">
        <v>2978</v>
      </c>
      <c r="B26" s="276" t="s">
        <v>101</v>
      </c>
      <c r="C26" s="260" t="s">
        <v>16</v>
      </c>
      <c r="D26" s="260" t="s">
        <v>322</v>
      </c>
      <c r="E26" s="247" t="s">
        <v>2872</v>
      </c>
      <c r="F26" s="261" t="s">
        <v>323</v>
      </c>
      <c r="G26" s="278" t="s">
        <v>2998</v>
      </c>
      <c r="H26" s="278" t="s">
        <v>2984</v>
      </c>
      <c r="I26" s="263" t="s">
        <v>2124</v>
      </c>
      <c r="J26" s="249">
        <v>2.64537</v>
      </c>
      <c r="K26" s="249">
        <v>0.264537</v>
      </c>
      <c r="L26" s="279">
        <v>743.6</v>
      </c>
      <c r="M26" s="249">
        <v>3.2</v>
      </c>
      <c r="N26" s="281"/>
      <c r="O26" s="282"/>
      <c r="P26" s="283"/>
      <c r="Q26" s="274"/>
      <c r="R26" s="276"/>
      <c r="S26" s="284"/>
      <c r="T26" s="284"/>
      <c r="U26" s="284"/>
      <c r="V26" s="284"/>
      <c r="W26" s="284"/>
      <c r="X26" s="285"/>
      <c r="Y26" s="276"/>
      <c r="Z26" s="274"/>
      <c r="AA26" s="274"/>
    </row>
    <row r="27" s="243" customFormat="1" ht="26.4" spans="1:27">
      <c r="A27" s="274" t="s">
        <v>2978</v>
      </c>
      <c r="B27" s="276" t="s">
        <v>104</v>
      </c>
      <c r="C27" s="260" t="s">
        <v>16</v>
      </c>
      <c r="D27" s="260" t="s">
        <v>322</v>
      </c>
      <c r="E27" s="247" t="s">
        <v>2872</v>
      </c>
      <c r="F27" s="261" t="s">
        <v>323</v>
      </c>
      <c r="G27" s="278" t="s">
        <v>2999</v>
      </c>
      <c r="H27" s="278" t="s">
        <v>2984</v>
      </c>
      <c r="I27" s="263" t="s">
        <v>2124</v>
      </c>
      <c r="J27" s="249">
        <v>177.248</v>
      </c>
      <c r="K27" s="249">
        <v>17.7248</v>
      </c>
      <c r="L27" s="279">
        <v>15541.9</v>
      </c>
      <c r="M27" s="249">
        <v>3.2</v>
      </c>
      <c r="N27" s="281"/>
      <c r="O27" s="282"/>
      <c r="P27" s="283"/>
      <c r="Q27" s="274"/>
      <c r="R27" s="276"/>
      <c r="S27" s="284"/>
      <c r="T27" s="284"/>
      <c r="U27" s="284"/>
      <c r="V27" s="284"/>
      <c r="W27" s="284"/>
      <c r="X27" s="285"/>
      <c r="Y27" s="276"/>
      <c r="Z27" s="274"/>
      <c r="AA27" s="274"/>
    </row>
    <row r="28" s="243" customFormat="1" ht="26.4" spans="1:27">
      <c r="A28" s="274" t="s">
        <v>2978</v>
      </c>
      <c r="B28" s="276" t="s">
        <v>105</v>
      </c>
      <c r="C28" s="260" t="s">
        <v>16</v>
      </c>
      <c r="D28" s="260" t="s">
        <v>322</v>
      </c>
      <c r="E28" s="247" t="s">
        <v>2872</v>
      </c>
      <c r="F28" s="261" t="s">
        <v>323</v>
      </c>
      <c r="G28" s="262" t="s">
        <v>3000</v>
      </c>
      <c r="H28" s="260" t="s">
        <v>2984</v>
      </c>
      <c r="I28" s="263" t="s">
        <v>2124</v>
      </c>
      <c r="J28" s="270">
        <v>172.831</v>
      </c>
      <c r="K28" s="249">
        <v>17.2831</v>
      </c>
      <c r="L28" s="279">
        <v>29486.6</v>
      </c>
      <c r="M28" s="249">
        <v>3.2</v>
      </c>
      <c r="N28" s="281"/>
      <c r="O28" s="282"/>
      <c r="P28" s="283"/>
      <c r="Q28" s="274"/>
      <c r="R28" s="276"/>
      <c r="S28" s="284"/>
      <c r="T28" s="284"/>
      <c r="U28" s="284"/>
      <c r="V28" s="284"/>
      <c r="W28" s="284"/>
      <c r="X28" s="285"/>
      <c r="Y28" s="276"/>
      <c r="Z28" s="274"/>
      <c r="AA28" s="274"/>
    </row>
    <row r="29" s="243" customFormat="1" ht="26.4" spans="1:27">
      <c r="A29" s="274" t="s">
        <v>2978</v>
      </c>
      <c r="B29" s="276" t="s">
        <v>107</v>
      </c>
      <c r="C29" s="260" t="s">
        <v>16</v>
      </c>
      <c r="D29" s="260" t="s">
        <v>322</v>
      </c>
      <c r="E29" s="247" t="s">
        <v>2872</v>
      </c>
      <c r="F29" s="261" t="s">
        <v>323</v>
      </c>
      <c r="G29" s="262" t="s">
        <v>2888</v>
      </c>
      <c r="H29" s="260" t="s">
        <v>2882</v>
      </c>
      <c r="I29" s="263" t="s">
        <v>2124</v>
      </c>
      <c r="J29" s="270">
        <v>188.808</v>
      </c>
      <c r="K29" s="249">
        <v>18.8808</v>
      </c>
      <c r="L29" s="279">
        <v>3171.3</v>
      </c>
      <c r="M29" s="249">
        <v>3.2</v>
      </c>
      <c r="N29" s="281"/>
      <c r="O29" s="282"/>
      <c r="P29" s="283"/>
      <c r="Q29" s="274"/>
      <c r="R29" s="276"/>
      <c r="S29" s="284"/>
      <c r="T29" s="284"/>
      <c r="U29" s="284"/>
      <c r="V29" s="284"/>
      <c r="W29" s="284"/>
      <c r="X29" s="285"/>
      <c r="Y29" s="276"/>
      <c r="Z29" s="274"/>
      <c r="AA29" s="274"/>
    </row>
    <row r="30" s="243" customFormat="1" ht="26.4" spans="1:27">
      <c r="A30" s="274" t="s">
        <v>2978</v>
      </c>
      <c r="B30" s="276" t="s">
        <v>108</v>
      </c>
      <c r="C30" s="260" t="s">
        <v>16</v>
      </c>
      <c r="D30" s="260" t="s">
        <v>322</v>
      </c>
      <c r="E30" s="247" t="s">
        <v>2872</v>
      </c>
      <c r="F30" s="261" t="s">
        <v>323</v>
      </c>
      <c r="G30" s="262" t="s">
        <v>2876</v>
      </c>
      <c r="H30" s="260" t="s">
        <v>2123</v>
      </c>
      <c r="I30" s="263" t="s">
        <v>2124</v>
      </c>
      <c r="J30" s="270">
        <v>189.826</v>
      </c>
      <c r="K30" s="249">
        <v>189.826</v>
      </c>
      <c r="L30" s="279">
        <v>1492</v>
      </c>
      <c r="M30" s="249">
        <v>3.2</v>
      </c>
      <c r="N30" s="281"/>
      <c r="O30" s="282"/>
      <c r="P30" s="283"/>
      <c r="Q30" s="274"/>
      <c r="R30" s="276"/>
      <c r="S30" s="284"/>
      <c r="T30" s="284"/>
      <c r="U30" s="284"/>
      <c r="V30" s="284"/>
      <c r="W30" s="284"/>
      <c r="X30" s="285"/>
      <c r="Y30" s="276"/>
      <c r="Z30" s="274"/>
      <c r="AA30" s="274"/>
    </row>
    <row r="31" s="243" customFormat="1" ht="26.4" spans="1:27">
      <c r="A31" s="274" t="s">
        <v>2978</v>
      </c>
      <c r="B31" s="276" t="s">
        <v>109</v>
      </c>
      <c r="C31" s="260" t="s">
        <v>16</v>
      </c>
      <c r="D31" s="260" t="s">
        <v>322</v>
      </c>
      <c r="E31" s="247" t="s">
        <v>2872</v>
      </c>
      <c r="F31" s="261" t="s">
        <v>323</v>
      </c>
      <c r="G31" s="262" t="s">
        <v>2883</v>
      </c>
      <c r="H31" s="260" t="s">
        <v>2892</v>
      </c>
      <c r="I31" s="263" t="s">
        <v>2124</v>
      </c>
      <c r="J31" s="270">
        <v>369.693</v>
      </c>
      <c r="K31" s="249">
        <v>36.9693</v>
      </c>
      <c r="L31" s="279">
        <v>2626.8</v>
      </c>
      <c r="M31" s="249">
        <v>3.1</v>
      </c>
      <c r="N31" s="281"/>
      <c r="O31" s="282"/>
      <c r="P31" s="283"/>
      <c r="Q31" s="274"/>
      <c r="R31" s="276"/>
      <c r="S31" s="284"/>
      <c r="T31" s="284"/>
      <c r="U31" s="284"/>
      <c r="V31" s="284"/>
      <c r="W31" s="284"/>
      <c r="X31" s="285"/>
      <c r="Y31" s="276"/>
      <c r="Z31" s="274"/>
      <c r="AA31" s="274"/>
    </row>
    <row r="32" s="243" customFormat="1" ht="26.4" spans="1:27">
      <c r="A32" s="274" t="s">
        <v>2978</v>
      </c>
      <c r="B32" s="276" t="s">
        <v>111</v>
      </c>
      <c r="C32" s="260" t="s">
        <v>16</v>
      </c>
      <c r="D32" s="260" t="s">
        <v>322</v>
      </c>
      <c r="E32" s="247" t="s">
        <v>2872</v>
      </c>
      <c r="F32" s="261" t="s">
        <v>323</v>
      </c>
      <c r="G32" s="262" t="s">
        <v>2891</v>
      </c>
      <c r="H32" s="260" t="s">
        <v>2892</v>
      </c>
      <c r="I32" s="263" t="s">
        <v>2124</v>
      </c>
      <c r="J32" s="270">
        <v>296.072</v>
      </c>
      <c r="K32" s="249">
        <v>29.6072</v>
      </c>
      <c r="L32" s="279">
        <v>14655.3</v>
      </c>
      <c r="M32" s="249">
        <v>3.1</v>
      </c>
      <c r="N32" s="281"/>
      <c r="O32" s="282"/>
      <c r="P32" s="283"/>
      <c r="Q32" s="274"/>
      <c r="R32" s="276"/>
      <c r="S32" s="284"/>
      <c r="T32" s="284"/>
      <c r="U32" s="284"/>
      <c r="V32" s="284"/>
      <c r="W32" s="284"/>
      <c r="X32" s="285"/>
      <c r="Y32" s="276"/>
      <c r="Z32" s="274"/>
      <c r="AA32" s="274"/>
    </row>
    <row r="33" s="243" customFormat="1" ht="26.4" spans="1:27">
      <c r="A33" s="274" t="s">
        <v>2978</v>
      </c>
      <c r="B33" s="276" t="s">
        <v>112</v>
      </c>
      <c r="C33" s="260" t="s">
        <v>16</v>
      </c>
      <c r="D33" s="260" t="s">
        <v>322</v>
      </c>
      <c r="E33" s="247" t="s">
        <v>2872</v>
      </c>
      <c r="F33" s="261" t="s">
        <v>323</v>
      </c>
      <c r="G33" s="262" t="s">
        <v>2893</v>
      </c>
      <c r="H33" s="260" t="s">
        <v>2892</v>
      </c>
      <c r="I33" s="263" t="s">
        <v>2124</v>
      </c>
      <c r="J33" s="270">
        <v>182.835</v>
      </c>
      <c r="K33" s="249">
        <v>182.835</v>
      </c>
      <c r="L33" s="279">
        <v>382</v>
      </c>
      <c r="M33" s="249">
        <v>3.1</v>
      </c>
      <c r="N33" s="281"/>
      <c r="O33" s="282"/>
      <c r="P33" s="283"/>
      <c r="Q33" s="274"/>
      <c r="R33" s="276"/>
      <c r="S33" s="284"/>
      <c r="T33" s="284"/>
      <c r="U33" s="284"/>
      <c r="V33" s="284"/>
      <c r="W33" s="284"/>
      <c r="X33" s="285"/>
      <c r="Y33" s="276"/>
      <c r="Z33" s="274"/>
      <c r="AA33" s="274"/>
    </row>
    <row r="34" s="243" customFormat="1" ht="26.4" spans="1:27">
      <c r="A34" s="274" t="s">
        <v>2978</v>
      </c>
      <c r="B34" s="276" t="s">
        <v>113</v>
      </c>
      <c r="C34" s="260" t="s">
        <v>16</v>
      </c>
      <c r="D34" s="260" t="s">
        <v>322</v>
      </c>
      <c r="E34" s="247" t="s">
        <v>2872</v>
      </c>
      <c r="F34" s="261" t="s">
        <v>323</v>
      </c>
      <c r="G34" s="262" t="s">
        <v>2895</v>
      </c>
      <c r="H34" s="260" t="s">
        <v>2884</v>
      </c>
      <c r="I34" s="263" t="s">
        <v>2124</v>
      </c>
      <c r="J34" s="270">
        <v>184.814</v>
      </c>
      <c r="K34" s="249">
        <v>18.4814</v>
      </c>
      <c r="L34" s="279">
        <v>1405.8</v>
      </c>
      <c r="M34" s="249">
        <v>3.1</v>
      </c>
      <c r="N34" s="281"/>
      <c r="O34" s="282"/>
      <c r="P34" s="283"/>
      <c r="Q34" s="274"/>
      <c r="R34" s="276"/>
      <c r="S34" s="284"/>
      <c r="T34" s="284"/>
      <c r="U34" s="284"/>
      <c r="V34" s="284"/>
      <c r="W34" s="284"/>
      <c r="X34" s="285"/>
      <c r="Y34" s="276"/>
      <c r="Z34" s="274"/>
      <c r="AA34" s="274"/>
    </row>
    <row r="35" s="243" customFormat="1" ht="26.4" spans="1:27">
      <c r="A35" s="274" t="s">
        <v>2978</v>
      </c>
      <c r="B35" s="276" t="s">
        <v>116</v>
      </c>
      <c r="C35" s="260" t="s">
        <v>16</v>
      </c>
      <c r="D35" s="260" t="s">
        <v>322</v>
      </c>
      <c r="E35" s="247" t="s">
        <v>2872</v>
      </c>
      <c r="F35" s="261" t="s">
        <v>323</v>
      </c>
      <c r="G35" s="262" t="s">
        <v>2895</v>
      </c>
      <c r="H35" s="260" t="s">
        <v>2884</v>
      </c>
      <c r="I35" s="263" t="s">
        <v>2124</v>
      </c>
      <c r="J35" s="270">
        <v>185.738</v>
      </c>
      <c r="K35" s="249">
        <v>18.5738</v>
      </c>
      <c r="L35" s="279">
        <v>1412.4</v>
      </c>
      <c r="M35" s="249">
        <v>3.1</v>
      </c>
      <c r="N35" s="281"/>
      <c r="O35" s="282"/>
      <c r="P35" s="283"/>
      <c r="Q35" s="274"/>
      <c r="R35" s="276"/>
      <c r="S35" s="284"/>
      <c r="T35" s="284"/>
      <c r="U35" s="284"/>
      <c r="V35" s="284"/>
      <c r="W35" s="284"/>
      <c r="X35" s="285"/>
      <c r="Y35" s="276"/>
      <c r="Z35" s="274"/>
      <c r="AA35" s="274"/>
    </row>
    <row r="36" s="303" customFormat="1" ht="26.4" spans="1:25">
      <c r="A36" s="274" t="s">
        <v>2978</v>
      </c>
      <c r="B36" s="276" t="s">
        <v>117</v>
      </c>
      <c r="C36" s="276" t="s">
        <v>16</v>
      </c>
      <c r="D36" s="278" t="s">
        <v>322</v>
      </c>
      <c r="E36" s="247" t="s">
        <v>2872</v>
      </c>
      <c r="F36" s="278" t="s">
        <v>323</v>
      </c>
      <c r="G36" s="278" t="s">
        <v>3001</v>
      </c>
      <c r="H36" s="278" t="s">
        <v>2988</v>
      </c>
      <c r="I36" s="278" t="s">
        <v>2124</v>
      </c>
      <c r="J36" s="270">
        <v>195.73</v>
      </c>
      <c r="K36" s="270">
        <v>195.73</v>
      </c>
      <c r="L36" s="279"/>
      <c r="M36" s="249">
        <v>3.2</v>
      </c>
      <c r="N36" s="281"/>
      <c r="O36" s="282"/>
      <c r="P36" s="283"/>
      <c r="Q36" s="274"/>
      <c r="R36" s="276"/>
      <c r="S36" s="284"/>
      <c r="T36" s="284"/>
      <c r="U36" s="284"/>
      <c r="V36" s="284"/>
      <c r="W36" s="284"/>
      <c r="X36" s="285"/>
      <c r="Y36" s="276"/>
    </row>
    <row r="37" s="274" customFormat="1" ht="26.4" spans="1:25">
      <c r="A37" s="274" t="s">
        <v>2978</v>
      </c>
      <c r="B37" s="276" t="s">
        <v>118</v>
      </c>
      <c r="C37" s="276" t="s">
        <v>16</v>
      </c>
      <c r="D37" s="278" t="s">
        <v>322</v>
      </c>
      <c r="E37" s="247" t="s">
        <v>2872</v>
      </c>
      <c r="F37" s="278" t="s">
        <v>323</v>
      </c>
      <c r="G37" s="278" t="s">
        <v>3002</v>
      </c>
      <c r="H37" s="278" t="s">
        <v>2988</v>
      </c>
      <c r="I37" s="278" t="s">
        <v>2124</v>
      </c>
      <c r="J37" s="249">
        <v>760</v>
      </c>
      <c r="K37" s="249">
        <v>760</v>
      </c>
      <c r="L37" s="249"/>
      <c r="M37" s="280">
        <v>3.2</v>
      </c>
      <c r="N37" s="281"/>
      <c r="O37" s="282"/>
      <c r="P37" s="283"/>
      <c r="R37" s="276"/>
      <c r="S37" s="284"/>
      <c r="T37" s="284"/>
      <c r="U37" s="284"/>
      <c r="V37" s="284"/>
      <c r="W37" s="284"/>
      <c r="X37" s="285"/>
      <c r="Y37" s="276"/>
    </row>
    <row r="38" s="274" customFormat="1" ht="26.4" spans="1:25">
      <c r="A38" s="274" t="s">
        <v>2978</v>
      </c>
      <c r="B38" s="276" t="s">
        <v>120</v>
      </c>
      <c r="C38" s="260" t="s">
        <v>16</v>
      </c>
      <c r="D38" s="260" t="s">
        <v>322</v>
      </c>
      <c r="E38" s="247" t="s">
        <v>2872</v>
      </c>
      <c r="F38" s="261" t="s">
        <v>323</v>
      </c>
      <c r="G38" s="262" t="s">
        <v>2898</v>
      </c>
      <c r="H38" s="260" t="s">
        <v>2899</v>
      </c>
      <c r="I38" s="263" t="s">
        <v>2124</v>
      </c>
      <c r="J38" s="270">
        <v>190</v>
      </c>
      <c r="K38" s="249">
        <v>190</v>
      </c>
      <c r="L38" s="279"/>
      <c r="M38" s="249">
        <v>3.1</v>
      </c>
      <c r="N38" s="281"/>
      <c r="O38" s="282"/>
      <c r="P38" s="283"/>
      <c r="R38" s="276"/>
      <c r="S38" s="284"/>
      <c r="T38" s="284"/>
      <c r="U38" s="284"/>
      <c r="V38" s="284"/>
      <c r="W38" s="284"/>
      <c r="X38" s="285"/>
      <c r="Y38" s="276"/>
    </row>
    <row r="39" s="274" customFormat="1" ht="26.4" spans="1:25">
      <c r="A39" s="274" t="s">
        <v>2978</v>
      </c>
      <c r="B39" s="276" t="s">
        <v>122</v>
      </c>
      <c r="C39" s="260" t="s">
        <v>16</v>
      </c>
      <c r="D39" s="260" t="s">
        <v>53</v>
      </c>
      <c r="E39" s="247" t="s">
        <v>2872</v>
      </c>
      <c r="F39" s="260" t="s">
        <v>55</v>
      </c>
      <c r="G39" s="262" t="s">
        <v>2900</v>
      </c>
      <c r="H39" s="260" t="s">
        <v>2899</v>
      </c>
      <c r="I39" s="263" t="s">
        <v>22</v>
      </c>
      <c r="J39" s="249">
        <v>14</v>
      </c>
      <c r="K39" s="292">
        <v>14</v>
      </c>
      <c r="L39" s="270"/>
      <c r="M39" s="249">
        <v>3.1</v>
      </c>
      <c r="N39" s="281"/>
      <c r="O39" s="282"/>
      <c r="P39" s="283"/>
      <c r="R39" s="276"/>
      <c r="S39" s="284"/>
      <c r="T39" s="284"/>
      <c r="U39" s="284"/>
      <c r="V39" s="284"/>
      <c r="W39" s="284"/>
      <c r="X39" s="285"/>
      <c r="Y39" s="276"/>
    </row>
    <row r="40" s="274" customFormat="1" ht="26.4" spans="1:25">
      <c r="A40" s="274" t="s">
        <v>2978</v>
      </c>
      <c r="B40" s="276" t="s">
        <v>123</v>
      </c>
      <c r="C40" s="276" t="s">
        <v>16</v>
      </c>
      <c r="D40" s="278" t="s">
        <v>53</v>
      </c>
      <c r="E40" s="247" t="s">
        <v>2872</v>
      </c>
      <c r="F40" s="278" t="s">
        <v>55</v>
      </c>
      <c r="G40" s="278" t="s">
        <v>3003</v>
      </c>
      <c r="H40" s="278" t="s">
        <v>2902</v>
      </c>
      <c r="I40" s="278" t="s">
        <v>22</v>
      </c>
      <c r="J40" s="249">
        <v>70</v>
      </c>
      <c r="K40" s="249">
        <v>70</v>
      </c>
      <c r="L40" s="279"/>
      <c r="M40" s="280">
        <v>3.2</v>
      </c>
      <c r="N40" s="281"/>
      <c r="O40" s="282"/>
      <c r="P40" s="283"/>
      <c r="R40" s="276"/>
      <c r="S40" s="284"/>
      <c r="T40" s="284"/>
      <c r="U40" s="284"/>
      <c r="V40" s="284"/>
      <c r="W40" s="284"/>
      <c r="X40" s="285"/>
      <c r="Y40" s="276"/>
    </row>
    <row r="41" s="275" customFormat="1" ht="26.4" spans="1:25">
      <c r="A41" s="274" t="s">
        <v>2978</v>
      </c>
      <c r="B41" s="276" t="s">
        <v>124</v>
      </c>
      <c r="C41" s="276" t="s">
        <v>16</v>
      </c>
      <c r="D41" s="278" t="s">
        <v>53</v>
      </c>
      <c r="E41" s="247" t="s">
        <v>2872</v>
      </c>
      <c r="F41" s="278" t="s">
        <v>55</v>
      </c>
      <c r="G41" s="278" t="s">
        <v>3004</v>
      </c>
      <c r="H41" s="278" t="s">
        <v>2902</v>
      </c>
      <c r="I41" s="278" t="s">
        <v>22</v>
      </c>
      <c r="J41" s="249">
        <v>13</v>
      </c>
      <c r="K41" s="249">
        <v>13</v>
      </c>
      <c r="L41" s="279"/>
      <c r="M41" s="280">
        <v>3.2</v>
      </c>
      <c r="N41" s="281"/>
      <c r="O41" s="282"/>
      <c r="P41" s="283"/>
      <c r="Q41" s="274"/>
      <c r="R41" s="276"/>
      <c r="S41" s="284"/>
      <c r="T41" s="284"/>
      <c r="U41" s="284"/>
      <c r="V41" s="284"/>
      <c r="W41" s="284"/>
      <c r="X41" s="285"/>
      <c r="Y41" s="276"/>
    </row>
    <row r="42" s="243" customFormat="1" ht="26.4" spans="1:27">
      <c r="A42" s="274" t="s">
        <v>2978</v>
      </c>
      <c r="B42" s="276" t="s">
        <v>126</v>
      </c>
      <c r="C42" s="260" t="s">
        <v>16</v>
      </c>
      <c r="D42" s="260" t="s">
        <v>53</v>
      </c>
      <c r="E42" s="247" t="s">
        <v>2872</v>
      </c>
      <c r="F42" s="260" t="s">
        <v>55</v>
      </c>
      <c r="G42" s="262" t="s">
        <v>3005</v>
      </c>
      <c r="H42" s="260" t="s">
        <v>2913</v>
      </c>
      <c r="I42" s="263" t="s">
        <v>22</v>
      </c>
      <c r="J42" s="270">
        <v>14</v>
      </c>
      <c r="K42" s="292">
        <v>3</v>
      </c>
      <c r="L42" s="270">
        <v>33.6</v>
      </c>
      <c r="M42" s="249">
        <v>3.1</v>
      </c>
      <c r="N42" s="281"/>
      <c r="O42" s="282"/>
      <c r="P42" s="283"/>
      <c r="Q42" s="274"/>
      <c r="R42" s="276"/>
      <c r="S42" s="284"/>
      <c r="T42" s="284"/>
      <c r="U42" s="284"/>
      <c r="V42" s="284"/>
      <c r="W42" s="284"/>
      <c r="X42" s="285"/>
      <c r="Y42" s="276"/>
      <c r="Z42" s="274"/>
      <c r="AA42" s="274"/>
    </row>
    <row r="43" s="243" customFormat="1" ht="26.4" spans="1:27">
      <c r="A43" s="274" t="s">
        <v>2978</v>
      </c>
      <c r="B43" s="276" t="s">
        <v>127</v>
      </c>
      <c r="C43" s="260" t="s">
        <v>16</v>
      </c>
      <c r="D43" s="260" t="s">
        <v>53</v>
      </c>
      <c r="E43" s="247" t="s">
        <v>2872</v>
      </c>
      <c r="F43" s="260" t="s">
        <v>55</v>
      </c>
      <c r="G43" s="262" t="s">
        <v>3006</v>
      </c>
      <c r="H43" s="260" t="s">
        <v>2907</v>
      </c>
      <c r="I43" s="263" t="s">
        <v>22</v>
      </c>
      <c r="J43" s="270">
        <v>1</v>
      </c>
      <c r="K43" s="292">
        <v>1</v>
      </c>
      <c r="L43" s="270">
        <v>4</v>
      </c>
      <c r="M43" s="249">
        <v>3.1</v>
      </c>
      <c r="N43" s="281"/>
      <c r="O43" s="282"/>
      <c r="P43" s="283"/>
      <c r="Q43" s="274"/>
      <c r="R43" s="276"/>
      <c r="S43" s="284"/>
      <c r="T43" s="284"/>
      <c r="U43" s="284"/>
      <c r="V43" s="284"/>
      <c r="W43" s="284"/>
      <c r="X43" s="285"/>
      <c r="Y43" s="276"/>
      <c r="Z43" s="274"/>
      <c r="AA43" s="274"/>
    </row>
    <row r="44" s="243" customFormat="1" ht="26.4" spans="1:27">
      <c r="A44" s="274" t="s">
        <v>2978</v>
      </c>
      <c r="B44" s="276" t="s">
        <v>129</v>
      </c>
      <c r="C44" s="260" t="s">
        <v>16</v>
      </c>
      <c r="D44" s="260" t="s">
        <v>53</v>
      </c>
      <c r="E44" s="247" t="s">
        <v>2872</v>
      </c>
      <c r="F44" s="260" t="s">
        <v>55</v>
      </c>
      <c r="G44" s="262" t="s">
        <v>3007</v>
      </c>
      <c r="H44" s="260" t="s">
        <v>2907</v>
      </c>
      <c r="I44" s="263" t="s">
        <v>22</v>
      </c>
      <c r="J44" s="270">
        <v>13</v>
      </c>
      <c r="K44" s="292">
        <v>13</v>
      </c>
      <c r="L44" s="270">
        <v>70</v>
      </c>
      <c r="M44" s="249">
        <v>3.1</v>
      </c>
      <c r="N44" s="281"/>
      <c r="O44" s="282"/>
      <c r="P44" s="283"/>
      <c r="Q44" s="274"/>
      <c r="R44" s="276"/>
      <c r="S44" s="284"/>
      <c r="T44" s="284"/>
      <c r="U44" s="284"/>
      <c r="V44" s="284"/>
      <c r="W44" s="284"/>
      <c r="X44" s="285"/>
      <c r="Y44" s="276"/>
      <c r="Z44" s="274"/>
      <c r="AA44" s="274"/>
    </row>
    <row r="45" s="243" customFormat="1" ht="26.4" spans="1:27">
      <c r="A45" s="274" t="s">
        <v>2978</v>
      </c>
      <c r="B45" s="276" t="s">
        <v>130</v>
      </c>
      <c r="C45" s="260" t="s">
        <v>16</v>
      </c>
      <c r="D45" s="260" t="s">
        <v>53</v>
      </c>
      <c r="E45" s="247" t="s">
        <v>2872</v>
      </c>
      <c r="F45" s="260" t="s">
        <v>55</v>
      </c>
      <c r="G45" s="262" t="s">
        <v>3008</v>
      </c>
      <c r="H45" s="260" t="s">
        <v>2902</v>
      </c>
      <c r="I45" s="263" t="s">
        <v>22</v>
      </c>
      <c r="J45" s="270">
        <v>14</v>
      </c>
      <c r="K45" s="292">
        <v>14</v>
      </c>
      <c r="L45" s="270">
        <v>14</v>
      </c>
      <c r="M45" s="249">
        <v>3.2</v>
      </c>
      <c r="N45" s="281"/>
      <c r="O45" s="282"/>
      <c r="P45" s="283"/>
      <c r="Q45" s="274"/>
      <c r="R45" s="276"/>
      <c r="S45" s="284"/>
      <c r="T45" s="284"/>
      <c r="U45" s="284"/>
      <c r="V45" s="284"/>
      <c r="W45" s="284"/>
      <c r="X45" s="285"/>
      <c r="Y45" s="276"/>
      <c r="Z45" s="274"/>
      <c r="AA45" s="274"/>
    </row>
    <row r="46" s="243" customFormat="1" ht="26.4" spans="1:27">
      <c r="A46" s="274" t="s">
        <v>2978</v>
      </c>
      <c r="B46" s="276" t="s">
        <v>131</v>
      </c>
      <c r="C46" s="260" t="s">
        <v>16</v>
      </c>
      <c r="D46" s="260" t="s">
        <v>53</v>
      </c>
      <c r="E46" s="247" t="s">
        <v>2872</v>
      </c>
      <c r="F46" s="260" t="s">
        <v>55</v>
      </c>
      <c r="G46" s="262" t="s">
        <v>3009</v>
      </c>
      <c r="H46" s="260" t="s">
        <v>2910</v>
      </c>
      <c r="I46" s="263" t="s">
        <v>22</v>
      </c>
      <c r="J46" s="270">
        <v>28</v>
      </c>
      <c r="K46" s="292">
        <v>6</v>
      </c>
      <c r="L46" s="270">
        <v>141.6</v>
      </c>
      <c r="M46" s="249">
        <v>3.2</v>
      </c>
      <c r="N46" s="281"/>
      <c r="O46" s="282"/>
      <c r="P46" s="283"/>
      <c r="Q46" s="274"/>
      <c r="R46" s="276"/>
      <c r="S46" s="284"/>
      <c r="T46" s="284"/>
      <c r="U46" s="284"/>
      <c r="V46" s="284"/>
      <c r="W46" s="284"/>
      <c r="X46" s="285"/>
      <c r="Y46" s="276"/>
      <c r="Z46" s="274"/>
      <c r="AA46" s="274"/>
    </row>
    <row r="47" s="243" customFormat="1" ht="26.4" spans="1:27">
      <c r="A47" s="274" t="s">
        <v>2978</v>
      </c>
      <c r="B47" s="276" t="s">
        <v>132</v>
      </c>
      <c r="C47" s="260" t="s">
        <v>16</v>
      </c>
      <c r="D47" s="260" t="s">
        <v>53</v>
      </c>
      <c r="E47" s="247" t="s">
        <v>2872</v>
      </c>
      <c r="F47" s="260" t="s">
        <v>55</v>
      </c>
      <c r="G47" s="262" t="s">
        <v>3010</v>
      </c>
      <c r="H47" s="260" t="s">
        <v>2910</v>
      </c>
      <c r="I47" s="263" t="s">
        <v>22</v>
      </c>
      <c r="J47" s="270">
        <v>143</v>
      </c>
      <c r="K47" s="292">
        <v>143</v>
      </c>
      <c r="L47" s="270">
        <v>62.92</v>
      </c>
      <c r="M47" s="291">
        <v>3.2</v>
      </c>
      <c r="N47" s="281"/>
      <c r="O47" s="282"/>
      <c r="P47" s="283"/>
      <c r="Q47" s="274"/>
      <c r="R47" s="276"/>
      <c r="S47" s="284"/>
      <c r="T47" s="284"/>
      <c r="U47" s="284"/>
      <c r="V47" s="284"/>
      <c r="W47" s="284"/>
      <c r="X47" s="285"/>
      <c r="Y47" s="276"/>
      <c r="Z47" s="274"/>
      <c r="AA47" s="274"/>
    </row>
    <row r="48" s="243" customFormat="1" ht="26.4" spans="1:27">
      <c r="A48" s="274" t="s">
        <v>2978</v>
      </c>
      <c r="B48" s="276" t="s">
        <v>135</v>
      </c>
      <c r="C48" s="260" t="s">
        <v>16</v>
      </c>
      <c r="D48" s="260" t="s">
        <v>53</v>
      </c>
      <c r="E48" s="247" t="s">
        <v>2872</v>
      </c>
      <c r="F48" s="260" t="s">
        <v>55</v>
      </c>
      <c r="G48" s="262" t="s">
        <v>3011</v>
      </c>
      <c r="H48" s="260" t="s">
        <v>2902</v>
      </c>
      <c r="I48" s="263" t="s">
        <v>22</v>
      </c>
      <c r="J48" s="270">
        <v>42</v>
      </c>
      <c r="K48" s="292">
        <v>42</v>
      </c>
      <c r="L48" s="270">
        <v>24</v>
      </c>
      <c r="M48" s="249">
        <v>3.2</v>
      </c>
      <c r="N48" s="281"/>
      <c r="O48" s="282"/>
      <c r="P48" s="283"/>
      <c r="Q48" s="274"/>
      <c r="R48" s="276"/>
      <c r="S48" s="284"/>
      <c r="T48" s="284"/>
      <c r="U48" s="284"/>
      <c r="V48" s="284"/>
      <c r="W48" s="284"/>
      <c r="X48" s="285"/>
      <c r="Y48" s="276"/>
      <c r="Z48" s="274"/>
      <c r="AA48" s="274"/>
    </row>
    <row r="49" s="243" customFormat="1" ht="26.4" spans="1:27">
      <c r="A49" s="274" t="s">
        <v>2978</v>
      </c>
      <c r="B49" s="276" t="s">
        <v>137</v>
      </c>
      <c r="C49" s="260" t="s">
        <v>16</v>
      </c>
      <c r="D49" s="260" t="s">
        <v>53</v>
      </c>
      <c r="E49" s="247" t="s">
        <v>2872</v>
      </c>
      <c r="F49" s="260" t="s">
        <v>55</v>
      </c>
      <c r="G49" s="262" t="s">
        <v>3012</v>
      </c>
      <c r="H49" s="260" t="s">
        <v>2910</v>
      </c>
      <c r="I49" s="263" t="s">
        <v>22</v>
      </c>
      <c r="J49" s="270">
        <v>28</v>
      </c>
      <c r="K49" s="292">
        <v>28</v>
      </c>
      <c r="L49" s="270">
        <v>8</v>
      </c>
      <c r="M49" s="249">
        <v>3.2</v>
      </c>
      <c r="N49" s="281"/>
      <c r="O49" s="282"/>
      <c r="P49" s="283"/>
      <c r="Q49" s="274"/>
      <c r="R49" s="276"/>
      <c r="S49" s="284"/>
      <c r="T49" s="284"/>
      <c r="U49" s="284"/>
      <c r="V49" s="284"/>
      <c r="W49" s="284"/>
      <c r="X49" s="285"/>
      <c r="Y49" s="276"/>
      <c r="Z49" s="274"/>
      <c r="AA49" s="274"/>
    </row>
    <row r="50" s="243" customFormat="1" ht="26.4" spans="1:27">
      <c r="A50" s="274" t="s">
        <v>2978</v>
      </c>
      <c r="B50" s="276" t="s">
        <v>138</v>
      </c>
      <c r="C50" s="260" t="s">
        <v>16</v>
      </c>
      <c r="D50" s="260" t="s">
        <v>53</v>
      </c>
      <c r="E50" s="247" t="s">
        <v>2872</v>
      </c>
      <c r="F50" s="260" t="s">
        <v>55</v>
      </c>
      <c r="G50" s="262" t="s">
        <v>2917</v>
      </c>
      <c r="H50" s="260" t="s">
        <v>3013</v>
      </c>
      <c r="I50" s="263" t="s">
        <v>22</v>
      </c>
      <c r="J50" s="270">
        <v>25</v>
      </c>
      <c r="K50" s="292">
        <v>6</v>
      </c>
      <c r="L50" s="270">
        <v>82.8</v>
      </c>
      <c r="M50" s="249">
        <v>3.2</v>
      </c>
      <c r="N50" s="281"/>
      <c r="O50" s="282"/>
      <c r="P50" s="283"/>
      <c r="Q50" s="274"/>
      <c r="R50" s="276"/>
      <c r="S50" s="284"/>
      <c r="T50" s="284"/>
      <c r="U50" s="284"/>
      <c r="V50" s="284"/>
      <c r="W50" s="284"/>
      <c r="X50" s="285"/>
      <c r="Y50" s="276"/>
      <c r="Z50" s="274"/>
      <c r="AA50" s="274"/>
    </row>
    <row r="51" s="243" customFormat="1" ht="26.4" spans="1:27">
      <c r="A51" s="274" t="s">
        <v>2978</v>
      </c>
      <c r="B51" s="276" t="s">
        <v>139</v>
      </c>
      <c r="C51" s="260" t="s">
        <v>16</v>
      </c>
      <c r="D51" s="260" t="s">
        <v>53</v>
      </c>
      <c r="E51" s="247" t="s">
        <v>2872</v>
      </c>
      <c r="F51" s="260" t="s">
        <v>55</v>
      </c>
      <c r="G51" s="262" t="s">
        <v>3014</v>
      </c>
      <c r="H51" s="260" t="s">
        <v>3013</v>
      </c>
      <c r="I51" s="263" t="s">
        <v>22</v>
      </c>
      <c r="J51" s="270">
        <v>1</v>
      </c>
      <c r="K51" s="292">
        <v>1</v>
      </c>
      <c r="L51" s="270">
        <v>1.2</v>
      </c>
      <c r="M51" s="249">
        <v>3.2</v>
      </c>
      <c r="N51" s="281"/>
      <c r="O51" s="282"/>
      <c r="P51" s="283"/>
      <c r="Q51" s="274"/>
      <c r="R51" s="276"/>
      <c r="S51" s="284"/>
      <c r="T51" s="284"/>
      <c r="U51" s="284"/>
      <c r="V51" s="284"/>
      <c r="W51" s="284"/>
      <c r="X51" s="285"/>
      <c r="Y51" s="276"/>
      <c r="Z51" s="274"/>
      <c r="AA51" s="274"/>
    </row>
    <row r="52" s="243" customFormat="1" ht="26.4" spans="1:27">
      <c r="A52" s="274" t="s">
        <v>2978</v>
      </c>
      <c r="B52" s="276" t="s">
        <v>141</v>
      </c>
      <c r="C52" s="260" t="s">
        <v>16</v>
      </c>
      <c r="D52" s="260" t="s">
        <v>53</v>
      </c>
      <c r="E52" s="247" t="s">
        <v>2872</v>
      </c>
      <c r="F52" s="260" t="s">
        <v>55</v>
      </c>
      <c r="G52" s="262" t="s">
        <v>2912</v>
      </c>
      <c r="H52" s="260" t="s">
        <v>2913</v>
      </c>
      <c r="I52" s="263" t="s">
        <v>22</v>
      </c>
      <c r="J52" s="270">
        <v>68</v>
      </c>
      <c r="K52" s="292">
        <v>68</v>
      </c>
      <c r="L52" s="270">
        <v>126</v>
      </c>
      <c r="M52" s="249">
        <v>3.1</v>
      </c>
      <c r="N52" s="281"/>
      <c r="O52" s="282"/>
      <c r="P52" s="283"/>
      <c r="Q52" s="274"/>
      <c r="R52" s="276"/>
      <c r="S52" s="284"/>
      <c r="T52" s="284"/>
      <c r="U52" s="284"/>
      <c r="V52" s="284"/>
      <c r="W52" s="284"/>
      <c r="X52" s="285"/>
      <c r="Y52" s="276"/>
      <c r="Z52" s="274"/>
      <c r="AA52" s="274"/>
    </row>
    <row r="53" s="243" customFormat="1" ht="26.4" spans="1:27">
      <c r="A53" s="274" t="s">
        <v>2978</v>
      </c>
      <c r="B53" s="276" t="s">
        <v>143</v>
      </c>
      <c r="C53" s="260" t="s">
        <v>16</v>
      </c>
      <c r="D53" s="260" t="s">
        <v>53</v>
      </c>
      <c r="E53" s="247" t="s">
        <v>2872</v>
      </c>
      <c r="F53" s="260" t="s">
        <v>55</v>
      </c>
      <c r="G53" s="262" t="s">
        <v>3015</v>
      </c>
      <c r="H53" s="260" t="s">
        <v>2884</v>
      </c>
      <c r="I53" s="263" t="s">
        <v>22</v>
      </c>
      <c r="J53" s="270">
        <v>13</v>
      </c>
      <c r="K53" s="292">
        <v>3</v>
      </c>
      <c r="L53" s="270">
        <v>9.6</v>
      </c>
      <c r="M53" s="249">
        <v>3.1</v>
      </c>
      <c r="N53" s="281"/>
      <c r="O53" s="282"/>
      <c r="P53" s="283"/>
      <c r="Q53" s="274"/>
      <c r="R53" s="276"/>
      <c r="S53" s="284"/>
      <c r="T53" s="284"/>
      <c r="U53" s="284"/>
      <c r="V53" s="284"/>
      <c r="W53" s="284"/>
      <c r="X53" s="285"/>
      <c r="Y53" s="276"/>
      <c r="Z53" s="274"/>
      <c r="AA53" s="274"/>
    </row>
    <row r="54" s="243" customFormat="1" ht="26.4" spans="1:27">
      <c r="A54" s="274" t="s">
        <v>2978</v>
      </c>
      <c r="B54" s="276" t="s">
        <v>145</v>
      </c>
      <c r="C54" s="260" t="s">
        <v>16</v>
      </c>
      <c r="D54" s="260" t="s">
        <v>53</v>
      </c>
      <c r="E54" s="247" t="s">
        <v>2872</v>
      </c>
      <c r="F54" s="260" t="s">
        <v>55</v>
      </c>
      <c r="G54" s="262" t="s">
        <v>3016</v>
      </c>
      <c r="H54" s="260" t="s">
        <v>3017</v>
      </c>
      <c r="I54" s="263" t="s">
        <v>22</v>
      </c>
      <c r="J54" s="270">
        <v>16</v>
      </c>
      <c r="K54" s="292">
        <v>4</v>
      </c>
      <c r="L54" s="270">
        <v>5218.8</v>
      </c>
      <c r="M54" s="249">
        <v>3.2</v>
      </c>
      <c r="N54" s="281"/>
      <c r="O54" s="282"/>
      <c r="P54" s="283"/>
      <c r="Q54" s="274"/>
      <c r="R54" s="276"/>
      <c r="S54" s="284"/>
      <c r="T54" s="284"/>
      <c r="U54" s="284"/>
      <c r="V54" s="284"/>
      <c r="W54" s="284"/>
      <c r="X54" s="285"/>
      <c r="Y54" s="276"/>
      <c r="Z54" s="274"/>
      <c r="AA54" s="274"/>
    </row>
    <row r="55" s="243" customFormat="1" ht="26.4" spans="1:27">
      <c r="A55" s="274" t="s">
        <v>2978</v>
      </c>
      <c r="B55" s="276" t="s">
        <v>146</v>
      </c>
      <c r="C55" s="260" t="s">
        <v>16</v>
      </c>
      <c r="D55" s="260" t="s">
        <v>53</v>
      </c>
      <c r="E55" s="247" t="s">
        <v>2872</v>
      </c>
      <c r="F55" s="260" t="s">
        <v>55</v>
      </c>
      <c r="G55" s="262" t="s">
        <v>3018</v>
      </c>
      <c r="H55" s="260" t="s">
        <v>3019</v>
      </c>
      <c r="I55" s="263" t="s">
        <v>22</v>
      </c>
      <c r="J55" s="270">
        <v>16</v>
      </c>
      <c r="K55" s="292">
        <v>4</v>
      </c>
      <c r="L55" s="270">
        <v>2688</v>
      </c>
      <c r="M55" s="249">
        <v>3.2</v>
      </c>
      <c r="N55" s="281"/>
      <c r="O55" s="282"/>
      <c r="P55" s="283"/>
      <c r="Q55" s="274"/>
      <c r="R55" s="276"/>
      <c r="S55" s="284"/>
      <c r="T55" s="284"/>
      <c r="U55" s="284"/>
      <c r="V55" s="284"/>
      <c r="W55" s="284"/>
      <c r="X55" s="285"/>
      <c r="Y55" s="276"/>
      <c r="Z55" s="274"/>
      <c r="AA55" s="274"/>
    </row>
    <row r="56" s="243" customFormat="1" ht="26.4" spans="1:27">
      <c r="A56" s="274" t="s">
        <v>2978</v>
      </c>
      <c r="B56" s="276" t="s">
        <v>147</v>
      </c>
      <c r="C56" s="260" t="s">
        <v>16</v>
      </c>
      <c r="D56" s="260" t="s">
        <v>53</v>
      </c>
      <c r="E56" s="247" t="s">
        <v>2872</v>
      </c>
      <c r="F56" s="260" t="s">
        <v>55</v>
      </c>
      <c r="G56" s="262" t="s">
        <v>3020</v>
      </c>
      <c r="H56" s="260" t="s">
        <v>3013</v>
      </c>
      <c r="I56" s="263" t="s">
        <v>22</v>
      </c>
      <c r="J56" s="270">
        <v>16</v>
      </c>
      <c r="K56" s="292">
        <v>4</v>
      </c>
      <c r="L56" s="270">
        <v>884.4</v>
      </c>
      <c r="M56" s="249">
        <v>3.2</v>
      </c>
      <c r="N56" s="281"/>
      <c r="O56" s="282"/>
      <c r="P56" s="283"/>
      <c r="Q56" s="274"/>
      <c r="R56" s="276"/>
      <c r="S56" s="284"/>
      <c r="T56" s="284"/>
      <c r="U56" s="284"/>
      <c r="V56" s="284"/>
      <c r="W56" s="284"/>
      <c r="X56" s="285"/>
      <c r="Y56" s="276"/>
      <c r="Z56" s="274"/>
      <c r="AA56" s="274"/>
    </row>
    <row r="57" s="243" customFormat="1" ht="26.4" spans="1:27">
      <c r="A57" s="274" t="s">
        <v>2978</v>
      </c>
      <c r="B57" s="276" t="s">
        <v>148</v>
      </c>
      <c r="C57" s="260" t="s">
        <v>16</v>
      </c>
      <c r="D57" s="260" t="s">
        <v>53</v>
      </c>
      <c r="E57" s="247" t="s">
        <v>2872</v>
      </c>
      <c r="F57" s="260" t="s">
        <v>55</v>
      </c>
      <c r="G57" s="262" t="s">
        <v>3021</v>
      </c>
      <c r="H57" s="260" t="s">
        <v>3013</v>
      </c>
      <c r="I57" s="263" t="s">
        <v>22</v>
      </c>
      <c r="J57" s="270">
        <v>13</v>
      </c>
      <c r="K57" s="292">
        <v>3</v>
      </c>
      <c r="L57" s="270">
        <v>61.2</v>
      </c>
      <c r="M57" s="249">
        <v>3.2</v>
      </c>
      <c r="N57" s="281"/>
      <c r="O57" s="282"/>
      <c r="P57" s="283"/>
      <c r="Q57" s="274"/>
      <c r="R57" s="276"/>
      <c r="S57" s="284"/>
      <c r="T57" s="284"/>
      <c r="U57" s="284"/>
      <c r="V57" s="284"/>
      <c r="W57" s="284"/>
      <c r="X57" s="285"/>
      <c r="Y57" s="276"/>
      <c r="Z57" s="274"/>
      <c r="AA57" s="274"/>
    </row>
    <row r="58" s="243" customFormat="1" ht="26.4" spans="1:27">
      <c r="A58" s="274" t="s">
        <v>2978</v>
      </c>
      <c r="B58" s="276" t="s">
        <v>149</v>
      </c>
      <c r="C58" s="260" t="s">
        <v>16</v>
      </c>
      <c r="D58" s="260" t="s">
        <v>53</v>
      </c>
      <c r="E58" s="247" t="s">
        <v>2872</v>
      </c>
      <c r="F58" s="260" t="s">
        <v>55</v>
      </c>
      <c r="G58" s="262" t="s">
        <v>3022</v>
      </c>
      <c r="H58" s="260" t="s">
        <v>3013</v>
      </c>
      <c r="I58" s="263" t="s">
        <v>22</v>
      </c>
      <c r="J58" s="270">
        <v>12</v>
      </c>
      <c r="K58" s="292">
        <v>12</v>
      </c>
      <c r="L58" s="270">
        <v>22</v>
      </c>
      <c r="M58" s="249">
        <v>3.2</v>
      </c>
      <c r="N58" s="281"/>
      <c r="O58" s="282"/>
      <c r="P58" s="283"/>
      <c r="Q58" s="274"/>
      <c r="R58" s="276"/>
      <c r="S58" s="284"/>
      <c r="T58" s="284"/>
      <c r="U58" s="284"/>
      <c r="V58" s="284"/>
      <c r="W58" s="284"/>
      <c r="X58" s="285"/>
      <c r="Y58" s="276"/>
      <c r="Z58" s="274"/>
      <c r="AA58" s="274"/>
    </row>
    <row r="59" s="243" customFormat="1" ht="26.4" spans="1:27">
      <c r="A59" s="274" t="s">
        <v>2978</v>
      </c>
      <c r="B59" s="276" t="s">
        <v>150</v>
      </c>
      <c r="C59" s="260" t="s">
        <v>16</v>
      </c>
      <c r="D59" s="260" t="s">
        <v>53</v>
      </c>
      <c r="E59" s="247" t="s">
        <v>2872</v>
      </c>
      <c r="F59" s="260" t="s">
        <v>55</v>
      </c>
      <c r="G59" s="262" t="s">
        <v>3023</v>
      </c>
      <c r="H59" s="260" t="s">
        <v>3013</v>
      </c>
      <c r="I59" s="263" t="s">
        <v>22</v>
      </c>
      <c r="J59" s="270">
        <v>1</v>
      </c>
      <c r="K59" s="292">
        <v>1</v>
      </c>
      <c r="L59" s="270">
        <v>0</v>
      </c>
      <c r="M59" s="249">
        <v>3.2</v>
      </c>
      <c r="N59" s="281"/>
      <c r="O59" s="282"/>
      <c r="P59" s="283"/>
      <c r="Q59" s="274"/>
      <c r="R59" s="276"/>
      <c r="S59" s="284"/>
      <c r="T59" s="284"/>
      <c r="U59" s="284"/>
      <c r="V59" s="284"/>
      <c r="W59" s="284"/>
      <c r="X59" s="285"/>
      <c r="Y59" s="276"/>
      <c r="Z59" s="274"/>
      <c r="AA59" s="274"/>
    </row>
    <row r="60" s="243" customFormat="1" ht="26.4" spans="1:27">
      <c r="A60" s="274" t="s">
        <v>2978</v>
      </c>
      <c r="B60" s="276" t="s">
        <v>152</v>
      </c>
      <c r="C60" s="260" t="s">
        <v>16</v>
      </c>
      <c r="D60" s="260" t="s">
        <v>53</v>
      </c>
      <c r="E60" s="247" t="s">
        <v>2872</v>
      </c>
      <c r="F60" s="260" t="s">
        <v>55</v>
      </c>
      <c r="G60" s="262" t="s">
        <v>3024</v>
      </c>
      <c r="H60" s="260" t="s">
        <v>3013</v>
      </c>
      <c r="I60" s="263" t="s">
        <v>22</v>
      </c>
      <c r="J60" s="270">
        <v>13</v>
      </c>
      <c r="K60" s="292">
        <v>3</v>
      </c>
      <c r="L60" s="270">
        <v>1326</v>
      </c>
      <c r="M60" s="249">
        <v>3.2</v>
      </c>
      <c r="N60" s="281"/>
      <c r="O60" s="282"/>
      <c r="P60" s="283"/>
      <c r="Q60" s="274"/>
      <c r="R60" s="276"/>
      <c r="S60" s="284"/>
      <c r="T60" s="284"/>
      <c r="U60" s="284"/>
      <c r="V60" s="284"/>
      <c r="W60" s="284"/>
      <c r="X60" s="285"/>
      <c r="Y60" s="276"/>
      <c r="Z60" s="274"/>
      <c r="AA60" s="274"/>
    </row>
    <row r="61" s="243" customFormat="1" ht="26.4" spans="1:27">
      <c r="A61" s="274" t="s">
        <v>2978</v>
      </c>
      <c r="B61" s="276" t="s">
        <v>154</v>
      </c>
      <c r="C61" s="260" t="s">
        <v>16</v>
      </c>
      <c r="D61" s="260" t="s">
        <v>53</v>
      </c>
      <c r="E61" s="247" t="s">
        <v>2872</v>
      </c>
      <c r="F61" s="260" t="s">
        <v>55</v>
      </c>
      <c r="G61" s="262" t="s">
        <v>3025</v>
      </c>
      <c r="H61" s="260" t="s">
        <v>3013</v>
      </c>
      <c r="I61" s="263" t="s">
        <v>22</v>
      </c>
      <c r="J61" s="270">
        <v>2</v>
      </c>
      <c r="K61" s="292">
        <v>1</v>
      </c>
      <c r="L61" s="270">
        <v>100.8</v>
      </c>
      <c r="M61" s="249">
        <v>3.2</v>
      </c>
      <c r="N61" s="281"/>
      <c r="O61" s="282"/>
      <c r="P61" s="283"/>
      <c r="Q61" s="274"/>
      <c r="R61" s="276"/>
      <c r="S61" s="284"/>
      <c r="T61" s="284"/>
      <c r="U61" s="284"/>
      <c r="V61" s="284"/>
      <c r="W61" s="284"/>
      <c r="X61" s="285"/>
      <c r="Y61" s="276"/>
      <c r="Z61" s="274"/>
      <c r="AA61" s="274"/>
    </row>
    <row r="62" s="243" customFormat="1" ht="26.4" spans="1:27">
      <c r="A62" s="274" t="s">
        <v>2978</v>
      </c>
      <c r="B62" s="276" t="s">
        <v>156</v>
      </c>
      <c r="C62" s="260" t="s">
        <v>16</v>
      </c>
      <c r="D62" s="260" t="s">
        <v>53</v>
      </c>
      <c r="E62" s="247" t="s">
        <v>2872</v>
      </c>
      <c r="F62" s="260" t="s">
        <v>55</v>
      </c>
      <c r="G62" s="262" t="s">
        <v>3026</v>
      </c>
      <c r="H62" s="260" t="s">
        <v>3013</v>
      </c>
      <c r="I62" s="263" t="s">
        <v>22</v>
      </c>
      <c r="J62" s="270">
        <v>13</v>
      </c>
      <c r="K62" s="292">
        <v>3</v>
      </c>
      <c r="L62" s="270">
        <v>6098.4</v>
      </c>
      <c r="M62" s="249">
        <v>3.2</v>
      </c>
      <c r="N62" s="281"/>
      <c r="O62" s="282"/>
      <c r="P62" s="283"/>
      <c r="Q62" s="274"/>
      <c r="R62" s="276"/>
      <c r="S62" s="284"/>
      <c r="T62" s="284"/>
      <c r="U62" s="284"/>
      <c r="V62" s="284"/>
      <c r="W62" s="284"/>
      <c r="X62" s="285"/>
      <c r="Y62" s="276"/>
      <c r="Z62" s="274"/>
      <c r="AA62" s="274"/>
    </row>
    <row r="63" s="243" customFormat="1" ht="26.4" spans="1:27">
      <c r="A63" s="274" t="s">
        <v>2978</v>
      </c>
      <c r="B63" s="276" t="s">
        <v>158</v>
      </c>
      <c r="C63" s="260" t="s">
        <v>16</v>
      </c>
      <c r="D63" s="260" t="s">
        <v>53</v>
      </c>
      <c r="E63" s="247" t="s">
        <v>2872</v>
      </c>
      <c r="F63" s="260" t="s">
        <v>55</v>
      </c>
      <c r="G63" s="262" t="s">
        <v>3027</v>
      </c>
      <c r="H63" s="260" t="s">
        <v>2886</v>
      </c>
      <c r="I63" s="263" t="s">
        <v>22</v>
      </c>
      <c r="J63" s="270">
        <v>13</v>
      </c>
      <c r="K63" s="292">
        <v>3</v>
      </c>
      <c r="L63" s="270">
        <v>9.6</v>
      </c>
      <c r="M63" s="249">
        <v>3.1</v>
      </c>
      <c r="N63" s="281"/>
      <c r="O63" s="282"/>
      <c r="P63" s="283"/>
      <c r="Q63" s="274"/>
      <c r="R63" s="276"/>
      <c r="S63" s="284"/>
      <c r="T63" s="284"/>
      <c r="U63" s="284"/>
      <c r="V63" s="284"/>
      <c r="W63" s="284"/>
      <c r="X63" s="285"/>
      <c r="Y63" s="276"/>
      <c r="Z63" s="274"/>
      <c r="AA63" s="274"/>
    </row>
    <row r="64" s="243" customFormat="1" ht="26.4" spans="1:27">
      <c r="A64" s="274" t="s">
        <v>2978</v>
      </c>
      <c r="B64" s="276" t="s">
        <v>160</v>
      </c>
      <c r="C64" s="260" t="s">
        <v>16</v>
      </c>
      <c r="D64" s="260" t="s">
        <v>53</v>
      </c>
      <c r="E64" s="247" t="s">
        <v>2872</v>
      </c>
      <c r="F64" s="260" t="s">
        <v>55</v>
      </c>
      <c r="G64" s="262" t="s">
        <v>2918</v>
      </c>
      <c r="H64" s="260" t="s">
        <v>2886</v>
      </c>
      <c r="I64" s="263" t="s">
        <v>22</v>
      </c>
      <c r="J64" s="270">
        <v>13</v>
      </c>
      <c r="K64" s="292">
        <v>3</v>
      </c>
      <c r="L64" s="270">
        <v>16.8</v>
      </c>
      <c r="M64" s="249">
        <v>3.1</v>
      </c>
      <c r="N64" s="281"/>
      <c r="O64" s="282"/>
      <c r="P64" s="283"/>
      <c r="Q64" s="274"/>
      <c r="R64" s="276"/>
      <c r="S64" s="284"/>
      <c r="T64" s="284"/>
      <c r="U64" s="284"/>
      <c r="V64" s="284"/>
      <c r="W64" s="284"/>
      <c r="X64" s="285"/>
      <c r="Y64" s="276"/>
      <c r="Z64" s="274"/>
      <c r="AA64" s="274"/>
    </row>
    <row r="65" s="244" customFormat="1" ht="26.4" spans="1:27">
      <c r="A65" s="274" t="s">
        <v>2978</v>
      </c>
      <c r="B65" s="276" t="s">
        <v>161</v>
      </c>
      <c r="C65" s="260" t="s">
        <v>16</v>
      </c>
      <c r="D65" s="260" t="s">
        <v>53</v>
      </c>
      <c r="E65" s="247" t="s">
        <v>2872</v>
      </c>
      <c r="F65" s="260" t="s">
        <v>55</v>
      </c>
      <c r="G65" s="262" t="s">
        <v>3028</v>
      </c>
      <c r="H65" s="260" t="s">
        <v>3013</v>
      </c>
      <c r="I65" s="263" t="s">
        <v>22</v>
      </c>
      <c r="J65" s="270">
        <v>13</v>
      </c>
      <c r="K65" s="292">
        <v>3</v>
      </c>
      <c r="L65" s="270">
        <v>4365.6</v>
      </c>
      <c r="M65" s="249">
        <v>3.2</v>
      </c>
      <c r="N65" s="281"/>
      <c r="O65" s="282"/>
      <c r="P65" s="283"/>
      <c r="Q65" s="274"/>
      <c r="R65" s="276"/>
      <c r="S65" s="284"/>
      <c r="T65" s="284"/>
      <c r="U65" s="284"/>
      <c r="V65" s="284"/>
      <c r="W65" s="284"/>
      <c r="X65" s="285"/>
      <c r="Y65" s="276"/>
      <c r="Z65" s="274"/>
      <c r="AA65" s="274"/>
    </row>
    <row r="66" s="244" customFormat="1" ht="26.4" spans="1:27">
      <c r="A66" s="274" t="s">
        <v>2978</v>
      </c>
      <c r="B66" s="276" t="s">
        <v>162</v>
      </c>
      <c r="C66" s="260" t="s">
        <v>16</v>
      </c>
      <c r="D66" s="260" t="s">
        <v>53</v>
      </c>
      <c r="E66" s="247" t="s">
        <v>2872</v>
      </c>
      <c r="F66" s="260" t="s">
        <v>55</v>
      </c>
      <c r="G66" s="262" t="s">
        <v>3029</v>
      </c>
      <c r="H66" s="260" t="s">
        <v>3013</v>
      </c>
      <c r="I66" s="263" t="s">
        <v>22</v>
      </c>
      <c r="J66" s="270">
        <v>13</v>
      </c>
      <c r="K66" s="292">
        <v>3</v>
      </c>
      <c r="L66" s="270">
        <v>1923.6</v>
      </c>
      <c r="M66" s="249">
        <v>3.2</v>
      </c>
      <c r="N66" s="281"/>
      <c r="O66" s="282"/>
      <c r="P66" s="283"/>
      <c r="Q66" s="274"/>
      <c r="R66" s="276"/>
      <c r="S66" s="284"/>
      <c r="T66" s="284"/>
      <c r="U66" s="284"/>
      <c r="V66" s="284"/>
      <c r="W66" s="284"/>
      <c r="X66" s="285"/>
      <c r="Y66" s="276"/>
      <c r="Z66" s="274"/>
      <c r="AA66" s="274"/>
    </row>
    <row r="67" s="244" customFormat="1" ht="26.4" spans="1:27">
      <c r="A67" s="274" t="s">
        <v>2978</v>
      </c>
      <c r="B67" s="276" t="s">
        <v>163</v>
      </c>
      <c r="C67" s="260" t="s">
        <v>16</v>
      </c>
      <c r="D67" s="260" t="s">
        <v>53</v>
      </c>
      <c r="E67" s="247" t="s">
        <v>2872</v>
      </c>
      <c r="F67" s="260" t="s">
        <v>55</v>
      </c>
      <c r="G67" s="262" t="s">
        <v>3030</v>
      </c>
      <c r="H67" s="260" t="s">
        <v>3013</v>
      </c>
      <c r="I67" s="263" t="s">
        <v>22</v>
      </c>
      <c r="J67" s="249">
        <v>26</v>
      </c>
      <c r="K67" s="292">
        <v>6</v>
      </c>
      <c r="L67" s="270">
        <v>41846.4</v>
      </c>
      <c r="M67" s="249">
        <v>3.2</v>
      </c>
      <c r="N67" s="281"/>
      <c r="O67" s="282"/>
      <c r="P67" s="283"/>
      <c r="Q67" s="274"/>
      <c r="R67" s="276"/>
      <c r="S67" s="284"/>
      <c r="T67" s="284"/>
      <c r="U67" s="284"/>
      <c r="V67" s="284"/>
      <c r="W67" s="284"/>
      <c r="X67" s="285"/>
      <c r="Y67" s="276"/>
      <c r="Z67" s="274"/>
      <c r="AA67" s="274"/>
    </row>
    <row r="68" s="244" customFormat="1" ht="26.4" spans="1:27">
      <c r="A68" s="274" t="s">
        <v>2978</v>
      </c>
      <c r="B68" s="276" t="s">
        <v>164</v>
      </c>
      <c r="C68" s="260" t="s">
        <v>16</v>
      </c>
      <c r="D68" s="260" t="s">
        <v>53</v>
      </c>
      <c r="E68" s="247" t="s">
        <v>2872</v>
      </c>
      <c r="F68" s="260" t="s">
        <v>55</v>
      </c>
      <c r="G68" s="262" t="s">
        <v>3031</v>
      </c>
      <c r="H68" s="260" t="s">
        <v>3013</v>
      </c>
      <c r="I68" s="263" t="s">
        <v>22</v>
      </c>
      <c r="J68" s="249">
        <v>13</v>
      </c>
      <c r="K68" s="292">
        <v>3</v>
      </c>
      <c r="L68" s="270">
        <v>3224.4</v>
      </c>
      <c r="M68" s="249">
        <v>3.2</v>
      </c>
      <c r="N68" s="281"/>
      <c r="O68" s="282"/>
      <c r="P68" s="283"/>
      <c r="Q68" s="274"/>
      <c r="R68" s="276"/>
      <c r="S68" s="284"/>
      <c r="T68" s="284"/>
      <c r="U68" s="284"/>
      <c r="V68" s="284"/>
      <c r="W68" s="284"/>
      <c r="X68" s="285"/>
      <c r="Y68" s="276"/>
      <c r="Z68" s="274"/>
      <c r="AA68" s="274"/>
    </row>
    <row r="69" s="243" customFormat="1" ht="26.4" spans="1:27">
      <c r="A69" s="274" t="s">
        <v>2978</v>
      </c>
      <c r="B69" s="276" t="s">
        <v>165</v>
      </c>
      <c r="C69" s="260" t="s">
        <v>16</v>
      </c>
      <c r="D69" s="260" t="s">
        <v>53</v>
      </c>
      <c r="E69" s="247" t="s">
        <v>2872</v>
      </c>
      <c r="F69" s="260" t="s">
        <v>55</v>
      </c>
      <c r="G69" s="262" t="s">
        <v>3032</v>
      </c>
      <c r="H69" s="260" t="s">
        <v>3013</v>
      </c>
      <c r="I69" s="263" t="s">
        <v>22</v>
      </c>
      <c r="J69" s="249">
        <v>13</v>
      </c>
      <c r="K69" s="292">
        <v>3</v>
      </c>
      <c r="L69" s="270">
        <v>907.2</v>
      </c>
      <c r="M69" s="249">
        <v>3.2</v>
      </c>
      <c r="N69" s="281"/>
      <c r="O69" s="282"/>
      <c r="P69" s="283"/>
      <c r="Q69" s="274"/>
      <c r="R69" s="276"/>
      <c r="S69" s="284"/>
      <c r="T69" s="284"/>
      <c r="U69" s="284"/>
      <c r="V69" s="284"/>
      <c r="W69" s="284"/>
      <c r="X69" s="285"/>
      <c r="Y69" s="276"/>
      <c r="Z69" s="274"/>
      <c r="AA69" s="274"/>
    </row>
    <row r="70" s="244" customFormat="1" ht="26.4" spans="1:27">
      <c r="A70" s="274" t="s">
        <v>2978</v>
      </c>
      <c r="B70" s="276" t="s">
        <v>166</v>
      </c>
      <c r="C70" s="260" t="s">
        <v>16</v>
      </c>
      <c r="D70" s="260" t="s">
        <v>53</v>
      </c>
      <c r="E70" s="247" t="s">
        <v>2872</v>
      </c>
      <c r="F70" s="260" t="s">
        <v>55</v>
      </c>
      <c r="G70" s="262" t="s">
        <v>3033</v>
      </c>
      <c r="H70" s="260" t="s">
        <v>3013</v>
      </c>
      <c r="I70" s="263" t="s">
        <v>22</v>
      </c>
      <c r="J70" s="249">
        <v>13</v>
      </c>
      <c r="K70" s="292">
        <v>3</v>
      </c>
      <c r="L70" s="270">
        <v>1513.2</v>
      </c>
      <c r="M70" s="249">
        <v>3.2</v>
      </c>
      <c r="N70" s="281"/>
      <c r="O70" s="282"/>
      <c r="P70" s="283"/>
      <c r="Q70" s="274"/>
      <c r="R70" s="276"/>
      <c r="S70" s="284"/>
      <c r="T70" s="284"/>
      <c r="U70" s="284"/>
      <c r="V70" s="284"/>
      <c r="W70" s="284"/>
      <c r="X70" s="285"/>
      <c r="Y70" s="276"/>
      <c r="Z70" s="274"/>
      <c r="AA70" s="274"/>
    </row>
    <row r="71" s="244" customFormat="1" ht="26.4" spans="1:27">
      <c r="A71" s="274" t="s">
        <v>2978</v>
      </c>
      <c r="B71" s="276" t="s">
        <v>168</v>
      </c>
      <c r="C71" s="260" t="s">
        <v>16</v>
      </c>
      <c r="D71" s="260" t="s">
        <v>53</v>
      </c>
      <c r="E71" s="247" t="s">
        <v>2872</v>
      </c>
      <c r="F71" s="260" t="s">
        <v>55</v>
      </c>
      <c r="G71" s="262" t="s">
        <v>2917</v>
      </c>
      <c r="H71" s="260" t="s">
        <v>2913</v>
      </c>
      <c r="I71" s="263" t="s">
        <v>22</v>
      </c>
      <c r="J71" s="249">
        <v>13</v>
      </c>
      <c r="K71" s="292">
        <v>3</v>
      </c>
      <c r="L71" s="270">
        <v>43.2</v>
      </c>
      <c r="M71" s="249">
        <v>3.2</v>
      </c>
      <c r="N71" s="281"/>
      <c r="O71" s="282"/>
      <c r="P71" s="283"/>
      <c r="Q71" s="274"/>
      <c r="R71" s="276"/>
      <c r="S71" s="284"/>
      <c r="T71" s="284"/>
      <c r="U71" s="284"/>
      <c r="V71" s="284"/>
      <c r="W71" s="284"/>
      <c r="X71" s="285"/>
      <c r="Y71" s="276"/>
      <c r="Z71" s="274"/>
      <c r="AA71" s="274"/>
    </row>
    <row r="72" s="244" customFormat="1" ht="26.4" spans="1:27">
      <c r="A72" s="274" t="s">
        <v>2978</v>
      </c>
      <c r="B72" s="276" t="s">
        <v>169</v>
      </c>
      <c r="C72" s="260" t="s">
        <v>16</v>
      </c>
      <c r="D72" s="260" t="s">
        <v>53</v>
      </c>
      <c r="E72" s="247" t="s">
        <v>2872</v>
      </c>
      <c r="F72" s="260" t="s">
        <v>55</v>
      </c>
      <c r="G72" s="262" t="s">
        <v>3034</v>
      </c>
      <c r="H72" s="260" t="s">
        <v>3017</v>
      </c>
      <c r="I72" s="263" t="s">
        <v>22</v>
      </c>
      <c r="J72" s="249">
        <v>13</v>
      </c>
      <c r="K72" s="292">
        <v>13</v>
      </c>
      <c r="L72" s="270">
        <v>14</v>
      </c>
      <c r="M72" s="249">
        <v>3.2</v>
      </c>
      <c r="N72" s="281"/>
      <c r="O72" s="282"/>
      <c r="P72" s="283"/>
      <c r="Q72" s="274"/>
      <c r="R72" s="276"/>
      <c r="S72" s="284"/>
      <c r="T72" s="284"/>
      <c r="U72" s="284"/>
      <c r="V72" s="284"/>
      <c r="W72" s="284"/>
      <c r="X72" s="285"/>
      <c r="Y72" s="276"/>
      <c r="Z72" s="274"/>
      <c r="AA72" s="274"/>
    </row>
    <row r="73" s="244" customFormat="1" ht="39.6" spans="1:27">
      <c r="A73" s="274" t="s">
        <v>2978</v>
      </c>
      <c r="B73" s="276" t="s">
        <v>170</v>
      </c>
      <c r="C73" s="260" t="s">
        <v>16</v>
      </c>
      <c r="D73" s="260" t="s">
        <v>53</v>
      </c>
      <c r="E73" s="247" t="s">
        <v>2872</v>
      </c>
      <c r="F73" s="260" t="s">
        <v>55</v>
      </c>
      <c r="G73" s="262" t="s">
        <v>3035</v>
      </c>
      <c r="H73" s="260" t="s">
        <v>2892</v>
      </c>
      <c r="I73" s="263" t="s">
        <v>22</v>
      </c>
      <c r="J73" s="249">
        <v>27</v>
      </c>
      <c r="K73" s="292">
        <v>6</v>
      </c>
      <c r="L73" s="270">
        <v>19.2</v>
      </c>
      <c r="M73" s="249">
        <v>3.1</v>
      </c>
      <c r="N73" s="281"/>
      <c r="O73" s="282"/>
      <c r="P73" s="283"/>
      <c r="Q73" s="274"/>
      <c r="R73" s="276"/>
      <c r="S73" s="284"/>
      <c r="T73" s="284"/>
      <c r="U73" s="284"/>
      <c r="V73" s="284"/>
      <c r="W73" s="284"/>
      <c r="X73" s="285"/>
      <c r="Y73" s="276"/>
      <c r="Z73" s="274"/>
      <c r="AA73" s="274"/>
    </row>
    <row r="74" s="244" customFormat="1" ht="39.6" spans="1:27">
      <c r="A74" s="274" t="s">
        <v>2978</v>
      </c>
      <c r="B74" s="276" t="s">
        <v>175</v>
      </c>
      <c r="C74" s="260" t="s">
        <v>16</v>
      </c>
      <c r="D74" s="260" t="s">
        <v>53</v>
      </c>
      <c r="E74" s="247" t="s">
        <v>2872</v>
      </c>
      <c r="F74" s="260" t="s">
        <v>55</v>
      </c>
      <c r="G74" s="262" t="s">
        <v>3036</v>
      </c>
      <c r="H74" s="260" t="s">
        <v>2892</v>
      </c>
      <c r="I74" s="263" t="s">
        <v>22</v>
      </c>
      <c r="J74" s="249">
        <v>38</v>
      </c>
      <c r="K74" s="292">
        <v>8</v>
      </c>
      <c r="L74" s="270">
        <v>4605.6</v>
      </c>
      <c r="M74" s="249">
        <v>3.1</v>
      </c>
      <c r="N74" s="281"/>
      <c r="O74" s="282"/>
      <c r="P74" s="283"/>
      <c r="Q74" s="274"/>
      <c r="R74" s="276"/>
      <c r="S74" s="284"/>
      <c r="T74" s="284"/>
      <c r="U74" s="284"/>
      <c r="V74" s="284"/>
      <c r="W74" s="284"/>
      <c r="X74" s="285"/>
      <c r="Y74" s="276"/>
      <c r="Z74" s="274"/>
      <c r="AA74" s="274"/>
    </row>
    <row r="75" s="244" customFormat="1" ht="39.6" spans="1:27">
      <c r="A75" s="274" t="s">
        <v>2978</v>
      </c>
      <c r="B75" s="276" t="s">
        <v>176</v>
      </c>
      <c r="C75" s="260" t="s">
        <v>16</v>
      </c>
      <c r="D75" s="260" t="s">
        <v>53</v>
      </c>
      <c r="E75" s="247" t="s">
        <v>2872</v>
      </c>
      <c r="F75" s="260" t="s">
        <v>55</v>
      </c>
      <c r="G75" s="262" t="s">
        <v>3037</v>
      </c>
      <c r="H75" s="260" t="s">
        <v>2892</v>
      </c>
      <c r="I75" s="263" t="s">
        <v>22</v>
      </c>
      <c r="J75" s="249">
        <v>14</v>
      </c>
      <c r="K75" s="292">
        <v>14</v>
      </c>
      <c r="L75" s="270">
        <v>2</v>
      </c>
      <c r="M75" s="249">
        <v>3.1</v>
      </c>
      <c r="N75" s="281"/>
      <c r="O75" s="282"/>
      <c r="P75" s="283"/>
      <c r="Q75" s="274"/>
      <c r="R75" s="276"/>
      <c r="S75" s="284"/>
      <c r="T75" s="284"/>
      <c r="U75" s="284"/>
      <c r="V75" s="284"/>
      <c r="W75" s="284"/>
      <c r="X75" s="285"/>
      <c r="Y75" s="276"/>
      <c r="Z75" s="274"/>
      <c r="AA75" s="274"/>
    </row>
    <row r="76" s="244" customFormat="1" ht="26.4" spans="1:27">
      <c r="A76" s="274" t="s">
        <v>2978</v>
      </c>
      <c r="B76" s="276" t="s">
        <v>178</v>
      </c>
      <c r="C76" s="260" t="s">
        <v>16</v>
      </c>
      <c r="D76" s="260" t="s">
        <v>53</v>
      </c>
      <c r="E76" s="247" t="s">
        <v>2872</v>
      </c>
      <c r="F76" s="260" t="s">
        <v>55</v>
      </c>
      <c r="G76" s="262" t="s">
        <v>3038</v>
      </c>
      <c r="H76" s="260" t="s">
        <v>2884</v>
      </c>
      <c r="I76" s="263" t="s">
        <v>22</v>
      </c>
      <c r="J76" s="249">
        <v>13</v>
      </c>
      <c r="K76" s="292">
        <v>3</v>
      </c>
      <c r="L76" s="270">
        <v>42</v>
      </c>
      <c r="M76" s="249">
        <v>3.1</v>
      </c>
      <c r="N76" s="281"/>
      <c r="O76" s="282"/>
      <c r="P76" s="283"/>
      <c r="Q76" s="274"/>
      <c r="R76" s="276"/>
      <c r="S76" s="284"/>
      <c r="T76" s="284"/>
      <c r="U76" s="284"/>
      <c r="V76" s="284"/>
      <c r="W76" s="284"/>
      <c r="X76" s="285"/>
      <c r="Y76" s="276"/>
      <c r="Z76" s="274"/>
      <c r="AA76" s="274"/>
    </row>
    <row r="77" s="244" customFormat="1" ht="26.4" spans="1:27">
      <c r="A77" s="274" t="s">
        <v>2978</v>
      </c>
      <c r="B77" s="276" t="s">
        <v>179</v>
      </c>
      <c r="C77" s="260" t="s">
        <v>16</v>
      </c>
      <c r="D77" s="260" t="s">
        <v>53</v>
      </c>
      <c r="E77" s="247" t="s">
        <v>2872</v>
      </c>
      <c r="F77" s="260" t="s">
        <v>55</v>
      </c>
      <c r="G77" s="262" t="s">
        <v>3038</v>
      </c>
      <c r="H77" s="262" t="s">
        <v>2884</v>
      </c>
      <c r="I77" s="263" t="s">
        <v>22</v>
      </c>
      <c r="J77" s="249">
        <v>14</v>
      </c>
      <c r="K77" s="292">
        <v>3</v>
      </c>
      <c r="L77" s="270">
        <v>45.6</v>
      </c>
      <c r="M77" s="249">
        <v>3.1</v>
      </c>
      <c r="N77" s="281"/>
      <c r="O77" s="282"/>
      <c r="P77" s="283"/>
      <c r="Q77" s="274"/>
      <c r="R77" s="276"/>
      <c r="S77" s="284"/>
      <c r="T77" s="284"/>
      <c r="U77" s="284"/>
      <c r="V77" s="284"/>
      <c r="W77" s="284"/>
      <c r="X77" s="285"/>
      <c r="Y77" s="276"/>
      <c r="Z77" s="274"/>
      <c r="AA77" s="274"/>
    </row>
    <row r="78" s="244" customFormat="1" ht="26.4" spans="1:27">
      <c r="A78" s="274" t="s">
        <v>2978</v>
      </c>
      <c r="B78" s="276" t="s">
        <v>181</v>
      </c>
      <c r="C78" s="40" t="s">
        <v>16</v>
      </c>
      <c r="D78" s="40" t="s">
        <v>89</v>
      </c>
      <c r="E78" s="247" t="s">
        <v>2872</v>
      </c>
      <c r="F78" s="40" t="s">
        <v>535</v>
      </c>
      <c r="G78" s="262" t="s">
        <v>3039</v>
      </c>
      <c r="H78" s="260" t="s">
        <v>2934</v>
      </c>
      <c r="I78" s="263" t="s">
        <v>22</v>
      </c>
      <c r="J78" s="249">
        <v>6</v>
      </c>
      <c r="K78" s="249">
        <v>0</v>
      </c>
      <c r="L78" s="279">
        <v>30</v>
      </c>
      <c r="M78" s="249">
        <v>3.1</v>
      </c>
      <c r="N78" s="281"/>
      <c r="O78" s="282"/>
      <c r="P78" s="283"/>
      <c r="Q78" s="274"/>
      <c r="R78" s="276"/>
      <c r="S78" s="284"/>
      <c r="T78" s="284"/>
      <c r="U78" s="284"/>
      <c r="V78" s="284"/>
      <c r="W78" s="284"/>
      <c r="X78" s="285"/>
      <c r="Y78" s="276"/>
      <c r="Z78" s="274"/>
      <c r="AA78" s="274"/>
    </row>
    <row r="79" s="244" customFormat="1" ht="26.4" spans="1:27">
      <c r="A79" s="274" t="s">
        <v>2978</v>
      </c>
      <c r="B79" s="276" t="s">
        <v>182</v>
      </c>
      <c r="C79" s="40" t="s">
        <v>16</v>
      </c>
      <c r="D79" s="40" t="s">
        <v>89</v>
      </c>
      <c r="E79" s="247" t="s">
        <v>2872</v>
      </c>
      <c r="F79" s="40" t="s">
        <v>2927</v>
      </c>
      <c r="G79" s="262" t="s">
        <v>3040</v>
      </c>
      <c r="H79" s="260" t="s">
        <v>2907</v>
      </c>
      <c r="I79" s="263" t="s">
        <v>22</v>
      </c>
      <c r="J79" s="249">
        <v>8</v>
      </c>
      <c r="K79" s="249">
        <v>0</v>
      </c>
      <c r="L79" s="279">
        <v>18</v>
      </c>
      <c r="M79" s="249">
        <v>3.1</v>
      </c>
      <c r="N79" s="281"/>
      <c r="O79" s="282"/>
      <c r="P79" s="283"/>
      <c r="Q79" s="274"/>
      <c r="R79" s="276"/>
      <c r="S79" s="284"/>
      <c r="T79" s="284"/>
      <c r="U79" s="284"/>
      <c r="V79" s="284"/>
      <c r="W79" s="284"/>
      <c r="X79" s="285"/>
      <c r="Y79" s="276"/>
      <c r="Z79" s="274"/>
      <c r="AA79" s="274"/>
    </row>
    <row r="80" s="244" customFormat="1" ht="26.4" spans="1:27">
      <c r="A80" s="274" t="s">
        <v>2978</v>
      </c>
      <c r="B80" s="276" t="s">
        <v>185</v>
      </c>
      <c r="C80" s="40" t="s">
        <v>16</v>
      </c>
      <c r="D80" s="40" t="s">
        <v>89</v>
      </c>
      <c r="E80" s="247" t="s">
        <v>2872</v>
      </c>
      <c r="F80" s="40" t="s">
        <v>535</v>
      </c>
      <c r="G80" s="262" t="s">
        <v>3041</v>
      </c>
      <c r="H80" s="260" t="s">
        <v>2926</v>
      </c>
      <c r="I80" s="263" t="s">
        <v>22</v>
      </c>
      <c r="J80" s="249">
        <v>8</v>
      </c>
      <c r="K80" s="249">
        <v>0</v>
      </c>
      <c r="L80" s="279">
        <v>27</v>
      </c>
      <c r="M80" s="249">
        <v>3.2</v>
      </c>
      <c r="N80" s="281"/>
      <c r="O80" s="282"/>
      <c r="P80" s="283"/>
      <c r="Q80" s="274"/>
      <c r="R80" s="276"/>
      <c r="S80" s="284"/>
      <c r="T80" s="284"/>
      <c r="U80" s="284"/>
      <c r="V80" s="284"/>
      <c r="W80" s="284"/>
      <c r="X80" s="285"/>
      <c r="Y80" s="276"/>
      <c r="Z80" s="274"/>
      <c r="AA80" s="274"/>
    </row>
    <row r="81" s="244" customFormat="1" ht="26.4" spans="1:27">
      <c r="A81" s="274" t="s">
        <v>2978</v>
      </c>
      <c r="B81" s="276" t="s">
        <v>186</v>
      </c>
      <c r="C81" s="40" t="s">
        <v>16</v>
      </c>
      <c r="D81" s="40" t="s">
        <v>89</v>
      </c>
      <c r="E81" s="247" t="s">
        <v>2872</v>
      </c>
      <c r="F81" s="40" t="s">
        <v>535</v>
      </c>
      <c r="G81" s="262" t="s">
        <v>3042</v>
      </c>
      <c r="H81" s="260" t="s">
        <v>2926</v>
      </c>
      <c r="I81" s="263" t="s">
        <v>22</v>
      </c>
      <c r="J81" s="249">
        <v>14</v>
      </c>
      <c r="K81" s="249">
        <v>0</v>
      </c>
      <c r="L81" s="279">
        <v>236</v>
      </c>
      <c r="M81" s="249">
        <v>3.2</v>
      </c>
      <c r="N81" s="281"/>
      <c r="O81" s="282"/>
      <c r="P81" s="283"/>
      <c r="Q81" s="274"/>
      <c r="R81" s="276"/>
      <c r="S81" s="284"/>
      <c r="T81" s="284"/>
      <c r="U81" s="284"/>
      <c r="V81" s="284"/>
      <c r="W81" s="284"/>
      <c r="X81" s="285"/>
      <c r="Y81" s="276"/>
      <c r="Z81" s="274"/>
      <c r="AA81" s="274"/>
    </row>
    <row r="82" s="244" customFormat="1" ht="26.4" spans="1:27">
      <c r="A82" s="274" t="s">
        <v>2978</v>
      </c>
      <c r="B82" s="276" t="s">
        <v>189</v>
      </c>
      <c r="C82" s="40" t="s">
        <v>16</v>
      </c>
      <c r="D82" s="40" t="s">
        <v>89</v>
      </c>
      <c r="E82" s="247" t="s">
        <v>2872</v>
      </c>
      <c r="F82" s="40" t="s">
        <v>535</v>
      </c>
      <c r="G82" s="262" t="s">
        <v>3043</v>
      </c>
      <c r="H82" s="260" t="s">
        <v>2926</v>
      </c>
      <c r="I82" s="263" t="s">
        <v>22</v>
      </c>
      <c r="J82" s="249">
        <v>88</v>
      </c>
      <c r="K82" s="249">
        <v>0</v>
      </c>
      <c r="L82" s="279">
        <v>326.48</v>
      </c>
      <c r="M82" s="249">
        <v>3.2</v>
      </c>
      <c r="N82" s="281"/>
      <c r="O82" s="282"/>
      <c r="P82" s="283"/>
      <c r="Q82" s="274"/>
      <c r="R82" s="276"/>
      <c r="S82" s="284"/>
      <c r="T82" s="284"/>
      <c r="U82" s="284"/>
      <c r="V82" s="284"/>
      <c r="W82" s="284"/>
      <c r="X82" s="285"/>
      <c r="Y82" s="276"/>
      <c r="Z82" s="274"/>
      <c r="AA82" s="274"/>
    </row>
    <row r="83" s="244" customFormat="1" ht="26.4" spans="1:27">
      <c r="A83" s="274" t="s">
        <v>2978</v>
      </c>
      <c r="B83" s="276" t="s">
        <v>191</v>
      </c>
      <c r="C83" s="40" t="s">
        <v>16</v>
      </c>
      <c r="D83" s="40" t="s">
        <v>89</v>
      </c>
      <c r="E83" s="247" t="s">
        <v>2872</v>
      </c>
      <c r="F83" s="40" t="s">
        <v>535</v>
      </c>
      <c r="G83" s="262" t="s">
        <v>2931</v>
      </c>
      <c r="H83" s="260" t="s">
        <v>2926</v>
      </c>
      <c r="I83" s="263" t="s">
        <v>22</v>
      </c>
      <c r="J83" s="249">
        <v>24</v>
      </c>
      <c r="K83" s="249">
        <v>0</v>
      </c>
      <c r="L83" s="279">
        <v>39</v>
      </c>
      <c r="M83" s="249">
        <v>3.1</v>
      </c>
      <c r="N83" s="281"/>
      <c r="O83" s="282"/>
      <c r="P83" s="283"/>
      <c r="Q83" s="274"/>
      <c r="R83" s="276"/>
      <c r="S83" s="284"/>
      <c r="T83" s="284"/>
      <c r="U83" s="284"/>
      <c r="V83" s="284"/>
      <c r="W83" s="284"/>
      <c r="X83" s="285"/>
      <c r="Y83" s="276"/>
      <c r="Z83" s="274"/>
      <c r="AA83" s="274"/>
    </row>
    <row r="84" s="244" customFormat="1" ht="26.4" spans="1:27">
      <c r="A84" s="274" t="s">
        <v>2978</v>
      </c>
      <c r="B84" s="276" t="s">
        <v>193</v>
      </c>
      <c r="C84" s="40" t="s">
        <v>16</v>
      </c>
      <c r="D84" s="40" t="s">
        <v>89</v>
      </c>
      <c r="E84" s="247" t="s">
        <v>2872</v>
      </c>
      <c r="F84" s="40" t="s">
        <v>535</v>
      </c>
      <c r="G84" s="262" t="s">
        <v>3044</v>
      </c>
      <c r="H84" s="260" t="s">
        <v>2926</v>
      </c>
      <c r="I84" s="263" t="s">
        <v>22</v>
      </c>
      <c r="J84" s="249">
        <v>16</v>
      </c>
      <c r="K84" s="249">
        <v>0</v>
      </c>
      <c r="L84" s="279">
        <v>58</v>
      </c>
      <c r="M84" s="249">
        <v>3.2</v>
      </c>
      <c r="N84" s="281"/>
      <c r="O84" s="282"/>
      <c r="P84" s="283"/>
      <c r="Q84" s="274"/>
      <c r="R84" s="276"/>
      <c r="S84" s="284"/>
      <c r="T84" s="284"/>
      <c r="U84" s="284"/>
      <c r="V84" s="284"/>
      <c r="W84" s="284"/>
      <c r="X84" s="285"/>
      <c r="Y84" s="276"/>
      <c r="Z84" s="274"/>
      <c r="AA84" s="274"/>
    </row>
    <row r="85" s="244" customFormat="1" ht="26.4" spans="1:27">
      <c r="A85" s="274" t="s">
        <v>2978</v>
      </c>
      <c r="B85" s="276" t="s">
        <v>195</v>
      </c>
      <c r="C85" s="40" t="s">
        <v>16</v>
      </c>
      <c r="D85" s="40" t="s">
        <v>89</v>
      </c>
      <c r="E85" s="247" t="s">
        <v>2872</v>
      </c>
      <c r="F85" s="40" t="s">
        <v>535</v>
      </c>
      <c r="G85" s="262" t="s">
        <v>3045</v>
      </c>
      <c r="H85" s="260" t="s">
        <v>3046</v>
      </c>
      <c r="I85" s="263" t="s">
        <v>22</v>
      </c>
      <c r="J85" s="249">
        <v>8</v>
      </c>
      <c r="K85" s="249">
        <v>0</v>
      </c>
      <c r="L85" s="279">
        <v>42</v>
      </c>
      <c r="M85" s="249">
        <v>3.2</v>
      </c>
      <c r="N85" s="281"/>
      <c r="O85" s="282"/>
      <c r="P85" s="283"/>
      <c r="Q85" s="274"/>
      <c r="R85" s="276"/>
      <c r="S85" s="284"/>
      <c r="T85" s="284"/>
      <c r="U85" s="284"/>
      <c r="V85" s="284"/>
      <c r="W85" s="284"/>
      <c r="X85" s="285"/>
      <c r="Y85" s="276"/>
      <c r="Z85" s="274"/>
      <c r="AA85" s="274"/>
    </row>
    <row r="86" s="244" customFormat="1" ht="26.4" spans="1:27">
      <c r="A86" s="274" t="s">
        <v>2978</v>
      </c>
      <c r="B86" s="276" t="s">
        <v>197</v>
      </c>
      <c r="C86" s="40" t="s">
        <v>16</v>
      </c>
      <c r="D86" s="40" t="s">
        <v>89</v>
      </c>
      <c r="E86" s="247" t="s">
        <v>2872</v>
      </c>
      <c r="F86" s="40" t="s">
        <v>535</v>
      </c>
      <c r="G86" s="262" t="s">
        <v>2368</v>
      </c>
      <c r="H86" s="260" t="s">
        <v>2934</v>
      </c>
      <c r="I86" s="263" t="s">
        <v>22</v>
      </c>
      <c r="J86" s="249">
        <v>40</v>
      </c>
      <c r="K86" s="249">
        <v>0</v>
      </c>
      <c r="L86" s="279">
        <v>110</v>
      </c>
      <c r="M86" s="249">
        <v>3.1</v>
      </c>
      <c r="N86" s="281"/>
      <c r="O86" s="282"/>
      <c r="P86" s="283"/>
      <c r="Q86" s="274"/>
      <c r="R86" s="276"/>
      <c r="S86" s="284"/>
      <c r="T86" s="284"/>
      <c r="U86" s="284"/>
      <c r="V86" s="284"/>
      <c r="W86" s="284"/>
      <c r="X86" s="285"/>
      <c r="Y86" s="276"/>
      <c r="Z86" s="274"/>
      <c r="AA86" s="274"/>
    </row>
    <row r="87" s="244" customFormat="1" ht="26.4" spans="1:27">
      <c r="A87" s="274" t="s">
        <v>2978</v>
      </c>
      <c r="B87" s="276" t="s">
        <v>200</v>
      </c>
      <c r="C87" s="40" t="s">
        <v>16</v>
      </c>
      <c r="D87" s="40" t="s">
        <v>89</v>
      </c>
      <c r="E87" s="247" t="s">
        <v>2872</v>
      </c>
      <c r="F87" s="40" t="s">
        <v>535</v>
      </c>
      <c r="G87" s="262" t="s">
        <v>3047</v>
      </c>
      <c r="H87" s="260" t="s">
        <v>2835</v>
      </c>
      <c r="I87" s="263" t="s">
        <v>22</v>
      </c>
      <c r="J87" s="249">
        <v>8</v>
      </c>
      <c r="K87" s="249">
        <v>0</v>
      </c>
      <c r="L87" s="279">
        <v>19</v>
      </c>
      <c r="M87" s="249">
        <v>3.1</v>
      </c>
      <c r="N87" s="281"/>
      <c r="O87" s="282"/>
      <c r="P87" s="283"/>
      <c r="Q87" s="274"/>
      <c r="R87" s="276"/>
      <c r="S87" s="284"/>
      <c r="T87" s="284"/>
      <c r="U87" s="284"/>
      <c r="V87" s="284"/>
      <c r="W87" s="284"/>
      <c r="X87" s="285"/>
      <c r="Y87" s="276"/>
      <c r="Z87" s="274"/>
      <c r="AA87" s="274"/>
    </row>
    <row r="88" s="244" customFormat="1" ht="26.4" spans="1:27">
      <c r="A88" s="274" t="s">
        <v>2978</v>
      </c>
      <c r="B88" s="276" t="s">
        <v>201</v>
      </c>
      <c r="C88" s="40" t="s">
        <v>16</v>
      </c>
      <c r="D88" s="40" t="s">
        <v>89</v>
      </c>
      <c r="E88" s="247" t="s">
        <v>2872</v>
      </c>
      <c r="F88" s="40" t="s">
        <v>535</v>
      </c>
      <c r="G88" s="262" t="s">
        <v>3048</v>
      </c>
      <c r="H88" s="260" t="s">
        <v>2886</v>
      </c>
      <c r="I88" s="263" t="s">
        <v>22</v>
      </c>
      <c r="J88" s="249">
        <v>8</v>
      </c>
      <c r="K88" s="249">
        <v>0</v>
      </c>
      <c r="L88" s="279">
        <v>19</v>
      </c>
      <c r="M88" s="249">
        <v>3.1</v>
      </c>
      <c r="N88" s="281"/>
      <c r="O88" s="282"/>
      <c r="P88" s="283"/>
      <c r="Q88" s="274"/>
      <c r="R88" s="276"/>
      <c r="S88" s="284"/>
      <c r="T88" s="284"/>
      <c r="U88" s="284"/>
      <c r="V88" s="284"/>
      <c r="W88" s="284"/>
      <c r="X88" s="285"/>
      <c r="Y88" s="276"/>
      <c r="Z88" s="274"/>
      <c r="AA88" s="274"/>
    </row>
    <row r="89" s="244" customFormat="1" ht="26.4" spans="1:27">
      <c r="A89" s="274" t="s">
        <v>2978</v>
      </c>
      <c r="B89" s="276" t="s">
        <v>202</v>
      </c>
      <c r="C89" s="40" t="s">
        <v>16</v>
      </c>
      <c r="D89" s="40" t="s">
        <v>89</v>
      </c>
      <c r="E89" s="247" t="s">
        <v>2872</v>
      </c>
      <c r="F89" s="40" t="s">
        <v>535</v>
      </c>
      <c r="G89" s="262" t="s">
        <v>3049</v>
      </c>
      <c r="H89" s="260" t="s">
        <v>2937</v>
      </c>
      <c r="I89" s="263" t="s">
        <v>22</v>
      </c>
      <c r="J89" s="249">
        <v>7</v>
      </c>
      <c r="K89" s="249">
        <v>0</v>
      </c>
      <c r="L89" s="279">
        <v>23</v>
      </c>
      <c r="M89" s="249">
        <v>3.1</v>
      </c>
      <c r="N89" s="281"/>
      <c r="O89" s="282"/>
      <c r="P89" s="283"/>
      <c r="Q89" s="274"/>
      <c r="R89" s="276"/>
      <c r="S89" s="284"/>
      <c r="T89" s="284"/>
      <c r="U89" s="284"/>
      <c r="V89" s="284"/>
      <c r="W89" s="284"/>
      <c r="X89" s="285"/>
      <c r="Y89" s="276"/>
      <c r="Z89" s="274"/>
      <c r="AA89" s="274"/>
    </row>
    <row r="90" s="244" customFormat="1" ht="26.4" spans="1:27">
      <c r="A90" s="274" t="s">
        <v>2978</v>
      </c>
      <c r="B90" s="276" t="s">
        <v>205</v>
      </c>
      <c r="C90" s="40" t="s">
        <v>16</v>
      </c>
      <c r="D90" s="40" t="s">
        <v>89</v>
      </c>
      <c r="E90" s="247" t="s">
        <v>2872</v>
      </c>
      <c r="F90" s="40" t="s">
        <v>535</v>
      </c>
      <c r="G90" s="262" t="s">
        <v>2939</v>
      </c>
      <c r="H90" s="260" t="s">
        <v>2934</v>
      </c>
      <c r="I90" s="263" t="s">
        <v>22</v>
      </c>
      <c r="J90" s="249">
        <v>8</v>
      </c>
      <c r="K90" s="249">
        <v>0</v>
      </c>
      <c r="L90" s="279">
        <v>42</v>
      </c>
      <c r="M90" s="249">
        <v>3.2</v>
      </c>
      <c r="N90" s="281"/>
      <c r="O90" s="282"/>
      <c r="P90" s="283"/>
      <c r="Q90" s="274"/>
      <c r="R90" s="276"/>
      <c r="S90" s="284"/>
      <c r="T90" s="284"/>
      <c r="U90" s="284"/>
      <c r="V90" s="284"/>
      <c r="W90" s="284"/>
      <c r="X90" s="285"/>
      <c r="Y90" s="276"/>
      <c r="Z90" s="274"/>
      <c r="AA90" s="274"/>
    </row>
    <row r="91" s="244" customFormat="1" ht="26.4" spans="1:27">
      <c r="A91" s="274" t="s">
        <v>2978</v>
      </c>
      <c r="B91" s="276" t="s">
        <v>207</v>
      </c>
      <c r="C91" s="40" t="s">
        <v>16</v>
      </c>
      <c r="D91" s="40" t="s">
        <v>89</v>
      </c>
      <c r="E91" s="247" t="s">
        <v>2872</v>
      </c>
      <c r="F91" s="40" t="s">
        <v>535</v>
      </c>
      <c r="G91" s="262" t="s">
        <v>3050</v>
      </c>
      <c r="H91" s="260" t="s">
        <v>3051</v>
      </c>
      <c r="I91" s="263" t="s">
        <v>22</v>
      </c>
      <c r="J91" s="249">
        <v>8</v>
      </c>
      <c r="K91" s="249">
        <v>0</v>
      </c>
      <c r="L91" s="279">
        <v>20</v>
      </c>
      <c r="M91" s="249">
        <v>3.2</v>
      </c>
      <c r="N91" s="281"/>
      <c r="O91" s="282"/>
      <c r="P91" s="283"/>
      <c r="Q91" s="274"/>
      <c r="R91" s="276"/>
      <c r="S91" s="284"/>
      <c r="T91" s="284"/>
      <c r="U91" s="284"/>
      <c r="V91" s="284"/>
      <c r="W91" s="284"/>
      <c r="X91" s="285"/>
      <c r="Y91" s="276"/>
      <c r="Z91" s="274"/>
      <c r="AA91" s="274"/>
    </row>
    <row r="92" s="244" customFormat="1" ht="26.4" spans="1:27">
      <c r="A92" s="274" t="s">
        <v>2978</v>
      </c>
      <c r="B92" s="276" t="s">
        <v>209</v>
      </c>
      <c r="C92" s="40" t="s">
        <v>16</v>
      </c>
      <c r="D92" s="40" t="s">
        <v>89</v>
      </c>
      <c r="E92" s="247" t="s">
        <v>2872</v>
      </c>
      <c r="F92" s="40" t="s">
        <v>535</v>
      </c>
      <c r="G92" s="262" t="s">
        <v>3047</v>
      </c>
      <c r="H92" s="260" t="s">
        <v>2841</v>
      </c>
      <c r="I92" s="263" t="s">
        <v>22</v>
      </c>
      <c r="J92" s="249">
        <v>8</v>
      </c>
      <c r="K92" s="249">
        <v>0</v>
      </c>
      <c r="L92" s="279">
        <v>19</v>
      </c>
      <c r="M92" s="249">
        <v>3.1</v>
      </c>
      <c r="N92" s="281"/>
      <c r="O92" s="282"/>
      <c r="P92" s="283"/>
      <c r="Q92" s="274"/>
      <c r="R92" s="276"/>
      <c r="S92" s="284"/>
      <c r="T92" s="284"/>
      <c r="U92" s="284"/>
      <c r="V92" s="284"/>
      <c r="W92" s="284"/>
      <c r="X92" s="285"/>
      <c r="Y92" s="276"/>
      <c r="Z92" s="274"/>
      <c r="AA92" s="274"/>
    </row>
    <row r="93" s="244" customFormat="1" ht="26.4" spans="1:27">
      <c r="A93" s="274" t="s">
        <v>2978</v>
      </c>
      <c r="B93" s="276" t="s">
        <v>210</v>
      </c>
      <c r="C93" s="40" t="s">
        <v>16</v>
      </c>
      <c r="D93" s="40" t="s">
        <v>89</v>
      </c>
      <c r="E93" s="247" t="s">
        <v>2872</v>
      </c>
      <c r="F93" s="40" t="s">
        <v>535</v>
      </c>
      <c r="G93" s="262" t="s">
        <v>3052</v>
      </c>
      <c r="H93" s="260" t="s">
        <v>2841</v>
      </c>
      <c r="I93" s="263" t="s">
        <v>22</v>
      </c>
      <c r="J93" s="249">
        <v>6</v>
      </c>
      <c r="K93" s="249">
        <v>0</v>
      </c>
      <c r="L93" s="279">
        <v>354</v>
      </c>
      <c r="M93" s="249">
        <v>3.1</v>
      </c>
      <c r="N93" s="281"/>
      <c r="O93" s="282"/>
      <c r="P93" s="283"/>
      <c r="Q93" s="274"/>
      <c r="R93" s="276"/>
      <c r="S93" s="284"/>
      <c r="T93" s="284"/>
      <c r="U93" s="284"/>
      <c r="V93" s="284"/>
      <c r="W93" s="284"/>
      <c r="X93" s="285"/>
      <c r="Y93" s="276"/>
      <c r="Z93" s="274"/>
      <c r="AA93" s="274"/>
    </row>
    <row r="94" s="244" customFormat="1" ht="26.4" spans="1:27">
      <c r="A94" s="274" t="s">
        <v>2978</v>
      </c>
      <c r="B94" s="276" t="s">
        <v>211</v>
      </c>
      <c r="C94" s="40" t="s">
        <v>16</v>
      </c>
      <c r="D94" s="40" t="s">
        <v>89</v>
      </c>
      <c r="E94" s="247" t="s">
        <v>2872</v>
      </c>
      <c r="F94" s="40" t="s">
        <v>535</v>
      </c>
      <c r="G94" s="262" t="s">
        <v>3053</v>
      </c>
      <c r="H94" s="260" t="s">
        <v>2841</v>
      </c>
      <c r="I94" s="263" t="s">
        <v>22</v>
      </c>
      <c r="J94" s="249">
        <v>6</v>
      </c>
      <c r="K94" s="249">
        <v>0</v>
      </c>
      <c r="L94" s="279">
        <v>354</v>
      </c>
      <c r="M94" s="249">
        <v>3.1</v>
      </c>
      <c r="N94" s="281"/>
      <c r="O94" s="282"/>
      <c r="P94" s="283"/>
      <c r="Q94" s="274"/>
      <c r="R94" s="276"/>
      <c r="S94" s="284"/>
      <c r="T94" s="284"/>
      <c r="U94" s="284"/>
      <c r="V94" s="284"/>
      <c r="W94" s="284"/>
      <c r="X94" s="285"/>
      <c r="Y94" s="276"/>
      <c r="Z94" s="274"/>
      <c r="AA94" s="274"/>
    </row>
    <row r="95" s="244" customFormat="1" ht="26.4" spans="1:27">
      <c r="A95" s="274" t="s">
        <v>2978</v>
      </c>
      <c r="B95" s="276" t="s">
        <v>212</v>
      </c>
      <c r="C95" s="40" t="s">
        <v>16</v>
      </c>
      <c r="D95" s="40" t="s">
        <v>89</v>
      </c>
      <c r="E95" s="247" t="s">
        <v>2872</v>
      </c>
      <c r="F95" s="40" t="s">
        <v>535</v>
      </c>
      <c r="G95" s="262" t="s">
        <v>3054</v>
      </c>
      <c r="H95" s="260" t="s">
        <v>2841</v>
      </c>
      <c r="I95" s="263" t="s">
        <v>22</v>
      </c>
      <c r="J95" s="249">
        <v>8</v>
      </c>
      <c r="K95" s="249">
        <v>0</v>
      </c>
      <c r="L95" s="279">
        <v>4</v>
      </c>
      <c r="M95" s="249">
        <v>3.1</v>
      </c>
      <c r="N95" s="281"/>
      <c r="O95" s="282"/>
      <c r="P95" s="283"/>
      <c r="Q95" s="274"/>
      <c r="R95" s="276"/>
      <c r="S95" s="284"/>
      <c r="T95" s="284"/>
      <c r="U95" s="284"/>
      <c r="V95" s="284"/>
      <c r="W95" s="284"/>
      <c r="X95" s="285"/>
      <c r="Y95" s="276"/>
      <c r="Z95" s="274"/>
      <c r="AA95" s="274"/>
    </row>
    <row r="96" s="244" customFormat="1" ht="26.4" spans="1:27">
      <c r="A96" s="274" t="s">
        <v>2978</v>
      </c>
      <c r="B96" s="276" t="s">
        <v>213</v>
      </c>
      <c r="C96" s="40" t="s">
        <v>16</v>
      </c>
      <c r="D96" s="40" t="s">
        <v>89</v>
      </c>
      <c r="E96" s="247" t="s">
        <v>2872</v>
      </c>
      <c r="F96" s="40" t="s">
        <v>535</v>
      </c>
      <c r="G96" s="262" t="s">
        <v>3055</v>
      </c>
      <c r="H96" s="260" t="s">
        <v>2841</v>
      </c>
      <c r="I96" s="263" t="s">
        <v>22</v>
      </c>
      <c r="J96" s="249">
        <v>8</v>
      </c>
      <c r="K96" s="249">
        <v>0</v>
      </c>
      <c r="L96" s="279">
        <v>19</v>
      </c>
      <c r="M96" s="249">
        <v>3.1</v>
      </c>
      <c r="N96" s="281"/>
      <c r="O96" s="282"/>
      <c r="P96" s="283"/>
      <c r="Q96" s="274"/>
      <c r="R96" s="276"/>
      <c r="S96" s="284"/>
      <c r="T96" s="284"/>
      <c r="U96" s="284"/>
      <c r="V96" s="284"/>
      <c r="W96" s="284"/>
      <c r="X96" s="285"/>
      <c r="Y96" s="276"/>
      <c r="Z96" s="274"/>
      <c r="AA96" s="274"/>
    </row>
    <row r="97" s="244" customFormat="1" ht="26.4" spans="1:27">
      <c r="A97" s="274" t="s">
        <v>2978</v>
      </c>
      <c r="B97" s="276" t="s">
        <v>214</v>
      </c>
      <c r="C97" s="40" t="s">
        <v>16</v>
      </c>
      <c r="D97" s="40" t="s">
        <v>89</v>
      </c>
      <c r="E97" s="247" t="s">
        <v>2872</v>
      </c>
      <c r="F97" s="40" t="s">
        <v>535</v>
      </c>
      <c r="G97" s="262" t="s">
        <v>3056</v>
      </c>
      <c r="H97" s="260" t="s">
        <v>2835</v>
      </c>
      <c r="I97" s="263" t="s">
        <v>22</v>
      </c>
      <c r="J97" s="249">
        <v>5</v>
      </c>
      <c r="K97" s="249">
        <v>0</v>
      </c>
      <c r="L97" s="279">
        <v>24</v>
      </c>
      <c r="M97" s="249">
        <v>3.1</v>
      </c>
      <c r="N97" s="281"/>
      <c r="O97" s="282"/>
      <c r="P97" s="283"/>
      <c r="Q97" s="274"/>
      <c r="R97" s="276"/>
      <c r="S97" s="284"/>
      <c r="T97" s="284"/>
      <c r="U97" s="284"/>
      <c r="V97" s="284"/>
      <c r="W97" s="284"/>
      <c r="X97" s="285"/>
      <c r="Y97" s="276"/>
      <c r="Z97" s="274"/>
      <c r="AA97" s="274"/>
    </row>
    <row r="98" s="244" customFormat="1" ht="26.4" spans="1:27">
      <c r="A98" s="274" t="s">
        <v>2978</v>
      </c>
      <c r="B98" s="276" t="s">
        <v>216</v>
      </c>
      <c r="C98" s="40" t="s">
        <v>16</v>
      </c>
      <c r="D98" s="40" t="s">
        <v>89</v>
      </c>
      <c r="E98" s="247" t="s">
        <v>2872</v>
      </c>
      <c r="F98" s="40" t="s">
        <v>535</v>
      </c>
      <c r="G98" s="262" t="s">
        <v>3056</v>
      </c>
      <c r="H98" s="260" t="s">
        <v>2835</v>
      </c>
      <c r="I98" s="263" t="s">
        <v>22</v>
      </c>
      <c r="J98" s="249">
        <v>8</v>
      </c>
      <c r="K98" s="249">
        <v>0</v>
      </c>
      <c r="L98" s="279">
        <v>38</v>
      </c>
      <c r="M98" s="249">
        <v>3.1</v>
      </c>
      <c r="N98" s="281"/>
      <c r="O98" s="282"/>
      <c r="P98" s="283"/>
      <c r="Q98" s="274"/>
      <c r="R98" s="276"/>
      <c r="S98" s="284"/>
      <c r="T98" s="284"/>
      <c r="U98" s="284"/>
      <c r="V98" s="284"/>
      <c r="W98" s="284"/>
      <c r="X98" s="285"/>
      <c r="Y98" s="276"/>
      <c r="Z98" s="274"/>
      <c r="AA98" s="274"/>
    </row>
    <row r="99" s="303" customFormat="1" ht="26.4" spans="1:25">
      <c r="A99" s="274" t="s">
        <v>2978</v>
      </c>
      <c r="B99" s="276" t="s">
        <v>217</v>
      </c>
      <c r="C99" s="40" t="s">
        <v>16</v>
      </c>
      <c r="D99" s="40" t="s">
        <v>89</v>
      </c>
      <c r="E99" s="247" t="s">
        <v>2872</v>
      </c>
      <c r="F99" s="40" t="s">
        <v>535</v>
      </c>
      <c r="G99" s="262" t="s">
        <v>3057</v>
      </c>
      <c r="H99" s="260" t="s">
        <v>2926</v>
      </c>
      <c r="I99" s="263" t="s">
        <v>22</v>
      </c>
      <c r="J99" s="249">
        <v>8</v>
      </c>
      <c r="K99" s="249">
        <v>0</v>
      </c>
      <c r="L99" s="279"/>
      <c r="M99" s="249">
        <v>3.1</v>
      </c>
      <c r="N99" s="281"/>
      <c r="O99" s="282"/>
      <c r="P99" s="283"/>
      <c r="Q99" s="274"/>
      <c r="R99" s="276"/>
      <c r="S99" s="284"/>
      <c r="T99" s="284"/>
      <c r="U99" s="284"/>
      <c r="V99" s="284"/>
      <c r="W99" s="284"/>
      <c r="X99" s="285"/>
      <c r="Y99" s="276"/>
    </row>
    <row r="100" s="274" customFormat="1" ht="26.4" spans="1:25">
      <c r="A100" s="274" t="s">
        <v>2978</v>
      </c>
      <c r="B100" s="276" t="s">
        <v>219</v>
      </c>
      <c r="C100" s="40" t="s">
        <v>16</v>
      </c>
      <c r="D100" s="40" t="s">
        <v>89</v>
      </c>
      <c r="E100" s="247" t="s">
        <v>2872</v>
      </c>
      <c r="F100" s="40" t="s">
        <v>535</v>
      </c>
      <c r="G100" s="262" t="s">
        <v>3058</v>
      </c>
      <c r="H100" s="260" t="s">
        <v>2926</v>
      </c>
      <c r="I100" s="263" t="s">
        <v>22</v>
      </c>
      <c r="J100" s="249">
        <v>40</v>
      </c>
      <c r="K100" s="249">
        <v>0</v>
      </c>
      <c r="L100" s="249"/>
      <c r="M100" s="280">
        <v>3.1</v>
      </c>
      <c r="N100" s="281"/>
      <c r="O100" s="282"/>
      <c r="P100" s="283"/>
      <c r="R100" s="276"/>
      <c r="S100" s="284"/>
      <c r="T100" s="284"/>
      <c r="U100" s="284"/>
      <c r="V100" s="284"/>
      <c r="W100" s="284"/>
      <c r="X100" s="285"/>
      <c r="Y100" s="276"/>
    </row>
    <row r="101" s="274" customFormat="1" ht="26.4" spans="1:25">
      <c r="A101" s="274" t="s">
        <v>2978</v>
      </c>
      <c r="B101" s="276" t="s">
        <v>220</v>
      </c>
      <c r="C101" s="40" t="s">
        <v>16</v>
      </c>
      <c r="D101" s="40" t="s">
        <v>89</v>
      </c>
      <c r="E101" s="247" t="s">
        <v>2872</v>
      </c>
      <c r="F101" s="40" t="s">
        <v>535</v>
      </c>
      <c r="G101" s="262" t="s">
        <v>2948</v>
      </c>
      <c r="H101" s="260" t="s">
        <v>2899</v>
      </c>
      <c r="I101" s="263" t="s">
        <v>22</v>
      </c>
      <c r="J101" s="249">
        <v>8</v>
      </c>
      <c r="K101" s="249">
        <v>0</v>
      </c>
      <c r="L101" s="279"/>
      <c r="M101" s="249">
        <v>3.1</v>
      </c>
      <c r="N101" s="281"/>
      <c r="O101" s="282"/>
      <c r="P101" s="283"/>
      <c r="R101" s="276"/>
      <c r="S101" s="284"/>
      <c r="T101" s="284"/>
      <c r="U101" s="284"/>
      <c r="V101" s="284"/>
      <c r="W101" s="284"/>
      <c r="X101" s="285"/>
      <c r="Y101" s="276"/>
    </row>
    <row r="102" s="274" customFormat="1" ht="26.4" spans="1:25">
      <c r="A102" s="274" t="s">
        <v>2978</v>
      </c>
      <c r="B102" s="276" t="s">
        <v>222</v>
      </c>
      <c r="C102" s="40" t="s">
        <v>16</v>
      </c>
      <c r="D102" s="40" t="s">
        <v>171</v>
      </c>
      <c r="E102" s="247" t="s">
        <v>2872</v>
      </c>
      <c r="F102" s="40" t="s">
        <v>172</v>
      </c>
      <c r="G102" s="262" t="s">
        <v>2949</v>
      </c>
      <c r="H102" s="260" t="s">
        <v>2899</v>
      </c>
      <c r="I102" s="263" t="s">
        <v>22</v>
      </c>
      <c r="J102" s="249">
        <v>4</v>
      </c>
      <c r="K102" s="249">
        <v>0</v>
      </c>
      <c r="L102" s="279"/>
      <c r="M102" s="249">
        <v>3.1</v>
      </c>
      <c r="N102" s="281"/>
      <c r="O102" s="282"/>
      <c r="P102" s="283"/>
      <c r="R102" s="276"/>
      <c r="S102" s="284"/>
      <c r="T102" s="284"/>
      <c r="U102" s="284"/>
      <c r="V102" s="284"/>
      <c r="W102" s="284"/>
      <c r="X102" s="285"/>
      <c r="Y102" s="276"/>
    </row>
    <row r="103" s="274" customFormat="1" ht="52.8" spans="1:25">
      <c r="A103" s="274" t="s">
        <v>2978</v>
      </c>
      <c r="B103" s="276" t="s">
        <v>223</v>
      </c>
      <c r="C103" s="295" t="s">
        <v>16</v>
      </c>
      <c r="D103" s="295" t="s">
        <v>171</v>
      </c>
      <c r="E103" s="247" t="s">
        <v>2872</v>
      </c>
      <c r="F103" s="296" t="s">
        <v>172</v>
      </c>
      <c r="G103" s="262" t="s">
        <v>3059</v>
      </c>
      <c r="H103" s="260" t="s">
        <v>3060</v>
      </c>
      <c r="I103" s="263" t="s">
        <v>22</v>
      </c>
      <c r="J103" s="249">
        <v>24</v>
      </c>
      <c r="K103" s="249">
        <v>0</v>
      </c>
      <c r="L103" s="279"/>
      <c r="M103" s="280">
        <v>3.1</v>
      </c>
      <c r="N103" s="281"/>
      <c r="O103" s="282"/>
      <c r="P103" s="283"/>
      <c r="R103" s="276"/>
      <c r="S103" s="284"/>
      <c r="T103" s="284"/>
      <c r="U103" s="284"/>
      <c r="V103" s="284"/>
      <c r="W103" s="284"/>
      <c r="X103" s="285"/>
      <c r="Y103" s="276"/>
    </row>
    <row r="104" s="244" customFormat="1" ht="26.4" spans="1:27">
      <c r="A104" s="274" t="s">
        <v>2978</v>
      </c>
      <c r="B104" s="276" t="s">
        <v>224</v>
      </c>
      <c r="C104" s="295" t="s">
        <v>16</v>
      </c>
      <c r="D104" s="295" t="s">
        <v>171</v>
      </c>
      <c r="E104" s="247" t="s">
        <v>2872</v>
      </c>
      <c r="F104" s="296" t="s">
        <v>172</v>
      </c>
      <c r="G104" s="262" t="s">
        <v>3061</v>
      </c>
      <c r="H104" s="260" t="s">
        <v>3062</v>
      </c>
      <c r="I104" s="263" t="s">
        <v>22</v>
      </c>
      <c r="J104" s="249">
        <v>2</v>
      </c>
      <c r="K104" s="249">
        <v>0</v>
      </c>
      <c r="L104" s="279">
        <v>0</v>
      </c>
      <c r="M104" s="249">
        <v>3.1</v>
      </c>
      <c r="N104" s="281"/>
      <c r="O104" s="282"/>
      <c r="P104" s="283"/>
      <c r="Q104" s="274"/>
      <c r="R104" s="276"/>
      <c r="S104" s="284"/>
      <c r="T104" s="284"/>
      <c r="U104" s="284"/>
      <c r="V104" s="284"/>
      <c r="W104" s="284"/>
      <c r="X104" s="285"/>
      <c r="Y104" s="276"/>
      <c r="Z104" s="274"/>
      <c r="AA104" s="274"/>
    </row>
    <row r="105" s="244" customFormat="1" ht="26.4" spans="1:27">
      <c r="A105" s="274" t="s">
        <v>2978</v>
      </c>
      <c r="B105" s="276" t="s">
        <v>225</v>
      </c>
      <c r="C105" s="295" t="s">
        <v>16</v>
      </c>
      <c r="D105" s="295" t="s">
        <v>171</v>
      </c>
      <c r="E105" s="247" t="s">
        <v>2872</v>
      </c>
      <c r="F105" s="296" t="s">
        <v>172</v>
      </c>
      <c r="G105" s="262" t="s">
        <v>3063</v>
      </c>
      <c r="H105" s="260" t="s">
        <v>3062</v>
      </c>
      <c r="I105" s="263" t="s">
        <v>22</v>
      </c>
      <c r="J105" s="249">
        <v>4</v>
      </c>
      <c r="K105" s="249">
        <v>0</v>
      </c>
      <c r="L105" s="279">
        <v>0</v>
      </c>
      <c r="M105" s="249">
        <v>3.1</v>
      </c>
      <c r="N105" s="281"/>
      <c r="O105" s="282"/>
      <c r="P105" s="283"/>
      <c r="Q105" s="274"/>
      <c r="R105" s="276"/>
      <c r="S105" s="284"/>
      <c r="T105" s="284"/>
      <c r="U105" s="284"/>
      <c r="V105" s="284"/>
      <c r="W105" s="284"/>
      <c r="X105" s="285"/>
      <c r="Y105" s="276"/>
      <c r="Z105" s="274"/>
      <c r="AA105" s="274"/>
    </row>
    <row r="106" s="244" customFormat="1" ht="26.4" spans="1:27">
      <c r="A106" s="274" t="s">
        <v>2978</v>
      </c>
      <c r="B106" s="276" t="s">
        <v>227</v>
      </c>
      <c r="C106" s="295" t="s">
        <v>16</v>
      </c>
      <c r="D106" s="295" t="s">
        <v>171</v>
      </c>
      <c r="E106" s="247" t="s">
        <v>2872</v>
      </c>
      <c r="F106" s="296" t="s">
        <v>172</v>
      </c>
      <c r="G106" s="262" t="s">
        <v>3064</v>
      </c>
      <c r="H106" s="260" t="s">
        <v>3062</v>
      </c>
      <c r="I106" s="263" t="s">
        <v>22</v>
      </c>
      <c r="J106" s="249">
        <v>4</v>
      </c>
      <c r="K106" s="249">
        <v>0</v>
      </c>
      <c r="L106" s="279">
        <v>0</v>
      </c>
      <c r="M106" s="249">
        <v>3.1</v>
      </c>
      <c r="N106" s="281"/>
      <c r="O106" s="282"/>
      <c r="P106" s="283"/>
      <c r="Q106" s="274"/>
      <c r="R106" s="276"/>
      <c r="S106" s="284"/>
      <c r="T106" s="284"/>
      <c r="U106" s="284"/>
      <c r="V106" s="284"/>
      <c r="W106" s="284"/>
      <c r="X106" s="285"/>
      <c r="Y106" s="276"/>
      <c r="Z106" s="274"/>
      <c r="AA106" s="274"/>
    </row>
    <row r="107" s="244" customFormat="1" ht="26.4" spans="1:27">
      <c r="A107" s="274" t="s">
        <v>2978</v>
      </c>
      <c r="B107" s="276" t="s">
        <v>229</v>
      </c>
      <c r="C107" s="295" t="s">
        <v>16</v>
      </c>
      <c r="D107" s="295" t="s">
        <v>171</v>
      </c>
      <c r="E107" s="247" t="s">
        <v>2872</v>
      </c>
      <c r="F107" s="296" t="s">
        <v>172</v>
      </c>
      <c r="G107" s="262" t="s">
        <v>3065</v>
      </c>
      <c r="H107" s="260" t="s">
        <v>3062</v>
      </c>
      <c r="I107" s="263" t="s">
        <v>22</v>
      </c>
      <c r="J107" s="249">
        <v>7</v>
      </c>
      <c r="K107" s="249">
        <v>0</v>
      </c>
      <c r="L107" s="279">
        <v>2</v>
      </c>
      <c r="M107" s="249">
        <v>3.1</v>
      </c>
      <c r="N107" s="281"/>
      <c r="O107" s="282"/>
      <c r="P107" s="283"/>
      <c r="Q107" s="274"/>
      <c r="R107" s="276"/>
      <c r="S107" s="284"/>
      <c r="T107" s="284"/>
      <c r="U107" s="284"/>
      <c r="V107" s="284"/>
      <c r="W107" s="284"/>
      <c r="X107" s="285"/>
      <c r="Y107" s="276"/>
      <c r="Z107" s="274"/>
      <c r="AA107" s="274"/>
    </row>
    <row r="108" s="244" customFormat="1" ht="26.4" spans="1:27">
      <c r="A108" s="274" t="s">
        <v>2978</v>
      </c>
      <c r="B108" s="276" t="s">
        <v>231</v>
      </c>
      <c r="C108" s="295" t="s">
        <v>16</v>
      </c>
      <c r="D108" s="295" t="s">
        <v>171</v>
      </c>
      <c r="E108" s="247" t="s">
        <v>2872</v>
      </c>
      <c r="F108" s="296" t="s">
        <v>172</v>
      </c>
      <c r="G108" s="262" t="s">
        <v>3066</v>
      </c>
      <c r="H108" s="260" t="s">
        <v>3062</v>
      </c>
      <c r="I108" s="263" t="s">
        <v>22</v>
      </c>
      <c r="J108" s="249">
        <v>44</v>
      </c>
      <c r="K108" s="249">
        <v>0</v>
      </c>
      <c r="L108" s="279">
        <v>3.08</v>
      </c>
      <c r="M108" s="249">
        <v>3.1</v>
      </c>
      <c r="N108" s="281"/>
      <c r="O108" s="282"/>
      <c r="P108" s="283"/>
      <c r="Q108" s="274"/>
      <c r="R108" s="276"/>
      <c r="S108" s="284"/>
      <c r="T108" s="284"/>
      <c r="U108" s="284"/>
      <c r="V108" s="284"/>
      <c r="W108" s="284"/>
      <c r="X108" s="285"/>
      <c r="Y108" s="276"/>
      <c r="Z108" s="274"/>
      <c r="AA108" s="274"/>
    </row>
    <row r="109" s="244" customFormat="1" ht="52.8" spans="1:27">
      <c r="A109" s="274" t="s">
        <v>2978</v>
      </c>
      <c r="B109" s="276" t="s">
        <v>232</v>
      </c>
      <c r="C109" s="295" t="s">
        <v>16</v>
      </c>
      <c r="D109" s="295" t="s">
        <v>171</v>
      </c>
      <c r="E109" s="247" t="s">
        <v>2872</v>
      </c>
      <c r="F109" s="296" t="s">
        <v>172</v>
      </c>
      <c r="G109" s="262" t="s">
        <v>2950</v>
      </c>
      <c r="H109" s="260" t="s">
        <v>3060</v>
      </c>
      <c r="I109" s="263" t="s">
        <v>22</v>
      </c>
      <c r="J109" s="249">
        <v>12</v>
      </c>
      <c r="K109" s="249">
        <v>0</v>
      </c>
      <c r="L109" s="279">
        <v>0</v>
      </c>
      <c r="M109" s="249">
        <v>3.1</v>
      </c>
      <c r="N109" s="281"/>
      <c r="O109" s="282"/>
      <c r="P109" s="283"/>
      <c r="Q109" s="274"/>
      <c r="R109" s="276"/>
      <c r="S109" s="284"/>
      <c r="T109" s="284"/>
      <c r="U109" s="284"/>
      <c r="V109" s="284"/>
      <c r="W109" s="284"/>
      <c r="X109" s="285"/>
      <c r="Y109" s="276"/>
      <c r="Z109" s="274"/>
      <c r="AA109" s="274"/>
    </row>
    <row r="110" s="244" customFormat="1" ht="52.8" spans="1:27">
      <c r="A110" s="274" t="s">
        <v>2978</v>
      </c>
      <c r="B110" s="276" t="s">
        <v>234</v>
      </c>
      <c r="C110" s="295" t="s">
        <v>16</v>
      </c>
      <c r="D110" s="295" t="s">
        <v>171</v>
      </c>
      <c r="E110" s="247" t="s">
        <v>2872</v>
      </c>
      <c r="F110" s="296" t="s">
        <v>172</v>
      </c>
      <c r="G110" s="262" t="s">
        <v>2173</v>
      </c>
      <c r="H110" s="260" t="s">
        <v>2951</v>
      </c>
      <c r="I110" s="263" t="s">
        <v>22</v>
      </c>
      <c r="J110" s="249">
        <v>8</v>
      </c>
      <c r="K110" s="249">
        <v>0</v>
      </c>
      <c r="L110" s="279">
        <v>0</v>
      </c>
      <c r="M110" s="249">
        <v>3.1</v>
      </c>
      <c r="N110" s="281"/>
      <c r="O110" s="282"/>
      <c r="P110" s="283"/>
      <c r="Q110" s="274"/>
      <c r="R110" s="276"/>
      <c r="S110" s="284"/>
      <c r="T110" s="284"/>
      <c r="U110" s="284"/>
      <c r="V110" s="284"/>
      <c r="W110" s="284"/>
      <c r="X110" s="285"/>
      <c r="Y110" s="276"/>
      <c r="Z110" s="274"/>
      <c r="AA110" s="274"/>
    </row>
    <row r="111" s="244" customFormat="1" ht="66" spans="1:27">
      <c r="A111" s="274" t="s">
        <v>2978</v>
      </c>
      <c r="B111" s="276" t="s">
        <v>235</v>
      </c>
      <c r="C111" s="295" t="s">
        <v>16</v>
      </c>
      <c r="D111" s="295" t="s">
        <v>171</v>
      </c>
      <c r="E111" s="247" t="s">
        <v>2872</v>
      </c>
      <c r="F111" s="296" t="s">
        <v>172</v>
      </c>
      <c r="G111" s="262" t="s">
        <v>1932</v>
      </c>
      <c r="H111" s="260" t="s">
        <v>2952</v>
      </c>
      <c r="I111" s="263" t="s">
        <v>22</v>
      </c>
      <c r="J111" s="249">
        <v>4</v>
      </c>
      <c r="K111" s="249">
        <v>0</v>
      </c>
      <c r="L111" s="279">
        <v>1</v>
      </c>
      <c r="M111" s="249">
        <v>3.1</v>
      </c>
      <c r="N111" s="281"/>
      <c r="O111" s="282"/>
      <c r="P111" s="283"/>
      <c r="Q111" s="274"/>
      <c r="R111" s="276"/>
      <c r="S111" s="284"/>
      <c r="T111" s="284"/>
      <c r="U111" s="284"/>
      <c r="V111" s="284"/>
      <c r="W111" s="284"/>
      <c r="X111" s="285"/>
      <c r="Y111" s="276"/>
      <c r="Z111" s="274"/>
      <c r="AA111" s="274"/>
    </row>
    <row r="112" s="244" customFormat="1" ht="26.4" spans="1:27">
      <c r="A112" s="274" t="s">
        <v>2978</v>
      </c>
      <c r="B112" s="276" t="s">
        <v>238</v>
      </c>
      <c r="C112" s="295" t="s">
        <v>16</v>
      </c>
      <c r="D112" s="295" t="s">
        <v>171</v>
      </c>
      <c r="E112" s="247" t="s">
        <v>2872</v>
      </c>
      <c r="F112" s="296" t="s">
        <v>172</v>
      </c>
      <c r="G112" s="262" t="s">
        <v>3067</v>
      </c>
      <c r="H112" s="260" t="s">
        <v>3068</v>
      </c>
      <c r="I112" s="263" t="s">
        <v>22</v>
      </c>
      <c r="J112" s="249">
        <v>20</v>
      </c>
      <c r="K112" s="249">
        <v>0</v>
      </c>
      <c r="L112" s="279">
        <v>0.4</v>
      </c>
      <c r="M112" s="249">
        <v>3.1</v>
      </c>
      <c r="N112" s="281"/>
      <c r="O112" s="282"/>
      <c r="P112" s="283"/>
      <c r="Q112" s="274"/>
      <c r="R112" s="276"/>
      <c r="S112" s="284"/>
      <c r="T112" s="284"/>
      <c r="U112" s="284"/>
      <c r="V112" s="284"/>
      <c r="W112" s="284"/>
      <c r="X112" s="285"/>
      <c r="Y112" s="276"/>
      <c r="Z112" s="274"/>
      <c r="AA112" s="274"/>
    </row>
    <row r="113" s="244" customFormat="1" ht="26.4" spans="1:27">
      <c r="A113" s="274" t="s">
        <v>2978</v>
      </c>
      <c r="B113" s="276" t="s">
        <v>240</v>
      </c>
      <c r="C113" s="295" t="s">
        <v>16</v>
      </c>
      <c r="D113" s="295" t="s">
        <v>171</v>
      </c>
      <c r="E113" s="247" t="s">
        <v>2872</v>
      </c>
      <c r="F113" s="296" t="s">
        <v>172</v>
      </c>
      <c r="G113" s="262" t="s">
        <v>3069</v>
      </c>
      <c r="H113" s="260" t="s">
        <v>2960</v>
      </c>
      <c r="I113" s="263" t="s">
        <v>22</v>
      </c>
      <c r="J113" s="249">
        <v>16</v>
      </c>
      <c r="K113" s="249">
        <v>0</v>
      </c>
      <c r="L113" s="279">
        <v>0</v>
      </c>
      <c r="M113" s="249">
        <v>3.1</v>
      </c>
      <c r="N113" s="281"/>
      <c r="O113" s="282"/>
      <c r="P113" s="283"/>
      <c r="Q113" s="274"/>
      <c r="R113" s="276"/>
      <c r="S113" s="284"/>
      <c r="T113" s="284"/>
      <c r="U113" s="284"/>
      <c r="V113" s="284"/>
      <c r="W113" s="284"/>
      <c r="X113" s="285"/>
      <c r="Y113" s="276"/>
      <c r="Z113" s="274"/>
      <c r="AA113" s="274"/>
    </row>
    <row r="114" s="244" customFormat="1" ht="26.4" spans="1:27">
      <c r="A114" s="274" t="s">
        <v>2978</v>
      </c>
      <c r="B114" s="276" t="s">
        <v>241</v>
      </c>
      <c r="C114" s="295" t="s">
        <v>16</v>
      </c>
      <c r="D114" s="295" t="s">
        <v>171</v>
      </c>
      <c r="E114" s="247" t="s">
        <v>2872</v>
      </c>
      <c r="F114" s="296" t="s">
        <v>172</v>
      </c>
      <c r="G114" s="262" t="s">
        <v>2444</v>
      </c>
      <c r="H114" s="260" t="s">
        <v>2960</v>
      </c>
      <c r="I114" s="263" t="s">
        <v>22</v>
      </c>
      <c r="J114" s="249">
        <v>3</v>
      </c>
      <c r="K114" s="249">
        <v>0</v>
      </c>
      <c r="L114" s="279">
        <v>0</v>
      </c>
      <c r="M114" s="249">
        <v>3.1</v>
      </c>
      <c r="N114" s="281"/>
      <c r="O114" s="282"/>
      <c r="P114" s="283"/>
      <c r="Q114" s="274"/>
      <c r="R114" s="276"/>
      <c r="S114" s="284"/>
      <c r="T114" s="284"/>
      <c r="U114" s="284"/>
      <c r="V114" s="284"/>
      <c r="W114" s="284"/>
      <c r="X114" s="285"/>
      <c r="Y114" s="276"/>
      <c r="Z114" s="274"/>
      <c r="AA114" s="274"/>
    </row>
    <row r="115" s="244" customFormat="1" ht="26.4" spans="1:27">
      <c r="A115" s="274" t="s">
        <v>2978</v>
      </c>
      <c r="B115" s="276" t="s">
        <v>242</v>
      </c>
      <c r="C115" s="295" t="s">
        <v>16</v>
      </c>
      <c r="D115" s="295" t="s">
        <v>171</v>
      </c>
      <c r="E115" s="247" t="s">
        <v>2872</v>
      </c>
      <c r="F115" s="296" t="s">
        <v>172</v>
      </c>
      <c r="G115" s="262" t="s">
        <v>3070</v>
      </c>
      <c r="H115" s="260" t="s">
        <v>3068</v>
      </c>
      <c r="I115" s="263" t="s">
        <v>22</v>
      </c>
      <c r="J115" s="249">
        <v>4</v>
      </c>
      <c r="K115" s="249">
        <v>0</v>
      </c>
      <c r="L115" s="279">
        <v>1</v>
      </c>
      <c r="M115" s="249">
        <v>3.1</v>
      </c>
      <c r="N115" s="281"/>
      <c r="O115" s="282"/>
      <c r="P115" s="283"/>
      <c r="Q115" s="274"/>
      <c r="R115" s="276"/>
      <c r="S115" s="284"/>
      <c r="T115" s="284"/>
      <c r="U115" s="284"/>
      <c r="V115" s="284"/>
      <c r="W115" s="284"/>
      <c r="X115" s="285"/>
      <c r="Y115" s="276"/>
      <c r="Z115" s="274"/>
      <c r="AA115" s="274"/>
    </row>
    <row r="116" s="244" customFormat="1" ht="39.6" spans="1:27">
      <c r="A116" s="274" t="s">
        <v>2978</v>
      </c>
      <c r="B116" s="276" t="s">
        <v>243</v>
      </c>
      <c r="C116" s="295" t="s">
        <v>16</v>
      </c>
      <c r="D116" s="295" t="s">
        <v>171</v>
      </c>
      <c r="E116" s="247" t="s">
        <v>2872</v>
      </c>
      <c r="F116" s="296" t="s">
        <v>172</v>
      </c>
      <c r="G116" s="262" t="s">
        <v>2958</v>
      </c>
      <c r="H116" s="260" t="s">
        <v>1926</v>
      </c>
      <c r="I116" s="263" t="s">
        <v>22</v>
      </c>
      <c r="J116" s="249">
        <v>4</v>
      </c>
      <c r="K116" s="249">
        <v>0</v>
      </c>
      <c r="L116" s="279">
        <v>0</v>
      </c>
      <c r="M116" s="249">
        <v>3.1</v>
      </c>
      <c r="N116" s="281"/>
      <c r="O116" s="282"/>
      <c r="P116" s="283"/>
      <c r="Q116" s="274"/>
      <c r="R116" s="276"/>
      <c r="S116" s="284"/>
      <c r="T116" s="284"/>
      <c r="U116" s="284"/>
      <c r="V116" s="284"/>
      <c r="W116" s="284"/>
      <c r="X116" s="285"/>
      <c r="Y116" s="276"/>
      <c r="Z116" s="274"/>
      <c r="AA116" s="274"/>
    </row>
    <row r="117" s="244" customFormat="1" ht="26.4" spans="1:27">
      <c r="A117" s="274" t="s">
        <v>2978</v>
      </c>
      <c r="B117" s="276" t="s">
        <v>244</v>
      </c>
      <c r="C117" s="295" t="s">
        <v>16</v>
      </c>
      <c r="D117" s="295" t="s">
        <v>171</v>
      </c>
      <c r="E117" s="247" t="s">
        <v>2872</v>
      </c>
      <c r="F117" s="296" t="s">
        <v>172</v>
      </c>
      <c r="G117" s="262" t="s">
        <v>3071</v>
      </c>
      <c r="H117" s="260" t="s">
        <v>2960</v>
      </c>
      <c r="I117" s="263" t="s">
        <v>22</v>
      </c>
      <c r="J117" s="249">
        <v>6</v>
      </c>
      <c r="K117" s="249">
        <v>0</v>
      </c>
      <c r="L117" s="279">
        <v>2</v>
      </c>
      <c r="M117" s="249">
        <v>3.1</v>
      </c>
      <c r="N117" s="281"/>
      <c r="O117" s="282"/>
      <c r="P117" s="283"/>
      <c r="Q117" s="274"/>
      <c r="R117" s="276"/>
      <c r="S117" s="284"/>
      <c r="T117" s="284"/>
      <c r="U117" s="284"/>
      <c r="V117" s="284"/>
      <c r="W117" s="284"/>
      <c r="X117" s="285"/>
      <c r="Y117" s="276"/>
      <c r="Z117" s="274"/>
      <c r="AA117" s="274"/>
    </row>
    <row r="118" s="244" customFormat="1" ht="26.4" spans="1:27">
      <c r="A118" s="274" t="s">
        <v>2978</v>
      </c>
      <c r="B118" s="276" t="s">
        <v>246</v>
      </c>
      <c r="C118" s="295" t="s">
        <v>16</v>
      </c>
      <c r="D118" s="295" t="s">
        <v>171</v>
      </c>
      <c r="E118" s="247" t="s">
        <v>2872</v>
      </c>
      <c r="F118" s="296" t="s">
        <v>172</v>
      </c>
      <c r="G118" s="262" t="s">
        <v>3072</v>
      </c>
      <c r="H118" s="260" t="s">
        <v>2960</v>
      </c>
      <c r="I118" s="263" t="s">
        <v>22</v>
      </c>
      <c r="J118" s="249">
        <v>4</v>
      </c>
      <c r="K118" s="249">
        <v>0</v>
      </c>
      <c r="L118" s="279">
        <v>0</v>
      </c>
      <c r="M118" s="249">
        <v>3.1</v>
      </c>
      <c r="N118" s="281"/>
      <c r="O118" s="282"/>
      <c r="P118" s="283"/>
      <c r="Q118" s="274"/>
      <c r="R118" s="276"/>
      <c r="S118" s="284"/>
      <c r="T118" s="284"/>
      <c r="U118" s="284"/>
      <c r="V118" s="284"/>
      <c r="W118" s="284"/>
      <c r="X118" s="285"/>
      <c r="Y118" s="276"/>
      <c r="Z118" s="274"/>
      <c r="AA118" s="274"/>
    </row>
    <row r="119" s="244" customFormat="1" ht="26.4" spans="1:27">
      <c r="A119" s="274" t="s">
        <v>2978</v>
      </c>
      <c r="B119" s="276" t="s">
        <v>248</v>
      </c>
      <c r="C119" s="295" t="s">
        <v>16</v>
      </c>
      <c r="D119" s="295" t="s">
        <v>171</v>
      </c>
      <c r="E119" s="247" t="s">
        <v>2872</v>
      </c>
      <c r="F119" s="296" t="s">
        <v>172</v>
      </c>
      <c r="G119" s="262" t="s">
        <v>2298</v>
      </c>
      <c r="H119" s="260" t="s">
        <v>2960</v>
      </c>
      <c r="I119" s="263" t="s">
        <v>22</v>
      </c>
      <c r="J119" s="249">
        <v>3</v>
      </c>
      <c r="K119" s="249">
        <v>0</v>
      </c>
      <c r="L119" s="279">
        <v>0</v>
      </c>
      <c r="M119" s="249">
        <v>3.1</v>
      </c>
      <c r="N119" s="281"/>
      <c r="O119" s="282"/>
      <c r="P119" s="283"/>
      <c r="Q119" s="274"/>
      <c r="R119" s="276"/>
      <c r="S119" s="284"/>
      <c r="T119" s="284"/>
      <c r="U119" s="284"/>
      <c r="V119" s="284"/>
      <c r="W119" s="284"/>
      <c r="X119" s="285"/>
      <c r="Y119" s="276"/>
      <c r="Z119" s="274"/>
      <c r="AA119" s="274"/>
    </row>
    <row r="120" s="244" customFormat="1" ht="26.4" spans="1:27">
      <c r="A120" s="274" t="s">
        <v>2978</v>
      </c>
      <c r="B120" s="276" t="s">
        <v>251</v>
      </c>
      <c r="C120" s="295" t="s">
        <v>16</v>
      </c>
      <c r="D120" s="295" t="s">
        <v>171</v>
      </c>
      <c r="E120" s="247" t="s">
        <v>2872</v>
      </c>
      <c r="F120" s="296" t="s">
        <v>172</v>
      </c>
      <c r="G120" s="262" t="s">
        <v>2298</v>
      </c>
      <c r="H120" s="260" t="s">
        <v>2960</v>
      </c>
      <c r="I120" s="263" t="s">
        <v>22</v>
      </c>
      <c r="J120" s="249">
        <v>4</v>
      </c>
      <c r="K120" s="249">
        <v>0</v>
      </c>
      <c r="L120" s="279">
        <v>0</v>
      </c>
      <c r="M120" s="249">
        <v>3.1</v>
      </c>
      <c r="N120" s="281"/>
      <c r="O120" s="282"/>
      <c r="P120" s="283"/>
      <c r="Q120" s="274"/>
      <c r="R120" s="276"/>
      <c r="S120" s="284"/>
      <c r="T120" s="284"/>
      <c r="U120" s="284"/>
      <c r="V120" s="284"/>
      <c r="W120" s="284"/>
      <c r="X120" s="285"/>
      <c r="Y120" s="276"/>
      <c r="Z120" s="274"/>
      <c r="AA120" s="274"/>
    </row>
    <row r="121" s="244" customFormat="1" ht="26.4" spans="1:27">
      <c r="A121" s="274" t="s">
        <v>2978</v>
      </c>
      <c r="B121" s="276" t="s">
        <v>28</v>
      </c>
      <c r="C121" s="40" t="s">
        <v>16</v>
      </c>
      <c r="D121" s="40" t="s">
        <v>414</v>
      </c>
      <c r="E121" s="247" t="s">
        <v>2872</v>
      </c>
      <c r="F121" s="22" t="s">
        <v>415</v>
      </c>
      <c r="G121" s="262" t="s">
        <v>3073</v>
      </c>
      <c r="H121" s="260" t="s">
        <v>1990</v>
      </c>
      <c r="I121" s="263" t="s">
        <v>22</v>
      </c>
      <c r="J121" s="249">
        <v>240</v>
      </c>
      <c r="K121" s="249">
        <v>0</v>
      </c>
      <c r="L121" s="279"/>
      <c r="M121" s="249">
        <v>3.1</v>
      </c>
      <c r="N121" s="281"/>
      <c r="O121" s="282"/>
      <c r="P121" s="283"/>
      <c r="Q121" s="274"/>
      <c r="R121" s="276"/>
      <c r="S121" s="284"/>
      <c r="T121" s="284"/>
      <c r="U121" s="284"/>
      <c r="V121" s="284"/>
      <c r="W121" s="284"/>
      <c r="X121" s="285"/>
      <c r="Y121" s="276"/>
      <c r="Z121" s="274"/>
      <c r="AA121" s="274"/>
    </row>
    <row r="122" s="244" customFormat="1" ht="26.4" spans="1:27">
      <c r="A122" s="274" t="s">
        <v>2978</v>
      </c>
      <c r="B122" s="276" t="s">
        <v>33</v>
      </c>
      <c r="C122" s="40" t="s">
        <v>16</v>
      </c>
      <c r="D122" s="40" t="s">
        <v>414</v>
      </c>
      <c r="E122" s="247" t="s">
        <v>2872</v>
      </c>
      <c r="F122" s="22" t="s">
        <v>415</v>
      </c>
      <c r="G122" s="262" t="s">
        <v>3074</v>
      </c>
      <c r="H122" s="260" t="s">
        <v>1990</v>
      </c>
      <c r="I122" s="263" t="s">
        <v>22</v>
      </c>
      <c r="J122" s="249">
        <v>216</v>
      </c>
      <c r="K122" s="249">
        <v>0</v>
      </c>
      <c r="L122" s="279"/>
      <c r="M122" s="249">
        <v>3.1</v>
      </c>
      <c r="N122" s="281"/>
      <c r="O122" s="282"/>
      <c r="P122" s="283"/>
      <c r="Q122" s="274"/>
      <c r="R122" s="276"/>
      <c r="S122" s="284"/>
      <c r="T122" s="284"/>
      <c r="U122" s="284"/>
      <c r="V122" s="284"/>
      <c r="W122" s="284"/>
      <c r="X122" s="285"/>
      <c r="Y122" s="276"/>
      <c r="Z122" s="274"/>
      <c r="AA122" s="274"/>
    </row>
    <row r="123" s="244" customFormat="1" ht="26.4" spans="1:27">
      <c r="A123" s="274" t="s">
        <v>2978</v>
      </c>
      <c r="B123" s="276" t="s">
        <v>35</v>
      </c>
      <c r="C123" s="40" t="s">
        <v>16</v>
      </c>
      <c r="D123" s="40" t="s">
        <v>414</v>
      </c>
      <c r="E123" s="247" t="s">
        <v>2872</v>
      </c>
      <c r="F123" s="22" t="s">
        <v>415</v>
      </c>
      <c r="G123" s="262" t="s">
        <v>2970</v>
      </c>
      <c r="H123" s="260" t="s">
        <v>2968</v>
      </c>
      <c r="I123" s="263" t="s">
        <v>22</v>
      </c>
      <c r="J123" s="249">
        <v>64</v>
      </c>
      <c r="K123" s="249">
        <v>0</v>
      </c>
      <c r="L123" s="279"/>
      <c r="M123" s="249">
        <v>3.1</v>
      </c>
      <c r="N123" s="281"/>
      <c r="O123" s="282"/>
      <c r="P123" s="283"/>
      <c r="Q123" s="274"/>
      <c r="R123" s="276"/>
      <c r="S123" s="284"/>
      <c r="T123" s="284"/>
      <c r="U123" s="284"/>
      <c r="V123" s="284"/>
      <c r="W123" s="284"/>
      <c r="X123" s="285"/>
      <c r="Y123" s="276"/>
      <c r="Z123" s="274"/>
      <c r="AA123" s="274"/>
    </row>
    <row r="124" s="244" customFormat="1" ht="26.4" spans="1:27">
      <c r="A124" s="274" t="s">
        <v>2978</v>
      </c>
      <c r="B124" s="276" t="s">
        <v>36</v>
      </c>
      <c r="C124" s="40" t="s">
        <v>16</v>
      </c>
      <c r="D124" s="40" t="s">
        <v>414</v>
      </c>
      <c r="E124" s="247" t="s">
        <v>2872</v>
      </c>
      <c r="F124" s="22" t="s">
        <v>415</v>
      </c>
      <c r="G124" s="262" t="s">
        <v>3075</v>
      </c>
      <c r="H124" s="260" t="s">
        <v>417</v>
      </c>
      <c r="I124" s="263" t="s">
        <v>22</v>
      </c>
      <c r="J124" s="249">
        <v>112</v>
      </c>
      <c r="K124" s="249">
        <v>0</v>
      </c>
      <c r="L124" s="279"/>
      <c r="M124" s="249">
        <v>3.1</v>
      </c>
      <c r="N124" s="281"/>
      <c r="O124" s="282"/>
      <c r="P124" s="283"/>
      <c r="Q124" s="274"/>
      <c r="R124" s="276"/>
      <c r="S124" s="284"/>
      <c r="T124" s="284"/>
      <c r="U124" s="284"/>
      <c r="V124" s="284"/>
      <c r="W124" s="284"/>
      <c r="X124" s="285"/>
      <c r="Y124" s="276"/>
      <c r="Z124" s="274"/>
      <c r="AA124" s="274"/>
    </row>
    <row r="125" s="244" customFormat="1" ht="26.4" spans="1:27">
      <c r="A125" s="274" t="s">
        <v>2978</v>
      </c>
      <c r="B125" s="276" t="s">
        <v>39</v>
      </c>
      <c r="C125" s="40" t="s">
        <v>16</v>
      </c>
      <c r="D125" s="40" t="s">
        <v>414</v>
      </c>
      <c r="E125" s="247" t="s">
        <v>2872</v>
      </c>
      <c r="F125" s="22" t="s">
        <v>415</v>
      </c>
      <c r="G125" s="262" t="s">
        <v>2973</v>
      </c>
      <c r="H125" s="260" t="s">
        <v>417</v>
      </c>
      <c r="I125" s="263" t="s">
        <v>22</v>
      </c>
      <c r="J125" s="249">
        <v>108</v>
      </c>
      <c r="K125" s="249">
        <v>0</v>
      </c>
      <c r="L125" s="279"/>
      <c r="M125" s="249">
        <v>3.1</v>
      </c>
      <c r="N125" s="281"/>
      <c r="O125" s="282"/>
      <c r="P125" s="283"/>
      <c r="Q125" s="274"/>
      <c r="R125" s="276"/>
      <c r="S125" s="284"/>
      <c r="T125" s="284"/>
      <c r="U125" s="284"/>
      <c r="V125" s="284"/>
      <c r="W125" s="284"/>
      <c r="X125" s="285"/>
      <c r="Y125" s="276"/>
      <c r="Z125" s="274"/>
      <c r="AA125" s="274"/>
    </row>
    <row r="126" s="244" customFormat="1" ht="26.4" spans="1:27">
      <c r="A126" s="274" t="s">
        <v>2978</v>
      </c>
      <c r="B126" s="276" t="s">
        <v>259</v>
      </c>
      <c r="C126" s="40" t="s">
        <v>16</v>
      </c>
      <c r="D126" s="40" t="s">
        <v>414</v>
      </c>
      <c r="E126" s="247" t="s">
        <v>2872</v>
      </c>
      <c r="F126" s="22" t="s">
        <v>415</v>
      </c>
      <c r="G126" s="262" t="s">
        <v>2972</v>
      </c>
      <c r="H126" s="260" t="s">
        <v>417</v>
      </c>
      <c r="I126" s="263" t="s">
        <v>22</v>
      </c>
      <c r="J126" s="249">
        <v>112</v>
      </c>
      <c r="K126" s="249">
        <v>0</v>
      </c>
      <c r="L126" s="279"/>
      <c r="M126" s="249">
        <v>3.1</v>
      </c>
      <c r="N126" s="281"/>
      <c r="O126" s="282"/>
      <c r="P126" s="283"/>
      <c r="Q126" s="274"/>
      <c r="R126" s="276"/>
      <c r="S126" s="284"/>
      <c r="T126" s="284"/>
      <c r="U126" s="284"/>
      <c r="V126" s="284"/>
      <c r="W126" s="284"/>
      <c r="X126" s="285"/>
      <c r="Y126" s="276"/>
      <c r="Z126" s="274"/>
      <c r="AA126" s="274"/>
    </row>
    <row r="127" s="244" customFormat="1" ht="26.4" spans="1:27">
      <c r="A127" s="274" t="s">
        <v>2978</v>
      </c>
      <c r="B127" s="276" t="s">
        <v>261</v>
      </c>
      <c r="C127" s="40" t="s">
        <v>16</v>
      </c>
      <c r="D127" s="40" t="s">
        <v>414</v>
      </c>
      <c r="E127" s="247" t="s">
        <v>2872</v>
      </c>
      <c r="F127" s="22" t="s">
        <v>415</v>
      </c>
      <c r="G127" s="262" t="s">
        <v>2971</v>
      </c>
      <c r="H127" s="260" t="s">
        <v>417</v>
      </c>
      <c r="I127" s="263" t="s">
        <v>22</v>
      </c>
      <c r="J127" s="249">
        <v>32</v>
      </c>
      <c r="K127" s="249">
        <v>0</v>
      </c>
      <c r="L127" s="279"/>
      <c r="M127" s="249">
        <v>3.1</v>
      </c>
      <c r="N127" s="281"/>
      <c r="O127" s="282"/>
      <c r="P127" s="283"/>
      <c r="Q127" s="274"/>
      <c r="R127" s="276"/>
      <c r="S127" s="284"/>
      <c r="T127" s="284"/>
      <c r="U127" s="284"/>
      <c r="V127" s="284"/>
      <c r="W127" s="284"/>
      <c r="X127" s="285"/>
      <c r="Y127" s="276"/>
      <c r="Z127" s="274"/>
      <c r="AA127" s="274"/>
    </row>
    <row r="128" s="244" customFormat="1" ht="26.4" spans="1:27">
      <c r="A128" s="274" t="s">
        <v>2978</v>
      </c>
      <c r="B128" s="276" t="s">
        <v>263</v>
      </c>
      <c r="C128" s="40" t="s">
        <v>16</v>
      </c>
      <c r="D128" s="40" t="s">
        <v>414</v>
      </c>
      <c r="E128" s="247" t="s">
        <v>2872</v>
      </c>
      <c r="F128" s="22" t="s">
        <v>415</v>
      </c>
      <c r="G128" s="262" t="s">
        <v>2969</v>
      </c>
      <c r="H128" s="260" t="s">
        <v>417</v>
      </c>
      <c r="I128" s="263" t="s">
        <v>22</v>
      </c>
      <c r="J128" s="249">
        <v>32</v>
      </c>
      <c r="K128" s="249">
        <v>0</v>
      </c>
      <c r="L128" s="279"/>
      <c r="M128" s="249">
        <v>3.1</v>
      </c>
      <c r="N128" s="281"/>
      <c r="O128" s="282"/>
      <c r="P128" s="283"/>
      <c r="Q128" s="274"/>
      <c r="R128" s="276"/>
      <c r="S128" s="284"/>
      <c r="T128" s="284"/>
      <c r="U128" s="284"/>
      <c r="V128" s="284"/>
      <c r="W128" s="284"/>
      <c r="X128" s="285"/>
      <c r="Y128" s="276"/>
      <c r="Z128" s="274"/>
      <c r="AA128" s="274"/>
    </row>
    <row r="129" s="244" customFormat="1" ht="26.4" spans="1:27">
      <c r="A129" s="274" t="s">
        <v>2978</v>
      </c>
      <c r="B129" s="276" t="s">
        <v>265</v>
      </c>
      <c r="C129" s="40" t="s">
        <v>16</v>
      </c>
      <c r="D129" s="40" t="s">
        <v>414</v>
      </c>
      <c r="E129" s="247" t="s">
        <v>2872</v>
      </c>
      <c r="F129" s="22" t="s">
        <v>415</v>
      </c>
      <c r="G129" s="262" t="s">
        <v>3076</v>
      </c>
      <c r="H129" s="260" t="s">
        <v>1990</v>
      </c>
      <c r="I129" s="263" t="s">
        <v>22</v>
      </c>
      <c r="J129" s="249">
        <v>120</v>
      </c>
      <c r="K129" s="249">
        <v>0</v>
      </c>
      <c r="L129" s="279"/>
      <c r="M129" s="249">
        <v>3.1</v>
      </c>
      <c r="N129" s="281"/>
      <c r="O129" s="282"/>
      <c r="P129" s="283"/>
      <c r="Q129" s="274"/>
      <c r="R129" s="276"/>
      <c r="S129" s="284"/>
      <c r="T129" s="284"/>
      <c r="U129" s="284"/>
      <c r="V129" s="284"/>
      <c r="W129" s="284"/>
      <c r="X129" s="285"/>
      <c r="Y129" s="276"/>
      <c r="Z129" s="274"/>
      <c r="AA129" s="274"/>
    </row>
    <row r="130" s="244" customFormat="1" ht="26.4" spans="1:27">
      <c r="A130" s="274" t="s">
        <v>2978</v>
      </c>
      <c r="B130" s="276" t="s">
        <v>270</v>
      </c>
      <c r="C130" s="40" t="s">
        <v>16</v>
      </c>
      <c r="D130" s="40" t="s">
        <v>414</v>
      </c>
      <c r="E130" s="247" t="s">
        <v>2872</v>
      </c>
      <c r="F130" s="22" t="s">
        <v>415</v>
      </c>
      <c r="G130" s="262" t="s">
        <v>3077</v>
      </c>
      <c r="H130" s="260" t="s">
        <v>1990</v>
      </c>
      <c r="I130" s="263" t="s">
        <v>22</v>
      </c>
      <c r="J130" s="249">
        <v>32</v>
      </c>
      <c r="K130" s="249">
        <v>0</v>
      </c>
      <c r="L130" s="279"/>
      <c r="M130" s="249">
        <v>3.1</v>
      </c>
      <c r="N130" s="281"/>
      <c r="O130" s="282"/>
      <c r="P130" s="283"/>
      <c r="Q130" s="274"/>
      <c r="R130" s="276"/>
      <c r="S130" s="284"/>
      <c r="T130" s="284"/>
      <c r="U130" s="284"/>
      <c r="V130" s="284"/>
      <c r="W130" s="284"/>
      <c r="X130" s="285"/>
      <c r="Y130" s="276"/>
      <c r="Z130" s="274"/>
      <c r="AA130" s="274"/>
    </row>
    <row r="131" s="244" customFormat="1" ht="26.4" spans="1:27">
      <c r="A131" s="274" t="s">
        <v>2978</v>
      </c>
      <c r="B131" s="276" t="s">
        <v>272</v>
      </c>
      <c r="C131" s="40" t="s">
        <v>16</v>
      </c>
      <c r="D131" s="40" t="s">
        <v>414</v>
      </c>
      <c r="E131" s="247" t="s">
        <v>2872</v>
      </c>
      <c r="F131" s="22" t="s">
        <v>415</v>
      </c>
      <c r="G131" s="262" t="s">
        <v>3078</v>
      </c>
      <c r="H131" s="260" t="s">
        <v>1990</v>
      </c>
      <c r="I131" s="263" t="s">
        <v>22</v>
      </c>
      <c r="J131" s="249">
        <v>104</v>
      </c>
      <c r="K131" s="249">
        <v>0</v>
      </c>
      <c r="L131" s="279"/>
      <c r="M131" s="249">
        <v>3.1</v>
      </c>
      <c r="N131" s="281"/>
      <c r="O131" s="282"/>
      <c r="P131" s="283"/>
      <c r="Q131" s="274"/>
      <c r="R131" s="276"/>
      <c r="S131" s="284"/>
      <c r="T131" s="284"/>
      <c r="U131" s="284"/>
      <c r="V131" s="284"/>
      <c r="W131" s="284"/>
      <c r="X131" s="285"/>
      <c r="Y131" s="276"/>
      <c r="Z131" s="274"/>
      <c r="AA131" s="274"/>
    </row>
    <row r="132" s="244" customFormat="1" ht="52.8" spans="1:27">
      <c r="A132" s="274" t="s">
        <v>2978</v>
      </c>
      <c r="B132" s="276" t="s">
        <v>274</v>
      </c>
      <c r="C132" s="276" t="s">
        <v>16</v>
      </c>
      <c r="D132" s="260" t="s">
        <v>3079</v>
      </c>
      <c r="E132" s="247" t="s">
        <v>3080</v>
      </c>
      <c r="F132" s="260" t="s">
        <v>3081</v>
      </c>
      <c r="G132" s="262" t="s">
        <v>3082</v>
      </c>
      <c r="H132" s="260" t="s">
        <v>3082</v>
      </c>
      <c r="I132" s="278" t="s">
        <v>2335</v>
      </c>
      <c r="J132" s="249">
        <v>84</v>
      </c>
      <c r="K132" s="249">
        <v>0</v>
      </c>
      <c r="L132" s="249"/>
      <c r="M132" s="299" t="s">
        <v>2946</v>
      </c>
      <c r="N132" s="281"/>
      <c r="O132" s="282"/>
      <c r="P132" s="283"/>
      <c r="Q132" s="274"/>
      <c r="R132" s="276"/>
      <c r="S132" s="284"/>
      <c r="T132" s="284"/>
      <c r="U132" s="284"/>
      <c r="V132" s="284"/>
      <c r="W132" s="284"/>
      <c r="X132" s="285"/>
      <c r="Y132" s="276"/>
      <c r="Z132" s="274"/>
      <c r="AA132" s="274"/>
    </row>
    <row r="133" s="244" customFormat="1" ht="66" spans="1:27">
      <c r="A133" s="274" t="s">
        <v>2978</v>
      </c>
      <c r="B133" s="276" t="s">
        <v>279</v>
      </c>
      <c r="C133" s="276" t="s">
        <v>16</v>
      </c>
      <c r="D133" s="260" t="s">
        <v>449</v>
      </c>
      <c r="E133" s="247" t="s">
        <v>3080</v>
      </c>
      <c r="F133" s="260" t="s">
        <v>451</v>
      </c>
      <c r="G133" s="262" t="s">
        <v>452</v>
      </c>
      <c r="H133" s="260" t="s">
        <v>453</v>
      </c>
      <c r="I133" s="278" t="s">
        <v>22</v>
      </c>
      <c r="J133" s="249">
        <v>177</v>
      </c>
      <c r="K133" s="249">
        <v>0</v>
      </c>
      <c r="L133" s="300">
        <f t="shared" ref="L133:L139" si="0">J133*5</f>
        <v>885</v>
      </c>
      <c r="M133" s="280">
        <v>3.1</v>
      </c>
      <c r="N133" s="281"/>
      <c r="O133" s="282"/>
      <c r="P133" s="283"/>
      <c r="Q133" s="274"/>
      <c r="R133" s="276"/>
      <c r="S133" s="284"/>
      <c r="T133" s="284"/>
      <c r="U133" s="284"/>
      <c r="V133" s="284"/>
      <c r="W133" s="284"/>
      <c r="X133" s="285"/>
      <c r="Y133" s="276"/>
      <c r="Z133" s="274"/>
      <c r="AA133" s="274"/>
    </row>
    <row r="134" s="244" customFormat="1" ht="66" spans="1:27">
      <c r="A134" s="274" t="s">
        <v>2978</v>
      </c>
      <c r="B134" s="276" t="s">
        <v>283</v>
      </c>
      <c r="C134" s="276" t="s">
        <v>16</v>
      </c>
      <c r="D134" s="260" t="s">
        <v>449</v>
      </c>
      <c r="E134" s="247" t="s">
        <v>3080</v>
      </c>
      <c r="F134" s="278" t="s">
        <v>451</v>
      </c>
      <c r="G134" s="278" t="s">
        <v>2031</v>
      </c>
      <c r="H134" s="278" t="s">
        <v>453</v>
      </c>
      <c r="I134" s="278" t="s">
        <v>22</v>
      </c>
      <c r="J134" s="249">
        <v>1869</v>
      </c>
      <c r="K134" s="249">
        <v>0</v>
      </c>
      <c r="L134" s="300">
        <f t="shared" si="0"/>
        <v>9345</v>
      </c>
      <c r="M134" s="280">
        <v>3.1</v>
      </c>
      <c r="N134" s="281"/>
      <c r="O134" s="282"/>
      <c r="P134" s="283"/>
      <c r="Q134" s="274"/>
      <c r="R134" s="276"/>
      <c r="S134" s="284"/>
      <c r="T134" s="284"/>
      <c r="U134" s="284"/>
      <c r="V134" s="284"/>
      <c r="W134" s="284"/>
      <c r="X134" s="285"/>
      <c r="Y134" s="276"/>
      <c r="Z134" s="274"/>
      <c r="AA134" s="274"/>
    </row>
    <row r="135" s="244" customFormat="1" ht="66" spans="1:27">
      <c r="A135" s="274" t="s">
        <v>2978</v>
      </c>
      <c r="B135" s="276" t="s">
        <v>285</v>
      </c>
      <c r="C135" s="276" t="s">
        <v>16</v>
      </c>
      <c r="D135" s="260" t="s">
        <v>449</v>
      </c>
      <c r="E135" s="247" t="s">
        <v>3080</v>
      </c>
      <c r="F135" s="278" t="s">
        <v>451</v>
      </c>
      <c r="G135" s="278" t="s">
        <v>2033</v>
      </c>
      <c r="H135" s="278" t="s">
        <v>453</v>
      </c>
      <c r="I135" s="278" t="s">
        <v>22</v>
      </c>
      <c r="J135" s="249">
        <v>247</v>
      </c>
      <c r="K135" s="249">
        <v>0</v>
      </c>
      <c r="L135" s="300">
        <f t="shared" si="0"/>
        <v>1235</v>
      </c>
      <c r="M135" s="280">
        <v>3.1</v>
      </c>
      <c r="N135" s="281"/>
      <c r="O135" s="282"/>
      <c r="P135" s="283"/>
      <c r="Q135" s="274"/>
      <c r="R135" s="276"/>
      <c r="S135" s="284"/>
      <c r="T135" s="284"/>
      <c r="U135" s="284"/>
      <c r="V135" s="284"/>
      <c r="W135" s="284"/>
      <c r="X135" s="285"/>
      <c r="Y135" s="276"/>
      <c r="Z135" s="274"/>
      <c r="AA135" s="274"/>
    </row>
    <row r="136" s="244" customFormat="1" ht="66" spans="1:27">
      <c r="A136" s="274" t="s">
        <v>2978</v>
      </c>
      <c r="B136" s="276" t="s">
        <v>288</v>
      </c>
      <c r="C136" s="276" t="s">
        <v>16</v>
      </c>
      <c r="D136" s="278" t="s">
        <v>449</v>
      </c>
      <c r="E136" s="247" t="s">
        <v>3080</v>
      </c>
      <c r="F136" s="278" t="s">
        <v>451</v>
      </c>
      <c r="G136" s="278" t="s">
        <v>457</v>
      </c>
      <c r="H136" s="278" t="s">
        <v>453</v>
      </c>
      <c r="I136" s="278" t="s">
        <v>22</v>
      </c>
      <c r="J136" s="249">
        <v>685</v>
      </c>
      <c r="K136" s="249">
        <v>0</v>
      </c>
      <c r="L136" s="300">
        <f t="shared" si="0"/>
        <v>3425</v>
      </c>
      <c r="M136" s="280">
        <v>3.1</v>
      </c>
      <c r="N136" s="281"/>
      <c r="O136" s="282"/>
      <c r="P136" s="283"/>
      <c r="Q136" s="274"/>
      <c r="R136" s="276"/>
      <c r="S136" s="284"/>
      <c r="T136" s="284"/>
      <c r="U136" s="284"/>
      <c r="V136" s="284"/>
      <c r="W136" s="284"/>
      <c r="X136" s="285"/>
      <c r="Y136" s="276"/>
      <c r="Z136" s="274"/>
      <c r="AA136" s="274"/>
    </row>
    <row r="137" s="244" customFormat="1" ht="66" spans="1:27">
      <c r="A137" s="274" t="s">
        <v>2978</v>
      </c>
      <c r="B137" s="276" t="s">
        <v>292</v>
      </c>
      <c r="C137" s="276" t="s">
        <v>16</v>
      </c>
      <c r="D137" s="278" t="s">
        <v>449</v>
      </c>
      <c r="E137" s="247" t="s">
        <v>3080</v>
      </c>
      <c r="F137" s="278" t="s">
        <v>451</v>
      </c>
      <c r="G137" s="278" t="s">
        <v>2037</v>
      </c>
      <c r="H137" s="278" t="s">
        <v>453</v>
      </c>
      <c r="I137" s="278" t="s">
        <v>22</v>
      </c>
      <c r="J137" s="249">
        <v>500</v>
      </c>
      <c r="K137" s="249">
        <v>0</v>
      </c>
      <c r="L137" s="300">
        <f t="shared" si="0"/>
        <v>2500</v>
      </c>
      <c r="M137" s="280">
        <v>3.1</v>
      </c>
      <c r="N137" s="281"/>
      <c r="O137" s="282"/>
      <c r="P137" s="283"/>
      <c r="Q137" s="274"/>
      <c r="R137" s="276"/>
      <c r="S137" s="284"/>
      <c r="T137" s="284"/>
      <c r="U137" s="284"/>
      <c r="V137" s="284"/>
      <c r="W137" s="284"/>
      <c r="X137" s="285"/>
      <c r="Y137" s="276"/>
      <c r="Z137" s="274"/>
      <c r="AA137" s="274"/>
    </row>
    <row r="138" s="244" customFormat="1" ht="66" spans="1:27">
      <c r="A138" s="274" t="s">
        <v>2978</v>
      </c>
      <c r="B138" s="276" t="s">
        <v>293</v>
      </c>
      <c r="C138" s="276" t="s">
        <v>16</v>
      </c>
      <c r="D138" s="278" t="s">
        <v>449</v>
      </c>
      <c r="E138" s="247" t="s">
        <v>3080</v>
      </c>
      <c r="F138" s="278" t="s">
        <v>451</v>
      </c>
      <c r="G138" s="278" t="s">
        <v>2039</v>
      </c>
      <c r="H138" s="278" t="s">
        <v>453</v>
      </c>
      <c r="I138" s="278" t="s">
        <v>22</v>
      </c>
      <c r="J138" s="249">
        <v>225</v>
      </c>
      <c r="K138" s="249">
        <v>0</v>
      </c>
      <c r="L138" s="300">
        <f t="shared" si="0"/>
        <v>1125</v>
      </c>
      <c r="M138" s="280">
        <v>3.1</v>
      </c>
      <c r="N138" s="281"/>
      <c r="O138" s="282"/>
      <c r="P138" s="283"/>
      <c r="Q138" s="274"/>
      <c r="R138" s="276"/>
      <c r="S138" s="284"/>
      <c r="T138" s="284"/>
      <c r="U138" s="284"/>
      <c r="V138" s="284"/>
      <c r="W138" s="284"/>
      <c r="X138" s="285"/>
      <c r="Y138" s="276"/>
      <c r="Z138" s="274"/>
      <c r="AA138" s="274"/>
    </row>
    <row r="139" s="244" customFormat="1" ht="66" spans="1:27">
      <c r="A139" s="274" t="s">
        <v>2978</v>
      </c>
      <c r="B139" s="276" t="s">
        <v>295</v>
      </c>
      <c r="C139" s="276" t="s">
        <v>16</v>
      </c>
      <c r="D139" s="278" t="s">
        <v>449</v>
      </c>
      <c r="E139" s="247" t="s">
        <v>3080</v>
      </c>
      <c r="F139" s="278" t="s">
        <v>451</v>
      </c>
      <c r="G139" s="278" t="s">
        <v>2041</v>
      </c>
      <c r="H139" s="278" t="s">
        <v>453</v>
      </c>
      <c r="I139" s="278" t="s">
        <v>22</v>
      </c>
      <c r="J139" s="249">
        <v>97</v>
      </c>
      <c r="K139" s="249">
        <v>0</v>
      </c>
      <c r="L139" s="300">
        <f t="shared" si="0"/>
        <v>485</v>
      </c>
      <c r="M139" s="280">
        <v>3.1</v>
      </c>
      <c r="N139" s="281"/>
      <c r="O139" s="282"/>
      <c r="P139" s="283"/>
      <c r="Q139" s="274"/>
      <c r="R139" s="276"/>
      <c r="S139" s="284"/>
      <c r="T139" s="284"/>
      <c r="U139" s="284"/>
      <c r="V139" s="284"/>
      <c r="W139" s="284"/>
      <c r="X139" s="285"/>
      <c r="Y139" s="276"/>
      <c r="Z139" s="274"/>
      <c r="AA139" s="274"/>
    </row>
    <row r="140" s="244" customFormat="1" ht="52.8" spans="1:27">
      <c r="A140" s="274" t="s">
        <v>2978</v>
      </c>
      <c r="B140" s="276" t="s">
        <v>296</v>
      </c>
      <c r="C140" s="276" t="s">
        <v>16</v>
      </c>
      <c r="D140" s="278" t="s">
        <v>449</v>
      </c>
      <c r="E140" s="247" t="s">
        <v>3080</v>
      </c>
      <c r="F140" s="278" t="s">
        <v>459</v>
      </c>
      <c r="G140" s="278" t="s">
        <v>2334</v>
      </c>
      <c r="H140" s="278" t="s">
        <v>461</v>
      </c>
      <c r="I140" s="278" t="s">
        <v>2335</v>
      </c>
      <c r="J140" s="249">
        <v>395</v>
      </c>
      <c r="K140" s="249">
        <v>0</v>
      </c>
      <c r="L140" s="279">
        <f>J140*78</f>
        <v>30810</v>
      </c>
      <c r="M140" s="280">
        <v>3.1</v>
      </c>
      <c r="N140" s="281"/>
      <c r="O140" s="282"/>
      <c r="P140" s="283"/>
      <c r="Q140" s="274"/>
      <c r="R140" s="276"/>
      <c r="S140" s="284"/>
      <c r="T140" s="284"/>
      <c r="U140" s="284"/>
      <c r="V140" s="284"/>
      <c r="W140" s="284"/>
      <c r="X140" s="285"/>
      <c r="Y140" s="276"/>
      <c r="Z140" s="274"/>
      <c r="AA140" s="274"/>
    </row>
    <row r="141" s="244" customFormat="1" spans="1:27">
      <c r="A141" s="274"/>
      <c r="B141" s="276"/>
      <c r="C141" s="276"/>
      <c r="D141" s="277"/>
      <c r="E141" s="277"/>
      <c r="F141" s="277"/>
      <c r="G141" s="278"/>
      <c r="H141" s="278"/>
      <c r="I141" s="277"/>
      <c r="J141" s="249"/>
      <c r="K141" s="249"/>
      <c r="L141" s="249"/>
      <c r="M141" s="280"/>
      <c r="N141" s="281"/>
      <c r="O141" s="282"/>
      <c r="P141" s="283"/>
      <c r="Q141" s="274"/>
      <c r="R141" s="276"/>
      <c r="S141" s="284"/>
      <c r="T141" s="284"/>
      <c r="U141" s="284"/>
      <c r="V141" s="284"/>
      <c r="W141" s="284"/>
      <c r="X141" s="285"/>
      <c r="Y141" s="276"/>
      <c r="Z141" s="274"/>
      <c r="AA141" s="274"/>
    </row>
    <row r="142" s="244" customFormat="1" spans="1:27">
      <c r="A142" s="274"/>
      <c r="B142" s="276"/>
      <c r="C142" s="276"/>
      <c r="D142" s="277"/>
      <c r="E142" s="277"/>
      <c r="F142" s="277"/>
      <c r="G142" s="278"/>
      <c r="H142" s="278"/>
      <c r="I142" s="277"/>
      <c r="J142" s="249"/>
      <c r="K142" s="249"/>
      <c r="L142" s="279"/>
      <c r="M142" s="280"/>
      <c r="N142" s="281"/>
      <c r="O142" s="282"/>
      <c r="P142" s="283"/>
      <c r="Q142" s="274"/>
      <c r="R142" s="276"/>
      <c r="S142" s="284"/>
      <c r="T142" s="284"/>
      <c r="U142" s="284"/>
      <c r="V142" s="284"/>
      <c r="W142" s="284"/>
      <c r="X142" s="285"/>
      <c r="Y142" s="276"/>
      <c r="Z142" s="274"/>
      <c r="AA142" s="274"/>
    </row>
  </sheetData>
  <dataValidations count="4">
    <dataValidation type="list" allowBlank="1" showErrorMessage="1" errorTitle="专业" error="请选择已设定的专业！" sqref="C38 C2:C35 C78:C102">
      <formula1>#N/A</formula1>
    </dataValidation>
    <dataValidation allowBlank="1" showErrorMessage="1" sqref="B1:XFD1 F78:F102"/>
    <dataValidation type="list" allowBlank="1" showErrorMessage="1" errorTitle="子类" error="请选择已设定的专业子类！" sqref="D38 D2:D35 D78:D102 D132:D133">
      <formula1>#N/A</formula1>
    </dataValidation>
    <dataValidation type="list" allowBlank="1" showErrorMessage="1" errorTitle="子类" error="请选择已设定的专业子类！" sqref="D39 D42:D77 D103:D131">
      <formula1>DisciplinePopup</formula1>
    </dataValidation>
  </dataValidations>
  <pageMargins left="0.75" right="0.75" top="1" bottom="1" header="0.5" footer="0.5"/>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dimension ref="A1:AA142"/>
  <sheetViews>
    <sheetView topLeftCell="A75" workbookViewId="0">
      <selection activeCell="A1" sqref="$A1:$XFD1048576"/>
    </sheetView>
  </sheetViews>
  <sheetFormatPr defaultColWidth="9" defaultRowHeight="13.2"/>
  <cols>
    <col min="1" max="1" width="9" style="274"/>
    <col min="2" max="2" width="5.72222222222222" style="276" customWidth="1"/>
    <col min="3" max="3" width="7.90740740740741" style="276" customWidth="1"/>
    <col min="4" max="4" width="10.9074074074074" style="277" customWidth="1"/>
    <col min="5" max="5" width="21.2685185185185" style="277" customWidth="1"/>
    <col min="6" max="6" width="13.25" style="277" customWidth="1"/>
    <col min="7" max="7" width="72" style="278" customWidth="1"/>
    <col min="8" max="8" width="28.4537037037037" style="278" customWidth="1"/>
    <col min="9" max="9" width="6.18518518518519" style="277" customWidth="1"/>
    <col min="10" max="11" width="7.81481481481481" style="249" customWidth="1"/>
    <col min="12" max="12" width="12.8148148148148" style="279" customWidth="1"/>
    <col min="13" max="13" width="12.8148148148148" style="299" customWidth="1"/>
    <col min="14" max="14" width="12.8148148148148" style="281" customWidth="1"/>
    <col min="15" max="15" width="33.1851851851852" style="282" customWidth="1"/>
    <col min="16" max="16" width="24.4537037037037" style="283" customWidth="1"/>
    <col min="17" max="17" width="13.1851851851852" style="274" customWidth="1"/>
    <col min="18" max="18" width="13.1851851851852" style="276" customWidth="1"/>
    <col min="19" max="19" width="10.4537037037037" style="284" customWidth="1"/>
    <col min="20" max="20" width="12.0925925925926" style="284" customWidth="1"/>
    <col min="21" max="21" width="12.8148148148148" style="284" customWidth="1"/>
    <col min="22" max="22" width="10.9074074074074" style="284" customWidth="1"/>
    <col min="23" max="23" width="16.4537037037037" style="284" customWidth="1"/>
    <col min="24" max="24" width="16.6388888888889" style="285" customWidth="1"/>
    <col min="25" max="25" width="10.0925925925926" style="276" customWidth="1"/>
    <col min="26" max="26" width="9.18518518518519" style="274" customWidth="1"/>
    <col min="27" max="27" width="16.6388888888889" style="274" customWidth="1"/>
    <col min="28" max="16384" width="9" style="274"/>
  </cols>
  <sheetData>
    <row r="1" s="273" customFormat="1" ht="52.8" spans="2:27">
      <c r="B1" s="286" t="s">
        <v>2101</v>
      </c>
      <c r="C1" s="286" t="s">
        <v>2102</v>
      </c>
      <c r="D1" s="286" t="s">
        <v>2103</v>
      </c>
      <c r="E1" s="286" t="s">
        <v>2104</v>
      </c>
      <c r="F1" s="286" t="s">
        <v>2105</v>
      </c>
      <c r="G1" s="286" t="s">
        <v>2106</v>
      </c>
      <c r="H1" s="286" t="s">
        <v>2107</v>
      </c>
      <c r="I1" s="286" t="s">
        <v>2108</v>
      </c>
      <c r="J1" s="301" t="s">
        <v>2109</v>
      </c>
      <c r="K1" s="301" t="s">
        <v>2110</v>
      </c>
      <c r="L1" s="302" t="s">
        <v>2111</v>
      </c>
      <c r="M1" s="288" t="s">
        <v>2112</v>
      </c>
      <c r="N1" s="288" t="s">
        <v>2113</v>
      </c>
      <c r="O1" s="289" t="s">
        <v>2114</v>
      </c>
      <c r="P1" s="290"/>
      <c r="Q1" s="293"/>
      <c r="R1" s="293"/>
      <c r="S1" s="294"/>
      <c r="T1" s="294"/>
      <c r="U1" s="294"/>
      <c r="V1" s="294"/>
      <c r="W1" s="294"/>
      <c r="X1" s="293"/>
      <c r="Y1" s="293"/>
      <c r="AA1" s="293"/>
    </row>
    <row r="2" s="241" customFormat="1" ht="26.4" spans="1:27">
      <c r="A2" s="274" t="s">
        <v>3083</v>
      </c>
      <c r="B2" s="276" t="s">
        <v>52</v>
      </c>
      <c r="C2" s="260" t="s">
        <v>16</v>
      </c>
      <c r="D2" s="260" t="s">
        <v>322</v>
      </c>
      <c r="E2" s="247" t="s">
        <v>2872</v>
      </c>
      <c r="F2" s="261" t="s">
        <v>323</v>
      </c>
      <c r="G2" s="262" t="s">
        <v>2874</v>
      </c>
      <c r="H2" s="260" t="s">
        <v>2875</v>
      </c>
      <c r="I2" s="263" t="s">
        <v>2124</v>
      </c>
      <c r="J2" s="269">
        <v>468.147</v>
      </c>
      <c r="K2" s="249">
        <v>936.294</v>
      </c>
      <c r="L2" s="279">
        <v>7004</v>
      </c>
      <c r="M2" s="249">
        <v>3.1</v>
      </c>
      <c r="N2" s="281"/>
      <c r="O2" s="282"/>
      <c r="P2" s="283"/>
      <c r="Q2" s="274"/>
      <c r="R2" s="276"/>
      <c r="S2" s="284"/>
      <c r="T2" s="284"/>
      <c r="U2" s="284"/>
      <c r="V2" s="284"/>
      <c r="W2" s="284"/>
      <c r="X2" s="285"/>
      <c r="Y2" s="276"/>
      <c r="Z2" s="274"/>
      <c r="AA2" s="274"/>
    </row>
    <row r="3" s="242" customFormat="1" ht="26.4" spans="1:27">
      <c r="A3" s="274" t="s">
        <v>3083</v>
      </c>
      <c r="B3" s="276" t="s">
        <v>58</v>
      </c>
      <c r="C3" s="260" t="s">
        <v>16</v>
      </c>
      <c r="D3" s="260" t="s">
        <v>322</v>
      </c>
      <c r="E3" s="247" t="s">
        <v>2872</v>
      </c>
      <c r="F3" s="261" t="s">
        <v>323</v>
      </c>
      <c r="G3" s="263" t="s">
        <v>3084</v>
      </c>
      <c r="H3" s="263" t="s">
        <v>2358</v>
      </c>
      <c r="I3" s="263" t="s">
        <v>2124</v>
      </c>
      <c r="J3" s="269">
        <v>232.92</v>
      </c>
      <c r="K3" s="249">
        <v>465.84</v>
      </c>
      <c r="L3" s="279">
        <v>1614</v>
      </c>
      <c r="M3" s="249">
        <v>3.2</v>
      </c>
      <c r="N3" s="281"/>
      <c r="O3" s="282"/>
      <c r="P3" s="283"/>
      <c r="Q3" s="274"/>
      <c r="R3" s="276"/>
      <c r="S3" s="284"/>
      <c r="T3" s="284"/>
      <c r="U3" s="284"/>
      <c r="V3" s="284"/>
      <c r="W3" s="284"/>
      <c r="X3" s="285"/>
      <c r="Y3" s="276"/>
      <c r="Z3" s="274"/>
      <c r="AA3" s="274"/>
    </row>
    <row r="4" s="243" customFormat="1" ht="26.4" spans="1:27">
      <c r="A4" s="274" t="s">
        <v>3083</v>
      </c>
      <c r="B4" s="276" t="s">
        <v>59</v>
      </c>
      <c r="C4" s="260" t="s">
        <v>16</v>
      </c>
      <c r="D4" s="260" t="s">
        <v>322</v>
      </c>
      <c r="E4" s="247" t="s">
        <v>2872</v>
      </c>
      <c r="F4" s="261" t="s">
        <v>323</v>
      </c>
      <c r="G4" s="263" t="s">
        <v>2981</v>
      </c>
      <c r="H4" s="263" t="s">
        <v>2878</v>
      </c>
      <c r="I4" s="263" t="s">
        <v>2124</v>
      </c>
      <c r="J4" s="269">
        <v>237.363</v>
      </c>
      <c r="K4" s="249">
        <v>474.726</v>
      </c>
      <c r="L4" s="279">
        <v>1538</v>
      </c>
      <c r="M4" s="249">
        <v>3.2</v>
      </c>
      <c r="N4" s="281"/>
      <c r="O4" s="282"/>
      <c r="P4" s="283"/>
      <c r="Q4" s="274"/>
      <c r="R4" s="276"/>
      <c r="S4" s="284"/>
      <c r="T4" s="284"/>
      <c r="U4" s="284"/>
      <c r="V4" s="284"/>
      <c r="W4" s="284"/>
      <c r="X4" s="285"/>
      <c r="Y4" s="276"/>
      <c r="Z4" s="274"/>
      <c r="AA4" s="274"/>
    </row>
    <row r="5" s="243" customFormat="1" ht="26.4" spans="1:27">
      <c r="A5" s="274" t="s">
        <v>3083</v>
      </c>
      <c r="B5" s="276" t="s">
        <v>60</v>
      </c>
      <c r="C5" s="260" t="s">
        <v>16</v>
      </c>
      <c r="D5" s="260" t="s">
        <v>322</v>
      </c>
      <c r="E5" s="247" t="s">
        <v>2872</v>
      </c>
      <c r="F5" s="261" t="s">
        <v>323</v>
      </c>
      <c r="G5" s="263" t="s">
        <v>2993</v>
      </c>
      <c r="H5" s="263" t="s">
        <v>2984</v>
      </c>
      <c r="I5" s="263" t="s">
        <v>2124</v>
      </c>
      <c r="J5" s="269">
        <v>235.388</v>
      </c>
      <c r="K5" s="249">
        <v>23.5388</v>
      </c>
      <c r="L5" s="279">
        <v>3953.4</v>
      </c>
      <c r="M5" s="249">
        <v>3.2</v>
      </c>
      <c r="N5" s="281"/>
      <c r="O5" s="282"/>
      <c r="P5" s="283"/>
      <c r="Q5" s="274"/>
      <c r="R5" s="276"/>
      <c r="S5" s="284"/>
      <c r="T5" s="284"/>
      <c r="U5" s="284"/>
      <c r="V5" s="284"/>
      <c r="W5" s="284"/>
      <c r="X5" s="285"/>
      <c r="Y5" s="276"/>
      <c r="Z5" s="274"/>
      <c r="AA5" s="274"/>
    </row>
    <row r="6" s="243" customFormat="1" ht="26.4" spans="1:27">
      <c r="A6" s="274" t="s">
        <v>3083</v>
      </c>
      <c r="B6" s="276" t="s">
        <v>61</v>
      </c>
      <c r="C6" s="260" t="s">
        <v>16</v>
      </c>
      <c r="D6" s="260" t="s">
        <v>322</v>
      </c>
      <c r="E6" s="247" t="s">
        <v>2872</v>
      </c>
      <c r="F6" s="261" t="s">
        <v>323</v>
      </c>
      <c r="G6" s="263" t="s">
        <v>2881</v>
      </c>
      <c r="H6" s="263" t="s">
        <v>2882</v>
      </c>
      <c r="I6" s="263" t="s">
        <v>2124</v>
      </c>
      <c r="J6" s="269">
        <v>467.949</v>
      </c>
      <c r="K6" s="249">
        <v>935.898</v>
      </c>
      <c r="L6" s="279">
        <v>6018</v>
      </c>
      <c r="M6" s="249">
        <v>3.1</v>
      </c>
      <c r="N6" s="281"/>
      <c r="O6" s="282"/>
      <c r="P6" s="283"/>
      <c r="Q6" s="274"/>
      <c r="R6" s="276"/>
      <c r="S6" s="284"/>
      <c r="T6" s="284"/>
      <c r="U6" s="284"/>
      <c r="V6" s="284"/>
      <c r="W6" s="284"/>
      <c r="X6" s="285"/>
      <c r="Y6" s="276"/>
      <c r="Z6" s="274"/>
      <c r="AA6" s="274"/>
    </row>
    <row r="7" s="243" customFormat="1" ht="26.4" spans="1:27">
      <c r="A7" s="274" t="s">
        <v>3083</v>
      </c>
      <c r="B7" s="276" t="s">
        <v>63</v>
      </c>
      <c r="C7" s="260" t="s">
        <v>16</v>
      </c>
      <c r="D7" s="260" t="s">
        <v>322</v>
      </c>
      <c r="E7" s="247" t="s">
        <v>2872</v>
      </c>
      <c r="F7" s="261" t="s">
        <v>323</v>
      </c>
      <c r="G7" s="263" t="s">
        <v>2883</v>
      </c>
      <c r="H7" s="263" t="s">
        <v>2884</v>
      </c>
      <c r="I7" s="263" t="s">
        <v>2124</v>
      </c>
      <c r="J7" s="269">
        <v>704.511</v>
      </c>
      <c r="K7" s="249">
        <v>70.4511</v>
      </c>
      <c r="L7" s="279">
        <v>5007.2</v>
      </c>
      <c r="M7" s="249">
        <v>3.1</v>
      </c>
      <c r="N7" s="281"/>
      <c r="O7" s="282"/>
      <c r="P7" s="283"/>
      <c r="Q7" s="274"/>
      <c r="R7" s="276"/>
      <c r="S7" s="284"/>
      <c r="T7" s="284"/>
      <c r="U7" s="284"/>
      <c r="V7" s="284"/>
      <c r="W7" s="284"/>
      <c r="X7" s="285"/>
      <c r="Y7" s="276"/>
      <c r="Z7" s="274"/>
      <c r="AA7" s="274"/>
    </row>
    <row r="8" s="243" customFormat="1" ht="26.4" spans="1:27">
      <c r="A8" s="274" t="s">
        <v>3083</v>
      </c>
      <c r="B8" s="276" t="s">
        <v>66</v>
      </c>
      <c r="C8" s="260" t="s">
        <v>16</v>
      </c>
      <c r="D8" s="260" t="s">
        <v>322</v>
      </c>
      <c r="E8" s="247" t="s">
        <v>2872</v>
      </c>
      <c r="F8" s="261" t="s">
        <v>323</v>
      </c>
      <c r="G8" s="263" t="s">
        <v>3085</v>
      </c>
      <c r="H8" s="263" t="s">
        <v>2123</v>
      </c>
      <c r="I8" s="263" t="s">
        <v>2124</v>
      </c>
      <c r="J8" s="269">
        <v>234.499</v>
      </c>
      <c r="K8" s="249">
        <v>23.4499</v>
      </c>
      <c r="L8" s="279">
        <v>17821.1</v>
      </c>
      <c r="M8" s="249">
        <v>3.2</v>
      </c>
      <c r="N8" s="281"/>
      <c r="O8" s="282"/>
      <c r="P8" s="283"/>
      <c r="Q8" s="274"/>
      <c r="R8" s="276"/>
      <c r="S8" s="284"/>
      <c r="T8" s="284"/>
      <c r="U8" s="284"/>
      <c r="V8" s="284"/>
      <c r="W8" s="284"/>
      <c r="X8" s="285"/>
      <c r="Y8" s="276"/>
      <c r="Z8" s="274"/>
      <c r="AA8" s="274"/>
    </row>
    <row r="9" s="243" customFormat="1" ht="26.4" spans="1:27">
      <c r="A9" s="274" t="s">
        <v>3083</v>
      </c>
      <c r="B9" s="276" t="s">
        <v>68</v>
      </c>
      <c r="C9" s="260" t="s">
        <v>16</v>
      </c>
      <c r="D9" s="260" t="s">
        <v>322</v>
      </c>
      <c r="E9" s="247" t="s">
        <v>2872</v>
      </c>
      <c r="F9" s="261" t="s">
        <v>323</v>
      </c>
      <c r="G9" s="263" t="s">
        <v>3086</v>
      </c>
      <c r="H9" s="263" t="s">
        <v>2988</v>
      </c>
      <c r="I9" s="263" t="s">
        <v>2124</v>
      </c>
      <c r="J9" s="269">
        <v>239.554</v>
      </c>
      <c r="K9" s="249">
        <v>23.9554</v>
      </c>
      <c r="L9" s="279">
        <v>10967</v>
      </c>
      <c r="M9" s="249">
        <v>3.2</v>
      </c>
      <c r="N9" s="281"/>
      <c r="O9" s="282"/>
      <c r="P9" s="283"/>
      <c r="Q9" s="274"/>
      <c r="R9" s="276"/>
      <c r="S9" s="284"/>
      <c r="T9" s="284"/>
      <c r="U9" s="284"/>
      <c r="V9" s="284"/>
      <c r="W9" s="284"/>
      <c r="X9" s="285"/>
      <c r="Y9" s="276"/>
      <c r="Z9" s="274"/>
      <c r="AA9" s="274"/>
    </row>
    <row r="10" s="243" customFormat="1" ht="26.4" spans="1:27">
      <c r="A10" s="274" t="s">
        <v>3083</v>
      </c>
      <c r="B10" s="276" t="s">
        <v>71</v>
      </c>
      <c r="C10" s="260" t="s">
        <v>16</v>
      </c>
      <c r="D10" s="260" t="s">
        <v>322</v>
      </c>
      <c r="E10" s="247" t="s">
        <v>2872</v>
      </c>
      <c r="F10" s="261" t="s">
        <v>323</v>
      </c>
      <c r="G10" s="263" t="s">
        <v>3087</v>
      </c>
      <c r="H10" s="263" t="s">
        <v>2984</v>
      </c>
      <c r="I10" s="263" t="s">
        <v>2124</v>
      </c>
      <c r="J10" s="269">
        <v>237.882</v>
      </c>
      <c r="K10" s="249">
        <v>475.764</v>
      </c>
      <c r="L10" s="279">
        <v>3558</v>
      </c>
      <c r="M10" s="249">
        <v>3.2</v>
      </c>
      <c r="N10" s="281"/>
      <c r="O10" s="282"/>
      <c r="P10" s="283"/>
      <c r="Q10" s="274"/>
      <c r="R10" s="276"/>
      <c r="S10" s="284"/>
      <c r="T10" s="284"/>
      <c r="U10" s="284"/>
      <c r="V10" s="284"/>
      <c r="W10" s="284"/>
      <c r="X10" s="285"/>
      <c r="Y10" s="276"/>
      <c r="Z10" s="274"/>
      <c r="AA10" s="274"/>
    </row>
    <row r="11" s="243" customFormat="1" ht="26.4" spans="1:27">
      <c r="A11" s="274" t="s">
        <v>3083</v>
      </c>
      <c r="B11" s="276" t="s">
        <v>72</v>
      </c>
      <c r="C11" s="260" t="s">
        <v>16</v>
      </c>
      <c r="D11" s="260" t="s">
        <v>322</v>
      </c>
      <c r="E11" s="247" t="s">
        <v>2872</v>
      </c>
      <c r="F11" s="261" t="s">
        <v>323</v>
      </c>
      <c r="G11" s="263" t="s">
        <v>3088</v>
      </c>
      <c r="H11" s="263" t="s">
        <v>2984</v>
      </c>
      <c r="I11" s="263" t="s">
        <v>2124</v>
      </c>
      <c r="J11" s="269">
        <v>227.052</v>
      </c>
      <c r="K11" s="249">
        <v>22.7052</v>
      </c>
      <c r="L11" s="279">
        <v>46697.2</v>
      </c>
      <c r="M11" s="249">
        <v>3.2</v>
      </c>
      <c r="N11" s="281"/>
      <c r="O11" s="282"/>
      <c r="P11" s="283"/>
      <c r="Q11" s="274"/>
      <c r="R11" s="276"/>
      <c r="S11" s="284"/>
      <c r="T11" s="284"/>
      <c r="U11" s="284"/>
      <c r="V11" s="284"/>
      <c r="W11" s="284"/>
      <c r="X11" s="285"/>
      <c r="Y11" s="276"/>
      <c r="Z11" s="274"/>
      <c r="AA11" s="274"/>
    </row>
    <row r="12" s="243" customFormat="1" ht="26.4" spans="1:27">
      <c r="A12" s="274" t="s">
        <v>3083</v>
      </c>
      <c r="B12" s="276" t="s">
        <v>73</v>
      </c>
      <c r="C12" s="260" t="s">
        <v>16</v>
      </c>
      <c r="D12" s="260" t="s">
        <v>322</v>
      </c>
      <c r="E12" s="247" t="s">
        <v>2872</v>
      </c>
      <c r="F12" s="261" t="s">
        <v>323</v>
      </c>
      <c r="G12" s="263" t="s">
        <v>3089</v>
      </c>
      <c r="H12" s="263" t="s">
        <v>2984</v>
      </c>
      <c r="I12" s="263" t="s">
        <v>2124</v>
      </c>
      <c r="J12" s="269">
        <v>226.648</v>
      </c>
      <c r="K12" s="249">
        <v>22.6648</v>
      </c>
      <c r="L12" s="279">
        <v>109742.6</v>
      </c>
      <c r="M12" s="249">
        <v>3.2</v>
      </c>
      <c r="N12" s="281"/>
      <c r="O12" s="282"/>
      <c r="P12" s="283"/>
      <c r="Q12" s="274"/>
      <c r="R12" s="276"/>
      <c r="S12" s="284"/>
      <c r="T12" s="284"/>
      <c r="U12" s="284"/>
      <c r="V12" s="284"/>
      <c r="W12" s="284"/>
      <c r="X12" s="285"/>
      <c r="Y12" s="276"/>
      <c r="Z12" s="274"/>
      <c r="AA12" s="274"/>
    </row>
    <row r="13" s="243" customFormat="1" ht="26.4" spans="1:27">
      <c r="A13" s="274" t="s">
        <v>3083</v>
      </c>
      <c r="B13" s="276" t="s">
        <v>75</v>
      </c>
      <c r="C13" s="260" t="s">
        <v>16</v>
      </c>
      <c r="D13" s="260" t="s">
        <v>322</v>
      </c>
      <c r="E13" s="247" t="s">
        <v>2872</v>
      </c>
      <c r="F13" s="261" t="s">
        <v>323</v>
      </c>
      <c r="G13" s="263" t="s">
        <v>3090</v>
      </c>
      <c r="H13" s="263" t="s">
        <v>3091</v>
      </c>
      <c r="I13" s="263" t="s">
        <v>2124</v>
      </c>
      <c r="J13" s="269">
        <v>238.205</v>
      </c>
      <c r="K13" s="249">
        <v>476.41</v>
      </c>
      <c r="L13" s="279">
        <v>996</v>
      </c>
      <c r="M13" s="249">
        <v>3.1</v>
      </c>
      <c r="N13" s="281"/>
      <c r="O13" s="282"/>
      <c r="P13" s="283"/>
      <c r="Q13" s="274"/>
      <c r="R13" s="276"/>
      <c r="S13" s="284"/>
      <c r="T13" s="284"/>
      <c r="U13" s="284"/>
      <c r="V13" s="284"/>
      <c r="W13" s="284"/>
      <c r="X13" s="285"/>
      <c r="Y13" s="276"/>
      <c r="Z13" s="274"/>
      <c r="AA13" s="274"/>
    </row>
    <row r="14" s="243" customFormat="1" ht="26.4" spans="1:27">
      <c r="A14" s="274" t="s">
        <v>3083</v>
      </c>
      <c r="B14" s="276" t="s">
        <v>76</v>
      </c>
      <c r="C14" s="260" t="s">
        <v>16</v>
      </c>
      <c r="D14" s="260" t="s">
        <v>322</v>
      </c>
      <c r="E14" s="247" t="s">
        <v>2872</v>
      </c>
      <c r="F14" s="261" t="s">
        <v>323</v>
      </c>
      <c r="G14" s="263" t="s">
        <v>3092</v>
      </c>
      <c r="H14" s="263" t="s">
        <v>2984</v>
      </c>
      <c r="I14" s="263" t="s">
        <v>2124</v>
      </c>
      <c r="J14" s="269">
        <v>230.763</v>
      </c>
      <c r="K14" s="249">
        <v>23.0763</v>
      </c>
      <c r="L14" s="279">
        <v>51194</v>
      </c>
      <c r="M14" s="249">
        <v>3.2</v>
      </c>
      <c r="N14" s="281"/>
      <c r="O14" s="282"/>
      <c r="P14" s="283"/>
      <c r="Q14" s="274"/>
      <c r="R14" s="276"/>
      <c r="S14" s="284"/>
      <c r="T14" s="284"/>
      <c r="U14" s="284"/>
      <c r="V14" s="284"/>
      <c r="W14" s="284"/>
      <c r="X14" s="285"/>
      <c r="Y14" s="276"/>
      <c r="Z14" s="274"/>
      <c r="AA14" s="274"/>
    </row>
    <row r="15" s="243" customFormat="1" ht="26.4" spans="1:27">
      <c r="A15" s="274" t="s">
        <v>3083</v>
      </c>
      <c r="B15" s="276" t="s">
        <v>77</v>
      </c>
      <c r="C15" s="260" t="s">
        <v>16</v>
      </c>
      <c r="D15" s="260" t="s">
        <v>322</v>
      </c>
      <c r="E15" s="247" t="s">
        <v>2872</v>
      </c>
      <c r="F15" s="261" t="s">
        <v>323</v>
      </c>
      <c r="G15" s="263" t="s">
        <v>3093</v>
      </c>
      <c r="H15" s="263" t="s">
        <v>2984</v>
      </c>
      <c r="I15" s="263" t="s">
        <v>2124</v>
      </c>
      <c r="J15" s="269">
        <v>232.055</v>
      </c>
      <c r="K15" s="249">
        <v>23.2055</v>
      </c>
      <c r="L15" s="279">
        <v>35940.3</v>
      </c>
      <c r="M15" s="249">
        <v>3.2</v>
      </c>
      <c r="N15" s="281"/>
      <c r="O15" s="282"/>
      <c r="P15" s="283"/>
      <c r="Q15" s="274"/>
      <c r="R15" s="276"/>
      <c r="S15" s="284"/>
      <c r="T15" s="284"/>
      <c r="U15" s="284"/>
      <c r="V15" s="284"/>
      <c r="W15" s="284"/>
      <c r="X15" s="285"/>
      <c r="Y15" s="276"/>
      <c r="Z15" s="274"/>
      <c r="AA15" s="274"/>
    </row>
    <row r="16" s="243" customFormat="1" ht="26.4" spans="1:27">
      <c r="A16" s="274" t="s">
        <v>3083</v>
      </c>
      <c r="B16" s="276" t="s">
        <v>78</v>
      </c>
      <c r="C16" s="260" t="s">
        <v>16</v>
      </c>
      <c r="D16" s="260" t="s">
        <v>322</v>
      </c>
      <c r="E16" s="247" t="s">
        <v>2872</v>
      </c>
      <c r="F16" s="261" t="s">
        <v>323</v>
      </c>
      <c r="G16" s="263" t="s">
        <v>3094</v>
      </c>
      <c r="H16" s="263" t="s">
        <v>2984</v>
      </c>
      <c r="I16" s="263" t="s">
        <v>2124</v>
      </c>
      <c r="J16" s="269">
        <v>435.968</v>
      </c>
      <c r="K16" s="249">
        <v>43.5968</v>
      </c>
      <c r="L16" s="279">
        <v>438662.4</v>
      </c>
      <c r="M16" s="249">
        <v>3.2</v>
      </c>
      <c r="N16" s="281"/>
      <c r="O16" s="282"/>
      <c r="P16" s="283"/>
      <c r="Q16" s="274"/>
      <c r="R16" s="276"/>
      <c r="S16" s="284"/>
      <c r="T16" s="284"/>
      <c r="U16" s="284"/>
      <c r="V16" s="284"/>
      <c r="W16" s="284"/>
      <c r="X16" s="285"/>
      <c r="Y16" s="276"/>
      <c r="Z16" s="274"/>
      <c r="AA16" s="274"/>
    </row>
    <row r="17" s="243" customFormat="1" ht="26.4" spans="1:27">
      <c r="A17" s="274" t="s">
        <v>3083</v>
      </c>
      <c r="B17" s="276" t="s">
        <v>79</v>
      </c>
      <c r="C17" s="260" t="s">
        <v>16</v>
      </c>
      <c r="D17" s="260" t="s">
        <v>322</v>
      </c>
      <c r="E17" s="247" t="s">
        <v>2872</v>
      </c>
      <c r="F17" s="261" t="s">
        <v>323</v>
      </c>
      <c r="G17" s="263" t="s">
        <v>3095</v>
      </c>
      <c r="H17" s="263" t="s">
        <v>2984</v>
      </c>
      <c r="I17" s="263" t="s">
        <v>2124</v>
      </c>
      <c r="J17" s="269">
        <v>227.475</v>
      </c>
      <c r="K17" s="249">
        <v>22.7475</v>
      </c>
      <c r="L17" s="279">
        <v>70497.9</v>
      </c>
      <c r="M17" s="249">
        <v>3.2</v>
      </c>
      <c r="N17" s="281"/>
      <c r="O17" s="282"/>
      <c r="P17" s="283"/>
      <c r="Q17" s="274"/>
      <c r="R17" s="276"/>
      <c r="S17" s="284"/>
      <c r="T17" s="284"/>
      <c r="U17" s="284"/>
      <c r="V17" s="284"/>
      <c r="W17" s="284"/>
      <c r="X17" s="285"/>
      <c r="Y17" s="276"/>
      <c r="Z17" s="274"/>
      <c r="AA17" s="274"/>
    </row>
    <row r="18" s="243" customFormat="1" ht="26.4" spans="1:27">
      <c r="A18" s="274" t="s">
        <v>3083</v>
      </c>
      <c r="B18" s="276" t="s">
        <v>81</v>
      </c>
      <c r="C18" s="260" t="s">
        <v>16</v>
      </c>
      <c r="D18" s="260" t="s">
        <v>322</v>
      </c>
      <c r="E18" s="247" t="s">
        <v>2872</v>
      </c>
      <c r="F18" s="261" t="s">
        <v>323</v>
      </c>
      <c r="G18" s="262" t="s">
        <v>3096</v>
      </c>
      <c r="H18" s="260" t="s">
        <v>2984</v>
      </c>
      <c r="I18" s="263" t="s">
        <v>2124</v>
      </c>
      <c r="J18" s="269">
        <v>227.879</v>
      </c>
      <c r="K18" s="249">
        <v>22.7879</v>
      </c>
      <c r="L18" s="279">
        <v>19980.4</v>
      </c>
      <c r="M18" s="249">
        <v>3.2</v>
      </c>
      <c r="N18" s="281"/>
      <c r="O18" s="282"/>
      <c r="P18" s="283"/>
      <c r="Q18" s="274"/>
      <c r="R18" s="276"/>
      <c r="S18" s="284"/>
      <c r="T18" s="284"/>
      <c r="U18" s="284"/>
      <c r="V18" s="284"/>
      <c r="W18" s="284"/>
      <c r="X18" s="285"/>
      <c r="Y18" s="276"/>
      <c r="Z18" s="274"/>
      <c r="AA18" s="274"/>
    </row>
    <row r="19" s="243" customFormat="1" ht="26.4" spans="1:27">
      <c r="A19" s="274" t="s">
        <v>3083</v>
      </c>
      <c r="B19" s="276" t="s">
        <v>82</v>
      </c>
      <c r="C19" s="260" t="s">
        <v>16</v>
      </c>
      <c r="D19" s="260" t="s">
        <v>322</v>
      </c>
      <c r="E19" s="247" t="s">
        <v>2872</v>
      </c>
      <c r="F19" s="261" t="s">
        <v>323</v>
      </c>
      <c r="G19" s="262" t="s">
        <v>2883</v>
      </c>
      <c r="H19" s="260" t="s">
        <v>2892</v>
      </c>
      <c r="I19" s="263" t="s">
        <v>2124</v>
      </c>
      <c r="J19" s="269">
        <v>468.276</v>
      </c>
      <c r="K19" s="249">
        <v>46.8276</v>
      </c>
      <c r="L19" s="279">
        <v>3327.5</v>
      </c>
      <c r="M19" s="249">
        <v>3.1</v>
      </c>
      <c r="N19" s="281"/>
      <c r="O19" s="282"/>
      <c r="P19" s="283"/>
      <c r="Q19" s="274"/>
      <c r="R19" s="276"/>
      <c r="S19" s="284"/>
      <c r="T19" s="284"/>
      <c r="U19" s="284"/>
      <c r="V19" s="284"/>
      <c r="W19" s="284"/>
      <c r="X19" s="285"/>
      <c r="Y19" s="276"/>
      <c r="Z19" s="274"/>
      <c r="AA19" s="274"/>
    </row>
    <row r="20" s="243" customFormat="1" ht="26.4" spans="1:27">
      <c r="A20" s="274" t="s">
        <v>3083</v>
      </c>
      <c r="B20" s="276" t="s">
        <v>84</v>
      </c>
      <c r="C20" s="260" t="s">
        <v>16</v>
      </c>
      <c r="D20" s="260" t="s">
        <v>322</v>
      </c>
      <c r="E20" s="247" t="s">
        <v>2872</v>
      </c>
      <c r="F20" s="261" t="s">
        <v>323</v>
      </c>
      <c r="G20" s="262" t="s">
        <v>3097</v>
      </c>
      <c r="H20" s="260" t="s">
        <v>2892</v>
      </c>
      <c r="I20" s="263" t="s">
        <v>2124</v>
      </c>
      <c r="J20" s="269">
        <v>435.318</v>
      </c>
      <c r="K20" s="249">
        <v>43.5318</v>
      </c>
      <c r="L20" s="279">
        <v>11971.3</v>
      </c>
      <c r="M20" s="249">
        <v>3.1</v>
      </c>
      <c r="N20" s="281"/>
      <c r="O20" s="282"/>
      <c r="P20" s="283"/>
      <c r="Q20" s="274"/>
      <c r="R20" s="276"/>
      <c r="S20" s="284"/>
      <c r="T20" s="284"/>
      <c r="U20" s="284"/>
      <c r="V20" s="284"/>
      <c r="W20" s="284"/>
      <c r="X20" s="285"/>
      <c r="Y20" s="276"/>
      <c r="Z20" s="274"/>
      <c r="AA20" s="274"/>
    </row>
    <row r="21" s="243" customFormat="1" ht="26.4" spans="1:27">
      <c r="A21" s="274" t="s">
        <v>3083</v>
      </c>
      <c r="B21" s="276" t="s">
        <v>86</v>
      </c>
      <c r="C21" s="260" t="s">
        <v>16</v>
      </c>
      <c r="D21" s="260" t="s">
        <v>322</v>
      </c>
      <c r="E21" s="247" t="s">
        <v>2872</v>
      </c>
      <c r="F21" s="261" t="s">
        <v>323</v>
      </c>
      <c r="G21" s="262" t="s">
        <v>2893</v>
      </c>
      <c r="H21" s="260" t="s">
        <v>2892</v>
      </c>
      <c r="I21" s="263" t="s">
        <v>2124</v>
      </c>
      <c r="J21" s="269">
        <v>235.425</v>
      </c>
      <c r="K21" s="249">
        <v>470.85</v>
      </c>
      <c r="L21" s="279">
        <v>492</v>
      </c>
      <c r="M21" s="249">
        <v>3.1</v>
      </c>
      <c r="N21" s="281"/>
      <c r="O21" s="282"/>
      <c r="P21" s="283"/>
      <c r="Q21" s="274"/>
      <c r="R21" s="276"/>
      <c r="S21" s="284"/>
      <c r="T21" s="284"/>
      <c r="U21" s="284"/>
      <c r="V21" s="284"/>
      <c r="W21" s="284"/>
      <c r="X21" s="285"/>
      <c r="Y21" s="276"/>
      <c r="Z21" s="274"/>
      <c r="AA21" s="274"/>
    </row>
    <row r="22" s="274" customFormat="1" ht="26.4" spans="1:25">
      <c r="A22" s="274" t="s">
        <v>3083</v>
      </c>
      <c r="B22" s="276" t="s">
        <v>88</v>
      </c>
      <c r="C22" s="260" t="s">
        <v>16</v>
      </c>
      <c r="D22" s="260" t="s">
        <v>322</v>
      </c>
      <c r="E22" s="247" t="s">
        <v>2872</v>
      </c>
      <c r="F22" s="261" t="s">
        <v>323</v>
      </c>
      <c r="G22" s="262" t="s">
        <v>2898</v>
      </c>
      <c r="H22" s="260" t="s">
        <v>2899</v>
      </c>
      <c r="I22" s="263" t="s">
        <v>2124</v>
      </c>
      <c r="J22" s="269">
        <v>238.205</v>
      </c>
      <c r="K22" s="269">
        <v>238.205</v>
      </c>
      <c r="L22" s="279"/>
      <c r="M22" s="249">
        <v>3.1</v>
      </c>
      <c r="N22" s="281"/>
      <c r="O22" s="282"/>
      <c r="P22" s="283"/>
      <c r="R22" s="276"/>
      <c r="S22" s="284"/>
      <c r="T22" s="284"/>
      <c r="U22" s="284"/>
      <c r="V22" s="284"/>
      <c r="W22" s="284"/>
      <c r="X22" s="285"/>
      <c r="Y22" s="276"/>
    </row>
    <row r="23" s="274" customFormat="1" ht="26.4" spans="1:25">
      <c r="A23" s="274" t="s">
        <v>3083</v>
      </c>
      <c r="B23" s="276" t="s">
        <v>93</v>
      </c>
      <c r="C23" s="260" t="s">
        <v>16</v>
      </c>
      <c r="D23" s="260" t="s">
        <v>53</v>
      </c>
      <c r="E23" s="247" t="s">
        <v>2872</v>
      </c>
      <c r="F23" s="260" t="s">
        <v>55</v>
      </c>
      <c r="G23" s="262" t="s">
        <v>2900</v>
      </c>
      <c r="H23" s="260" t="s">
        <v>2899</v>
      </c>
      <c r="I23" s="263" t="s">
        <v>22</v>
      </c>
      <c r="J23" s="270">
        <v>11</v>
      </c>
      <c r="K23" s="292">
        <v>11</v>
      </c>
      <c r="L23" s="292"/>
      <c r="M23" s="249">
        <v>3.1</v>
      </c>
      <c r="N23" s="281"/>
      <c r="O23" s="282"/>
      <c r="P23" s="283"/>
      <c r="R23" s="276"/>
      <c r="S23" s="284"/>
      <c r="T23" s="284"/>
      <c r="U23" s="284"/>
      <c r="V23" s="284"/>
      <c r="W23" s="284"/>
      <c r="X23" s="285"/>
      <c r="Y23" s="276"/>
    </row>
    <row r="24" s="243" customFormat="1" ht="26.4" spans="1:27">
      <c r="A24" s="274" t="s">
        <v>3083</v>
      </c>
      <c r="B24" s="276" t="s">
        <v>95</v>
      </c>
      <c r="C24" s="260" t="s">
        <v>16</v>
      </c>
      <c r="D24" s="260" t="s">
        <v>53</v>
      </c>
      <c r="E24" s="247" t="s">
        <v>2872</v>
      </c>
      <c r="F24" s="260" t="s">
        <v>55</v>
      </c>
      <c r="G24" s="262" t="s">
        <v>2906</v>
      </c>
      <c r="H24" s="260" t="s">
        <v>2907</v>
      </c>
      <c r="I24" s="263" t="s">
        <v>22</v>
      </c>
      <c r="J24" s="270">
        <v>22</v>
      </c>
      <c r="K24" s="270">
        <v>22</v>
      </c>
      <c r="L24" s="270">
        <v>116</v>
      </c>
      <c r="M24" s="249">
        <v>3.1</v>
      </c>
      <c r="N24" s="281"/>
      <c r="O24" s="282"/>
      <c r="P24" s="283"/>
      <c r="Q24" s="274"/>
      <c r="R24" s="276"/>
      <c r="S24" s="284"/>
      <c r="T24" s="284"/>
      <c r="U24" s="284"/>
      <c r="V24" s="284"/>
      <c r="W24" s="284"/>
      <c r="X24" s="285"/>
      <c r="Y24" s="276"/>
      <c r="Z24" s="274"/>
      <c r="AA24" s="274"/>
    </row>
    <row r="25" s="243" customFormat="1" ht="26.4" spans="1:27">
      <c r="A25" s="274" t="s">
        <v>3083</v>
      </c>
      <c r="B25" s="276" t="s">
        <v>98</v>
      </c>
      <c r="C25" s="260" t="s">
        <v>16</v>
      </c>
      <c r="D25" s="260" t="s">
        <v>53</v>
      </c>
      <c r="E25" s="247" t="s">
        <v>2872</v>
      </c>
      <c r="F25" s="260" t="s">
        <v>55</v>
      </c>
      <c r="G25" s="262" t="s">
        <v>3008</v>
      </c>
      <c r="H25" s="260" t="s">
        <v>2902</v>
      </c>
      <c r="I25" s="263" t="s">
        <v>22</v>
      </c>
      <c r="J25" s="270">
        <v>11</v>
      </c>
      <c r="K25" s="270">
        <v>11</v>
      </c>
      <c r="L25" s="270">
        <v>12</v>
      </c>
      <c r="M25" s="249">
        <v>3.2</v>
      </c>
      <c r="N25" s="281"/>
      <c r="O25" s="282"/>
      <c r="P25" s="283"/>
      <c r="Q25" s="274"/>
      <c r="R25" s="276"/>
      <c r="S25" s="284"/>
      <c r="T25" s="284"/>
      <c r="U25" s="284"/>
      <c r="V25" s="284"/>
      <c r="W25" s="284"/>
      <c r="X25" s="285"/>
      <c r="Y25" s="276"/>
      <c r="Z25" s="274"/>
      <c r="AA25" s="274"/>
    </row>
    <row r="26" s="243" customFormat="1" ht="26.4" spans="1:27">
      <c r="A26" s="274" t="s">
        <v>3083</v>
      </c>
      <c r="B26" s="276" t="s">
        <v>101</v>
      </c>
      <c r="C26" s="260" t="s">
        <v>16</v>
      </c>
      <c r="D26" s="260" t="s">
        <v>53</v>
      </c>
      <c r="E26" s="247" t="s">
        <v>2872</v>
      </c>
      <c r="F26" s="260" t="s">
        <v>55</v>
      </c>
      <c r="G26" s="278" t="s">
        <v>3010</v>
      </c>
      <c r="H26" s="278" t="s">
        <v>2910</v>
      </c>
      <c r="I26" s="263" t="s">
        <v>22</v>
      </c>
      <c r="J26" s="249">
        <v>165</v>
      </c>
      <c r="K26" s="270">
        <v>165</v>
      </c>
      <c r="L26" s="270">
        <v>60</v>
      </c>
      <c r="M26" s="249">
        <v>3.2</v>
      </c>
      <c r="N26" s="281"/>
      <c r="O26" s="282"/>
      <c r="P26" s="283"/>
      <c r="Q26" s="274"/>
      <c r="R26" s="276"/>
      <c r="S26" s="284"/>
      <c r="T26" s="284"/>
      <c r="U26" s="284"/>
      <c r="V26" s="284"/>
      <c r="W26" s="284"/>
      <c r="X26" s="285"/>
      <c r="Y26" s="276"/>
      <c r="Z26" s="274"/>
      <c r="AA26" s="274"/>
    </row>
    <row r="27" s="243" customFormat="1" ht="26.4" spans="1:27">
      <c r="A27" s="274" t="s">
        <v>3083</v>
      </c>
      <c r="B27" s="276" t="s">
        <v>104</v>
      </c>
      <c r="C27" s="260" t="s">
        <v>16</v>
      </c>
      <c r="D27" s="260" t="s">
        <v>53</v>
      </c>
      <c r="E27" s="247" t="s">
        <v>2872</v>
      </c>
      <c r="F27" s="260" t="s">
        <v>55</v>
      </c>
      <c r="G27" s="278" t="s">
        <v>2917</v>
      </c>
      <c r="H27" s="278" t="s">
        <v>3013</v>
      </c>
      <c r="I27" s="263" t="s">
        <v>22</v>
      </c>
      <c r="J27" s="249">
        <v>10</v>
      </c>
      <c r="K27" s="292">
        <v>2</v>
      </c>
      <c r="L27" s="292">
        <v>33.6</v>
      </c>
      <c r="M27" s="249">
        <v>3.2</v>
      </c>
      <c r="N27" s="281"/>
      <c r="O27" s="282"/>
      <c r="P27" s="283"/>
      <c r="Q27" s="274"/>
      <c r="R27" s="276"/>
      <c r="S27" s="284"/>
      <c r="T27" s="284"/>
      <c r="U27" s="284"/>
      <c r="V27" s="284"/>
      <c r="W27" s="284"/>
      <c r="X27" s="285"/>
      <c r="Y27" s="276"/>
      <c r="Z27" s="274"/>
      <c r="AA27" s="274"/>
    </row>
    <row r="28" s="243" customFormat="1" ht="26.4" spans="1:27">
      <c r="A28" s="274" t="s">
        <v>3083</v>
      </c>
      <c r="B28" s="276" t="s">
        <v>105</v>
      </c>
      <c r="C28" s="260" t="s">
        <v>16</v>
      </c>
      <c r="D28" s="260" t="s">
        <v>53</v>
      </c>
      <c r="E28" s="247" t="s">
        <v>2872</v>
      </c>
      <c r="F28" s="260" t="s">
        <v>55</v>
      </c>
      <c r="G28" s="278" t="s">
        <v>3014</v>
      </c>
      <c r="H28" s="278" t="s">
        <v>3013</v>
      </c>
      <c r="I28" s="263" t="s">
        <v>22</v>
      </c>
      <c r="J28" s="249">
        <v>1</v>
      </c>
      <c r="K28" s="292">
        <v>1</v>
      </c>
      <c r="L28" s="292">
        <v>1.2</v>
      </c>
      <c r="M28" s="249">
        <v>3.2</v>
      </c>
      <c r="N28" s="281"/>
      <c r="O28" s="282"/>
      <c r="P28" s="283"/>
      <c r="Q28" s="274"/>
      <c r="R28" s="276"/>
      <c r="S28" s="284"/>
      <c r="T28" s="284"/>
      <c r="U28" s="284"/>
      <c r="V28" s="284"/>
      <c r="W28" s="284"/>
      <c r="X28" s="285"/>
      <c r="Y28" s="276"/>
      <c r="Z28" s="274"/>
      <c r="AA28" s="274"/>
    </row>
    <row r="29" s="243" customFormat="1" ht="26.4" spans="1:27">
      <c r="A29" s="274" t="s">
        <v>3083</v>
      </c>
      <c r="B29" s="276" t="s">
        <v>107</v>
      </c>
      <c r="C29" s="260" t="s">
        <v>16</v>
      </c>
      <c r="D29" s="260" t="s">
        <v>53</v>
      </c>
      <c r="E29" s="247" t="s">
        <v>2872</v>
      </c>
      <c r="F29" s="260" t="s">
        <v>55</v>
      </c>
      <c r="G29" s="262" t="s">
        <v>2912</v>
      </c>
      <c r="H29" s="260" t="s">
        <v>2913</v>
      </c>
      <c r="I29" s="263" t="s">
        <v>22</v>
      </c>
      <c r="J29" s="270">
        <v>22</v>
      </c>
      <c r="K29" s="270">
        <v>22</v>
      </c>
      <c r="L29" s="270">
        <v>40</v>
      </c>
      <c r="M29" s="249">
        <v>3.1</v>
      </c>
      <c r="N29" s="281"/>
      <c r="O29" s="282"/>
      <c r="P29" s="283"/>
      <c r="Q29" s="274"/>
      <c r="R29" s="276"/>
      <c r="S29" s="284"/>
      <c r="T29" s="284"/>
      <c r="U29" s="284"/>
      <c r="V29" s="284"/>
      <c r="W29" s="284"/>
      <c r="X29" s="285"/>
      <c r="Y29" s="276"/>
      <c r="Z29" s="274"/>
      <c r="AA29" s="274"/>
    </row>
    <row r="30" s="243" customFormat="1" ht="26.4" spans="1:27">
      <c r="A30" s="274" t="s">
        <v>3083</v>
      </c>
      <c r="B30" s="276" t="s">
        <v>108</v>
      </c>
      <c r="C30" s="260" t="s">
        <v>16</v>
      </c>
      <c r="D30" s="260" t="s">
        <v>53</v>
      </c>
      <c r="E30" s="247" t="s">
        <v>2872</v>
      </c>
      <c r="F30" s="260" t="s">
        <v>55</v>
      </c>
      <c r="G30" s="262" t="s">
        <v>3015</v>
      </c>
      <c r="H30" s="260" t="s">
        <v>2884</v>
      </c>
      <c r="I30" s="263" t="s">
        <v>22</v>
      </c>
      <c r="J30" s="270">
        <v>32</v>
      </c>
      <c r="K30" s="292">
        <v>8</v>
      </c>
      <c r="L30" s="292">
        <v>24</v>
      </c>
      <c r="M30" s="249">
        <v>3.1</v>
      </c>
      <c r="N30" s="281"/>
      <c r="O30" s="282"/>
      <c r="P30" s="283"/>
      <c r="Q30" s="274"/>
      <c r="R30" s="276"/>
      <c r="S30" s="284"/>
      <c r="T30" s="284"/>
      <c r="U30" s="284"/>
      <c r="V30" s="284"/>
      <c r="W30" s="284"/>
      <c r="X30" s="285"/>
      <c r="Y30" s="276"/>
      <c r="Z30" s="274"/>
      <c r="AA30" s="274"/>
    </row>
    <row r="31" s="243" customFormat="1" ht="26.4" spans="1:27">
      <c r="A31" s="274" t="s">
        <v>3083</v>
      </c>
      <c r="B31" s="276" t="s">
        <v>109</v>
      </c>
      <c r="C31" s="260" t="s">
        <v>16</v>
      </c>
      <c r="D31" s="260" t="s">
        <v>53</v>
      </c>
      <c r="E31" s="247" t="s">
        <v>2872</v>
      </c>
      <c r="F31" s="260" t="s">
        <v>55</v>
      </c>
      <c r="G31" s="262" t="s">
        <v>3098</v>
      </c>
      <c r="H31" s="260" t="s">
        <v>3017</v>
      </c>
      <c r="I31" s="263" t="s">
        <v>22</v>
      </c>
      <c r="J31" s="270">
        <v>11</v>
      </c>
      <c r="K31" s="292">
        <v>3</v>
      </c>
      <c r="L31" s="292">
        <v>1320</v>
      </c>
      <c r="M31" s="249">
        <v>3.2</v>
      </c>
      <c r="N31" s="281"/>
      <c r="O31" s="282"/>
      <c r="P31" s="283"/>
      <c r="Q31" s="274"/>
      <c r="R31" s="276"/>
      <c r="S31" s="284"/>
      <c r="T31" s="284"/>
      <c r="U31" s="284"/>
      <c r="V31" s="284"/>
      <c r="W31" s="284"/>
      <c r="X31" s="285"/>
      <c r="Y31" s="276"/>
      <c r="Z31" s="274"/>
      <c r="AA31" s="274"/>
    </row>
    <row r="32" s="243" customFormat="1" ht="26.4" spans="1:27">
      <c r="A32" s="274" t="s">
        <v>3083</v>
      </c>
      <c r="B32" s="276" t="s">
        <v>111</v>
      </c>
      <c r="C32" s="260" t="s">
        <v>16</v>
      </c>
      <c r="D32" s="260" t="s">
        <v>53</v>
      </c>
      <c r="E32" s="247" t="s">
        <v>2872</v>
      </c>
      <c r="F32" s="260" t="s">
        <v>55</v>
      </c>
      <c r="G32" s="262" t="s">
        <v>3099</v>
      </c>
      <c r="H32" s="260" t="s">
        <v>3019</v>
      </c>
      <c r="I32" s="263" t="s">
        <v>22</v>
      </c>
      <c r="J32" s="270">
        <v>11</v>
      </c>
      <c r="K32" s="292">
        <v>3</v>
      </c>
      <c r="L32" s="292">
        <v>475.2</v>
      </c>
      <c r="M32" s="249">
        <v>3.2</v>
      </c>
      <c r="N32" s="281"/>
      <c r="O32" s="282"/>
      <c r="P32" s="283"/>
      <c r="Q32" s="274"/>
      <c r="R32" s="276"/>
      <c r="S32" s="284"/>
      <c r="T32" s="284"/>
      <c r="U32" s="284"/>
      <c r="V32" s="284"/>
      <c r="W32" s="284"/>
      <c r="X32" s="285"/>
      <c r="Y32" s="276"/>
      <c r="Z32" s="274"/>
      <c r="AA32" s="274"/>
    </row>
    <row r="33" s="243" customFormat="1" ht="26.4" spans="1:27">
      <c r="A33" s="274" t="s">
        <v>3083</v>
      </c>
      <c r="B33" s="276" t="s">
        <v>112</v>
      </c>
      <c r="C33" s="260" t="s">
        <v>16</v>
      </c>
      <c r="D33" s="260" t="s">
        <v>53</v>
      </c>
      <c r="E33" s="247" t="s">
        <v>2872</v>
      </c>
      <c r="F33" s="260" t="s">
        <v>55</v>
      </c>
      <c r="G33" s="262" t="s">
        <v>3022</v>
      </c>
      <c r="H33" s="260" t="s">
        <v>3013</v>
      </c>
      <c r="I33" s="263" t="s">
        <v>22</v>
      </c>
      <c r="J33" s="270">
        <v>11</v>
      </c>
      <c r="K33" s="270">
        <v>11</v>
      </c>
      <c r="L33" s="270">
        <v>20</v>
      </c>
      <c r="M33" s="249">
        <v>3.2</v>
      </c>
      <c r="N33" s="281"/>
      <c r="O33" s="282"/>
      <c r="P33" s="283"/>
      <c r="Q33" s="274"/>
      <c r="R33" s="276"/>
      <c r="S33" s="284"/>
      <c r="T33" s="284"/>
      <c r="U33" s="284"/>
      <c r="V33" s="284"/>
      <c r="W33" s="284"/>
      <c r="X33" s="285"/>
      <c r="Y33" s="276"/>
      <c r="Z33" s="274"/>
      <c r="AA33" s="274"/>
    </row>
    <row r="34" s="243" customFormat="1" ht="26.4" spans="1:27">
      <c r="A34" s="274" t="s">
        <v>3083</v>
      </c>
      <c r="B34" s="276" t="s">
        <v>113</v>
      </c>
      <c r="C34" s="260" t="s">
        <v>16</v>
      </c>
      <c r="D34" s="260" t="s">
        <v>53</v>
      </c>
      <c r="E34" s="247" t="s">
        <v>2872</v>
      </c>
      <c r="F34" s="260" t="s">
        <v>55</v>
      </c>
      <c r="G34" s="262" t="s">
        <v>3100</v>
      </c>
      <c r="H34" s="260" t="s">
        <v>3013</v>
      </c>
      <c r="I34" s="263" t="s">
        <v>22</v>
      </c>
      <c r="J34" s="270">
        <v>13</v>
      </c>
      <c r="K34" s="292">
        <v>3</v>
      </c>
      <c r="L34" s="292">
        <v>2184</v>
      </c>
      <c r="M34" s="249">
        <v>3.2</v>
      </c>
      <c r="N34" s="281"/>
      <c r="O34" s="282"/>
      <c r="P34" s="283"/>
      <c r="Q34" s="274"/>
      <c r="R34" s="276"/>
      <c r="S34" s="284"/>
      <c r="T34" s="284"/>
      <c r="U34" s="284"/>
      <c r="V34" s="284"/>
      <c r="W34" s="284"/>
      <c r="X34" s="285"/>
      <c r="Y34" s="276"/>
      <c r="Z34" s="274"/>
      <c r="AA34" s="274"/>
    </row>
    <row r="35" s="243" customFormat="1" ht="26.4" spans="1:27">
      <c r="A35" s="274" t="s">
        <v>3083</v>
      </c>
      <c r="B35" s="276" t="s">
        <v>116</v>
      </c>
      <c r="C35" s="260" t="s">
        <v>16</v>
      </c>
      <c r="D35" s="260" t="s">
        <v>53</v>
      </c>
      <c r="E35" s="247" t="s">
        <v>2872</v>
      </c>
      <c r="F35" s="260" t="s">
        <v>55</v>
      </c>
      <c r="G35" s="262" t="s">
        <v>3101</v>
      </c>
      <c r="H35" s="260" t="s">
        <v>3013</v>
      </c>
      <c r="I35" s="263" t="s">
        <v>22</v>
      </c>
      <c r="J35" s="270">
        <v>13</v>
      </c>
      <c r="K35" s="292">
        <v>3</v>
      </c>
      <c r="L35" s="292">
        <v>5880</v>
      </c>
      <c r="M35" s="249">
        <v>3.2</v>
      </c>
      <c r="N35" s="281"/>
      <c r="O35" s="282"/>
      <c r="P35" s="283"/>
      <c r="Q35" s="274"/>
      <c r="R35" s="276"/>
      <c r="S35" s="284"/>
      <c r="T35" s="284"/>
      <c r="U35" s="284"/>
      <c r="V35" s="284"/>
      <c r="W35" s="284"/>
      <c r="X35" s="285"/>
      <c r="Y35" s="276"/>
      <c r="Z35" s="274"/>
      <c r="AA35" s="274"/>
    </row>
    <row r="36" s="243" customFormat="1" ht="26.4" spans="1:27">
      <c r="A36" s="274" t="s">
        <v>3083</v>
      </c>
      <c r="B36" s="276" t="s">
        <v>117</v>
      </c>
      <c r="C36" s="260" t="s">
        <v>16</v>
      </c>
      <c r="D36" s="260" t="s">
        <v>53</v>
      </c>
      <c r="E36" s="247" t="s">
        <v>2872</v>
      </c>
      <c r="F36" s="260" t="s">
        <v>55</v>
      </c>
      <c r="G36" s="262" t="s">
        <v>3102</v>
      </c>
      <c r="H36" s="260" t="s">
        <v>3103</v>
      </c>
      <c r="I36" s="263" t="s">
        <v>22</v>
      </c>
      <c r="J36" s="270">
        <v>11</v>
      </c>
      <c r="K36" s="270">
        <v>11</v>
      </c>
      <c r="L36" s="270">
        <v>4</v>
      </c>
      <c r="M36" s="249">
        <v>3.1</v>
      </c>
      <c r="N36" s="281"/>
      <c r="O36" s="282"/>
      <c r="P36" s="283"/>
      <c r="Q36" s="274"/>
      <c r="R36" s="276"/>
      <c r="S36" s="284"/>
      <c r="T36" s="284"/>
      <c r="U36" s="284"/>
      <c r="V36" s="284"/>
      <c r="W36" s="284"/>
      <c r="X36" s="285"/>
      <c r="Y36" s="276"/>
      <c r="Z36" s="274"/>
      <c r="AA36" s="274"/>
    </row>
    <row r="37" s="243" customFormat="1" ht="26.4" spans="1:27">
      <c r="A37" s="274" t="s">
        <v>3083</v>
      </c>
      <c r="B37" s="276" t="s">
        <v>118</v>
      </c>
      <c r="C37" s="260" t="s">
        <v>16</v>
      </c>
      <c r="D37" s="260" t="s">
        <v>53</v>
      </c>
      <c r="E37" s="247" t="s">
        <v>2872</v>
      </c>
      <c r="F37" s="260" t="s">
        <v>55</v>
      </c>
      <c r="G37" s="262" t="s">
        <v>3104</v>
      </c>
      <c r="H37" s="260" t="s">
        <v>3013</v>
      </c>
      <c r="I37" s="263" t="s">
        <v>22</v>
      </c>
      <c r="J37" s="270">
        <v>14</v>
      </c>
      <c r="K37" s="292">
        <v>3</v>
      </c>
      <c r="L37" s="292">
        <v>2071.2</v>
      </c>
      <c r="M37" s="249">
        <v>3.2</v>
      </c>
      <c r="N37" s="281"/>
      <c r="O37" s="282"/>
      <c r="P37" s="283"/>
      <c r="Q37" s="274"/>
      <c r="R37" s="276"/>
      <c r="S37" s="284"/>
      <c r="T37" s="284"/>
      <c r="U37" s="284"/>
      <c r="V37" s="284"/>
      <c r="W37" s="284"/>
      <c r="X37" s="285"/>
      <c r="Y37" s="276"/>
      <c r="Z37" s="274"/>
      <c r="AA37" s="274"/>
    </row>
    <row r="38" s="243" customFormat="1" ht="26.4" spans="1:27">
      <c r="A38" s="274" t="s">
        <v>3083</v>
      </c>
      <c r="B38" s="276" t="s">
        <v>120</v>
      </c>
      <c r="C38" s="260" t="s">
        <v>16</v>
      </c>
      <c r="D38" s="260" t="s">
        <v>53</v>
      </c>
      <c r="E38" s="247" t="s">
        <v>2872</v>
      </c>
      <c r="F38" s="260" t="s">
        <v>55</v>
      </c>
      <c r="G38" s="262" t="s">
        <v>3105</v>
      </c>
      <c r="H38" s="260" t="s">
        <v>3013</v>
      </c>
      <c r="I38" s="263" t="s">
        <v>22</v>
      </c>
      <c r="J38" s="270">
        <v>13</v>
      </c>
      <c r="K38" s="292">
        <v>3</v>
      </c>
      <c r="L38" s="292">
        <v>1074</v>
      </c>
      <c r="M38" s="249">
        <v>3.2</v>
      </c>
      <c r="N38" s="281"/>
      <c r="O38" s="282"/>
      <c r="P38" s="283"/>
      <c r="Q38" s="274"/>
      <c r="R38" s="276"/>
      <c r="S38" s="284"/>
      <c r="T38" s="284"/>
      <c r="U38" s="284"/>
      <c r="V38" s="284"/>
      <c r="W38" s="284"/>
      <c r="X38" s="285"/>
      <c r="Y38" s="276"/>
      <c r="Z38" s="274"/>
      <c r="AA38" s="274"/>
    </row>
    <row r="39" s="243" customFormat="1" ht="26.4" spans="1:27">
      <c r="A39" s="274" t="s">
        <v>3083</v>
      </c>
      <c r="B39" s="276" t="s">
        <v>122</v>
      </c>
      <c r="C39" s="260" t="s">
        <v>16</v>
      </c>
      <c r="D39" s="260" t="s">
        <v>53</v>
      </c>
      <c r="E39" s="247" t="s">
        <v>2872</v>
      </c>
      <c r="F39" s="260" t="s">
        <v>55</v>
      </c>
      <c r="G39" s="262" t="s">
        <v>3106</v>
      </c>
      <c r="H39" s="260" t="s">
        <v>3013</v>
      </c>
      <c r="I39" s="263" t="s">
        <v>22</v>
      </c>
      <c r="J39" s="270">
        <v>26</v>
      </c>
      <c r="K39" s="292">
        <v>6</v>
      </c>
      <c r="L39" s="292">
        <v>41846.4</v>
      </c>
      <c r="M39" s="249">
        <v>3.2</v>
      </c>
      <c r="N39" s="281"/>
      <c r="O39" s="282"/>
      <c r="P39" s="283"/>
      <c r="Q39" s="274"/>
      <c r="R39" s="276"/>
      <c r="S39" s="284"/>
      <c r="T39" s="284"/>
      <c r="U39" s="284"/>
      <c r="V39" s="284"/>
      <c r="W39" s="284"/>
      <c r="X39" s="285"/>
      <c r="Y39" s="276"/>
      <c r="Z39" s="274"/>
      <c r="AA39" s="274"/>
    </row>
    <row r="40" s="243" customFormat="1" ht="26.4" spans="1:27">
      <c r="A40" s="274" t="s">
        <v>3083</v>
      </c>
      <c r="B40" s="276" t="s">
        <v>123</v>
      </c>
      <c r="C40" s="260" t="s">
        <v>16</v>
      </c>
      <c r="D40" s="260" t="s">
        <v>53</v>
      </c>
      <c r="E40" s="247" t="s">
        <v>2872</v>
      </c>
      <c r="F40" s="260" t="s">
        <v>55</v>
      </c>
      <c r="G40" s="262" t="s">
        <v>3107</v>
      </c>
      <c r="H40" s="260" t="s">
        <v>3013</v>
      </c>
      <c r="I40" s="263" t="s">
        <v>22</v>
      </c>
      <c r="J40" s="270">
        <v>13</v>
      </c>
      <c r="K40" s="292">
        <v>3</v>
      </c>
      <c r="L40" s="292">
        <v>3224.4</v>
      </c>
      <c r="M40" s="249">
        <v>3.2</v>
      </c>
      <c r="N40" s="281"/>
      <c r="O40" s="282"/>
      <c r="P40" s="283"/>
      <c r="Q40" s="274"/>
      <c r="R40" s="276"/>
      <c r="S40" s="284"/>
      <c r="T40" s="284"/>
      <c r="U40" s="284"/>
      <c r="V40" s="284"/>
      <c r="W40" s="284"/>
      <c r="X40" s="285"/>
      <c r="Y40" s="276"/>
      <c r="Z40" s="274"/>
      <c r="AA40" s="274"/>
    </row>
    <row r="41" s="243" customFormat="1" ht="26.4" spans="1:27">
      <c r="A41" s="274" t="s">
        <v>3083</v>
      </c>
      <c r="B41" s="276" t="s">
        <v>124</v>
      </c>
      <c r="C41" s="260" t="s">
        <v>16</v>
      </c>
      <c r="D41" s="260" t="s">
        <v>53</v>
      </c>
      <c r="E41" s="247" t="s">
        <v>2872</v>
      </c>
      <c r="F41" s="260" t="s">
        <v>55</v>
      </c>
      <c r="G41" s="262" t="s">
        <v>3108</v>
      </c>
      <c r="H41" s="260" t="s">
        <v>3013</v>
      </c>
      <c r="I41" s="263" t="s">
        <v>22</v>
      </c>
      <c r="J41" s="270">
        <v>13</v>
      </c>
      <c r="K41" s="292">
        <v>3</v>
      </c>
      <c r="L41" s="292">
        <v>907.2</v>
      </c>
      <c r="M41" s="249">
        <v>3.2</v>
      </c>
      <c r="N41" s="281"/>
      <c r="O41" s="282"/>
      <c r="P41" s="283"/>
      <c r="Q41" s="274"/>
      <c r="R41" s="276"/>
      <c r="S41" s="284"/>
      <c r="T41" s="284"/>
      <c r="U41" s="284"/>
      <c r="V41" s="284"/>
      <c r="W41" s="284"/>
      <c r="X41" s="285"/>
      <c r="Y41" s="276"/>
      <c r="Z41" s="274"/>
      <c r="AA41" s="274"/>
    </row>
    <row r="42" s="243" customFormat="1" ht="26.4" spans="1:27">
      <c r="A42" s="274" t="s">
        <v>3083</v>
      </c>
      <c r="B42" s="276" t="s">
        <v>126</v>
      </c>
      <c r="C42" s="260" t="s">
        <v>16</v>
      </c>
      <c r="D42" s="260" t="s">
        <v>53</v>
      </c>
      <c r="E42" s="247" t="s">
        <v>2872</v>
      </c>
      <c r="F42" s="260" t="s">
        <v>55</v>
      </c>
      <c r="G42" s="262" t="s">
        <v>3027</v>
      </c>
      <c r="H42" s="260" t="s">
        <v>2892</v>
      </c>
      <c r="I42" s="263" t="s">
        <v>22</v>
      </c>
      <c r="J42" s="270">
        <v>11</v>
      </c>
      <c r="K42" s="292">
        <v>3</v>
      </c>
      <c r="L42" s="292">
        <v>8.4</v>
      </c>
      <c r="M42" s="249">
        <v>3.1</v>
      </c>
      <c r="N42" s="281"/>
      <c r="O42" s="282"/>
      <c r="P42" s="283"/>
      <c r="Q42" s="274"/>
      <c r="R42" s="276"/>
      <c r="S42" s="284"/>
      <c r="T42" s="284"/>
      <c r="U42" s="284"/>
      <c r="V42" s="284"/>
      <c r="W42" s="284"/>
      <c r="X42" s="285"/>
      <c r="Y42" s="276"/>
      <c r="Z42" s="274"/>
      <c r="AA42" s="274"/>
    </row>
    <row r="43" s="243" customFormat="1" ht="26.4" spans="1:27">
      <c r="A43" s="274" t="s">
        <v>3083</v>
      </c>
      <c r="B43" s="276" t="s">
        <v>127</v>
      </c>
      <c r="C43" s="260" t="s">
        <v>16</v>
      </c>
      <c r="D43" s="260" t="s">
        <v>53</v>
      </c>
      <c r="E43" s="247" t="s">
        <v>2872</v>
      </c>
      <c r="F43" s="260" t="s">
        <v>55</v>
      </c>
      <c r="G43" s="262" t="s">
        <v>3109</v>
      </c>
      <c r="H43" s="260" t="s">
        <v>2892</v>
      </c>
      <c r="I43" s="263" t="s">
        <v>22</v>
      </c>
      <c r="J43" s="270">
        <v>11</v>
      </c>
      <c r="K43" s="292">
        <v>3</v>
      </c>
      <c r="L43" s="292">
        <v>656.4</v>
      </c>
      <c r="M43" s="249">
        <v>3.1</v>
      </c>
      <c r="N43" s="281"/>
      <c r="O43" s="282"/>
      <c r="P43" s="283"/>
      <c r="Q43" s="274"/>
      <c r="R43" s="276"/>
      <c r="S43" s="284"/>
      <c r="T43" s="284"/>
      <c r="U43" s="284"/>
      <c r="V43" s="284"/>
      <c r="W43" s="284"/>
      <c r="X43" s="285"/>
      <c r="Y43" s="276"/>
      <c r="Z43" s="274"/>
      <c r="AA43" s="274"/>
    </row>
    <row r="44" s="243" customFormat="1" ht="26.4" spans="1:27">
      <c r="A44" s="274" t="s">
        <v>3083</v>
      </c>
      <c r="B44" s="276" t="s">
        <v>129</v>
      </c>
      <c r="C44" s="260" t="s">
        <v>16</v>
      </c>
      <c r="D44" s="260" t="s">
        <v>53</v>
      </c>
      <c r="E44" s="247" t="s">
        <v>2872</v>
      </c>
      <c r="F44" s="260" t="s">
        <v>55</v>
      </c>
      <c r="G44" s="262" t="s">
        <v>3110</v>
      </c>
      <c r="H44" s="260" t="s">
        <v>2892</v>
      </c>
      <c r="I44" s="263" t="s">
        <v>22</v>
      </c>
      <c r="J44" s="270">
        <v>11</v>
      </c>
      <c r="K44" s="292">
        <v>3</v>
      </c>
      <c r="L44" s="292">
        <v>656.4</v>
      </c>
      <c r="M44" s="249">
        <v>3.1</v>
      </c>
      <c r="N44" s="281"/>
      <c r="O44" s="282"/>
      <c r="P44" s="283"/>
      <c r="Q44" s="274"/>
      <c r="R44" s="276"/>
      <c r="S44" s="284"/>
      <c r="T44" s="284"/>
      <c r="U44" s="284"/>
      <c r="V44" s="284"/>
      <c r="W44" s="284"/>
      <c r="X44" s="285"/>
      <c r="Y44" s="276"/>
      <c r="Z44" s="274"/>
      <c r="AA44" s="274"/>
    </row>
    <row r="45" s="243" customFormat="1" ht="26.4" spans="1:27">
      <c r="A45" s="274" t="s">
        <v>3083</v>
      </c>
      <c r="B45" s="276" t="s">
        <v>130</v>
      </c>
      <c r="C45" s="260" t="s">
        <v>16</v>
      </c>
      <c r="D45" s="260" t="s">
        <v>53</v>
      </c>
      <c r="E45" s="247" t="s">
        <v>2872</v>
      </c>
      <c r="F45" s="260" t="s">
        <v>55</v>
      </c>
      <c r="G45" s="262" t="s">
        <v>2920</v>
      </c>
      <c r="H45" s="260" t="s">
        <v>2892</v>
      </c>
      <c r="I45" s="263" t="s">
        <v>22</v>
      </c>
      <c r="J45" s="270">
        <v>11</v>
      </c>
      <c r="K45" s="270">
        <v>11</v>
      </c>
      <c r="L45" s="270">
        <v>2</v>
      </c>
      <c r="M45" s="249">
        <v>3.1</v>
      </c>
      <c r="N45" s="281"/>
      <c r="O45" s="282"/>
      <c r="P45" s="283"/>
      <c r="Q45" s="274"/>
      <c r="R45" s="276"/>
      <c r="S45" s="284"/>
      <c r="T45" s="284"/>
      <c r="U45" s="284"/>
      <c r="V45" s="284"/>
      <c r="W45" s="284"/>
      <c r="X45" s="285"/>
      <c r="Y45" s="276"/>
      <c r="Z45" s="274"/>
      <c r="AA45" s="274"/>
    </row>
    <row r="46" s="243" customFormat="1" ht="26.4" spans="1:27">
      <c r="A46" s="274" t="s">
        <v>3083</v>
      </c>
      <c r="B46" s="276" t="s">
        <v>131</v>
      </c>
      <c r="C46" s="260" t="s">
        <v>16</v>
      </c>
      <c r="D46" s="260" t="s">
        <v>53</v>
      </c>
      <c r="E46" s="247" t="s">
        <v>2872</v>
      </c>
      <c r="F46" s="260" t="s">
        <v>55</v>
      </c>
      <c r="G46" s="262" t="s">
        <v>3111</v>
      </c>
      <c r="H46" s="260" t="s">
        <v>2892</v>
      </c>
      <c r="I46" s="263" t="s">
        <v>22</v>
      </c>
      <c r="J46" s="270">
        <v>11</v>
      </c>
      <c r="K46" s="292">
        <v>3</v>
      </c>
      <c r="L46" s="292">
        <v>8.4</v>
      </c>
      <c r="M46" s="249">
        <v>3.1</v>
      </c>
      <c r="N46" s="281"/>
      <c r="O46" s="282"/>
      <c r="P46" s="283"/>
      <c r="Q46" s="274"/>
      <c r="R46" s="276"/>
      <c r="S46" s="284"/>
      <c r="T46" s="284"/>
      <c r="U46" s="284"/>
      <c r="V46" s="284"/>
      <c r="W46" s="284"/>
      <c r="X46" s="285"/>
      <c r="Y46" s="276"/>
      <c r="Z46" s="274"/>
      <c r="AA46" s="274"/>
    </row>
    <row r="47" s="243" customFormat="1" ht="26.4" spans="1:27">
      <c r="A47" s="274" t="s">
        <v>3083</v>
      </c>
      <c r="B47" s="276" t="s">
        <v>132</v>
      </c>
      <c r="C47" s="260" t="s">
        <v>16</v>
      </c>
      <c r="D47" s="260" t="s">
        <v>53</v>
      </c>
      <c r="E47" s="247" t="s">
        <v>2872</v>
      </c>
      <c r="F47" s="260" t="s">
        <v>55</v>
      </c>
      <c r="G47" s="262" t="s">
        <v>3112</v>
      </c>
      <c r="H47" s="260" t="s">
        <v>2884</v>
      </c>
      <c r="I47" s="263" t="s">
        <v>22</v>
      </c>
      <c r="J47" s="270">
        <v>1</v>
      </c>
      <c r="K47" s="292">
        <v>1</v>
      </c>
      <c r="L47" s="292">
        <v>0</v>
      </c>
      <c r="M47" s="249">
        <v>3.1</v>
      </c>
      <c r="N47" s="281"/>
      <c r="O47" s="282"/>
      <c r="P47" s="283"/>
      <c r="Q47" s="274"/>
      <c r="R47" s="276"/>
      <c r="S47" s="284"/>
      <c r="T47" s="284"/>
      <c r="U47" s="284"/>
      <c r="V47" s="284"/>
      <c r="W47" s="284"/>
      <c r="X47" s="285"/>
      <c r="Y47" s="276"/>
      <c r="Z47" s="274"/>
      <c r="AA47" s="274"/>
    </row>
    <row r="48" s="243" customFormat="1" ht="26.4" spans="1:27">
      <c r="A48" s="274" t="s">
        <v>3083</v>
      </c>
      <c r="B48" s="276" t="s">
        <v>135</v>
      </c>
      <c r="C48" s="276" t="s">
        <v>16</v>
      </c>
      <c r="D48" s="260" t="s">
        <v>53</v>
      </c>
      <c r="E48" s="247" t="s">
        <v>2872</v>
      </c>
      <c r="F48" s="260" t="s">
        <v>236</v>
      </c>
      <c r="G48" s="262" t="s">
        <v>3113</v>
      </c>
      <c r="H48" s="262" t="s">
        <v>3114</v>
      </c>
      <c r="I48" s="263" t="s">
        <v>22</v>
      </c>
      <c r="J48" s="249">
        <v>3</v>
      </c>
      <c r="K48" s="292">
        <v>1</v>
      </c>
      <c r="L48" s="292">
        <v>0</v>
      </c>
      <c r="M48" s="249">
        <v>3.1</v>
      </c>
      <c r="N48" s="281"/>
      <c r="O48" s="282"/>
      <c r="P48" s="283"/>
      <c r="Q48" s="274"/>
      <c r="R48" s="276"/>
      <c r="S48" s="284"/>
      <c r="T48" s="284"/>
      <c r="U48" s="284"/>
      <c r="V48" s="284"/>
      <c r="W48" s="284"/>
      <c r="X48" s="285"/>
      <c r="Y48" s="276"/>
      <c r="Z48" s="274"/>
      <c r="AA48" s="274"/>
    </row>
    <row r="49" s="243" customFormat="1" ht="26.4" spans="1:27">
      <c r="A49" s="274" t="s">
        <v>3083</v>
      </c>
      <c r="B49" s="276" t="s">
        <v>137</v>
      </c>
      <c r="C49" s="40" t="s">
        <v>16</v>
      </c>
      <c r="D49" s="40" t="s">
        <v>89</v>
      </c>
      <c r="E49" s="247" t="s">
        <v>2872</v>
      </c>
      <c r="F49" s="40" t="s">
        <v>2927</v>
      </c>
      <c r="G49" s="262" t="s">
        <v>3040</v>
      </c>
      <c r="H49" s="260" t="s">
        <v>2907</v>
      </c>
      <c r="I49" s="263" t="s">
        <v>22</v>
      </c>
      <c r="J49" s="270">
        <v>24</v>
      </c>
      <c r="K49" s="270">
        <v>0</v>
      </c>
      <c r="L49" s="270">
        <v>56</v>
      </c>
      <c r="M49" s="249">
        <v>3.1</v>
      </c>
      <c r="N49" s="281"/>
      <c r="O49" s="282"/>
      <c r="P49" s="283"/>
      <c r="Q49" s="274"/>
      <c r="R49" s="276"/>
      <c r="S49" s="284"/>
      <c r="T49" s="284"/>
      <c r="U49" s="284"/>
      <c r="V49" s="284"/>
      <c r="W49" s="284"/>
      <c r="X49" s="285"/>
      <c r="Y49" s="276"/>
      <c r="Z49" s="274"/>
      <c r="AA49" s="274"/>
    </row>
    <row r="50" s="243" customFormat="1" ht="26.4" spans="1:27">
      <c r="A50" s="274" t="s">
        <v>3083</v>
      </c>
      <c r="B50" s="276" t="s">
        <v>138</v>
      </c>
      <c r="C50" s="40" t="s">
        <v>16</v>
      </c>
      <c r="D50" s="40" t="s">
        <v>89</v>
      </c>
      <c r="E50" s="247" t="s">
        <v>2872</v>
      </c>
      <c r="F50" s="40" t="s">
        <v>535</v>
      </c>
      <c r="G50" s="262" t="s">
        <v>3041</v>
      </c>
      <c r="H50" s="260" t="s">
        <v>2926</v>
      </c>
      <c r="I50" s="263" t="s">
        <v>22</v>
      </c>
      <c r="J50" s="270">
        <v>12</v>
      </c>
      <c r="K50" s="270">
        <v>0</v>
      </c>
      <c r="L50" s="270">
        <v>41.17</v>
      </c>
      <c r="M50" s="249">
        <v>3.2</v>
      </c>
      <c r="N50" s="281"/>
      <c r="O50" s="282"/>
      <c r="P50" s="283"/>
      <c r="Q50" s="274"/>
      <c r="R50" s="276"/>
      <c r="S50" s="284"/>
      <c r="T50" s="284"/>
      <c r="U50" s="284"/>
      <c r="V50" s="284"/>
      <c r="W50" s="284"/>
      <c r="X50" s="285"/>
      <c r="Y50" s="276"/>
      <c r="Z50" s="274"/>
      <c r="AA50" s="274"/>
    </row>
    <row r="51" s="243" customFormat="1" ht="26.4" spans="1:27">
      <c r="A51" s="274" t="s">
        <v>3083</v>
      </c>
      <c r="B51" s="276" t="s">
        <v>139</v>
      </c>
      <c r="C51" s="40" t="s">
        <v>16</v>
      </c>
      <c r="D51" s="40" t="s">
        <v>89</v>
      </c>
      <c r="E51" s="247" t="s">
        <v>2872</v>
      </c>
      <c r="F51" s="40" t="s">
        <v>535</v>
      </c>
      <c r="G51" s="262" t="s">
        <v>3115</v>
      </c>
      <c r="H51" s="260" t="s">
        <v>3116</v>
      </c>
      <c r="I51" s="263" t="s">
        <v>22</v>
      </c>
      <c r="J51" s="270">
        <v>1</v>
      </c>
      <c r="K51" s="270">
        <v>0</v>
      </c>
      <c r="L51" s="270">
        <v>8</v>
      </c>
      <c r="M51" s="249">
        <v>3.2</v>
      </c>
      <c r="N51" s="281"/>
      <c r="O51" s="282"/>
      <c r="P51" s="283"/>
      <c r="Q51" s="274"/>
      <c r="R51" s="276"/>
      <c r="S51" s="284"/>
      <c r="T51" s="284"/>
      <c r="U51" s="284"/>
      <c r="V51" s="284"/>
      <c r="W51" s="284"/>
      <c r="X51" s="285"/>
      <c r="Y51" s="276"/>
      <c r="Z51" s="274"/>
      <c r="AA51" s="274"/>
    </row>
    <row r="52" s="243" customFormat="1" ht="26.4" spans="1:27">
      <c r="A52" s="274" t="s">
        <v>3083</v>
      </c>
      <c r="B52" s="276" t="s">
        <v>141</v>
      </c>
      <c r="C52" s="40" t="s">
        <v>16</v>
      </c>
      <c r="D52" s="40" t="s">
        <v>89</v>
      </c>
      <c r="E52" s="247" t="s">
        <v>2872</v>
      </c>
      <c r="F52" s="40" t="s">
        <v>535</v>
      </c>
      <c r="G52" s="262" t="s">
        <v>3043</v>
      </c>
      <c r="H52" s="260" t="s">
        <v>2926</v>
      </c>
      <c r="I52" s="263" t="s">
        <v>22</v>
      </c>
      <c r="J52" s="270">
        <v>180</v>
      </c>
      <c r="K52" s="270">
        <v>0</v>
      </c>
      <c r="L52" s="270">
        <v>675</v>
      </c>
      <c r="M52" s="249">
        <v>3.2</v>
      </c>
      <c r="N52" s="281"/>
      <c r="O52" s="282"/>
      <c r="P52" s="283"/>
      <c r="Q52" s="274"/>
      <c r="R52" s="276"/>
      <c r="S52" s="284"/>
      <c r="T52" s="284"/>
      <c r="U52" s="284"/>
      <c r="V52" s="284"/>
      <c r="W52" s="284"/>
      <c r="X52" s="285"/>
      <c r="Y52" s="276"/>
      <c r="Z52" s="274"/>
      <c r="AA52" s="274"/>
    </row>
    <row r="53" s="243" customFormat="1" ht="26.4" spans="1:27">
      <c r="A53" s="274" t="s">
        <v>3083</v>
      </c>
      <c r="B53" s="276" t="s">
        <v>143</v>
      </c>
      <c r="C53" s="40" t="s">
        <v>16</v>
      </c>
      <c r="D53" s="40" t="s">
        <v>89</v>
      </c>
      <c r="E53" s="247" t="s">
        <v>2872</v>
      </c>
      <c r="F53" s="40" t="s">
        <v>535</v>
      </c>
      <c r="G53" s="262" t="s">
        <v>3045</v>
      </c>
      <c r="H53" s="260" t="s">
        <v>3046</v>
      </c>
      <c r="I53" s="263" t="s">
        <v>22</v>
      </c>
      <c r="J53" s="270">
        <v>12</v>
      </c>
      <c r="K53" s="270">
        <v>0</v>
      </c>
      <c r="L53" s="270">
        <v>63</v>
      </c>
      <c r="M53" s="249">
        <v>3.2</v>
      </c>
      <c r="N53" s="281"/>
      <c r="O53" s="282"/>
      <c r="P53" s="283"/>
      <c r="Q53" s="274"/>
      <c r="R53" s="276"/>
      <c r="S53" s="284"/>
      <c r="T53" s="284"/>
      <c r="U53" s="284"/>
      <c r="V53" s="284"/>
      <c r="W53" s="284"/>
      <c r="X53" s="285"/>
      <c r="Y53" s="276"/>
      <c r="Z53" s="274"/>
      <c r="AA53" s="274"/>
    </row>
    <row r="54" s="243" customFormat="1" ht="26.4" spans="1:27">
      <c r="A54" s="274" t="s">
        <v>3083</v>
      </c>
      <c r="B54" s="276" t="s">
        <v>145</v>
      </c>
      <c r="C54" s="40" t="s">
        <v>16</v>
      </c>
      <c r="D54" s="40" t="s">
        <v>89</v>
      </c>
      <c r="E54" s="247" t="s">
        <v>2872</v>
      </c>
      <c r="F54" s="40" t="s">
        <v>535</v>
      </c>
      <c r="G54" s="262" t="s">
        <v>2368</v>
      </c>
      <c r="H54" s="260" t="s">
        <v>2369</v>
      </c>
      <c r="I54" s="263" t="s">
        <v>22</v>
      </c>
      <c r="J54" s="270">
        <v>24</v>
      </c>
      <c r="K54" s="270">
        <v>0</v>
      </c>
      <c r="L54" s="270">
        <v>66</v>
      </c>
      <c r="M54" s="249">
        <v>3.1</v>
      </c>
      <c r="N54" s="281"/>
      <c r="O54" s="282"/>
      <c r="P54" s="283"/>
      <c r="Q54" s="274"/>
      <c r="R54" s="276"/>
      <c r="S54" s="284"/>
      <c r="T54" s="284"/>
      <c r="U54" s="284"/>
      <c r="V54" s="284"/>
      <c r="W54" s="284"/>
      <c r="X54" s="285"/>
      <c r="Y54" s="276"/>
      <c r="Z54" s="274"/>
      <c r="AA54" s="274"/>
    </row>
    <row r="55" s="243" customFormat="1" ht="26.4" spans="1:27">
      <c r="A55" s="274" t="s">
        <v>3083</v>
      </c>
      <c r="B55" s="276" t="s">
        <v>146</v>
      </c>
      <c r="C55" s="40" t="s">
        <v>16</v>
      </c>
      <c r="D55" s="40" t="s">
        <v>89</v>
      </c>
      <c r="E55" s="247" t="s">
        <v>2872</v>
      </c>
      <c r="F55" s="40" t="s">
        <v>535</v>
      </c>
      <c r="G55" s="262" t="s">
        <v>3047</v>
      </c>
      <c r="H55" s="260" t="s">
        <v>2835</v>
      </c>
      <c r="I55" s="263" t="s">
        <v>22</v>
      </c>
      <c r="J55" s="270">
        <v>36</v>
      </c>
      <c r="K55" s="270">
        <v>0</v>
      </c>
      <c r="L55" s="270">
        <v>84</v>
      </c>
      <c r="M55" s="249">
        <v>3.1</v>
      </c>
      <c r="N55" s="281"/>
      <c r="O55" s="282"/>
      <c r="P55" s="283"/>
      <c r="Q55" s="274"/>
      <c r="R55" s="276"/>
      <c r="S55" s="284"/>
      <c r="T55" s="284"/>
      <c r="U55" s="284"/>
      <c r="V55" s="284"/>
      <c r="W55" s="284"/>
      <c r="X55" s="285"/>
      <c r="Y55" s="276"/>
      <c r="Z55" s="274"/>
      <c r="AA55" s="274"/>
    </row>
    <row r="56" s="243" customFormat="1" ht="26.4" spans="1:27">
      <c r="A56" s="274" t="s">
        <v>3083</v>
      </c>
      <c r="B56" s="276" t="s">
        <v>147</v>
      </c>
      <c r="C56" s="40" t="s">
        <v>16</v>
      </c>
      <c r="D56" s="40" t="s">
        <v>89</v>
      </c>
      <c r="E56" s="247" t="s">
        <v>2872</v>
      </c>
      <c r="F56" s="40" t="s">
        <v>3117</v>
      </c>
      <c r="G56" s="262" t="s">
        <v>2453</v>
      </c>
      <c r="H56" s="260" t="s">
        <v>2926</v>
      </c>
      <c r="I56" s="263" t="s">
        <v>22</v>
      </c>
      <c r="J56" s="270">
        <v>12</v>
      </c>
      <c r="K56" s="270">
        <v>0</v>
      </c>
      <c r="L56" s="270">
        <v>11</v>
      </c>
      <c r="M56" s="249">
        <v>3.1</v>
      </c>
      <c r="N56" s="281"/>
      <c r="O56" s="282"/>
      <c r="P56" s="283"/>
      <c r="Q56" s="274"/>
      <c r="R56" s="276"/>
      <c r="S56" s="284"/>
      <c r="T56" s="284"/>
      <c r="U56" s="284"/>
      <c r="V56" s="284"/>
      <c r="W56" s="284"/>
      <c r="X56" s="285"/>
      <c r="Y56" s="276"/>
      <c r="Z56" s="274"/>
      <c r="AA56" s="274"/>
    </row>
    <row r="57" s="243" customFormat="1" ht="26.4" spans="1:27">
      <c r="A57" s="274" t="s">
        <v>3083</v>
      </c>
      <c r="B57" s="276" t="s">
        <v>148</v>
      </c>
      <c r="C57" s="40" t="s">
        <v>16</v>
      </c>
      <c r="D57" s="40" t="s">
        <v>89</v>
      </c>
      <c r="E57" s="247" t="s">
        <v>2872</v>
      </c>
      <c r="F57" s="40" t="s">
        <v>535</v>
      </c>
      <c r="G57" s="262" t="s">
        <v>2935</v>
      </c>
      <c r="H57" s="260" t="s">
        <v>2841</v>
      </c>
      <c r="I57" s="263" t="s">
        <v>22</v>
      </c>
      <c r="J57" s="270">
        <v>12</v>
      </c>
      <c r="K57" s="270">
        <v>0</v>
      </c>
      <c r="L57" s="270">
        <v>28</v>
      </c>
      <c r="M57" s="249">
        <v>3.1</v>
      </c>
      <c r="N57" s="281"/>
      <c r="O57" s="282"/>
      <c r="P57" s="283"/>
      <c r="Q57" s="274"/>
      <c r="R57" s="276"/>
      <c r="S57" s="284"/>
      <c r="T57" s="284"/>
      <c r="U57" s="284"/>
      <c r="V57" s="284"/>
      <c r="W57" s="284"/>
      <c r="X57" s="285"/>
      <c r="Y57" s="276"/>
      <c r="Z57" s="274"/>
      <c r="AA57" s="274"/>
    </row>
    <row r="58" s="243" customFormat="1" ht="26.4" spans="1:27">
      <c r="A58" s="274" t="s">
        <v>3083</v>
      </c>
      <c r="B58" s="276" t="s">
        <v>149</v>
      </c>
      <c r="C58" s="40" t="s">
        <v>16</v>
      </c>
      <c r="D58" s="40" t="s">
        <v>89</v>
      </c>
      <c r="E58" s="247" t="s">
        <v>2872</v>
      </c>
      <c r="F58" s="40" t="s">
        <v>535</v>
      </c>
      <c r="G58" s="262" t="s">
        <v>3118</v>
      </c>
      <c r="H58" s="260" t="s">
        <v>2841</v>
      </c>
      <c r="I58" s="263" t="s">
        <v>22</v>
      </c>
      <c r="J58" s="270">
        <v>11</v>
      </c>
      <c r="K58" s="270">
        <v>0</v>
      </c>
      <c r="L58" s="270">
        <v>375</v>
      </c>
      <c r="M58" s="249">
        <v>3.1</v>
      </c>
      <c r="N58" s="281"/>
      <c r="O58" s="282"/>
      <c r="P58" s="283"/>
      <c r="Q58" s="274"/>
      <c r="R58" s="276"/>
      <c r="S58" s="284"/>
      <c r="T58" s="284"/>
      <c r="U58" s="284"/>
      <c r="V58" s="284"/>
      <c r="W58" s="284"/>
      <c r="X58" s="285"/>
      <c r="Y58" s="276"/>
      <c r="Z58" s="274"/>
      <c r="AA58" s="274"/>
    </row>
    <row r="59" s="243" customFormat="1" ht="26.4" spans="1:27">
      <c r="A59" s="274" t="s">
        <v>3083</v>
      </c>
      <c r="B59" s="276" t="s">
        <v>150</v>
      </c>
      <c r="C59" s="40" t="s">
        <v>16</v>
      </c>
      <c r="D59" s="40" t="s">
        <v>89</v>
      </c>
      <c r="E59" s="247" t="s">
        <v>2872</v>
      </c>
      <c r="F59" s="40" t="s">
        <v>535</v>
      </c>
      <c r="G59" s="262" t="s">
        <v>3119</v>
      </c>
      <c r="H59" s="260" t="s">
        <v>2841</v>
      </c>
      <c r="I59" s="263" t="s">
        <v>22</v>
      </c>
      <c r="J59" s="270">
        <v>11</v>
      </c>
      <c r="K59" s="270">
        <v>0</v>
      </c>
      <c r="L59" s="270">
        <v>375</v>
      </c>
      <c r="M59" s="249">
        <v>3.1</v>
      </c>
      <c r="N59" s="281"/>
      <c r="O59" s="282"/>
      <c r="P59" s="283"/>
      <c r="Q59" s="274"/>
      <c r="R59" s="276"/>
      <c r="S59" s="284"/>
      <c r="T59" s="284"/>
      <c r="U59" s="284"/>
      <c r="V59" s="284"/>
      <c r="W59" s="284"/>
      <c r="X59" s="285"/>
      <c r="Y59" s="276"/>
      <c r="Z59" s="274"/>
      <c r="AA59" s="274"/>
    </row>
    <row r="60" s="243" customFormat="1" ht="26.4" spans="1:27">
      <c r="A60" s="274" t="s">
        <v>3083</v>
      </c>
      <c r="B60" s="276" t="s">
        <v>152</v>
      </c>
      <c r="C60" s="40" t="s">
        <v>16</v>
      </c>
      <c r="D60" s="40" t="s">
        <v>89</v>
      </c>
      <c r="E60" s="247" t="s">
        <v>2872</v>
      </c>
      <c r="F60" s="40" t="s">
        <v>535</v>
      </c>
      <c r="G60" s="262" t="s">
        <v>2942</v>
      </c>
      <c r="H60" s="260" t="s">
        <v>2841</v>
      </c>
      <c r="I60" s="263" t="s">
        <v>22</v>
      </c>
      <c r="J60" s="270">
        <v>12</v>
      </c>
      <c r="K60" s="270">
        <v>0</v>
      </c>
      <c r="L60" s="270">
        <v>6</v>
      </c>
      <c r="M60" s="249">
        <v>3.1</v>
      </c>
      <c r="N60" s="281"/>
      <c r="O60" s="282"/>
      <c r="P60" s="283"/>
      <c r="Q60" s="274"/>
      <c r="R60" s="276"/>
      <c r="S60" s="284"/>
      <c r="T60" s="284"/>
      <c r="U60" s="284"/>
      <c r="V60" s="284"/>
      <c r="W60" s="284"/>
      <c r="X60" s="285"/>
      <c r="Y60" s="276"/>
      <c r="Z60" s="274"/>
      <c r="AA60" s="274"/>
    </row>
    <row r="61" s="243" customFormat="1" ht="26.4" spans="1:27">
      <c r="A61" s="274" t="s">
        <v>3083</v>
      </c>
      <c r="B61" s="276" t="s">
        <v>154</v>
      </c>
      <c r="C61" s="40" t="s">
        <v>16</v>
      </c>
      <c r="D61" s="40" t="s">
        <v>89</v>
      </c>
      <c r="E61" s="247" t="s">
        <v>2872</v>
      </c>
      <c r="F61" s="40" t="s">
        <v>535</v>
      </c>
      <c r="G61" s="262" t="s">
        <v>3120</v>
      </c>
      <c r="H61" s="260" t="s">
        <v>2841</v>
      </c>
      <c r="I61" s="263" t="s">
        <v>22</v>
      </c>
      <c r="J61" s="270">
        <v>12</v>
      </c>
      <c r="K61" s="270">
        <v>0</v>
      </c>
      <c r="L61" s="270">
        <v>28</v>
      </c>
      <c r="M61" s="249">
        <v>3.1</v>
      </c>
      <c r="N61" s="281"/>
      <c r="O61" s="282"/>
      <c r="P61" s="283"/>
      <c r="Q61" s="274"/>
      <c r="R61" s="276"/>
      <c r="S61" s="284"/>
      <c r="T61" s="284"/>
      <c r="U61" s="284"/>
      <c r="V61" s="284"/>
      <c r="W61" s="284"/>
      <c r="X61" s="285"/>
      <c r="Y61" s="276"/>
      <c r="Z61" s="274"/>
      <c r="AA61" s="274"/>
    </row>
    <row r="62" s="274" customFormat="1" ht="26.4" spans="1:25">
      <c r="A62" s="274" t="s">
        <v>3083</v>
      </c>
      <c r="B62" s="276" t="s">
        <v>156</v>
      </c>
      <c r="C62" s="40" t="s">
        <v>16</v>
      </c>
      <c r="D62" s="40" t="s">
        <v>89</v>
      </c>
      <c r="E62" s="247" t="s">
        <v>2872</v>
      </c>
      <c r="F62" s="40" t="s">
        <v>535</v>
      </c>
      <c r="G62" s="262" t="s">
        <v>2948</v>
      </c>
      <c r="H62" s="260" t="s">
        <v>2899</v>
      </c>
      <c r="I62" s="263" t="s">
        <v>22</v>
      </c>
      <c r="J62" s="270">
        <v>12</v>
      </c>
      <c r="K62" s="270">
        <v>0</v>
      </c>
      <c r="L62" s="270"/>
      <c r="M62" s="249">
        <v>3.1</v>
      </c>
      <c r="N62" s="281"/>
      <c r="O62" s="282"/>
      <c r="P62" s="283"/>
      <c r="R62" s="276"/>
      <c r="S62" s="284"/>
      <c r="T62" s="284"/>
      <c r="U62" s="284"/>
      <c r="V62" s="284"/>
      <c r="W62" s="284"/>
      <c r="X62" s="285"/>
      <c r="Y62" s="276"/>
    </row>
    <row r="63" s="274" customFormat="1" ht="26.4" spans="1:25">
      <c r="A63" s="274" t="s">
        <v>3083</v>
      </c>
      <c r="B63" s="276" t="s">
        <v>158</v>
      </c>
      <c r="C63" s="40" t="s">
        <v>16</v>
      </c>
      <c r="D63" s="40" t="s">
        <v>171</v>
      </c>
      <c r="E63" s="247" t="s">
        <v>2872</v>
      </c>
      <c r="F63" s="40" t="s">
        <v>172</v>
      </c>
      <c r="G63" s="262" t="s">
        <v>2949</v>
      </c>
      <c r="H63" s="260" t="s">
        <v>2899</v>
      </c>
      <c r="I63" s="263" t="s">
        <v>22</v>
      </c>
      <c r="J63" s="270">
        <v>6</v>
      </c>
      <c r="K63" s="270">
        <v>0</v>
      </c>
      <c r="L63" s="270"/>
      <c r="M63" s="249">
        <v>3.1</v>
      </c>
      <c r="N63" s="281"/>
      <c r="O63" s="282"/>
      <c r="P63" s="283"/>
      <c r="R63" s="276"/>
      <c r="S63" s="284"/>
      <c r="T63" s="284"/>
      <c r="U63" s="284"/>
      <c r="V63" s="284"/>
      <c r="W63" s="284"/>
      <c r="X63" s="285"/>
      <c r="Y63" s="276"/>
    </row>
    <row r="64" s="243" customFormat="1" ht="52.8" spans="1:27">
      <c r="A64" s="274" t="s">
        <v>3083</v>
      </c>
      <c r="B64" s="276" t="s">
        <v>160</v>
      </c>
      <c r="C64" s="295" t="s">
        <v>16</v>
      </c>
      <c r="D64" s="295" t="s">
        <v>171</v>
      </c>
      <c r="E64" s="247" t="s">
        <v>2872</v>
      </c>
      <c r="F64" s="296" t="s">
        <v>172</v>
      </c>
      <c r="G64" s="262" t="s">
        <v>1699</v>
      </c>
      <c r="H64" s="260" t="s">
        <v>3121</v>
      </c>
      <c r="I64" s="263" t="s">
        <v>22</v>
      </c>
      <c r="J64" s="270">
        <v>12</v>
      </c>
      <c r="K64" s="270">
        <v>0</v>
      </c>
      <c r="L64" s="270">
        <v>2</v>
      </c>
      <c r="M64" s="249">
        <v>3.1</v>
      </c>
      <c r="N64" s="281"/>
      <c r="O64" s="282"/>
      <c r="P64" s="283"/>
      <c r="Q64" s="274"/>
      <c r="R64" s="276"/>
      <c r="S64" s="284"/>
      <c r="T64" s="284"/>
      <c r="U64" s="284"/>
      <c r="V64" s="284"/>
      <c r="W64" s="284"/>
      <c r="X64" s="285"/>
      <c r="Y64" s="276"/>
      <c r="Z64" s="274"/>
      <c r="AA64" s="274"/>
    </row>
    <row r="65" s="244" customFormat="1" ht="52.8" spans="1:27">
      <c r="A65" s="274" t="s">
        <v>3083</v>
      </c>
      <c r="B65" s="276" t="s">
        <v>161</v>
      </c>
      <c r="C65" s="295" t="s">
        <v>16</v>
      </c>
      <c r="D65" s="295" t="s">
        <v>171</v>
      </c>
      <c r="E65" s="247" t="s">
        <v>2872</v>
      </c>
      <c r="F65" s="296" t="s">
        <v>172</v>
      </c>
      <c r="G65" s="262" t="s">
        <v>2954</v>
      </c>
      <c r="H65" s="260" t="s">
        <v>2957</v>
      </c>
      <c r="I65" s="263" t="s">
        <v>22</v>
      </c>
      <c r="J65" s="270">
        <v>6</v>
      </c>
      <c r="K65" s="270">
        <v>0</v>
      </c>
      <c r="L65" s="270">
        <v>1</v>
      </c>
      <c r="M65" s="249">
        <v>3.1</v>
      </c>
      <c r="N65" s="281"/>
      <c r="O65" s="282"/>
      <c r="P65" s="283"/>
      <c r="Q65" s="274"/>
      <c r="R65" s="276"/>
      <c r="S65" s="284"/>
      <c r="T65" s="284"/>
      <c r="U65" s="284"/>
      <c r="V65" s="284"/>
      <c r="W65" s="284"/>
      <c r="X65" s="285"/>
      <c r="Y65" s="276"/>
      <c r="Z65" s="274"/>
      <c r="AA65" s="274"/>
    </row>
    <row r="66" s="244" customFormat="1" ht="52.8" spans="1:27">
      <c r="A66" s="274" t="s">
        <v>3083</v>
      </c>
      <c r="B66" s="276" t="s">
        <v>162</v>
      </c>
      <c r="C66" s="295" t="s">
        <v>16</v>
      </c>
      <c r="D66" s="295" t="s">
        <v>171</v>
      </c>
      <c r="E66" s="247" t="s">
        <v>2872</v>
      </c>
      <c r="F66" s="296" t="s">
        <v>172</v>
      </c>
      <c r="G66" s="262" t="s">
        <v>1704</v>
      </c>
      <c r="H66" s="260" t="s">
        <v>3122</v>
      </c>
      <c r="I66" s="263" t="s">
        <v>22</v>
      </c>
      <c r="J66" s="249">
        <v>90</v>
      </c>
      <c r="K66" s="270">
        <v>0</v>
      </c>
      <c r="L66" s="279">
        <v>0</v>
      </c>
      <c r="M66" s="249">
        <v>3.1</v>
      </c>
      <c r="N66" s="281"/>
      <c r="O66" s="282"/>
      <c r="P66" s="283"/>
      <c r="Q66" s="274"/>
      <c r="R66" s="276"/>
      <c r="S66" s="284"/>
      <c r="T66" s="284"/>
      <c r="U66" s="284"/>
      <c r="V66" s="284"/>
      <c r="W66" s="284"/>
      <c r="X66" s="285"/>
      <c r="Y66" s="276"/>
      <c r="Z66" s="274"/>
      <c r="AA66" s="274"/>
    </row>
    <row r="67" s="244" customFormat="1" ht="66" spans="1:27">
      <c r="A67" s="274" t="s">
        <v>3083</v>
      </c>
      <c r="B67" s="276" t="s">
        <v>163</v>
      </c>
      <c r="C67" s="295" t="s">
        <v>16</v>
      </c>
      <c r="D67" s="295" t="s">
        <v>171</v>
      </c>
      <c r="E67" s="247" t="s">
        <v>2872</v>
      </c>
      <c r="F67" s="296" t="s">
        <v>172</v>
      </c>
      <c r="G67" s="262" t="s">
        <v>1932</v>
      </c>
      <c r="H67" s="260" t="s">
        <v>2952</v>
      </c>
      <c r="I67" s="263" t="s">
        <v>22</v>
      </c>
      <c r="J67" s="249">
        <v>6</v>
      </c>
      <c r="K67" s="270">
        <v>0</v>
      </c>
      <c r="L67" s="279">
        <v>1</v>
      </c>
      <c r="M67" s="249">
        <v>3.1</v>
      </c>
      <c r="N67" s="281"/>
      <c r="O67" s="282"/>
      <c r="P67" s="283"/>
      <c r="Q67" s="274"/>
      <c r="R67" s="276"/>
      <c r="S67" s="284"/>
      <c r="T67" s="284"/>
      <c r="U67" s="284"/>
      <c r="V67" s="284"/>
      <c r="W67" s="284"/>
      <c r="X67" s="285"/>
      <c r="Y67" s="276"/>
      <c r="Z67" s="274"/>
      <c r="AA67" s="274"/>
    </row>
    <row r="68" s="244" customFormat="1" ht="26.4" spans="1:27">
      <c r="A68" s="274" t="s">
        <v>3083</v>
      </c>
      <c r="B68" s="276" t="s">
        <v>164</v>
      </c>
      <c r="C68" s="295" t="s">
        <v>16</v>
      </c>
      <c r="D68" s="295" t="s">
        <v>171</v>
      </c>
      <c r="E68" s="247" t="s">
        <v>2872</v>
      </c>
      <c r="F68" s="296" t="s">
        <v>172</v>
      </c>
      <c r="G68" s="262" t="s">
        <v>3123</v>
      </c>
      <c r="H68" s="260" t="s">
        <v>3068</v>
      </c>
      <c r="I68" s="263" t="s">
        <v>22</v>
      </c>
      <c r="J68" s="249">
        <v>12</v>
      </c>
      <c r="K68" s="270">
        <v>0</v>
      </c>
      <c r="L68" s="279">
        <v>2</v>
      </c>
      <c r="M68" s="249">
        <v>3.1</v>
      </c>
      <c r="N68" s="281"/>
      <c r="O68" s="282"/>
      <c r="P68" s="283"/>
      <c r="Q68" s="274"/>
      <c r="R68" s="276"/>
      <c r="S68" s="284"/>
      <c r="T68" s="284"/>
      <c r="U68" s="284"/>
      <c r="V68" s="284"/>
      <c r="W68" s="284"/>
      <c r="X68" s="285"/>
      <c r="Y68" s="276"/>
      <c r="Z68" s="274"/>
      <c r="AA68" s="274"/>
    </row>
    <row r="69" s="243" customFormat="1" ht="26.4" spans="1:27">
      <c r="A69" s="274" t="s">
        <v>3083</v>
      </c>
      <c r="B69" s="276" t="s">
        <v>165</v>
      </c>
      <c r="C69" s="295" t="s">
        <v>16</v>
      </c>
      <c r="D69" s="295" t="s">
        <v>171</v>
      </c>
      <c r="E69" s="247" t="s">
        <v>2872</v>
      </c>
      <c r="F69" s="296" t="s">
        <v>172</v>
      </c>
      <c r="G69" s="262" t="s">
        <v>3069</v>
      </c>
      <c r="H69" s="260" t="s">
        <v>2960</v>
      </c>
      <c r="I69" s="263" t="s">
        <v>22</v>
      </c>
      <c r="J69" s="249">
        <v>6</v>
      </c>
      <c r="K69" s="270">
        <v>0</v>
      </c>
      <c r="L69" s="279">
        <v>0</v>
      </c>
      <c r="M69" s="249">
        <v>3.1</v>
      </c>
      <c r="N69" s="281"/>
      <c r="O69" s="282"/>
      <c r="P69" s="283"/>
      <c r="Q69" s="274"/>
      <c r="R69" s="276"/>
      <c r="S69" s="284"/>
      <c r="T69" s="284"/>
      <c r="U69" s="284"/>
      <c r="V69" s="284"/>
      <c r="W69" s="284"/>
      <c r="X69" s="285"/>
      <c r="Y69" s="276"/>
      <c r="Z69" s="274"/>
      <c r="AA69" s="274"/>
    </row>
    <row r="70" s="244" customFormat="1" ht="26.4" spans="1:27">
      <c r="A70" s="274" t="s">
        <v>3083</v>
      </c>
      <c r="B70" s="276" t="s">
        <v>166</v>
      </c>
      <c r="C70" s="295" t="s">
        <v>16</v>
      </c>
      <c r="D70" s="295" t="s">
        <v>171</v>
      </c>
      <c r="E70" s="247" t="s">
        <v>2872</v>
      </c>
      <c r="F70" s="296" t="s">
        <v>172</v>
      </c>
      <c r="G70" s="262" t="s">
        <v>3124</v>
      </c>
      <c r="H70" s="260" t="s">
        <v>3125</v>
      </c>
      <c r="I70" s="263" t="s">
        <v>22</v>
      </c>
      <c r="J70" s="249">
        <v>6</v>
      </c>
      <c r="K70" s="270">
        <v>0</v>
      </c>
      <c r="L70" s="279">
        <v>0</v>
      </c>
      <c r="M70" s="249">
        <v>3.1</v>
      </c>
      <c r="N70" s="281"/>
      <c r="O70" s="282"/>
      <c r="P70" s="283"/>
      <c r="Q70" s="274"/>
      <c r="R70" s="276"/>
      <c r="S70" s="284"/>
      <c r="T70" s="284"/>
      <c r="U70" s="284"/>
      <c r="V70" s="284"/>
      <c r="W70" s="284"/>
      <c r="X70" s="285"/>
      <c r="Y70" s="276"/>
      <c r="Z70" s="274"/>
      <c r="AA70" s="274"/>
    </row>
    <row r="71" s="244" customFormat="1" ht="26.4" spans="1:27">
      <c r="A71" s="274" t="s">
        <v>3083</v>
      </c>
      <c r="B71" s="276" t="s">
        <v>168</v>
      </c>
      <c r="C71" s="295" t="s">
        <v>16</v>
      </c>
      <c r="D71" s="295" t="s">
        <v>171</v>
      </c>
      <c r="E71" s="247" t="s">
        <v>2872</v>
      </c>
      <c r="F71" s="296" t="s">
        <v>172</v>
      </c>
      <c r="G71" s="262" t="s">
        <v>3126</v>
      </c>
      <c r="H71" s="260" t="s">
        <v>2960</v>
      </c>
      <c r="I71" s="263" t="s">
        <v>22</v>
      </c>
      <c r="J71" s="249">
        <v>18</v>
      </c>
      <c r="K71" s="270">
        <v>0</v>
      </c>
      <c r="L71" s="279">
        <v>0</v>
      </c>
      <c r="M71" s="249">
        <v>3.1</v>
      </c>
      <c r="N71" s="281"/>
      <c r="O71" s="282"/>
      <c r="P71" s="283"/>
      <c r="Q71" s="274"/>
      <c r="R71" s="276"/>
      <c r="S71" s="284"/>
      <c r="T71" s="284"/>
      <c r="U71" s="284"/>
      <c r="V71" s="284"/>
      <c r="W71" s="284"/>
      <c r="X71" s="285"/>
      <c r="Y71" s="276"/>
      <c r="Z71" s="274"/>
      <c r="AA71" s="274"/>
    </row>
    <row r="72" s="244" customFormat="1" ht="26.4" spans="1:27">
      <c r="A72" s="274" t="s">
        <v>3083</v>
      </c>
      <c r="B72" s="276" t="s">
        <v>169</v>
      </c>
      <c r="C72" s="295" t="s">
        <v>16</v>
      </c>
      <c r="D72" s="295" t="s">
        <v>171</v>
      </c>
      <c r="E72" s="247" t="s">
        <v>2872</v>
      </c>
      <c r="F72" s="296" t="s">
        <v>172</v>
      </c>
      <c r="G72" s="262" t="s">
        <v>3127</v>
      </c>
      <c r="H72" s="260" t="s">
        <v>2960</v>
      </c>
      <c r="I72" s="263" t="s">
        <v>22</v>
      </c>
      <c r="J72" s="249">
        <v>5</v>
      </c>
      <c r="K72" s="270">
        <v>0</v>
      </c>
      <c r="L72" s="279">
        <v>1</v>
      </c>
      <c r="M72" s="249">
        <v>3.1</v>
      </c>
      <c r="N72" s="281"/>
      <c r="O72" s="282"/>
      <c r="P72" s="283"/>
      <c r="Q72" s="274"/>
      <c r="R72" s="276"/>
      <c r="S72" s="284"/>
      <c r="T72" s="284"/>
      <c r="U72" s="284"/>
      <c r="V72" s="284"/>
      <c r="W72" s="284"/>
      <c r="X72" s="285"/>
      <c r="Y72" s="276"/>
      <c r="Z72" s="274"/>
      <c r="AA72" s="274"/>
    </row>
    <row r="73" s="244" customFormat="1" ht="26.4" spans="1:27">
      <c r="A73" s="274" t="s">
        <v>3083</v>
      </c>
      <c r="B73" s="276" t="s">
        <v>170</v>
      </c>
      <c r="C73" s="295" t="s">
        <v>16</v>
      </c>
      <c r="D73" s="295" t="s">
        <v>171</v>
      </c>
      <c r="E73" s="247" t="s">
        <v>2872</v>
      </c>
      <c r="F73" s="296" t="s">
        <v>172</v>
      </c>
      <c r="G73" s="262" t="s">
        <v>3128</v>
      </c>
      <c r="H73" s="260" t="s">
        <v>2960</v>
      </c>
      <c r="I73" s="263" t="s">
        <v>22</v>
      </c>
      <c r="J73" s="249">
        <v>5</v>
      </c>
      <c r="K73" s="270">
        <v>0</v>
      </c>
      <c r="L73" s="279">
        <v>1</v>
      </c>
      <c r="M73" s="249">
        <v>3.1</v>
      </c>
      <c r="N73" s="281"/>
      <c r="O73" s="282"/>
      <c r="P73" s="283"/>
      <c r="Q73" s="274"/>
      <c r="R73" s="276"/>
      <c r="S73" s="284"/>
      <c r="T73" s="284"/>
      <c r="U73" s="284"/>
      <c r="V73" s="284"/>
      <c r="W73" s="284"/>
      <c r="X73" s="285"/>
      <c r="Y73" s="276"/>
      <c r="Z73" s="274"/>
      <c r="AA73" s="274"/>
    </row>
    <row r="74" s="244" customFormat="1" ht="26.4" spans="1:27">
      <c r="A74" s="274" t="s">
        <v>3083</v>
      </c>
      <c r="B74" s="276" t="s">
        <v>175</v>
      </c>
      <c r="C74" s="295" t="s">
        <v>16</v>
      </c>
      <c r="D74" s="295" t="s">
        <v>171</v>
      </c>
      <c r="E74" s="247" t="s">
        <v>2872</v>
      </c>
      <c r="F74" s="296" t="s">
        <v>172</v>
      </c>
      <c r="G74" s="262" t="s">
        <v>3129</v>
      </c>
      <c r="H74" s="260" t="s">
        <v>2960</v>
      </c>
      <c r="I74" s="263" t="s">
        <v>22</v>
      </c>
      <c r="J74" s="249">
        <v>6</v>
      </c>
      <c r="K74" s="270">
        <v>0</v>
      </c>
      <c r="L74" s="279">
        <v>0</v>
      </c>
      <c r="M74" s="249">
        <v>3.1</v>
      </c>
      <c r="N74" s="281"/>
      <c r="O74" s="282"/>
      <c r="P74" s="283"/>
      <c r="Q74" s="274"/>
      <c r="R74" s="276"/>
      <c r="S74" s="284"/>
      <c r="T74" s="284"/>
      <c r="U74" s="284"/>
      <c r="V74" s="284"/>
      <c r="W74" s="284"/>
      <c r="X74" s="285"/>
      <c r="Y74" s="276"/>
      <c r="Z74" s="274"/>
      <c r="AA74" s="274"/>
    </row>
    <row r="75" s="244" customFormat="1" ht="39.6" spans="1:27">
      <c r="A75" s="274" t="s">
        <v>3083</v>
      </c>
      <c r="B75" s="276" t="s">
        <v>176</v>
      </c>
      <c r="C75" s="295" t="s">
        <v>16</v>
      </c>
      <c r="D75" s="295" t="s">
        <v>171</v>
      </c>
      <c r="E75" s="247" t="s">
        <v>2872</v>
      </c>
      <c r="F75" s="296" t="s">
        <v>172</v>
      </c>
      <c r="G75" s="262" t="s">
        <v>3130</v>
      </c>
      <c r="H75" s="260" t="s">
        <v>3131</v>
      </c>
      <c r="I75" s="263" t="s">
        <v>22</v>
      </c>
      <c r="J75" s="249">
        <v>6</v>
      </c>
      <c r="K75" s="270">
        <v>0</v>
      </c>
      <c r="L75" s="279">
        <v>0</v>
      </c>
      <c r="M75" s="249">
        <v>3.1</v>
      </c>
      <c r="N75" s="281"/>
      <c r="O75" s="282"/>
      <c r="P75" s="283"/>
      <c r="Q75" s="274"/>
      <c r="R75" s="276"/>
      <c r="S75" s="284"/>
      <c r="T75" s="284"/>
      <c r="U75" s="284"/>
      <c r="V75" s="284"/>
      <c r="W75" s="284"/>
      <c r="X75" s="285"/>
      <c r="Y75" s="276"/>
      <c r="Z75" s="274"/>
      <c r="AA75" s="274"/>
    </row>
    <row r="76" s="244" customFormat="1" ht="26.4" spans="1:27">
      <c r="A76" s="274" t="s">
        <v>3083</v>
      </c>
      <c r="B76" s="276" t="s">
        <v>178</v>
      </c>
      <c r="C76" s="40" t="s">
        <v>16</v>
      </c>
      <c r="D76" s="40" t="s">
        <v>414</v>
      </c>
      <c r="E76" s="247" t="s">
        <v>2872</v>
      </c>
      <c r="F76" s="22" t="s">
        <v>415</v>
      </c>
      <c r="G76" s="262" t="s">
        <v>3132</v>
      </c>
      <c r="H76" s="260" t="s">
        <v>1990</v>
      </c>
      <c r="I76" s="263" t="s">
        <v>22</v>
      </c>
      <c r="J76" s="249">
        <v>192</v>
      </c>
      <c r="K76" s="270">
        <v>0</v>
      </c>
      <c r="L76" s="279"/>
      <c r="M76" s="249">
        <v>3.1</v>
      </c>
      <c r="N76" s="281"/>
      <c r="O76" s="282"/>
      <c r="P76" s="283"/>
      <c r="Q76" s="274"/>
      <c r="R76" s="276"/>
      <c r="S76" s="284"/>
      <c r="T76" s="284"/>
      <c r="U76" s="284"/>
      <c r="V76" s="284"/>
      <c r="W76" s="284"/>
      <c r="X76" s="285"/>
      <c r="Y76" s="276"/>
      <c r="Z76" s="274"/>
      <c r="AA76" s="274"/>
    </row>
    <row r="77" s="244" customFormat="1" ht="26.4" spans="1:27">
      <c r="A77" s="274" t="s">
        <v>3083</v>
      </c>
      <c r="B77" s="276" t="s">
        <v>179</v>
      </c>
      <c r="C77" s="40" t="s">
        <v>16</v>
      </c>
      <c r="D77" s="40" t="s">
        <v>414</v>
      </c>
      <c r="E77" s="247" t="s">
        <v>2872</v>
      </c>
      <c r="F77" s="22" t="s">
        <v>415</v>
      </c>
      <c r="G77" s="262" t="s">
        <v>3133</v>
      </c>
      <c r="H77" s="260" t="s">
        <v>2968</v>
      </c>
      <c r="I77" s="263" t="s">
        <v>22</v>
      </c>
      <c r="J77" s="249">
        <v>96</v>
      </c>
      <c r="K77" s="270">
        <v>0</v>
      </c>
      <c r="L77" s="279"/>
      <c r="M77" s="249">
        <v>3.1</v>
      </c>
      <c r="N77" s="281"/>
      <c r="O77" s="282"/>
      <c r="P77" s="283"/>
      <c r="Q77" s="274"/>
      <c r="R77" s="276"/>
      <c r="S77" s="284"/>
      <c r="T77" s="284"/>
      <c r="U77" s="284"/>
      <c r="V77" s="284"/>
      <c r="W77" s="284"/>
      <c r="X77" s="285"/>
      <c r="Y77" s="276"/>
      <c r="Z77" s="274"/>
      <c r="AA77" s="274"/>
    </row>
    <row r="78" s="244" customFormat="1" ht="26.4" spans="1:27">
      <c r="A78" s="274" t="s">
        <v>3083</v>
      </c>
      <c r="B78" s="276" t="s">
        <v>181</v>
      </c>
      <c r="C78" s="40" t="s">
        <v>16</v>
      </c>
      <c r="D78" s="40" t="s">
        <v>414</v>
      </c>
      <c r="E78" s="247" t="s">
        <v>2872</v>
      </c>
      <c r="F78" s="22" t="s">
        <v>415</v>
      </c>
      <c r="G78" s="262" t="s">
        <v>3134</v>
      </c>
      <c r="H78" s="260" t="s">
        <v>2968</v>
      </c>
      <c r="I78" s="263" t="s">
        <v>22</v>
      </c>
      <c r="J78" s="249">
        <v>8</v>
      </c>
      <c r="K78" s="270">
        <v>0</v>
      </c>
      <c r="L78" s="279"/>
      <c r="M78" s="249">
        <v>3.1</v>
      </c>
      <c r="N78" s="281"/>
      <c r="O78" s="282"/>
      <c r="P78" s="283"/>
      <c r="Q78" s="274"/>
      <c r="R78" s="276"/>
      <c r="S78" s="284"/>
      <c r="T78" s="284"/>
      <c r="U78" s="284"/>
      <c r="V78" s="284"/>
      <c r="W78" s="284"/>
      <c r="X78" s="285"/>
      <c r="Y78" s="276"/>
      <c r="Z78" s="274"/>
      <c r="AA78" s="274"/>
    </row>
    <row r="79" s="244" customFormat="1" ht="26.4" spans="1:27">
      <c r="A79" s="274" t="s">
        <v>3083</v>
      </c>
      <c r="B79" s="276" t="s">
        <v>182</v>
      </c>
      <c r="C79" s="40" t="s">
        <v>16</v>
      </c>
      <c r="D79" s="40" t="s">
        <v>414</v>
      </c>
      <c r="E79" s="247" t="s">
        <v>2872</v>
      </c>
      <c r="F79" s="22" t="s">
        <v>415</v>
      </c>
      <c r="G79" s="262" t="s">
        <v>3135</v>
      </c>
      <c r="H79" s="260" t="s">
        <v>417</v>
      </c>
      <c r="I79" s="263" t="s">
        <v>22</v>
      </c>
      <c r="J79" s="249">
        <v>720</v>
      </c>
      <c r="K79" s="270">
        <v>0</v>
      </c>
      <c r="L79" s="279"/>
      <c r="M79" s="249">
        <v>3.1</v>
      </c>
      <c r="N79" s="281"/>
      <c r="O79" s="282"/>
      <c r="P79" s="283"/>
      <c r="Q79" s="274"/>
      <c r="R79" s="276"/>
      <c r="S79" s="284"/>
      <c r="T79" s="284"/>
      <c r="U79" s="284"/>
      <c r="V79" s="284"/>
      <c r="W79" s="284"/>
      <c r="X79" s="285"/>
      <c r="Y79" s="276"/>
      <c r="Z79" s="274"/>
      <c r="AA79" s="274"/>
    </row>
    <row r="80" s="244" customFormat="1" ht="26.4" spans="1:27">
      <c r="A80" s="274" t="s">
        <v>3083</v>
      </c>
      <c r="B80" s="276" t="s">
        <v>185</v>
      </c>
      <c r="C80" s="40" t="s">
        <v>16</v>
      </c>
      <c r="D80" s="40" t="s">
        <v>414</v>
      </c>
      <c r="E80" s="247" t="s">
        <v>2872</v>
      </c>
      <c r="F80" s="22" t="s">
        <v>415</v>
      </c>
      <c r="G80" s="262" t="s">
        <v>3136</v>
      </c>
      <c r="H80" s="260" t="s">
        <v>417</v>
      </c>
      <c r="I80" s="263" t="s">
        <v>22</v>
      </c>
      <c r="J80" s="249">
        <v>48</v>
      </c>
      <c r="K80" s="270">
        <v>0</v>
      </c>
      <c r="L80" s="279"/>
      <c r="M80" s="249">
        <v>3.1</v>
      </c>
      <c r="N80" s="281"/>
      <c r="O80" s="282"/>
      <c r="P80" s="283"/>
      <c r="Q80" s="274"/>
      <c r="R80" s="276"/>
      <c r="S80" s="284"/>
      <c r="T80" s="284"/>
      <c r="U80" s="284"/>
      <c r="V80" s="284"/>
      <c r="W80" s="284"/>
      <c r="X80" s="285"/>
      <c r="Y80" s="276"/>
      <c r="Z80" s="274"/>
      <c r="AA80" s="274"/>
    </row>
    <row r="81" s="244" customFormat="1" ht="26.4" spans="1:27">
      <c r="A81" s="274" t="s">
        <v>3083</v>
      </c>
      <c r="B81" s="276" t="s">
        <v>186</v>
      </c>
      <c r="C81" s="40" t="s">
        <v>16</v>
      </c>
      <c r="D81" s="40" t="s">
        <v>414</v>
      </c>
      <c r="E81" s="247" t="s">
        <v>2872</v>
      </c>
      <c r="F81" s="22" t="s">
        <v>415</v>
      </c>
      <c r="G81" s="262" t="s">
        <v>3137</v>
      </c>
      <c r="H81" s="260" t="s">
        <v>1990</v>
      </c>
      <c r="I81" s="263" t="s">
        <v>22</v>
      </c>
      <c r="J81" s="249">
        <v>240</v>
      </c>
      <c r="K81" s="270">
        <v>0</v>
      </c>
      <c r="L81" s="279"/>
      <c r="M81" s="249">
        <v>3.1</v>
      </c>
      <c r="N81" s="281"/>
      <c r="O81" s="282"/>
      <c r="P81" s="283"/>
      <c r="Q81" s="274"/>
      <c r="R81" s="276"/>
      <c r="S81" s="284"/>
      <c r="T81" s="284"/>
      <c r="U81" s="284"/>
      <c r="V81" s="284"/>
      <c r="W81" s="284"/>
      <c r="X81" s="285"/>
      <c r="Y81" s="276"/>
      <c r="Z81" s="274"/>
      <c r="AA81" s="274"/>
    </row>
    <row r="82" s="244" customFormat="1" ht="26.4" spans="1:27">
      <c r="A82" s="274" t="s">
        <v>3083</v>
      </c>
      <c r="B82" s="276" t="s">
        <v>189</v>
      </c>
      <c r="C82" s="40" t="s">
        <v>16</v>
      </c>
      <c r="D82" s="40" t="s">
        <v>414</v>
      </c>
      <c r="E82" s="247" t="s">
        <v>2872</v>
      </c>
      <c r="F82" s="22" t="s">
        <v>415</v>
      </c>
      <c r="G82" s="262" t="s">
        <v>3138</v>
      </c>
      <c r="H82" s="260" t="s">
        <v>2968</v>
      </c>
      <c r="I82" s="263" t="s">
        <v>22</v>
      </c>
      <c r="J82" s="249">
        <v>48</v>
      </c>
      <c r="K82" s="270">
        <v>0</v>
      </c>
      <c r="L82" s="279"/>
      <c r="M82" s="249">
        <v>3.1</v>
      </c>
      <c r="N82" s="281"/>
      <c r="O82" s="282"/>
      <c r="P82" s="283"/>
      <c r="Q82" s="274"/>
      <c r="R82" s="276"/>
      <c r="S82" s="284"/>
      <c r="T82" s="284"/>
      <c r="U82" s="284"/>
      <c r="V82" s="284"/>
      <c r="W82" s="284"/>
      <c r="X82" s="285"/>
      <c r="Y82" s="276"/>
      <c r="Z82" s="274"/>
      <c r="AA82" s="274"/>
    </row>
    <row r="83" s="244" customFormat="1" ht="26.4" spans="1:27">
      <c r="A83" s="274" t="s">
        <v>3083</v>
      </c>
      <c r="B83" s="276" t="s">
        <v>191</v>
      </c>
      <c r="C83" s="40" t="s">
        <v>16</v>
      </c>
      <c r="D83" s="40" t="s">
        <v>414</v>
      </c>
      <c r="E83" s="247" t="s">
        <v>2872</v>
      </c>
      <c r="F83" s="22" t="s">
        <v>415</v>
      </c>
      <c r="G83" s="262" t="s">
        <v>3139</v>
      </c>
      <c r="H83" s="260" t="s">
        <v>1990</v>
      </c>
      <c r="I83" s="263" t="s">
        <v>22</v>
      </c>
      <c r="J83" s="249">
        <v>352</v>
      </c>
      <c r="K83" s="270">
        <v>0</v>
      </c>
      <c r="L83" s="279"/>
      <c r="M83" s="249">
        <v>3.1</v>
      </c>
      <c r="N83" s="281"/>
      <c r="O83" s="282"/>
      <c r="P83" s="283"/>
      <c r="Q83" s="274"/>
      <c r="R83" s="276"/>
      <c r="S83" s="284"/>
      <c r="T83" s="284"/>
      <c r="U83" s="284"/>
      <c r="V83" s="284"/>
      <c r="W83" s="284"/>
      <c r="X83" s="285"/>
      <c r="Y83" s="276"/>
      <c r="Z83" s="274"/>
      <c r="AA83" s="274"/>
    </row>
    <row r="84" s="244" customFormat="1" ht="26.4" spans="1:27">
      <c r="A84" s="274" t="s">
        <v>3083</v>
      </c>
      <c r="B84" s="276" t="s">
        <v>193</v>
      </c>
      <c r="C84" s="40" t="s">
        <v>16</v>
      </c>
      <c r="D84" s="40" t="s">
        <v>414</v>
      </c>
      <c r="E84" s="247" t="s">
        <v>2872</v>
      </c>
      <c r="F84" s="22" t="s">
        <v>415</v>
      </c>
      <c r="G84" s="262" t="s">
        <v>3138</v>
      </c>
      <c r="H84" s="260" t="s">
        <v>1990</v>
      </c>
      <c r="I84" s="263" t="s">
        <v>22</v>
      </c>
      <c r="J84" s="249">
        <v>48</v>
      </c>
      <c r="K84" s="270">
        <v>0</v>
      </c>
      <c r="L84" s="279"/>
      <c r="M84" s="249">
        <v>3.1</v>
      </c>
      <c r="N84" s="281"/>
      <c r="O84" s="282"/>
      <c r="P84" s="283"/>
      <c r="Q84" s="274"/>
      <c r="R84" s="276"/>
      <c r="S84" s="284"/>
      <c r="T84" s="284"/>
      <c r="U84" s="284"/>
      <c r="V84" s="284"/>
      <c r="W84" s="284"/>
      <c r="X84" s="285"/>
      <c r="Y84" s="276"/>
      <c r="Z84" s="274"/>
      <c r="AA84" s="274"/>
    </row>
    <row r="85" s="244" customFormat="1" ht="66" spans="1:27">
      <c r="A85" s="274" t="s">
        <v>3083</v>
      </c>
      <c r="B85" s="276" t="s">
        <v>195</v>
      </c>
      <c r="C85" s="276" t="s">
        <v>16</v>
      </c>
      <c r="D85" s="260" t="s">
        <v>449</v>
      </c>
      <c r="E85" s="247" t="s">
        <v>3140</v>
      </c>
      <c r="F85" s="260" t="s">
        <v>451</v>
      </c>
      <c r="G85" s="262" t="s">
        <v>452</v>
      </c>
      <c r="H85" s="260" t="s">
        <v>453</v>
      </c>
      <c r="I85" s="278" t="s">
        <v>22</v>
      </c>
      <c r="J85" s="249">
        <v>222</v>
      </c>
      <c r="K85" s="249">
        <v>0</v>
      </c>
      <c r="L85" s="300">
        <f t="shared" ref="L85:L88" si="0">J85*5</f>
        <v>1110</v>
      </c>
      <c r="M85" s="280">
        <v>3.1</v>
      </c>
      <c r="N85" s="281"/>
      <c r="O85" s="282"/>
      <c r="P85" s="283"/>
      <c r="Q85" s="274"/>
      <c r="R85" s="276"/>
      <c r="S85" s="284"/>
      <c r="T85" s="284"/>
      <c r="U85" s="284"/>
      <c r="V85" s="284"/>
      <c r="W85" s="284"/>
      <c r="X85" s="285"/>
      <c r="Y85" s="276"/>
      <c r="Z85" s="274"/>
      <c r="AA85" s="274"/>
    </row>
    <row r="86" s="244" customFormat="1" ht="66" spans="1:27">
      <c r="A86" s="274" t="s">
        <v>3083</v>
      </c>
      <c r="B86" s="276" t="s">
        <v>197</v>
      </c>
      <c r="C86" s="276" t="s">
        <v>16</v>
      </c>
      <c r="D86" s="260" t="s">
        <v>449</v>
      </c>
      <c r="E86" s="247" t="s">
        <v>3140</v>
      </c>
      <c r="F86" s="278" t="s">
        <v>451</v>
      </c>
      <c r="G86" s="278" t="s">
        <v>2031</v>
      </c>
      <c r="H86" s="278" t="s">
        <v>453</v>
      </c>
      <c r="I86" s="278" t="s">
        <v>22</v>
      </c>
      <c r="J86" s="249">
        <v>370</v>
      </c>
      <c r="K86" s="249">
        <v>0</v>
      </c>
      <c r="L86" s="300">
        <f t="shared" si="0"/>
        <v>1850</v>
      </c>
      <c r="M86" s="280">
        <v>3.1</v>
      </c>
      <c r="N86" s="281"/>
      <c r="O86" s="282"/>
      <c r="P86" s="283"/>
      <c r="Q86" s="274"/>
      <c r="R86" s="276"/>
      <c r="S86" s="284"/>
      <c r="T86" s="284"/>
      <c r="U86" s="284"/>
      <c r="V86" s="284"/>
      <c r="W86" s="284"/>
      <c r="X86" s="285"/>
      <c r="Y86" s="276"/>
      <c r="Z86" s="274"/>
      <c r="AA86" s="274"/>
    </row>
    <row r="87" s="244" customFormat="1" ht="66" spans="1:27">
      <c r="A87" s="274" t="s">
        <v>3083</v>
      </c>
      <c r="B87" s="276" t="s">
        <v>200</v>
      </c>
      <c r="C87" s="276" t="s">
        <v>16</v>
      </c>
      <c r="D87" s="278" t="s">
        <v>449</v>
      </c>
      <c r="E87" s="247" t="s">
        <v>3140</v>
      </c>
      <c r="F87" s="278" t="s">
        <v>451</v>
      </c>
      <c r="G87" s="278" t="s">
        <v>457</v>
      </c>
      <c r="H87" s="278" t="s">
        <v>453</v>
      </c>
      <c r="I87" s="278" t="s">
        <v>22</v>
      </c>
      <c r="J87" s="249">
        <v>572</v>
      </c>
      <c r="K87" s="249">
        <v>0</v>
      </c>
      <c r="L87" s="300">
        <f t="shared" si="0"/>
        <v>2860</v>
      </c>
      <c r="M87" s="280">
        <v>3.1</v>
      </c>
      <c r="N87" s="281"/>
      <c r="O87" s="282"/>
      <c r="P87" s="283"/>
      <c r="Q87" s="274"/>
      <c r="R87" s="276"/>
      <c r="S87" s="284"/>
      <c r="T87" s="284"/>
      <c r="U87" s="284"/>
      <c r="V87" s="284"/>
      <c r="W87" s="284"/>
      <c r="X87" s="285"/>
      <c r="Y87" s="276"/>
      <c r="Z87" s="274"/>
      <c r="AA87" s="274"/>
    </row>
    <row r="88" s="244" customFormat="1" ht="66" spans="1:27">
      <c r="A88" s="274" t="s">
        <v>3083</v>
      </c>
      <c r="B88" s="276" t="s">
        <v>201</v>
      </c>
      <c r="C88" s="276" t="s">
        <v>16</v>
      </c>
      <c r="D88" s="278" t="s">
        <v>449</v>
      </c>
      <c r="E88" s="247" t="s">
        <v>3140</v>
      </c>
      <c r="F88" s="278" t="s">
        <v>451</v>
      </c>
      <c r="G88" s="278" t="s">
        <v>2037</v>
      </c>
      <c r="H88" s="278" t="s">
        <v>453</v>
      </c>
      <c r="I88" s="278" t="s">
        <v>22</v>
      </c>
      <c r="J88" s="249">
        <v>524</v>
      </c>
      <c r="K88" s="249">
        <v>0</v>
      </c>
      <c r="L88" s="300">
        <f t="shared" si="0"/>
        <v>2620</v>
      </c>
      <c r="M88" s="280">
        <v>3.1</v>
      </c>
      <c r="N88" s="281"/>
      <c r="O88" s="282"/>
      <c r="P88" s="283"/>
      <c r="Q88" s="274"/>
      <c r="R88" s="276"/>
      <c r="S88" s="284"/>
      <c r="T88" s="284"/>
      <c r="U88" s="284"/>
      <c r="V88" s="284"/>
      <c r="W88" s="284"/>
      <c r="X88" s="285"/>
      <c r="Y88" s="276"/>
      <c r="Z88" s="274"/>
      <c r="AA88" s="274"/>
    </row>
    <row r="89" s="244" customFormat="1" ht="52.8" spans="1:27">
      <c r="A89" s="274" t="s">
        <v>3083</v>
      </c>
      <c r="B89" s="276" t="s">
        <v>202</v>
      </c>
      <c r="C89" s="276" t="s">
        <v>16</v>
      </c>
      <c r="D89" s="278" t="s">
        <v>449</v>
      </c>
      <c r="E89" s="247" t="s">
        <v>3140</v>
      </c>
      <c r="F89" s="278" t="s">
        <v>459</v>
      </c>
      <c r="G89" s="278" t="s">
        <v>2804</v>
      </c>
      <c r="H89" s="278" t="s">
        <v>461</v>
      </c>
      <c r="I89" s="278" t="s">
        <v>2335</v>
      </c>
      <c r="J89" s="249">
        <v>446</v>
      </c>
      <c r="K89" s="249">
        <v>0</v>
      </c>
      <c r="L89" s="279">
        <f>J89*78</f>
        <v>34788</v>
      </c>
      <c r="M89" s="280">
        <v>3.1</v>
      </c>
      <c r="N89" s="281"/>
      <c r="O89" s="282"/>
      <c r="P89" s="283"/>
      <c r="Q89" s="274"/>
      <c r="R89" s="276"/>
      <c r="S89" s="284"/>
      <c r="T89" s="284"/>
      <c r="U89" s="284"/>
      <c r="V89" s="284"/>
      <c r="W89" s="284"/>
      <c r="X89" s="285"/>
      <c r="Y89" s="276"/>
      <c r="Z89" s="274"/>
      <c r="AA89" s="274"/>
    </row>
    <row r="90" s="244" customFormat="1" spans="1:27">
      <c r="A90" s="274"/>
      <c r="B90" s="276"/>
      <c r="C90" s="276"/>
      <c r="D90" s="277"/>
      <c r="E90" s="277"/>
      <c r="F90" s="277"/>
      <c r="G90" s="278"/>
      <c r="H90" s="278"/>
      <c r="I90" s="277"/>
      <c r="J90" s="249"/>
      <c r="K90" s="249"/>
      <c r="L90" s="249"/>
      <c r="M90" s="249"/>
      <c r="N90" s="281"/>
      <c r="O90" s="282"/>
      <c r="P90" s="283"/>
      <c r="Q90" s="274"/>
      <c r="R90" s="276"/>
      <c r="S90" s="284"/>
      <c r="T90" s="284"/>
      <c r="U90" s="284"/>
      <c r="V90" s="284"/>
      <c r="W90" s="284"/>
      <c r="X90" s="285"/>
      <c r="Y90" s="276"/>
      <c r="Z90" s="274"/>
      <c r="AA90" s="274"/>
    </row>
    <row r="91" s="244" customFormat="1" spans="1:27">
      <c r="A91" s="274"/>
      <c r="B91" s="276"/>
      <c r="C91" s="276"/>
      <c r="D91" s="277"/>
      <c r="E91" s="277"/>
      <c r="F91" s="277"/>
      <c r="G91" s="278"/>
      <c r="H91" s="278"/>
      <c r="I91" s="277"/>
      <c r="J91" s="249"/>
      <c r="K91" s="249"/>
      <c r="L91" s="279"/>
      <c r="M91" s="299"/>
      <c r="N91" s="281"/>
      <c r="O91" s="282"/>
      <c r="P91" s="283"/>
      <c r="Q91" s="274"/>
      <c r="R91" s="276"/>
      <c r="S91" s="284"/>
      <c r="T91" s="284"/>
      <c r="U91" s="284"/>
      <c r="V91" s="284"/>
      <c r="W91" s="284"/>
      <c r="X91" s="285"/>
      <c r="Y91" s="276"/>
      <c r="Z91" s="274"/>
      <c r="AA91" s="274"/>
    </row>
    <row r="92" s="244" customFormat="1" spans="1:27">
      <c r="A92" s="274"/>
      <c r="B92" s="276"/>
      <c r="C92" s="276"/>
      <c r="D92" s="277"/>
      <c r="E92" s="277"/>
      <c r="F92" s="277"/>
      <c r="G92" s="278"/>
      <c r="H92" s="278"/>
      <c r="I92" s="277"/>
      <c r="J92" s="249"/>
      <c r="K92" s="249"/>
      <c r="L92" s="279"/>
      <c r="M92" s="299"/>
      <c r="N92" s="281"/>
      <c r="O92" s="282"/>
      <c r="P92" s="283"/>
      <c r="Q92" s="274"/>
      <c r="R92" s="276"/>
      <c r="S92" s="284"/>
      <c r="T92" s="284"/>
      <c r="U92" s="284"/>
      <c r="V92" s="284"/>
      <c r="W92" s="284"/>
      <c r="X92" s="285"/>
      <c r="Y92" s="276"/>
      <c r="Z92" s="274"/>
      <c r="AA92" s="274"/>
    </row>
    <row r="93" s="244" customFormat="1" spans="1:27">
      <c r="A93" s="274"/>
      <c r="B93" s="276"/>
      <c r="C93" s="276"/>
      <c r="D93" s="277"/>
      <c r="E93" s="277"/>
      <c r="F93" s="277"/>
      <c r="G93" s="278"/>
      <c r="H93" s="278"/>
      <c r="I93" s="277"/>
      <c r="J93" s="249"/>
      <c r="K93" s="249"/>
      <c r="L93" s="279"/>
      <c r="M93" s="299"/>
      <c r="N93" s="281"/>
      <c r="O93" s="282"/>
      <c r="P93" s="283"/>
      <c r="Q93" s="274"/>
      <c r="R93" s="276"/>
      <c r="S93" s="284"/>
      <c r="T93" s="284"/>
      <c r="U93" s="284"/>
      <c r="V93" s="284"/>
      <c r="W93" s="284"/>
      <c r="X93" s="285"/>
      <c r="Y93" s="276"/>
      <c r="Z93" s="274"/>
      <c r="AA93" s="274"/>
    </row>
    <row r="94" s="244" customFormat="1" spans="1:27">
      <c r="A94" s="274"/>
      <c r="B94" s="276"/>
      <c r="C94" s="276"/>
      <c r="D94" s="277"/>
      <c r="E94" s="277"/>
      <c r="F94" s="277"/>
      <c r="G94" s="278"/>
      <c r="H94" s="278"/>
      <c r="I94" s="277"/>
      <c r="J94" s="249"/>
      <c r="K94" s="249"/>
      <c r="L94" s="279"/>
      <c r="M94" s="299"/>
      <c r="N94" s="281"/>
      <c r="O94" s="282"/>
      <c r="P94" s="283"/>
      <c r="Q94" s="274"/>
      <c r="R94" s="276"/>
      <c r="S94" s="284"/>
      <c r="T94" s="284"/>
      <c r="U94" s="284"/>
      <c r="V94" s="284"/>
      <c r="W94" s="284"/>
      <c r="X94" s="285"/>
      <c r="Y94" s="276"/>
      <c r="Z94" s="274"/>
      <c r="AA94" s="274"/>
    </row>
    <row r="95" s="244" customFormat="1" spans="1:27">
      <c r="A95" s="274"/>
      <c r="B95" s="276"/>
      <c r="C95" s="276"/>
      <c r="D95" s="277"/>
      <c r="E95" s="277"/>
      <c r="F95" s="277"/>
      <c r="G95" s="278"/>
      <c r="H95" s="278"/>
      <c r="I95" s="277"/>
      <c r="J95" s="249"/>
      <c r="K95" s="249"/>
      <c r="L95" s="279"/>
      <c r="M95" s="299"/>
      <c r="N95" s="281"/>
      <c r="O95" s="282"/>
      <c r="P95" s="283"/>
      <c r="Q95" s="274"/>
      <c r="R95" s="276"/>
      <c r="S95" s="284"/>
      <c r="T95" s="284"/>
      <c r="U95" s="284"/>
      <c r="V95" s="284"/>
      <c r="W95" s="284"/>
      <c r="X95" s="285"/>
      <c r="Y95" s="276"/>
      <c r="Z95" s="274"/>
      <c r="AA95" s="274"/>
    </row>
    <row r="96" s="244" customFormat="1" spans="1:27">
      <c r="A96" s="274"/>
      <c r="B96" s="276"/>
      <c r="C96" s="276"/>
      <c r="D96" s="277"/>
      <c r="E96" s="277"/>
      <c r="F96" s="277"/>
      <c r="G96" s="278"/>
      <c r="H96" s="278"/>
      <c r="I96" s="277"/>
      <c r="J96" s="249"/>
      <c r="K96" s="249"/>
      <c r="L96" s="279"/>
      <c r="M96" s="299"/>
      <c r="N96" s="281"/>
      <c r="O96" s="282"/>
      <c r="P96" s="283"/>
      <c r="Q96" s="274"/>
      <c r="R96" s="276"/>
      <c r="S96" s="284"/>
      <c r="T96" s="284"/>
      <c r="U96" s="284"/>
      <c r="V96" s="284"/>
      <c r="W96" s="284"/>
      <c r="X96" s="285"/>
      <c r="Y96" s="276"/>
      <c r="Z96" s="274"/>
      <c r="AA96" s="274"/>
    </row>
    <row r="97" s="244" customFormat="1" spans="1:27">
      <c r="A97" s="274"/>
      <c r="B97" s="276"/>
      <c r="C97" s="276"/>
      <c r="D97" s="277"/>
      <c r="E97" s="277"/>
      <c r="F97" s="277"/>
      <c r="G97" s="278"/>
      <c r="H97" s="278"/>
      <c r="I97" s="277"/>
      <c r="J97" s="249"/>
      <c r="K97" s="249"/>
      <c r="L97" s="279"/>
      <c r="M97" s="299"/>
      <c r="N97" s="281"/>
      <c r="O97" s="282"/>
      <c r="P97" s="283"/>
      <c r="Q97" s="274"/>
      <c r="R97" s="276"/>
      <c r="S97" s="284"/>
      <c r="T97" s="284"/>
      <c r="U97" s="284"/>
      <c r="V97" s="284"/>
      <c r="W97" s="284"/>
      <c r="X97" s="285"/>
      <c r="Y97" s="276"/>
      <c r="Z97" s="274"/>
      <c r="AA97" s="274"/>
    </row>
    <row r="98" s="244" customFormat="1" spans="1:27">
      <c r="A98" s="274"/>
      <c r="B98" s="276"/>
      <c r="C98" s="276"/>
      <c r="D98" s="277"/>
      <c r="E98" s="277"/>
      <c r="F98" s="277"/>
      <c r="G98" s="278"/>
      <c r="H98" s="278"/>
      <c r="I98" s="277"/>
      <c r="J98" s="249"/>
      <c r="K98" s="249"/>
      <c r="L98" s="279"/>
      <c r="M98" s="299"/>
      <c r="N98" s="281"/>
      <c r="O98" s="282"/>
      <c r="P98" s="283"/>
      <c r="Q98" s="274"/>
      <c r="R98" s="276"/>
      <c r="S98" s="284"/>
      <c r="T98" s="284"/>
      <c r="U98" s="284"/>
      <c r="V98" s="284"/>
      <c r="W98" s="284"/>
      <c r="X98" s="285"/>
      <c r="Y98" s="276"/>
      <c r="Z98" s="274"/>
      <c r="AA98" s="274"/>
    </row>
    <row r="99" s="244" customFormat="1" spans="1:27">
      <c r="A99" s="274"/>
      <c r="B99" s="276"/>
      <c r="C99" s="276"/>
      <c r="D99" s="277"/>
      <c r="E99" s="277"/>
      <c r="F99" s="277"/>
      <c r="G99" s="278"/>
      <c r="H99" s="278"/>
      <c r="I99" s="277"/>
      <c r="J99" s="249"/>
      <c r="K99" s="249"/>
      <c r="L99" s="279"/>
      <c r="M99" s="299"/>
      <c r="N99" s="281"/>
      <c r="O99" s="282"/>
      <c r="P99" s="283"/>
      <c r="Q99" s="274"/>
      <c r="R99" s="276"/>
      <c r="S99" s="284"/>
      <c r="T99" s="284"/>
      <c r="U99" s="284"/>
      <c r="V99" s="284"/>
      <c r="W99" s="284"/>
      <c r="X99" s="285"/>
      <c r="Y99" s="276"/>
      <c r="Z99" s="274"/>
      <c r="AA99" s="274"/>
    </row>
    <row r="100" s="244" customFormat="1" spans="1:27">
      <c r="A100" s="274"/>
      <c r="B100" s="276"/>
      <c r="C100" s="276"/>
      <c r="D100" s="277"/>
      <c r="E100" s="277"/>
      <c r="F100" s="277"/>
      <c r="G100" s="278"/>
      <c r="H100" s="278"/>
      <c r="I100" s="277"/>
      <c r="J100" s="249"/>
      <c r="K100" s="249"/>
      <c r="L100" s="279"/>
      <c r="M100" s="299"/>
      <c r="N100" s="281"/>
      <c r="O100" s="282"/>
      <c r="P100" s="283"/>
      <c r="Q100" s="274"/>
      <c r="R100" s="276"/>
      <c r="S100" s="284"/>
      <c r="T100" s="284"/>
      <c r="U100" s="284"/>
      <c r="V100" s="284"/>
      <c r="W100" s="284"/>
      <c r="X100" s="285"/>
      <c r="Y100" s="276"/>
      <c r="Z100" s="274"/>
      <c r="AA100" s="274"/>
    </row>
    <row r="101" s="244" customFormat="1" spans="1:27">
      <c r="A101" s="274"/>
      <c r="B101" s="276"/>
      <c r="C101" s="276"/>
      <c r="D101" s="277"/>
      <c r="E101" s="277"/>
      <c r="F101" s="277"/>
      <c r="G101" s="278"/>
      <c r="H101" s="278"/>
      <c r="I101" s="277"/>
      <c r="J101" s="249"/>
      <c r="K101" s="249"/>
      <c r="L101" s="279"/>
      <c r="M101" s="299"/>
      <c r="N101" s="281"/>
      <c r="O101" s="282"/>
      <c r="P101" s="283"/>
      <c r="Q101" s="274"/>
      <c r="R101" s="276"/>
      <c r="S101" s="284"/>
      <c r="T101" s="284"/>
      <c r="U101" s="284"/>
      <c r="V101" s="284"/>
      <c r="W101" s="284"/>
      <c r="X101" s="285"/>
      <c r="Y101" s="276"/>
      <c r="Z101" s="274"/>
      <c r="AA101" s="274"/>
    </row>
    <row r="102" s="244" customFormat="1" spans="1:27">
      <c r="A102" s="274"/>
      <c r="B102" s="276"/>
      <c r="C102" s="276"/>
      <c r="D102" s="277"/>
      <c r="E102" s="277"/>
      <c r="F102" s="277"/>
      <c r="G102" s="278"/>
      <c r="H102" s="278"/>
      <c r="I102" s="277"/>
      <c r="J102" s="249"/>
      <c r="K102" s="249"/>
      <c r="L102" s="279"/>
      <c r="M102" s="299"/>
      <c r="N102" s="281"/>
      <c r="O102" s="282"/>
      <c r="P102" s="283"/>
      <c r="Q102" s="274"/>
      <c r="R102" s="276"/>
      <c r="S102" s="284"/>
      <c r="T102" s="284"/>
      <c r="U102" s="284"/>
      <c r="V102" s="284"/>
      <c r="W102" s="284"/>
      <c r="X102" s="285"/>
      <c r="Y102" s="276"/>
      <c r="Z102" s="274"/>
      <c r="AA102" s="274"/>
    </row>
    <row r="103" s="244" customFormat="1" spans="1:27">
      <c r="A103" s="274"/>
      <c r="B103" s="276"/>
      <c r="C103" s="276"/>
      <c r="D103" s="277"/>
      <c r="E103" s="277"/>
      <c r="F103" s="277"/>
      <c r="G103" s="278"/>
      <c r="H103" s="278"/>
      <c r="I103" s="277"/>
      <c r="J103" s="249"/>
      <c r="K103" s="249"/>
      <c r="L103" s="279"/>
      <c r="M103" s="299"/>
      <c r="N103" s="281"/>
      <c r="O103" s="282"/>
      <c r="P103" s="283"/>
      <c r="Q103" s="274"/>
      <c r="R103" s="276"/>
      <c r="S103" s="284"/>
      <c r="T103" s="284"/>
      <c r="U103" s="284"/>
      <c r="V103" s="284"/>
      <c r="W103" s="284"/>
      <c r="X103" s="285"/>
      <c r="Y103" s="276"/>
      <c r="Z103" s="274"/>
      <c r="AA103" s="274"/>
    </row>
    <row r="104" s="244" customFormat="1" spans="1:27">
      <c r="A104" s="274"/>
      <c r="B104" s="276"/>
      <c r="C104" s="276"/>
      <c r="D104" s="277"/>
      <c r="E104" s="277"/>
      <c r="F104" s="277"/>
      <c r="G104" s="278"/>
      <c r="H104" s="278"/>
      <c r="I104" s="277"/>
      <c r="J104" s="249"/>
      <c r="K104" s="249"/>
      <c r="L104" s="279"/>
      <c r="M104" s="299"/>
      <c r="N104" s="281"/>
      <c r="O104" s="282"/>
      <c r="P104" s="283"/>
      <c r="Q104" s="274"/>
      <c r="R104" s="276"/>
      <c r="S104" s="284"/>
      <c r="T104" s="284"/>
      <c r="U104" s="284"/>
      <c r="V104" s="284"/>
      <c r="W104" s="284"/>
      <c r="X104" s="285"/>
      <c r="Y104" s="276"/>
      <c r="Z104" s="274"/>
      <c r="AA104" s="274"/>
    </row>
    <row r="105" s="244" customFormat="1" spans="1:27">
      <c r="A105" s="274"/>
      <c r="B105" s="276"/>
      <c r="C105" s="276"/>
      <c r="D105" s="277"/>
      <c r="E105" s="277"/>
      <c r="F105" s="277"/>
      <c r="G105" s="278"/>
      <c r="H105" s="278"/>
      <c r="I105" s="277"/>
      <c r="J105" s="249"/>
      <c r="K105" s="249"/>
      <c r="L105" s="279"/>
      <c r="M105" s="299"/>
      <c r="N105" s="281"/>
      <c r="O105" s="282"/>
      <c r="P105" s="283"/>
      <c r="Q105" s="274"/>
      <c r="R105" s="276"/>
      <c r="S105" s="284"/>
      <c r="T105" s="284"/>
      <c r="U105" s="284"/>
      <c r="V105" s="284"/>
      <c r="W105" s="284"/>
      <c r="X105" s="285"/>
      <c r="Y105" s="276"/>
      <c r="Z105" s="274"/>
      <c r="AA105" s="274"/>
    </row>
    <row r="106" s="244" customFormat="1" spans="1:27">
      <c r="A106" s="274"/>
      <c r="B106" s="276"/>
      <c r="C106" s="276"/>
      <c r="D106" s="277"/>
      <c r="E106" s="277"/>
      <c r="F106" s="277"/>
      <c r="G106" s="278"/>
      <c r="H106" s="278"/>
      <c r="I106" s="277"/>
      <c r="J106" s="249"/>
      <c r="K106" s="249"/>
      <c r="L106" s="279"/>
      <c r="M106" s="299"/>
      <c r="N106" s="281"/>
      <c r="O106" s="282"/>
      <c r="P106" s="283"/>
      <c r="Q106" s="274"/>
      <c r="R106" s="276"/>
      <c r="S106" s="284"/>
      <c r="T106" s="284"/>
      <c r="U106" s="284"/>
      <c r="V106" s="284"/>
      <c r="W106" s="284"/>
      <c r="X106" s="285"/>
      <c r="Y106" s="276"/>
      <c r="Z106" s="274"/>
      <c r="AA106" s="274"/>
    </row>
    <row r="107" s="244" customFormat="1" spans="1:27">
      <c r="A107" s="274"/>
      <c r="B107" s="276"/>
      <c r="C107" s="276"/>
      <c r="D107" s="277"/>
      <c r="E107" s="277"/>
      <c r="F107" s="277"/>
      <c r="G107" s="278"/>
      <c r="H107" s="278"/>
      <c r="I107" s="277"/>
      <c r="J107" s="249"/>
      <c r="K107" s="249"/>
      <c r="L107" s="279"/>
      <c r="M107" s="299"/>
      <c r="N107" s="281"/>
      <c r="O107" s="282"/>
      <c r="P107" s="283"/>
      <c r="Q107" s="274"/>
      <c r="R107" s="276"/>
      <c r="S107" s="284"/>
      <c r="T107" s="284"/>
      <c r="U107" s="284"/>
      <c r="V107" s="284"/>
      <c r="W107" s="284"/>
      <c r="X107" s="285"/>
      <c r="Y107" s="276"/>
      <c r="Z107" s="274"/>
      <c r="AA107" s="274"/>
    </row>
    <row r="108" s="244" customFormat="1" spans="1:27">
      <c r="A108" s="274"/>
      <c r="B108" s="276"/>
      <c r="C108" s="276"/>
      <c r="D108" s="277"/>
      <c r="E108" s="277"/>
      <c r="F108" s="277"/>
      <c r="G108" s="278"/>
      <c r="H108" s="278"/>
      <c r="I108" s="277"/>
      <c r="J108" s="249"/>
      <c r="K108" s="249"/>
      <c r="L108" s="279"/>
      <c r="M108" s="299"/>
      <c r="N108" s="281"/>
      <c r="O108" s="282"/>
      <c r="P108" s="283"/>
      <c r="Q108" s="274"/>
      <c r="R108" s="276"/>
      <c r="S108" s="284"/>
      <c r="T108" s="284"/>
      <c r="U108" s="284"/>
      <c r="V108" s="284"/>
      <c r="W108" s="284"/>
      <c r="X108" s="285"/>
      <c r="Y108" s="276"/>
      <c r="Z108" s="274"/>
      <c r="AA108" s="274"/>
    </row>
    <row r="109" s="244" customFormat="1" spans="1:27">
      <c r="A109" s="274"/>
      <c r="B109" s="276"/>
      <c r="C109" s="276"/>
      <c r="D109" s="277"/>
      <c r="E109" s="277"/>
      <c r="F109" s="277"/>
      <c r="G109" s="278"/>
      <c r="H109" s="278"/>
      <c r="I109" s="277"/>
      <c r="J109" s="249"/>
      <c r="K109" s="249"/>
      <c r="L109" s="279"/>
      <c r="M109" s="299"/>
      <c r="N109" s="281"/>
      <c r="O109" s="282"/>
      <c r="P109" s="283"/>
      <c r="Q109" s="274"/>
      <c r="R109" s="276"/>
      <c r="S109" s="284"/>
      <c r="T109" s="284"/>
      <c r="U109" s="284"/>
      <c r="V109" s="284"/>
      <c r="W109" s="284"/>
      <c r="X109" s="285"/>
      <c r="Y109" s="276"/>
      <c r="Z109" s="274"/>
      <c r="AA109" s="274"/>
    </row>
    <row r="110" s="244" customFormat="1" spans="1:27">
      <c r="A110" s="274"/>
      <c r="B110" s="276"/>
      <c r="C110" s="276"/>
      <c r="D110" s="277"/>
      <c r="E110" s="277"/>
      <c r="F110" s="277"/>
      <c r="G110" s="278"/>
      <c r="H110" s="278"/>
      <c r="I110" s="277"/>
      <c r="J110" s="249"/>
      <c r="K110" s="249"/>
      <c r="L110" s="279"/>
      <c r="M110" s="299"/>
      <c r="N110" s="281"/>
      <c r="O110" s="282"/>
      <c r="P110" s="283"/>
      <c r="Q110" s="274"/>
      <c r="R110" s="276"/>
      <c r="S110" s="284"/>
      <c r="T110" s="284"/>
      <c r="U110" s="284"/>
      <c r="V110" s="284"/>
      <c r="W110" s="284"/>
      <c r="X110" s="285"/>
      <c r="Y110" s="276"/>
      <c r="Z110" s="274"/>
      <c r="AA110" s="274"/>
    </row>
    <row r="111" s="244" customFormat="1" spans="1:27">
      <c r="A111" s="274"/>
      <c r="B111" s="276"/>
      <c r="C111" s="276"/>
      <c r="D111" s="277"/>
      <c r="E111" s="277"/>
      <c r="F111" s="277"/>
      <c r="G111" s="278"/>
      <c r="H111" s="278"/>
      <c r="I111" s="277"/>
      <c r="J111" s="249"/>
      <c r="K111" s="249"/>
      <c r="L111" s="279"/>
      <c r="M111" s="299"/>
      <c r="N111" s="281"/>
      <c r="O111" s="282"/>
      <c r="P111" s="283"/>
      <c r="Q111" s="274"/>
      <c r="R111" s="276"/>
      <c r="S111" s="284"/>
      <c r="T111" s="284"/>
      <c r="U111" s="284"/>
      <c r="V111" s="284"/>
      <c r="W111" s="284"/>
      <c r="X111" s="285"/>
      <c r="Y111" s="276"/>
      <c r="Z111" s="274"/>
      <c r="AA111" s="274"/>
    </row>
    <row r="112" s="244" customFormat="1" spans="1:27">
      <c r="A112" s="274"/>
      <c r="B112" s="276"/>
      <c r="C112" s="276"/>
      <c r="D112" s="277"/>
      <c r="E112" s="277"/>
      <c r="F112" s="277"/>
      <c r="G112" s="278"/>
      <c r="H112" s="278"/>
      <c r="I112" s="277"/>
      <c r="J112" s="249"/>
      <c r="K112" s="249"/>
      <c r="L112" s="279"/>
      <c r="M112" s="299"/>
      <c r="N112" s="281"/>
      <c r="O112" s="282"/>
      <c r="P112" s="283"/>
      <c r="Q112" s="274"/>
      <c r="R112" s="276"/>
      <c r="S112" s="284"/>
      <c r="T112" s="284"/>
      <c r="U112" s="284"/>
      <c r="V112" s="284"/>
      <c r="W112" s="284"/>
      <c r="X112" s="285"/>
      <c r="Y112" s="276"/>
      <c r="Z112" s="274"/>
      <c r="AA112" s="274"/>
    </row>
    <row r="113" s="244" customFormat="1" spans="1:27">
      <c r="A113" s="274"/>
      <c r="B113" s="276"/>
      <c r="C113" s="276"/>
      <c r="D113" s="277"/>
      <c r="E113" s="277"/>
      <c r="F113" s="277"/>
      <c r="G113" s="278"/>
      <c r="H113" s="278"/>
      <c r="I113" s="277"/>
      <c r="J113" s="249"/>
      <c r="K113" s="249"/>
      <c r="L113" s="279"/>
      <c r="M113" s="299"/>
      <c r="N113" s="281"/>
      <c r="O113" s="282"/>
      <c r="P113" s="283"/>
      <c r="Q113" s="274"/>
      <c r="R113" s="276"/>
      <c r="S113" s="284"/>
      <c r="T113" s="284"/>
      <c r="U113" s="284"/>
      <c r="V113" s="284"/>
      <c r="W113" s="284"/>
      <c r="X113" s="285"/>
      <c r="Y113" s="276"/>
      <c r="Z113" s="274"/>
      <c r="AA113" s="274"/>
    </row>
    <row r="114" s="244" customFormat="1" spans="1:27">
      <c r="A114" s="274"/>
      <c r="B114" s="276"/>
      <c r="C114" s="276"/>
      <c r="D114" s="277"/>
      <c r="E114" s="277"/>
      <c r="F114" s="277"/>
      <c r="G114" s="278"/>
      <c r="H114" s="278"/>
      <c r="I114" s="277"/>
      <c r="J114" s="249"/>
      <c r="K114" s="249"/>
      <c r="L114" s="279"/>
      <c r="M114" s="299"/>
      <c r="N114" s="281"/>
      <c r="O114" s="282"/>
      <c r="P114" s="283"/>
      <c r="Q114" s="274"/>
      <c r="R114" s="276"/>
      <c r="S114" s="284"/>
      <c r="T114" s="284"/>
      <c r="U114" s="284"/>
      <c r="V114" s="284"/>
      <c r="W114" s="284"/>
      <c r="X114" s="285"/>
      <c r="Y114" s="276"/>
      <c r="Z114" s="274"/>
      <c r="AA114" s="274"/>
    </row>
    <row r="115" s="244" customFormat="1" spans="1:27">
      <c r="A115" s="274"/>
      <c r="B115" s="276"/>
      <c r="C115" s="276"/>
      <c r="D115" s="277"/>
      <c r="E115" s="277"/>
      <c r="F115" s="277"/>
      <c r="G115" s="278"/>
      <c r="H115" s="278"/>
      <c r="I115" s="277"/>
      <c r="J115" s="249"/>
      <c r="K115" s="249"/>
      <c r="L115" s="279"/>
      <c r="M115" s="299"/>
      <c r="N115" s="281"/>
      <c r="O115" s="282"/>
      <c r="P115" s="283"/>
      <c r="Q115" s="274"/>
      <c r="R115" s="276"/>
      <c r="S115" s="284"/>
      <c r="T115" s="284"/>
      <c r="U115" s="284"/>
      <c r="V115" s="284"/>
      <c r="W115" s="284"/>
      <c r="X115" s="285"/>
      <c r="Y115" s="276"/>
      <c r="Z115" s="274"/>
      <c r="AA115" s="274"/>
    </row>
    <row r="116" s="244" customFormat="1" spans="1:27">
      <c r="A116" s="274"/>
      <c r="B116" s="276"/>
      <c r="C116" s="276"/>
      <c r="D116" s="277"/>
      <c r="E116" s="277"/>
      <c r="F116" s="277"/>
      <c r="G116" s="278"/>
      <c r="H116" s="278"/>
      <c r="I116" s="277"/>
      <c r="J116" s="249"/>
      <c r="K116" s="249"/>
      <c r="L116" s="279"/>
      <c r="M116" s="299"/>
      <c r="N116" s="281"/>
      <c r="O116" s="282"/>
      <c r="P116" s="283"/>
      <c r="Q116" s="274"/>
      <c r="R116" s="276"/>
      <c r="S116" s="284"/>
      <c r="T116" s="284"/>
      <c r="U116" s="284"/>
      <c r="V116" s="284"/>
      <c r="W116" s="284"/>
      <c r="X116" s="285"/>
      <c r="Y116" s="276"/>
      <c r="Z116" s="274"/>
      <c r="AA116" s="274"/>
    </row>
    <row r="117" s="244" customFormat="1" spans="1:27">
      <c r="A117" s="274"/>
      <c r="B117" s="276"/>
      <c r="C117" s="276"/>
      <c r="D117" s="277"/>
      <c r="E117" s="277"/>
      <c r="F117" s="277"/>
      <c r="G117" s="278"/>
      <c r="H117" s="278"/>
      <c r="I117" s="277"/>
      <c r="J117" s="249"/>
      <c r="K117" s="249"/>
      <c r="L117" s="279"/>
      <c r="M117" s="299"/>
      <c r="N117" s="281"/>
      <c r="O117" s="282"/>
      <c r="P117" s="283"/>
      <c r="Q117" s="274"/>
      <c r="R117" s="276"/>
      <c r="S117" s="284"/>
      <c r="T117" s="284"/>
      <c r="U117" s="284"/>
      <c r="V117" s="284"/>
      <c r="W117" s="284"/>
      <c r="X117" s="285"/>
      <c r="Y117" s="276"/>
      <c r="Z117" s="274"/>
      <c r="AA117" s="274"/>
    </row>
    <row r="118" s="244" customFormat="1" spans="1:27">
      <c r="A118" s="274"/>
      <c r="B118" s="276"/>
      <c r="C118" s="276"/>
      <c r="D118" s="277"/>
      <c r="E118" s="277"/>
      <c r="F118" s="277"/>
      <c r="G118" s="278"/>
      <c r="H118" s="278"/>
      <c r="I118" s="277"/>
      <c r="J118" s="249"/>
      <c r="K118" s="249"/>
      <c r="L118" s="279"/>
      <c r="M118" s="299"/>
      <c r="N118" s="281"/>
      <c r="O118" s="282"/>
      <c r="P118" s="283"/>
      <c r="Q118" s="274"/>
      <c r="R118" s="276"/>
      <c r="S118" s="284"/>
      <c r="T118" s="284"/>
      <c r="U118" s="284"/>
      <c r="V118" s="284"/>
      <c r="W118" s="284"/>
      <c r="X118" s="285"/>
      <c r="Y118" s="276"/>
      <c r="Z118" s="274"/>
      <c r="AA118" s="274"/>
    </row>
    <row r="119" s="244" customFormat="1" spans="1:27">
      <c r="A119" s="274"/>
      <c r="B119" s="276"/>
      <c r="C119" s="276"/>
      <c r="D119" s="277"/>
      <c r="E119" s="277"/>
      <c r="F119" s="277"/>
      <c r="G119" s="278"/>
      <c r="H119" s="278"/>
      <c r="I119" s="277"/>
      <c r="J119" s="249"/>
      <c r="K119" s="249"/>
      <c r="L119" s="279"/>
      <c r="M119" s="299"/>
      <c r="N119" s="281"/>
      <c r="O119" s="282"/>
      <c r="P119" s="283"/>
      <c r="Q119" s="274"/>
      <c r="R119" s="276"/>
      <c r="S119" s="284"/>
      <c r="T119" s="284"/>
      <c r="U119" s="284"/>
      <c r="V119" s="284"/>
      <c r="W119" s="284"/>
      <c r="X119" s="285"/>
      <c r="Y119" s="276"/>
      <c r="Z119" s="274"/>
      <c r="AA119" s="274"/>
    </row>
    <row r="120" s="244" customFormat="1" spans="1:27">
      <c r="A120" s="274"/>
      <c r="B120" s="276"/>
      <c r="C120" s="276"/>
      <c r="D120" s="277"/>
      <c r="E120" s="277"/>
      <c r="F120" s="277"/>
      <c r="G120" s="278"/>
      <c r="H120" s="278"/>
      <c r="I120" s="277"/>
      <c r="J120" s="249"/>
      <c r="K120" s="249"/>
      <c r="L120" s="279"/>
      <c r="M120" s="299"/>
      <c r="N120" s="281"/>
      <c r="O120" s="282"/>
      <c r="P120" s="283"/>
      <c r="Q120" s="274"/>
      <c r="R120" s="276"/>
      <c r="S120" s="284"/>
      <c r="T120" s="284"/>
      <c r="U120" s="284"/>
      <c r="V120" s="284"/>
      <c r="W120" s="284"/>
      <c r="X120" s="285"/>
      <c r="Y120" s="276"/>
      <c r="Z120" s="274"/>
      <c r="AA120" s="274"/>
    </row>
    <row r="121" s="244" customFormat="1" spans="1:27">
      <c r="A121" s="274"/>
      <c r="B121" s="276"/>
      <c r="C121" s="276"/>
      <c r="D121" s="277"/>
      <c r="E121" s="277"/>
      <c r="F121" s="277"/>
      <c r="G121" s="278"/>
      <c r="H121" s="278"/>
      <c r="I121" s="277"/>
      <c r="J121" s="249"/>
      <c r="K121" s="249"/>
      <c r="L121" s="279"/>
      <c r="M121" s="299"/>
      <c r="N121" s="281"/>
      <c r="O121" s="282"/>
      <c r="P121" s="283"/>
      <c r="Q121" s="274"/>
      <c r="R121" s="276"/>
      <c r="S121" s="284"/>
      <c r="T121" s="284"/>
      <c r="U121" s="284"/>
      <c r="V121" s="284"/>
      <c r="W121" s="284"/>
      <c r="X121" s="285"/>
      <c r="Y121" s="276"/>
      <c r="Z121" s="274"/>
      <c r="AA121" s="274"/>
    </row>
    <row r="122" s="244" customFormat="1" spans="1:27">
      <c r="A122" s="274"/>
      <c r="B122" s="276"/>
      <c r="C122" s="276"/>
      <c r="D122" s="277"/>
      <c r="E122" s="277"/>
      <c r="F122" s="277"/>
      <c r="G122" s="278"/>
      <c r="H122" s="278"/>
      <c r="I122" s="277"/>
      <c r="J122" s="249"/>
      <c r="K122" s="249"/>
      <c r="L122" s="279"/>
      <c r="M122" s="299"/>
      <c r="N122" s="281"/>
      <c r="O122" s="282"/>
      <c r="P122" s="283"/>
      <c r="Q122" s="274"/>
      <c r="R122" s="276"/>
      <c r="S122" s="284"/>
      <c r="T122" s="284"/>
      <c r="U122" s="284"/>
      <c r="V122" s="284"/>
      <c r="W122" s="284"/>
      <c r="X122" s="285"/>
      <c r="Y122" s="276"/>
      <c r="Z122" s="274"/>
      <c r="AA122" s="274"/>
    </row>
    <row r="123" s="244" customFormat="1" spans="1:27">
      <c r="A123" s="274"/>
      <c r="B123" s="276"/>
      <c r="C123" s="276"/>
      <c r="D123" s="277"/>
      <c r="E123" s="277"/>
      <c r="F123" s="277"/>
      <c r="G123" s="278"/>
      <c r="H123" s="278"/>
      <c r="I123" s="277"/>
      <c r="J123" s="249"/>
      <c r="K123" s="249"/>
      <c r="L123" s="279"/>
      <c r="M123" s="299"/>
      <c r="N123" s="281"/>
      <c r="O123" s="282"/>
      <c r="P123" s="283"/>
      <c r="Q123" s="274"/>
      <c r="R123" s="276"/>
      <c r="S123" s="284"/>
      <c r="T123" s="284"/>
      <c r="U123" s="284"/>
      <c r="V123" s="284"/>
      <c r="W123" s="284"/>
      <c r="X123" s="285"/>
      <c r="Y123" s="276"/>
      <c r="Z123" s="274"/>
      <c r="AA123" s="274"/>
    </row>
    <row r="124" s="244" customFormat="1" spans="1:27">
      <c r="A124" s="274"/>
      <c r="B124" s="276"/>
      <c r="C124" s="276"/>
      <c r="D124" s="277"/>
      <c r="E124" s="277"/>
      <c r="F124" s="277"/>
      <c r="G124" s="278"/>
      <c r="H124" s="278"/>
      <c r="I124" s="277"/>
      <c r="J124" s="249"/>
      <c r="K124" s="249"/>
      <c r="L124" s="279"/>
      <c r="M124" s="299"/>
      <c r="N124" s="281"/>
      <c r="O124" s="282"/>
      <c r="P124" s="283"/>
      <c r="Q124" s="274"/>
      <c r="R124" s="276"/>
      <c r="S124" s="284"/>
      <c r="T124" s="284"/>
      <c r="U124" s="284"/>
      <c r="V124" s="284"/>
      <c r="W124" s="284"/>
      <c r="X124" s="285"/>
      <c r="Y124" s="276"/>
      <c r="Z124" s="274"/>
      <c r="AA124" s="274"/>
    </row>
    <row r="125" s="244" customFormat="1" spans="1:27">
      <c r="A125" s="274"/>
      <c r="B125" s="276"/>
      <c r="C125" s="276"/>
      <c r="D125" s="277"/>
      <c r="E125" s="277"/>
      <c r="F125" s="277"/>
      <c r="G125" s="278"/>
      <c r="H125" s="278"/>
      <c r="I125" s="277"/>
      <c r="J125" s="249"/>
      <c r="K125" s="249"/>
      <c r="L125" s="279"/>
      <c r="M125" s="299"/>
      <c r="N125" s="281"/>
      <c r="O125" s="282"/>
      <c r="P125" s="283"/>
      <c r="Q125" s="274"/>
      <c r="R125" s="276"/>
      <c r="S125" s="284"/>
      <c r="T125" s="284"/>
      <c r="U125" s="284"/>
      <c r="V125" s="284"/>
      <c r="W125" s="284"/>
      <c r="X125" s="285"/>
      <c r="Y125" s="276"/>
      <c r="Z125" s="274"/>
      <c r="AA125" s="274"/>
    </row>
    <row r="126" s="244" customFormat="1" spans="1:27">
      <c r="A126" s="274"/>
      <c r="B126" s="276"/>
      <c r="C126" s="276"/>
      <c r="D126" s="277"/>
      <c r="E126" s="277"/>
      <c r="F126" s="277"/>
      <c r="G126" s="278"/>
      <c r="H126" s="278"/>
      <c r="I126" s="277"/>
      <c r="J126" s="249"/>
      <c r="K126" s="249"/>
      <c r="L126" s="279"/>
      <c r="M126" s="299"/>
      <c r="N126" s="281"/>
      <c r="O126" s="282"/>
      <c r="P126" s="283"/>
      <c r="Q126" s="274"/>
      <c r="R126" s="276"/>
      <c r="S126" s="284"/>
      <c r="T126" s="284"/>
      <c r="U126" s="284"/>
      <c r="V126" s="284"/>
      <c r="W126" s="284"/>
      <c r="X126" s="285"/>
      <c r="Y126" s="276"/>
      <c r="Z126" s="274"/>
      <c r="AA126" s="274"/>
    </row>
    <row r="127" s="244" customFormat="1" spans="1:27">
      <c r="A127" s="274"/>
      <c r="B127" s="276"/>
      <c r="C127" s="276"/>
      <c r="D127" s="277"/>
      <c r="E127" s="277"/>
      <c r="F127" s="277"/>
      <c r="G127" s="278"/>
      <c r="H127" s="278"/>
      <c r="I127" s="277"/>
      <c r="J127" s="249"/>
      <c r="K127" s="249"/>
      <c r="L127" s="279"/>
      <c r="M127" s="299"/>
      <c r="N127" s="281"/>
      <c r="O127" s="282"/>
      <c r="P127" s="283"/>
      <c r="Q127" s="274"/>
      <c r="R127" s="276"/>
      <c r="S127" s="284"/>
      <c r="T127" s="284"/>
      <c r="U127" s="284"/>
      <c r="V127" s="284"/>
      <c r="W127" s="284"/>
      <c r="X127" s="285"/>
      <c r="Y127" s="276"/>
      <c r="Z127" s="274"/>
      <c r="AA127" s="274"/>
    </row>
    <row r="128" s="244" customFormat="1" spans="1:27">
      <c r="A128" s="274"/>
      <c r="B128" s="276"/>
      <c r="C128" s="276"/>
      <c r="D128" s="277"/>
      <c r="E128" s="277"/>
      <c r="F128" s="277"/>
      <c r="G128" s="278"/>
      <c r="H128" s="278"/>
      <c r="I128" s="277"/>
      <c r="J128" s="249"/>
      <c r="K128" s="249"/>
      <c r="L128" s="279"/>
      <c r="M128" s="299"/>
      <c r="N128" s="281"/>
      <c r="O128" s="282"/>
      <c r="P128" s="283"/>
      <c r="Q128" s="274"/>
      <c r="R128" s="276"/>
      <c r="S128" s="284"/>
      <c r="T128" s="284"/>
      <c r="U128" s="284"/>
      <c r="V128" s="284"/>
      <c r="W128" s="284"/>
      <c r="X128" s="285"/>
      <c r="Y128" s="276"/>
      <c r="Z128" s="274"/>
      <c r="AA128" s="274"/>
    </row>
    <row r="129" s="244" customFormat="1" spans="1:27">
      <c r="A129" s="274"/>
      <c r="B129" s="276"/>
      <c r="C129" s="276"/>
      <c r="D129" s="277"/>
      <c r="E129" s="277"/>
      <c r="F129" s="277"/>
      <c r="G129" s="278"/>
      <c r="H129" s="278"/>
      <c r="I129" s="277"/>
      <c r="J129" s="249"/>
      <c r="K129" s="249"/>
      <c r="L129" s="279"/>
      <c r="M129" s="299"/>
      <c r="N129" s="281"/>
      <c r="O129" s="282"/>
      <c r="P129" s="283"/>
      <c r="Q129" s="274"/>
      <c r="R129" s="276"/>
      <c r="S129" s="284"/>
      <c r="T129" s="284"/>
      <c r="U129" s="284"/>
      <c r="V129" s="284"/>
      <c r="W129" s="284"/>
      <c r="X129" s="285"/>
      <c r="Y129" s="276"/>
      <c r="Z129" s="274"/>
      <c r="AA129" s="274"/>
    </row>
    <row r="130" s="244" customFormat="1" spans="1:27">
      <c r="A130" s="274"/>
      <c r="B130" s="276"/>
      <c r="C130" s="276"/>
      <c r="D130" s="277"/>
      <c r="E130" s="277"/>
      <c r="F130" s="277"/>
      <c r="G130" s="278"/>
      <c r="H130" s="278"/>
      <c r="I130" s="277"/>
      <c r="J130" s="249"/>
      <c r="K130" s="249"/>
      <c r="L130" s="279"/>
      <c r="M130" s="299"/>
      <c r="N130" s="281"/>
      <c r="O130" s="282"/>
      <c r="P130" s="283"/>
      <c r="Q130" s="274"/>
      <c r="R130" s="276"/>
      <c r="S130" s="284"/>
      <c r="T130" s="284"/>
      <c r="U130" s="284"/>
      <c r="V130" s="284"/>
      <c r="W130" s="284"/>
      <c r="X130" s="285"/>
      <c r="Y130" s="276"/>
      <c r="Z130" s="274"/>
      <c r="AA130" s="274"/>
    </row>
    <row r="131" s="244" customFormat="1" spans="1:27">
      <c r="A131" s="274"/>
      <c r="B131" s="276"/>
      <c r="C131" s="276"/>
      <c r="D131" s="277"/>
      <c r="E131" s="277"/>
      <c r="F131" s="277"/>
      <c r="G131" s="278"/>
      <c r="H131" s="278"/>
      <c r="I131" s="277"/>
      <c r="J131" s="249"/>
      <c r="K131" s="249"/>
      <c r="L131" s="279"/>
      <c r="M131" s="299"/>
      <c r="N131" s="281"/>
      <c r="O131" s="282"/>
      <c r="P131" s="283"/>
      <c r="Q131" s="274"/>
      <c r="R131" s="276"/>
      <c r="S131" s="284"/>
      <c r="T131" s="284"/>
      <c r="U131" s="284"/>
      <c r="V131" s="284"/>
      <c r="W131" s="284"/>
      <c r="X131" s="285"/>
      <c r="Y131" s="276"/>
      <c r="Z131" s="274"/>
      <c r="AA131" s="274"/>
    </row>
    <row r="132" s="244" customFormat="1" spans="1:27">
      <c r="A132" s="274"/>
      <c r="B132" s="276"/>
      <c r="C132" s="276"/>
      <c r="D132" s="277"/>
      <c r="E132" s="277"/>
      <c r="F132" s="277"/>
      <c r="G132" s="278"/>
      <c r="H132" s="278"/>
      <c r="I132" s="277"/>
      <c r="J132" s="249"/>
      <c r="K132" s="249"/>
      <c r="L132" s="279"/>
      <c r="M132" s="299"/>
      <c r="N132" s="281"/>
      <c r="O132" s="282"/>
      <c r="P132" s="283"/>
      <c r="Q132" s="274"/>
      <c r="R132" s="276"/>
      <c r="S132" s="284"/>
      <c r="T132" s="284"/>
      <c r="U132" s="284"/>
      <c r="V132" s="284"/>
      <c r="W132" s="284"/>
      <c r="X132" s="285"/>
      <c r="Y132" s="276"/>
      <c r="Z132" s="274"/>
      <c r="AA132" s="274"/>
    </row>
    <row r="133" s="244" customFormat="1" spans="1:27">
      <c r="A133" s="274"/>
      <c r="B133" s="276"/>
      <c r="C133" s="276"/>
      <c r="D133" s="277"/>
      <c r="E133" s="277"/>
      <c r="F133" s="277"/>
      <c r="G133" s="278"/>
      <c r="H133" s="278"/>
      <c r="I133" s="277"/>
      <c r="J133" s="249"/>
      <c r="K133" s="249"/>
      <c r="L133" s="279"/>
      <c r="M133" s="299"/>
      <c r="N133" s="281"/>
      <c r="O133" s="282"/>
      <c r="P133" s="283"/>
      <c r="Q133" s="274"/>
      <c r="R133" s="276"/>
      <c r="S133" s="284"/>
      <c r="T133" s="284"/>
      <c r="U133" s="284"/>
      <c r="V133" s="284"/>
      <c r="W133" s="284"/>
      <c r="X133" s="285"/>
      <c r="Y133" s="276"/>
      <c r="Z133" s="274"/>
      <c r="AA133" s="274"/>
    </row>
    <row r="134" s="244" customFormat="1" spans="1:27">
      <c r="A134" s="274"/>
      <c r="B134" s="276"/>
      <c r="C134" s="276"/>
      <c r="D134" s="277"/>
      <c r="E134" s="277"/>
      <c r="F134" s="277"/>
      <c r="G134" s="278"/>
      <c r="H134" s="278"/>
      <c r="I134" s="277"/>
      <c r="J134" s="249"/>
      <c r="K134" s="249"/>
      <c r="L134" s="279"/>
      <c r="M134" s="299"/>
      <c r="N134" s="281"/>
      <c r="O134" s="282"/>
      <c r="P134" s="283"/>
      <c r="Q134" s="274"/>
      <c r="R134" s="276"/>
      <c r="S134" s="284"/>
      <c r="T134" s="284"/>
      <c r="U134" s="284"/>
      <c r="V134" s="284"/>
      <c r="W134" s="284"/>
      <c r="X134" s="285"/>
      <c r="Y134" s="276"/>
      <c r="Z134" s="274"/>
      <c r="AA134" s="274"/>
    </row>
    <row r="135" s="244" customFormat="1" spans="1:27">
      <c r="A135" s="274"/>
      <c r="B135" s="276"/>
      <c r="C135" s="276"/>
      <c r="D135" s="277"/>
      <c r="E135" s="277"/>
      <c r="F135" s="277"/>
      <c r="G135" s="278"/>
      <c r="H135" s="278"/>
      <c r="I135" s="277"/>
      <c r="J135" s="249"/>
      <c r="K135" s="249"/>
      <c r="L135" s="279"/>
      <c r="M135" s="299"/>
      <c r="N135" s="281"/>
      <c r="O135" s="282"/>
      <c r="P135" s="283"/>
      <c r="Q135" s="274"/>
      <c r="R135" s="276"/>
      <c r="S135" s="284"/>
      <c r="T135" s="284"/>
      <c r="U135" s="284"/>
      <c r="V135" s="284"/>
      <c r="W135" s="284"/>
      <c r="X135" s="285"/>
      <c r="Y135" s="276"/>
      <c r="Z135" s="274"/>
      <c r="AA135" s="274"/>
    </row>
    <row r="136" s="244" customFormat="1" spans="1:27">
      <c r="A136" s="274"/>
      <c r="B136" s="276"/>
      <c r="C136" s="276"/>
      <c r="D136" s="277"/>
      <c r="E136" s="277"/>
      <c r="F136" s="277"/>
      <c r="G136" s="278"/>
      <c r="H136" s="278"/>
      <c r="I136" s="277"/>
      <c r="J136" s="249"/>
      <c r="K136" s="249"/>
      <c r="L136" s="279"/>
      <c r="M136" s="299"/>
      <c r="N136" s="281"/>
      <c r="O136" s="282"/>
      <c r="P136" s="283"/>
      <c r="Q136" s="274"/>
      <c r="R136" s="276"/>
      <c r="S136" s="284"/>
      <c r="T136" s="284"/>
      <c r="U136" s="284"/>
      <c r="V136" s="284"/>
      <c r="W136" s="284"/>
      <c r="X136" s="285"/>
      <c r="Y136" s="276"/>
      <c r="Z136" s="274"/>
      <c r="AA136" s="274"/>
    </row>
    <row r="137" s="244" customFormat="1" spans="1:27">
      <c r="A137" s="274"/>
      <c r="B137" s="276"/>
      <c r="C137" s="276"/>
      <c r="D137" s="277"/>
      <c r="E137" s="277"/>
      <c r="F137" s="277"/>
      <c r="G137" s="278"/>
      <c r="H137" s="278"/>
      <c r="I137" s="277"/>
      <c r="J137" s="249"/>
      <c r="K137" s="249"/>
      <c r="L137" s="279"/>
      <c r="M137" s="299"/>
      <c r="N137" s="281"/>
      <c r="O137" s="282"/>
      <c r="P137" s="283"/>
      <c r="Q137" s="274"/>
      <c r="R137" s="276"/>
      <c r="S137" s="284"/>
      <c r="T137" s="284"/>
      <c r="U137" s="284"/>
      <c r="V137" s="284"/>
      <c r="W137" s="284"/>
      <c r="X137" s="285"/>
      <c r="Y137" s="276"/>
      <c r="Z137" s="274"/>
      <c r="AA137" s="274"/>
    </row>
    <row r="138" s="244" customFormat="1" spans="1:27">
      <c r="A138" s="274"/>
      <c r="B138" s="276"/>
      <c r="C138" s="276"/>
      <c r="D138" s="277"/>
      <c r="E138" s="277"/>
      <c r="F138" s="277"/>
      <c r="G138" s="278"/>
      <c r="H138" s="278"/>
      <c r="I138" s="277"/>
      <c r="J138" s="249"/>
      <c r="K138" s="249"/>
      <c r="L138" s="279"/>
      <c r="M138" s="299"/>
      <c r="N138" s="281"/>
      <c r="O138" s="282"/>
      <c r="P138" s="283"/>
      <c r="Q138" s="274"/>
      <c r="R138" s="276"/>
      <c r="S138" s="284"/>
      <c r="T138" s="284"/>
      <c r="U138" s="284"/>
      <c r="V138" s="284"/>
      <c r="W138" s="284"/>
      <c r="X138" s="285"/>
      <c r="Y138" s="276"/>
      <c r="Z138" s="274"/>
      <c r="AA138" s="274"/>
    </row>
    <row r="139" s="244" customFormat="1" spans="1:27">
      <c r="A139" s="274"/>
      <c r="B139" s="276"/>
      <c r="C139" s="276"/>
      <c r="D139" s="277"/>
      <c r="E139" s="277"/>
      <c r="F139" s="277"/>
      <c r="G139" s="278"/>
      <c r="H139" s="278"/>
      <c r="I139" s="277"/>
      <c r="J139" s="249"/>
      <c r="K139" s="249"/>
      <c r="L139" s="279"/>
      <c r="M139" s="299"/>
      <c r="N139" s="281"/>
      <c r="O139" s="282"/>
      <c r="P139" s="283"/>
      <c r="Q139" s="274"/>
      <c r="R139" s="276"/>
      <c r="S139" s="284"/>
      <c r="T139" s="284"/>
      <c r="U139" s="284"/>
      <c r="V139" s="284"/>
      <c r="W139" s="284"/>
      <c r="X139" s="285"/>
      <c r="Y139" s="276"/>
      <c r="Z139" s="274"/>
      <c r="AA139" s="274"/>
    </row>
    <row r="140" s="244" customFormat="1" spans="1:27">
      <c r="A140" s="274"/>
      <c r="B140" s="276"/>
      <c r="C140" s="276"/>
      <c r="D140" s="277"/>
      <c r="E140" s="277"/>
      <c r="F140" s="277"/>
      <c r="G140" s="278"/>
      <c r="H140" s="278"/>
      <c r="I140" s="277"/>
      <c r="J140" s="249"/>
      <c r="K140" s="249"/>
      <c r="L140" s="279"/>
      <c r="M140" s="299"/>
      <c r="N140" s="281"/>
      <c r="O140" s="282"/>
      <c r="P140" s="283"/>
      <c r="Q140" s="274"/>
      <c r="R140" s="276"/>
      <c r="S140" s="284"/>
      <c r="T140" s="284"/>
      <c r="U140" s="284"/>
      <c r="V140" s="284"/>
      <c r="W140" s="284"/>
      <c r="X140" s="285"/>
      <c r="Y140" s="276"/>
      <c r="Z140" s="274"/>
      <c r="AA140" s="274"/>
    </row>
    <row r="141" s="244" customFormat="1" spans="1:27">
      <c r="A141" s="274"/>
      <c r="B141" s="276"/>
      <c r="C141" s="276"/>
      <c r="D141" s="277"/>
      <c r="E141" s="277"/>
      <c r="F141" s="277"/>
      <c r="G141" s="278"/>
      <c r="H141" s="278"/>
      <c r="I141" s="277"/>
      <c r="J141" s="249"/>
      <c r="K141" s="249"/>
      <c r="L141" s="279"/>
      <c r="M141" s="299"/>
      <c r="N141" s="281"/>
      <c r="O141" s="282"/>
      <c r="P141" s="283"/>
      <c r="Q141" s="274"/>
      <c r="R141" s="276"/>
      <c r="S141" s="284"/>
      <c r="T141" s="284"/>
      <c r="U141" s="284"/>
      <c r="V141" s="284"/>
      <c r="W141" s="284"/>
      <c r="X141" s="285"/>
      <c r="Y141" s="276"/>
      <c r="Z141" s="274"/>
      <c r="AA141" s="274"/>
    </row>
    <row r="142" s="244" customFormat="1" spans="1:27">
      <c r="A142" s="274"/>
      <c r="B142" s="276"/>
      <c r="C142" s="276"/>
      <c r="D142" s="277"/>
      <c r="E142" s="277"/>
      <c r="F142" s="277"/>
      <c r="G142" s="278"/>
      <c r="H142" s="278"/>
      <c r="I142" s="277"/>
      <c r="J142" s="249"/>
      <c r="K142" s="249"/>
      <c r="L142" s="279"/>
      <c r="M142" s="299"/>
      <c r="N142" s="281"/>
      <c r="O142" s="282"/>
      <c r="P142" s="283"/>
      <c r="Q142" s="274"/>
      <c r="R142" s="276"/>
      <c r="S142" s="284"/>
      <c r="T142" s="284"/>
      <c r="U142" s="284"/>
      <c r="V142" s="284"/>
      <c r="W142" s="284"/>
      <c r="X142" s="285"/>
      <c r="Y142" s="276"/>
      <c r="Z142" s="274"/>
      <c r="AA142" s="274"/>
    </row>
  </sheetData>
  <dataValidations count="4">
    <dataValidation type="list" allowBlank="1" showErrorMessage="1" errorTitle="专业" error="请选择已设定的专业！" sqref="C2:C22 C49:C63">
      <formula1>#N/A</formula1>
    </dataValidation>
    <dataValidation allowBlank="1" showErrorMessage="1" sqref="B1:XFD1 F49:F63"/>
    <dataValidation type="list" allowBlank="1" showErrorMessage="1" errorTitle="子类" error="请选择已设定的专业子类！" sqref="D85 D2:D22 D48:D63">
      <formula1>#N/A</formula1>
    </dataValidation>
    <dataValidation type="list" allowBlank="1" showErrorMessage="1" errorTitle="子类" error="请选择已设定的专业子类！" sqref="D23:D47 D64:D84">
      <formula1>DisciplinePopup</formula1>
    </dataValidation>
  </dataValidations>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dimension ref="A1:AA142"/>
  <sheetViews>
    <sheetView topLeftCell="A91" workbookViewId="0">
      <selection activeCell="A1" sqref="$A1:$XFD1048576"/>
    </sheetView>
  </sheetViews>
  <sheetFormatPr defaultColWidth="9" defaultRowHeight="13.2"/>
  <cols>
    <col min="1" max="1" width="9" style="274"/>
    <col min="2" max="2" width="5.72222222222222" style="276" customWidth="1"/>
    <col min="3" max="3" width="7.90740740740741" style="276" customWidth="1"/>
    <col min="4" max="4" width="10.9074074074074" style="277" customWidth="1"/>
    <col min="5" max="5" width="21.2685185185185" style="277" customWidth="1"/>
    <col min="6" max="6" width="13.3703703703704" style="277" customWidth="1"/>
    <col min="7" max="7" width="72" style="278" customWidth="1"/>
    <col min="8" max="8" width="28.4537037037037" style="278" customWidth="1"/>
    <col min="9" max="9" width="6.18518518518519" style="277" customWidth="1"/>
    <col min="10" max="11" width="7.81481481481481" style="249" customWidth="1"/>
    <col min="12" max="12" width="12.8148148148148" style="279" customWidth="1"/>
    <col min="13" max="13" width="12.8148148148148" style="280" customWidth="1"/>
    <col min="14" max="14" width="12.8148148148148" style="281" customWidth="1"/>
    <col min="15" max="15" width="11.5" style="282" customWidth="1"/>
    <col min="16" max="16" width="24.4537037037037" style="283" customWidth="1"/>
    <col min="17" max="17" width="13.1851851851852" style="274" customWidth="1"/>
    <col min="18" max="18" width="13.1851851851852" style="276" customWidth="1"/>
    <col min="19" max="19" width="10.4537037037037" style="284" customWidth="1"/>
    <col min="20" max="20" width="12.0925925925926" style="284" customWidth="1"/>
    <col min="21" max="21" width="12.8148148148148" style="284" customWidth="1"/>
    <col min="22" max="22" width="10.9074074074074" style="284" customWidth="1"/>
    <col min="23" max="23" width="16.4537037037037" style="284" customWidth="1"/>
    <col min="24" max="24" width="16.6388888888889" style="285" customWidth="1"/>
    <col min="25" max="25" width="10.0925925925926" style="276" customWidth="1"/>
    <col min="26" max="26" width="9.18518518518519" style="274" customWidth="1"/>
    <col min="27" max="27" width="16.6388888888889" style="274" customWidth="1"/>
    <col min="28" max="16384" width="9" style="274"/>
  </cols>
  <sheetData>
    <row r="1" s="273" customFormat="1" ht="52.8" spans="2:27">
      <c r="B1" s="286" t="s">
        <v>2101</v>
      </c>
      <c r="C1" s="286" t="s">
        <v>2102</v>
      </c>
      <c r="D1" s="286" t="s">
        <v>2103</v>
      </c>
      <c r="E1" s="286" t="s">
        <v>2104</v>
      </c>
      <c r="F1" s="286" t="s">
        <v>2105</v>
      </c>
      <c r="G1" s="286" t="s">
        <v>2106</v>
      </c>
      <c r="H1" s="286" t="s">
        <v>2107</v>
      </c>
      <c r="I1" s="286" t="s">
        <v>2108</v>
      </c>
      <c r="J1" s="264" t="s">
        <v>2109</v>
      </c>
      <c r="K1" s="265" t="s">
        <v>2110</v>
      </c>
      <c r="L1" s="266" t="s">
        <v>2111</v>
      </c>
      <c r="M1" s="287" t="s">
        <v>2112</v>
      </c>
      <c r="N1" s="288" t="s">
        <v>2113</v>
      </c>
      <c r="O1" s="289" t="s">
        <v>2114</v>
      </c>
      <c r="P1" s="290"/>
      <c r="Q1" s="293"/>
      <c r="R1" s="293"/>
      <c r="S1" s="294"/>
      <c r="T1" s="294"/>
      <c r="U1" s="294"/>
      <c r="V1" s="294"/>
      <c r="W1" s="294"/>
      <c r="X1" s="293"/>
      <c r="Y1" s="293"/>
      <c r="AA1" s="293"/>
    </row>
    <row r="2" s="241" customFormat="1" ht="26.4" spans="1:27">
      <c r="A2" s="274" t="s">
        <v>3141</v>
      </c>
      <c r="B2" s="276" t="s">
        <v>52</v>
      </c>
      <c r="C2" s="260" t="s">
        <v>16</v>
      </c>
      <c r="D2" s="260" t="s">
        <v>322</v>
      </c>
      <c r="E2" s="247" t="s">
        <v>2872</v>
      </c>
      <c r="F2" s="261" t="s">
        <v>323</v>
      </c>
      <c r="G2" s="262" t="s">
        <v>2874</v>
      </c>
      <c r="H2" s="260" t="s">
        <v>2343</v>
      </c>
      <c r="I2" s="263" t="s">
        <v>2124</v>
      </c>
      <c r="J2" s="269">
        <v>361.6999</v>
      </c>
      <c r="K2" s="249">
        <v>361.6999</v>
      </c>
      <c r="L2" s="279">
        <v>5410</v>
      </c>
      <c r="M2" s="249">
        <v>3.1</v>
      </c>
      <c r="N2" s="281"/>
      <c r="O2" s="282"/>
      <c r="P2" s="283"/>
      <c r="Q2" s="274"/>
      <c r="R2" s="276"/>
      <c r="S2" s="284"/>
      <c r="T2" s="284"/>
      <c r="U2" s="284"/>
      <c r="V2" s="284"/>
      <c r="W2" s="284"/>
      <c r="X2" s="285"/>
      <c r="Y2" s="276"/>
      <c r="Z2" s="274"/>
      <c r="AA2" s="274"/>
    </row>
    <row r="3" s="242" customFormat="1" ht="26.4" spans="1:27">
      <c r="A3" s="274" t="s">
        <v>3141</v>
      </c>
      <c r="B3" s="276" t="s">
        <v>58</v>
      </c>
      <c r="C3" s="260" t="s">
        <v>16</v>
      </c>
      <c r="D3" s="260" t="s">
        <v>322</v>
      </c>
      <c r="E3" s="247" t="s">
        <v>2872</v>
      </c>
      <c r="F3" s="261" t="s">
        <v>323</v>
      </c>
      <c r="G3" s="263" t="s">
        <v>3142</v>
      </c>
      <c r="H3" s="263" t="s">
        <v>2343</v>
      </c>
      <c r="I3" s="263" t="s">
        <v>2124</v>
      </c>
      <c r="J3" s="269">
        <v>361.702</v>
      </c>
      <c r="K3" s="249">
        <v>361.702</v>
      </c>
      <c r="L3" s="279">
        <v>5412</v>
      </c>
      <c r="M3" s="249">
        <v>3.1</v>
      </c>
      <c r="N3" s="281"/>
      <c r="O3" s="282"/>
      <c r="P3" s="283"/>
      <c r="Q3" s="274"/>
      <c r="R3" s="276"/>
      <c r="S3" s="284"/>
      <c r="T3" s="284"/>
      <c r="U3" s="284"/>
      <c r="V3" s="284"/>
      <c r="W3" s="284"/>
      <c r="X3" s="285"/>
      <c r="Y3" s="276"/>
      <c r="Z3" s="274"/>
      <c r="AA3" s="274"/>
    </row>
    <row r="4" s="243" customFormat="1" ht="26.4" spans="1:27">
      <c r="A4" s="274" t="s">
        <v>3141</v>
      </c>
      <c r="B4" s="276" t="s">
        <v>59</v>
      </c>
      <c r="C4" s="260" t="s">
        <v>16</v>
      </c>
      <c r="D4" s="260" t="s">
        <v>322</v>
      </c>
      <c r="E4" s="247" t="s">
        <v>2872</v>
      </c>
      <c r="F4" s="261" t="s">
        <v>323</v>
      </c>
      <c r="G4" s="263" t="s">
        <v>3143</v>
      </c>
      <c r="H4" s="263" t="s">
        <v>2141</v>
      </c>
      <c r="I4" s="263" t="s">
        <v>2124</v>
      </c>
      <c r="J4" s="269">
        <v>3603.11</v>
      </c>
      <c r="K4" s="249">
        <v>3603.11</v>
      </c>
      <c r="L4" s="279">
        <v>23340</v>
      </c>
      <c r="M4" s="249">
        <v>3.2</v>
      </c>
      <c r="N4" s="281"/>
      <c r="O4" s="282"/>
      <c r="P4" s="283"/>
      <c r="Q4" s="274"/>
      <c r="R4" s="276"/>
      <c r="S4" s="284"/>
      <c r="T4" s="284"/>
      <c r="U4" s="284"/>
      <c r="V4" s="284"/>
      <c r="W4" s="284"/>
      <c r="X4" s="285"/>
      <c r="Y4" s="276"/>
      <c r="Z4" s="274"/>
      <c r="AA4" s="274"/>
    </row>
    <row r="5" s="243" customFormat="1" ht="26.4" spans="1:27">
      <c r="A5" s="274" t="s">
        <v>3141</v>
      </c>
      <c r="B5" s="276" t="s">
        <v>60</v>
      </c>
      <c r="C5" s="260" t="s">
        <v>16</v>
      </c>
      <c r="D5" s="260" t="s">
        <v>322</v>
      </c>
      <c r="E5" s="247" t="s">
        <v>2872</v>
      </c>
      <c r="F5" s="261" t="s">
        <v>323</v>
      </c>
      <c r="G5" s="263" t="s">
        <v>2993</v>
      </c>
      <c r="H5" s="263" t="s">
        <v>2162</v>
      </c>
      <c r="I5" s="263" t="s">
        <v>2124</v>
      </c>
      <c r="J5" s="269">
        <v>360.009</v>
      </c>
      <c r="K5" s="249">
        <v>36.0009</v>
      </c>
      <c r="L5" s="279">
        <v>6046.7</v>
      </c>
      <c r="M5" s="249">
        <v>3.2</v>
      </c>
      <c r="N5" s="281"/>
      <c r="O5" s="282"/>
      <c r="P5" s="283"/>
      <c r="Q5" s="274"/>
      <c r="R5" s="276"/>
      <c r="S5" s="284"/>
      <c r="T5" s="284"/>
      <c r="U5" s="284"/>
      <c r="V5" s="284"/>
      <c r="W5" s="284"/>
      <c r="X5" s="285"/>
      <c r="Y5" s="276"/>
      <c r="Z5" s="274"/>
      <c r="AA5" s="274"/>
    </row>
    <row r="6" s="243" customFormat="1" ht="26.4" spans="1:27">
      <c r="A6" s="274" t="s">
        <v>3141</v>
      </c>
      <c r="B6" s="276" t="s">
        <v>61</v>
      </c>
      <c r="C6" s="260" t="s">
        <v>16</v>
      </c>
      <c r="D6" s="260" t="s">
        <v>322</v>
      </c>
      <c r="E6" s="247" t="s">
        <v>2872</v>
      </c>
      <c r="F6" s="261" t="s">
        <v>323</v>
      </c>
      <c r="G6" s="263" t="s">
        <v>2881</v>
      </c>
      <c r="H6" s="263" t="s">
        <v>2374</v>
      </c>
      <c r="I6" s="263" t="s">
        <v>2124</v>
      </c>
      <c r="J6" s="269">
        <v>721.041</v>
      </c>
      <c r="K6" s="249">
        <v>721.041</v>
      </c>
      <c r="L6" s="279">
        <v>10786</v>
      </c>
      <c r="M6" s="249">
        <v>3.1</v>
      </c>
      <c r="N6" s="281"/>
      <c r="O6" s="282"/>
      <c r="P6" s="283"/>
      <c r="Q6" s="274"/>
      <c r="R6" s="276"/>
      <c r="S6" s="284"/>
      <c r="T6" s="284"/>
      <c r="U6" s="284"/>
      <c r="V6" s="284"/>
      <c r="W6" s="284"/>
      <c r="X6" s="285"/>
      <c r="Y6" s="276"/>
      <c r="Z6" s="274"/>
      <c r="AA6" s="274"/>
    </row>
    <row r="7" s="243" customFormat="1" ht="26.4" spans="1:27">
      <c r="A7" s="274" t="s">
        <v>3141</v>
      </c>
      <c r="B7" s="276" t="s">
        <v>63</v>
      </c>
      <c r="C7" s="260" t="s">
        <v>16</v>
      </c>
      <c r="D7" s="260" t="s">
        <v>322</v>
      </c>
      <c r="E7" s="247" t="s">
        <v>2872</v>
      </c>
      <c r="F7" s="261" t="s">
        <v>323</v>
      </c>
      <c r="G7" s="263" t="s">
        <v>3144</v>
      </c>
      <c r="H7" s="263" t="s">
        <v>2835</v>
      </c>
      <c r="I7" s="263" t="s">
        <v>2124</v>
      </c>
      <c r="J7" s="269">
        <v>360.109</v>
      </c>
      <c r="K7" s="249">
        <v>36.0109</v>
      </c>
      <c r="L7" s="279">
        <v>2558.6</v>
      </c>
      <c r="M7" s="249">
        <v>3.1</v>
      </c>
      <c r="N7" s="281"/>
      <c r="O7" s="282"/>
      <c r="P7" s="283"/>
      <c r="Q7" s="274"/>
      <c r="R7" s="276"/>
      <c r="S7" s="284"/>
      <c r="T7" s="284"/>
      <c r="U7" s="284"/>
      <c r="V7" s="284"/>
      <c r="W7" s="284"/>
      <c r="X7" s="285"/>
      <c r="Y7" s="276"/>
      <c r="Z7" s="274"/>
      <c r="AA7" s="274"/>
    </row>
    <row r="8" s="243" customFormat="1" ht="26.4" spans="1:27">
      <c r="A8" s="274" t="s">
        <v>3141</v>
      </c>
      <c r="B8" s="276" t="s">
        <v>66</v>
      </c>
      <c r="C8" s="260" t="s">
        <v>16</v>
      </c>
      <c r="D8" s="260" t="s">
        <v>322</v>
      </c>
      <c r="E8" s="247" t="s">
        <v>2872</v>
      </c>
      <c r="F8" s="261" t="s">
        <v>323</v>
      </c>
      <c r="G8" s="263" t="s">
        <v>3145</v>
      </c>
      <c r="H8" s="263" t="s">
        <v>2986</v>
      </c>
      <c r="I8" s="263" t="s">
        <v>2124</v>
      </c>
      <c r="J8" s="269">
        <v>352.256</v>
      </c>
      <c r="K8" s="249">
        <v>35.2256</v>
      </c>
      <c r="L8" s="279">
        <v>68572.9</v>
      </c>
      <c r="M8" s="249">
        <v>3.2</v>
      </c>
      <c r="N8" s="281"/>
      <c r="O8" s="282"/>
      <c r="P8" s="283"/>
      <c r="Q8" s="274"/>
      <c r="R8" s="276"/>
      <c r="S8" s="284"/>
      <c r="T8" s="284"/>
      <c r="U8" s="284"/>
      <c r="V8" s="284"/>
      <c r="W8" s="284"/>
      <c r="X8" s="285"/>
      <c r="Y8" s="276"/>
      <c r="Z8" s="274"/>
      <c r="AA8" s="274"/>
    </row>
    <row r="9" s="243" customFormat="1" ht="26.4" spans="1:27">
      <c r="A9" s="274" t="s">
        <v>3141</v>
      </c>
      <c r="B9" s="276" t="s">
        <v>68</v>
      </c>
      <c r="C9" s="260" t="s">
        <v>16</v>
      </c>
      <c r="D9" s="260" t="s">
        <v>322</v>
      </c>
      <c r="E9" s="247" t="s">
        <v>2872</v>
      </c>
      <c r="F9" s="261" t="s">
        <v>323</v>
      </c>
      <c r="G9" s="263" t="s">
        <v>3146</v>
      </c>
      <c r="H9" s="263" t="s">
        <v>3147</v>
      </c>
      <c r="I9" s="263" t="s">
        <v>2124</v>
      </c>
      <c r="J9" s="269">
        <v>360.969</v>
      </c>
      <c r="K9" s="249">
        <v>36.0969</v>
      </c>
      <c r="L9" s="279">
        <v>58483.7</v>
      </c>
      <c r="M9" s="249">
        <v>3.2</v>
      </c>
      <c r="N9" s="281"/>
      <c r="O9" s="282"/>
      <c r="P9" s="283"/>
      <c r="Q9" s="274"/>
      <c r="R9" s="276"/>
      <c r="S9" s="284"/>
      <c r="T9" s="284"/>
      <c r="U9" s="284"/>
      <c r="V9" s="284"/>
      <c r="W9" s="284"/>
      <c r="X9" s="285"/>
      <c r="Y9" s="276"/>
      <c r="Z9" s="274"/>
      <c r="AA9" s="274"/>
    </row>
    <row r="10" s="243" customFormat="1" ht="26.4" spans="1:27">
      <c r="A10" s="274" t="s">
        <v>3141</v>
      </c>
      <c r="B10" s="276" t="s">
        <v>71</v>
      </c>
      <c r="C10" s="260" t="s">
        <v>16</v>
      </c>
      <c r="D10" s="260" t="s">
        <v>322</v>
      </c>
      <c r="E10" s="247" t="s">
        <v>2872</v>
      </c>
      <c r="F10" s="261" t="s">
        <v>323</v>
      </c>
      <c r="G10" s="263" t="s">
        <v>3148</v>
      </c>
      <c r="H10" s="263" t="s">
        <v>2162</v>
      </c>
      <c r="I10" s="263" t="s">
        <v>2124</v>
      </c>
      <c r="J10" s="269">
        <v>367.765</v>
      </c>
      <c r="K10" s="249">
        <v>36.7765</v>
      </c>
      <c r="L10" s="279">
        <v>57088.9</v>
      </c>
      <c r="M10" s="249">
        <v>3.2</v>
      </c>
      <c r="N10" s="281"/>
      <c r="O10" s="282"/>
      <c r="P10" s="283"/>
      <c r="Q10" s="274"/>
      <c r="R10" s="276"/>
      <c r="S10" s="284"/>
      <c r="T10" s="284"/>
      <c r="U10" s="284"/>
      <c r="V10" s="284"/>
      <c r="W10" s="284"/>
      <c r="X10" s="285"/>
      <c r="Y10" s="276"/>
      <c r="Z10" s="274"/>
      <c r="AA10" s="274"/>
    </row>
    <row r="11" s="243" customFormat="1" ht="26.4" spans="1:27">
      <c r="A11" s="274" t="s">
        <v>3141</v>
      </c>
      <c r="B11" s="276" t="s">
        <v>72</v>
      </c>
      <c r="C11" s="260" t="s">
        <v>16</v>
      </c>
      <c r="D11" s="260" t="s">
        <v>322</v>
      </c>
      <c r="E11" s="247" t="s">
        <v>2872</v>
      </c>
      <c r="F11" s="261" t="s">
        <v>323</v>
      </c>
      <c r="G11" s="263" t="s">
        <v>3149</v>
      </c>
      <c r="H11" s="263" t="s">
        <v>2162</v>
      </c>
      <c r="I11" s="263" t="s">
        <v>2124</v>
      </c>
      <c r="J11" s="269">
        <v>358.557</v>
      </c>
      <c r="K11" s="249">
        <v>35.8557</v>
      </c>
      <c r="L11" s="279">
        <v>6342.6</v>
      </c>
      <c r="M11" s="249">
        <v>3.2</v>
      </c>
      <c r="N11" s="281"/>
      <c r="O11" s="282"/>
      <c r="P11" s="283"/>
      <c r="Q11" s="274"/>
      <c r="R11" s="276"/>
      <c r="S11" s="284"/>
      <c r="T11" s="284"/>
      <c r="U11" s="284"/>
      <c r="V11" s="284"/>
      <c r="W11" s="284"/>
      <c r="X11" s="285"/>
      <c r="Y11" s="276"/>
      <c r="Z11" s="274"/>
      <c r="AA11" s="274"/>
    </row>
    <row r="12" s="243" customFormat="1" ht="26.4" spans="1:27">
      <c r="A12" s="274" t="s">
        <v>3141</v>
      </c>
      <c r="B12" s="276" t="s">
        <v>73</v>
      </c>
      <c r="C12" s="260" t="s">
        <v>16</v>
      </c>
      <c r="D12" s="260" t="s">
        <v>322</v>
      </c>
      <c r="E12" s="247" t="s">
        <v>2872</v>
      </c>
      <c r="F12" s="261" t="s">
        <v>323</v>
      </c>
      <c r="G12" s="263" t="s">
        <v>2990</v>
      </c>
      <c r="H12" s="263" t="s">
        <v>2162</v>
      </c>
      <c r="I12" s="263" t="s">
        <v>2124</v>
      </c>
      <c r="J12" s="269">
        <v>360.635</v>
      </c>
      <c r="K12" s="249">
        <v>36.0635</v>
      </c>
      <c r="L12" s="279">
        <v>6378.9</v>
      </c>
      <c r="M12" s="249">
        <v>3.2</v>
      </c>
      <c r="N12" s="281"/>
      <c r="O12" s="282"/>
      <c r="P12" s="283"/>
      <c r="Q12" s="274"/>
      <c r="R12" s="276"/>
      <c r="S12" s="284"/>
      <c r="T12" s="284"/>
      <c r="U12" s="284"/>
      <c r="V12" s="284"/>
      <c r="W12" s="284"/>
      <c r="X12" s="285"/>
      <c r="Y12" s="276"/>
      <c r="Z12" s="274"/>
      <c r="AA12" s="274"/>
    </row>
    <row r="13" s="243" customFormat="1" ht="26.4" spans="1:27">
      <c r="A13" s="274" t="s">
        <v>3141</v>
      </c>
      <c r="B13" s="276" t="s">
        <v>75</v>
      </c>
      <c r="C13" s="260" t="s">
        <v>16</v>
      </c>
      <c r="D13" s="260" t="s">
        <v>322</v>
      </c>
      <c r="E13" s="247" t="s">
        <v>2872</v>
      </c>
      <c r="F13" s="261" t="s">
        <v>323</v>
      </c>
      <c r="G13" s="263" t="s">
        <v>3087</v>
      </c>
      <c r="H13" s="263" t="s">
        <v>2162</v>
      </c>
      <c r="I13" s="263" t="s">
        <v>2124</v>
      </c>
      <c r="J13" s="269">
        <v>361.708</v>
      </c>
      <c r="K13" s="249">
        <v>361.708</v>
      </c>
      <c r="L13" s="279">
        <v>5412</v>
      </c>
      <c r="M13" s="249">
        <v>3.2</v>
      </c>
      <c r="N13" s="281"/>
      <c r="O13" s="282"/>
      <c r="P13" s="283"/>
      <c r="Q13" s="274"/>
      <c r="R13" s="276"/>
      <c r="S13" s="284"/>
      <c r="T13" s="284"/>
      <c r="U13" s="284"/>
      <c r="V13" s="284"/>
      <c r="W13" s="284"/>
      <c r="X13" s="285"/>
      <c r="Y13" s="276"/>
      <c r="Z13" s="274"/>
      <c r="AA13" s="274"/>
    </row>
    <row r="14" s="243" customFormat="1" ht="26.4" spans="1:27">
      <c r="A14" s="274" t="s">
        <v>3141</v>
      </c>
      <c r="B14" s="276" t="s">
        <v>76</v>
      </c>
      <c r="C14" s="260" t="s">
        <v>16</v>
      </c>
      <c r="D14" s="260" t="s">
        <v>322</v>
      </c>
      <c r="E14" s="247" t="s">
        <v>2872</v>
      </c>
      <c r="F14" s="261" t="s">
        <v>323</v>
      </c>
      <c r="G14" s="263" t="s">
        <v>3150</v>
      </c>
      <c r="H14" s="263" t="s">
        <v>2162</v>
      </c>
      <c r="I14" s="263" t="s">
        <v>2124</v>
      </c>
      <c r="J14" s="269">
        <v>359.19</v>
      </c>
      <c r="K14" s="249">
        <v>35.919</v>
      </c>
      <c r="L14" s="279">
        <v>52553.6</v>
      </c>
      <c r="M14" s="249">
        <v>3.2</v>
      </c>
      <c r="N14" s="281"/>
      <c r="O14" s="282"/>
      <c r="P14" s="283"/>
      <c r="Q14" s="274"/>
      <c r="R14" s="276"/>
      <c r="S14" s="284"/>
      <c r="T14" s="284"/>
      <c r="U14" s="284"/>
      <c r="V14" s="284"/>
      <c r="W14" s="284"/>
      <c r="X14" s="285"/>
      <c r="Y14" s="276"/>
      <c r="Z14" s="274"/>
      <c r="AA14" s="274"/>
    </row>
    <row r="15" s="243" customFormat="1" ht="26.4" spans="1:27">
      <c r="A15" s="274" t="s">
        <v>3141</v>
      </c>
      <c r="B15" s="276" t="s">
        <v>77</v>
      </c>
      <c r="C15" s="260" t="s">
        <v>16</v>
      </c>
      <c r="D15" s="260" t="s">
        <v>322</v>
      </c>
      <c r="E15" s="247" t="s">
        <v>2872</v>
      </c>
      <c r="F15" s="261" t="s">
        <v>323</v>
      </c>
      <c r="G15" s="263" t="s">
        <v>3151</v>
      </c>
      <c r="H15" s="263" t="s">
        <v>3152</v>
      </c>
      <c r="I15" s="263" t="s">
        <v>2124</v>
      </c>
      <c r="J15" s="269">
        <v>362.304</v>
      </c>
      <c r="K15" s="249">
        <v>362.304</v>
      </c>
      <c r="L15" s="279">
        <v>1514</v>
      </c>
      <c r="M15" s="249">
        <v>3.1</v>
      </c>
      <c r="N15" s="281"/>
      <c r="O15" s="282"/>
      <c r="P15" s="283"/>
      <c r="Q15" s="274"/>
      <c r="R15" s="276"/>
      <c r="S15" s="284"/>
      <c r="T15" s="284"/>
      <c r="U15" s="284"/>
      <c r="V15" s="284"/>
      <c r="W15" s="284"/>
      <c r="X15" s="285"/>
      <c r="Y15" s="276"/>
      <c r="Z15" s="274"/>
      <c r="AA15" s="274"/>
    </row>
    <row r="16" s="243" customFormat="1" ht="26.4" spans="1:27">
      <c r="A16" s="274" t="s">
        <v>3141</v>
      </c>
      <c r="B16" s="276" t="s">
        <v>78</v>
      </c>
      <c r="C16" s="260" t="s">
        <v>16</v>
      </c>
      <c r="D16" s="260" t="s">
        <v>322</v>
      </c>
      <c r="E16" s="247" t="s">
        <v>2872</v>
      </c>
      <c r="F16" s="261" t="s">
        <v>323</v>
      </c>
      <c r="G16" s="263" t="s">
        <v>3153</v>
      </c>
      <c r="H16" s="263" t="s">
        <v>2162</v>
      </c>
      <c r="I16" s="263" t="s">
        <v>2124</v>
      </c>
      <c r="J16" s="269">
        <v>356.194</v>
      </c>
      <c r="K16" s="249">
        <v>35.6194</v>
      </c>
      <c r="L16" s="279">
        <v>128079.6</v>
      </c>
      <c r="M16" s="249">
        <v>3.2</v>
      </c>
      <c r="N16" s="281"/>
      <c r="O16" s="282"/>
      <c r="P16" s="283"/>
      <c r="Q16" s="274"/>
      <c r="R16" s="276"/>
      <c r="S16" s="284"/>
      <c r="T16" s="284"/>
      <c r="U16" s="284"/>
      <c r="V16" s="284"/>
      <c r="W16" s="284"/>
      <c r="X16" s="285"/>
      <c r="Y16" s="276"/>
      <c r="Z16" s="274"/>
      <c r="AA16" s="274"/>
    </row>
    <row r="17" s="243" customFormat="1" ht="26.4" spans="1:27">
      <c r="A17" s="274" t="s">
        <v>3141</v>
      </c>
      <c r="B17" s="276" t="s">
        <v>79</v>
      </c>
      <c r="C17" s="260" t="s">
        <v>16</v>
      </c>
      <c r="D17" s="260" t="s">
        <v>322</v>
      </c>
      <c r="E17" s="247" t="s">
        <v>2872</v>
      </c>
      <c r="F17" s="261" t="s">
        <v>323</v>
      </c>
      <c r="G17" s="263" t="s">
        <v>2995</v>
      </c>
      <c r="H17" s="263" t="s">
        <v>2162</v>
      </c>
      <c r="I17" s="263" t="s">
        <v>2124</v>
      </c>
      <c r="J17" s="269">
        <v>359.983</v>
      </c>
      <c r="K17" s="249">
        <v>35.9983</v>
      </c>
      <c r="L17" s="279">
        <v>79862.2</v>
      </c>
      <c r="M17" s="249">
        <v>3.2</v>
      </c>
      <c r="N17" s="281"/>
      <c r="O17" s="282"/>
      <c r="P17" s="283"/>
      <c r="Q17" s="274"/>
      <c r="R17" s="276"/>
      <c r="S17" s="284"/>
      <c r="T17" s="284"/>
      <c r="U17" s="284"/>
      <c r="V17" s="284"/>
      <c r="W17" s="284"/>
      <c r="X17" s="285"/>
      <c r="Y17" s="276"/>
      <c r="Z17" s="274"/>
      <c r="AA17" s="274"/>
    </row>
    <row r="18" s="243" customFormat="1" ht="26.4" spans="1:27">
      <c r="A18" s="274" t="s">
        <v>3141</v>
      </c>
      <c r="B18" s="276" t="s">
        <v>81</v>
      </c>
      <c r="C18" s="260" t="s">
        <v>16</v>
      </c>
      <c r="D18" s="260" t="s">
        <v>322</v>
      </c>
      <c r="E18" s="247" t="s">
        <v>2872</v>
      </c>
      <c r="F18" s="261" t="s">
        <v>323</v>
      </c>
      <c r="G18" s="263" t="s">
        <v>3154</v>
      </c>
      <c r="H18" s="263" t="s">
        <v>2162</v>
      </c>
      <c r="I18" s="263" t="s">
        <v>2124</v>
      </c>
      <c r="J18" s="269">
        <v>705.209</v>
      </c>
      <c r="K18" s="249">
        <v>70.5209</v>
      </c>
      <c r="L18" s="279">
        <v>709569.3</v>
      </c>
      <c r="M18" s="249">
        <v>3.2</v>
      </c>
      <c r="N18" s="281"/>
      <c r="O18" s="282"/>
      <c r="P18" s="283"/>
      <c r="Q18" s="274"/>
      <c r="R18" s="276"/>
      <c r="S18" s="284"/>
      <c r="T18" s="284"/>
      <c r="U18" s="284"/>
      <c r="V18" s="284"/>
      <c r="W18" s="284"/>
      <c r="X18" s="285"/>
      <c r="Y18" s="276"/>
      <c r="Z18" s="274"/>
      <c r="AA18" s="274"/>
    </row>
    <row r="19" s="243" customFormat="1" ht="26.4" spans="1:27">
      <c r="A19" s="274" t="s">
        <v>3141</v>
      </c>
      <c r="B19" s="276" t="s">
        <v>82</v>
      </c>
      <c r="C19" s="260" t="s">
        <v>16</v>
      </c>
      <c r="D19" s="260" t="s">
        <v>322</v>
      </c>
      <c r="E19" s="247" t="s">
        <v>2872</v>
      </c>
      <c r="F19" s="261" t="s">
        <v>323</v>
      </c>
      <c r="G19" s="262" t="s">
        <v>3155</v>
      </c>
      <c r="H19" s="260" t="s">
        <v>2162</v>
      </c>
      <c r="I19" s="263" t="s">
        <v>2124</v>
      </c>
      <c r="J19" s="269">
        <v>359.432</v>
      </c>
      <c r="K19" s="249">
        <v>35.9432</v>
      </c>
      <c r="L19" s="279">
        <v>111392.6</v>
      </c>
      <c r="M19" s="249">
        <v>3.2</v>
      </c>
      <c r="N19" s="281"/>
      <c r="O19" s="282"/>
      <c r="P19" s="283"/>
      <c r="Q19" s="274"/>
      <c r="R19" s="276"/>
      <c r="S19" s="284"/>
      <c r="T19" s="284"/>
      <c r="U19" s="284"/>
      <c r="V19" s="284"/>
      <c r="W19" s="284"/>
      <c r="X19" s="285"/>
      <c r="Y19" s="276"/>
      <c r="Z19" s="274"/>
      <c r="AA19" s="274"/>
    </row>
    <row r="20" s="243" customFormat="1" ht="39.6" spans="1:27">
      <c r="A20" s="274" t="s">
        <v>3141</v>
      </c>
      <c r="B20" s="276" t="s">
        <v>84</v>
      </c>
      <c r="C20" s="260" t="s">
        <v>16</v>
      </c>
      <c r="D20" s="260" t="s">
        <v>322</v>
      </c>
      <c r="E20" s="247" t="s">
        <v>2872</v>
      </c>
      <c r="F20" s="261" t="s">
        <v>323</v>
      </c>
      <c r="G20" s="262" t="s">
        <v>3156</v>
      </c>
      <c r="H20" s="260" t="s">
        <v>3157</v>
      </c>
      <c r="I20" s="263" t="s">
        <v>2124</v>
      </c>
      <c r="J20" s="269">
        <v>358.01</v>
      </c>
      <c r="K20" s="249">
        <v>35.801</v>
      </c>
      <c r="L20" s="279">
        <v>36731.2</v>
      </c>
      <c r="M20" s="249">
        <v>3.2</v>
      </c>
      <c r="N20" s="281"/>
      <c r="O20" s="282"/>
      <c r="P20" s="283"/>
      <c r="Q20" s="274"/>
      <c r="R20" s="276"/>
      <c r="S20" s="284"/>
      <c r="T20" s="284"/>
      <c r="U20" s="284"/>
      <c r="V20" s="284"/>
      <c r="W20" s="284"/>
      <c r="X20" s="285"/>
      <c r="Y20" s="276"/>
      <c r="Z20" s="274"/>
      <c r="AA20" s="274"/>
    </row>
    <row r="21" s="243" customFormat="1" ht="26.4" spans="1:27">
      <c r="A21" s="274" t="s">
        <v>3141</v>
      </c>
      <c r="B21" s="276" t="s">
        <v>86</v>
      </c>
      <c r="C21" s="260" t="s">
        <v>16</v>
      </c>
      <c r="D21" s="260" t="s">
        <v>322</v>
      </c>
      <c r="E21" s="247" t="s">
        <v>2872</v>
      </c>
      <c r="F21" s="261" t="s">
        <v>323</v>
      </c>
      <c r="G21" s="262" t="s">
        <v>2883</v>
      </c>
      <c r="H21" s="260" t="s">
        <v>2841</v>
      </c>
      <c r="I21" s="263" t="s">
        <v>2124</v>
      </c>
      <c r="J21" s="269">
        <v>720.158</v>
      </c>
      <c r="K21" s="249">
        <v>72.0158</v>
      </c>
      <c r="L21" s="279">
        <v>5117.2</v>
      </c>
      <c r="M21" s="249">
        <v>3.1</v>
      </c>
      <c r="N21" s="281"/>
      <c r="O21" s="282"/>
      <c r="P21" s="283"/>
      <c r="Q21" s="274"/>
      <c r="R21" s="276"/>
      <c r="S21" s="284"/>
      <c r="T21" s="284"/>
      <c r="U21" s="284"/>
      <c r="V21" s="284"/>
      <c r="W21" s="284"/>
      <c r="X21" s="285"/>
      <c r="Y21" s="276"/>
      <c r="Z21" s="274"/>
      <c r="AA21" s="274"/>
    </row>
    <row r="22" s="243" customFormat="1" ht="26.4" spans="1:27">
      <c r="A22" s="274" t="s">
        <v>3141</v>
      </c>
      <c r="B22" s="276" t="s">
        <v>88</v>
      </c>
      <c r="C22" s="260" t="s">
        <v>16</v>
      </c>
      <c r="D22" s="260" t="s">
        <v>322</v>
      </c>
      <c r="E22" s="247" t="s">
        <v>2872</v>
      </c>
      <c r="F22" s="261" t="s">
        <v>323</v>
      </c>
      <c r="G22" s="262" t="s">
        <v>3097</v>
      </c>
      <c r="H22" s="260" t="s">
        <v>2841</v>
      </c>
      <c r="I22" s="263" t="s">
        <v>2124</v>
      </c>
      <c r="J22" s="269">
        <v>705.448</v>
      </c>
      <c r="K22" s="249">
        <v>70.5448</v>
      </c>
      <c r="L22" s="279">
        <v>19399.6</v>
      </c>
      <c r="M22" s="249">
        <v>3.1</v>
      </c>
      <c r="N22" s="281"/>
      <c r="O22" s="282"/>
      <c r="P22" s="283"/>
      <c r="Q22" s="274"/>
      <c r="R22" s="276"/>
      <c r="S22" s="284"/>
      <c r="T22" s="284"/>
      <c r="U22" s="284"/>
      <c r="V22" s="284"/>
      <c r="W22" s="284"/>
      <c r="X22" s="285"/>
      <c r="Y22" s="276"/>
      <c r="Z22" s="274"/>
      <c r="AA22" s="274"/>
    </row>
    <row r="23" s="243" customFormat="1" ht="26.4" spans="1:27">
      <c r="A23" s="274" t="s">
        <v>3141</v>
      </c>
      <c r="B23" s="276" t="s">
        <v>93</v>
      </c>
      <c r="C23" s="260" t="s">
        <v>16</v>
      </c>
      <c r="D23" s="260" t="s">
        <v>322</v>
      </c>
      <c r="E23" s="247" t="s">
        <v>2872</v>
      </c>
      <c r="F23" s="261" t="s">
        <v>323</v>
      </c>
      <c r="G23" s="262" t="s">
        <v>2893</v>
      </c>
      <c r="H23" s="260" t="s">
        <v>2841</v>
      </c>
      <c r="I23" s="263" t="s">
        <v>2124</v>
      </c>
      <c r="J23" s="269">
        <v>361.37</v>
      </c>
      <c r="K23" s="249">
        <v>361.37</v>
      </c>
      <c r="L23" s="279">
        <v>756</v>
      </c>
      <c r="M23" s="249">
        <v>3.1</v>
      </c>
      <c r="N23" s="281"/>
      <c r="O23" s="282"/>
      <c r="P23" s="283"/>
      <c r="Q23" s="274"/>
      <c r="R23" s="276"/>
      <c r="S23" s="284"/>
      <c r="T23" s="284"/>
      <c r="U23" s="284"/>
      <c r="V23" s="284"/>
      <c r="W23" s="284"/>
      <c r="X23" s="285"/>
      <c r="Y23" s="276"/>
      <c r="Z23" s="274"/>
      <c r="AA23" s="274"/>
    </row>
    <row r="24" s="243" customFormat="1" ht="26.4" spans="1:27">
      <c r="A24" s="274" t="s">
        <v>3141</v>
      </c>
      <c r="B24" s="276" t="s">
        <v>95</v>
      </c>
      <c r="C24" s="260" t="s">
        <v>16</v>
      </c>
      <c r="D24" s="260" t="s">
        <v>322</v>
      </c>
      <c r="E24" s="247" t="s">
        <v>2872</v>
      </c>
      <c r="F24" s="261" t="s">
        <v>323</v>
      </c>
      <c r="G24" s="262" t="s">
        <v>3158</v>
      </c>
      <c r="H24" s="260" t="s">
        <v>2835</v>
      </c>
      <c r="I24" s="263" t="s">
        <v>2124</v>
      </c>
      <c r="J24" s="269">
        <v>360.924</v>
      </c>
      <c r="K24" s="249">
        <v>360.924</v>
      </c>
      <c r="L24" s="279">
        <v>2836</v>
      </c>
      <c r="M24" s="249">
        <v>3.1</v>
      </c>
      <c r="N24" s="281"/>
      <c r="O24" s="282"/>
      <c r="P24" s="283"/>
      <c r="Q24" s="274"/>
      <c r="R24" s="276"/>
      <c r="S24" s="284"/>
      <c r="T24" s="284"/>
      <c r="U24" s="284"/>
      <c r="V24" s="284"/>
      <c r="W24" s="284"/>
      <c r="X24" s="285"/>
      <c r="Y24" s="276"/>
      <c r="Z24" s="274"/>
      <c r="AA24" s="274"/>
    </row>
    <row r="25" s="274" customFormat="1" ht="26.4" spans="1:25">
      <c r="A25" s="274" t="s">
        <v>3141</v>
      </c>
      <c r="B25" s="276" t="s">
        <v>98</v>
      </c>
      <c r="C25" s="260" t="s">
        <v>16</v>
      </c>
      <c r="D25" s="260" t="s">
        <v>322</v>
      </c>
      <c r="E25" s="247" t="s">
        <v>2872</v>
      </c>
      <c r="F25" s="261" t="s">
        <v>323</v>
      </c>
      <c r="G25" s="262" t="s">
        <v>2898</v>
      </c>
      <c r="H25" s="260" t="s">
        <v>2899</v>
      </c>
      <c r="I25" s="263" t="s">
        <v>2124</v>
      </c>
      <c r="J25" s="269">
        <v>362.304</v>
      </c>
      <c r="K25" s="269">
        <v>362.304</v>
      </c>
      <c r="L25" s="279"/>
      <c r="M25" s="291">
        <v>3.1</v>
      </c>
      <c r="N25" s="281"/>
      <c r="O25" s="282"/>
      <c r="P25" s="283"/>
      <c r="R25" s="276"/>
      <c r="S25" s="284"/>
      <c r="T25" s="284"/>
      <c r="U25" s="284"/>
      <c r="V25" s="284"/>
      <c r="W25" s="284"/>
      <c r="X25" s="285"/>
      <c r="Y25" s="276"/>
    </row>
    <row r="26" s="274" customFormat="1" ht="26.4" spans="1:25">
      <c r="A26" s="274" t="s">
        <v>3141</v>
      </c>
      <c r="B26" s="276" t="s">
        <v>101</v>
      </c>
      <c r="C26" s="260" t="s">
        <v>16</v>
      </c>
      <c r="D26" s="260" t="s">
        <v>53</v>
      </c>
      <c r="E26" s="247" t="s">
        <v>2872</v>
      </c>
      <c r="F26" s="260" t="s">
        <v>55</v>
      </c>
      <c r="G26" s="262" t="s">
        <v>2900</v>
      </c>
      <c r="H26" s="260" t="s">
        <v>2899</v>
      </c>
      <c r="I26" s="263" t="s">
        <v>22</v>
      </c>
      <c r="J26" s="270">
        <v>8</v>
      </c>
      <c r="K26" s="270">
        <v>8</v>
      </c>
      <c r="L26" s="270"/>
      <c r="M26" s="249">
        <v>3.1</v>
      </c>
      <c r="N26" s="281"/>
      <c r="O26" s="282"/>
      <c r="P26" s="283"/>
      <c r="R26" s="276"/>
      <c r="S26" s="284"/>
      <c r="T26" s="284"/>
      <c r="U26" s="284"/>
      <c r="V26" s="284"/>
      <c r="W26" s="284"/>
      <c r="X26" s="285"/>
      <c r="Y26" s="276"/>
    </row>
    <row r="27" s="243" customFormat="1" ht="26.4" spans="1:27">
      <c r="A27" s="274" t="s">
        <v>3141</v>
      </c>
      <c r="B27" s="276" t="s">
        <v>104</v>
      </c>
      <c r="C27" s="260" t="s">
        <v>16</v>
      </c>
      <c r="D27" s="260" t="s">
        <v>53</v>
      </c>
      <c r="E27" s="247" t="s">
        <v>2872</v>
      </c>
      <c r="F27" s="260" t="s">
        <v>55</v>
      </c>
      <c r="G27" s="262" t="s">
        <v>2906</v>
      </c>
      <c r="H27" s="260" t="s">
        <v>2339</v>
      </c>
      <c r="I27" s="263" t="s">
        <v>22</v>
      </c>
      <c r="J27" s="270">
        <v>8</v>
      </c>
      <c r="K27" s="270">
        <v>8</v>
      </c>
      <c r="L27" s="270">
        <v>42</v>
      </c>
      <c r="M27" s="249">
        <v>3.1</v>
      </c>
      <c r="N27" s="281"/>
      <c r="O27" s="282"/>
      <c r="P27" s="283"/>
      <c r="Q27" s="274"/>
      <c r="R27" s="276"/>
      <c r="S27" s="284"/>
      <c r="T27" s="284"/>
      <c r="U27" s="284"/>
      <c r="V27" s="284"/>
      <c r="W27" s="284"/>
      <c r="X27" s="285"/>
      <c r="Y27" s="276"/>
      <c r="Z27" s="274"/>
      <c r="AA27" s="274"/>
    </row>
    <row r="28" s="243" customFormat="1" ht="26.4" spans="1:27">
      <c r="A28" s="274" t="s">
        <v>3141</v>
      </c>
      <c r="B28" s="276" t="s">
        <v>105</v>
      </c>
      <c r="C28" s="260" t="s">
        <v>16</v>
      </c>
      <c r="D28" s="260" t="s">
        <v>53</v>
      </c>
      <c r="E28" s="247" t="s">
        <v>2872</v>
      </c>
      <c r="F28" s="260" t="s">
        <v>55</v>
      </c>
      <c r="G28" s="262" t="s">
        <v>3007</v>
      </c>
      <c r="H28" s="260" t="s">
        <v>2339</v>
      </c>
      <c r="I28" s="263" t="s">
        <v>22</v>
      </c>
      <c r="J28" s="270">
        <v>8</v>
      </c>
      <c r="K28" s="270">
        <v>8</v>
      </c>
      <c r="L28" s="270">
        <v>42</v>
      </c>
      <c r="M28" s="249">
        <v>3.1</v>
      </c>
      <c r="N28" s="281"/>
      <c r="O28" s="282"/>
      <c r="P28" s="283"/>
      <c r="Q28" s="274"/>
      <c r="R28" s="276"/>
      <c r="S28" s="284"/>
      <c r="T28" s="284"/>
      <c r="U28" s="284"/>
      <c r="V28" s="284"/>
      <c r="W28" s="284"/>
      <c r="X28" s="285"/>
      <c r="Y28" s="276"/>
      <c r="Z28" s="274"/>
      <c r="AA28" s="274"/>
    </row>
    <row r="29" s="243" customFormat="1" ht="26.4" spans="1:27">
      <c r="A29" s="274" t="s">
        <v>3141</v>
      </c>
      <c r="B29" s="276" t="s">
        <v>107</v>
      </c>
      <c r="C29" s="260" t="s">
        <v>16</v>
      </c>
      <c r="D29" s="260" t="s">
        <v>53</v>
      </c>
      <c r="E29" s="247" t="s">
        <v>2872</v>
      </c>
      <c r="F29" s="260" t="s">
        <v>55</v>
      </c>
      <c r="G29" s="262" t="s">
        <v>2911</v>
      </c>
      <c r="H29" s="260" t="s">
        <v>2136</v>
      </c>
      <c r="I29" s="263" t="s">
        <v>22</v>
      </c>
      <c r="J29" s="270">
        <v>80</v>
      </c>
      <c r="K29" s="270">
        <v>80</v>
      </c>
      <c r="L29" s="270">
        <v>35.2</v>
      </c>
      <c r="M29" s="249">
        <v>3.2</v>
      </c>
      <c r="N29" s="281"/>
      <c r="O29" s="282"/>
      <c r="P29" s="283"/>
      <c r="Q29" s="274"/>
      <c r="R29" s="276"/>
      <c r="S29" s="284"/>
      <c r="T29" s="284"/>
      <c r="U29" s="284"/>
      <c r="V29" s="284"/>
      <c r="W29" s="284"/>
      <c r="X29" s="285"/>
      <c r="Y29" s="276"/>
      <c r="Z29" s="274"/>
      <c r="AA29" s="274"/>
    </row>
    <row r="30" s="243" customFormat="1" ht="26.4" spans="1:27">
      <c r="A30" s="274" t="s">
        <v>3141</v>
      </c>
      <c r="B30" s="276" t="s">
        <v>108</v>
      </c>
      <c r="C30" s="260" t="s">
        <v>16</v>
      </c>
      <c r="D30" s="260" t="s">
        <v>53</v>
      </c>
      <c r="E30" s="247" t="s">
        <v>2872</v>
      </c>
      <c r="F30" s="260" t="s">
        <v>55</v>
      </c>
      <c r="G30" s="278" t="s">
        <v>3159</v>
      </c>
      <c r="H30" s="278" t="s">
        <v>2158</v>
      </c>
      <c r="I30" s="263" t="s">
        <v>22</v>
      </c>
      <c r="J30" s="249">
        <v>6</v>
      </c>
      <c r="K30" s="292">
        <v>2</v>
      </c>
      <c r="L30" s="292">
        <v>20.4</v>
      </c>
      <c r="M30" s="249">
        <v>3.2</v>
      </c>
      <c r="N30" s="281"/>
      <c r="O30" s="282"/>
      <c r="P30" s="283"/>
      <c r="Q30" s="274"/>
      <c r="R30" s="276"/>
      <c r="S30" s="284"/>
      <c r="T30" s="284"/>
      <c r="U30" s="284"/>
      <c r="V30" s="284"/>
      <c r="W30" s="284"/>
      <c r="X30" s="285"/>
      <c r="Y30" s="276"/>
      <c r="Z30" s="274"/>
      <c r="AA30" s="274"/>
    </row>
    <row r="31" s="243" customFormat="1" ht="26.4" spans="1:27">
      <c r="A31" s="274" t="s">
        <v>3141</v>
      </c>
      <c r="B31" s="276" t="s">
        <v>109</v>
      </c>
      <c r="C31" s="260" t="s">
        <v>16</v>
      </c>
      <c r="D31" s="260" t="s">
        <v>53</v>
      </c>
      <c r="E31" s="247" t="s">
        <v>2872</v>
      </c>
      <c r="F31" s="260" t="s">
        <v>55</v>
      </c>
      <c r="G31" s="278" t="s">
        <v>3160</v>
      </c>
      <c r="H31" s="278" t="s">
        <v>3013</v>
      </c>
      <c r="I31" s="263" t="s">
        <v>22</v>
      </c>
      <c r="J31" s="249">
        <v>2</v>
      </c>
      <c r="K31" s="292">
        <v>1</v>
      </c>
      <c r="L31" s="292">
        <v>3.6</v>
      </c>
      <c r="M31" s="249">
        <v>3.2</v>
      </c>
      <c r="N31" s="281"/>
      <c r="O31" s="282"/>
      <c r="P31" s="283"/>
      <c r="Q31" s="274"/>
      <c r="R31" s="276"/>
      <c r="S31" s="284"/>
      <c r="T31" s="284"/>
      <c r="U31" s="284"/>
      <c r="V31" s="284"/>
      <c r="W31" s="284"/>
      <c r="X31" s="285"/>
      <c r="Y31" s="276"/>
      <c r="Z31" s="274"/>
      <c r="AA31" s="274"/>
    </row>
    <row r="32" s="243" customFormat="1" ht="26.4" spans="1:27">
      <c r="A32" s="274" t="s">
        <v>3141</v>
      </c>
      <c r="B32" s="276" t="s">
        <v>111</v>
      </c>
      <c r="C32" s="260" t="s">
        <v>16</v>
      </c>
      <c r="D32" s="260" t="s">
        <v>53</v>
      </c>
      <c r="E32" s="247" t="s">
        <v>2872</v>
      </c>
      <c r="F32" s="260" t="s">
        <v>55</v>
      </c>
      <c r="G32" s="278" t="s">
        <v>2912</v>
      </c>
      <c r="H32" s="278" t="s">
        <v>2913</v>
      </c>
      <c r="I32" s="263" t="s">
        <v>22</v>
      </c>
      <c r="J32" s="249">
        <v>8</v>
      </c>
      <c r="K32" s="270">
        <v>8</v>
      </c>
      <c r="L32" s="270">
        <v>16</v>
      </c>
      <c r="M32" s="249">
        <v>3.1</v>
      </c>
      <c r="N32" s="281"/>
      <c r="O32" s="282"/>
      <c r="P32" s="283"/>
      <c r="Q32" s="274"/>
      <c r="R32" s="276"/>
      <c r="S32" s="284"/>
      <c r="T32" s="284"/>
      <c r="U32" s="284"/>
      <c r="V32" s="284"/>
      <c r="W32" s="284"/>
      <c r="X32" s="285"/>
      <c r="Y32" s="276"/>
      <c r="Z32" s="274"/>
      <c r="AA32" s="274"/>
    </row>
    <row r="33" s="243" customFormat="1" ht="26.4" spans="1:27">
      <c r="A33" s="274" t="s">
        <v>3141</v>
      </c>
      <c r="B33" s="276" t="s">
        <v>112</v>
      </c>
      <c r="C33" s="260" t="s">
        <v>16</v>
      </c>
      <c r="D33" s="260" t="s">
        <v>53</v>
      </c>
      <c r="E33" s="247" t="s">
        <v>2872</v>
      </c>
      <c r="F33" s="260" t="s">
        <v>55</v>
      </c>
      <c r="G33" s="262" t="s">
        <v>2914</v>
      </c>
      <c r="H33" s="260" t="s">
        <v>2884</v>
      </c>
      <c r="I33" s="263" t="s">
        <v>22</v>
      </c>
      <c r="J33" s="270">
        <v>8</v>
      </c>
      <c r="K33" s="292">
        <v>2</v>
      </c>
      <c r="L33" s="292">
        <v>6</v>
      </c>
      <c r="M33" s="249">
        <v>3.1</v>
      </c>
      <c r="N33" s="281"/>
      <c r="O33" s="282"/>
      <c r="P33" s="283"/>
      <c r="Q33" s="274"/>
      <c r="R33" s="276"/>
      <c r="S33" s="284"/>
      <c r="T33" s="284"/>
      <c r="U33" s="284"/>
      <c r="V33" s="284"/>
      <c r="W33" s="284"/>
      <c r="X33" s="285"/>
      <c r="Y33" s="276"/>
      <c r="Z33" s="274"/>
      <c r="AA33" s="274"/>
    </row>
    <row r="34" s="243" customFormat="1" ht="26.4" spans="1:27">
      <c r="A34" s="274" t="s">
        <v>3141</v>
      </c>
      <c r="B34" s="276" t="s">
        <v>113</v>
      </c>
      <c r="C34" s="260" t="s">
        <v>16</v>
      </c>
      <c r="D34" s="260" t="s">
        <v>53</v>
      </c>
      <c r="E34" s="247" t="s">
        <v>2872</v>
      </c>
      <c r="F34" s="260" t="s">
        <v>55</v>
      </c>
      <c r="G34" s="262" t="s">
        <v>3161</v>
      </c>
      <c r="H34" s="260" t="s">
        <v>3162</v>
      </c>
      <c r="I34" s="263" t="s">
        <v>22</v>
      </c>
      <c r="J34" s="270">
        <v>19</v>
      </c>
      <c r="K34" s="292">
        <v>4</v>
      </c>
      <c r="L34" s="292">
        <v>9120</v>
      </c>
      <c r="M34" s="249">
        <v>3.2</v>
      </c>
      <c r="N34" s="281"/>
      <c r="O34" s="282"/>
      <c r="P34" s="283"/>
      <c r="Q34" s="274"/>
      <c r="R34" s="276"/>
      <c r="S34" s="284"/>
      <c r="T34" s="284"/>
      <c r="U34" s="284"/>
      <c r="V34" s="284"/>
      <c r="W34" s="284"/>
      <c r="X34" s="285"/>
      <c r="Y34" s="276"/>
      <c r="Z34" s="274"/>
      <c r="AA34" s="274"/>
    </row>
    <row r="35" s="243" customFormat="1" ht="26.4" spans="1:27">
      <c r="A35" s="274" t="s">
        <v>3141</v>
      </c>
      <c r="B35" s="276" t="s">
        <v>116</v>
      </c>
      <c r="C35" s="260" t="s">
        <v>16</v>
      </c>
      <c r="D35" s="260" t="s">
        <v>53</v>
      </c>
      <c r="E35" s="247" t="s">
        <v>2872</v>
      </c>
      <c r="F35" s="260" t="s">
        <v>55</v>
      </c>
      <c r="G35" s="262" t="s">
        <v>3163</v>
      </c>
      <c r="H35" s="260" t="s">
        <v>3164</v>
      </c>
      <c r="I35" s="263" t="s">
        <v>22</v>
      </c>
      <c r="J35" s="270">
        <v>19</v>
      </c>
      <c r="K35" s="292">
        <v>4</v>
      </c>
      <c r="L35" s="292">
        <v>6026.4</v>
      </c>
      <c r="M35" s="249">
        <v>3.2</v>
      </c>
      <c r="N35" s="281"/>
      <c r="O35" s="282"/>
      <c r="P35" s="283"/>
      <c r="Q35" s="274"/>
      <c r="R35" s="276"/>
      <c r="S35" s="284"/>
      <c r="T35" s="284"/>
      <c r="U35" s="284"/>
      <c r="V35" s="284"/>
      <c r="W35" s="284"/>
      <c r="X35" s="285"/>
      <c r="Y35" s="276"/>
      <c r="Z35" s="274"/>
      <c r="AA35" s="274"/>
    </row>
    <row r="36" s="243" customFormat="1" ht="26.4" spans="1:27">
      <c r="A36" s="274" t="s">
        <v>3141</v>
      </c>
      <c r="B36" s="276" t="s">
        <v>117</v>
      </c>
      <c r="C36" s="260" t="s">
        <v>16</v>
      </c>
      <c r="D36" s="260" t="s">
        <v>53</v>
      </c>
      <c r="E36" s="247" t="s">
        <v>2872</v>
      </c>
      <c r="F36" s="260" t="s">
        <v>55</v>
      </c>
      <c r="G36" s="262" t="s">
        <v>3165</v>
      </c>
      <c r="H36" s="260" t="s">
        <v>3013</v>
      </c>
      <c r="I36" s="263" t="s">
        <v>22</v>
      </c>
      <c r="J36" s="270">
        <v>19</v>
      </c>
      <c r="K36" s="292">
        <v>4</v>
      </c>
      <c r="L36" s="292">
        <v>4605.6</v>
      </c>
      <c r="M36" s="249">
        <v>3.2</v>
      </c>
      <c r="N36" s="281"/>
      <c r="O36" s="282"/>
      <c r="P36" s="283"/>
      <c r="Q36" s="274"/>
      <c r="R36" s="276"/>
      <c r="S36" s="284"/>
      <c r="T36" s="284"/>
      <c r="U36" s="284"/>
      <c r="V36" s="284"/>
      <c r="W36" s="284"/>
      <c r="X36" s="285"/>
      <c r="Y36" s="276"/>
      <c r="Z36" s="274"/>
      <c r="AA36" s="274"/>
    </row>
    <row r="37" s="243" customFormat="1" ht="26.4" spans="1:27">
      <c r="A37" s="274" t="s">
        <v>3141</v>
      </c>
      <c r="B37" s="276" t="s">
        <v>118</v>
      </c>
      <c r="C37" s="260" t="s">
        <v>16</v>
      </c>
      <c r="D37" s="260" t="s">
        <v>53</v>
      </c>
      <c r="E37" s="247" t="s">
        <v>2872</v>
      </c>
      <c r="F37" s="260" t="s">
        <v>55</v>
      </c>
      <c r="G37" s="262" t="s">
        <v>3166</v>
      </c>
      <c r="H37" s="260" t="s">
        <v>3013</v>
      </c>
      <c r="I37" s="263" t="s">
        <v>22</v>
      </c>
      <c r="J37" s="270">
        <v>14</v>
      </c>
      <c r="K37" s="292">
        <v>4</v>
      </c>
      <c r="L37" s="292">
        <v>64.8</v>
      </c>
      <c r="M37" s="249">
        <v>3.2</v>
      </c>
      <c r="N37" s="281"/>
      <c r="O37" s="282"/>
      <c r="P37" s="283"/>
      <c r="Q37" s="274"/>
      <c r="R37" s="276"/>
      <c r="S37" s="284"/>
      <c r="T37" s="284"/>
      <c r="U37" s="284"/>
      <c r="V37" s="284"/>
      <c r="W37" s="284"/>
      <c r="X37" s="285"/>
      <c r="Y37" s="276"/>
      <c r="Z37" s="274"/>
      <c r="AA37" s="274"/>
    </row>
    <row r="38" s="243" customFormat="1" ht="26.4" spans="1:27">
      <c r="A38" s="274" t="s">
        <v>3141</v>
      </c>
      <c r="B38" s="276" t="s">
        <v>120</v>
      </c>
      <c r="C38" s="260" t="s">
        <v>16</v>
      </c>
      <c r="D38" s="260" t="s">
        <v>53</v>
      </c>
      <c r="E38" s="247" t="s">
        <v>2872</v>
      </c>
      <c r="F38" s="260" t="s">
        <v>55</v>
      </c>
      <c r="G38" s="262" t="s">
        <v>3167</v>
      </c>
      <c r="H38" s="260" t="s">
        <v>3013</v>
      </c>
      <c r="I38" s="263" t="s">
        <v>22</v>
      </c>
      <c r="J38" s="270">
        <v>2</v>
      </c>
      <c r="K38" s="292">
        <v>1</v>
      </c>
      <c r="L38" s="292">
        <v>4.8</v>
      </c>
      <c r="M38" s="249">
        <v>3.2</v>
      </c>
      <c r="N38" s="281"/>
      <c r="O38" s="282"/>
      <c r="P38" s="283"/>
      <c r="Q38" s="274"/>
      <c r="R38" s="276"/>
      <c r="S38" s="284"/>
      <c r="T38" s="284"/>
      <c r="U38" s="284"/>
      <c r="V38" s="284"/>
      <c r="W38" s="284"/>
      <c r="X38" s="285"/>
      <c r="Y38" s="276"/>
      <c r="Z38" s="274"/>
      <c r="AA38" s="274"/>
    </row>
    <row r="39" s="243" customFormat="1" ht="26.4" spans="1:27">
      <c r="A39" s="274" t="s">
        <v>3141</v>
      </c>
      <c r="B39" s="276" t="s">
        <v>122</v>
      </c>
      <c r="C39" s="260" t="s">
        <v>16</v>
      </c>
      <c r="D39" s="260" t="s">
        <v>53</v>
      </c>
      <c r="E39" s="247" t="s">
        <v>2872</v>
      </c>
      <c r="F39" s="260" t="s">
        <v>55</v>
      </c>
      <c r="G39" s="262" t="s">
        <v>3168</v>
      </c>
      <c r="H39" s="260" t="s">
        <v>3013</v>
      </c>
      <c r="I39" s="263" t="s">
        <v>22</v>
      </c>
      <c r="J39" s="270">
        <v>6</v>
      </c>
      <c r="K39" s="270">
        <v>6</v>
      </c>
      <c r="L39" s="270">
        <v>12</v>
      </c>
      <c r="M39" s="249">
        <v>3.2</v>
      </c>
      <c r="N39" s="281"/>
      <c r="O39" s="282"/>
      <c r="P39" s="283"/>
      <c r="Q39" s="274"/>
      <c r="R39" s="276"/>
      <c r="S39" s="284"/>
      <c r="T39" s="284"/>
      <c r="U39" s="284"/>
      <c r="V39" s="284"/>
      <c r="W39" s="284"/>
      <c r="X39" s="285"/>
      <c r="Y39" s="276"/>
      <c r="Z39" s="274"/>
      <c r="AA39" s="274"/>
    </row>
    <row r="40" s="243" customFormat="1" ht="26.4" spans="1:27">
      <c r="A40" s="274" t="s">
        <v>3141</v>
      </c>
      <c r="B40" s="276" t="s">
        <v>123</v>
      </c>
      <c r="C40" s="260" t="s">
        <v>16</v>
      </c>
      <c r="D40" s="260" t="s">
        <v>53</v>
      </c>
      <c r="E40" s="247" t="s">
        <v>2872</v>
      </c>
      <c r="F40" s="260" t="s">
        <v>55</v>
      </c>
      <c r="G40" s="262" t="s">
        <v>3169</v>
      </c>
      <c r="H40" s="260" t="s">
        <v>3013</v>
      </c>
      <c r="I40" s="263" t="s">
        <v>22</v>
      </c>
      <c r="J40" s="270">
        <v>2</v>
      </c>
      <c r="K40" s="270">
        <v>2</v>
      </c>
      <c r="L40" s="270">
        <v>2</v>
      </c>
      <c r="M40" s="249">
        <v>3.2</v>
      </c>
      <c r="N40" s="281"/>
      <c r="O40" s="282"/>
      <c r="P40" s="283"/>
      <c r="Q40" s="274"/>
      <c r="R40" s="276"/>
      <c r="S40" s="284"/>
      <c r="T40" s="284"/>
      <c r="U40" s="284"/>
      <c r="V40" s="284"/>
      <c r="W40" s="284"/>
      <c r="X40" s="285"/>
      <c r="Y40" s="276"/>
      <c r="Z40" s="274"/>
      <c r="AA40" s="274"/>
    </row>
    <row r="41" s="243" customFormat="1" ht="26.4" spans="1:27">
      <c r="A41" s="274" t="s">
        <v>3141</v>
      </c>
      <c r="B41" s="276" t="s">
        <v>124</v>
      </c>
      <c r="C41" s="260" t="s">
        <v>16</v>
      </c>
      <c r="D41" s="260" t="s">
        <v>53</v>
      </c>
      <c r="E41" s="247" t="s">
        <v>2872</v>
      </c>
      <c r="F41" s="260" t="s">
        <v>55</v>
      </c>
      <c r="G41" s="262" t="s">
        <v>2372</v>
      </c>
      <c r="H41" s="260" t="s">
        <v>2913</v>
      </c>
      <c r="I41" s="263" t="s">
        <v>22</v>
      </c>
      <c r="J41" s="270">
        <v>8</v>
      </c>
      <c r="K41" s="270">
        <v>8</v>
      </c>
      <c r="L41" s="270">
        <v>16</v>
      </c>
      <c r="M41" s="249">
        <v>3.1</v>
      </c>
      <c r="N41" s="281"/>
      <c r="O41" s="282"/>
      <c r="P41" s="283"/>
      <c r="Q41" s="274"/>
      <c r="R41" s="276"/>
      <c r="S41" s="284"/>
      <c r="T41" s="284"/>
      <c r="U41" s="284"/>
      <c r="V41" s="284"/>
      <c r="W41" s="284"/>
      <c r="X41" s="285"/>
      <c r="Y41" s="276"/>
      <c r="Z41" s="274"/>
      <c r="AA41" s="274"/>
    </row>
    <row r="42" s="243" customFormat="1" ht="26.4" spans="1:27">
      <c r="A42" s="274" t="s">
        <v>3141</v>
      </c>
      <c r="B42" s="276" t="s">
        <v>126</v>
      </c>
      <c r="C42" s="260" t="s">
        <v>16</v>
      </c>
      <c r="D42" s="260" t="s">
        <v>53</v>
      </c>
      <c r="E42" s="247" t="s">
        <v>2872</v>
      </c>
      <c r="F42" s="260" t="s">
        <v>55</v>
      </c>
      <c r="G42" s="262" t="s">
        <v>3170</v>
      </c>
      <c r="H42" s="260" t="s">
        <v>3013</v>
      </c>
      <c r="I42" s="263" t="s">
        <v>22</v>
      </c>
      <c r="J42" s="270">
        <v>8</v>
      </c>
      <c r="K42" s="292">
        <v>2</v>
      </c>
      <c r="L42" s="292">
        <v>816</v>
      </c>
      <c r="M42" s="249">
        <v>3.2</v>
      </c>
      <c r="N42" s="281"/>
      <c r="O42" s="282"/>
      <c r="P42" s="283"/>
      <c r="Q42" s="274"/>
      <c r="R42" s="276"/>
      <c r="S42" s="284"/>
      <c r="T42" s="284"/>
      <c r="U42" s="284"/>
      <c r="V42" s="284"/>
      <c r="W42" s="284"/>
      <c r="X42" s="285"/>
      <c r="Y42" s="276"/>
      <c r="Z42" s="274"/>
      <c r="AA42" s="274"/>
    </row>
    <row r="43" s="243" customFormat="1" ht="26.4" spans="1:27">
      <c r="A43" s="274" t="s">
        <v>3141</v>
      </c>
      <c r="B43" s="276" t="s">
        <v>127</v>
      </c>
      <c r="C43" s="260" t="s">
        <v>16</v>
      </c>
      <c r="D43" s="260" t="s">
        <v>53</v>
      </c>
      <c r="E43" s="247" t="s">
        <v>2872</v>
      </c>
      <c r="F43" s="260" t="s">
        <v>55</v>
      </c>
      <c r="G43" s="262" t="s">
        <v>3171</v>
      </c>
      <c r="H43" s="260" t="s">
        <v>3172</v>
      </c>
      <c r="I43" s="263" t="s">
        <v>22</v>
      </c>
      <c r="J43" s="270">
        <v>8</v>
      </c>
      <c r="K43" s="270">
        <v>8</v>
      </c>
      <c r="L43" s="270">
        <v>2</v>
      </c>
      <c r="M43" s="249">
        <v>3.1</v>
      </c>
      <c r="N43" s="281"/>
      <c r="O43" s="282"/>
      <c r="P43" s="283"/>
      <c r="Q43" s="274"/>
      <c r="R43" s="276"/>
      <c r="S43" s="284"/>
      <c r="T43" s="284"/>
      <c r="U43" s="284"/>
      <c r="V43" s="284"/>
      <c r="W43" s="284"/>
      <c r="X43" s="285"/>
      <c r="Y43" s="276"/>
      <c r="Z43" s="274"/>
      <c r="AA43" s="274"/>
    </row>
    <row r="44" s="243" customFormat="1" ht="26.4" spans="1:27">
      <c r="A44" s="274" t="s">
        <v>3141</v>
      </c>
      <c r="B44" s="276" t="s">
        <v>129</v>
      </c>
      <c r="C44" s="260" t="s">
        <v>16</v>
      </c>
      <c r="D44" s="260" t="s">
        <v>53</v>
      </c>
      <c r="E44" s="247" t="s">
        <v>2872</v>
      </c>
      <c r="F44" s="260" t="s">
        <v>55</v>
      </c>
      <c r="G44" s="262" t="s">
        <v>3028</v>
      </c>
      <c r="H44" s="260" t="s">
        <v>3013</v>
      </c>
      <c r="I44" s="263" t="s">
        <v>22</v>
      </c>
      <c r="J44" s="270">
        <v>8</v>
      </c>
      <c r="K44" s="292">
        <v>2</v>
      </c>
      <c r="L44" s="292">
        <v>2686.8</v>
      </c>
      <c r="M44" s="249">
        <v>3.2</v>
      </c>
      <c r="N44" s="281"/>
      <c r="O44" s="282"/>
      <c r="P44" s="283"/>
      <c r="Q44" s="274"/>
      <c r="R44" s="276"/>
      <c r="S44" s="284"/>
      <c r="T44" s="284"/>
      <c r="U44" s="284"/>
      <c r="V44" s="284"/>
      <c r="W44" s="284"/>
      <c r="X44" s="285"/>
      <c r="Y44" s="276"/>
      <c r="Z44" s="274"/>
      <c r="AA44" s="274"/>
    </row>
    <row r="45" s="243" customFormat="1" ht="26.4" spans="1:27">
      <c r="A45" s="274" t="s">
        <v>3141</v>
      </c>
      <c r="B45" s="276" t="s">
        <v>130</v>
      </c>
      <c r="C45" s="260" t="s">
        <v>16</v>
      </c>
      <c r="D45" s="260" t="s">
        <v>53</v>
      </c>
      <c r="E45" s="247" t="s">
        <v>2872</v>
      </c>
      <c r="F45" s="260" t="s">
        <v>55</v>
      </c>
      <c r="G45" s="262" t="s">
        <v>3173</v>
      </c>
      <c r="H45" s="260" t="s">
        <v>3013</v>
      </c>
      <c r="I45" s="263" t="s">
        <v>22</v>
      </c>
      <c r="J45" s="270">
        <v>8</v>
      </c>
      <c r="K45" s="292">
        <v>2</v>
      </c>
      <c r="L45" s="292">
        <v>1183.2</v>
      </c>
      <c r="M45" s="249">
        <v>3.2</v>
      </c>
      <c r="N45" s="281"/>
      <c r="O45" s="282"/>
      <c r="P45" s="283"/>
      <c r="Q45" s="274"/>
      <c r="R45" s="276"/>
      <c r="S45" s="284"/>
      <c r="T45" s="284"/>
      <c r="U45" s="284"/>
      <c r="V45" s="284"/>
      <c r="W45" s="284"/>
      <c r="X45" s="285"/>
      <c r="Y45" s="276"/>
      <c r="Z45" s="274"/>
      <c r="AA45" s="274"/>
    </row>
    <row r="46" s="243" customFormat="1" ht="26.4" spans="1:27">
      <c r="A46" s="274" t="s">
        <v>3141</v>
      </c>
      <c r="B46" s="276" t="s">
        <v>131</v>
      </c>
      <c r="C46" s="260" t="s">
        <v>16</v>
      </c>
      <c r="D46" s="260" t="s">
        <v>53</v>
      </c>
      <c r="E46" s="247" t="s">
        <v>2872</v>
      </c>
      <c r="F46" s="260" t="s">
        <v>55</v>
      </c>
      <c r="G46" s="262" t="s">
        <v>3174</v>
      </c>
      <c r="H46" s="260" t="s">
        <v>3013</v>
      </c>
      <c r="I46" s="263" t="s">
        <v>22</v>
      </c>
      <c r="J46" s="270">
        <v>16</v>
      </c>
      <c r="K46" s="292">
        <v>4</v>
      </c>
      <c r="L46" s="292">
        <v>25752</v>
      </c>
      <c r="M46" s="249">
        <v>3.2</v>
      </c>
      <c r="N46" s="281"/>
      <c r="O46" s="282"/>
      <c r="P46" s="283"/>
      <c r="Q46" s="274"/>
      <c r="R46" s="276"/>
      <c r="S46" s="284"/>
      <c r="T46" s="284"/>
      <c r="U46" s="284"/>
      <c r="V46" s="284"/>
      <c r="W46" s="284"/>
      <c r="X46" s="285"/>
      <c r="Y46" s="276"/>
      <c r="Z46" s="274"/>
      <c r="AA46" s="274"/>
    </row>
    <row r="47" s="243" customFormat="1" ht="26.4" spans="1:27">
      <c r="A47" s="274" t="s">
        <v>3141</v>
      </c>
      <c r="B47" s="276" t="s">
        <v>132</v>
      </c>
      <c r="C47" s="260" t="s">
        <v>16</v>
      </c>
      <c r="D47" s="260" t="s">
        <v>53</v>
      </c>
      <c r="E47" s="247" t="s">
        <v>2872</v>
      </c>
      <c r="F47" s="260" t="s">
        <v>55</v>
      </c>
      <c r="G47" s="262" t="s">
        <v>3175</v>
      </c>
      <c r="H47" s="260" t="s">
        <v>3013</v>
      </c>
      <c r="I47" s="263" t="s">
        <v>22</v>
      </c>
      <c r="J47" s="270">
        <v>8</v>
      </c>
      <c r="K47" s="292">
        <v>2</v>
      </c>
      <c r="L47" s="292">
        <v>1984.8</v>
      </c>
      <c r="M47" s="249">
        <v>3.2</v>
      </c>
      <c r="N47" s="281"/>
      <c r="O47" s="282"/>
      <c r="P47" s="283"/>
      <c r="Q47" s="274"/>
      <c r="R47" s="276"/>
      <c r="S47" s="284"/>
      <c r="T47" s="284"/>
      <c r="U47" s="284"/>
      <c r="V47" s="284"/>
      <c r="W47" s="284"/>
      <c r="X47" s="285"/>
      <c r="Y47" s="276"/>
      <c r="Z47" s="274"/>
      <c r="AA47" s="274"/>
    </row>
    <row r="48" s="243" customFormat="1" ht="26.4" spans="1:27">
      <c r="A48" s="274" t="s">
        <v>3141</v>
      </c>
      <c r="B48" s="276" t="s">
        <v>135</v>
      </c>
      <c r="C48" s="260" t="s">
        <v>16</v>
      </c>
      <c r="D48" s="260" t="s">
        <v>53</v>
      </c>
      <c r="E48" s="247" t="s">
        <v>2872</v>
      </c>
      <c r="F48" s="260" t="s">
        <v>55</v>
      </c>
      <c r="G48" s="262" t="s">
        <v>3176</v>
      </c>
      <c r="H48" s="260" t="s">
        <v>3177</v>
      </c>
      <c r="I48" s="263" t="s">
        <v>22</v>
      </c>
      <c r="J48" s="270">
        <v>8</v>
      </c>
      <c r="K48" s="292">
        <v>2</v>
      </c>
      <c r="L48" s="292">
        <v>856.8</v>
      </c>
      <c r="M48" s="249">
        <v>3.2</v>
      </c>
      <c r="N48" s="281"/>
      <c r="O48" s="282"/>
      <c r="P48" s="283"/>
      <c r="Q48" s="274"/>
      <c r="R48" s="276"/>
      <c r="S48" s="284"/>
      <c r="T48" s="284"/>
      <c r="U48" s="284"/>
      <c r="V48" s="284"/>
      <c r="W48" s="284"/>
      <c r="X48" s="285"/>
      <c r="Y48" s="276"/>
      <c r="Z48" s="274"/>
      <c r="AA48" s="274"/>
    </row>
    <row r="49" s="243" customFormat="1" ht="26.4" spans="1:27">
      <c r="A49" s="274" t="s">
        <v>3141</v>
      </c>
      <c r="B49" s="276" t="s">
        <v>137</v>
      </c>
      <c r="C49" s="260" t="s">
        <v>16</v>
      </c>
      <c r="D49" s="260" t="s">
        <v>53</v>
      </c>
      <c r="E49" s="247" t="s">
        <v>2872</v>
      </c>
      <c r="F49" s="260" t="s">
        <v>55</v>
      </c>
      <c r="G49" s="262" t="s">
        <v>3027</v>
      </c>
      <c r="H49" s="260" t="s">
        <v>2892</v>
      </c>
      <c r="I49" s="263" t="s">
        <v>22</v>
      </c>
      <c r="J49" s="270">
        <v>16</v>
      </c>
      <c r="K49" s="292">
        <v>4</v>
      </c>
      <c r="L49" s="292">
        <v>12</v>
      </c>
      <c r="M49" s="249">
        <v>3.1</v>
      </c>
      <c r="N49" s="281"/>
      <c r="O49" s="282"/>
      <c r="P49" s="283"/>
      <c r="Q49" s="274"/>
      <c r="R49" s="276"/>
      <c r="S49" s="284"/>
      <c r="T49" s="284"/>
      <c r="U49" s="284"/>
      <c r="V49" s="284"/>
      <c r="W49" s="284"/>
      <c r="X49" s="285"/>
      <c r="Y49" s="276"/>
      <c r="Z49" s="274"/>
      <c r="AA49" s="274"/>
    </row>
    <row r="50" s="243" customFormat="1" ht="26.4" spans="1:27">
      <c r="A50" s="274" t="s">
        <v>3141</v>
      </c>
      <c r="B50" s="276" t="s">
        <v>138</v>
      </c>
      <c r="C50" s="260" t="s">
        <v>16</v>
      </c>
      <c r="D50" s="260" t="s">
        <v>53</v>
      </c>
      <c r="E50" s="247" t="s">
        <v>2872</v>
      </c>
      <c r="F50" s="260" t="s">
        <v>55</v>
      </c>
      <c r="G50" s="262" t="s">
        <v>3109</v>
      </c>
      <c r="H50" s="260" t="s">
        <v>2892</v>
      </c>
      <c r="I50" s="263" t="s">
        <v>22</v>
      </c>
      <c r="J50" s="270">
        <v>24</v>
      </c>
      <c r="K50" s="292">
        <v>6</v>
      </c>
      <c r="L50" s="292">
        <v>1432.8</v>
      </c>
      <c r="M50" s="249">
        <v>3.1</v>
      </c>
      <c r="N50" s="281"/>
      <c r="O50" s="282"/>
      <c r="P50" s="283"/>
      <c r="Q50" s="274"/>
      <c r="R50" s="276"/>
      <c r="S50" s="284"/>
      <c r="T50" s="284"/>
      <c r="U50" s="284"/>
      <c r="V50" s="284"/>
      <c r="W50" s="284"/>
      <c r="X50" s="285"/>
      <c r="Y50" s="276"/>
      <c r="Z50" s="274"/>
      <c r="AA50" s="274"/>
    </row>
    <row r="51" s="243" customFormat="1" ht="26.4" spans="1:27">
      <c r="A51" s="274" t="s">
        <v>3141</v>
      </c>
      <c r="B51" s="276" t="s">
        <v>139</v>
      </c>
      <c r="C51" s="260" t="s">
        <v>16</v>
      </c>
      <c r="D51" s="260" t="s">
        <v>53</v>
      </c>
      <c r="E51" s="247" t="s">
        <v>2872</v>
      </c>
      <c r="F51" s="260" t="s">
        <v>55</v>
      </c>
      <c r="G51" s="262" t="s">
        <v>3178</v>
      </c>
      <c r="H51" s="260" t="s">
        <v>2892</v>
      </c>
      <c r="I51" s="263" t="s">
        <v>22</v>
      </c>
      <c r="J51" s="270">
        <v>8</v>
      </c>
      <c r="K51" s="270">
        <v>8</v>
      </c>
      <c r="L51" s="270">
        <v>2</v>
      </c>
      <c r="M51" s="249">
        <v>3.1</v>
      </c>
      <c r="N51" s="281"/>
      <c r="O51" s="282"/>
      <c r="P51" s="283"/>
      <c r="Q51" s="274"/>
      <c r="R51" s="276"/>
      <c r="S51" s="284"/>
      <c r="T51" s="284"/>
      <c r="U51" s="284"/>
      <c r="V51" s="284"/>
      <c r="W51" s="284"/>
      <c r="X51" s="285"/>
      <c r="Y51" s="276"/>
      <c r="Z51" s="274"/>
      <c r="AA51" s="274"/>
    </row>
    <row r="52" s="243" customFormat="1" ht="26.4" spans="1:27">
      <c r="A52" s="274" t="s">
        <v>3141</v>
      </c>
      <c r="B52" s="276" t="s">
        <v>141</v>
      </c>
      <c r="C52" s="260" t="s">
        <v>16</v>
      </c>
      <c r="D52" s="260" t="s">
        <v>53</v>
      </c>
      <c r="E52" s="247" t="s">
        <v>2872</v>
      </c>
      <c r="F52" s="260" t="s">
        <v>55</v>
      </c>
      <c r="G52" s="262" t="s">
        <v>3179</v>
      </c>
      <c r="H52" s="260" t="s">
        <v>2835</v>
      </c>
      <c r="I52" s="263" t="s">
        <v>22</v>
      </c>
      <c r="J52" s="270">
        <v>8</v>
      </c>
      <c r="K52" s="270">
        <v>8</v>
      </c>
      <c r="L52" s="270">
        <v>4</v>
      </c>
      <c r="M52" s="249">
        <v>3.1</v>
      </c>
      <c r="N52" s="281"/>
      <c r="O52" s="282"/>
      <c r="P52" s="283"/>
      <c r="Q52" s="274"/>
      <c r="R52" s="276"/>
      <c r="S52" s="284"/>
      <c r="T52" s="284"/>
      <c r="U52" s="284"/>
      <c r="V52" s="284"/>
      <c r="W52" s="284"/>
      <c r="X52" s="285"/>
      <c r="Y52" s="276"/>
      <c r="Z52" s="274"/>
      <c r="AA52" s="274"/>
    </row>
    <row r="53" s="243" customFormat="1" ht="26.4" spans="1:27">
      <c r="A53" s="274" t="s">
        <v>3141</v>
      </c>
      <c r="B53" s="276" t="s">
        <v>143</v>
      </c>
      <c r="C53" s="40" t="s">
        <v>16</v>
      </c>
      <c r="D53" s="40" t="s">
        <v>89</v>
      </c>
      <c r="E53" s="247" t="s">
        <v>2872</v>
      </c>
      <c r="F53" s="40" t="s">
        <v>2927</v>
      </c>
      <c r="G53" s="262" t="s">
        <v>3040</v>
      </c>
      <c r="H53" s="260" t="s">
        <v>2907</v>
      </c>
      <c r="I53" s="263" t="s">
        <v>22</v>
      </c>
      <c r="J53" s="270">
        <v>19</v>
      </c>
      <c r="K53" s="270">
        <v>0</v>
      </c>
      <c r="L53" s="270">
        <v>44</v>
      </c>
      <c r="M53" s="249">
        <v>3.1</v>
      </c>
      <c r="N53" s="281"/>
      <c r="O53" s="282"/>
      <c r="P53" s="283"/>
      <c r="Q53" s="274"/>
      <c r="R53" s="276"/>
      <c r="S53" s="284"/>
      <c r="T53" s="284"/>
      <c r="U53" s="284"/>
      <c r="V53" s="284"/>
      <c r="W53" s="284"/>
      <c r="X53" s="285"/>
      <c r="Y53" s="276"/>
      <c r="Z53" s="274"/>
      <c r="AA53" s="274"/>
    </row>
    <row r="54" s="243" customFormat="1" ht="26.4" spans="1:27">
      <c r="A54" s="274" t="s">
        <v>3141</v>
      </c>
      <c r="B54" s="276" t="s">
        <v>145</v>
      </c>
      <c r="C54" s="40" t="s">
        <v>16</v>
      </c>
      <c r="D54" s="40" t="s">
        <v>89</v>
      </c>
      <c r="E54" s="247" t="s">
        <v>2872</v>
      </c>
      <c r="F54" s="40" t="s">
        <v>2927</v>
      </c>
      <c r="G54" s="262" t="s">
        <v>2928</v>
      </c>
      <c r="H54" s="260" t="s">
        <v>2907</v>
      </c>
      <c r="I54" s="263" t="s">
        <v>22</v>
      </c>
      <c r="J54" s="270">
        <v>20</v>
      </c>
      <c r="K54" s="270">
        <v>0</v>
      </c>
      <c r="L54" s="270">
        <v>46</v>
      </c>
      <c r="M54" s="249">
        <v>3.1</v>
      </c>
      <c r="N54" s="281"/>
      <c r="O54" s="282"/>
      <c r="P54" s="283"/>
      <c r="Q54" s="274"/>
      <c r="R54" s="276"/>
      <c r="S54" s="284"/>
      <c r="T54" s="284"/>
      <c r="U54" s="284"/>
      <c r="V54" s="284"/>
      <c r="W54" s="284"/>
      <c r="X54" s="285"/>
      <c r="Y54" s="276"/>
      <c r="Z54" s="274"/>
      <c r="AA54" s="274"/>
    </row>
    <row r="55" s="243" customFormat="1" ht="26.4" spans="1:27">
      <c r="A55" s="274" t="s">
        <v>3141</v>
      </c>
      <c r="B55" s="276" t="s">
        <v>146</v>
      </c>
      <c r="C55" s="40" t="s">
        <v>16</v>
      </c>
      <c r="D55" s="40" t="s">
        <v>89</v>
      </c>
      <c r="E55" s="247" t="s">
        <v>2872</v>
      </c>
      <c r="F55" s="40" t="s">
        <v>535</v>
      </c>
      <c r="G55" s="262" t="s">
        <v>2932</v>
      </c>
      <c r="H55" s="260" t="s">
        <v>2926</v>
      </c>
      <c r="I55" s="263" t="s">
        <v>22</v>
      </c>
      <c r="J55" s="270">
        <v>150</v>
      </c>
      <c r="K55" s="270">
        <v>0</v>
      </c>
      <c r="L55" s="270">
        <v>556.5</v>
      </c>
      <c r="M55" s="249">
        <v>3.2</v>
      </c>
      <c r="N55" s="281"/>
      <c r="O55" s="282"/>
      <c r="P55" s="283"/>
      <c r="Q55" s="274"/>
      <c r="R55" s="276"/>
      <c r="S55" s="284"/>
      <c r="T55" s="284"/>
      <c r="U55" s="284"/>
      <c r="V55" s="284"/>
      <c r="W55" s="284"/>
      <c r="X55" s="285"/>
      <c r="Y55" s="276"/>
      <c r="Z55" s="274"/>
      <c r="AA55" s="274"/>
    </row>
    <row r="56" s="243" customFormat="1" ht="26.4" spans="1:27">
      <c r="A56" s="274" t="s">
        <v>3141</v>
      </c>
      <c r="B56" s="276" t="s">
        <v>147</v>
      </c>
      <c r="C56" s="40" t="s">
        <v>16</v>
      </c>
      <c r="D56" s="40" t="s">
        <v>89</v>
      </c>
      <c r="E56" s="247" t="s">
        <v>2872</v>
      </c>
      <c r="F56" s="40" t="s">
        <v>535</v>
      </c>
      <c r="G56" s="262" t="s">
        <v>2939</v>
      </c>
      <c r="H56" s="260" t="s">
        <v>3046</v>
      </c>
      <c r="I56" s="263" t="s">
        <v>22</v>
      </c>
      <c r="J56" s="270">
        <v>20</v>
      </c>
      <c r="K56" s="270">
        <v>0</v>
      </c>
      <c r="L56" s="270">
        <v>105</v>
      </c>
      <c r="M56" s="249">
        <v>3.2</v>
      </c>
      <c r="N56" s="281"/>
      <c r="O56" s="282"/>
      <c r="P56" s="283"/>
      <c r="Q56" s="274"/>
      <c r="R56" s="276"/>
      <c r="S56" s="284"/>
      <c r="T56" s="284"/>
      <c r="U56" s="284"/>
      <c r="V56" s="284"/>
      <c r="W56" s="284"/>
      <c r="X56" s="285"/>
      <c r="Y56" s="276"/>
      <c r="Z56" s="274"/>
      <c r="AA56" s="274"/>
    </row>
    <row r="57" s="243" customFormat="1" ht="26.4" spans="1:27">
      <c r="A57" s="274" t="s">
        <v>3141</v>
      </c>
      <c r="B57" s="276" t="s">
        <v>148</v>
      </c>
      <c r="C57" s="40" t="s">
        <v>16</v>
      </c>
      <c r="D57" s="40" t="s">
        <v>89</v>
      </c>
      <c r="E57" s="247" t="s">
        <v>2872</v>
      </c>
      <c r="F57" s="40" t="s">
        <v>535</v>
      </c>
      <c r="G57" s="262" t="s">
        <v>2368</v>
      </c>
      <c r="H57" s="260" t="s">
        <v>2934</v>
      </c>
      <c r="I57" s="263" t="s">
        <v>22</v>
      </c>
      <c r="J57" s="270">
        <v>38</v>
      </c>
      <c r="K57" s="270">
        <v>0</v>
      </c>
      <c r="L57" s="270">
        <v>104</v>
      </c>
      <c r="M57" s="249">
        <v>3.1</v>
      </c>
      <c r="N57" s="281"/>
      <c r="O57" s="282"/>
      <c r="P57" s="283"/>
      <c r="Q57" s="274"/>
      <c r="R57" s="276"/>
      <c r="S57" s="284"/>
      <c r="T57" s="284"/>
      <c r="U57" s="284"/>
      <c r="V57" s="284"/>
      <c r="W57" s="284"/>
      <c r="X57" s="285"/>
      <c r="Y57" s="276"/>
      <c r="Z57" s="274"/>
      <c r="AA57" s="274"/>
    </row>
    <row r="58" s="243" customFormat="1" ht="26.4" spans="1:27">
      <c r="A58" s="274" t="s">
        <v>3141</v>
      </c>
      <c r="B58" s="276" t="s">
        <v>149</v>
      </c>
      <c r="C58" s="40" t="s">
        <v>16</v>
      </c>
      <c r="D58" s="40" t="s">
        <v>89</v>
      </c>
      <c r="E58" s="247" t="s">
        <v>2872</v>
      </c>
      <c r="F58" s="40" t="s">
        <v>535</v>
      </c>
      <c r="G58" s="262" t="s">
        <v>3055</v>
      </c>
      <c r="H58" s="260" t="s">
        <v>2835</v>
      </c>
      <c r="I58" s="263" t="s">
        <v>22</v>
      </c>
      <c r="J58" s="270">
        <v>19</v>
      </c>
      <c r="K58" s="270">
        <v>0</v>
      </c>
      <c r="L58" s="270">
        <v>44</v>
      </c>
      <c r="M58" s="249">
        <v>3.1</v>
      </c>
      <c r="N58" s="281"/>
      <c r="O58" s="282"/>
      <c r="P58" s="283"/>
      <c r="Q58" s="274"/>
      <c r="R58" s="276"/>
      <c r="S58" s="284"/>
      <c r="T58" s="284"/>
      <c r="U58" s="284"/>
      <c r="V58" s="284"/>
      <c r="W58" s="284"/>
      <c r="X58" s="285"/>
      <c r="Y58" s="276"/>
      <c r="Z58" s="274"/>
      <c r="AA58" s="274"/>
    </row>
    <row r="59" s="243" customFormat="1" ht="26.4" spans="1:27">
      <c r="A59" s="274" t="s">
        <v>3141</v>
      </c>
      <c r="B59" s="276" t="s">
        <v>150</v>
      </c>
      <c r="C59" s="40" t="s">
        <v>16</v>
      </c>
      <c r="D59" s="40" t="s">
        <v>89</v>
      </c>
      <c r="E59" s="247" t="s">
        <v>2872</v>
      </c>
      <c r="F59" s="40" t="s">
        <v>535</v>
      </c>
      <c r="G59" s="262" t="s">
        <v>3180</v>
      </c>
      <c r="H59" s="260" t="s">
        <v>3046</v>
      </c>
      <c r="I59" s="263" t="s">
        <v>22</v>
      </c>
      <c r="J59" s="270">
        <v>19</v>
      </c>
      <c r="K59" s="270">
        <v>0</v>
      </c>
      <c r="L59" s="270">
        <v>135</v>
      </c>
      <c r="M59" s="249">
        <v>3.2</v>
      </c>
      <c r="N59" s="281"/>
      <c r="O59" s="282"/>
      <c r="P59" s="283"/>
      <c r="Q59" s="274"/>
      <c r="R59" s="276"/>
      <c r="S59" s="284"/>
      <c r="T59" s="284"/>
      <c r="U59" s="284"/>
      <c r="V59" s="284"/>
      <c r="W59" s="284"/>
      <c r="X59" s="285"/>
      <c r="Y59" s="276"/>
      <c r="Z59" s="274"/>
      <c r="AA59" s="274"/>
    </row>
    <row r="60" s="243" customFormat="1" ht="26.4" spans="1:27">
      <c r="A60" s="274" t="s">
        <v>3141</v>
      </c>
      <c r="B60" s="276" t="s">
        <v>152</v>
      </c>
      <c r="C60" s="40" t="s">
        <v>16</v>
      </c>
      <c r="D60" s="40" t="s">
        <v>89</v>
      </c>
      <c r="E60" s="247" t="s">
        <v>2872</v>
      </c>
      <c r="F60" s="40" t="s">
        <v>535</v>
      </c>
      <c r="G60" s="262" t="s">
        <v>3181</v>
      </c>
      <c r="H60" s="260" t="s">
        <v>3182</v>
      </c>
      <c r="I60" s="263" t="s">
        <v>22</v>
      </c>
      <c r="J60" s="270">
        <v>1</v>
      </c>
      <c r="K60" s="270">
        <v>0</v>
      </c>
      <c r="L60" s="270">
        <v>7</v>
      </c>
      <c r="M60" s="249">
        <v>3.1</v>
      </c>
      <c r="N60" s="281"/>
      <c r="O60" s="282"/>
      <c r="P60" s="283"/>
      <c r="Q60" s="274"/>
      <c r="R60" s="276"/>
      <c r="S60" s="284"/>
      <c r="T60" s="284"/>
      <c r="U60" s="284"/>
      <c r="V60" s="284"/>
      <c r="W60" s="284"/>
      <c r="X60" s="285"/>
      <c r="Y60" s="276"/>
      <c r="Z60" s="274"/>
      <c r="AA60" s="274"/>
    </row>
    <row r="61" s="243" customFormat="1" ht="26.4" spans="1:27">
      <c r="A61" s="274" t="s">
        <v>3141</v>
      </c>
      <c r="B61" s="276" t="s">
        <v>154</v>
      </c>
      <c r="C61" s="40" t="s">
        <v>16</v>
      </c>
      <c r="D61" s="40" t="s">
        <v>89</v>
      </c>
      <c r="E61" s="247" t="s">
        <v>2872</v>
      </c>
      <c r="F61" s="40" t="s">
        <v>3183</v>
      </c>
      <c r="G61" s="262" t="s">
        <v>2453</v>
      </c>
      <c r="H61" s="260" t="s">
        <v>2926</v>
      </c>
      <c r="I61" s="263" t="s">
        <v>22</v>
      </c>
      <c r="J61" s="270">
        <v>19</v>
      </c>
      <c r="K61" s="270">
        <v>0</v>
      </c>
      <c r="L61" s="270">
        <v>17</v>
      </c>
      <c r="M61" s="249">
        <v>3.1</v>
      </c>
      <c r="N61" s="281"/>
      <c r="O61" s="282"/>
      <c r="P61" s="283"/>
      <c r="Q61" s="274"/>
      <c r="R61" s="276"/>
      <c r="S61" s="284"/>
      <c r="T61" s="284"/>
      <c r="U61" s="284"/>
      <c r="V61" s="284"/>
      <c r="W61" s="284"/>
      <c r="X61" s="285"/>
      <c r="Y61" s="276"/>
      <c r="Z61" s="274"/>
      <c r="AA61" s="274"/>
    </row>
    <row r="62" s="243" customFormat="1" ht="26.4" spans="1:27">
      <c r="A62" s="274" t="s">
        <v>3141</v>
      </c>
      <c r="B62" s="276" t="s">
        <v>156</v>
      </c>
      <c r="C62" s="40" t="s">
        <v>16</v>
      </c>
      <c r="D62" s="40" t="s">
        <v>89</v>
      </c>
      <c r="E62" s="247" t="s">
        <v>2872</v>
      </c>
      <c r="F62" s="40" t="s">
        <v>535</v>
      </c>
      <c r="G62" s="262" t="s">
        <v>2935</v>
      </c>
      <c r="H62" s="260" t="s">
        <v>2841</v>
      </c>
      <c r="I62" s="263" t="s">
        <v>22</v>
      </c>
      <c r="J62" s="270">
        <v>20</v>
      </c>
      <c r="K62" s="270">
        <v>0</v>
      </c>
      <c r="L62" s="270">
        <v>47</v>
      </c>
      <c r="M62" s="249">
        <v>3.1</v>
      </c>
      <c r="N62" s="281"/>
      <c r="O62" s="282"/>
      <c r="P62" s="283"/>
      <c r="Q62" s="274"/>
      <c r="R62" s="276"/>
      <c r="S62" s="284"/>
      <c r="T62" s="284"/>
      <c r="U62" s="284"/>
      <c r="V62" s="284"/>
      <c r="W62" s="284"/>
      <c r="X62" s="285"/>
      <c r="Y62" s="276"/>
      <c r="Z62" s="274"/>
      <c r="AA62" s="274"/>
    </row>
    <row r="63" s="243" customFormat="1" ht="26.4" spans="1:27">
      <c r="A63" s="274" t="s">
        <v>3141</v>
      </c>
      <c r="B63" s="276" t="s">
        <v>158</v>
      </c>
      <c r="C63" s="40" t="s">
        <v>16</v>
      </c>
      <c r="D63" s="40" t="s">
        <v>89</v>
      </c>
      <c r="E63" s="247" t="s">
        <v>2872</v>
      </c>
      <c r="F63" s="40" t="s">
        <v>535</v>
      </c>
      <c r="G63" s="262" t="s">
        <v>3184</v>
      </c>
      <c r="H63" s="260" t="s">
        <v>2841</v>
      </c>
      <c r="I63" s="263" t="s">
        <v>22</v>
      </c>
      <c r="J63" s="270">
        <v>40</v>
      </c>
      <c r="K63" s="270">
        <v>0</v>
      </c>
      <c r="L63" s="270">
        <v>1364</v>
      </c>
      <c r="M63" s="249">
        <v>3.1</v>
      </c>
      <c r="N63" s="281"/>
      <c r="O63" s="282"/>
      <c r="P63" s="283"/>
      <c r="Q63" s="274"/>
      <c r="R63" s="276"/>
      <c r="S63" s="284"/>
      <c r="T63" s="284"/>
      <c r="U63" s="284"/>
      <c r="V63" s="284"/>
      <c r="W63" s="284"/>
      <c r="X63" s="285"/>
      <c r="Y63" s="276"/>
      <c r="Z63" s="274"/>
      <c r="AA63" s="274"/>
    </row>
    <row r="64" s="243" customFormat="1" ht="26.4" spans="1:27">
      <c r="A64" s="274" t="s">
        <v>3141</v>
      </c>
      <c r="B64" s="276" t="s">
        <v>160</v>
      </c>
      <c r="C64" s="40" t="s">
        <v>16</v>
      </c>
      <c r="D64" s="40" t="s">
        <v>89</v>
      </c>
      <c r="E64" s="247" t="s">
        <v>2872</v>
      </c>
      <c r="F64" s="40" t="s">
        <v>535</v>
      </c>
      <c r="G64" s="262" t="s">
        <v>2942</v>
      </c>
      <c r="H64" s="260" t="s">
        <v>2841</v>
      </c>
      <c r="I64" s="263" t="s">
        <v>22</v>
      </c>
      <c r="J64" s="270">
        <v>19</v>
      </c>
      <c r="K64" s="270">
        <v>0</v>
      </c>
      <c r="L64" s="270">
        <v>10</v>
      </c>
      <c r="M64" s="249">
        <v>3.1</v>
      </c>
      <c r="N64" s="281"/>
      <c r="O64" s="282"/>
      <c r="P64" s="283"/>
      <c r="Q64" s="274"/>
      <c r="R64" s="276"/>
      <c r="S64" s="284"/>
      <c r="T64" s="284"/>
      <c r="U64" s="284"/>
      <c r="V64" s="284"/>
      <c r="W64" s="284"/>
      <c r="X64" s="285"/>
      <c r="Y64" s="276"/>
      <c r="Z64" s="274"/>
      <c r="AA64" s="274"/>
    </row>
    <row r="65" s="244" customFormat="1" ht="26.4" spans="1:27">
      <c r="A65" s="274" t="s">
        <v>3141</v>
      </c>
      <c r="B65" s="276" t="s">
        <v>161</v>
      </c>
      <c r="C65" s="40" t="s">
        <v>16</v>
      </c>
      <c r="D65" s="40" t="s">
        <v>89</v>
      </c>
      <c r="E65" s="247" t="s">
        <v>2872</v>
      </c>
      <c r="F65" s="40" t="s">
        <v>535</v>
      </c>
      <c r="G65" s="262" t="s">
        <v>3055</v>
      </c>
      <c r="H65" s="260" t="s">
        <v>2841</v>
      </c>
      <c r="I65" s="263" t="s">
        <v>22</v>
      </c>
      <c r="J65" s="270">
        <v>19</v>
      </c>
      <c r="K65" s="270">
        <v>0</v>
      </c>
      <c r="L65" s="270">
        <v>44</v>
      </c>
      <c r="M65" s="249">
        <v>3.1</v>
      </c>
      <c r="N65" s="281"/>
      <c r="O65" s="282"/>
      <c r="P65" s="283"/>
      <c r="Q65" s="274"/>
      <c r="R65" s="276"/>
      <c r="S65" s="284"/>
      <c r="T65" s="284"/>
      <c r="U65" s="284"/>
      <c r="V65" s="284"/>
      <c r="W65" s="284"/>
      <c r="X65" s="285"/>
      <c r="Y65" s="276"/>
      <c r="Z65" s="274"/>
      <c r="AA65" s="274"/>
    </row>
    <row r="66" s="244" customFormat="1" ht="26.4" spans="1:27">
      <c r="A66" s="274" t="s">
        <v>3141</v>
      </c>
      <c r="B66" s="276" t="s">
        <v>162</v>
      </c>
      <c r="C66" s="40" t="s">
        <v>16</v>
      </c>
      <c r="D66" s="40" t="s">
        <v>89</v>
      </c>
      <c r="E66" s="247" t="s">
        <v>2872</v>
      </c>
      <c r="F66" s="40" t="s">
        <v>535</v>
      </c>
      <c r="G66" s="262" t="s">
        <v>3185</v>
      </c>
      <c r="H66" s="260" t="s">
        <v>2835</v>
      </c>
      <c r="I66" s="263" t="s">
        <v>22</v>
      </c>
      <c r="J66" s="270">
        <v>20</v>
      </c>
      <c r="K66" s="270">
        <v>0</v>
      </c>
      <c r="L66" s="270">
        <v>25.2</v>
      </c>
      <c r="M66" s="249">
        <v>3.1</v>
      </c>
      <c r="N66" s="281"/>
      <c r="O66" s="282"/>
      <c r="P66" s="283"/>
      <c r="Q66" s="274"/>
      <c r="R66" s="276"/>
      <c r="S66" s="284"/>
      <c r="T66" s="284"/>
      <c r="U66" s="284"/>
      <c r="V66" s="284"/>
      <c r="W66" s="284"/>
      <c r="X66" s="285"/>
      <c r="Y66" s="276"/>
      <c r="Z66" s="274"/>
      <c r="AA66" s="274"/>
    </row>
    <row r="67" s="274" customFormat="1" ht="26.4" spans="1:25">
      <c r="A67" s="274" t="s">
        <v>3141</v>
      </c>
      <c r="B67" s="276" t="s">
        <v>163</v>
      </c>
      <c r="C67" s="40" t="s">
        <v>16</v>
      </c>
      <c r="D67" s="40" t="s">
        <v>89</v>
      </c>
      <c r="E67" s="247" t="s">
        <v>2872</v>
      </c>
      <c r="F67" s="40" t="s">
        <v>535</v>
      </c>
      <c r="G67" s="262" t="s">
        <v>2948</v>
      </c>
      <c r="H67" s="260" t="s">
        <v>2899</v>
      </c>
      <c r="I67" s="263" t="s">
        <v>22</v>
      </c>
      <c r="J67" s="270">
        <v>15</v>
      </c>
      <c r="K67" s="270">
        <v>0</v>
      </c>
      <c r="L67" s="270"/>
      <c r="M67" s="249">
        <v>3.1</v>
      </c>
      <c r="N67" s="281"/>
      <c r="O67" s="282"/>
      <c r="P67" s="283"/>
      <c r="R67" s="276"/>
      <c r="S67" s="284"/>
      <c r="T67" s="284"/>
      <c r="U67" s="284"/>
      <c r="V67" s="284"/>
      <c r="W67" s="284"/>
      <c r="X67" s="285"/>
      <c r="Y67" s="276"/>
    </row>
    <row r="68" s="275" customFormat="1" ht="26.4" spans="1:25">
      <c r="A68" s="274" t="s">
        <v>3141</v>
      </c>
      <c r="B68" s="276" t="s">
        <v>164</v>
      </c>
      <c r="C68" s="40" t="s">
        <v>16</v>
      </c>
      <c r="D68" s="40" t="s">
        <v>171</v>
      </c>
      <c r="E68" s="247" t="s">
        <v>2872</v>
      </c>
      <c r="F68" s="40" t="s">
        <v>172</v>
      </c>
      <c r="G68" s="262" t="s">
        <v>2949</v>
      </c>
      <c r="H68" s="260" t="s">
        <v>2899</v>
      </c>
      <c r="I68" s="263" t="s">
        <v>22</v>
      </c>
      <c r="J68" s="270">
        <v>9</v>
      </c>
      <c r="K68" s="270">
        <v>0</v>
      </c>
      <c r="L68" s="270"/>
      <c r="M68" s="249">
        <v>3.1</v>
      </c>
      <c r="N68" s="281"/>
      <c r="O68" s="282"/>
      <c r="P68" s="283"/>
      <c r="Q68" s="274"/>
      <c r="R68" s="276"/>
      <c r="S68" s="284"/>
      <c r="T68" s="284"/>
      <c r="U68" s="284"/>
      <c r="V68" s="284"/>
      <c r="W68" s="284"/>
      <c r="X68" s="285"/>
      <c r="Y68" s="276"/>
    </row>
    <row r="69" s="243" customFormat="1" ht="52.8" spans="1:27">
      <c r="A69" s="274" t="s">
        <v>3141</v>
      </c>
      <c r="B69" s="276" t="s">
        <v>165</v>
      </c>
      <c r="C69" s="295" t="s">
        <v>16</v>
      </c>
      <c r="D69" s="295" t="s">
        <v>171</v>
      </c>
      <c r="E69" s="247" t="s">
        <v>2872</v>
      </c>
      <c r="F69" s="296" t="s">
        <v>172</v>
      </c>
      <c r="G69" s="262" t="s">
        <v>1699</v>
      </c>
      <c r="H69" s="260" t="s">
        <v>2953</v>
      </c>
      <c r="I69" s="263" t="s">
        <v>22</v>
      </c>
      <c r="J69" s="270">
        <v>19</v>
      </c>
      <c r="K69" s="270">
        <v>0</v>
      </c>
      <c r="L69" s="270">
        <v>1</v>
      </c>
      <c r="M69" s="249">
        <v>3.1</v>
      </c>
      <c r="N69" s="281"/>
      <c r="O69" s="282"/>
      <c r="P69" s="283"/>
      <c r="Q69" s="274"/>
      <c r="R69" s="276"/>
      <c r="S69" s="284"/>
      <c r="T69" s="284"/>
      <c r="U69" s="284"/>
      <c r="V69" s="284"/>
      <c r="W69" s="284"/>
      <c r="X69" s="285"/>
      <c r="Y69" s="276"/>
      <c r="Z69" s="274"/>
      <c r="AA69" s="274"/>
    </row>
    <row r="70" s="244" customFormat="1" ht="52.8" spans="1:27">
      <c r="A70" s="274" t="s">
        <v>3141</v>
      </c>
      <c r="B70" s="276" t="s">
        <v>166</v>
      </c>
      <c r="C70" s="295" t="s">
        <v>16</v>
      </c>
      <c r="D70" s="295" t="s">
        <v>171</v>
      </c>
      <c r="E70" s="247" t="s">
        <v>2872</v>
      </c>
      <c r="F70" s="296" t="s">
        <v>172</v>
      </c>
      <c r="G70" s="262" t="s">
        <v>1704</v>
      </c>
      <c r="H70" s="260" t="s">
        <v>2957</v>
      </c>
      <c r="I70" s="263" t="s">
        <v>22</v>
      </c>
      <c r="J70" s="270">
        <v>70</v>
      </c>
      <c r="K70" s="270">
        <v>0</v>
      </c>
      <c r="L70" s="270">
        <v>4.9</v>
      </c>
      <c r="M70" s="249">
        <v>3.1</v>
      </c>
      <c r="N70" s="281"/>
      <c r="O70" s="282"/>
      <c r="P70" s="283"/>
      <c r="Q70" s="274"/>
      <c r="R70" s="276"/>
      <c r="S70" s="284"/>
      <c r="T70" s="284"/>
      <c r="U70" s="284"/>
      <c r="V70" s="284"/>
      <c r="W70" s="284"/>
      <c r="X70" s="285"/>
      <c r="Y70" s="276"/>
      <c r="Z70" s="274"/>
      <c r="AA70" s="274"/>
    </row>
    <row r="71" s="244" customFormat="1" ht="52.8" spans="1:27">
      <c r="A71" s="274" t="s">
        <v>3141</v>
      </c>
      <c r="B71" s="276" t="s">
        <v>168</v>
      </c>
      <c r="C71" s="295" t="s">
        <v>16</v>
      </c>
      <c r="D71" s="295" t="s">
        <v>171</v>
      </c>
      <c r="E71" s="247" t="s">
        <v>2872</v>
      </c>
      <c r="F71" s="296" t="s">
        <v>172</v>
      </c>
      <c r="G71" s="262" t="s">
        <v>1932</v>
      </c>
      <c r="H71" s="260" t="s">
        <v>3186</v>
      </c>
      <c r="I71" s="263" t="s">
        <v>22</v>
      </c>
      <c r="J71" s="270">
        <v>10</v>
      </c>
      <c r="K71" s="270">
        <v>0</v>
      </c>
      <c r="L71" s="270">
        <v>2</v>
      </c>
      <c r="M71" s="249">
        <v>3.1</v>
      </c>
      <c r="N71" s="281"/>
      <c r="O71" s="282"/>
      <c r="P71" s="283"/>
      <c r="Q71" s="274"/>
      <c r="R71" s="276"/>
      <c r="S71" s="284"/>
      <c r="T71" s="284"/>
      <c r="U71" s="284"/>
      <c r="V71" s="284"/>
      <c r="W71" s="284"/>
      <c r="X71" s="285"/>
      <c r="Y71" s="276"/>
      <c r="Z71" s="274"/>
      <c r="AA71" s="274"/>
    </row>
    <row r="72" s="244" customFormat="1" ht="26.4" spans="1:27">
      <c r="A72" s="274" t="s">
        <v>3141</v>
      </c>
      <c r="B72" s="276" t="s">
        <v>169</v>
      </c>
      <c r="C72" s="295" t="s">
        <v>16</v>
      </c>
      <c r="D72" s="295" t="s">
        <v>171</v>
      </c>
      <c r="E72" s="247" t="s">
        <v>2872</v>
      </c>
      <c r="F72" s="296" t="s">
        <v>172</v>
      </c>
      <c r="G72" s="262" t="s">
        <v>1699</v>
      </c>
      <c r="H72" s="260" t="s">
        <v>3068</v>
      </c>
      <c r="I72" s="263" t="s">
        <v>22</v>
      </c>
      <c r="J72" s="249">
        <v>9</v>
      </c>
      <c r="K72" s="270">
        <v>0</v>
      </c>
      <c r="L72" s="279">
        <v>1</v>
      </c>
      <c r="M72" s="249">
        <v>3.1</v>
      </c>
      <c r="N72" s="281"/>
      <c r="O72" s="282"/>
      <c r="P72" s="283"/>
      <c r="Q72" s="274"/>
      <c r="R72" s="276"/>
      <c r="S72" s="284"/>
      <c r="T72" s="284"/>
      <c r="U72" s="284"/>
      <c r="V72" s="284"/>
      <c r="W72" s="284"/>
      <c r="X72" s="285"/>
      <c r="Y72" s="276"/>
      <c r="Z72" s="274"/>
      <c r="AA72" s="274"/>
    </row>
    <row r="73" s="244" customFormat="1" ht="26.4" spans="1:27">
      <c r="A73" s="274" t="s">
        <v>3141</v>
      </c>
      <c r="B73" s="276" t="s">
        <v>170</v>
      </c>
      <c r="C73" s="295" t="s">
        <v>16</v>
      </c>
      <c r="D73" s="295" t="s">
        <v>171</v>
      </c>
      <c r="E73" s="247" t="s">
        <v>2872</v>
      </c>
      <c r="F73" s="296" t="s">
        <v>172</v>
      </c>
      <c r="G73" s="262" t="s">
        <v>2959</v>
      </c>
      <c r="H73" s="260" t="s">
        <v>2960</v>
      </c>
      <c r="I73" s="263" t="s">
        <v>22</v>
      </c>
      <c r="J73" s="249">
        <v>18</v>
      </c>
      <c r="K73" s="270">
        <v>0</v>
      </c>
      <c r="L73" s="279">
        <v>0</v>
      </c>
      <c r="M73" s="249">
        <v>3.1</v>
      </c>
      <c r="N73" s="281"/>
      <c r="O73" s="282"/>
      <c r="P73" s="283"/>
      <c r="Q73" s="274"/>
      <c r="R73" s="276"/>
      <c r="S73" s="284"/>
      <c r="T73" s="284"/>
      <c r="U73" s="284"/>
      <c r="V73" s="284"/>
      <c r="W73" s="284"/>
      <c r="X73" s="285"/>
      <c r="Y73" s="276"/>
      <c r="Z73" s="274"/>
      <c r="AA73" s="274"/>
    </row>
    <row r="74" s="244" customFormat="1" ht="66" spans="1:27">
      <c r="A74" s="274" t="s">
        <v>3141</v>
      </c>
      <c r="B74" s="276" t="s">
        <v>175</v>
      </c>
      <c r="C74" s="295" t="s">
        <v>16</v>
      </c>
      <c r="D74" s="295" t="s">
        <v>171</v>
      </c>
      <c r="E74" s="247" t="s">
        <v>2872</v>
      </c>
      <c r="F74" s="296" t="s">
        <v>172</v>
      </c>
      <c r="G74" s="262" t="s">
        <v>3187</v>
      </c>
      <c r="H74" s="260" t="s">
        <v>2952</v>
      </c>
      <c r="I74" s="263" t="s">
        <v>22</v>
      </c>
      <c r="J74" s="249">
        <v>9</v>
      </c>
      <c r="K74" s="270">
        <v>0</v>
      </c>
      <c r="L74" s="279">
        <v>2</v>
      </c>
      <c r="M74" s="249">
        <v>3.1</v>
      </c>
      <c r="N74" s="281"/>
      <c r="O74" s="282"/>
      <c r="P74" s="283"/>
      <c r="Q74" s="274"/>
      <c r="R74" s="276"/>
      <c r="S74" s="284"/>
      <c r="T74" s="284"/>
      <c r="U74" s="284"/>
      <c r="V74" s="284"/>
      <c r="W74" s="284"/>
      <c r="X74" s="285"/>
      <c r="Y74" s="276"/>
      <c r="Z74" s="274"/>
      <c r="AA74" s="274"/>
    </row>
    <row r="75" s="244" customFormat="1" ht="26.4" spans="1:27">
      <c r="A75" s="274" t="s">
        <v>3141</v>
      </c>
      <c r="B75" s="276" t="s">
        <v>176</v>
      </c>
      <c r="C75" s="295" t="s">
        <v>16</v>
      </c>
      <c r="D75" s="295" t="s">
        <v>171</v>
      </c>
      <c r="E75" s="247" t="s">
        <v>2872</v>
      </c>
      <c r="F75" s="296" t="s">
        <v>172</v>
      </c>
      <c r="G75" s="262" t="s">
        <v>2958</v>
      </c>
      <c r="H75" s="260" t="s">
        <v>3068</v>
      </c>
      <c r="I75" s="263" t="s">
        <v>22</v>
      </c>
      <c r="J75" s="249">
        <v>10</v>
      </c>
      <c r="K75" s="270">
        <v>0</v>
      </c>
      <c r="L75" s="279">
        <v>1</v>
      </c>
      <c r="M75" s="249">
        <v>3.1</v>
      </c>
      <c r="N75" s="281"/>
      <c r="O75" s="282"/>
      <c r="P75" s="283"/>
      <c r="Q75" s="274"/>
      <c r="R75" s="276"/>
      <c r="S75" s="284"/>
      <c r="T75" s="284"/>
      <c r="U75" s="284"/>
      <c r="V75" s="284"/>
      <c r="W75" s="284"/>
      <c r="X75" s="285"/>
      <c r="Y75" s="276"/>
      <c r="Z75" s="274"/>
      <c r="AA75" s="274"/>
    </row>
    <row r="76" s="244" customFormat="1" ht="26.4" spans="1:27">
      <c r="A76" s="274" t="s">
        <v>3141</v>
      </c>
      <c r="B76" s="276" t="s">
        <v>178</v>
      </c>
      <c r="C76" s="295" t="s">
        <v>16</v>
      </c>
      <c r="D76" s="295" t="s">
        <v>171</v>
      </c>
      <c r="E76" s="247" t="s">
        <v>2872</v>
      </c>
      <c r="F76" s="296" t="s">
        <v>172</v>
      </c>
      <c r="G76" s="262" t="s">
        <v>3124</v>
      </c>
      <c r="H76" s="260" t="s">
        <v>3125</v>
      </c>
      <c r="I76" s="263" t="s">
        <v>22</v>
      </c>
      <c r="J76" s="249">
        <v>9</v>
      </c>
      <c r="K76" s="270">
        <v>0</v>
      </c>
      <c r="L76" s="279">
        <v>0</v>
      </c>
      <c r="M76" s="249">
        <v>3.1</v>
      </c>
      <c r="N76" s="281"/>
      <c r="O76" s="282"/>
      <c r="P76" s="283"/>
      <c r="Q76" s="274"/>
      <c r="R76" s="276"/>
      <c r="S76" s="284"/>
      <c r="T76" s="284"/>
      <c r="U76" s="284"/>
      <c r="V76" s="284"/>
      <c r="W76" s="284"/>
      <c r="X76" s="285"/>
      <c r="Y76" s="276"/>
      <c r="Z76" s="274"/>
      <c r="AA76" s="274"/>
    </row>
    <row r="77" s="244" customFormat="1" ht="26.4" spans="1:27">
      <c r="A77" s="274" t="s">
        <v>3141</v>
      </c>
      <c r="B77" s="276" t="s">
        <v>179</v>
      </c>
      <c r="C77" s="295" t="s">
        <v>16</v>
      </c>
      <c r="D77" s="295" t="s">
        <v>171</v>
      </c>
      <c r="E77" s="247" t="s">
        <v>2872</v>
      </c>
      <c r="F77" s="296" t="s">
        <v>172</v>
      </c>
      <c r="G77" s="262" t="s">
        <v>3069</v>
      </c>
      <c r="H77" s="260" t="s">
        <v>2960</v>
      </c>
      <c r="I77" s="263" t="s">
        <v>22</v>
      </c>
      <c r="J77" s="249">
        <v>10</v>
      </c>
      <c r="K77" s="270">
        <v>0</v>
      </c>
      <c r="L77" s="279">
        <v>0</v>
      </c>
      <c r="M77" s="249">
        <v>3.1</v>
      </c>
      <c r="N77" s="281"/>
      <c r="O77" s="282"/>
      <c r="P77" s="283"/>
      <c r="Q77" s="274"/>
      <c r="R77" s="276"/>
      <c r="S77" s="284"/>
      <c r="T77" s="284"/>
      <c r="U77" s="284"/>
      <c r="V77" s="284"/>
      <c r="W77" s="284"/>
      <c r="X77" s="285"/>
      <c r="Y77" s="276"/>
      <c r="Z77" s="274"/>
      <c r="AA77" s="274"/>
    </row>
    <row r="78" s="244" customFormat="1" ht="26.4" spans="1:27">
      <c r="A78" s="274" t="s">
        <v>3141</v>
      </c>
      <c r="B78" s="276" t="s">
        <v>181</v>
      </c>
      <c r="C78" s="295" t="s">
        <v>16</v>
      </c>
      <c r="D78" s="295" t="s">
        <v>171</v>
      </c>
      <c r="E78" s="247" t="s">
        <v>2872</v>
      </c>
      <c r="F78" s="296" t="s">
        <v>172</v>
      </c>
      <c r="G78" s="262" t="s">
        <v>3188</v>
      </c>
      <c r="H78" s="260" t="s">
        <v>2960</v>
      </c>
      <c r="I78" s="263" t="s">
        <v>22</v>
      </c>
      <c r="J78" s="249">
        <v>11</v>
      </c>
      <c r="K78" s="270">
        <v>0</v>
      </c>
      <c r="L78" s="279">
        <v>3</v>
      </c>
      <c r="M78" s="249">
        <v>3.1</v>
      </c>
      <c r="N78" s="281"/>
      <c r="O78" s="282"/>
      <c r="P78" s="283"/>
      <c r="Q78" s="274"/>
      <c r="R78" s="276"/>
      <c r="S78" s="284"/>
      <c r="T78" s="284"/>
      <c r="U78" s="284"/>
      <c r="V78" s="284"/>
      <c r="W78" s="284"/>
      <c r="X78" s="285"/>
      <c r="Y78" s="276"/>
      <c r="Z78" s="274"/>
      <c r="AA78" s="274"/>
    </row>
    <row r="79" s="244" customFormat="1" ht="26.4" spans="1:27">
      <c r="A79" s="274" t="s">
        <v>3141</v>
      </c>
      <c r="B79" s="276" t="s">
        <v>182</v>
      </c>
      <c r="C79" s="295" t="s">
        <v>16</v>
      </c>
      <c r="D79" s="295" t="s">
        <v>171</v>
      </c>
      <c r="E79" s="247" t="s">
        <v>2872</v>
      </c>
      <c r="F79" s="296" t="s">
        <v>172</v>
      </c>
      <c r="G79" s="262" t="s">
        <v>3128</v>
      </c>
      <c r="H79" s="260" t="s">
        <v>2960</v>
      </c>
      <c r="I79" s="263" t="s">
        <v>22</v>
      </c>
      <c r="J79" s="249">
        <v>11</v>
      </c>
      <c r="K79" s="270">
        <v>0</v>
      </c>
      <c r="L79" s="279">
        <v>3</v>
      </c>
      <c r="M79" s="249">
        <v>3.1</v>
      </c>
      <c r="N79" s="281"/>
      <c r="O79" s="282"/>
      <c r="P79" s="283"/>
      <c r="Q79" s="274"/>
      <c r="R79" s="276"/>
      <c r="S79" s="284"/>
      <c r="T79" s="284"/>
      <c r="U79" s="284"/>
      <c r="V79" s="284"/>
      <c r="W79" s="284"/>
      <c r="X79" s="285"/>
      <c r="Y79" s="276"/>
      <c r="Z79" s="274"/>
      <c r="AA79" s="274"/>
    </row>
    <row r="80" s="244" customFormat="1" ht="26.4" spans="1:27">
      <c r="A80" s="274" t="s">
        <v>3141</v>
      </c>
      <c r="B80" s="276" t="s">
        <v>185</v>
      </c>
      <c r="C80" s="295" t="s">
        <v>16</v>
      </c>
      <c r="D80" s="295" t="s">
        <v>171</v>
      </c>
      <c r="E80" s="247" t="s">
        <v>2872</v>
      </c>
      <c r="F80" s="296" t="s">
        <v>172</v>
      </c>
      <c r="G80" s="262" t="s">
        <v>2965</v>
      </c>
      <c r="H80" s="260" t="s">
        <v>2960</v>
      </c>
      <c r="I80" s="263" t="s">
        <v>22</v>
      </c>
      <c r="J80" s="249">
        <v>9</v>
      </c>
      <c r="K80" s="270">
        <v>0</v>
      </c>
      <c r="L80" s="279">
        <v>0</v>
      </c>
      <c r="M80" s="249">
        <v>3.1</v>
      </c>
      <c r="N80" s="281"/>
      <c r="O80" s="282"/>
      <c r="P80" s="283"/>
      <c r="Q80" s="274"/>
      <c r="R80" s="276"/>
      <c r="S80" s="284"/>
      <c r="T80" s="284"/>
      <c r="U80" s="284"/>
      <c r="V80" s="284"/>
      <c r="W80" s="284"/>
      <c r="X80" s="285"/>
      <c r="Y80" s="276"/>
      <c r="Z80" s="274"/>
      <c r="AA80" s="274"/>
    </row>
    <row r="81" s="244" customFormat="1" ht="39.6" spans="1:27">
      <c r="A81" s="274" t="s">
        <v>3141</v>
      </c>
      <c r="B81" s="276" t="s">
        <v>186</v>
      </c>
      <c r="C81" s="295" t="s">
        <v>16</v>
      </c>
      <c r="D81" s="295" t="s">
        <v>171</v>
      </c>
      <c r="E81" s="247" t="s">
        <v>2872</v>
      </c>
      <c r="F81" s="296" t="s">
        <v>172</v>
      </c>
      <c r="G81" s="262" t="s">
        <v>3189</v>
      </c>
      <c r="H81" s="260" t="s">
        <v>3131</v>
      </c>
      <c r="I81" s="263" t="s">
        <v>22</v>
      </c>
      <c r="J81" s="249">
        <v>10</v>
      </c>
      <c r="K81" s="270">
        <v>0</v>
      </c>
      <c r="L81" s="279">
        <v>0.3</v>
      </c>
      <c r="M81" s="249">
        <v>3.1</v>
      </c>
      <c r="N81" s="281"/>
      <c r="O81" s="282"/>
      <c r="P81" s="283"/>
      <c r="Q81" s="274"/>
      <c r="R81" s="276"/>
      <c r="S81" s="284"/>
      <c r="T81" s="284"/>
      <c r="U81" s="284"/>
      <c r="V81" s="284"/>
      <c r="W81" s="284"/>
      <c r="X81" s="285"/>
      <c r="Y81" s="276"/>
      <c r="Z81" s="274"/>
      <c r="AA81" s="274"/>
    </row>
    <row r="82" s="244" customFormat="1" ht="26.4" spans="1:27">
      <c r="A82" s="274" t="s">
        <v>3141</v>
      </c>
      <c r="B82" s="276" t="s">
        <v>189</v>
      </c>
      <c r="C82" s="297" t="s">
        <v>16</v>
      </c>
      <c r="D82" s="298" t="s">
        <v>414</v>
      </c>
      <c r="E82" s="247" t="s">
        <v>2872</v>
      </c>
      <c r="F82" s="298" t="s">
        <v>415</v>
      </c>
      <c r="G82" s="262" t="s">
        <v>3190</v>
      </c>
      <c r="H82" s="260" t="s">
        <v>1990</v>
      </c>
      <c r="I82" s="263" t="s">
        <v>22</v>
      </c>
      <c r="J82" s="249">
        <v>388</v>
      </c>
      <c r="K82" s="270">
        <v>0</v>
      </c>
      <c r="L82" s="279"/>
      <c r="M82" s="249">
        <v>3.1</v>
      </c>
      <c r="N82" s="281"/>
      <c r="O82" s="282"/>
      <c r="P82" s="283"/>
      <c r="Q82" s="274"/>
      <c r="R82" s="276"/>
      <c r="S82" s="284"/>
      <c r="T82" s="284"/>
      <c r="U82" s="284"/>
      <c r="V82" s="284"/>
      <c r="W82" s="284"/>
      <c r="X82" s="285"/>
      <c r="Y82" s="276"/>
      <c r="Z82" s="274"/>
      <c r="AA82" s="274"/>
    </row>
    <row r="83" s="244" customFormat="1" ht="26.4" spans="1:27">
      <c r="A83" s="274" t="s">
        <v>3141</v>
      </c>
      <c r="B83" s="276" t="s">
        <v>191</v>
      </c>
      <c r="C83" s="297" t="s">
        <v>16</v>
      </c>
      <c r="D83" s="298" t="s">
        <v>414</v>
      </c>
      <c r="E83" s="247" t="s">
        <v>2872</v>
      </c>
      <c r="F83" s="298" t="s">
        <v>415</v>
      </c>
      <c r="G83" s="262" t="s">
        <v>3191</v>
      </c>
      <c r="H83" s="260" t="s">
        <v>417</v>
      </c>
      <c r="I83" s="263" t="s">
        <v>22</v>
      </c>
      <c r="J83" s="249">
        <v>96</v>
      </c>
      <c r="K83" s="270">
        <v>0</v>
      </c>
      <c r="L83" s="279"/>
      <c r="M83" s="249">
        <v>3.1</v>
      </c>
      <c r="N83" s="281"/>
      <c r="O83" s="282"/>
      <c r="P83" s="283"/>
      <c r="Q83" s="274"/>
      <c r="R83" s="276"/>
      <c r="S83" s="284"/>
      <c r="T83" s="284"/>
      <c r="U83" s="284"/>
      <c r="V83" s="284"/>
      <c r="W83" s="284"/>
      <c r="X83" s="285"/>
      <c r="Y83" s="276"/>
      <c r="Z83" s="274"/>
      <c r="AA83" s="274"/>
    </row>
    <row r="84" s="244" customFormat="1" ht="26.4" spans="1:27">
      <c r="A84" s="274" t="s">
        <v>3141</v>
      </c>
      <c r="B84" s="276" t="s">
        <v>193</v>
      </c>
      <c r="C84" s="297" t="s">
        <v>16</v>
      </c>
      <c r="D84" s="298" t="s">
        <v>414</v>
      </c>
      <c r="E84" s="247" t="s">
        <v>2872</v>
      </c>
      <c r="F84" s="298" t="s">
        <v>415</v>
      </c>
      <c r="G84" s="262" t="s">
        <v>3192</v>
      </c>
      <c r="H84" s="260" t="s">
        <v>417</v>
      </c>
      <c r="I84" s="263" t="s">
        <v>22</v>
      </c>
      <c r="J84" s="249">
        <v>232</v>
      </c>
      <c r="K84" s="270">
        <v>0</v>
      </c>
      <c r="L84" s="279"/>
      <c r="M84" s="249">
        <v>3.1</v>
      </c>
      <c r="N84" s="281"/>
      <c r="O84" s="282"/>
      <c r="P84" s="283"/>
      <c r="Q84" s="274"/>
      <c r="R84" s="276"/>
      <c r="S84" s="284"/>
      <c r="T84" s="284"/>
      <c r="U84" s="284"/>
      <c r="V84" s="284"/>
      <c r="W84" s="284"/>
      <c r="X84" s="285"/>
      <c r="Y84" s="276"/>
      <c r="Z84" s="274"/>
      <c r="AA84" s="274"/>
    </row>
    <row r="85" s="244" customFormat="1" ht="26.4" spans="1:27">
      <c r="A85" s="274" t="s">
        <v>3141</v>
      </c>
      <c r="B85" s="276" t="s">
        <v>195</v>
      </c>
      <c r="C85" s="297" t="s">
        <v>16</v>
      </c>
      <c r="D85" s="298" t="s">
        <v>414</v>
      </c>
      <c r="E85" s="247" t="s">
        <v>2872</v>
      </c>
      <c r="F85" s="298" t="s">
        <v>415</v>
      </c>
      <c r="G85" s="262" t="s">
        <v>3193</v>
      </c>
      <c r="H85" s="260" t="s">
        <v>1990</v>
      </c>
      <c r="I85" s="263" t="s">
        <v>22</v>
      </c>
      <c r="J85" s="249">
        <v>232</v>
      </c>
      <c r="K85" s="270">
        <v>0</v>
      </c>
      <c r="L85" s="279"/>
      <c r="M85" s="249">
        <v>3.1</v>
      </c>
      <c r="N85" s="281"/>
      <c r="O85" s="282"/>
      <c r="P85" s="283"/>
      <c r="Q85" s="274"/>
      <c r="R85" s="276"/>
      <c r="S85" s="284"/>
      <c r="T85" s="284"/>
      <c r="U85" s="284"/>
      <c r="V85" s="284"/>
      <c r="W85" s="284"/>
      <c r="X85" s="285"/>
      <c r="Y85" s="276"/>
      <c r="Z85" s="274"/>
      <c r="AA85" s="274"/>
    </row>
    <row r="86" s="244" customFormat="1" ht="26.4" spans="1:27">
      <c r="A86" s="274" t="s">
        <v>3141</v>
      </c>
      <c r="B86" s="276" t="s">
        <v>197</v>
      </c>
      <c r="C86" s="297" t="s">
        <v>16</v>
      </c>
      <c r="D86" s="298" t="s">
        <v>414</v>
      </c>
      <c r="E86" s="247" t="s">
        <v>2872</v>
      </c>
      <c r="F86" s="298" t="s">
        <v>415</v>
      </c>
      <c r="G86" s="262" t="s">
        <v>3194</v>
      </c>
      <c r="H86" s="260" t="s">
        <v>1990</v>
      </c>
      <c r="I86" s="263" t="s">
        <v>22</v>
      </c>
      <c r="J86" s="249">
        <v>8</v>
      </c>
      <c r="K86" s="270">
        <v>0</v>
      </c>
      <c r="L86" s="279"/>
      <c r="M86" s="249">
        <v>3.1</v>
      </c>
      <c r="N86" s="281"/>
      <c r="O86" s="282"/>
      <c r="P86" s="283"/>
      <c r="Q86" s="274"/>
      <c r="R86" s="276"/>
      <c r="S86" s="284"/>
      <c r="T86" s="284"/>
      <c r="U86" s="284"/>
      <c r="V86" s="284"/>
      <c r="W86" s="284"/>
      <c r="X86" s="285"/>
      <c r="Y86" s="276"/>
      <c r="Z86" s="274"/>
      <c r="AA86" s="274"/>
    </row>
    <row r="87" s="244" customFormat="1" ht="26.4" spans="1:27">
      <c r="A87" s="274" t="s">
        <v>3141</v>
      </c>
      <c r="B87" s="276" t="s">
        <v>200</v>
      </c>
      <c r="C87" s="297" t="s">
        <v>16</v>
      </c>
      <c r="D87" s="298" t="s">
        <v>414</v>
      </c>
      <c r="E87" s="247" t="s">
        <v>2872</v>
      </c>
      <c r="F87" s="298" t="s">
        <v>415</v>
      </c>
      <c r="G87" s="262" t="s">
        <v>3195</v>
      </c>
      <c r="H87" s="260" t="s">
        <v>2968</v>
      </c>
      <c r="I87" s="263" t="s">
        <v>22</v>
      </c>
      <c r="J87" s="249">
        <v>76</v>
      </c>
      <c r="K87" s="270">
        <v>0</v>
      </c>
      <c r="L87" s="279"/>
      <c r="M87" s="249">
        <v>3.1</v>
      </c>
      <c r="N87" s="281"/>
      <c r="O87" s="282"/>
      <c r="P87" s="283"/>
      <c r="Q87" s="274"/>
      <c r="R87" s="276"/>
      <c r="S87" s="284"/>
      <c r="T87" s="284"/>
      <c r="U87" s="284"/>
      <c r="V87" s="284"/>
      <c r="W87" s="284"/>
      <c r="X87" s="285"/>
      <c r="Y87" s="276"/>
      <c r="Z87" s="274"/>
      <c r="AA87" s="274"/>
    </row>
    <row r="88" s="244" customFormat="1" ht="26.4" spans="1:27">
      <c r="A88" s="274" t="s">
        <v>3141</v>
      </c>
      <c r="B88" s="276" t="s">
        <v>201</v>
      </c>
      <c r="C88" s="297" t="s">
        <v>16</v>
      </c>
      <c r="D88" s="298" t="s">
        <v>414</v>
      </c>
      <c r="E88" s="247" t="s">
        <v>2872</v>
      </c>
      <c r="F88" s="298" t="s">
        <v>415</v>
      </c>
      <c r="G88" s="262" t="s">
        <v>3196</v>
      </c>
      <c r="H88" s="260" t="s">
        <v>1990</v>
      </c>
      <c r="I88" s="263" t="s">
        <v>22</v>
      </c>
      <c r="J88" s="249">
        <v>640</v>
      </c>
      <c r="K88" s="270">
        <v>0</v>
      </c>
      <c r="L88" s="279"/>
      <c r="M88" s="249">
        <v>3.1</v>
      </c>
      <c r="N88" s="281"/>
      <c r="O88" s="282"/>
      <c r="P88" s="283"/>
      <c r="Q88" s="274"/>
      <c r="R88" s="276"/>
      <c r="S88" s="284"/>
      <c r="T88" s="284"/>
      <c r="U88" s="284"/>
      <c r="V88" s="284"/>
      <c r="W88" s="284"/>
      <c r="X88" s="285"/>
      <c r="Y88" s="276"/>
      <c r="Z88" s="274"/>
      <c r="AA88" s="274"/>
    </row>
    <row r="89" s="244" customFormat="1" ht="26.4" spans="1:27">
      <c r="A89" s="274" t="s">
        <v>3141</v>
      </c>
      <c r="B89" s="276" t="s">
        <v>202</v>
      </c>
      <c r="C89" s="297" t="s">
        <v>16</v>
      </c>
      <c r="D89" s="298" t="s">
        <v>414</v>
      </c>
      <c r="E89" s="247" t="s">
        <v>2872</v>
      </c>
      <c r="F89" s="298" t="s">
        <v>415</v>
      </c>
      <c r="G89" s="262" t="s">
        <v>3195</v>
      </c>
      <c r="H89" s="260" t="s">
        <v>1990</v>
      </c>
      <c r="I89" s="263" t="s">
        <v>22</v>
      </c>
      <c r="J89" s="249">
        <v>76</v>
      </c>
      <c r="K89" s="270">
        <v>0</v>
      </c>
      <c r="L89" s="279"/>
      <c r="M89" s="249">
        <v>3.1</v>
      </c>
      <c r="N89" s="281"/>
      <c r="O89" s="282"/>
      <c r="P89" s="283"/>
      <c r="Q89" s="274"/>
      <c r="R89" s="276"/>
      <c r="S89" s="284"/>
      <c r="T89" s="284"/>
      <c r="U89" s="284"/>
      <c r="V89" s="284"/>
      <c r="W89" s="284"/>
      <c r="X89" s="285"/>
      <c r="Y89" s="276"/>
      <c r="Z89" s="274"/>
      <c r="AA89" s="274"/>
    </row>
    <row r="90" s="244" customFormat="1" ht="52.8" spans="1:27">
      <c r="A90" s="274" t="s">
        <v>3141</v>
      </c>
      <c r="B90" s="276" t="s">
        <v>205</v>
      </c>
      <c r="C90" s="276" t="s">
        <v>16</v>
      </c>
      <c r="D90" s="260" t="s">
        <v>3079</v>
      </c>
      <c r="E90" s="247" t="s">
        <v>3197</v>
      </c>
      <c r="F90" s="260" t="s">
        <v>3081</v>
      </c>
      <c r="G90" s="262" t="s">
        <v>3082</v>
      </c>
      <c r="H90" s="260" t="s">
        <v>3082</v>
      </c>
      <c r="I90" s="278" t="s">
        <v>2335</v>
      </c>
      <c r="J90" s="249">
        <v>191</v>
      </c>
      <c r="K90" s="249">
        <v>0</v>
      </c>
      <c r="L90" s="249"/>
      <c r="M90" s="299" t="s">
        <v>2946</v>
      </c>
      <c r="N90" s="281"/>
      <c r="O90" s="282"/>
      <c r="P90" s="283"/>
      <c r="Q90" s="274"/>
      <c r="R90" s="276"/>
      <c r="S90" s="284"/>
      <c r="T90" s="284"/>
      <c r="U90" s="284"/>
      <c r="V90" s="284"/>
      <c r="W90" s="284"/>
      <c r="X90" s="285"/>
      <c r="Y90" s="276"/>
      <c r="Z90" s="274"/>
      <c r="AA90" s="274"/>
    </row>
    <row r="91" s="244" customFormat="1" ht="66" spans="1:27">
      <c r="A91" s="274" t="s">
        <v>3141</v>
      </c>
      <c r="B91" s="276" t="s">
        <v>207</v>
      </c>
      <c r="C91" s="276" t="s">
        <v>16</v>
      </c>
      <c r="D91" s="260" t="s">
        <v>449</v>
      </c>
      <c r="E91" s="247" t="s">
        <v>3197</v>
      </c>
      <c r="F91" s="260" t="s">
        <v>451</v>
      </c>
      <c r="G91" s="262" t="s">
        <v>452</v>
      </c>
      <c r="H91" s="260" t="s">
        <v>453</v>
      </c>
      <c r="I91" s="278" t="s">
        <v>22</v>
      </c>
      <c r="J91" s="249">
        <v>337</v>
      </c>
      <c r="K91" s="249">
        <v>0</v>
      </c>
      <c r="L91" s="300">
        <f t="shared" ref="L91:L95" si="0">J91*5</f>
        <v>1685</v>
      </c>
      <c r="M91" s="280">
        <v>3.1</v>
      </c>
      <c r="N91" s="281"/>
      <c r="O91" s="282"/>
      <c r="P91" s="283"/>
      <c r="Q91" s="274"/>
      <c r="R91" s="276"/>
      <c r="S91" s="284"/>
      <c r="T91" s="284"/>
      <c r="U91" s="284"/>
      <c r="V91" s="284"/>
      <c r="W91" s="284"/>
      <c r="X91" s="285"/>
      <c r="Y91" s="276"/>
      <c r="Z91" s="274"/>
      <c r="AA91" s="274"/>
    </row>
    <row r="92" s="244" customFormat="1" ht="66" spans="1:27">
      <c r="A92" s="274" t="s">
        <v>3141</v>
      </c>
      <c r="B92" s="276" t="s">
        <v>209</v>
      </c>
      <c r="C92" s="276" t="s">
        <v>16</v>
      </c>
      <c r="D92" s="260" t="s">
        <v>449</v>
      </c>
      <c r="E92" s="247" t="s">
        <v>3197</v>
      </c>
      <c r="F92" s="278" t="s">
        <v>451</v>
      </c>
      <c r="G92" s="278" t="s">
        <v>2031</v>
      </c>
      <c r="H92" s="278" t="s">
        <v>453</v>
      </c>
      <c r="I92" s="278" t="s">
        <v>22</v>
      </c>
      <c r="J92" s="249">
        <v>2250</v>
      </c>
      <c r="K92" s="249">
        <v>0</v>
      </c>
      <c r="L92" s="300">
        <f t="shared" si="0"/>
        <v>11250</v>
      </c>
      <c r="M92" s="280">
        <v>3.1</v>
      </c>
      <c r="N92" s="281"/>
      <c r="O92" s="282"/>
      <c r="P92" s="283"/>
      <c r="Q92" s="274"/>
      <c r="R92" s="276"/>
      <c r="S92" s="284"/>
      <c r="T92" s="284"/>
      <c r="U92" s="284"/>
      <c r="V92" s="284"/>
      <c r="W92" s="284"/>
      <c r="X92" s="285"/>
      <c r="Y92" s="276"/>
      <c r="Z92" s="274"/>
      <c r="AA92" s="274"/>
    </row>
    <row r="93" s="244" customFormat="1" ht="66" spans="1:27">
      <c r="A93" s="274" t="s">
        <v>3141</v>
      </c>
      <c r="B93" s="276" t="s">
        <v>210</v>
      </c>
      <c r="C93" s="276" t="s">
        <v>16</v>
      </c>
      <c r="D93" s="278" t="s">
        <v>449</v>
      </c>
      <c r="E93" s="247" t="s">
        <v>3197</v>
      </c>
      <c r="F93" s="278" t="s">
        <v>451</v>
      </c>
      <c r="G93" s="278" t="s">
        <v>457</v>
      </c>
      <c r="H93" s="278" t="s">
        <v>453</v>
      </c>
      <c r="I93" s="278" t="s">
        <v>22</v>
      </c>
      <c r="J93" s="249">
        <v>881</v>
      </c>
      <c r="K93" s="249">
        <v>0</v>
      </c>
      <c r="L93" s="300">
        <f t="shared" si="0"/>
        <v>4405</v>
      </c>
      <c r="M93" s="280">
        <v>3.1</v>
      </c>
      <c r="N93" s="281"/>
      <c r="O93" s="282"/>
      <c r="P93" s="283"/>
      <c r="Q93" s="274"/>
      <c r="R93" s="276"/>
      <c r="S93" s="284"/>
      <c r="T93" s="284"/>
      <c r="U93" s="284"/>
      <c r="V93" s="284"/>
      <c r="W93" s="284"/>
      <c r="X93" s="285"/>
      <c r="Y93" s="276"/>
      <c r="Z93" s="274"/>
      <c r="AA93" s="274"/>
    </row>
    <row r="94" s="244" customFormat="1" ht="66" spans="1:27">
      <c r="A94" s="274" t="s">
        <v>3141</v>
      </c>
      <c r="B94" s="276" t="s">
        <v>211</v>
      </c>
      <c r="C94" s="276" t="s">
        <v>16</v>
      </c>
      <c r="D94" s="278" t="s">
        <v>449</v>
      </c>
      <c r="E94" s="247" t="s">
        <v>3197</v>
      </c>
      <c r="F94" s="278" t="s">
        <v>451</v>
      </c>
      <c r="G94" s="278" t="s">
        <v>2037</v>
      </c>
      <c r="H94" s="278" t="s">
        <v>453</v>
      </c>
      <c r="I94" s="278" t="s">
        <v>22</v>
      </c>
      <c r="J94" s="249">
        <v>481</v>
      </c>
      <c r="K94" s="249">
        <v>0</v>
      </c>
      <c r="L94" s="300">
        <f t="shared" si="0"/>
        <v>2405</v>
      </c>
      <c r="M94" s="280">
        <v>3.1</v>
      </c>
      <c r="N94" s="281"/>
      <c r="O94" s="282"/>
      <c r="P94" s="283"/>
      <c r="Q94" s="274"/>
      <c r="R94" s="276"/>
      <c r="S94" s="284"/>
      <c r="T94" s="284"/>
      <c r="U94" s="284"/>
      <c r="V94" s="284"/>
      <c r="W94" s="284"/>
      <c r="X94" s="285"/>
      <c r="Y94" s="276"/>
      <c r="Z94" s="274"/>
      <c r="AA94" s="274"/>
    </row>
    <row r="95" s="244" customFormat="1" ht="66" spans="1:27">
      <c r="A95" s="274" t="s">
        <v>3141</v>
      </c>
      <c r="B95" s="276" t="s">
        <v>212</v>
      </c>
      <c r="C95" s="276" t="s">
        <v>16</v>
      </c>
      <c r="D95" s="278" t="s">
        <v>449</v>
      </c>
      <c r="E95" s="247" t="s">
        <v>3197</v>
      </c>
      <c r="F95" s="278" t="s">
        <v>451</v>
      </c>
      <c r="G95" s="278" t="s">
        <v>2039</v>
      </c>
      <c r="H95" s="278" t="s">
        <v>453</v>
      </c>
      <c r="I95" s="278" t="s">
        <v>22</v>
      </c>
      <c r="J95" s="249">
        <v>218</v>
      </c>
      <c r="K95" s="249">
        <v>0</v>
      </c>
      <c r="L95" s="300">
        <f t="shared" si="0"/>
        <v>1090</v>
      </c>
      <c r="M95" s="280">
        <v>3.1</v>
      </c>
      <c r="N95" s="281"/>
      <c r="O95" s="282"/>
      <c r="P95" s="283"/>
      <c r="Q95" s="274"/>
      <c r="R95" s="276"/>
      <c r="S95" s="284"/>
      <c r="T95" s="284"/>
      <c r="U95" s="284"/>
      <c r="V95" s="284"/>
      <c r="W95" s="284"/>
      <c r="X95" s="285"/>
      <c r="Y95" s="276"/>
      <c r="Z95" s="274"/>
      <c r="AA95" s="274"/>
    </row>
    <row r="96" s="244" customFormat="1" ht="52.8" spans="1:27">
      <c r="A96" s="274" t="s">
        <v>3141</v>
      </c>
      <c r="B96" s="276" t="s">
        <v>213</v>
      </c>
      <c r="C96" s="276" t="s">
        <v>16</v>
      </c>
      <c r="D96" s="278" t="s">
        <v>449</v>
      </c>
      <c r="E96" s="247" t="s">
        <v>3197</v>
      </c>
      <c r="F96" s="278" t="s">
        <v>459</v>
      </c>
      <c r="G96" s="278" t="s">
        <v>2804</v>
      </c>
      <c r="H96" s="278" t="s">
        <v>461</v>
      </c>
      <c r="I96" s="278" t="s">
        <v>2335</v>
      </c>
      <c r="J96" s="249">
        <v>703</v>
      </c>
      <c r="K96" s="249">
        <v>0</v>
      </c>
      <c r="L96" s="279">
        <f>J96*78</f>
        <v>54834</v>
      </c>
      <c r="M96" s="280">
        <v>3.1</v>
      </c>
      <c r="N96" s="281"/>
      <c r="O96" s="282"/>
      <c r="P96" s="283"/>
      <c r="Q96" s="274"/>
      <c r="R96" s="276"/>
      <c r="S96" s="284"/>
      <c r="T96" s="284"/>
      <c r="U96" s="284"/>
      <c r="V96" s="284"/>
      <c r="W96" s="284"/>
      <c r="X96" s="285"/>
      <c r="Y96" s="276"/>
      <c r="Z96" s="274"/>
      <c r="AA96" s="274"/>
    </row>
    <row r="97" s="244" customFormat="1" spans="1:27">
      <c r="A97" s="274"/>
      <c r="B97" s="276"/>
      <c r="C97" s="276"/>
      <c r="D97" s="277"/>
      <c r="E97" s="277"/>
      <c r="F97" s="277"/>
      <c r="G97" s="278"/>
      <c r="H97" s="278"/>
      <c r="I97" s="277"/>
      <c r="J97" s="249"/>
      <c r="K97" s="249"/>
      <c r="L97" s="249"/>
      <c r="M97" s="280"/>
      <c r="N97" s="281"/>
      <c r="O97" s="282"/>
      <c r="P97" s="283"/>
      <c r="Q97" s="274"/>
      <c r="R97" s="276"/>
      <c r="S97" s="284"/>
      <c r="T97" s="284"/>
      <c r="U97" s="284"/>
      <c r="V97" s="284"/>
      <c r="W97" s="284"/>
      <c r="X97" s="285"/>
      <c r="Y97" s="276"/>
      <c r="Z97" s="274"/>
      <c r="AA97" s="274"/>
    </row>
    <row r="98" s="244" customFormat="1" spans="1:27">
      <c r="A98" s="274"/>
      <c r="B98" s="276"/>
      <c r="C98" s="276"/>
      <c r="D98" s="277"/>
      <c r="E98" s="277"/>
      <c r="F98" s="277"/>
      <c r="G98" s="278"/>
      <c r="H98" s="278"/>
      <c r="I98" s="277"/>
      <c r="J98" s="249"/>
      <c r="K98" s="249"/>
      <c r="L98" s="279"/>
      <c r="M98" s="280"/>
      <c r="N98" s="281"/>
      <c r="O98" s="282"/>
      <c r="P98" s="283"/>
      <c r="Q98" s="274"/>
      <c r="R98" s="276"/>
      <c r="S98" s="284"/>
      <c r="T98" s="284"/>
      <c r="U98" s="284"/>
      <c r="V98" s="284"/>
      <c r="W98" s="284"/>
      <c r="X98" s="285"/>
      <c r="Y98" s="276"/>
      <c r="Z98" s="274"/>
      <c r="AA98" s="274"/>
    </row>
    <row r="99" s="244" customFormat="1" spans="1:27">
      <c r="A99" s="274"/>
      <c r="B99" s="276"/>
      <c r="C99" s="276"/>
      <c r="D99" s="277"/>
      <c r="E99" s="277"/>
      <c r="F99" s="277"/>
      <c r="G99" s="278"/>
      <c r="H99" s="278"/>
      <c r="I99" s="277"/>
      <c r="J99" s="249"/>
      <c r="K99" s="249"/>
      <c r="L99" s="279"/>
      <c r="M99" s="280"/>
      <c r="N99" s="281"/>
      <c r="O99" s="282"/>
      <c r="P99" s="283"/>
      <c r="Q99" s="274"/>
      <c r="R99" s="276"/>
      <c r="S99" s="284"/>
      <c r="T99" s="284"/>
      <c r="U99" s="284"/>
      <c r="V99" s="284"/>
      <c r="W99" s="284"/>
      <c r="X99" s="285"/>
      <c r="Y99" s="276"/>
      <c r="Z99" s="274"/>
      <c r="AA99" s="274"/>
    </row>
    <row r="100" s="244" customFormat="1" spans="1:27">
      <c r="A100" s="274"/>
      <c r="B100" s="276"/>
      <c r="C100" s="276"/>
      <c r="D100" s="277"/>
      <c r="E100" s="277"/>
      <c r="F100" s="277"/>
      <c r="G100" s="278"/>
      <c r="H100" s="278"/>
      <c r="I100" s="277"/>
      <c r="J100" s="249"/>
      <c r="K100" s="249"/>
      <c r="L100" s="279"/>
      <c r="M100" s="280"/>
      <c r="N100" s="281"/>
      <c r="O100" s="282"/>
      <c r="P100" s="283"/>
      <c r="Q100" s="274"/>
      <c r="R100" s="276"/>
      <c r="S100" s="284"/>
      <c r="T100" s="284"/>
      <c r="U100" s="284"/>
      <c r="V100" s="284"/>
      <c r="W100" s="284"/>
      <c r="X100" s="285"/>
      <c r="Y100" s="276"/>
      <c r="Z100" s="274"/>
      <c r="AA100" s="274"/>
    </row>
    <row r="101" s="244" customFormat="1" spans="1:27">
      <c r="A101" s="274"/>
      <c r="B101" s="276"/>
      <c r="C101" s="276"/>
      <c r="D101" s="277"/>
      <c r="E101" s="277"/>
      <c r="F101" s="277"/>
      <c r="G101" s="278"/>
      <c r="H101" s="278"/>
      <c r="I101" s="277"/>
      <c r="J101" s="249"/>
      <c r="K101" s="249"/>
      <c r="L101" s="279"/>
      <c r="M101" s="280"/>
      <c r="N101" s="281"/>
      <c r="O101" s="282"/>
      <c r="P101" s="283"/>
      <c r="Q101" s="274"/>
      <c r="R101" s="276"/>
      <c r="S101" s="284"/>
      <c r="T101" s="284"/>
      <c r="U101" s="284"/>
      <c r="V101" s="284"/>
      <c r="W101" s="284"/>
      <c r="X101" s="285"/>
      <c r="Y101" s="276"/>
      <c r="Z101" s="274"/>
      <c r="AA101" s="274"/>
    </row>
    <row r="102" s="244" customFormat="1" spans="1:27">
      <c r="A102" s="274"/>
      <c r="B102" s="276"/>
      <c r="C102" s="276"/>
      <c r="D102" s="277"/>
      <c r="E102" s="277"/>
      <c r="F102" s="277"/>
      <c r="G102" s="278"/>
      <c r="H102" s="278"/>
      <c r="I102" s="277"/>
      <c r="J102" s="249"/>
      <c r="K102" s="249"/>
      <c r="L102" s="279"/>
      <c r="M102" s="280"/>
      <c r="N102" s="281"/>
      <c r="O102" s="282"/>
      <c r="P102" s="283"/>
      <c r="Q102" s="274"/>
      <c r="R102" s="276"/>
      <c r="S102" s="284"/>
      <c r="T102" s="284"/>
      <c r="U102" s="284"/>
      <c r="V102" s="284"/>
      <c r="W102" s="284"/>
      <c r="X102" s="285"/>
      <c r="Y102" s="276"/>
      <c r="Z102" s="274"/>
      <c r="AA102" s="274"/>
    </row>
    <row r="103" s="244" customFormat="1" spans="1:27">
      <c r="A103" s="274"/>
      <c r="B103" s="276"/>
      <c r="C103" s="276"/>
      <c r="D103" s="277"/>
      <c r="E103" s="277"/>
      <c r="F103" s="277"/>
      <c r="G103" s="278"/>
      <c r="H103" s="278"/>
      <c r="I103" s="277"/>
      <c r="J103" s="249"/>
      <c r="K103" s="249"/>
      <c r="L103" s="279"/>
      <c r="M103" s="280"/>
      <c r="N103" s="281"/>
      <c r="O103" s="282"/>
      <c r="P103" s="283"/>
      <c r="Q103" s="274"/>
      <c r="R103" s="276"/>
      <c r="S103" s="284"/>
      <c r="T103" s="284"/>
      <c r="U103" s="284"/>
      <c r="V103" s="284"/>
      <c r="W103" s="284"/>
      <c r="X103" s="285"/>
      <c r="Y103" s="276"/>
      <c r="Z103" s="274"/>
      <c r="AA103" s="274"/>
    </row>
    <row r="104" s="244" customFormat="1" spans="1:27">
      <c r="A104" s="274"/>
      <c r="B104" s="276"/>
      <c r="C104" s="276"/>
      <c r="D104" s="277"/>
      <c r="E104" s="277"/>
      <c r="F104" s="277"/>
      <c r="G104" s="278"/>
      <c r="H104" s="278"/>
      <c r="I104" s="277"/>
      <c r="J104" s="249"/>
      <c r="K104" s="249"/>
      <c r="L104" s="279"/>
      <c r="M104" s="280"/>
      <c r="N104" s="281"/>
      <c r="O104" s="282"/>
      <c r="P104" s="283"/>
      <c r="Q104" s="274"/>
      <c r="R104" s="276"/>
      <c r="S104" s="284"/>
      <c r="T104" s="284"/>
      <c r="U104" s="284"/>
      <c r="V104" s="284"/>
      <c r="W104" s="284"/>
      <c r="X104" s="285"/>
      <c r="Y104" s="276"/>
      <c r="Z104" s="274"/>
      <c r="AA104" s="274"/>
    </row>
    <row r="105" s="244" customFormat="1" spans="1:27">
      <c r="A105" s="274"/>
      <c r="B105" s="276"/>
      <c r="C105" s="276"/>
      <c r="D105" s="277"/>
      <c r="E105" s="277"/>
      <c r="F105" s="277"/>
      <c r="G105" s="278"/>
      <c r="H105" s="278"/>
      <c r="I105" s="277"/>
      <c r="J105" s="249"/>
      <c r="K105" s="249"/>
      <c r="L105" s="279"/>
      <c r="M105" s="280"/>
      <c r="N105" s="281"/>
      <c r="O105" s="282"/>
      <c r="P105" s="283"/>
      <c r="Q105" s="274"/>
      <c r="R105" s="276"/>
      <c r="S105" s="284"/>
      <c r="T105" s="284"/>
      <c r="U105" s="284"/>
      <c r="V105" s="284"/>
      <c r="W105" s="284"/>
      <c r="X105" s="285"/>
      <c r="Y105" s="276"/>
      <c r="Z105" s="274"/>
      <c r="AA105" s="274"/>
    </row>
    <row r="106" s="244" customFormat="1" spans="1:27">
      <c r="A106" s="274"/>
      <c r="B106" s="276"/>
      <c r="C106" s="276"/>
      <c r="D106" s="277"/>
      <c r="E106" s="277"/>
      <c r="F106" s="277"/>
      <c r="G106" s="278"/>
      <c r="H106" s="278"/>
      <c r="I106" s="277"/>
      <c r="J106" s="249"/>
      <c r="K106" s="249"/>
      <c r="L106" s="279"/>
      <c r="M106" s="280"/>
      <c r="N106" s="281"/>
      <c r="O106" s="282"/>
      <c r="P106" s="283"/>
      <c r="Q106" s="274"/>
      <c r="R106" s="276"/>
      <c r="S106" s="284"/>
      <c r="T106" s="284"/>
      <c r="U106" s="284"/>
      <c r="V106" s="284"/>
      <c r="W106" s="284"/>
      <c r="X106" s="285"/>
      <c r="Y106" s="276"/>
      <c r="Z106" s="274"/>
      <c r="AA106" s="274"/>
    </row>
    <row r="107" s="244" customFormat="1" spans="1:27">
      <c r="A107" s="274"/>
      <c r="B107" s="276"/>
      <c r="C107" s="276"/>
      <c r="D107" s="277"/>
      <c r="E107" s="277"/>
      <c r="F107" s="277"/>
      <c r="G107" s="278"/>
      <c r="H107" s="278"/>
      <c r="I107" s="277"/>
      <c r="J107" s="249"/>
      <c r="K107" s="249"/>
      <c r="L107" s="279"/>
      <c r="M107" s="280"/>
      <c r="N107" s="281"/>
      <c r="O107" s="282"/>
      <c r="P107" s="283"/>
      <c r="Q107" s="274"/>
      <c r="R107" s="276"/>
      <c r="S107" s="284"/>
      <c r="T107" s="284"/>
      <c r="U107" s="284"/>
      <c r="V107" s="284"/>
      <c r="W107" s="284"/>
      <c r="X107" s="285"/>
      <c r="Y107" s="276"/>
      <c r="Z107" s="274"/>
      <c r="AA107" s="274"/>
    </row>
    <row r="108" s="244" customFormat="1" spans="1:27">
      <c r="A108" s="274"/>
      <c r="B108" s="276"/>
      <c r="C108" s="276"/>
      <c r="D108" s="277"/>
      <c r="E108" s="277"/>
      <c r="F108" s="277"/>
      <c r="G108" s="278"/>
      <c r="H108" s="278"/>
      <c r="I108" s="277"/>
      <c r="J108" s="249"/>
      <c r="K108" s="249"/>
      <c r="L108" s="279"/>
      <c r="M108" s="280"/>
      <c r="N108" s="281"/>
      <c r="O108" s="282"/>
      <c r="P108" s="283"/>
      <c r="Q108" s="274"/>
      <c r="R108" s="276"/>
      <c r="S108" s="284"/>
      <c r="T108" s="284"/>
      <c r="U108" s="284"/>
      <c r="V108" s="284"/>
      <c r="W108" s="284"/>
      <c r="X108" s="285"/>
      <c r="Y108" s="276"/>
      <c r="Z108" s="274"/>
      <c r="AA108" s="274"/>
    </row>
    <row r="109" s="244" customFormat="1" spans="1:27">
      <c r="A109" s="274"/>
      <c r="B109" s="276"/>
      <c r="C109" s="276"/>
      <c r="D109" s="277"/>
      <c r="E109" s="277"/>
      <c r="F109" s="277"/>
      <c r="G109" s="278"/>
      <c r="H109" s="278"/>
      <c r="I109" s="277"/>
      <c r="J109" s="249"/>
      <c r="K109" s="249"/>
      <c r="L109" s="279"/>
      <c r="M109" s="280"/>
      <c r="N109" s="281"/>
      <c r="O109" s="282"/>
      <c r="P109" s="283"/>
      <c r="Q109" s="274"/>
      <c r="R109" s="276"/>
      <c r="S109" s="284"/>
      <c r="T109" s="284"/>
      <c r="U109" s="284"/>
      <c r="V109" s="284"/>
      <c r="W109" s="284"/>
      <c r="X109" s="285"/>
      <c r="Y109" s="276"/>
      <c r="Z109" s="274"/>
      <c r="AA109" s="274"/>
    </row>
    <row r="110" s="244" customFormat="1" spans="1:27">
      <c r="A110" s="274"/>
      <c r="B110" s="276"/>
      <c r="C110" s="276"/>
      <c r="D110" s="277"/>
      <c r="E110" s="277"/>
      <c r="F110" s="277"/>
      <c r="G110" s="278"/>
      <c r="H110" s="278"/>
      <c r="I110" s="277"/>
      <c r="J110" s="249"/>
      <c r="K110" s="249"/>
      <c r="L110" s="279"/>
      <c r="M110" s="280"/>
      <c r="N110" s="281"/>
      <c r="O110" s="282"/>
      <c r="P110" s="283"/>
      <c r="Q110" s="274"/>
      <c r="R110" s="276"/>
      <c r="S110" s="284"/>
      <c r="T110" s="284"/>
      <c r="U110" s="284"/>
      <c r="V110" s="284"/>
      <c r="W110" s="284"/>
      <c r="X110" s="285"/>
      <c r="Y110" s="276"/>
      <c r="Z110" s="274"/>
      <c r="AA110" s="274"/>
    </row>
    <row r="111" s="244" customFormat="1" spans="1:27">
      <c r="A111" s="274"/>
      <c r="B111" s="276"/>
      <c r="C111" s="276"/>
      <c r="D111" s="277"/>
      <c r="E111" s="277"/>
      <c r="F111" s="277"/>
      <c r="G111" s="278"/>
      <c r="H111" s="278"/>
      <c r="I111" s="277"/>
      <c r="J111" s="249"/>
      <c r="K111" s="249"/>
      <c r="L111" s="279"/>
      <c r="M111" s="280"/>
      <c r="N111" s="281"/>
      <c r="O111" s="282"/>
      <c r="P111" s="283"/>
      <c r="Q111" s="274"/>
      <c r="R111" s="276"/>
      <c r="S111" s="284"/>
      <c r="T111" s="284"/>
      <c r="U111" s="284"/>
      <c r="V111" s="284"/>
      <c r="W111" s="284"/>
      <c r="X111" s="285"/>
      <c r="Y111" s="276"/>
      <c r="Z111" s="274"/>
      <c r="AA111" s="274"/>
    </row>
    <row r="112" s="244" customFormat="1" spans="1:27">
      <c r="A112" s="274"/>
      <c r="B112" s="276"/>
      <c r="C112" s="276"/>
      <c r="D112" s="277"/>
      <c r="E112" s="277"/>
      <c r="F112" s="277"/>
      <c r="G112" s="278"/>
      <c r="H112" s="278"/>
      <c r="I112" s="277"/>
      <c r="J112" s="249"/>
      <c r="K112" s="249"/>
      <c r="L112" s="279"/>
      <c r="M112" s="280"/>
      <c r="N112" s="281"/>
      <c r="O112" s="282"/>
      <c r="P112" s="283"/>
      <c r="Q112" s="274"/>
      <c r="R112" s="276"/>
      <c r="S112" s="284"/>
      <c r="T112" s="284"/>
      <c r="U112" s="284"/>
      <c r="V112" s="284"/>
      <c r="W112" s="284"/>
      <c r="X112" s="285"/>
      <c r="Y112" s="276"/>
      <c r="Z112" s="274"/>
      <c r="AA112" s="274"/>
    </row>
    <row r="113" s="244" customFormat="1" spans="1:27">
      <c r="A113" s="274"/>
      <c r="B113" s="276"/>
      <c r="C113" s="276"/>
      <c r="D113" s="277"/>
      <c r="E113" s="277"/>
      <c r="F113" s="277"/>
      <c r="G113" s="278"/>
      <c r="H113" s="278"/>
      <c r="I113" s="277"/>
      <c r="J113" s="249"/>
      <c r="K113" s="249"/>
      <c r="L113" s="279"/>
      <c r="M113" s="280"/>
      <c r="N113" s="281"/>
      <c r="O113" s="282"/>
      <c r="P113" s="283"/>
      <c r="Q113" s="274"/>
      <c r="R113" s="276"/>
      <c r="S113" s="284"/>
      <c r="T113" s="284"/>
      <c r="U113" s="284"/>
      <c r="V113" s="284"/>
      <c r="W113" s="284"/>
      <c r="X113" s="285"/>
      <c r="Y113" s="276"/>
      <c r="Z113" s="274"/>
      <c r="AA113" s="274"/>
    </row>
    <row r="114" s="244" customFormat="1" spans="1:27">
      <c r="A114" s="274"/>
      <c r="B114" s="276"/>
      <c r="C114" s="276"/>
      <c r="D114" s="277"/>
      <c r="E114" s="277"/>
      <c r="F114" s="277"/>
      <c r="G114" s="278"/>
      <c r="H114" s="278"/>
      <c r="I114" s="277"/>
      <c r="J114" s="249"/>
      <c r="K114" s="249"/>
      <c r="L114" s="279"/>
      <c r="M114" s="280"/>
      <c r="N114" s="281"/>
      <c r="O114" s="282"/>
      <c r="P114" s="283"/>
      <c r="Q114" s="274"/>
      <c r="R114" s="276"/>
      <c r="S114" s="284"/>
      <c r="T114" s="284"/>
      <c r="U114" s="284"/>
      <c r="V114" s="284"/>
      <c r="W114" s="284"/>
      <c r="X114" s="285"/>
      <c r="Y114" s="276"/>
      <c r="Z114" s="274"/>
      <c r="AA114" s="274"/>
    </row>
    <row r="115" s="244" customFormat="1" spans="1:27">
      <c r="A115" s="274"/>
      <c r="B115" s="276"/>
      <c r="C115" s="276"/>
      <c r="D115" s="277"/>
      <c r="E115" s="277"/>
      <c r="F115" s="277"/>
      <c r="G115" s="278"/>
      <c r="H115" s="278"/>
      <c r="I115" s="277"/>
      <c r="J115" s="249"/>
      <c r="K115" s="249"/>
      <c r="L115" s="279"/>
      <c r="M115" s="280"/>
      <c r="N115" s="281"/>
      <c r="O115" s="282"/>
      <c r="P115" s="283"/>
      <c r="Q115" s="274"/>
      <c r="R115" s="276"/>
      <c r="S115" s="284"/>
      <c r="T115" s="284"/>
      <c r="U115" s="284"/>
      <c r="V115" s="284"/>
      <c r="W115" s="284"/>
      <c r="X115" s="285"/>
      <c r="Y115" s="276"/>
      <c r="Z115" s="274"/>
      <c r="AA115" s="274"/>
    </row>
    <row r="116" s="244" customFormat="1" spans="1:27">
      <c r="A116" s="274"/>
      <c r="B116" s="276"/>
      <c r="C116" s="276"/>
      <c r="D116" s="277"/>
      <c r="E116" s="277"/>
      <c r="F116" s="277"/>
      <c r="G116" s="278"/>
      <c r="H116" s="278"/>
      <c r="I116" s="277"/>
      <c r="J116" s="249"/>
      <c r="K116" s="249"/>
      <c r="L116" s="279"/>
      <c r="M116" s="280"/>
      <c r="N116" s="281"/>
      <c r="O116" s="282"/>
      <c r="P116" s="283"/>
      <c r="Q116" s="274"/>
      <c r="R116" s="276"/>
      <c r="S116" s="284"/>
      <c r="T116" s="284"/>
      <c r="U116" s="284"/>
      <c r="V116" s="284"/>
      <c r="W116" s="284"/>
      <c r="X116" s="285"/>
      <c r="Y116" s="276"/>
      <c r="Z116" s="274"/>
      <c r="AA116" s="274"/>
    </row>
    <row r="117" s="244" customFormat="1" spans="1:27">
      <c r="A117" s="274"/>
      <c r="B117" s="276"/>
      <c r="C117" s="276"/>
      <c r="D117" s="277"/>
      <c r="E117" s="277"/>
      <c r="F117" s="277"/>
      <c r="G117" s="278"/>
      <c r="H117" s="278"/>
      <c r="I117" s="277"/>
      <c r="J117" s="249"/>
      <c r="K117" s="249"/>
      <c r="L117" s="279"/>
      <c r="M117" s="280"/>
      <c r="N117" s="281"/>
      <c r="O117" s="282"/>
      <c r="P117" s="283"/>
      <c r="Q117" s="274"/>
      <c r="R117" s="276"/>
      <c r="S117" s="284"/>
      <c r="T117" s="284"/>
      <c r="U117" s="284"/>
      <c r="V117" s="284"/>
      <c r="W117" s="284"/>
      <c r="X117" s="285"/>
      <c r="Y117" s="276"/>
      <c r="Z117" s="274"/>
      <c r="AA117" s="274"/>
    </row>
    <row r="118" s="244" customFormat="1" spans="1:27">
      <c r="A118" s="274"/>
      <c r="B118" s="276"/>
      <c r="C118" s="276"/>
      <c r="D118" s="277"/>
      <c r="E118" s="277"/>
      <c r="F118" s="277"/>
      <c r="G118" s="278"/>
      <c r="H118" s="278"/>
      <c r="I118" s="277"/>
      <c r="J118" s="249"/>
      <c r="K118" s="249"/>
      <c r="L118" s="279"/>
      <c r="M118" s="280"/>
      <c r="N118" s="281"/>
      <c r="O118" s="282"/>
      <c r="P118" s="283"/>
      <c r="Q118" s="274"/>
      <c r="R118" s="276"/>
      <c r="S118" s="284"/>
      <c r="T118" s="284"/>
      <c r="U118" s="284"/>
      <c r="V118" s="284"/>
      <c r="W118" s="284"/>
      <c r="X118" s="285"/>
      <c r="Y118" s="276"/>
      <c r="Z118" s="274"/>
      <c r="AA118" s="274"/>
    </row>
    <row r="119" s="244" customFormat="1" spans="1:27">
      <c r="A119" s="274"/>
      <c r="B119" s="276"/>
      <c r="C119" s="276"/>
      <c r="D119" s="277"/>
      <c r="E119" s="277"/>
      <c r="F119" s="277"/>
      <c r="G119" s="278"/>
      <c r="H119" s="278"/>
      <c r="I119" s="277"/>
      <c r="J119" s="249"/>
      <c r="K119" s="249"/>
      <c r="L119" s="279"/>
      <c r="M119" s="280"/>
      <c r="N119" s="281"/>
      <c r="O119" s="282"/>
      <c r="P119" s="283"/>
      <c r="Q119" s="274"/>
      <c r="R119" s="276"/>
      <c r="S119" s="284"/>
      <c r="T119" s="284"/>
      <c r="U119" s="284"/>
      <c r="V119" s="284"/>
      <c r="W119" s="284"/>
      <c r="X119" s="285"/>
      <c r="Y119" s="276"/>
      <c r="Z119" s="274"/>
      <c r="AA119" s="274"/>
    </row>
    <row r="120" s="244" customFormat="1" spans="1:27">
      <c r="A120" s="274"/>
      <c r="B120" s="276"/>
      <c r="C120" s="276"/>
      <c r="D120" s="277"/>
      <c r="E120" s="277"/>
      <c r="F120" s="277"/>
      <c r="G120" s="278"/>
      <c r="H120" s="278"/>
      <c r="I120" s="277"/>
      <c r="J120" s="249"/>
      <c r="K120" s="249"/>
      <c r="L120" s="279"/>
      <c r="M120" s="280"/>
      <c r="N120" s="281"/>
      <c r="O120" s="282"/>
      <c r="P120" s="283"/>
      <c r="Q120" s="274"/>
      <c r="R120" s="276"/>
      <c r="S120" s="284"/>
      <c r="T120" s="284"/>
      <c r="U120" s="284"/>
      <c r="V120" s="284"/>
      <c r="W120" s="284"/>
      <c r="X120" s="285"/>
      <c r="Y120" s="276"/>
      <c r="Z120" s="274"/>
      <c r="AA120" s="274"/>
    </row>
    <row r="121" s="244" customFormat="1" spans="1:27">
      <c r="A121" s="274"/>
      <c r="B121" s="276"/>
      <c r="C121" s="276"/>
      <c r="D121" s="277"/>
      <c r="E121" s="277"/>
      <c r="F121" s="277"/>
      <c r="G121" s="278"/>
      <c r="H121" s="278"/>
      <c r="I121" s="277"/>
      <c r="J121" s="249"/>
      <c r="K121" s="249"/>
      <c r="L121" s="279"/>
      <c r="M121" s="280"/>
      <c r="N121" s="281"/>
      <c r="O121" s="282"/>
      <c r="P121" s="283"/>
      <c r="Q121" s="274"/>
      <c r="R121" s="276"/>
      <c r="S121" s="284"/>
      <c r="T121" s="284"/>
      <c r="U121" s="284"/>
      <c r="V121" s="284"/>
      <c r="W121" s="284"/>
      <c r="X121" s="285"/>
      <c r="Y121" s="276"/>
      <c r="Z121" s="274"/>
      <c r="AA121" s="274"/>
    </row>
    <row r="122" s="244" customFormat="1" spans="1:27">
      <c r="A122" s="274"/>
      <c r="B122" s="276"/>
      <c r="C122" s="276"/>
      <c r="D122" s="277"/>
      <c r="E122" s="277"/>
      <c r="F122" s="277"/>
      <c r="G122" s="278"/>
      <c r="H122" s="278"/>
      <c r="I122" s="277"/>
      <c r="J122" s="249"/>
      <c r="K122" s="249"/>
      <c r="L122" s="279"/>
      <c r="M122" s="280"/>
      <c r="N122" s="281"/>
      <c r="O122" s="282"/>
      <c r="P122" s="283"/>
      <c r="Q122" s="274"/>
      <c r="R122" s="276"/>
      <c r="S122" s="284"/>
      <c r="T122" s="284"/>
      <c r="U122" s="284"/>
      <c r="V122" s="284"/>
      <c r="W122" s="284"/>
      <c r="X122" s="285"/>
      <c r="Y122" s="276"/>
      <c r="Z122" s="274"/>
      <c r="AA122" s="274"/>
    </row>
    <row r="123" s="244" customFormat="1" spans="1:27">
      <c r="A123" s="274"/>
      <c r="B123" s="276"/>
      <c r="C123" s="276"/>
      <c r="D123" s="277"/>
      <c r="E123" s="277"/>
      <c r="F123" s="277"/>
      <c r="G123" s="278"/>
      <c r="H123" s="278"/>
      <c r="I123" s="277"/>
      <c r="J123" s="249"/>
      <c r="K123" s="249"/>
      <c r="L123" s="279"/>
      <c r="M123" s="280"/>
      <c r="N123" s="281"/>
      <c r="O123" s="282"/>
      <c r="P123" s="283"/>
      <c r="Q123" s="274"/>
      <c r="R123" s="276"/>
      <c r="S123" s="284"/>
      <c r="T123" s="284"/>
      <c r="U123" s="284"/>
      <c r="V123" s="284"/>
      <c r="W123" s="284"/>
      <c r="X123" s="285"/>
      <c r="Y123" s="276"/>
      <c r="Z123" s="274"/>
      <c r="AA123" s="274"/>
    </row>
    <row r="124" s="244" customFormat="1" spans="1:27">
      <c r="A124" s="274"/>
      <c r="B124" s="276"/>
      <c r="C124" s="276"/>
      <c r="D124" s="277"/>
      <c r="E124" s="277"/>
      <c r="F124" s="277"/>
      <c r="G124" s="278"/>
      <c r="H124" s="278"/>
      <c r="I124" s="277"/>
      <c r="J124" s="249"/>
      <c r="K124" s="249"/>
      <c r="L124" s="279"/>
      <c r="M124" s="280"/>
      <c r="N124" s="281"/>
      <c r="O124" s="282"/>
      <c r="P124" s="283"/>
      <c r="Q124" s="274"/>
      <c r="R124" s="276"/>
      <c r="S124" s="284"/>
      <c r="T124" s="284"/>
      <c r="U124" s="284"/>
      <c r="V124" s="284"/>
      <c r="W124" s="284"/>
      <c r="X124" s="285"/>
      <c r="Y124" s="276"/>
      <c r="Z124" s="274"/>
      <c r="AA124" s="274"/>
    </row>
    <row r="125" s="244" customFormat="1" spans="1:27">
      <c r="A125" s="274"/>
      <c r="B125" s="276"/>
      <c r="C125" s="276"/>
      <c r="D125" s="277"/>
      <c r="E125" s="277"/>
      <c r="F125" s="277"/>
      <c r="G125" s="278"/>
      <c r="H125" s="278"/>
      <c r="I125" s="277"/>
      <c r="J125" s="249"/>
      <c r="K125" s="249"/>
      <c r="L125" s="279"/>
      <c r="M125" s="280"/>
      <c r="N125" s="281"/>
      <c r="O125" s="282"/>
      <c r="P125" s="283"/>
      <c r="Q125" s="274"/>
      <c r="R125" s="276"/>
      <c r="S125" s="284"/>
      <c r="T125" s="284"/>
      <c r="U125" s="284"/>
      <c r="V125" s="284"/>
      <c r="W125" s="284"/>
      <c r="X125" s="285"/>
      <c r="Y125" s="276"/>
      <c r="Z125" s="274"/>
      <c r="AA125" s="274"/>
    </row>
    <row r="126" s="244" customFormat="1" spans="1:27">
      <c r="A126" s="274"/>
      <c r="B126" s="276"/>
      <c r="C126" s="276"/>
      <c r="D126" s="277"/>
      <c r="E126" s="277"/>
      <c r="F126" s="277"/>
      <c r="G126" s="278"/>
      <c r="H126" s="278"/>
      <c r="I126" s="277"/>
      <c r="J126" s="249"/>
      <c r="K126" s="249"/>
      <c r="L126" s="279"/>
      <c r="M126" s="280"/>
      <c r="N126" s="281"/>
      <c r="O126" s="282"/>
      <c r="P126" s="283"/>
      <c r="Q126" s="274"/>
      <c r="R126" s="276"/>
      <c r="S126" s="284"/>
      <c r="T126" s="284"/>
      <c r="U126" s="284"/>
      <c r="V126" s="284"/>
      <c r="W126" s="284"/>
      <c r="X126" s="285"/>
      <c r="Y126" s="276"/>
      <c r="Z126" s="274"/>
      <c r="AA126" s="274"/>
    </row>
    <row r="127" s="244" customFormat="1" spans="1:27">
      <c r="A127" s="274"/>
      <c r="B127" s="276"/>
      <c r="C127" s="276"/>
      <c r="D127" s="277"/>
      <c r="E127" s="277"/>
      <c r="F127" s="277"/>
      <c r="G127" s="278"/>
      <c r="H127" s="278"/>
      <c r="I127" s="277"/>
      <c r="J127" s="249"/>
      <c r="K127" s="249"/>
      <c r="L127" s="279"/>
      <c r="M127" s="280"/>
      <c r="N127" s="281"/>
      <c r="O127" s="282"/>
      <c r="P127" s="283"/>
      <c r="Q127" s="274"/>
      <c r="R127" s="276"/>
      <c r="S127" s="284"/>
      <c r="T127" s="284"/>
      <c r="U127" s="284"/>
      <c r="V127" s="284"/>
      <c r="W127" s="284"/>
      <c r="X127" s="285"/>
      <c r="Y127" s="276"/>
      <c r="Z127" s="274"/>
      <c r="AA127" s="274"/>
    </row>
    <row r="128" s="244" customFormat="1" spans="1:27">
      <c r="A128" s="274"/>
      <c r="B128" s="276"/>
      <c r="C128" s="276"/>
      <c r="D128" s="277"/>
      <c r="E128" s="277"/>
      <c r="F128" s="277"/>
      <c r="G128" s="278"/>
      <c r="H128" s="278"/>
      <c r="I128" s="277"/>
      <c r="J128" s="249"/>
      <c r="K128" s="249"/>
      <c r="L128" s="279"/>
      <c r="M128" s="280"/>
      <c r="N128" s="281"/>
      <c r="O128" s="282"/>
      <c r="P128" s="283"/>
      <c r="Q128" s="274"/>
      <c r="R128" s="276"/>
      <c r="S128" s="284"/>
      <c r="T128" s="284"/>
      <c r="U128" s="284"/>
      <c r="V128" s="284"/>
      <c r="W128" s="284"/>
      <c r="X128" s="285"/>
      <c r="Y128" s="276"/>
      <c r="Z128" s="274"/>
      <c r="AA128" s="274"/>
    </row>
    <row r="129" s="244" customFormat="1" spans="1:27">
      <c r="A129" s="274"/>
      <c r="B129" s="276"/>
      <c r="C129" s="276"/>
      <c r="D129" s="277"/>
      <c r="E129" s="277"/>
      <c r="F129" s="277"/>
      <c r="G129" s="278"/>
      <c r="H129" s="278"/>
      <c r="I129" s="277"/>
      <c r="J129" s="249"/>
      <c r="K129" s="249"/>
      <c r="L129" s="279"/>
      <c r="M129" s="280"/>
      <c r="N129" s="281"/>
      <c r="O129" s="282"/>
      <c r="P129" s="283"/>
      <c r="Q129" s="274"/>
      <c r="R129" s="276"/>
      <c r="S129" s="284"/>
      <c r="T129" s="284"/>
      <c r="U129" s="284"/>
      <c r="V129" s="284"/>
      <c r="W129" s="284"/>
      <c r="X129" s="285"/>
      <c r="Y129" s="276"/>
      <c r="Z129" s="274"/>
      <c r="AA129" s="274"/>
    </row>
    <row r="130" s="244" customFormat="1" spans="1:27">
      <c r="A130" s="274"/>
      <c r="B130" s="276"/>
      <c r="C130" s="276"/>
      <c r="D130" s="277"/>
      <c r="E130" s="277"/>
      <c r="F130" s="277"/>
      <c r="G130" s="278"/>
      <c r="H130" s="278"/>
      <c r="I130" s="277"/>
      <c r="J130" s="249"/>
      <c r="K130" s="249"/>
      <c r="L130" s="279"/>
      <c r="M130" s="280"/>
      <c r="N130" s="281"/>
      <c r="O130" s="282"/>
      <c r="P130" s="283"/>
      <c r="Q130" s="274"/>
      <c r="R130" s="276"/>
      <c r="S130" s="284"/>
      <c r="T130" s="284"/>
      <c r="U130" s="284"/>
      <c r="V130" s="284"/>
      <c r="W130" s="284"/>
      <c r="X130" s="285"/>
      <c r="Y130" s="276"/>
      <c r="Z130" s="274"/>
      <c r="AA130" s="274"/>
    </row>
    <row r="131" s="244" customFormat="1" spans="1:27">
      <c r="A131" s="274"/>
      <c r="B131" s="276"/>
      <c r="C131" s="276"/>
      <c r="D131" s="277"/>
      <c r="E131" s="277"/>
      <c r="F131" s="277"/>
      <c r="G131" s="278"/>
      <c r="H131" s="278"/>
      <c r="I131" s="277"/>
      <c r="J131" s="249"/>
      <c r="K131" s="249"/>
      <c r="L131" s="279"/>
      <c r="M131" s="280"/>
      <c r="N131" s="281"/>
      <c r="O131" s="282"/>
      <c r="P131" s="283"/>
      <c r="Q131" s="274"/>
      <c r="R131" s="276"/>
      <c r="S131" s="284"/>
      <c r="T131" s="284"/>
      <c r="U131" s="284"/>
      <c r="V131" s="284"/>
      <c r="W131" s="284"/>
      <c r="X131" s="285"/>
      <c r="Y131" s="276"/>
      <c r="Z131" s="274"/>
      <c r="AA131" s="274"/>
    </row>
    <row r="132" s="244" customFormat="1" spans="1:27">
      <c r="A132" s="274"/>
      <c r="B132" s="276"/>
      <c r="C132" s="276"/>
      <c r="D132" s="277"/>
      <c r="E132" s="277"/>
      <c r="F132" s="277"/>
      <c r="G132" s="278"/>
      <c r="H132" s="278"/>
      <c r="I132" s="277"/>
      <c r="J132" s="249"/>
      <c r="K132" s="249"/>
      <c r="L132" s="279"/>
      <c r="M132" s="280"/>
      <c r="N132" s="281"/>
      <c r="O132" s="282"/>
      <c r="P132" s="283"/>
      <c r="Q132" s="274"/>
      <c r="R132" s="276"/>
      <c r="S132" s="284"/>
      <c r="T132" s="284"/>
      <c r="U132" s="284"/>
      <c r="V132" s="284"/>
      <c r="W132" s="284"/>
      <c r="X132" s="285"/>
      <c r="Y132" s="276"/>
      <c r="Z132" s="274"/>
      <c r="AA132" s="274"/>
    </row>
    <row r="133" s="244" customFormat="1" spans="1:27">
      <c r="A133" s="274"/>
      <c r="B133" s="276"/>
      <c r="C133" s="276"/>
      <c r="D133" s="277"/>
      <c r="E133" s="277"/>
      <c r="F133" s="277"/>
      <c r="G133" s="278"/>
      <c r="H133" s="278"/>
      <c r="I133" s="277"/>
      <c r="J133" s="249"/>
      <c r="K133" s="249"/>
      <c r="L133" s="279"/>
      <c r="M133" s="280"/>
      <c r="N133" s="281"/>
      <c r="O133" s="282"/>
      <c r="P133" s="283"/>
      <c r="Q133" s="274"/>
      <c r="R133" s="276"/>
      <c r="S133" s="284"/>
      <c r="T133" s="284"/>
      <c r="U133" s="284"/>
      <c r="V133" s="284"/>
      <c r="W133" s="284"/>
      <c r="X133" s="285"/>
      <c r="Y133" s="276"/>
      <c r="Z133" s="274"/>
      <c r="AA133" s="274"/>
    </row>
    <row r="134" s="244" customFormat="1" spans="1:27">
      <c r="A134" s="274"/>
      <c r="B134" s="276"/>
      <c r="C134" s="276"/>
      <c r="D134" s="277"/>
      <c r="E134" s="277"/>
      <c r="F134" s="277"/>
      <c r="G134" s="278"/>
      <c r="H134" s="278"/>
      <c r="I134" s="277"/>
      <c r="J134" s="249"/>
      <c r="K134" s="249"/>
      <c r="L134" s="279"/>
      <c r="M134" s="280"/>
      <c r="N134" s="281"/>
      <c r="O134" s="282"/>
      <c r="P134" s="283"/>
      <c r="Q134" s="274"/>
      <c r="R134" s="276"/>
      <c r="S134" s="284"/>
      <c r="T134" s="284"/>
      <c r="U134" s="284"/>
      <c r="V134" s="284"/>
      <c r="W134" s="284"/>
      <c r="X134" s="285"/>
      <c r="Y134" s="276"/>
      <c r="Z134" s="274"/>
      <c r="AA134" s="274"/>
    </row>
    <row r="135" s="244" customFormat="1" spans="1:27">
      <c r="A135" s="274"/>
      <c r="B135" s="276"/>
      <c r="C135" s="276"/>
      <c r="D135" s="277"/>
      <c r="E135" s="277"/>
      <c r="F135" s="277"/>
      <c r="G135" s="278"/>
      <c r="H135" s="278"/>
      <c r="I135" s="277"/>
      <c r="J135" s="249"/>
      <c r="K135" s="249"/>
      <c r="L135" s="279"/>
      <c r="M135" s="280"/>
      <c r="N135" s="281"/>
      <c r="O135" s="282"/>
      <c r="P135" s="283"/>
      <c r="Q135" s="274"/>
      <c r="R135" s="276"/>
      <c r="S135" s="284"/>
      <c r="T135" s="284"/>
      <c r="U135" s="284"/>
      <c r="V135" s="284"/>
      <c r="W135" s="284"/>
      <c r="X135" s="285"/>
      <c r="Y135" s="276"/>
      <c r="Z135" s="274"/>
      <c r="AA135" s="274"/>
    </row>
    <row r="136" s="244" customFormat="1" spans="1:27">
      <c r="A136" s="274"/>
      <c r="B136" s="276"/>
      <c r="C136" s="276"/>
      <c r="D136" s="277"/>
      <c r="E136" s="277"/>
      <c r="F136" s="277"/>
      <c r="G136" s="278"/>
      <c r="H136" s="278"/>
      <c r="I136" s="277"/>
      <c r="J136" s="249"/>
      <c r="K136" s="249"/>
      <c r="L136" s="279"/>
      <c r="M136" s="280"/>
      <c r="N136" s="281"/>
      <c r="O136" s="282"/>
      <c r="P136" s="283"/>
      <c r="Q136" s="274"/>
      <c r="R136" s="276"/>
      <c r="S136" s="284"/>
      <c r="T136" s="284"/>
      <c r="U136" s="284"/>
      <c r="V136" s="284"/>
      <c r="W136" s="284"/>
      <c r="X136" s="285"/>
      <c r="Y136" s="276"/>
      <c r="Z136" s="274"/>
      <c r="AA136" s="274"/>
    </row>
    <row r="137" s="244" customFormat="1" spans="1:27">
      <c r="A137" s="274"/>
      <c r="B137" s="276"/>
      <c r="C137" s="276"/>
      <c r="D137" s="277"/>
      <c r="E137" s="277"/>
      <c r="F137" s="277"/>
      <c r="G137" s="278"/>
      <c r="H137" s="278"/>
      <c r="I137" s="277"/>
      <c r="J137" s="249"/>
      <c r="K137" s="249"/>
      <c r="L137" s="279"/>
      <c r="M137" s="280"/>
      <c r="N137" s="281"/>
      <c r="O137" s="282"/>
      <c r="P137" s="283"/>
      <c r="Q137" s="274"/>
      <c r="R137" s="276"/>
      <c r="S137" s="284"/>
      <c r="T137" s="284"/>
      <c r="U137" s="284"/>
      <c r="V137" s="284"/>
      <c r="W137" s="284"/>
      <c r="X137" s="285"/>
      <c r="Y137" s="276"/>
      <c r="Z137" s="274"/>
      <c r="AA137" s="274"/>
    </row>
    <row r="138" s="244" customFormat="1" spans="1:27">
      <c r="A138" s="274"/>
      <c r="B138" s="276"/>
      <c r="C138" s="276"/>
      <c r="D138" s="277"/>
      <c r="E138" s="277"/>
      <c r="F138" s="277"/>
      <c r="G138" s="278"/>
      <c r="H138" s="278"/>
      <c r="I138" s="277"/>
      <c r="J138" s="249"/>
      <c r="K138" s="249"/>
      <c r="L138" s="279"/>
      <c r="M138" s="280"/>
      <c r="N138" s="281"/>
      <c r="O138" s="282"/>
      <c r="P138" s="283"/>
      <c r="Q138" s="274"/>
      <c r="R138" s="276"/>
      <c r="S138" s="284"/>
      <c r="T138" s="284"/>
      <c r="U138" s="284"/>
      <c r="V138" s="284"/>
      <c r="W138" s="284"/>
      <c r="X138" s="285"/>
      <c r="Y138" s="276"/>
      <c r="Z138" s="274"/>
      <c r="AA138" s="274"/>
    </row>
    <row r="139" s="244" customFormat="1" spans="1:27">
      <c r="A139" s="274"/>
      <c r="B139" s="276"/>
      <c r="C139" s="276"/>
      <c r="D139" s="277"/>
      <c r="E139" s="277"/>
      <c r="F139" s="277"/>
      <c r="G139" s="278"/>
      <c r="H139" s="278"/>
      <c r="I139" s="277"/>
      <c r="J139" s="249"/>
      <c r="K139" s="249"/>
      <c r="L139" s="279"/>
      <c r="M139" s="280"/>
      <c r="N139" s="281"/>
      <c r="O139" s="282"/>
      <c r="P139" s="283"/>
      <c r="Q139" s="274"/>
      <c r="R139" s="276"/>
      <c r="S139" s="284"/>
      <c r="T139" s="284"/>
      <c r="U139" s="284"/>
      <c r="V139" s="284"/>
      <c r="W139" s="284"/>
      <c r="X139" s="285"/>
      <c r="Y139" s="276"/>
      <c r="Z139" s="274"/>
      <c r="AA139" s="274"/>
    </row>
    <row r="140" s="244" customFormat="1" spans="1:27">
      <c r="A140" s="274"/>
      <c r="B140" s="276"/>
      <c r="C140" s="276"/>
      <c r="D140" s="277"/>
      <c r="E140" s="277"/>
      <c r="F140" s="277"/>
      <c r="G140" s="278"/>
      <c r="H140" s="278"/>
      <c r="I140" s="277"/>
      <c r="J140" s="249"/>
      <c r="K140" s="249"/>
      <c r="L140" s="279"/>
      <c r="M140" s="280"/>
      <c r="N140" s="281"/>
      <c r="O140" s="282"/>
      <c r="P140" s="283"/>
      <c r="Q140" s="274"/>
      <c r="R140" s="276"/>
      <c r="S140" s="284"/>
      <c r="T140" s="284"/>
      <c r="U140" s="284"/>
      <c r="V140" s="284"/>
      <c r="W140" s="284"/>
      <c r="X140" s="285"/>
      <c r="Y140" s="276"/>
      <c r="Z140" s="274"/>
      <c r="AA140" s="274"/>
    </row>
    <row r="141" s="244" customFormat="1" spans="1:27">
      <c r="A141" s="274"/>
      <c r="B141" s="276"/>
      <c r="C141" s="276"/>
      <c r="D141" s="277"/>
      <c r="E141" s="277"/>
      <c r="F141" s="277"/>
      <c r="G141" s="278"/>
      <c r="H141" s="278"/>
      <c r="I141" s="277"/>
      <c r="J141" s="249"/>
      <c r="K141" s="249"/>
      <c r="L141" s="279"/>
      <c r="M141" s="280"/>
      <c r="N141" s="281"/>
      <c r="O141" s="282"/>
      <c r="P141" s="283"/>
      <c r="Q141" s="274"/>
      <c r="R141" s="276"/>
      <c r="S141" s="284"/>
      <c r="T141" s="284"/>
      <c r="U141" s="284"/>
      <c r="V141" s="284"/>
      <c r="W141" s="284"/>
      <c r="X141" s="285"/>
      <c r="Y141" s="276"/>
      <c r="Z141" s="274"/>
      <c r="AA141" s="274"/>
    </row>
    <row r="142" s="244" customFormat="1" spans="1:27">
      <c r="A142" s="274"/>
      <c r="B142" s="276"/>
      <c r="C142" s="276"/>
      <c r="D142" s="277"/>
      <c r="E142" s="277"/>
      <c r="F142" s="277"/>
      <c r="G142" s="278"/>
      <c r="H142" s="278"/>
      <c r="I142" s="277"/>
      <c r="J142" s="249"/>
      <c r="K142" s="249"/>
      <c r="L142" s="279"/>
      <c r="M142" s="280"/>
      <c r="N142" s="281"/>
      <c r="O142" s="282"/>
      <c r="P142" s="283"/>
      <c r="Q142" s="274"/>
      <c r="R142" s="276"/>
      <c r="S142" s="284"/>
      <c r="T142" s="284"/>
      <c r="U142" s="284"/>
      <c r="V142" s="284"/>
      <c r="W142" s="284"/>
      <c r="X142" s="285"/>
      <c r="Y142" s="276"/>
      <c r="Z142" s="274"/>
      <c r="AA142" s="274"/>
    </row>
  </sheetData>
  <dataValidations count="4">
    <dataValidation type="list" allowBlank="1" showErrorMessage="1" errorTitle="专业" error="请选择已设定的专业！" sqref="C2:C25 C53:C68">
      <formula1>#N/A</formula1>
    </dataValidation>
    <dataValidation allowBlank="1" showErrorMessage="1" sqref="B1:XFD1 F53:F68"/>
    <dataValidation type="list" allowBlank="1" showErrorMessage="1" errorTitle="子类" error="请选择已设定的专业子类！" sqref="D2:D25 D53:D68 D90:D91">
      <formula1>#N/A</formula1>
    </dataValidation>
    <dataValidation type="list" allowBlank="1" showErrorMessage="1" errorTitle="子类" error="请选择已设定的专业子类！" sqref="D26:D52 D69:D81">
      <formula1>DisciplinePopup</formula1>
    </dataValidation>
  </dataValidations>
  <pageMargins left="0.75" right="0.75" top="1" bottom="1" header="0.5" footer="0.5"/>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dimension ref="A1:O468"/>
  <sheetViews>
    <sheetView workbookViewId="0">
      <selection activeCell="A1" sqref="$A1:$XFD1048576"/>
    </sheetView>
  </sheetViews>
  <sheetFormatPr defaultColWidth="9" defaultRowHeight="13.2"/>
  <cols>
    <col min="1" max="1" width="9" style="245"/>
    <col min="2" max="2" width="5.72222222222222" style="246" customWidth="1"/>
    <col min="3" max="3" width="7.90740740740741" style="246" customWidth="1"/>
    <col min="4" max="4" width="10.9074074074074" style="247" customWidth="1"/>
    <col min="5" max="5" width="21.2685185185185" style="247" customWidth="1"/>
    <col min="6" max="6" width="17.75" style="247" customWidth="1"/>
    <col min="7" max="7" width="72" style="248" customWidth="1"/>
    <col min="8" max="8" width="33.6851851851852" style="247" customWidth="1"/>
    <col min="9" max="9" width="6.18518518518519" style="247" customWidth="1"/>
    <col min="10" max="10" width="7.81481481481481" style="249" customWidth="1"/>
    <col min="11" max="11" width="7.81481481481481" style="250" customWidth="1"/>
    <col min="12" max="12" width="12.8148148148148" style="251" customWidth="1"/>
    <col min="13" max="13" width="12.8148148148148" style="252" customWidth="1"/>
    <col min="14" max="14" width="12.8148148148148" style="253" customWidth="1"/>
    <col min="15" max="15" width="12.8796296296296" style="254" customWidth="1"/>
    <col min="16" max="16" width="24.4537037037037" style="255" customWidth="1"/>
    <col min="17" max="17" width="13.1851851851852" style="245" customWidth="1"/>
    <col min="18" max="18" width="13.1851851851852" style="246" customWidth="1"/>
    <col min="19" max="19" width="10.4537037037037" style="256" customWidth="1"/>
    <col min="20" max="20" width="12.0925925925926" style="256" customWidth="1"/>
    <col min="21" max="21" width="12.8148148148148" style="256" customWidth="1"/>
    <col min="22" max="22" width="10.9074074074074" style="256" customWidth="1"/>
    <col min="23" max="23" width="16.4537037037037" style="256" customWidth="1"/>
    <col min="24" max="24" width="16.6388888888889" style="257" customWidth="1"/>
    <col min="25" max="25" width="10.0925925925926" style="246" customWidth="1"/>
    <col min="26" max="26" width="9.18518518518519" style="245" customWidth="1"/>
    <col min="27" max="27" width="16.6388888888889" style="245" customWidth="1"/>
    <col min="28" max="16384" width="9" style="245"/>
  </cols>
  <sheetData>
    <row r="1" s="240" customFormat="1" ht="52.8" spans="2:15">
      <c r="B1" s="258" t="s">
        <v>2101</v>
      </c>
      <c r="C1" s="258" t="s">
        <v>2102</v>
      </c>
      <c r="D1" s="258" t="s">
        <v>2103</v>
      </c>
      <c r="E1" s="258" t="s">
        <v>2104</v>
      </c>
      <c r="F1" s="258" t="s">
        <v>2105</v>
      </c>
      <c r="G1" s="258" t="s">
        <v>2106</v>
      </c>
      <c r="H1" s="258" t="s">
        <v>2107</v>
      </c>
      <c r="I1" s="258" t="s">
        <v>2108</v>
      </c>
      <c r="J1" s="264" t="s">
        <v>2109</v>
      </c>
      <c r="K1" s="265" t="s">
        <v>2110</v>
      </c>
      <c r="L1" s="266" t="s">
        <v>2111</v>
      </c>
      <c r="M1" s="267" t="s">
        <v>2112</v>
      </c>
      <c r="N1" s="267" t="s">
        <v>2113</v>
      </c>
      <c r="O1" s="268" t="s">
        <v>2114</v>
      </c>
    </row>
    <row r="2" s="241" customFormat="1" ht="26.4" spans="1:15">
      <c r="A2" s="245" t="s">
        <v>3198</v>
      </c>
      <c r="B2" s="259">
        <v>1</v>
      </c>
      <c r="C2" s="260" t="s">
        <v>16</v>
      </c>
      <c r="D2" s="260" t="s">
        <v>322</v>
      </c>
      <c r="E2" s="247" t="s">
        <v>2872</v>
      </c>
      <c r="F2" s="261" t="s">
        <v>323</v>
      </c>
      <c r="G2" s="262" t="s">
        <v>3199</v>
      </c>
      <c r="H2" s="260" t="s">
        <v>3200</v>
      </c>
      <c r="I2" s="263" t="s">
        <v>2124</v>
      </c>
      <c r="J2" s="269">
        <v>466.463</v>
      </c>
      <c r="K2" s="250">
        <v>46.6463</v>
      </c>
      <c r="L2" s="251">
        <v>144845.8</v>
      </c>
      <c r="M2" s="249">
        <v>3.2</v>
      </c>
      <c r="N2" s="253"/>
      <c r="O2" s="254"/>
    </row>
    <row r="3" s="242" customFormat="1" ht="26.4" spans="1:15">
      <c r="A3" s="245" t="s">
        <v>3198</v>
      </c>
      <c r="B3" s="259">
        <v>2</v>
      </c>
      <c r="C3" s="260" t="s">
        <v>16</v>
      </c>
      <c r="D3" s="260" t="s">
        <v>322</v>
      </c>
      <c r="E3" s="247" t="s">
        <v>2872</v>
      </c>
      <c r="F3" s="261" t="s">
        <v>323</v>
      </c>
      <c r="G3" s="263" t="s">
        <v>3201</v>
      </c>
      <c r="H3" s="263" t="s">
        <v>2162</v>
      </c>
      <c r="I3" s="263" t="s">
        <v>2124</v>
      </c>
      <c r="J3" s="269">
        <v>490.738</v>
      </c>
      <c r="K3" s="250">
        <v>49.0738</v>
      </c>
      <c r="L3" s="251">
        <v>76178.3</v>
      </c>
      <c r="M3" s="249">
        <v>3.2</v>
      </c>
      <c r="N3" s="253"/>
      <c r="O3" s="254"/>
    </row>
    <row r="4" s="243" customFormat="1" ht="26.4" spans="1:15">
      <c r="A4" s="245" t="s">
        <v>3198</v>
      </c>
      <c r="B4" s="259">
        <v>3</v>
      </c>
      <c r="C4" s="260" t="s">
        <v>16</v>
      </c>
      <c r="D4" s="260" t="s">
        <v>322</v>
      </c>
      <c r="E4" s="247" t="s">
        <v>2872</v>
      </c>
      <c r="F4" s="261" t="s">
        <v>323</v>
      </c>
      <c r="G4" s="263" t="s">
        <v>2876</v>
      </c>
      <c r="H4" s="263" t="s">
        <v>2358</v>
      </c>
      <c r="I4" s="263" t="s">
        <v>2124</v>
      </c>
      <c r="J4" s="269">
        <v>3035.3</v>
      </c>
      <c r="K4" s="250">
        <v>3035.3</v>
      </c>
      <c r="L4" s="251">
        <v>23858</v>
      </c>
      <c r="M4" s="249">
        <v>3.2</v>
      </c>
      <c r="N4" s="253"/>
      <c r="O4" s="254"/>
    </row>
    <row r="5" s="243" customFormat="1" ht="26.4" spans="1:15">
      <c r="A5" s="245" t="s">
        <v>3198</v>
      </c>
      <c r="B5" s="259">
        <v>4</v>
      </c>
      <c r="C5" s="260" t="s">
        <v>16</v>
      </c>
      <c r="D5" s="260" t="s">
        <v>322</v>
      </c>
      <c r="E5" s="247" t="s">
        <v>2872</v>
      </c>
      <c r="F5" s="261" t="s">
        <v>323</v>
      </c>
      <c r="G5" s="263" t="s">
        <v>2249</v>
      </c>
      <c r="H5" s="263" t="s">
        <v>2162</v>
      </c>
      <c r="I5" s="263" t="s">
        <v>2124</v>
      </c>
      <c r="J5" s="269">
        <v>1007.959</v>
      </c>
      <c r="K5" s="250">
        <v>1007.959</v>
      </c>
      <c r="L5" s="251">
        <v>15078</v>
      </c>
      <c r="M5" s="249">
        <v>3.2</v>
      </c>
      <c r="N5" s="253"/>
      <c r="O5" s="254"/>
    </row>
    <row r="6" s="243" customFormat="1" ht="26.4" spans="1:15">
      <c r="A6" s="245" t="s">
        <v>3198</v>
      </c>
      <c r="B6" s="259">
        <v>5</v>
      </c>
      <c r="C6" s="260" t="s">
        <v>16</v>
      </c>
      <c r="D6" s="260" t="s">
        <v>322</v>
      </c>
      <c r="E6" s="247" t="s">
        <v>2872</v>
      </c>
      <c r="F6" s="261" t="s">
        <v>323</v>
      </c>
      <c r="G6" s="263" t="s">
        <v>2881</v>
      </c>
      <c r="H6" s="263" t="s">
        <v>2374</v>
      </c>
      <c r="I6" s="263" t="s">
        <v>2124</v>
      </c>
      <c r="J6" s="269">
        <v>1007.353</v>
      </c>
      <c r="K6" s="250">
        <v>1007.353</v>
      </c>
      <c r="L6" s="251">
        <v>15070</v>
      </c>
      <c r="M6" s="249">
        <v>3.1</v>
      </c>
      <c r="N6" s="253"/>
      <c r="O6" s="254"/>
    </row>
    <row r="7" s="243" customFormat="1" ht="26.4" spans="1:15">
      <c r="A7" s="245" t="s">
        <v>3198</v>
      </c>
      <c r="B7" s="259">
        <v>6</v>
      </c>
      <c r="C7" s="260" t="s">
        <v>16</v>
      </c>
      <c r="D7" s="260" t="s">
        <v>322</v>
      </c>
      <c r="E7" s="247" t="s">
        <v>2872</v>
      </c>
      <c r="F7" s="261" t="s">
        <v>323</v>
      </c>
      <c r="G7" s="262" t="s">
        <v>3202</v>
      </c>
      <c r="H7" s="260" t="s">
        <v>3203</v>
      </c>
      <c r="I7" s="263" t="s">
        <v>2124</v>
      </c>
      <c r="J7" s="269">
        <v>3027.03</v>
      </c>
      <c r="K7" s="269">
        <v>3027.03</v>
      </c>
      <c r="L7" s="270"/>
      <c r="M7" s="271">
        <v>3.1</v>
      </c>
      <c r="N7" s="253"/>
      <c r="O7" s="254"/>
    </row>
    <row r="8" s="243" customFormat="1" ht="52.8" spans="1:15">
      <c r="A8" s="245" t="s">
        <v>3198</v>
      </c>
      <c r="B8" s="259">
        <v>7</v>
      </c>
      <c r="C8" s="263" t="s">
        <v>16</v>
      </c>
      <c r="D8" s="263" t="s">
        <v>171</v>
      </c>
      <c r="E8" s="247" t="s">
        <v>2872</v>
      </c>
      <c r="F8" s="261" t="s">
        <v>172</v>
      </c>
      <c r="G8" s="263" t="s">
        <v>3204</v>
      </c>
      <c r="H8" s="263" t="s">
        <v>3205</v>
      </c>
      <c r="I8" s="263" t="s">
        <v>22</v>
      </c>
      <c r="J8" s="269">
        <v>2</v>
      </c>
      <c r="K8" s="250">
        <v>0</v>
      </c>
      <c r="L8" s="251">
        <v>6</v>
      </c>
      <c r="M8" s="249">
        <v>3.1</v>
      </c>
      <c r="N8" s="253"/>
      <c r="O8" s="254"/>
    </row>
    <row r="9" s="243" customFormat="1" ht="26.4" spans="1:15">
      <c r="A9" s="245" t="s">
        <v>3198</v>
      </c>
      <c r="B9" s="259">
        <v>8</v>
      </c>
      <c r="C9" s="263" t="s">
        <v>16</v>
      </c>
      <c r="D9" s="263" t="s">
        <v>171</v>
      </c>
      <c r="E9" s="247" t="s">
        <v>2872</v>
      </c>
      <c r="F9" s="261" t="s">
        <v>172</v>
      </c>
      <c r="G9" s="263" t="s">
        <v>1699</v>
      </c>
      <c r="H9" s="263" t="s">
        <v>1697</v>
      </c>
      <c r="I9" s="263" t="s">
        <v>22</v>
      </c>
      <c r="J9" s="269">
        <v>14</v>
      </c>
      <c r="K9" s="250">
        <v>0</v>
      </c>
      <c r="L9" s="251">
        <v>2</v>
      </c>
      <c r="M9" s="249">
        <v>3.1</v>
      </c>
      <c r="N9" s="253"/>
      <c r="O9" s="254"/>
    </row>
    <row r="10" s="243" customFormat="1" ht="26.4" spans="1:15">
      <c r="A10" s="245" t="s">
        <v>3198</v>
      </c>
      <c r="B10" s="259">
        <v>9</v>
      </c>
      <c r="C10" s="260" t="s">
        <v>16</v>
      </c>
      <c r="D10" s="260" t="s">
        <v>53</v>
      </c>
      <c r="E10" s="247" t="s">
        <v>2872</v>
      </c>
      <c r="F10" s="260" t="s">
        <v>55</v>
      </c>
      <c r="G10" s="263" t="s">
        <v>3206</v>
      </c>
      <c r="H10" s="263" t="s">
        <v>3207</v>
      </c>
      <c r="I10" s="263" t="s">
        <v>22</v>
      </c>
      <c r="J10" s="269">
        <v>22</v>
      </c>
      <c r="K10" s="250">
        <v>5</v>
      </c>
      <c r="L10" s="251">
        <v>16500</v>
      </c>
      <c r="M10" s="249">
        <v>3.2</v>
      </c>
      <c r="N10" s="253"/>
      <c r="O10" s="254"/>
    </row>
    <row r="11" s="243" customFormat="1" ht="26.4" spans="1:15">
      <c r="A11" s="245" t="s">
        <v>3198</v>
      </c>
      <c r="B11" s="259">
        <v>10</v>
      </c>
      <c r="C11" s="260" t="s">
        <v>16</v>
      </c>
      <c r="D11" s="260" t="s">
        <v>53</v>
      </c>
      <c r="E11" s="247" t="s">
        <v>2872</v>
      </c>
      <c r="F11" s="260" t="s">
        <v>55</v>
      </c>
      <c r="G11" s="263" t="s">
        <v>3208</v>
      </c>
      <c r="H11" s="263" t="s">
        <v>2158</v>
      </c>
      <c r="I11" s="263" t="s">
        <v>22</v>
      </c>
      <c r="J11" s="269">
        <v>21</v>
      </c>
      <c r="K11" s="250">
        <v>5</v>
      </c>
      <c r="L11" s="251">
        <v>5090.4</v>
      </c>
      <c r="M11" s="249">
        <v>3.2</v>
      </c>
      <c r="N11" s="253"/>
      <c r="O11" s="254"/>
    </row>
    <row r="12" s="243" customFormat="1" ht="26.4" spans="1:15">
      <c r="A12" s="245" t="s">
        <v>3198</v>
      </c>
      <c r="B12" s="259">
        <v>11</v>
      </c>
      <c r="C12" s="260" t="s">
        <v>16</v>
      </c>
      <c r="D12" s="260" t="s">
        <v>53</v>
      </c>
      <c r="E12" s="247" t="s">
        <v>2872</v>
      </c>
      <c r="F12" s="260" t="s">
        <v>55</v>
      </c>
      <c r="G12" s="263" t="s">
        <v>3034</v>
      </c>
      <c r="H12" s="263" t="s">
        <v>2356</v>
      </c>
      <c r="I12" s="263" t="s">
        <v>22</v>
      </c>
      <c r="J12" s="269">
        <v>126</v>
      </c>
      <c r="K12" s="250">
        <v>126</v>
      </c>
      <c r="L12" s="251">
        <v>132</v>
      </c>
      <c r="M12" s="249">
        <v>3.2</v>
      </c>
      <c r="N12" s="253"/>
      <c r="O12" s="254"/>
    </row>
    <row r="13" s="243" customFormat="1" ht="26.4" spans="1:15">
      <c r="A13" s="245" t="s">
        <v>3198</v>
      </c>
      <c r="B13" s="259">
        <v>12</v>
      </c>
      <c r="C13" s="260" t="s">
        <v>16</v>
      </c>
      <c r="D13" s="260" t="s">
        <v>53</v>
      </c>
      <c r="E13" s="247" t="s">
        <v>2872</v>
      </c>
      <c r="F13" s="260" t="s">
        <v>55</v>
      </c>
      <c r="G13" s="262" t="s">
        <v>3209</v>
      </c>
      <c r="H13" s="260" t="s">
        <v>2158</v>
      </c>
      <c r="I13" s="263" t="s">
        <v>22</v>
      </c>
      <c r="J13" s="270">
        <v>42</v>
      </c>
      <c r="K13" s="250">
        <v>42</v>
      </c>
      <c r="L13" s="270">
        <v>80</v>
      </c>
      <c r="M13" s="249">
        <v>3.2</v>
      </c>
      <c r="N13" s="253"/>
      <c r="O13" s="254"/>
    </row>
    <row r="14" s="243" customFormat="1" ht="26.4" spans="1:15">
      <c r="A14" s="245" t="s">
        <v>3198</v>
      </c>
      <c r="B14" s="259">
        <v>13</v>
      </c>
      <c r="C14" s="260" t="s">
        <v>16</v>
      </c>
      <c r="D14" s="260" t="s">
        <v>53</v>
      </c>
      <c r="E14" s="247" t="s">
        <v>2872</v>
      </c>
      <c r="F14" s="260" t="s">
        <v>55</v>
      </c>
      <c r="G14" s="262" t="s">
        <v>2912</v>
      </c>
      <c r="H14" s="260" t="s">
        <v>2371</v>
      </c>
      <c r="I14" s="263" t="s">
        <v>22</v>
      </c>
      <c r="J14" s="270">
        <v>42</v>
      </c>
      <c r="K14" s="250">
        <v>42</v>
      </c>
      <c r="L14" s="270">
        <v>80</v>
      </c>
      <c r="M14" s="249">
        <v>3.1</v>
      </c>
      <c r="N14" s="253"/>
      <c r="O14" s="254"/>
    </row>
    <row r="15" s="243" customFormat="1" ht="26.4" spans="1:15">
      <c r="A15" s="245" t="s">
        <v>3198</v>
      </c>
      <c r="B15" s="259">
        <v>14</v>
      </c>
      <c r="C15" s="260" t="s">
        <v>16</v>
      </c>
      <c r="D15" s="260" t="s">
        <v>89</v>
      </c>
      <c r="E15" s="247" t="s">
        <v>2872</v>
      </c>
      <c r="F15" s="260" t="s">
        <v>535</v>
      </c>
      <c r="G15" s="262" t="s">
        <v>3210</v>
      </c>
      <c r="H15" s="260" t="s">
        <v>2166</v>
      </c>
      <c r="I15" s="263" t="s">
        <v>22</v>
      </c>
      <c r="J15" s="270">
        <v>4</v>
      </c>
      <c r="K15" s="250">
        <v>0</v>
      </c>
      <c r="L15" s="270">
        <v>1160</v>
      </c>
      <c r="M15" s="249">
        <v>3.2</v>
      </c>
      <c r="N15" s="253"/>
      <c r="O15" s="254"/>
    </row>
    <row r="16" s="243" customFormat="1" ht="26.4" spans="1:15">
      <c r="A16" s="245" t="s">
        <v>3198</v>
      </c>
      <c r="B16" s="259">
        <v>15</v>
      </c>
      <c r="C16" s="260" t="s">
        <v>16</v>
      </c>
      <c r="D16" s="260" t="s">
        <v>89</v>
      </c>
      <c r="E16" s="247" t="s">
        <v>2872</v>
      </c>
      <c r="F16" s="260" t="s">
        <v>535</v>
      </c>
      <c r="G16" s="262" t="s">
        <v>2368</v>
      </c>
      <c r="H16" s="260" t="s">
        <v>2369</v>
      </c>
      <c r="I16" s="263" t="s">
        <v>22</v>
      </c>
      <c r="J16" s="270">
        <v>34</v>
      </c>
      <c r="K16" s="250">
        <v>0</v>
      </c>
      <c r="L16" s="270">
        <v>94</v>
      </c>
      <c r="M16" s="249">
        <v>3.1</v>
      </c>
      <c r="N16" s="253"/>
      <c r="O16" s="254"/>
    </row>
    <row r="17" s="243" customFormat="1" ht="26.4" spans="1:15">
      <c r="A17" s="245" t="s">
        <v>3198</v>
      </c>
      <c r="B17" s="259">
        <v>16</v>
      </c>
      <c r="C17" s="246" t="s">
        <v>16</v>
      </c>
      <c r="D17" s="248" t="s">
        <v>414</v>
      </c>
      <c r="E17" s="247" t="s">
        <v>2872</v>
      </c>
      <c r="F17" s="248" t="s">
        <v>415</v>
      </c>
      <c r="G17" s="248" t="s">
        <v>3211</v>
      </c>
      <c r="H17" s="248" t="s">
        <v>417</v>
      </c>
      <c r="I17" s="263" t="s">
        <v>22</v>
      </c>
      <c r="J17" s="249">
        <v>128</v>
      </c>
      <c r="K17" s="250">
        <v>0</v>
      </c>
      <c r="L17" s="272"/>
      <c r="M17" s="249">
        <v>3.1</v>
      </c>
      <c r="N17" s="253"/>
      <c r="O17" s="254"/>
    </row>
    <row r="18" s="243" customFormat="1" ht="26.4" spans="1:15">
      <c r="A18" s="245" t="s">
        <v>3198</v>
      </c>
      <c r="B18" s="259">
        <v>17</v>
      </c>
      <c r="C18" s="246" t="s">
        <v>16</v>
      </c>
      <c r="D18" s="248" t="s">
        <v>414</v>
      </c>
      <c r="E18" s="247" t="s">
        <v>2872</v>
      </c>
      <c r="F18" s="248" t="s">
        <v>415</v>
      </c>
      <c r="G18" s="248" t="s">
        <v>3212</v>
      </c>
      <c r="H18" s="248" t="s">
        <v>1990</v>
      </c>
      <c r="I18" s="263" t="s">
        <v>22</v>
      </c>
      <c r="J18" s="249">
        <v>136</v>
      </c>
      <c r="K18" s="250">
        <v>0</v>
      </c>
      <c r="L18" s="272"/>
      <c r="M18" s="249">
        <v>3.1</v>
      </c>
      <c r="N18" s="253"/>
      <c r="O18" s="254"/>
    </row>
    <row r="19" s="243" customFormat="1" ht="26.4" spans="1:15">
      <c r="A19" s="245" t="s">
        <v>3198</v>
      </c>
      <c r="B19" s="259">
        <v>18</v>
      </c>
      <c r="C19" s="246" t="s">
        <v>16</v>
      </c>
      <c r="D19" s="248" t="s">
        <v>3079</v>
      </c>
      <c r="E19" s="247" t="s">
        <v>3213</v>
      </c>
      <c r="F19" s="248" t="s">
        <v>3081</v>
      </c>
      <c r="G19" s="248" t="s">
        <v>3082</v>
      </c>
      <c r="H19" s="248" t="s">
        <v>3082</v>
      </c>
      <c r="I19" s="248" t="s">
        <v>2335</v>
      </c>
      <c r="J19" s="249">
        <v>320.311086</v>
      </c>
      <c r="K19" s="250">
        <v>1</v>
      </c>
      <c r="L19" s="251"/>
      <c r="M19" s="252" t="s">
        <v>2946</v>
      </c>
      <c r="N19" s="253"/>
      <c r="O19" s="254"/>
    </row>
    <row r="20" s="243" customFormat="1" ht="52.8" spans="1:15">
      <c r="A20" s="245" t="s">
        <v>3198</v>
      </c>
      <c r="B20" s="259">
        <v>19</v>
      </c>
      <c r="C20" s="246" t="s">
        <v>16</v>
      </c>
      <c r="D20" s="248" t="s">
        <v>449</v>
      </c>
      <c r="E20" s="247" t="s">
        <v>3213</v>
      </c>
      <c r="F20" s="248" t="s">
        <v>451</v>
      </c>
      <c r="G20" s="248" t="s">
        <v>2031</v>
      </c>
      <c r="H20" s="248" t="s">
        <v>453</v>
      </c>
      <c r="I20" s="248" t="s">
        <v>22</v>
      </c>
      <c r="J20" s="249">
        <v>1575</v>
      </c>
      <c r="K20" s="250">
        <v>0</v>
      </c>
      <c r="L20" s="251">
        <f>J20*5</f>
        <v>7875</v>
      </c>
      <c r="M20" s="271">
        <v>3.1</v>
      </c>
      <c r="N20" s="253"/>
      <c r="O20" s="254"/>
    </row>
    <row r="21" s="243" customFormat="1" ht="52.8" spans="1:15">
      <c r="A21" s="245" t="s">
        <v>3198</v>
      </c>
      <c r="B21" s="259">
        <v>20</v>
      </c>
      <c r="C21" s="246" t="s">
        <v>16</v>
      </c>
      <c r="D21" s="248" t="s">
        <v>449</v>
      </c>
      <c r="E21" s="247" t="s">
        <v>3213</v>
      </c>
      <c r="F21" s="248" t="s">
        <v>451</v>
      </c>
      <c r="G21" s="248" t="s">
        <v>457</v>
      </c>
      <c r="H21" s="248" t="s">
        <v>453</v>
      </c>
      <c r="I21" s="248" t="s">
        <v>22</v>
      </c>
      <c r="J21" s="249">
        <v>2053</v>
      </c>
      <c r="K21" s="250">
        <v>0</v>
      </c>
      <c r="L21" s="251">
        <f>J21*5</f>
        <v>10265</v>
      </c>
      <c r="M21" s="271">
        <v>3.1</v>
      </c>
      <c r="N21" s="253"/>
      <c r="O21" s="254"/>
    </row>
    <row r="22" s="243" customFormat="1" ht="26.4" spans="1:15">
      <c r="A22" s="245" t="s">
        <v>3198</v>
      </c>
      <c r="B22" s="259">
        <v>21</v>
      </c>
      <c r="C22" s="246" t="s">
        <v>16</v>
      </c>
      <c r="D22" s="248" t="s">
        <v>449</v>
      </c>
      <c r="E22" s="247" t="s">
        <v>3213</v>
      </c>
      <c r="F22" s="248" t="s">
        <v>459</v>
      </c>
      <c r="G22" s="248" t="s">
        <v>2804</v>
      </c>
      <c r="H22" s="248" t="s">
        <v>461</v>
      </c>
      <c r="I22" s="248" t="s">
        <v>2335</v>
      </c>
      <c r="J22" s="249">
        <v>163</v>
      </c>
      <c r="K22" s="250">
        <v>0</v>
      </c>
      <c r="L22" s="251">
        <f>J22*78</f>
        <v>12714</v>
      </c>
      <c r="M22" s="271">
        <v>3.1</v>
      </c>
      <c r="N22" s="253"/>
      <c r="O22" s="254"/>
    </row>
    <row r="23" s="243" customFormat="1" ht="11.4"/>
    <row r="24" s="243" customFormat="1" ht="11.4"/>
    <row r="25" s="243" customFormat="1" ht="11.4"/>
    <row r="26" s="243" customFormat="1" ht="11.4"/>
    <row r="27" s="243" customFormat="1" ht="11.4"/>
    <row r="28" s="243" customFormat="1" ht="11.4"/>
    <row r="29" s="243" customFormat="1" ht="11.4"/>
    <row r="30" s="243" customFormat="1" ht="11.4"/>
    <row r="31" s="243" customFormat="1" ht="11.4"/>
    <row r="32" s="243" customFormat="1" ht="11.4"/>
    <row r="33" s="243" customFormat="1" ht="11.4"/>
    <row r="34" s="243" customFormat="1" ht="11.4"/>
    <row r="35" s="243" customFormat="1" ht="11.4"/>
    <row r="36" s="243" customFormat="1" ht="11.4"/>
    <row r="37" s="243" customFormat="1" ht="11.4"/>
    <row r="38" s="243" customFormat="1" ht="11.4"/>
    <row r="39" s="243" customFormat="1" ht="11.4"/>
    <row r="40" s="243" customFormat="1" ht="11.4"/>
    <row r="41" s="243" customFormat="1" ht="11.4"/>
    <row r="42" s="243" customFormat="1" ht="11.4"/>
    <row r="43" s="243" customFormat="1" ht="11.4"/>
    <row r="44" s="243" customFormat="1" ht="11.4"/>
    <row r="45" s="243" customFormat="1" ht="11.4"/>
    <row r="46" s="243" customFormat="1" ht="11.4"/>
    <row r="47" s="243" customFormat="1" ht="11.4"/>
    <row r="48" s="243" customFormat="1" ht="11.4"/>
    <row r="49" s="243" customFormat="1" ht="11.4"/>
    <row r="50" s="243" customFormat="1" ht="11.4"/>
    <row r="51" s="243" customFormat="1" ht="11.4"/>
    <row r="52" s="243" customFormat="1" ht="11.4"/>
    <row r="53" s="243" customFormat="1" ht="11.4"/>
    <row r="54" s="243" customFormat="1" ht="11.4"/>
    <row r="55" s="243" customFormat="1" ht="11.4"/>
    <row r="56" s="243" customFormat="1" ht="11.4"/>
    <row r="57" s="243" customFormat="1" ht="11.4"/>
    <row r="58" s="243" customFormat="1" ht="11.4"/>
    <row r="59" s="243" customFormat="1" ht="11.4"/>
    <row r="60" s="243" customFormat="1" ht="11.4"/>
    <row r="61" s="243" customFormat="1" ht="11.4"/>
    <row r="62" s="243" customFormat="1" ht="11.4"/>
    <row r="63" s="243" customFormat="1" ht="11.4"/>
    <row r="64" s="243" customFormat="1" ht="11.4"/>
    <row r="65" s="244" customFormat="1" ht="11.4"/>
    <row r="66" s="244" customFormat="1" ht="11.4"/>
    <row r="67" s="244" customFormat="1" ht="11.4"/>
    <row r="68" s="244" customFormat="1" ht="11.4"/>
    <row r="69" s="243" customFormat="1" ht="11.4"/>
    <row r="70" s="244" customFormat="1" ht="11.4"/>
    <row r="71" s="244" customFormat="1" ht="11.4"/>
    <row r="72" s="244" customFormat="1" ht="11.4"/>
    <row r="73" s="244" customFormat="1" ht="11.4"/>
    <row r="74" s="244" customFormat="1" ht="11.4"/>
    <row r="75" s="244" customFormat="1" ht="11.4"/>
    <row r="76" s="244" customFormat="1" ht="11.4"/>
    <row r="77" s="244" customFormat="1" ht="11.4"/>
    <row r="78" s="244" customFormat="1" ht="11.4"/>
    <row r="79" s="244" customFormat="1" ht="11.4"/>
    <row r="80" s="244" customFormat="1" ht="11.4"/>
    <row r="81" s="244" customFormat="1" ht="11.4"/>
    <row r="82" s="244" customFormat="1" ht="11.4"/>
    <row r="83" s="244" customFormat="1" ht="11.4"/>
    <row r="84" s="244" customFormat="1" ht="11.4"/>
    <row r="85" s="244" customFormat="1" ht="11.4"/>
    <row r="86" s="244" customFormat="1" ht="11.4"/>
    <row r="87" s="244" customFormat="1" ht="11.4"/>
    <row r="88" s="244" customFormat="1" ht="11.4"/>
    <row r="89" s="244" customFormat="1" ht="11.4"/>
    <row r="90" s="244" customFormat="1" ht="11.4"/>
    <row r="91" s="244" customFormat="1" ht="11.4"/>
    <row r="92" s="244" customFormat="1" ht="11.4"/>
    <row r="93" s="244" customFormat="1" ht="11.4"/>
    <row r="94" s="244" customFormat="1" ht="11.4"/>
    <row r="95" s="244" customFormat="1" ht="11.4"/>
    <row r="96" s="244" customFormat="1" ht="11.4"/>
    <row r="97" s="244" customFormat="1" ht="11.4"/>
    <row r="98" s="244" customFormat="1" ht="11.4"/>
    <row r="99" s="244" customFormat="1" ht="11.4"/>
    <row r="100" s="244" customFormat="1" ht="11.4"/>
    <row r="101" s="244" customFormat="1" ht="11.4"/>
    <row r="102" s="244" customFormat="1" ht="11.4"/>
    <row r="103" s="244" customFormat="1" ht="11.4"/>
    <row r="104" s="244" customFormat="1" ht="11.4"/>
    <row r="105" s="244" customFormat="1" ht="11.4"/>
    <row r="106" s="244" customFormat="1" ht="11.4"/>
    <row r="107" s="244" customFormat="1" ht="11.4"/>
    <row r="108" s="244" customFormat="1" ht="11.4"/>
    <row r="109" s="244" customFormat="1" ht="11.4"/>
    <row r="110" s="244" customFormat="1" ht="11.4"/>
    <row r="111" s="244" customFormat="1" ht="11.4"/>
    <row r="112" s="244" customFormat="1" ht="11.4"/>
    <row r="113" s="244" customFormat="1" ht="11.4"/>
    <row r="114" s="244" customFormat="1" ht="11.4"/>
    <row r="115" s="244" customFormat="1" ht="11.4"/>
    <row r="116" s="244" customFormat="1" ht="11.4"/>
    <row r="117" s="244" customFormat="1" ht="11.4"/>
    <row r="118" s="244" customFormat="1" ht="11.4"/>
    <row r="119" s="244" customFormat="1" ht="11.4"/>
    <row r="120" s="244" customFormat="1" ht="11.4"/>
    <row r="121" s="244" customFormat="1" ht="11.4"/>
    <row r="122" s="244" customFormat="1" ht="11.4"/>
    <row r="123" s="244" customFormat="1" ht="11.4"/>
    <row r="124" s="244" customFormat="1" ht="11.4"/>
    <row r="125" s="244" customFormat="1" ht="11.4"/>
    <row r="126" s="244" customFormat="1" ht="11.4"/>
    <row r="127" s="244" customFormat="1" ht="11.4"/>
    <row r="128" s="244" customFormat="1" ht="11.4"/>
    <row r="129" s="244" customFormat="1" ht="11.4"/>
    <row r="130" s="244" customFormat="1" ht="11.4"/>
    <row r="131" s="244" customFormat="1" ht="11.4"/>
    <row r="132" s="244" customFormat="1" ht="11.4"/>
    <row r="133" s="244" customFormat="1" ht="11.4"/>
    <row r="134" s="244" customFormat="1" ht="11.4"/>
    <row r="135" s="244" customFormat="1" ht="11.4"/>
    <row r="136" s="244" customFormat="1" ht="11.4"/>
    <row r="137" s="244" customFormat="1" ht="11.4"/>
    <row r="138" s="244" customFormat="1" ht="11.4"/>
    <row r="139" s="244" customFormat="1" ht="11.4"/>
    <row r="140" s="244" customFormat="1" ht="11.4"/>
    <row r="141" s="244" customFormat="1" ht="11.4"/>
    <row r="142" s="244" customFormat="1" ht="11.4"/>
    <row r="143" s="245" customFormat="1"/>
    <row r="144" s="245" customFormat="1"/>
    <row r="145" s="245" customFormat="1"/>
    <row r="146" s="245" customFormat="1"/>
    <row r="147" s="245" customFormat="1"/>
    <row r="148" s="245" customFormat="1"/>
    <row r="149" s="245" customFormat="1"/>
    <row r="150" s="245" customFormat="1"/>
    <row r="151" s="245" customFormat="1"/>
    <row r="152" s="245" customFormat="1"/>
    <row r="153" s="245" customFormat="1"/>
    <row r="154" s="245" customFormat="1"/>
    <row r="155" s="245" customFormat="1"/>
    <row r="156" s="245" customFormat="1"/>
    <row r="157" s="245" customFormat="1"/>
    <row r="158" s="245" customFormat="1"/>
    <row r="159" s="245" customFormat="1"/>
    <row r="160" s="245" customFormat="1"/>
    <row r="161" s="245" customFormat="1"/>
    <row r="162" s="245" customFormat="1"/>
    <row r="163" s="245" customFormat="1"/>
    <row r="164" s="245" customFormat="1"/>
    <row r="165" s="245" customFormat="1"/>
    <row r="166" s="245" customFormat="1"/>
    <row r="167" s="245" customFormat="1"/>
    <row r="168" s="245" customFormat="1"/>
    <row r="169" s="245" customFormat="1"/>
    <row r="170" s="245" customFormat="1"/>
    <row r="171" s="245" customFormat="1"/>
    <row r="172" s="245" customFormat="1"/>
    <row r="173" s="245" customFormat="1"/>
    <row r="174" s="245" customFormat="1"/>
    <row r="175" s="245" customFormat="1"/>
    <row r="176" s="245" customFormat="1"/>
    <row r="177" s="245" customFormat="1"/>
    <row r="178" s="245" customFormat="1"/>
    <row r="179" s="245" customFormat="1"/>
    <row r="180" s="245" customFormat="1"/>
    <row r="181" s="245" customFormat="1"/>
    <row r="182" s="245" customFormat="1"/>
    <row r="183" s="245" customFormat="1"/>
    <row r="184" s="245" customFormat="1"/>
    <row r="185" s="245" customFormat="1"/>
    <row r="186" s="245" customFormat="1"/>
    <row r="187" s="245" customFormat="1"/>
    <row r="188" s="245" customFormat="1"/>
    <row r="189" s="245" customFormat="1"/>
    <row r="190" s="245" customFormat="1"/>
    <row r="191" s="245" customFormat="1"/>
    <row r="192" s="245" customFormat="1"/>
    <row r="193" s="245" customFormat="1"/>
    <row r="194" s="245" customFormat="1"/>
    <row r="195" s="245" customFormat="1"/>
    <row r="196" s="245" customFormat="1"/>
    <row r="197" s="245" customFormat="1"/>
    <row r="198" s="245" customFormat="1"/>
    <row r="199" s="245" customFormat="1"/>
    <row r="200" s="245" customFormat="1"/>
    <row r="201" s="245" customFormat="1"/>
    <row r="202" s="245" customFormat="1"/>
    <row r="203" s="245" customFormat="1"/>
    <row r="204" s="245" customFormat="1"/>
    <row r="205" s="245" customFormat="1"/>
    <row r="206" s="245" customFormat="1"/>
    <row r="207" s="245" customFormat="1"/>
    <row r="208" s="245" customFormat="1"/>
    <row r="209" s="245" customFormat="1"/>
    <row r="210" s="245" customFormat="1"/>
    <row r="211" s="245" customFormat="1"/>
    <row r="212" s="245" customFormat="1"/>
    <row r="213" s="245" customFormat="1"/>
    <row r="214" s="245" customFormat="1"/>
    <row r="215" s="245" customFormat="1"/>
    <row r="216" s="245" customFormat="1"/>
    <row r="217" s="245" customFormat="1"/>
    <row r="218" s="245" customFormat="1"/>
    <row r="219" s="245" customFormat="1"/>
    <row r="220" s="245" customFormat="1"/>
    <row r="221" s="245" customFormat="1"/>
    <row r="222" s="245" customFormat="1"/>
    <row r="223" s="245" customFormat="1"/>
    <row r="224" s="245" customFormat="1"/>
    <row r="225" s="245" customFormat="1"/>
    <row r="226" s="245" customFormat="1"/>
    <row r="227" s="245" customFormat="1"/>
    <row r="228" s="245" customFormat="1"/>
    <row r="229" s="245" customFormat="1"/>
    <row r="230" s="245" customFormat="1"/>
    <row r="231" s="245" customFormat="1"/>
    <row r="232" s="245" customFormat="1"/>
    <row r="233" s="245" customFormat="1"/>
    <row r="234" s="245" customFormat="1"/>
    <row r="235" s="245" customFormat="1"/>
    <row r="236" s="245" customFormat="1"/>
    <row r="237" s="245" customFormat="1"/>
    <row r="238" s="245" customFormat="1"/>
    <row r="239" s="245" customFormat="1"/>
    <row r="240" s="245" customFormat="1"/>
    <row r="241" s="245" customFormat="1"/>
    <row r="242" s="245" customFormat="1"/>
    <row r="243" s="245" customFormat="1"/>
    <row r="244" s="245" customFormat="1"/>
    <row r="245" s="245" customFormat="1"/>
    <row r="246" s="245" customFormat="1"/>
    <row r="247" s="245" customFormat="1"/>
    <row r="248" s="245" customFormat="1"/>
    <row r="249" s="245" customFormat="1"/>
    <row r="250" s="245" customFormat="1"/>
    <row r="251" s="245" customFormat="1"/>
    <row r="252" s="245" customFormat="1"/>
    <row r="253" s="245" customFormat="1"/>
    <row r="254" s="245" customFormat="1"/>
    <row r="255" s="245" customFormat="1"/>
    <row r="256" s="245" customFormat="1"/>
    <row r="257" s="245" customFormat="1"/>
    <row r="258" s="245" customFormat="1"/>
    <row r="259" s="245" customFormat="1"/>
    <row r="260" s="245" customFormat="1"/>
    <row r="261" s="245" customFormat="1"/>
    <row r="262" s="245" customFormat="1"/>
    <row r="263" s="245" customFormat="1"/>
    <row r="264" s="245" customFormat="1"/>
    <row r="265" s="245" customFormat="1"/>
    <row r="266" s="245" customFormat="1"/>
    <row r="267" s="245" customFormat="1"/>
    <row r="268" s="245" customFormat="1"/>
    <row r="269" s="245" customFormat="1"/>
    <row r="270" s="245" customFormat="1"/>
    <row r="271" s="245" customFormat="1"/>
    <row r="272" s="245" customFormat="1"/>
    <row r="273" s="245" customFormat="1"/>
    <row r="274" s="245" customFormat="1"/>
    <row r="275" s="245" customFormat="1"/>
    <row r="276" s="245" customFormat="1"/>
    <row r="277" s="245" customFormat="1"/>
    <row r="278" s="245" customFormat="1"/>
    <row r="279" s="245" customFormat="1"/>
    <row r="280" s="245" customFormat="1"/>
    <row r="281" s="245" customFormat="1"/>
    <row r="282" s="245" customFormat="1"/>
    <row r="283" s="245" customFormat="1"/>
    <row r="284" s="245" customFormat="1"/>
    <row r="285" s="245" customFormat="1"/>
    <row r="286" s="245" customFormat="1"/>
    <row r="287" s="245" customFormat="1"/>
    <row r="288" s="245" customFormat="1"/>
    <row r="289" s="245" customFormat="1"/>
    <row r="290" s="245" customFormat="1"/>
    <row r="291" s="245" customFormat="1"/>
    <row r="292" s="245" customFormat="1"/>
    <row r="293" s="245" customFormat="1"/>
    <row r="294" s="245" customFormat="1"/>
    <row r="295" s="245" customFormat="1"/>
    <row r="296" s="245" customFormat="1"/>
    <row r="297" s="245" customFormat="1"/>
    <row r="298" s="245" customFormat="1"/>
    <row r="299" s="245" customFormat="1"/>
    <row r="300" s="245" customFormat="1"/>
    <row r="301" s="245" customFormat="1"/>
    <row r="302" s="245" customFormat="1"/>
    <row r="303" s="245" customFormat="1"/>
    <row r="304" s="245" customFormat="1"/>
    <row r="305" s="245" customFormat="1"/>
    <row r="306" s="245" customFormat="1"/>
    <row r="307" s="245" customFormat="1"/>
    <row r="308" s="245" customFormat="1"/>
    <row r="309" s="245" customFormat="1"/>
    <row r="310" s="245" customFormat="1"/>
    <row r="311" s="245" customFormat="1"/>
    <row r="312" s="245" customFormat="1"/>
    <row r="313" s="245" customFormat="1"/>
    <row r="314" s="245" customFormat="1"/>
    <row r="315" s="245" customFormat="1"/>
    <row r="316" s="245" customFormat="1"/>
    <row r="317" s="245" customFormat="1"/>
    <row r="318" s="245" customFormat="1"/>
    <row r="319" s="245" customFormat="1"/>
    <row r="320" s="245" customFormat="1"/>
    <row r="321" s="245" customFormat="1"/>
    <row r="322" s="245" customFormat="1"/>
    <row r="323" s="245" customFormat="1"/>
    <row r="324" s="245" customFormat="1"/>
    <row r="325" s="245" customFormat="1"/>
    <row r="326" s="245" customFormat="1"/>
    <row r="327" s="245" customFormat="1"/>
    <row r="328" s="245" customFormat="1"/>
    <row r="329" s="245" customFormat="1"/>
    <row r="330" s="245" customFormat="1"/>
    <row r="331" s="245" customFormat="1"/>
    <row r="332" s="245" customFormat="1"/>
    <row r="333" s="245" customFormat="1"/>
    <row r="334" s="245" customFormat="1"/>
    <row r="335" s="245" customFormat="1"/>
    <row r="336" s="245" customFormat="1"/>
    <row r="337" s="245" customFormat="1"/>
    <row r="338" s="245" customFormat="1"/>
    <row r="339" s="245" customFormat="1"/>
    <row r="340" s="245" customFormat="1"/>
    <row r="341" s="245" customFormat="1"/>
    <row r="342" s="245" customFormat="1"/>
    <row r="343" s="245" customFormat="1"/>
    <row r="344" s="245" customFormat="1"/>
    <row r="345" s="245" customFormat="1"/>
    <row r="346" s="245" customFormat="1"/>
    <row r="347" s="245" customFormat="1"/>
    <row r="348" s="245" customFormat="1"/>
    <row r="349" s="245" customFormat="1"/>
    <row r="350" s="245" customFormat="1"/>
    <row r="351" s="245" customFormat="1"/>
    <row r="352" s="245" customFormat="1"/>
    <row r="353" s="245" customFormat="1"/>
    <row r="354" s="245" customFormat="1"/>
    <row r="355" s="245" customFormat="1"/>
    <row r="356" s="245" customFormat="1"/>
    <row r="357" s="245" customFormat="1"/>
    <row r="358" s="245" customFormat="1"/>
    <row r="359" s="245" customFormat="1"/>
    <row r="360" s="245" customFormat="1"/>
    <row r="361" s="245" customFormat="1"/>
    <row r="362" s="245" customFormat="1"/>
    <row r="363" s="245" customFormat="1"/>
    <row r="364" s="245" customFormat="1"/>
    <row r="365" s="245" customFormat="1"/>
    <row r="366" s="245" customFormat="1"/>
    <row r="367" s="245" customFormat="1"/>
    <row r="368" s="245" customFormat="1"/>
    <row r="369" s="245" customFormat="1"/>
    <row r="370" s="245" customFormat="1"/>
    <row r="371" s="245" customFormat="1"/>
    <row r="372" s="245" customFormat="1"/>
    <row r="373" s="245" customFormat="1"/>
    <row r="374" s="245" customFormat="1"/>
    <row r="375" s="245" customFormat="1"/>
    <row r="376" s="245" customFormat="1"/>
    <row r="377" s="245" customFormat="1"/>
    <row r="378" s="245" customFormat="1"/>
    <row r="379" s="245" customFormat="1"/>
    <row r="380" s="245" customFormat="1"/>
    <row r="381" s="245" customFormat="1"/>
    <row r="382" s="245" customFormat="1"/>
    <row r="383" s="245" customFormat="1"/>
    <row r="384" s="245" customFormat="1"/>
    <row r="385" s="245" customFormat="1"/>
    <row r="386" s="245" customFormat="1"/>
    <row r="387" s="245" customFormat="1"/>
    <row r="388" s="245" customFormat="1"/>
    <row r="389" s="245" customFormat="1"/>
    <row r="390" s="245" customFormat="1"/>
    <row r="391" s="245" customFormat="1"/>
    <row r="392" s="245" customFormat="1"/>
    <row r="393" s="245" customFormat="1"/>
    <row r="394" s="245" customFormat="1"/>
    <row r="395" s="245" customFormat="1"/>
    <row r="396" s="245" customFormat="1"/>
    <row r="397" s="245" customFormat="1"/>
    <row r="398" s="245" customFormat="1"/>
    <row r="399" s="245" customFormat="1"/>
    <row r="400" s="245" customFormat="1"/>
    <row r="401" s="245" customFormat="1"/>
    <row r="402" s="245" customFormat="1"/>
    <row r="403" s="245" customFormat="1"/>
    <row r="404" s="245" customFormat="1"/>
    <row r="405" s="245" customFormat="1"/>
    <row r="406" s="245" customFormat="1"/>
    <row r="407" s="245" customFormat="1"/>
    <row r="408" s="245" customFormat="1"/>
    <row r="409" s="245" customFormat="1"/>
    <row r="410" s="245" customFormat="1"/>
    <row r="411" s="245" customFormat="1"/>
    <row r="412" s="245" customFormat="1"/>
    <row r="413" s="245" customFormat="1"/>
    <row r="414" s="245" customFormat="1"/>
    <row r="415" s="245" customFormat="1"/>
    <row r="416" s="245" customFormat="1"/>
    <row r="417" s="245" customFormat="1"/>
    <row r="418" s="245" customFormat="1"/>
    <row r="419" s="245" customFormat="1"/>
    <row r="420" s="245" customFormat="1"/>
    <row r="421" s="245" customFormat="1"/>
    <row r="422" s="245" customFormat="1"/>
    <row r="423" s="245" customFormat="1"/>
    <row r="424" s="245" customFormat="1"/>
    <row r="425" s="245" customFormat="1"/>
    <row r="426" s="245" customFormat="1"/>
    <row r="427" s="245" customFormat="1"/>
    <row r="428" s="245" customFormat="1"/>
    <row r="429" s="245" customFormat="1"/>
    <row r="430" s="245" customFormat="1"/>
    <row r="431" s="245" customFormat="1"/>
    <row r="432" s="245" customFormat="1"/>
    <row r="433" s="245" customFormat="1"/>
    <row r="434" s="245" customFormat="1"/>
    <row r="435" s="245" customFormat="1"/>
    <row r="436" s="245" customFormat="1"/>
    <row r="437" s="245" customFormat="1"/>
    <row r="438" s="245" customFormat="1"/>
    <row r="439" s="245" customFormat="1"/>
    <row r="440" s="245" customFormat="1"/>
    <row r="441" s="245" customFormat="1"/>
    <row r="442" s="245" customFormat="1"/>
    <row r="443" s="245" customFormat="1"/>
    <row r="444" s="245" customFormat="1"/>
    <row r="445" s="245" customFormat="1"/>
    <row r="446" s="245" customFormat="1"/>
    <row r="447" s="245" customFormat="1"/>
    <row r="448" s="245" customFormat="1"/>
    <row r="449" s="245" customFormat="1"/>
    <row r="450" s="245" customFormat="1"/>
    <row r="451" s="245" customFormat="1"/>
    <row r="452" s="245" customFormat="1"/>
    <row r="453" s="245" customFormat="1"/>
    <row r="454" s="245" customFormat="1"/>
    <row r="455" s="245" customFormat="1"/>
    <row r="456" s="245" customFormat="1"/>
    <row r="457" s="245" customFormat="1"/>
    <row r="458" s="245" customFormat="1"/>
    <row r="459" s="245" customFormat="1"/>
    <row r="460" s="245" customFormat="1"/>
    <row r="461" s="245" customFormat="1"/>
    <row r="462" s="245" customFormat="1"/>
    <row r="463" s="245" customFormat="1"/>
    <row r="464" s="245" customFormat="1"/>
    <row r="465" s="245" customFormat="1"/>
    <row r="466" s="245" customFormat="1"/>
    <row r="467" s="245" customFormat="1"/>
    <row r="468" s="245" customFormat="1"/>
  </sheetData>
  <dataValidations count="4">
    <dataValidation type="list" allowBlank="1" showErrorMessage="1" errorTitle="专业" error="请选择已设定的专业！" sqref="C2:C7 C15:C16 C23:C62">
      <formula1>#N/A</formula1>
    </dataValidation>
    <dataValidation allowBlank="1" showErrorMessage="1" sqref="B1:XFD1 F15:F16 F23:F62"/>
    <dataValidation type="list" allowBlank="1" showErrorMessage="1" errorTitle="子类" error="请选择已设定的专业子类！" sqref="D2:D7 D15:D16 D23:D175">
      <formula1>#N/A</formula1>
    </dataValidation>
    <dataValidation type="list" allowBlank="1" showErrorMessage="1" errorTitle="子类" error="请选择已设定的专业子类！" sqref="D8:D14 D176:D461">
      <formula1>DisciplinePopup</formula1>
    </dataValidation>
  </dataValidations>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dimension ref="A1:O1832"/>
  <sheetViews>
    <sheetView topLeftCell="A1824" workbookViewId="0">
      <selection activeCell="A1" sqref="$A1:$XFD1048576"/>
    </sheetView>
  </sheetViews>
  <sheetFormatPr defaultColWidth="9" defaultRowHeight="13.8"/>
  <cols>
    <col min="1" max="1" width="15.3703703703704" style="58" customWidth="1"/>
    <col min="2" max="3" width="9" style="58"/>
    <col min="4" max="4" width="11.8240740740741" style="58" customWidth="1"/>
    <col min="5" max="5" width="19.3240740740741" style="58" customWidth="1"/>
    <col min="6" max="6" width="18.1759259259259" style="58" customWidth="1"/>
    <col min="7" max="7" width="45.4814814814815" style="58" customWidth="1"/>
    <col min="8" max="8" width="27.1018518518519" style="58" customWidth="1"/>
    <col min="9" max="16384" width="9" style="58"/>
  </cols>
  <sheetData>
    <row r="1" s="60" customFormat="1" ht="45.6" spans="2:15">
      <c r="B1" s="60" t="s">
        <v>1</v>
      </c>
      <c r="C1" s="60" t="s">
        <v>2</v>
      </c>
      <c r="D1" s="60" t="s">
        <v>2501</v>
      </c>
      <c r="E1" s="60" t="s">
        <v>2502</v>
      </c>
      <c r="F1" s="60" t="s">
        <v>5</v>
      </c>
      <c r="G1" s="60" t="s">
        <v>2503</v>
      </c>
      <c r="H1" s="60" t="s">
        <v>2504</v>
      </c>
      <c r="I1" s="61" t="s">
        <v>2505</v>
      </c>
      <c r="J1" s="70" t="s">
        <v>2506</v>
      </c>
      <c r="K1" s="70" t="s">
        <v>2507</v>
      </c>
      <c r="L1" s="69" t="s">
        <v>11</v>
      </c>
      <c r="M1" s="69" t="s">
        <v>2508</v>
      </c>
      <c r="N1" s="69" t="s">
        <v>2509</v>
      </c>
      <c r="O1" s="60" t="s">
        <v>14</v>
      </c>
    </row>
    <row r="2" s="58" customFormat="1" ht="24" spans="1:13">
      <c r="A2" s="58" t="s">
        <v>3214</v>
      </c>
      <c r="B2" s="200">
        <v>1</v>
      </c>
      <c r="C2" s="204" t="s">
        <v>16</v>
      </c>
      <c r="D2" s="204" t="s">
        <v>89</v>
      </c>
      <c r="E2" s="42" t="s">
        <v>2511</v>
      </c>
      <c r="F2" s="204" t="s">
        <v>114</v>
      </c>
      <c r="G2" s="216" t="s">
        <v>2512</v>
      </c>
      <c r="H2" s="204" t="s">
        <v>2369</v>
      </c>
      <c r="I2" s="42" t="s">
        <v>22</v>
      </c>
      <c r="J2" s="236">
        <v>1</v>
      </c>
      <c r="K2" s="217">
        <v>0</v>
      </c>
      <c r="L2" s="58">
        <v>5</v>
      </c>
      <c r="M2" s="58">
        <v>3.1</v>
      </c>
    </row>
    <row r="3" s="58" customFormat="1" ht="41.4" spans="1:13">
      <c r="A3" s="58" t="s">
        <v>3214</v>
      </c>
      <c r="B3" s="200">
        <v>2</v>
      </c>
      <c r="C3" s="204" t="s">
        <v>16</v>
      </c>
      <c r="D3" s="58" t="s">
        <v>53</v>
      </c>
      <c r="E3" s="42" t="s">
        <v>2511</v>
      </c>
      <c r="F3" s="58" t="s">
        <v>55</v>
      </c>
      <c r="G3" s="58" t="s">
        <v>2515</v>
      </c>
      <c r="H3" s="58" t="s">
        <v>2371</v>
      </c>
      <c r="I3" s="204" t="s">
        <v>22</v>
      </c>
      <c r="J3" s="237">
        <v>5</v>
      </c>
      <c r="K3" s="74">
        <f>(CEILING(J3*0.2,1))*1</f>
        <v>1</v>
      </c>
      <c r="L3" s="58">
        <v>10</v>
      </c>
      <c r="M3" s="58">
        <v>3.1</v>
      </c>
    </row>
    <row r="4" s="58" customFormat="1" ht="55.2" spans="1:13">
      <c r="A4" s="58" t="s">
        <v>3214</v>
      </c>
      <c r="B4" s="200">
        <v>3</v>
      </c>
      <c r="C4" s="204" t="s">
        <v>16</v>
      </c>
      <c r="D4" s="58" t="s">
        <v>171</v>
      </c>
      <c r="E4" s="42" t="s">
        <v>2511</v>
      </c>
      <c r="F4" s="58" t="s">
        <v>172</v>
      </c>
      <c r="G4" s="58" t="s">
        <v>2520</v>
      </c>
      <c r="H4" s="58" t="s">
        <v>2519</v>
      </c>
      <c r="I4" s="204" t="s">
        <v>22</v>
      </c>
      <c r="J4" s="237">
        <v>1</v>
      </c>
      <c r="K4" s="217">
        <v>0</v>
      </c>
      <c r="L4" s="58">
        <v>0.15</v>
      </c>
      <c r="M4" s="58">
        <v>3.1</v>
      </c>
    </row>
    <row r="5" s="58" customFormat="1" ht="27.6" spans="1:13">
      <c r="A5" s="58" t="s">
        <v>3214</v>
      </c>
      <c r="B5" s="200">
        <v>4</v>
      </c>
      <c r="C5" s="204" t="s">
        <v>16</v>
      </c>
      <c r="D5" s="58" t="s">
        <v>322</v>
      </c>
      <c r="E5" s="42" t="s">
        <v>2511</v>
      </c>
      <c r="F5" s="58" t="s">
        <v>323</v>
      </c>
      <c r="G5" s="58" t="s">
        <v>2521</v>
      </c>
      <c r="H5" s="58" t="s">
        <v>2374</v>
      </c>
      <c r="I5" s="58" t="s">
        <v>2124</v>
      </c>
      <c r="J5" s="58">
        <v>10.7</v>
      </c>
      <c r="K5" s="58">
        <f>(CEILING(J5*0.1,1))*1</f>
        <v>2</v>
      </c>
      <c r="L5" s="58">
        <v>120</v>
      </c>
      <c r="M5" s="58">
        <v>3.1</v>
      </c>
    </row>
    <row r="6" s="58" customFormat="1" ht="27.6" spans="1:13">
      <c r="A6" s="58" t="s">
        <v>3214</v>
      </c>
      <c r="B6" s="200">
        <v>5</v>
      </c>
      <c r="C6" s="204" t="s">
        <v>16</v>
      </c>
      <c r="D6" s="204" t="s">
        <v>89</v>
      </c>
      <c r="E6" s="42" t="s">
        <v>2511</v>
      </c>
      <c r="F6" s="58" t="s">
        <v>114</v>
      </c>
      <c r="G6" s="58" t="s">
        <v>2512</v>
      </c>
      <c r="H6" s="204" t="s">
        <v>2369</v>
      </c>
      <c r="I6" s="42" t="s">
        <v>22</v>
      </c>
      <c r="J6" s="237">
        <v>2</v>
      </c>
      <c r="K6" s="217">
        <v>0</v>
      </c>
      <c r="L6" s="58">
        <v>10</v>
      </c>
      <c r="M6" s="58">
        <v>3.1</v>
      </c>
    </row>
    <row r="7" s="58" customFormat="1" ht="27.6" spans="1:13">
      <c r="A7" s="58" t="s">
        <v>3214</v>
      </c>
      <c r="B7" s="200">
        <v>6</v>
      </c>
      <c r="C7" s="204" t="s">
        <v>16</v>
      </c>
      <c r="D7" s="204" t="s">
        <v>89</v>
      </c>
      <c r="E7" s="42" t="s">
        <v>2511</v>
      </c>
      <c r="F7" s="58" t="s">
        <v>90</v>
      </c>
      <c r="G7" s="58" t="s">
        <v>2533</v>
      </c>
      <c r="H7" s="204" t="s">
        <v>2369</v>
      </c>
      <c r="I7" s="42" t="s">
        <v>22</v>
      </c>
      <c r="J7" s="237">
        <v>1</v>
      </c>
      <c r="K7" s="217">
        <v>0</v>
      </c>
      <c r="L7" s="58">
        <v>1</v>
      </c>
      <c r="M7" s="58">
        <v>3.1</v>
      </c>
    </row>
    <row r="8" s="58" customFormat="1" ht="27.6" spans="1:13">
      <c r="A8" s="58" t="s">
        <v>3214</v>
      </c>
      <c r="B8" s="200">
        <v>7</v>
      </c>
      <c r="C8" s="204" t="s">
        <v>16</v>
      </c>
      <c r="D8" s="204" t="s">
        <v>89</v>
      </c>
      <c r="E8" s="42" t="s">
        <v>2511</v>
      </c>
      <c r="F8" s="58" t="s">
        <v>90</v>
      </c>
      <c r="G8" s="58" t="s">
        <v>2514</v>
      </c>
      <c r="H8" s="204" t="s">
        <v>2369</v>
      </c>
      <c r="I8" s="42" t="s">
        <v>22</v>
      </c>
      <c r="J8" s="237">
        <v>1</v>
      </c>
      <c r="K8" s="217">
        <v>0</v>
      </c>
      <c r="L8" s="58">
        <v>4</v>
      </c>
      <c r="M8" s="58">
        <v>3.1</v>
      </c>
    </row>
    <row r="9" s="58" customFormat="1" ht="41.4" spans="1:13">
      <c r="A9" s="58" t="s">
        <v>3214</v>
      </c>
      <c r="B9" s="200">
        <v>8</v>
      </c>
      <c r="C9" s="204" t="s">
        <v>16</v>
      </c>
      <c r="D9" s="204" t="s">
        <v>89</v>
      </c>
      <c r="E9" s="42" t="s">
        <v>2511</v>
      </c>
      <c r="F9" s="58" t="s">
        <v>114</v>
      </c>
      <c r="G9" s="58" t="s">
        <v>2534</v>
      </c>
      <c r="H9" s="204" t="s">
        <v>2369</v>
      </c>
      <c r="I9" s="42" t="s">
        <v>22</v>
      </c>
      <c r="J9" s="237">
        <v>1</v>
      </c>
      <c r="K9" s="217">
        <v>0</v>
      </c>
      <c r="L9" s="58">
        <v>1</v>
      </c>
      <c r="M9" s="58">
        <v>3.1</v>
      </c>
    </row>
    <row r="10" s="58" customFormat="1" ht="27.6" spans="1:13">
      <c r="A10" s="58" t="s">
        <v>3214</v>
      </c>
      <c r="B10" s="200">
        <v>9</v>
      </c>
      <c r="C10" s="204" t="s">
        <v>16</v>
      </c>
      <c r="D10" s="58" t="s">
        <v>53</v>
      </c>
      <c r="E10" s="42" t="s">
        <v>2511</v>
      </c>
      <c r="F10" s="58" t="s">
        <v>304</v>
      </c>
      <c r="G10" s="58" t="s">
        <v>2516</v>
      </c>
      <c r="H10" s="58" t="s">
        <v>2371</v>
      </c>
      <c r="I10" s="204" t="s">
        <v>22</v>
      </c>
      <c r="J10" s="237">
        <v>4</v>
      </c>
      <c r="K10" s="74">
        <f>(CEILING(J10*0.2,1))*1</f>
        <v>1</v>
      </c>
      <c r="L10" s="58">
        <v>15</v>
      </c>
      <c r="M10" s="58">
        <v>3.1</v>
      </c>
    </row>
    <row r="11" s="58" customFormat="1" ht="55.2" spans="1:13">
      <c r="A11" s="58" t="s">
        <v>3214</v>
      </c>
      <c r="B11" s="200">
        <v>10</v>
      </c>
      <c r="C11" s="204" t="s">
        <v>16</v>
      </c>
      <c r="D11" s="58" t="s">
        <v>171</v>
      </c>
      <c r="E11" s="42" t="s">
        <v>2511</v>
      </c>
      <c r="F11" s="58" t="s">
        <v>172</v>
      </c>
      <c r="G11" s="58" t="s">
        <v>2539</v>
      </c>
      <c r="H11" s="58" t="s">
        <v>2519</v>
      </c>
      <c r="I11" s="204" t="s">
        <v>22</v>
      </c>
      <c r="J11" s="237">
        <v>1</v>
      </c>
      <c r="K11" s="217">
        <v>0</v>
      </c>
      <c r="L11" s="58">
        <v>0.05</v>
      </c>
      <c r="M11" s="58">
        <v>3.1</v>
      </c>
    </row>
    <row r="12" s="58" customFormat="1" ht="55.2" spans="1:13">
      <c r="A12" s="58" t="s">
        <v>3214</v>
      </c>
      <c r="B12" s="200">
        <v>11</v>
      </c>
      <c r="C12" s="204" t="s">
        <v>16</v>
      </c>
      <c r="D12" s="58" t="s">
        <v>171</v>
      </c>
      <c r="E12" s="42" t="s">
        <v>2511</v>
      </c>
      <c r="F12" s="58" t="s">
        <v>172</v>
      </c>
      <c r="G12" s="58" t="s">
        <v>2520</v>
      </c>
      <c r="H12" s="58" t="s">
        <v>2519</v>
      </c>
      <c r="I12" s="204" t="s">
        <v>22</v>
      </c>
      <c r="J12" s="237">
        <v>1</v>
      </c>
      <c r="K12" s="217">
        <v>0</v>
      </c>
      <c r="L12" s="58">
        <v>0.15</v>
      </c>
      <c r="M12" s="58">
        <v>3.1</v>
      </c>
    </row>
    <row r="13" s="58" customFormat="1" ht="27.6" spans="1:13">
      <c r="A13" s="58" t="s">
        <v>3214</v>
      </c>
      <c r="B13" s="200">
        <v>12</v>
      </c>
      <c r="C13" s="204" t="s">
        <v>16</v>
      </c>
      <c r="D13" s="58" t="s">
        <v>322</v>
      </c>
      <c r="E13" s="42" t="s">
        <v>2511</v>
      </c>
      <c r="F13" s="58" t="s">
        <v>323</v>
      </c>
      <c r="G13" s="58" t="s">
        <v>2521</v>
      </c>
      <c r="H13" s="58" t="s">
        <v>2374</v>
      </c>
      <c r="I13" s="58" t="s">
        <v>2124</v>
      </c>
      <c r="J13" s="58">
        <v>23.8</v>
      </c>
      <c r="K13" s="58">
        <f>(CEILING(J13*0.1,1))*1</f>
        <v>3</v>
      </c>
      <c r="L13" s="58">
        <v>269</v>
      </c>
      <c r="M13" s="58">
        <v>3.1</v>
      </c>
    </row>
    <row r="14" s="58" customFormat="1" ht="27.6" spans="1:13">
      <c r="A14" s="58" t="s">
        <v>3214</v>
      </c>
      <c r="B14" s="200">
        <v>13</v>
      </c>
      <c r="C14" s="204" t="s">
        <v>16</v>
      </c>
      <c r="D14" s="58" t="s">
        <v>322</v>
      </c>
      <c r="E14" s="42" t="s">
        <v>2511</v>
      </c>
      <c r="F14" s="58" t="s">
        <v>323</v>
      </c>
      <c r="G14" s="58" t="s">
        <v>2540</v>
      </c>
      <c r="H14" s="58" t="s">
        <v>2343</v>
      </c>
      <c r="I14" s="58" t="s">
        <v>2124</v>
      </c>
      <c r="J14" s="58">
        <v>0.2</v>
      </c>
      <c r="K14" s="58">
        <f>J14</f>
        <v>0.2</v>
      </c>
      <c r="L14" s="58">
        <v>1</v>
      </c>
      <c r="M14" s="58">
        <v>3.1</v>
      </c>
    </row>
    <row r="15" s="58" customFormat="1" ht="69" spans="1:13">
      <c r="A15" s="58" t="s">
        <v>3214</v>
      </c>
      <c r="B15" s="200">
        <v>14</v>
      </c>
      <c r="C15" s="204" t="s">
        <v>16</v>
      </c>
      <c r="D15" s="58" t="s">
        <v>353</v>
      </c>
      <c r="E15" s="42" t="s">
        <v>2511</v>
      </c>
      <c r="F15" s="58" t="s">
        <v>370</v>
      </c>
      <c r="G15" s="58" t="s">
        <v>2542</v>
      </c>
      <c r="H15" s="58" t="s">
        <v>3215</v>
      </c>
      <c r="I15" s="204" t="s">
        <v>22</v>
      </c>
      <c r="J15" s="237">
        <v>1</v>
      </c>
      <c r="K15" s="58">
        <f>J15</f>
        <v>1</v>
      </c>
      <c r="L15" s="58">
        <v>4</v>
      </c>
      <c r="M15" s="58">
        <v>3.1</v>
      </c>
    </row>
    <row r="16" s="58" customFormat="1" ht="27.6" spans="1:13">
      <c r="A16" s="58" t="s">
        <v>3214</v>
      </c>
      <c r="B16" s="200">
        <v>15</v>
      </c>
      <c r="C16" s="204" t="s">
        <v>16</v>
      </c>
      <c r="D16" s="204" t="s">
        <v>89</v>
      </c>
      <c r="E16" s="42" t="s">
        <v>2511</v>
      </c>
      <c r="F16" s="58" t="s">
        <v>90</v>
      </c>
      <c r="G16" s="58" t="s">
        <v>2533</v>
      </c>
      <c r="H16" s="204" t="s">
        <v>2369</v>
      </c>
      <c r="I16" s="42" t="s">
        <v>22</v>
      </c>
      <c r="J16" s="237">
        <v>1</v>
      </c>
      <c r="K16" s="217">
        <v>0</v>
      </c>
      <c r="L16" s="58">
        <v>1</v>
      </c>
      <c r="M16" s="58">
        <v>3.1</v>
      </c>
    </row>
    <row r="17" s="58" customFormat="1" ht="27.6" spans="1:13">
      <c r="A17" s="58" t="s">
        <v>3214</v>
      </c>
      <c r="B17" s="200">
        <v>16</v>
      </c>
      <c r="C17" s="204" t="s">
        <v>16</v>
      </c>
      <c r="D17" s="204" t="s">
        <v>89</v>
      </c>
      <c r="E17" s="42" t="s">
        <v>2511</v>
      </c>
      <c r="F17" s="58" t="s">
        <v>90</v>
      </c>
      <c r="G17" s="58" t="s">
        <v>2513</v>
      </c>
      <c r="H17" s="204" t="s">
        <v>2369</v>
      </c>
      <c r="I17" s="42" t="s">
        <v>22</v>
      </c>
      <c r="J17" s="237">
        <v>1</v>
      </c>
      <c r="K17" s="217">
        <v>0</v>
      </c>
      <c r="L17" s="58">
        <v>2</v>
      </c>
      <c r="M17" s="58">
        <v>3.1</v>
      </c>
    </row>
    <row r="18" s="58" customFormat="1" ht="41.4" spans="1:13">
      <c r="A18" s="58" t="s">
        <v>3214</v>
      </c>
      <c r="B18" s="200">
        <v>17</v>
      </c>
      <c r="C18" s="204" t="s">
        <v>16</v>
      </c>
      <c r="D18" s="204" t="s">
        <v>89</v>
      </c>
      <c r="E18" s="42" t="s">
        <v>2511</v>
      </c>
      <c r="F18" s="58" t="s">
        <v>114</v>
      </c>
      <c r="G18" s="58" t="s">
        <v>2534</v>
      </c>
      <c r="H18" s="204" t="s">
        <v>2369</v>
      </c>
      <c r="I18" s="42" t="s">
        <v>22</v>
      </c>
      <c r="J18" s="237">
        <v>1</v>
      </c>
      <c r="K18" s="217">
        <v>0</v>
      </c>
      <c r="L18" s="58">
        <v>1</v>
      </c>
      <c r="M18" s="58">
        <v>3.1</v>
      </c>
    </row>
    <row r="19" s="58" customFormat="1" ht="41.4" spans="1:13">
      <c r="A19" s="58" t="s">
        <v>3214</v>
      </c>
      <c r="B19" s="200">
        <v>18</v>
      </c>
      <c r="C19" s="204" t="s">
        <v>16</v>
      </c>
      <c r="D19" s="204" t="s">
        <v>89</v>
      </c>
      <c r="E19" s="42" t="s">
        <v>2511</v>
      </c>
      <c r="F19" s="58" t="s">
        <v>114</v>
      </c>
      <c r="G19" s="58" t="s">
        <v>2338</v>
      </c>
      <c r="H19" s="204" t="s">
        <v>2369</v>
      </c>
      <c r="I19" s="42" t="s">
        <v>22</v>
      </c>
      <c r="J19" s="237">
        <v>2</v>
      </c>
      <c r="K19" s="217">
        <v>0</v>
      </c>
      <c r="L19" s="58">
        <v>5</v>
      </c>
      <c r="M19" s="58">
        <v>3.1</v>
      </c>
    </row>
    <row r="20" s="58" customFormat="1" ht="41.4" spans="1:13">
      <c r="A20" s="58" t="s">
        <v>3214</v>
      </c>
      <c r="B20" s="200">
        <v>19</v>
      </c>
      <c r="C20" s="204" t="s">
        <v>16</v>
      </c>
      <c r="D20" s="58" t="s">
        <v>53</v>
      </c>
      <c r="E20" s="42" t="s">
        <v>2511</v>
      </c>
      <c r="F20" s="58" t="s">
        <v>885</v>
      </c>
      <c r="G20" s="58" t="s">
        <v>3216</v>
      </c>
      <c r="H20" s="204" t="s">
        <v>2369</v>
      </c>
      <c r="I20" s="204" t="s">
        <v>22</v>
      </c>
      <c r="J20" s="237">
        <v>1</v>
      </c>
      <c r="K20" s="58">
        <f t="shared" ref="K20:K23" si="0">J20</f>
        <v>1</v>
      </c>
      <c r="L20" s="58">
        <v>0.14</v>
      </c>
      <c r="M20" s="58">
        <v>3.1</v>
      </c>
    </row>
    <row r="21" s="58" customFormat="1" ht="41.4" spans="1:13">
      <c r="A21" s="58" t="s">
        <v>3214</v>
      </c>
      <c r="B21" s="200">
        <v>20</v>
      </c>
      <c r="C21" s="204" t="s">
        <v>16</v>
      </c>
      <c r="D21" s="58" t="s">
        <v>53</v>
      </c>
      <c r="E21" s="42" t="s">
        <v>2511</v>
      </c>
      <c r="F21" s="58" t="s">
        <v>304</v>
      </c>
      <c r="G21" s="58" t="s">
        <v>2527</v>
      </c>
      <c r="H21" s="204" t="s">
        <v>2369</v>
      </c>
      <c r="I21" s="204" t="s">
        <v>22</v>
      </c>
      <c r="J21" s="237">
        <v>1</v>
      </c>
      <c r="K21" s="58">
        <f t="shared" si="0"/>
        <v>1</v>
      </c>
      <c r="L21" s="58">
        <v>3</v>
      </c>
      <c r="M21" s="58">
        <v>3.1</v>
      </c>
    </row>
    <row r="22" s="58" customFormat="1" ht="41.4" spans="1:13">
      <c r="A22" s="58" t="s">
        <v>3214</v>
      </c>
      <c r="B22" s="200">
        <v>21</v>
      </c>
      <c r="C22" s="204" t="s">
        <v>16</v>
      </c>
      <c r="D22" s="58" t="s">
        <v>53</v>
      </c>
      <c r="E22" s="42" t="s">
        <v>2511</v>
      </c>
      <c r="F22" s="58" t="s">
        <v>304</v>
      </c>
      <c r="G22" s="58" t="s">
        <v>3217</v>
      </c>
      <c r="H22" s="204" t="s">
        <v>2369</v>
      </c>
      <c r="I22" s="204" t="s">
        <v>22</v>
      </c>
      <c r="J22" s="237">
        <v>1</v>
      </c>
      <c r="K22" s="58">
        <f t="shared" si="0"/>
        <v>1</v>
      </c>
      <c r="L22" s="58">
        <v>3</v>
      </c>
      <c r="M22" s="58">
        <v>3.1</v>
      </c>
    </row>
    <row r="23" s="58" customFormat="1" ht="41.4" spans="1:13">
      <c r="A23" s="58" t="s">
        <v>3214</v>
      </c>
      <c r="B23" s="200">
        <v>22</v>
      </c>
      <c r="C23" s="204" t="s">
        <v>16</v>
      </c>
      <c r="D23" s="58" t="s">
        <v>53</v>
      </c>
      <c r="E23" s="42" t="s">
        <v>2511</v>
      </c>
      <c r="F23" s="58" t="s">
        <v>304</v>
      </c>
      <c r="G23" s="58" t="s">
        <v>3218</v>
      </c>
      <c r="H23" s="204" t="s">
        <v>2369</v>
      </c>
      <c r="I23" s="204" t="s">
        <v>22</v>
      </c>
      <c r="J23" s="237">
        <v>2</v>
      </c>
      <c r="K23" s="58">
        <f t="shared" si="0"/>
        <v>2</v>
      </c>
      <c r="L23" s="58">
        <v>7</v>
      </c>
      <c r="M23" s="58">
        <v>3.1</v>
      </c>
    </row>
    <row r="24" s="58" customFormat="1" ht="55.2" spans="1:13">
      <c r="A24" s="58" t="s">
        <v>3214</v>
      </c>
      <c r="B24" s="200">
        <v>23</v>
      </c>
      <c r="C24" s="204" t="s">
        <v>16</v>
      </c>
      <c r="D24" s="58" t="s">
        <v>171</v>
      </c>
      <c r="E24" s="42" t="s">
        <v>2511</v>
      </c>
      <c r="F24" s="58" t="s">
        <v>172</v>
      </c>
      <c r="G24" s="58" t="s">
        <v>2539</v>
      </c>
      <c r="H24" s="58" t="s">
        <v>2519</v>
      </c>
      <c r="I24" s="204" t="s">
        <v>22</v>
      </c>
      <c r="J24" s="237">
        <v>1</v>
      </c>
      <c r="K24" s="217">
        <v>0</v>
      </c>
      <c r="L24" s="58">
        <v>0.05</v>
      </c>
      <c r="M24" s="58">
        <v>3.1</v>
      </c>
    </row>
    <row r="25" s="58" customFormat="1" ht="55.2" spans="1:13">
      <c r="A25" s="58" t="s">
        <v>3214</v>
      </c>
      <c r="B25" s="200">
        <v>24</v>
      </c>
      <c r="C25" s="204" t="s">
        <v>16</v>
      </c>
      <c r="D25" s="58" t="s">
        <v>171</v>
      </c>
      <c r="E25" s="42" t="s">
        <v>2511</v>
      </c>
      <c r="F25" s="58" t="s">
        <v>172</v>
      </c>
      <c r="G25" s="58" t="s">
        <v>2518</v>
      </c>
      <c r="H25" s="58" t="s">
        <v>2519</v>
      </c>
      <c r="I25" s="204" t="s">
        <v>22</v>
      </c>
      <c r="J25" s="237">
        <v>1</v>
      </c>
      <c r="K25" s="217">
        <v>0</v>
      </c>
      <c r="L25" s="58">
        <v>0.1</v>
      </c>
      <c r="M25" s="58">
        <v>3.1</v>
      </c>
    </row>
    <row r="26" s="58" customFormat="1" ht="27.6" spans="1:13">
      <c r="A26" s="58" t="s">
        <v>3214</v>
      </c>
      <c r="B26" s="200">
        <v>25</v>
      </c>
      <c r="C26" s="204" t="s">
        <v>16</v>
      </c>
      <c r="D26" s="58" t="s">
        <v>322</v>
      </c>
      <c r="E26" s="42" t="s">
        <v>2511</v>
      </c>
      <c r="F26" s="58" t="s">
        <v>323</v>
      </c>
      <c r="G26" s="58" t="s">
        <v>3219</v>
      </c>
      <c r="H26" s="58" t="s">
        <v>2343</v>
      </c>
      <c r="I26" s="58" t="s">
        <v>2124</v>
      </c>
      <c r="J26" s="58">
        <v>0.1</v>
      </c>
      <c r="K26" s="58">
        <f t="shared" ref="K26:K33" si="1">J26</f>
        <v>0.1</v>
      </c>
      <c r="L26" s="58">
        <v>0.22</v>
      </c>
      <c r="M26" s="58">
        <v>3.1</v>
      </c>
    </row>
    <row r="27" s="58" customFormat="1" ht="27.6" spans="1:13">
      <c r="A27" s="58" t="s">
        <v>3214</v>
      </c>
      <c r="B27" s="200">
        <v>26</v>
      </c>
      <c r="C27" s="204" t="s">
        <v>16</v>
      </c>
      <c r="D27" s="58" t="s">
        <v>322</v>
      </c>
      <c r="E27" s="42" t="s">
        <v>2511</v>
      </c>
      <c r="F27" s="58" t="s">
        <v>323</v>
      </c>
      <c r="G27" s="58" t="s">
        <v>2540</v>
      </c>
      <c r="H27" s="58" t="s">
        <v>2343</v>
      </c>
      <c r="I27" s="58" t="s">
        <v>2124</v>
      </c>
      <c r="J27" s="58">
        <v>0.2</v>
      </c>
      <c r="K27" s="58">
        <f t="shared" si="1"/>
        <v>0.2</v>
      </c>
      <c r="L27" s="58">
        <v>1</v>
      </c>
      <c r="M27" s="58">
        <v>3.1</v>
      </c>
    </row>
    <row r="28" s="58" customFormat="1" ht="27.6" spans="1:13">
      <c r="A28" s="58" t="s">
        <v>3214</v>
      </c>
      <c r="B28" s="200">
        <v>27</v>
      </c>
      <c r="C28" s="204" t="s">
        <v>16</v>
      </c>
      <c r="D28" s="58" t="s">
        <v>322</v>
      </c>
      <c r="E28" s="42" t="s">
        <v>2511</v>
      </c>
      <c r="F28" s="58" t="s">
        <v>323</v>
      </c>
      <c r="G28" s="58" t="s">
        <v>2342</v>
      </c>
      <c r="H28" s="58" t="s">
        <v>2343</v>
      </c>
      <c r="I28" s="58" t="s">
        <v>2124</v>
      </c>
      <c r="J28" s="58">
        <v>24.3</v>
      </c>
      <c r="K28" s="58">
        <f t="shared" si="1"/>
        <v>24.3</v>
      </c>
      <c r="L28" s="58">
        <v>182</v>
      </c>
      <c r="M28" s="58">
        <v>3.1</v>
      </c>
    </row>
    <row r="29" s="58" customFormat="1" ht="55.2" spans="1:13">
      <c r="A29" s="58" t="s">
        <v>3214</v>
      </c>
      <c r="B29" s="200">
        <v>28</v>
      </c>
      <c r="C29" s="204" t="s">
        <v>16</v>
      </c>
      <c r="D29" s="58" t="s">
        <v>353</v>
      </c>
      <c r="E29" s="42" t="s">
        <v>2511</v>
      </c>
      <c r="F29" s="58" t="s">
        <v>370</v>
      </c>
      <c r="G29" s="58" t="s">
        <v>3220</v>
      </c>
      <c r="H29" s="58" t="s">
        <v>2523</v>
      </c>
      <c r="I29" s="204" t="s">
        <v>22</v>
      </c>
      <c r="J29" s="237">
        <v>1</v>
      </c>
      <c r="K29" s="58">
        <f t="shared" si="1"/>
        <v>1</v>
      </c>
      <c r="L29" s="58">
        <v>2</v>
      </c>
      <c r="M29" s="58">
        <v>3.1</v>
      </c>
    </row>
    <row r="30" s="58" customFormat="1" ht="69" spans="1:13">
      <c r="A30" s="58" t="s">
        <v>3214</v>
      </c>
      <c r="B30" s="200">
        <v>29</v>
      </c>
      <c r="C30" s="204" t="s">
        <v>16</v>
      </c>
      <c r="D30" s="58" t="s">
        <v>353</v>
      </c>
      <c r="E30" s="42" t="s">
        <v>2511</v>
      </c>
      <c r="F30" s="58" t="s">
        <v>370</v>
      </c>
      <c r="G30" s="58" t="s">
        <v>2542</v>
      </c>
      <c r="H30" s="58" t="s">
        <v>3215</v>
      </c>
      <c r="I30" s="204" t="s">
        <v>22</v>
      </c>
      <c r="J30" s="237">
        <v>1</v>
      </c>
      <c r="K30" s="58">
        <f t="shared" si="1"/>
        <v>1</v>
      </c>
      <c r="L30" s="58">
        <v>4</v>
      </c>
      <c r="M30" s="58">
        <v>3.1</v>
      </c>
    </row>
    <row r="31" s="58" customFormat="1" ht="41.4" spans="1:13">
      <c r="A31" s="58" t="s">
        <v>3214</v>
      </c>
      <c r="B31" s="200">
        <v>30</v>
      </c>
      <c r="C31" s="204" t="s">
        <v>16</v>
      </c>
      <c r="D31" s="58" t="s">
        <v>53</v>
      </c>
      <c r="E31" s="42" t="s">
        <v>2511</v>
      </c>
      <c r="F31" s="58" t="s">
        <v>55</v>
      </c>
      <c r="G31" s="58" t="s">
        <v>3221</v>
      </c>
      <c r="H31" s="58" t="s">
        <v>2356</v>
      </c>
      <c r="I31" s="204" t="s">
        <v>22</v>
      </c>
      <c r="J31" s="237">
        <v>2</v>
      </c>
      <c r="K31" s="58">
        <f t="shared" si="1"/>
        <v>2</v>
      </c>
      <c r="L31" s="58">
        <v>1</v>
      </c>
      <c r="M31" s="58">
        <v>3.2</v>
      </c>
    </row>
    <row r="32" s="58" customFormat="1" ht="41.4" spans="1:13">
      <c r="A32" s="58" t="s">
        <v>3214</v>
      </c>
      <c r="B32" s="200">
        <v>31</v>
      </c>
      <c r="C32" s="204" t="s">
        <v>16</v>
      </c>
      <c r="D32" s="58" t="s">
        <v>53</v>
      </c>
      <c r="E32" s="42" t="s">
        <v>2511</v>
      </c>
      <c r="F32" s="58" t="s">
        <v>55</v>
      </c>
      <c r="G32" s="58" t="s">
        <v>3222</v>
      </c>
      <c r="H32" s="58" t="s">
        <v>2356</v>
      </c>
      <c r="I32" s="204" t="s">
        <v>22</v>
      </c>
      <c r="J32" s="237">
        <v>3</v>
      </c>
      <c r="K32" s="58">
        <f t="shared" si="1"/>
        <v>3</v>
      </c>
      <c r="L32" s="58">
        <v>2</v>
      </c>
      <c r="M32" s="58">
        <v>3.2</v>
      </c>
    </row>
    <row r="33" s="58" customFormat="1" ht="41.4" spans="1:13">
      <c r="A33" s="58" t="s">
        <v>3214</v>
      </c>
      <c r="B33" s="200">
        <v>32</v>
      </c>
      <c r="C33" s="204" t="s">
        <v>16</v>
      </c>
      <c r="D33" s="58" t="s">
        <v>322</v>
      </c>
      <c r="E33" s="42" t="s">
        <v>2511</v>
      </c>
      <c r="F33" s="58" t="s">
        <v>323</v>
      </c>
      <c r="G33" s="58" t="s">
        <v>2675</v>
      </c>
      <c r="H33" s="58" t="s">
        <v>2358</v>
      </c>
      <c r="I33" s="58" t="s">
        <v>2124</v>
      </c>
      <c r="J33" s="58">
        <v>25.6</v>
      </c>
      <c r="K33" s="58">
        <f t="shared" si="1"/>
        <v>25.6</v>
      </c>
      <c r="L33" s="58">
        <v>101</v>
      </c>
      <c r="M33" s="58">
        <v>3.2</v>
      </c>
    </row>
    <row r="34" s="58" customFormat="1" ht="27.6" spans="1:13">
      <c r="A34" s="58" t="s">
        <v>3214</v>
      </c>
      <c r="B34" s="200">
        <v>33</v>
      </c>
      <c r="C34" s="204" t="s">
        <v>16</v>
      </c>
      <c r="D34" s="204" t="s">
        <v>89</v>
      </c>
      <c r="E34" s="42" t="s">
        <v>2511</v>
      </c>
      <c r="F34" s="58" t="s">
        <v>90</v>
      </c>
      <c r="G34" s="58" t="s">
        <v>2513</v>
      </c>
      <c r="H34" s="204" t="s">
        <v>2369</v>
      </c>
      <c r="I34" s="42" t="s">
        <v>22</v>
      </c>
      <c r="J34" s="237">
        <v>1</v>
      </c>
      <c r="K34" s="217">
        <v>0</v>
      </c>
      <c r="L34" s="58">
        <v>2</v>
      </c>
      <c r="M34" s="58">
        <v>3.1</v>
      </c>
    </row>
    <row r="35" s="58" customFormat="1" ht="41.4" spans="1:13">
      <c r="A35" s="58" t="s">
        <v>3214</v>
      </c>
      <c r="B35" s="200">
        <v>34</v>
      </c>
      <c r="C35" s="204" t="s">
        <v>16</v>
      </c>
      <c r="D35" s="204" t="s">
        <v>89</v>
      </c>
      <c r="E35" s="42" t="s">
        <v>2511</v>
      </c>
      <c r="F35" s="58" t="s">
        <v>114</v>
      </c>
      <c r="G35" s="58" t="s">
        <v>2338</v>
      </c>
      <c r="H35" s="204" t="s">
        <v>2369</v>
      </c>
      <c r="I35" s="42" t="s">
        <v>22</v>
      </c>
      <c r="J35" s="237">
        <v>1</v>
      </c>
      <c r="K35" s="217">
        <v>0</v>
      </c>
      <c r="L35" s="58">
        <v>2</v>
      </c>
      <c r="M35" s="58">
        <v>3.1</v>
      </c>
    </row>
    <row r="36" s="58" customFormat="1" ht="41.4" spans="1:13">
      <c r="A36" s="58" t="s">
        <v>3214</v>
      </c>
      <c r="B36" s="200">
        <v>35</v>
      </c>
      <c r="C36" s="204" t="s">
        <v>16</v>
      </c>
      <c r="D36" s="58" t="s">
        <v>53</v>
      </c>
      <c r="E36" s="42" t="s">
        <v>2511</v>
      </c>
      <c r="F36" s="58" t="s">
        <v>55</v>
      </c>
      <c r="G36" s="58" t="s">
        <v>2341</v>
      </c>
      <c r="H36" s="204" t="s">
        <v>2369</v>
      </c>
      <c r="I36" s="204" t="s">
        <v>22</v>
      </c>
      <c r="J36" s="237">
        <v>8</v>
      </c>
      <c r="K36" s="58">
        <f t="shared" ref="K36:K41" si="2">J36</f>
        <v>8</v>
      </c>
      <c r="L36" s="58">
        <v>21</v>
      </c>
      <c r="M36" s="58">
        <v>3.1</v>
      </c>
    </row>
    <row r="37" s="58" customFormat="1" ht="41.4" spans="1:13">
      <c r="A37" s="58" t="s">
        <v>3214</v>
      </c>
      <c r="B37" s="200">
        <v>36</v>
      </c>
      <c r="C37" s="204" t="s">
        <v>16</v>
      </c>
      <c r="D37" s="58" t="s">
        <v>53</v>
      </c>
      <c r="E37" s="42" t="s">
        <v>2511</v>
      </c>
      <c r="F37" s="58" t="s">
        <v>304</v>
      </c>
      <c r="G37" s="58" t="s">
        <v>3218</v>
      </c>
      <c r="H37" s="204" t="s">
        <v>2369</v>
      </c>
      <c r="I37" s="204" t="s">
        <v>22</v>
      </c>
      <c r="J37" s="237">
        <v>2</v>
      </c>
      <c r="K37" s="58">
        <f t="shared" si="2"/>
        <v>2</v>
      </c>
      <c r="L37" s="58">
        <v>7</v>
      </c>
      <c r="M37" s="58">
        <v>3.1</v>
      </c>
    </row>
    <row r="38" s="58" customFormat="1" ht="55.2" spans="1:13">
      <c r="A38" s="58" t="s">
        <v>3214</v>
      </c>
      <c r="B38" s="200">
        <v>37</v>
      </c>
      <c r="C38" s="204" t="s">
        <v>16</v>
      </c>
      <c r="D38" s="58" t="s">
        <v>171</v>
      </c>
      <c r="E38" s="42" t="s">
        <v>2511</v>
      </c>
      <c r="F38" s="58" t="s">
        <v>172</v>
      </c>
      <c r="G38" s="58" t="s">
        <v>2518</v>
      </c>
      <c r="H38" s="58" t="s">
        <v>2519</v>
      </c>
      <c r="I38" s="204" t="s">
        <v>22</v>
      </c>
      <c r="J38" s="237">
        <v>1</v>
      </c>
      <c r="K38" s="217">
        <v>0</v>
      </c>
      <c r="L38" s="58">
        <v>0.1</v>
      </c>
      <c r="M38" s="58">
        <v>3.1</v>
      </c>
    </row>
    <row r="39" s="58" customFormat="1" ht="27.6" spans="1:13">
      <c r="A39" s="58" t="s">
        <v>3214</v>
      </c>
      <c r="B39" s="200">
        <v>38</v>
      </c>
      <c r="C39" s="204" t="s">
        <v>16</v>
      </c>
      <c r="D39" s="58" t="s">
        <v>322</v>
      </c>
      <c r="E39" s="42" t="s">
        <v>2511</v>
      </c>
      <c r="F39" s="58" t="s">
        <v>323</v>
      </c>
      <c r="G39" s="58" t="s">
        <v>2342</v>
      </c>
      <c r="H39" s="58" t="s">
        <v>2343</v>
      </c>
      <c r="I39" s="58" t="s">
        <v>2124</v>
      </c>
      <c r="J39" s="58">
        <v>14.6</v>
      </c>
      <c r="K39" s="58">
        <f t="shared" si="2"/>
        <v>14.6</v>
      </c>
      <c r="L39" s="58">
        <v>109</v>
      </c>
      <c r="M39" s="58">
        <v>3.1</v>
      </c>
    </row>
    <row r="40" s="58" customFormat="1" ht="41.4" spans="1:13">
      <c r="A40" s="58" t="s">
        <v>3214</v>
      </c>
      <c r="B40" s="200">
        <v>39</v>
      </c>
      <c r="C40" s="204" t="s">
        <v>16</v>
      </c>
      <c r="D40" s="58" t="s">
        <v>53</v>
      </c>
      <c r="E40" s="42" t="s">
        <v>2511</v>
      </c>
      <c r="F40" s="58" t="s">
        <v>55</v>
      </c>
      <c r="G40" s="58" t="s">
        <v>2536</v>
      </c>
      <c r="H40" s="204" t="s">
        <v>2369</v>
      </c>
      <c r="I40" s="204" t="s">
        <v>22</v>
      </c>
      <c r="J40" s="237">
        <v>2</v>
      </c>
      <c r="K40" s="58">
        <f t="shared" si="2"/>
        <v>2</v>
      </c>
      <c r="L40" s="58">
        <v>2</v>
      </c>
      <c r="M40" s="58">
        <v>3.1</v>
      </c>
    </row>
    <row r="41" s="58" customFormat="1" ht="27.6" spans="1:13">
      <c r="A41" s="58" t="s">
        <v>3214</v>
      </c>
      <c r="B41" s="200">
        <v>40</v>
      </c>
      <c r="C41" s="204" t="s">
        <v>16</v>
      </c>
      <c r="D41" s="58" t="s">
        <v>322</v>
      </c>
      <c r="E41" s="42" t="s">
        <v>2511</v>
      </c>
      <c r="F41" s="58" t="s">
        <v>323</v>
      </c>
      <c r="G41" s="58" t="s">
        <v>2540</v>
      </c>
      <c r="H41" s="58" t="s">
        <v>2343</v>
      </c>
      <c r="I41" s="58" t="s">
        <v>2124</v>
      </c>
      <c r="J41" s="58">
        <v>5.8</v>
      </c>
      <c r="K41" s="58">
        <f t="shared" si="2"/>
        <v>5.8</v>
      </c>
      <c r="L41" s="58">
        <v>19</v>
      </c>
      <c r="M41" s="58">
        <v>3.1</v>
      </c>
    </row>
    <row r="42" s="58" customFormat="1" ht="27.6" spans="1:13">
      <c r="A42" s="58" t="s">
        <v>3214</v>
      </c>
      <c r="B42" s="200">
        <v>41</v>
      </c>
      <c r="C42" s="204" t="s">
        <v>16</v>
      </c>
      <c r="D42" s="204" t="s">
        <v>89</v>
      </c>
      <c r="E42" s="42" t="s">
        <v>2511</v>
      </c>
      <c r="F42" s="58" t="s">
        <v>90</v>
      </c>
      <c r="G42" s="58" t="s">
        <v>2533</v>
      </c>
      <c r="H42" s="204" t="s">
        <v>2369</v>
      </c>
      <c r="I42" s="42" t="s">
        <v>22</v>
      </c>
      <c r="J42" s="237">
        <v>1</v>
      </c>
      <c r="K42" s="217">
        <v>0</v>
      </c>
      <c r="L42" s="58">
        <v>1</v>
      </c>
      <c r="M42" s="58">
        <v>3.1</v>
      </c>
    </row>
    <row r="43" s="58" customFormat="1" ht="41.4" spans="1:13">
      <c r="A43" s="58" t="s">
        <v>3214</v>
      </c>
      <c r="B43" s="200">
        <v>42</v>
      </c>
      <c r="C43" s="204" t="s">
        <v>16</v>
      </c>
      <c r="D43" s="204" t="s">
        <v>89</v>
      </c>
      <c r="E43" s="42" t="s">
        <v>2511</v>
      </c>
      <c r="F43" s="58" t="s">
        <v>114</v>
      </c>
      <c r="G43" s="58" t="s">
        <v>2534</v>
      </c>
      <c r="H43" s="204" t="s">
        <v>2369</v>
      </c>
      <c r="I43" s="42" t="s">
        <v>22</v>
      </c>
      <c r="J43" s="237">
        <v>1</v>
      </c>
      <c r="K43" s="217">
        <v>0</v>
      </c>
      <c r="L43" s="58">
        <v>1</v>
      </c>
      <c r="M43" s="58">
        <v>3.1</v>
      </c>
    </row>
    <row r="44" s="58" customFormat="1" ht="41.4" spans="1:13">
      <c r="A44" s="58" t="s">
        <v>3214</v>
      </c>
      <c r="B44" s="200">
        <v>43</v>
      </c>
      <c r="C44" s="204" t="s">
        <v>16</v>
      </c>
      <c r="D44" s="58" t="s">
        <v>53</v>
      </c>
      <c r="E44" s="42" t="s">
        <v>2511</v>
      </c>
      <c r="F44" s="58" t="s">
        <v>55</v>
      </c>
      <c r="G44" s="58" t="s">
        <v>2536</v>
      </c>
      <c r="H44" s="204" t="s">
        <v>2369</v>
      </c>
      <c r="I44" s="204" t="s">
        <v>22</v>
      </c>
      <c r="J44" s="237">
        <v>2</v>
      </c>
      <c r="K44" s="58">
        <f t="shared" ref="K44:K47" si="3">J44</f>
        <v>2</v>
      </c>
      <c r="L44" s="58">
        <v>2</v>
      </c>
      <c r="M44" s="58">
        <v>3.1</v>
      </c>
    </row>
    <row r="45" s="58" customFormat="1" ht="55.2" spans="1:13">
      <c r="A45" s="58" t="s">
        <v>3214</v>
      </c>
      <c r="B45" s="200">
        <v>44</v>
      </c>
      <c r="C45" s="204" t="s">
        <v>16</v>
      </c>
      <c r="D45" s="58" t="s">
        <v>171</v>
      </c>
      <c r="E45" s="42" t="s">
        <v>2511</v>
      </c>
      <c r="F45" s="58" t="s">
        <v>172</v>
      </c>
      <c r="G45" s="58" t="s">
        <v>2539</v>
      </c>
      <c r="H45" s="58" t="s">
        <v>2519</v>
      </c>
      <c r="I45" s="204" t="s">
        <v>22</v>
      </c>
      <c r="J45" s="237">
        <v>1</v>
      </c>
      <c r="K45" s="217">
        <v>0</v>
      </c>
      <c r="L45" s="58">
        <v>0.05</v>
      </c>
      <c r="M45" s="58">
        <v>3.1</v>
      </c>
    </row>
    <row r="46" s="58" customFormat="1" ht="27.6" spans="1:13">
      <c r="A46" s="58" t="s">
        <v>3214</v>
      </c>
      <c r="B46" s="200">
        <v>45</v>
      </c>
      <c r="C46" s="204" t="s">
        <v>16</v>
      </c>
      <c r="D46" s="58" t="s">
        <v>322</v>
      </c>
      <c r="E46" s="42" t="s">
        <v>2511</v>
      </c>
      <c r="F46" s="58" t="s">
        <v>323</v>
      </c>
      <c r="G46" s="58" t="s">
        <v>2540</v>
      </c>
      <c r="H46" s="58" t="s">
        <v>2343</v>
      </c>
      <c r="I46" s="58" t="s">
        <v>2124</v>
      </c>
      <c r="J46" s="58">
        <v>2.4</v>
      </c>
      <c r="K46" s="58">
        <f t="shared" si="3"/>
        <v>2.4</v>
      </c>
      <c r="L46" s="58">
        <v>8</v>
      </c>
      <c r="M46" s="58">
        <v>3.1</v>
      </c>
    </row>
    <row r="47" s="58" customFormat="1" ht="69" spans="1:13">
      <c r="A47" s="58" t="s">
        <v>3214</v>
      </c>
      <c r="B47" s="200">
        <v>46</v>
      </c>
      <c r="C47" s="204" t="s">
        <v>16</v>
      </c>
      <c r="D47" s="58" t="s">
        <v>353</v>
      </c>
      <c r="E47" s="42" t="s">
        <v>2511</v>
      </c>
      <c r="F47" s="58" t="s">
        <v>370</v>
      </c>
      <c r="G47" s="58" t="s">
        <v>2542</v>
      </c>
      <c r="H47" s="58" t="s">
        <v>3215</v>
      </c>
      <c r="I47" s="204" t="s">
        <v>22</v>
      </c>
      <c r="J47" s="237">
        <v>1</v>
      </c>
      <c r="K47" s="58">
        <f t="shared" si="3"/>
        <v>1</v>
      </c>
      <c r="L47" s="58">
        <v>4</v>
      </c>
      <c r="M47" s="58">
        <v>3.1</v>
      </c>
    </row>
    <row r="48" s="58" customFormat="1" ht="27.6" spans="1:13">
      <c r="A48" s="58" t="s">
        <v>3214</v>
      </c>
      <c r="B48" s="200">
        <v>47</v>
      </c>
      <c r="C48" s="204" t="s">
        <v>16</v>
      </c>
      <c r="D48" s="204" t="s">
        <v>89</v>
      </c>
      <c r="E48" s="42" t="s">
        <v>2511</v>
      </c>
      <c r="F48" s="58" t="s">
        <v>90</v>
      </c>
      <c r="G48" s="58" t="s">
        <v>2533</v>
      </c>
      <c r="H48" s="204" t="s">
        <v>2369</v>
      </c>
      <c r="I48" s="42" t="s">
        <v>22</v>
      </c>
      <c r="J48" s="237">
        <v>1</v>
      </c>
      <c r="K48" s="217">
        <v>0</v>
      </c>
      <c r="L48" s="58">
        <v>1</v>
      </c>
      <c r="M48" s="58">
        <v>3.1</v>
      </c>
    </row>
    <row r="49" s="58" customFormat="1" ht="41.4" spans="1:13">
      <c r="A49" s="58" t="s">
        <v>3214</v>
      </c>
      <c r="B49" s="200">
        <v>48</v>
      </c>
      <c r="C49" s="204" t="s">
        <v>16</v>
      </c>
      <c r="D49" s="204" t="s">
        <v>89</v>
      </c>
      <c r="E49" s="42" t="s">
        <v>2511</v>
      </c>
      <c r="F49" s="58" t="s">
        <v>114</v>
      </c>
      <c r="G49" s="58" t="s">
        <v>2534</v>
      </c>
      <c r="H49" s="204" t="s">
        <v>2369</v>
      </c>
      <c r="I49" s="42" t="s">
        <v>22</v>
      </c>
      <c r="J49" s="237">
        <v>1</v>
      </c>
      <c r="K49" s="217">
        <v>0</v>
      </c>
      <c r="L49" s="58">
        <v>1</v>
      </c>
      <c r="M49" s="58">
        <v>3.1</v>
      </c>
    </row>
    <row r="50" s="58" customFormat="1" ht="41.4" spans="1:13">
      <c r="A50" s="58" t="s">
        <v>3214</v>
      </c>
      <c r="B50" s="200">
        <v>49</v>
      </c>
      <c r="C50" s="204" t="s">
        <v>16</v>
      </c>
      <c r="D50" s="58" t="s">
        <v>53</v>
      </c>
      <c r="E50" s="42" t="s">
        <v>2511</v>
      </c>
      <c r="F50" s="58" t="s">
        <v>55</v>
      </c>
      <c r="G50" s="58" t="s">
        <v>3223</v>
      </c>
      <c r="H50" s="204" t="s">
        <v>2369</v>
      </c>
      <c r="I50" s="204" t="s">
        <v>22</v>
      </c>
      <c r="J50" s="237">
        <v>1</v>
      </c>
      <c r="K50" s="58">
        <f t="shared" ref="K50:K54" si="4">J50</f>
        <v>1</v>
      </c>
      <c r="L50" s="58">
        <v>1</v>
      </c>
      <c r="M50" s="58">
        <v>3.1</v>
      </c>
    </row>
    <row r="51" s="58" customFormat="1" ht="41.4" spans="1:13">
      <c r="A51" s="58" t="s">
        <v>3214</v>
      </c>
      <c r="B51" s="200">
        <v>50</v>
      </c>
      <c r="C51" s="204" t="s">
        <v>16</v>
      </c>
      <c r="D51" s="58" t="s">
        <v>53</v>
      </c>
      <c r="E51" s="42" t="s">
        <v>2511</v>
      </c>
      <c r="F51" s="58" t="s">
        <v>55</v>
      </c>
      <c r="G51" s="58" t="s">
        <v>2536</v>
      </c>
      <c r="H51" s="204" t="s">
        <v>2369</v>
      </c>
      <c r="I51" s="204" t="s">
        <v>22</v>
      </c>
      <c r="J51" s="237">
        <v>1</v>
      </c>
      <c r="K51" s="58">
        <f t="shared" si="4"/>
        <v>1</v>
      </c>
      <c r="L51" s="58">
        <v>1</v>
      </c>
      <c r="M51" s="58">
        <v>3.1</v>
      </c>
    </row>
    <row r="52" s="58" customFormat="1" ht="55.2" spans="1:13">
      <c r="A52" s="58" t="s">
        <v>3214</v>
      </c>
      <c r="B52" s="200">
        <v>51</v>
      </c>
      <c r="C52" s="204" t="s">
        <v>16</v>
      </c>
      <c r="D52" s="58" t="s">
        <v>171</v>
      </c>
      <c r="E52" s="42" t="s">
        <v>2511</v>
      </c>
      <c r="F52" s="58" t="s">
        <v>172</v>
      </c>
      <c r="G52" s="58" t="s">
        <v>2539</v>
      </c>
      <c r="H52" s="58" t="s">
        <v>2519</v>
      </c>
      <c r="I52" s="204" t="s">
        <v>22</v>
      </c>
      <c r="J52" s="237">
        <v>1</v>
      </c>
      <c r="K52" s="217">
        <v>0</v>
      </c>
      <c r="L52" s="58">
        <v>0.05</v>
      </c>
      <c r="M52" s="58">
        <v>3.1</v>
      </c>
    </row>
    <row r="53" s="58" customFormat="1" ht="27.6" spans="1:13">
      <c r="A53" s="58" t="s">
        <v>3214</v>
      </c>
      <c r="B53" s="200">
        <v>52</v>
      </c>
      <c r="C53" s="204" t="s">
        <v>16</v>
      </c>
      <c r="D53" s="58" t="s">
        <v>322</v>
      </c>
      <c r="E53" s="42" t="s">
        <v>2511</v>
      </c>
      <c r="F53" s="58" t="s">
        <v>323</v>
      </c>
      <c r="G53" s="58" t="s">
        <v>2540</v>
      </c>
      <c r="H53" s="58" t="s">
        <v>2343</v>
      </c>
      <c r="I53" s="58" t="s">
        <v>2124</v>
      </c>
      <c r="J53" s="58">
        <v>0.7</v>
      </c>
      <c r="K53" s="58">
        <f t="shared" si="4"/>
        <v>0.7</v>
      </c>
      <c r="L53" s="58">
        <v>2</v>
      </c>
      <c r="M53" s="58">
        <v>3.1</v>
      </c>
    </row>
    <row r="54" s="58" customFormat="1" ht="69" spans="1:13">
      <c r="A54" s="58" t="s">
        <v>3214</v>
      </c>
      <c r="B54" s="200">
        <v>53</v>
      </c>
      <c r="C54" s="204" t="s">
        <v>16</v>
      </c>
      <c r="D54" s="58" t="s">
        <v>353</v>
      </c>
      <c r="E54" s="42" t="s">
        <v>2511</v>
      </c>
      <c r="F54" s="58" t="s">
        <v>370</v>
      </c>
      <c r="G54" s="58" t="s">
        <v>2542</v>
      </c>
      <c r="H54" s="58" t="s">
        <v>3215</v>
      </c>
      <c r="I54" s="204" t="s">
        <v>22</v>
      </c>
      <c r="J54" s="237">
        <v>1</v>
      </c>
      <c r="K54" s="58">
        <f t="shared" si="4"/>
        <v>1</v>
      </c>
      <c r="L54" s="58">
        <v>4</v>
      </c>
      <c r="M54" s="58">
        <v>3.1</v>
      </c>
    </row>
    <row r="55" s="58" customFormat="1" ht="27.6" spans="1:13">
      <c r="A55" s="58" t="s">
        <v>3214</v>
      </c>
      <c r="B55" s="200">
        <v>54</v>
      </c>
      <c r="C55" s="204" t="s">
        <v>16</v>
      </c>
      <c r="D55" s="204" t="s">
        <v>89</v>
      </c>
      <c r="E55" s="42" t="s">
        <v>2511</v>
      </c>
      <c r="F55" s="58" t="s">
        <v>90</v>
      </c>
      <c r="G55" s="58" t="s">
        <v>2533</v>
      </c>
      <c r="H55" s="204" t="s">
        <v>2369</v>
      </c>
      <c r="I55" s="42" t="s">
        <v>22</v>
      </c>
      <c r="J55" s="237">
        <v>1</v>
      </c>
      <c r="K55" s="217">
        <v>0</v>
      </c>
      <c r="L55" s="58">
        <v>1</v>
      </c>
      <c r="M55" s="58">
        <v>3.1</v>
      </c>
    </row>
    <row r="56" s="58" customFormat="1" ht="41.4" spans="1:13">
      <c r="A56" s="58" t="s">
        <v>3214</v>
      </c>
      <c r="B56" s="200">
        <v>55</v>
      </c>
      <c r="C56" s="204" t="s">
        <v>16</v>
      </c>
      <c r="D56" s="204" t="s">
        <v>89</v>
      </c>
      <c r="E56" s="42" t="s">
        <v>2511</v>
      </c>
      <c r="F56" s="58" t="s">
        <v>114</v>
      </c>
      <c r="G56" s="58" t="s">
        <v>2534</v>
      </c>
      <c r="H56" s="204" t="s">
        <v>2369</v>
      </c>
      <c r="I56" s="42" t="s">
        <v>22</v>
      </c>
      <c r="J56" s="237">
        <v>1</v>
      </c>
      <c r="K56" s="217">
        <v>0</v>
      </c>
      <c r="L56" s="58">
        <v>1</v>
      </c>
      <c r="M56" s="58">
        <v>3.1</v>
      </c>
    </row>
    <row r="57" s="58" customFormat="1" ht="41.4" spans="1:13">
      <c r="A57" s="58" t="s">
        <v>3214</v>
      </c>
      <c r="B57" s="200">
        <v>56</v>
      </c>
      <c r="C57" s="204" t="s">
        <v>16</v>
      </c>
      <c r="D57" s="58" t="s">
        <v>53</v>
      </c>
      <c r="E57" s="42" t="s">
        <v>2511</v>
      </c>
      <c r="F57" s="58" t="s">
        <v>55</v>
      </c>
      <c r="G57" s="58" t="s">
        <v>3223</v>
      </c>
      <c r="H57" s="204" t="s">
        <v>2369</v>
      </c>
      <c r="I57" s="204" t="s">
        <v>22</v>
      </c>
      <c r="J57" s="237">
        <v>1</v>
      </c>
      <c r="K57" s="58">
        <f t="shared" ref="K57:K61" si="5">J57</f>
        <v>1</v>
      </c>
      <c r="L57" s="58">
        <v>1</v>
      </c>
      <c r="M57" s="58">
        <v>3.1</v>
      </c>
    </row>
    <row r="58" s="58" customFormat="1" ht="41.4" spans="1:13">
      <c r="A58" s="58" t="s">
        <v>3214</v>
      </c>
      <c r="B58" s="200">
        <v>57</v>
      </c>
      <c r="C58" s="204" t="s">
        <v>16</v>
      </c>
      <c r="D58" s="58" t="s">
        <v>53</v>
      </c>
      <c r="E58" s="42" t="s">
        <v>2511</v>
      </c>
      <c r="F58" s="58" t="s">
        <v>55</v>
      </c>
      <c r="G58" s="58" t="s">
        <v>2536</v>
      </c>
      <c r="H58" s="204" t="s">
        <v>2369</v>
      </c>
      <c r="I58" s="204" t="s">
        <v>22</v>
      </c>
      <c r="J58" s="237">
        <v>1</v>
      </c>
      <c r="K58" s="58">
        <f t="shared" si="5"/>
        <v>1</v>
      </c>
      <c r="L58" s="58">
        <v>1</v>
      </c>
      <c r="M58" s="58">
        <v>3.1</v>
      </c>
    </row>
    <row r="59" s="58" customFormat="1" ht="55.2" spans="1:13">
      <c r="A59" s="58" t="s">
        <v>3214</v>
      </c>
      <c r="B59" s="200">
        <v>58</v>
      </c>
      <c r="C59" s="204" t="s">
        <v>16</v>
      </c>
      <c r="D59" s="58" t="s">
        <v>171</v>
      </c>
      <c r="E59" s="42" t="s">
        <v>2511</v>
      </c>
      <c r="F59" s="58" t="s">
        <v>172</v>
      </c>
      <c r="G59" s="58" t="s">
        <v>2539</v>
      </c>
      <c r="H59" s="58" t="s">
        <v>2519</v>
      </c>
      <c r="I59" s="204" t="s">
        <v>22</v>
      </c>
      <c r="J59" s="237">
        <v>1</v>
      </c>
      <c r="K59" s="217">
        <v>0</v>
      </c>
      <c r="L59" s="58">
        <v>0.05</v>
      </c>
      <c r="M59" s="58">
        <v>3.1</v>
      </c>
    </row>
    <row r="60" s="58" customFormat="1" ht="27.6" spans="1:13">
      <c r="A60" s="58" t="s">
        <v>3214</v>
      </c>
      <c r="B60" s="200">
        <v>59</v>
      </c>
      <c r="C60" s="204" t="s">
        <v>16</v>
      </c>
      <c r="D60" s="58" t="s">
        <v>322</v>
      </c>
      <c r="E60" s="42" t="s">
        <v>2511</v>
      </c>
      <c r="F60" s="58" t="s">
        <v>323</v>
      </c>
      <c r="G60" s="58" t="s">
        <v>2540</v>
      </c>
      <c r="H60" s="58" t="s">
        <v>2343</v>
      </c>
      <c r="I60" s="58" t="s">
        <v>2124</v>
      </c>
      <c r="J60" s="58">
        <v>0.7</v>
      </c>
      <c r="K60" s="58">
        <f t="shared" si="5"/>
        <v>0.7</v>
      </c>
      <c r="L60" s="58">
        <v>2</v>
      </c>
      <c r="M60" s="58">
        <v>3.1</v>
      </c>
    </row>
    <row r="61" s="58" customFormat="1" ht="69" spans="1:13">
      <c r="A61" s="58" t="s">
        <v>3214</v>
      </c>
      <c r="B61" s="200">
        <v>60</v>
      </c>
      <c r="C61" s="204" t="s">
        <v>16</v>
      </c>
      <c r="D61" s="58" t="s">
        <v>353</v>
      </c>
      <c r="E61" s="42" t="s">
        <v>2511</v>
      </c>
      <c r="F61" s="58" t="s">
        <v>370</v>
      </c>
      <c r="G61" s="58" t="s">
        <v>2542</v>
      </c>
      <c r="H61" s="58" t="s">
        <v>3215</v>
      </c>
      <c r="I61" s="204" t="s">
        <v>22</v>
      </c>
      <c r="J61" s="237">
        <v>1</v>
      </c>
      <c r="K61" s="58">
        <f t="shared" si="5"/>
        <v>1</v>
      </c>
      <c r="L61" s="58">
        <v>4</v>
      </c>
      <c r="M61" s="58">
        <v>3.1</v>
      </c>
    </row>
    <row r="62" s="58" customFormat="1" ht="27.6" spans="1:13">
      <c r="A62" s="58" t="s">
        <v>3214</v>
      </c>
      <c r="B62" s="200">
        <v>61</v>
      </c>
      <c r="C62" s="204" t="s">
        <v>16</v>
      </c>
      <c r="D62" s="204" t="s">
        <v>89</v>
      </c>
      <c r="E62" s="42" t="s">
        <v>2511</v>
      </c>
      <c r="F62" s="58" t="s">
        <v>90</v>
      </c>
      <c r="G62" s="58" t="s">
        <v>2513</v>
      </c>
      <c r="H62" s="204" t="s">
        <v>2369</v>
      </c>
      <c r="I62" s="42" t="s">
        <v>22</v>
      </c>
      <c r="J62" s="237">
        <v>1</v>
      </c>
      <c r="K62" s="217">
        <v>0</v>
      </c>
      <c r="L62" s="58">
        <v>2</v>
      </c>
      <c r="M62" s="58">
        <v>3.1</v>
      </c>
    </row>
    <row r="63" s="58" customFormat="1" ht="41.4" spans="1:13">
      <c r="A63" s="58" t="s">
        <v>3214</v>
      </c>
      <c r="B63" s="200">
        <v>62</v>
      </c>
      <c r="C63" s="204" t="s">
        <v>16</v>
      </c>
      <c r="D63" s="204" t="s">
        <v>89</v>
      </c>
      <c r="E63" s="42" t="s">
        <v>2511</v>
      </c>
      <c r="F63" s="58" t="s">
        <v>114</v>
      </c>
      <c r="G63" s="58" t="s">
        <v>2338</v>
      </c>
      <c r="H63" s="204" t="s">
        <v>2369</v>
      </c>
      <c r="I63" s="42" t="s">
        <v>22</v>
      </c>
      <c r="J63" s="237">
        <v>1</v>
      </c>
      <c r="K63" s="217">
        <v>0</v>
      </c>
      <c r="L63" s="58">
        <v>2</v>
      </c>
      <c r="M63" s="58">
        <v>3.1</v>
      </c>
    </row>
    <row r="64" s="58" customFormat="1" ht="41.4" spans="1:13">
      <c r="A64" s="58" t="s">
        <v>3214</v>
      </c>
      <c r="B64" s="200">
        <v>63</v>
      </c>
      <c r="C64" s="204" t="s">
        <v>16</v>
      </c>
      <c r="D64" s="58" t="s">
        <v>53</v>
      </c>
      <c r="E64" s="42" t="s">
        <v>2511</v>
      </c>
      <c r="F64" s="58" t="s">
        <v>249</v>
      </c>
      <c r="G64" s="58" t="s">
        <v>2517</v>
      </c>
      <c r="H64" s="58" t="s">
        <v>2371</v>
      </c>
      <c r="I64" s="204" t="s">
        <v>22</v>
      </c>
      <c r="J64" s="237">
        <v>1</v>
      </c>
      <c r="K64" s="74">
        <f>(CEILING(J64*0.2,1))*1</f>
        <v>1</v>
      </c>
      <c r="L64" s="58">
        <v>1</v>
      </c>
      <c r="M64" s="58">
        <v>3.1</v>
      </c>
    </row>
    <row r="65" s="58" customFormat="1" ht="41.4" spans="1:13">
      <c r="A65" s="58" t="s">
        <v>3214</v>
      </c>
      <c r="B65" s="200">
        <v>64</v>
      </c>
      <c r="C65" s="204" t="s">
        <v>16</v>
      </c>
      <c r="D65" s="58" t="s">
        <v>53</v>
      </c>
      <c r="E65" s="42" t="s">
        <v>2511</v>
      </c>
      <c r="F65" s="58" t="s">
        <v>3224</v>
      </c>
      <c r="G65" s="58" t="s">
        <v>3225</v>
      </c>
      <c r="H65" s="204" t="s">
        <v>2369</v>
      </c>
      <c r="I65" s="204" t="s">
        <v>22</v>
      </c>
      <c r="J65" s="237">
        <v>5</v>
      </c>
      <c r="K65" s="58">
        <f t="shared" ref="K65:K72" si="6">J65</f>
        <v>5</v>
      </c>
      <c r="L65" s="58">
        <v>1</v>
      </c>
      <c r="M65" s="58">
        <v>3.1</v>
      </c>
    </row>
    <row r="66" s="58" customFormat="1" ht="41.4" spans="1:13">
      <c r="A66" s="58" t="s">
        <v>3214</v>
      </c>
      <c r="B66" s="200">
        <v>65</v>
      </c>
      <c r="C66" s="204" t="s">
        <v>16</v>
      </c>
      <c r="D66" s="58" t="s">
        <v>53</v>
      </c>
      <c r="E66" s="42" t="s">
        <v>2511</v>
      </c>
      <c r="F66" s="58" t="s">
        <v>55</v>
      </c>
      <c r="G66" s="58" t="s">
        <v>2341</v>
      </c>
      <c r="H66" s="204" t="s">
        <v>2369</v>
      </c>
      <c r="I66" s="204" t="s">
        <v>22</v>
      </c>
      <c r="J66" s="237">
        <v>3</v>
      </c>
      <c r="K66" s="58">
        <f t="shared" si="6"/>
        <v>3</v>
      </c>
      <c r="L66" s="58">
        <v>8</v>
      </c>
      <c r="M66" s="58">
        <v>3.1</v>
      </c>
    </row>
    <row r="67" s="58" customFormat="1" ht="55.2" spans="1:13">
      <c r="A67" s="58" t="s">
        <v>3214</v>
      </c>
      <c r="B67" s="200">
        <v>66</v>
      </c>
      <c r="C67" s="204" t="s">
        <v>16</v>
      </c>
      <c r="D67" s="58" t="s">
        <v>171</v>
      </c>
      <c r="E67" s="42" t="s">
        <v>2511</v>
      </c>
      <c r="F67" s="58" t="s">
        <v>172</v>
      </c>
      <c r="G67" s="58" t="s">
        <v>2518</v>
      </c>
      <c r="H67" s="58" t="s">
        <v>2519</v>
      </c>
      <c r="I67" s="204" t="s">
        <v>22</v>
      </c>
      <c r="J67" s="237">
        <v>1</v>
      </c>
      <c r="K67" s="217">
        <v>0</v>
      </c>
      <c r="L67" s="58">
        <v>0.1</v>
      </c>
      <c r="M67" s="58">
        <v>3.1</v>
      </c>
    </row>
    <row r="68" s="58" customFormat="1" ht="27.6" spans="1:13">
      <c r="A68" s="58" t="s">
        <v>3214</v>
      </c>
      <c r="B68" s="200">
        <v>67</v>
      </c>
      <c r="C68" s="204" t="s">
        <v>16</v>
      </c>
      <c r="D68" s="58" t="s">
        <v>322</v>
      </c>
      <c r="E68" s="42" t="s">
        <v>2511</v>
      </c>
      <c r="F68" s="58" t="s">
        <v>323</v>
      </c>
      <c r="G68" s="58" t="s">
        <v>2530</v>
      </c>
      <c r="H68" s="58" t="s">
        <v>2343</v>
      </c>
      <c r="I68" s="58" t="s">
        <v>2124</v>
      </c>
      <c r="J68" s="58">
        <v>1</v>
      </c>
      <c r="K68" s="58">
        <f t="shared" si="6"/>
        <v>1</v>
      </c>
      <c r="L68" s="58">
        <v>2</v>
      </c>
      <c r="M68" s="58">
        <v>3.1</v>
      </c>
    </row>
    <row r="69" s="58" customFormat="1" ht="27.6" spans="1:13">
      <c r="A69" s="58" t="s">
        <v>3214</v>
      </c>
      <c r="B69" s="200">
        <v>68</v>
      </c>
      <c r="C69" s="204" t="s">
        <v>16</v>
      </c>
      <c r="D69" s="58" t="s">
        <v>322</v>
      </c>
      <c r="E69" s="42" t="s">
        <v>2511</v>
      </c>
      <c r="F69" s="58" t="s">
        <v>323</v>
      </c>
      <c r="G69" s="58" t="s">
        <v>2342</v>
      </c>
      <c r="H69" s="58" t="s">
        <v>2343</v>
      </c>
      <c r="I69" s="58" t="s">
        <v>2124</v>
      </c>
      <c r="J69" s="58">
        <v>10.9</v>
      </c>
      <c r="K69" s="58">
        <f t="shared" si="6"/>
        <v>10.9</v>
      </c>
      <c r="L69" s="58">
        <v>81</v>
      </c>
      <c r="M69" s="58">
        <v>3.1</v>
      </c>
    </row>
    <row r="70" s="58" customFormat="1" ht="55.2" spans="1:13">
      <c r="A70" s="58" t="s">
        <v>3214</v>
      </c>
      <c r="B70" s="200">
        <v>69</v>
      </c>
      <c r="C70" s="204" t="s">
        <v>16</v>
      </c>
      <c r="D70" s="58" t="s">
        <v>353</v>
      </c>
      <c r="E70" s="42" t="s">
        <v>2511</v>
      </c>
      <c r="F70" s="58" t="s">
        <v>370</v>
      </c>
      <c r="G70" s="58" t="s">
        <v>3226</v>
      </c>
      <c r="H70" s="58" t="s">
        <v>2523</v>
      </c>
      <c r="I70" s="204" t="s">
        <v>22</v>
      </c>
      <c r="J70" s="237">
        <v>5</v>
      </c>
      <c r="K70" s="58">
        <f t="shared" si="6"/>
        <v>5</v>
      </c>
      <c r="L70" s="58">
        <v>8</v>
      </c>
      <c r="M70" s="58">
        <v>3.1</v>
      </c>
    </row>
    <row r="71" s="58" customFormat="1" ht="69" spans="1:13">
      <c r="A71" s="58" t="s">
        <v>3214</v>
      </c>
      <c r="B71" s="200">
        <v>70</v>
      </c>
      <c r="C71" s="204" t="s">
        <v>16</v>
      </c>
      <c r="D71" s="58" t="s">
        <v>353</v>
      </c>
      <c r="E71" s="42" t="s">
        <v>2511</v>
      </c>
      <c r="F71" s="58" t="s">
        <v>370</v>
      </c>
      <c r="G71" s="58" t="s">
        <v>2522</v>
      </c>
      <c r="H71" s="58" t="s">
        <v>3215</v>
      </c>
      <c r="I71" s="204" t="s">
        <v>22</v>
      </c>
      <c r="J71" s="237">
        <v>1</v>
      </c>
      <c r="K71" s="58">
        <f t="shared" si="6"/>
        <v>1</v>
      </c>
      <c r="L71" s="58">
        <v>9</v>
      </c>
      <c r="M71" s="58">
        <v>3.1</v>
      </c>
    </row>
    <row r="72" s="58" customFormat="1" ht="27.6" spans="1:13">
      <c r="A72" s="58" t="s">
        <v>3214</v>
      </c>
      <c r="B72" s="200">
        <v>71</v>
      </c>
      <c r="C72" s="204" t="s">
        <v>16</v>
      </c>
      <c r="D72" s="58" t="s">
        <v>322</v>
      </c>
      <c r="E72" s="42" t="s">
        <v>2511</v>
      </c>
      <c r="F72" s="58" t="s">
        <v>323</v>
      </c>
      <c r="G72" s="58" t="s">
        <v>2367</v>
      </c>
      <c r="H72" s="58" t="s">
        <v>2162</v>
      </c>
      <c r="I72" s="58" t="s">
        <v>2124</v>
      </c>
      <c r="J72" s="58">
        <v>1.8</v>
      </c>
      <c r="K72" s="58">
        <f t="shared" si="6"/>
        <v>1.8</v>
      </c>
      <c r="L72" s="58">
        <v>14</v>
      </c>
      <c r="M72" s="58">
        <v>3.2</v>
      </c>
    </row>
    <row r="73" s="58" customFormat="1" ht="27.6" spans="1:13">
      <c r="A73" s="58" t="s">
        <v>3214</v>
      </c>
      <c r="B73" s="200">
        <v>72</v>
      </c>
      <c r="C73" s="204" t="s">
        <v>16</v>
      </c>
      <c r="D73" s="58" t="s">
        <v>322</v>
      </c>
      <c r="E73" s="42" t="s">
        <v>2511</v>
      </c>
      <c r="F73" s="58" t="s">
        <v>323</v>
      </c>
      <c r="G73" s="58" t="s">
        <v>3227</v>
      </c>
      <c r="H73" s="58" t="s">
        <v>2162</v>
      </c>
      <c r="I73" s="58" t="s">
        <v>2124</v>
      </c>
      <c r="J73" s="58">
        <v>0.1</v>
      </c>
      <c r="K73" s="58">
        <f>(CEILING(J73*0.1,1))*1</f>
        <v>1</v>
      </c>
      <c r="L73" s="58">
        <v>2</v>
      </c>
      <c r="M73" s="58">
        <v>3.2</v>
      </c>
    </row>
    <row r="74" s="58" customFormat="1" ht="41.4" spans="1:13">
      <c r="A74" s="58" t="s">
        <v>3214</v>
      </c>
      <c r="B74" s="200">
        <v>73</v>
      </c>
      <c r="C74" s="204" t="s">
        <v>16</v>
      </c>
      <c r="D74" s="58" t="s">
        <v>53</v>
      </c>
      <c r="E74" s="42" t="s">
        <v>2511</v>
      </c>
      <c r="F74" s="58" t="s">
        <v>236</v>
      </c>
      <c r="G74" s="58" t="s">
        <v>3228</v>
      </c>
      <c r="H74" s="58" t="s">
        <v>2166</v>
      </c>
      <c r="I74" s="204" t="s">
        <v>22</v>
      </c>
      <c r="J74" s="237">
        <v>16</v>
      </c>
      <c r="K74" s="58">
        <f>J74</f>
        <v>16</v>
      </c>
      <c r="L74" s="58">
        <v>2</v>
      </c>
      <c r="M74" s="58">
        <v>3.2</v>
      </c>
    </row>
    <row r="75" s="58" customFormat="1" ht="27.6" spans="1:13">
      <c r="A75" s="58" t="s">
        <v>3214</v>
      </c>
      <c r="B75" s="200">
        <v>74</v>
      </c>
      <c r="C75" s="204" t="s">
        <v>16</v>
      </c>
      <c r="D75" s="204" t="s">
        <v>89</v>
      </c>
      <c r="E75" s="42" t="s">
        <v>2511</v>
      </c>
      <c r="F75" s="58" t="s">
        <v>114</v>
      </c>
      <c r="G75" s="58" t="s">
        <v>2512</v>
      </c>
      <c r="H75" s="204" t="s">
        <v>2369</v>
      </c>
      <c r="I75" s="42" t="s">
        <v>22</v>
      </c>
      <c r="J75" s="237">
        <v>2</v>
      </c>
      <c r="K75" s="217">
        <v>0</v>
      </c>
      <c r="L75" s="58">
        <v>10</v>
      </c>
      <c r="M75" s="58">
        <v>3.1</v>
      </c>
    </row>
    <row r="76" s="58" customFormat="1" ht="27.6" spans="1:13">
      <c r="A76" s="58" t="s">
        <v>3214</v>
      </c>
      <c r="B76" s="200">
        <v>75</v>
      </c>
      <c r="C76" s="204" t="s">
        <v>16</v>
      </c>
      <c r="D76" s="204" t="s">
        <v>89</v>
      </c>
      <c r="E76" s="42" t="s">
        <v>2511</v>
      </c>
      <c r="F76" s="58" t="s">
        <v>90</v>
      </c>
      <c r="G76" s="58" t="s">
        <v>2513</v>
      </c>
      <c r="H76" s="204" t="s">
        <v>2369</v>
      </c>
      <c r="I76" s="42" t="s">
        <v>22</v>
      </c>
      <c r="J76" s="237">
        <v>2</v>
      </c>
      <c r="K76" s="217">
        <v>0</v>
      </c>
      <c r="L76" s="58">
        <v>5</v>
      </c>
      <c r="M76" s="58">
        <v>3.1</v>
      </c>
    </row>
    <row r="77" s="58" customFormat="1" ht="27.6" spans="1:13">
      <c r="A77" s="58" t="s">
        <v>3214</v>
      </c>
      <c r="B77" s="200">
        <v>76</v>
      </c>
      <c r="C77" s="204" t="s">
        <v>16</v>
      </c>
      <c r="D77" s="204" t="s">
        <v>89</v>
      </c>
      <c r="E77" s="42" t="s">
        <v>2511</v>
      </c>
      <c r="F77" s="58" t="s">
        <v>90</v>
      </c>
      <c r="G77" s="58" t="s">
        <v>2514</v>
      </c>
      <c r="H77" s="204" t="s">
        <v>2369</v>
      </c>
      <c r="I77" s="42" t="s">
        <v>22</v>
      </c>
      <c r="J77" s="237">
        <v>1</v>
      </c>
      <c r="K77" s="217">
        <v>0</v>
      </c>
      <c r="L77" s="58">
        <v>4</v>
      </c>
      <c r="M77" s="58">
        <v>3.1</v>
      </c>
    </row>
    <row r="78" s="58" customFormat="1" ht="41.4" spans="1:13">
      <c r="A78" s="58" t="s">
        <v>3214</v>
      </c>
      <c r="B78" s="200">
        <v>77</v>
      </c>
      <c r="C78" s="204" t="s">
        <v>16</v>
      </c>
      <c r="D78" s="204" t="s">
        <v>89</v>
      </c>
      <c r="E78" s="42" t="s">
        <v>2511</v>
      </c>
      <c r="F78" s="58" t="s">
        <v>114</v>
      </c>
      <c r="G78" s="58" t="s">
        <v>2338</v>
      </c>
      <c r="H78" s="204" t="s">
        <v>2369</v>
      </c>
      <c r="I78" s="42" t="s">
        <v>22</v>
      </c>
      <c r="J78" s="237">
        <v>2</v>
      </c>
      <c r="K78" s="217">
        <v>0</v>
      </c>
      <c r="L78" s="58">
        <v>5</v>
      </c>
      <c r="M78" s="58">
        <v>3.1</v>
      </c>
    </row>
    <row r="79" s="58" customFormat="1" ht="41.4" spans="1:13">
      <c r="A79" s="58" t="s">
        <v>3214</v>
      </c>
      <c r="B79" s="200">
        <v>78</v>
      </c>
      <c r="C79" s="204" t="s">
        <v>16</v>
      </c>
      <c r="D79" s="58" t="s">
        <v>53</v>
      </c>
      <c r="E79" s="42" t="s">
        <v>2511</v>
      </c>
      <c r="F79" s="58" t="s">
        <v>55</v>
      </c>
      <c r="G79" s="58" t="s">
        <v>2515</v>
      </c>
      <c r="H79" s="58" t="s">
        <v>2371</v>
      </c>
      <c r="I79" s="204" t="s">
        <v>22</v>
      </c>
      <c r="J79" s="237">
        <v>4</v>
      </c>
      <c r="K79" s="74">
        <f t="shared" ref="K79:K81" si="7">(CEILING(J79*0.2,1))*1</f>
        <v>1</v>
      </c>
      <c r="L79" s="58">
        <v>8</v>
      </c>
      <c r="M79" s="58">
        <v>3.1</v>
      </c>
    </row>
    <row r="80" s="58" customFormat="1" ht="27.6" spans="1:13">
      <c r="A80" s="58" t="s">
        <v>3214</v>
      </c>
      <c r="B80" s="200">
        <v>79</v>
      </c>
      <c r="C80" s="204" t="s">
        <v>16</v>
      </c>
      <c r="D80" s="58" t="s">
        <v>53</v>
      </c>
      <c r="E80" s="42" t="s">
        <v>2511</v>
      </c>
      <c r="F80" s="58" t="s">
        <v>304</v>
      </c>
      <c r="G80" s="58" t="s">
        <v>2516</v>
      </c>
      <c r="H80" s="58" t="s">
        <v>2371</v>
      </c>
      <c r="I80" s="204" t="s">
        <v>22</v>
      </c>
      <c r="J80" s="237">
        <v>4</v>
      </c>
      <c r="K80" s="74">
        <f t="shared" si="7"/>
        <v>1</v>
      </c>
      <c r="L80" s="58">
        <v>15</v>
      </c>
      <c r="M80" s="58">
        <v>3.1</v>
      </c>
    </row>
    <row r="81" s="58" customFormat="1" ht="41.4" spans="1:13">
      <c r="A81" s="58" t="s">
        <v>3214</v>
      </c>
      <c r="B81" s="200">
        <v>80</v>
      </c>
      <c r="C81" s="204" t="s">
        <v>16</v>
      </c>
      <c r="D81" s="58" t="s">
        <v>53</v>
      </c>
      <c r="E81" s="42" t="s">
        <v>2511</v>
      </c>
      <c r="F81" s="58" t="s">
        <v>249</v>
      </c>
      <c r="G81" s="58" t="s">
        <v>2517</v>
      </c>
      <c r="H81" s="58" t="s">
        <v>2371</v>
      </c>
      <c r="I81" s="204" t="s">
        <v>22</v>
      </c>
      <c r="J81" s="237">
        <v>1</v>
      </c>
      <c r="K81" s="74">
        <f t="shared" si="7"/>
        <v>1</v>
      </c>
      <c r="L81" s="58">
        <v>1</v>
      </c>
      <c r="M81" s="58">
        <v>3.1</v>
      </c>
    </row>
    <row r="82" s="58" customFormat="1" ht="41.4" spans="1:13">
      <c r="A82" s="58" t="s">
        <v>3214</v>
      </c>
      <c r="B82" s="200">
        <v>81</v>
      </c>
      <c r="C82" s="204" t="s">
        <v>16</v>
      </c>
      <c r="D82" s="58" t="s">
        <v>53</v>
      </c>
      <c r="E82" s="42" t="s">
        <v>2511</v>
      </c>
      <c r="F82" s="58" t="s">
        <v>3224</v>
      </c>
      <c r="G82" s="58" t="s">
        <v>3225</v>
      </c>
      <c r="H82" s="204" t="s">
        <v>2369</v>
      </c>
      <c r="I82" s="204" t="s">
        <v>22</v>
      </c>
      <c r="J82" s="237">
        <v>16</v>
      </c>
      <c r="K82" s="58">
        <f t="shared" ref="K82:K91" si="8">J82</f>
        <v>16</v>
      </c>
      <c r="L82" s="58">
        <v>2</v>
      </c>
      <c r="M82" s="58">
        <v>3.1</v>
      </c>
    </row>
    <row r="83" s="58" customFormat="1" ht="41.4" spans="1:13">
      <c r="A83" s="58" t="s">
        <v>3214</v>
      </c>
      <c r="B83" s="200">
        <v>82</v>
      </c>
      <c r="C83" s="204" t="s">
        <v>16</v>
      </c>
      <c r="D83" s="58" t="s">
        <v>53</v>
      </c>
      <c r="E83" s="42" t="s">
        <v>2511</v>
      </c>
      <c r="F83" s="58" t="s">
        <v>55</v>
      </c>
      <c r="G83" s="58" t="s">
        <v>2341</v>
      </c>
      <c r="H83" s="204" t="s">
        <v>2369</v>
      </c>
      <c r="I83" s="204" t="s">
        <v>22</v>
      </c>
      <c r="J83" s="237">
        <v>6</v>
      </c>
      <c r="K83" s="58">
        <f t="shared" si="8"/>
        <v>6</v>
      </c>
      <c r="L83" s="58">
        <v>16</v>
      </c>
      <c r="M83" s="58">
        <v>3.1</v>
      </c>
    </row>
    <row r="84" s="58" customFormat="1" ht="55.2" spans="1:13">
      <c r="A84" s="58" t="s">
        <v>3214</v>
      </c>
      <c r="B84" s="200">
        <v>83</v>
      </c>
      <c r="C84" s="204" t="s">
        <v>16</v>
      </c>
      <c r="D84" s="58" t="s">
        <v>171</v>
      </c>
      <c r="E84" s="42" t="s">
        <v>2511</v>
      </c>
      <c r="F84" s="58" t="s">
        <v>172</v>
      </c>
      <c r="G84" s="58" t="s">
        <v>2518</v>
      </c>
      <c r="H84" s="58" t="s">
        <v>2519</v>
      </c>
      <c r="I84" s="204" t="s">
        <v>22</v>
      </c>
      <c r="J84" s="237">
        <v>2</v>
      </c>
      <c r="K84" s="217">
        <v>0</v>
      </c>
      <c r="L84" s="58">
        <v>0.2</v>
      </c>
      <c r="M84" s="58">
        <v>3.1</v>
      </c>
    </row>
    <row r="85" s="58" customFormat="1" ht="55.2" spans="1:13">
      <c r="A85" s="58" t="s">
        <v>3214</v>
      </c>
      <c r="B85" s="200">
        <v>84</v>
      </c>
      <c r="C85" s="204" t="s">
        <v>16</v>
      </c>
      <c r="D85" s="58" t="s">
        <v>171</v>
      </c>
      <c r="E85" s="42" t="s">
        <v>2511</v>
      </c>
      <c r="F85" s="58" t="s">
        <v>172</v>
      </c>
      <c r="G85" s="58" t="s">
        <v>2520</v>
      </c>
      <c r="H85" s="58" t="s">
        <v>2519</v>
      </c>
      <c r="I85" s="204" t="s">
        <v>22</v>
      </c>
      <c r="J85" s="237">
        <v>1</v>
      </c>
      <c r="K85" s="217">
        <v>0</v>
      </c>
      <c r="L85" s="58">
        <v>0.15</v>
      </c>
      <c r="M85" s="58">
        <v>3.1</v>
      </c>
    </row>
    <row r="86" s="58" customFormat="1" ht="27.6" spans="1:13">
      <c r="A86" s="58" t="s">
        <v>3214</v>
      </c>
      <c r="B86" s="200">
        <v>85</v>
      </c>
      <c r="C86" s="204" t="s">
        <v>16</v>
      </c>
      <c r="D86" s="58" t="s">
        <v>322</v>
      </c>
      <c r="E86" s="42" t="s">
        <v>2511</v>
      </c>
      <c r="F86" s="58" t="s">
        <v>323</v>
      </c>
      <c r="G86" s="58" t="s">
        <v>2521</v>
      </c>
      <c r="H86" s="58" t="s">
        <v>2374</v>
      </c>
      <c r="I86" s="58" t="s">
        <v>2124</v>
      </c>
      <c r="J86" s="58">
        <v>23.8</v>
      </c>
      <c r="K86" s="58">
        <f>(CEILING(J86*0.1,1))*1</f>
        <v>3</v>
      </c>
      <c r="L86" s="58">
        <v>268</v>
      </c>
      <c r="M86" s="58">
        <v>3.1</v>
      </c>
    </row>
    <row r="87" s="58" customFormat="1" ht="27.6" spans="1:13">
      <c r="A87" s="58" t="s">
        <v>3214</v>
      </c>
      <c r="B87" s="200">
        <v>86</v>
      </c>
      <c r="C87" s="204" t="s">
        <v>16</v>
      </c>
      <c r="D87" s="58" t="s">
        <v>322</v>
      </c>
      <c r="E87" s="42" t="s">
        <v>2511</v>
      </c>
      <c r="F87" s="58" t="s">
        <v>323</v>
      </c>
      <c r="G87" s="58" t="s">
        <v>2530</v>
      </c>
      <c r="H87" s="58" t="s">
        <v>2343</v>
      </c>
      <c r="I87" s="58" t="s">
        <v>2124</v>
      </c>
      <c r="J87" s="58">
        <v>3.2</v>
      </c>
      <c r="K87" s="58">
        <f t="shared" si="8"/>
        <v>3.2</v>
      </c>
      <c r="L87" s="58">
        <v>5</v>
      </c>
      <c r="M87" s="58">
        <v>3.1</v>
      </c>
    </row>
    <row r="88" s="58" customFormat="1" ht="27.6" spans="1:13">
      <c r="A88" s="58" t="s">
        <v>3214</v>
      </c>
      <c r="B88" s="200">
        <v>87</v>
      </c>
      <c r="C88" s="204" t="s">
        <v>16</v>
      </c>
      <c r="D88" s="58" t="s">
        <v>322</v>
      </c>
      <c r="E88" s="42" t="s">
        <v>2511</v>
      </c>
      <c r="F88" s="58" t="s">
        <v>323</v>
      </c>
      <c r="G88" s="58" t="s">
        <v>2342</v>
      </c>
      <c r="H88" s="58" t="s">
        <v>2343</v>
      </c>
      <c r="I88" s="58" t="s">
        <v>2124</v>
      </c>
      <c r="J88" s="58">
        <v>21.3</v>
      </c>
      <c r="K88" s="58">
        <f t="shared" si="8"/>
        <v>21.3</v>
      </c>
      <c r="L88" s="58">
        <v>159</v>
      </c>
      <c r="M88" s="58">
        <v>3.1</v>
      </c>
    </row>
    <row r="89" s="58" customFormat="1" ht="55.2" spans="1:13">
      <c r="A89" s="58" t="s">
        <v>3214</v>
      </c>
      <c r="B89" s="200">
        <v>88</v>
      </c>
      <c r="C89" s="204" t="s">
        <v>16</v>
      </c>
      <c r="D89" s="58" t="s">
        <v>353</v>
      </c>
      <c r="E89" s="42" t="s">
        <v>2511</v>
      </c>
      <c r="F89" s="58" t="s">
        <v>370</v>
      </c>
      <c r="G89" s="58" t="s">
        <v>3226</v>
      </c>
      <c r="H89" s="58" t="s">
        <v>2523</v>
      </c>
      <c r="I89" s="204" t="s">
        <v>22</v>
      </c>
      <c r="J89" s="237">
        <v>16</v>
      </c>
      <c r="K89" s="58">
        <f t="shared" si="8"/>
        <v>16</v>
      </c>
      <c r="L89" s="58">
        <v>24</v>
      </c>
      <c r="M89" s="58">
        <v>3.1</v>
      </c>
    </row>
    <row r="90" s="58" customFormat="1" ht="69" spans="1:13">
      <c r="A90" s="58" t="s">
        <v>3214</v>
      </c>
      <c r="B90" s="200">
        <v>89</v>
      </c>
      <c r="C90" s="204" t="s">
        <v>16</v>
      </c>
      <c r="D90" s="58" t="s">
        <v>353</v>
      </c>
      <c r="E90" s="42" t="s">
        <v>2511</v>
      </c>
      <c r="F90" s="58" t="s">
        <v>370</v>
      </c>
      <c r="G90" s="58" t="s">
        <v>2522</v>
      </c>
      <c r="H90" s="58" t="s">
        <v>3215</v>
      </c>
      <c r="I90" s="204" t="s">
        <v>22</v>
      </c>
      <c r="J90" s="237">
        <v>2</v>
      </c>
      <c r="K90" s="58">
        <f t="shared" si="8"/>
        <v>2</v>
      </c>
      <c r="L90" s="58">
        <v>18</v>
      </c>
      <c r="M90" s="58">
        <v>3.1</v>
      </c>
    </row>
    <row r="91" s="58" customFormat="1" ht="41.4" spans="1:13">
      <c r="A91" s="58" t="s">
        <v>3214</v>
      </c>
      <c r="B91" s="200">
        <v>90</v>
      </c>
      <c r="C91" s="204" t="s">
        <v>16</v>
      </c>
      <c r="D91" s="58" t="s">
        <v>53</v>
      </c>
      <c r="E91" s="42" t="s">
        <v>2511</v>
      </c>
      <c r="F91" s="58" t="s">
        <v>236</v>
      </c>
      <c r="G91" s="58" t="s">
        <v>3228</v>
      </c>
      <c r="H91" s="58" t="s">
        <v>2166</v>
      </c>
      <c r="I91" s="204" t="s">
        <v>22</v>
      </c>
      <c r="J91" s="237">
        <v>8</v>
      </c>
      <c r="K91" s="58">
        <f t="shared" si="8"/>
        <v>8</v>
      </c>
      <c r="L91" s="58">
        <v>1</v>
      </c>
      <c r="M91" s="58">
        <v>3.2</v>
      </c>
    </row>
    <row r="92" s="58" customFormat="1" ht="27.6" spans="1:13">
      <c r="A92" s="58" t="s">
        <v>3214</v>
      </c>
      <c r="B92" s="200">
        <v>91</v>
      </c>
      <c r="C92" s="204" t="s">
        <v>16</v>
      </c>
      <c r="D92" s="204" t="s">
        <v>89</v>
      </c>
      <c r="E92" s="42" t="s">
        <v>2511</v>
      </c>
      <c r="F92" s="58" t="s">
        <v>90</v>
      </c>
      <c r="G92" s="58" t="s">
        <v>2513</v>
      </c>
      <c r="H92" s="204" t="s">
        <v>2369</v>
      </c>
      <c r="I92" s="42" t="s">
        <v>22</v>
      </c>
      <c r="J92" s="237">
        <v>1</v>
      </c>
      <c r="K92" s="217">
        <v>0</v>
      </c>
      <c r="L92" s="58">
        <v>2</v>
      </c>
      <c r="M92" s="58">
        <v>3.1</v>
      </c>
    </row>
    <row r="93" s="58" customFormat="1" ht="41.4" spans="1:13">
      <c r="A93" s="58" t="s">
        <v>3214</v>
      </c>
      <c r="B93" s="200">
        <v>92</v>
      </c>
      <c r="C93" s="204" t="s">
        <v>16</v>
      </c>
      <c r="D93" s="204" t="s">
        <v>89</v>
      </c>
      <c r="E93" s="42" t="s">
        <v>2511</v>
      </c>
      <c r="F93" s="58" t="s">
        <v>114</v>
      </c>
      <c r="G93" s="58" t="s">
        <v>2338</v>
      </c>
      <c r="H93" s="204" t="s">
        <v>2369</v>
      </c>
      <c r="I93" s="42" t="s">
        <v>22</v>
      </c>
      <c r="J93" s="237">
        <v>1</v>
      </c>
      <c r="K93" s="217">
        <v>0</v>
      </c>
      <c r="L93" s="58">
        <v>2</v>
      </c>
      <c r="M93" s="58">
        <v>3.1</v>
      </c>
    </row>
    <row r="94" s="58" customFormat="1" ht="41.4" spans="1:13">
      <c r="A94" s="58" t="s">
        <v>3214</v>
      </c>
      <c r="B94" s="200">
        <v>93</v>
      </c>
      <c r="C94" s="204" t="s">
        <v>16</v>
      </c>
      <c r="D94" s="58" t="s">
        <v>53</v>
      </c>
      <c r="E94" s="42" t="s">
        <v>2511</v>
      </c>
      <c r="F94" s="58" t="s">
        <v>3224</v>
      </c>
      <c r="G94" s="58" t="s">
        <v>3225</v>
      </c>
      <c r="H94" s="204" t="s">
        <v>2369</v>
      </c>
      <c r="I94" s="204" t="s">
        <v>22</v>
      </c>
      <c r="J94" s="237">
        <v>8</v>
      </c>
      <c r="K94" s="58">
        <f t="shared" ref="K94:K100" si="9">J94</f>
        <v>8</v>
      </c>
      <c r="L94" s="58">
        <v>1</v>
      </c>
      <c r="M94" s="58">
        <v>3.1</v>
      </c>
    </row>
    <row r="95" s="58" customFormat="1" ht="41.4" spans="1:13">
      <c r="A95" s="58" t="s">
        <v>3214</v>
      </c>
      <c r="B95" s="200">
        <v>94</v>
      </c>
      <c r="C95" s="204" t="s">
        <v>16</v>
      </c>
      <c r="D95" s="58" t="s">
        <v>53</v>
      </c>
      <c r="E95" s="42" t="s">
        <v>2511</v>
      </c>
      <c r="F95" s="58" t="s">
        <v>55</v>
      </c>
      <c r="G95" s="58" t="s">
        <v>2341</v>
      </c>
      <c r="H95" s="204" t="s">
        <v>2369</v>
      </c>
      <c r="I95" s="204" t="s">
        <v>22</v>
      </c>
      <c r="J95" s="237">
        <v>4</v>
      </c>
      <c r="K95" s="58">
        <f t="shared" si="9"/>
        <v>4</v>
      </c>
      <c r="L95" s="58">
        <v>11</v>
      </c>
      <c r="M95" s="58">
        <v>3.1</v>
      </c>
    </row>
    <row r="96" s="58" customFormat="1" ht="55.2" spans="1:13">
      <c r="A96" s="58" t="s">
        <v>3214</v>
      </c>
      <c r="B96" s="200">
        <v>95</v>
      </c>
      <c r="C96" s="204" t="s">
        <v>16</v>
      </c>
      <c r="D96" s="58" t="s">
        <v>171</v>
      </c>
      <c r="E96" s="42" t="s">
        <v>2511</v>
      </c>
      <c r="F96" s="58" t="s">
        <v>172</v>
      </c>
      <c r="G96" s="58" t="s">
        <v>2518</v>
      </c>
      <c r="H96" s="58" t="s">
        <v>2519</v>
      </c>
      <c r="I96" s="204" t="s">
        <v>22</v>
      </c>
      <c r="J96" s="237">
        <v>1</v>
      </c>
      <c r="K96" s="217">
        <v>0</v>
      </c>
      <c r="L96" s="58">
        <v>0.1</v>
      </c>
      <c r="M96" s="58">
        <v>3.1</v>
      </c>
    </row>
    <row r="97" s="58" customFormat="1" ht="27.6" spans="1:13">
      <c r="A97" s="58" t="s">
        <v>3214</v>
      </c>
      <c r="B97" s="200">
        <v>96</v>
      </c>
      <c r="C97" s="204" t="s">
        <v>16</v>
      </c>
      <c r="D97" s="58" t="s">
        <v>322</v>
      </c>
      <c r="E97" s="42" t="s">
        <v>2511</v>
      </c>
      <c r="F97" s="58" t="s">
        <v>323</v>
      </c>
      <c r="G97" s="58" t="s">
        <v>2530</v>
      </c>
      <c r="H97" s="58" t="s">
        <v>2343</v>
      </c>
      <c r="I97" s="58" t="s">
        <v>2124</v>
      </c>
      <c r="J97" s="58">
        <v>1.6</v>
      </c>
      <c r="K97" s="58">
        <f t="shared" si="9"/>
        <v>1.6</v>
      </c>
      <c r="L97" s="58">
        <v>3</v>
      </c>
      <c r="M97" s="58">
        <v>3.1</v>
      </c>
    </row>
    <row r="98" s="58" customFormat="1" ht="27.6" spans="1:13">
      <c r="A98" s="58" t="s">
        <v>3214</v>
      </c>
      <c r="B98" s="200">
        <v>97</v>
      </c>
      <c r="C98" s="204" t="s">
        <v>16</v>
      </c>
      <c r="D98" s="58" t="s">
        <v>322</v>
      </c>
      <c r="E98" s="42" t="s">
        <v>2511</v>
      </c>
      <c r="F98" s="58" t="s">
        <v>323</v>
      </c>
      <c r="G98" s="58" t="s">
        <v>2342</v>
      </c>
      <c r="H98" s="58" t="s">
        <v>2343</v>
      </c>
      <c r="I98" s="58" t="s">
        <v>2124</v>
      </c>
      <c r="J98" s="58">
        <v>15.1</v>
      </c>
      <c r="K98" s="58">
        <f t="shared" si="9"/>
        <v>15.1</v>
      </c>
      <c r="L98" s="58">
        <v>113</v>
      </c>
      <c r="M98" s="58">
        <v>3.1</v>
      </c>
    </row>
    <row r="99" s="58" customFormat="1" ht="55.2" spans="1:13">
      <c r="A99" s="58" t="s">
        <v>3214</v>
      </c>
      <c r="B99" s="200">
        <v>98</v>
      </c>
      <c r="C99" s="204" t="s">
        <v>16</v>
      </c>
      <c r="D99" s="58" t="s">
        <v>353</v>
      </c>
      <c r="E99" s="42" t="s">
        <v>2511</v>
      </c>
      <c r="F99" s="58" t="s">
        <v>370</v>
      </c>
      <c r="G99" s="58" t="s">
        <v>3226</v>
      </c>
      <c r="H99" s="58" t="s">
        <v>2523</v>
      </c>
      <c r="I99" s="204" t="s">
        <v>22</v>
      </c>
      <c r="J99" s="237">
        <v>8</v>
      </c>
      <c r="K99" s="58">
        <f t="shared" si="9"/>
        <v>8</v>
      </c>
      <c r="L99" s="58">
        <v>12</v>
      </c>
      <c r="M99" s="58">
        <v>3.1</v>
      </c>
    </row>
    <row r="100" s="58" customFormat="1" ht="69" spans="1:13">
      <c r="A100" s="58" t="s">
        <v>3214</v>
      </c>
      <c r="B100" s="200">
        <v>99</v>
      </c>
      <c r="C100" s="204" t="s">
        <v>16</v>
      </c>
      <c r="D100" s="58" t="s">
        <v>353</v>
      </c>
      <c r="E100" s="42" t="s">
        <v>2511</v>
      </c>
      <c r="F100" s="58" t="s">
        <v>370</v>
      </c>
      <c r="G100" s="58" t="s">
        <v>2522</v>
      </c>
      <c r="H100" s="58" t="s">
        <v>3215</v>
      </c>
      <c r="I100" s="204" t="s">
        <v>22</v>
      </c>
      <c r="J100" s="237">
        <v>1</v>
      </c>
      <c r="K100" s="58">
        <f t="shared" si="9"/>
        <v>1</v>
      </c>
      <c r="L100" s="58">
        <v>9</v>
      </c>
      <c r="M100" s="58">
        <v>3.1</v>
      </c>
    </row>
    <row r="101" s="58" customFormat="1" ht="41.4" spans="1:13">
      <c r="A101" s="58" t="s">
        <v>3214</v>
      </c>
      <c r="B101" s="200">
        <v>100</v>
      </c>
      <c r="C101" s="204" t="s">
        <v>16</v>
      </c>
      <c r="D101" s="58" t="s">
        <v>53</v>
      </c>
      <c r="E101" s="42" t="s">
        <v>2511</v>
      </c>
      <c r="F101" s="58" t="s">
        <v>249</v>
      </c>
      <c r="G101" s="58" t="s">
        <v>2517</v>
      </c>
      <c r="H101" s="58" t="s">
        <v>2371</v>
      </c>
      <c r="I101" s="204" t="s">
        <v>22</v>
      </c>
      <c r="J101" s="237">
        <v>1</v>
      </c>
      <c r="K101" s="74">
        <f>(CEILING(J101*0.2,1))*1</f>
        <v>1</v>
      </c>
      <c r="L101" s="58">
        <v>1</v>
      </c>
      <c r="M101" s="58">
        <v>3.1</v>
      </c>
    </row>
    <row r="102" s="58" customFormat="1" ht="41.4" spans="1:13">
      <c r="A102" s="58" t="s">
        <v>3214</v>
      </c>
      <c r="B102" s="200">
        <v>101</v>
      </c>
      <c r="C102" s="204" t="s">
        <v>16</v>
      </c>
      <c r="D102" s="58" t="s">
        <v>53</v>
      </c>
      <c r="E102" s="42" t="s">
        <v>2511</v>
      </c>
      <c r="F102" s="58" t="s">
        <v>885</v>
      </c>
      <c r="G102" s="58" t="s">
        <v>3216</v>
      </c>
      <c r="H102" s="204" t="s">
        <v>2369</v>
      </c>
      <c r="I102" s="204" t="s">
        <v>22</v>
      </c>
      <c r="J102" s="237">
        <v>1</v>
      </c>
      <c r="K102" s="58">
        <f t="shared" ref="K102:K107" si="10">J102</f>
        <v>1</v>
      </c>
      <c r="L102" s="58">
        <v>0.14</v>
      </c>
      <c r="M102" s="58">
        <v>3.1</v>
      </c>
    </row>
    <row r="103" s="58" customFormat="1" ht="41.4" spans="1:13">
      <c r="A103" s="58" t="s">
        <v>3214</v>
      </c>
      <c r="B103" s="200">
        <v>102</v>
      </c>
      <c r="C103" s="204" t="s">
        <v>16</v>
      </c>
      <c r="D103" s="58" t="s">
        <v>53</v>
      </c>
      <c r="E103" s="42" t="s">
        <v>2511</v>
      </c>
      <c r="F103" s="58" t="s">
        <v>55</v>
      </c>
      <c r="G103" s="58" t="s">
        <v>2341</v>
      </c>
      <c r="H103" s="204" t="s">
        <v>2369</v>
      </c>
      <c r="I103" s="204" t="s">
        <v>22</v>
      </c>
      <c r="J103" s="237">
        <v>4</v>
      </c>
      <c r="K103" s="58">
        <f t="shared" si="10"/>
        <v>4</v>
      </c>
      <c r="L103" s="58">
        <v>11</v>
      </c>
      <c r="M103" s="58">
        <v>3.1</v>
      </c>
    </row>
    <row r="104" s="58" customFormat="1" ht="27.6" spans="1:13">
      <c r="A104" s="58" t="s">
        <v>3214</v>
      </c>
      <c r="B104" s="200">
        <v>103</v>
      </c>
      <c r="C104" s="204" t="s">
        <v>16</v>
      </c>
      <c r="D104" s="58" t="s">
        <v>322</v>
      </c>
      <c r="E104" s="42" t="s">
        <v>2511</v>
      </c>
      <c r="F104" s="58" t="s">
        <v>323</v>
      </c>
      <c r="G104" s="58" t="s">
        <v>2521</v>
      </c>
      <c r="H104" s="58" t="s">
        <v>2374</v>
      </c>
      <c r="I104" s="58" t="s">
        <v>2124</v>
      </c>
      <c r="J104" s="58">
        <v>0.1</v>
      </c>
      <c r="K104" s="58">
        <f>(CEILING(J104*0.1,1))*1</f>
        <v>1</v>
      </c>
      <c r="L104" s="58">
        <v>1</v>
      </c>
      <c r="M104" s="58">
        <v>3.1</v>
      </c>
    </row>
    <row r="105" s="58" customFormat="1" ht="27.6" spans="1:13">
      <c r="A105" s="58" t="s">
        <v>3214</v>
      </c>
      <c r="B105" s="200">
        <v>104</v>
      </c>
      <c r="C105" s="204" t="s">
        <v>16</v>
      </c>
      <c r="D105" s="58" t="s">
        <v>322</v>
      </c>
      <c r="E105" s="42" t="s">
        <v>2511</v>
      </c>
      <c r="F105" s="58" t="s">
        <v>323</v>
      </c>
      <c r="G105" s="58" t="s">
        <v>3219</v>
      </c>
      <c r="H105" s="58" t="s">
        <v>2343</v>
      </c>
      <c r="I105" s="58" t="s">
        <v>2124</v>
      </c>
      <c r="J105" s="58">
        <v>0.1</v>
      </c>
      <c r="K105" s="58">
        <f t="shared" si="10"/>
        <v>0.1</v>
      </c>
      <c r="L105" s="58">
        <v>0.22</v>
      </c>
      <c r="M105" s="58">
        <v>3.1</v>
      </c>
    </row>
    <row r="106" s="58" customFormat="1" ht="27.6" spans="1:13">
      <c r="A106" s="58" t="s">
        <v>3214</v>
      </c>
      <c r="B106" s="200">
        <v>105</v>
      </c>
      <c r="C106" s="204" t="s">
        <v>16</v>
      </c>
      <c r="D106" s="58" t="s">
        <v>322</v>
      </c>
      <c r="E106" s="42" t="s">
        <v>2511</v>
      </c>
      <c r="F106" s="58" t="s">
        <v>323</v>
      </c>
      <c r="G106" s="58" t="s">
        <v>2342</v>
      </c>
      <c r="H106" s="58" t="s">
        <v>2343</v>
      </c>
      <c r="I106" s="58" t="s">
        <v>2124</v>
      </c>
      <c r="J106" s="58">
        <v>5.1</v>
      </c>
      <c r="K106" s="58">
        <f t="shared" si="10"/>
        <v>5.1</v>
      </c>
      <c r="L106" s="58">
        <v>39</v>
      </c>
      <c r="M106" s="58">
        <v>3.1</v>
      </c>
    </row>
    <row r="107" s="58" customFormat="1" ht="55.2" spans="1:13">
      <c r="A107" s="58" t="s">
        <v>3214</v>
      </c>
      <c r="B107" s="200">
        <v>106</v>
      </c>
      <c r="C107" s="204" t="s">
        <v>16</v>
      </c>
      <c r="D107" s="58" t="s">
        <v>353</v>
      </c>
      <c r="E107" s="42" t="s">
        <v>2511</v>
      </c>
      <c r="F107" s="58" t="s">
        <v>370</v>
      </c>
      <c r="G107" s="58" t="s">
        <v>3220</v>
      </c>
      <c r="H107" s="58" t="s">
        <v>2523</v>
      </c>
      <c r="I107" s="204" t="s">
        <v>22</v>
      </c>
      <c r="J107" s="237">
        <v>1</v>
      </c>
      <c r="K107" s="58">
        <f t="shared" si="10"/>
        <v>1</v>
      </c>
      <c r="L107" s="58">
        <v>2</v>
      </c>
      <c r="M107" s="58">
        <v>3.1</v>
      </c>
    </row>
    <row r="108" s="58" customFormat="1" ht="41.4" spans="1:13">
      <c r="A108" s="58" t="s">
        <v>3214</v>
      </c>
      <c r="B108" s="200">
        <v>107</v>
      </c>
      <c r="C108" s="204" t="s">
        <v>16</v>
      </c>
      <c r="D108" s="204" t="s">
        <v>89</v>
      </c>
      <c r="E108" s="42" t="s">
        <v>2511</v>
      </c>
      <c r="F108" s="58" t="s">
        <v>114</v>
      </c>
      <c r="G108" s="58" t="s">
        <v>2338</v>
      </c>
      <c r="H108" s="204" t="s">
        <v>2369</v>
      </c>
      <c r="I108" s="42" t="s">
        <v>22</v>
      </c>
      <c r="J108" s="237">
        <v>1</v>
      </c>
      <c r="K108" s="217">
        <v>0</v>
      </c>
      <c r="L108" s="58">
        <v>2</v>
      </c>
      <c r="M108" s="58">
        <v>3.1</v>
      </c>
    </row>
    <row r="109" s="58" customFormat="1" ht="41.4" spans="1:13">
      <c r="A109" s="58" t="s">
        <v>3214</v>
      </c>
      <c r="B109" s="200">
        <v>108</v>
      </c>
      <c r="C109" s="204" t="s">
        <v>16</v>
      </c>
      <c r="D109" s="58" t="s">
        <v>53</v>
      </c>
      <c r="E109" s="42" t="s">
        <v>2511</v>
      </c>
      <c r="F109" s="58" t="s">
        <v>55</v>
      </c>
      <c r="G109" s="58" t="s">
        <v>2341</v>
      </c>
      <c r="H109" s="204" t="s">
        <v>2369</v>
      </c>
      <c r="I109" s="204" t="s">
        <v>22</v>
      </c>
      <c r="J109" s="237">
        <v>2</v>
      </c>
      <c r="K109" s="58">
        <f t="shared" ref="K109:K114" si="11">J109</f>
        <v>2</v>
      </c>
      <c r="L109" s="58">
        <v>5</v>
      </c>
      <c r="M109" s="58">
        <v>3.1</v>
      </c>
    </row>
    <row r="110" s="58" customFormat="1" ht="41.4" spans="1:13">
      <c r="A110" s="58" t="s">
        <v>3214</v>
      </c>
      <c r="B110" s="200">
        <v>109</v>
      </c>
      <c r="C110" s="204" t="s">
        <v>16</v>
      </c>
      <c r="D110" s="58" t="s">
        <v>53</v>
      </c>
      <c r="E110" s="42" t="s">
        <v>2511</v>
      </c>
      <c r="F110" s="58" t="s">
        <v>304</v>
      </c>
      <c r="G110" s="58" t="s">
        <v>3217</v>
      </c>
      <c r="H110" s="204" t="s">
        <v>2369</v>
      </c>
      <c r="I110" s="204" t="s">
        <v>22</v>
      </c>
      <c r="J110" s="237">
        <v>1</v>
      </c>
      <c r="K110" s="58">
        <f t="shared" si="11"/>
        <v>1</v>
      </c>
      <c r="L110" s="58">
        <v>3</v>
      </c>
      <c r="M110" s="58">
        <v>3.1</v>
      </c>
    </row>
    <row r="111" s="58" customFormat="1" ht="55.2" spans="1:13">
      <c r="A111" s="58" t="s">
        <v>3214</v>
      </c>
      <c r="B111" s="200">
        <v>110</v>
      </c>
      <c r="C111" s="204" t="s">
        <v>16</v>
      </c>
      <c r="D111" s="58" t="s">
        <v>171</v>
      </c>
      <c r="E111" s="42" t="s">
        <v>2511</v>
      </c>
      <c r="F111" s="58" t="s">
        <v>172</v>
      </c>
      <c r="G111" s="58" t="s">
        <v>2518</v>
      </c>
      <c r="H111" s="58" t="s">
        <v>2519</v>
      </c>
      <c r="I111" s="204" t="s">
        <v>22</v>
      </c>
      <c r="J111" s="237">
        <v>1</v>
      </c>
      <c r="K111" s="217">
        <v>0</v>
      </c>
      <c r="L111" s="58">
        <v>0.1</v>
      </c>
      <c r="M111" s="58">
        <v>3.1</v>
      </c>
    </row>
    <row r="112" s="58" customFormat="1" ht="27.6" spans="1:13">
      <c r="A112" s="58" t="s">
        <v>3214</v>
      </c>
      <c r="B112" s="200">
        <v>111</v>
      </c>
      <c r="C112" s="204" t="s">
        <v>16</v>
      </c>
      <c r="D112" s="58" t="s">
        <v>322</v>
      </c>
      <c r="E112" s="42" t="s">
        <v>2511</v>
      </c>
      <c r="F112" s="58" t="s">
        <v>323</v>
      </c>
      <c r="G112" s="58" t="s">
        <v>2521</v>
      </c>
      <c r="H112" s="58" t="s">
        <v>2374</v>
      </c>
      <c r="I112" s="58" t="s">
        <v>2124</v>
      </c>
      <c r="J112" s="58">
        <v>0.1</v>
      </c>
      <c r="K112" s="58">
        <f>(CEILING(J112*0.1,1))*1</f>
        <v>1</v>
      </c>
      <c r="L112" s="58">
        <v>2</v>
      </c>
      <c r="M112" s="58">
        <v>3.1</v>
      </c>
    </row>
    <row r="113" s="58" customFormat="1" ht="27.6" spans="1:13">
      <c r="A113" s="58" t="s">
        <v>3214</v>
      </c>
      <c r="B113" s="200">
        <v>112</v>
      </c>
      <c r="C113" s="204" t="s">
        <v>16</v>
      </c>
      <c r="D113" s="58" t="s">
        <v>322</v>
      </c>
      <c r="E113" s="42" t="s">
        <v>2511</v>
      </c>
      <c r="F113" s="58" t="s">
        <v>323</v>
      </c>
      <c r="G113" s="58" t="s">
        <v>2342</v>
      </c>
      <c r="H113" s="58" t="s">
        <v>2343</v>
      </c>
      <c r="I113" s="58" t="s">
        <v>2124</v>
      </c>
      <c r="J113" s="58">
        <v>1.1</v>
      </c>
      <c r="K113" s="58">
        <f t="shared" si="11"/>
        <v>1.1</v>
      </c>
      <c r="L113" s="58">
        <v>8</v>
      </c>
      <c r="M113" s="58">
        <v>3.1</v>
      </c>
    </row>
    <row r="114" s="58" customFormat="1" ht="69" spans="1:13">
      <c r="A114" s="58" t="s">
        <v>3214</v>
      </c>
      <c r="B114" s="200">
        <v>113</v>
      </c>
      <c r="C114" s="204" t="s">
        <v>16</v>
      </c>
      <c r="D114" s="58" t="s">
        <v>353</v>
      </c>
      <c r="E114" s="42" t="s">
        <v>2511</v>
      </c>
      <c r="F114" s="58" t="s">
        <v>370</v>
      </c>
      <c r="G114" s="58" t="s">
        <v>2522</v>
      </c>
      <c r="H114" s="58" t="s">
        <v>3215</v>
      </c>
      <c r="I114" s="204" t="s">
        <v>22</v>
      </c>
      <c r="J114" s="237">
        <v>1</v>
      </c>
      <c r="K114" s="58">
        <f t="shared" si="11"/>
        <v>1</v>
      </c>
      <c r="L114" s="58">
        <v>9</v>
      </c>
      <c r="M114" s="58">
        <v>3.1</v>
      </c>
    </row>
    <row r="115" s="58" customFormat="1" ht="41.4" spans="1:13">
      <c r="A115" s="58" t="s">
        <v>3214</v>
      </c>
      <c r="B115" s="200">
        <v>114</v>
      </c>
      <c r="C115" s="204" t="s">
        <v>16</v>
      </c>
      <c r="D115" s="204" t="s">
        <v>89</v>
      </c>
      <c r="E115" s="42" t="s">
        <v>2511</v>
      </c>
      <c r="F115" s="58" t="s">
        <v>114</v>
      </c>
      <c r="G115" s="58" t="s">
        <v>2338</v>
      </c>
      <c r="H115" s="204" t="s">
        <v>2369</v>
      </c>
      <c r="I115" s="42" t="s">
        <v>22</v>
      </c>
      <c r="J115" s="237">
        <v>1</v>
      </c>
      <c r="K115" s="217">
        <v>0</v>
      </c>
      <c r="L115" s="58">
        <v>2</v>
      </c>
      <c r="M115" s="58">
        <v>3.1</v>
      </c>
    </row>
    <row r="116" s="58" customFormat="1" ht="41.4" spans="1:13">
      <c r="A116" s="58" t="s">
        <v>3214</v>
      </c>
      <c r="B116" s="200">
        <v>115</v>
      </c>
      <c r="C116" s="204" t="s">
        <v>16</v>
      </c>
      <c r="D116" s="58" t="s">
        <v>53</v>
      </c>
      <c r="E116" s="42" t="s">
        <v>2511</v>
      </c>
      <c r="F116" s="58" t="s">
        <v>249</v>
      </c>
      <c r="G116" s="58" t="s">
        <v>2517</v>
      </c>
      <c r="H116" s="58" t="s">
        <v>2371</v>
      </c>
      <c r="I116" s="204" t="s">
        <v>22</v>
      </c>
      <c r="J116" s="237">
        <v>1</v>
      </c>
      <c r="K116" s="74">
        <f>(CEILING(J116*0.2,1))*1</f>
        <v>1</v>
      </c>
      <c r="L116" s="58">
        <v>1</v>
      </c>
      <c r="M116" s="58">
        <v>3.1</v>
      </c>
    </row>
    <row r="117" s="58" customFormat="1" ht="41.4" spans="1:13">
      <c r="A117" s="58" t="s">
        <v>3214</v>
      </c>
      <c r="B117" s="200">
        <v>116</v>
      </c>
      <c r="C117" s="204" t="s">
        <v>16</v>
      </c>
      <c r="D117" s="58" t="s">
        <v>53</v>
      </c>
      <c r="E117" s="42" t="s">
        <v>2511</v>
      </c>
      <c r="F117" s="58" t="s">
        <v>885</v>
      </c>
      <c r="G117" s="58" t="s">
        <v>3216</v>
      </c>
      <c r="H117" s="204" t="s">
        <v>2369</v>
      </c>
      <c r="I117" s="204" t="s">
        <v>22</v>
      </c>
      <c r="J117" s="237">
        <v>1</v>
      </c>
      <c r="K117" s="58">
        <f t="shared" ref="K117:K119" si="12">J117</f>
        <v>1</v>
      </c>
      <c r="L117" s="58">
        <v>0.14</v>
      </c>
      <c r="M117" s="58">
        <v>3.1</v>
      </c>
    </row>
    <row r="118" s="58" customFormat="1" ht="41.4" spans="1:13">
      <c r="A118" s="58" t="s">
        <v>3214</v>
      </c>
      <c r="B118" s="200">
        <v>117</v>
      </c>
      <c r="C118" s="204" t="s">
        <v>16</v>
      </c>
      <c r="D118" s="58" t="s">
        <v>53</v>
      </c>
      <c r="E118" s="42" t="s">
        <v>2511</v>
      </c>
      <c r="F118" s="58" t="s">
        <v>55</v>
      </c>
      <c r="G118" s="58" t="s">
        <v>2341</v>
      </c>
      <c r="H118" s="204" t="s">
        <v>2369</v>
      </c>
      <c r="I118" s="204" t="s">
        <v>22</v>
      </c>
      <c r="J118" s="237">
        <v>10</v>
      </c>
      <c r="K118" s="58">
        <f t="shared" si="12"/>
        <v>10</v>
      </c>
      <c r="L118" s="58">
        <v>27</v>
      </c>
      <c r="M118" s="58">
        <v>3.1</v>
      </c>
    </row>
    <row r="119" s="58" customFormat="1" ht="41.4" spans="1:13">
      <c r="A119" s="58" t="s">
        <v>3214</v>
      </c>
      <c r="B119" s="200">
        <v>118</v>
      </c>
      <c r="C119" s="204" t="s">
        <v>16</v>
      </c>
      <c r="D119" s="58" t="s">
        <v>53</v>
      </c>
      <c r="E119" s="42" t="s">
        <v>2511</v>
      </c>
      <c r="F119" s="58" t="s">
        <v>304</v>
      </c>
      <c r="G119" s="58" t="s">
        <v>3217</v>
      </c>
      <c r="H119" s="204" t="s">
        <v>2369</v>
      </c>
      <c r="I119" s="204" t="s">
        <v>22</v>
      </c>
      <c r="J119" s="237">
        <v>1</v>
      </c>
      <c r="K119" s="58">
        <f t="shared" si="12"/>
        <v>1</v>
      </c>
      <c r="L119" s="58">
        <v>3</v>
      </c>
      <c r="M119" s="58">
        <v>3.1</v>
      </c>
    </row>
    <row r="120" s="58" customFormat="1" ht="55.2" spans="1:13">
      <c r="A120" s="58" t="s">
        <v>3214</v>
      </c>
      <c r="B120" s="200">
        <v>119</v>
      </c>
      <c r="C120" s="204" t="s">
        <v>16</v>
      </c>
      <c r="D120" s="58" t="s">
        <v>171</v>
      </c>
      <c r="E120" s="42" t="s">
        <v>2511</v>
      </c>
      <c r="F120" s="58" t="s">
        <v>172</v>
      </c>
      <c r="G120" s="58" t="s">
        <v>2518</v>
      </c>
      <c r="H120" s="58" t="s">
        <v>2519</v>
      </c>
      <c r="I120" s="204" t="s">
        <v>22</v>
      </c>
      <c r="J120" s="237">
        <v>1</v>
      </c>
      <c r="K120" s="217">
        <v>0</v>
      </c>
      <c r="L120" s="58">
        <v>0.1</v>
      </c>
      <c r="M120" s="58">
        <v>3.1</v>
      </c>
    </row>
    <row r="121" s="58" customFormat="1" ht="27.6" spans="1:13">
      <c r="A121" s="58" t="s">
        <v>3214</v>
      </c>
      <c r="B121" s="200">
        <v>120</v>
      </c>
      <c r="C121" s="204" t="s">
        <v>16</v>
      </c>
      <c r="D121" s="58" t="s">
        <v>322</v>
      </c>
      <c r="E121" s="42" t="s">
        <v>2511</v>
      </c>
      <c r="F121" s="58" t="s">
        <v>323</v>
      </c>
      <c r="G121" s="58" t="s">
        <v>3219</v>
      </c>
      <c r="H121" s="58" t="s">
        <v>2343</v>
      </c>
      <c r="I121" s="58" t="s">
        <v>2124</v>
      </c>
      <c r="J121" s="58">
        <v>0.1</v>
      </c>
      <c r="K121" s="58">
        <f t="shared" ref="K121:K124" si="13">J121</f>
        <v>0.1</v>
      </c>
      <c r="L121" s="58">
        <v>0.22</v>
      </c>
      <c r="M121" s="58">
        <v>3.1</v>
      </c>
    </row>
    <row r="122" s="58" customFormat="1" ht="27.6" spans="1:13">
      <c r="A122" s="58" t="s">
        <v>3214</v>
      </c>
      <c r="B122" s="200">
        <v>121</v>
      </c>
      <c r="C122" s="204" t="s">
        <v>16</v>
      </c>
      <c r="D122" s="58" t="s">
        <v>322</v>
      </c>
      <c r="E122" s="42" t="s">
        <v>2511</v>
      </c>
      <c r="F122" s="58" t="s">
        <v>323</v>
      </c>
      <c r="G122" s="58" t="s">
        <v>2342</v>
      </c>
      <c r="H122" s="58" t="s">
        <v>2343</v>
      </c>
      <c r="I122" s="58" t="s">
        <v>2124</v>
      </c>
      <c r="J122" s="58">
        <v>18.9</v>
      </c>
      <c r="K122" s="58">
        <f t="shared" si="13"/>
        <v>18.9</v>
      </c>
      <c r="L122" s="58">
        <v>141</v>
      </c>
      <c r="M122" s="58">
        <v>3.1</v>
      </c>
    </row>
    <row r="123" s="58" customFormat="1" ht="55.2" spans="1:13">
      <c r="A123" s="58" t="s">
        <v>3214</v>
      </c>
      <c r="B123" s="200">
        <v>122</v>
      </c>
      <c r="C123" s="204" t="s">
        <v>16</v>
      </c>
      <c r="D123" s="58" t="s">
        <v>353</v>
      </c>
      <c r="E123" s="42" t="s">
        <v>2511</v>
      </c>
      <c r="F123" s="58" t="s">
        <v>370</v>
      </c>
      <c r="G123" s="58" t="s">
        <v>3220</v>
      </c>
      <c r="H123" s="58" t="s">
        <v>2523</v>
      </c>
      <c r="I123" s="204" t="s">
        <v>22</v>
      </c>
      <c r="J123" s="237">
        <v>1</v>
      </c>
      <c r="K123" s="58">
        <f t="shared" si="13"/>
        <v>1</v>
      </c>
      <c r="L123" s="58">
        <v>2</v>
      </c>
      <c r="M123" s="58">
        <v>3.1</v>
      </c>
    </row>
    <row r="124" s="58" customFormat="1" ht="69" spans="1:13">
      <c r="A124" s="58" t="s">
        <v>3214</v>
      </c>
      <c r="B124" s="200">
        <v>123</v>
      </c>
      <c r="C124" s="204" t="s">
        <v>16</v>
      </c>
      <c r="D124" s="58" t="s">
        <v>353</v>
      </c>
      <c r="E124" s="42" t="s">
        <v>2511</v>
      </c>
      <c r="F124" s="58" t="s">
        <v>370</v>
      </c>
      <c r="G124" s="58" t="s">
        <v>2522</v>
      </c>
      <c r="H124" s="58" t="s">
        <v>3215</v>
      </c>
      <c r="I124" s="204" t="s">
        <v>22</v>
      </c>
      <c r="J124" s="237">
        <v>1</v>
      </c>
      <c r="K124" s="58">
        <f t="shared" si="13"/>
        <v>1</v>
      </c>
      <c r="L124" s="58">
        <v>9</v>
      </c>
      <c r="M124" s="58">
        <v>3.1</v>
      </c>
    </row>
    <row r="125" s="58" customFormat="1" ht="41.4" spans="1:13">
      <c r="A125" s="58" t="s">
        <v>3214</v>
      </c>
      <c r="B125" s="200">
        <v>124</v>
      </c>
      <c r="C125" s="204" t="s">
        <v>16</v>
      </c>
      <c r="D125" s="204" t="s">
        <v>89</v>
      </c>
      <c r="E125" s="42" t="s">
        <v>2511</v>
      </c>
      <c r="F125" s="58" t="s">
        <v>114</v>
      </c>
      <c r="G125" s="58" t="s">
        <v>2338</v>
      </c>
      <c r="H125" s="204" t="s">
        <v>2369</v>
      </c>
      <c r="I125" s="42" t="s">
        <v>22</v>
      </c>
      <c r="J125" s="237">
        <v>1</v>
      </c>
      <c r="K125" s="217">
        <v>0</v>
      </c>
      <c r="L125" s="58">
        <v>2</v>
      </c>
      <c r="M125" s="58">
        <v>3.1</v>
      </c>
    </row>
    <row r="126" s="58" customFormat="1" ht="41.4" spans="1:13">
      <c r="A126" s="58" t="s">
        <v>3214</v>
      </c>
      <c r="B126" s="200">
        <v>125</v>
      </c>
      <c r="C126" s="204" t="s">
        <v>16</v>
      </c>
      <c r="D126" s="58" t="s">
        <v>53</v>
      </c>
      <c r="E126" s="42" t="s">
        <v>2511</v>
      </c>
      <c r="F126" s="58" t="s">
        <v>249</v>
      </c>
      <c r="G126" s="58" t="s">
        <v>2517</v>
      </c>
      <c r="H126" s="58" t="s">
        <v>2371</v>
      </c>
      <c r="I126" s="204" t="s">
        <v>22</v>
      </c>
      <c r="J126" s="237">
        <v>1</v>
      </c>
      <c r="K126" s="74">
        <f>(CEILING(J126*0.2,1))*1</f>
        <v>1</v>
      </c>
      <c r="L126" s="58">
        <v>1</v>
      </c>
      <c r="M126" s="58">
        <v>3.1</v>
      </c>
    </row>
    <row r="127" s="58" customFormat="1" ht="41.4" spans="1:13">
      <c r="A127" s="58" t="s">
        <v>3214</v>
      </c>
      <c r="B127" s="200">
        <v>126</v>
      </c>
      <c r="C127" s="204" t="s">
        <v>16</v>
      </c>
      <c r="D127" s="58" t="s">
        <v>53</v>
      </c>
      <c r="E127" s="42" t="s">
        <v>2511</v>
      </c>
      <c r="F127" s="58" t="s">
        <v>885</v>
      </c>
      <c r="G127" s="58" t="s">
        <v>3216</v>
      </c>
      <c r="H127" s="204" t="s">
        <v>2369</v>
      </c>
      <c r="I127" s="204" t="s">
        <v>22</v>
      </c>
      <c r="J127" s="237">
        <v>1</v>
      </c>
      <c r="K127" s="58">
        <f t="shared" ref="K127:K129" si="14">J127</f>
        <v>1</v>
      </c>
      <c r="L127" s="58">
        <v>0.14</v>
      </c>
      <c r="M127" s="58">
        <v>3.1</v>
      </c>
    </row>
    <row r="128" s="58" customFormat="1" ht="41.4" spans="1:13">
      <c r="A128" s="58" t="s">
        <v>3214</v>
      </c>
      <c r="B128" s="200">
        <v>127</v>
      </c>
      <c r="C128" s="204" t="s">
        <v>16</v>
      </c>
      <c r="D128" s="58" t="s">
        <v>53</v>
      </c>
      <c r="E128" s="42" t="s">
        <v>2511</v>
      </c>
      <c r="F128" s="58" t="s">
        <v>55</v>
      </c>
      <c r="G128" s="58" t="s">
        <v>2341</v>
      </c>
      <c r="H128" s="204" t="s">
        <v>2369</v>
      </c>
      <c r="I128" s="204" t="s">
        <v>22</v>
      </c>
      <c r="J128" s="237">
        <v>9</v>
      </c>
      <c r="K128" s="58">
        <f t="shared" si="14"/>
        <v>9</v>
      </c>
      <c r="L128" s="58">
        <v>24</v>
      </c>
      <c r="M128" s="58">
        <v>3.1</v>
      </c>
    </row>
    <row r="129" s="58" customFormat="1" ht="41.4" spans="1:13">
      <c r="A129" s="58" t="s">
        <v>3214</v>
      </c>
      <c r="B129" s="200">
        <v>128</v>
      </c>
      <c r="C129" s="204" t="s">
        <v>16</v>
      </c>
      <c r="D129" s="58" t="s">
        <v>53</v>
      </c>
      <c r="E129" s="42" t="s">
        <v>2511</v>
      </c>
      <c r="F129" s="58" t="s">
        <v>304</v>
      </c>
      <c r="G129" s="58" t="s">
        <v>3217</v>
      </c>
      <c r="H129" s="204" t="s">
        <v>2369</v>
      </c>
      <c r="I129" s="204" t="s">
        <v>22</v>
      </c>
      <c r="J129" s="237">
        <v>1</v>
      </c>
      <c r="K129" s="58">
        <f t="shared" si="14"/>
        <v>1</v>
      </c>
      <c r="L129" s="58">
        <v>3</v>
      </c>
      <c r="M129" s="58">
        <v>3.1</v>
      </c>
    </row>
    <row r="130" s="58" customFormat="1" ht="55.2" spans="1:13">
      <c r="A130" s="58" t="s">
        <v>3214</v>
      </c>
      <c r="B130" s="200">
        <v>129</v>
      </c>
      <c r="C130" s="204" t="s">
        <v>16</v>
      </c>
      <c r="D130" s="58" t="s">
        <v>171</v>
      </c>
      <c r="E130" s="42" t="s">
        <v>2511</v>
      </c>
      <c r="F130" s="58" t="s">
        <v>172</v>
      </c>
      <c r="G130" s="58" t="s">
        <v>2518</v>
      </c>
      <c r="H130" s="58" t="s">
        <v>2519</v>
      </c>
      <c r="I130" s="204" t="s">
        <v>22</v>
      </c>
      <c r="J130" s="237">
        <v>1</v>
      </c>
      <c r="K130" s="217">
        <v>0</v>
      </c>
      <c r="L130" s="58">
        <v>0.1</v>
      </c>
      <c r="M130" s="58">
        <v>3.1</v>
      </c>
    </row>
    <row r="131" s="58" customFormat="1" ht="27.6" spans="1:13">
      <c r="A131" s="58" t="s">
        <v>3214</v>
      </c>
      <c r="B131" s="200">
        <v>130</v>
      </c>
      <c r="C131" s="204" t="s">
        <v>16</v>
      </c>
      <c r="D131" s="58" t="s">
        <v>322</v>
      </c>
      <c r="E131" s="42" t="s">
        <v>2511</v>
      </c>
      <c r="F131" s="58" t="s">
        <v>323</v>
      </c>
      <c r="G131" s="58" t="s">
        <v>2521</v>
      </c>
      <c r="H131" s="58" t="s">
        <v>2374</v>
      </c>
      <c r="I131" s="58" t="s">
        <v>2124</v>
      </c>
      <c r="J131" s="58">
        <v>0.1</v>
      </c>
      <c r="K131" s="58">
        <f>(CEILING(J131*0.1,1))*1</f>
        <v>1</v>
      </c>
      <c r="L131" s="58">
        <v>1</v>
      </c>
      <c r="M131" s="58">
        <v>3.1</v>
      </c>
    </row>
    <row r="132" s="58" customFormat="1" ht="27.6" spans="1:13">
      <c r="A132" s="58" t="s">
        <v>3214</v>
      </c>
      <c r="B132" s="200">
        <v>131</v>
      </c>
      <c r="C132" s="204" t="s">
        <v>16</v>
      </c>
      <c r="D132" s="58" t="s">
        <v>322</v>
      </c>
      <c r="E132" s="42" t="s">
        <v>2511</v>
      </c>
      <c r="F132" s="58" t="s">
        <v>323</v>
      </c>
      <c r="G132" s="58" t="s">
        <v>3219</v>
      </c>
      <c r="H132" s="58" t="s">
        <v>2343</v>
      </c>
      <c r="I132" s="58" t="s">
        <v>2124</v>
      </c>
      <c r="J132" s="58">
        <v>0.1</v>
      </c>
      <c r="K132" s="58">
        <f t="shared" ref="K132:K135" si="15">J132</f>
        <v>0.1</v>
      </c>
      <c r="L132" s="58">
        <v>0.22</v>
      </c>
      <c r="M132" s="58">
        <v>3.1</v>
      </c>
    </row>
    <row r="133" s="58" customFormat="1" ht="27.6" spans="1:13">
      <c r="A133" s="58" t="s">
        <v>3214</v>
      </c>
      <c r="B133" s="200">
        <v>132</v>
      </c>
      <c r="C133" s="204" t="s">
        <v>16</v>
      </c>
      <c r="D133" s="58" t="s">
        <v>322</v>
      </c>
      <c r="E133" s="42" t="s">
        <v>2511</v>
      </c>
      <c r="F133" s="58" t="s">
        <v>323</v>
      </c>
      <c r="G133" s="58" t="s">
        <v>2342</v>
      </c>
      <c r="H133" s="58" t="s">
        <v>2343</v>
      </c>
      <c r="I133" s="58" t="s">
        <v>2124</v>
      </c>
      <c r="J133" s="58">
        <v>18.6</v>
      </c>
      <c r="K133" s="58">
        <f t="shared" si="15"/>
        <v>18.6</v>
      </c>
      <c r="L133" s="58">
        <v>139</v>
      </c>
      <c r="M133" s="58">
        <v>3.1</v>
      </c>
    </row>
    <row r="134" s="58" customFormat="1" ht="55.2" spans="1:13">
      <c r="A134" s="58" t="s">
        <v>3214</v>
      </c>
      <c r="B134" s="200">
        <v>133</v>
      </c>
      <c r="C134" s="204" t="s">
        <v>16</v>
      </c>
      <c r="D134" s="58" t="s">
        <v>353</v>
      </c>
      <c r="E134" s="42" t="s">
        <v>2511</v>
      </c>
      <c r="F134" s="58" t="s">
        <v>370</v>
      </c>
      <c r="G134" s="58" t="s">
        <v>3220</v>
      </c>
      <c r="H134" s="58" t="s">
        <v>2523</v>
      </c>
      <c r="I134" s="204" t="s">
        <v>22</v>
      </c>
      <c r="J134" s="237">
        <v>1</v>
      </c>
      <c r="K134" s="58">
        <f t="shared" si="15"/>
        <v>1</v>
      </c>
      <c r="L134" s="58">
        <v>2</v>
      </c>
      <c r="M134" s="58">
        <v>3.1</v>
      </c>
    </row>
    <row r="135" s="58" customFormat="1" ht="69" spans="1:13">
      <c r="A135" s="58" t="s">
        <v>3214</v>
      </c>
      <c r="B135" s="200">
        <v>134</v>
      </c>
      <c r="C135" s="204" t="s">
        <v>16</v>
      </c>
      <c r="D135" s="58" t="s">
        <v>353</v>
      </c>
      <c r="E135" s="42" t="s">
        <v>2511</v>
      </c>
      <c r="F135" s="58" t="s">
        <v>370</v>
      </c>
      <c r="G135" s="58" t="s">
        <v>2522</v>
      </c>
      <c r="H135" s="58" t="s">
        <v>3215</v>
      </c>
      <c r="I135" s="204" t="s">
        <v>22</v>
      </c>
      <c r="J135" s="237">
        <v>1</v>
      </c>
      <c r="K135" s="58">
        <f t="shared" si="15"/>
        <v>1</v>
      </c>
      <c r="L135" s="58">
        <v>9</v>
      </c>
      <c r="M135" s="58">
        <v>3.1</v>
      </c>
    </row>
    <row r="136" s="58" customFormat="1" ht="41.4" spans="1:13">
      <c r="A136" s="58" t="s">
        <v>3214</v>
      </c>
      <c r="B136" s="200">
        <v>135</v>
      </c>
      <c r="C136" s="204" t="s">
        <v>16</v>
      </c>
      <c r="D136" s="204" t="s">
        <v>89</v>
      </c>
      <c r="E136" s="42" t="s">
        <v>2511</v>
      </c>
      <c r="F136" s="58" t="s">
        <v>114</v>
      </c>
      <c r="G136" s="58" t="s">
        <v>2543</v>
      </c>
      <c r="H136" s="58" t="s">
        <v>2134</v>
      </c>
      <c r="I136" s="42" t="s">
        <v>22</v>
      </c>
      <c r="J136" s="237">
        <v>2</v>
      </c>
      <c r="K136" s="217">
        <v>0</v>
      </c>
      <c r="L136" s="58">
        <v>7</v>
      </c>
      <c r="M136" s="58">
        <v>3.2</v>
      </c>
    </row>
    <row r="137" s="58" customFormat="1" ht="41.4" spans="1:13">
      <c r="A137" s="58" t="s">
        <v>3214</v>
      </c>
      <c r="B137" s="200">
        <v>136</v>
      </c>
      <c r="C137" s="204" t="s">
        <v>16</v>
      </c>
      <c r="D137" s="58" t="s">
        <v>53</v>
      </c>
      <c r="E137" s="42" t="s">
        <v>2511</v>
      </c>
      <c r="F137" s="58" t="s">
        <v>55</v>
      </c>
      <c r="G137" s="58" t="s">
        <v>2544</v>
      </c>
      <c r="H137" s="58" t="s">
        <v>2136</v>
      </c>
      <c r="I137" s="204" t="s">
        <v>22</v>
      </c>
      <c r="J137" s="237">
        <v>4</v>
      </c>
      <c r="K137" s="58">
        <f t="shared" ref="K137:K141" si="16">J137</f>
        <v>4</v>
      </c>
      <c r="L137" s="58">
        <v>1</v>
      </c>
      <c r="M137" s="58">
        <v>3.2</v>
      </c>
    </row>
    <row r="138" s="58" customFormat="1" ht="55.2" spans="1:13">
      <c r="A138" s="58" t="s">
        <v>3214</v>
      </c>
      <c r="B138" s="200">
        <v>137</v>
      </c>
      <c r="C138" s="204" t="s">
        <v>16</v>
      </c>
      <c r="D138" s="58" t="s">
        <v>171</v>
      </c>
      <c r="E138" s="42" t="s">
        <v>2511</v>
      </c>
      <c r="F138" s="58" t="s">
        <v>172</v>
      </c>
      <c r="G138" s="58" t="s">
        <v>2546</v>
      </c>
      <c r="H138" s="58" t="s">
        <v>1874</v>
      </c>
      <c r="I138" s="204" t="s">
        <v>22</v>
      </c>
      <c r="J138" s="237">
        <v>1</v>
      </c>
      <c r="K138" s="217">
        <v>0</v>
      </c>
      <c r="L138" s="58">
        <v>0.07</v>
      </c>
      <c r="M138" s="58">
        <v>3.2</v>
      </c>
    </row>
    <row r="139" s="58" customFormat="1" ht="41.4" spans="1:13">
      <c r="A139" s="58" t="s">
        <v>3214</v>
      </c>
      <c r="B139" s="200">
        <v>138</v>
      </c>
      <c r="C139" s="204" t="s">
        <v>16</v>
      </c>
      <c r="D139" s="58" t="s">
        <v>322</v>
      </c>
      <c r="E139" s="42" t="s">
        <v>2511</v>
      </c>
      <c r="F139" s="58" t="s">
        <v>323</v>
      </c>
      <c r="G139" s="58" t="s">
        <v>1634</v>
      </c>
      <c r="H139" s="58" t="s">
        <v>2141</v>
      </c>
      <c r="I139" s="58" t="s">
        <v>2124</v>
      </c>
      <c r="J139" s="58">
        <v>27.5</v>
      </c>
      <c r="K139" s="58">
        <f t="shared" si="16"/>
        <v>27.5</v>
      </c>
      <c r="L139" s="58">
        <v>89</v>
      </c>
      <c r="M139" s="58">
        <v>3.2</v>
      </c>
    </row>
    <row r="140" s="58" customFormat="1" ht="55.2" spans="1:13">
      <c r="A140" s="58" t="s">
        <v>3214</v>
      </c>
      <c r="B140" s="200">
        <v>139</v>
      </c>
      <c r="C140" s="204" t="s">
        <v>16</v>
      </c>
      <c r="D140" s="58" t="s">
        <v>171</v>
      </c>
      <c r="E140" s="42" t="s">
        <v>2511</v>
      </c>
      <c r="F140" s="58" t="s">
        <v>172</v>
      </c>
      <c r="G140" s="58" t="s">
        <v>2546</v>
      </c>
      <c r="H140" s="58" t="s">
        <v>1874</v>
      </c>
      <c r="I140" s="204" t="s">
        <v>22</v>
      </c>
      <c r="J140" s="237">
        <v>1</v>
      </c>
      <c r="K140" s="217">
        <v>0</v>
      </c>
      <c r="L140" s="58">
        <v>0.07</v>
      </c>
      <c r="M140" s="58">
        <v>3.2</v>
      </c>
    </row>
    <row r="141" s="58" customFormat="1" ht="41.4" spans="1:13">
      <c r="A141" s="58" t="s">
        <v>3214</v>
      </c>
      <c r="B141" s="200">
        <v>140</v>
      </c>
      <c r="C141" s="204" t="s">
        <v>16</v>
      </c>
      <c r="D141" s="58" t="s">
        <v>322</v>
      </c>
      <c r="E141" s="42" t="s">
        <v>2511</v>
      </c>
      <c r="F141" s="58" t="s">
        <v>323</v>
      </c>
      <c r="G141" s="58" t="s">
        <v>1634</v>
      </c>
      <c r="H141" s="58" t="s">
        <v>2141</v>
      </c>
      <c r="I141" s="58" t="s">
        <v>2124</v>
      </c>
      <c r="J141" s="58">
        <v>0.1</v>
      </c>
      <c r="K141" s="58">
        <f t="shared" si="16"/>
        <v>0.1</v>
      </c>
      <c r="L141" s="58">
        <v>0.32</v>
      </c>
      <c r="M141" s="58">
        <v>3.2</v>
      </c>
    </row>
    <row r="142" s="58" customFormat="1" ht="55.2" spans="1:13">
      <c r="A142" s="58" t="s">
        <v>3214</v>
      </c>
      <c r="B142" s="200">
        <v>141</v>
      </c>
      <c r="C142" s="204" t="s">
        <v>16</v>
      </c>
      <c r="D142" s="58" t="s">
        <v>171</v>
      </c>
      <c r="E142" s="42" t="s">
        <v>2511</v>
      </c>
      <c r="F142" s="58" t="s">
        <v>172</v>
      </c>
      <c r="G142" s="58" t="s">
        <v>2546</v>
      </c>
      <c r="H142" s="58" t="s">
        <v>1874</v>
      </c>
      <c r="I142" s="204" t="s">
        <v>22</v>
      </c>
      <c r="J142" s="237">
        <v>1</v>
      </c>
      <c r="K142" s="217">
        <v>0</v>
      </c>
      <c r="L142" s="58">
        <v>0.07</v>
      </c>
      <c r="M142" s="58">
        <v>3.2</v>
      </c>
    </row>
    <row r="143" s="58" customFormat="1" ht="41.4" spans="1:13">
      <c r="A143" s="58" t="s">
        <v>3214</v>
      </c>
      <c r="B143" s="200">
        <v>142</v>
      </c>
      <c r="C143" s="204" t="s">
        <v>16</v>
      </c>
      <c r="D143" s="58" t="s">
        <v>322</v>
      </c>
      <c r="E143" s="42" t="s">
        <v>2511</v>
      </c>
      <c r="F143" s="58" t="s">
        <v>323</v>
      </c>
      <c r="G143" s="58" t="s">
        <v>1634</v>
      </c>
      <c r="H143" s="58" t="s">
        <v>2141</v>
      </c>
      <c r="I143" s="58" t="s">
        <v>2124</v>
      </c>
      <c r="J143" s="58">
        <v>0.1</v>
      </c>
      <c r="K143" s="58">
        <f t="shared" ref="K143:K147" si="17">J143</f>
        <v>0.1</v>
      </c>
      <c r="L143" s="58">
        <v>0.32</v>
      </c>
      <c r="M143" s="58">
        <v>3.2</v>
      </c>
    </row>
    <row r="144" s="58" customFormat="1" ht="55.2" spans="1:13">
      <c r="A144" s="58" t="s">
        <v>3214</v>
      </c>
      <c r="B144" s="200">
        <v>143</v>
      </c>
      <c r="C144" s="204" t="s">
        <v>16</v>
      </c>
      <c r="D144" s="58" t="s">
        <v>171</v>
      </c>
      <c r="E144" s="42" t="s">
        <v>2511</v>
      </c>
      <c r="F144" s="58" t="s">
        <v>172</v>
      </c>
      <c r="G144" s="58" t="s">
        <v>2546</v>
      </c>
      <c r="H144" s="58" t="s">
        <v>1874</v>
      </c>
      <c r="I144" s="204" t="s">
        <v>22</v>
      </c>
      <c r="J144" s="237">
        <v>1</v>
      </c>
      <c r="K144" s="217">
        <v>0</v>
      </c>
      <c r="L144" s="58">
        <v>0.07</v>
      </c>
      <c r="M144" s="58">
        <v>3.2</v>
      </c>
    </row>
    <row r="145" s="58" customFormat="1" ht="41.4" spans="1:13">
      <c r="A145" s="58" t="s">
        <v>3214</v>
      </c>
      <c r="B145" s="200">
        <v>144</v>
      </c>
      <c r="C145" s="204" t="s">
        <v>16</v>
      </c>
      <c r="D145" s="58" t="s">
        <v>322</v>
      </c>
      <c r="E145" s="42" t="s">
        <v>2511</v>
      </c>
      <c r="F145" s="58" t="s">
        <v>323</v>
      </c>
      <c r="G145" s="58" t="s">
        <v>1634</v>
      </c>
      <c r="H145" s="58" t="s">
        <v>2141</v>
      </c>
      <c r="I145" s="58" t="s">
        <v>2124</v>
      </c>
      <c r="J145" s="58">
        <v>0.1</v>
      </c>
      <c r="K145" s="58">
        <f t="shared" si="17"/>
        <v>0.1</v>
      </c>
      <c r="L145" s="58">
        <v>0.32</v>
      </c>
      <c r="M145" s="58">
        <v>3.2</v>
      </c>
    </row>
    <row r="146" s="58" customFormat="1" ht="55.2" spans="1:13">
      <c r="A146" s="58" t="s">
        <v>3214</v>
      </c>
      <c r="B146" s="200">
        <v>145</v>
      </c>
      <c r="C146" s="204" t="s">
        <v>16</v>
      </c>
      <c r="D146" s="58" t="s">
        <v>171</v>
      </c>
      <c r="E146" s="42" t="s">
        <v>2511</v>
      </c>
      <c r="F146" s="58" t="s">
        <v>172</v>
      </c>
      <c r="G146" s="58" t="s">
        <v>2546</v>
      </c>
      <c r="H146" s="58" t="s">
        <v>1874</v>
      </c>
      <c r="I146" s="204" t="s">
        <v>22</v>
      </c>
      <c r="J146" s="237">
        <v>1</v>
      </c>
      <c r="K146" s="217">
        <v>0</v>
      </c>
      <c r="L146" s="58">
        <v>0.07</v>
      </c>
      <c r="M146" s="58">
        <v>3.2</v>
      </c>
    </row>
    <row r="147" s="58" customFormat="1" ht="41.4" spans="1:13">
      <c r="A147" s="58" t="s">
        <v>3214</v>
      </c>
      <c r="B147" s="200">
        <v>146</v>
      </c>
      <c r="C147" s="204" t="s">
        <v>16</v>
      </c>
      <c r="D147" s="58" t="s">
        <v>322</v>
      </c>
      <c r="E147" s="42" t="s">
        <v>2511</v>
      </c>
      <c r="F147" s="58" t="s">
        <v>323</v>
      </c>
      <c r="G147" s="58" t="s">
        <v>1634</v>
      </c>
      <c r="H147" s="58" t="s">
        <v>2141</v>
      </c>
      <c r="I147" s="58" t="s">
        <v>2124</v>
      </c>
      <c r="J147" s="58">
        <v>0.1</v>
      </c>
      <c r="K147" s="58">
        <f t="shared" si="17"/>
        <v>0.1</v>
      </c>
      <c r="L147" s="58">
        <v>0.32</v>
      </c>
      <c r="M147" s="58">
        <v>3.2</v>
      </c>
    </row>
    <row r="148" s="58" customFormat="1" ht="41.4" spans="1:13">
      <c r="A148" s="58" t="s">
        <v>3214</v>
      </c>
      <c r="B148" s="200">
        <v>147</v>
      </c>
      <c r="C148" s="204" t="s">
        <v>16</v>
      </c>
      <c r="D148" s="204" t="s">
        <v>89</v>
      </c>
      <c r="E148" s="42" t="s">
        <v>2511</v>
      </c>
      <c r="F148" s="58" t="s">
        <v>114</v>
      </c>
      <c r="G148" s="58" t="s">
        <v>2556</v>
      </c>
      <c r="H148" s="58" t="s">
        <v>2134</v>
      </c>
      <c r="I148" s="42" t="s">
        <v>22</v>
      </c>
      <c r="J148" s="237">
        <v>1</v>
      </c>
      <c r="K148" s="217">
        <v>0</v>
      </c>
      <c r="L148" s="58">
        <v>2</v>
      </c>
      <c r="M148" s="58">
        <v>3.2</v>
      </c>
    </row>
    <row r="149" s="58" customFormat="1" ht="41.4" spans="1:13">
      <c r="A149" s="58" t="s">
        <v>3214</v>
      </c>
      <c r="B149" s="200">
        <v>148</v>
      </c>
      <c r="C149" s="204" t="s">
        <v>16</v>
      </c>
      <c r="D149" s="58" t="s">
        <v>53</v>
      </c>
      <c r="E149" s="42" t="s">
        <v>2511</v>
      </c>
      <c r="F149" s="58" t="s">
        <v>55</v>
      </c>
      <c r="G149" s="58" t="s">
        <v>3229</v>
      </c>
      <c r="H149" s="58" t="s">
        <v>2136</v>
      </c>
      <c r="I149" s="204" t="s">
        <v>22</v>
      </c>
      <c r="J149" s="237">
        <v>2</v>
      </c>
      <c r="K149" s="58">
        <f t="shared" ref="K149:K156" si="18">J149</f>
        <v>2</v>
      </c>
      <c r="L149" s="58">
        <v>0.2</v>
      </c>
      <c r="M149" s="58">
        <v>3.2</v>
      </c>
    </row>
    <row r="150" s="58" customFormat="1" ht="69" spans="1:13">
      <c r="A150" s="58" t="s">
        <v>3214</v>
      </c>
      <c r="B150" s="200">
        <v>149</v>
      </c>
      <c r="C150" s="204" t="s">
        <v>16</v>
      </c>
      <c r="D150" s="58" t="s">
        <v>171</v>
      </c>
      <c r="E150" s="42" t="s">
        <v>2511</v>
      </c>
      <c r="F150" s="58" t="s">
        <v>172</v>
      </c>
      <c r="G150" s="58" t="s">
        <v>2557</v>
      </c>
      <c r="H150" s="58" t="s">
        <v>1874</v>
      </c>
      <c r="I150" s="204" t="s">
        <v>22</v>
      </c>
      <c r="J150" s="237">
        <v>1</v>
      </c>
      <c r="K150" s="217">
        <v>0</v>
      </c>
      <c r="L150" s="58">
        <v>0.05</v>
      </c>
      <c r="M150" s="58">
        <v>3.2</v>
      </c>
    </row>
    <row r="151" s="58" customFormat="1" ht="41.4" spans="1:13">
      <c r="A151" s="58" t="s">
        <v>3214</v>
      </c>
      <c r="B151" s="200">
        <v>150</v>
      </c>
      <c r="C151" s="204" t="s">
        <v>16</v>
      </c>
      <c r="D151" s="58" t="s">
        <v>322</v>
      </c>
      <c r="E151" s="42" t="s">
        <v>2511</v>
      </c>
      <c r="F151" s="58" t="s">
        <v>323</v>
      </c>
      <c r="G151" s="58" t="s">
        <v>3230</v>
      </c>
      <c r="H151" s="58" t="s">
        <v>2141</v>
      </c>
      <c r="I151" s="58" t="s">
        <v>2124</v>
      </c>
      <c r="J151" s="58">
        <v>0.6</v>
      </c>
      <c r="K151" s="58">
        <f t="shared" si="18"/>
        <v>0.6</v>
      </c>
      <c r="L151" s="58">
        <v>1</v>
      </c>
      <c r="M151" s="58">
        <v>3.2</v>
      </c>
    </row>
    <row r="152" s="58" customFormat="1" ht="41.4" spans="1:13">
      <c r="A152" s="58" t="s">
        <v>3214</v>
      </c>
      <c r="B152" s="200">
        <v>151</v>
      </c>
      <c r="C152" s="204" t="s">
        <v>16</v>
      </c>
      <c r="D152" s="204" t="s">
        <v>89</v>
      </c>
      <c r="E152" s="42" t="s">
        <v>2511</v>
      </c>
      <c r="F152" s="58" t="s">
        <v>114</v>
      </c>
      <c r="G152" s="58" t="s">
        <v>2556</v>
      </c>
      <c r="H152" s="58" t="s">
        <v>2134</v>
      </c>
      <c r="I152" s="42" t="s">
        <v>22</v>
      </c>
      <c r="J152" s="237">
        <v>1</v>
      </c>
      <c r="K152" s="217">
        <v>0</v>
      </c>
      <c r="L152" s="58">
        <v>2</v>
      </c>
      <c r="M152" s="58">
        <v>3.2</v>
      </c>
    </row>
    <row r="153" s="58" customFormat="1" ht="41.4" spans="1:13">
      <c r="A153" s="58" t="s">
        <v>3214</v>
      </c>
      <c r="B153" s="200">
        <v>152</v>
      </c>
      <c r="C153" s="204" t="s">
        <v>16</v>
      </c>
      <c r="D153" s="58" t="s">
        <v>53</v>
      </c>
      <c r="E153" s="42" t="s">
        <v>2511</v>
      </c>
      <c r="F153" s="58" t="s">
        <v>55</v>
      </c>
      <c r="G153" s="58" t="s">
        <v>3229</v>
      </c>
      <c r="H153" s="58" t="s">
        <v>2136</v>
      </c>
      <c r="I153" s="204" t="s">
        <v>22</v>
      </c>
      <c r="J153" s="237">
        <v>1</v>
      </c>
      <c r="K153" s="58">
        <f t="shared" si="18"/>
        <v>1</v>
      </c>
      <c r="L153" s="58">
        <v>0.1</v>
      </c>
      <c r="M153" s="58">
        <v>3.2</v>
      </c>
    </row>
    <row r="154" s="58" customFormat="1" ht="41.4" spans="1:13">
      <c r="A154" s="58" t="s">
        <v>3214</v>
      </c>
      <c r="B154" s="200">
        <v>153</v>
      </c>
      <c r="C154" s="204" t="s">
        <v>16</v>
      </c>
      <c r="D154" s="58" t="s">
        <v>53</v>
      </c>
      <c r="E154" s="42" t="s">
        <v>2511</v>
      </c>
      <c r="F154" s="58" t="s">
        <v>55</v>
      </c>
      <c r="G154" s="58" t="s">
        <v>2544</v>
      </c>
      <c r="H154" s="58" t="s">
        <v>2136</v>
      </c>
      <c r="I154" s="204" t="s">
        <v>22</v>
      </c>
      <c r="J154" s="237">
        <v>8</v>
      </c>
      <c r="K154" s="58">
        <f t="shared" si="18"/>
        <v>8</v>
      </c>
      <c r="L154" s="58">
        <v>2</v>
      </c>
      <c r="M154" s="58">
        <v>3.2</v>
      </c>
    </row>
    <row r="155" s="58" customFormat="1" ht="41.4" spans="1:13">
      <c r="A155" s="58" t="s">
        <v>3214</v>
      </c>
      <c r="B155" s="200">
        <v>154</v>
      </c>
      <c r="C155" s="204" t="s">
        <v>16</v>
      </c>
      <c r="D155" s="58" t="s">
        <v>53</v>
      </c>
      <c r="E155" s="42" t="s">
        <v>2511</v>
      </c>
      <c r="F155" s="58" t="s">
        <v>304</v>
      </c>
      <c r="G155" s="58" t="s">
        <v>3231</v>
      </c>
      <c r="H155" s="58" t="s">
        <v>2136</v>
      </c>
      <c r="I155" s="204" t="s">
        <v>22</v>
      </c>
      <c r="J155" s="237">
        <v>1</v>
      </c>
      <c r="K155" s="58">
        <f t="shared" si="18"/>
        <v>1</v>
      </c>
      <c r="L155" s="58">
        <v>0.35</v>
      </c>
      <c r="M155" s="58">
        <v>3.2</v>
      </c>
    </row>
    <row r="156" s="58" customFormat="1" ht="41.4" spans="1:13">
      <c r="A156" s="58" t="s">
        <v>3214</v>
      </c>
      <c r="B156" s="200">
        <v>155</v>
      </c>
      <c r="C156" s="204" t="s">
        <v>16</v>
      </c>
      <c r="D156" s="58" t="s">
        <v>53</v>
      </c>
      <c r="E156" s="42" t="s">
        <v>2511</v>
      </c>
      <c r="F156" s="58" t="s">
        <v>249</v>
      </c>
      <c r="G156" s="58" t="s">
        <v>3232</v>
      </c>
      <c r="H156" s="58" t="s">
        <v>2136</v>
      </c>
      <c r="I156" s="204" t="s">
        <v>22</v>
      </c>
      <c r="J156" s="237">
        <v>1</v>
      </c>
      <c r="K156" s="58">
        <f t="shared" si="18"/>
        <v>1</v>
      </c>
      <c r="L156" s="58">
        <v>0.19</v>
      </c>
      <c r="M156" s="58">
        <v>3.2</v>
      </c>
    </row>
    <row r="157" s="58" customFormat="1" ht="69" spans="1:13">
      <c r="A157" s="58" t="s">
        <v>3214</v>
      </c>
      <c r="B157" s="200">
        <v>156</v>
      </c>
      <c r="C157" s="204" t="s">
        <v>16</v>
      </c>
      <c r="D157" s="58" t="s">
        <v>171</v>
      </c>
      <c r="E157" s="42" t="s">
        <v>2511</v>
      </c>
      <c r="F157" s="58" t="s">
        <v>172</v>
      </c>
      <c r="G157" s="58" t="s">
        <v>2557</v>
      </c>
      <c r="H157" s="58" t="s">
        <v>1874</v>
      </c>
      <c r="I157" s="204" t="s">
        <v>22</v>
      </c>
      <c r="J157" s="237">
        <v>1</v>
      </c>
      <c r="K157" s="217">
        <v>0</v>
      </c>
      <c r="L157" s="58">
        <v>0.05</v>
      </c>
      <c r="M157" s="58">
        <v>3.2</v>
      </c>
    </row>
    <row r="158" s="58" customFormat="1" ht="41.4" spans="1:13">
      <c r="A158" s="58" t="s">
        <v>3214</v>
      </c>
      <c r="B158" s="200">
        <v>157</v>
      </c>
      <c r="C158" s="204" t="s">
        <v>16</v>
      </c>
      <c r="D158" s="58" t="s">
        <v>322</v>
      </c>
      <c r="E158" s="42" t="s">
        <v>2511</v>
      </c>
      <c r="F158" s="58" t="s">
        <v>323</v>
      </c>
      <c r="G158" s="58" t="s">
        <v>3230</v>
      </c>
      <c r="H158" s="58" t="s">
        <v>2141</v>
      </c>
      <c r="I158" s="58" t="s">
        <v>2124</v>
      </c>
      <c r="J158" s="58">
        <v>0.5</v>
      </c>
      <c r="K158" s="58">
        <f t="shared" ref="K158:K160" si="19">J158</f>
        <v>0.5</v>
      </c>
      <c r="L158" s="58">
        <v>1</v>
      </c>
      <c r="M158" s="58">
        <v>3.2</v>
      </c>
    </row>
    <row r="159" s="58" customFormat="1" ht="41.4" spans="1:13">
      <c r="A159" s="58" t="s">
        <v>3214</v>
      </c>
      <c r="B159" s="200">
        <v>158</v>
      </c>
      <c r="C159" s="204" t="s">
        <v>16</v>
      </c>
      <c r="D159" s="58" t="s">
        <v>322</v>
      </c>
      <c r="E159" s="42" t="s">
        <v>2511</v>
      </c>
      <c r="F159" s="58" t="s">
        <v>323</v>
      </c>
      <c r="G159" s="58" t="s">
        <v>1634</v>
      </c>
      <c r="H159" s="58" t="s">
        <v>2141</v>
      </c>
      <c r="I159" s="58" t="s">
        <v>2124</v>
      </c>
      <c r="J159" s="58">
        <v>15.9</v>
      </c>
      <c r="K159" s="58">
        <f t="shared" si="19"/>
        <v>15.9</v>
      </c>
      <c r="L159" s="58">
        <v>52</v>
      </c>
      <c r="M159" s="58">
        <v>3.2</v>
      </c>
    </row>
    <row r="160" s="58" customFormat="1" ht="41.4" spans="1:13">
      <c r="A160" s="58" t="s">
        <v>3214</v>
      </c>
      <c r="B160" s="200">
        <v>159</v>
      </c>
      <c r="C160" s="204" t="s">
        <v>16</v>
      </c>
      <c r="D160" s="58" t="s">
        <v>53</v>
      </c>
      <c r="E160" s="42" t="s">
        <v>2511</v>
      </c>
      <c r="F160" s="58" t="s">
        <v>289</v>
      </c>
      <c r="G160" s="58" t="s">
        <v>3233</v>
      </c>
      <c r="H160" s="58" t="s">
        <v>2191</v>
      </c>
      <c r="I160" s="204" t="s">
        <v>22</v>
      </c>
      <c r="J160" s="237">
        <v>1</v>
      </c>
      <c r="K160" s="58">
        <f t="shared" si="19"/>
        <v>1</v>
      </c>
      <c r="L160" s="58">
        <v>0.28</v>
      </c>
      <c r="M160" s="58">
        <v>3.2</v>
      </c>
    </row>
    <row r="161" s="58" customFormat="1" ht="41.4" spans="1:13">
      <c r="A161" s="58" t="s">
        <v>3214</v>
      </c>
      <c r="B161" s="200">
        <v>160</v>
      </c>
      <c r="C161" s="204" t="s">
        <v>16</v>
      </c>
      <c r="D161" s="204" t="s">
        <v>89</v>
      </c>
      <c r="E161" s="42" t="s">
        <v>2511</v>
      </c>
      <c r="F161" s="58" t="s">
        <v>114</v>
      </c>
      <c r="G161" s="58" t="s">
        <v>3234</v>
      </c>
      <c r="H161" s="58" t="s">
        <v>2118</v>
      </c>
      <c r="I161" s="42" t="s">
        <v>22</v>
      </c>
      <c r="J161" s="237">
        <v>1</v>
      </c>
      <c r="K161" s="217">
        <v>0</v>
      </c>
      <c r="L161" s="58">
        <v>2</v>
      </c>
      <c r="M161" s="58">
        <v>3.2</v>
      </c>
    </row>
    <row r="162" s="58" customFormat="1" ht="41.4" spans="1:13">
      <c r="A162" s="58" t="s">
        <v>3214</v>
      </c>
      <c r="B162" s="200">
        <v>161</v>
      </c>
      <c r="C162" s="204" t="s">
        <v>16</v>
      </c>
      <c r="D162" s="204" t="s">
        <v>89</v>
      </c>
      <c r="E162" s="42" t="s">
        <v>2511</v>
      </c>
      <c r="F162" s="58" t="s">
        <v>114</v>
      </c>
      <c r="G162" s="58" t="s">
        <v>2653</v>
      </c>
      <c r="H162" s="58" t="s">
        <v>2118</v>
      </c>
      <c r="I162" s="42" t="s">
        <v>22</v>
      </c>
      <c r="J162" s="237">
        <v>1</v>
      </c>
      <c r="K162" s="217">
        <v>0</v>
      </c>
      <c r="L162" s="58">
        <v>4</v>
      </c>
      <c r="M162" s="58">
        <v>3.2</v>
      </c>
    </row>
    <row r="163" s="58" customFormat="1" ht="41.4" spans="1:13">
      <c r="A163" s="58" t="s">
        <v>3214</v>
      </c>
      <c r="B163" s="200">
        <v>162</v>
      </c>
      <c r="C163" s="204" t="s">
        <v>16</v>
      </c>
      <c r="D163" s="58" t="s">
        <v>53</v>
      </c>
      <c r="E163" s="42" t="s">
        <v>2511</v>
      </c>
      <c r="F163" s="58" t="s">
        <v>55</v>
      </c>
      <c r="G163" s="58" t="s">
        <v>3235</v>
      </c>
      <c r="H163" s="58" t="s">
        <v>2121</v>
      </c>
      <c r="I163" s="204" t="s">
        <v>22</v>
      </c>
      <c r="J163" s="237">
        <v>8</v>
      </c>
      <c r="K163" s="58">
        <f t="shared" ref="K163:K168" si="20">J163</f>
        <v>8</v>
      </c>
      <c r="L163" s="58">
        <v>1</v>
      </c>
      <c r="M163" s="58">
        <v>3.2</v>
      </c>
    </row>
    <row r="164" s="58" customFormat="1" ht="41.4" spans="1:13">
      <c r="A164" s="58" t="s">
        <v>3214</v>
      </c>
      <c r="B164" s="200">
        <v>163</v>
      </c>
      <c r="C164" s="204" t="s">
        <v>16</v>
      </c>
      <c r="D164" s="58" t="s">
        <v>53</v>
      </c>
      <c r="E164" s="42" t="s">
        <v>2511</v>
      </c>
      <c r="F164" s="58" t="s">
        <v>249</v>
      </c>
      <c r="G164" s="58" t="s">
        <v>3236</v>
      </c>
      <c r="H164" s="58" t="s">
        <v>2121</v>
      </c>
      <c r="I164" s="204" t="s">
        <v>22</v>
      </c>
      <c r="J164" s="237">
        <v>1</v>
      </c>
      <c r="K164" s="58">
        <f t="shared" si="20"/>
        <v>1</v>
      </c>
      <c r="L164" s="58">
        <v>0.15</v>
      </c>
      <c r="M164" s="58">
        <v>3.2</v>
      </c>
    </row>
    <row r="165" s="58" customFormat="1" ht="69" spans="1:13">
      <c r="A165" s="58" t="s">
        <v>3214</v>
      </c>
      <c r="B165" s="200">
        <v>164</v>
      </c>
      <c r="C165" s="204" t="s">
        <v>16</v>
      </c>
      <c r="D165" s="58" t="s">
        <v>171</v>
      </c>
      <c r="E165" s="42" t="s">
        <v>2511</v>
      </c>
      <c r="F165" s="58" t="s">
        <v>172</v>
      </c>
      <c r="G165" s="58" t="s">
        <v>3237</v>
      </c>
      <c r="H165" s="58" t="s">
        <v>1705</v>
      </c>
      <c r="I165" s="204" t="s">
        <v>22</v>
      </c>
      <c r="J165" s="237">
        <v>2</v>
      </c>
      <c r="K165" s="217">
        <v>0</v>
      </c>
      <c r="L165" s="58">
        <v>0.1</v>
      </c>
      <c r="M165" s="58">
        <v>3.2</v>
      </c>
    </row>
    <row r="166" s="58" customFormat="1" ht="69" spans="1:13">
      <c r="A166" s="58" t="s">
        <v>3214</v>
      </c>
      <c r="B166" s="200">
        <v>165</v>
      </c>
      <c r="C166" s="204" t="s">
        <v>16</v>
      </c>
      <c r="D166" s="58" t="s">
        <v>171</v>
      </c>
      <c r="E166" s="42" t="s">
        <v>2511</v>
      </c>
      <c r="F166" s="58" t="s">
        <v>172</v>
      </c>
      <c r="G166" s="58" t="s">
        <v>2662</v>
      </c>
      <c r="H166" s="58" t="s">
        <v>1705</v>
      </c>
      <c r="I166" s="204" t="s">
        <v>22</v>
      </c>
      <c r="J166" s="237">
        <v>1</v>
      </c>
      <c r="K166" s="217">
        <v>0</v>
      </c>
      <c r="L166" s="58">
        <v>0.07</v>
      </c>
      <c r="M166" s="58">
        <v>3.2</v>
      </c>
    </row>
    <row r="167" s="58" customFormat="1" ht="41.4" spans="1:13">
      <c r="A167" s="58" t="s">
        <v>3214</v>
      </c>
      <c r="B167" s="200">
        <v>166</v>
      </c>
      <c r="C167" s="204" t="s">
        <v>16</v>
      </c>
      <c r="D167" s="58" t="s">
        <v>322</v>
      </c>
      <c r="E167" s="42" t="s">
        <v>2511</v>
      </c>
      <c r="F167" s="58" t="s">
        <v>323</v>
      </c>
      <c r="G167" s="58" t="s">
        <v>3238</v>
      </c>
      <c r="H167" s="58" t="s">
        <v>2123</v>
      </c>
      <c r="I167" s="58" t="s">
        <v>2124</v>
      </c>
      <c r="J167" s="58">
        <v>12.9</v>
      </c>
      <c r="K167" s="58">
        <f t="shared" si="20"/>
        <v>12.9</v>
      </c>
      <c r="L167" s="58">
        <v>16</v>
      </c>
      <c r="M167" s="58">
        <v>3.2</v>
      </c>
    </row>
    <row r="168" s="58" customFormat="1" ht="41.4" spans="1:13">
      <c r="A168" s="58" t="s">
        <v>3214</v>
      </c>
      <c r="B168" s="200">
        <v>167</v>
      </c>
      <c r="C168" s="204" t="s">
        <v>16</v>
      </c>
      <c r="D168" s="58" t="s">
        <v>53</v>
      </c>
      <c r="E168" s="42" t="s">
        <v>2511</v>
      </c>
      <c r="F168" s="58" t="s">
        <v>289</v>
      </c>
      <c r="G168" s="58" t="s">
        <v>2555</v>
      </c>
      <c r="H168" s="58" t="s">
        <v>2131</v>
      </c>
      <c r="I168" s="204" t="s">
        <v>22</v>
      </c>
      <c r="J168" s="237">
        <v>1</v>
      </c>
      <c r="K168" s="58">
        <f t="shared" si="20"/>
        <v>1</v>
      </c>
      <c r="L168" s="58">
        <v>0.28</v>
      </c>
      <c r="M168" s="58">
        <v>3.2</v>
      </c>
    </row>
    <row r="169" s="58" customFormat="1" ht="41.4" spans="1:13">
      <c r="A169" s="58" t="s">
        <v>3214</v>
      </c>
      <c r="B169" s="200">
        <v>168</v>
      </c>
      <c r="C169" s="204" t="s">
        <v>16</v>
      </c>
      <c r="D169" s="204" t="s">
        <v>89</v>
      </c>
      <c r="E169" s="42" t="s">
        <v>2511</v>
      </c>
      <c r="F169" s="58" t="s">
        <v>114</v>
      </c>
      <c r="G169" s="58" t="s">
        <v>2556</v>
      </c>
      <c r="H169" s="58" t="s">
        <v>2134</v>
      </c>
      <c r="I169" s="42" t="s">
        <v>22</v>
      </c>
      <c r="J169" s="237">
        <v>5</v>
      </c>
      <c r="K169" s="217">
        <v>0</v>
      </c>
      <c r="L169" s="58">
        <v>10</v>
      </c>
      <c r="M169" s="58">
        <v>3.2</v>
      </c>
    </row>
    <row r="170" s="58" customFormat="1" ht="41.4" spans="1:13">
      <c r="A170" s="58" t="s">
        <v>3214</v>
      </c>
      <c r="B170" s="200">
        <v>169</v>
      </c>
      <c r="C170" s="204" t="s">
        <v>16</v>
      </c>
      <c r="D170" s="204" t="s">
        <v>89</v>
      </c>
      <c r="E170" s="42" t="s">
        <v>2511</v>
      </c>
      <c r="F170" s="58" t="s">
        <v>114</v>
      </c>
      <c r="G170" s="58" t="s">
        <v>2543</v>
      </c>
      <c r="H170" s="58" t="s">
        <v>2134</v>
      </c>
      <c r="I170" s="42" t="s">
        <v>22</v>
      </c>
      <c r="J170" s="237">
        <v>1</v>
      </c>
      <c r="K170" s="217">
        <v>0</v>
      </c>
      <c r="L170" s="58">
        <v>4</v>
      </c>
      <c r="M170" s="58">
        <v>3.2</v>
      </c>
    </row>
    <row r="171" s="58" customFormat="1" ht="41.4" spans="1:13">
      <c r="A171" s="58" t="s">
        <v>3214</v>
      </c>
      <c r="B171" s="200">
        <v>170</v>
      </c>
      <c r="C171" s="204" t="s">
        <v>16</v>
      </c>
      <c r="D171" s="204" t="s">
        <v>89</v>
      </c>
      <c r="E171" s="42" t="s">
        <v>2511</v>
      </c>
      <c r="F171" s="58" t="s">
        <v>114</v>
      </c>
      <c r="G171" s="58" t="s">
        <v>3239</v>
      </c>
      <c r="H171" s="58" t="s">
        <v>2134</v>
      </c>
      <c r="I171" s="42" t="s">
        <v>22</v>
      </c>
      <c r="J171" s="58">
        <v>1</v>
      </c>
      <c r="K171" s="217">
        <v>0</v>
      </c>
      <c r="L171" s="58">
        <v>11</v>
      </c>
      <c r="M171" s="58">
        <v>3.2</v>
      </c>
    </row>
    <row r="172" s="58" customFormat="1" ht="41.4" spans="1:13">
      <c r="A172" s="58" t="s">
        <v>3214</v>
      </c>
      <c r="B172" s="200">
        <v>171</v>
      </c>
      <c r="C172" s="204" t="s">
        <v>16</v>
      </c>
      <c r="D172" s="58" t="s">
        <v>53</v>
      </c>
      <c r="E172" s="42" t="s">
        <v>2511</v>
      </c>
      <c r="F172" s="58" t="s">
        <v>55</v>
      </c>
      <c r="G172" s="58" t="s">
        <v>3229</v>
      </c>
      <c r="H172" s="58" t="s">
        <v>2136</v>
      </c>
      <c r="I172" s="204" t="s">
        <v>22</v>
      </c>
      <c r="J172" s="237">
        <v>11</v>
      </c>
      <c r="K172" s="58">
        <f t="shared" ref="K172:K174" si="21">J172</f>
        <v>11</v>
      </c>
      <c r="L172" s="58">
        <v>1</v>
      </c>
      <c r="M172" s="58">
        <v>3.2</v>
      </c>
    </row>
    <row r="173" s="58" customFormat="1" ht="41.4" spans="1:13">
      <c r="A173" s="58" t="s">
        <v>3214</v>
      </c>
      <c r="B173" s="200">
        <v>172</v>
      </c>
      <c r="C173" s="204" t="s">
        <v>16</v>
      </c>
      <c r="D173" s="58" t="s">
        <v>53</v>
      </c>
      <c r="E173" s="42" t="s">
        <v>2511</v>
      </c>
      <c r="F173" s="58" t="s">
        <v>304</v>
      </c>
      <c r="G173" s="58" t="s">
        <v>3240</v>
      </c>
      <c r="H173" s="58" t="s">
        <v>2136</v>
      </c>
      <c r="I173" s="204" t="s">
        <v>22</v>
      </c>
      <c r="J173" s="237">
        <v>1</v>
      </c>
      <c r="K173" s="58">
        <f t="shared" si="21"/>
        <v>1</v>
      </c>
      <c r="L173" s="58">
        <v>0.14</v>
      </c>
      <c r="M173" s="58">
        <v>3.2</v>
      </c>
    </row>
    <row r="174" s="58" customFormat="1" ht="41.4" spans="1:13">
      <c r="A174" s="58" t="s">
        <v>3214</v>
      </c>
      <c r="B174" s="200">
        <v>173</v>
      </c>
      <c r="C174" s="204" t="s">
        <v>16</v>
      </c>
      <c r="D174" s="58" t="s">
        <v>53</v>
      </c>
      <c r="E174" s="42" t="s">
        <v>2511</v>
      </c>
      <c r="F174" s="58" t="s">
        <v>249</v>
      </c>
      <c r="G174" s="58" t="s">
        <v>3232</v>
      </c>
      <c r="H174" s="58" t="s">
        <v>2136</v>
      </c>
      <c r="I174" s="204" t="s">
        <v>22</v>
      </c>
      <c r="J174" s="237">
        <v>1</v>
      </c>
      <c r="K174" s="58">
        <f t="shared" si="21"/>
        <v>1</v>
      </c>
      <c r="L174" s="58">
        <v>0.19</v>
      </c>
      <c r="M174" s="58">
        <v>3.2</v>
      </c>
    </row>
    <row r="175" s="58" customFormat="1" ht="69" spans="1:13">
      <c r="A175" s="58" t="s">
        <v>3214</v>
      </c>
      <c r="B175" s="200">
        <v>174</v>
      </c>
      <c r="C175" s="204" t="s">
        <v>16</v>
      </c>
      <c r="D175" s="58" t="s">
        <v>171</v>
      </c>
      <c r="E175" s="42" t="s">
        <v>2511</v>
      </c>
      <c r="F175" s="58" t="s">
        <v>172</v>
      </c>
      <c r="G175" s="58" t="s">
        <v>2557</v>
      </c>
      <c r="H175" s="58" t="s">
        <v>1874</v>
      </c>
      <c r="I175" s="204" t="s">
        <v>22</v>
      </c>
      <c r="J175" s="237">
        <v>7</v>
      </c>
      <c r="K175" s="217">
        <v>0</v>
      </c>
      <c r="L175" s="58">
        <v>0.35</v>
      </c>
      <c r="M175" s="58">
        <v>3.2</v>
      </c>
    </row>
    <row r="176" s="58" customFormat="1" ht="55.2" spans="1:13">
      <c r="A176" s="58" t="s">
        <v>3214</v>
      </c>
      <c r="B176" s="200">
        <v>175</v>
      </c>
      <c r="C176" s="204" t="s">
        <v>16</v>
      </c>
      <c r="D176" s="58" t="s">
        <v>171</v>
      </c>
      <c r="E176" s="42" t="s">
        <v>2511</v>
      </c>
      <c r="F176" s="58" t="s">
        <v>172</v>
      </c>
      <c r="G176" s="58" t="s">
        <v>2558</v>
      </c>
      <c r="H176" s="58" t="s">
        <v>1874</v>
      </c>
      <c r="I176" s="204" t="s">
        <v>22</v>
      </c>
      <c r="J176" s="237">
        <v>1</v>
      </c>
      <c r="K176" s="217">
        <v>0</v>
      </c>
      <c r="L176" s="58">
        <v>0.22</v>
      </c>
      <c r="M176" s="58">
        <v>3.2</v>
      </c>
    </row>
    <row r="177" s="58" customFormat="1" ht="41.4" spans="1:13">
      <c r="A177" s="58" t="s">
        <v>3214</v>
      </c>
      <c r="B177" s="200">
        <v>176</v>
      </c>
      <c r="C177" s="204" t="s">
        <v>16</v>
      </c>
      <c r="D177" s="58" t="s">
        <v>322</v>
      </c>
      <c r="E177" s="42" t="s">
        <v>2511</v>
      </c>
      <c r="F177" s="58" t="s">
        <v>323</v>
      </c>
      <c r="G177" s="58" t="s">
        <v>3230</v>
      </c>
      <c r="H177" s="58" t="s">
        <v>2141</v>
      </c>
      <c r="I177" s="58" t="s">
        <v>2124</v>
      </c>
      <c r="J177" s="58">
        <v>34.4</v>
      </c>
      <c r="K177" s="58">
        <f t="shared" ref="K177:K181" si="22">J177</f>
        <v>34.4</v>
      </c>
      <c r="L177" s="58">
        <v>56</v>
      </c>
      <c r="M177" s="58">
        <v>3.2</v>
      </c>
    </row>
    <row r="178" s="58" customFormat="1" ht="41.4" spans="1:13">
      <c r="A178" s="58" t="s">
        <v>3214</v>
      </c>
      <c r="B178" s="200">
        <v>177</v>
      </c>
      <c r="C178" s="204" t="s">
        <v>16</v>
      </c>
      <c r="D178" s="58" t="s">
        <v>322</v>
      </c>
      <c r="E178" s="42" t="s">
        <v>2511</v>
      </c>
      <c r="F178" s="58" t="s">
        <v>323</v>
      </c>
      <c r="G178" s="58" t="s">
        <v>3241</v>
      </c>
      <c r="H178" s="58" t="s">
        <v>2141</v>
      </c>
      <c r="I178" s="58" t="s">
        <v>2124</v>
      </c>
      <c r="J178" s="58">
        <v>0.1</v>
      </c>
      <c r="K178" s="58">
        <f t="shared" si="22"/>
        <v>0.1</v>
      </c>
      <c r="L178" s="58">
        <v>1</v>
      </c>
      <c r="M178" s="58">
        <v>3.2</v>
      </c>
    </row>
    <row r="179" s="58" customFormat="1" ht="55.2" spans="1:13">
      <c r="A179" s="58" t="s">
        <v>3214</v>
      </c>
      <c r="B179" s="200">
        <v>178</v>
      </c>
      <c r="C179" s="204" t="s">
        <v>16</v>
      </c>
      <c r="D179" s="58" t="s">
        <v>353</v>
      </c>
      <c r="E179" s="42" t="s">
        <v>2511</v>
      </c>
      <c r="F179" s="58" t="s">
        <v>375</v>
      </c>
      <c r="G179" s="58" t="s">
        <v>2559</v>
      </c>
      <c r="H179" s="58" t="s">
        <v>2143</v>
      </c>
      <c r="I179" s="204" t="s">
        <v>22</v>
      </c>
      <c r="J179" s="237">
        <v>2</v>
      </c>
      <c r="K179" s="58">
        <f t="shared" si="22"/>
        <v>2</v>
      </c>
      <c r="L179" s="58">
        <v>16</v>
      </c>
      <c r="M179" s="58">
        <v>3.2</v>
      </c>
    </row>
    <row r="180" s="58" customFormat="1" ht="82.8" spans="1:13">
      <c r="A180" s="58" t="s">
        <v>3214</v>
      </c>
      <c r="B180" s="200">
        <v>179</v>
      </c>
      <c r="C180" s="204" t="s">
        <v>16</v>
      </c>
      <c r="D180" s="58" t="s">
        <v>353</v>
      </c>
      <c r="E180" s="42" t="s">
        <v>2511</v>
      </c>
      <c r="F180" s="58" t="s">
        <v>370</v>
      </c>
      <c r="G180" s="58" t="s">
        <v>3242</v>
      </c>
      <c r="H180" s="58" t="s">
        <v>3243</v>
      </c>
      <c r="I180" s="204" t="s">
        <v>22</v>
      </c>
      <c r="J180" s="237">
        <v>1</v>
      </c>
      <c r="K180" s="58">
        <f t="shared" si="22"/>
        <v>1</v>
      </c>
      <c r="L180" s="58">
        <v>6</v>
      </c>
      <c r="M180" s="58">
        <v>3.2</v>
      </c>
    </row>
    <row r="181" s="58" customFormat="1" ht="41.4" spans="1:13">
      <c r="A181" s="58" t="s">
        <v>3214</v>
      </c>
      <c r="B181" s="200">
        <v>180</v>
      </c>
      <c r="C181" s="204" t="s">
        <v>16</v>
      </c>
      <c r="D181" s="58" t="s">
        <v>53</v>
      </c>
      <c r="E181" s="42" t="s">
        <v>2511</v>
      </c>
      <c r="F181" s="58" t="s">
        <v>289</v>
      </c>
      <c r="G181" s="58" t="s">
        <v>2555</v>
      </c>
      <c r="H181" s="58" t="s">
        <v>2131</v>
      </c>
      <c r="I181" s="204" t="s">
        <v>22</v>
      </c>
      <c r="J181" s="237">
        <v>1</v>
      </c>
      <c r="K181" s="58">
        <f t="shared" si="22"/>
        <v>1</v>
      </c>
      <c r="L181" s="58">
        <v>0.28</v>
      </c>
      <c r="M181" s="58">
        <v>3.2</v>
      </c>
    </row>
    <row r="182" s="58" customFormat="1" ht="41.4" spans="1:13">
      <c r="A182" s="58" t="s">
        <v>3214</v>
      </c>
      <c r="B182" s="200">
        <v>181</v>
      </c>
      <c r="C182" s="204" t="s">
        <v>16</v>
      </c>
      <c r="D182" s="204" t="s">
        <v>89</v>
      </c>
      <c r="E182" s="42" t="s">
        <v>2511</v>
      </c>
      <c r="F182" s="58" t="s">
        <v>114</v>
      </c>
      <c r="G182" s="58" t="s">
        <v>2556</v>
      </c>
      <c r="H182" s="58" t="s">
        <v>2134</v>
      </c>
      <c r="I182" s="42" t="s">
        <v>22</v>
      </c>
      <c r="J182" s="237">
        <v>5</v>
      </c>
      <c r="K182" s="217">
        <v>0</v>
      </c>
      <c r="L182" s="58">
        <v>10</v>
      </c>
      <c r="M182" s="58">
        <v>3.2</v>
      </c>
    </row>
    <row r="183" s="58" customFormat="1" ht="41.4" spans="1:13">
      <c r="A183" s="58" t="s">
        <v>3214</v>
      </c>
      <c r="B183" s="200">
        <v>182</v>
      </c>
      <c r="C183" s="204" t="s">
        <v>16</v>
      </c>
      <c r="D183" s="204" t="s">
        <v>89</v>
      </c>
      <c r="E183" s="42" t="s">
        <v>2511</v>
      </c>
      <c r="F183" s="58" t="s">
        <v>114</v>
      </c>
      <c r="G183" s="58" t="s">
        <v>2543</v>
      </c>
      <c r="H183" s="58" t="s">
        <v>2134</v>
      </c>
      <c r="I183" s="42" t="s">
        <v>22</v>
      </c>
      <c r="J183" s="237">
        <v>1</v>
      </c>
      <c r="K183" s="217">
        <v>0</v>
      </c>
      <c r="L183" s="58">
        <v>4</v>
      </c>
      <c r="M183" s="58">
        <v>3.2</v>
      </c>
    </row>
    <row r="184" s="58" customFormat="1" ht="41.4" spans="1:13">
      <c r="A184" s="58" t="s">
        <v>3214</v>
      </c>
      <c r="B184" s="200">
        <v>183</v>
      </c>
      <c r="C184" s="204" t="s">
        <v>16</v>
      </c>
      <c r="D184" s="58" t="s">
        <v>53</v>
      </c>
      <c r="E184" s="42" t="s">
        <v>2511</v>
      </c>
      <c r="F184" s="58" t="s">
        <v>55</v>
      </c>
      <c r="G184" s="58" t="s">
        <v>3229</v>
      </c>
      <c r="H184" s="58" t="s">
        <v>2136</v>
      </c>
      <c r="I184" s="204" t="s">
        <v>22</v>
      </c>
      <c r="J184" s="237">
        <v>11</v>
      </c>
      <c r="K184" s="58">
        <f t="shared" ref="K184:K186" si="23">J184</f>
        <v>11</v>
      </c>
      <c r="L184" s="58">
        <v>1</v>
      </c>
      <c r="M184" s="58">
        <v>3.2</v>
      </c>
    </row>
    <row r="185" s="58" customFormat="1" ht="41.4" spans="1:13">
      <c r="A185" s="58" t="s">
        <v>3214</v>
      </c>
      <c r="B185" s="200">
        <v>184</v>
      </c>
      <c r="C185" s="204" t="s">
        <v>16</v>
      </c>
      <c r="D185" s="58" t="s">
        <v>53</v>
      </c>
      <c r="E185" s="42" t="s">
        <v>2511</v>
      </c>
      <c r="F185" s="58" t="s">
        <v>304</v>
      </c>
      <c r="G185" s="58" t="s">
        <v>3240</v>
      </c>
      <c r="H185" s="58" t="s">
        <v>2136</v>
      </c>
      <c r="I185" s="204" t="s">
        <v>22</v>
      </c>
      <c r="J185" s="237">
        <v>1</v>
      </c>
      <c r="K185" s="58">
        <f t="shared" si="23"/>
        <v>1</v>
      </c>
      <c r="L185" s="58">
        <v>0.14</v>
      </c>
      <c r="M185" s="58">
        <v>3.2</v>
      </c>
    </row>
    <row r="186" s="58" customFormat="1" ht="41.4" spans="1:13">
      <c r="A186" s="58" t="s">
        <v>3214</v>
      </c>
      <c r="B186" s="200">
        <v>185</v>
      </c>
      <c r="C186" s="204" t="s">
        <v>16</v>
      </c>
      <c r="D186" s="58" t="s">
        <v>53</v>
      </c>
      <c r="E186" s="42" t="s">
        <v>2511</v>
      </c>
      <c r="F186" s="58" t="s">
        <v>249</v>
      </c>
      <c r="G186" s="58" t="s">
        <v>3232</v>
      </c>
      <c r="H186" s="58" t="s">
        <v>2136</v>
      </c>
      <c r="I186" s="204" t="s">
        <v>22</v>
      </c>
      <c r="J186" s="237">
        <v>1</v>
      </c>
      <c r="K186" s="58">
        <f t="shared" si="23"/>
        <v>1</v>
      </c>
      <c r="L186" s="58">
        <v>0.19</v>
      </c>
      <c r="M186" s="58">
        <v>3.2</v>
      </c>
    </row>
    <row r="187" s="58" customFormat="1" ht="69" spans="1:13">
      <c r="A187" s="58" t="s">
        <v>3214</v>
      </c>
      <c r="B187" s="200">
        <v>186</v>
      </c>
      <c r="C187" s="204" t="s">
        <v>16</v>
      </c>
      <c r="D187" s="58" t="s">
        <v>171</v>
      </c>
      <c r="E187" s="42" t="s">
        <v>2511</v>
      </c>
      <c r="F187" s="58" t="s">
        <v>172</v>
      </c>
      <c r="G187" s="58" t="s">
        <v>2557</v>
      </c>
      <c r="H187" s="58" t="s">
        <v>1874</v>
      </c>
      <c r="I187" s="204" t="s">
        <v>22</v>
      </c>
      <c r="J187" s="237">
        <v>7</v>
      </c>
      <c r="K187" s="217">
        <v>0</v>
      </c>
      <c r="L187" s="58">
        <v>0.35</v>
      </c>
      <c r="M187" s="58">
        <v>3.2</v>
      </c>
    </row>
    <row r="188" s="58" customFormat="1" ht="55.2" spans="1:13">
      <c r="A188" s="58" t="s">
        <v>3214</v>
      </c>
      <c r="B188" s="200">
        <v>187</v>
      </c>
      <c r="C188" s="204" t="s">
        <v>16</v>
      </c>
      <c r="D188" s="58" t="s">
        <v>171</v>
      </c>
      <c r="E188" s="42" t="s">
        <v>2511</v>
      </c>
      <c r="F188" s="58" t="s">
        <v>172</v>
      </c>
      <c r="G188" s="58" t="s">
        <v>2558</v>
      </c>
      <c r="H188" s="58" t="s">
        <v>1874</v>
      </c>
      <c r="I188" s="204" t="s">
        <v>22</v>
      </c>
      <c r="J188" s="237">
        <v>1</v>
      </c>
      <c r="K188" s="217">
        <v>0</v>
      </c>
      <c r="L188" s="58">
        <v>0.22</v>
      </c>
      <c r="M188" s="58">
        <v>3.2</v>
      </c>
    </row>
    <row r="189" s="58" customFormat="1" ht="41.4" spans="1:13">
      <c r="A189" s="58" t="s">
        <v>3214</v>
      </c>
      <c r="B189" s="200">
        <v>188</v>
      </c>
      <c r="C189" s="204" t="s">
        <v>16</v>
      </c>
      <c r="D189" s="58" t="s">
        <v>322</v>
      </c>
      <c r="E189" s="42" t="s">
        <v>2511</v>
      </c>
      <c r="F189" s="58" t="s">
        <v>323</v>
      </c>
      <c r="G189" s="58" t="s">
        <v>3230</v>
      </c>
      <c r="H189" s="58" t="s">
        <v>2141</v>
      </c>
      <c r="I189" s="58" t="s">
        <v>2124</v>
      </c>
      <c r="J189" s="58">
        <v>36.2</v>
      </c>
      <c r="K189" s="58">
        <f t="shared" ref="K189:K193" si="24">J189</f>
        <v>36.2</v>
      </c>
      <c r="L189" s="58">
        <v>59</v>
      </c>
      <c r="M189" s="58">
        <v>3.2</v>
      </c>
    </row>
    <row r="190" s="58" customFormat="1" ht="41.4" spans="1:13">
      <c r="A190" s="58" t="s">
        <v>3214</v>
      </c>
      <c r="B190" s="200">
        <v>189</v>
      </c>
      <c r="C190" s="204" t="s">
        <v>16</v>
      </c>
      <c r="D190" s="58" t="s">
        <v>322</v>
      </c>
      <c r="E190" s="42" t="s">
        <v>2511</v>
      </c>
      <c r="F190" s="58" t="s">
        <v>323</v>
      </c>
      <c r="G190" s="58" t="s">
        <v>3241</v>
      </c>
      <c r="H190" s="58" t="s">
        <v>2141</v>
      </c>
      <c r="I190" s="58" t="s">
        <v>2124</v>
      </c>
      <c r="J190" s="58">
        <v>0.1</v>
      </c>
      <c r="K190" s="58">
        <f t="shared" si="24"/>
        <v>0.1</v>
      </c>
      <c r="L190" s="58">
        <v>1</v>
      </c>
      <c r="M190" s="58">
        <v>3.2</v>
      </c>
    </row>
    <row r="191" s="58" customFormat="1" ht="55.2" spans="1:13">
      <c r="A191" s="58" t="s">
        <v>3214</v>
      </c>
      <c r="B191" s="200">
        <v>190</v>
      </c>
      <c r="C191" s="204" t="s">
        <v>16</v>
      </c>
      <c r="D191" s="58" t="s">
        <v>353</v>
      </c>
      <c r="E191" s="42" t="s">
        <v>2511</v>
      </c>
      <c r="F191" s="58" t="s">
        <v>375</v>
      </c>
      <c r="G191" s="58" t="s">
        <v>2559</v>
      </c>
      <c r="H191" s="58" t="s">
        <v>2143</v>
      </c>
      <c r="I191" s="204" t="s">
        <v>22</v>
      </c>
      <c r="J191" s="237">
        <v>2</v>
      </c>
      <c r="K191" s="58">
        <f t="shared" si="24"/>
        <v>2</v>
      </c>
      <c r="L191" s="58">
        <v>16</v>
      </c>
      <c r="M191" s="58">
        <v>3.2</v>
      </c>
    </row>
    <row r="192" s="58" customFormat="1" ht="82.8" spans="1:13">
      <c r="A192" s="58" t="s">
        <v>3214</v>
      </c>
      <c r="B192" s="200">
        <v>191</v>
      </c>
      <c r="C192" s="204" t="s">
        <v>16</v>
      </c>
      <c r="D192" s="58" t="s">
        <v>353</v>
      </c>
      <c r="E192" s="42" t="s">
        <v>2511</v>
      </c>
      <c r="F192" s="58" t="s">
        <v>370</v>
      </c>
      <c r="G192" s="58" t="s">
        <v>3242</v>
      </c>
      <c r="H192" s="58" t="s">
        <v>3243</v>
      </c>
      <c r="I192" s="204" t="s">
        <v>22</v>
      </c>
      <c r="J192" s="237">
        <v>1</v>
      </c>
      <c r="K192" s="58">
        <f t="shared" si="24"/>
        <v>1</v>
      </c>
      <c r="L192" s="58">
        <v>6</v>
      </c>
      <c r="M192" s="58">
        <v>3.2</v>
      </c>
    </row>
    <row r="193" s="58" customFormat="1" ht="41.4" spans="1:13">
      <c r="A193" s="58" t="s">
        <v>3214</v>
      </c>
      <c r="B193" s="200">
        <v>192</v>
      </c>
      <c r="C193" s="204" t="s">
        <v>16</v>
      </c>
      <c r="D193" s="58" t="s">
        <v>53</v>
      </c>
      <c r="E193" s="42" t="s">
        <v>2511</v>
      </c>
      <c r="F193" s="58" t="s">
        <v>289</v>
      </c>
      <c r="G193" s="58" t="s">
        <v>2144</v>
      </c>
      <c r="H193" s="58" t="s">
        <v>2131</v>
      </c>
      <c r="I193" s="204" t="s">
        <v>22</v>
      </c>
      <c r="J193" s="237">
        <v>1</v>
      </c>
      <c r="K193" s="58">
        <f t="shared" si="24"/>
        <v>1</v>
      </c>
      <c r="L193" s="58">
        <v>1</v>
      </c>
      <c r="M193" s="58">
        <v>3.2</v>
      </c>
    </row>
    <row r="194" s="58" customFormat="1" ht="41.4" spans="1:13">
      <c r="A194" s="58" t="s">
        <v>3214</v>
      </c>
      <c r="B194" s="200">
        <v>193</v>
      </c>
      <c r="C194" s="204" t="s">
        <v>16</v>
      </c>
      <c r="D194" s="204" t="s">
        <v>89</v>
      </c>
      <c r="E194" s="42" t="s">
        <v>2511</v>
      </c>
      <c r="F194" s="58" t="s">
        <v>114</v>
      </c>
      <c r="G194" s="58" t="s">
        <v>2145</v>
      </c>
      <c r="H194" s="58" t="s">
        <v>2134</v>
      </c>
      <c r="I194" s="42" t="s">
        <v>22</v>
      </c>
      <c r="J194" s="237">
        <v>2</v>
      </c>
      <c r="K194" s="217">
        <v>0</v>
      </c>
      <c r="L194" s="58">
        <v>5</v>
      </c>
      <c r="M194" s="58">
        <v>3.2</v>
      </c>
    </row>
    <row r="195" s="58" customFormat="1" ht="41.4" spans="1:13">
      <c r="A195" s="58" t="s">
        <v>3214</v>
      </c>
      <c r="B195" s="200">
        <v>194</v>
      </c>
      <c r="C195" s="204" t="s">
        <v>16</v>
      </c>
      <c r="D195" s="58" t="s">
        <v>53</v>
      </c>
      <c r="E195" s="42" t="s">
        <v>2511</v>
      </c>
      <c r="F195" s="58" t="s">
        <v>55</v>
      </c>
      <c r="G195" s="58" t="s">
        <v>3244</v>
      </c>
      <c r="H195" s="58" t="s">
        <v>2136</v>
      </c>
      <c r="I195" s="204" t="s">
        <v>22</v>
      </c>
      <c r="J195" s="237">
        <v>3</v>
      </c>
      <c r="K195" s="58">
        <f t="shared" ref="K195:K199" si="25">J195</f>
        <v>3</v>
      </c>
      <c r="L195" s="58">
        <v>0.36</v>
      </c>
      <c r="M195" s="58">
        <v>3.2</v>
      </c>
    </row>
    <row r="196" s="58" customFormat="1" ht="69" spans="1:13">
      <c r="A196" s="58" t="s">
        <v>3214</v>
      </c>
      <c r="B196" s="200">
        <v>195</v>
      </c>
      <c r="C196" s="204" t="s">
        <v>16</v>
      </c>
      <c r="D196" s="58" t="s">
        <v>171</v>
      </c>
      <c r="E196" s="42" t="s">
        <v>2511</v>
      </c>
      <c r="F196" s="58" t="s">
        <v>172</v>
      </c>
      <c r="G196" s="58" t="s">
        <v>3245</v>
      </c>
      <c r="H196" s="58" t="s">
        <v>1874</v>
      </c>
      <c r="I196" s="204" t="s">
        <v>22</v>
      </c>
      <c r="J196" s="237">
        <v>5</v>
      </c>
      <c r="K196" s="217">
        <v>0</v>
      </c>
      <c r="L196" s="58">
        <v>0.3</v>
      </c>
      <c r="M196" s="58">
        <v>3.2</v>
      </c>
    </row>
    <row r="197" s="58" customFormat="1" ht="41.4" spans="1:13">
      <c r="A197" s="58" t="s">
        <v>3214</v>
      </c>
      <c r="B197" s="200">
        <v>196</v>
      </c>
      <c r="C197" s="204" t="s">
        <v>16</v>
      </c>
      <c r="D197" s="58" t="s">
        <v>322</v>
      </c>
      <c r="E197" s="42" t="s">
        <v>2511</v>
      </c>
      <c r="F197" s="58" t="s">
        <v>323</v>
      </c>
      <c r="G197" s="58" t="s">
        <v>3246</v>
      </c>
      <c r="H197" s="58" t="s">
        <v>2141</v>
      </c>
      <c r="I197" s="58" t="s">
        <v>2124</v>
      </c>
      <c r="J197" s="58">
        <v>2</v>
      </c>
      <c r="K197" s="58">
        <f t="shared" si="25"/>
        <v>2</v>
      </c>
      <c r="L197" s="58">
        <v>4</v>
      </c>
      <c r="M197" s="58">
        <v>3.2</v>
      </c>
    </row>
    <row r="198" s="58" customFormat="1" ht="55.2" spans="1:13">
      <c r="A198" s="58" t="s">
        <v>3214</v>
      </c>
      <c r="B198" s="200">
        <v>197</v>
      </c>
      <c r="C198" s="204" t="s">
        <v>16</v>
      </c>
      <c r="D198" s="58" t="s">
        <v>353</v>
      </c>
      <c r="E198" s="42" t="s">
        <v>2511</v>
      </c>
      <c r="F198" s="58" t="s">
        <v>375</v>
      </c>
      <c r="G198" s="58" t="s">
        <v>3247</v>
      </c>
      <c r="H198" s="58" t="s">
        <v>2143</v>
      </c>
      <c r="I198" s="204" t="s">
        <v>22</v>
      </c>
      <c r="J198" s="237">
        <v>2</v>
      </c>
      <c r="K198" s="58">
        <f t="shared" si="25"/>
        <v>2</v>
      </c>
      <c r="L198" s="58">
        <v>28</v>
      </c>
      <c r="M198" s="58">
        <v>3.2</v>
      </c>
    </row>
    <row r="199" s="58" customFormat="1" ht="41.4" spans="1:13">
      <c r="A199" s="58" t="s">
        <v>3214</v>
      </c>
      <c r="B199" s="200">
        <v>198</v>
      </c>
      <c r="C199" s="204" t="s">
        <v>16</v>
      </c>
      <c r="D199" s="58" t="s">
        <v>53</v>
      </c>
      <c r="E199" s="42" t="s">
        <v>2511</v>
      </c>
      <c r="F199" s="58" t="s">
        <v>289</v>
      </c>
      <c r="G199" s="58" t="s">
        <v>2144</v>
      </c>
      <c r="H199" s="58" t="s">
        <v>2131</v>
      </c>
      <c r="I199" s="204" t="s">
        <v>22</v>
      </c>
      <c r="J199" s="237">
        <v>1</v>
      </c>
      <c r="K199" s="58">
        <f t="shared" si="25"/>
        <v>1</v>
      </c>
      <c r="L199" s="58">
        <v>1</v>
      </c>
      <c r="M199" s="58">
        <v>3.2</v>
      </c>
    </row>
    <row r="200" s="58" customFormat="1" ht="41.4" spans="1:13">
      <c r="A200" s="58" t="s">
        <v>3214</v>
      </c>
      <c r="B200" s="200">
        <v>199</v>
      </c>
      <c r="C200" s="204" t="s">
        <v>16</v>
      </c>
      <c r="D200" s="204" t="s">
        <v>89</v>
      </c>
      <c r="E200" s="42" t="s">
        <v>2511</v>
      </c>
      <c r="F200" s="58" t="s">
        <v>114</v>
      </c>
      <c r="G200" s="58" t="s">
        <v>2145</v>
      </c>
      <c r="H200" s="58" t="s">
        <v>2134</v>
      </c>
      <c r="I200" s="42" t="s">
        <v>22</v>
      </c>
      <c r="J200" s="237">
        <v>2</v>
      </c>
      <c r="K200" s="217">
        <v>0</v>
      </c>
      <c r="L200" s="58">
        <v>5</v>
      </c>
      <c r="M200" s="58">
        <v>3.2</v>
      </c>
    </row>
    <row r="201" s="58" customFormat="1" ht="41.4" spans="1:13">
      <c r="A201" s="58" t="s">
        <v>3214</v>
      </c>
      <c r="B201" s="200">
        <v>200</v>
      </c>
      <c r="C201" s="204" t="s">
        <v>16</v>
      </c>
      <c r="D201" s="58" t="s">
        <v>53</v>
      </c>
      <c r="E201" s="42" t="s">
        <v>2511</v>
      </c>
      <c r="F201" s="58" t="s">
        <v>55</v>
      </c>
      <c r="G201" s="58" t="s">
        <v>3244</v>
      </c>
      <c r="H201" s="58" t="s">
        <v>2136</v>
      </c>
      <c r="I201" s="204" t="s">
        <v>22</v>
      </c>
      <c r="J201" s="237">
        <v>3</v>
      </c>
      <c r="K201" s="58">
        <f t="shared" ref="K201:K204" si="26">J201</f>
        <v>3</v>
      </c>
      <c r="L201" s="58">
        <v>0.36</v>
      </c>
      <c r="M201" s="58">
        <v>3.2</v>
      </c>
    </row>
    <row r="202" s="58" customFormat="1" ht="69" spans="1:13">
      <c r="A202" s="58" t="s">
        <v>3214</v>
      </c>
      <c r="B202" s="200">
        <v>201</v>
      </c>
      <c r="C202" s="204" t="s">
        <v>16</v>
      </c>
      <c r="D202" s="58" t="s">
        <v>171</v>
      </c>
      <c r="E202" s="42" t="s">
        <v>2511</v>
      </c>
      <c r="F202" s="58" t="s">
        <v>172</v>
      </c>
      <c r="G202" s="58" t="s">
        <v>3245</v>
      </c>
      <c r="H202" s="58" t="s">
        <v>1874</v>
      </c>
      <c r="I202" s="204" t="s">
        <v>22</v>
      </c>
      <c r="J202" s="237">
        <v>5</v>
      </c>
      <c r="K202" s="217">
        <v>0</v>
      </c>
      <c r="L202" s="58">
        <v>0.3</v>
      </c>
      <c r="M202" s="58">
        <v>3.2</v>
      </c>
    </row>
    <row r="203" s="58" customFormat="1" ht="41.4" spans="1:13">
      <c r="A203" s="58" t="s">
        <v>3214</v>
      </c>
      <c r="B203" s="200">
        <v>202</v>
      </c>
      <c r="C203" s="204" t="s">
        <v>16</v>
      </c>
      <c r="D203" s="58" t="s">
        <v>322</v>
      </c>
      <c r="E203" s="42" t="s">
        <v>2511</v>
      </c>
      <c r="F203" s="58" t="s">
        <v>323</v>
      </c>
      <c r="G203" s="58" t="s">
        <v>3246</v>
      </c>
      <c r="H203" s="58" t="s">
        <v>2141</v>
      </c>
      <c r="I203" s="58" t="s">
        <v>2124</v>
      </c>
      <c r="J203" s="58">
        <v>2.2</v>
      </c>
      <c r="K203" s="58">
        <f t="shared" si="26"/>
        <v>2.2</v>
      </c>
      <c r="L203" s="58">
        <v>5</v>
      </c>
      <c r="M203" s="58">
        <v>3.2</v>
      </c>
    </row>
    <row r="204" s="58" customFormat="1" ht="55.2" spans="1:13">
      <c r="A204" s="58" t="s">
        <v>3214</v>
      </c>
      <c r="B204" s="200">
        <v>203</v>
      </c>
      <c r="C204" s="204" t="s">
        <v>16</v>
      </c>
      <c r="D204" s="58" t="s">
        <v>353</v>
      </c>
      <c r="E204" s="42" t="s">
        <v>2511</v>
      </c>
      <c r="F204" s="58" t="s">
        <v>375</v>
      </c>
      <c r="G204" s="58" t="s">
        <v>3247</v>
      </c>
      <c r="H204" s="58" t="s">
        <v>2143</v>
      </c>
      <c r="I204" s="204" t="s">
        <v>22</v>
      </c>
      <c r="J204" s="237">
        <v>2</v>
      </c>
      <c r="K204" s="58">
        <f t="shared" si="26"/>
        <v>2</v>
      </c>
      <c r="L204" s="58">
        <v>28</v>
      </c>
      <c r="M204" s="58">
        <v>3.2</v>
      </c>
    </row>
    <row r="205" s="58" customFormat="1" ht="41.4" spans="1:13">
      <c r="A205" s="58" t="s">
        <v>3214</v>
      </c>
      <c r="B205" s="200">
        <v>204</v>
      </c>
      <c r="C205" s="204" t="s">
        <v>16</v>
      </c>
      <c r="D205" s="204" t="s">
        <v>89</v>
      </c>
      <c r="E205" s="42" t="s">
        <v>2511</v>
      </c>
      <c r="F205" s="58" t="s">
        <v>114</v>
      </c>
      <c r="G205" s="58" t="s">
        <v>2556</v>
      </c>
      <c r="H205" s="58" t="s">
        <v>2134</v>
      </c>
      <c r="I205" s="42" t="s">
        <v>22</v>
      </c>
      <c r="J205" s="237">
        <v>2</v>
      </c>
      <c r="K205" s="217">
        <v>0</v>
      </c>
      <c r="L205" s="58">
        <v>4</v>
      </c>
      <c r="M205" s="58">
        <v>3.2</v>
      </c>
    </row>
    <row r="206" s="58" customFormat="1" ht="41.4" spans="1:13">
      <c r="A206" s="58" t="s">
        <v>3214</v>
      </c>
      <c r="B206" s="200">
        <v>205</v>
      </c>
      <c r="C206" s="204" t="s">
        <v>16</v>
      </c>
      <c r="D206" s="204" t="s">
        <v>89</v>
      </c>
      <c r="E206" s="42" t="s">
        <v>2511</v>
      </c>
      <c r="F206" s="58" t="s">
        <v>90</v>
      </c>
      <c r="G206" s="58" t="s">
        <v>3248</v>
      </c>
      <c r="H206" s="58" t="s">
        <v>2134</v>
      </c>
      <c r="I206" s="42" t="s">
        <v>22</v>
      </c>
      <c r="J206" s="237">
        <v>1</v>
      </c>
      <c r="K206" s="217">
        <v>0</v>
      </c>
      <c r="L206" s="58">
        <v>2</v>
      </c>
      <c r="M206" s="58">
        <v>3.2</v>
      </c>
    </row>
    <row r="207" s="58" customFormat="1" ht="41.4" spans="1:13">
      <c r="A207" s="58" t="s">
        <v>3214</v>
      </c>
      <c r="B207" s="200">
        <v>206</v>
      </c>
      <c r="C207" s="204" t="s">
        <v>16</v>
      </c>
      <c r="D207" s="58" t="s">
        <v>53</v>
      </c>
      <c r="E207" s="42" t="s">
        <v>2511</v>
      </c>
      <c r="F207" s="58" t="s">
        <v>55</v>
      </c>
      <c r="G207" s="58" t="s">
        <v>3229</v>
      </c>
      <c r="H207" s="58" t="s">
        <v>2136</v>
      </c>
      <c r="I207" s="204" t="s">
        <v>22</v>
      </c>
      <c r="J207" s="237">
        <v>3</v>
      </c>
      <c r="K207" s="58">
        <f t="shared" ref="K207:K210" si="27">J207</f>
        <v>3</v>
      </c>
      <c r="L207" s="58">
        <v>0.3</v>
      </c>
      <c r="M207" s="58">
        <v>3.2</v>
      </c>
    </row>
    <row r="208" s="58" customFormat="1" ht="41.4" spans="1:13">
      <c r="A208" s="58" t="s">
        <v>3214</v>
      </c>
      <c r="B208" s="200">
        <v>207</v>
      </c>
      <c r="C208" s="204" t="s">
        <v>16</v>
      </c>
      <c r="D208" s="58" t="s">
        <v>53</v>
      </c>
      <c r="E208" s="42" t="s">
        <v>2511</v>
      </c>
      <c r="F208" s="58" t="s">
        <v>55</v>
      </c>
      <c r="G208" s="58" t="s">
        <v>3244</v>
      </c>
      <c r="H208" s="58" t="s">
        <v>2136</v>
      </c>
      <c r="I208" s="204" t="s">
        <v>22</v>
      </c>
      <c r="J208" s="237">
        <v>9</v>
      </c>
      <c r="K208" s="58">
        <f t="shared" si="27"/>
        <v>9</v>
      </c>
      <c r="L208" s="58">
        <v>1</v>
      </c>
      <c r="M208" s="58">
        <v>3.2</v>
      </c>
    </row>
    <row r="209" s="58" customFormat="1" ht="41.4" spans="1:13">
      <c r="A209" s="58" t="s">
        <v>3214</v>
      </c>
      <c r="B209" s="200">
        <v>208</v>
      </c>
      <c r="C209" s="204" t="s">
        <v>16</v>
      </c>
      <c r="D209" s="58" t="s">
        <v>53</v>
      </c>
      <c r="E209" s="42" t="s">
        <v>2511</v>
      </c>
      <c r="F209" s="58" t="s">
        <v>304</v>
      </c>
      <c r="G209" s="58" t="s">
        <v>3240</v>
      </c>
      <c r="H209" s="58" t="s">
        <v>2136</v>
      </c>
      <c r="I209" s="204" t="s">
        <v>22</v>
      </c>
      <c r="J209" s="237">
        <v>1</v>
      </c>
      <c r="K209" s="58">
        <f t="shared" si="27"/>
        <v>1</v>
      </c>
      <c r="L209" s="58">
        <v>0.14</v>
      </c>
      <c r="M209" s="58">
        <v>3.2</v>
      </c>
    </row>
    <row r="210" s="58" customFormat="1" ht="41.4" spans="1:13">
      <c r="A210" s="58" t="s">
        <v>3214</v>
      </c>
      <c r="B210" s="200">
        <v>209</v>
      </c>
      <c r="C210" s="204" t="s">
        <v>16</v>
      </c>
      <c r="D210" s="58" t="s">
        <v>53</v>
      </c>
      <c r="E210" s="42" t="s">
        <v>2511</v>
      </c>
      <c r="F210" s="58" t="s">
        <v>249</v>
      </c>
      <c r="G210" s="58" t="s">
        <v>3249</v>
      </c>
      <c r="H210" s="58" t="s">
        <v>2136</v>
      </c>
      <c r="I210" s="204" t="s">
        <v>22</v>
      </c>
      <c r="J210" s="237">
        <v>1</v>
      </c>
      <c r="K210" s="58">
        <f t="shared" si="27"/>
        <v>1</v>
      </c>
      <c r="L210" s="58">
        <v>0.18</v>
      </c>
      <c r="M210" s="58">
        <v>3.2</v>
      </c>
    </row>
    <row r="211" s="58" customFormat="1" ht="69" spans="1:13">
      <c r="A211" s="58" t="s">
        <v>3214</v>
      </c>
      <c r="B211" s="200">
        <v>210</v>
      </c>
      <c r="C211" s="204" t="s">
        <v>16</v>
      </c>
      <c r="D211" s="58" t="s">
        <v>171</v>
      </c>
      <c r="E211" s="42" t="s">
        <v>2511</v>
      </c>
      <c r="F211" s="58" t="s">
        <v>172</v>
      </c>
      <c r="G211" s="58" t="s">
        <v>2557</v>
      </c>
      <c r="H211" s="58" t="s">
        <v>1874</v>
      </c>
      <c r="I211" s="204" t="s">
        <v>22</v>
      </c>
      <c r="J211" s="237">
        <v>3</v>
      </c>
      <c r="K211" s="217">
        <v>0</v>
      </c>
      <c r="L211" s="58">
        <v>0.15</v>
      </c>
      <c r="M211" s="58">
        <v>3.2</v>
      </c>
    </row>
    <row r="212" s="58" customFormat="1" ht="41.4" spans="1:13">
      <c r="A212" s="58" t="s">
        <v>3214</v>
      </c>
      <c r="B212" s="200">
        <v>211</v>
      </c>
      <c r="C212" s="204" t="s">
        <v>16</v>
      </c>
      <c r="D212" s="58" t="s">
        <v>322</v>
      </c>
      <c r="E212" s="42" t="s">
        <v>2511</v>
      </c>
      <c r="F212" s="58" t="s">
        <v>323</v>
      </c>
      <c r="G212" s="58" t="s">
        <v>3230</v>
      </c>
      <c r="H212" s="58" t="s">
        <v>2141</v>
      </c>
      <c r="I212" s="58" t="s">
        <v>2124</v>
      </c>
      <c r="J212" s="58">
        <v>0.4</v>
      </c>
      <c r="K212" s="58">
        <f t="shared" ref="K212:K215" si="28">J212</f>
        <v>0.4</v>
      </c>
      <c r="L212" s="58">
        <v>1</v>
      </c>
      <c r="M212" s="58">
        <v>3.2</v>
      </c>
    </row>
    <row r="213" s="58" customFormat="1" ht="41.4" spans="1:13">
      <c r="A213" s="58" t="s">
        <v>3214</v>
      </c>
      <c r="B213" s="200">
        <v>212</v>
      </c>
      <c r="C213" s="204" t="s">
        <v>16</v>
      </c>
      <c r="D213" s="58" t="s">
        <v>322</v>
      </c>
      <c r="E213" s="42" t="s">
        <v>2511</v>
      </c>
      <c r="F213" s="58" t="s">
        <v>323</v>
      </c>
      <c r="G213" s="58" t="s">
        <v>3246</v>
      </c>
      <c r="H213" s="58" t="s">
        <v>2141</v>
      </c>
      <c r="I213" s="58" t="s">
        <v>2124</v>
      </c>
      <c r="J213" s="58">
        <v>24.8</v>
      </c>
      <c r="K213" s="58">
        <f t="shared" si="28"/>
        <v>24.8</v>
      </c>
      <c r="L213" s="58">
        <v>55</v>
      </c>
      <c r="M213" s="58">
        <v>3.2</v>
      </c>
    </row>
    <row r="214" s="58" customFormat="1" ht="82.8" spans="1:13">
      <c r="A214" s="58" t="s">
        <v>3214</v>
      </c>
      <c r="B214" s="200">
        <v>213</v>
      </c>
      <c r="C214" s="204" t="s">
        <v>16</v>
      </c>
      <c r="D214" s="58" t="s">
        <v>353</v>
      </c>
      <c r="E214" s="42" t="s">
        <v>2511</v>
      </c>
      <c r="F214" s="58" t="s">
        <v>370</v>
      </c>
      <c r="G214" s="58" t="s">
        <v>3242</v>
      </c>
      <c r="H214" s="58" t="s">
        <v>3243</v>
      </c>
      <c r="I214" s="204" t="s">
        <v>22</v>
      </c>
      <c r="J214" s="237">
        <v>1</v>
      </c>
      <c r="K214" s="58">
        <f t="shared" si="28"/>
        <v>1</v>
      </c>
      <c r="L214" s="58">
        <v>6</v>
      </c>
      <c r="M214" s="58">
        <v>3.2</v>
      </c>
    </row>
    <row r="215" s="58" customFormat="1" ht="41.4" spans="1:13">
      <c r="A215" s="58" t="s">
        <v>3214</v>
      </c>
      <c r="B215" s="200">
        <v>214</v>
      </c>
      <c r="C215" s="204" t="s">
        <v>16</v>
      </c>
      <c r="D215" s="58" t="s">
        <v>53</v>
      </c>
      <c r="E215" s="42" t="s">
        <v>2511</v>
      </c>
      <c r="F215" s="58" t="s">
        <v>289</v>
      </c>
      <c r="G215" s="58" t="s">
        <v>2144</v>
      </c>
      <c r="H215" s="58" t="s">
        <v>2131</v>
      </c>
      <c r="I215" s="204" t="s">
        <v>22</v>
      </c>
      <c r="J215" s="237">
        <v>1</v>
      </c>
      <c r="K215" s="58">
        <f t="shared" si="28"/>
        <v>1</v>
      </c>
      <c r="L215" s="58">
        <v>1</v>
      </c>
      <c r="M215" s="58">
        <v>3.2</v>
      </c>
    </row>
    <row r="216" s="58" customFormat="1" ht="41.4" spans="1:13">
      <c r="A216" s="58" t="s">
        <v>3214</v>
      </c>
      <c r="B216" s="200">
        <v>215</v>
      </c>
      <c r="C216" s="204" t="s">
        <v>16</v>
      </c>
      <c r="D216" s="204" t="s">
        <v>89</v>
      </c>
      <c r="E216" s="42" t="s">
        <v>2511</v>
      </c>
      <c r="F216" s="58" t="s">
        <v>114</v>
      </c>
      <c r="G216" s="58" t="s">
        <v>2145</v>
      </c>
      <c r="H216" s="58" t="s">
        <v>2134</v>
      </c>
      <c r="I216" s="42" t="s">
        <v>22</v>
      </c>
      <c r="J216" s="237">
        <v>3</v>
      </c>
      <c r="K216" s="217">
        <v>0</v>
      </c>
      <c r="L216" s="58">
        <v>8</v>
      </c>
      <c r="M216" s="58">
        <v>3.2</v>
      </c>
    </row>
    <row r="217" s="58" customFormat="1" ht="41.4" spans="1:13">
      <c r="A217" s="58" t="s">
        <v>3214</v>
      </c>
      <c r="B217" s="200">
        <v>216</v>
      </c>
      <c r="C217" s="204" t="s">
        <v>16</v>
      </c>
      <c r="D217" s="58" t="s">
        <v>53</v>
      </c>
      <c r="E217" s="42" t="s">
        <v>2511</v>
      </c>
      <c r="F217" s="58" t="s">
        <v>55</v>
      </c>
      <c r="G217" s="58" t="s">
        <v>3244</v>
      </c>
      <c r="H217" s="58" t="s">
        <v>2136</v>
      </c>
      <c r="I217" s="204" t="s">
        <v>22</v>
      </c>
      <c r="J217" s="237">
        <v>4</v>
      </c>
      <c r="K217" s="58">
        <f t="shared" ref="K217:K221" si="29">J217</f>
        <v>4</v>
      </c>
      <c r="L217" s="58">
        <v>0.48</v>
      </c>
      <c r="M217" s="58">
        <v>3.2</v>
      </c>
    </row>
    <row r="218" s="58" customFormat="1" ht="69" spans="1:13">
      <c r="A218" s="58" t="s">
        <v>3214</v>
      </c>
      <c r="B218" s="200">
        <v>217</v>
      </c>
      <c r="C218" s="204" t="s">
        <v>16</v>
      </c>
      <c r="D218" s="58" t="s">
        <v>171</v>
      </c>
      <c r="E218" s="42" t="s">
        <v>2511</v>
      </c>
      <c r="F218" s="58" t="s">
        <v>172</v>
      </c>
      <c r="G218" s="58" t="s">
        <v>3245</v>
      </c>
      <c r="H218" s="58" t="s">
        <v>1874</v>
      </c>
      <c r="I218" s="204" t="s">
        <v>22</v>
      </c>
      <c r="J218" s="237">
        <v>5</v>
      </c>
      <c r="K218" s="217">
        <v>0</v>
      </c>
      <c r="L218" s="58">
        <v>0.3</v>
      </c>
      <c r="M218" s="58">
        <v>3.2</v>
      </c>
    </row>
    <row r="219" s="58" customFormat="1" ht="41.4" spans="1:13">
      <c r="A219" s="58" t="s">
        <v>3214</v>
      </c>
      <c r="B219" s="200">
        <v>218</v>
      </c>
      <c r="C219" s="204" t="s">
        <v>16</v>
      </c>
      <c r="D219" s="58" t="s">
        <v>322</v>
      </c>
      <c r="E219" s="42" t="s">
        <v>2511</v>
      </c>
      <c r="F219" s="58" t="s">
        <v>323</v>
      </c>
      <c r="G219" s="58" t="s">
        <v>3230</v>
      </c>
      <c r="H219" s="58" t="s">
        <v>2141</v>
      </c>
      <c r="I219" s="58" t="s">
        <v>2124</v>
      </c>
      <c r="J219" s="58">
        <v>0.6</v>
      </c>
      <c r="K219" s="58">
        <f t="shared" si="29"/>
        <v>0.6</v>
      </c>
      <c r="L219" s="58">
        <v>1</v>
      </c>
      <c r="M219" s="58">
        <v>3.2</v>
      </c>
    </row>
    <row r="220" s="58" customFormat="1" ht="41.4" spans="1:13">
      <c r="A220" s="58" t="s">
        <v>3214</v>
      </c>
      <c r="B220" s="200">
        <v>219</v>
      </c>
      <c r="C220" s="204" t="s">
        <v>16</v>
      </c>
      <c r="D220" s="58" t="s">
        <v>322</v>
      </c>
      <c r="E220" s="42" t="s">
        <v>2511</v>
      </c>
      <c r="F220" s="58" t="s">
        <v>323</v>
      </c>
      <c r="G220" s="58" t="s">
        <v>3246</v>
      </c>
      <c r="H220" s="58" t="s">
        <v>2141</v>
      </c>
      <c r="I220" s="58" t="s">
        <v>2124</v>
      </c>
      <c r="J220" s="58">
        <v>3.7</v>
      </c>
      <c r="K220" s="58">
        <f t="shared" si="29"/>
        <v>3.7</v>
      </c>
      <c r="L220" s="58">
        <v>8</v>
      </c>
      <c r="M220" s="58">
        <v>3.2</v>
      </c>
    </row>
    <row r="221" s="58" customFormat="1" ht="55.2" spans="1:13">
      <c r="A221" s="58" t="s">
        <v>3214</v>
      </c>
      <c r="B221" s="200">
        <v>220</v>
      </c>
      <c r="C221" s="204" t="s">
        <v>16</v>
      </c>
      <c r="D221" s="58" t="s">
        <v>353</v>
      </c>
      <c r="E221" s="42" t="s">
        <v>2511</v>
      </c>
      <c r="F221" s="58" t="s">
        <v>375</v>
      </c>
      <c r="G221" s="58" t="s">
        <v>3247</v>
      </c>
      <c r="H221" s="58" t="s">
        <v>2143</v>
      </c>
      <c r="I221" s="204" t="s">
        <v>22</v>
      </c>
      <c r="J221" s="237">
        <v>2</v>
      </c>
      <c r="K221" s="58">
        <f t="shared" si="29"/>
        <v>2</v>
      </c>
      <c r="L221" s="58">
        <v>28</v>
      </c>
      <c r="M221" s="58">
        <v>3.2</v>
      </c>
    </row>
    <row r="222" s="58" customFormat="1" ht="41.4" spans="1:13">
      <c r="A222" s="58" t="s">
        <v>3214</v>
      </c>
      <c r="B222" s="200">
        <v>221</v>
      </c>
      <c r="C222" s="204" t="s">
        <v>16</v>
      </c>
      <c r="D222" s="204" t="s">
        <v>89</v>
      </c>
      <c r="E222" s="42" t="s">
        <v>2511</v>
      </c>
      <c r="F222" s="58" t="s">
        <v>114</v>
      </c>
      <c r="G222" s="58" t="s">
        <v>2556</v>
      </c>
      <c r="H222" s="58" t="s">
        <v>2134</v>
      </c>
      <c r="I222" s="42" t="s">
        <v>22</v>
      </c>
      <c r="J222" s="237">
        <v>2</v>
      </c>
      <c r="K222" s="217">
        <v>0</v>
      </c>
      <c r="L222" s="58">
        <v>4</v>
      </c>
      <c r="M222" s="58">
        <v>3.2</v>
      </c>
    </row>
    <row r="223" s="58" customFormat="1" ht="41.4" spans="1:13">
      <c r="A223" s="58" t="s">
        <v>3214</v>
      </c>
      <c r="B223" s="200">
        <v>222</v>
      </c>
      <c r="C223" s="204" t="s">
        <v>16</v>
      </c>
      <c r="D223" s="204" t="s">
        <v>89</v>
      </c>
      <c r="E223" s="42" t="s">
        <v>2511</v>
      </c>
      <c r="F223" s="58" t="s">
        <v>90</v>
      </c>
      <c r="G223" s="58" t="s">
        <v>3248</v>
      </c>
      <c r="H223" s="58" t="s">
        <v>2134</v>
      </c>
      <c r="I223" s="42" t="s">
        <v>22</v>
      </c>
      <c r="J223" s="237">
        <v>1</v>
      </c>
      <c r="K223" s="217">
        <v>0</v>
      </c>
      <c r="L223" s="58">
        <v>2</v>
      </c>
      <c r="M223" s="58">
        <v>3.2</v>
      </c>
    </row>
    <row r="224" s="58" customFormat="1" ht="41.4" spans="1:13">
      <c r="A224" s="58" t="s">
        <v>3214</v>
      </c>
      <c r="B224" s="200">
        <v>223</v>
      </c>
      <c r="C224" s="204" t="s">
        <v>16</v>
      </c>
      <c r="D224" s="58" t="s">
        <v>53</v>
      </c>
      <c r="E224" s="42" t="s">
        <v>2511</v>
      </c>
      <c r="F224" s="58" t="s">
        <v>55</v>
      </c>
      <c r="G224" s="58" t="s">
        <v>3229</v>
      </c>
      <c r="H224" s="58" t="s">
        <v>2136</v>
      </c>
      <c r="I224" s="204" t="s">
        <v>22</v>
      </c>
      <c r="J224" s="237">
        <v>2</v>
      </c>
      <c r="K224" s="58">
        <f t="shared" ref="K224:K228" si="30">J224</f>
        <v>2</v>
      </c>
      <c r="L224" s="58">
        <v>0.2</v>
      </c>
      <c r="M224" s="58">
        <v>3.2</v>
      </c>
    </row>
    <row r="225" s="58" customFormat="1" ht="41.4" spans="1:13">
      <c r="A225" s="58" t="s">
        <v>3214</v>
      </c>
      <c r="B225" s="200">
        <v>224</v>
      </c>
      <c r="C225" s="204" t="s">
        <v>16</v>
      </c>
      <c r="D225" s="58" t="s">
        <v>53</v>
      </c>
      <c r="E225" s="42" t="s">
        <v>2511</v>
      </c>
      <c r="F225" s="58" t="s">
        <v>55</v>
      </c>
      <c r="G225" s="58" t="s">
        <v>3244</v>
      </c>
      <c r="H225" s="58" t="s">
        <v>2136</v>
      </c>
      <c r="I225" s="204" t="s">
        <v>22</v>
      </c>
      <c r="J225" s="237">
        <v>7</v>
      </c>
      <c r="K225" s="58">
        <f t="shared" si="30"/>
        <v>7</v>
      </c>
      <c r="L225" s="58">
        <v>1</v>
      </c>
      <c r="M225" s="58">
        <v>3.2</v>
      </c>
    </row>
    <row r="226" s="58" customFormat="1" ht="41.4" spans="1:13">
      <c r="A226" s="58" t="s">
        <v>3214</v>
      </c>
      <c r="B226" s="200">
        <v>225</v>
      </c>
      <c r="C226" s="204" t="s">
        <v>16</v>
      </c>
      <c r="D226" s="58" t="s">
        <v>53</v>
      </c>
      <c r="E226" s="42" t="s">
        <v>2511</v>
      </c>
      <c r="F226" s="58" t="s">
        <v>304</v>
      </c>
      <c r="G226" s="58" t="s">
        <v>3240</v>
      </c>
      <c r="H226" s="58" t="s">
        <v>2136</v>
      </c>
      <c r="I226" s="204" t="s">
        <v>22</v>
      </c>
      <c r="J226" s="237">
        <v>1</v>
      </c>
      <c r="K226" s="58">
        <f t="shared" si="30"/>
        <v>1</v>
      </c>
      <c r="L226" s="58">
        <v>0.14</v>
      </c>
      <c r="M226" s="58">
        <v>3.2</v>
      </c>
    </row>
    <row r="227" s="58" customFormat="1" ht="41.4" spans="1:13">
      <c r="A227" s="58" t="s">
        <v>3214</v>
      </c>
      <c r="B227" s="200">
        <v>226</v>
      </c>
      <c r="C227" s="204" t="s">
        <v>16</v>
      </c>
      <c r="D227" s="58" t="s">
        <v>53</v>
      </c>
      <c r="E227" s="42" t="s">
        <v>2511</v>
      </c>
      <c r="F227" s="58" t="s">
        <v>249</v>
      </c>
      <c r="G227" s="58" t="s">
        <v>3249</v>
      </c>
      <c r="H227" s="58" t="s">
        <v>2136</v>
      </c>
      <c r="I227" s="204" t="s">
        <v>22</v>
      </c>
      <c r="J227" s="237">
        <v>1</v>
      </c>
      <c r="K227" s="58">
        <f t="shared" si="30"/>
        <v>1</v>
      </c>
      <c r="L227" s="58">
        <v>0.18</v>
      </c>
      <c r="M227" s="58">
        <v>3.2</v>
      </c>
    </row>
    <row r="228" s="58" customFormat="1" ht="41.4" spans="1:13">
      <c r="A228" s="58" t="s">
        <v>3214</v>
      </c>
      <c r="B228" s="200">
        <v>227</v>
      </c>
      <c r="C228" s="204" t="s">
        <v>16</v>
      </c>
      <c r="D228" s="58" t="s">
        <v>53</v>
      </c>
      <c r="E228" s="42" t="s">
        <v>2511</v>
      </c>
      <c r="F228" s="58" t="s">
        <v>55</v>
      </c>
      <c r="G228" s="58" t="s">
        <v>3250</v>
      </c>
      <c r="H228" s="58" t="s">
        <v>2136</v>
      </c>
      <c r="I228" s="204" t="s">
        <v>22</v>
      </c>
      <c r="J228" s="237">
        <v>1</v>
      </c>
      <c r="K228" s="58">
        <f t="shared" si="30"/>
        <v>1</v>
      </c>
      <c r="L228" s="58">
        <v>0.05</v>
      </c>
      <c r="M228" s="58">
        <v>3.2</v>
      </c>
    </row>
    <row r="229" s="58" customFormat="1" ht="69" spans="1:13">
      <c r="A229" s="58" t="s">
        <v>3214</v>
      </c>
      <c r="B229" s="200">
        <v>228</v>
      </c>
      <c r="C229" s="204" t="s">
        <v>16</v>
      </c>
      <c r="D229" s="58" t="s">
        <v>171</v>
      </c>
      <c r="E229" s="42" t="s">
        <v>2511</v>
      </c>
      <c r="F229" s="58" t="s">
        <v>172</v>
      </c>
      <c r="G229" s="58" t="s">
        <v>2557</v>
      </c>
      <c r="H229" s="58" t="s">
        <v>1874</v>
      </c>
      <c r="I229" s="204" t="s">
        <v>22</v>
      </c>
      <c r="J229" s="237">
        <v>3</v>
      </c>
      <c r="K229" s="217">
        <v>0</v>
      </c>
      <c r="L229" s="58">
        <v>0.15</v>
      </c>
      <c r="M229" s="58">
        <v>3.2</v>
      </c>
    </row>
    <row r="230" s="58" customFormat="1" ht="41.4" spans="1:13">
      <c r="A230" s="58" t="s">
        <v>3214</v>
      </c>
      <c r="B230" s="200">
        <v>229</v>
      </c>
      <c r="C230" s="204" t="s">
        <v>16</v>
      </c>
      <c r="D230" s="58" t="s">
        <v>322</v>
      </c>
      <c r="E230" s="42" t="s">
        <v>2511</v>
      </c>
      <c r="F230" s="58" t="s">
        <v>323</v>
      </c>
      <c r="G230" s="58" t="s">
        <v>3230</v>
      </c>
      <c r="H230" s="58" t="s">
        <v>2141</v>
      </c>
      <c r="I230" s="58" t="s">
        <v>2124</v>
      </c>
      <c r="J230" s="58">
        <v>0.2</v>
      </c>
      <c r="K230" s="58">
        <f t="shared" ref="K230:K233" si="31">J230</f>
        <v>0.2</v>
      </c>
      <c r="L230" s="58">
        <v>0.29</v>
      </c>
      <c r="M230" s="58">
        <v>3.2</v>
      </c>
    </row>
    <row r="231" s="58" customFormat="1" ht="41.4" spans="1:13">
      <c r="A231" s="58" t="s">
        <v>3214</v>
      </c>
      <c r="B231" s="200">
        <v>230</v>
      </c>
      <c r="C231" s="204" t="s">
        <v>16</v>
      </c>
      <c r="D231" s="58" t="s">
        <v>322</v>
      </c>
      <c r="E231" s="42" t="s">
        <v>2511</v>
      </c>
      <c r="F231" s="58" t="s">
        <v>323</v>
      </c>
      <c r="G231" s="58" t="s">
        <v>3246</v>
      </c>
      <c r="H231" s="58" t="s">
        <v>2141</v>
      </c>
      <c r="I231" s="58" t="s">
        <v>2124</v>
      </c>
      <c r="J231" s="58">
        <v>25.4</v>
      </c>
      <c r="K231" s="58">
        <f t="shared" si="31"/>
        <v>25.4</v>
      </c>
      <c r="L231" s="58">
        <v>56</v>
      </c>
      <c r="M231" s="58">
        <v>3.2</v>
      </c>
    </row>
    <row r="232" s="58" customFormat="1" ht="82.8" spans="1:13">
      <c r="A232" s="58" t="s">
        <v>3214</v>
      </c>
      <c r="B232" s="200">
        <v>231</v>
      </c>
      <c r="C232" s="204" t="s">
        <v>16</v>
      </c>
      <c r="D232" s="58" t="s">
        <v>353</v>
      </c>
      <c r="E232" s="42" t="s">
        <v>2511</v>
      </c>
      <c r="F232" s="58" t="s">
        <v>370</v>
      </c>
      <c r="G232" s="58" t="s">
        <v>3242</v>
      </c>
      <c r="H232" s="58" t="s">
        <v>3243</v>
      </c>
      <c r="I232" s="204" t="s">
        <v>22</v>
      </c>
      <c r="J232" s="237">
        <v>1</v>
      </c>
      <c r="K232" s="58">
        <f t="shared" si="31"/>
        <v>1</v>
      </c>
      <c r="L232" s="58">
        <v>6</v>
      </c>
      <c r="M232" s="58">
        <v>3.2</v>
      </c>
    </row>
    <row r="233" s="58" customFormat="1" ht="41.4" spans="1:13">
      <c r="A233" s="58" t="s">
        <v>3214</v>
      </c>
      <c r="B233" s="200">
        <v>232</v>
      </c>
      <c r="C233" s="204" t="s">
        <v>16</v>
      </c>
      <c r="D233" s="58" t="s">
        <v>53</v>
      </c>
      <c r="E233" s="42" t="s">
        <v>2511</v>
      </c>
      <c r="F233" s="58" t="s">
        <v>289</v>
      </c>
      <c r="G233" s="58" t="s">
        <v>2144</v>
      </c>
      <c r="H233" s="58" t="s">
        <v>2131</v>
      </c>
      <c r="I233" s="204" t="s">
        <v>22</v>
      </c>
      <c r="J233" s="237">
        <v>1</v>
      </c>
      <c r="K233" s="58">
        <f t="shared" si="31"/>
        <v>1</v>
      </c>
      <c r="L233" s="58">
        <v>1</v>
      </c>
      <c r="M233" s="58">
        <v>3.2</v>
      </c>
    </row>
    <row r="234" s="58" customFormat="1" ht="41.4" spans="1:13">
      <c r="A234" s="58" t="s">
        <v>3214</v>
      </c>
      <c r="B234" s="200">
        <v>233</v>
      </c>
      <c r="C234" s="204" t="s">
        <v>16</v>
      </c>
      <c r="D234" s="204" t="s">
        <v>89</v>
      </c>
      <c r="E234" s="42" t="s">
        <v>2511</v>
      </c>
      <c r="F234" s="58" t="s">
        <v>114</v>
      </c>
      <c r="G234" s="58" t="s">
        <v>2145</v>
      </c>
      <c r="H234" s="58" t="s">
        <v>2134</v>
      </c>
      <c r="I234" s="42" t="s">
        <v>22</v>
      </c>
      <c r="J234" s="237">
        <v>3</v>
      </c>
      <c r="K234" s="217">
        <v>0</v>
      </c>
      <c r="L234" s="58">
        <v>8</v>
      </c>
      <c r="M234" s="58">
        <v>3.2</v>
      </c>
    </row>
    <row r="235" s="58" customFormat="1" ht="41.4" spans="1:13">
      <c r="A235" s="58" t="s">
        <v>3214</v>
      </c>
      <c r="B235" s="200">
        <v>234</v>
      </c>
      <c r="C235" s="204" t="s">
        <v>16</v>
      </c>
      <c r="D235" s="58" t="s">
        <v>53</v>
      </c>
      <c r="E235" s="42" t="s">
        <v>2511</v>
      </c>
      <c r="F235" s="58" t="s">
        <v>55</v>
      </c>
      <c r="G235" s="58" t="s">
        <v>3244</v>
      </c>
      <c r="H235" s="58" t="s">
        <v>2136</v>
      </c>
      <c r="I235" s="204" t="s">
        <v>22</v>
      </c>
      <c r="J235" s="237">
        <v>4</v>
      </c>
      <c r="K235" s="58">
        <f t="shared" ref="K235:K239" si="32">J235</f>
        <v>4</v>
      </c>
      <c r="L235" s="58">
        <v>0.48</v>
      </c>
      <c r="M235" s="58">
        <v>3.2</v>
      </c>
    </row>
    <row r="236" s="58" customFormat="1" ht="69" spans="1:13">
      <c r="A236" s="58" t="s">
        <v>3214</v>
      </c>
      <c r="B236" s="200">
        <v>235</v>
      </c>
      <c r="C236" s="204" t="s">
        <v>16</v>
      </c>
      <c r="D236" s="58" t="s">
        <v>171</v>
      </c>
      <c r="E236" s="42" t="s">
        <v>2511</v>
      </c>
      <c r="F236" s="58" t="s">
        <v>172</v>
      </c>
      <c r="G236" s="58" t="s">
        <v>3245</v>
      </c>
      <c r="H236" s="58" t="s">
        <v>1874</v>
      </c>
      <c r="I236" s="204" t="s">
        <v>22</v>
      </c>
      <c r="J236" s="237">
        <v>5</v>
      </c>
      <c r="K236" s="217">
        <v>0</v>
      </c>
      <c r="L236" s="58">
        <v>0.3</v>
      </c>
      <c r="M236" s="58">
        <v>3.2</v>
      </c>
    </row>
    <row r="237" s="58" customFormat="1" ht="41.4" spans="1:13">
      <c r="A237" s="58" t="s">
        <v>3214</v>
      </c>
      <c r="B237" s="200">
        <v>236</v>
      </c>
      <c r="C237" s="204" t="s">
        <v>16</v>
      </c>
      <c r="D237" s="58" t="s">
        <v>322</v>
      </c>
      <c r="E237" s="42" t="s">
        <v>2511</v>
      </c>
      <c r="F237" s="58" t="s">
        <v>323</v>
      </c>
      <c r="G237" s="58" t="s">
        <v>3230</v>
      </c>
      <c r="H237" s="58" t="s">
        <v>2141</v>
      </c>
      <c r="I237" s="58" t="s">
        <v>2124</v>
      </c>
      <c r="J237" s="58">
        <v>0.6</v>
      </c>
      <c r="K237" s="58">
        <f t="shared" si="32"/>
        <v>0.6</v>
      </c>
      <c r="L237" s="58">
        <v>1</v>
      </c>
      <c r="M237" s="58">
        <v>3.2</v>
      </c>
    </row>
    <row r="238" s="58" customFormat="1" ht="41.4" spans="1:13">
      <c r="A238" s="58" t="s">
        <v>3214</v>
      </c>
      <c r="B238" s="200">
        <v>237</v>
      </c>
      <c r="C238" s="204" t="s">
        <v>16</v>
      </c>
      <c r="D238" s="58" t="s">
        <v>322</v>
      </c>
      <c r="E238" s="42" t="s">
        <v>2511</v>
      </c>
      <c r="F238" s="58" t="s">
        <v>323</v>
      </c>
      <c r="G238" s="58" t="s">
        <v>3246</v>
      </c>
      <c r="H238" s="58" t="s">
        <v>2141</v>
      </c>
      <c r="I238" s="58" t="s">
        <v>2124</v>
      </c>
      <c r="J238" s="58">
        <v>4</v>
      </c>
      <c r="K238" s="58">
        <f t="shared" si="32"/>
        <v>4</v>
      </c>
      <c r="L238" s="58">
        <v>9</v>
      </c>
      <c r="M238" s="58">
        <v>3.2</v>
      </c>
    </row>
    <row r="239" s="58" customFormat="1" ht="55.2" spans="1:13">
      <c r="A239" s="58" t="s">
        <v>3214</v>
      </c>
      <c r="B239" s="200">
        <v>238</v>
      </c>
      <c r="C239" s="204" t="s">
        <v>16</v>
      </c>
      <c r="D239" s="58" t="s">
        <v>353</v>
      </c>
      <c r="E239" s="42" t="s">
        <v>2511</v>
      </c>
      <c r="F239" s="58" t="s">
        <v>375</v>
      </c>
      <c r="G239" s="58" t="s">
        <v>3247</v>
      </c>
      <c r="H239" s="58" t="s">
        <v>2143</v>
      </c>
      <c r="I239" s="204" t="s">
        <v>22</v>
      </c>
      <c r="J239" s="237">
        <v>2</v>
      </c>
      <c r="K239" s="58">
        <f t="shared" si="32"/>
        <v>2</v>
      </c>
      <c r="L239" s="58">
        <v>28</v>
      </c>
      <c r="M239" s="58">
        <v>3.2</v>
      </c>
    </row>
    <row r="240" s="58" customFormat="1" ht="41.4" spans="1:13">
      <c r="A240" s="58" t="s">
        <v>3214</v>
      </c>
      <c r="B240" s="200">
        <v>239</v>
      </c>
      <c r="C240" s="204" t="s">
        <v>16</v>
      </c>
      <c r="D240" s="204" t="s">
        <v>89</v>
      </c>
      <c r="E240" s="42" t="s">
        <v>2511</v>
      </c>
      <c r="F240" s="58" t="s">
        <v>114</v>
      </c>
      <c r="G240" s="58" t="s">
        <v>2543</v>
      </c>
      <c r="H240" s="58" t="s">
        <v>2134</v>
      </c>
      <c r="I240" s="42" t="s">
        <v>22</v>
      </c>
      <c r="J240" s="237">
        <v>1</v>
      </c>
      <c r="K240" s="217">
        <v>0</v>
      </c>
      <c r="L240" s="58">
        <v>4</v>
      </c>
      <c r="M240" s="58">
        <v>3.2</v>
      </c>
    </row>
    <row r="241" s="58" customFormat="1" ht="41.4" spans="1:13">
      <c r="A241" s="58" t="s">
        <v>3214</v>
      </c>
      <c r="B241" s="200">
        <v>240</v>
      </c>
      <c r="C241" s="204" t="s">
        <v>16</v>
      </c>
      <c r="D241" s="58" t="s">
        <v>53</v>
      </c>
      <c r="E241" s="42" t="s">
        <v>2511</v>
      </c>
      <c r="F241" s="58" t="s">
        <v>55</v>
      </c>
      <c r="G241" s="58" t="s">
        <v>3244</v>
      </c>
      <c r="H241" s="58" t="s">
        <v>2136</v>
      </c>
      <c r="I241" s="204" t="s">
        <v>22</v>
      </c>
      <c r="J241" s="237">
        <v>11</v>
      </c>
      <c r="K241" s="58">
        <f t="shared" ref="K241:K244" si="33">J241</f>
        <v>11</v>
      </c>
      <c r="L241" s="58">
        <v>1</v>
      </c>
      <c r="M241" s="58">
        <v>3.2</v>
      </c>
    </row>
    <row r="242" s="58" customFormat="1" ht="41.4" spans="1:13">
      <c r="A242" s="58" t="s">
        <v>3214</v>
      </c>
      <c r="B242" s="200">
        <v>241</v>
      </c>
      <c r="C242" s="204" t="s">
        <v>16</v>
      </c>
      <c r="D242" s="58" t="s">
        <v>53</v>
      </c>
      <c r="E242" s="42" t="s">
        <v>2511</v>
      </c>
      <c r="F242" s="58" t="s">
        <v>249</v>
      </c>
      <c r="G242" s="58" t="s">
        <v>3251</v>
      </c>
      <c r="H242" s="58" t="s">
        <v>2136</v>
      </c>
      <c r="I242" s="204" t="s">
        <v>22</v>
      </c>
      <c r="J242" s="237">
        <v>1</v>
      </c>
      <c r="K242" s="58">
        <f t="shared" si="33"/>
        <v>1</v>
      </c>
      <c r="L242" s="58">
        <v>0.21</v>
      </c>
      <c r="M242" s="58">
        <v>3.2</v>
      </c>
    </row>
    <row r="243" s="58" customFormat="1" ht="41.4" spans="1:13">
      <c r="A243" s="58" t="s">
        <v>3214</v>
      </c>
      <c r="B243" s="200">
        <v>242</v>
      </c>
      <c r="C243" s="204" t="s">
        <v>16</v>
      </c>
      <c r="D243" s="58" t="s">
        <v>322</v>
      </c>
      <c r="E243" s="42" t="s">
        <v>2511</v>
      </c>
      <c r="F243" s="58" t="s">
        <v>323</v>
      </c>
      <c r="G243" s="58" t="s">
        <v>3246</v>
      </c>
      <c r="H243" s="58" t="s">
        <v>2141</v>
      </c>
      <c r="I243" s="58" t="s">
        <v>2124</v>
      </c>
      <c r="J243" s="58">
        <v>38.2</v>
      </c>
      <c r="K243" s="58">
        <f t="shared" si="33"/>
        <v>38.2</v>
      </c>
      <c r="L243" s="58">
        <v>84</v>
      </c>
      <c r="M243" s="58">
        <v>3.2</v>
      </c>
    </row>
    <row r="244" s="58" customFormat="1" ht="41.4" spans="1:13">
      <c r="A244" s="58" t="s">
        <v>3214</v>
      </c>
      <c r="B244" s="200">
        <v>243</v>
      </c>
      <c r="C244" s="204" t="s">
        <v>16</v>
      </c>
      <c r="D244" s="58" t="s">
        <v>53</v>
      </c>
      <c r="E244" s="42" t="s">
        <v>2511</v>
      </c>
      <c r="F244" s="58" t="s">
        <v>289</v>
      </c>
      <c r="G244" s="58" t="s">
        <v>2144</v>
      </c>
      <c r="H244" s="58" t="s">
        <v>2131</v>
      </c>
      <c r="I244" s="204" t="s">
        <v>22</v>
      </c>
      <c r="J244" s="237">
        <v>1</v>
      </c>
      <c r="K244" s="58">
        <f t="shared" si="33"/>
        <v>1</v>
      </c>
      <c r="L244" s="58">
        <v>1</v>
      </c>
      <c r="M244" s="58">
        <v>3.2</v>
      </c>
    </row>
    <row r="245" s="58" customFormat="1" ht="41.4" spans="1:13">
      <c r="A245" s="58" t="s">
        <v>3214</v>
      </c>
      <c r="B245" s="200">
        <v>244</v>
      </c>
      <c r="C245" s="204" t="s">
        <v>16</v>
      </c>
      <c r="D245" s="204" t="s">
        <v>89</v>
      </c>
      <c r="E245" s="42" t="s">
        <v>2511</v>
      </c>
      <c r="F245" s="58" t="s">
        <v>114</v>
      </c>
      <c r="G245" s="58" t="s">
        <v>2145</v>
      </c>
      <c r="H245" s="58" t="s">
        <v>2134</v>
      </c>
      <c r="I245" s="42" t="s">
        <v>22</v>
      </c>
      <c r="J245" s="237">
        <v>3</v>
      </c>
      <c r="K245" s="217">
        <v>0</v>
      </c>
      <c r="L245" s="58">
        <v>8</v>
      </c>
      <c r="M245" s="58">
        <v>3.2</v>
      </c>
    </row>
    <row r="246" s="58" customFormat="1" ht="41.4" spans="1:13">
      <c r="A246" s="58" t="s">
        <v>3214</v>
      </c>
      <c r="B246" s="200">
        <v>245</v>
      </c>
      <c r="C246" s="204" t="s">
        <v>16</v>
      </c>
      <c r="D246" s="58" t="s">
        <v>53</v>
      </c>
      <c r="E246" s="42" t="s">
        <v>2511</v>
      </c>
      <c r="F246" s="58" t="s">
        <v>55</v>
      </c>
      <c r="G246" s="58" t="s">
        <v>3244</v>
      </c>
      <c r="H246" s="58" t="s">
        <v>2136</v>
      </c>
      <c r="I246" s="204" t="s">
        <v>22</v>
      </c>
      <c r="J246" s="237">
        <v>4</v>
      </c>
      <c r="K246" s="58">
        <f t="shared" ref="K246:K249" si="34">J246</f>
        <v>4</v>
      </c>
      <c r="L246" s="58">
        <v>0.48</v>
      </c>
      <c r="M246" s="58">
        <v>3.2</v>
      </c>
    </row>
    <row r="247" s="58" customFormat="1" ht="69" spans="1:13">
      <c r="A247" s="58" t="s">
        <v>3214</v>
      </c>
      <c r="B247" s="200">
        <v>246</v>
      </c>
      <c r="C247" s="204" t="s">
        <v>16</v>
      </c>
      <c r="D247" s="58" t="s">
        <v>171</v>
      </c>
      <c r="E247" s="42" t="s">
        <v>2511</v>
      </c>
      <c r="F247" s="58" t="s">
        <v>172</v>
      </c>
      <c r="G247" s="58" t="s">
        <v>3245</v>
      </c>
      <c r="H247" s="58" t="s">
        <v>1874</v>
      </c>
      <c r="I247" s="204" t="s">
        <v>22</v>
      </c>
      <c r="J247" s="237">
        <v>5</v>
      </c>
      <c r="K247" s="217">
        <v>0</v>
      </c>
      <c r="L247" s="58">
        <v>0.3</v>
      </c>
      <c r="M247" s="58">
        <v>3.2</v>
      </c>
    </row>
    <row r="248" s="58" customFormat="1" ht="41.4" spans="1:13">
      <c r="A248" s="58" t="s">
        <v>3214</v>
      </c>
      <c r="B248" s="200">
        <v>247</v>
      </c>
      <c r="C248" s="204" t="s">
        <v>16</v>
      </c>
      <c r="D248" s="58" t="s">
        <v>322</v>
      </c>
      <c r="E248" s="42" t="s">
        <v>2511</v>
      </c>
      <c r="F248" s="58" t="s">
        <v>323</v>
      </c>
      <c r="G248" s="58" t="s">
        <v>3246</v>
      </c>
      <c r="H248" s="58" t="s">
        <v>2141</v>
      </c>
      <c r="I248" s="58" t="s">
        <v>2124</v>
      </c>
      <c r="J248" s="58">
        <v>3.5</v>
      </c>
      <c r="K248" s="58">
        <f t="shared" si="34"/>
        <v>3.5</v>
      </c>
      <c r="L248" s="58">
        <v>8</v>
      </c>
      <c r="M248" s="58">
        <v>3.2</v>
      </c>
    </row>
    <row r="249" s="58" customFormat="1" ht="55.2" spans="1:13">
      <c r="A249" s="58" t="s">
        <v>3214</v>
      </c>
      <c r="B249" s="200">
        <v>248</v>
      </c>
      <c r="C249" s="204" t="s">
        <v>16</v>
      </c>
      <c r="D249" s="58" t="s">
        <v>353</v>
      </c>
      <c r="E249" s="42" t="s">
        <v>2511</v>
      </c>
      <c r="F249" s="58" t="s">
        <v>375</v>
      </c>
      <c r="G249" s="58" t="s">
        <v>3247</v>
      </c>
      <c r="H249" s="58" t="s">
        <v>2143</v>
      </c>
      <c r="I249" s="204" t="s">
        <v>22</v>
      </c>
      <c r="J249" s="237">
        <v>2</v>
      </c>
      <c r="K249" s="58">
        <f t="shared" si="34"/>
        <v>2</v>
      </c>
      <c r="L249" s="58">
        <v>28</v>
      </c>
      <c r="M249" s="58">
        <v>3.2</v>
      </c>
    </row>
    <row r="250" s="58" customFormat="1" ht="41.4" spans="1:13">
      <c r="A250" s="58" t="s">
        <v>3214</v>
      </c>
      <c r="B250" s="200">
        <v>249</v>
      </c>
      <c r="C250" s="204" t="s">
        <v>16</v>
      </c>
      <c r="D250" s="204" t="s">
        <v>89</v>
      </c>
      <c r="E250" s="42" t="s">
        <v>2511</v>
      </c>
      <c r="F250" s="58" t="s">
        <v>114</v>
      </c>
      <c r="G250" s="58" t="s">
        <v>2543</v>
      </c>
      <c r="H250" s="58" t="s">
        <v>2134</v>
      </c>
      <c r="I250" s="42" t="s">
        <v>22</v>
      </c>
      <c r="J250" s="237">
        <v>1</v>
      </c>
      <c r="K250" s="217">
        <v>0</v>
      </c>
      <c r="L250" s="58">
        <v>4</v>
      </c>
      <c r="M250" s="58">
        <v>3.2</v>
      </c>
    </row>
    <row r="251" s="58" customFormat="1" ht="41.4" spans="1:13">
      <c r="A251" s="58" t="s">
        <v>3214</v>
      </c>
      <c r="B251" s="200">
        <v>250</v>
      </c>
      <c r="C251" s="204" t="s">
        <v>16</v>
      </c>
      <c r="D251" s="58" t="s">
        <v>53</v>
      </c>
      <c r="E251" s="42" t="s">
        <v>2511</v>
      </c>
      <c r="F251" s="58" t="s">
        <v>55</v>
      </c>
      <c r="G251" s="58" t="s">
        <v>3244</v>
      </c>
      <c r="H251" s="58" t="s">
        <v>2136</v>
      </c>
      <c r="I251" s="204" t="s">
        <v>22</v>
      </c>
      <c r="J251" s="237">
        <v>7</v>
      </c>
      <c r="K251" s="58">
        <f t="shared" ref="K251:K254" si="35">J251</f>
        <v>7</v>
      </c>
      <c r="L251" s="58">
        <v>1</v>
      </c>
      <c r="M251" s="58">
        <v>3.2</v>
      </c>
    </row>
    <row r="252" s="58" customFormat="1" ht="41.4" spans="1:13">
      <c r="A252" s="58" t="s">
        <v>3214</v>
      </c>
      <c r="B252" s="200">
        <v>251</v>
      </c>
      <c r="C252" s="204" t="s">
        <v>16</v>
      </c>
      <c r="D252" s="58" t="s">
        <v>53</v>
      </c>
      <c r="E252" s="42" t="s">
        <v>2511</v>
      </c>
      <c r="F252" s="58" t="s">
        <v>249</v>
      </c>
      <c r="G252" s="58" t="s">
        <v>3251</v>
      </c>
      <c r="H252" s="58" t="s">
        <v>2136</v>
      </c>
      <c r="I252" s="204" t="s">
        <v>22</v>
      </c>
      <c r="J252" s="237">
        <v>1</v>
      </c>
      <c r="K252" s="58">
        <f t="shared" si="35"/>
        <v>1</v>
      </c>
      <c r="L252" s="58">
        <v>0.21</v>
      </c>
      <c r="M252" s="58">
        <v>3.2</v>
      </c>
    </row>
    <row r="253" s="58" customFormat="1" ht="41.4" spans="1:13">
      <c r="A253" s="58" t="s">
        <v>3214</v>
      </c>
      <c r="B253" s="200">
        <v>252</v>
      </c>
      <c r="C253" s="204" t="s">
        <v>16</v>
      </c>
      <c r="D253" s="58" t="s">
        <v>322</v>
      </c>
      <c r="E253" s="42" t="s">
        <v>2511</v>
      </c>
      <c r="F253" s="58" t="s">
        <v>323</v>
      </c>
      <c r="G253" s="58" t="s">
        <v>3246</v>
      </c>
      <c r="H253" s="58" t="s">
        <v>2141</v>
      </c>
      <c r="I253" s="58" t="s">
        <v>2124</v>
      </c>
      <c r="J253" s="58">
        <v>34.8</v>
      </c>
      <c r="K253" s="58">
        <f t="shared" si="35"/>
        <v>34.8</v>
      </c>
      <c r="L253" s="58">
        <v>76</v>
      </c>
      <c r="M253" s="58">
        <v>3.2</v>
      </c>
    </row>
    <row r="254" s="58" customFormat="1" ht="41.4" spans="1:13">
      <c r="A254" s="58" t="s">
        <v>3214</v>
      </c>
      <c r="B254" s="200">
        <v>253</v>
      </c>
      <c r="C254" s="204" t="s">
        <v>16</v>
      </c>
      <c r="D254" s="58" t="s">
        <v>53</v>
      </c>
      <c r="E254" s="42" t="s">
        <v>2511</v>
      </c>
      <c r="F254" s="58" t="s">
        <v>289</v>
      </c>
      <c r="G254" s="58" t="s">
        <v>2144</v>
      </c>
      <c r="H254" s="58" t="s">
        <v>2131</v>
      </c>
      <c r="I254" s="204" t="s">
        <v>22</v>
      </c>
      <c r="J254" s="237">
        <v>1</v>
      </c>
      <c r="K254" s="58">
        <f t="shared" si="35"/>
        <v>1</v>
      </c>
      <c r="L254" s="58">
        <v>1</v>
      </c>
      <c r="M254" s="58">
        <v>3.2</v>
      </c>
    </row>
    <row r="255" s="58" customFormat="1" ht="41.4" spans="1:13">
      <c r="A255" s="58" t="s">
        <v>3214</v>
      </c>
      <c r="B255" s="200">
        <v>254</v>
      </c>
      <c r="C255" s="204" t="s">
        <v>16</v>
      </c>
      <c r="D255" s="204" t="s">
        <v>89</v>
      </c>
      <c r="E255" s="42" t="s">
        <v>2511</v>
      </c>
      <c r="F255" s="58" t="s">
        <v>114</v>
      </c>
      <c r="G255" s="58" t="s">
        <v>2145</v>
      </c>
      <c r="H255" s="58" t="s">
        <v>2134</v>
      </c>
      <c r="I255" s="42" t="s">
        <v>22</v>
      </c>
      <c r="J255" s="237">
        <v>4</v>
      </c>
      <c r="K255" s="217">
        <v>0</v>
      </c>
      <c r="L255" s="58">
        <v>10</v>
      </c>
      <c r="M255" s="58">
        <v>3.2</v>
      </c>
    </row>
    <row r="256" s="58" customFormat="1" ht="41.4" spans="1:13">
      <c r="A256" s="58" t="s">
        <v>3214</v>
      </c>
      <c r="B256" s="200">
        <v>255</v>
      </c>
      <c r="C256" s="204" t="s">
        <v>16</v>
      </c>
      <c r="D256" s="58" t="s">
        <v>53</v>
      </c>
      <c r="E256" s="42" t="s">
        <v>2511</v>
      </c>
      <c r="F256" s="58" t="s">
        <v>55</v>
      </c>
      <c r="G256" s="58" t="s">
        <v>3244</v>
      </c>
      <c r="H256" s="58" t="s">
        <v>2136</v>
      </c>
      <c r="I256" s="204" t="s">
        <v>22</v>
      </c>
      <c r="J256" s="237">
        <v>5</v>
      </c>
      <c r="K256" s="58">
        <f t="shared" ref="K256:K260" si="36">J256</f>
        <v>5</v>
      </c>
      <c r="L256" s="58">
        <v>1</v>
      </c>
      <c r="M256" s="58">
        <v>3.2</v>
      </c>
    </row>
    <row r="257" s="58" customFormat="1" ht="69" spans="1:13">
      <c r="A257" s="58" t="s">
        <v>3214</v>
      </c>
      <c r="B257" s="200">
        <v>256</v>
      </c>
      <c r="C257" s="204" t="s">
        <v>16</v>
      </c>
      <c r="D257" s="58" t="s">
        <v>171</v>
      </c>
      <c r="E257" s="42" t="s">
        <v>2511</v>
      </c>
      <c r="F257" s="58" t="s">
        <v>172</v>
      </c>
      <c r="G257" s="58" t="s">
        <v>3245</v>
      </c>
      <c r="H257" s="58" t="s">
        <v>1874</v>
      </c>
      <c r="I257" s="204" t="s">
        <v>22</v>
      </c>
      <c r="J257" s="237">
        <v>6</v>
      </c>
      <c r="K257" s="217">
        <v>0</v>
      </c>
      <c r="L257" s="58">
        <v>0.36</v>
      </c>
      <c r="M257" s="58">
        <v>3.2</v>
      </c>
    </row>
    <row r="258" s="58" customFormat="1" ht="41.4" spans="1:13">
      <c r="A258" s="58" t="s">
        <v>3214</v>
      </c>
      <c r="B258" s="200">
        <v>257</v>
      </c>
      <c r="C258" s="204" t="s">
        <v>16</v>
      </c>
      <c r="D258" s="58" t="s">
        <v>322</v>
      </c>
      <c r="E258" s="42" t="s">
        <v>2511</v>
      </c>
      <c r="F258" s="58" t="s">
        <v>323</v>
      </c>
      <c r="G258" s="58" t="s">
        <v>3246</v>
      </c>
      <c r="H258" s="58" t="s">
        <v>2141</v>
      </c>
      <c r="I258" s="58" t="s">
        <v>2124</v>
      </c>
      <c r="J258" s="58">
        <v>5.1</v>
      </c>
      <c r="K258" s="58">
        <f t="shared" si="36"/>
        <v>5.1</v>
      </c>
      <c r="L258" s="58">
        <v>11</v>
      </c>
      <c r="M258" s="58">
        <v>3.2</v>
      </c>
    </row>
    <row r="259" s="58" customFormat="1" ht="55.2" spans="1:13">
      <c r="A259" s="58" t="s">
        <v>3214</v>
      </c>
      <c r="B259" s="200">
        <v>258</v>
      </c>
      <c r="C259" s="204" t="s">
        <v>16</v>
      </c>
      <c r="D259" s="58" t="s">
        <v>353</v>
      </c>
      <c r="E259" s="42" t="s">
        <v>2511</v>
      </c>
      <c r="F259" s="58" t="s">
        <v>375</v>
      </c>
      <c r="G259" s="58" t="s">
        <v>3247</v>
      </c>
      <c r="H259" s="58" t="s">
        <v>2143</v>
      </c>
      <c r="I259" s="204" t="s">
        <v>22</v>
      </c>
      <c r="J259" s="237">
        <v>2</v>
      </c>
      <c r="K259" s="58">
        <f t="shared" si="36"/>
        <v>2</v>
      </c>
      <c r="L259" s="58">
        <v>28</v>
      </c>
      <c r="M259" s="58">
        <v>3.2</v>
      </c>
    </row>
    <row r="260" s="58" customFormat="1" ht="41.4" spans="1:13">
      <c r="A260" s="58" t="s">
        <v>3214</v>
      </c>
      <c r="B260" s="200">
        <v>259</v>
      </c>
      <c r="C260" s="204" t="s">
        <v>16</v>
      </c>
      <c r="D260" s="58" t="s">
        <v>53</v>
      </c>
      <c r="E260" s="42" t="s">
        <v>2511</v>
      </c>
      <c r="F260" s="58" t="s">
        <v>289</v>
      </c>
      <c r="G260" s="58" t="s">
        <v>2144</v>
      </c>
      <c r="H260" s="58" t="s">
        <v>2131</v>
      </c>
      <c r="I260" s="204" t="s">
        <v>22</v>
      </c>
      <c r="J260" s="237">
        <v>1</v>
      </c>
      <c r="K260" s="58">
        <f t="shared" si="36"/>
        <v>1</v>
      </c>
      <c r="L260" s="58">
        <v>1</v>
      </c>
      <c r="M260" s="58">
        <v>3.2</v>
      </c>
    </row>
    <row r="261" s="58" customFormat="1" ht="41.4" spans="1:13">
      <c r="A261" s="58" t="s">
        <v>3214</v>
      </c>
      <c r="B261" s="200">
        <v>260</v>
      </c>
      <c r="C261" s="204" t="s">
        <v>16</v>
      </c>
      <c r="D261" s="204" t="s">
        <v>89</v>
      </c>
      <c r="E261" s="42" t="s">
        <v>2511</v>
      </c>
      <c r="F261" s="58" t="s">
        <v>114</v>
      </c>
      <c r="G261" s="58" t="s">
        <v>2556</v>
      </c>
      <c r="H261" s="58" t="s">
        <v>2134</v>
      </c>
      <c r="I261" s="42" t="s">
        <v>22</v>
      </c>
      <c r="J261" s="237">
        <v>2</v>
      </c>
      <c r="K261" s="217">
        <v>0</v>
      </c>
      <c r="L261" s="58">
        <v>4</v>
      </c>
      <c r="M261" s="58">
        <v>3.2</v>
      </c>
    </row>
    <row r="262" s="58" customFormat="1" ht="41.4" spans="1:13">
      <c r="A262" s="58" t="s">
        <v>3214</v>
      </c>
      <c r="B262" s="200">
        <v>261</v>
      </c>
      <c r="C262" s="204" t="s">
        <v>16</v>
      </c>
      <c r="D262" s="204" t="s">
        <v>89</v>
      </c>
      <c r="E262" s="42" t="s">
        <v>2511</v>
      </c>
      <c r="F262" s="58" t="s">
        <v>114</v>
      </c>
      <c r="G262" s="58" t="s">
        <v>2145</v>
      </c>
      <c r="H262" s="58" t="s">
        <v>2134</v>
      </c>
      <c r="I262" s="42" t="s">
        <v>22</v>
      </c>
      <c r="J262" s="237">
        <v>3</v>
      </c>
      <c r="K262" s="217">
        <v>0</v>
      </c>
      <c r="L262" s="58">
        <v>8</v>
      </c>
      <c r="M262" s="58">
        <v>3.2</v>
      </c>
    </row>
    <row r="263" s="58" customFormat="1" ht="41.4" spans="1:13">
      <c r="A263" s="58" t="s">
        <v>3214</v>
      </c>
      <c r="B263" s="200">
        <v>262</v>
      </c>
      <c r="C263" s="204" t="s">
        <v>16</v>
      </c>
      <c r="D263" s="204" t="s">
        <v>89</v>
      </c>
      <c r="E263" s="42" t="s">
        <v>2511</v>
      </c>
      <c r="F263" s="58" t="s">
        <v>90</v>
      </c>
      <c r="G263" s="58" t="s">
        <v>3248</v>
      </c>
      <c r="H263" s="58" t="s">
        <v>2134</v>
      </c>
      <c r="I263" s="42" t="s">
        <v>22</v>
      </c>
      <c r="J263" s="237">
        <v>1</v>
      </c>
      <c r="K263" s="217">
        <v>0</v>
      </c>
      <c r="L263" s="58">
        <v>2</v>
      </c>
      <c r="M263" s="58">
        <v>3.2</v>
      </c>
    </row>
    <row r="264" s="58" customFormat="1" ht="41.4" spans="1:13">
      <c r="A264" s="58" t="s">
        <v>3214</v>
      </c>
      <c r="B264" s="200">
        <v>263</v>
      </c>
      <c r="C264" s="204" t="s">
        <v>16</v>
      </c>
      <c r="D264" s="58" t="s">
        <v>53</v>
      </c>
      <c r="E264" s="42" t="s">
        <v>2511</v>
      </c>
      <c r="F264" s="58" t="s">
        <v>55</v>
      </c>
      <c r="G264" s="58" t="s">
        <v>3229</v>
      </c>
      <c r="H264" s="58" t="s">
        <v>2136</v>
      </c>
      <c r="I264" s="204" t="s">
        <v>22</v>
      </c>
      <c r="J264" s="237">
        <v>2</v>
      </c>
      <c r="K264" s="58">
        <f t="shared" ref="K264:K267" si="37">J264</f>
        <v>2</v>
      </c>
      <c r="L264" s="58">
        <v>0.2</v>
      </c>
      <c r="M264" s="58">
        <v>3.2</v>
      </c>
    </row>
    <row r="265" s="58" customFormat="1" ht="41.4" spans="1:13">
      <c r="A265" s="58" t="s">
        <v>3214</v>
      </c>
      <c r="B265" s="200">
        <v>264</v>
      </c>
      <c r="C265" s="204" t="s">
        <v>16</v>
      </c>
      <c r="D265" s="58" t="s">
        <v>53</v>
      </c>
      <c r="E265" s="42" t="s">
        <v>2511</v>
      </c>
      <c r="F265" s="58" t="s">
        <v>55</v>
      </c>
      <c r="G265" s="58" t="s">
        <v>3244</v>
      </c>
      <c r="H265" s="58" t="s">
        <v>2136</v>
      </c>
      <c r="I265" s="204" t="s">
        <v>22</v>
      </c>
      <c r="J265" s="237">
        <v>6</v>
      </c>
      <c r="K265" s="58">
        <f t="shared" si="37"/>
        <v>6</v>
      </c>
      <c r="L265" s="58">
        <v>1</v>
      </c>
      <c r="M265" s="58">
        <v>3.2</v>
      </c>
    </row>
    <row r="266" s="58" customFormat="1" ht="41.4" spans="1:13">
      <c r="A266" s="58" t="s">
        <v>3214</v>
      </c>
      <c r="B266" s="200">
        <v>265</v>
      </c>
      <c r="C266" s="204" t="s">
        <v>16</v>
      </c>
      <c r="D266" s="58" t="s">
        <v>53</v>
      </c>
      <c r="E266" s="42" t="s">
        <v>2511</v>
      </c>
      <c r="F266" s="58" t="s">
        <v>304</v>
      </c>
      <c r="G266" s="58" t="s">
        <v>3240</v>
      </c>
      <c r="H266" s="58" t="s">
        <v>2136</v>
      </c>
      <c r="I266" s="204" t="s">
        <v>22</v>
      </c>
      <c r="J266" s="237">
        <v>1</v>
      </c>
      <c r="K266" s="58">
        <f t="shared" si="37"/>
        <v>1</v>
      </c>
      <c r="L266" s="58">
        <v>0.14</v>
      </c>
      <c r="M266" s="58">
        <v>3.2</v>
      </c>
    </row>
    <row r="267" s="58" customFormat="1" ht="41.4" spans="1:13">
      <c r="A267" s="58" t="s">
        <v>3214</v>
      </c>
      <c r="B267" s="200">
        <v>266</v>
      </c>
      <c r="C267" s="204" t="s">
        <v>16</v>
      </c>
      <c r="D267" s="58" t="s">
        <v>53</v>
      </c>
      <c r="E267" s="42" t="s">
        <v>2511</v>
      </c>
      <c r="F267" s="58" t="s">
        <v>249</v>
      </c>
      <c r="G267" s="58" t="s">
        <v>3249</v>
      </c>
      <c r="H267" s="58" t="s">
        <v>2136</v>
      </c>
      <c r="I267" s="204" t="s">
        <v>22</v>
      </c>
      <c r="J267" s="237">
        <v>1</v>
      </c>
      <c r="K267" s="58">
        <f t="shared" si="37"/>
        <v>1</v>
      </c>
      <c r="L267" s="58">
        <v>0.18</v>
      </c>
      <c r="M267" s="58">
        <v>3.2</v>
      </c>
    </row>
    <row r="268" s="58" customFormat="1" ht="69" spans="1:13">
      <c r="A268" s="58" t="s">
        <v>3214</v>
      </c>
      <c r="B268" s="200">
        <v>267</v>
      </c>
      <c r="C268" s="204" t="s">
        <v>16</v>
      </c>
      <c r="D268" s="58" t="s">
        <v>171</v>
      </c>
      <c r="E268" s="42" t="s">
        <v>2511</v>
      </c>
      <c r="F268" s="58" t="s">
        <v>172</v>
      </c>
      <c r="G268" s="58" t="s">
        <v>2557</v>
      </c>
      <c r="H268" s="58" t="s">
        <v>1874</v>
      </c>
      <c r="I268" s="204" t="s">
        <v>22</v>
      </c>
      <c r="J268" s="237">
        <v>3</v>
      </c>
      <c r="K268" s="217">
        <v>0</v>
      </c>
      <c r="L268" s="58">
        <v>0.15</v>
      </c>
      <c r="M268" s="58">
        <v>3.2</v>
      </c>
    </row>
    <row r="269" s="58" customFormat="1" ht="69" spans="1:13">
      <c r="A269" s="58" t="s">
        <v>3214</v>
      </c>
      <c r="B269" s="200">
        <v>268</v>
      </c>
      <c r="C269" s="204" t="s">
        <v>16</v>
      </c>
      <c r="D269" s="58" t="s">
        <v>171</v>
      </c>
      <c r="E269" s="42" t="s">
        <v>2511</v>
      </c>
      <c r="F269" s="58" t="s">
        <v>172</v>
      </c>
      <c r="G269" s="58" t="s">
        <v>3245</v>
      </c>
      <c r="H269" s="58" t="s">
        <v>1874</v>
      </c>
      <c r="I269" s="204" t="s">
        <v>22</v>
      </c>
      <c r="J269" s="237">
        <v>5</v>
      </c>
      <c r="K269" s="217">
        <v>0</v>
      </c>
      <c r="L269" s="58">
        <v>0.3</v>
      </c>
      <c r="M269" s="58">
        <v>3.2</v>
      </c>
    </row>
    <row r="270" s="58" customFormat="1" ht="41.4" spans="1:13">
      <c r="A270" s="58" t="s">
        <v>3214</v>
      </c>
      <c r="B270" s="200">
        <v>269</v>
      </c>
      <c r="C270" s="204" t="s">
        <v>16</v>
      </c>
      <c r="D270" s="58" t="s">
        <v>322</v>
      </c>
      <c r="E270" s="42" t="s">
        <v>2511</v>
      </c>
      <c r="F270" s="58" t="s">
        <v>323</v>
      </c>
      <c r="G270" s="58" t="s">
        <v>3230</v>
      </c>
      <c r="H270" s="58" t="s">
        <v>2141</v>
      </c>
      <c r="I270" s="58" t="s">
        <v>2124</v>
      </c>
      <c r="J270" s="58">
        <v>0.4</v>
      </c>
      <c r="K270" s="58">
        <f t="shared" ref="K270:K274" si="38">J270</f>
        <v>0.4</v>
      </c>
      <c r="L270" s="58">
        <v>1</v>
      </c>
      <c r="M270" s="58">
        <v>3.2</v>
      </c>
    </row>
    <row r="271" s="58" customFormat="1" ht="41.4" spans="1:13">
      <c r="A271" s="58" t="s">
        <v>3214</v>
      </c>
      <c r="B271" s="200">
        <v>270</v>
      </c>
      <c r="C271" s="204" t="s">
        <v>16</v>
      </c>
      <c r="D271" s="58" t="s">
        <v>322</v>
      </c>
      <c r="E271" s="42" t="s">
        <v>2511</v>
      </c>
      <c r="F271" s="58" t="s">
        <v>323</v>
      </c>
      <c r="G271" s="58" t="s">
        <v>3246</v>
      </c>
      <c r="H271" s="58" t="s">
        <v>2141</v>
      </c>
      <c r="I271" s="58" t="s">
        <v>2124</v>
      </c>
      <c r="J271" s="58">
        <v>9.3</v>
      </c>
      <c r="K271" s="58">
        <f t="shared" si="38"/>
        <v>9.3</v>
      </c>
      <c r="L271" s="58">
        <v>20</v>
      </c>
      <c r="M271" s="58">
        <v>3.2</v>
      </c>
    </row>
    <row r="272" s="58" customFormat="1" ht="55.2" spans="1:13">
      <c r="A272" s="58" t="s">
        <v>3214</v>
      </c>
      <c r="B272" s="200">
        <v>271</v>
      </c>
      <c r="C272" s="204" t="s">
        <v>16</v>
      </c>
      <c r="D272" s="58" t="s">
        <v>353</v>
      </c>
      <c r="E272" s="42" t="s">
        <v>2511</v>
      </c>
      <c r="F272" s="58" t="s">
        <v>375</v>
      </c>
      <c r="G272" s="58" t="s">
        <v>3247</v>
      </c>
      <c r="H272" s="58" t="s">
        <v>2143</v>
      </c>
      <c r="I272" s="204" t="s">
        <v>22</v>
      </c>
      <c r="J272" s="237">
        <v>2</v>
      </c>
      <c r="K272" s="58">
        <f t="shared" si="38"/>
        <v>2</v>
      </c>
      <c r="L272" s="58">
        <v>28</v>
      </c>
      <c r="M272" s="58">
        <v>3.2</v>
      </c>
    </row>
    <row r="273" s="58" customFormat="1" ht="82.8" spans="1:13">
      <c r="A273" s="58" t="s">
        <v>3214</v>
      </c>
      <c r="B273" s="200">
        <v>272</v>
      </c>
      <c r="C273" s="204" t="s">
        <v>16</v>
      </c>
      <c r="D273" s="58" t="s">
        <v>353</v>
      </c>
      <c r="E273" s="42" t="s">
        <v>2511</v>
      </c>
      <c r="F273" s="58" t="s">
        <v>370</v>
      </c>
      <c r="G273" s="58" t="s">
        <v>3242</v>
      </c>
      <c r="H273" s="58" t="s">
        <v>3243</v>
      </c>
      <c r="I273" s="204" t="s">
        <v>22</v>
      </c>
      <c r="J273" s="237">
        <v>1</v>
      </c>
      <c r="K273" s="58">
        <f t="shared" si="38"/>
        <v>1</v>
      </c>
      <c r="L273" s="58">
        <v>6</v>
      </c>
      <c r="M273" s="58">
        <v>3.2</v>
      </c>
    </row>
    <row r="274" s="58" customFormat="1" ht="41.4" spans="1:13">
      <c r="A274" s="58" t="s">
        <v>3214</v>
      </c>
      <c r="B274" s="200">
        <v>273</v>
      </c>
      <c r="C274" s="204" t="s">
        <v>16</v>
      </c>
      <c r="D274" s="58" t="s">
        <v>53</v>
      </c>
      <c r="E274" s="42" t="s">
        <v>2511</v>
      </c>
      <c r="F274" s="58" t="s">
        <v>289</v>
      </c>
      <c r="G274" s="58" t="s">
        <v>2144</v>
      </c>
      <c r="H274" s="58" t="s">
        <v>2131</v>
      </c>
      <c r="I274" s="204" t="s">
        <v>22</v>
      </c>
      <c r="J274" s="237">
        <v>1</v>
      </c>
      <c r="K274" s="58">
        <f t="shared" si="38"/>
        <v>1</v>
      </c>
      <c r="L274" s="58">
        <v>1</v>
      </c>
      <c r="M274" s="58">
        <v>3.2</v>
      </c>
    </row>
    <row r="275" s="58" customFormat="1" ht="41.4" spans="1:13">
      <c r="A275" s="58" t="s">
        <v>3214</v>
      </c>
      <c r="B275" s="200">
        <v>274</v>
      </c>
      <c r="C275" s="204" t="s">
        <v>16</v>
      </c>
      <c r="D275" s="204" t="s">
        <v>89</v>
      </c>
      <c r="E275" s="42" t="s">
        <v>2511</v>
      </c>
      <c r="F275" s="58" t="s">
        <v>114</v>
      </c>
      <c r="G275" s="58" t="s">
        <v>2556</v>
      </c>
      <c r="H275" s="58" t="s">
        <v>2134</v>
      </c>
      <c r="I275" s="42" t="s">
        <v>22</v>
      </c>
      <c r="J275" s="237">
        <v>2</v>
      </c>
      <c r="K275" s="217">
        <v>0</v>
      </c>
      <c r="L275" s="58">
        <v>4</v>
      </c>
      <c r="M275" s="58">
        <v>3.2</v>
      </c>
    </row>
    <row r="276" s="58" customFormat="1" ht="41.4" spans="1:13">
      <c r="A276" s="58" t="s">
        <v>3214</v>
      </c>
      <c r="B276" s="200">
        <v>275</v>
      </c>
      <c r="C276" s="204" t="s">
        <v>16</v>
      </c>
      <c r="D276" s="204" t="s">
        <v>89</v>
      </c>
      <c r="E276" s="42" t="s">
        <v>2511</v>
      </c>
      <c r="F276" s="58" t="s">
        <v>114</v>
      </c>
      <c r="G276" s="58" t="s">
        <v>2145</v>
      </c>
      <c r="H276" s="58" t="s">
        <v>2134</v>
      </c>
      <c r="I276" s="42" t="s">
        <v>22</v>
      </c>
      <c r="J276" s="237">
        <v>3</v>
      </c>
      <c r="K276" s="217">
        <v>0</v>
      </c>
      <c r="L276" s="58">
        <v>8</v>
      </c>
      <c r="M276" s="58">
        <v>3.2</v>
      </c>
    </row>
    <row r="277" s="58" customFormat="1" ht="41.4" spans="1:13">
      <c r="A277" s="58" t="s">
        <v>3214</v>
      </c>
      <c r="B277" s="200">
        <v>276</v>
      </c>
      <c r="C277" s="204" t="s">
        <v>16</v>
      </c>
      <c r="D277" s="204" t="s">
        <v>89</v>
      </c>
      <c r="E277" s="42" t="s">
        <v>2511</v>
      </c>
      <c r="F277" s="58" t="s">
        <v>90</v>
      </c>
      <c r="G277" s="58" t="s">
        <v>3248</v>
      </c>
      <c r="H277" s="58" t="s">
        <v>2134</v>
      </c>
      <c r="I277" s="42" t="s">
        <v>22</v>
      </c>
      <c r="J277" s="237">
        <v>1</v>
      </c>
      <c r="K277" s="217">
        <v>0</v>
      </c>
      <c r="L277" s="58">
        <v>2</v>
      </c>
      <c r="M277" s="58">
        <v>3.2</v>
      </c>
    </row>
    <row r="278" s="58" customFormat="1" ht="41.4" spans="1:13">
      <c r="A278" s="58" t="s">
        <v>3214</v>
      </c>
      <c r="B278" s="200">
        <v>277</v>
      </c>
      <c r="C278" s="204" t="s">
        <v>16</v>
      </c>
      <c r="D278" s="58" t="s">
        <v>53</v>
      </c>
      <c r="E278" s="42" t="s">
        <v>2511</v>
      </c>
      <c r="F278" s="58" t="s">
        <v>55</v>
      </c>
      <c r="G278" s="58" t="s">
        <v>3229</v>
      </c>
      <c r="H278" s="58" t="s">
        <v>2136</v>
      </c>
      <c r="I278" s="204" t="s">
        <v>22</v>
      </c>
      <c r="J278" s="237">
        <v>2</v>
      </c>
      <c r="K278" s="58">
        <f t="shared" ref="K278:K281" si="39">J278</f>
        <v>2</v>
      </c>
      <c r="L278" s="58">
        <v>0.2</v>
      </c>
      <c r="M278" s="58">
        <v>3.2</v>
      </c>
    </row>
    <row r="279" s="58" customFormat="1" ht="41.4" spans="1:13">
      <c r="A279" s="58" t="s">
        <v>3214</v>
      </c>
      <c r="B279" s="200">
        <v>278</v>
      </c>
      <c r="C279" s="204" t="s">
        <v>16</v>
      </c>
      <c r="D279" s="58" t="s">
        <v>53</v>
      </c>
      <c r="E279" s="42" t="s">
        <v>2511</v>
      </c>
      <c r="F279" s="58" t="s">
        <v>55</v>
      </c>
      <c r="G279" s="58" t="s">
        <v>3244</v>
      </c>
      <c r="H279" s="58" t="s">
        <v>2136</v>
      </c>
      <c r="I279" s="204" t="s">
        <v>22</v>
      </c>
      <c r="J279" s="237">
        <v>6</v>
      </c>
      <c r="K279" s="58">
        <f t="shared" si="39"/>
        <v>6</v>
      </c>
      <c r="L279" s="58">
        <v>1</v>
      </c>
      <c r="M279" s="58">
        <v>3.2</v>
      </c>
    </row>
    <row r="280" s="58" customFormat="1" ht="41.4" spans="1:13">
      <c r="A280" s="58" t="s">
        <v>3214</v>
      </c>
      <c r="B280" s="200">
        <v>279</v>
      </c>
      <c r="C280" s="204" t="s">
        <v>16</v>
      </c>
      <c r="D280" s="58" t="s">
        <v>53</v>
      </c>
      <c r="E280" s="42" t="s">
        <v>2511</v>
      </c>
      <c r="F280" s="58" t="s">
        <v>304</v>
      </c>
      <c r="G280" s="58" t="s">
        <v>3240</v>
      </c>
      <c r="H280" s="58" t="s">
        <v>2136</v>
      </c>
      <c r="I280" s="204" t="s">
        <v>22</v>
      </c>
      <c r="J280" s="237">
        <v>1</v>
      </c>
      <c r="K280" s="58">
        <f t="shared" si="39"/>
        <v>1</v>
      </c>
      <c r="L280" s="58">
        <v>0.14</v>
      </c>
      <c r="M280" s="58">
        <v>3.2</v>
      </c>
    </row>
    <row r="281" s="58" customFormat="1" ht="41.4" spans="1:13">
      <c r="A281" s="58" t="s">
        <v>3214</v>
      </c>
      <c r="B281" s="200">
        <v>280</v>
      </c>
      <c r="C281" s="204" t="s">
        <v>16</v>
      </c>
      <c r="D281" s="58" t="s">
        <v>53</v>
      </c>
      <c r="E281" s="42" t="s">
        <v>2511</v>
      </c>
      <c r="F281" s="58" t="s">
        <v>249</v>
      </c>
      <c r="G281" s="58" t="s">
        <v>3249</v>
      </c>
      <c r="H281" s="58" t="s">
        <v>2136</v>
      </c>
      <c r="I281" s="204" t="s">
        <v>22</v>
      </c>
      <c r="J281" s="237">
        <v>1</v>
      </c>
      <c r="K281" s="58">
        <f t="shared" si="39"/>
        <v>1</v>
      </c>
      <c r="L281" s="58">
        <v>0.18</v>
      </c>
      <c r="M281" s="58">
        <v>3.2</v>
      </c>
    </row>
    <row r="282" s="58" customFormat="1" ht="69" spans="1:13">
      <c r="A282" s="58" t="s">
        <v>3214</v>
      </c>
      <c r="B282" s="200">
        <v>281</v>
      </c>
      <c r="C282" s="204" t="s">
        <v>16</v>
      </c>
      <c r="D282" s="58" t="s">
        <v>171</v>
      </c>
      <c r="E282" s="42" t="s">
        <v>2511</v>
      </c>
      <c r="F282" s="58" t="s">
        <v>172</v>
      </c>
      <c r="G282" s="58" t="s">
        <v>2557</v>
      </c>
      <c r="H282" s="58" t="s">
        <v>1874</v>
      </c>
      <c r="I282" s="204" t="s">
        <v>22</v>
      </c>
      <c r="J282" s="237">
        <v>3</v>
      </c>
      <c r="K282" s="217">
        <v>0</v>
      </c>
      <c r="L282" s="58">
        <v>0.15</v>
      </c>
      <c r="M282" s="58">
        <v>3.2</v>
      </c>
    </row>
    <row r="283" s="58" customFormat="1" ht="69" spans="1:13">
      <c r="A283" s="58" t="s">
        <v>3214</v>
      </c>
      <c r="B283" s="200">
        <v>282</v>
      </c>
      <c r="C283" s="204" t="s">
        <v>16</v>
      </c>
      <c r="D283" s="58" t="s">
        <v>171</v>
      </c>
      <c r="E283" s="42" t="s">
        <v>2511</v>
      </c>
      <c r="F283" s="58" t="s">
        <v>172</v>
      </c>
      <c r="G283" s="58" t="s">
        <v>3245</v>
      </c>
      <c r="H283" s="58" t="s">
        <v>1874</v>
      </c>
      <c r="I283" s="204" t="s">
        <v>22</v>
      </c>
      <c r="J283" s="237">
        <v>5</v>
      </c>
      <c r="K283" s="217">
        <v>0</v>
      </c>
      <c r="L283" s="58">
        <v>0.3</v>
      </c>
      <c r="M283" s="58">
        <v>3.2</v>
      </c>
    </row>
    <row r="284" s="58" customFormat="1" ht="41.4" spans="1:13">
      <c r="A284" s="58" t="s">
        <v>3214</v>
      </c>
      <c r="B284" s="200">
        <v>283</v>
      </c>
      <c r="C284" s="204" t="s">
        <v>16</v>
      </c>
      <c r="D284" s="58" t="s">
        <v>322</v>
      </c>
      <c r="E284" s="42" t="s">
        <v>2511</v>
      </c>
      <c r="F284" s="58" t="s">
        <v>323</v>
      </c>
      <c r="G284" s="58" t="s">
        <v>3230</v>
      </c>
      <c r="H284" s="58" t="s">
        <v>2141</v>
      </c>
      <c r="I284" s="58" t="s">
        <v>2124</v>
      </c>
      <c r="J284" s="58">
        <v>0.4</v>
      </c>
      <c r="K284" s="58">
        <f t="shared" ref="K284:K288" si="40">J284</f>
        <v>0.4</v>
      </c>
      <c r="L284" s="58">
        <v>1</v>
      </c>
      <c r="M284" s="58">
        <v>3.2</v>
      </c>
    </row>
    <row r="285" s="58" customFormat="1" ht="41.4" spans="1:13">
      <c r="A285" s="58" t="s">
        <v>3214</v>
      </c>
      <c r="B285" s="200">
        <v>284</v>
      </c>
      <c r="C285" s="204" t="s">
        <v>16</v>
      </c>
      <c r="D285" s="58" t="s">
        <v>322</v>
      </c>
      <c r="E285" s="42" t="s">
        <v>2511</v>
      </c>
      <c r="F285" s="58" t="s">
        <v>323</v>
      </c>
      <c r="G285" s="58" t="s">
        <v>3246</v>
      </c>
      <c r="H285" s="58" t="s">
        <v>2141</v>
      </c>
      <c r="I285" s="58" t="s">
        <v>2124</v>
      </c>
      <c r="J285" s="58">
        <v>8</v>
      </c>
      <c r="K285" s="58">
        <f t="shared" si="40"/>
        <v>8</v>
      </c>
      <c r="L285" s="58">
        <v>18</v>
      </c>
      <c r="M285" s="58">
        <v>3.2</v>
      </c>
    </row>
    <row r="286" s="58" customFormat="1" ht="55.2" spans="1:13">
      <c r="A286" s="58" t="s">
        <v>3214</v>
      </c>
      <c r="B286" s="200">
        <v>285</v>
      </c>
      <c r="C286" s="204" t="s">
        <v>16</v>
      </c>
      <c r="D286" s="58" t="s">
        <v>353</v>
      </c>
      <c r="E286" s="42" t="s">
        <v>2511</v>
      </c>
      <c r="F286" s="58" t="s">
        <v>375</v>
      </c>
      <c r="G286" s="58" t="s">
        <v>3247</v>
      </c>
      <c r="H286" s="58" t="s">
        <v>2143</v>
      </c>
      <c r="I286" s="204" t="s">
        <v>22</v>
      </c>
      <c r="J286" s="237">
        <v>2</v>
      </c>
      <c r="K286" s="58">
        <f t="shared" si="40"/>
        <v>2</v>
      </c>
      <c r="L286" s="58">
        <v>28</v>
      </c>
      <c r="M286" s="58">
        <v>3.2</v>
      </c>
    </row>
    <row r="287" s="58" customFormat="1" ht="82.8" spans="1:13">
      <c r="A287" s="58" t="s">
        <v>3214</v>
      </c>
      <c r="B287" s="200">
        <v>286</v>
      </c>
      <c r="C287" s="204" t="s">
        <v>16</v>
      </c>
      <c r="D287" s="58" t="s">
        <v>353</v>
      </c>
      <c r="E287" s="42" t="s">
        <v>2511</v>
      </c>
      <c r="F287" s="58" t="s">
        <v>370</v>
      </c>
      <c r="G287" s="58" t="s">
        <v>3242</v>
      </c>
      <c r="H287" s="58" t="s">
        <v>3243</v>
      </c>
      <c r="I287" s="204" t="s">
        <v>22</v>
      </c>
      <c r="J287" s="237">
        <v>1</v>
      </c>
      <c r="K287" s="58">
        <f t="shared" si="40"/>
        <v>1</v>
      </c>
      <c r="L287" s="58">
        <v>6</v>
      </c>
      <c r="M287" s="58">
        <v>3.2</v>
      </c>
    </row>
    <row r="288" s="58" customFormat="1" ht="41.4" spans="1:13">
      <c r="A288" s="58" t="s">
        <v>3214</v>
      </c>
      <c r="B288" s="200">
        <v>287</v>
      </c>
      <c r="C288" s="204" t="s">
        <v>16</v>
      </c>
      <c r="D288" s="58" t="s">
        <v>53</v>
      </c>
      <c r="E288" s="42" t="s">
        <v>2511</v>
      </c>
      <c r="F288" s="58" t="s">
        <v>289</v>
      </c>
      <c r="G288" s="58" t="s">
        <v>2555</v>
      </c>
      <c r="H288" s="58" t="s">
        <v>2131</v>
      </c>
      <c r="I288" s="204" t="s">
        <v>22</v>
      </c>
      <c r="J288" s="237">
        <v>1</v>
      </c>
      <c r="K288" s="58">
        <f t="shared" si="40"/>
        <v>1</v>
      </c>
      <c r="L288" s="58">
        <v>0.28</v>
      </c>
      <c r="M288" s="58">
        <v>3.2</v>
      </c>
    </row>
    <row r="289" s="58" customFormat="1" ht="41.4" spans="1:13">
      <c r="A289" s="58" t="s">
        <v>3214</v>
      </c>
      <c r="B289" s="200">
        <v>288</v>
      </c>
      <c r="C289" s="204" t="s">
        <v>16</v>
      </c>
      <c r="D289" s="204" t="s">
        <v>89</v>
      </c>
      <c r="E289" s="42" t="s">
        <v>2511</v>
      </c>
      <c r="F289" s="58" t="s">
        <v>114</v>
      </c>
      <c r="G289" s="58" t="s">
        <v>2556</v>
      </c>
      <c r="H289" s="58" t="s">
        <v>2134</v>
      </c>
      <c r="I289" s="42" t="s">
        <v>22</v>
      </c>
      <c r="J289" s="237">
        <v>4</v>
      </c>
      <c r="K289" s="217">
        <v>0</v>
      </c>
      <c r="L289" s="58">
        <v>8</v>
      </c>
      <c r="M289" s="58">
        <v>3.2</v>
      </c>
    </row>
    <row r="290" s="58" customFormat="1" ht="41.4" spans="1:13">
      <c r="A290" s="58" t="s">
        <v>3214</v>
      </c>
      <c r="B290" s="200">
        <v>289</v>
      </c>
      <c r="C290" s="204" t="s">
        <v>16</v>
      </c>
      <c r="D290" s="204" t="s">
        <v>89</v>
      </c>
      <c r="E290" s="42" t="s">
        <v>2511</v>
      </c>
      <c r="F290" s="58" t="s">
        <v>114</v>
      </c>
      <c r="G290" s="58" t="s">
        <v>2543</v>
      </c>
      <c r="H290" s="58" t="s">
        <v>2134</v>
      </c>
      <c r="I290" s="42" t="s">
        <v>22</v>
      </c>
      <c r="J290" s="237">
        <v>1</v>
      </c>
      <c r="K290" s="217">
        <v>0</v>
      </c>
      <c r="L290" s="58">
        <v>4</v>
      </c>
      <c r="M290" s="58">
        <v>3.2</v>
      </c>
    </row>
    <row r="291" s="58" customFormat="1" ht="41.4" spans="1:13">
      <c r="A291" s="58" t="s">
        <v>3214</v>
      </c>
      <c r="B291" s="200">
        <v>290</v>
      </c>
      <c r="C291" s="204" t="s">
        <v>16</v>
      </c>
      <c r="D291" s="204" t="s">
        <v>89</v>
      </c>
      <c r="E291" s="42" t="s">
        <v>2511</v>
      </c>
      <c r="F291" s="58" t="s">
        <v>90</v>
      </c>
      <c r="G291" s="58" t="s">
        <v>3248</v>
      </c>
      <c r="H291" s="58" t="s">
        <v>2134</v>
      </c>
      <c r="I291" s="42" t="s">
        <v>22</v>
      </c>
      <c r="J291" s="237">
        <v>1</v>
      </c>
      <c r="K291" s="217">
        <v>0</v>
      </c>
      <c r="L291" s="58">
        <v>2</v>
      </c>
      <c r="M291" s="58">
        <v>3.2</v>
      </c>
    </row>
    <row r="292" s="58" customFormat="1" ht="41.4" spans="1:13">
      <c r="A292" s="58" t="s">
        <v>3214</v>
      </c>
      <c r="B292" s="200">
        <v>291</v>
      </c>
      <c r="C292" s="204" t="s">
        <v>16</v>
      </c>
      <c r="D292" s="58" t="s">
        <v>53</v>
      </c>
      <c r="E292" s="42" t="s">
        <v>2511</v>
      </c>
      <c r="F292" s="58" t="s">
        <v>55</v>
      </c>
      <c r="G292" s="58" t="s">
        <v>3229</v>
      </c>
      <c r="H292" s="58" t="s">
        <v>2136</v>
      </c>
      <c r="I292" s="204" t="s">
        <v>22</v>
      </c>
      <c r="J292" s="237">
        <v>8</v>
      </c>
      <c r="K292" s="58">
        <f t="shared" ref="K292:K295" si="41">J292</f>
        <v>8</v>
      </c>
      <c r="L292" s="58">
        <v>1</v>
      </c>
      <c r="M292" s="58">
        <v>3.2</v>
      </c>
    </row>
    <row r="293" s="58" customFormat="1" ht="41.4" spans="1:13">
      <c r="A293" s="58" t="s">
        <v>3214</v>
      </c>
      <c r="B293" s="200">
        <v>292</v>
      </c>
      <c r="C293" s="204" t="s">
        <v>16</v>
      </c>
      <c r="D293" s="58" t="s">
        <v>53</v>
      </c>
      <c r="E293" s="42" t="s">
        <v>2511</v>
      </c>
      <c r="F293" s="58" t="s">
        <v>304</v>
      </c>
      <c r="G293" s="58" t="s">
        <v>3240</v>
      </c>
      <c r="H293" s="58" t="s">
        <v>2136</v>
      </c>
      <c r="I293" s="204" t="s">
        <v>22</v>
      </c>
      <c r="J293" s="237">
        <v>1</v>
      </c>
      <c r="K293" s="58">
        <f t="shared" si="41"/>
        <v>1</v>
      </c>
      <c r="L293" s="58">
        <v>0.14</v>
      </c>
      <c r="M293" s="58">
        <v>3.2</v>
      </c>
    </row>
    <row r="294" s="58" customFormat="1" ht="41.4" spans="1:13">
      <c r="A294" s="58" t="s">
        <v>3214</v>
      </c>
      <c r="B294" s="200">
        <v>293</v>
      </c>
      <c r="C294" s="204" t="s">
        <v>16</v>
      </c>
      <c r="D294" s="58" t="s">
        <v>53</v>
      </c>
      <c r="E294" s="42" t="s">
        <v>2511</v>
      </c>
      <c r="F294" s="58" t="s">
        <v>304</v>
      </c>
      <c r="G294" s="58" t="s">
        <v>2545</v>
      </c>
      <c r="H294" s="58" t="s">
        <v>2136</v>
      </c>
      <c r="I294" s="204" t="s">
        <v>22</v>
      </c>
      <c r="J294" s="237">
        <v>2</v>
      </c>
      <c r="K294" s="58">
        <f t="shared" si="41"/>
        <v>2</v>
      </c>
      <c r="L294" s="58">
        <v>1</v>
      </c>
      <c r="M294" s="58">
        <v>3.2</v>
      </c>
    </row>
    <row r="295" s="58" customFormat="1" ht="41.4" spans="1:13">
      <c r="A295" s="58" t="s">
        <v>3214</v>
      </c>
      <c r="B295" s="200">
        <v>294</v>
      </c>
      <c r="C295" s="204" t="s">
        <v>16</v>
      </c>
      <c r="D295" s="58" t="s">
        <v>53</v>
      </c>
      <c r="E295" s="42" t="s">
        <v>2511</v>
      </c>
      <c r="F295" s="58" t="s">
        <v>249</v>
      </c>
      <c r="G295" s="58" t="s">
        <v>3232</v>
      </c>
      <c r="H295" s="58" t="s">
        <v>2136</v>
      </c>
      <c r="I295" s="204" t="s">
        <v>22</v>
      </c>
      <c r="J295" s="237">
        <v>1</v>
      </c>
      <c r="K295" s="58">
        <f t="shared" si="41"/>
        <v>1</v>
      </c>
      <c r="L295" s="58">
        <v>0.19</v>
      </c>
      <c r="M295" s="58">
        <v>3.2</v>
      </c>
    </row>
    <row r="296" s="58" customFormat="1" ht="69" spans="1:13">
      <c r="A296" s="58" t="s">
        <v>3214</v>
      </c>
      <c r="B296" s="200">
        <v>295</v>
      </c>
      <c r="C296" s="204" t="s">
        <v>16</v>
      </c>
      <c r="D296" s="58" t="s">
        <v>171</v>
      </c>
      <c r="E296" s="42" t="s">
        <v>2511</v>
      </c>
      <c r="F296" s="58" t="s">
        <v>172</v>
      </c>
      <c r="G296" s="58" t="s">
        <v>2557</v>
      </c>
      <c r="H296" s="58" t="s">
        <v>1874</v>
      </c>
      <c r="I296" s="204" t="s">
        <v>22</v>
      </c>
      <c r="J296" s="237">
        <v>6</v>
      </c>
      <c r="K296" s="217">
        <v>0</v>
      </c>
      <c r="L296" s="58">
        <v>0.3</v>
      </c>
      <c r="M296" s="58">
        <v>3.2</v>
      </c>
    </row>
    <row r="297" s="58" customFormat="1" ht="41.4" spans="1:13">
      <c r="A297" s="58" t="s">
        <v>3214</v>
      </c>
      <c r="B297" s="200">
        <v>296</v>
      </c>
      <c r="C297" s="204" t="s">
        <v>16</v>
      </c>
      <c r="D297" s="58" t="s">
        <v>322</v>
      </c>
      <c r="E297" s="42" t="s">
        <v>2511</v>
      </c>
      <c r="F297" s="58" t="s">
        <v>323</v>
      </c>
      <c r="G297" s="58" t="s">
        <v>3230</v>
      </c>
      <c r="H297" s="58" t="s">
        <v>2141</v>
      </c>
      <c r="I297" s="58" t="s">
        <v>2124</v>
      </c>
      <c r="J297" s="58">
        <v>17.4</v>
      </c>
      <c r="K297" s="58">
        <f t="shared" ref="K297:K300" si="42">J297</f>
        <v>17.4</v>
      </c>
      <c r="L297" s="58">
        <v>28</v>
      </c>
      <c r="M297" s="58">
        <v>3.2</v>
      </c>
    </row>
    <row r="298" s="58" customFormat="1" ht="41.4" spans="1:13">
      <c r="A298" s="58" t="s">
        <v>3214</v>
      </c>
      <c r="B298" s="200">
        <v>297</v>
      </c>
      <c r="C298" s="204" t="s">
        <v>16</v>
      </c>
      <c r="D298" s="58" t="s">
        <v>322</v>
      </c>
      <c r="E298" s="42" t="s">
        <v>2511</v>
      </c>
      <c r="F298" s="58" t="s">
        <v>323</v>
      </c>
      <c r="G298" s="58" t="s">
        <v>1634</v>
      </c>
      <c r="H298" s="58" t="s">
        <v>2141</v>
      </c>
      <c r="I298" s="58" t="s">
        <v>2124</v>
      </c>
      <c r="J298" s="58">
        <v>15.7</v>
      </c>
      <c r="K298" s="58">
        <f t="shared" si="42"/>
        <v>15.7</v>
      </c>
      <c r="L298" s="58">
        <v>51</v>
      </c>
      <c r="M298" s="58">
        <v>3.2</v>
      </c>
    </row>
    <row r="299" s="58" customFormat="1" ht="82.8" spans="1:13">
      <c r="A299" s="58" t="s">
        <v>3214</v>
      </c>
      <c r="B299" s="200">
        <v>298</v>
      </c>
      <c r="C299" s="204" t="s">
        <v>16</v>
      </c>
      <c r="D299" s="58" t="s">
        <v>353</v>
      </c>
      <c r="E299" s="42" t="s">
        <v>2511</v>
      </c>
      <c r="F299" s="58" t="s">
        <v>370</v>
      </c>
      <c r="G299" s="58" t="s">
        <v>3242</v>
      </c>
      <c r="H299" s="58" t="s">
        <v>3243</v>
      </c>
      <c r="I299" s="204" t="s">
        <v>22</v>
      </c>
      <c r="J299" s="237">
        <v>1</v>
      </c>
      <c r="K299" s="58">
        <f t="shared" si="42"/>
        <v>1</v>
      </c>
      <c r="L299" s="58">
        <v>6</v>
      </c>
      <c r="M299" s="58">
        <v>3.2</v>
      </c>
    </row>
    <row r="300" s="58" customFormat="1" ht="41.4" spans="1:13">
      <c r="A300" s="58" t="s">
        <v>3214</v>
      </c>
      <c r="B300" s="200">
        <v>299</v>
      </c>
      <c r="C300" s="204" t="s">
        <v>16</v>
      </c>
      <c r="D300" s="58" t="s">
        <v>53</v>
      </c>
      <c r="E300" s="42" t="s">
        <v>2511</v>
      </c>
      <c r="F300" s="58" t="s">
        <v>289</v>
      </c>
      <c r="G300" s="58" t="s">
        <v>2555</v>
      </c>
      <c r="H300" s="58" t="s">
        <v>2131</v>
      </c>
      <c r="I300" s="204" t="s">
        <v>22</v>
      </c>
      <c r="J300" s="237">
        <v>1</v>
      </c>
      <c r="K300" s="58">
        <f t="shared" si="42"/>
        <v>1</v>
      </c>
      <c r="L300" s="58">
        <v>0.28</v>
      </c>
      <c r="M300" s="58">
        <v>3.2</v>
      </c>
    </row>
    <row r="301" s="58" customFormat="1" ht="41.4" spans="1:13">
      <c r="A301" s="58" t="s">
        <v>3214</v>
      </c>
      <c r="B301" s="200">
        <v>300</v>
      </c>
      <c r="C301" s="204" t="s">
        <v>16</v>
      </c>
      <c r="D301" s="204" t="s">
        <v>89</v>
      </c>
      <c r="E301" s="42" t="s">
        <v>2511</v>
      </c>
      <c r="F301" s="58" t="s">
        <v>114</v>
      </c>
      <c r="G301" s="58" t="s">
        <v>2556</v>
      </c>
      <c r="H301" s="58" t="s">
        <v>2134</v>
      </c>
      <c r="I301" s="42" t="s">
        <v>22</v>
      </c>
      <c r="J301" s="237">
        <v>5</v>
      </c>
      <c r="K301" s="217">
        <v>0</v>
      </c>
      <c r="L301" s="58">
        <v>10</v>
      </c>
      <c r="M301" s="58">
        <v>3.2</v>
      </c>
    </row>
    <row r="302" s="58" customFormat="1" ht="41.4" spans="1:13">
      <c r="A302" s="58" t="s">
        <v>3214</v>
      </c>
      <c r="B302" s="200">
        <v>301</v>
      </c>
      <c r="C302" s="204" t="s">
        <v>16</v>
      </c>
      <c r="D302" s="204" t="s">
        <v>89</v>
      </c>
      <c r="E302" s="42" t="s">
        <v>2511</v>
      </c>
      <c r="F302" s="58" t="s">
        <v>114</v>
      </c>
      <c r="G302" s="58" t="s">
        <v>2543</v>
      </c>
      <c r="H302" s="58" t="s">
        <v>2134</v>
      </c>
      <c r="I302" s="42" t="s">
        <v>22</v>
      </c>
      <c r="J302" s="237">
        <v>1</v>
      </c>
      <c r="K302" s="217">
        <v>0</v>
      </c>
      <c r="L302" s="58">
        <v>4</v>
      </c>
      <c r="M302" s="58">
        <v>3.2</v>
      </c>
    </row>
    <row r="303" s="58" customFormat="1" ht="41.4" spans="1:13">
      <c r="A303" s="58" t="s">
        <v>3214</v>
      </c>
      <c r="B303" s="200">
        <v>302</v>
      </c>
      <c r="C303" s="204" t="s">
        <v>16</v>
      </c>
      <c r="D303" s="204" t="s">
        <v>89</v>
      </c>
      <c r="E303" s="42" t="s">
        <v>2511</v>
      </c>
      <c r="F303" s="58" t="s">
        <v>114</v>
      </c>
      <c r="G303" s="58" t="s">
        <v>3239</v>
      </c>
      <c r="H303" s="58" t="s">
        <v>2134</v>
      </c>
      <c r="I303" s="42" t="s">
        <v>22</v>
      </c>
      <c r="J303" s="237">
        <v>1</v>
      </c>
      <c r="K303" s="217">
        <v>0</v>
      </c>
      <c r="L303" s="58">
        <v>11</v>
      </c>
      <c r="M303" s="58">
        <v>3.2</v>
      </c>
    </row>
    <row r="304" s="58" customFormat="1" ht="41.4" spans="1:13">
      <c r="A304" s="58" t="s">
        <v>3214</v>
      </c>
      <c r="B304" s="200">
        <v>303</v>
      </c>
      <c r="C304" s="204" t="s">
        <v>16</v>
      </c>
      <c r="D304" s="58" t="s">
        <v>53</v>
      </c>
      <c r="E304" s="42" t="s">
        <v>2511</v>
      </c>
      <c r="F304" s="58" t="s">
        <v>55</v>
      </c>
      <c r="G304" s="58" t="s">
        <v>3229</v>
      </c>
      <c r="H304" s="58" t="s">
        <v>2136</v>
      </c>
      <c r="I304" s="204" t="s">
        <v>22</v>
      </c>
      <c r="J304" s="237">
        <v>9</v>
      </c>
      <c r="K304" s="58">
        <f t="shared" ref="K304:K306" si="43">J304</f>
        <v>9</v>
      </c>
      <c r="L304" s="58">
        <v>1</v>
      </c>
      <c r="M304" s="58">
        <v>3.2</v>
      </c>
    </row>
    <row r="305" s="58" customFormat="1" ht="41.4" spans="1:13">
      <c r="A305" s="58" t="s">
        <v>3214</v>
      </c>
      <c r="B305" s="200">
        <v>304</v>
      </c>
      <c r="C305" s="204" t="s">
        <v>16</v>
      </c>
      <c r="D305" s="58" t="s">
        <v>53</v>
      </c>
      <c r="E305" s="42" t="s">
        <v>2511</v>
      </c>
      <c r="F305" s="58" t="s">
        <v>304</v>
      </c>
      <c r="G305" s="58" t="s">
        <v>3240</v>
      </c>
      <c r="H305" s="58" t="s">
        <v>2136</v>
      </c>
      <c r="I305" s="204" t="s">
        <v>22</v>
      </c>
      <c r="J305" s="237">
        <v>1</v>
      </c>
      <c r="K305" s="58">
        <f t="shared" si="43"/>
        <v>1</v>
      </c>
      <c r="L305" s="58">
        <v>0.14</v>
      </c>
      <c r="M305" s="58">
        <v>3.2</v>
      </c>
    </row>
    <row r="306" s="58" customFormat="1" ht="41.4" spans="1:13">
      <c r="A306" s="58" t="s">
        <v>3214</v>
      </c>
      <c r="B306" s="200">
        <v>305</v>
      </c>
      <c r="C306" s="204" t="s">
        <v>16</v>
      </c>
      <c r="D306" s="58" t="s">
        <v>53</v>
      </c>
      <c r="E306" s="42" t="s">
        <v>2511</v>
      </c>
      <c r="F306" s="58" t="s">
        <v>249</v>
      </c>
      <c r="G306" s="58" t="s">
        <v>3232</v>
      </c>
      <c r="H306" s="58" t="s">
        <v>2136</v>
      </c>
      <c r="I306" s="204" t="s">
        <v>22</v>
      </c>
      <c r="J306" s="237">
        <v>1</v>
      </c>
      <c r="K306" s="58">
        <f t="shared" si="43"/>
        <v>1</v>
      </c>
      <c r="L306" s="58">
        <v>0.19</v>
      </c>
      <c r="M306" s="58">
        <v>3.2</v>
      </c>
    </row>
    <row r="307" s="58" customFormat="1" ht="69" spans="1:13">
      <c r="A307" s="58" t="s">
        <v>3214</v>
      </c>
      <c r="B307" s="200">
        <v>306</v>
      </c>
      <c r="C307" s="204" t="s">
        <v>16</v>
      </c>
      <c r="D307" s="58" t="s">
        <v>171</v>
      </c>
      <c r="E307" s="42" t="s">
        <v>2511</v>
      </c>
      <c r="F307" s="58" t="s">
        <v>172</v>
      </c>
      <c r="G307" s="58" t="s">
        <v>2557</v>
      </c>
      <c r="H307" s="58" t="s">
        <v>1874</v>
      </c>
      <c r="I307" s="204" t="s">
        <v>22</v>
      </c>
      <c r="J307" s="237">
        <v>7</v>
      </c>
      <c r="K307" s="217">
        <v>0</v>
      </c>
      <c r="L307" s="58">
        <v>0.35</v>
      </c>
      <c r="M307" s="58">
        <v>3.2</v>
      </c>
    </row>
    <row r="308" s="58" customFormat="1" ht="55.2" spans="1:13">
      <c r="A308" s="58" t="s">
        <v>3214</v>
      </c>
      <c r="B308" s="200">
        <v>307</v>
      </c>
      <c r="C308" s="204" t="s">
        <v>16</v>
      </c>
      <c r="D308" s="58" t="s">
        <v>171</v>
      </c>
      <c r="E308" s="42" t="s">
        <v>2511</v>
      </c>
      <c r="F308" s="58" t="s">
        <v>172</v>
      </c>
      <c r="G308" s="58" t="s">
        <v>2558</v>
      </c>
      <c r="H308" s="58" t="s">
        <v>1874</v>
      </c>
      <c r="I308" s="204" t="s">
        <v>22</v>
      </c>
      <c r="J308" s="237">
        <v>1</v>
      </c>
      <c r="K308" s="217">
        <v>0</v>
      </c>
      <c r="L308" s="58">
        <v>0.22</v>
      </c>
      <c r="M308" s="58">
        <v>3.2</v>
      </c>
    </row>
    <row r="309" s="58" customFormat="1" ht="41.4" spans="1:13">
      <c r="A309" s="58" t="s">
        <v>3214</v>
      </c>
      <c r="B309" s="200">
        <v>308</v>
      </c>
      <c r="C309" s="204" t="s">
        <v>16</v>
      </c>
      <c r="D309" s="58" t="s">
        <v>322</v>
      </c>
      <c r="E309" s="42" t="s">
        <v>2511</v>
      </c>
      <c r="F309" s="58" t="s">
        <v>323</v>
      </c>
      <c r="G309" s="58" t="s">
        <v>3230</v>
      </c>
      <c r="H309" s="58" t="s">
        <v>2141</v>
      </c>
      <c r="I309" s="58" t="s">
        <v>2124</v>
      </c>
      <c r="J309" s="58">
        <v>33.3</v>
      </c>
      <c r="K309" s="58">
        <f t="shared" ref="K309:K313" si="44">J309</f>
        <v>33.3</v>
      </c>
      <c r="L309" s="58">
        <v>54</v>
      </c>
      <c r="M309" s="58">
        <v>3.2</v>
      </c>
    </row>
    <row r="310" s="58" customFormat="1" ht="41.4" spans="1:13">
      <c r="A310" s="58" t="s">
        <v>3214</v>
      </c>
      <c r="B310" s="200">
        <v>309</v>
      </c>
      <c r="C310" s="204" t="s">
        <v>16</v>
      </c>
      <c r="D310" s="58" t="s">
        <v>322</v>
      </c>
      <c r="E310" s="42" t="s">
        <v>2511</v>
      </c>
      <c r="F310" s="58" t="s">
        <v>323</v>
      </c>
      <c r="G310" s="58" t="s">
        <v>3241</v>
      </c>
      <c r="H310" s="58" t="s">
        <v>2141</v>
      </c>
      <c r="I310" s="58" t="s">
        <v>2124</v>
      </c>
      <c r="J310" s="58">
        <v>0.1</v>
      </c>
      <c r="K310" s="58">
        <f t="shared" si="44"/>
        <v>0.1</v>
      </c>
      <c r="L310" s="58">
        <v>1</v>
      </c>
      <c r="M310" s="58">
        <v>3.2</v>
      </c>
    </row>
    <row r="311" s="58" customFormat="1" ht="55.2" spans="1:13">
      <c r="A311" s="58" t="s">
        <v>3214</v>
      </c>
      <c r="B311" s="200">
        <v>310</v>
      </c>
      <c r="C311" s="204" t="s">
        <v>16</v>
      </c>
      <c r="D311" s="58" t="s">
        <v>353</v>
      </c>
      <c r="E311" s="42" t="s">
        <v>2511</v>
      </c>
      <c r="F311" s="58" t="s">
        <v>375</v>
      </c>
      <c r="G311" s="58" t="s">
        <v>2559</v>
      </c>
      <c r="H311" s="58" t="s">
        <v>2143</v>
      </c>
      <c r="I311" s="204" t="s">
        <v>22</v>
      </c>
      <c r="J311" s="237">
        <v>2</v>
      </c>
      <c r="K311" s="58">
        <f t="shared" si="44"/>
        <v>2</v>
      </c>
      <c r="L311" s="58">
        <v>16</v>
      </c>
      <c r="M311" s="58">
        <v>3.2</v>
      </c>
    </row>
    <row r="312" s="58" customFormat="1" ht="82.8" spans="1:13">
      <c r="A312" s="58" t="s">
        <v>3214</v>
      </c>
      <c r="B312" s="200">
        <v>311</v>
      </c>
      <c r="C312" s="204" t="s">
        <v>16</v>
      </c>
      <c r="D312" s="58" t="s">
        <v>353</v>
      </c>
      <c r="E312" s="42" t="s">
        <v>2511</v>
      </c>
      <c r="F312" s="58" t="s">
        <v>370</v>
      </c>
      <c r="G312" s="58" t="s">
        <v>3242</v>
      </c>
      <c r="H312" s="58" t="s">
        <v>3243</v>
      </c>
      <c r="I312" s="204" t="s">
        <v>22</v>
      </c>
      <c r="J312" s="237">
        <v>1</v>
      </c>
      <c r="K312" s="58">
        <f t="shared" si="44"/>
        <v>1</v>
      </c>
      <c r="L312" s="58">
        <v>6</v>
      </c>
      <c r="M312" s="58">
        <v>3.2</v>
      </c>
    </row>
    <row r="313" s="58" customFormat="1" ht="41.4" spans="1:13">
      <c r="A313" s="58" t="s">
        <v>3214</v>
      </c>
      <c r="B313" s="200">
        <v>312</v>
      </c>
      <c r="C313" s="204" t="s">
        <v>16</v>
      </c>
      <c r="D313" s="58" t="s">
        <v>53</v>
      </c>
      <c r="E313" s="42" t="s">
        <v>2511</v>
      </c>
      <c r="F313" s="58" t="s">
        <v>289</v>
      </c>
      <c r="G313" s="58" t="s">
        <v>2144</v>
      </c>
      <c r="H313" s="58" t="s">
        <v>2131</v>
      </c>
      <c r="I313" s="204" t="s">
        <v>22</v>
      </c>
      <c r="J313" s="237">
        <v>1</v>
      </c>
      <c r="K313" s="58">
        <f t="shared" si="44"/>
        <v>1</v>
      </c>
      <c r="L313" s="58">
        <v>1</v>
      </c>
      <c r="M313" s="58">
        <v>3.2</v>
      </c>
    </row>
    <row r="314" s="58" customFormat="1" ht="41.4" spans="1:13">
      <c r="A314" s="58" t="s">
        <v>3214</v>
      </c>
      <c r="B314" s="200">
        <v>313</v>
      </c>
      <c r="C314" s="204" t="s">
        <v>16</v>
      </c>
      <c r="D314" s="204" t="s">
        <v>89</v>
      </c>
      <c r="E314" s="42" t="s">
        <v>2511</v>
      </c>
      <c r="F314" s="58" t="s">
        <v>114</v>
      </c>
      <c r="G314" s="58" t="s">
        <v>2556</v>
      </c>
      <c r="H314" s="58" t="s">
        <v>2134</v>
      </c>
      <c r="I314" s="42" t="s">
        <v>22</v>
      </c>
      <c r="J314" s="237">
        <v>3</v>
      </c>
      <c r="K314" s="217">
        <v>0</v>
      </c>
      <c r="L314" s="58">
        <v>6</v>
      </c>
      <c r="M314" s="58">
        <v>3.2</v>
      </c>
    </row>
    <row r="315" s="58" customFormat="1" ht="41.4" spans="1:13">
      <c r="A315" s="58" t="s">
        <v>3214</v>
      </c>
      <c r="B315" s="200">
        <v>314</v>
      </c>
      <c r="C315" s="204" t="s">
        <v>16</v>
      </c>
      <c r="D315" s="204" t="s">
        <v>89</v>
      </c>
      <c r="E315" s="42" t="s">
        <v>2511</v>
      </c>
      <c r="F315" s="58" t="s">
        <v>114</v>
      </c>
      <c r="G315" s="58" t="s">
        <v>2145</v>
      </c>
      <c r="H315" s="58" t="s">
        <v>2134</v>
      </c>
      <c r="I315" s="42" t="s">
        <v>22</v>
      </c>
      <c r="J315" s="237">
        <v>3</v>
      </c>
      <c r="K315" s="217">
        <v>0</v>
      </c>
      <c r="L315" s="58">
        <v>8</v>
      </c>
      <c r="M315" s="58">
        <v>3.2</v>
      </c>
    </row>
    <row r="316" s="58" customFormat="1" ht="41.4" spans="1:13">
      <c r="A316" s="58" t="s">
        <v>3214</v>
      </c>
      <c r="B316" s="200">
        <v>315</v>
      </c>
      <c r="C316" s="204" t="s">
        <v>16</v>
      </c>
      <c r="D316" s="204" t="s">
        <v>89</v>
      </c>
      <c r="E316" s="42" t="s">
        <v>2511</v>
      </c>
      <c r="F316" s="58" t="s">
        <v>114</v>
      </c>
      <c r="G316" s="58" t="s">
        <v>2543</v>
      </c>
      <c r="H316" s="58" t="s">
        <v>2134</v>
      </c>
      <c r="I316" s="42" t="s">
        <v>22</v>
      </c>
      <c r="J316" s="237">
        <v>1</v>
      </c>
      <c r="K316" s="217">
        <v>0</v>
      </c>
      <c r="L316" s="58">
        <v>4</v>
      </c>
      <c r="M316" s="58">
        <v>3.2</v>
      </c>
    </row>
    <row r="317" s="58" customFormat="1" ht="41.4" spans="1:13">
      <c r="A317" s="58" t="s">
        <v>3214</v>
      </c>
      <c r="B317" s="200">
        <v>316</v>
      </c>
      <c r="C317" s="204" t="s">
        <v>16</v>
      </c>
      <c r="D317" s="204" t="s">
        <v>89</v>
      </c>
      <c r="E317" s="42" t="s">
        <v>2511</v>
      </c>
      <c r="F317" s="58" t="s">
        <v>90</v>
      </c>
      <c r="G317" s="58" t="s">
        <v>3248</v>
      </c>
      <c r="H317" s="58" t="s">
        <v>2134</v>
      </c>
      <c r="I317" s="42" t="s">
        <v>22</v>
      </c>
      <c r="J317" s="237">
        <v>1</v>
      </c>
      <c r="K317" s="217">
        <v>0</v>
      </c>
      <c r="L317" s="58">
        <v>2</v>
      </c>
      <c r="M317" s="58">
        <v>3.2</v>
      </c>
    </row>
    <row r="318" s="58" customFormat="1" ht="41.4" spans="1:13">
      <c r="A318" s="58" t="s">
        <v>3214</v>
      </c>
      <c r="B318" s="200">
        <v>317</v>
      </c>
      <c r="C318" s="204" t="s">
        <v>16</v>
      </c>
      <c r="D318" s="58" t="s">
        <v>53</v>
      </c>
      <c r="E318" s="42" t="s">
        <v>2511</v>
      </c>
      <c r="F318" s="58" t="s">
        <v>55</v>
      </c>
      <c r="G318" s="58" t="s">
        <v>3229</v>
      </c>
      <c r="H318" s="58" t="s">
        <v>2136</v>
      </c>
      <c r="I318" s="204" t="s">
        <v>22</v>
      </c>
      <c r="J318" s="237">
        <v>4</v>
      </c>
      <c r="K318" s="58">
        <f t="shared" ref="K318:K322" si="45">J318</f>
        <v>4</v>
      </c>
      <c r="L318" s="58">
        <v>0.4</v>
      </c>
      <c r="M318" s="58">
        <v>3.2</v>
      </c>
    </row>
    <row r="319" s="58" customFormat="1" ht="41.4" spans="1:13">
      <c r="A319" s="58" t="s">
        <v>3214</v>
      </c>
      <c r="B319" s="200">
        <v>318</v>
      </c>
      <c r="C319" s="204" t="s">
        <v>16</v>
      </c>
      <c r="D319" s="58" t="s">
        <v>53</v>
      </c>
      <c r="E319" s="42" t="s">
        <v>2511</v>
      </c>
      <c r="F319" s="58" t="s">
        <v>55</v>
      </c>
      <c r="G319" s="58" t="s">
        <v>3244</v>
      </c>
      <c r="H319" s="58" t="s">
        <v>2136</v>
      </c>
      <c r="I319" s="204" t="s">
        <v>22</v>
      </c>
      <c r="J319" s="237">
        <v>2</v>
      </c>
      <c r="K319" s="58">
        <f t="shared" si="45"/>
        <v>2</v>
      </c>
      <c r="L319" s="58">
        <v>0.24</v>
      </c>
      <c r="M319" s="58">
        <v>3.2</v>
      </c>
    </row>
    <row r="320" s="58" customFormat="1" ht="41.4" spans="1:13">
      <c r="A320" s="58" t="s">
        <v>3214</v>
      </c>
      <c r="B320" s="200">
        <v>319</v>
      </c>
      <c r="C320" s="204" t="s">
        <v>16</v>
      </c>
      <c r="D320" s="58" t="s">
        <v>53</v>
      </c>
      <c r="E320" s="42" t="s">
        <v>2511</v>
      </c>
      <c r="F320" s="58" t="s">
        <v>304</v>
      </c>
      <c r="G320" s="58" t="s">
        <v>3240</v>
      </c>
      <c r="H320" s="58" t="s">
        <v>2136</v>
      </c>
      <c r="I320" s="204" t="s">
        <v>22</v>
      </c>
      <c r="J320" s="237">
        <v>1</v>
      </c>
      <c r="K320" s="58">
        <f t="shared" si="45"/>
        <v>1</v>
      </c>
      <c r="L320" s="58">
        <v>0.14</v>
      </c>
      <c r="M320" s="58">
        <v>3.2</v>
      </c>
    </row>
    <row r="321" s="58" customFormat="1" ht="41.4" spans="1:13">
      <c r="A321" s="58" t="s">
        <v>3214</v>
      </c>
      <c r="B321" s="200">
        <v>320</v>
      </c>
      <c r="C321" s="204" t="s">
        <v>16</v>
      </c>
      <c r="D321" s="58" t="s">
        <v>53</v>
      </c>
      <c r="E321" s="42" t="s">
        <v>2511</v>
      </c>
      <c r="F321" s="58" t="s">
        <v>249</v>
      </c>
      <c r="G321" s="58" t="s">
        <v>3249</v>
      </c>
      <c r="H321" s="58" t="s">
        <v>2136</v>
      </c>
      <c r="I321" s="204" t="s">
        <v>22</v>
      </c>
      <c r="J321" s="237">
        <v>1</v>
      </c>
      <c r="K321" s="58">
        <f t="shared" si="45"/>
        <v>1</v>
      </c>
      <c r="L321" s="58">
        <v>0.18</v>
      </c>
      <c r="M321" s="58">
        <v>3.2</v>
      </c>
    </row>
    <row r="322" s="58" customFormat="1" ht="41.4" spans="1:13">
      <c r="A322" s="58" t="s">
        <v>3214</v>
      </c>
      <c r="B322" s="200">
        <v>321</v>
      </c>
      <c r="C322" s="204" t="s">
        <v>16</v>
      </c>
      <c r="D322" s="58" t="s">
        <v>53</v>
      </c>
      <c r="E322" s="42" t="s">
        <v>2511</v>
      </c>
      <c r="F322" s="58" t="s">
        <v>249</v>
      </c>
      <c r="G322" s="58" t="s">
        <v>3232</v>
      </c>
      <c r="H322" s="58" t="s">
        <v>2136</v>
      </c>
      <c r="I322" s="204" t="s">
        <v>22</v>
      </c>
      <c r="J322" s="237">
        <v>1</v>
      </c>
      <c r="K322" s="58">
        <f t="shared" si="45"/>
        <v>1</v>
      </c>
      <c r="L322" s="58">
        <v>0.19</v>
      </c>
      <c r="M322" s="58">
        <v>3.2</v>
      </c>
    </row>
    <row r="323" s="58" customFormat="1" ht="69" spans="1:13">
      <c r="A323" s="58" t="s">
        <v>3214</v>
      </c>
      <c r="B323" s="200">
        <v>322</v>
      </c>
      <c r="C323" s="204" t="s">
        <v>16</v>
      </c>
      <c r="D323" s="58" t="s">
        <v>171</v>
      </c>
      <c r="E323" s="42" t="s">
        <v>2511</v>
      </c>
      <c r="F323" s="58" t="s">
        <v>172</v>
      </c>
      <c r="G323" s="58" t="s">
        <v>2557</v>
      </c>
      <c r="H323" s="58" t="s">
        <v>1874</v>
      </c>
      <c r="I323" s="204" t="s">
        <v>22</v>
      </c>
      <c r="J323" s="237">
        <v>4</v>
      </c>
      <c r="K323" s="217">
        <v>0</v>
      </c>
      <c r="L323" s="58">
        <v>0.2</v>
      </c>
      <c r="M323" s="58">
        <v>3.2</v>
      </c>
    </row>
    <row r="324" s="58" customFormat="1" ht="69" spans="1:13">
      <c r="A324" s="58" t="s">
        <v>3214</v>
      </c>
      <c r="B324" s="200">
        <v>323</v>
      </c>
      <c r="C324" s="204" t="s">
        <v>16</v>
      </c>
      <c r="D324" s="58" t="s">
        <v>171</v>
      </c>
      <c r="E324" s="42" t="s">
        <v>2511</v>
      </c>
      <c r="F324" s="58" t="s">
        <v>172</v>
      </c>
      <c r="G324" s="58" t="s">
        <v>3245</v>
      </c>
      <c r="H324" s="58" t="s">
        <v>1874</v>
      </c>
      <c r="I324" s="204" t="s">
        <v>22</v>
      </c>
      <c r="J324" s="237">
        <v>5</v>
      </c>
      <c r="K324" s="217">
        <v>0</v>
      </c>
      <c r="L324" s="58">
        <v>0.3</v>
      </c>
      <c r="M324" s="58">
        <v>3.2</v>
      </c>
    </row>
    <row r="325" s="58" customFormat="1" ht="41.4" spans="1:13">
      <c r="A325" s="58" t="s">
        <v>3214</v>
      </c>
      <c r="B325" s="200">
        <v>324</v>
      </c>
      <c r="C325" s="204" t="s">
        <v>16</v>
      </c>
      <c r="D325" s="58" t="s">
        <v>322</v>
      </c>
      <c r="E325" s="42" t="s">
        <v>2511</v>
      </c>
      <c r="F325" s="58" t="s">
        <v>323</v>
      </c>
      <c r="G325" s="58" t="s">
        <v>3230</v>
      </c>
      <c r="H325" s="58" t="s">
        <v>2141</v>
      </c>
      <c r="I325" s="58" t="s">
        <v>2124</v>
      </c>
      <c r="J325" s="58">
        <v>22.2</v>
      </c>
      <c r="K325" s="58">
        <f t="shared" ref="K325:K329" si="46">J325</f>
        <v>22.2</v>
      </c>
      <c r="L325" s="58">
        <v>36</v>
      </c>
      <c r="M325" s="58">
        <v>3.2</v>
      </c>
    </row>
    <row r="326" s="58" customFormat="1" ht="41.4" spans="1:13">
      <c r="A326" s="58" t="s">
        <v>3214</v>
      </c>
      <c r="B326" s="200">
        <v>325</v>
      </c>
      <c r="C326" s="204" t="s">
        <v>16</v>
      </c>
      <c r="D326" s="58" t="s">
        <v>322</v>
      </c>
      <c r="E326" s="42" t="s">
        <v>2511</v>
      </c>
      <c r="F326" s="58" t="s">
        <v>323</v>
      </c>
      <c r="G326" s="58" t="s">
        <v>3246</v>
      </c>
      <c r="H326" s="58" t="s">
        <v>2141</v>
      </c>
      <c r="I326" s="58" t="s">
        <v>2124</v>
      </c>
      <c r="J326" s="58">
        <v>0.3</v>
      </c>
      <c r="K326" s="58">
        <f t="shared" si="46"/>
        <v>0.3</v>
      </c>
      <c r="L326" s="58">
        <v>1</v>
      </c>
      <c r="M326" s="58">
        <v>3.2</v>
      </c>
    </row>
    <row r="327" s="58" customFormat="1" ht="55.2" spans="1:13">
      <c r="A327" s="58" t="s">
        <v>3214</v>
      </c>
      <c r="B327" s="200">
        <v>326</v>
      </c>
      <c r="C327" s="204" t="s">
        <v>16</v>
      </c>
      <c r="D327" s="58" t="s">
        <v>353</v>
      </c>
      <c r="E327" s="42" t="s">
        <v>2511</v>
      </c>
      <c r="F327" s="58" t="s">
        <v>375</v>
      </c>
      <c r="G327" s="58" t="s">
        <v>3247</v>
      </c>
      <c r="H327" s="58" t="s">
        <v>2143</v>
      </c>
      <c r="I327" s="204" t="s">
        <v>22</v>
      </c>
      <c r="J327" s="237">
        <v>2</v>
      </c>
      <c r="K327" s="58">
        <f t="shared" si="46"/>
        <v>2</v>
      </c>
      <c r="L327" s="58">
        <v>28</v>
      </c>
      <c r="M327" s="58">
        <v>3.2</v>
      </c>
    </row>
    <row r="328" s="58" customFormat="1" ht="82.8" spans="1:13">
      <c r="A328" s="58" t="s">
        <v>3214</v>
      </c>
      <c r="B328" s="200">
        <v>327</v>
      </c>
      <c r="C328" s="204" t="s">
        <v>16</v>
      </c>
      <c r="D328" s="58" t="s">
        <v>353</v>
      </c>
      <c r="E328" s="42" t="s">
        <v>2511</v>
      </c>
      <c r="F328" s="58" t="s">
        <v>370</v>
      </c>
      <c r="G328" s="58" t="s">
        <v>3242</v>
      </c>
      <c r="H328" s="58" t="s">
        <v>3243</v>
      </c>
      <c r="I328" s="204" t="s">
        <v>22</v>
      </c>
      <c r="J328" s="237">
        <v>2</v>
      </c>
      <c r="K328" s="58">
        <f t="shared" si="46"/>
        <v>2</v>
      </c>
      <c r="L328" s="58">
        <v>12</v>
      </c>
      <c r="M328" s="58">
        <v>3.2</v>
      </c>
    </row>
    <row r="329" s="58" customFormat="1" ht="41.4" spans="1:13">
      <c r="A329" s="58" t="s">
        <v>3214</v>
      </c>
      <c r="B329" s="200">
        <v>328</v>
      </c>
      <c r="C329" s="204" t="s">
        <v>16</v>
      </c>
      <c r="D329" s="58" t="s">
        <v>53</v>
      </c>
      <c r="E329" s="42" t="s">
        <v>2511</v>
      </c>
      <c r="F329" s="58" t="s">
        <v>289</v>
      </c>
      <c r="G329" s="58" t="s">
        <v>2144</v>
      </c>
      <c r="H329" s="58" t="s">
        <v>2131</v>
      </c>
      <c r="I329" s="204" t="s">
        <v>22</v>
      </c>
      <c r="J329" s="237">
        <v>1</v>
      </c>
      <c r="K329" s="58">
        <f t="shared" si="46"/>
        <v>1</v>
      </c>
      <c r="L329" s="58">
        <v>1</v>
      </c>
      <c r="M329" s="58">
        <v>3.2</v>
      </c>
    </row>
    <row r="330" s="58" customFormat="1" ht="41.4" spans="1:13">
      <c r="A330" s="58" t="s">
        <v>3214</v>
      </c>
      <c r="B330" s="200">
        <v>329</v>
      </c>
      <c r="C330" s="204" t="s">
        <v>16</v>
      </c>
      <c r="D330" s="204" t="s">
        <v>89</v>
      </c>
      <c r="E330" s="42" t="s">
        <v>2511</v>
      </c>
      <c r="F330" s="58" t="s">
        <v>114</v>
      </c>
      <c r="G330" s="58" t="s">
        <v>2556</v>
      </c>
      <c r="H330" s="58" t="s">
        <v>2134</v>
      </c>
      <c r="I330" s="42" t="s">
        <v>22</v>
      </c>
      <c r="J330" s="237">
        <v>2</v>
      </c>
      <c r="K330" s="217">
        <v>0</v>
      </c>
      <c r="L330" s="58">
        <v>4</v>
      </c>
      <c r="M330" s="58">
        <v>3.2</v>
      </c>
    </row>
    <row r="331" s="58" customFormat="1" ht="41.4" spans="1:13">
      <c r="A331" s="58" t="s">
        <v>3214</v>
      </c>
      <c r="B331" s="200">
        <v>330</v>
      </c>
      <c r="C331" s="204" t="s">
        <v>16</v>
      </c>
      <c r="D331" s="204" t="s">
        <v>89</v>
      </c>
      <c r="E331" s="42" t="s">
        <v>2511</v>
      </c>
      <c r="F331" s="58" t="s">
        <v>114</v>
      </c>
      <c r="G331" s="58" t="s">
        <v>2145</v>
      </c>
      <c r="H331" s="58" t="s">
        <v>2134</v>
      </c>
      <c r="I331" s="42" t="s">
        <v>22</v>
      </c>
      <c r="J331" s="237">
        <v>3</v>
      </c>
      <c r="K331" s="217">
        <v>0</v>
      </c>
      <c r="L331" s="58">
        <v>8</v>
      </c>
      <c r="M331" s="58">
        <v>3.2</v>
      </c>
    </row>
    <row r="332" s="58" customFormat="1" ht="41.4" spans="1:13">
      <c r="A332" s="58" t="s">
        <v>3214</v>
      </c>
      <c r="B332" s="200">
        <v>331</v>
      </c>
      <c r="C332" s="204" t="s">
        <v>16</v>
      </c>
      <c r="D332" s="204" t="s">
        <v>89</v>
      </c>
      <c r="E332" s="42" t="s">
        <v>2511</v>
      </c>
      <c r="F332" s="58" t="s">
        <v>90</v>
      </c>
      <c r="G332" s="58" t="s">
        <v>3248</v>
      </c>
      <c r="H332" s="58" t="s">
        <v>2134</v>
      </c>
      <c r="I332" s="42" t="s">
        <v>22</v>
      </c>
      <c r="J332" s="237">
        <v>1</v>
      </c>
      <c r="K332" s="217">
        <v>0</v>
      </c>
      <c r="L332" s="58">
        <v>2</v>
      </c>
      <c r="M332" s="58">
        <v>3.2</v>
      </c>
    </row>
    <row r="333" s="58" customFormat="1" ht="41.4" spans="1:13">
      <c r="A333" s="58" t="s">
        <v>3214</v>
      </c>
      <c r="B333" s="200">
        <v>332</v>
      </c>
      <c r="C333" s="204" t="s">
        <v>16</v>
      </c>
      <c r="D333" s="58" t="s">
        <v>53</v>
      </c>
      <c r="E333" s="42" t="s">
        <v>2511</v>
      </c>
      <c r="F333" s="58" t="s">
        <v>55</v>
      </c>
      <c r="G333" s="58" t="s">
        <v>3229</v>
      </c>
      <c r="H333" s="58" t="s">
        <v>2136</v>
      </c>
      <c r="I333" s="204" t="s">
        <v>22</v>
      </c>
      <c r="J333" s="237">
        <v>4</v>
      </c>
      <c r="K333" s="58">
        <f t="shared" ref="K333:K336" si="47">J333</f>
        <v>4</v>
      </c>
      <c r="L333" s="58">
        <v>0.4</v>
      </c>
      <c r="M333" s="58">
        <v>3.2</v>
      </c>
    </row>
    <row r="334" s="58" customFormat="1" ht="41.4" spans="1:13">
      <c r="A334" s="58" t="s">
        <v>3214</v>
      </c>
      <c r="B334" s="200">
        <v>333</v>
      </c>
      <c r="C334" s="204" t="s">
        <v>16</v>
      </c>
      <c r="D334" s="58" t="s">
        <v>53</v>
      </c>
      <c r="E334" s="42" t="s">
        <v>2511</v>
      </c>
      <c r="F334" s="58" t="s">
        <v>55</v>
      </c>
      <c r="G334" s="58" t="s">
        <v>3244</v>
      </c>
      <c r="H334" s="58" t="s">
        <v>2136</v>
      </c>
      <c r="I334" s="204" t="s">
        <v>22</v>
      </c>
      <c r="J334" s="237">
        <v>9</v>
      </c>
      <c r="K334" s="58">
        <f t="shared" si="47"/>
        <v>9</v>
      </c>
      <c r="L334" s="58">
        <v>1</v>
      </c>
      <c r="M334" s="58">
        <v>3.2</v>
      </c>
    </row>
    <row r="335" s="58" customFormat="1" ht="41.4" spans="1:13">
      <c r="A335" s="58" t="s">
        <v>3214</v>
      </c>
      <c r="B335" s="200">
        <v>334</v>
      </c>
      <c r="C335" s="204" t="s">
        <v>16</v>
      </c>
      <c r="D335" s="58" t="s">
        <v>53</v>
      </c>
      <c r="E335" s="42" t="s">
        <v>2511</v>
      </c>
      <c r="F335" s="58" t="s">
        <v>304</v>
      </c>
      <c r="G335" s="58" t="s">
        <v>3240</v>
      </c>
      <c r="H335" s="58" t="s">
        <v>2136</v>
      </c>
      <c r="I335" s="204" t="s">
        <v>22</v>
      </c>
      <c r="J335" s="237">
        <v>1</v>
      </c>
      <c r="K335" s="58">
        <f t="shared" si="47"/>
        <v>1</v>
      </c>
      <c r="L335" s="58">
        <v>0.14</v>
      </c>
      <c r="M335" s="58">
        <v>3.2</v>
      </c>
    </row>
    <row r="336" s="58" customFormat="1" ht="41.4" spans="1:13">
      <c r="A336" s="58" t="s">
        <v>3214</v>
      </c>
      <c r="B336" s="200">
        <v>335</v>
      </c>
      <c r="C336" s="204" t="s">
        <v>16</v>
      </c>
      <c r="D336" s="58" t="s">
        <v>53</v>
      </c>
      <c r="E336" s="42" t="s">
        <v>2511</v>
      </c>
      <c r="F336" s="58" t="s">
        <v>249</v>
      </c>
      <c r="G336" s="58" t="s">
        <v>3249</v>
      </c>
      <c r="H336" s="58" t="s">
        <v>2136</v>
      </c>
      <c r="I336" s="204" t="s">
        <v>22</v>
      </c>
      <c r="J336" s="237">
        <v>1</v>
      </c>
      <c r="K336" s="58">
        <f t="shared" si="47"/>
        <v>1</v>
      </c>
      <c r="L336" s="58">
        <v>0.18</v>
      </c>
      <c r="M336" s="58">
        <v>3.2</v>
      </c>
    </row>
    <row r="337" s="58" customFormat="1" ht="69" spans="1:13">
      <c r="A337" s="58" t="s">
        <v>3214</v>
      </c>
      <c r="B337" s="200">
        <v>336</v>
      </c>
      <c r="C337" s="204" t="s">
        <v>16</v>
      </c>
      <c r="D337" s="58" t="s">
        <v>171</v>
      </c>
      <c r="E337" s="42" t="s">
        <v>2511</v>
      </c>
      <c r="F337" s="58" t="s">
        <v>172</v>
      </c>
      <c r="G337" s="58" t="s">
        <v>2557</v>
      </c>
      <c r="H337" s="58" t="s">
        <v>1874</v>
      </c>
      <c r="I337" s="204" t="s">
        <v>22</v>
      </c>
      <c r="J337" s="237">
        <v>3</v>
      </c>
      <c r="K337" s="217">
        <v>0</v>
      </c>
      <c r="L337" s="58">
        <v>0.15</v>
      </c>
      <c r="M337" s="58">
        <v>3.2</v>
      </c>
    </row>
    <row r="338" s="58" customFormat="1" ht="69" spans="1:13">
      <c r="A338" s="58" t="s">
        <v>3214</v>
      </c>
      <c r="B338" s="200">
        <v>337</v>
      </c>
      <c r="C338" s="204" t="s">
        <v>16</v>
      </c>
      <c r="D338" s="58" t="s">
        <v>171</v>
      </c>
      <c r="E338" s="42" t="s">
        <v>2511</v>
      </c>
      <c r="F338" s="58" t="s">
        <v>172</v>
      </c>
      <c r="G338" s="58" t="s">
        <v>3245</v>
      </c>
      <c r="H338" s="58" t="s">
        <v>1874</v>
      </c>
      <c r="I338" s="204" t="s">
        <v>22</v>
      </c>
      <c r="J338" s="237">
        <v>5</v>
      </c>
      <c r="K338" s="217">
        <v>0</v>
      </c>
      <c r="L338" s="58">
        <v>0.3</v>
      </c>
      <c r="M338" s="58">
        <v>3.2</v>
      </c>
    </row>
    <row r="339" s="58" customFormat="1" ht="41.4" spans="1:13">
      <c r="A339" s="58" t="s">
        <v>3214</v>
      </c>
      <c r="B339" s="200">
        <v>338</v>
      </c>
      <c r="C339" s="204" t="s">
        <v>16</v>
      </c>
      <c r="D339" s="58" t="s">
        <v>322</v>
      </c>
      <c r="E339" s="42" t="s">
        <v>2511</v>
      </c>
      <c r="F339" s="58" t="s">
        <v>323</v>
      </c>
      <c r="G339" s="58" t="s">
        <v>3230</v>
      </c>
      <c r="H339" s="58" t="s">
        <v>2141</v>
      </c>
      <c r="I339" s="58" t="s">
        <v>2124</v>
      </c>
      <c r="J339" s="58">
        <v>0.7</v>
      </c>
      <c r="K339" s="58">
        <f t="shared" ref="K339:K342" si="48">J339</f>
        <v>0.7</v>
      </c>
      <c r="L339" s="58">
        <v>1</v>
      </c>
      <c r="M339" s="58">
        <v>3.2</v>
      </c>
    </row>
    <row r="340" s="58" customFormat="1" ht="41.4" spans="1:13">
      <c r="A340" s="58" t="s">
        <v>3214</v>
      </c>
      <c r="B340" s="200">
        <v>339</v>
      </c>
      <c r="C340" s="204" t="s">
        <v>16</v>
      </c>
      <c r="D340" s="58" t="s">
        <v>322</v>
      </c>
      <c r="E340" s="42" t="s">
        <v>2511</v>
      </c>
      <c r="F340" s="58" t="s">
        <v>323</v>
      </c>
      <c r="G340" s="58" t="s">
        <v>3246</v>
      </c>
      <c r="H340" s="58" t="s">
        <v>2141</v>
      </c>
      <c r="I340" s="58" t="s">
        <v>2124</v>
      </c>
      <c r="J340" s="58">
        <v>17.9</v>
      </c>
      <c r="K340" s="58">
        <f t="shared" si="48"/>
        <v>17.9</v>
      </c>
      <c r="L340" s="58">
        <v>39</v>
      </c>
      <c r="M340" s="58">
        <v>3.2</v>
      </c>
    </row>
    <row r="341" s="58" customFormat="1" ht="55.2" spans="1:13">
      <c r="A341" s="58" t="s">
        <v>3214</v>
      </c>
      <c r="B341" s="200">
        <v>340</v>
      </c>
      <c r="C341" s="204" t="s">
        <v>16</v>
      </c>
      <c r="D341" s="58" t="s">
        <v>353</v>
      </c>
      <c r="E341" s="42" t="s">
        <v>2511</v>
      </c>
      <c r="F341" s="58" t="s">
        <v>375</v>
      </c>
      <c r="G341" s="58" t="s">
        <v>3247</v>
      </c>
      <c r="H341" s="58" t="s">
        <v>2143</v>
      </c>
      <c r="I341" s="204" t="s">
        <v>22</v>
      </c>
      <c r="J341" s="237">
        <v>2</v>
      </c>
      <c r="K341" s="58">
        <f t="shared" si="48"/>
        <v>2</v>
      </c>
      <c r="L341" s="58">
        <v>28</v>
      </c>
      <c r="M341" s="58">
        <v>3.2</v>
      </c>
    </row>
    <row r="342" s="58" customFormat="1" ht="82.8" spans="1:13">
      <c r="A342" s="58" t="s">
        <v>3214</v>
      </c>
      <c r="B342" s="200">
        <v>341</v>
      </c>
      <c r="C342" s="204" t="s">
        <v>16</v>
      </c>
      <c r="D342" s="58" t="s">
        <v>353</v>
      </c>
      <c r="E342" s="42" t="s">
        <v>2511</v>
      </c>
      <c r="F342" s="58" t="s">
        <v>370</v>
      </c>
      <c r="G342" s="58" t="s">
        <v>3242</v>
      </c>
      <c r="H342" s="58" t="s">
        <v>3243</v>
      </c>
      <c r="I342" s="204" t="s">
        <v>22</v>
      </c>
      <c r="J342" s="237">
        <v>1</v>
      </c>
      <c r="K342" s="58">
        <f t="shared" si="48"/>
        <v>1</v>
      </c>
      <c r="L342" s="58">
        <v>6</v>
      </c>
      <c r="M342" s="58">
        <v>3.2</v>
      </c>
    </row>
    <row r="343" s="58" customFormat="1" ht="41.4" spans="1:13">
      <c r="A343" s="58" t="s">
        <v>3214</v>
      </c>
      <c r="B343" s="200">
        <v>342</v>
      </c>
      <c r="C343" s="204" t="s">
        <v>16</v>
      </c>
      <c r="D343" s="204" t="s">
        <v>89</v>
      </c>
      <c r="E343" s="42" t="s">
        <v>2511</v>
      </c>
      <c r="F343" s="58" t="s">
        <v>114</v>
      </c>
      <c r="G343" s="58" t="s">
        <v>2556</v>
      </c>
      <c r="H343" s="58" t="s">
        <v>2134</v>
      </c>
      <c r="I343" s="42" t="s">
        <v>22</v>
      </c>
      <c r="J343" s="237">
        <v>1</v>
      </c>
      <c r="K343" s="217">
        <v>0</v>
      </c>
      <c r="L343" s="58">
        <v>2</v>
      </c>
      <c r="M343" s="58">
        <v>3.2</v>
      </c>
    </row>
    <row r="344" s="58" customFormat="1" ht="41.4" spans="1:13">
      <c r="A344" s="58" t="s">
        <v>3214</v>
      </c>
      <c r="B344" s="200">
        <v>343</v>
      </c>
      <c r="C344" s="204" t="s">
        <v>16</v>
      </c>
      <c r="D344" s="204" t="s">
        <v>89</v>
      </c>
      <c r="E344" s="42" t="s">
        <v>2511</v>
      </c>
      <c r="F344" s="58" t="s">
        <v>114</v>
      </c>
      <c r="G344" s="58" t="s">
        <v>2543</v>
      </c>
      <c r="H344" s="58" t="s">
        <v>2134</v>
      </c>
      <c r="I344" s="42" t="s">
        <v>22</v>
      </c>
      <c r="J344" s="237">
        <v>1</v>
      </c>
      <c r="K344" s="217">
        <v>0</v>
      </c>
      <c r="L344" s="58">
        <v>4</v>
      </c>
      <c r="M344" s="58">
        <v>3.2</v>
      </c>
    </row>
    <row r="345" s="58" customFormat="1" ht="41.4" spans="1:13">
      <c r="A345" s="58" t="s">
        <v>3214</v>
      </c>
      <c r="B345" s="200">
        <v>344</v>
      </c>
      <c r="C345" s="204" t="s">
        <v>16</v>
      </c>
      <c r="D345" s="58" t="s">
        <v>53</v>
      </c>
      <c r="E345" s="42" t="s">
        <v>2511</v>
      </c>
      <c r="F345" s="58" t="s">
        <v>55</v>
      </c>
      <c r="G345" s="58" t="s">
        <v>3229</v>
      </c>
      <c r="H345" s="58" t="s">
        <v>2136</v>
      </c>
      <c r="I345" s="204" t="s">
        <v>22</v>
      </c>
      <c r="J345" s="237">
        <v>6</v>
      </c>
      <c r="K345" s="58">
        <f t="shared" ref="K345:K348" si="49">J345</f>
        <v>6</v>
      </c>
      <c r="L345" s="58">
        <v>1</v>
      </c>
      <c r="M345" s="58">
        <v>3.2</v>
      </c>
    </row>
    <row r="346" s="58" customFormat="1" ht="41.4" spans="1:13">
      <c r="A346" s="58" t="s">
        <v>3214</v>
      </c>
      <c r="B346" s="200">
        <v>345</v>
      </c>
      <c r="C346" s="204" t="s">
        <v>16</v>
      </c>
      <c r="D346" s="58" t="s">
        <v>53</v>
      </c>
      <c r="E346" s="42" t="s">
        <v>2511</v>
      </c>
      <c r="F346" s="58" t="s">
        <v>249</v>
      </c>
      <c r="G346" s="58" t="s">
        <v>3232</v>
      </c>
      <c r="H346" s="58" t="s">
        <v>2136</v>
      </c>
      <c r="I346" s="204" t="s">
        <v>22</v>
      </c>
      <c r="J346" s="237">
        <v>1</v>
      </c>
      <c r="K346" s="58">
        <f t="shared" si="49"/>
        <v>1</v>
      </c>
      <c r="L346" s="58">
        <v>0.19</v>
      </c>
      <c r="M346" s="58">
        <v>3.2</v>
      </c>
    </row>
    <row r="347" s="58" customFormat="1" ht="55.2" spans="1:13">
      <c r="A347" s="58" t="s">
        <v>3214</v>
      </c>
      <c r="B347" s="200">
        <v>346</v>
      </c>
      <c r="C347" s="204" t="s">
        <v>16</v>
      </c>
      <c r="D347" s="58" t="s">
        <v>171</v>
      </c>
      <c r="E347" s="42" t="s">
        <v>2511</v>
      </c>
      <c r="F347" s="58" t="s">
        <v>172</v>
      </c>
      <c r="G347" s="58" t="s">
        <v>2546</v>
      </c>
      <c r="H347" s="58" t="s">
        <v>1874</v>
      </c>
      <c r="I347" s="204" t="s">
        <v>22</v>
      </c>
      <c r="J347" s="237">
        <v>1</v>
      </c>
      <c r="K347" s="217">
        <v>0</v>
      </c>
      <c r="L347" s="58">
        <v>0.07</v>
      </c>
      <c r="M347" s="58">
        <v>3.2</v>
      </c>
    </row>
    <row r="348" s="58" customFormat="1" ht="41.4" spans="1:13">
      <c r="A348" s="58" t="s">
        <v>3214</v>
      </c>
      <c r="B348" s="200">
        <v>347</v>
      </c>
      <c r="C348" s="204" t="s">
        <v>16</v>
      </c>
      <c r="D348" s="58" t="s">
        <v>322</v>
      </c>
      <c r="E348" s="42" t="s">
        <v>2511</v>
      </c>
      <c r="F348" s="58" t="s">
        <v>323</v>
      </c>
      <c r="G348" s="58" t="s">
        <v>3230</v>
      </c>
      <c r="H348" s="58" t="s">
        <v>2141</v>
      </c>
      <c r="I348" s="58" t="s">
        <v>2124</v>
      </c>
      <c r="J348" s="58">
        <v>43.9</v>
      </c>
      <c r="K348" s="58">
        <f t="shared" si="49"/>
        <v>43.9</v>
      </c>
      <c r="L348" s="58">
        <v>71</v>
      </c>
      <c r="M348" s="58">
        <v>3.2</v>
      </c>
    </row>
    <row r="349" s="58" customFormat="1" ht="41.4" spans="1:13">
      <c r="A349" s="58" t="s">
        <v>3214</v>
      </c>
      <c r="B349" s="200">
        <v>348</v>
      </c>
      <c r="C349" s="204" t="s">
        <v>16</v>
      </c>
      <c r="D349" s="204" t="s">
        <v>89</v>
      </c>
      <c r="E349" s="42" t="s">
        <v>2511</v>
      </c>
      <c r="F349" s="58" t="s">
        <v>114</v>
      </c>
      <c r="G349" s="58" t="s">
        <v>2543</v>
      </c>
      <c r="H349" s="58" t="s">
        <v>2134</v>
      </c>
      <c r="I349" s="42" t="s">
        <v>22</v>
      </c>
      <c r="J349" s="237">
        <v>2</v>
      </c>
      <c r="K349" s="217">
        <v>0</v>
      </c>
      <c r="L349" s="58">
        <v>7</v>
      </c>
      <c r="M349" s="58">
        <v>3.2</v>
      </c>
    </row>
    <row r="350" s="58" customFormat="1" ht="41.4" spans="1:13">
      <c r="A350" s="58" t="s">
        <v>3214</v>
      </c>
      <c r="B350" s="200">
        <v>349</v>
      </c>
      <c r="C350" s="204" t="s">
        <v>16</v>
      </c>
      <c r="D350" s="58" t="s">
        <v>53</v>
      </c>
      <c r="E350" s="42" t="s">
        <v>2511</v>
      </c>
      <c r="F350" s="58" t="s">
        <v>55</v>
      </c>
      <c r="G350" s="58" t="s">
        <v>2544</v>
      </c>
      <c r="H350" s="58" t="s">
        <v>2136</v>
      </c>
      <c r="I350" s="204" t="s">
        <v>22</v>
      </c>
      <c r="J350" s="237">
        <v>4</v>
      </c>
      <c r="K350" s="58">
        <f t="shared" ref="K350:K355" si="50">J350</f>
        <v>4</v>
      </c>
      <c r="L350" s="58">
        <v>1</v>
      </c>
      <c r="M350" s="58">
        <v>3.2</v>
      </c>
    </row>
    <row r="351" s="58" customFormat="1" ht="55.2" spans="1:13">
      <c r="A351" s="58" t="s">
        <v>3214</v>
      </c>
      <c r="B351" s="200">
        <v>350</v>
      </c>
      <c r="C351" s="204" t="s">
        <v>16</v>
      </c>
      <c r="D351" s="58" t="s">
        <v>171</v>
      </c>
      <c r="E351" s="42" t="s">
        <v>2511</v>
      </c>
      <c r="F351" s="58" t="s">
        <v>172</v>
      </c>
      <c r="G351" s="58" t="s">
        <v>2546</v>
      </c>
      <c r="H351" s="58" t="s">
        <v>1874</v>
      </c>
      <c r="I351" s="204" t="s">
        <v>22</v>
      </c>
      <c r="J351" s="237">
        <v>1</v>
      </c>
      <c r="K351" s="217">
        <v>0</v>
      </c>
      <c r="L351" s="58">
        <v>0.07</v>
      </c>
      <c r="M351" s="58">
        <v>3.2</v>
      </c>
    </row>
    <row r="352" s="58" customFormat="1" ht="41.4" spans="1:13">
      <c r="A352" s="58" t="s">
        <v>3214</v>
      </c>
      <c r="B352" s="200">
        <v>351</v>
      </c>
      <c r="C352" s="204" t="s">
        <v>16</v>
      </c>
      <c r="D352" s="58" t="s">
        <v>322</v>
      </c>
      <c r="E352" s="42" t="s">
        <v>2511</v>
      </c>
      <c r="F352" s="58" t="s">
        <v>323</v>
      </c>
      <c r="G352" s="58" t="s">
        <v>1634</v>
      </c>
      <c r="H352" s="58" t="s">
        <v>2141</v>
      </c>
      <c r="I352" s="58" t="s">
        <v>2124</v>
      </c>
      <c r="J352" s="58">
        <v>28.4</v>
      </c>
      <c r="K352" s="58">
        <f t="shared" si="50"/>
        <v>28.4</v>
      </c>
      <c r="L352" s="58">
        <v>92</v>
      </c>
      <c r="M352" s="58">
        <v>3.2</v>
      </c>
    </row>
    <row r="353" s="58" customFormat="1" ht="41.4" spans="1:13">
      <c r="A353" s="58" t="s">
        <v>3214</v>
      </c>
      <c r="B353" s="200">
        <v>352</v>
      </c>
      <c r="C353" s="204" t="s">
        <v>16</v>
      </c>
      <c r="D353" s="204" t="s">
        <v>89</v>
      </c>
      <c r="E353" s="42" t="s">
        <v>2511</v>
      </c>
      <c r="F353" s="58" t="s">
        <v>114</v>
      </c>
      <c r="G353" s="58" t="s">
        <v>2543</v>
      </c>
      <c r="H353" s="58" t="s">
        <v>2134</v>
      </c>
      <c r="I353" s="42" t="s">
        <v>22</v>
      </c>
      <c r="J353" s="237">
        <v>1</v>
      </c>
      <c r="K353" s="217">
        <v>0</v>
      </c>
      <c r="L353" s="58">
        <v>4</v>
      </c>
      <c r="M353" s="58">
        <v>3.2</v>
      </c>
    </row>
    <row r="354" s="58" customFormat="1" ht="41.4" spans="1:13">
      <c r="A354" s="58" t="s">
        <v>3214</v>
      </c>
      <c r="B354" s="200">
        <v>353</v>
      </c>
      <c r="C354" s="204" t="s">
        <v>16</v>
      </c>
      <c r="D354" s="58" t="s">
        <v>53</v>
      </c>
      <c r="E354" s="42" t="s">
        <v>2511</v>
      </c>
      <c r="F354" s="58" t="s">
        <v>55</v>
      </c>
      <c r="G354" s="58" t="s">
        <v>2544</v>
      </c>
      <c r="H354" s="58" t="s">
        <v>2136</v>
      </c>
      <c r="I354" s="204" t="s">
        <v>22</v>
      </c>
      <c r="J354" s="237">
        <v>3</v>
      </c>
      <c r="K354" s="58">
        <f t="shared" si="50"/>
        <v>3</v>
      </c>
      <c r="L354" s="58">
        <v>1</v>
      </c>
      <c r="M354" s="58">
        <v>3.2</v>
      </c>
    </row>
    <row r="355" s="58" customFormat="1" ht="41.4" spans="1:13">
      <c r="A355" s="58" t="s">
        <v>3214</v>
      </c>
      <c r="B355" s="200">
        <v>354</v>
      </c>
      <c r="C355" s="204" t="s">
        <v>16</v>
      </c>
      <c r="D355" s="58" t="s">
        <v>322</v>
      </c>
      <c r="E355" s="42" t="s">
        <v>2511</v>
      </c>
      <c r="F355" s="58" t="s">
        <v>323</v>
      </c>
      <c r="G355" s="58" t="s">
        <v>1634</v>
      </c>
      <c r="H355" s="58" t="s">
        <v>2141</v>
      </c>
      <c r="I355" s="58" t="s">
        <v>2124</v>
      </c>
      <c r="J355" s="58">
        <v>29.3</v>
      </c>
      <c r="K355" s="58">
        <f t="shared" si="50"/>
        <v>29.3</v>
      </c>
      <c r="L355" s="58">
        <v>95</v>
      </c>
      <c r="M355" s="58">
        <v>3.2</v>
      </c>
    </row>
    <row r="356" s="58" customFormat="1" ht="41.4" spans="1:13">
      <c r="A356" s="58" t="s">
        <v>3214</v>
      </c>
      <c r="B356" s="200">
        <v>355</v>
      </c>
      <c r="C356" s="204" t="s">
        <v>16</v>
      </c>
      <c r="D356" s="204" t="s">
        <v>89</v>
      </c>
      <c r="E356" s="42" t="s">
        <v>2511</v>
      </c>
      <c r="F356" s="58" t="s">
        <v>114</v>
      </c>
      <c r="G356" s="58" t="s">
        <v>2543</v>
      </c>
      <c r="H356" s="58" t="s">
        <v>2134</v>
      </c>
      <c r="I356" s="42" t="s">
        <v>22</v>
      </c>
      <c r="J356" s="237">
        <v>1</v>
      </c>
      <c r="K356" s="217">
        <v>0</v>
      </c>
      <c r="L356" s="58">
        <v>4</v>
      </c>
      <c r="M356" s="58">
        <v>3.2</v>
      </c>
    </row>
    <row r="357" s="58" customFormat="1" ht="41.4" spans="1:13">
      <c r="A357" s="58" t="s">
        <v>3214</v>
      </c>
      <c r="B357" s="200">
        <v>356</v>
      </c>
      <c r="C357" s="204" t="s">
        <v>16</v>
      </c>
      <c r="D357" s="58" t="s">
        <v>53</v>
      </c>
      <c r="E357" s="42" t="s">
        <v>2511</v>
      </c>
      <c r="F357" s="58" t="s">
        <v>55</v>
      </c>
      <c r="G357" s="58" t="s">
        <v>3244</v>
      </c>
      <c r="H357" s="58" t="s">
        <v>2136</v>
      </c>
      <c r="I357" s="204" t="s">
        <v>22</v>
      </c>
      <c r="J357" s="237">
        <v>6</v>
      </c>
      <c r="K357" s="58">
        <f t="shared" ref="K357:K360" si="51">J357</f>
        <v>6</v>
      </c>
      <c r="L357" s="58">
        <v>1</v>
      </c>
      <c r="M357" s="58">
        <v>3.2</v>
      </c>
    </row>
    <row r="358" s="58" customFormat="1" ht="41.4" spans="1:13">
      <c r="A358" s="58" t="s">
        <v>3214</v>
      </c>
      <c r="B358" s="200">
        <v>357</v>
      </c>
      <c r="C358" s="204" t="s">
        <v>16</v>
      </c>
      <c r="D358" s="58" t="s">
        <v>53</v>
      </c>
      <c r="E358" s="42" t="s">
        <v>2511</v>
      </c>
      <c r="F358" s="58" t="s">
        <v>249</v>
      </c>
      <c r="G358" s="58" t="s">
        <v>3251</v>
      </c>
      <c r="H358" s="58" t="s">
        <v>2136</v>
      </c>
      <c r="I358" s="204" t="s">
        <v>22</v>
      </c>
      <c r="J358" s="237">
        <v>1</v>
      </c>
      <c r="K358" s="58">
        <f t="shared" si="51"/>
        <v>1</v>
      </c>
      <c r="L358" s="58">
        <v>0.21</v>
      </c>
      <c r="M358" s="58">
        <v>3.2</v>
      </c>
    </row>
    <row r="359" s="58" customFormat="1" ht="41.4" spans="1:13">
      <c r="A359" s="58" t="s">
        <v>3214</v>
      </c>
      <c r="B359" s="200">
        <v>358</v>
      </c>
      <c r="C359" s="204" t="s">
        <v>16</v>
      </c>
      <c r="D359" s="58" t="s">
        <v>322</v>
      </c>
      <c r="E359" s="42" t="s">
        <v>2511</v>
      </c>
      <c r="F359" s="58" t="s">
        <v>323</v>
      </c>
      <c r="G359" s="58" t="s">
        <v>3246</v>
      </c>
      <c r="H359" s="58" t="s">
        <v>2141</v>
      </c>
      <c r="I359" s="58" t="s">
        <v>2124</v>
      </c>
      <c r="J359" s="58">
        <v>34.8</v>
      </c>
      <c r="K359" s="58">
        <f t="shared" si="51"/>
        <v>34.8</v>
      </c>
      <c r="L359" s="58">
        <v>77</v>
      </c>
      <c r="M359" s="58">
        <v>3.2</v>
      </c>
    </row>
    <row r="360" s="58" customFormat="1" ht="41.4" spans="1:13">
      <c r="A360" s="58" t="s">
        <v>3214</v>
      </c>
      <c r="B360" s="200">
        <v>359</v>
      </c>
      <c r="C360" s="204" t="s">
        <v>16</v>
      </c>
      <c r="D360" s="58" t="s">
        <v>53</v>
      </c>
      <c r="E360" s="42" t="s">
        <v>2511</v>
      </c>
      <c r="F360" s="58" t="s">
        <v>289</v>
      </c>
      <c r="G360" s="58" t="s">
        <v>2144</v>
      </c>
      <c r="H360" s="58" t="s">
        <v>2131</v>
      </c>
      <c r="I360" s="204" t="s">
        <v>22</v>
      </c>
      <c r="J360" s="237">
        <v>1</v>
      </c>
      <c r="K360" s="58">
        <f t="shared" si="51"/>
        <v>1</v>
      </c>
      <c r="L360" s="58">
        <v>1</v>
      </c>
      <c r="M360" s="58">
        <v>3.2</v>
      </c>
    </row>
    <row r="361" s="58" customFormat="1" ht="41.4" spans="1:13">
      <c r="A361" s="58" t="s">
        <v>3214</v>
      </c>
      <c r="B361" s="200">
        <v>360</v>
      </c>
      <c r="C361" s="204" t="s">
        <v>16</v>
      </c>
      <c r="D361" s="204" t="s">
        <v>89</v>
      </c>
      <c r="E361" s="42" t="s">
        <v>2511</v>
      </c>
      <c r="F361" s="58" t="s">
        <v>114</v>
      </c>
      <c r="G361" s="58" t="s">
        <v>2145</v>
      </c>
      <c r="H361" s="58" t="s">
        <v>2134</v>
      </c>
      <c r="I361" s="42" t="s">
        <v>22</v>
      </c>
      <c r="J361" s="237">
        <v>3</v>
      </c>
      <c r="K361" s="217">
        <v>0</v>
      </c>
      <c r="L361" s="58">
        <v>8</v>
      </c>
      <c r="M361" s="58">
        <v>3.2</v>
      </c>
    </row>
    <row r="362" s="58" customFormat="1" ht="41.4" spans="1:13">
      <c r="A362" s="58" t="s">
        <v>3214</v>
      </c>
      <c r="B362" s="200">
        <v>361</v>
      </c>
      <c r="C362" s="204" t="s">
        <v>16</v>
      </c>
      <c r="D362" s="58" t="s">
        <v>53</v>
      </c>
      <c r="E362" s="42" t="s">
        <v>2511</v>
      </c>
      <c r="F362" s="58" t="s">
        <v>55</v>
      </c>
      <c r="G362" s="58" t="s">
        <v>3244</v>
      </c>
      <c r="H362" s="58" t="s">
        <v>2136</v>
      </c>
      <c r="I362" s="204" t="s">
        <v>22</v>
      </c>
      <c r="J362" s="237">
        <v>5</v>
      </c>
      <c r="K362" s="58">
        <f t="shared" ref="K362:K366" si="52">J362</f>
        <v>5</v>
      </c>
      <c r="L362" s="58">
        <v>1</v>
      </c>
      <c r="M362" s="58">
        <v>3.2</v>
      </c>
    </row>
    <row r="363" s="58" customFormat="1" ht="69" spans="1:13">
      <c r="A363" s="58" t="s">
        <v>3214</v>
      </c>
      <c r="B363" s="200">
        <v>362</v>
      </c>
      <c r="C363" s="204" t="s">
        <v>16</v>
      </c>
      <c r="D363" s="58" t="s">
        <v>171</v>
      </c>
      <c r="E363" s="42" t="s">
        <v>2511</v>
      </c>
      <c r="F363" s="58" t="s">
        <v>172</v>
      </c>
      <c r="G363" s="58" t="s">
        <v>3245</v>
      </c>
      <c r="H363" s="58" t="s">
        <v>1874</v>
      </c>
      <c r="I363" s="204" t="s">
        <v>22</v>
      </c>
      <c r="J363" s="237">
        <v>5</v>
      </c>
      <c r="K363" s="217">
        <v>0</v>
      </c>
      <c r="L363" s="58">
        <v>0.3</v>
      </c>
      <c r="M363" s="58">
        <v>3.2</v>
      </c>
    </row>
    <row r="364" s="58" customFormat="1" ht="41.4" spans="1:13">
      <c r="A364" s="58" t="s">
        <v>3214</v>
      </c>
      <c r="B364" s="200">
        <v>363</v>
      </c>
      <c r="C364" s="204" t="s">
        <v>16</v>
      </c>
      <c r="D364" s="58" t="s">
        <v>322</v>
      </c>
      <c r="E364" s="42" t="s">
        <v>2511</v>
      </c>
      <c r="F364" s="58" t="s">
        <v>323</v>
      </c>
      <c r="G364" s="58" t="s">
        <v>3246</v>
      </c>
      <c r="H364" s="58" t="s">
        <v>2141</v>
      </c>
      <c r="I364" s="58" t="s">
        <v>2124</v>
      </c>
      <c r="J364" s="58">
        <v>5.2</v>
      </c>
      <c r="K364" s="58">
        <f t="shared" si="52"/>
        <v>5.2</v>
      </c>
      <c r="L364" s="58">
        <v>12</v>
      </c>
      <c r="M364" s="58">
        <v>3.2</v>
      </c>
    </row>
    <row r="365" s="58" customFormat="1" ht="55.2" spans="1:13">
      <c r="A365" s="58" t="s">
        <v>3214</v>
      </c>
      <c r="B365" s="200">
        <v>364</v>
      </c>
      <c r="C365" s="204" t="s">
        <v>16</v>
      </c>
      <c r="D365" s="58" t="s">
        <v>353</v>
      </c>
      <c r="E365" s="42" t="s">
        <v>2511</v>
      </c>
      <c r="F365" s="58" t="s">
        <v>375</v>
      </c>
      <c r="G365" s="58" t="s">
        <v>3247</v>
      </c>
      <c r="H365" s="58" t="s">
        <v>2143</v>
      </c>
      <c r="I365" s="204" t="s">
        <v>22</v>
      </c>
      <c r="J365" s="237">
        <v>2</v>
      </c>
      <c r="K365" s="58">
        <f t="shared" si="52"/>
        <v>2</v>
      </c>
      <c r="L365" s="58">
        <v>28</v>
      </c>
      <c r="M365" s="58">
        <v>3.2</v>
      </c>
    </row>
    <row r="366" s="58" customFormat="1" ht="41.4" spans="1:13">
      <c r="A366" s="58" t="s">
        <v>3214</v>
      </c>
      <c r="B366" s="200">
        <v>365</v>
      </c>
      <c r="C366" s="204" t="s">
        <v>16</v>
      </c>
      <c r="D366" s="58" t="s">
        <v>53</v>
      </c>
      <c r="E366" s="42" t="s">
        <v>2511</v>
      </c>
      <c r="F366" s="58" t="s">
        <v>289</v>
      </c>
      <c r="G366" s="58" t="s">
        <v>2555</v>
      </c>
      <c r="H366" s="58" t="s">
        <v>2131</v>
      </c>
      <c r="I366" s="204" t="s">
        <v>22</v>
      </c>
      <c r="J366" s="237">
        <v>1</v>
      </c>
      <c r="K366" s="58">
        <f t="shared" si="52"/>
        <v>1</v>
      </c>
      <c r="L366" s="58">
        <v>0.28</v>
      </c>
      <c r="M366" s="58">
        <v>3.2</v>
      </c>
    </row>
    <row r="367" s="58" customFormat="1" ht="41.4" spans="1:13">
      <c r="A367" s="58" t="s">
        <v>3214</v>
      </c>
      <c r="B367" s="200">
        <v>366</v>
      </c>
      <c r="C367" s="204" t="s">
        <v>16</v>
      </c>
      <c r="D367" s="204" t="s">
        <v>89</v>
      </c>
      <c r="E367" s="42" t="s">
        <v>2511</v>
      </c>
      <c r="F367" s="58" t="s">
        <v>114</v>
      </c>
      <c r="G367" s="58" t="s">
        <v>2556</v>
      </c>
      <c r="H367" s="58" t="s">
        <v>2134</v>
      </c>
      <c r="I367" s="42" t="s">
        <v>22</v>
      </c>
      <c r="J367" s="237">
        <v>4</v>
      </c>
      <c r="K367" s="217">
        <v>0</v>
      </c>
      <c r="L367" s="58">
        <v>8</v>
      </c>
      <c r="M367" s="58">
        <v>3.2</v>
      </c>
    </row>
    <row r="368" s="58" customFormat="1" ht="41.4" spans="1:13">
      <c r="A368" s="58" t="s">
        <v>3214</v>
      </c>
      <c r="B368" s="200">
        <v>367</v>
      </c>
      <c r="C368" s="204" t="s">
        <v>16</v>
      </c>
      <c r="D368" s="204" t="s">
        <v>89</v>
      </c>
      <c r="E368" s="42" t="s">
        <v>2511</v>
      </c>
      <c r="F368" s="58" t="s">
        <v>114</v>
      </c>
      <c r="G368" s="58" t="s">
        <v>2543</v>
      </c>
      <c r="H368" s="58" t="s">
        <v>2134</v>
      </c>
      <c r="I368" s="42" t="s">
        <v>22</v>
      </c>
      <c r="J368" s="237">
        <v>2</v>
      </c>
      <c r="K368" s="217">
        <v>0</v>
      </c>
      <c r="L368" s="58">
        <v>7</v>
      </c>
      <c r="M368" s="58">
        <v>3.2</v>
      </c>
    </row>
    <row r="369" s="58" customFormat="1" ht="41.4" spans="1:13">
      <c r="A369" s="58" t="s">
        <v>3214</v>
      </c>
      <c r="B369" s="200">
        <v>368</v>
      </c>
      <c r="C369" s="204" t="s">
        <v>16</v>
      </c>
      <c r="D369" s="204" t="s">
        <v>89</v>
      </c>
      <c r="E369" s="42" t="s">
        <v>2511</v>
      </c>
      <c r="F369" s="58" t="s">
        <v>90</v>
      </c>
      <c r="G369" s="58" t="s">
        <v>3248</v>
      </c>
      <c r="H369" s="58" t="s">
        <v>2134</v>
      </c>
      <c r="I369" s="42" t="s">
        <v>22</v>
      </c>
      <c r="J369" s="237">
        <v>1</v>
      </c>
      <c r="K369" s="217">
        <v>0</v>
      </c>
      <c r="L369" s="58">
        <v>2</v>
      </c>
      <c r="M369" s="58">
        <v>3.2</v>
      </c>
    </row>
    <row r="370" s="58" customFormat="1" ht="41.4" spans="1:13">
      <c r="A370" s="58" t="s">
        <v>3214</v>
      </c>
      <c r="B370" s="200">
        <v>369</v>
      </c>
      <c r="C370" s="204" t="s">
        <v>16</v>
      </c>
      <c r="D370" s="58" t="s">
        <v>53</v>
      </c>
      <c r="E370" s="42" t="s">
        <v>2511</v>
      </c>
      <c r="F370" s="58" t="s">
        <v>55</v>
      </c>
      <c r="G370" s="58" t="s">
        <v>3229</v>
      </c>
      <c r="H370" s="58" t="s">
        <v>2136</v>
      </c>
      <c r="I370" s="204" t="s">
        <v>22</v>
      </c>
      <c r="J370" s="237">
        <v>1</v>
      </c>
      <c r="K370" s="58">
        <f t="shared" ref="K370:K373" si="53">J370</f>
        <v>1</v>
      </c>
      <c r="L370" s="58">
        <v>0.1</v>
      </c>
      <c r="M370" s="58">
        <v>3.2</v>
      </c>
    </row>
    <row r="371" s="58" customFormat="1" ht="41.4" spans="1:13">
      <c r="A371" s="58" t="s">
        <v>3214</v>
      </c>
      <c r="B371" s="200">
        <v>370</v>
      </c>
      <c r="C371" s="204" t="s">
        <v>16</v>
      </c>
      <c r="D371" s="58" t="s">
        <v>53</v>
      </c>
      <c r="E371" s="42" t="s">
        <v>2511</v>
      </c>
      <c r="F371" s="58" t="s">
        <v>55</v>
      </c>
      <c r="G371" s="58" t="s">
        <v>2544</v>
      </c>
      <c r="H371" s="58" t="s">
        <v>2136</v>
      </c>
      <c r="I371" s="204" t="s">
        <v>22</v>
      </c>
      <c r="J371" s="237">
        <v>2</v>
      </c>
      <c r="K371" s="58">
        <f t="shared" si="53"/>
        <v>2</v>
      </c>
      <c r="L371" s="58">
        <v>0.44</v>
      </c>
      <c r="M371" s="58">
        <v>3.2</v>
      </c>
    </row>
    <row r="372" s="58" customFormat="1" ht="41.4" spans="1:13">
      <c r="A372" s="58" t="s">
        <v>3214</v>
      </c>
      <c r="B372" s="200">
        <v>371</v>
      </c>
      <c r="C372" s="204" t="s">
        <v>16</v>
      </c>
      <c r="D372" s="58" t="s">
        <v>53</v>
      </c>
      <c r="E372" s="42" t="s">
        <v>2511</v>
      </c>
      <c r="F372" s="58" t="s">
        <v>304</v>
      </c>
      <c r="G372" s="58" t="s">
        <v>3240</v>
      </c>
      <c r="H372" s="58" t="s">
        <v>2136</v>
      </c>
      <c r="I372" s="204" t="s">
        <v>22</v>
      </c>
      <c r="J372" s="237">
        <v>1</v>
      </c>
      <c r="K372" s="58">
        <f t="shared" si="53"/>
        <v>1</v>
      </c>
      <c r="L372" s="58">
        <v>0.14</v>
      </c>
      <c r="M372" s="58">
        <v>3.2</v>
      </c>
    </row>
    <row r="373" s="58" customFormat="1" ht="41.4" spans="1:13">
      <c r="A373" s="58" t="s">
        <v>3214</v>
      </c>
      <c r="B373" s="200">
        <v>372</v>
      </c>
      <c r="C373" s="204" t="s">
        <v>16</v>
      </c>
      <c r="D373" s="58" t="s">
        <v>53</v>
      </c>
      <c r="E373" s="42" t="s">
        <v>2511</v>
      </c>
      <c r="F373" s="58" t="s">
        <v>249</v>
      </c>
      <c r="G373" s="58" t="s">
        <v>3232</v>
      </c>
      <c r="H373" s="58" t="s">
        <v>2136</v>
      </c>
      <c r="I373" s="204" t="s">
        <v>22</v>
      </c>
      <c r="J373" s="237">
        <v>1</v>
      </c>
      <c r="K373" s="58">
        <f t="shared" si="53"/>
        <v>1</v>
      </c>
      <c r="L373" s="58">
        <v>0.19</v>
      </c>
      <c r="M373" s="58">
        <v>3.2</v>
      </c>
    </row>
    <row r="374" s="58" customFormat="1" ht="69" spans="1:13">
      <c r="A374" s="58" t="s">
        <v>3214</v>
      </c>
      <c r="B374" s="200">
        <v>373</v>
      </c>
      <c r="C374" s="204" t="s">
        <v>16</v>
      </c>
      <c r="D374" s="58" t="s">
        <v>171</v>
      </c>
      <c r="E374" s="42" t="s">
        <v>2511</v>
      </c>
      <c r="F374" s="58" t="s">
        <v>172</v>
      </c>
      <c r="G374" s="58" t="s">
        <v>2557</v>
      </c>
      <c r="H374" s="58" t="s">
        <v>1874</v>
      </c>
      <c r="I374" s="204" t="s">
        <v>22</v>
      </c>
      <c r="J374" s="237">
        <v>6</v>
      </c>
      <c r="K374" s="217">
        <v>0</v>
      </c>
      <c r="L374" s="58">
        <v>0.3</v>
      </c>
      <c r="M374" s="58">
        <v>3.2</v>
      </c>
    </row>
    <row r="375" s="58" customFormat="1" ht="55.2" spans="1:13">
      <c r="A375" s="58" t="s">
        <v>3214</v>
      </c>
      <c r="B375" s="200">
        <v>374</v>
      </c>
      <c r="C375" s="204" t="s">
        <v>16</v>
      </c>
      <c r="D375" s="58" t="s">
        <v>171</v>
      </c>
      <c r="E375" s="42" t="s">
        <v>2511</v>
      </c>
      <c r="F375" s="58" t="s">
        <v>172</v>
      </c>
      <c r="G375" s="58" t="s">
        <v>2546</v>
      </c>
      <c r="H375" s="58" t="s">
        <v>1874</v>
      </c>
      <c r="I375" s="204" t="s">
        <v>22</v>
      </c>
      <c r="J375" s="237">
        <v>2</v>
      </c>
      <c r="K375" s="217">
        <v>0</v>
      </c>
      <c r="L375" s="58">
        <v>0.14</v>
      </c>
      <c r="M375" s="58">
        <v>3.2</v>
      </c>
    </row>
    <row r="376" s="58" customFormat="1" ht="41.4" spans="1:13">
      <c r="A376" s="58" t="s">
        <v>3214</v>
      </c>
      <c r="B376" s="200">
        <v>375</v>
      </c>
      <c r="C376" s="204" t="s">
        <v>16</v>
      </c>
      <c r="D376" s="58" t="s">
        <v>322</v>
      </c>
      <c r="E376" s="42" t="s">
        <v>2511</v>
      </c>
      <c r="F376" s="58" t="s">
        <v>323</v>
      </c>
      <c r="G376" s="58" t="s">
        <v>3230</v>
      </c>
      <c r="H376" s="58" t="s">
        <v>2141</v>
      </c>
      <c r="I376" s="58" t="s">
        <v>2124</v>
      </c>
      <c r="J376" s="58">
        <v>0.4</v>
      </c>
      <c r="K376" s="58">
        <f t="shared" ref="K376:K380" si="54">J376</f>
        <v>0.4</v>
      </c>
      <c r="L376" s="58">
        <v>1</v>
      </c>
      <c r="M376" s="58">
        <v>3.2</v>
      </c>
    </row>
    <row r="377" s="58" customFormat="1" ht="41.4" spans="1:13">
      <c r="A377" s="58" t="s">
        <v>3214</v>
      </c>
      <c r="B377" s="200">
        <v>376</v>
      </c>
      <c r="C377" s="204" t="s">
        <v>16</v>
      </c>
      <c r="D377" s="58" t="s">
        <v>322</v>
      </c>
      <c r="E377" s="42" t="s">
        <v>2511</v>
      </c>
      <c r="F377" s="58" t="s">
        <v>323</v>
      </c>
      <c r="G377" s="58" t="s">
        <v>1634</v>
      </c>
      <c r="H377" s="58" t="s">
        <v>2141</v>
      </c>
      <c r="I377" s="58" t="s">
        <v>2124</v>
      </c>
      <c r="J377" s="58">
        <v>0.6</v>
      </c>
      <c r="K377" s="58">
        <f t="shared" si="54"/>
        <v>0.6</v>
      </c>
      <c r="L377" s="58">
        <v>2</v>
      </c>
      <c r="M377" s="58">
        <v>3.2</v>
      </c>
    </row>
    <row r="378" s="58" customFormat="1" ht="82.8" spans="1:13">
      <c r="A378" s="58" t="s">
        <v>3214</v>
      </c>
      <c r="B378" s="200">
        <v>377</v>
      </c>
      <c r="C378" s="204" t="s">
        <v>16</v>
      </c>
      <c r="D378" s="58" t="s">
        <v>353</v>
      </c>
      <c r="E378" s="42" t="s">
        <v>2511</v>
      </c>
      <c r="F378" s="58" t="s">
        <v>370</v>
      </c>
      <c r="G378" s="58" t="s">
        <v>3242</v>
      </c>
      <c r="H378" s="58" t="s">
        <v>3243</v>
      </c>
      <c r="I378" s="204" t="s">
        <v>22</v>
      </c>
      <c r="J378" s="237">
        <v>1</v>
      </c>
      <c r="K378" s="58">
        <f t="shared" si="54"/>
        <v>1</v>
      </c>
      <c r="L378" s="58">
        <v>6</v>
      </c>
      <c r="M378" s="58">
        <v>3.2</v>
      </c>
    </row>
    <row r="379" s="58" customFormat="1" ht="82.8" spans="1:13">
      <c r="A379" s="58" t="s">
        <v>3214</v>
      </c>
      <c r="B379" s="200">
        <v>378</v>
      </c>
      <c r="C379" s="204" t="s">
        <v>16</v>
      </c>
      <c r="D379" s="58" t="s">
        <v>353</v>
      </c>
      <c r="E379" s="42" t="s">
        <v>2511</v>
      </c>
      <c r="F379" s="58" t="s">
        <v>370</v>
      </c>
      <c r="G379" s="58" t="s">
        <v>3252</v>
      </c>
      <c r="H379" s="58" t="s">
        <v>3243</v>
      </c>
      <c r="I379" s="204" t="s">
        <v>22</v>
      </c>
      <c r="J379" s="237">
        <v>1</v>
      </c>
      <c r="K379" s="58">
        <f t="shared" si="54"/>
        <v>1</v>
      </c>
      <c r="L379" s="58">
        <v>11</v>
      </c>
      <c r="M379" s="58">
        <v>3.2</v>
      </c>
    </row>
    <row r="380" s="58" customFormat="1" ht="41.4" spans="1:13">
      <c r="A380" s="58" t="s">
        <v>3214</v>
      </c>
      <c r="B380" s="200">
        <v>379</v>
      </c>
      <c r="C380" s="204" t="s">
        <v>16</v>
      </c>
      <c r="D380" s="58" t="s">
        <v>53</v>
      </c>
      <c r="E380" s="42" t="s">
        <v>2511</v>
      </c>
      <c r="F380" s="58" t="s">
        <v>289</v>
      </c>
      <c r="G380" s="58" t="s">
        <v>3253</v>
      </c>
      <c r="H380" s="58" t="s">
        <v>2131</v>
      </c>
      <c r="I380" s="204" t="s">
        <v>22</v>
      </c>
      <c r="J380" s="237">
        <v>1</v>
      </c>
      <c r="K380" s="58">
        <f t="shared" si="54"/>
        <v>1</v>
      </c>
      <c r="L380" s="58">
        <v>1</v>
      </c>
      <c r="M380" s="58">
        <v>3.2</v>
      </c>
    </row>
    <row r="381" s="58" customFormat="1" ht="41.4" spans="1:13">
      <c r="A381" s="58" t="s">
        <v>3214</v>
      </c>
      <c r="B381" s="200">
        <v>380</v>
      </c>
      <c r="C381" s="204" t="s">
        <v>16</v>
      </c>
      <c r="D381" s="204" t="s">
        <v>89</v>
      </c>
      <c r="E381" s="42" t="s">
        <v>2511</v>
      </c>
      <c r="F381" s="58" t="s">
        <v>114</v>
      </c>
      <c r="G381" s="58" t="s">
        <v>2556</v>
      </c>
      <c r="H381" s="58" t="s">
        <v>2134</v>
      </c>
      <c r="I381" s="42" t="s">
        <v>22</v>
      </c>
      <c r="J381" s="237">
        <v>1</v>
      </c>
      <c r="K381" s="217">
        <v>0</v>
      </c>
      <c r="L381" s="58">
        <v>2</v>
      </c>
      <c r="M381" s="58">
        <v>3.2</v>
      </c>
    </row>
    <row r="382" s="58" customFormat="1" ht="41.4" spans="1:13">
      <c r="A382" s="58" t="s">
        <v>3214</v>
      </c>
      <c r="B382" s="200">
        <v>381</v>
      </c>
      <c r="C382" s="204" t="s">
        <v>16</v>
      </c>
      <c r="D382" s="204" t="s">
        <v>89</v>
      </c>
      <c r="E382" s="42" t="s">
        <v>2511</v>
      </c>
      <c r="F382" s="58" t="s">
        <v>114</v>
      </c>
      <c r="G382" s="58" t="s">
        <v>2543</v>
      </c>
      <c r="H382" s="58" t="s">
        <v>2134</v>
      </c>
      <c r="I382" s="42" t="s">
        <v>22</v>
      </c>
      <c r="J382" s="237">
        <v>6</v>
      </c>
      <c r="K382" s="217">
        <v>0</v>
      </c>
      <c r="L382" s="58">
        <v>22</v>
      </c>
      <c r="M382" s="58">
        <v>3.2</v>
      </c>
    </row>
    <row r="383" s="58" customFormat="1" ht="41.4" spans="1:13">
      <c r="A383" s="58" t="s">
        <v>3214</v>
      </c>
      <c r="B383" s="200">
        <v>382</v>
      </c>
      <c r="C383" s="204" t="s">
        <v>16</v>
      </c>
      <c r="D383" s="204" t="s">
        <v>89</v>
      </c>
      <c r="E383" s="42" t="s">
        <v>2511</v>
      </c>
      <c r="F383" s="58" t="s">
        <v>90</v>
      </c>
      <c r="G383" s="58" t="s">
        <v>3248</v>
      </c>
      <c r="H383" s="58" t="s">
        <v>2134</v>
      </c>
      <c r="I383" s="42" t="s">
        <v>22</v>
      </c>
      <c r="J383" s="237">
        <v>1</v>
      </c>
      <c r="K383" s="217">
        <v>0</v>
      </c>
      <c r="L383" s="58">
        <v>2</v>
      </c>
      <c r="M383" s="58">
        <v>3.2</v>
      </c>
    </row>
    <row r="384" s="58" customFormat="1" ht="41.4" spans="1:13">
      <c r="A384" s="58" t="s">
        <v>3214</v>
      </c>
      <c r="B384" s="200">
        <v>383</v>
      </c>
      <c r="C384" s="204" t="s">
        <v>16</v>
      </c>
      <c r="D384" s="58" t="s">
        <v>53</v>
      </c>
      <c r="E384" s="42" t="s">
        <v>2511</v>
      </c>
      <c r="F384" s="58" t="s">
        <v>55</v>
      </c>
      <c r="G384" s="58" t="s">
        <v>3229</v>
      </c>
      <c r="H384" s="58" t="s">
        <v>2136</v>
      </c>
      <c r="I384" s="204" t="s">
        <v>22</v>
      </c>
      <c r="J384" s="237">
        <v>1</v>
      </c>
      <c r="K384" s="58">
        <f t="shared" ref="K384:K387" si="55">J384</f>
        <v>1</v>
      </c>
      <c r="L384" s="58">
        <v>0.1</v>
      </c>
      <c r="M384" s="58">
        <v>3.2</v>
      </c>
    </row>
    <row r="385" s="58" customFormat="1" ht="41.4" spans="1:13">
      <c r="A385" s="58" t="s">
        <v>3214</v>
      </c>
      <c r="B385" s="200">
        <v>384</v>
      </c>
      <c r="C385" s="204" t="s">
        <v>16</v>
      </c>
      <c r="D385" s="58" t="s">
        <v>53</v>
      </c>
      <c r="E385" s="42" t="s">
        <v>2511</v>
      </c>
      <c r="F385" s="58" t="s">
        <v>55</v>
      </c>
      <c r="G385" s="58" t="s">
        <v>2544</v>
      </c>
      <c r="H385" s="58" t="s">
        <v>2136</v>
      </c>
      <c r="I385" s="204" t="s">
        <v>22</v>
      </c>
      <c r="J385" s="237">
        <v>6</v>
      </c>
      <c r="K385" s="58">
        <f t="shared" si="55"/>
        <v>6</v>
      </c>
      <c r="L385" s="58">
        <v>1</v>
      </c>
      <c r="M385" s="58">
        <v>3.2</v>
      </c>
    </row>
    <row r="386" s="58" customFormat="1" ht="41.4" spans="1:13">
      <c r="A386" s="58" t="s">
        <v>3214</v>
      </c>
      <c r="B386" s="200">
        <v>385</v>
      </c>
      <c r="C386" s="204" t="s">
        <v>16</v>
      </c>
      <c r="D386" s="58" t="s">
        <v>53</v>
      </c>
      <c r="E386" s="42" t="s">
        <v>2511</v>
      </c>
      <c r="F386" s="58" t="s">
        <v>304</v>
      </c>
      <c r="G386" s="58" t="s">
        <v>3231</v>
      </c>
      <c r="H386" s="58" t="s">
        <v>2136</v>
      </c>
      <c r="I386" s="204" t="s">
        <v>22</v>
      </c>
      <c r="J386" s="237">
        <v>1</v>
      </c>
      <c r="K386" s="58">
        <f t="shared" si="55"/>
        <v>1</v>
      </c>
      <c r="L386" s="58">
        <v>0.35</v>
      </c>
      <c r="M386" s="58">
        <v>3.2</v>
      </c>
    </row>
    <row r="387" s="58" customFormat="1" ht="41.4" spans="1:13">
      <c r="A387" s="58" t="s">
        <v>3214</v>
      </c>
      <c r="B387" s="200">
        <v>386</v>
      </c>
      <c r="C387" s="204" t="s">
        <v>16</v>
      </c>
      <c r="D387" s="58" t="s">
        <v>53</v>
      </c>
      <c r="E387" s="42" t="s">
        <v>2511</v>
      </c>
      <c r="F387" s="58" t="s">
        <v>55</v>
      </c>
      <c r="G387" s="58" t="s">
        <v>3254</v>
      </c>
      <c r="H387" s="58" t="s">
        <v>2136</v>
      </c>
      <c r="I387" s="204" t="s">
        <v>22</v>
      </c>
      <c r="J387" s="237">
        <v>1</v>
      </c>
      <c r="K387" s="58">
        <f t="shared" si="55"/>
        <v>1</v>
      </c>
      <c r="L387" s="58">
        <v>0.15</v>
      </c>
      <c r="M387" s="58">
        <v>3.2</v>
      </c>
    </row>
    <row r="388" s="58" customFormat="1" ht="69" spans="1:13">
      <c r="A388" s="58" t="s">
        <v>3214</v>
      </c>
      <c r="B388" s="200">
        <v>387</v>
      </c>
      <c r="C388" s="204" t="s">
        <v>16</v>
      </c>
      <c r="D388" s="58" t="s">
        <v>171</v>
      </c>
      <c r="E388" s="42" t="s">
        <v>2511</v>
      </c>
      <c r="F388" s="58" t="s">
        <v>172</v>
      </c>
      <c r="G388" s="58" t="s">
        <v>2557</v>
      </c>
      <c r="H388" s="58" t="s">
        <v>1874</v>
      </c>
      <c r="I388" s="204" t="s">
        <v>22</v>
      </c>
      <c r="J388" s="237">
        <v>2</v>
      </c>
      <c r="K388" s="217">
        <v>0</v>
      </c>
      <c r="L388" s="58">
        <v>0.1</v>
      </c>
      <c r="M388" s="58">
        <v>3.2</v>
      </c>
    </row>
    <row r="389" s="58" customFormat="1" ht="55.2" spans="1:13">
      <c r="A389" s="58" t="s">
        <v>3214</v>
      </c>
      <c r="B389" s="200">
        <v>388</v>
      </c>
      <c r="C389" s="204" t="s">
        <v>16</v>
      </c>
      <c r="D389" s="58" t="s">
        <v>171</v>
      </c>
      <c r="E389" s="42" t="s">
        <v>2511</v>
      </c>
      <c r="F389" s="58" t="s">
        <v>172</v>
      </c>
      <c r="G389" s="58" t="s">
        <v>2546</v>
      </c>
      <c r="H389" s="58" t="s">
        <v>1874</v>
      </c>
      <c r="I389" s="204" t="s">
        <v>22</v>
      </c>
      <c r="J389" s="237">
        <v>6</v>
      </c>
      <c r="K389" s="217">
        <v>0</v>
      </c>
      <c r="L389" s="58">
        <v>0.42</v>
      </c>
      <c r="M389" s="58">
        <v>3.2</v>
      </c>
    </row>
    <row r="390" s="58" customFormat="1" ht="41.4" spans="1:13">
      <c r="A390" s="58" t="s">
        <v>3214</v>
      </c>
      <c r="B390" s="200">
        <v>389</v>
      </c>
      <c r="C390" s="204" t="s">
        <v>16</v>
      </c>
      <c r="D390" s="58" t="s">
        <v>322</v>
      </c>
      <c r="E390" s="42" t="s">
        <v>2511</v>
      </c>
      <c r="F390" s="58" t="s">
        <v>323</v>
      </c>
      <c r="G390" s="58" t="s">
        <v>3230</v>
      </c>
      <c r="H390" s="58" t="s">
        <v>2141</v>
      </c>
      <c r="I390" s="58" t="s">
        <v>2124</v>
      </c>
      <c r="J390" s="58">
        <v>0.1</v>
      </c>
      <c r="K390" s="58">
        <f t="shared" ref="K390:K394" si="56">J390</f>
        <v>0.1</v>
      </c>
      <c r="L390" s="58">
        <v>0.16</v>
      </c>
      <c r="M390" s="58">
        <v>3.2</v>
      </c>
    </row>
    <row r="391" s="58" customFormat="1" ht="41.4" spans="1:13">
      <c r="A391" s="58" t="s">
        <v>3214</v>
      </c>
      <c r="B391" s="200">
        <v>390</v>
      </c>
      <c r="C391" s="204" t="s">
        <v>16</v>
      </c>
      <c r="D391" s="58" t="s">
        <v>322</v>
      </c>
      <c r="E391" s="42" t="s">
        <v>2511</v>
      </c>
      <c r="F391" s="58" t="s">
        <v>323</v>
      </c>
      <c r="G391" s="58" t="s">
        <v>1634</v>
      </c>
      <c r="H391" s="58" t="s">
        <v>2141</v>
      </c>
      <c r="I391" s="58" t="s">
        <v>2124</v>
      </c>
      <c r="J391" s="58">
        <v>31.5</v>
      </c>
      <c r="K391" s="58">
        <f t="shared" si="56"/>
        <v>31.5</v>
      </c>
      <c r="L391" s="58">
        <v>102</v>
      </c>
      <c r="M391" s="58">
        <v>3.2</v>
      </c>
    </row>
    <row r="392" s="58" customFormat="1" ht="82.8" spans="1:13">
      <c r="A392" s="58" t="s">
        <v>3214</v>
      </c>
      <c r="B392" s="200">
        <v>391</v>
      </c>
      <c r="C392" s="204" t="s">
        <v>16</v>
      </c>
      <c r="D392" s="58" t="s">
        <v>353</v>
      </c>
      <c r="E392" s="42" t="s">
        <v>2511</v>
      </c>
      <c r="F392" s="58" t="s">
        <v>370</v>
      </c>
      <c r="G392" s="58" t="s">
        <v>3242</v>
      </c>
      <c r="H392" s="58" t="s">
        <v>3243</v>
      </c>
      <c r="I392" s="204" t="s">
        <v>22</v>
      </c>
      <c r="J392" s="237">
        <v>1</v>
      </c>
      <c r="K392" s="58">
        <f t="shared" si="56"/>
        <v>1</v>
      </c>
      <c r="L392" s="58">
        <v>6</v>
      </c>
      <c r="M392" s="58">
        <v>3.2</v>
      </c>
    </row>
    <row r="393" s="58" customFormat="1" ht="82.8" spans="1:13">
      <c r="A393" s="58" t="s">
        <v>3214</v>
      </c>
      <c r="B393" s="200">
        <v>392</v>
      </c>
      <c r="C393" s="204" t="s">
        <v>16</v>
      </c>
      <c r="D393" s="58" t="s">
        <v>353</v>
      </c>
      <c r="E393" s="42" t="s">
        <v>2511</v>
      </c>
      <c r="F393" s="58" t="s">
        <v>370</v>
      </c>
      <c r="G393" s="58" t="s">
        <v>3252</v>
      </c>
      <c r="H393" s="58" t="s">
        <v>3243</v>
      </c>
      <c r="I393" s="204" t="s">
        <v>22</v>
      </c>
      <c r="J393" s="237">
        <v>1</v>
      </c>
      <c r="K393" s="58">
        <f t="shared" si="56"/>
        <v>1</v>
      </c>
      <c r="L393" s="58">
        <v>11</v>
      </c>
      <c r="M393" s="58">
        <v>3.2</v>
      </c>
    </row>
    <row r="394" s="58" customFormat="1" ht="41.4" spans="1:13">
      <c r="A394" s="58" t="s">
        <v>3214</v>
      </c>
      <c r="B394" s="200">
        <v>393</v>
      </c>
      <c r="C394" s="204" t="s">
        <v>16</v>
      </c>
      <c r="D394" s="58" t="s">
        <v>53</v>
      </c>
      <c r="E394" s="42" t="s">
        <v>2511</v>
      </c>
      <c r="F394" s="58" t="s">
        <v>289</v>
      </c>
      <c r="G394" s="58" t="s">
        <v>2144</v>
      </c>
      <c r="H394" s="58" t="s">
        <v>2131</v>
      </c>
      <c r="I394" s="204" t="s">
        <v>22</v>
      </c>
      <c r="J394" s="237">
        <v>1</v>
      </c>
      <c r="K394" s="58">
        <f t="shared" si="56"/>
        <v>1</v>
      </c>
      <c r="L394" s="58">
        <v>1</v>
      </c>
      <c r="M394" s="58">
        <v>3.2</v>
      </c>
    </row>
    <row r="395" s="58" customFormat="1" ht="41.4" spans="1:13">
      <c r="A395" s="58" t="s">
        <v>3214</v>
      </c>
      <c r="B395" s="200">
        <v>394</v>
      </c>
      <c r="C395" s="204" t="s">
        <v>16</v>
      </c>
      <c r="D395" s="204" t="s">
        <v>89</v>
      </c>
      <c r="E395" s="42" t="s">
        <v>2511</v>
      </c>
      <c r="F395" s="58" t="s">
        <v>114</v>
      </c>
      <c r="G395" s="58" t="s">
        <v>2145</v>
      </c>
      <c r="H395" s="58" t="s">
        <v>2134</v>
      </c>
      <c r="I395" s="42" t="s">
        <v>22</v>
      </c>
      <c r="J395" s="237">
        <v>3</v>
      </c>
      <c r="K395" s="217">
        <v>0</v>
      </c>
      <c r="L395" s="58">
        <v>8</v>
      </c>
      <c r="M395" s="58">
        <v>3.2</v>
      </c>
    </row>
    <row r="396" s="58" customFormat="1" ht="41.4" spans="1:13">
      <c r="A396" s="58" t="s">
        <v>3214</v>
      </c>
      <c r="B396" s="200">
        <v>395</v>
      </c>
      <c r="C396" s="204" t="s">
        <v>16</v>
      </c>
      <c r="D396" s="58" t="s">
        <v>53</v>
      </c>
      <c r="E396" s="42" t="s">
        <v>2511</v>
      </c>
      <c r="F396" s="58" t="s">
        <v>55</v>
      </c>
      <c r="G396" s="58" t="s">
        <v>3244</v>
      </c>
      <c r="H396" s="58" t="s">
        <v>2136</v>
      </c>
      <c r="I396" s="204" t="s">
        <v>22</v>
      </c>
      <c r="J396" s="237">
        <v>3</v>
      </c>
      <c r="K396" s="58">
        <f t="shared" ref="K396:K400" si="57">J396</f>
        <v>3</v>
      </c>
      <c r="L396" s="58">
        <v>0.36</v>
      </c>
      <c r="M396" s="58">
        <v>3.2</v>
      </c>
    </row>
    <row r="397" s="58" customFormat="1" ht="41.4" spans="1:13">
      <c r="A397" s="58" t="s">
        <v>3214</v>
      </c>
      <c r="B397" s="200">
        <v>396</v>
      </c>
      <c r="C397" s="204" t="s">
        <v>16</v>
      </c>
      <c r="D397" s="58" t="s">
        <v>53</v>
      </c>
      <c r="E397" s="42" t="s">
        <v>2511</v>
      </c>
      <c r="F397" s="58" t="s">
        <v>304</v>
      </c>
      <c r="G397" s="58" t="s">
        <v>3255</v>
      </c>
      <c r="H397" s="58" t="s">
        <v>2136</v>
      </c>
      <c r="I397" s="204" t="s">
        <v>22</v>
      </c>
      <c r="J397" s="237">
        <v>1</v>
      </c>
      <c r="K397" s="58">
        <f t="shared" si="57"/>
        <v>1</v>
      </c>
      <c r="L397" s="58">
        <v>0.2</v>
      </c>
      <c r="M397" s="58">
        <v>3.2</v>
      </c>
    </row>
    <row r="398" s="58" customFormat="1" ht="69" spans="1:13">
      <c r="A398" s="58" t="s">
        <v>3214</v>
      </c>
      <c r="B398" s="200">
        <v>397</v>
      </c>
      <c r="C398" s="204" t="s">
        <v>16</v>
      </c>
      <c r="D398" s="58" t="s">
        <v>171</v>
      </c>
      <c r="E398" s="42" t="s">
        <v>2511</v>
      </c>
      <c r="F398" s="58" t="s">
        <v>172</v>
      </c>
      <c r="G398" s="58" t="s">
        <v>3245</v>
      </c>
      <c r="H398" s="58" t="s">
        <v>1874</v>
      </c>
      <c r="I398" s="204" t="s">
        <v>22</v>
      </c>
      <c r="J398" s="237">
        <v>5</v>
      </c>
      <c r="K398" s="217">
        <v>0</v>
      </c>
      <c r="L398" s="58">
        <v>0.3</v>
      </c>
      <c r="M398" s="58">
        <v>3.2</v>
      </c>
    </row>
    <row r="399" s="58" customFormat="1" ht="41.4" spans="1:13">
      <c r="A399" s="58" t="s">
        <v>3214</v>
      </c>
      <c r="B399" s="200">
        <v>398</v>
      </c>
      <c r="C399" s="204" t="s">
        <v>16</v>
      </c>
      <c r="D399" s="58" t="s">
        <v>322</v>
      </c>
      <c r="E399" s="42" t="s">
        <v>2511</v>
      </c>
      <c r="F399" s="58" t="s">
        <v>323</v>
      </c>
      <c r="G399" s="58" t="s">
        <v>3246</v>
      </c>
      <c r="H399" s="58" t="s">
        <v>2141</v>
      </c>
      <c r="I399" s="58" t="s">
        <v>2124</v>
      </c>
      <c r="J399" s="58">
        <v>6</v>
      </c>
      <c r="K399" s="58">
        <f t="shared" si="57"/>
        <v>6</v>
      </c>
      <c r="L399" s="58">
        <v>13</v>
      </c>
      <c r="M399" s="58">
        <v>3.2</v>
      </c>
    </row>
    <row r="400" s="58" customFormat="1" ht="55.2" spans="1:13">
      <c r="A400" s="58" t="s">
        <v>3214</v>
      </c>
      <c r="B400" s="200">
        <v>399</v>
      </c>
      <c r="C400" s="204" t="s">
        <v>16</v>
      </c>
      <c r="D400" s="58" t="s">
        <v>353</v>
      </c>
      <c r="E400" s="42" t="s">
        <v>2511</v>
      </c>
      <c r="F400" s="58" t="s">
        <v>375</v>
      </c>
      <c r="G400" s="58" t="s">
        <v>3247</v>
      </c>
      <c r="H400" s="58" t="s">
        <v>2143</v>
      </c>
      <c r="I400" s="204" t="s">
        <v>22</v>
      </c>
      <c r="J400" s="237">
        <v>2</v>
      </c>
      <c r="K400" s="58">
        <f t="shared" si="57"/>
        <v>2</v>
      </c>
      <c r="L400" s="58">
        <v>28</v>
      </c>
      <c r="M400" s="58">
        <v>3.2</v>
      </c>
    </row>
    <row r="401" s="58" customFormat="1" ht="41.4" spans="1:13">
      <c r="A401" s="58" t="s">
        <v>3214</v>
      </c>
      <c r="B401" s="200">
        <v>400</v>
      </c>
      <c r="C401" s="204" t="s">
        <v>16</v>
      </c>
      <c r="D401" s="204" t="s">
        <v>89</v>
      </c>
      <c r="E401" s="42" t="s">
        <v>2511</v>
      </c>
      <c r="F401" s="58" t="s">
        <v>114</v>
      </c>
      <c r="G401" s="58" t="s">
        <v>2543</v>
      </c>
      <c r="H401" s="58" t="s">
        <v>2134</v>
      </c>
      <c r="I401" s="42" t="s">
        <v>22</v>
      </c>
      <c r="J401" s="237">
        <v>1</v>
      </c>
      <c r="K401" s="217">
        <v>0</v>
      </c>
      <c r="L401" s="58">
        <v>4</v>
      </c>
      <c r="M401" s="58">
        <v>3.2</v>
      </c>
    </row>
    <row r="402" s="58" customFormat="1" ht="41.4" spans="1:13">
      <c r="A402" s="58" t="s">
        <v>3214</v>
      </c>
      <c r="B402" s="200">
        <v>401</v>
      </c>
      <c r="C402" s="204" t="s">
        <v>16</v>
      </c>
      <c r="D402" s="58" t="s">
        <v>53</v>
      </c>
      <c r="E402" s="42" t="s">
        <v>2511</v>
      </c>
      <c r="F402" s="58" t="s">
        <v>55</v>
      </c>
      <c r="G402" s="58" t="s">
        <v>2544</v>
      </c>
      <c r="H402" s="58" t="s">
        <v>2136</v>
      </c>
      <c r="I402" s="204" t="s">
        <v>22</v>
      </c>
      <c r="J402" s="237">
        <v>6</v>
      </c>
      <c r="K402" s="58">
        <f t="shared" ref="K402:K406" si="58">J402</f>
        <v>6</v>
      </c>
      <c r="L402" s="58">
        <v>1</v>
      </c>
      <c r="M402" s="58">
        <v>3.2</v>
      </c>
    </row>
    <row r="403" s="58" customFormat="1" ht="41.4" spans="1:13">
      <c r="A403" s="58" t="s">
        <v>3214</v>
      </c>
      <c r="B403" s="200">
        <v>402</v>
      </c>
      <c r="C403" s="204" t="s">
        <v>16</v>
      </c>
      <c r="D403" s="58" t="s">
        <v>53</v>
      </c>
      <c r="E403" s="42" t="s">
        <v>2511</v>
      </c>
      <c r="F403" s="58" t="s">
        <v>55</v>
      </c>
      <c r="G403" s="58" t="s">
        <v>3254</v>
      </c>
      <c r="H403" s="58" t="s">
        <v>2136</v>
      </c>
      <c r="I403" s="204" t="s">
        <v>22</v>
      </c>
      <c r="J403" s="237">
        <v>2</v>
      </c>
      <c r="K403" s="58">
        <f t="shared" si="58"/>
        <v>2</v>
      </c>
      <c r="L403" s="58">
        <v>0.3</v>
      </c>
      <c r="M403" s="58">
        <v>3.2</v>
      </c>
    </row>
    <row r="404" s="58" customFormat="1" ht="55.2" spans="1:13">
      <c r="A404" s="58" t="s">
        <v>3214</v>
      </c>
      <c r="B404" s="200">
        <v>403</v>
      </c>
      <c r="C404" s="204" t="s">
        <v>16</v>
      </c>
      <c r="D404" s="58" t="s">
        <v>171</v>
      </c>
      <c r="E404" s="42" t="s">
        <v>2511</v>
      </c>
      <c r="F404" s="58" t="s">
        <v>172</v>
      </c>
      <c r="G404" s="58" t="s">
        <v>2546</v>
      </c>
      <c r="H404" s="58" t="s">
        <v>1874</v>
      </c>
      <c r="I404" s="204" t="s">
        <v>22</v>
      </c>
      <c r="J404" s="237">
        <v>1</v>
      </c>
      <c r="K404" s="217">
        <v>0</v>
      </c>
      <c r="L404" s="58">
        <v>0.07</v>
      </c>
      <c r="M404" s="58">
        <v>3.2</v>
      </c>
    </row>
    <row r="405" s="58" customFormat="1" ht="41.4" spans="1:13">
      <c r="A405" s="58" t="s">
        <v>3214</v>
      </c>
      <c r="B405" s="200">
        <v>404</v>
      </c>
      <c r="C405" s="204" t="s">
        <v>16</v>
      </c>
      <c r="D405" s="58" t="s">
        <v>322</v>
      </c>
      <c r="E405" s="42" t="s">
        <v>2511</v>
      </c>
      <c r="F405" s="58" t="s">
        <v>323</v>
      </c>
      <c r="G405" s="58" t="s">
        <v>1634</v>
      </c>
      <c r="H405" s="58" t="s">
        <v>2141</v>
      </c>
      <c r="I405" s="58" t="s">
        <v>2124</v>
      </c>
      <c r="J405" s="58">
        <v>28.8</v>
      </c>
      <c r="K405" s="58">
        <f t="shared" si="58"/>
        <v>28.8</v>
      </c>
      <c r="L405" s="58">
        <v>93</v>
      </c>
      <c r="M405" s="58">
        <v>3.2</v>
      </c>
    </row>
    <row r="406" s="58" customFormat="1" ht="41.4" spans="1:13">
      <c r="A406" s="58" t="s">
        <v>3214</v>
      </c>
      <c r="B406" s="200">
        <v>405</v>
      </c>
      <c r="C406" s="204" t="s">
        <v>16</v>
      </c>
      <c r="D406" s="58" t="s">
        <v>53</v>
      </c>
      <c r="E406" s="42" t="s">
        <v>2511</v>
      </c>
      <c r="F406" s="58" t="s">
        <v>289</v>
      </c>
      <c r="G406" s="58" t="s">
        <v>2555</v>
      </c>
      <c r="H406" s="58" t="s">
        <v>2131</v>
      </c>
      <c r="I406" s="204" t="s">
        <v>22</v>
      </c>
      <c r="J406" s="237">
        <v>1</v>
      </c>
      <c r="K406" s="58">
        <f t="shared" si="58"/>
        <v>1</v>
      </c>
      <c r="L406" s="58">
        <v>0.28</v>
      </c>
      <c r="M406" s="58">
        <v>3.2</v>
      </c>
    </row>
    <row r="407" s="58" customFormat="1" ht="41.4" spans="1:13">
      <c r="A407" s="58" t="s">
        <v>3214</v>
      </c>
      <c r="B407" s="200">
        <v>406</v>
      </c>
      <c r="C407" s="204" t="s">
        <v>16</v>
      </c>
      <c r="D407" s="204" t="s">
        <v>89</v>
      </c>
      <c r="E407" s="42" t="s">
        <v>2511</v>
      </c>
      <c r="F407" s="58" t="s">
        <v>114</v>
      </c>
      <c r="G407" s="58" t="s">
        <v>2556</v>
      </c>
      <c r="H407" s="58" t="s">
        <v>2134</v>
      </c>
      <c r="I407" s="42" t="s">
        <v>22</v>
      </c>
      <c r="J407" s="237">
        <v>4</v>
      </c>
      <c r="K407" s="217">
        <v>0</v>
      </c>
      <c r="L407" s="58">
        <v>8</v>
      </c>
      <c r="M407" s="58">
        <v>3.2</v>
      </c>
    </row>
    <row r="408" s="58" customFormat="1" ht="41.4" spans="1:13">
      <c r="A408" s="58" t="s">
        <v>3214</v>
      </c>
      <c r="B408" s="200">
        <v>407</v>
      </c>
      <c r="C408" s="204" t="s">
        <v>16</v>
      </c>
      <c r="D408" s="58" t="s">
        <v>53</v>
      </c>
      <c r="E408" s="42" t="s">
        <v>2511</v>
      </c>
      <c r="F408" s="58" t="s">
        <v>55</v>
      </c>
      <c r="G408" s="58" t="s">
        <v>3229</v>
      </c>
      <c r="H408" s="58" t="s">
        <v>2136</v>
      </c>
      <c r="I408" s="204" t="s">
        <v>22</v>
      </c>
      <c r="J408" s="237">
        <v>10</v>
      </c>
      <c r="K408" s="58">
        <f t="shared" ref="K408:K412" si="59">J408</f>
        <v>10</v>
      </c>
      <c r="L408" s="58">
        <v>1</v>
      </c>
      <c r="M408" s="58">
        <v>3.2</v>
      </c>
    </row>
    <row r="409" s="58" customFormat="1" ht="69" spans="1:13">
      <c r="A409" s="58" t="s">
        <v>3214</v>
      </c>
      <c r="B409" s="200">
        <v>408</v>
      </c>
      <c r="C409" s="204" t="s">
        <v>16</v>
      </c>
      <c r="D409" s="58" t="s">
        <v>171</v>
      </c>
      <c r="E409" s="42" t="s">
        <v>2511</v>
      </c>
      <c r="F409" s="58" t="s">
        <v>172</v>
      </c>
      <c r="G409" s="58" t="s">
        <v>2557</v>
      </c>
      <c r="H409" s="58" t="s">
        <v>1874</v>
      </c>
      <c r="I409" s="204" t="s">
        <v>22</v>
      </c>
      <c r="J409" s="237">
        <v>5</v>
      </c>
      <c r="K409" s="217">
        <v>0</v>
      </c>
      <c r="L409" s="58">
        <v>0.25</v>
      </c>
      <c r="M409" s="58">
        <v>3.2</v>
      </c>
    </row>
    <row r="410" s="58" customFormat="1" ht="41.4" spans="1:13">
      <c r="A410" s="58" t="s">
        <v>3214</v>
      </c>
      <c r="B410" s="200">
        <v>409</v>
      </c>
      <c r="C410" s="204" t="s">
        <v>16</v>
      </c>
      <c r="D410" s="58" t="s">
        <v>322</v>
      </c>
      <c r="E410" s="42" t="s">
        <v>2511</v>
      </c>
      <c r="F410" s="58" t="s">
        <v>323</v>
      </c>
      <c r="G410" s="58" t="s">
        <v>3230</v>
      </c>
      <c r="H410" s="58" t="s">
        <v>2141</v>
      </c>
      <c r="I410" s="58" t="s">
        <v>2124</v>
      </c>
      <c r="J410" s="58">
        <v>42</v>
      </c>
      <c r="K410" s="58">
        <f t="shared" si="59"/>
        <v>42</v>
      </c>
      <c r="L410" s="58">
        <v>68</v>
      </c>
      <c r="M410" s="58">
        <v>3.2</v>
      </c>
    </row>
    <row r="411" s="58" customFormat="1" ht="55.2" spans="1:13">
      <c r="A411" s="58" t="s">
        <v>3214</v>
      </c>
      <c r="B411" s="200">
        <v>410</v>
      </c>
      <c r="C411" s="204" t="s">
        <v>16</v>
      </c>
      <c r="D411" s="58" t="s">
        <v>353</v>
      </c>
      <c r="E411" s="42" t="s">
        <v>2511</v>
      </c>
      <c r="F411" s="58" t="s">
        <v>375</v>
      </c>
      <c r="G411" s="58" t="s">
        <v>2559</v>
      </c>
      <c r="H411" s="58" t="s">
        <v>2143</v>
      </c>
      <c r="I411" s="204" t="s">
        <v>22</v>
      </c>
      <c r="J411" s="237">
        <v>2</v>
      </c>
      <c r="K411" s="58">
        <f t="shared" si="59"/>
        <v>2</v>
      </c>
      <c r="L411" s="58">
        <v>16</v>
      </c>
      <c r="M411" s="58">
        <v>3.2</v>
      </c>
    </row>
    <row r="412" s="58" customFormat="1" ht="41.4" spans="1:13">
      <c r="A412" s="58" t="s">
        <v>3214</v>
      </c>
      <c r="B412" s="200">
        <v>411</v>
      </c>
      <c r="C412" s="204" t="s">
        <v>16</v>
      </c>
      <c r="D412" s="58" t="s">
        <v>53</v>
      </c>
      <c r="E412" s="42" t="s">
        <v>2511</v>
      </c>
      <c r="F412" s="58" t="s">
        <v>289</v>
      </c>
      <c r="G412" s="58" t="s">
        <v>2555</v>
      </c>
      <c r="H412" s="58" t="s">
        <v>2131</v>
      </c>
      <c r="I412" s="204" t="s">
        <v>22</v>
      </c>
      <c r="J412" s="237">
        <v>1</v>
      </c>
      <c r="K412" s="58">
        <f t="shared" si="59"/>
        <v>1</v>
      </c>
      <c r="L412" s="58">
        <v>0.28</v>
      </c>
      <c r="M412" s="58">
        <v>3.2</v>
      </c>
    </row>
    <row r="413" s="58" customFormat="1" ht="41.4" spans="1:13">
      <c r="A413" s="58" t="s">
        <v>3214</v>
      </c>
      <c r="B413" s="200">
        <v>412</v>
      </c>
      <c r="C413" s="204" t="s">
        <v>16</v>
      </c>
      <c r="D413" s="204" t="s">
        <v>89</v>
      </c>
      <c r="E413" s="42" t="s">
        <v>2511</v>
      </c>
      <c r="F413" s="58" t="s">
        <v>114</v>
      </c>
      <c r="G413" s="58" t="s">
        <v>2556</v>
      </c>
      <c r="H413" s="58" t="s">
        <v>2134</v>
      </c>
      <c r="I413" s="42" t="s">
        <v>22</v>
      </c>
      <c r="J413" s="237">
        <v>4</v>
      </c>
      <c r="K413" s="217">
        <v>0</v>
      </c>
      <c r="L413" s="58">
        <v>8</v>
      </c>
      <c r="M413" s="58">
        <v>3.2</v>
      </c>
    </row>
    <row r="414" s="58" customFormat="1" ht="41.4" spans="1:13">
      <c r="A414" s="58" t="s">
        <v>3214</v>
      </c>
      <c r="B414" s="200">
        <v>413</v>
      </c>
      <c r="C414" s="204" t="s">
        <v>16</v>
      </c>
      <c r="D414" s="58" t="s">
        <v>53</v>
      </c>
      <c r="E414" s="42" t="s">
        <v>2511</v>
      </c>
      <c r="F414" s="58" t="s">
        <v>55</v>
      </c>
      <c r="G414" s="58" t="s">
        <v>3229</v>
      </c>
      <c r="H414" s="58" t="s">
        <v>2136</v>
      </c>
      <c r="I414" s="204" t="s">
        <v>22</v>
      </c>
      <c r="J414" s="237">
        <v>11</v>
      </c>
      <c r="K414" s="58">
        <f t="shared" ref="K414:K418" si="60">J414</f>
        <v>11</v>
      </c>
      <c r="L414" s="58">
        <v>1</v>
      </c>
      <c r="M414" s="58">
        <v>3.2</v>
      </c>
    </row>
    <row r="415" s="58" customFormat="1" ht="69" spans="1:13">
      <c r="A415" s="58" t="s">
        <v>3214</v>
      </c>
      <c r="B415" s="200">
        <v>414</v>
      </c>
      <c r="C415" s="204" t="s">
        <v>16</v>
      </c>
      <c r="D415" s="58" t="s">
        <v>171</v>
      </c>
      <c r="E415" s="42" t="s">
        <v>2511</v>
      </c>
      <c r="F415" s="58" t="s">
        <v>172</v>
      </c>
      <c r="G415" s="58" t="s">
        <v>2557</v>
      </c>
      <c r="H415" s="58" t="s">
        <v>1874</v>
      </c>
      <c r="I415" s="204" t="s">
        <v>22</v>
      </c>
      <c r="J415" s="237">
        <v>5</v>
      </c>
      <c r="K415" s="217">
        <v>0</v>
      </c>
      <c r="L415" s="58">
        <v>0.25</v>
      </c>
      <c r="M415" s="58">
        <v>3.2</v>
      </c>
    </row>
    <row r="416" s="58" customFormat="1" ht="41.4" spans="1:13">
      <c r="A416" s="58" t="s">
        <v>3214</v>
      </c>
      <c r="B416" s="200">
        <v>415</v>
      </c>
      <c r="C416" s="204" t="s">
        <v>16</v>
      </c>
      <c r="D416" s="58" t="s">
        <v>322</v>
      </c>
      <c r="E416" s="42" t="s">
        <v>2511</v>
      </c>
      <c r="F416" s="58" t="s">
        <v>323</v>
      </c>
      <c r="G416" s="58" t="s">
        <v>3230</v>
      </c>
      <c r="H416" s="58" t="s">
        <v>2141</v>
      </c>
      <c r="I416" s="58" t="s">
        <v>2124</v>
      </c>
      <c r="J416" s="58">
        <v>42.3</v>
      </c>
      <c r="K416" s="58">
        <f t="shared" si="60"/>
        <v>42.3</v>
      </c>
      <c r="L416" s="58">
        <v>69</v>
      </c>
      <c r="M416" s="58">
        <v>3.2</v>
      </c>
    </row>
    <row r="417" s="58" customFormat="1" ht="55.2" spans="1:13">
      <c r="A417" s="58" t="s">
        <v>3214</v>
      </c>
      <c r="B417" s="200">
        <v>416</v>
      </c>
      <c r="C417" s="204" t="s">
        <v>16</v>
      </c>
      <c r="D417" s="58" t="s">
        <v>353</v>
      </c>
      <c r="E417" s="42" t="s">
        <v>2511</v>
      </c>
      <c r="F417" s="58" t="s">
        <v>375</v>
      </c>
      <c r="G417" s="58" t="s">
        <v>2559</v>
      </c>
      <c r="H417" s="58" t="s">
        <v>2143</v>
      </c>
      <c r="I417" s="204" t="s">
        <v>22</v>
      </c>
      <c r="J417" s="237">
        <v>2</v>
      </c>
      <c r="K417" s="58">
        <f t="shared" si="60"/>
        <v>2</v>
      </c>
      <c r="L417" s="58">
        <v>16</v>
      </c>
      <c r="M417" s="58">
        <v>3.2</v>
      </c>
    </row>
    <row r="418" s="58" customFormat="1" ht="41.4" spans="1:13">
      <c r="A418" s="58" t="s">
        <v>3214</v>
      </c>
      <c r="B418" s="200">
        <v>417</v>
      </c>
      <c r="C418" s="204" t="s">
        <v>16</v>
      </c>
      <c r="D418" s="58" t="s">
        <v>53</v>
      </c>
      <c r="E418" s="42" t="s">
        <v>2511</v>
      </c>
      <c r="F418" s="58" t="s">
        <v>289</v>
      </c>
      <c r="G418" s="58" t="s">
        <v>2555</v>
      </c>
      <c r="H418" s="58" t="s">
        <v>2131</v>
      </c>
      <c r="I418" s="204" t="s">
        <v>22</v>
      </c>
      <c r="J418" s="237">
        <v>1</v>
      </c>
      <c r="K418" s="58">
        <f t="shared" si="60"/>
        <v>1</v>
      </c>
      <c r="L418" s="58">
        <v>0.28</v>
      </c>
      <c r="M418" s="58">
        <v>3.2</v>
      </c>
    </row>
    <row r="419" s="58" customFormat="1" ht="41.4" spans="1:13">
      <c r="A419" s="58" t="s">
        <v>3214</v>
      </c>
      <c r="B419" s="200">
        <v>418</v>
      </c>
      <c r="C419" s="204" t="s">
        <v>16</v>
      </c>
      <c r="D419" s="204" t="s">
        <v>89</v>
      </c>
      <c r="E419" s="42" t="s">
        <v>2511</v>
      </c>
      <c r="F419" s="58" t="s">
        <v>114</v>
      </c>
      <c r="G419" s="58" t="s">
        <v>2556</v>
      </c>
      <c r="H419" s="58" t="s">
        <v>2134</v>
      </c>
      <c r="I419" s="42" t="s">
        <v>22</v>
      </c>
      <c r="J419" s="237">
        <v>2</v>
      </c>
      <c r="K419" s="217">
        <v>0</v>
      </c>
      <c r="L419" s="58">
        <v>4</v>
      </c>
      <c r="M419" s="58">
        <v>3.2</v>
      </c>
    </row>
    <row r="420" s="58" customFormat="1" ht="41.4" spans="1:13">
      <c r="A420" s="58" t="s">
        <v>3214</v>
      </c>
      <c r="B420" s="200">
        <v>419</v>
      </c>
      <c r="C420" s="204" t="s">
        <v>16</v>
      </c>
      <c r="D420" s="58" t="s">
        <v>53</v>
      </c>
      <c r="E420" s="42" t="s">
        <v>2511</v>
      </c>
      <c r="F420" s="58" t="s">
        <v>55</v>
      </c>
      <c r="G420" s="58" t="s">
        <v>3229</v>
      </c>
      <c r="H420" s="58" t="s">
        <v>2136</v>
      </c>
      <c r="I420" s="204" t="s">
        <v>22</v>
      </c>
      <c r="J420" s="237">
        <v>3</v>
      </c>
      <c r="K420" s="58">
        <f t="shared" ref="K420:K423" si="61">J420</f>
        <v>3</v>
      </c>
      <c r="L420" s="58">
        <v>0.3</v>
      </c>
      <c r="M420" s="58">
        <v>3.2</v>
      </c>
    </row>
    <row r="421" s="58" customFormat="1" ht="69" spans="1:13">
      <c r="A421" s="58" t="s">
        <v>3214</v>
      </c>
      <c r="B421" s="200">
        <v>420</v>
      </c>
      <c r="C421" s="204" t="s">
        <v>16</v>
      </c>
      <c r="D421" s="58" t="s">
        <v>171</v>
      </c>
      <c r="E421" s="42" t="s">
        <v>2511</v>
      </c>
      <c r="F421" s="58" t="s">
        <v>172</v>
      </c>
      <c r="G421" s="58" t="s">
        <v>2557</v>
      </c>
      <c r="H421" s="58" t="s">
        <v>1874</v>
      </c>
      <c r="I421" s="204" t="s">
        <v>22</v>
      </c>
      <c r="J421" s="237">
        <v>3</v>
      </c>
      <c r="K421" s="217">
        <v>0</v>
      </c>
      <c r="L421" s="58">
        <v>0.15</v>
      </c>
      <c r="M421" s="58">
        <v>3.2</v>
      </c>
    </row>
    <row r="422" s="58" customFormat="1" ht="41.4" spans="1:13">
      <c r="A422" s="58" t="s">
        <v>3214</v>
      </c>
      <c r="B422" s="200">
        <v>421</v>
      </c>
      <c r="C422" s="204" t="s">
        <v>16</v>
      </c>
      <c r="D422" s="58" t="s">
        <v>322</v>
      </c>
      <c r="E422" s="42" t="s">
        <v>2511</v>
      </c>
      <c r="F422" s="58" t="s">
        <v>323</v>
      </c>
      <c r="G422" s="58" t="s">
        <v>3230</v>
      </c>
      <c r="H422" s="58" t="s">
        <v>2141</v>
      </c>
      <c r="I422" s="58" t="s">
        <v>2124</v>
      </c>
      <c r="J422" s="58">
        <v>0.7</v>
      </c>
      <c r="K422" s="58">
        <f t="shared" si="61"/>
        <v>0.7</v>
      </c>
      <c r="L422" s="58">
        <v>1</v>
      </c>
      <c r="M422" s="58">
        <v>3.2</v>
      </c>
    </row>
    <row r="423" s="58" customFormat="1" ht="41.4" spans="1:13">
      <c r="A423" s="58" t="s">
        <v>3214</v>
      </c>
      <c r="B423" s="200">
        <v>422</v>
      </c>
      <c r="C423" s="204" t="s">
        <v>16</v>
      </c>
      <c r="D423" s="58" t="s">
        <v>53</v>
      </c>
      <c r="E423" s="42" t="s">
        <v>2511</v>
      </c>
      <c r="F423" s="58" t="s">
        <v>289</v>
      </c>
      <c r="G423" s="58" t="s">
        <v>2555</v>
      </c>
      <c r="H423" s="58" t="s">
        <v>2131</v>
      </c>
      <c r="I423" s="204" t="s">
        <v>22</v>
      </c>
      <c r="J423" s="237">
        <v>1</v>
      </c>
      <c r="K423" s="58">
        <f t="shared" si="61"/>
        <v>1</v>
      </c>
      <c r="L423" s="58">
        <v>0.28</v>
      </c>
      <c r="M423" s="58">
        <v>3.2</v>
      </c>
    </row>
    <row r="424" s="58" customFormat="1" ht="41.4" spans="1:13">
      <c r="A424" s="58" t="s">
        <v>3214</v>
      </c>
      <c r="B424" s="200">
        <v>423</v>
      </c>
      <c r="C424" s="204" t="s">
        <v>16</v>
      </c>
      <c r="D424" s="204" t="s">
        <v>89</v>
      </c>
      <c r="E424" s="42" t="s">
        <v>2511</v>
      </c>
      <c r="F424" s="58" t="s">
        <v>114</v>
      </c>
      <c r="G424" s="58" t="s">
        <v>2556</v>
      </c>
      <c r="H424" s="58" t="s">
        <v>2134</v>
      </c>
      <c r="I424" s="42" t="s">
        <v>22</v>
      </c>
      <c r="J424" s="237">
        <v>2</v>
      </c>
      <c r="K424" s="217">
        <v>0</v>
      </c>
      <c r="L424" s="58">
        <v>4</v>
      </c>
      <c r="M424" s="58">
        <v>3.2</v>
      </c>
    </row>
    <row r="425" s="58" customFormat="1" ht="69" spans="1:13">
      <c r="A425" s="58" t="s">
        <v>3214</v>
      </c>
      <c r="B425" s="200">
        <v>424</v>
      </c>
      <c r="C425" s="204" t="s">
        <v>16</v>
      </c>
      <c r="D425" s="58" t="s">
        <v>171</v>
      </c>
      <c r="E425" s="42" t="s">
        <v>2511</v>
      </c>
      <c r="F425" s="58" t="s">
        <v>172</v>
      </c>
      <c r="G425" s="58" t="s">
        <v>2557</v>
      </c>
      <c r="H425" s="58" t="s">
        <v>1874</v>
      </c>
      <c r="I425" s="204" t="s">
        <v>22</v>
      </c>
      <c r="J425" s="237">
        <v>3</v>
      </c>
      <c r="K425" s="217">
        <v>0</v>
      </c>
      <c r="L425" s="58">
        <v>0.15</v>
      </c>
      <c r="M425" s="58">
        <v>3.2</v>
      </c>
    </row>
    <row r="426" s="58" customFormat="1" ht="41.4" spans="1:13">
      <c r="A426" s="58" t="s">
        <v>3214</v>
      </c>
      <c r="B426" s="200">
        <v>425</v>
      </c>
      <c r="C426" s="204" t="s">
        <v>16</v>
      </c>
      <c r="D426" s="58" t="s">
        <v>322</v>
      </c>
      <c r="E426" s="42" t="s">
        <v>2511</v>
      </c>
      <c r="F426" s="58" t="s">
        <v>323</v>
      </c>
      <c r="G426" s="58" t="s">
        <v>3230</v>
      </c>
      <c r="H426" s="58" t="s">
        <v>2141</v>
      </c>
      <c r="I426" s="58" t="s">
        <v>2124</v>
      </c>
      <c r="J426" s="58">
        <v>0.2</v>
      </c>
      <c r="K426" s="58">
        <f t="shared" ref="K426:K429" si="62">J426</f>
        <v>0.2</v>
      </c>
      <c r="L426" s="58">
        <v>0.29</v>
      </c>
      <c r="M426" s="58">
        <v>3.2</v>
      </c>
    </row>
    <row r="427" s="58" customFormat="1" ht="41.4" spans="1:13">
      <c r="A427" s="58" t="s">
        <v>3214</v>
      </c>
      <c r="B427" s="200">
        <v>426</v>
      </c>
      <c r="C427" s="204" t="s">
        <v>16</v>
      </c>
      <c r="D427" s="58" t="s">
        <v>53</v>
      </c>
      <c r="E427" s="42" t="s">
        <v>2511</v>
      </c>
      <c r="F427" s="58" t="s">
        <v>289</v>
      </c>
      <c r="G427" s="58" t="s">
        <v>2555</v>
      </c>
      <c r="H427" s="58" t="s">
        <v>2131</v>
      </c>
      <c r="I427" s="204" t="s">
        <v>22</v>
      </c>
      <c r="J427" s="237">
        <v>1</v>
      </c>
      <c r="K427" s="58">
        <f t="shared" si="62"/>
        <v>1</v>
      </c>
      <c r="L427" s="58">
        <v>0.28</v>
      </c>
      <c r="M427" s="58">
        <v>3.2</v>
      </c>
    </row>
    <row r="428" s="58" customFormat="1" ht="41.4" spans="1:13">
      <c r="A428" s="58" t="s">
        <v>3214</v>
      </c>
      <c r="B428" s="200">
        <v>427</v>
      </c>
      <c r="C428" s="204" t="s">
        <v>16</v>
      </c>
      <c r="D428" s="204" t="s">
        <v>89</v>
      </c>
      <c r="E428" s="42" t="s">
        <v>2511</v>
      </c>
      <c r="F428" s="58" t="s">
        <v>114</v>
      </c>
      <c r="G428" s="58" t="s">
        <v>2556</v>
      </c>
      <c r="H428" s="58" t="s">
        <v>2134</v>
      </c>
      <c r="I428" s="42" t="s">
        <v>22</v>
      </c>
      <c r="J428" s="237">
        <v>2</v>
      </c>
      <c r="K428" s="217">
        <v>0</v>
      </c>
      <c r="L428" s="58">
        <v>4</v>
      </c>
      <c r="M428" s="58">
        <v>3.2</v>
      </c>
    </row>
    <row r="429" s="58" customFormat="1" ht="41.4" spans="1:13">
      <c r="A429" s="58" t="s">
        <v>3214</v>
      </c>
      <c r="B429" s="200">
        <v>428</v>
      </c>
      <c r="C429" s="204" t="s">
        <v>16</v>
      </c>
      <c r="D429" s="58" t="s">
        <v>53</v>
      </c>
      <c r="E429" s="42" t="s">
        <v>2511</v>
      </c>
      <c r="F429" s="58" t="s">
        <v>55</v>
      </c>
      <c r="G429" s="58" t="s">
        <v>3229</v>
      </c>
      <c r="H429" s="58" t="s">
        <v>2136</v>
      </c>
      <c r="I429" s="204" t="s">
        <v>22</v>
      </c>
      <c r="J429" s="237">
        <v>3</v>
      </c>
      <c r="K429" s="58">
        <f t="shared" si="62"/>
        <v>3</v>
      </c>
      <c r="L429" s="58">
        <v>0.3</v>
      </c>
      <c r="M429" s="58">
        <v>3.2</v>
      </c>
    </row>
    <row r="430" s="58" customFormat="1" ht="69" spans="1:13">
      <c r="A430" s="58" t="s">
        <v>3214</v>
      </c>
      <c r="B430" s="200">
        <v>429</v>
      </c>
      <c r="C430" s="204" t="s">
        <v>16</v>
      </c>
      <c r="D430" s="58" t="s">
        <v>171</v>
      </c>
      <c r="E430" s="42" t="s">
        <v>2511</v>
      </c>
      <c r="F430" s="58" t="s">
        <v>172</v>
      </c>
      <c r="G430" s="58" t="s">
        <v>2557</v>
      </c>
      <c r="H430" s="58" t="s">
        <v>1874</v>
      </c>
      <c r="I430" s="204" t="s">
        <v>22</v>
      </c>
      <c r="J430" s="237">
        <v>3</v>
      </c>
      <c r="K430" s="217">
        <v>0</v>
      </c>
      <c r="L430" s="58">
        <v>0.15</v>
      </c>
      <c r="M430" s="58">
        <v>3.2</v>
      </c>
    </row>
    <row r="431" s="58" customFormat="1" ht="41.4" spans="1:13">
      <c r="A431" s="58" t="s">
        <v>3214</v>
      </c>
      <c r="B431" s="200">
        <v>430</v>
      </c>
      <c r="C431" s="204" t="s">
        <v>16</v>
      </c>
      <c r="D431" s="58" t="s">
        <v>322</v>
      </c>
      <c r="E431" s="42" t="s">
        <v>2511</v>
      </c>
      <c r="F431" s="58" t="s">
        <v>323</v>
      </c>
      <c r="G431" s="58" t="s">
        <v>3230</v>
      </c>
      <c r="H431" s="58" t="s">
        <v>2141</v>
      </c>
      <c r="I431" s="58" t="s">
        <v>2124</v>
      </c>
      <c r="J431" s="58">
        <v>0.8</v>
      </c>
      <c r="K431" s="58">
        <f t="shared" ref="K431:K434" si="63">J431</f>
        <v>0.8</v>
      </c>
      <c r="L431" s="58">
        <v>1</v>
      </c>
      <c r="M431" s="58">
        <v>3.2</v>
      </c>
    </row>
    <row r="432" s="58" customFormat="1" ht="41.4" spans="1:13">
      <c r="A432" s="58" t="s">
        <v>3214</v>
      </c>
      <c r="B432" s="200">
        <v>431</v>
      </c>
      <c r="C432" s="204" t="s">
        <v>16</v>
      </c>
      <c r="D432" s="58" t="s">
        <v>53</v>
      </c>
      <c r="E432" s="42" t="s">
        <v>2511</v>
      </c>
      <c r="F432" s="58" t="s">
        <v>289</v>
      </c>
      <c r="G432" s="58" t="s">
        <v>2555</v>
      </c>
      <c r="H432" s="58" t="s">
        <v>2131</v>
      </c>
      <c r="I432" s="204" t="s">
        <v>22</v>
      </c>
      <c r="J432" s="237">
        <v>1</v>
      </c>
      <c r="K432" s="58">
        <f t="shared" si="63"/>
        <v>1</v>
      </c>
      <c r="L432" s="58">
        <v>0.28</v>
      </c>
      <c r="M432" s="58">
        <v>3.2</v>
      </c>
    </row>
    <row r="433" s="58" customFormat="1" ht="41.4" spans="1:13">
      <c r="A433" s="58" t="s">
        <v>3214</v>
      </c>
      <c r="B433" s="200">
        <v>432</v>
      </c>
      <c r="C433" s="204" t="s">
        <v>16</v>
      </c>
      <c r="D433" s="204" t="s">
        <v>89</v>
      </c>
      <c r="E433" s="42" t="s">
        <v>2511</v>
      </c>
      <c r="F433" s="58" t="s">
        <v>114</v>
      </c>
      <c r="G433" s="58" t="s">
        <v>2556</v>
      </c>
      <c r="H433" s="58" t="s">
        <v>2134</v>
      </c>
      <c r="I433" s="42" t="s">
        <v>22</v>
      </c>
      <c r="J433" s="237">
        <v>2</v>
      </c>
      <c r="K433" s="217">
        <v>0</v>
      </c>
      <c r="L433" s="58">
        <v>4</v>
      </c>
      <c r="M433" s="58">
        <v>3.2</v>
      </c>
    </row>
    <row r="434" s="58" customFormat="1" ht="41.4" spans="1:13">
      <c r="A434" s="58" t="s">
        <v>3214</v>
      </c>
      <c r="B434" s="200">
        <v>433</v>
      </c>
      <c r="C434" s="204" t="s">
        <v>16</v>
      </c>
      <c r="D434" s="58" t="s">
        <v>53</v>
      </c>
      <c r="E434" s="42" t="s">
        <v>2511</v>
      </c>
      <c r="F434" s="58" t="s">
        <v>55</v>
      </c>
      <c r="G434" s="58" t="s">
        <v>3229</v>
      </c>
      <c r="H434" s="58" t="s">
        <v>2136</v>
      </c>
      <c r="I434" s="204" t="s">
        <v>22</v>
      </c>
      <c r="J434" s="237">
        <v>2</v>
      </c>
      <c r="K434" s="58">
        <f t="shared" si="63"/>
        <v>2</v>
      </c>
      <c r="L434" s="58">
        <v>0.2</v>
      </c>
      <c r="M434" s="58">
        <v>3.2</v>
      </c>
    </row>
    <row r="435" s="58" customFormat="1" ht="69" spans="1:13">
      <c r="A435" s="58" t="s">
        <v>3214</v>
      </c>
      <c r="B435" s="200">
        <v>434</v>
      </c>
      <c r="C435" s="204" t="s">
        <v>16</v>
      </c>
      <c r="D435" s="58" t="s">
        <v>171</v>
      </c>
      <c r="E435" s="42" t="s">
        <v>2511</v>
      </c>
      <c r="F435" s="58" t="s">
        <v>172</v>
      </c>
      <c r="G435" s="58" t="s">
        <v>2557</v>
      </c>
      <c r="H435" s="58" t="s">
        <v>1874</v>
      </c>
      <c r="I435" s="204" t="s">
        <v>22</v>
      </c>
      <c r="J435" s="237">
        <v>3</v>
      </c>
      <c r="K435" s="217">
        <v>0</v>
      </c>
      <c r="L435" s="58">
        <v>0.15</v>
      </c>
      <c r="M435" s="58">
        <v>3.2</v>
      </c>
    </row>
    <row r="436" s="58" customFormat="1" ht="41.4" spans="1:13">
      <c r="A436" s="58" t="s">
        <v>3214</v>
      </c>
      <c r="B436" s="200">
        <v>435</v>
      </c>
      <c r="C436" s="204" t="s">
        <v>16</v>
      </c>
      <c r="D436" s="58" t="s">
        <v>322</v>
      </c>
      <c r="E436" s="42" t="s">
        <v>2511</v>
      </c>
      <c r="F436" s="58" t="s">
        <v>323</v>
      </c>
      <c r="G436" s="58" t="s">
        <v>3230</v>
      </c>
      <c r="H436" s="58" t="s">
        <v>2141</v>
      </c>
      <c r="I436" s="58" t="s">
        <v>2124</v>
      </c>
      <c r="J436" s="58">
        <v>0.4</v>
      </c>
      <c r="K436" s="58">
        <f t="shared" ref="K436:K439" si="64">J436</f>
        <v>0.4</v>
      </c>
      <c r="L436" s="58">
        <v>1</v>
      </c>
      <c r="M436" s="58">
        <v>3.2</v>
      </c>
    </row>
    <row r="437" s="58" customFormat="1" ht="41.4" spans="1:13">
      <c r="A437" s="58" t="s">
        <v>3214</v>
      </c>
      <c r="B437" s="200">
        <v>436</v>
      </c>
      <c r="C437" s="204" t="s">
        <v>16</v>
      </c>
      <c r="D437" s="58" t="s">
        <v>53</v>
      </c>
      <c r="E437" s="42" t="s">
        <v>2511</v>
      </c>
      <c r="F437" s="58" t="s">
        <v>289</v>
      </c>
      <c r="G437" s="58" t="s">
        <v>2555</v>
      </c>
      <c r="H437" s="58" t="s">
        <v>2131</v>
      </c>
      <c r="I437" s="204" t="s">
        <v>22</v>
      </c>
      <c r="J437" s="237">
        <v>1</v>
      </c>
      <c r="K437" s="58">
        <f t="shared" si="64"/>
        <v>1</v>
      </c>
      <c r="L437" s="58">
        <v>0.28</v>
      </c>
      <c r="M437" s="58">
        <v>3.2</v>
      </c>
    </row>
    <row r="438" s="58" customFormat="1" ht="41.4" spans="1:13">
      <c r="A438" s="58" t="s">
        <v>3214</v>
      </c>
      <c r="B438" s="200">
        <v>437</v>
      </c>
      <c r="C438" s="204" t="s">
        <v>16</v>
      </c>
      <c r="D438" s="204" t="s">
        <v>89</v>
      </c>
      <c r="E438" s="42" t="s">
        <v>2511</v>
      </c>
      <c r="F438" s="58" t="s">
        <v>114</v>
      </c>
      <c r="G438" s="58" t="s">
        <v>2556</v>
      </c>
      <c r="H438" s="58" t="s">
        <v>2134</v>
      </c>
      <c r="I438" s="42" t="s">
        <v>22</v>
      </c>
      <c r="J438" s="237">
        <v>2</v>
      </c>
      <c r="K438" s="217">
        <v>0</v>
      </c>
      <c r="L438" s="58">
        <v>4</v>
      </c>
      <c r="M438" s="58">
        <v>3.2</v>
      </c>
    </row>
    <row r="439" s="58" customFormat="1" ht="41.4" spans="1:13">
      <c r="A439" s="58" t="s">
        <v>3214</v>
      </c>
      <c r="B439" s="200">
        <v>438</v>
      </c>
      <c r="C439" s="204" t="s">
        <v>16</v>
      </c>
      <c r="D439" s="58" t="s">
        <v>53</v>
      </c>
      <c r="E439" s="42" t="s">
        <v>2511</v>
      </c>
      <c r="F439" s="58" t="s">
        <v>55</v>
      </c>
      <c r="G439" s="58" t="s">
        <v>3229</v>
      </c>
      <c r="H439" s="58" t="s">
        <v>2136</v>
      </c>
      <c r="I439" s="204" t="s">
        <v>22</v>
      </c>
      <c r="J439" s="237">
        <v>1</v>
      </c>
      <c r="K439" s="58">
        <f t="shared" si="64"/>
        <v>1</v>
      </c>
      <c r="L439" s="58">
        <v>0.1</v>
      </c>
      <c r="M439" s="58">
        <v>3.2</v>
      </c>
    </row>
    <row r="440" s="58" customFormat="1" ht="69" spans="1:13">
      <c r="A440" s="58" t="s">
        <v>3214</v>
      </c>
      <c r="B440" s="200">
        <v>439</v>
      </c>
      <c r="C440" s="204" t="s">
        <v>16</v>
      </c>
      <c r="D440" s="58" t="s">
        <v>171</v>
      </c>
      <c r="E440" s="42" t="s">
        <v>2511</v>
      </c>
      <c r="F440" s="58" t="s">
        <v>172</v>
      </c>
      <c r="G440" s="58" t="s">
        <v>2557</v>
      </c>
      <c r="H440" s="58" t="s">
        <v>1874</v>
      </c>
      <c r="I440" s="204" t="s">
        <v>22</v>
      </c>
      <c r="J440" s="237">
        <v>3</v>
      </c>
      <c r="K440" s="217">
        <v>0</v>
      </c>
      <c r="L440" s="58">
        <v>0.15</v>
      </c>
      <c r="M440" s="58">
        <v>3.2</v>
      </c>
    </row>
    <row r="441" s="58" customFormat="1" ht="41.4" spans="1:13">
      <c r="A441" s="58" t="s">
        <v>3214</v>
      </c>
      <c r="B441" s="200">
        <v>440</v>
      </c>
      <c r="C441" s="204" t="s">
        <v>16</v>
      </c>
      <c r="D441" s="58" t="s">
        <v>322</v>
      </c>
      <c r="E441" s="42" t="s">
        <v>2511</v>
      </c>
      <c r="F441" s="58" t="s">
        <v>323</v>
      </c>
      <c r="G441" s="58" t="s">
        <v>3230</v>
      </c>
      <c r="H441" s="58" t="s">
        <v>2141</v>
      </c>
      <c r="I441" s="58" t="s">
        <v>2124</v>
      </c>
      <c r="J441" s="58">
        <v>0.4</v>
      </c>
      <c r="K441" s="58">
        <f t="shared" ref="K441:K446" si="65">J441</f>
        <v>0.4</v>
      </c>
      <c r="L441" s="58">
        <v>1</v>
      </c>
      <c r="M441" s="58">
        <v>3.2</v>
      </c>
    </row>
    <row r="442" s="58" customFormat="1" ht="41.4" spans="1:13">
      <c r="A442" s="58" t="s">
        <v>3214</v>
      </c>
      <c r="B442" s="200">
        <v>441</v>
      </c>
      <c r="C442" s="204" t="s">
        <v>16</v>
      </c>
      <c r="D442" s="58" t="s">
        <v>53</v>
      </c>
      <c r="E442" s="42" t="s">
        <v>2511</v>
      </c>
      <c r="F442" s="58" t="s">
        <v>289</v>
      </c>
      <c r="G442" s="58" t="s">
        <v>3233</v>
      </c>
      <c r="H442" s="58" t="s">
        <v>2191</v>
      </c>
      <c r="I442" s="204" t="s">
        <v>22</v>
      </c>
      <c r="J442" s="237">
        <v>1</v>
      </c>
      <c r="K442" s="58">
        <f t="shared" si="65"/>
        <v>1</v>
      </c>
      <c r="L442" s="58">
        <v>0.28</v>
      </c>
      <c r="M442" s="58">
        <v>3.2</v>
      </c>
    </row>
    <row r="443" s="58" customFormat="1" ht="41.4" spans="1:13">
      <c r="A443" s="58" t="s">
        <v>3214</v>
      </c>
      <c r="B443" s="200">
        <v>442</v>
      </c>
      <c r="C443" s="204" t="s">
        <v>16</v>
      </c>
      <c r="D443" s="204" t="s">
        <v>89</v>
      </c>
      <c r="E443" s="42" t="s">
        <v>2511</v>
      </c>
      <c r="F443" s="58" t="s">
        <v>114</v>
      </c>
      <c r="G443" s="58" t="s">
        <v>3234</v>
      </c>
      <c r="H443" s="58" t="s">
        <v>2118</v>
      </c>
      <c r="I443" s="42" t="s">
        <v>22</v>
      </c>
      <c r="J443" s="237">
        <v>1</v>
      </c>
      <c r="K443" s="217">
        <v>0</v>
      </c>
      <c r="L443" s="58">
        <v>2</v>
      </c>
      <c r="M443" s="58">
        <v>3.2</v>
      </c>
    </row>
    <row r="444" s="58" customFormat="1" ht="41.4" spans="1:13">
      <c r="A444" s="58" t="s">
        <v>3214</v>
      </c>
      <c r="B444" s="200">
        <v>443</v>
      </c>
      <c r="C444" s="204" t="s">
        <v>16</v>
      </c>
      <c r="D444" s="204" t="s">
        <v>89</v>
      </c>
      <c r="E444" s="42" t="s">
        <v>2511</v>
      </c>
      <c r="F444" s="58" t="s">
        <v>114</v>
      </c>
      <c r="G444" s="58" t="s">
        <v>2653</v>
      </c>
      <c r="H444" s="58" t="s">
        <v>2118</v>
      </c>
      <c r="I444" s="42" t="s">
        <v>22</v>
      </c>
      <c r="J444" s="237">
        <v>1</v>
      </c>
      <c r="K444" s="217">
        <v>0</v>
      </c>
      <c r="L444" s="58">
        <v>4</v>
      </c>
      <c r="M444" s="58">
        <v>3.2</v>
      </c>
    </row>
    <row r="445" s="58" customFormat="1" ht="41.4" spans="1:13">
      <c r="A445" s="58" t="s">
        <v>3214</v>
      </c>
      <c r="B445" s="200">
        <v>444</v>
      </c>
      <c r="C445" s="204" t="s">
        <v>16</v>
      </c>
      <c r="D445" s="58" t="s">
        <v>53</v>
      </c>
      <c r="E445" s="42" t="s">
        <v>2511</v>
      </c>
      <c r="F445" s="58" t="s">
        <v>55</v>
      </c>
      <c r="G445" s="58" t="s">
        <v>3235</v>
      </c>
      <c r="H445" s="58" t="s">
        <v>2121</v>
      </c>
      <c r="I445" s="204" t="s">
        <v>22</v>
      </c>
      <c r="J445" s="237">
        <v>8</v>
      </c>
      <c r="K445" s="58">
        <f t="shared" si="65"/>
        <v>8</v>
      </c>
      <c r="L445" s="58">
        <v>1</v>
      </c>
      <c r="M445" s="58">
        <v>3.2</v>
      </c>
    </row>
    <row r="446" s="58" customFormat="1" ht="41.4" spans="1:13">
      <c r="A446" s="58" t="s">
        <v>3214</v>
      </c>
      <c r="B446" s="200">
        <v>445</v>
      </c>
      <c r="C446" s="204" t="s">
        <v>16</v>
      </c>
      <c r="D446" s="58" t="s">
        <v>53</v>
      </c>
      <c r="E446" s="42" t="s">
        <v>2511</v>
      </c>
      <c r="F446" s="58" t="s">
        <v>249</v>
      </c>
      <c r="G446" s="58" t="s">
        <v>3236</v>
      </c>
      <c r="H446" s="58" t="s">
        <v>2121</v>
      </c>
      <c r="I446" s="204" t="s">
        <v>22</v>
      </c>
      <c r="J446" s="237">
        <v>1</v>
      </c>
      <c r="K446" s="58">
        <f t="shared" si="65"/>
        <v>1</v>
      </c>
      <c r="L446" s="58">
        <v>0.15</v>
      </c>
      <c r="M446" s="58">
        <v>3.2</v>
      </c>
    </row>
    <row r="447" s="58" customFormat="1" ht="69" spans="1:13">
      <c r="A447" s="58" t="s">
        <v>3214</v>
      </c>
      <c r="B447" s="200">
        <v>446</v>
      </c>
      <c r="C447" s="204" t="s">
        <v>16</v>
      </c>
      <c r="D447" s="58" t="s">
        <v>171</v>
      </c>
      <c r="E447" s="42" t="s">
        <v>2511</v>
      </c>
      <c r="F447" s="58" t="s">
        <v>172</v>
      </c>
      <c r="G447" s="58" t="s">
        <v>3237</v>
      </c>
      <c r="H447" s="58" t="s">
        <v>1705</v>
      </c>
      <c r="I447" s="204" t="s">
        <v>22</v>
      </c>
      <c r="J447" s="237">
        <v>2</v>
      </c>
      <c r="K447" s="217">
        <v>0</v>
      </c>
      <c r="L447" s="58">
        <v>0.1</v>
      </c>
      <c r="M447" s="58">
        <v>3.2</v>
      </c>
    </row>
    <row r="448" s="58" customFormat="1" ht="69" spans="1:13">
      <c r="A448" s="58" t="s">
        <v>3214</v>
      </c>
      <c r="B448" s="200">
        <v>447</v>
      </c>
      <c r="C448" s="204" t="s">
        <v>16</v>
      </c>
      <c r="D448" s="58" t="s">
        <v>171</v>
      </c>
      <c r="E448" s="42" t="s">
        <v>2511</v>
      </c>
      <c r="F448" s="58" t="s">
        <v>172</v>
      </c>
      <c r="G448" s="58" t="s">
        <v>2662</v>
      </c>
      <c r="H448" s="58" t="s">
        <v>1705</v>
      </c>
      <c r="I448" s="204" t="s">
        <v>22</v>
      </c>
      <c r="J448" s="237">
        <v>1</v>
      </c>
      <c r="K448" s="217">
        <v>0</v>
      </c>
      <c r="L448" s="58">
        <v>0.07</v>
      </c>
      <c r="M448" s="58">
        <v>3.2</v>
      </c>
    </row>
    <row r="449" s="58" customFormat="1" ht="41.4" spans="1:13">
      <c r="A449" s="58" t="s">
        <v>3214</v>
      </c>
      <c r="B449" s="200">
        <v>448</v>
      </c>
      <c r="C449" s="204" t="s">
        <v>16</v>
      </c>
      <c r="D449" s="58" t="s">
        <v>322</v>
      </c>
      <c r="E449" s="42" t="s">
        <v>2511</v>
      </c>
      <c r="F449" s="58" t="s">
        <v>323</v>
      </c>
      <c r="G449" s="58" t="s">
        <v>3238</v>
      </c>
      <c r="H449" s="58" t="s">
        <v>2123</v>
      </c>
      <c r="I449" s="58" t="s">
        <v>2124</v>
      </c>
      <c r="J449" s="58">
        <v>13.1</v>
      </c>
      <c r="K449" s="58">
        <f t="shared" ref="K449:K454" si="66">J449</f>
        <v>13.1</v>
      </c>
      <c r="L449" s="58">
        <v>17</v>
      </c>
      <c r="M449" s="58">
        <v>3.2</v>
      </c>
    </row>
    <row r="450" s="58" customFormat="1" ht="41.4" spans="1:13">
      <c r="A450" s="58" t="s">
        <v>3214</v>
      </c>
      <c r="B450" s="200">
        <v>449</v>
      </c>
      <c r="C450" s="204" t="s">
        <v>16</v>
      </c>
      <c r="D450" s="58" t="s">
        <v>53</v>
      </c>
      <c r="E450" s="42" t="s">
        <v>2511</v>
      </c>
      <c r="F450" s="58" t="s">
        <v>289</v>
      </c>
      <c r="G450" s="58" t="s">
        <v>3233</v>
      </c>
      <c r="H450" s="58" t="s">
        <v>2191</v>
      </c>
      <c r="I450" s="204" t="s">
        <v>22</v>
      </c>
      <c r="J450" s="237">
        <v>1</v>
      </c>
      <c r="K450" s="58">
        <f t="shared" si="66"/>
        <v>1</v>
      </c>
      <c r="L450" s="58">
        <v>0.28</v>
      </c>
      <c r="M450" s="58">
        <v>3.2</v>
      </c>
    </row>
    <row r="451" s="58" customFormat="1" ht="41.4" spans="1:13">
      <c r="A451" s="58" t="s">
        <v>3214</v>
      </c>
      <c r="B451" s="200">
        <v>450</v>
      </c>
      <c r="C451" s="204" t="s">
        <v>16</v>
      </c>
      <c r="D451" s="204" t="s">
        <v>89</v>
      </c>
      <c r="E451" s="42" t="s">
        <v>2511</v>
      </c>
      <c r="F451" s="58" t="s">
        <v>114</v>
      </c>
      <c r="G451" s="58" t="s">
        <v>3234</v>
      </c>
      <c r="H451" s="58" t="s">
        <v>2118</v>
      </c>
      <c r="I451" s="42" t="s">
        <v>22</v>
      </c>
      <c r="J451" s="237">
        <v>1</v>
      </c>
      <c r="K451" s="217">
        <v>0</v>
      </c>
      <c r="L451" s="58">
        <v>2</v>
      </c>
      <c r="M451" s="58">
        <v>3.2</v>
      </c>
    </row>
    <row r="452" s="58" customFormat="1" ht="41.4" spans="1:13">
      <c r="A452" s="58" t="s">
        <v>3214</v>
      </c>
      <c r="B452" s="200">
        <v>451</v>
      </c>
      <c r="C452" s="204" t="s">
        <v>16</v>
      </c>
      <c r="D452" s="204" t="s">
        <v>89</v>
      </c>
      <c r="E452" s="42" t="s">
        <v>2511</v>
      </c>
      <c r="F452" s="58" t="s">
        <v>114</v>
      </c>
      <c r="G452" s="58" t="s">
        <v>2653</v>
      </c>
      <c r="H452" s="58" t="s">
        <v>2118</v>
      </c>
      <c r="I452" s="42" t="s">
        <v>22</v>
      </c>
      <c r="J452" s="237">
        <v>1</v>
      </c>
      <c r="K452" s="217">
        <v>0</v>
      </c>
      <c r="L452" s="58">
        <v>4</v>
      </c>
      <c r="M452" s="58">
        <v>3.2</v>
      </c>
    </row>
    <row r="453" s="58" customFormat="1" ht="41.4" spans="1:13">
      <c r="A453" s="58" t="s">
        <v>3214</v>
      </c>
      <c r="B453" s="200">
        <v>452</v>
      </c>
      <c r="C453" s="204" t="s">
        <v>16</v>
      </c>
      <c r="D453" s="58" t="s">
        <v>53</v>
      </c>
      <c r="E453" s="42" t="s">
        <v>2511</v>
      </c>
      <c r="F453" s="58" t="s">
        <v>55</v>
      </c>
      <c r="G453" s="58" t="s">
        <v>3235</v>
      </c>
      <c r="H453" s="58" t="s">
        <v>2121</v>
      </c>
      <c r="I453" s="204" t="s">
        <v>22</v>
      </c>
      <c r="J453" s="237">
        <v>9</v>
      </c>
      <c r="K453" s="58">
        <f t="shared" si="66"/>
        <v>9</v>
      </c>
      <c r="L453" s="58">
        <v>1</v>
      </c>
      <c r="M453" s="58">
        <v>3.2</v>
      </c>
    </row>
    <row r="454" s="58" customFormat="1" ht="41.4" spans="1:13">
      <c r="A454" s="58" t="s">
        <v>3214</v>
      </c>
      <c r="B454" s="200">
        <v>453</v>
      </c>
      <c r="C454" s="204" t="s">
        <v>16</v>
      </c>
      <c r="D454" s="58" t="s">
        <v>53</v>
      </c>
      <c r="E454" s="42" t="s">
        <v>2511</v>
      </c>
      <c r="F454" s="58" t="s">
        <v>249</v>
      </c>
      <c r="G454" s="58" t="s">
        <v>3236</v>
      </c>
      <c r="H454" s="58" t="s">
        <v>2121</v>
      </c>
      <c r="I454" s="204" t="s">
        <v>22</v>
      </c>
      <c r="J454" s="237">
        <v>1</v>
      </c>
      <c r="K454" s="58">
        <f t="shared" si="66"/>
        <v>1</v>
      </c>
      <c r="L454" s="58">
        <v>0.15</v>
      </c>
      <c r="M454" s="58">
        <v>3.2</v>
      </c>
    </row>
    <row r="455" s="58" customFormat="1" ht="69" spans="1:13">
      <c r="A455" s="58" t="s">
        <v>3214</v>
      </c>
      <c r="B455" s="200">
        <v>454</v>
      </c>
      <c r="C455" s="204" t="s">
        <v>16</v>
      </c>
      <c r="D455" s="58" t="s">
        <v>171</v>
      </c>
      <c r="E455" s="42" t="s">
        <v>2511</v>
      </c>
      <c r="F455" s="58" t="s">
        <v>172</v>
      </c>
      <c r="G455" s="58" t="s">
        <v>3237</v>
      </c>
      <c r="H455" s="58" t="s">
        <v>1705</v>
      </c>
      <c r="I455" s="204" t="s">
        <v>22</v>
      </c>
      <c r="J455" s="237">
        <v>2</v>
      </c>
      <c r="K455" s="217">
        <v>0</v>
      </c>
      <c r="L455" s="58">
        <v>0.1</v>
      </c>
      <c r="M455" s="58">
        <v>3.2</v>
      </c>
    </row>
    <row r="456" s="58" customFormat="1" ht="69" spans="1:13">
      <c r="A456" s="58" t="s">
        <v>3214</v>
      </c>
      <c r="B456" s="200">
        <v>455</v>
      </c>
      <c r="C456" s="204" t="s">
        <v>16</v>
      </c>
      <c r="D456" s="58" t="s">
        <v>171</v>
      </c>
      <c r="E456" s="42" t="s">
        <v>2511</v>
      </c>
      <c r="F456" s="58" t="s">
        <v>172</v>
      </c>
      <c r="G456" s="58" t="s">
        <v>2662</v>
      </c>
      <c r="H456" s="58" t="s">
        <v>1705</v>
      </c>
      <c r="I456" s="204" t="s">
        <v>22</v>
      </c>
      <c r="J456" s="237">
        <v>1</v>
      </c>
      <c r="K456" s="217">
        <v>0</v>
      </c>
      <c r="L456" s="58">
        <v>0.07</v>
      </c>
      <c r="M456" s="58">
        <v>3.2</v>
      </c>
    </row>
    <row r="457" s="58" customFormat="1" ht="41.4" spans="1:13">
      <c r="A457" s="58" t="s">
        <v>3214</v>
      </c>
      <c r="B457" s="200">
        <v>456</v>
      </c>
      <c r="C457" s="204" t="s">
        <v>16</v>
      </c>
      <c r="D457" s="58" t="s">
        <v>322</v>
      </c>
      <c r="E457" s="42" t="s">
        <v>2511</v>
      </c>
      <c r="F457" s="58" t="s">
        <v>323</v>
      </c>
      <c r="G457" s="58" t="s">
        <v>3238</v>
      </c>
      <c r="H457" s="58" t="s">
        <v>2123</v>
      </c>
      <c r="I457" s="58" t="s">
        <v>2124</v>
      </c>
      <c r="J457" s="58">
        <v>13.1</v>
      </c>
      <c r="K457" s="58">
        <f t="shared" ref="K457:K462" si="67">J457</f>
        <v>13.1</v>
      </c>
      <c r="L457" s="58">
        <v>17</v>
      </c>
      <c r="M457" s="58">
        <v>3.2</v>
      </c>
    </row>
    <row r="458" s="58" customFormat="1" ht="41.4" spans="1:13">
      <c r="A458" s="58" t="s">
        <v>3214</v>
      </c>
      <c r="B458" s="200">
        <v>457</v>
      </c>
      <c r="C458" s="204" t="s">
        <v>16</v>
      </c>
      <c r="D458" s="58" t="s">
        <v>53</v>
      </c>
      <c r="E458" s="42" t="s">
        <v>2511</v>
      </c>
      <c r="F458" s="58" t="s">
        <v>289</v>
      </c>
      <c r="G458" s="58" t="s">
        <v>3233</v>
      </c>
      <c r="H458" s="58" t="s">
        <v>2191</v>
      </c>
      <c r="I458" s="204" t="s">
        <v>22</v>
      </c>
      <c r="J458" s="237">
        <v>1</v>
      </c>
      <c r="K458" s="58">
        <f t="shared" si="67"/>
        <v>1</v>
      </c>
      <c r="L458" s="58">
        <v>0.28</v>
      </c>
      <c r="M458" s="58">
        <v>3.2</v>
      </c>
    </row>
    <row r="459" s="58" customFormat="1" ht="41.4" spans="1:13">
      <c r="A459" s="58" t="s">
        <v>3214</v>
      </c>
      <c r="B459" s="200">
        <v>458</v>
      </c>
      <c r="C459" s="204" t="s">
        <v>16</v>
      </c>
      <c r="D459" s="204" t="s">
        <v>89</v>
      </c>
      <c r="E459" s="42" t="s">
        <v>2511</v>
      </c>
      <c r="F459" s="58" t="s">
        <v>114</v>
      </c>
      <c r="G459" s="58" t="s">
        <v>3234</v>
      </c>
      <c r="H459" s="58" t="s">
        <v>2118</v>
      </c>
      <c r="I459" s="42" t="s">
        <v>22</v>
      </c>
      <c r="J459" s="237">
        <v>1</v>
      </c>
      <c r="K459" s="217">
        <v>0</v>
      </c>
      <c r="L459" s="58">
        <v>2</v>
      </c>
      <c r="M459" s="58">
        <v>3.2</v>
      </c>
    </row>
    <row r="460" s="58" customFormat="1" ht="41.4" spans="1:13">
      <c r="A460" s="58" t="s">
        <v>3214</v>
      </c>
      <c r="B460" s="200">
        <v>459</v>
      </c>
      <c r="C460" s="204" t="s">
        <v>16</v>
      </c>
      <c r="D460" s="204" t="s">
        <v>89</v>
      </c>
      <c r="E460" s="42" t="s">
        <v>2511</v>
      </c>
      <c r="F460" s="58" t="s">
        <v>114</v>
      </c>
      <c r="G460" s="58" t="s">
        <v>2653</v>
      </c>
      <c r="H460" s="58" t="s">
        <v>2118</v>
      </c>
      <c r="I460" s="42" t="s">
        <v>22</v>
      </c>
      <c r="J460" s="237">
        <v>1</v>
      </c>
      <c r="K460" s="217">
        <v>0</v>
      </c>
      <c r="L460" s="58">
        <v>4</v>
      </c>
      <c r="M460" s="58">
        <v>3.2</v>
      </c>
    </row>
    <row r="461" s="58" customFormat="1" ht="41.4" spans="1:13">
      <c r="A461" s="58" t="s">
        <v>3214</v>
      </c>
      <c r="B461" s="200">
        <v>460</v>
      </c>
      <c r="C461" s="204" t="s">
        <v>16</v>
      </c>
      <c r="D461" s="58" t="s">
        <v>53</v>
      </c>
      <c r="E461" s="42" t="s">
        <v>2511</v>
      </c>
      <c r="F461" s="58" t="s">
        <v>55</v>
      </c>
      <c r="G461" s="58" t="s">
        <v>3235</v>
      </c>
      <c r="H461" s="58" t="s">
        <v>2121</v>
      </c>
      <c r="I461" s="204" t="s">
        <v>22</v>
      </c>
      <c r="J461" s="237">
        <v>7</v>
      </c>
      <c r="K461" s="58">
        <f t="shared" si="67"/>
        <v>7</v>
      </c>
      <c r="L461" s="58">
        <v>1</v>
      </c>
      <c r="M461" s="58">
        <v>3.2</v>
      </c>
    </row>
    <row r="462" s="58" customFormat="1" ht="41.4" spans="1:13">
      <c r="A462" s="58" t="s">
        <v>3214</v>
      </c>
      <c r="B462" s="200">
        <v>461</v>
      </c>
      <c r="C462" s="204" t="s">
        <v>16</v>
      </c>
      <c r="D462" s="58" t="s">
        <v>53</v>
      </c>
      <c r="E462" s="42" t="s">
        <v>2511</v>
      </c>
      <c r="F462" s="58" t="s">
        <v>249</v>
      </c>
      <c r="G462" s="58" t="s">
        <v>3236</v>
      </c>
      <c r="H462" s="58" t="s">
        <v>2121</v>
      </c>
      <c r="I462" s="204" t="s">
        <v>22</v>
      </c>
      <c r="J462" s="237">
        <v>1</v>
      </c>
      <c r="K462" s="58">
        <f t="shared" si="67"/>
        <v>1</v>
      </c>
      <c r="L462" s="58">
        <v>0.15</v>
      </c>
      <c r="M462" s="58">
        <v>3.2</v>
      </c>
    </row>
    <row r="463" s="58" customFormat="1" ht="69" spans="1:13">
      <c r="A463" s="58" t="s">
        <v>3214</v>
      </c>
      <c r="B463" s="200">
        <v>462</v>
      </c>
      <c r="C463" s="204" t="s">
        <v>16</v>
      </c>
      <c r="D463" s="58" t="s">
        <v>171</v>
      </c>
      <c r="E463" s="42" t="s">
        <v>2511</v>
      </c>
      <c r="F463" s="58" t="s">
        <v>172</v>
      </c>
      <c r="G463" s="58" t="s">
        <v>3237</v>
      </c>
      <c r="H463" s="58" t="s">
        <v>1705</v>
      </c>
      <c r="I463" s="204" t="s">
        <v>22</v>
      </c>
      <c r="J463" s="237">
        <v>2</v>
      </c>
      <c r="K463" s="217">
        <v>0</v>
      </c>
      <c r="L463" s="58">
        <v>0.1</v>
      </c>
      <c r="M463" s="58">
        <v>3.2</v>
      </c>
    </row>
    <row r="464" s="58" customFormat="1" ht="69" spans="1:13">
      <c r="A464" s="58" t="s">
        <v>3214</v>
      </c>
      <c r="B464" s="200">
        <v>463</v>
      </c>
      <c r="C464" s="204" t="s">
        <v>16</v>
      </c>
      <c r="D464" s="58" t="s">
        <v>171</v>
      </c>
      <c r="E464" s="42" t="s">
        <v>2511</v>
      </c>
      <c r="F464" s="58" t="s">
        <v>172</v>
      </c>
      <c r="G464" s="58" t="s">
        <v>2662</v>
      </c>
      <c r="H464" s="58" t="s">
        <v>1705</v>
      </c>
      <c r="I464" s="204" t="s">
        <v>22</v>
      </c>
      <c r="J464" s="237">
        <v>1</v>
      </c>
      <c r="K464" s="217">
        <v>0</v>
      </c>
      <c r="L464" s="58">
        <v>0.07</v>
      </c>
      <c r="M464" s="58">
        <v>3.2</v>
      </c>
    </row>
    <row r="465" s="58" customFormat="1" ht="41.4" spans="1:13">
      <c r="A465" s="58" t="s">
        <v>3214</v>
      </c>
      <c r="B465" s="200">
        <v>464</v>
      </c>
      <c r="C465" s="204" t="s">
        <v>16</v>
      </c>
      <c r="D465" s="58" t="s">
        <v>322</v>
      </c>
      <c r="E465" s="42" t="s">
        <v>2511</v>
      </c>
      <c r="F465" s="58" t="s">
        <v>323</v>
      </c>
      <c r="G465" s="58" t="s">
        <v>3238</v>
      </c>
      <c r="H465" s="58" t="s">
        <v>2123</v>
      </c>
      <c r="I465" s="58" t="s">
        <v>2124</v>
      </c>
      <c r="J465" s="58">
        <v>12.9</v>
      </c>
      <c r="K465" s="58">
        <f t="shared" ref="K465:K471" si="68">J465</f>
        <v>12.9</v>
      </c>
      <c r="L465" s="58">
        <v>16</v>
      </c>
      <c r="M465" s="58">
        <v>3.2</v>
      </c>
    </row>
    <row r="466" s="58" customFormat="1" ht="27.6" spans="1:13">
      <c r="A466" s="58" t="s">
        <v>3214</v>
      </c>
      <c r="B466" s="200">
        <v>465</v>
      </c>
      <c r="C466" s="204" t="s">
        <v>16</v>
      </c>
      <c r="D466" s="204" t="s">
        <v>89</v>
      </c>
      <c r="E466" s="42" t="s">
        <v>2511</v>
      </c>
      <c r="F466" s="58" t="s">
        <v>114</v>
      </c>
      <c r="G466" s="58" t="s">
        <v>2560</v>
      </c>
      <c r="H466" s="204" t="s">
        <v>2369</v>
      </c>
      <c r="I466" s="42" t="s">
        <v>22</v>
      </c>
      <c r="J466" s="237">
        <v>2</v>
      </c>
      <c r="K466" s="217">
        <v>0</v>
      </c>
      <c r="L466" s="58">
        <v>5</v>
      </c>
      <c r="M466" s="58">
        <v>3.1</v>
      </c>
    </row>
    <row r="467" s="58" customFormat="1" ht="27.6" spans="1:13">
      <c r="A467" s="58" t="s">
        <v>3214</v>
      </c>
      <c r="B467" s="200">
        <v>466</v>
      </c>
      <c r="C467" s="204" t="s">
        <v>16</v>
      </c>
      <c r="D467" s="58" t="s">
        <v>53</v>
      </c>
      <c r="E467" s="42" t="s">
        <v>2511</v>
      </c>
      <c r="F467" s="58" t="s">
        <v>55</v>
      </c>
      <c r="G467" s="58" t="s">
        <v>2561</v>
      </c>
      <c r="H467" s="58" t="s">
        <v>2371</v>
      </c>
      <c r="I467" s="204" t="s">
        <v>22</v>
      </c>
      <c r="J467" s="237">
        <v>1</v>
      </c>
      <c r="K467" s="58">
        <f t="shared" si="68"/>
        <v>1</v>
      </c>
      <c r="L467" s="58">
        <v>0.47</v>
      </c>
      <c r="M467" s="58">
        <v>3.1</v>
      </c>
    </row>
    <row r="468" s="58" customFormat="1" ht="41.4" spans="1:13">
      <c r="A468" s="58" t="s">
        <v>3214</v>
      </c>
      <c r="B468" s="200">
        <v>467</v>
      </c>
      <c r="C468" s="204" t="s">
        <v>16</v>
      </c>
      <c r="D468" s="58" t="s">
        <v>53</v>
      </c>
      <c r="E468" s="42" t="s">
        <v>2511</v>
      </c>
      <c r="F468" s="58" t="s">
        <v>55</v>
      </c>
      <c r="G468" s="58" t="s">
        <v>2562</v>
      </c>
      <c r="H468" s="58" t="s">
        <v>2371</v>
      </c>
      <c r="I468" s="204" t="s">
        <v>22</v>
      </c>
      <c r="J468" s="237">
        <v>2</v>
      </c>
      <c r="K468" s="58">
        <f t="shared" si="68"/>
        <v>2</v>
      </c>
      <c r="L468" s="58">
        <v>2</v>
      </c>
      <c r="M468" s="58">
        <v>3.1</v>
      </c>
    </row>
    <row r="469" s="58" customFormat="1" ht="27.6" spans="1:13">
      <c r="A469" s="58" t="s">
        <v>3214</v>
      </c>
      <c r="B469" s="200">
        <v>468</v>
      </c>
      <c r="C469" s="204" t="s">
        <v>16</v>
      </c>
      <c r="D469" s="58" t="s">
        <v>322</v>
      </c>
      <c r="E469" s="42" t="s">
        <v>2511</v>
      </c>
      <c r="F469" s="58" t="s">
        <v>323</v>
      </c>
      <c r="G469" s="58" t="s">
        <v>2564</v>
      </c>
      <c r="H469" s="58" t="s">
        <v>2374</v>
      </c>
      <c r="I469" s="58" t="s">
        <v>2124</v>
      </c>
      <c r="J469" s="58">
        <v>16.2</v>
      </c>
      <c r="K469" s="58">
        <f t="shared" si="68"/>
        <v>16.2</v>
      </c>
      <c r="L469" s="58">
        <v>121</v>
      </c>
      <c r="M469" s="58">
        <v>3.1</v>
      </c>
    </row>
    <row r="470" s="58" customFormat="1" ht="41.4" spans="1:13">
      <c r="A470" s="58" t="s">
        <v>3214</v>
      </c>
      <c r="B470" s="200">
        <v>469</v>
      </c>
      <c r="C470" s="204" t="s">
        <v>16</v>
      </c>
      <c r="D470" s="58" t="s">
        <v>53</v>
      </c>
      <c r="E470" s="42" t="s">
        <v>2511</v>
      </c>
      <c r="F470" s="58" t="s">
        <v>55</v>
      </c>
      <c r="G470" s="58" t="s">
        <v>2566</v>
      </c>
      <c r="H470" s="58" t="s">
        <v>2158</v>
      </c>
      <c r="I470" s="204" t="s">
        <v>22</v>
      </c>
      <c r="J470" s="237">
        <v>4</v>
      </c>
      <c r="K470" s="58">
        <f t="shared" si="68"/>
        <v>4</v>
      </c>
      <c r="L470" s="58">
        <v>4</v>
      </c>
      <c r="M470" s="58">
        <v>3.2</v>
      </c>
    </row>
    <row r="471" s="58" customFormat="1" ht="41.4" spans="1:13">
      <c r="A471" s="58" t="s">
        <v>3214</v>
      </c>
      <c r="B471" s="200">
        <v>470</v>
      </c>
      <c r="C471" s="204" t="s">
        <v>16</v>
      </c>
      <c r="D471" s="58" t="s">
        <v>322</v>
      </c>
      <c r="E471" s="42" t="s">
        <v>2511</v>
      </c>
      <c r="F471" s="58" t="s">
        <v>323</v>
      </c>
      <c r="G471" s="58" t="s">
        <v>2568</v>
      </c>
      <c r="H471" s="58" t="s">
        <v>2162</v>
      </c>
      <c r="I471" s="58" t="s">
        <v>2124</v>
      </c>
      <c r="J471" s="58">
        <v>11.2</v>
      </c>
      <c r="K471" s="58">
        <f t="shared" si="68"/>
        <v>11.2</v>
      </c>
      <c r="L471" s="58">
        <v>84</v>
      </c>
      <c r="M471" s="58">
        <v>3.2</v>
      </c>
    </row>
    <row r="472" s="58" customFormat="1" ht="41.4" spans="1:13">
      <c r="A472" s="58" t="s">
        <v>3214</v>
      </c>
      <c r="B472" s="200">
        <v>471</v>
      </c>
      <c r="C472" s="204" t="s">
        <v>16</v>
      </c>
      <c r="D472" s="204" t="s">
        <v>89</v>
      </c>
      <c r="E472" s="42" t="s">
        <v>2511</v>
      </c>
      <c r="F472" s="58" t="s">
        <v>114</v>
      </c>
      <c r="G472" s="58" t="s">
        <v>2565</v>
      </c>
      <c r="H472" s="58" t="s">
        <v>2166</v>
      </c>
      <c r="I472" s="42" t="s">
        <v>22</v>
      </c>
      <c r="J472" s="237">
        <v>2</v>
      </c>
      <c r="K472" s="217">
        <v>0</v>
      </c>
      <c r="L472" s="58">
        <v>5</v>
      </c>
      <c r="M472" s="58">
        <v>3.2</v>
      </c>
    </row>
    <row r="473" s="58" customFormat="1" ht="41.4" spans="1:13">
      <c r="A473" s="58" t="s">
        <v>3214</v>
      </c>
      <c r="B473" s="200">
        <v>472</v>
      </c>
      <c r="C473" s="204" t="s">
        <v>16</v>
      </c>
      <c r="D473" s="58" t="s">
        <v>53</v>
      </c>
      <c r="E473" s="42" t="s">
        <v>2511</v>
      </c>
      <c r="F473" s="58" t="s">
        <v>55</v>
      </c>
      <c r="G473" s="58" t="s">
        <v>2566</v>
      </c>
      <c r="H473" s="58" t="s">
        <v>2158</v>
      </c>
      <c r="I473" s="204" t="s">
        <v>22</v>
      </c>
      <c r="J473" s="237">
        <v>8</v>
      </c>
      <c r="K473" s="58">
        <f>J473</f>
        <v>8</v>
      </c>
      <c r="L473" s="58">
        <v>8</v>
      </c>
      <c r="M473" s="58">
        <v>3.2</v>
      </c>
    </row>
    <row r="474" s="58" customFormat="1" ht="69" spans="1:13">
      <c r="A474" s="58" t="s">
        <v>3214</v>
      </c>
      <c r="B474" s="200">
        <v>473</v>
      </c>
      <c r="C474" s="204" t="s">
        <v>16</v>
      </c>
      <c r="D474" s="58" t="s">
        <v>171</v>
      </c>
      <c r="E474" s="42" t="s">
        <v>2511</v>
      </c>
      <c r="F474" s="58" t="s">
        <v>172</v>
      </c>
      <c r="G474" s="58" t="s">
        <v>2567</v>
      </c>
      <c r="H474" s="58" t="s">
        <v>3256</v>
      </c>
      <c r="I474" s="204" t="s">
        <v>22</v>
      </c>
      <c r="J474" s="237">
        <v>1</v>
      </c>
      <c r="K474" s="217">
        <v>0</v>
      </c>
      <c r="L474" s="58">
        <v>0.1</v>
      </c>
      <c r="M474" s="58">
        <v>3.1</v>
      </c>
    </row>
    <row r="475" s="58" customFormat="1" ht="41.4" spans="1:13">
      <c r="A475" s="58" t="s">
        <v>3214</v>
      </c>
      <c r="B475" s="200">
        <v>474</v>
      </c>
      <c r="C475" s="204" t="s">
        <v>16</v>
      </c>
      <c r="D475" s="58" t="s">
        <v>322</v>
      </c>
      <c r="E475" s="42" t="s">
        <v>2511</v>
      </c>
      <c r="F475" s="58" t="s">
        <v>323</v>
      </c>
      <c r="G475" s="58" t="s">
        <v>2568</v>
      </c>
      <c r="H475" s="58" t="s">
        <v>2162</v>
      </c>
      <c r="I475" s="58" t="s">
        <v>2124</v>
      </c>
      <c r="J475" s="58">
        <v>25.3</v>
      </c>
      <c r="K475" s="58">
        <f>J475</f>
        <v>25.3</v>
      </c>
      <c r="L475" s="58">
        <v>190</v>
      </c>
      <c r="M475" s="58">
        <v>3.2</v>
      </c>
    </row>
    <row r="476" s="58" customFormat="1" ht="27.6" spans="1:13">
      <c r="A476" s="58" t="s">
        <v>3214</v>
      </c>
      <c r="B476" s="200">
        <v>475</v>
      </c>
      <c r="C476" s="204" t="s">
        <v>16</v>
      </c>
      <c r="D476" s="204" t="s">
        <v>89</v>
      </c>
      <c r="E476" s="42" t="s">
        <v>2511</v>
      </c>
      <c r="F476" s="58" t="s">
        <v>90</v>
      </c>
      <c r="G476" s="58" t="s">
        <v>3257</v>
      </c>
      <c r="H476" s="204" t="s">
        <v>2369</v>
      </c>
      <c r="I476" s="42" t="s">
        <v>22</v>
      </c>
      <c r="J476" s="237">
        <v>1</v>
      </c>
      <c r="K476" s="217">
        <v>0</v>
      </c>
      <c r="L476" s="58">
        <v>1</v>
      </c>
      <c r="M476" s="58">
        <v>3.1</v>
      </c>
    </row>
    <row r="477" s="58" customFormat="1" ht="27.6" spans="1:13">
      <c r="A477" s="58" t="s">
        <v>3214</v>
      </c>
      <c r="B477" s="200">
        <v>476</v>
      </c>
      <c r="C477" s="204" t="s">
        <v>16</v>
      </c>
      <c r="D477" s="204" t="s">
        <v>89</v>
      </c>
      <c r="E477" s="42" t="s">
        <v>2511</v>
      </c>
      <c r="F477" s="58" t="s">
        <v>90</v>
      </c>
      <c r="G477" s="58" t="s">
        <v>3258</v>
      </c>
      <c r="H477" s="204" t="s">
        <v>2369</v>
      </c>
      <c r="I477" s="42" t="s">
        <v>22</v>
      </c>
      <c r="J477" s="237">
        <v>1</v>
      </c>
      <c r="K477" s="217">
        <v>0</v>
      </c>
      <c r="L477" s="58">
        <v>1</v>
      </c>
      <c r="M477" s="58">
        <v>3.1</v>
      </c>
    </row>
    <row r="478" s="58" customFormat="1" ht="27.6" spans="1:13">
      <c r="A478" s="58" t="s">
        <v>3214</v>
      </c>
      <c r="B478" s="200">
        <v>477</v>
      </c>
      <c r="C478" s="204" t="s">
        <v>16</v>
      </c>
      <c r="D478" s="204" t="s">
        <v>89</v>
      </c>
      <c r="E478" s="42" t="s">
        <v>2511</v>
      </c>
      <c r="F478" s="58" t="s">
        <v>90</v>
      </c>
      <c r="G478" s="58" t="s">
        <v>3259</v>
      </c>
      <c r="H478" s="204" t="s">
        <v>2369</v>
      </c>
      <c r="I478" s="42" t="s">
        <v>22</v>
      </c>
      <c r="J478" s="237">
        <v>1</v>
      </c>
      <c r="K478" s="217">
        <v>0</v>
      </c>
      <c r="L478" s="58">
        <v>2</v>
      </c>
      <c r="M478" s="58">
        <v>3.1</v>
      </c>
    </row>
    <row r="479" s="58" customFormat="1" ht="27.6" spans="1:13">
      <c r="A479" s="58" t="s">
        <v>3214</v>
      </c>
      <c r="B479" s="200">
        <v>478</v>
      </c>
      <c r="C479" s="204" t="s">
        <v>16</v>
      </c>
      <c r="D479" s="204" t="s">
        <v>89</v>
      </c>
      <c r="E479" s="42" t="s">
        <v>2511</v>
      </c>
      <c r="F479" s="58" t="s">
        <v>114</v>
      </c>
      <c r="G479" s="58" t="s">
        <v>2560</v>
      </c>
      <c r="H479" s="204" t="s">
        <v>2369</v>
      </c>
      <c r="I479" s="42" t="s">
        <v>22</v>
      </c>
      <c r="J479" s="237">
        <v>2</v>
      </c>
      <c r="K479" s="217">
        <v>0</v>
      </c>
      <c r="L479" s="58">
        <v>5</v>
      </c>
      <c r="M479" s="58">
        <v>3.1</v>
      </c>
    </row>
    <row r="480" s="58" customFormat="1" ht="27.6" spans="1:13">
      <c r="A480" s="58" t="s">
        <v>3214</v>
      </c>
      <c r="B480" s="200">
        <v>479</v>
      </c>
      <c r="C480" s="204" t="s">
        <v>16</v>
      </c>
      <c r="D480" s="204" t="s">
        <v>89</v>
      </c>
      <c r="E480" s="42" t="s">
        <v>2511</v>
      </c>
      <c r="F480" s="58" t="s">
        <v>114</v>
      </c>
      <c r="G480" s="58" t="s">
        <v>3260</v>
      </c>
      <c r="H480" s="204" t="s">
        <v>2369</v>
      </c>
      <c r="I480" s="42" t="s">
        <v>22</v>
      </c>
      <c r="J480" s="237">
        <v>1</v>
      </c>
      <c r="K480" s="217">
        <v>0</v>
      </c>
      <c r="L480" s="58">
        <v>1</v>
      </c>
      <c r="M480" s="58">
        <v>3.1</v>
      </c>
    </row>
    <row r="481" s="58" customFormat="1" ht="27.6" spans="1:13">
      <c r="A481" s="58" t="s">
        <v>3214</v>
      </c>
      <c r="B481" s="200">
        <v>480</v>
      </c>
      <c r="C481" s="204" t="s">
        <v>16</v>
      </c>
      <c r="D481" s="58" t="s">
        <v>53</v>
      </c>
      <c r="E481" s="42" t="s">
        <v>2511</v>
      </c>
      <c r="F481" s="58" t="s">
        <v>304</v>
      </c>
      <c r="G481" s="58" t="s">
        <v>2593</v>
      </c>
      <c r="H481" s="58" t="s">
        <v>2371</v>
      </c>
      <c r="I481" s="204" t="s">
        <v>22</v>
      </c>
      <c r="J481" s="237">
        <v>2</v>
      </c>
      <c r="K481" s="58">
        <f t="shared" ref="K481:K492" si="69">J481</f>
        <v>2</v>
      </c>
      <c r="L481" s="58">
        <v>4</v>
      </c>
      <c r="M481" s="58">
        <v>3.1</v>
      </c>
    </row>
    <row r="482" s="58" customFormat="1" ht="41.4" spans="1:13">
      <c r="A482" s="58" t="s">
        <v>3214</v>
      </c>
      <c r="B482" s="200">
        <v>481</v>
      </c>
      <c r="C482" s="204" t="s">
        <v>16</v>
      </c>
      <c r="D482" s="58" t="s">
        <v>53</v>
      </c>
      <c r="E482" s="42" t="s">
        <v>2511</v>
      </c>
      <c r="F482" s="58" t="s">
        <v>304</v>
      </c>
      <c r="G482" s="58" t="s">
        <v>2594</v>
      </c>
      <c r="H482" s="58" t="s">
        <v>2371</v>
      </c>
      <c r="I482" s="204" t="s">
        <v>22</v>
      </c>
      <c r="J482" s="237">
        <v>2</v>
      </c>
      <c r="K482" s="58">
        <f t="shared" si="69"/>
        <v>2</v>
      </c>
      <c r="L482" s="58">
        <v>4</v>
      </c>
      <c r="M482" s="58">
        <v>3.1</v>
      </c>
    </row>
    <row r="483" s="58" customFormat="1" ht="41.4" spans="1:13">
      <c r="A483" s="58" t="s">
        <v>3214</v>
      </c>
      <c r="B483" s="200">
        <v>482</v>
      </c>
      <c r="C483" s="204" t="s">
        <v>16</v>
      </c>
      <c r="D483" s="58" t="s">
        <v>171</v>
      </c>
      <c r="E483" s="42" t="s">
        <v>2511</v>
      </c>
      <c r="F483" s="58" t="s">
        <v>172</v>
      </c>
      <c r="G483" s="58" t="s">
        <v>2855</v>
      </c>
      <c r="H483" s="58" t="s">
        <v>1697</v>
      </c>
      <c r="I483" s="204" t="s">
        <v>22</v>
      </c>
      <c r="J483" s="237">
        <v>2</v>
      </c>
      <c r="K483" s="217">
        <v>0</v>
      </c>
      <c r="L483" s="58">
        <v>0.08</v>
      </c>
      <c r="M483" s="58">
        <v>3.1</v>
      </c>
    </row>
    <row r="484" s="58" customFormat="1" ht="41.4" spans="1:13">
      <c r="A484" s="58" t="s">
        <v>3214</v>
      </c>
      <c r="B484" s="200">
        <v>483</v>
      </c>
      <c r="C484" s="204" t="s">
        <v>16</v>
      </c>
      <c r="D484" s="58" t="s">
        <v>171</v>
      </c>
      <c r="E484" s="42" t="s">
        <v>2511</v>
      </c>
      <c r="F484" s="58" t="s">
        <v>172</v>
      </c>
      <c r="G484" s="58" t="s">
        <v>3261</v>
      </c>
      <c r="H484" s="58" t="s">
        <v>1697</v>
      </c>
      <c r="I484" s="204" t="s">
        <v>22</v>
      </c>
      <c r="J484" s="237">
        <v>2</v>
      </c>
      <c r="K484" s="217">
        <v>0</v>
      </c>
      <c r="L484" s="58">
        <v>0.1</v>
      </c>
      <c r="M484" s="58">
        <v>3.1</v>
      </c>
    </row>
    <row r="485" s="58" customFormat="1" ht="41.4" spans="1:13">
      <c r="A485" s="58" t="s">
        <v>3214</v>
      </c>
      <c r="B485" s="200">
        <v>484</v>
      </c>
      <c r="C485" s="204" t="s">
        <v>16</v>
      </c>
      <c r="D485" s="58" t="s">
        <v>171</v>
      </c>
      <c r="E485" s="42" t="s">
        <v>2511</v>
      </c>
      <c r="F485" s="58" t="s">
        <v>172</v>
      </c>
      <c r="G485" s="58" t="s">
        <v>2563</v>
      </c>
      <c r="H485" s="58" t="s">
        <v>1697</v>
      </c>
      <c r="I485" s="204" t="s">
        <v>22</v>
      </c>
      <c r="J485" s="237">
        <v>1</v>
      </c>
      <c r="K485" s="217">
        <v>0</v>
      </c>
      <c r="L485" s="58">
        <v>0.1</v>
      </c>
      <c r="M485" s="58">
        <v>3.1</v>
      </c>
    </row>
    <row r="486" s="58" customFormat="1" ht="41.4" spans="1:13">
      <c r="A486" s="58" t="s">
        <v>3214</v>
      </c>
      <c r="B486" s="200">
        <v>485</v>
      </c>
      <c r="C486" s="204" t="s">
        <v>16</v>
      </c>
      <c r="D486" s="58" t="s">
        <v>53</v>
      </c>
      <c r="E486" s="42" t="s">
        <v>2511</v>
      </c>
      <c r="F486" s="58" t="s">
        <v>236</v>
      </c>
      <c r="G486" s="58" t="s">
        <v>3262</v>
      </c>
      <c r="H486" s="204" t="s">
        <v>2369</v>
      </c>
      <c r="I486" s="204" t="s">
        <v>22</v>
      </c>
      <c r="J486" s="237">
        <v>11</v>
      </c>
      <c r="K486" s="58">
        <f t="shared" si="69"/>
        <v>11</v>
      </c>
      <c r="L486" s="58">
        <v>2</v>
      </c>
      <c r="M486" s="58">
        <v>3.1</v>
      </c>
    </row>
    <row r="487" s="58" customFormat="1" ht="27.6" spans="1:13">
      <c r="A487" s="58" t="s">
        <v>3214</v>
      </c>
      <c r="B487" s="200">
        <v>486</v>
      </c>
      <c r="C487" s="204" t="s">
        <v>16</v>
      </c>
      <c r="D487" s="58" t="s">
        <v>322</v>
      </c>
      <c r="E487" s="42" t="s">
        <v>2511</v>
      </c>
      <c r="F487" s="58" t="s">
        <v>323</v>
      </c>
      <c r="G487" s="58" t="s">
        <v>2564</v>
      </c>
      <c r="H487" s="58" t="s">
        <v>2374</v>
      </c>
      <c r="I487" s="58" t="s">
        <v>2124</v>
      </c>
      <c r="J487" s="58">
        <v>24</v>
      </c>
      <c r="K487" s="58">
        <f t="shared" si="69"/>
        <v>24</v>
      </c>
      <c r="L487" s="58">
        <v>180</v>
      </c>
      <c r="M487" s="58">
        <v>3.1</v>
      </c>
    </row>
    <row r="488" s="58" customFormat="1" ht="27.6" spans="1:13">
      <c r="A488" s="58" t="s">
        <v>3214</v>
      </c>
      <c r="B488" s="200">
        <v>487</v>
      </c>
      <c r="C488" s="204" t="s">
        <v>16</v>
      </c>
      <c r="D488" s="58" t="s">
        <v>322</v>
      </c>
      <c r="E488" s="42" t="s">
        <v>2511</v>
      </c>
      <c r="F488" s="58" t="s">
        <v>323</v>
      </c>
      <c r="G488" s="58" t="s">
        <v>3263</v>
      </c>
      <c r="H488" s="58" t="s">
        <v>2374</v>
      </c>
      <c r="I488" s="58" t="s">
        <v>2124</v>
      </c>
      <c r="J488" s="58">
        <v>0.1</v>
      </c>
      <c r="K488" s="58">
        <f t="shared" si="69"/>
        <v>0.1</v>
      </c>
      <c r="L488" s="58">
        <v>0.42</v>
      </c>
      <c r="M488" s="58">
        <v>3.1</v>
      </c>
    </row>
    <row r="489" s="58" customFormat="1" ht="55.2" spans="1:13">
      <c r="A489" s="58" t="s">
        <v>3214</v>
      </c>
      <c r="B489" s="200">
        <v>488</v>
      </c>
      <c r="C489" s="204" t="s">
        <v>16</v>
      </c>
      <c r="D489" s="58" t="s">
        <v>353</v>
      </c>
      <c r="E489" s="42" t="s">
        <v>2511</v>
      </c>
      <c r="F489" s="58" t="s">
        <v>370</v>
      </c>
      <c r="G489" s="58" t="s">
        <v>3264</v>
      </c>
      <c r="H489" s="204" t="s">
        <v>3265</v>
      </c>
      <c r="I489" s="204" t="s">
        <v>22</v>
      </c>
      <c r="J489" s="237">
        <v>1</v>
      </c>
      <c r="K489" s="58">
        <f t="shared" si="69"/>
        <v>1</v>
      </c>
      <c r="L489" s="58">
        <v>3</v>
      </c>
      <c r="M489" s="58">
        <v>3.1</v>
      </c>
    </row>
    <row r="490" s="58" customFormat="1" ht="69" spans="1:13">
      <c r="A490" s="58" t="s">
        <v>3214</v>
      </c>
      <c r="B490" s="200">
        <v>489</v>
      </c>
      <c r="C490" s="204" t="s">
        <v>16</v>
      </c>
      <c r="D490" s="58" t="s">
        <v>353</v>
      </c>
      <c r="E490" s="42" t="s">
        <v>2511</v>
      </c>
      <c r="F490" s="58" t="s">
        <v>370</v>
      </c>
      <c r="G490" s="58" t="s">
        <v>3266</v>
      </c>
      <c r="H490" s="204" t="s">
        <v>3265</v>
      </c>
      <c r="I490" s="204" t="s">
        <v>22</v>
      </c>
      <c r="J490" s="237">
        <v>1</v>
      </c>
      <c r="K490" s="58">
        <f t="shared" si="69"/>
        <v>1</v>
      </c>
      <c r="L490" s="58">
        <v>2</v>
      </c>
      <c r="M490" s="58">
        <v>3.1</v>
      </c>
    </row>
    <row r="491" s="58" customFormat="1" ht="41.4" spans="1:13">
      <c r="A491" s="58" t="s">
        <v>3214</v>
      </c>
      <c r="B491" s="200">
        <v>490</v>
      </c>
      <c r="C491" s="204" t="s">
        <v>16</v>
      </c>
      <c r="D491" s="58" t="s">
        <v>53</v>
      </c>
      <c r="E491" s="42" t="s">
        <v>2511</v>
      </c>
      <c r="F491" s="58" t="s">
        <v>55</v>
      </c>
      <c r="G491" s="58" t="s">
        <v>3267</v>
      </c>
      <c r="H491" s="58" t="s">
        <v>2371</v>
      </c>
      <c r="I491" s="204" t="s">
        <v>22</v>
      </c>
      <c r="J491" s="237">
        <v>2</v>
      </c>
      <c r="K491" s="58">
        <f t="shared" si="69"/>
        <v>2</v>
      </c>
      <c r="L491" s="58">
        <v>1</v>
      </c>
      <c r="M491" s="58">
        <v>3.1</v>
      </c>
    </row>
    <row r="492" s="58" customFormat="1" ht="27.6" spans="1:13">
      <c r="A492" s="58" t="s">
        <v>3214</v>
      </c>
      <c r="B492" s="200">
        <v>491</v>
      </c>
      <c r="C492" s="204" t="s">
        <v>16</v>
      </c>
      <c r="D492" s="58" t="s">
        <v>322</v>
      </c>
      <c r="E492" s="42" t="s">
        <v>2511</v>
      </c>
      <c r="F492" s="58" t="s">
        <v>323</v>
      </c>
      <c r="G492" s="58" t="s">
        <v>3263</v>
      </c>
      <c r="H492" s="58" t="s">
        <v>2374</v>
      </c>
      <c r="I492" s="58" t="s">
        <v>2124</v>
      </c>
      <c r="J492" s="58">
        <v>4.5</v>
      </c>
      <c r="K492" s="58">
        <f t="shared" si="69"/>
        <v>4.5</v>
      </c>
      <c r="L492" s="58">
        <v>19</v>
      </c>
      <c r="M492" s="58">
        <v>3.1</v>
      </c>
    </row>
    <row r="493" s="58" customFormat="1" ht="27.6" spans="1:13">
      <c r="A493" s="58" t="s">
        <v>3214</v>
      </c>
      <c r="B493" s="200">
        <v>492</v>
      </c>
      <c r="C493" s="204" t="s">
        <v>16</v>
      </c>
      <c r="D493" s="204" t="s">
        <v>89</v>
      </c>
      <c r="E493" s="42" t="s">
        <v>2511</v>
      </c>
      <c r="F493" s="58" t="s">
        <v>90</v>
      </c>
      <c r="G493" s="58" t="s">
        <v>3258</v>
      </c>
      <c r="H493" s="204" t="s">
        <v>2369</v>
      </c>
      <c r="I493" s="42" t="s">
        <v>22</v>
      </c>
      <c r="J493" s="237">
        <v>1</v>
      </c>
      <c r="K493" s="217">
        <v>0</v>
      </c>
      <c r="L493" s="58">
        <v>1</v>
      </c>
      <c r="M493" s="58">
        <v>3.1</v>
      </c>
    </row>
    <row r="494" s="58" customFormat="1" ht="27.6" spans="1:13">
      <c r="A494" s="58" t="s">
        <v>3214</v>
      </c>
      <c r="B494" s="200">
        <v>493</v>
      </c>
      <c r="C494" s="204" t="s">
        <v>16</v>
      </c>
      <c r="D494" s="204" t="s">
        <v>89</v>
      </c>
      <c r="E494" s="42" t="s">
        <v>2511</v>
      </c>
      <c r="F494" s="58" t="s">
        <v>114</v>
      </c>
      <c r="G494" s="58" t="s">
        <v>3260</v>
      </c>
      <c r="H494" s="204" t="s">
        <v>2369</v>
      </c>
      <c r="I494" s="42" t="s">
        <v>22</v>
      </c>
      <c r="J494" s="237">
        <v>3</v>
      </c>
      <c r="K494" s="217">
        <v>0</v>
      </c>
      <c r="L494" s="58">
        <v>3</v>
      </c>
      <c r="M494" s="58">
        <v>3.1</v>
      </c>
    </row>
    <row r="495" s="58" customFormat="1" ht="41.4" spans="1:13">
      <c r="A495" s="58" t="s">
        <v>3214</v>
      </c>
      <c r="B495" s="200">
        <v>494</v>
      </c>
      <c r="C495" s="204" t="s">
        <v>16</v>
      </c>
      <c r="D495" s="58" t="s">
        <v>53</v>
      </c>
      <c r="E495" s="42" t="s">
        <v>2511</v>
      </c>
      <c r="F495" s="58" t="s">
        <v>55</v>
      </c>
      <c r="G495" s="58" t="s">
        <v>3267</v>
      </c>
      <c r="H495" s="58" t="s">
        <v>2371</v>
      </c>
      <c r="I495" s="204" t="s">
        <v>22</v>
      </c>
      <c r="J495" s="237">
        <v>2</v>
      </c>
      <c r="K495" s="58">
        <f t="shared" ref="K495:K498" si="70">J495</f>
        <v>2</v>
      </c>
      <c r="L495" s="58">
        <v>1</v>
      </c>
      <c r="M495" s="58">
        <v>3.1</v>
      </c>
    </row>
    <row r="496" s="58" customFormat="1" ht="41.4" spans="1:13">
      <c r="A496" s="58" t="s">
        <v>3214</v>
      </c>
      <c r="B496" s="200">
        <v>495</v>
      </c>
      <c r="C496" s="204" t="s">
        <v>16</v>
      </c>
      <c r="D496" s="58" t="s">
        <v>171</v>
      </c>
      <c r="E496" s="42" t="s">
        <v>2511</v>
      </c>
      <c r="F496" s="58" t="s">
        <v>172</v>
      </c>
      <c r="G496" s="58" t="s">
        <v>3261</v>
      </c>
      <c r="H496" s="58" t="s">
        <v>1697</v>
      </c>
      <c r="I496" s="204" t="s">
        <v>22</v>
      </c>
      <c r="J496" s="237">
        <v>3</v>
      </c>
      <c r="K496" s="217">
        <v>0</v>
      </c>
      <c r="L496" s="58">
        <v>0.15</v>
      </c>
      <c r="M496" s="58">
        <v>3.1</v>
      </c>
    </row>
    <row r="497" s="58" customFormat="1" ht="27.6" spans="1:13">
      <c r="A497" s="58" t="s">
        <v>3214</v>
      </c>
      <c r="B497" s="200">
        <v>496</v>
      </c>
      <c r="C497" s="204" t="s">
        <v>16</v>
      </c>
      <c r="D497" s="58" t="s">
        <v>322</v>
      </c>
      <c r="E497" s="42" t="s">
        <v>2511</v>
      </c>
      <c r="F497" s="58" t="s">
        <v>323</v>
      </c>
      <c r="G497" s="58" t="s">
        <v>3263</v>
      </c>
      <c r="H497" s="58" t="s">
        <v>2374</v>
      </c>
      <c r="I497" s="58" t="s">
        <v>2124</v>
      </c>
      <c r="J497" s="58">
        <v>2.2</v>
      </c>
      <c r="K497" s="58">
        <f t="shared" si="70"/>
        <v>2.2</v>
      </c>
      <c r="L497" s="58">
        <v>9</v>
      </c>
      <c r="M497" s="58">
        <v>3.1</v>
      </c>
    </row>
    <row r="498" s="58" customFormat="1" ht="55.2" spans="1:13">
      <c r="A498" s="58" t="s">
        <v>3214</v>
      </c>
      <c r="B498" s="200">
        <v>497</v>
      </c>
      <c r="C498" s="204" t="s">
        <v>16</v>
      </c>
      <c r="D498" s="58" t="s">
        <v>353</v>
      </c>
      <c r="E498" s="42" t="s">
        <v>2511</v>
      </c>
      <c r="F498" s="58" t="s">
        <v>370</v>
      </c>
      <c r="G498" s="58" t="s">
        <v>3264</v>
      </c>
      <c r="H498" s="204" t="s">
        <v>3265</v>
      </c>
      <c r="I498" s="204" t="s">
        <v>22</v>
      </c>
      <c r="J498" s="237">
        <v>1</v>
      </c>
      <c r="K498" s="58">
        <f t="shared" si="70"/>
        <v>1</v>
      </c>
      <c r="L498" s="58">
        <v>3</v>
      </c>
      <c r="M498" s="58">
        <v>3.1</v>
      </c>
    </row>
    <row r="499" s="58" customFormat="1" ht="27.6" spans="1:13">
      <c r="A499" s="58" t="s">
        <v>3214</v>
      </c>
      <c r="B499" s="200">
        <v>498</v>
      </c>
      <c r="C499" s="204" t="s">
        <v>16</v>
      </c>
      <c r="D499" s="204" t="s">
        <v>89</v>
      </c>
      <c r="E499" s="42" t="s">
        <v>2511</v>
      </c>
      <c r="F499" s="58" t="s">
        <v>90</v>
      </c>
      <c r="G499" s="58" t="s">
        <v>3258</v>
      </c>
      <c r="H499" s="204" t="s">
        <v>2369</v>
      </c>
      <c r="I499" s="42" t="s">
        <v>22</v>
      </c>
      <c r="J499" s="237">
        <v>1</v>
      </c>
      <c r="K499" s="217">
        <v>0</v>
      </c>
      <c r="L499" s="58">
        <v>1</v>
      </c>
      <c r="M499" s="58">
        <v>3.1</v>
      </c>
    </row>
    <row r="500" s="58" customFormat="1" ht="27.6" spans="1:13">
      <c r="A500" s="58" t="s">
        <v>3214</v>
      </c>
      <c r="B500" s="200">
        <v>499</v>
      </c>
      <c r="C500" s="204" t="s">
        <v>16</v>
      </c>
      <c r="D500" s="204" t="s">
        <v>89</v>
      </c>
      <c r="E500" s="42" t="s">
        <v>2511</v>
      </c>
      <c r="F500" s="58" t="s">
        <v>114</v>
      </c>
      <c r="G500" s="58" t="s">
        <v>3260</v>
      </c>
      <c r="H500" s="204" t="s">
        <v>2369</v>
      </c>
      <c r="I500" s="42" t="s">
        <v>22</v>
      </c>
      <c r="J500" s="237">
        <v>3</v>
      </c>
      <c r="K500" s="217">
        <v>0</v>
      </c>
      <c r="L500" s="58">
        <v>3</v>
      </c>
      <c r="M500" s="58">
        <v>3.1</v>
      </c>
    </row>
    <row r="501" s="58" customFormat="1" ht="41.4" spans="1:13">
      <c r="A501" s="58" t="s">
        <v>3214</v>
      </c>
      <c r="B501" s="200">
        <v>500</v>
      </c>
      <c r="C501" s="204" t="s">
        <v>16</v>
      </c>
      <c r="D501" s="58" t="s">
        <v>53</v>
      </c>
      <c r="E501" s="42" t="s">
        <v>2511</v>
      </c>
      <c r="F501" s="58" t="s">
        <v>55</v>
      </c>
      <c r="G501" s="58" t="s">
        <v>3267</v>
      </c>
      <c r="H501" s="58" t="s">
        <v>2371</v>
      </c>
      <c r="I501" s="204" t="s">
        <v>22</v>
      </c>
      <c r="J501" s="237">
        <v>2</v>
      </c>
      <c r="K501" s="58">
        <f t="shared" ref="K501:K504" si="71">J501</f>
        <v>2</v>
      </c>
      <c r="L501" s="58">
        <v>1</v>
      </c>
      <c r="M501" s="58">
        <v>3.1</v>
      </c>
    </row>
    <row r="502" s="58" customFormat="1" ht="41.4" spans="1:13">
      <c r="A502" s="58" t="s">
        <v>3214</v>
      </c>
      <c r="B502" s="200">
        <v>501</v>
      </c>
      <c r="C502" s="204" t="s">
        <v>16</v>
      </c>
      <c r="D502" s="58" t="s">
        <v>171</v>
      </c>
      <c r="E502" s="42" t="s">
        <v>2511</v>
      </c>
      <c r="F502" s="58" t="s">
        <v>172</v>
      </c>
      <c r="G502" s="58" t="s">
        <v>3261</v>
      </c>
      <c r="H502" s="58" t="s">
        <v>1697</v>
      </c>
      <c r="I502" s="204" t="s">
        <v>22</v>
      </c>
      <c r="J502" s="237">
        <v>3</v>
      </c>
      <c r="K502" s="217">
        <v>0</v>
      </c>
      <c r="L502" s="58">
        <v>0.15</v>
      </c>
      <c r="M502" s="58">
        <v>3.1</v>
      </c>
    </row>
    <row r="503" s="58" customFormat="1" ht="27.6" spans="1:13">
      <c r="A503" s="58" t="s">
        <v>3214</v>
      </c>
      <c r="B503" s="200">
        <v>502</v>
      </c>
      <c r="C503" s="204" t="s">
        <v>16</v>
      </c>
      <c r="D503" s="58" t="s">
        <v>322</v>
      </c>
      <c r="E503" s="42" t="s">
        <v>2511</v>
      </c>
      <c r="F503" s="58" t="s">
        <v>323</v>
      </c>
      <c r="G503" s="58" t="s">
        <v>3263</v>
      </c>
      <c r="H503" s="58" t="s">
        <v>2374</v>
      </c>
      <c r="I503" s="58" t="s">
        <v>2124</v>
      </c>
      <c r="J503" s="58">
        <v>0.4</v>
      </c>
      <c r="K503" s="58">
        <f t="shared" si="71"/>
        <v>0.4</v>
      </c>
      <c r="L503" s="58">
        <v>2</v>
      </c>
      <c r="M503" s="58">
        <v>3.1</v>
      </c>
    </row>
    <row r="504" s="58" customFormat="1" ht="55.2" spans="1:13">
      <c r="A504" s="58" t="s">
        <v>3214</v>
      </c>
      <c r="B504" s="200">
        <v>503</v>
      </c>
      <c r="C504" s="204" t="s">
        <v>16</v>
      </c>
      <c r="D504" s="58" t="s">
        <v>353</v>
      </c>
      <c r="E504" s="42" t="s">
        <v>2511</v>
      </c>
      <c r="F504" s="58" t="s">
        <v>370</v>
      </c>
      <c r="G504" s="58" t="s">
        <v>3264</v>
      </c>
      <c r="H504" s="204" t="s">
        <v>3265</v>
      </c>
      <c r="I504" s="204" t="s">
        <v>22</v>
      </c>
      <c r="J504" s="237">
        <v>1</v>
      </c>
      <c r="K504" s="58">
        <f t="shared" si="71"/>
        <v>1</v>
      </c>
      <c r="L504" s="58">
        <v>3</v>
      </c>
      <c r="M504" s="58">
        <v>3.1</v>
      </c>
    </row>
    <row r="505" s="58" customFormat="1" ht="27.6" spans="1:13">
      <c r="A505" s="58" t="s">
        <v>3214</v>
      </c>
      <c r="B505" s="200">
        <v>504</v>
      </c>
      <c r="C505" s="204" t="s">
        <v>16</v>
      </c>
      <c r="D505" s="204" t="s">
        <v>89</v>
      </c>
      <c r="E505" s="42" t="s">
        <v>2511</v>
      </c>
      <c r="F505" s="58" t="s">
        <v>90</v>
      </c>
      <c r="G505" s="58" t="s">
        <v>3258</v>
      </c>
      <c r="H505" s="204" t="s">
        <v>2369</v>
      </c>
      <c r="I505" s="42" t="s">
        <v>22</v>
      </c>
      <c r="J505" s="237">
        <v>1</v>
      </c>
      <c r="K505" s="217">
        <v>0</v>
      </c>
      <c r="L505" s="58">
        <v>1</v>
      </c>
      <c r="M505" s="58">
        <v>3.1</v>
      </c>
    </row>
    <row r="506" s="58" customFormat="1" ht="27.6" spans="1:13">
      <c r="A506" s="58" t="s">
        <v>3214</v>
      </c>
      <c r="B506" s="200">
        <v>505</v>
      </c>
      <c r="C506" s="204" t="s">
        <v>16</v>
      </c>
      <c r="D506" s="204" t="s">
        <v>89</v>
      </c>
      <c r="E506" s="42" t="s">
        <v>2511</v>
      </c>
      <c r="F506" s="58" t="s">
        <v>114</v>
      </c>
      <c r="G506" s="58" t="s">
        <v>3260</v>
      </c>
      <c r="H506" s="204" t="s">
        <v>2369</v>
      </c>
      <c r="I506" s="42" t="s">
        <v>22</v>
      </c>
      <c r="J506" s="237">
        <v>3</v>
      </c>
      <c r="K506" s="217">
        <v>0</v>
      </c>
      <c r="L506" s="58">
        <v>3</v>
      </c>
      <c r="M506" s="58">
        <v>3.1</v>
      </c>
    </row>
    <row r="507" s="58" customFormat="1" ht="41.4" spans="1:13">
      <c r="A507" s="58" t="s">
        <v>3214</v>
      </c>
      <c r="B507" s="200">
        <v>506</v>
      </c>
      <c r="C507" s="204" t="s">
        <v>16</v>
      </c>
      <c r="D507" s="58" t="s">
        <v>53</v>
      </c>
      <c r="E507" s="42" t="s">
        <v>2511</v>
      </c>
      <c r="F507" s="58" t="s">
        <v>55</v>
      </c>
      <c r="G507" s="58" t="s">
        <v>3267</v>
      </c>
      <c r="H507" s="58" t="s">
        <v>2371</v>
      </c>
      <c r="I507" s="204" t="s">
        <v>22</v>
      </c>
      <c r="J507" s="237">
        <v>2</v>
      </c>
      <c r="K507" s="58">
        <f t="shared" ref="K507:K510" si="72">J507</f>
        <v>2</v>
      </c>
      <c r="L507" s="58">
        <v>1</v>
      </c>
      <c r="M507" s="58">
        <v>3.1</v>
      </c>
    </row>
    <row r="508" s="58" customFormat="1" ht="41.4" spans="1:13">
      <c r="A508" s="58" t="s">
        <v>3214</v>
      </c>
      <c r="B508" s="200">
        <v>507</v>
      </c>
      <c r="C508" s="204" t="s">
        <v>16</v>
      </c>
      <c r="D508" s="58" t="s">
        <v>171</v>
      </c>
      <c r="E508" s="42" t="s">
        <v>2511</v>
      </c>
      <c r="F508" s="58" t="s">
        <v>172</v>
      </c>
      <c r="G508" s="58" t="s">
        <v>3261</v>
      </c>
      <c r="H508" s="58" t="s">
        <v>1697</v>
      </c>
      <c r="I508" s="204" t="s">
        <v>22</v>
      </c>
      <c r="J508" s="237">
        <v>3</v>
      </c>
      <c r="K508" s="217">
        <v>0</v>
      </c>
      <c r="L508" s="58">
        <v>0.15</v>
      </c>
      <c r="M508" s="58">
        <v>3.1</v>
      </c>
    </row>
    <row r="509" s="58" customFormat="1" ht="27.6" spans="1:13">
      <c r="A509" s="58" t="s">
        <v>3214</v>
      </c>
      <c r="B509" s="200">
        <v>508</v>
      </c>
      <c r="C509" s="204" t="s">
        <v>16</v>
      </c>
      <c r="D509" s="58" t="s">
        <v>322</v>
      </c>
      <c r="E509" s="42" t="s">
        <v>2511</v>
      </c>
      <c r="F509" s="58" t="s">
        <v>323</v>
      </c>
      <c r="G509" s="58" t="s">
        <v>3263</v>
      </c>
      <c r="H509" s="58" t="s">
        <v>2374</v>
      </c>
      <c r="I509" s="58" t="s">
        <v>2124</v>
      </c>
      <c r="J509" s="58">
        <v>0.4</v>
      </c>
      <c r="K509" s="58">
        <f t="shared" si="72"/>
        <v>0.4</v>
      </c>
      <c r="L509" s="58">
        <v>2</v>
      </c>
      <c r="M509" s="58">
        <v>3.1</v>
      </c>
    </row>
    <row r="510" s="58" customFormat="1" ht="55.2" spans="1:13">
      <c r="A510" s="58" t="s">
        <v>3214</v>
      </c>
      <c r="B510" s="200">
        <v>509</v>
      </c>
      <c r="C510" s="204" t="s">
        <v>16</v>
      </c>
      <c r="D510" s="58" t="s">
        <v>353</v>
      </c>
      <c r="E510" s="42" t="s">
        <v>2511</v>
      </c>
      <c r="F510" s="58" t="s">
        <v>370</v>
      </c>
      <c r="G510" s="58" t="s">
        <v>3264</v>
      </c>
      <c r="H510" s="204" t="s">
        <v>3265</v>
      </c>
      <c r="I510" s="204" t="s">
        <v>22</v>
      </c>
      <c r="J510" s="237">
        <v>1</v>
      </c>
      <c r="K510" s="58">
        <f t="shared" si="72"/>
        <v>1</v>
      </c>
      <c r="L510" s="58">
        <v>3</v>
      </c>
      <c r="M510" s="58">
        <v>3.1</v>
      </c>
    </row>
    <row r="511" s="58" customFormat="1" ht="27.6" spans="1:13">
      <c r="A511" s="58" t="s">
        <v>3214</v>
      </c>
      <c r="B511" s="200">
        <v>510</v>
      </c>
      <c r="C511" s="204" t="s">
        <v>16</v>
      </c>
      <c r="D511" s="204" t="s">
        <v>89</v>
      </c>
      <c r="E511" s="42" t="s">
        <v>2511</v>
      </c>
      <c r="F511" s="58" t="s">
        <v>90</v>
      </c>
      <c r="G511" s="58" t="s">
        <v>3259</v>
      </c>
      <c r="H511" s="204" t="s">
        <v>2369</v>
      </c>
      <c r="I511" s="42" t="s">
        <v>22</v>
      </c>
      <c r="J511" s="237">
        <v>1</v>
      </c>
      <c r="K511" s="217">
        <v>0</v>
      </c>
      <c r="L511" s="58">
        <v>2</v>
      </c>
      <c r="M511" s="58">
        <v>3.1</v>
      </c>
    </row>
    <row r="512" s="58" customFormat="1" ht="27.6" spans="1:13">
      <c r="A512" s="58" t="s">
        <v>3214</v>
      </c>
      <c r="B512" s="200">
        <v>511</v>
      </c>
      <c r="C512" s="204" t="s">
        <v>16</v>
      </c>
      <c r="D512" s="204" t="s">
        <v>89</v>
      </c>
      <c r="E512" s="42" t="s">
        <v>2511</v>
      </c>
      <c r="F512" s="58" t="s">
        <v>114</v>
      </c>
      <c r="G512" s="58" t="s">
        <v>2560</v>
      </c>
      <c r="H512" s="204" t="s">
        <v>2369</v>
      </c>
      <c r="I512" s="42" t="s">
        <v>22</v>
      </c>
      <c r="J512" s="237">
        <v>1</v>
      </c>
      <c r="K512" s="217">
        <v>0</v>
      </c>
      <c r="L512" s="58">
        <v>3</v>
      </c>
      <c r="M512" s="58">
        <v>3.1</v>
      </c>
    </row>
    <row r="513" s="58" customFormat="1" ht="41.4" spans="1:13">
      <c r="A513" s="58" t="s">
        <v>3214</v>
      </c>
      <c r="B513" s="200">
        <v>512</v>
      </c>
      <c r="C513" s="204" t="s">
        <v>16</v>
      </c>
      <c r="D513" s="58" t="s">
        <v>53</v>
      </c>
      <c r="E513" s="42" t="s">
        <v>2511</v>
      </c>
      <c r="F513" s="58" t="s">
        <v>55</v>
      </c>
      <c r="G513" s="58" t="s">
        <v>2562</v>
      </c>
      <c r="H513" s="58" t="s">
        <v>2371</v>
      </c>
      <c r="I513" s="204" t="s">
        <v>22</v>
      </c>
      <c r="J513" s="237">
        <v>13</v>
      </c>
      <c r="K513" s="58">
        <f t="shared" ref="K513:K516" si="73">J513</f>
        <v>13</v>
      </c>
      <c r="L513" s="58">
        <v>12</v>
      </c>
      <c r="M513" s="58">
        <v>3.1</v>
      </c>
    </row>
    <row r="514" s="58" customFormat="1" ht="41.4" spans="1:13">
      <c r="A514" s="58" t="s">
        <v>3214</v>
      </c>
      <c r="B514" s="200">
        <v>513</v>
      </c>
      <c r="C514" s="204" t="s">
        <v>16</v>
      </c>
      <c r="D514" s="58" t="s">
        <v>53</v>
      </c>
      <c r="E514" s="42" t="s">
        <v>2511</v>
      </c>
      <c r="F514" s="58" t="s">
        <v>304</v>
      </c>
      <c r="G514" s="58" t="s">
        <v>2594</v>
      </c>
      <c r="H514" s="58" t="s">
        <v>2371</v>
      </c>
      <c r="I514" s="204" t="s">
        <v>22</v>
      </c>
      <c r="J514" s="237">
        <v>2</v>
      </c>
      <c r="K514" s="58">
        <f t="shared" si="73"/>
        <v>2</v>
      </c>
      <c r="L514" s="58">
        <v>4</v>
      </c>
      <c r="M514" s="58">
        <v>3.1</v>
      </c>
    </row>
    <row r="515" s="58" customFormat="1" ht="41.4" spans="1:13">
      <c r="A515" s="58" t="s">
        <v>3214</v>
      </c>
      <c r="B515" s="200">
        <v>514</v>
      </c>
      <c r="C515" s="204" t="s">
        <v>16</v>
      </c>
      <c r="D515" s="58" t="s">
        <v>171</v>
      </c>
      <c r="E515" s="42" t="s">
        <v>2511</v>
      </c>
      <c r="F515" s="58" t="s">
        <v>172</v>
      </c>
      <c r="G515" s="58" t="s">
        <v>2563</v>
      </c>
      <c r="H515" s="58" t="s">
        <v>1697</v>
      </c>
      <c r="I515" s="204" t="s">
        <v>22</v>
      </c>
      <c r="J515" s="237">
        <v>1</v>
      </c>
      <c r="K515" s="217">
        <v>0</v>
      </c>
      <c r="L515" s="58">
        <v>0.1</v>
      </c>
      <c r="M515" s="58">
        <v>3.1</v>
      </c>
    </row>
    <row r="516" s="58" customFormat="1" ht="27.6" spans="1:13">
      <c r="A516" s="58" t="s">
        <v>3214</v>
      </c>
      <c r="B516" s="200">
        <v>515</v>
      </c>
      <c r="C516" s="204" t="s">
        <v>16</v>
      </c>
      <c r="D516" s="58" t="s">
        <v>322</v>
      </c>
      <c r="E516" s="42" t="s">
        <v>2511</v>
      </c>
      <c r="F516" s="58" t="s">
        <v>323</v>
      </c>
      <c r="G516" s="58" t="s">
        <v>2564</v>
      </c>
      <c r="H516" s="58" t="s">
        <v>2374</v>
      </c>
      <c r="I516" s="58" t="s">
        <v>2124</v>
      </c>
      <c r="J516" s="58">
        <v>18.4</v>
      </c>
      <c r="K516" s="58">
        <f t="shared" si="73"/>
        <v>18.4</v>
      </c>
      <c r="L516" s="58">
        <v>138</v>
      </c>
      <c r="M516" s="58">
        <v>3.1</v>
      </c>
    </row>
    <row r="517" s="58" customFormat="1" ht="27.6" spans="1:13">
      <c r="A517" s="58" t="s">
        <v>3214</v>
      </c>
      <c r="B517" s="200">
        <v>516</v>
      </c>
      <c r="C517" s="204" t="s">
        <v>16</v>
      </c>
      <c r="D517" s="204" t="s">
        <v>89</v>
      </c>
      <c r="E517" s="42" t="s">
        <v>2511</v>
      </c>
      <c r="F517" s="58" t="s">
        <v>114</v>
      </c>
      <c r="G517" s="58" t="s">
        <v>2560</v>
      </c>
      <c r="H517" s="204" t="s">
        <v>2369</v>
      </c>
      <c r="I517" s="42" t="s">
        <v>22</v>
      </c>
      <c r="J517" s="237">
        <v>1</v>
      </c>
      <c r="K517" s="217">
        <v>0</v>
      </c>
      <c r="L517" s="58">
        <v>3</v>
      </c>
      <c r="M517" s="58">
        <v>3.1</v>
      </c>
    </row>
    <row r="518" s="58" customFormat="1" ht="41.4" spans="1:13">
      <c r="A518" s="58" t="s">
        <v>3214</v>
      </c>
      <c r="B518" s="200">
        <v>517</v>
      </c>
      <c r="C518" s="204" t="s">
        <v>16</v>
      </c>
      <c r="D518" s="58" t="s">
        <v>53</v>
      </c>
      <c r="E518" s="42" t="s">
        <v>2511</v>
      </c>
      <c r="F518" s="58" t="s">
        <v>55</v>
      </c>
      <c r="G518" s="58" t="s">
        <v>2562</v>
      </c>
      <c r="H518" s="58" t="s">
        <v>2371</v>
      </c>
      <c r="I518" s="204" t="s">
        <v>22</v>
      </c>
      <c r="J518" s="237">
        <v>9</v>
      </c>
      <c r="K518" s="58">
        <f t="shared" ref="K518:K523" si="74">J518</f>
        <v>9</v>
      </c>
      <c r="L518" s="58">
        <v>8</v>
      </c>
      <c r="M518" s="58">
        <v>3.1</v>
      </c>
    </row>
    <row r="519" s="58" customFormat="1" ht="41.4" spans="1:13">
      <c r="A519" s="58" t="s">
        <v>3214</v>
      </c>
      <c r="B519" s="200">
        <v>518</v>
      </c>
      <c r="C519" s="204" t="s">
        <v>16</v>
      </c>
      <c r="D519" s="58" t="s">
        <v>171</v>
      </c>
      <c r="E519" s="42" t="s">
        <v>2511</v>
      </c>
      <c r="F519" s="58" t="s">
        <v>172</v>
      </c>
      <c r="G519" s="58" t="s">
        <v>2563</v>
      </c>
      <c r="H519" s="58" t="s">
        <v>1697</v>
      </c>
      <c r="I519" s="204" t="s">
        <v>22</v>
      </c>
      <c r="J519" s="237">
        <v>1</v>
      </c>
      <c r="K519" s="217">
        <v>0</v>
      </c>
      <c r="L519" s="58">
        <v>0.1</v>
      </c>
      <c r="M519" s="58">
        <v>3.1</v>
      </c>
    </row>
    <row r="520" s="58" customFormat="1" ht="27.6" spans="1:13">
      <c r="A520" s="58" t="s">
        <v>3214</v>
      </c>
      <c r="B520" s="200">
        <v>519</v>
      </c>
      <c r="C520" s="204" t="s">
        <v>16</v>
      </c>
      <c r="D520" s="58" t="s">
        <v>322</v>
      </c>
      <c r="E520" s="42" t="s">
        <v>2511</v>
      </c>
      <c r="F520" s="58" t="s">
        <v>323</v>
      </c>
      <c r="G520" s="58" t="s">
        <v>2564</v>
      </c>
      <c r="H520" s="58" t="s">
        <v>2374</v>
      </c>
      <c r="I520" s="58" t="s">
        <v>2124</v>
      </c>
      <c r="J520" s="58">
        <v>11.4</v>
      </c>
      <c r="K520" s="58">
        <f t="shared" si="74"/>
        <v>11.4</v>
      </c>
      <c r="L520" s="58">
        <v>85</v>
      </c>
      <c r="M520" s="58">
        <v>3.1</v>
      </c>
    </row>
    <row r="521" s="58" customFormat="1" ht="41.4" spans="1:13">
      <c r="A521" s="58" t="s">
        <v>3214</v>
      </c>
      <c r="B521" s="200">
        <v>520</v>
      </c>
      <c r="C521" s="204" t="s">
        <v>16</v>
      </c>
      <c r="D521" s="204" t="s">
        <v>89</v>
      </c>
      <c r="E521" s="42" t="s">
        <v>2511</v>
      </c>
      <c r="F521" s="58" t="s">
        <v>90</v>
      </c>
      <c r="G521" s="58" t="s">
        <v>2669</v>
      </c>
      <c r="H521" s="58" t="s">
        <v>2166</v>
      </c>
      <c r="I521" s="42" t="s">
        <v>22</v>
      </c>
      <c r="J521" s="237">
        <v>1</v>
      </c>
      <c r="K521" s="217">
        <v>0</v>
      </c>
      <c r="L521" s="58">
        <v>2</v>
      </c>
      <c r="M521" s="58">
        <v>3.2</v>
      </c>
    </row>
    <row r="522" s="58" customFormat="1" ht="69" spans="1:13">
      <c r="A522" s="58" t="s">
        <v>3214</v>
      </c>
      <c r="B522" s="200">
        <v>521</v>
      </c>
      <c r="C522" s="204" t="s">
        <v>16</v>
      </c>
      <c r="D522" s="58" t="s">
        <v>171</v>
      </c>
      <c r="E522" s="42" t="s">
        <v>2511</v>
      </c>
      <c r="F522" s="58" t="s">
        <v>172</v>
      </c>
      <c r="G522" s="58" t="s">
        <v>2567</v>
      </c>
      <c r="H522" s="58" t="s">
        <v>3256</v>
      </c>
      <c r="I522" s="204" t="s">
        <v>22</v>
      </c>
      <c r="J522" s="237">
        <v>1</v>
      </c>
      <c r="K522" s="217">
        <v>0</v>
      </c>
      <c r="L522" s="58">
        <v>0.1</v>
      </c>
      <c r="M522" s="58">
        <v>3.1</v>
      </c>
    </row>
    <row r="523" s="58" customFormat="1" ht="69" spans="1:13">
      <c r="A523" s="58" t="s">
        <v>3214</v>
      </c>
      <c r="B523" s="200">
        <v>522</v>
      </c>
      <c r="C523" s="204" t="s">
        <v>16</v>
      </c>
      <c r="D523" s="58" t="s">
        <v>353</v>
      </c>
      <c r="E523" s="42" t="s">
        <v>2511</v>
      </c>
      <c r="F523" s="58" t="s">
        <v>370</v>
      </c>
      <c r="G523" s="58" t="s">
        <v>2575</v>
      </c>
      <c r="H523" s="58" t="s">
        <v>2574</v>
      </c>
      <c r="I523" s="204" t="s">
        <v>22</v>
      </c>
      <c r="J523" s="237">
        <v>1</v>
      </c>
      <c r="K523" s="58">
        <f t="shared" si="74"/>
        <v>1</v>
      </c>
      <c r="L523" s="58">
        <v>9</v>
      </c>
      <c r="M523" s="58">
        <v>3.2</v>
      </c>
    </row>
    <row r="524" s="58" customFormat="1" ht="41.4" spans="1:13">
      <c r="A524" s="58" t="s">
        <v>3214</v>
      </c>
      <c r="B524" s="200">
        <v>523</v>
      </c>
      <c r="C524" s="204" t="s">
        <v>16</v>
      </c>
      <c r="D524" s="204" t="s">
        <v>89</v>
      </c>
      <c r="E524" s="42" t="s">
        <v>2511</v>
      </c>
      <c r="F524" s="58" t="s">
        <v>90</v>
      </c>
      <c r="G524" s="58" t="s">
        <v>2618</v>
      </c>
      <c r="H524" s="58" t="s">
        <v>2166</v>
      </c>
      <c r="I524" s="42" t="s">
        <v>22</v>
      </c>
      <c r="J524" s="237">
        <v>1</v>
      </c>
      <c r="K524" s="217">
        <v>0</v>
      </c>
      <c r="L524" s="58">
        <v>10</v>
      </c>
      <c r="M524" s="58">
        <v>3.2</v>
      </c>
    </row>
    <row r="525" s="58" customFormat="1" ht="69" spans="1:13">
      <c r="A525" s="58" t="s">
        <v>3214</v>
      </c>
      <c r="B525" s="200">
        <v>524</v>
      </c>
      <c r="C525" s="204" t="s">
        <v>16</v>
      </c>
      <c r="D525" s="58" t="s">
        <v>171</v>
      </c>
      <c r="E525" s="42" t="s">
        <v>2511</v>
      </c>
      <c r="F525" s="58" t="s">
        <v>172</v>
      </c>
      <c r="G525" s="58" t="s">
        <v>2597</v>
      </c>
      <c r="H525" s="58" t="s">
        <v>1809</v>
      </c>
      <c r="I525" s="204" t="s">
        <v>22</v>
      </c>
      <c r="J525" s="237">
        <v>1</v>
      </c>
      <c r="K525" s="217">
        <v>0</v>
      </c>
      <c r="L525" s="58">
        <v>0.22</v>
      </c>
      <c r="M525" s="58">
        <v>3.2</v>
      </c>
    </row>
    <row r="526" s="58" customFormat="1" ht="82.8" spans="1:13">
      <c r="A526" s="58" t="s">
        <v>3214</v>
      </c>
      <c r="B526" s="200">
        <v>525</v>
      </c>
      <c r="C526" s="204" t="s">
        <v>16</v>
      </c>
      <c r="D526" s="58" t="s">
        <v>353</v>
      </c>
      <c r="E526" s="42" t="s">
        <v>2511</v>
      </c>
      <c r="F526" s="58" t="s">
        <v>370</v>
      </c>
      <c r="G526" s="58" t="s">
        <v>3268</v>
      </c>
      <c r="H526" s="58" t="s">
        <v>491</v>
      </c>
      <c r="I526" s="204" t="s">
        <v>22</v>
      </c>
      <c r="J526" s="237">
        <v>1</v>
      </c>
      <c r="K526" s="58">
        <f>J526</f>
        <v>1</v>
      </c>
      <c r="L526" s="58">
        <v>49</v>
      </c>
      <c r="M526" s="58">
        <v>3.2</v>
      </c>
    </row>
    <row r="527" s="58" customFormat="1" ht="41.4" spans="1:13">
      <c r="A527" s="58" t="s">
        <v>3214</v>
      </c>
      <c r="B527" s="200">
        <v>526</v>
      </c>
      <c r="C527" s="204" t="s">
        <v>16</v>
      </c>
      <c r="D527" s="204" t="s">
        <v>89</v>
      </c>
      <c r="E527" s="42" t="s">
        <v>2511</v>
      </c>
      <c r="F527" s="58" t="s">
        <v>90</v>
      </c>
      <c r="G527" s="58" t="s">
        <v>2618</v>
      </c>
      <c r="H527" s="58" t="s">
        <v>2166</v>
      </c>
      <c r="I527" s="42" t="s">
        <v>22</v>
      </c>
      <c r="J527" s="237">
        <v>1</v>
      </c>
      <c r="K527" s="217">
        <v>0</v>
      </c>
      <c r="L527" s="58">
        <v>10</v>
      </c>
      <c r="M527" s="58">
        <v>3.2</v>
      </c>
    </row>
    <row r="528" s="58" customFormat="1" ht="55.2" spans="1:13">
      <c r="A528" s="58" t="s">
        <v>3214</v>
      </c>
      <c r="B528" s="200">
        <v>527</v>
      </c>
      <c r="C528" s="204" t="s">
        <v>16</v>
      </c>
      <c r="D528" s="58" t="s">
        <v>171</v>
      </c>
      <c r="E528" s="42" t="s">
        <v>2511</v>
      </c>
      <c r="F528" s="58" t="s">
        <v>172</v>
      </c>
      <c r="G528" s="58" t="s">
        <v>3269</v>
      </c>
      <c r="H528" s="58" t="s">
        <v>1711</v>
      </c>
      <c r="I528" s="204" t="s">
        <v>22</v>
      </c>
      <c r="J528" s="237">
        <v>1</v>
      </c>
      <c r="K528" s="217">
        <v>0</v>
      </c>
      <c r="L528" s="58">
        <v>0.11</v>
      </c>
      <c r="M528" s="58">
        <v>3.2</v>
      </c>
    </row>
    <row r="529" s="58" customFormat="1" ht="82.8" spans="1:13">
      <c r="A529" s="58" t="s">
        <v>3214</v>
      </c>
      <c r="B529" s="200">
        <v>528</v>
      </c>
      <c r="C529" s="204" t="s">
        <v>16</v>
      </c>
      <c r="D529" s="58" t="s">
        <v>353</v>
      </c>
      <c r="E529" s="42" t="s">
        <v>2511</v>
      </c>
      <c r="F529" s="58" t="s">
        <v>370</v>
      </c>
      <c r="G529" s="58" t="s">
        <v>3270</v>
      </c>
      <c r="H529" s="58" t="s">
        <v>2742</v>
      </c>
      <c r="I529" s="204" t="s">
        <v>22</v>
      </c>
      <c r="J529" s="237">
        <v>1</v>
      </c>
      <c r="K529" s="58">
        <f>J529</f>
        <v>1</v>
      </c>
      <c r="L529" s="58">
        <v>87</v>
      </c>
      <c r="M529" s="58">
        <v>3.2</v>
      </c>
    </row>
    <row r="530" s="58" customFormat="1" ht="41.4" spans="1:13">
      <c r="A530" s="58" t="s">
        <v>3214</v>
      </c>
      <c r="B530" s="200">
        <v>529</v>
      </c>
      <c r="C530" s="204" t="s">
        <v>16</v>
      </c>
      <c r="D530" s="58" t="s">
        <v>53</v>
      </c>
      <c r="E530" s="42" t="s">
        <v>2511</v>
      </c>
      <c r="F530" s="58" t="s">
        <v>55</v>
      </c>
      <c r="G530" s="58" t="s">
        <v>2595</v>
      </c>
      <c r="H530" s="58" t="s">
        <v>2158</v>
      </c>
      <c r="I530" s="204" t="s">
        <v>22</v>
      </c>
      <c r="J530" s="237">
        <v>1</v>
      </c>
      <c r="K530" s="74">
        <f t="shared" ref="K530:K535" si="75">(CEILING(J530*0.2,1))*1</f>
        <v>1</v>
      </c>
      <c r="L530" s="58">
        <v>41</v>
      </c>
      <c r="M530" s="58">
        <v>3.2</v>
      </c>
    </row>
    <row r="531" s="58" customFormat="1" ht="41.4" spans="1:13">
      <c r="A531" s="58" t="s">
        <v>3214</v>
      </c>
      <c r="B531" s="200">
        <v>530</v>
      </c>
      <c r="C531" s="204" t="s">
        <v>16</v>
      </c>
      <c r="D531" s="58" t="s">
        <v>322</v>
      </c>
      <c r="E531" s="42" t="s">
        <v>2511</v>
      </c>
      <c r="F531" s="58" t="s">
        <v>323</v>
      </c>
      <c r="G531" s="58" t="s">
        <v>2596</v>
      </c>
      <c r="H531" s="58" t="s">
        <v>2162</v>
      </c>
      <c r="I531" s="58" t="s">
        <v>2124</v>
      </c>
      <c r="J531" s="58">
        <v>3</v>
      </c>
      <c r="K531" s="58">
        <f>(CEILING(J531*0.1,1))*1</f>
        <v>1</v>
      </c>
      <c r="L531" s="58">
        <v>268</v>
      </c>
      <c r="M531" s="58">
        <v>3.2</v>
      </c>
    </row>
    <row r="532" s="58" customFormat="1" ht="41.4" spans="1:13">
      <c r="A532" s="58" t="s">
        <v>3214</v>
      </c>
      <c r="B532" s="200">
        <v>531</v>
      </c>
      <c r="C532" s="204" t="s">
        <v>16</v>
      </c>
      <c r="D532" s="58" t="s">
        <v>53</v>
      </c>
      <c r="E532" s="42" t="s">
        <v>2511</v>
      </c>
      <c r="F532" s="58" t="s">
        <v>55</v>
      </c>
      <c r="G532" s="58" t="s">
        <v>2595</v>
      </c>
      <c r="H532" s="58" t="s">
        <v>2158</v>
      </c>
      <c r="I532" s="204" t="s">
        <v>22</v>
      </c>
      <c r="J532" s="237">
        <v>2</v>
      </c>
      <c r="K532" s="74">
        <f t="shared" si="75"/>
        <v>1</v>
      </c>
      <c r="L532" s="58">
        <v>81</v>
      </c>
      <c r="M532" s="58">
        <v>3.2</v>
      </c>
    </row>
    <row r="533" s="58" customFormat="1" ht="69" spans="1:13">
      <c r="A533" s="58" t="s">
        <v>3214</v>
      </c>
      <c r="B533" s="200">
        <v>532</v>
      </c>
      <c r="C533" s="204" t="s">
        <v>16</v>
      </c>
      <c r="D533" s="58" t="s">
        <v>171</v>
      </c>
      <c r="E533" s="42" t="s">
        <v>2511</v>
      </c>
      <c r="F533" s="58" t="s">
        <v>172</v>
      </c>
      <c r="G533" s="58" t="s">
        <v>2829</v>
      </c>
      <c r="H533" s="58" t="s">
        <v>1809</v>
      </c>
      <c r="I533" s="204" t="s">
        <v>22</v>
      </c>
      <c r="J533" s="237">
        <v>3</v>
      </c>
      <c r="K533" s="217">
        <v>0</v>
      </c>
      <c r="L533" s="58">
        <v>3</v>
      </c>
      <c r="M533" s="58">
        <v>3.2</v>
      </c>
    </row>
    <row r="534" s="58" customFormat="1" ht="41.4" spans="1:13">
      <c r="A534" s="58" t="s">
        <v>3214</v>
      </c>
      <c r="B534" s="200">
        <v>533</v>
      </c>
      <c r="C534" s="204" t="s">
        <v>16</v>
      </c>
      <c r="D534" s="58" t="s">
        <v>322</v>
      </c>
      <c r="E534" s="42" t="s">
        <v>2511</v>
      </c>
      <c r="F534" s="58" t="s">
        <v>323</v>
      </c>
      <c r="G534" s="58" t="s">
        <v>2596</v>
      </c>
      <c r="H534" s="58" t="s">
        <v>2162</v>
      </c>
      <c r="I534" s="58" t="s">
        <v>2124</v>
      </c>
      <c r="J534" s="58">
        <v>2.4</v>
      </c>
      <c r="K534" s="58">
        <f>(CEILING(J534*0.1,1))*1</f>
        <v>1</v>
      </c>
      <c r="L534" s="58">
        <v>216</v>
      </c>
      <c r="M534" s="58">
        <v>3.2</v>
      </c>
    </row>
    <row r="535" s="58" customFormat="1" ht="41.4" spans="1:13">
      <c r="A535" s="58" t="s">
        <v>3214</v>
      </c>
      <c r="B535" s="200">
        <v>534</v>
      </c>
      <c r="C535" s="204" t="s">
        <v>16</v>
      </c>
      <c r="D535" s="58" t="s">
        <v>53</v>
      </c>
      <c r="E535" s="42" t="s">
        <v>2511</v>
      </c>
      <c r="F535" s="58" t="s">
        <v>55</v>
      </c>
      <c r="G535" s="58" t="s">
        <v>2595</v>
      </c>
      <c r="H535" s="58" t="s">
        <v>2158</v>
      </c>
      <c r="I535" s="204" t="s">
        <v>22</v>
      </c>
      <c r="J535" s="237">
        <v>2</v>
      </c>
      <c r="K535" s="74">
        <f t="shared" si="75"/>
        <v>1</v>
      </c>
      <c r="L535" s="58">
        <v>81</v>
      </c>
      <c r="M535" s="58">
        <v>3.2</v>
      </c>
    </row>
    <row r="536" s="58" customFormat="1" ht="55.2" spans="1:13">
      <c r="A536" s="58" t="s">
        <v>3214</v>
      </c>
      <c r="B536" s="200">
        <v>535</v>
      </c>
      <c r="C536" s="204" t="s">
        <v>16</v>
      </c>
      <c r="D536" s="58" t="s">
        <v>53</v>
      </c>
      <c r="E536" s="42" t="s">
        <v>2511</v>
      </c>
      <c r="F536" s="58" t="s">
        <v>55</v>
      </c>
      <c r="G536" s="58" t="s">
        <v>3271</v>
      </c>
      <c r="H536" s="58" t="s">
        <v>2158</v>
      </c>
      <c r="I536" s="204" t="s">
        <v>22</v>
      </c>
      <c r="J536" s="237">
        <v>3</v>
      </c>
      <c r="K536" s="58">
        <v>0</v>
      </c>
      <c r="L536" s="58">
        <v>212</v>
      </c>
      <c r="M536" s="58">
        <v>3.2</v>
      </c>
    </row>
    <row r="537" s="58" customFormat="1" ht="41.4" spans="1:13">
      <c r="A537" s="58" t="s">
        <v>3214</v>
      </c>
      <c r="B537" s="200">
        <v>536</v>
      </c>
      <c r="C537" s="204" t="s">
        <v>16</v>
      </c>
      <c r="D537" s="58" t="s">
        <v>53</v>
      </c>
      <c r="E537" s="42" t="s">
        <v>2511</v>
      </c>
      <c r="F537" s="58" t="s">
        <v>55</v>
      </c>
      <c r="G537" s="58" t="s">
        <v>3272</v>
      </c>
      <c r="H537" s="58" t="s">
        <v>2158</v>
      </c>
      <c r="I537" s="204" t="s">
        <v>22</v>
      </c>
      <c r="J537" s="237">
        <v>6</v>
      </c>
      <c r="K537" s="58">
        <v>0</v>
      </c>
      <c r="L537" s="58">
        <v>840</v>
      </c>
      <c r="M537" s="58">
        <v>3.2</v>
      </c>
    </row>
    <row r="538" s="58" customFormat="1" ht="41.4" spans="1:13">
      <c r="A538" s="58" t="s">
        <v>3214</v>
      </c>
      <c r="B538" s="200">
        <v>537</v>
      </c>
      <c r="C538" s="204" t="s">
        <v>16</v>
      </c>
      <c r="D538" s="58" t="s">
        <v>53</v>
      </c>
      <c r="E538" s="42" t="s">
        <v>2511</v>
      </c>
      <c r="F538" s="58" t="s">
        <v>249</v>
      </c>
      <c r="G538" s="58" t="s">
        <v>3273</v>
      </c>
      <c r="H538" s="58" t="s">
        <v>2158</v>
      </c>
      <c r="I538" s="204" t="s">
        <v>22</v>
      </c>
      <c r="J538" s="237">
        <v>1</v>
      </c>
      <c r="K538" s="58">
        <v>0</v>
      </c>
      <c r="L538" s="58">
        <v>38</v>
      </c>
      <c r="M538" s="58">
        <v>3.2</v>
      </c>
    </row>
    <row r="539" s="58" customFormat="1" ht="41.4" spans="1:13">
      <c r="A539" s="58" t="s">
        <v>3214</v>
      </c>
      <c r="B539" s="200">
        <v>538</v>
      </c>
      <c r="C539" s="204" t="s">
        <v>16</v>
      </c>
      <c r="D539" s="58" t="s">
        <v>53</v>
      </c>
      <c r="E539" s="42" t="s">
        <v>2511</v>
      </c>
      <c r="F539" s="58" t="s">
        <v>304</v>
      </c>
      <c r="G539" s="58" t="s">
        <v>3274</v>
      </c>
      <c r="H539" s="58" t="s">
        <v>2158</v>
      </c>
      <c r="I539" s="204" t="s">
        <v>22</v>
      </c>
      <c r="J539" s="237">
        <v>1</v>
      </c>
      <c r="K539" s="58">
        <v>0</v>
      </c>
      <c r="L539" s="58">
        <v>133</v>
      </c>
      <c r="M539" s="58">
        <v>3.2</v>
      </c>
    </row>
    <row r="540" s="58" customFormat="1" ht="41.4" spans="1:13">
      <c r="A540" s="58" t="s">
        <v>3214</v>
      </c>
      <c r="B540" s="200">
        <v>539</v>
      </c>
      <c r="C540" s="204" t="s">
        <v>16</v>
      </c>
      <c r="D540" s="58" t="s">
        <v>322</v>
      </c>
      <c r="E540" s="42" t="s">
        <v>2511</v>
      </c>
      <c r="F540" s="58" t="s">
        <v>323</v>
      </c>
      <c r="G540" s="58" t="s">
        <v>2596</v>
      </c>
      <c r="H540" s="58" t="s">
        <v>2162</v>
      </c>
      <c r="I540" s="58" t="s">
        <v>2124</v>
      </c>
      <c r="J540" s="58">
        <v>3.9</v>
      </c>
      <c r="K540" s="58">
        <f>(CEILING(J540*0.1,1))*1</f>
        <v>1</v>
      </c>
      <c r="L540" s="58">
        <v>352</v>
      </c>
      <c r="M540" s="58">
        <v>3.2</v>
      </c>
    </row>
    <row r="541" s="58" customFormat="1" ht="41.4" spans="1:13">
      <c r="A541" s="58" t="s">
        <v>3214</v>
      </c>
      <c r="B541" s="200">
        <v>540</v>
      </c>
      <c r="C541" s="204" t="s">
        <v>16</v>
      </c>
      <c r="D541" s="58" t="s">
        <v>322</v>
      </c>
      <c r="E541" s="42" t="s">
        <v>2511</v>
      </c>
      <c r="F541" s="58" t="s">
        <v>323</v>
      </c>
      <c r="G541" s="58" t="s">
        <v>3275</v>
      </c>
      <c r="H541" s="58" t="s">
        <v>2162</v>
      </c>
      <c r="I541" s="58" t="s">
        <v>2124</v>
      </c>
      <c r="J541" s="58">
        <v>28.8</v>
      </c>
      <c r="K541" s="58">
        <v>0</v>
      </c>
      <c r="L541" s="58">
        <v>5380</v>
      </c>
      <c r="M541" s="58">
        <v>3.2</v>
      </c>
    </row>
    <row r="542" s="58" customFormat="1" ht="69" spans="1:13">
      <c r="A542" s="58" t="s">
        <v>3214</v>
      </c>
      <c r="B542" s="200">
        <v>541</v>
      </c>
      <c r="C542" s="204" t="s">
        <v>16</v>
      </c>
      <c r="D542" s="58" t="s">
        <v>171</v>
      </c>
      <c r="E542" s="42" t="s">
        <v>2511</v>
      </c>
      <c r="F542" s="58" t="s">
        <v>172</v>
      </c>
      <c r="G542" s="58" t="s">
        <v>2597</v>
      </c>
      <c r="H542" s="58" t="s">
        <v>1809</v>
      </c>
      <c r="I542" s="204" t="s">
        <v>22</v>
      </c>
      <c r="J542" s="237">
        <v>1</v>
      </c>
      <c r="K542" s="217">
        <v>0</v>
      </c>
      <c r="L542" s="58">
        <v>0.22</v>
      </c>
      <c r="M542" s="58">
        <v>3.2</v>
      </c>
    </row>
    <row r="543" s="58" customFormat="1" ht="41.4" spans="1:13">
      <c r="A543" s="58" t="s">
        <v>3214</v>
      </c>
      <c r="B543" s="200">
        <v>542</v>
      </c>
      <c r="C543" s="204" t="s">
        <v>16</v>
      </c>
      <c r="D543" s="204" t="s">
        <v>89</v>
      </c>
      <c r="E543" s="42" t="s">
        <v>2511</v>
      </c>
      <c r="F543" s="58" t="s">
        <v>114</v>
      </c>
      <c r="G543" s="58" t="s">
        <v>2826</v>
      </c>
      <c r="H543" s="58" t="s">
        <v>2166</v>
      </c>
      <c r="I543" s="42" t="s">
        <v>22</v>
      </c>
      <c r="J543" s="237">
        <v>2</v>
      </c>
      <c r="K543" s="217">
        <v>0</v>
      </c>
      <c r="L543" s="58">
        <v>4</v>
      </c>
      <c r="M543" s="58">
        <v>3.2</v>
      </c>
    </row>
    <row r="544" s="58" customFormat="1" ht="69" spans="1:13">
      <c r="A544" s="58" t="s">
        <v>3214</v>
      </c>
      <c r="B544" s="200">
        <v>543</v>
      </c>
      <c r="C544" s="204" t="s">
        <v>16</v>
      </c>
      <c r="D544" s="204" t="s">
        <v>89</v>
      </c>
      <c r="E544" s="42" t="s">
        <v>2511</v>
      </c>
      <c r="F544" s="58" t="s">
        <v>114</v>
      </c>
      <c r="G544" s="58" t="s">
        <v>3276</v>
      </c>
      <c r="H544" s="58" t="s">
        <v>2166</v>
      </c>
      <c r="I544" s="42" t="s">
        <v>22</v>
      </c>
      <c r="J544" s="237">
        <v>2</v>
      </c>
      <c r="K544" s="217">
        <v>0</v>
      </c>
      <c r="L544" s="58">
        <v>408</v>
      </c>
      <c r="M544" s="58">
        <v>3.2</v>
      </c>
    </row>
    <row r="545" s="58" customFormat="1" ht="69" spans="1:13">
      <c r="A545" s="58" t="s">
        <v>3214</v>
      </c>
      <c r="B545" s="200">
        <v>544</v>
      </c>
      <c r="C545" s="204" t="s">
        <v>16</v>
      </c>
      <c r="D545" s="58" t="s">
        <v>171</v>
      </c>
      <c r="E545" s="42" t="s">
        <v>2511</v>
      </c>
      <c r="F545" s="58" t="s">
        <v>172</v>
      </c>
      <c r="G545" s="58" t="s">
        <v>2828</v>
      </c>
      <c r="H545" s="58" t="s">
        <v>1809</v>
      </c>
      <c r="I545" s="204" t="s">
        <v>22</v>
      </c>
      <c r="J545" s="237">
        <v>4</v>
      </c>
      <c r="K545" s="217">
        <v>0</v>
      </c>
      <c r="L545" s="58">
        <v>0.2</v>
      </c>
      <c r="M545" s="58">
        <v>3.2</v>
      </c>
    </row>
    <row r="546" s="58" customFormat="1" ht="69" spans="1:13">
      <c r="A546" s="58" t="s">
        <v>3214</v>
      </c>
      <c r="B546" s="200">
        <v>545</v>
      </c>
      <c r="C546" s="204" t="s">
        <v>16</v>
      </c>
      <c r="D546" s="58" t="s">
        <v>171</v>
      </c>
      <c r="E546" s="42" t="s">
        <v>2511</v>
      </c>
      <c r="F546" s="58" t="s">
        <v>172</v>
      </c>
      <c r="G546" s="58" t="s">
        <v>3277</v>
      </c>
      <c r="H546" s="58" t="s">
        <v>1809</v>
      </c>
      <c r="I546" s="204" t="s">
        <v>22</v>
      </c>
      <c r="J546" s="237">
        <v>2</v>
      </c>
      <c r="K546" s="217">
        <v>0</v>
      </c>
      <c r="L546" s="58">
        <v>3</v>
      </c>
      <c r="M546" s="58">
        <v>3.2</v>
      </c>
    </row>
    <row r="547" s="58" customFormat="1" ht="41.4" spans="1:13">
      <c r="A547" s="58" t="s">
        <v>3214</v>
      </c>
      <c r="B547" s="200">
        <v>546</v>
      </c>
      <c r="C547" s="204" t="s">
        <v>16</v>
      </c>
      <c r="D547" s="58" t="s">
        <v>322</v>
      </c>
      <c r="E547" s="42" t="s">
        <v>2511</v>
      </c>
      <c r="F547" s="58" t="s">
        <v>323</v>
      </c>
      <c r="G547" s="58" t="s">
        <v>2863</v>
      </c>
      <c r="H547" s="58" t="s">
        <v>2162</v>
      </c>
      <c r="I547" s="58" t="s">
        <v>2124</v>
      </c>
      <c r="J547" s="58">
        <v>0.3</v>
      </c>
      <c r="K547" s="58">
        <f>J547</f>
        <v>0.3</v>
      </c>
      <c r="L547" s="58">
        <v>1</v>
      </c>
      <c r="M547" s="58">
        <v>3.2</v>
      </c>
    </row>
    <row r="548" s="58" customFormat="1" ht="69" spans="1:13">
      <c r="A548" s="58" t="s">
        <v>3214</v>
      </c>
      <c r="B548" s="200">
        <v>547</v>
      </c>
      <c r="C548" s="204" t="s">
        <v>16</v>
      </c>
      <c r="D548" s="58" t="s">
        <v>171</v>
      </c>
      <c r="E548" s="42" t="s">
        <v>2511</v>
      </c>
      <c r="F548" s="58" t="s">
        <v>172</v>
      </c>
      <c r="G548" s="58" t="s">
        <v>2597</v>
      </c>
      <c r="H548" s="58" t="s">
        <v>1809</v>
      </c>
      <c r="I548" s="204" t="s">
        <v>22</v>
      </c>
      <c r="J548" s="237">
        <v>1</v>
      </c>
      <c r="K548" s="217">
        <v>0</v>
      </c>
      <c r="L548" s="58">
        <v>0.22</v>
      </c>
      <c r="M548" s="58">
        <v>3.2</v>
      </c>
    </row>
    <row r="549" s="58" customFormat="1" ht="55.2" spans="1:13">
      <c r="A549" s="58" t="s">
        <v>3214</v>
      </c>
      <c r="B549" s="200">
        <v>548</v>
      </c>
      <c r="C549" s="204" t="s">
        <v>16</v>
      </c>
      <c r="D549" s="58" t="s">
        <v>53</v>
      </c>
      <c r="E549" s="42" t="s">
        <v>2511</v>
      </c>
      <c r="F549" s="58" t="s">
        <v>55</v>
      </c>
      <c r="G549" s="58" t="s">
        <v>2764</v>
      </c>
      <c r="H549" s="58" t="s">
        <v>2158</v>
      </c>
      <c r="I549" s="204" t="s">
        <v>22</v>
      </c>
      <c r="J549" s="237">
        <v>3</v>
      </c>
      <c r="K549" s="58">
        <v>0</v>
      </c>
      <c r="L549" s="58">
        <v>1131</v>
      </c>
      <c r="M549" s="58">
        <v>3.2</v>
      </c>
    </row>
    <row r="550" s="58" customFormat="1" ht="55.2" spans="1:13">
      <c r="A550" s="58" t="s">
        <v>3214</v>
      </c>
      <c r="B550" s="200">
        <v>549</v>
      </c>
      <c r="C550" s="204" t="s">
        <v>16</v>
      </c>
      <c r="D550" s="58" t="s">
        <v>53</v>
      </c>
      <c r="E550" s="42" t="s">
        <v>2511</v>
      </c>
      <c r="F550" s="58" t="s">
        <v>55</v>
      </c>
      <c r="G550" s="58" t="s">
        <v>3278</v>
      </c>
      <c r="H550" s="58" t="s">
        <v>2158</v>
      </c>
      <c r="I550" s="204" t="s">
        <v>22</v>
      </c>
      <c r="J550" s="237">
        <v>1</v>
      </c>
      <c r="K550" s="58">
        <v>0</v>
      </c>
      <c r="L550" s="58">
        <v>188</v>
      </c>
      <c r="M550" s="58">
        <v>3.2</v>
      </c>
    </row>
    <row r="551" s="58" customFormat="1" ht="41.4" spans="1:13">
      <c r="A551" s="58" t="s">
        <v>3214</v>
      </c>
      <c r="B551" s="200">
        <v>550</v>
      </c>
      <c r="C551" s="204" t="s">
        <v>16</v>
      </c>
      <c r="D551" s="58" t="s">
        <v>322</v>
      </c>
      <c r="E551" s="42" t="s">
        <v>2511</v>
      </c>
      <c r="F551" s="58" t="s">
        <v>323</v>
      </c>
      <c r="G551" s="58" t="s">
        <v>2765</v>
      </c>
      <c r="H551" s="58" t="s">
        <v>2162</v>
      </c>
      <c r="I551" s="58" t="s">
        <v>2124</v>
      </c>
      <c r="J551" s="58">
        <v>13.5</v>
      </c>
      <c r="K551" s="58">
        <v>0</v>
      </c>
      <c r="L551" s="58">
        <v>5963</v>
      </c>
      <c r="M551" s="58">
        <v>3.2</v>
      </c>
    </row>
    <row r="552" s="58" customFormat="1" ht="41.4" spans="1:13">
      <c r="A552" s="58" t="s">
        <v>3214</v>
      </c>
      <c r="B552" s="200">
        <v>551</v>
      </c>
      <c r="C552" s="204" t="s">
        <v>16</v>
      </c>
      <c r="D552" s="204" t="s">
        <v>89</v>
      </c>
      <c r="E552" s="42" t="s">
        <v>2511</v>
      </c>
      <c r="F552" s="58" t="s">
        <v>90</v>
      </c>
      <c r="G552" s="58" t="s">
        <v>3279</v>
      </c>
      <c r="H552" s="58" t="s">
        <v>2166</v>
      </c>
      <c r="I552" s="42" t="s">
        <v>22</v>
      </c>
      <c r="J552" s="237">
        <v>1</v>
      </c>
      <c r="K552" s="217">
        <v>0</v>
      </c>
      <c r="L552" s="58">
        <v>53</v>
      </c>
      <c r="M552" s="58">
        <v>3.2</v>
      </c>
    </row>
    <row r="553" s="58" customFormat="1" ht="69" spans="1:13">
      <c r="A553" s="58" t="s">
        <v>3214</v>
      </c>
      <c r="B553" s="200">
        <v>552</v>
      </c>
      <c r="C553" s="204" t="s">
        <v>16</v>
      </c>
      <c r="D553" s="58" t="s">
        <v>171</v>
      </c>
      <c r="E553" s="42" t="s">
        <v>2511</v>
      </c>
      <c r="F553" s="58" t="s">
        <v>172</v>
      </c>
      <c r="G553" s="58" t="s">
        <v>2598</v>
      </c>
      <c r="H553" s="58" t="s">
        <v>1809</v>
      </c>
      <c r="I553" s="204" t="s">
        <v>22</v>
      </c>
      <c r="J553" s="237">
        <v>1</v>
      </c>
      <c r="K553" s="217">
        <v>0</v>
      </c>
      <c r="L553" s="58">
        <v>1</v>
      </c>
      <c r="M553" s="58">
        <v>3.2</v>
      </c>
    </row>
    <row r="554" s="58" customFormat="1" ht="41.4" spans="1:13">
      <c r="A554" s="58" t="s">
        <v>3214</v>
      </c>
      <c r="B554" s="200">
        <v>553</v>
      </c>
      <c r="C554" s="204" t="s">
        <v>16</v>
      </c>
      <c r="D554" s="204" t="s">
        <v>89</v>
      </c>
      <c r="E554" s="42" t="s">
        <v>2511</v>
      </c>
      <c r="F554" s="58" t="s">
        <v>90</v>
      </c>
      <c r="G554" s="58" t="s">
        <v>3279</v>
      </c>
      <c r="H554" s="58" t="s">
        <v>2166</v>
      </c>
      <c r="I554" s="42" t="s">
        <v>22</v>
      </c>
      <c r="J554" s="237">
        <v>1</v>
      </c>
      <c r="K554" s="217">
        <v>0</v>
      </c>
      <c r="L554" s="58">
        <v>53</v>
      </c>
      <c r="M554" s="58">
        <v>3.2</v>
      </c>
    </row>
    <row r="555" s="58" customFormat="1" ht="69" spans="1:13">
      <c r="A555" s="58" t="s">
        <v>3214</v>
      </c>
      <c r="B555" s="200">
        <v>554</v>
      </c>
      <c r="C555" s="204" t="s">
        <v>16</v>
      </c>
      <c r="D555" s="58" t="s">
        <v>171</v>
      </c>
      <c r="E555" s="42" t="s">
        <v>2511</v>
      </c>
      <c r="F555" s="58" t="s">
        <v>172</v>
      </c>
      <c r="G555" s="58" t="s">
        <v>2598</v>
      </c>
      <c r="H555" s="58" t="s">
        <v>1809</v>
      </c>
      <c r="I555" s="204" t="s">
        <v>22</v>
      </c>
      <c r="J555" s="237">
        <v>1</v>
      </c>
      <c r="K555" s="217">
        <v>0</v>
      </c>
      <c r="L555" s="58">
        <v>1</v>
      </c>
      <c r="M555" s="58">
        <v>3.2</v>
      </c>
    </row>
    <row r="556" s="58" customFormat="1" ht="41.4" spans="1:13">
      <c r="A556" s="58" t="s">
        <v>3214</v>
      </c>
      <c r="B556" s="200">
        <v>555</v>
      </c>
      <c r="C556" s="204" t="s">
        <v>16</v>
      </c>
      <c r="D556" s="204" t="s">
        <v>89</v>
      </c>
      <c r="E556" s="42" t="s">
        <v>2511</v>
      </c>
      <c r="F556" s="58" t="s">
        <v>90</v>
      </c>
      <c r="G556" s="58" t="s">
        <v>3279</v>
      </c>
      <c r="H556" s="58" t="s">
        <v>2166</v>
      </c>
      <c r="I556" s="42" t="s">
        <v>22</v>
      </c>
      <c r="J556" s="237">
        <v>1</v>
      </c>
      <c r="K556" s="217">
        <v>0</v>
      </c>
      <c r="L556" s="58">
        <v>53</v>
      </c>
      <c r="M556" s="58">
        <v>3.2</v>
      </c>
    </row>
    <row r="557" s="58" customFormat="1" ht="69" spans="1:13">
      <c r="A557" s="58" t="s">
        <v>3214</v>
      </c>
      <c r="B557" s="200">
        <v>556</v>
      </c>
      <c r="C557" s="204" t="s">
        <v>16</v>
      </c>
      <c r="D557" s="58" t="s">
        <v>171</v>
      </c>
      <c r="E557" s="42" t="s">
        <v>2511</v>
      </c>
      <c r="F557" s="58" t="s">
        <v>172</v>
      </c>
      <c r="G557" s="58" t="s">
        <v>2598</v>
      </c>
      <c r="H557" s="58" t="s">
        <v>1809</v>
      </c>
      <c r="I557" s="204" t="s">
        <v>22</v>
      </c>
      <c r="J557" s="237">
        <v>1</v>
      </c>
      <c r="K557" s="217">
        <v>0</v>
      </c>
      <c r="L557" s="58">
        <v>1</v>
      </c>
      <c r="M557" s="58">
        <v>3.2</v>
      </c>
    </row>
    <row r="558" s="58" customFormat="1" ht="41.4" spans="1:13">
      <c r="A558" s="58" t="s">
        <v>3214</v>
      </c>
      <c r="B558" s="200">
        <v>557</v>
      </c>
      <c r="C558" s="204" t="s">
        <v>16</v>
      </c>
      <c r="D558" s="204" t="s">
        <v>89</v>
      </c>
      <c r="E558" s="42" t="s">
        <v>2511</v>
      </c>
      <c r="F558" s="58" t="s">
        <v>90</v>
      </c>
      <c r="G558" s="58" t="s">
        <v>3279</v>
      </c>
      <c r="H558" s="58" t="s">
        <v>2166</v>
      </c>
      <c r="I558" s="42" t="s">
        <v>22</v>
      </c>
      <c r="J558" s="237">
        <v>1</v>
      </c>
      <c r="K558" s="217">
        <v>0</v>
      </c>
      <c r="L558" s="58">
        <v>53</v>
      </c>
      <c r="M558" s="58">
        <v>3.2</v>
      </c>
    </row>
    <row r="559" s="58" customFormat="1" ht="69" spans="1:13">
      <c r="A559" s="58" t="s">
        <v>3214</v>
      </c>
      <c r="B559" s="200">
        <v>558</v>
      </c>
      <c r="C559" s="204" t="s">
        <v>16</v>
      </c>
      <c r="D559" s="58" t="s">
        <v>171</v>
      </c>
      <c r="E559" s="42" t="s">
        <v>2511</v>
      </c>
      <c r="F559" s="58" t="s">
        <v>172</v>
      </c>
      <c r="G559" s="58" t="s">
        <v>2598</v>
      </c>
      <c r="H559" s="58" t="s">
        <v>1809</v>
      </c>
      <c r="I559" s="204" t="s">
        <v>22</v>
      </c>
      <c r="J559" s="237">
        <v>1</v>
      </c>
      <c r="K559" s="217">
        <v>0</v>
      </c>
      <c r="L559" s="58">
        <v>1</v>
      </c>
      <c r="M559" s="58">
        <v>3.2</v>
      </c>
    </row>
    <row r="560" s="58" customFormat="1" ht="41.4" spans="1:13">
      <c r="A560" s="58" t="s">
        <v>3214</v>
      </c>
      <c r="B560" s="200">
        <v>559</v>
      </c>
      <c r="C560" s="204" t="s">
        <v>16</v>
      </c>
      <c r="D560" s="204" t="s">
        <v>89</v>
      </c>
      <c r="E560" s="42" t="s">
        <v>2511</v>
      </c>
      <c r="F560" s="58" t="s">
        <v>90</v>
      </c>
      <c r="G560" s="58" t="s">
        <v>3280</v>
      </c>
      <c r="H560" s="58" t="s">
        <v>2166</v>
      </c>
      <c r="I560" s="42" t="s">
        <v>22</v>
      </c>
      <c r="J560" s="237">
        <v>1</v>
      </c>
      <c r="K560" s="217">
        <v>0</v>
      </c>
      <c r="L560" s="58">
        <v>91</v>
      </c>
      <c r="M560" s="58">
        <v>3.2</v>
      </c>
    </row>
    <row r="561" s="58" customFormat="1" ht="69" spans="1:13">
      <c r="A561" s="58" t="s">
        <v>3214</v>
      </c>
      <c r="B561" s="200">
        <v>560</v>
      </c>
      <c r="C561" s="204" t="s">
        <v>16</v>
      </c>
      <c r="D561" s="58" t="s">
        <v>171</v>
      </c>
      <c r="E561" s="42" t="s">
        <v>2511</v>
      </c>
      <c r="F561" s="58" t="s">
        <v>172</v>
      </c>
      <c r="G561" s="58" t="s">
        <v>2829</v>
      </c>
      <c r="H561" s="58" t="s">
        <v>1809</v>
      </c>
      <c r="I561" s="204" t="s">
        <v>22</v>
      </c>
      <c r="J561" s="237">
        <v>1</v>
      </c>
      <c r="K561" s="217">
        <v>0</v>
      </c>
      <c r="L561" s="58">
        <v>1</v>
      </c>
      <c r="M561" s="58">
        <v>3.2</v>
      </c>
    </row>
    <row r="562" s="58" customFormat="1" ht="41.4" spans="1:13">
      <c r="A562" s="58" t="s">
        <v>3214</v>
      </c>
      <c r="B562" s="200">
        <v>561</v>
      </c>
      <c r="C562" s="204" t="s">
        <v>16</v>
      </c>
      <c r="D562" s="204" t="s">
        <v>89</v>
      </c>
      <c r="E562" s="42" t="s">
        <v>2511</v>
      </c>
      <c r="F562" s="58" t="s">
        <v>90</v>
      </c>
      <c r="G562" s="58" t="s">
        <v>3279</v>
      </c>
      <c r="H562" s="58" t="s">
        <v>2166</v>
      </c>
      <c r="I562" s="42" t="s">
        <v>22</v>
      </c>
      <c r="J562" s="237">
        <v>1</v>
      </c>
      <c r="K562" s="217">
        <v>0</v>
      </c>
      <c r="L562" s="58">
        <v>53</v>
      </c>
      <c r="M562" s="58">
        <v>3.2</v>
      </c>
    </row>
    <row r="563" s="58" customFormat="1" ht="41.4" spans="1:13">
      <c r="A563" s="58" t="s">
        <v>3214</v>
      </c>
      <c r="B563" s="200">
        <v>562</v>
      </c>
      <c r="C563" s="204" t="s">
        <v>16</v>
      </c>
      <c r="D563" s="204" t="s">
        <v>89</v>
      </c>
      <c r="E563" s="42" t="s">
        <v>2511</v>
      </c>
      <c r="F563" s="58" t="s">
        <v>114</v>
      </c>
      <c r="G563" s="58" t="s">
        <v>2766</v>
      </c>
      <c r="H563" s="58" t="s">
        <v>2166</v>
      </c>
      <c r="I563" s="42" t="s">
        <v>22</v>
      </c>
      <c r="J563" s="237">
        <v>1</v>
      </c>
      <c r="K563" s="217">
        <v>0</v>
      </c>
      <c r="L563" s="58">
        <v>50</v>
      </c>
      <c r="M563" s="58">
        <v>3.2</v>
      </c>
    </row>
    <row r="564" s="58" customFormat="1" ht="69" spans="1:13">
      <c r="A564" s="58" t="s">
        <v>3214</v>
      </c>
      <c r="B564" s="200">
        <v>563</v>
      </c>
      <c r="C564" s="204" t="s">
        <v>16</v>
      </c>
      <c r="D564" s="58" t="s">
        <v>171</v>
      </c>
      <c r="E564" s="42" t="s">
        <v>2511</v>
      </c>
      <c r="F564" s="58" t="s">
        <v>172</v>
      </c>
      <c r="G564" s="58" t="s">
        <v>2598</v>
      </c>
      <c r="H564" s="58" t="s">
        <v>1809</v>
      </c>
      <c r="I564" s="204" t="s">
        <v>22</v>
      </c>
      <c r="J564" s="237">
        <v>1</v>
      </c>
      <c r="K564" s="217">
        <v>0</v>
      </c>
      <c r="L564" s="58">
        <v>1</v>
      </c>
      <c r="M564" s="58">
        <v>3.2</v>
      </c>
    </row>
    <row r="565" s="58" customFormat="1" ht="41.4" spans="1:13">
      <c r="A565" s="58" t="s">
        <v>3214</v>
      </c>
      <c r="B565" s="200">
        <v>564</v>
      </c>
      <c r="C565" s="204" t="s">
        <v>16</v>
      </c>
      <c r="D565" s="204" t="s">
        <v>89</v>
      </c>
      <c r="E565" s="42" t="s">
        <v>2511</v>
      </c>
      <c r="F565" s="58" t="s">
        <v>114</v>
      </c>
      <c r="G565" s="58" t="s">
        <v>2661</v>
      </c>
      <c r="H565" s="58" t="s">
        <v>2118</v>
      </c>
      <c r="I565" s="42" t="s">
        <v>22</v>
      </c>
      <c r="J565" s="237">
        <v>2</v>
      </c>
      <c r="K565" s="217">
        <v>0</v>
      </c>
      <c r="L565" s="58">
        <v>22</v>
      </c>
      <c r="M565" s="58">
        <v>3.2</v>
      </c>
    </row>
    <row r="566" s="58" customFormat="1" ht="69" spans="1:13">
      <c r="A566" s="58" t="s">
        <v>3214</v>
      </c>
      <c r="B566" s="200">
        <v>565</v>
      </c>
      <c r="C566" s="204" t="s">
        <v>16</v>
      </c>
      <c r="D566" s="58" t="s">
        <v>171</v>
      </c>
      <c r="E566" s="42" t="s">
        <v>2511</v>
      </c>
      <c r="F566" s="58" t="s">
        <v>172</v>
      </c>
      <c r="G566" s="58" t="s">
        <v>2650</v>
      </c>
      <c r="H566" s="58" t="s">
        <v>1705</v>
      </c>
      <c r="I566" s="204" t="s">
        <v>22</v>
      </c>
      <c r="J566" s="237">
        <v>1</v>
      </c>
      <c r="K566" s="217">
        <v>0</v>
      </c>
      <c r="L566" s="58">
        <v>0.22</v>
      </c>
      <c r="M566" s="58">
        <v>3.2</v>
      </c>
    </row>
    <row r="567" s="58" customFormat="1" ht="41.4" spans="1:13">
      <c r="A567" s="58" t="s">
        <v>3214</v>
      </c>
      <c r="B567" s="200">
        <v>566</v>
      </c>
      <c r="C567" s="204" t="s">
        <v>16</v>
      </c>
      <c r="D567" s="58" t="s">
        <v>322</v>
      </c>
      <c r="E567" s="42" t="s">
        <v>2511</v>
      </c>
      <c r="F567" s="58" t="s">
        <v>323</v>
      </c>
      <c r="G567" s="58" t="s">
        <v>2663</v>
      </c>
      <c r="H567" s="58" t="s">
        <v>2123</v>
      </c>
      <c r="I567" s="58" t="s">
        <v>2124</v>
      </c>
      <c r="J567" s="58">
        <v>0.5</v>
      </c>
      <c r="K567" s="58">
        <f>J567</f>
        <v>0.5</v>
      </c>
      <c r="L567" s="58">
        <v>4</v>
      </c>
      <c r="M567" s="58">
        <v>3.2</v>
      </c>
    </row>
    <row r="568" s="58" customFormat="1" ht="55.2" spans="1:13">
      <c r="A568" s="58" t="s">
        <v>3214</v>
      </c>
      <c r="B568" s="200">
        <v>567</v>
      </c>
      <c r="C568" s="204" t="s">
        <v>16</v>
      </c>
      <c r="D568" s="58" t="s">
        <v>353</v>
      </c>
      <c r="E568" s="42" t="s">
        <v>2511</v>
      </c>
      <c r="F568" s="58" t="s">
        <v>391</v>
      </c>
      <c r="G568" s="58" t="s">
        <v>3281</v>
      </c>
      <c r="H568" s="58" t="s">
        <v>2127</v>
      </c>
      <c r="I568" s="204" t="s">
        <v>22</v>
      </c>
      <c r="J568" s="237">
        <v>1</v>
      </c>
      <c r="K568" s="58">
        <f>J568</f>
        <v>1</v>
      </c>
      <c r="L568" s="58">
        <v>87</v>
      </c>
      <c r="M568" s="58">
        <v>3.2</v>
      </c>
    </row>
    <row r="569" s="58" customFormat="1" ht="41.4" spans="1:13">
      <c r="A569" s="58" t="s">
        <v>3214</v>
      </c>
      <c r="B569" s="200">
        <v>568</v>
      </c>
      <c r="C569" s="204" t="s">
        <v>16</v>
      </c>
      <c r="D569" s="58" t="s">
        <v>53</v>
      </c>
      <c r="E569" s="42" t="s">
        <v>2511</v>
      </c>
      <c r="F569" s="58" t="s">
        <v>55</v>
      </c>
      <c r="G569" s="58" t="s">
        <v>2646</v>
      </c>
      <c r="H569" s="58" t="s">
        <v>2158</v>
      </c>
      <c r="I569" s="204" t="s">
        <v>22</v>
      </c>
      <c r="J569" s="237">
        <v>8</v>
      </c>
      <c r="K569" s="74">
        <f>(CEILING(J569*0.2,1))*1</f>
        <v>2</v>
      </c>
      <c r="L569" s="58">
        <v>22</v>
      </c>
      <c r="M569" s="58">
        <v>3.2</v>
      </c>
    </row>
    <row r="570" s="58" customFormat="1" ht="41.4" spans="1:13">
      <c r="A570" s="58" t="s">
        <v>3214</v>
      </c>
      <c r="B570" s="200">
        <v>569</v>
      </c>
      <c r="C570" s="204" t="s">
        <v>16</v>
      </c>
      <c r="D570" s="58" t="s">
        <v>53</v>
      </c>
      <c r="E570" s="42" t="s">
        <v>2511</v>
      </c>
      <c r="F570" s="58" t="s">
        <v>249</v>
      </c>
      <c r="G570" s="58" t="s">
        <v>2658</v>
      </c>
      <c r="H570" s="58" t="s">
        <v>2158</v>
      </c>
      <c r="I570" s="204" t="s">
        <v>22</v>
      </c>
      <c r="J570" s="237">
        <v>1</v>
      </c>
      <c r="K570" s="74">
        <f>(CEILING(J570*0.2,1))*1</f>
        <v>1</v>
      </c>
      <c r="L570" s="58">
        <v>1</v>
      </c>
      <c r="M570" s="58">
        <v>3.2</v>
      </c>
    </row>
    <row r="571" s="58" customFormat="1" ht="69" spans="1:13">
      <c r="A571" s="58" t="s">
        <v>3214</v>
      </c>
      <c r="B571" s="200">
        <v>570</v>
      </c>
      <c r="C571" s="204" t="s">
        <v>16</v>
      </c>
      <c r="D571" s="58" t="s">
        <v>171</v>
      </c>
      <c r="E571" s="42" t="s">
        <v>2511</v>
      </c>
      <c r="F571" s="58" t="s">
        <v>172</v>
      </c>
      <c r="G571" s="58" t="s">
        <v>2567</v>
      </c>
      <c r="H571" s="58" t="s">
        <v>3256</v>
      </c>
      <c r="I571" s="204" t="s">
        <v>22</v>
      </c>
      <c r="J571" s="237">
        <v>1</v>
      </c>
      <c r="K571" s="217">
        <v>0</v>
      </c>
      <c r="L571" s="58">
        <v>0.1</v>
      </c>
      <c r="M571" s="58">
        <v>3.1</v>
      </c>
    </row>
    <row r="572" s="58" customFormat="1" ht="41.4" spans="1:13">
      <c r="A572" s="58" t="s">
        <v>3214</v>
      </c>
      <c r="B572" s="200">
        <v>571</v>
      </c>
      <c r="C572" s="204" t="s">
        <v>16</v>
      </c>
      <c r="D572" s="58" t="s">
        <v>322</v>
      </c>
      <c r="E572" s="42" t="s">
        <v>2511</v>
      </c>
      <c r="F572" s="58" t="s">
        <v>323</v>
      </c>
      <c r="G572" s="58" t="s">
        <v>2659</v>
      </c>
      <c r="H572" s="58" t="s">
        <v>2162</v>
      </c>
      <c r="I572" s="58" t="s">
        <v>2124</v>
      </c>
      <c r="J572" s="58">
        <v>28.9</v>
      </c>
      <c r="K572" s="58">
        <f>(CEILING(J572*0.1,1))*1</f>
        <v>3</v>
      </c>
      <c r="L572" s="58">
        <v>441</v>
      </c>
      <c r="M572" s="58">
        <v>3.2</v>
      </c>
    </row>
    <row r="573" s="58" customFormat="1" ht="41.4" spans="1:13">
      <c r="A573" s="58" t="s">
        <v>3214</v>
      </c>
      <c r="B573" s="200">
        <v>572</v>
      </c>
      <c r="C573" s="204" t="s">
        <v>16</v>
      </c>
      <c r="D573" s="204" t="s">
        <v>89</v>
      </c>
      <c r="E573" s="42" t="s">
        <v>2511</v>
      </c>
      <c r="F573" s="58" t="s">
        <v>114</v>
      </c>
      <c r="G573" s="58" t="s">
        <v>3282</v>
      </c>
      <c r="H573" s="58" t="s">
        <v>2166</v>
      </c>
      <c r="I573" s="42" t="s">
        <v>22</v>
      </c>
      <c r="J573" s="237">
        <v>1</v>
      </c>
      <c r="K573" s="217">
        <v>0</v>
      </c>
      <c r="L573" s="58">
        <v>12</v>
      </c>
      <c r="M573" s="58">
        <v>3.2</v>
      </c>
    </row>
    <row r="574" s="58" customFormat="1" ht="41.4" spans="1:13">
      <c r="A574" s="58" t="s">
        <v>3214</v>
      </c>
      <c r="B574" s="200">
        <v>573</v>
      </c>
      <c r="C574" s="204" t="s">
        <v>16</v>
      </c>
      <c r="D574" s="204" t="s">
        <v>89</v>
      </c>
      <c r="E574" s="42" t="s">
        <v>2511</v>
      </c>
      <c r="F574" s="58" t="s">
        <v>114</v>
      </c>
      <c r="G574" s="58" t="s">
        <v>2710</v>
      </c>
      <c r="H574" s="58" t="s">
        <v>2166</v>
      </c>
      <c r="I574" s="42" t="s">
        <v>22</v>
      </c>
      <c r="J574" s="237">
        <v>1</v>
      </c>
      <c r="K574" s="217">
        <v>0</v>
      </c>
      <c r="L574" s="58">
        <v>7</v>
      </c>
      <c r="M574" s="58">
        <v>3.2</v>
      </c>
    </row>
    <row r="575" s="58" customFormat="1" ht="41.4" spans="1:13">
      <c r="A575" s="58" t="s">
        <v>3214</v>
      </c>
      <c r="B575" s="200">
        <v>574</v>
      </c>
      <c r="C575" s="204" t="s">
        <v>16</v>
      </c>
      <c r="D575" s="58" t="s">
        <v>53</v>
      </c>
      <c r="E575" s="42" t="s">
        <v>2511</v>
      </c>
      <c r="F575" s="58" t="s">
        <v>55</v>
      </c>
      <c r="G575" s="58" t="s">
        <v>2687</v>
      </c>
      <c r="H575" s="58" t="s">
        <v>2158</v>
      </c>
      <c r="I575" s="204" t="s">
        <v>22</v>
      </c>
      <c r="J575" s="237">
        <v>9</v>
      </c>
      <c r="K575" s="74">
        <f>(CEILING(J575*0.2,1))*1</f>
        <v>2</v>
      </c>
      <c r="L575" s="58">
        <v>35</v>
      </c>
      <c r="M575" s="58">
        <v>3.2</v>
      </c>
    </row>
    <row r="576" s="58" customFormat="1" ht="41.4" spans="1:13">
      <c r="A576" s="58" t="s">
        <v>3214</v>
      </c>
      <c r="B576" s="200">
        <v>575</v>
      </c>
      <c r="C576" s="204" t="s">
        <v>16</v>
      </c>
      <c r="D576" s="58" t="s">
        <v>322</v>
      </c>
      <c r="E576" s="42" t="s">
        <v>2511</v>
      </c>
      <c r="F576" s="58" t="s">
        <v>323</v>
      </c>
      <c r="G576" s="58" t="s">
        <v>2688</v>
      </c>
      <c r="H576" s="58" t="s">
        <v>2162</v>
      </c>
      <c r="I576" s="58" t="s">
        <v>2124</v>
      </c>
      <c r="J576" s="58">
        <v>22.1</v>
      </c>
      <c r="K576" s="58">
        <f>(CEILING(J576*0.1,1))*1</f>
        <v>3</v>
      </c>
      <c r="L576" s="58">
        <v>356</v>
      </c>
      <c r="M576" s="58">
        <v>3.2</v>
      </c>
    </row>
    <row r="577" s="58" customFormat="1" ht="41.4" spans="1:13">
      <c r="A577" s="58" t="s">
        <v>3214</v>
      </c>
      <c r="B577" s="200">
        <v>576</v>
      </c>
      <c r="C577" s="204" t="s">
        <v>16</v>
      </c>
      <c r="D577" s="204" t="s">
        <v>89</v>
      </c>
      <c r="E577" s="42" t="s">
        <v>2511</v>
      </c>
      <c r="F577" s="58" t="s">
        <v>114</v>
      </c>
      <c r="G577" s="58" t="s">
        <v>3283</v>
      </c>
      <c r="H577" s="58" t="s">
        <v>2166</v>
      </c>
      <c r="I577" s="42" t="s">
        <v>22</v>
      </c>
      <c r="J577" s="237">
        <v>1</v>
      </c>
      <c r="K577" s="217">
        <v>0</v>
      </c>
      <c r="L577" s="58">
        <v>1</v>
      </c>
      <c r="M577" s="58">
        <v>3.2</v>
      </c>
    </row>
    <row r="578" s="58" customFormat="1" ht="41.4" spans="1:13">
      <c r="A578" s="58" t="s">
        <v>3214</v>
      </c>
      <c r="B578" s="200">
        <v>577</v>
      </c>
      <c r="C578" s="204" t="s">
        <v>16</v>
      </c>
      <c r="D578" s="58" t="s">
        <v>53</v>
      </c>
      <c r="E578" s="42" t="s">
        <v>2511</v>
      </c>
      <c r="F578" s="58" t="s">
        <v>55</v>
      </c>
      <c r="G578" s="58" t="s">
        <v>2566</v>
      </c>
      <c r="H578" s="58" t="s">
        <v>2158</v>
      </c>
      <c r="I578" s="204" t="s">
        <v>22</v>
      </c>
      <c r="J578" s="237">
        <v>3</v>
      </c>
      <c r="K578" s="58">
        <f t="shared" ref="K578:K580" si="76">J578</f>
        <v>3</v>
      </c>
      <c r="L578" s="58">
        <v>3</v>
      </c>
      <c r="M578" s="58">
        <v>3.2</v>
      </c>
    </row>
    <row r="579" s="58" customFormat="1" ht="55.2" spans="1:13">
      <c r="A579" s="58" t="s">
        <v>3214</v>
      </c>
      <c r="B579" s="200">
        <v>578</v>
      </c>
      <c r="C579" s="204" t="s">
        <v>16</v>
      </c>
      <c r="D579" s="58" t="s">
        <v>53</v>
      </c>
      <c r="E579" s="42" t="s">
        <v>2511</v>
      </c>
      <c r="F579" s="58" t="s">
        <v>249</v>
      </c>
      <c r="G579" s="58" t="s">
        <v>3284</v>
      </c>
      <c r="H579" s="58" t="s">
        <v>2158</v>
      </c>
      <c r="I579" s="204" t="s">
        <v>22</v>
      </c>
      <c r="J579" s="237">
        <v>1</v>
      </c>
      <c r="K579" s="58">
        <f t="shared" si="76"/>
        <v>1</v>
      </c>
      <c r="L579" s="58">
        <v>1</v>
      </c>
      <c r="M579" s="58">
        <v>3.2</v>
      </c>
    </row>
    <row r="580" s="58" customFormat="1" ht="41.4" spans="1:13">
      <c r="A580" s="58" t="s">
        <v>3214</v>
      </c>
      <c r="B580" s="200">
        <v>579</v>
      </c>
      <c r="C580" s="204" t="s">
        <v>16</v>
      </c>
      <c r="D580" s="58" t="s">
        <v>322</v>
      </c>
      <c r="E580" s="42" t="s">
        <v>2511</v>
      </c>
      <c r="F580" s="58" t="s">
        <v>323</v>
      </c>
      <c r="G580" s="58" t="s">
        <v>2568</v>
      </c>
      <c r="H580" s="58" t="s">
        <v>2162</v>
      </c>
      <c r="I580" s="58" t="s">
        <v>2124</v>
      </c>
      <c r="J580" s="58">
        <v>3.9</v>
      </c>
      <c r="K580" s="58">
        <f t="shared" si="76"/>
        <v>3.9</v>
      </c>
      <c r="L580" s="58">
        <v>29</v>
      </c>
      <c r="M580" s="58">
        <v>3.2</v>
      </c>
    </row>
    <row r="581" s="58" customFormat="1" ht="41.4" spans="1:13">
      <c r="A581" s="58" t="s">
        <v>3214</v>
      </c>
      <c r="B581" s="200">
        <v>580</v>
      </c>
      <c r="C581" s="204" t="s">
        <v>16</v>
      </c>
      <c r="D581" s="204" t="s">
        <v>89</v>
      </c>
      <c r="E581" s="42" t="s">
        <v>2511</v>
      </c>
      <c r="F581" s="58" t="s">
        <v>114</v>
      </c>
      <c r="G581" s="58" t="s">
        <v>2565</v>
      </c>
      <c r="H581" s="58" t="s">
        <v>2166</v>
      </c>
      <c r="I581" s="42" t="s">
        <v>22</v>
      </c>
      <c r="J581" s="237">
        <v>2</v>
      </c>
      <c r="K581" s="217">
        <v>0</v>
      </c>
      <c r="L581" s="58">
        <v>5</v>
      </c>
      <c r="M581" s="58">
        <v>3.2</v>
      </c>
    </row>
    <row r="582" s="58" customFormat="1" ht="41.4" spans="1:13">
      <c r="A582" s="58" t="s">
        <v>3214</v>
      </c>
      <c r="B582" s="200">
        <v>581</v>
      </c>
      <c r="C582" s="204" t="s">
        <v>16</v>
      </c>
      <c r="D582" s="58" t="s">
        <v>53</v>
      </c>
      <c r="E582" s="42" t="s">
        <v>2511</v>
      </c>
      <c r="F582" s="58" t="s">
        <v>55</v>
      </c>
      <c r="G582" s="58" t="s">
        <v>2566</v>
      </c>
      <c r="H582" s="58" t="s">
        <v>2158</v>
      </c>
      <c r="I582" s="204" t="s">
        <v>22</v>
      </c>
      <c r="J582" s="237">
        <v>1</v>
      </c>
      <c r="K582" s="58">
        <f t="shared" ref="K582:K585" si="77">J582</f>
        <v>1</v>
      </c>
      <c r="L582" s="58">
        <v>1</v>
      </c>
      <c r="M582" s="58">
        <v>3.2</v>
      </c>
    </row>
    <row r="583" s="58" customFormat="1" ht="41.4" spans="1:13">
      <c r="A583" s="58" t="s">
        <v>3214</v>
      </c>
      <c r="B583" s="200">
        <v>582</v>
      </c>
      <c r="C583" s="204" t="s">
        <v>16</v>
      </c>
      <c r="D583" s="58" t="s">
        <v>53</v>
      </c>
      <c r="E583" s="42" t="s">
        <v>2511</v>
      </c>
      <c r="F583" s="58" t="s">
        <v>304</v>
      </c>
      <c r="G583" s="58" t="s">
        <v>2570</v>
      </c>
      <c r="H583" s="58" t="s">
        <v>2158</v>
      </c>
      <c r="I583" s="204" t="s">
        <v>22</v>
      </c>
      <c r="J583" s="237">
        <v>1</v>
      </c>
      <c r="K583" s="58">
        <f t="shared" si="77"/>
        <v>1</v>
      </c>
      <c r="L583" s="58">
        <v>2</v>
      </c>
      <c r="M583" s="58">
        <v>3.2</v>
      </c>
    </row>
    <row r="584" s="58" customFormat="1" ht="69" spans="1:13">
      <c r="A584" s="58" t="s">
        <v>3214</v>
      </c>
      <c r="B584" s="200">
        <v>583</v>
      </c>
      <c r="C584" s="204" t="s">
        <v>16</v>
      </c>
      <c r="D584" s="58" t="s">
        <v>171</v>
      </c>
      <c r="E584" s="42" t="s">
        <v>2511</v>
      </c>
      <c r="F584" s="58" t="s">
        <v>172</v>
      </c>
      <c r="G584" s="58" t="s">
        <v>2567</v>
      </c>
      <c r="H584" s="58" t="s">
        <v>3256</v>
      </c>
      <c r="I584" s="204" t="s">
        <v>22</v>
      </c>
      <c r="J584" s="237">
        <v>2</v>
      </c>
      <c r="K584" s="217">
        <v>0</v>
      </c>
      <c r="L584" s="58">
        <v>0.2</v>
      </c>
      <c r="M584" s="58">
        <v>3.1</v>
      </c>
    </row>
    <row r="585" s="58" customFormat="1" ht="41.4" spans="1:13">
      <c r="A585" s="58" t="s">
        <v>3214</v>
      </c>
      <c r="B585" s="200">
        <v>584</v>
      </c>
      <c r="C585" s="204" t="s">
        <v>16</v>
      </c>
      <c r="D585" s="58" t="s">
        <v>322</v>
      </c>
      <c r="E585" s="42" t="s">
        <v>2511</v>
      </c>
      <c r="F585" s="58" t="s">
        <v>323</v>
      </c>
      <c r="G585" s="58" t="s">
        <v>2568</v>
      </c>
      <c r="H585" s="58" t="s">
        <v>2162</v>
      </c>
      <c r="I585" s="58" t="s">
        <v>2124</v>
      </c>
      <c r="J585" s="58">
        <v>6.7</v>
      </c>
      <c r="K585" s="58">
        <f t="shared" si="77"/>
        <v>6.7</v>
      </c>
      <c r="L585" s="58">
        <v>50</v>
      </c>
      <c r="M585" s="58">
        <v>3.2</v>
      </c>
    </row>
    <row r="586" s="58" customFormat="1" ht="41.4" spans="1:13">
      <c r="A586" s="58" t="s">
        <v>3214</v>
      </c>
      <c r="B586" s="200">
        <v>585</v>
      </c>
      <c r="C586" s="204" t="s">
        <v>16</v>
      </c>
      <c r="D586" s="58" t="s">
        <v>53</v>
      </c>
      <c r="E586" s="42" t="s">
        <v>2511</v>
      </c>
      <c r="F586" s="58" t="s">
        <v>55</v>
      </c>
      <c r="G586" s="58" t="s">
        <v>2643</v>
      </c>
      <c r="H586" s="58" t="s">
        <v>2158</v>
      </c>
      <c r="I586" s="204" t="s">
        <v>22</v>
      </c>
      <c r="J586" s="237">
        <v>4</v>
      </c>
      <c r="K586" s="74">
        <f t="shared" ref="K586:K590" si="78">(CEILING(J586*0.2,1))*1</f>
        <v>1</v>
      </c>
      <c r="L586" s="58">
        <v>41</v>
      </c>
      <c r="M586" s="58">
        <v>3.2</v>
      </c>
    </row>
    <row r="587" s="58" customFormat="1" ht="41.4" spans="1:13">
      <c r="A587" s="58" t="s">
        <v>3214</v>
      </c>
      <c r="B587" s="200">
        <v>586</v>
      </c>
      <c r="C587" s="204" t="s">
        <v>16</v>
      </c>
      <c r="D587" s="58" t="s">
        <v>53</v>
      </c>
      <c r="E587" s="42" t="s">
        <v>2511</v>
      </c>
      <c r="F587" s="58" t="s">
        <v>304</v>
      </c>
      <c r="G587" s="58" t="s">
        <v>2666</v>
      </c>
      <c r="H587" s="58" t="s">
        <v>2158</v>
      </c>
      <c r="I587" s="204" t="s">
        <v>22</v>
      </c>
      <c r="J587" s="237">
        <v>1</v>
      </c>
      <c r="K587" s="74">
        <f t="shared" si="78"/>
        <v>1</v>
      </c>
      <c r="L587" s="58">
        <v>18</v>
      </c>
      <c r="M587" s="58">
        <v>3.2</v>
      </c>
    </row>
    <row r="588" s="58" customFormat="1" ht="41.4" spans="1:13">
      <c r="A588" s="58" t="s">
        <v>3214</v>
      </c>
      <c r="B588" s="200">
        <v>587</v>
      </c>
      <c r="C588" s="204" t="s">
        <v>16</v>
      </c>
      <c r="D588" s="58" t="s">
        <v>322</v>
      </c>
      <c r="E588" s="42" t="s">
        <v>2511</v>
      </c>
      <c r="F588" s="58" t="s">
        <v>323</v>
      </c>
      <c r="G588" s="58" t="s">
        <v>2668</v>
      </c>
      <c r="H588" s="58" t="s">
        <v>2162</v>
      </c>
      <c r="I588" s="58" t="s">
        <v>2124</v>
      </c>
      <c r="J588" s="58">
        <v>15.4</v>
      </c>
      <c r="K588" s="58">
        <f>(CEILING(J588*0.1,1))*1</f>
        <v>2</v>
      </c>
      <c r="L588" s="58">
        <v>435</v>
      </c>
      <c r="M588" s="58">
        <v>3.2</v>
      </c>
    </row>
    <row r="589" s="58" customFormat="1" ht="41.4" spans="1:13">
      <c r="A589" s="58" t="s">
        <v>3214</v>
      </c>
      <c r="B589" s="200">
        <v>588</v>
      </c>
      <c r="C589" s="204" t="s">
        <v>16</v>
      </c>
      <c r="D589" s="58" t="s">
        <v>53</v>
      </c>
      <c r="E589" s="42" t="s">
        <v>2511</v>
      </c>
      <c r="F589" s="58" t="s">
        <v>55</v>
      </c>
      <c r="G589" s="58" t="s">
        <v>2643</v>
      </c>
      <c r="H589" s="58" t="s">
        <v>2158</v>
      </c>
      <c r="I589" s="204" t="s">
        <v>22</v>
      </c>
      <c r="J589" s="237">
        <v>6</v>
      </c>
      <c r="K589" s="74">
        <f t="shared" si="78"/>
        <v>2</v>
      </c>
      <c r="L589" s="58">
        <v>61</v>
      </c>
      <c r="M589" s="58">
        <v>3.2</v>
      </c>
    </row>
    <row r="590" s="58" customFormat="1" ht="41.4" spans="1:13">
      <c r="A590" s="58" t="s">
        <v>3214</v>
      </c>
      <c r="B590" s="200">
        <v>589</v>
      </c>
      <c r="C590" s="204" t="s">
        <v>16</v>
      </c>
      <c r="D590" s="58" t="s">
        <v>53</v>
      </c>
      <c r="E590" s="42" t="s">
        <v>2511</v>
      </c>
      <c r="F590" s="58" t="s">
        <v>304</v>
      </c>
      <c r="G590" s="58" t="s">
        <v>2666</v>
      </c>
      <c r="H590" s="58" t="s">
        <v>2158</v>
      </c>
      <c r="I590" s="204" t="s">
        <v>22</v>
      </c>
      <c r="J590" s="237">
        <v>1</v>
      </c>
      <c r="K590" s="74">
        <f t="shared" si="78"/>
        <v>1</v>
      </c>
      <c r="L590" s="58">
        <v>18</v>
      </c>
      <c r="M590" s="58">
        <v>3.2</v>
      </c>
    </row>
    <row r="591" s="58" customFormat="1" ht="41.4" spans="1:13">
      <c r="A591" s="58" t="s">
        <v>3214</v>
      </c>
      <c r="B591" s="200">
        <v>590</v>
      </c>
      <c r="C591" s="204" t="s">
        <v>16</v>
      </c>
      <c r="D591" s="58" t="s">
        <v>322</v>
      </c>
      <c r="E591" s="42" t="s">
        <v>2511</v>
      </c>
      <c r="F591" s="58" t="s">
        <v>323</v>
      </c>
      <c r="G591" s="58" t="s">
        <v>2668</v>
      </c>
      <c r="H591" s="58" t="s">
        <v>2162</v>
      </c>
      <c r="I591" s="58" t="s">
        <v>2124</v>
      </c>
      <c r="J591" s="58">
        <v>16.8</v>
      </c>
      <c r="K591" s="58">
        <f>(CEILING(J591*0.1,1))*1</f>
        <v>2</v>
      </c>
      <c r="L591" s="58">
        <v>476</v>
      </c>
      <c r="M591" s="58">
        <v>3.2</v>
      </c>
    </row>
    <row r="592" s="58" customFormat="1" ht="41.4" spans="1:13">
      <c r="A592" s="58" t="s">
        <v>3214</v>
      </c>
      <c r="B592" s="200">
        <v>591</v>
      </c>
      <c r="C592" s="204" t="s">
        <v>16</v>
      </c>
      <c r="D592" s="58" t="s">
        <v>53</v>
      </c>
      <c r="E592" s="42" t="s">
        <v>2511</v>
      </c>
      <c r="F592" s="58" t="s">
        <v>55</v>
      </c>
      <c r="G592" s="58" t="s">
        <v>2678</v>
      </c>
      <c r="H592" s="58" t="s">
        <v>2158</v>
      </c>
      <c r="I592" s="204" t="s">
        <v>22</v>
      </c>
      <c r="J592" s="237">
        <v>4</v>
      </c>
      <c r="K592" s="58">
        <v>0</v>
      </c>
      <c r="L592" s="58">
        <v>125</v>
      </c>
      <c r="M592" s="58">
        <v>3.2</v>
      </c>
    </row>
    <row r="593" s="58" customFormat="1" ht="41.4" spans="1:13">
      <c r="A593" s="58" t="s">
        <v>3214</v>
      </c>
      <c r="B593" s="200">
        <v>592</v>
      </c>
      <c r="C593" s="204" t="s">
        <v>16</v>
      </c>
      <c r="D593" s="58" t="s">
        <v>322</v>
      </c>
      <c r="E593" s="42" t="s">
        <v>2511</v>
      </c>
      <c r="F593" s="58" t="s">
        <v>323</v>
      </c>
      <c r="G593" s="58" t="s">
        <v>2684</v>
      </c>
      <c r="H593" s="58" t="s">
        <v>2162</v>
      </c>
      <c r="I593" s="58" t="s">
        <v>2124</v>
      </c>
      <c r="J593" s="58">
        <v>13.2</v>
      </c>
      <c r="K593" s="58">
        <v>0</v>
      </c>
      <c r="L593" s="58">
        <v>671</v>
      </c>
      <c r="M593" s="58">
        <v>3.2</v>
      </c>
    </row>
    <row r="594" s="58" customFormat="1" ht="41.4" spans="1:13">
      <c r="A594" s="58" t="s">
        <v>3214</v>
      </c>
      <c r="B594" s="200">
        <v>593</v>
      </c>
      <c r="C594" s="204" t="s">
        <v>16</v>
      </c>
      <c r="D594" s="58" t="s">
        <v>53</v>
      </c>
      <c r="E594" s="42" t="s">
        <v>2511</v>
      </c>
      <c r="F594" s="58" t="s">
        <v>55</v>
      </c>
      <c r="G594" s="58" t="s">
        <v>2678</v>
      </c>
      <c r="H594" s="58" t="s">
        <v>2158</v>
      </c>
      <c r="I594" s="204" t="s">
        <v>22</v>
      </c>
      <c r="J594" s="237">
        <v>4</v>
      </c>
      <c r="K594" s="58">
        <v>0</v>
      </c>
      <c r="L594" s="58">
        <v>125</v>
      </c>
      <c r="M594" s="58">
        <v>3.2</v>
      </c>
    </row>
    <row r="595" s="58" customFormat="1" ht="41.4" spans="1:13">
      <c r="A595" s="58" t="s">
        <v>3214</v>
      </c>
      <c r="B595" s="200">
        <v>594</v>
      </c>
      <c r="C595" s="204" t="s">
        <v>16</v>
      </c>
      <c r="D595" s="58" t="s">
        <v>322</v>
      </c>
      <c r="E595" s="42" t="s">
        <v>2511</v>
      </c>
      <c r="F595" s="58" t="s">
        <v>323</v>
      </c>
      <c r="G595" s="58" t="s">
        <v>2684</v>
      </c>
      <c r="H595" s="58" t="s">
        <v>2162</v>
      </c>
      <c r="I595" s="58" t="s">
        <v>2124</v>
      </c>
      <c r="J595" s="58">
        <v>15.2</v>
      </c>
      <c r="K595" s="58">
        <v>0</v>
      </c>
      <c r="L595" s="58">
        <v>774</v>
      </c>
      <c r="M595" s="58">
        <v>3.2</v>
      </c>
    </row>
    <row r="596" s="58" customFormat="1" ht="41.4" spans="1:13">
      <c r="A596" s="58" t="s">
        <v>3214</v>
      </c>
      <c r="B596" s="200">
        <v>595</v>
      </c>
      <c r="C596" s="204" t="s">
        <v>16</v>
      </c>
      <c r="D596" s="204" t="s">
        <v>89</v>
      </c>
      <c r="E596" s="42" t="s">
        <v>2511</v>
      </c>
      <c r="F596" s="58" t="s">
        <v>90</v>
      </c>
      <c r="G596" s="58" t="s">
        <v>3285</v>
      </c>
      <c r="H596" s="58" t="s">
        <v>2166</v>
      </c>
      <c r="I596" s="42" t="s">
        <v>22</v>
      </c>
      <c r="J596" s="237">
        <v>1</v>
      </c>
      <c r="K596" s="217">
        <v>0</v>
      </c>
      <c r="L596" s="58">
        <v>1</v>
      </c>
      <c r="M596" s="58">
        <v>3.2</v>
      </c>
    </row>
    <row r="597" s="58" customFormat="1" ht="41.4" spans="1:13">
      <c r="A597" s="58" t="s">
        <v>3214</v>
      </c>
      <c r="B597" s="200">
        <v>596</v>
      </c>
      <c r="C597" s="204" t="s">
        <v>16</v>
      </c>
      <c r="D597" s="204" t="s">
        <v>89</v>
      </c>
      <c r="E597" s="42" t="s">
        <v>2511</v>
      </c>
      <c r="F597" s="58" t="s">
        <v>114</v>
      </c>
      <c r="G597" s="58" t="s">
        <v>3283</v>
      </c>
      <c r="H597" s="58" t="s">
        <v>2166</v>
      </c>
      <c r="I597" s="42" t="s">
        <v>22</v>
      </c>
      <c r="J597" s="237">
        <v>5</v>
      </c>
      <c r="K597" s="217">
        <v>0</v>
      </c>
      <c r="L597" s="58">
        <v>4</v>
      </c>
      <c r="M597" s="58">
        <v>3.2</v>
      </c>
    </row>
    <row r="598" s="58" customFormat="1" ht="41.4" spans="1:13">
      <c r="A598" s="58" t="s">
        <v>3214</v>
      </c>
      <c r="B598" s="200">
        <v>597</v>
      </c>
      <c r="C598" s="204" t="s">
        <v>16</v>
      </c>
      <c r="D598" s="58" t="s">
        <v>53</v>
      </c>
      <c r="E598" s="42" t="s">
        <v>2511</v>
      </c>
      <c r="F598" s="58" t="s">
        <v>55</v>
      </c>
      <c r="G598" s="58" t="s">
        <v>3286</v>
      </c>
      <c r="H598" s="58" t="s">
        <v>2158</v>
      </c>
      <c r="I598" s="204" t="s">
        <v>22</v>
      </c>
      <c r="J598" s="237">
        <v>1</v>
      </c>
      <c r="K598" s="58">
        <f t="shared" ref="K598:K600" si="79">J598</f>
        <v>1</v>
      </c>
      <c r="L598" s="58">
        <v>0.25</v>
      </c>
      <c r="M598" s="58">
        <v>3.2</v>
      </c>
    </row>
    <row r="599" s="58" customFormat="1" ht="41.4" spans="1:13">
      <c r="A599" s="58" t="s">
        <v>3214</v>
      </c>
      <c r="B599" s="200">
        <v>598</v>
      </c>
      <c r="C599" s="204" t="s">
        <v>16</v>
      </c>
      <c r="D599" s="58" t="s">
        <v>53</v>
      </c>
      <c r="E599" s="42" t="s">
        <v>2511</v>
      </c>
      <c r="F599" s="58" t="s">
        <v>304</v>
      </c>
      <c r="G599" s="58" t="s">
        <v>3287</v>
      </c>
      <c r="H599" s="58" t="s">
        <v>2158</v>
      </c>
      <c r="I599" s="204" t="s">
        <v>22</v>
      </c>
      <c r="J599" s="237">
        <v>1</v>
      </c>
      <c r="K599" s="58">
        <f t="shared" si="79"/>
        <v>1</v>
      </c>
      <c r="L599" s="58">
        <v>0.29</v>
      </c>
      <c r="M599" s="58">
        <v>3.2</v>
      </c>
    </row>
    <row r="600" s="58" customFormat="1" ht="55.2" spans="1:13">
      <c r="A600" s="58" t="s">
        <v>3214</v>
      </c>
      <c r="B600" s="200">
        <v>599</v>
      </c>
      <c r="C600" s="204" t="s">
        <v>16</v>
      </c>
      <c r="D600" s="58" t="s">
        <v>53</v>
      </c>
      <c r="E600" s="42" t="s">
        <v>2511</v>
      </c>
      <c r="F600" s="58" t="s">
        <v>55</v>
      </c>
      <c r="G600" s="58" t="s">
        <v>3288</v>
      </c>
      <c r="H600" s="58" t="s">
        <v>2158</v>
      </c>
      <c r="I600" s="204" t="s">
        <v>22</v>
      </c>
      <c r="J600" s="237">
        <v>1</v>
      </c>
      <c r="K600" s="58">
        <f t="shared" si="79"/>
        <v>1</v>
      </c>
      <c r="L600" s="58">
        <v>0.12</v>
      </c>
      <c r="M600" s="58">
        <v>3.2</v>
      </c>
    </row>
    <row r="601" s="58" customFormat="1" ht="69" spans="1:13">
      <c r="A601" s="58" t="s">
        <v>3214</v>
      </c>
      <c r="B601" s="200">
        <v>600</v>
      </c>
      <c r="C601" s="204" t="s">
        <v>16</v>
      </c>
      <c r="D601" s="58" t="s">
        <v>171</v>
      </c>
      <c r="E601" s="42" t="s">
        <v>2511</v>
      </c>
      <c r="F601" s="58" t="s">
        <v>172</v>
      </c>
      <c r="G601" s="58" t="s">
        <v>3289</v>
      </c>
      <c r="H601" s="58" t="s">
        <v>3256</v>
      </c>
      <c r="I601" s="204" t="s">
        <v>22</v>
      </c>
      <c r="J601" s="237">
        <v>7</v>
      </c>
      <c r="K601" s="217">
        <v>0</v>
      </c>
      <c r="L601" s="58">
        <v>0.28</v>
      </c>
      <c r="M601" s="58">
        <v>3.1</v>
      </c>
    </row>
    <row r="602" s="58" customFormat="1" ht="41.4" spans="1:13">
      <c r="A602" s="58" t="s">
        <v>3214</v>
      </c>
      <c r="B602" s="200">
        <v>601</v>
      </c>
      <c r="C602" s="204" t="s">
        <v>16</v>
      </c>
      <c r="D602" s="58" t="s">
        <v>322</v>
      </c>
      <c r="E602" s="42" t="s">
        <v>2511</v>
      </c>
      <c r="F602" s="58" t="s">
        <v>323</v>
      </c>
      <c r="G602" s="58" t="s">
        <v>3290</v>
      </c>
      <c r="H602" s="58" t="s">
        <v>2162</v>
      </c>
      <c r="I602" s="58" t="s">
        <v>2124</v>
      </c>
      <c r="J602" s="58">
        <v>0.3</v>
      </c>
      <c r="K602" s="58">
        <f t="shared" ref="K602:K605" si="80">J602</f>
        <v>0.3</v>
      </c>
      <c r="L602" s="58">
        <v>1</v>
      </c>
      <c r="M602" s="58">
        <v>3.2</v>
      </c>
    </row>
    <row r="603" s="58" customFormat="1" ht="69" spans="1:13">
      <c r="A603" s="58" t="s">
        <v>3214</v>
      </c>
      <c r="B603" s="200">
        <v>602</v>
      </c>
      <c r="C603" s="204" t="s">
        <v>16</v>
      </c>
      <c r="D603" s="58" t="s">
        <v>353</v>
      </c>
      <c r="E603" s="42" t="s">
        <v>2511</v>
      </c>
      <c r="F603" s="58" t="s">
        <v>370</v>
      </c>
      <c r="G603" s="58" t="s">
        <v>3291</v>
      </c>
      <c r="H603" s="58" t="s">
        <v>2574</v>
      </c>
      <c r="I603" s="204" t="s">
        <v>22</v>
      </c>
      <c r="J603" s="237">
        <v>3</v>
      </c>
      <c r="K603" s="58">
        <f t="shared" si="80"/>
        <v>3</v>
      </c>
      <c r="L603" s="58">
        <v>6</v>
      </c>
      <c r="M603" s="58">
        <v>3.2</v>
      </c>
    </row>
    <row r="604" s="58" customFormat="1" ht="27.6" spans="1:13">
      <c r="A604" s="58" t="s">
        <v>3214</v>
      </c>
      <c r="B604" s="200">
        <v>603</v>
      </c>
      <c r="C604" s="204" t="s">
        <v>16</v>
      </c>
      <c r="D604" s="58" t="s">
        <v>53</v>
      </c>
      <c r="E604" s="42" t="s">
        <v>2511</v>
      </c>
      <c r="F604" s="58" t="s">
        <v>55</v>
      </c>
      <c r="G604" s="58" t="s">
        <v>3292</v>
      </c>
      <c r="H604" s="58" t="s">
        <v>2371</v>
      </c>
      <c r="I604" s="204" t="s">
        <v>22</v>
      </c>
      <c r="J604" s="237">
        <v>7</v>
      </c>
      <c r="K604" s="58">
        <f t="shared" si="80"/>
        <v>7</v>
      </c>
      <c r="L604" s="58">
        <v>1</v>
      </c>
      <c r="M604" s="58">
        <v>3.1</v>
      </c>
    </row>
    <row r="605" s="58" customFormat="1" ht="27.6" spans="1:13">
      <c r="A605" s="58" t="s">
        <v>3214</v>
      </c>
      <c r="B605" s="200">
        <v>604</v>
      </c>
      <c r="C605" s="204" t="s">
        <v>16</v>
      </c>
      <c r="D605" s="58" t="s">
        <v>53</v>
      </c>
      <c r="E605" s="42" t="s">
        <v>2511</v>
      </c>
      <c r="F605" s="58" t="s">
        <v>55</v>
      </c>
      <c r="G605" s="58" t="s">
        <v>3293</v>
      </c>
      <c r="H605" s="58" t="s">
        <v>2371</v>
      </c>
      <c r="I605" s="204" t="s">
        <v>22</v>
      </c>
      <c r="J605" s="237">
        <v>1</v>
      </c>
      <c r="K605" s="58">
        <f t="shared" si="80"/>
        <v>1</v>
      </c>
      <c r="L605" s="58">
        <v>0.1</v>
      </c>
      <c r="M605" s="58">
        <v>3.1</v>
      </c>
    </row>
    <row r="606" s="58" customFormat="1" ht="27.6" spans="1:13">
      <c r="A606" s="58" t="s">
        <v>3214</v>
      </c>
      <c r="B606" s="200">
        <v>605</v>
      </c>
      <c r="C606" s="204" t="s">
        <v>16</v>
      </c>
      <c r="D606" s="204" t="s">
        <v>89</v>
      </c>
      <c r="E606" s="42" t="s">
        <v>2511</v>
      </c>
      <c r="F606" s="58" t="s">
        <v>114</v>
      </c>
      <c r="G606" s="58" t="s">
        <v>3294</v>
      </c>
      <c r="H606" s="58" t="s">
        <v>2369</v>
      </c>
      <c r="I606" s="42" t="s">
        <v>22</v>
      </c>
      <c r="J606" s="237">
        <v>3</v>
      </c>
      <c r="K606" s="217">
        <v>0</v>
      </c>
      <c r="L606" s="58">
        <v>2</v>
      </c>
      <c r="M606" s="58">
        <v>3.1</v>
      </c>
    </row>
    <row r="607" s="58" customFormat="1" ht="27.6" spans="1:13">
      <c r="A607" s="58" t="s">
        <v>3214</v>
      </c>
      <c r="B607" s="200">
        <v>606</v>
      </c>
      <c r="C607" s="204" t="s">
        <v>16</v>
      </c>
      <c r="D607" s="58" t="s">
        <v>322</v>
      </c>
      <c r="E607" s="42" t="s">
        <v>2511</v>
      </c>
      <c r="F607" s="58" t="s">
        <v>323</v>
      </c>
      <c r="G607" s="58" t="s">
        <v>3295</v>
      </c>
      <c r="H607" s="58" t="s">
        <v>2374</v>
      </c>
      <c r="I607" s="58" t="s">
        <v>2124</v>
      </c>
      <c r="J607" s="58">
        <v>22.6</v>
      </c>
      <c r="K607" s="58">
        <f t="shared" ref="K607:K612" si="81">J607</f>
        <v>22.6</v>
      </c>
      <c r="L607" s="58">
        <v>66</v>
      </c>
      <c r="M607" s="58">
        <v>3.2</v>
      </c>
    </row>
    <row r="608" s="58" customFormat="1" ht="55.2" spans="1:13">
      <c r="A608" s="58" t="s">
        <v>3214</v>
      </c>
      <c r="B608" s="200">
        <v>607</v>
      </c>
      <c r="C608" s="204" t="s">
        <v>16</v>
      </c>
      <c r="D608" s="58" t="s">
        <v>171</v>
      </c>
      <c r="E608" s="42" t="s">
        <v>2511</v>
      </c>
      <c r="F608" s="58" t="s">
        <v>172</v>
      </c>
      <c r="G608" s="58" t="s">
        <v>3296</v>
      </c>
      <c r="H608" s="58" t="s">
        <v>1809</v>
      </c>
      <c r="I608" s="204" t="s">
        <v>22</v>
      </c>
      <c r="J608" s="237">
        <v>3</v>
      </c>
      <c r="K608" s="217">
        <v>0</v>
      </c>
      <c r="L608" s="58">
        <v>0.12</v>
      </c>
      <c r="M608" s="58">
        <v>3.2</v>
      </c>
    </row>
    <row r="609" s="58" customFormat="1" ht="41.4" spans="1:13">
      <c r="A609" s="58" t="s">
        <v>3214</v>
      </c>
      <c r="B609" s="200">
        <v>608</v>
      </c>
      <c r="C609" s="204" t="s">
        <v>16</v>
      </c>
      <c r="D609" s="204" t="s">
        <v>89</v>
      </c>
      <c r="E609" s="42" t="s">
        <v>2511</v>
      </c>
      <c r="F609" s="58" t="s">
        <v>114</v>
      </c>
      <c r="G609" s="58" t="s">
        <v>2717</v>
      </c>
      <c r="H609" s="58" t="s">
        <v>2134</v>
      </c>
      <c r="I609" s="42" t="s">
        <v>22</v>
      </c>
      <c r="J609" s="237">
        <v>2</v>
      </c>
      <c r="K609" s="217">
        <v>0</v>
      </c>
      <c r="L609" s="58">
        <v>2</v>
      </c>
      <c r="M609" s="58">
        <v>3.1</v>
      </c>
    </row>
    <row r="610" s="58" customFormat="1" ht="41.4" spans="1:13">
      <c r="A610" s="58" t="s">
        <v>3214</v>
      </c>
      <c r="B610" s="200">
        <v>609</v>
      </c>
      <c r="C610" s="204" t="s">
        <v>16</v>
      </c>
      <c r="D610" s="58" t="s">
        <v>53</v>
      </c>
      <c r="E610" s="42" t="s">
        <v>2511</v>
      </c>
      <c r="F610" s="58" t="s">
        <v>55</v>
      </c>
      <c r="G610" s="58" t="s">
        <v>2718</v>
      </c>
      <c r="H610" s="58" t="s">
        <v>2719</v>
      </c>
      <c r="I610" s="204" t="s">
        <v>22</v>
      </c>
      <c r="J610" s="237">
        <v>4</v>
      </c>
      <c r="K610" s="58">
        <f t="shared" si="81"/>
        <v>4</v>
      </c>
      <c r="L610" s="58">
        <v>1</v>
      </c>
      <c r="M610" s="58">
        <v>3.1</v>
      </c>
    </row>
    <row r="611" s="58" customFormat="1" ht="27.6" spans="1:13">
      <c r="A611" s="58" t="s">
        <v>3214</v>
      </c>
      <c r="B611" s="200">
        <v>610</v>
      </c>
      <c r="C611" s="204" t="s">
        <v>16</v>
      </c>
      <c r="D611" s="58" t="s">
        <v>171</v>
      </c>
      <c r="E611" s="42" t="s">
        <v>2511</v>
      </c>
      <c r="F611" s="58" t="s">
        <v>172</v>
      </c>
      <c r="G611" s="58" t="s">
        <v>2720</v>
      </c>
      <c r="H611" s="58" t="s">
        <v>2721</v>
      </c>
      <c r="I611" s="204" t="s">
        <v>22</v>
      </c>
      <c r="J611" s="237">
        <v>1</v>
      </c>
      <c r="K611" s="217">
        <v>0</v>
      </c>
      <c r="L611" s="58">
        <v>0.01</v>
      </c>
      <c r="M611" s="58">
        <v>3.1</v>
      </c>
    </row>
    <row r="612" s="58" customFormat="1" ht="41.4" spans="1:13">
      <c r="A612" s="58" t="s">
        <v>3214</v>
      </c>
      <c r="B612" s="200">
        <v>611</v>
      </c>
      <c r="C612" s="204" t="s">
        <v>16</v>
      </c>
      <c r="D612" s="58" t="s">
        <v>322</v>
      </c>
      <c r="E612" s="42" t="s">
        <v>2511</v>
      </c>
      <c r="F612" s="58" t="s">
        <v>323</v>
      </c>
      <c r="G612" s="58" t="s">
        <v>2722</v>
      </c>
      <c r="H612" s="58" t="s">
        <v>3152</v>
      </c>
      <c r="I612" s="58" t="s">
        <v>2124</v>
      </c>
      <c r="J612" s="58">
        <v>29.4</v>
      </c>
      <c r="K612" s="58">
        <f t="shared" si="81"/>
        <v>29.4</v>
      </c>
      <c r="L612" s="58">
        <v>61</v>
      </c>
      <c r="M612" s="58">
        <v>3.1</v>
      </c>
    </row>
    <row r="613" s="58" customFormat="1" ht="41.4" spans="1:13">
      <c r="A613" s="58" t="s">
        <v>3214</v>
      </c>
      <c r="B613" s="200">
        <v>612</v>
      </c>
      <c r="C613" s="204" t="s">
        <v>16</v>
      </c>
      <c r="D613" s="204" t="s">
        <v>89</v>
      </c>
      <c r="E613" s="42" t="s">
        <v>2511</v>
      </c>
      <c r="F613" s="58" t="s">
        <v>90</v>
      </c>
      <c r="G613" s="58" t="s">
        <v>2724</v>
      </c>
      <c r="H613" s="58" t="s">
        <v>2166</v>
      </c>
      <c r="I613" s="42" t="s">
        <v>22</v>
      </c>
      <c r="J613" s="237">
        <v>1</v>
      </c>
      <c r="K613" s="217">
        <v>0</v>
      </c>
      <c r="L613" s="58">
        <v>75</v>
      </c>
      <c r="M613" s="58">
        <v>3.2</v>
      </c>
    </row>
    <row r="614" s="58" customFormat="1" ht="55.2" spans="1:13">
      <c r="A614" s="58" t="s">
        <v>3214</v>
      </c>
      <c r="B614" s="200">
        <v>613</v>
      </c>
      <c r="C614" s="204" t="s">
        <v>16</v>
      </c>
      <c r="D614" s="58" t="s">
        <v>171</v>
      </c>
      <c r="E614" s="42" t="s">
        <v>2511</v>
      </c>
      <c r="F614" s="58" t="s">
        <v>172</v>
      </c>
      <c r="G614" s="58" t="s">
        <v>3297</v>
      </c>
      <c r="H614" s="58" t="s">
        <v>1711</v>
      </c>
      <c r="I614" s="204" t="s">
        <v>22</v>
      </c>
      <c r="J614" s="237">
        <v>1</v>
      </c>
      <c r="K614" s="217">
        <v>0</v>
      </c>
      <c r="L614" s="58">
        <v>1</v>
      </c>
      <c r="M614" s="58">
        <v>3.2</v>
      </c>
    </row>
    <row r="615" s="58" customFormat="1" ht="41.4" spans="1:13">
      <c r="A615" s="58" t="s">
        <v>3214</v>
      </c>
      <c r="B615" s="200">
        <v>614</v>
      </c>
      <c r="C615" s="204" t="s">
        <v>16</v>
      </c>
      <c r="D615" s="204" t="s">
        <v>89</v>
      </c>
      <c r="E615" s="42" t="s">
        <v>2511</v>
      </c>
      <c r="F615" s="58" t="s">
        <v>90</v>
      </c>
      <c r="G615" s="58" t="s">
        <v>3298</v>
      </c>
      <c r="H615" s="58" t="s">
        <v>2166</v>
      </c>
      <c r="I615" s="42" t="s">
        <v>22</v>
      </c>
      <c r="J615" s="237">
        <v>1</v>
      </c>
      <c r="K615" s="217">
        <v>0</v>
      </c>
      <c r="L615" s="58">
        <v>232</v>
      </c>
      <c r="M615" s="58">
        <v>3.2</v>
      </c>
    </row>
    <row r="616" s="58" customFormat="1" ht="55.2" spans="1:13">
      <c r="A616" s="58" t="s">
        <v>3214</v>
      </c>
      <c r="B616" s="200">
        <v>615</v>
      </c>
      <c r="C616" s="204" t="s">
        <v>16</v>
      </c>
      <c r="D616" s="58" t="s">
        <v>171</v>
      </c>
      <c r="E616" s="42" t="s">
        <v>2511</v>
      </c>
      <c r="F616" s="58" t="s">
        <v>172</v>
      </c>
      <c r="G616" s="58" t="s">
        <v>3299</v>
      </c>
      <c r="H616" s="58" t="s">
        <v>1711</v>
      </c>
      <c r="I616" s="204" t="s">
        <v>22</v>
      </c>
      <c r="J616" s="237">
        <v>1</v>
      </c>
      <c r="K616" s="217">
        <v>0</v>
      </c>
      <c r="L616" s="58">
        <v>1</v>
      </c>
      <c r="M616" s="58">
        <v>3.2</v>
      </c>
    </row>
    <row r="617" s="58" customFormat="1" ht="41.4" spans="1:13">
      <c r="A617" s="58" t="s">
        <v>3214</v>
      </c>
      <c r="B617" s="200">
        <v>616</v>
      </c>
      <c r="C617" s="204" t="s">
        <v>16</v>
      </c>
      <c r="D617" s="204" t="s">
        <v>89</v>
      </c>
      <c r="E617" s="42" t="s">
        <v>2511</v>
      </c>
      <c r="F617" s="58" t="s">
        <v>90</v>
      </c>
      <c r="G617" s="58" t="s">
        <v>2724</v>
      </c>
      <c r="H617" s="58" t="s">
        <v>2166</v>
      </c>
      <c r="I617" s="42" t="s">
        <v>22</v>
      </c>
      <c r="J617" s="237">
        <v>1</v>
      </c>
      <c r="K617" s="217">
        <v>0</v>
      </c>
      <c r="L617" s="58">
        <v>75</v>
      </c>
      <c r="M617" s="58">
        <v>3.2</v>
      </c>
    </row>
    <row r="618" s="58" customFormat="1" ht="55.2" spans="1:13">
      <c r="A618" s="58" t="s">
        <v>3214</v>
      </c>
      <c r="B618" s="200">
        <v>617</v>
      </c>
      <c r="C618" s="204" t="s">
        <v>16</v>
      </c>
      <c r="D618" s="58" t="s">
        <v>171</v>
      </c>
      <c r="E618" s="42" t="s">
        <v>2511</v>
      </c>
      <c r="F618" s="58" t="s">
        <v>172</v>
      </c>
      <c r="G618" s="58" t="s">
        <v>3297</v>
      </c>
      <c r="H618" s="58" t="s">
        <v>1711</v>
      </c>
      <c r="I618" s="204" t="s">
        <v>22</v>
      </c>
      <c r="J618" s="237">
        <v>1</v>
      </c>
      <c r="K618" s="217">
        <v>0</v>
      </c>
      <c r="L618" s="58">
        <v>1</v>
      </c>
      <c r="M618" s="58">
        <v>3.2</v>
      </c>
    </row>
    <row r="619" s="58" customFormat="1" ht="41.4" spans="1:13">
      <c r="A619" s="58" t="s">
        <v>3214</v>
      </c>
      <c r="B619" s="200">
        <v>618</v>
      </c>
      <c r="C619" s="204" t="s">
        <v>16</v>
      </c>
      <c r="D619" s="204" t="s">
        <v>89</v>
      </c>
      <c r="E619" s="42" t="s">
        <v>2511</v>
      </c>
      <c r="F619" s="58" t="s">
        <v>90</v>
      </c>
      <c r="G619" s="58" t="s">
        <v>2724</v>
      </c>
      <c r="H619" s="58" t="s">
        <v>2166</v>
      </c>
      <c r="I619" s="42" t="s">
        <v>22</v>
      </c>
      <c r="J619" s="237">
        <v>1</v>
      </c>
      <c r="K619" s="217">
        <v>0</v>
      </c>
      <c r="L619" s="58">
        <v>75</v>
      </c>
      <c r="M619" s="58">
        <v>3.2</v>
      </c>
    </row>
    <row r="620" s="58" customFormat="1" ht="55.2" spans="1:13">
      <c r="A620" s="58" t="s">
        <v>3214</v>
      </c>
      <c r="B620" s="200">
        <v>619</v>
      </c>
      <c r="C620" s="204" t="s">
        <v>16</v>
      </c>
      <c r="D620" s="58" t="s">
        <v>171</v>
      </c>
      <c r="E620" s="42" t="s">
        <v>2511</v>
      </c>
      <c r="F620" s="58" t="s">
        <v>172</v>
      </c>
      <c r="G620" s="58" t="s">
        <v>3297</v>
      </c>
      <c r="H620" s="58" t="s">
        <v>1711</v>
      </c>
      <c r="I620" s="204" t="s">
        <v>22</v>
      </c>
      <c r="J620" s="237">
        <v>1</v>
      </c>
      <c r="K620" s="217">
        <v>0</v>
      </c>
      <c r="L620" s="58">
        <v>1</v>
      </c>
      <c r="M620" s="58">
        <v>3.2</v>
      </c>
    </row>
    <row r="621" s="58" customFormat="1" ht="41.4" spans="1:13">
      <c r="A621" s="58" t="s">
        <v>3214</v>
      </c>
      <c r="B621" s="200">
        <v>620</v>
      </c>
      <c r="C621" s="204" t="s">
        <v>16</v>
      </c>
      <c r="D621" s="204" t="s">
        <v>89</v>
      </c>
      <c r="E621" s="42" t="s">
        <v>2511</v>
      </c>
      <c r="F621" s="58" t="s">
        <v>90</v>
      </c>
      <c r="G621" s="58" t="s">
        <v>3298</v>
      </c>
      <c r="H621" s="58" t="s">
        <v>2166</v>
      </c>
      <c r="I621" s="42" t="s">
        <v>22</v>
      </c>
      <c r="J621" s="237">
        <v>2</v>
      </c>
      <c r="K621" s="217">
        <v>0</v>
      </c>
      <c r="L621" s="58">
        <v>464</v>
      </c>
      <c r="M621" s="58">
        <v>3.2</v>
      </c>
    </row>
    <row r="622" s="58" customFormat="1" ht="55.2" spans="1:13">
      <c r="A622" s="58" t="s">
        <v>3214</v>
      </c>
      <c r="B622" s="200">
        <v>621</v>
      </c>
      <c r="C622" s="204" t="s">
        <v>16</v>
      </c>
      <c r="D622" s="58" t="s">
        <v>171</v>
      </c>
      <c r="E622" s="42" t="s">
        <v>2511</v>
      </c>
      <c r="F622" s="58" t="s">
        <v>172</v>
      </c>
      <c r="G622" s="58" t="s">
        <v>3299</v>
      </c>
      <c r="H622" s="58" t="s">
        <v>1711</v>
      </c>
      <c r="I622" s="204" t="s">
        <v>22</v>
      </c>
      <c r="J622" s="237">
        <v>2</v>
      </c>
      <c r="K622" s="217">
        <v>0</v>
      </c>
      <c r="L622" s="58">
        <v>2</v>
      </c>
      <c r="M622" s="58">
        <v>3.2</v>
      </c>
    </row>
    <row r="623" s="58" customFormat="1" ht="55.2" spans="1:13">
      <c r="A623" s="58" t="s">
        <v>3214</v>
      </c>
      <c r="B623" s="200">
        <v>622</v>
      </c>
      <c r="C623" s="204" t="s">
        <v>16</v>
      </c>
      <c r="D623" s="58" t="s">
        <v>171</v>
      </c>
      <c r="E623" s="42" t="s">
        <v>2511</v>
      </c>
      <c r="F623" s="58" t="s">
        <v>172</v>
      </c>
      <c r="G623" s="58" t="s">
        <v>3300</v>
      </c>
      <c r="H623" s="58" t="s">
        <v>1711</v>
      </c>
      <c r="I623" s="204" t="s">
        <v>22</v>
      </c>
      <c r="J623" s="237">
        <v>2</v>
      </c>
      <c r="K623" s="217">
        <v>0</v>
      </c>
      <c r="L623" s="58">
        <v>1</v>
      </c>
      <c r="M623" s="58">
        <v>3.2</v>
      </c>
    </row>
    <row r="624" s="58" customFormat="1" ht="41.4" spans="1:13">
      <c r="A624" s="58" t="s">
        <v>3214</v>
      </c>
      <c r="B624" s="200">
        <v>623</v>
      </c>
      <c r="C624" s="204" t="s">
        <v>16</v>
      </c>
      <c r="D624" s="58" t="s">
        <v>322</v>
      </c>
      <c r="E624" s="42" t="s">
        <v>2511</v>
      </c>
      <c r="F624" s="58" t="s">
        <v>323</v>
      </c>
      <c r="G624" s="58" t="s">
        <v>2739</v>
      </c>
      <c r="H624" s="58" t="s">
        <v>2162</v>
      </c>
      <c r="I624" s="58" t="s">
        <v>2124</v>
      </c>
      <c r="J624" s="58">
        <v>0.3</v>
      </c>
      <c r="K624" s="58">
        <f>(CEILING(J624*0.1,1))*1</f>
        <v>1</v>
      </c>
      <c r="L624" s="58">
        <v>43</v>
      </c>
      <c r="M624" s="58">
        <v>3.2</v>
      </c>
    </row>
    <row r="625" s="58" customFormat="1" ht="41.4" spans="1:13">
      <c r="A625" s="58" t="s">
        <v>3214</v>
      </c>
      <c r="B625" s="200">
        <v>624</v>
      </c>
      <c r="C625" s="204" t="s">
        <v>16</v>
      </c>
      <c r="D625" s="204" t="s">
        <v>89</v>
      </c>
      <c r="E625" s="42" t="s">
        <v>2511</v>
      </c>
      <c r="F625" s="58" t="s">
        <v>90</v>
      </c>
      <c r="G625" s="58" t="s">
        <v>2724</v>
      </c>
      <c r="H625" s="58" t="s">
        <v>2166</v>
      </c>
      <c r="I625" s="42" t="s">
        <v>22</v>
      </c>
      <c r="J625" s="237">
        <v>1</v>
      </c>
      <c r="K625" s="217">
        <v>0</v>
      </c>
      <c r="L625" s="58">
        <v>75</v>
      </c>
      <c r="M625" s="58">
        <v>3.2</v>
      </c>
    </row>
    <row r="626" s="58" customFormat="1" ht="55.2" spans="1:13">
      <c r="A626" s="58" t="s">
        <v>3214</v>
      </c>
      <c r="B626" s="200">
        <v>625</v>
      </c>
      <c r="C626" s="204" t="s">
        <v>16</v>
      </c>
      <c r="D626" s="58" t="s">
        <v>171</v>
      </c>
      <c r="E626" s="42" t="s">
        <v>2511</v>
      </c>
      <c r="F626" s="58" t="s">
        <v>172</v>
      </c>
      <c r="G626" s="58" t="s">
        <v>3297</v>
      </c>
      <c r="H626" s="58" t="s">
        <v>1711</v>
      </c>
      <c r="I626" s="204" t="s">
        <v>22</v>
      </c>
      <c r="J626" s="237">
        <v>1</v>
      </c>
      <c r="K626" s="217">
        <v>0</v>
      </c>
      <c r="L626" s="58">
        <v>1</v>
      </c>
      <c r="M626" s="58">
        <v>3.2</v>
      </c>
    </row>
    <row r="627" s="58" customFormat="1" ht="55.2" spans="1:13">
      <c r="A627" s="58" t="s">
        <v>3214</v>
      </c>
      <c r="B627" s="200">
        <v>626</v>
      </c>
      <c r="C627" s="204" t="s">
        <v>16</v>
      </c>
      <c r="D627" s="58" t="s">
        <v>171</v>
      </c>
      <c r="E627" s="42" t="s">
        <v>2511</v>
      </c>
      <c r="F627" s="58" t="s">
        <v>172</v>
      </c>
      <c r="G627" s="58" t="s">
        <v>3300</v>
      </c>
      <c r="H627" s="58" t="s">
        <v>1711</v>
      </c>
      <c r="I627" s="204" t="s">
        <v>22</v>
      </c>
      <c r="J627" s="237">
        <v>2</v>
      </c>
      <c r="K627" s="217">
        <v>0</v>
      </c>
      <c r="L627" s="58">
        <v>1</v>
      </c>
      <c r="M627" s="58">
        <v>3.2</v>
      </c>
    </row>
    <row r="628" s="58" customFormat="1" ht="41.4" spans="1:13">
      <c r="A628" s="58" t="s">
        <v>3214</v>
      </c>
      <c r="B628" s="200">
        <v>627</v>
      </c>
      <c r="C628" s="204" t="s">
        <v>16</v>
      </c>
      <c r="D628" s="58" t="s">
        <v>322</v>
      </c>
      <c r="E628" s="42" t="s">
        <v>2511</v>
      </c>
      <c r="F628" s="58" t="s">
        <v>323</v>
      </c>
      <c r="G628" s="58" t="s">
        <v>2729</v>
      </c>
      <c r="H628" s="58" t="s">
        <v>2162</v>
      </c>
      <c r="I628" s="58" t="s">
        <v>2124</v>
      </c>
      <c r="J628" s="58">
        <v>0.1</v>
      </c>
      <c r="K628" s="58">
        <f t="shared" ref="K628:K632" si="82">J628</f>
        <v>0.1</v>
      </c>
      <c r="L628" s="58">
        <v>2</v>
      </c>
      <c r="M628" s="58">
        <v>3.2</v>
      </c>
    </row>
    <row r="629" s="58" customFormat="1" ht="55.2" spans="1:13">
      <c r="A629" s="58" t="s">
        <v>3214</v>
      </c>
      <c r="B629" s="200">
        <v>628</v>
      </c>
      <c r="C629" s="204" t="s">
        <v>16</v>
      </c>
      <c r="D629" s="58" t="s">
        <v>171</v>
      </c>
      <c r="E629" s="42" t="s">
        <v>2511</v>
      </c>
      <c r="F629" s="58" t="s">
        <v>172</v>
      </c>
      <c r="G629" s="58" t="s">
        <v>3300</v>
      </c>
      <c r="H629" s="58" t="s">
        <v>1711</v>
      </c>
      <c r="I629" s="204" t="s">
        <v>22</v>
      </c>
      <c r="J629" s="237">
        <v>2</v>
      </c>
      <c r="K629" s="217">
        <v>0</v>
      </c>
      <c r="L629" s="58">
        <v>1</v>
      </c>
      <c r="M629" s="58">
        <v>3.2</v>
      </c>
    </row>
    <row r="630" s="58" customFormat="1" ht="41.4" spans="1:13">
      <c r="A630" s="58" t="s">
        <v>3214</v>
      </c>
      <c r="B630" s="200">
        <v>629</v>
      </c>
      <c r="C630" s="204" t="s">
        <v>16</v>
      </c>
      <c r="D630" s="58" t="s">
        <v>322</v>
      </c>
      <c r="E630" s="42" t="s">
        <v>2511</v>
      </c>
      <c r="F630" s="58" t="s">
        <v>323</v>
      </c>
      <c r="G630" s="58" t="s">
        <v>2729</v>
      </c>
      <c r="H630" s="58" t="s">
        <v>2162</v>
      </c>
      <c r="I630" s="58" t="s">
        <v>2124</v>
      </c>
      <c r="J630" s="58">
        <v>0.1</v>
      </c>
      <c r="K630" s="58">
        <f t="shared" si="82"/>
        <v>0.1</v>
      </c>
      <c r="L630" s="58">
        <v>2</v>
      </c>
      <c r="M630" s="58">
        <v>3.2</v>
      </c>
    </row>
    <row r="631" s="58" customFormat="1" ht="55.2" spans="1:13">
      <c r="A631" s="58" t="s">
        <v>3214</v>
      </c>
      <c r="B631" s="200">
        <v>630</v>
      </c>
      <c r="C631" s="204" t="s">
        <v>16</v>
      </c>
      <c r="D631" s="58" t="s">
        <v>171</v>
      </c>
      <c r="E631" s="42" t="s">
        <v>2511</v>
      </c>
      <c r="F631" s="58" t="s">
        <v>172</v>
      </c>
      <c r="G631" s="58" t="s">
        <v>3300</v>
      </c>
      <c r="H631" s="58" t="s">
        <v>1711</v>
      </c>
      <c r="I631" s="204" t="s">
        <v>22</v>
      </c>
      <c r="J631" s="237">
        <v>2</v>
      </c>
      <c r="K631" s="217">
        <v>0</v>
      </c>
      <c r="L631" s="58">
        <v>1</v>
      </c>
      <c r="M631" s="58">
        <v>3.2</v>
      </c>
    </row>
    <row r="632" s="58" customFormat="1" ht="41.4" spans="1:13">
      <c r="A632" s="58" t="s">
        <v>3214</v>
      </c>
      <c r="B632" s="200">
        <v>631</v>
      </c>
      <c r="C632" s="204" t="s">
        <v>16</v>
      </c>
      <c r="D632" s="58" t="s">
        <v>322</v>
      </c>
      <c r="E632" s="42" t="s">
        <v>2511</v>
      </c>
      <c r="F632" s="58" t="s">
        <v>323</v>
      </c>
      <c r="G632" s="58" t="s">
        <v>2729</v>
      </c>
      <c r="H632" s="58" t="s">
        <v>2162</v>
      </c>
      <c r="I632" s="58" t="s">
        <v>2124</v>
      </c>
      <c r="J632" s="58">
        <v>0.1</v>
      </c>
      <c r="K632" s="58">
        <f t="shared" si="82"/>
        <v>0.1</v>
      </c>
      <c r="L632" s="58">
        <v>2</v>
      </c>
      <c r="M632" s="58">
        <v>3.2</v>
      </c>
    </row>
    <row r="633" s="58" customFormat="1" ht="55.2" spans="1:13">
      <c r="A633" s="58" t="s">
        <v>3214</v>
      </c>
      <c r="B633" s="200">
        <v>632</v>
      </c>
      <c r="C633" s="204" t="s">
        <v>16</v>
      </c>
      <c r="D633" s="58" t="s">
        <v>171</v>
      </c>
      <c r="E633" s="42" t="s">
        <v>2511</v>
      </c>
      <c r="F633" s="58" t="s">
        <v>172</v>
      </c>
      <c r="G633" s="58" t="s">
        <v>3297</v>
      </c>
      <c r="H633" s="58" t="s">
        <v>1711</v>
      </c>
      <c r="I633" s="204" t="s">
        <v>22</v>
      </c>
      <c r="J633" s="237">
        <v>2</v>
      </c>
      <c r="K633" s="217">
        <v>0</v>
      </c>
      <c r="L633" s="58">
        <v>1</v>
      </c>
      <c r="M633" s="58">
        <v>3.2</v>
      </c>
    </row>
    <row r="634" s="58" customFormat="1" ht="41.4" spans="1:13">
      <c r="A634" s="58" t="s">
        <v>3214</v>
      </c>
      <c r="B634" s="200">
        <v>633</v>
      </c>
      <c r="C634" s="204" t="s">
        <v>16</v>
      </c>
      <c r="D634" s="58" t="s">
        <v>322</v>
      </c>
      <c r="E634" s="42" t="s">
        <v>2511</v>
      </c>
      <c r="F634" s="58" t="s">
        <v>323</v>
      </c>
      <c r="G634" s="58" t="s">
        <v>3301</v>
      </c>
      <c r="H634" s="58" t="s">
        <v>2162</v>
      </c>
      <c r="I634" s="58" t="s">
        <v>2124</v>
      </c>
      <c r="J634" s="58">
        <v>0.1</v>
      </c>
      <c r="K634" s="58">
        <f>(CEILING(J634*0.1,1))*1</f>
        <v>1</v>
      </c>
      <c r="L634" s="58">
        <v>7</v>
      </c>
      <c r="M634" s="58">
        <v>3.2</v>
      </c>
    </row>
    <row r="635" s="58" customFormat="1" ht="55.2" spans="1:13">
      <c r="A635" s="58" t="s">
        <v>3214</v>
      </c>
      <c r="B635" s="200">
        <v>634</v>
      </c>
      <c r="C635" s="204" t="s">
        <v>16</v>
      </c>
      <c r="D635" s="58" t="s">
        <v>171</v>
      </c>
      <c r="E635" s="42" t="s">
        <v>2511</v>
      </c>
      <c r="F635" s="58" t="s">
        <v>172</v>
      </c>
      <c r="G635" s="58" t="s">
        <v>3297</v>
      </c>
      <c r="H635" s="58" t="s">
        <v>1711</v>
      </c>
      <c r="I635" s="204" t="s">
        <v>22</v>
      </c>
      <c r="J635" s="237">
        <v>2</v>
      </c>
      <c r="K635" s="217">
        <v>0</v>
      </c>
      <c r="L635" s="58">
        <v>1</v>
      </c>
      <c r="M635" s="58">
        <v>3.2</v>
      </c>
    </row>
    <row r="636" s="58" customFormat="1" ht="41.4" spans="1:13">
      <c r="A636" s="58" t="s">
        <v>3214</v>
      </c>
      <c r="B636" s="200">
        <v>635</v>
      </c>
      <c r="C636" s="204" t="s">
        <v>16</v>
      </c>
      <c r="D636" s="58" t="s">
        <v>322</v>
      </c>
      <c r="E636" s="42" t="s">
        <v>2511</v>
      </c>
      <c r="F636" s="58" t="s">
        <v>323</v>
      </c>
      <c r="G636" s="58" t="s">
        <v>2729</v>
      </c>
      <c r="H636" s="58" t="s">
        <v>2162</v>
      </c>
      <c r="I636" s="58" t="s">
        <v>2124</v>
      </c>
      <c r="J636" s="58">
        <v>0.1</v>
      </c>
      <c r="K636" s="58">
        <f>J636</f>
        <v>0.1</v>
      </c>
      <c r="L636" s="58">
        <v>2</v>
      </c>
      <c r="M636" s="58">
        <v>3.2</v>
      </c>
    </row>
    <row r="637" s="58" customFormat="1" ht="41.4" spans="1:13">
      <c r="A637" s="58" t="s">
        <v>3214</v>
      </c>
      <c r="B637" s="200">
        <v>636</v>
      </c>
      <c r="C637" s="204" t="s">
        <v>16</v>
      </c>
      <c r="D637" s="204" t="s">
        <v>89</v>
      </c>
      <c r="E637" s="42" t="s">
        <v>2511</v>
      </c>
      <c r="F637" s="58" t="s">
        <v>114</v>
      </c>
      <c r="G637" s="58" t="s">
        <v>3302</v>
      </c>
      <c r="H637" s="58" t="s">
        <v>2166</v>
      </c>
      <c r="I637" s="42" t="s">
        <v>22</v>
      </c>
      <c r="J637" s="237">
        <v>2</v>
      </c>
      <c r="K637" s="217">
        <v>0</v>
      </c>
      <c r="L637" s="58">
        <v>472</v>
      </c>
      <c r="M637" s="58">
        <v>3.2</v>
      </c>
    </row>
    <row r="638" s="58" customFormat="1" ht="55.2" spans="1:13">
      <c r="A638" s="58" t="s">
        <v>3214</v>
      </c>
      <c r="B638" s="200">
        <v>637</v>
      </c>
      <c r="C638" s="204" t="s">
        <v>16</v>
      </c>
      <c r="D638" s="58" t="s">
        <v>53</v>
      </c>
      <c r="E638" s="42" t="s">
        <v>2511</v>
      </c>
      <c r="F638" s="58" t="s">
        <v>55</v>
      </c>
      <c r="G638" s="58" t="s">
        <v>3303</v>
      </c>
      <c r="H638" s="58" t="s">
        <v>2158</v>
      </c>
      <c r="I638" s="204" t="s">
        <v>22</v>
      </c>
      <c r="J638" s="237">
        <v>2</v>
      </c>
      <c r="K638" s="58">
        <v>0</v>
      </c>
      <c r="L638" s="58">
        <v>247</v>
      </c>
      <c r="M638" s="58">
        <v>3.2</v>
      </c>
    </row>
    <row r="639" s="58" customFormat="1" ht="55.2" spans="1:13">
      <c r="A639" s="58" t="s">
        <v>3214</v>
      </c>
      <c r="B639" s="200">
        <v>638</v>
      </c>
      <c r="C639" s="204" t="s">
        <v>16</v>
      </c>
      <c r="D639" s="58" t="s">
        <v>171</v>
      </c>
      <c r="E639" s="42" t="s">
        <v>2511</v>
      </c>
      <c r="F639" s="58" t="s">
        <v>172</v>
      </c>
      <c r="G639" s="58" t="s">
        <v>3299</v>
      </c>
      <c r="H639" s="58" t="s">
        <v>1711</v>
      </c>
      <c r="I639" s="204" t="s">
        <v>22</v>
      </c>
      <c r="J639" s="237">
        <v>1</v>
      </c>
      <c r="K639" s="217">
        <v>0</v>
      </c>
      <c r="L639" s="58">
        <v>1</v>
      </c>
      <c r="M639" s="58">
        <v>3.2</v>
      </c>
    </row>
    <row r="640" s="58" customFormat="1" ht="41.4" spans="1:13">
      <c r="A640" s="58" t="s">
        <v>3214</v>
      </c>
      <c r="B640" s="200">
        <v>639</v>
      </c>
      <c r="C640" s="204" t="s">
        <v>16</v>
      </c>
      <c r="D640" s="58" t="s">
        <v>322</v>
      </c>
      <c r="E640" s="42" t="s">
        <v>2511</v>
      </c>
      <c r="F640" s="58" t="s">
        <v>323</v>
      </c>
      <c r="G640" s="58" t="s">
        <v>3304</v>
      </c>
      <c r="H640" s="58" t="s">
        <v>2162</v>
      </c>
      <c r="I640" s="58" t="s">
        <v>2124</v>
      </c>
      <c r="J640" s="58">
        <v>4.7</v>
      </c>
      <c r="K640" s="58">
        <v>0</v>
      </c>
      <c r="L640" s="58">
        <v>954</v>
      </c>
      <c r="M640" s="58">
        <v>3.2</v>
      </c>
    </row>
    <row r="641" s="58" customFormat="1" ht="55.2" spans="1:13">
      <c r="A641" s="58" t="s">
        <v>3214</v>
      </c>
      <c r="B641" s="200">
        <v>640</v>
      </c>
      <c r="C641" s="204" t="s">
        <v>16</v>
      </c>
      <c r="D641" s="58" t="s">
        <v>171</v>
      </c>
      <c r="E641" s="42" t="s">
        <v>2511</v>
      </c>
      <c r="F641" s="58" t="s">
        <v>172</v>
      </c>
      <c r="G641" s="58" t="s">
        <v>3300</v>
      </c>
      <c r="H641" s="58" t="s">
        <v>1711</v>
      </c>
      <c r="I641" s="204" t="s">
        <v>22</v>
      </c>
      <c r="J641" s="237">
        <v>2</v>
      </c>
      <c r="K641" s="217">
        <v>0</v>
      </c>
      <c r="L641" s="58">
        <v>1</v>
      </c>
      <c r="M641" s="58">
        <v>3.2</v>
      </c>
    </row>
    <row r="642" s="58" customFormat="1" ht="55.2" spans="1:13">
      <c r="A642" s="58" t="s">
        <v>3214</v>
      </c>
      <c r="B642" s="200">
        <v>641</v>
      </c>
      <c r="C642" s="204" t="s">
        <v>16</v>
      </c>
      <c r="D642" s="58" t="s">
        <v>171</v>
      </c>
      <c r="E642" s="42" t="s">
        <v>2511</v>
      </c>
      <c r="F642" s="58" t="s">
        <v>172</v>
      </c>
      <c r="G642" s="58" t="s">
        <v>3300</v>
      </c>
      <c r="H642" s="58" t="s">
        <v>1711</v>
      </c>
      <c r="I642" s="204" t="s">
        <v>22</v>
      </c>
      <c r="J642" s="237">
        <v>2</v>
      </c>
      <c r="K642" s="217">
        <v>0</v>
      </c>
      <c r="L642" s="58">
        <v>1</v>
      </c>
      <c r="M642" s="58">
        <v>3.2</v>
      </c>
    </row>
    <row r="643" s="58" customFormat="1" ht="41.4" spans="1:13">
      <c r="A643" s="58" t="s">
        <v>3214</v>
      </c>
      <c r="B643" s="200">
        <v>642</v>
      </c>
      <c r="C643" s="204" t="s">
        <v>16</v>
      </c>
      <c r="D643" s="204" t="s">
        <v>89</v>
      </c>
      <c r="E643" s="42" t="s">
        <v>2511</v>
      </c>
      <c r="F643" s="58" t="s">
        <v>90</v>
      </c>
      <c r="G643" s="58" t="s">
        <v>2724</v>
      </c>
      <c r="H643" s="58" t="s">
        <v>2166</v>
      </c>
      <c r="I643" s="42" t="s">
        <v>22</v>
      </c>
      <c r="J643" s="237">
        <v>1</v>
      </c>
      <c r="K643" s="217">
        <v>0</v>
      </c>
      <c r="L643" s="58">
        <v>75</v>
      </c>
      <c r="M643" s="58">
        <v>3.2</v>
      </c>
    </row>
    <row r="644" s="58" customFormat="1" ht="55.2" spans="1:13">
      <c r="A644" s="58" t="s">
        <v>3214</v>
      </c>
      <c r="B644" s="200">
        <v>643</v>
      </c>
      <c r="C644" s="204" t="s">
        <v>16</v>
      </c>
      <c r="D644" s="58" t="s">
        <v>171</v>
      </c>
      <c r="E644" s="42" t="s">
        <v>2511</v>
      </c>
      <c r="F644" s="58" t="s">
        <v>172</v>
      </c>
      <c r="G644" s="58" t="s">
        <v>3297</v>
      </c>
      <c r="H644" s="58" t="s">
        <v>1711</v>
      </c>
      <c r="I644" s="204" t="s">
        <v>22</v>
      </c>
      <c r="J644" s="237">
        <v>1</v>
      </c>
      <c r="K644" s="217">
        <v>0</v>
      </c>
      <c r="L644" s="58">
        <v>1</v>
      </c>
      <c r="M644" s="58">
        <v>3.2</v>
      </c>
    </row>
    <row r="645" s="58" customFormat="1" ht="41.4" spans="1:13">
      <c r="A645" s="58" t="s">
        <v>3214</v>
      </c>
      <c r="B645" s="200">
        <v>644</v>
      </c>
      <c r="C645" s="204" t="s">
        <v>16</v>
      </c>
      <c r="D645" s="204" t="s">
        <v>89</v>
      </c>
      <c r="E645" s="42" t="s">
        <v>2511</v>
      </c>
      <c r="F645" s="58" t="s">
        <v>114</v>
      </c>
      <c r="G645" s="58" t="s">
        <v>2766</v>
      </c>
      <c r="H645" s="58" t="s">
        <v>2166</v>
      </c>
      <c r="I645" s="42" t="s">
        <v>22</v>
      </c>
      <c r="J645" s="237">
        <v>1</v>
      </c>
      <c r="K645" s="217">
        <v>0</v>
      </c>
      <c r="L645" s="58">
        <v>50</v>
      </c>
      <c r="M645" s="58">
        <v>3.2</v>
      </c>
    </row>
    <row r="646" s="58" customFormat="1" ht="41.4" spans="1:13">
      <c r="A646" s="58" t="s">
        <v>3214</v>
      </c>
      <c r="B646" s="200">
        <v>645</v>
      </c>
      <c r="C646" s="204" t="s">
        <v>16</v>
      </c>
      <c r="D646" s="204" t="s">
        <v>89</v>
      </c>
      <c r="E646" s="42" t="s">
        <v>2511</v>
      </c>
      <c r="F646" s="58" t="s">
        <v>90</v>
      </c>
      <c r="G646" s="58" t="s">
        <v>3298</v>
      </c>
      <c r="H646" s="58" t="s">
        <v>2166</v>
      </c>
      <c r="I646" s="42" t="s">
        <v>22</v>
      </c>
      <c r="J646" s="237">
        <v>1</v>
      </c>
      <c r="K646" s="217">
        <v>0</v>
      </c>
      <c r="L646" s="58">
        <v>232</v>
      </c>
      <c r="M646" s="58">
        <v>3.2</v>
      </c>
    </row>
    <row r="647" s="58" customFormat="1" ht="41.4" spans="1:13">
      <c r="A647" s="58" t="s">
        <v>3214</v>
      </c>
      <c r="B647" s="200">
        <v>646</v>
      </c>
      <c r="C647" s="204" t="s">
        <v>16</v>
      </c>
      <c r="D647" s="204" t="s">
        <v>89</v>
      </c>
      <c r="E647" s="42" t="s">
        <v>2511</v>
      </c>
      <c r="F647" s="58" t="s">
        <v>114</v>
      </c>
      <c r="G647" s="58" t="s">
        <v>3302</v>
      </c>
      <c r="H647" s="58" t="s">
        <v>2166</v>
      </c>
      <c r="I647" s="42" t="s">
        <v>22</v>
      </c>
      <c r="J647" s="237">
        <v>1</v>
      </c>
      <c r="K647" s="217">
        <v>0</v>
      </c>
      <c r="L647" s="58">
        <v>236</v>
      </c>
      <c r="M647" s="58">
        <v>3.2</v>
      </c>
    </row>
    <row r="648" s="58" customFormat="1" ht="55.2" spans="1:13">
      <c r="A648" s="58" t="s">
        <v>3214</v>
      </c>
      <c r="B648" s="200">
        <v>647</v>
      </c>
      <c r="C648" s="204" t="s">
        <v>16</v>
      </c>
      <c r="D648" s="58" t="s">
        <v>171</v>
      </c>
      <c r="E648" s="42" t="s">
        <v>2511</v>
      </c>
      <c r="F648" s="58" t="s">
        <v>172</v>
      </c>
      <c r="G648" s="58" t="s">
        <v>3299</v>
      </c>
      <c r="H648" s="58" t="s">
        <v>1711</v>
      </c>
      <c r="I648" s="204" t="s">
        <v>22</v>
      </c>
      <c r="J648" s="237">
        <v>1</v>
      </c>
      <c r="K648" s="217">
        <v>0</v>
      </c>
      <c r="L648" s="58">
        <v>1</v>
      </c>
      <c r="M648" s="58">
        <v>3.2</v>
      </c>
    </row>
    <row r="649" s="58" customFormat="1" ht="55.2" spans="1:13">
      <c r="A649" s="58" t="s">
        <v>3214</v>
      </c>
      <c r="B649" s="200">
        <v>648</v>
      </c>
      <c r="C649" s="204" t="s">
        <v>16</v>
      </c>
      <c r="D649" s="58" t="s">
        <v>171</v>
      </c>
      <c r="E649" s="42" t="s">
        <v>2511</v>
      </c>
      <c r="F649" s="58" t="s">
        <v>172</v>
      </c>
      <c r="G649" s="58" t="s">
        <v>3297</v>
      </c>
      <c r="H649" s="58" t="s">
        <v>1711</v>
      </c>
      <c r="I649" s="204" t="s">
        <v>22</v>
      </c>
      <c r="J649" s="237">
        <v>2</v>
      </c>
      <c r="K649" s="217">
        <v>0</v>
      </c>
      <c r="L649" s="58">
        <v>1</v>
      </c>
      <c r="M649" s="58">
        <v>3.2</v>
      </c>
    </row>
    <row r="650" s="58" customFormat="1" ht="41.4" spans="1:13">
      <c r="A650" s="58" t="s">
        <v>3214</v>
      </c>
      <c r="B650" s="200">
        <v>649</v>
      </c>
      <c r="C650" s="204" t="s">
        <v>16</v>
      </c>
      <c r="D650" s="204" t="s">
        <v>89</v>
      </c>
      <c r="E650" s="42" t="s">
        <v>2511</v>
      </c>
      <c r="F650" s="58" t="s">
        <v>90</v>
      </c>
      <c r="G650" s="58" t="s">
        <v>2599</v>
      </c>
      <c r="H650" s="58" t="s">
        <v>2166</v>
      </c>
      <c r="I650" s="42" t="s">
        <v>22</v>
      </c>
      <c r="J650" s="237">
        <v>1</v>
      </c>
      <c r="K650" s="217">
        <v>0</v>
      </c>
      <c r="L650" s="58">
        <v>4</v>
      </c>
      <c r="M650" s="58">
        <v>3.2</v>
      </c>
    </row>
    <row r="651" s="58" customFormat="1" ht="55.2" spans="1:13">
      <c r="A651" s="58" t="s">
        <v>3214</v>
      </c>
      <c r="B651" s="200">
        <v>650</v>
      </c>
      <c r="C651" s="204" t="s">
        <v>16</v>
      </c>
      <c r="D651" s="58" t="s">
        <v>171</v>
      </c>
      <c r="E651" s="42" t="s">
        <v>2511</v>
      </c>
      <c r="F651" s="58" t="s">
        <v>172</v>
      </c>
      <c r="G651" s="58" t="s">
        <v>3305</v>
      </c>
      <c r="H651" s="58" t="s">
        <v>1711</v>
      </c>
      <c r="I651" s="204" t="s">
        <v>22</v>
      </c>
      <c r="J651" s="237">
        <v>1</v>
      </c>
      <c r="K651" s="217">
        <v>0</v>
      </c>
      <c r="L651" s="58">
        <v>0.05</v>
      </c>
      <c r="M651" s="58">
        <v>3.2</v>
      </c>
    </row>
    <row r="652" s="58" customFormat="1" ht="55.2" spans="1:13">
      <c r="A652" s="58" t="s">
        <v>3214</v>
      </c>
      <c r="B652" s="200">
        <v>651</v>
      </c>
      <c r="C652" s="204" t="s">
        <v>16</v>
      </c>
      <c r="D652" s="58" t="s">
        <v>171</v>
      </c>
      <c r="E652" s="42" t="s">
        <v>2511</v>
      </c>
      <c r="F652" s="58" t="s">
        <v>172</v>
      </c>
      <c r="G652" s="58" t="s">
        <v>3300</v>
      </c>
      <c r="H652" s="58" t="s">
        <v>1711</v>
      </c>
      <c r="I652" s="204" t="s">
        <v>22</v>
      </c>
      <c r="J652" s="237">
        <v>2</v>
      </c>
      <c r="K652" s="217">
        <v>0</v>
      </c>
      <c r="L652" s="58">
        <v>1</v>
      </c>
      <c r="M652" s="58">
        <v>3.2</v>
      </c>
    </row>
    <row r="653" s="58" customFormat="1" ht="41.4" spans="1:13">
      <c r="A653" s="58" t="s">
        <v>3214</v>
      </c>
      <c r="B653" s="200">
        <v>652</v>
      </c>
      <c r="C653" s="204" t="s">
        <v>16</v>
      </c>
      <c r="D653" s="58" t="s">
        <v>322</v>
      </c>
      <c r="E653" s="42" t="s">
        <v>2511</v>
      </c>
      <c r="F653" s="58" t="s">
        <v>323</v>
      </c>
      <c r="G653" s="58" t="s">
        <v>2729</v>
      </c>
      <c r="H653" s="58" t="s">
        <v>2162</v>
      </c>
      <c r="I653" s="58" t="s">
        <v>2124</v>
      </c>
      <c r="J653" s="58">
        <v>0.2</v>
      </c>
      <c r="K653" s="58">
        <f t="shared" ref="K653:K656" si="83">J653</f>
        <v>0.2</v>
      </c>
      <c r="L653" s="58">
        <v>3</v>
      </c>
      <c r="M653" s="58">
        <v>3.2</v>
      </c>
    </row>
    <row r="654" s="58" customFormat="1" ht="55.2" spans="1:13">
      <c r="A654" s="58" t="s">
        <v>3214</v>
      </c>
      <c r="B654" s="200">
        <v>653</v>
      </c>
      <c r="C654" s="204" t="s">
        <v>16</v>
      </c>
      <c r="D654" s="58" t="s">
        <v>171</v>
      </c>
      <c r="E654" s="42" t="s">
        <v>2511</v>
      </c>
      <c r="F654" s="58" t="s">
        <v>172</v>
      </c>
      <c r="G654" s="58" t="s">
        <v>3300</v>
      </c>
      <c r="H654" s="58" t="s">
        <v>1711</v>
      </c>
      <c r="I654" s="204" t="s">
        <v>22</v>
      </c>
      <c r="J654" s="237">
        <v>2</v>
      </c>
      <c r="K654" s="217">
        <v>0</v>
      </c>
      <c r="L654" s="58">
        <v>1</v>
      </c>
      <c r="M654" s="58">
        <v>3.2</v>
      </c>
    </row>
    <row r="655" s="58" customFormat="1" ht="41.4" spans="1:13">
      <c r="A655" s="58" t="s">
        <v>3214</v>
      </c>
      <c r="B655" s="200">
        <v>654</v>
      </c>
      <c r="C655" s="204" t="s">
        <v>16</v>
      </c>
      <c r="D655" s="58" t="s">
        <v>322</v>
      </c>
      <c r="E655" s="42" t="s">
        <v>2511</v>
      </c>
      <c r="F655" s="58" t="s">
        <v>323</v>
      </c>
      <c r="G655" s="58" t="s">
        <v>2729</v>
      </c>
      <c r="H655" s="58" t="s">
        <v>2162</v>
      </c>
      <c r="I655" s="58" t="s">
        <v>2124</v>
      </c>
      <c r="J655" s="58">
        <v>0.1</v>
      </c>
      <c r="K655" s="58">
        <f t="shared" si="83"/>
        <v>0.1</v>
      </c>
      <c r="L655" s="58">
        <v>2</v>
      </c>
      <c r="M655" s="58">
        <v>3.2</v>
      </c>
    </row>
    <row r="656" s="58" customFormat="1" ht="41.4" spans="1:13">
      <c r="A656" s="58" t="s">
        <v>3214</v>
      </c>
      <c r="B656" s="200">
        <v>655</v>
      </c>
      <c r="C656" s="204" t="s">
        <v>16</v>
      </c>
      <c r="D656" s="58" t="s">
        <v>322</v>
      </c>
      <c r="E656" s="42" t="s">
        <v>2511</v>
      </c>
      <c r="F656" s="58" t="s">
        <v>323</v>
      </c>
      <c r="G656" s="58" t="s">
        <v>2729</v>
      </c>
      <c r="H656" s="58" t="s">
        <v>2162</v>
      </c>
      <c r="I656" s="58" t="s">
        <v>2124</v>
      </c>
      <c r="J656" s="58">
        <v>0.1</v>
      </c>
      <c r="K656" s="58">
        <f t="shared" si="83"/>
        <v>0.1</v>
      </c>
      <c r="L656" s="58">
        <v>2</v>
      </c>
      <c r="M656" s="58">
        <v>3.2</v>
      </c>
    </row>
    <row r="657" s="58" customFormat="1" ht="41.4" spans="1:13">
      <c r="A657" s="58" t="s">
        <v>3214</v>
      </c>
      <c r="B657" s="200">
        <v>656</v>
      </c>
      <c r="C657" s="204" t="s">
        <v>16</v>
      </c>
      <c r="D657" s="204" t="s">
        <v>89</v>
      </c>
      <c r="E657" s="42" t="s">
        <v>2511</v>
      </c>
      <c r="F657" s="58" t="s">
        <v>90</v>
      </c>
      <c r="G657" s="58" t="s">
        <v>3298</v>
      </c>
      <c r="H657" s="58" t="s">
        <v>2166</v>
      </c>
      <c r="I657" s="42" t="s">
        <v>22</v>
      </c>
      <c r="J657" s="237">
        <v>2</v>
      </c>
      <c r="K657" s="217">
        <v>0</v>
      </c>
      <c r="L657" s="58">
        <v>464</v>
      </c>
      <c r="M657" s="58">
        <v>3.2</v>
      </c>
    </row>
    <row r="658" s="58" customFormat="1" ht="55.2" spans="1:13">
      <c r="A658" s="58" t="s">
        <v>3214</v>
      </c>
      <c r="B658" s="200">
        <v>657</v>
      </c>
      <c r="C658" s="204" t="s">
        <v>16</v>
      </c>
      <c r="D658" s="58" t="s">
        <v>171</v>
      </c>
      <c r="E658" s="42" t="s">
        <v>2511</v>
      </c>
      <c r="F658" s="58" t="s">
        <v>172</v>
      </c>
      <c r="G658" s="58" t="s">
        <v>3299</v>
      </c>
      <c r="H658" s="58" t="s">
        <v>1711</v>
      </c>
      <c r="I658" s="204" t="s">
        <v>22</v>
      </c>
      <c r="J658" s="237">
        <v>2</v>
      </c>
      <c r="K658" s="217">
        <v>0</v>
      </c>
      <c r="L658" s="58">
        <v>2</v>
      </c>
      <c r="M658" s="58">
        <v>3.2</v>
      </c>
    </row>
    <row r="659" s="58" customFormat="1" ht="41.4" spans="1:13">
      <c r="A659" s="58" t="s">
        <v>3214</v>
      </c>
      <c r="B659" s="200">
        <v>658</v>
      </c>
      <c r="C659" s="204" t="s">
        <v>16</v>
      </c>
      <c r="D659" s="204" t="s">
        <v>89</v>
      </c>
      <c r="E659" s="42" t="s">
        <v>2511</v>
      </c>
      <c r="F659" s="58" t="s">
        <v>90</v>
      </c>
      <c r="G659" s="58" t="s">
        <v>3306</v>
      </c>
      <c r="H659" s="58" t="s">
        <v>2166</v>
      </c>
      <c r="I659" s="42" t="s">
        <v>22</v>
      </c>
      <c r="J659" s="237">
        <v>1</v>
      </c>
      <c r="K659" s="217">
        <v>0</v>
      </c>
      <c r="L659" s="58">
        <v>314</v>
      </c>
      <c r="M659" s="58">
        <v>3.2</v>
      </c>
    </row>
    <row r="660" s="58" customFormat="1" ht="55.2" spans="1:13">
      <c r="A660" s="58" t="s">
        <v>3214</v>
      </c>
      <c r="B660" s="200">
        <v>659</v>
      </c>
      <c r="C660" s="204" t="s">
        <v>16</v>
      </c>
      <c r="D660" s="58" t="s">
        <v>171</v>
      </c>
      <c r="E660" s="42" t="s">
        <v>2511</v>
      </c>
      <c r="F660" s="58" t="s">
        <v>172</v>
      </c>
      <c r="G660" s="58" t="s">
        <v>3307</v>
      </c>
      <c r="H660" s="58" t="s">
        <v>1711</v>
      </c>
      <c r="I660" s="204" t="s">
        <v>22</v>
      </c>
      <c r="J660" s="237">
        <v>1</v>
      </c>
      <c r="K660" s="217">
        <v>0</v>
      </c>
      <c r="L660" s="58">
        <v>1</v>
      </c>
      <c r="M660" s="58">
        <v>3.2</v>
      </c>
    </row>
    <row r="661" s="58" customFormat="1" ht="41.4" spans="1:13">
      <c r="A661" s="58" t="s">
        <v>3214</v>
      </c>
      <c r="B661" s="200">
        <v>660</v>
      </c>
      <c r="C661" s="204" t="s">
        <v>16</v>
      </c>
      <c r="D661" s="204" t="s">
        <v>89</v>
      </c>
      <c r="E661" s="42" t="s">
        <v>2511</v>
      </c>
      <c r="F661" s="58" t="s">
        <v>90</v>
      </c>
      <c r="G661" s="58" t="s">
        <v>3308</v>
      </c>
      <c r="H661" s="58" t="s">
        <v>2166</v>
      </c>
      <c r="I661" s="42" t="s">
        <v>22</v>
      </c>
      <c r="J661" s="237">
        <v>1</v>
      </c>
      <c r="K661" s="217">
        <v>0</v>
      </c>
      <c r="L661" s="58">
        <v>1022</v>
      </c>
      <c r="M661" s="58">
        <v>3.2</v>
      </c>
    </row>
    <row r="662" s="58" customFormat="1" ht="41.4" spans="1:13">
      <c r="A662" s="58" t="s">
        <v>3214</v>
      </c>
      <c r="B662" s="200">
        <v>661</v>
      </c>
      <c r="C662" s="204" t="s">
        <v>16</v>
      </c>
      <c r="D662" s="204" t="s">
        <v>89</v>
      </c>
      <c r="E662" s="42" t="s">
        <v>2511</v>
      </c>
      <c r="F662" s="58" t="s">
        <v>114</v>
      </c>
      <c r="G662" s="58" t="s">
        <v>3309</v>
      </c>
      <c r="H662" s="58" t="s">
        <v>2166</v>
      </c>
      <c r="I662" s="42" t="s">
        <v>22</v>
      </c>
      <c r="J662" s="237">
        <v>1</v>
      </c>
      <c r="K662" s="217">
        <v>0</v>
      </c>
      <c r="L662" s="58">
        <v>984</v>
      </c>
      <c r="M662" s="58">
        <v>3.2</v>
      </c>
    </row>
    <row r="663" s="58" customFormat="1" ht="55.2" spans="1:13">
      <c r="A663" s="58" t="s">
        <v>3214</v>
      </c>
      <c r="B663" s="200">
        <v>662</v>
      </c>
      <c r="C663" s="204" t="s">
        <v>16</v>
      </c>
      <c r="D663" s="58" t="s">
        <v>171</v>
      </c>
      <c r="E663" s="42" t="s">
        <v>2511</v>
      </c>
      <c r="F663" s="58" t="s">
        <v>172</v>
      </c>
      <c r="G663" s="58" t="s">
        <v>3310</v>
      </c>
      <c r="H663" s="58" t="s">
        <v>1711</v>
      </c>
      <c r="I663" s="204" t="s">
        <v>22</v>
      </c>
      <c r="J663" s="237">
        <v>1</v>
      </c>
      <c r="K663" s="217">
        <v>0</v>
      </c>
      <c r="L663" s="58">
        <v>3</v>
      </c>
      <c r="M663" s="58">
        <v>3.2</v>
      </c>
    </row>
    <row r="664" s="58" customFormat="1" ht="41.4" spans="1:13">
      <c r="A664" s="58" t="s">
        <v>3214</v>
      </c>
      <c r="B664" s="200">
        <v>663</v>
      </c>
      <c r="C664" s="204" t="s">
        <v>16</v>
      </c>
      <c r="D664" s="58" t="s">
        <v>322</v>
      </c>
      <c r="E664" s="42" t="s">
        <v>2511</v>
      </c>
      <c r="F664" s="58" t="s">
        <v>323</v>
      </c>
      <c r="G664" s="58" t="s">
        <v>3311</v>
      </c>
      <c r="H664" s="58" t="s">
        <v>2162</v>
      </c>
      <c r="I664" s="58" t="s">
        <v>2124</v>
      </c>
      <c r="J664" s="58">
        <v>0.4</v>
      </c>
      <c r="K664" s="58">
        <v>0</v>
      </c>
      <c r="L664" s="58">
        <v>259</v>
      </c>
      <c r="M664" s="58">
        <v>3.2</v>
      </c>
    </row>
    <row r="665" s="58" customFormat="1" ht="41.4" spans="1:13">
      <c r="A665" s="58" t="s">
        <v>3214</v>
      </c>
      <c r="B665" s="200">
        <v>664</v>
      </c>
      <c r="C665" s="204" t="s">
        <v>16</v>
      </c>
      <c r="D665" s="204" t="s">
        <v>89</v>
      </c>
      <c r="E665" s="42" t="s">
        <v>2511</v>
      </c>
      <c r="F665" s="58" t="s">
        <v>90</v>
      </c>
      <c r="G665" s="58" t="s">
        <v>3298</v>
      </c>
      <c r="H665" s="58" t="s">
        <v>2166</v>
      </c>
      <c r="I665" s="42" t="s">
        <v>22</v>
      </c>
      <c r="J665" s="237">
        <v>1</v>
      </c>
      <c r="K665" s="217">
        <v>0</v>
      </c>
      <c r="L665" s="58">
        <v>232</v>
      </c>
      <c r="M665" s="58">
        <v>3.2</v>
      </c>
    </row>
    <row r="666" s="58" customFormat="1" ht="55.2" spans="1:13">
      <c r="A666" s="58" t="s">
        <v>3214</v>
      </c>
      <c r="B666" s="200">
        <v>665</v>
      </c>
      <c r="C666" s="204" t="s">
        <v>16</v>
      </c>
      <c r="D666" s="58" t="s">
        <v>171</v>
      </c>
      <c r="E666" s="42" t="s">
        <v>2511</v>
      </c>
      <c r="F666" s="58" t="s">
        <v>172</v>
      </c>
      <c r="G666" s="58" t="s">
        <v>3299</v>
      </c>
      <c r="H666" s="58" t="s">
        <v>1711</v>
      </c>
      <c r="I666" s="204" t="s">
        <v>22</v>
      </c>
      <c r="J666" s="237">
        <v>1</v>
      </c>
      <c r="K666" s="217">
        <v>0</v>
      </c>
      <c r="L666" s="58">
        <v>1</v>
      </c>
      <c r="M666" s="58">
        <v>3.2</v>
      </c>
    </row>
    <row r="667" s="58" customFormat="1" ht="41.4" spans="1:13">
      <c r="A667" s="58" t="s">
        <v>3214</v>
      </c>
      <c r="B667" s="200">
        <v>666</v>
      </c>
      <c r="C667" s="204" t="s">
        <v>16</v>
      </c>
      <c r="D667" s="204" t="s">
        <v>89</v>
      </c>
      <c r="E667" s="42" t="s">
        <v>2511</v>
      </c>
      <c r="F667" s="58" t="s">
        <v>90</v>
      </c>
      <c r="G667" s="58" t="s">
        <v>3312</v>
      </c>
      <c r="H667" s="58" t="s">
        <v>2166</v>
      </c>
      <c r="I667" s="42" t="s">
        <v>22</v>
      </c>
      <c r="J667" s="237">
        <v>1</v>
      </c>
      <c r="K667" s="217">
        <v>0</v>
      </c>
      <c r="L667" s="58">
        <v>136</v>
      </c>
      <c r="M667" s="58">
        <v>3.2</v>
      </c>
    </row>
    <row r="668" s="58" customFormat="1" ht="55.2" spans="1:13">
      <c r="A668" s="58" t="s">
        <v>3214</v>
      </c>
      <c r="B668" s="200">
        <v>667</v>
      </c>
      <c r="C668" s="204" t="s">
        <v>16</v>
      </c>
      <c r="D668" s="58" t="s">
        <v>171</v>
      </c>
      <c r="E668" s="42" t="s">
        <v>2511</v>
      </c>
      <c r="F668" s="58" t="s">
        <v>172</v>
      </c>
      <c r="G668" s="58" t="s">
        <v>3300</v>
      </c>
      <c r="H668" s="58" t="s">
        <v>1711</v>
      </c>
      <c r="I668" s="204" t="s">
        <v>22</v>
      </c>
      <c r="J668" s="237">
        <v>1</v>
      </c>
      <c r="K668" s="217">
        <v>0</v>
      </c>
      <c r="L668" s="58">
        <v>1</v>
      </c>
      <c r="M668" s="58">
        <v>3.2</v>
      </c>
    </row>
    <row r="669" s="58" customFormat="1" ht="41.4" spans="1:13">
      <c r="A669" s="58" t="s">
        <v>3214</v>
      </c>
      <c r="B669" s="200">
        <v>668</v>
      </c>
      <c r="C669" s="204" t="s">
        <v>16</v>
      </c>
      <c r="D669" s="204" t="s">
        <v>89</v>
      </c>
      <c r="E669" s="42" t="s">
        <v>2511</v>
      </c>
      <c r="F669" s="58" t="s">
        <v>90</v>
      </c>
      <c r="G669" s="58" t="s">
        <v>2724</v>
      </c>
      <c r="H669" s="58" t="s">
        <v>2166</v>
      </c>
      <c r="I669" s="42" t="s">
        <v>22</v>
      </c>
      <c r="J669" s="237">
        <v>1</v>
      </c>
      <c r="K669" s="217">
        <v>0</v>
      </c>
      <c r="L669" s="58">
        <v>75</v>
      </c>
      <c r="M669" s="58">
        <v>3.2</v>
      </c>
    </row>
    <row r="670" s="58" customFormat="1" ht="55.2" spans="1:13">
      <c r="A670" s="58" t="s">
        <v>3214</v>
      </c>
      <c r="B670" s="200">
        <v>669</v>
      </c>
      <c r="C670" s="204" t="s">
        <v>16</v>
      </c>
      <c r="D670" s="58" t="s">
        <v>171</v>
      </c>
      <c r="E670" s="42" t="s">
        <v>2511</v>
      </c>
      <c r="F670" s="58" t="s">
        <v>172</v>
      </c>
      <c r="G670" s="58" t="s">
        <v>3297</v>
      </c>
      <c r="H670" s="58" t="s">
        <v>1711</v>
      </c>
      <c r="I670" s="204" t="s">
        <v>22</v>
      </c>
      <c r="J670" s="237">
        <v>1</v>
      </c>
      <c r="K670" s="217">
        <v>0</v>
      </c>
      <c r="L670" s="58">
        <v>1</v>
      </c>
      <c r="M670" s="58">
        <v>3.2</v>
      </c>
    </row>
    <row r="671" s="58" customFormat="1" ht="41.4" spans="1:13">
      <c r="A671" s="58" t="s">
        <v>3214</v>
      </c>
      <c r="B671" s="200">
        <v>670</v>
      </c>
      <c r="C671" s="204" t="s">
        <v>16</v>
      </c>
      <c r="D671" s="204" t="s">
        <v>89</v>
      </c>
      <c r="E671" s="42" t="s">
        <v>2511</v>
      </c>
      <c r="F671" s="58" t="s">
        <v>90</v>
      </c>
      <c r="G671" s="58" t="s">
        <v>3298</v>
      </c>
      <c r="H671" s="58" t="s">
        <v>2166</v>
      </c>
      <c r="I671" s="42" t="s">
        <v>22</v>
      </c>
      <c r="J671" s="237">
        <v>2</v>
      </c>
      <c r="K671" s="217">
        <v>0</v>
      </c>
      <c r="L671" s="58">
        <v>464</v>
      </c>
      <c r="M671" s="58">
        <v>3.2</v>
      </c>
    </row>
    <row r="672" s="58" customFormat="1" ht="55.2" spans="1:13">
      <c r="A672" s="58" t="s">
        <v>3214</v>
      </c>
      <c r="B672" s="200">
        <v>671</v>
      </c>
      <c r="C672" s="204" t="s">
        <v>16</v>
      </c>
      <c r="D672" s="58" t="s">
        <v>171</v>
      </c>
      <c r="E672" s="42" t="s">
        <v>2511</v>
      </c>
      <c r="F672" s="58" t="s">
        <v>172</v>
      </c>
      <c r="G672" s="58" t="s">
        <v>3299</v>
      </c>
      <c r="H672" s="58" t="s">
        <v>1711</v>
      </c>
      <c r="I672" s="204" t="s">
        <v>22</v>
      </c>
      <c r="J672" s="237">
        <v>2</v>
      </c>
      <c r="K672" s="217">
        <v>0</v>
      </c>
      <c r="L672" s="58">
        <v>2</v>
      </c>
      <c r="M672" s="58">
        <v>3.2</v>
      </c>
    </row>
    <row r="673" s="58" customFormat="1" ht="41.4" spans="1:13">
      <c r="A673" s="58" t="s">
        <v>3214</v>
      </c>
      <c r="B673" s="200">
        <v>672</v>
      </c>
      <c r="C673" s="204" t="s">
        <v>16</v>
      </c>
      <c r="D673" s="204" t="s">
        <v>89</v>
      </c>
      <c r="E673" s="42" t="s">
        <v>2511</v>
      </c>
      <c r="F673" s="58" t="s">
        <v>90</v>
      </c>
      <c r="G673" s="58" t="s">
        <v>3308</v>
      </c>
      <c r="H673" s="58" t="s">
        <v>2166</v>
      </c>
      <c r="I673" s="42" t="s">
        <v>22</v>
      </c>
      <c r="J673" s="237">
        <v>1</v>
      </c>
      <c r="K673" s="217">
        <v>0</v>
      </c>
      <c r="L673" s="58">
        <v>1022</v>
      </c>
      <c r="M673" s="58">
        <v>3.2</v>
      </c>
    </row>
    <row r="674" s="58" customFormat="1" ht="41.4" spans="1:13">
      <c r="A674" s="58" t="s">
        <v>3214</v>
      </c>
      <c r="B674" s="200">
        <v>673</v>
      </c>
      <c r="C674" s="204" t="s">
        <v>16</v>
      </c>
      <c r="D674" s="204" t="s">
        <v>89</v>
      </c>
      <c r="E674" s="42" t="s">
        <v>2511</v>
      </c>
      <c r="F674" s="58" t="s">
        <v>114</v>
      </c>
      <c r="G674" s="58" t="s">
        <v>3309</v>
      </c>
      <c r="H674" s="58" t="s">
        <v>2166</v>
      </c>
      <c r="I674" s="42" t="s">
        <v>22</v>
      </c>
      <c r="J674" s="237">
        <v>1</v>
      </c>
      <c r="K674" s="217">
        <v>0</v>
      </c>
      <c r="L674" s="58">
        <v>984</v>
      </c>
      <c r="M674" s="58">
        <v>3.2</v>
      </c>
    </row>
    <row r="675" s="58" customFormat="1" ht="55.2" spans="1:13">
      <c r="A675" s="58" t="s">
        <v>3214</v>
      </c>
      <c r="B675" s="200">
        <v>674</v>
      </c>
      <c r="C675" s="204" t="s">
        <v>16</v>
      </c>
      <c r="D675" s="58" t="s">
        <v>171</v>
      </c>
      <c r="E675" s="42" t="s">
        <v>2511</v>
      </c>
      <c r="F675" s="58" t="s">
        <v>172</v>
      </c>
      <c r="G675" s="58" t="s">
        <v>3310</v>
      </c>
      <c r="H675" s="58" t="s">
        <v>1711</v>
      </c>
      <c r="I675" s="204" t="s">
        <v>22</v>
      </c>
      <c r="J675" s="237">
        <v>1</v>
      </c>
      <c r="K675" s="217">
        <v>0</v>
      </c>
      <c r="L675" s="58">
        <v>3</v>
      </c>
      <c r="M675" s="58">
        <v>3.2</v>
      </c>
    </row>
    <row r="676" s="58" customFormat="1" ht="41.4" spans="1:13">
      <c r="A676" s="58" t="s">
        <v>3214</v>
      </c>
      <c r="B676" s="200">
        <v>675</v>
      </c>
      <c r="C676" s="204" t="s">
        <v>16</v>
      </c>
      <c r="D676" s="204" t="s">
        <v>89</v>
      </c>
      <c r="E676" s="42" t="s">
        <v>2511</v>
      </c>
      <c r="F676" s="58" t="s">
        <v>90</v>
      </c>
      <c r="G676" s="58" t="s">
        <v>3306</v>
      </c>
      <c r="H676" s="58" t="s">
        <v>2166</v>
      </c>
      <c r="I676" s="42" t="s">
        <v>22</v>
      </c>
      <c r="J676" s="237">
        <v>1</v>
      </c>
      <c r="K676" s="217">
        <v>0</v>
      </c>
      <c r="L676" s="58">
        <v>314</v>
      </c>
      <c r="M676" s="58">
        <v>3.2</v>
      </c>
    </row>
    <row r="677" s="58" customFormat="1" ht="55.2" spans="1:13">
      <c r="A677" s="58" t="s">
        <v>3214</v>
      </c>
      <c r="B677" s="200">
        <v>676</v>
      </c>
      <c r="C677" s="204" t="s">
        <v>16</v>
      </c>
      <c r="D677" s="58" t="s">
        <v>171</v>
      </c>
      <c r="E677" s="42" t="s">
        <v>2511</v>
      </c>
      <c r="F677" s="58" t="s">
        <v>172</v>
      </c>
      <c r="G677" s="58" t="s">
        <v>3307</v>
      </c>
      <c r="H677" s="58" t="s">
        <v>1711</v>
      </c>
      <c r="I677" s="204" t="s">
        <v>22</v>
      </c>
      <c r="J677" s="237">
        <v>1</v>
      </c>
      <c r="K677" s="217">
        <v>0</v>
      </c>
      <c r="L677" s="58">
        <v>1</v>
      </c>
      <c r="M677" s="58">
        <v>3.2</v>
      </c>
    </row>
    <row r="678" s="58" customFormat="1" ht="41.4" spans="1:13">
      <c r="A678" s="58" t="s">
        <v>3214</v>
      </c>
      <c r="B678" s="200">
        <v>677</v>
      </c>
      <c r="C678" s="204" t="s">
        <v>16</v>
      </c>
      <c r="D678" s="204" t="s">
        <v>89</v>
      </c>
      <c r="E678" s="42" t="s">
        <v>2511</v>
      </c>
      <c r="F678" s="58" t="s">
        <v>90</v>
      </c>
      <c r="G678" s="58" t="s">
        <v>3298</v>
      </c>
      <c r="H678" s="58" t="s">
        <v>2166</v>
      </c>
      <c r="I678" s="42" t="s">
        <v>22</v>
      </c>
      <c r="J678" s="237">
        <v>1</v>
      </c>
      <c r="K678" s="217">
        <v>0</v>
      </c>
      <c r="L678" s="58">
        <v>232</v>
      </c>
      <c r="M678" s="58">
        <v>3.2</v>
      </c>
    </row>
    <row r="679" s="58" customFormat="1" ht="55.2" spans="1:13">
      <c r="A679" s="58" t="s">
        <v>3214</v>
      </c>
      <c r="B679" s="200">
        <v>678</v>
      </c>
      <c r="C679" s="204" t="s">
        <v>16</v>
      </c>
      <c r="D679" s="58" t="s">
        <v>171</v>
      </c>
      <c r="E679" s="42" t="s">
        <v>2511</v>
      </c>
      <c r="F679" s="58" t="s">
        <v>172</v>
      </c>
      <c r="G679" s="58" t="s">
        <v>3299</v>
      </c>
      <c r="H679" s="58" t="s">
        <v>1711</v>
      </c>
      <c r="I679" s="204" t="s">
        <v>22</v>
      </c>
      <c r="J679" s="237">
        <v>1</v>
      </c>
      <c r="K679" s="217">
        <v>0</v>
      </c>
      <c r="L679" s="58">
        <v>1</v>
      </c>
      <c r="M679" s="58">
        <v>3.2</v>
      </c>
    </row>
    <row r="680" s="58" customFormat="1" ht="41.4" spans="1:13">
      <c r="A680" s="58" t="s">
        <v>3214</v>
      </c>
      <c r="B680" s="200">
        <v>679</v>
      </c>
      <c r="C680" s="204" t="s">
        <v>16</v>
      </c>
      <c r="D680" s="204" t="s">
        <v>89</v>
      </c>
      <c r="E680" s="42" t="s">
        <v>2511</v>
      </c>
      <c r="F680" s="58" t="s">
        <v>90</v>
      </c>
      <c r="G680" s="58" t="s">
        <v>2724</v>
      </c>
      <c r="H680" s="58" t="s">
        <v>2166</v>
      </c>
      <c r="I680" s="42" t="s">
        <v>22</v>
      </c>
      <c r="J680" s="237">
        <v>1</v>
      </c>
      <c r="K680" s="217">
        <v>0</v>
      </c>
      <c r="L680" s="58">
        <v>75</v>
      </c>
      <c r="M680" s="58">
        <v>3.2</v>
      </c>
    </row>
    <row r="681" s="58" customFormat="1" ht="55.2" spans="1:13">
      <c r="A681" s="58" t="s">
        <v>3214</v>
      </c>
      <c r="B681" s="200">
        <v>680</v>
      </c>
      <c r="C681" s="204" t="s">
        <v>16</v>
      </c>
      <c r="D681" s="58" t="s">
        <v>171</v>
      </c>
      <c r="E681" s="42" t="s">
        <v>2511</v>
      </c>
      <c r="F681" s="58" t="s">
        <v>172</v>
      </c>
      <c r="G681" s="58" t="s">
        <v>3297</v>
      </c>
      <c r="H681" s="58" t="s">
        <v>1711</v>
      </c>
      <c r="I681" s="204" t="s">
        <v>22</v>
      </c>
      <c r="J681" s="237">
        <v>1</v>
      </c>
      <c r="K681" s="217">
        <v>0</v>
      </c>
      <c r="L681" s="58">
        <v>1</v>
      </c>
      <c r="M681" s="58">
        <v>3.2</v>
      </c>
    </row>
    <row r="682" s="58" customFormat="1" ht="41.4" spans="1:13">
      <c r="A682" s="58" t="s">
        <v>3214</v>
      </c>
      <c r="B682" s="200">
        <v>681</v>
      </c>
      <c r="C682" s="204" t="s">
        <v>16</v>
      </c>
      <c r="D682" s="204" t="s">
        <v>89</v>
      </c>
      <c r="E682" s="42" t="s">
        <v>2511</v>
      </c>
      <c r="F682" s="58" t="s">
        <v>90</v>
      </c>
      <c r="G682" s="58" t="s">
        <v>3312</v>
      </c>
      <c r="H682" s="58" t="s">
        <v>2166</v>
      </c>
      <c r="I682" s="42" t="s">
        <v>22</v>
      </c>
      <c r="J682" s="237">
        <v>1</v>
      </c>
      <c r="K682" s="217">
        <v>0</v>
      </c>
      <c r="L682" s="58">
        <v>136</v>
      </c>
      <c r="M682" s="58">
        <v>3.2</v>
      </c>
    </row>
    <row r="683" s="58" customFormat="1" ht="55.2" spans="1:13">
      <c r="A683" s="58" t="s">
        <v>3214</v>
      </c>
      <c r="B683" s="200">
        <v>682</v>
      </c>
      <c r="C683" s="204" t="s">
        <v>16</v>
      </c>
      <c r="D683" s="58" t="s">
        <v>171</v>
      </c>
      <c r="E683" s="42" t="s">
        <v>2511</v>
      </c>
      <c r="F683" s="58" t="s">
        <v>172</v>
      </c>
      <c r="G683" s="58" t="s">
        <v>3300</v>
      </c>
      <c r="H683" s="58" t="s">
        <v>1711</v>
      </c>
      <c r="I683" s="204" t="s">
        <v>22</v>
      </c>
      <c r="J683" s="237">
        <v>1</v>
      </c>
      <c r="K683" s="217">
        <v>0</v>
      </c>
      <c r="L683" s="58">
        <v>1</v>
      </c>
      <c r="M683" s="58">
        <v>3.2</v>
      </c>
    </row>
    <row r="684" s="58" customFormat="1" ht="41.4" spans="1:13">
      <c r="A684" s="58" t="s">
        <v>3214</v>
      </c>
      <c r="B684" s="200">
        <v>683</v>
      </c>
      <c r="C684" s="204" t="s">
        <v>16</v>
      </c>
      <c r="D684" s="204" t="s">
        <v>89</v>
      </c>
      <c r="E684" s="42" t="s">
        <v>2511</v>
      </c>
      <c r="F684" s="58" t="s">
        <v>90</v>
      </c>
      <c r="G684" s="58" t="s">
        <v>2724</v>
      </c>
      <c r="H684" s="58" t="s">
        <v>2166</v>
      </c>
      <c r="I684" s="42" t="s">
        <v>22</v>
      </c>
      <c r="J684" s="237">
        <v>1</v>
      </c>
      <c r="K684" s="217">
        <v>0</v>
      </c>
      <c r="L684" s="58">
        <v>75</v>
      </c>
      <c r="M684" s="58">
        <v>3.2</v>
      </c>
    </row>
    <row r="685" s="58" customFormat="1" ht="55.2" spans="1:13">
      <c r="A685" s="58" t="s">
        <v>3214</v>
      </c>
      <c r="B685" s="200">
        <v>684</v>
      </c>
      <c r="C685" s="204" t="s">
        <v>16</v>
      </c>
      <c r="D685" s="58" t="s">
        <v>171</v>
      </c>
      <c r="E685" s="42" t="s">
        <v>2511</v>
      </c>
      <c r="F685" s="58" t="s">
        <v>172</v>
      </c>
      <c r="G685" s="58" t="s">
        <v>3297</v>
      </c>
      <c r="H685" s="58" t="s">
        <v>1711</v>
      </c>
      <c r="I685" s="204" t="s">
        <v>22</v>
      </c>
      <c r="J685" s="237">
        <v>1</v>
      </c>
      <c r="K685" s="217">
        <v>0</v>
      </c>
      <c r="L685" s="58">
        <v>1</v>
      </c>
      <c r="M685" s="58">
        <v>3.2</v>
      </c>
    </row>
    <row r="686" s="58" customFormat="1" ht="41.4" spans="1:13">
      <c r="A686" s="58" t="s">
        <v>3214</v>
      </c>
      <c r="B686" s="200">
        <v>685</v>
      </c>
      <c r="C686" s="204" t="s">
        <v>16</v>
      </c>
      <c r="D686" s="204" t="s">
        <v>89</v>
      </c>
      <c r="E686" s="42" t="s">
        <v>2511</v>
      </c>
      <c r="F686" s="58" t="s">
        <v>90</v>
      </c>
      <c r="G686" s="58" t="s">
        <v>2724</v>
      </c>
      <c r="H686" s="58" t="s">
        <v>2166</v>
      </c>
      <c r="I686" s="42" t="s">
        <v>22</v>
      </c>
      <c r="J686" s="237">
        <v>1</v>
      </c>
      <c r="K686" s="217">
        <v>0</v>
      </c>
      <c r="L686" s="58">
        <v>75</v>
      </c>
      <c r="M686" s="58">
        <v>3.2</v>
      </c>
    </row>
    <row r="687" s="58" customFormat="1" ht="55.2" spans="1:13">
      <c r="A687" s="58" t="s">
        <v>3214</v>
      </c>
      <c r="B687" s="200">
        <v>686</v>
      </c>
      <c r="C687" s="204" t="s">
        <v>16</v>
      </c>
      <c r="D687" s="58" t="s">
        <v>171</v>
      </c>
      <c r="E687" s="42" t="s">
        <v>2511</v>
      </c>
      <c r="F687" s="58" t="s">
        <v>172</v>
      </c>
      <c r="G687" s="58" t="s">
        <v>3297</v>
      </c>
      <c r="H687" s="58" t="s">
        <v>1711</v>
      </c>
      <c r="I687" s="204" t="s">
        <v>22</v>
      </c>
      <c r="J687" s="237">
        <v>1</v>
      </c>
      <c r="K687" s="217">
        <v>0</v>
      </c>
      <c r="L687" s="58">
        <v>1</v>
      </c>
      <c r="M687" s="58">
        <v>3.2</v>
      </c>
    </row>
    <row r="688" s="58" customFormat="1" ht="41.4" spans="1:13">
      <c r="A688" s="58" t="s">
        <v>3214</v>
      </c>
      <c r="B688" s="200">
        <v>687</v>
      </c>
      <c r="C688" s="204" t="s">
        <v>16</v>
      </c>
      <c r="D688" s="204" t="s">
        <v>89</v>
      </c>
      <c r="E688" s="42" t="s">
        <v>2511</v>
      </c>
      <c r="F688" s="58" t="s">
        <v>90</v>
      </c>
      <c r="G688" s="58" t="s">
        <v>2724</v>
      </c>
      <c r="H688" s="58" t="s">
        <v>2166</v>
      </c>
      <c r="I688" s="42" t="s">
        <v>22</v>
      </c>
      <c r="J688" s="237">
        <v>1</v>
      </c>
      <c r="K688" s="217">
        <v>0</v>
      </c>
      <c r="L688" s="58">
        <v>75</v>
      </c>
      <c r="M688" s="58">
        <v>3.2</v>
      </c>
    </row>
    <row r="689" s="58" customFormat="1" ht="55.2" spans="1:13">
      <c r="A689" s="58" t="s">
        <v>3214</v>
      </c>
      <c r="B689" s="200">
        <v>688</v>
      </c>
      <c r="C689" s="204" t="s">
        <v>16</v>
      </c>
      <c r="D689" s="58" t="s">
        <v>171</v>
      </c>
      <c r="E689" s="42" t="s">
        <v>2511</v>
      </c>
      <c r="F689" s="58" t="s">
        <v>172</v>
      </c>
      <c r="G689" s="58" t="s">
        <v>3297</v>
      </c>
      <c r="H689" s="58" t="s">
        <v>1711</v>
      </c>
      <c r="I689" s="204" t="s">
        <v>22</v>
      </c>
      <c r="J689" s="237">
        <v>1</v>
      </c>
      <c r="K689" s="217">
        <v>0</v>
      </c>
      <c r="L689" s="58">
        <v>1</v>
      </c>
      <c r="M689" s="58">
        <v>3.2</v>
      </c>
    </row>
    <row r="690" s="58" customFormat="1" ht="41.4" spans="1:13">
      <c r="A690" s="58" t="s">
        <v>3214</v>
      </c>
      <c r="B690" s="200">
        <v>689</v>
      </c>
      <c r="C690" s="204" t="s">
        <v>16</v>
      </c>
      <c r="D690" s="204" t="s">
        <v>89</v>
      </c>
      <c r="E690" s="42" t="s">
        <v>2511</v>
      </c>
      <c r="F690" s="58" t="s">
        <v>90</v>
      </c>
      <c r="G690" s="58" t="s">
        <v>3298</v>
      </c>
      <c r="H690" s="58" t="s">
        <v>2166</v>
      </c>
      <c r="I690" s="42" t="s">
        <v>22</v>
      </c>
      <c r="J690" s="237">
        <v>1</v>
      </c>
      <c r="K690" s="217">
        <v>0</v>
      </c>
      <c r="L690" s="58">
        <v>232</v>
      </c>
      <c r="M690" s="58">
        <v>3.2</v>
      </c>
    </row>
    <row r="691" s="58" customFormat="1" ht="55.2" spans="1:13">
      <c r="A691" s="58" t="s">
        <v>3214</v>
      </c>
      <c r="B691" s="200">
        <v>690</v>
      </c>
      <c r="C691" s="204" t="s">
        <v>16</v>
      </c>
      <c r="D691" s="58" t="s">
        <v>171</v>
      </c>
      <c r="E691" s="42" t="s">
        <v>2511</v>
      </c>
      <c r="F691" s="58" t="s">
        <v>172</v>
      </c>
      <c r="G691" s="58" t="s">
        <v>3299</v>
      </c>
      <c r="H691" s="58" t="s">
        <v>1711</v>
      </c>
      <c r="I691" s="204" t="s">
        <v>22</v>
      </c>
      <c r="J691" s="237">
        <v>1</v>
      </c>
      <c r="K691" s="217">
        <v>0</v>
      </c>
      <c r="L691" s="58">
        <v>1</v>
      </c>
      <c r="M691" s="58">
        <v>3.2</v>
      </c>
    </row>
    <row r="692" s="58" customFormat="1" ht="41.4" spans="1:13">
      <c r="A692" s="58" t="s">
        <v>3214</v>
      </c>
      <c r="B692" s="200">
        <v>691</v>
      </c>
      <c r="C692" s="204" t="s">
        <v>16</v>
      </c>
      <c r="D692" s="204" t="s">
        <v>89</v>
      </c>
      <c r="E692" s="42" t="s">
        <v>2511</v>
      </c>
      <c r="F692" s="58" t="s">
        <v>90</v>
      </c>
      <c r="G692" s="58" t="s">
        <v>3298</v>
      </c>
      <c r="H692" s="58" t="s">
        <v>2166</v>
      </c>
      <c r="I692" s="42" t="s">
        <v>22</v>
      </c>
      <c r="J692" s="237">
        <v>1</v>
      </c>
      <c r="K692" s="217">
        <v>0</v>
      </c>
      <c r="L692" s="58">
        <v>232</v>
      </c>
      <c r="M692" s="58">
        <v>3.2</v>
      </c>
    </row>
    <row r="693" s="58" customFormat="1" ht="55.2" spans="1:13">
      <c r="A693" s="58" t="s">
        <v>3214</v>
      </c>
      <c r="B693" s="200">
        <v>692</v>
      </c>
      <c r="C693" s="204" t="s">
        <v>16</v>
      </c>
      <c r="D693" s="58" t="s">
        <v>171</v>
      </c>
      <c r="E693" s="42" t="s">
        <v>2511</v>
      </c>
      <c r="F693" s="58" t="s">
        <v>172</v>
      </c>
      <c r="G693" s="58" t="s">
        <v>3299</v>
      </c>
      <c r="H693" s="58" t="s">
        <v>1711</v>
      </c>
      <c r="I693" s="204" t="s">
        <v>22</v>
      </c>
      <c r="J693" s="237">
        <v>1</v>
      </c>
      <c r="K693" s="217">
        <v>0</v>
      </c>
      <c r="L693" s="58">
        <v>1</v>
      </c>
      <c r="M693" s="58">
        <v>3.2</v>
      </c>
    </row>
    <row r="694" s="58" customFormat="1" ht="41.4" spans="1:13">
      <c r="A694" s="58" t="s">
        <v>3214</v>
      </c>
      <c r="B694" s="200">
        <v>693</v>
      </c>
      <c r="C694" s="204" t="s">
        <v>16</v>
      </c>
      <c r="D694" s="204" t="s">
        <v>89</v>
      </c>
      <c r="E694" s="42" t="s">
        <v>2511</v>
      </c>
      <c r="F694" s="58" t="s">
        <v>90</v>
      </c>
      <c r="G694" s="58" t="s">
        <v>2724</v>
      </c>
      <c r="H694" s="58" t="s">
        <v>2166</v>
      </c>
      <c r="I694" s="42" t="s">
        <v>22</v>
      </c>
      <c r="J694" s="237">
        <v>1</v>
      </c>
      <c r="K694" s="217">
        <v>0</v>
      </c>
      <c r="L694" s="58">
        <v>75</v>
      </c>
      <c r="M694" s="58">
        <v>3.2</v>
      </c>
    </row>
    <row r="695" s="58" customFormat="1" ht="55.2" spans="1:13">
      <c r="A695" s="58" t="s">
        <v>3214</v>
      </c>
      <c r="B695" s="200">
        <v>694</v>
      </c>
      <c r="C695" s="204" t="s">
        <v>16</v>
      </c>
      <c r="D695" s="58" t="s">
        <v>171</v>
      </c>
      <c r="E695" s="42" t="s">
        <v>2511</v>
      </c>
      <c r="F695" s="58" t="s">
        <v>172</v>
      </c>
      <c r="G695" s="58" t="s">
        <v>3297</v>
      </c>
      <c r="H695" s="58" t="s">
        <v>1711</v>
      </c>
      <c r="I695" s="204" t="s">
        <v>22</v>
      </c>
      <c r="J695" s="237">
        <v>1</v>
      </c>
      <c r="K695" s="217">
        <v>0</v>
      </c>
      <c r="L695" s="58">
        <v>1</v>
      </c>
      <c r="M695" s="58">
        <v>3.2</v>
      </c>
    </row>
    <row r="696" s="58" customFormat="1" ht="41.4" spans="1:13">
      <c r="A696" s="58" t="s">
        <v>3214</v>
      </c>
      <c r="B696" s="200">
        <v>695</v>
      </c>
      <c r="C696" s="204" t="s">
        <v>16</v>
      </c>
      <c r="D696" s="204" t="s">
        <v>89</v>
      </c>
      <c r="E696" s="42" t="s">
        <v>2511</v>
      </c>
      <c r="F696" s="58" t="s">
        <v>90</v>
      </c>
      <c r="G696" s="58" t="s">
        <v>2724</v>
      </c>
      <c r="H696" s="58" t="s">
        <v>2166</v>
      </c>
      <c r="I696" s="42" t="s">
        <v>22</v>
      </c>
      <c r="J696" s="237">
        <v>1</v>
      </c>
      <c r="K696" s="217">
        <v>0</v>
      </c>
      <c r="L696" s="58">
        <v>75</v>
      </c>
      <c r="M696" s="58">
        <v>3.2</v>
      </c>
    </row>
    <row r="697" s="58" customFormat="1" ht="55.2" spans="1:13">
      <c r="A697" s="58" t="s">
        <v>3214</v>
      </c>
      <c r="B697" s="200">
        <v>696</v>
      </c>
      <c r="C697" s="204" t="s">
        <v>16</v>
      </c>
      <c r="D697" s="58" t="s">
        <v>171</v>
      </c>
      <c r="E697" s="42" t="s">
        <v>2511</v>
      </c>
      <c r="F697" s="58" t="s">
        <v>172</v>
      </c>
      <c r="G697" s="58" t="s">
        <v>3297</v>
      </c>
      <c r="H697" s="58" t="s">
        <v>1711</v>
      </c>
      <c r="I697" s="204" t="s">
        <v>22</v>
      </c>
      <c r="J697" s="237">
        <v>1</v>
      </c>
      <c r="K697" s="217">
        <v>0</v>
      </c>
      <c r="L697" s="58">
        <v>1</v>
      </c>
      <c r="M697" s="58">
        <v>3.2</v>
      </c>
    </row>
    <row r="698" s="58" customFormat="1" ht="41.4" spans="1:13">
      <c r="A698" s="58" t="s">
        <v>3214</v>
      </c>
      <c r="B698" s="200">
        <v>697</v>
      </c>
      <c r="C698" s="204" t="s">
        <v>16</v>
      </c>
      <c r="D698" s="204" t="s">
        <v>89</v>
      </c>
      <c r="E698" s="42" t="s">
        <v>2511</v>
      </c>
      <c r="F698" s="58" t="s">
        <v>90</v>
      </c>
      <c r="G698" s="58" t="s">
        <v>2724</v>
      </c>
      <c r="H698" s="58" t="s">
        <v>2166</v>
      </c>
      <c r="I698" s="42" t="s">
        <v>22</v>
      </c>
      <c r="J698" s="237">
        <v>1</v>
      </c>
      <c r="K698" s="217">
        <v>0</v>
      </c>
      <c r="L698" s="58">
        <v>75</v>
      </c>
      <c r="M698" s="58">
        <v>3.2</v>
      </c>
    </row>
    <row r="699" s="58" customFormat="1" ht="55.2" spans="1:13">
      <c r="A699" s="58" t="s">
        <v>3214</v>
      </c>
      <c r="B699" s="200">
        <v>698</v>
      </c>
      <c r="C699" s="204" t="s">
        <v>16</v>
      </c>
      <c r="D699" s="58" t="s">
        <v>171</v>
      </c>
      <c r="E699" s="42" t="s">
        <v>2511</v>
      </c>
      <c r="F699" s="58" t="s">
        <v>172</v>
      </c>
      <c r="G699" s="58" t="s">
        <v>3297</v>
      </c>
      <c r="H699" s="58" t="s">
        <v>1711</v>
      </c>
      <c r="I699" s="204" t="s">
        <v>22</v>
      </c>
      <c r="J699" s="237">
        <v>1</v>
      </c>
      <c r="K699" s="217">
        <v>0</v>
      </c>
      <c r="L699" s="58">
        <v>1</v>
      </c>
      <c r="M699" s="58">
        <v>3.2</v>
      </c>
    </row>
    <row r="700" s="58" customFormat="1" ht="41.4" spans="1:13">
      <c r="A700" s="58" t="s">
        <v>3214</v>
      </c>
      <c r="B700" s="200">
        <v>699</v>
      </c>
      <c r="C700" s="204" t="s">
        <v>16</v>
      </c>
      <c r="D700" s="204" t="s">
        <v>89</v>
      </c>
      <c r="E700" s="42" t="s">
        <v>2511</v>
      </c>
      <c r="F700" s="58" t="s">
        <v>90</v>
      </c>
      <c r="G700" s="58" t="s">
        <v>3312</v>
      </c>
      <c r="H700" s="58" t="s">
        <v>2166</v>
      </c>
      <c r="I700" s="42" t="s">
        <v>22</v>
      </c>
      <c r="J700" s="237">
        <v>1</v>
      </c>
      <c r="K700" s="217">
        <v>0</v>
      </c>
      <c r="L700" s="58">
        <v>136</v>
      </c>
      <c r="M700" s="58">
        <v>3.2</v>
      </c>
    </row>
    <row r="701" s="58" customFormat="1" ht="55.2" spans="1:13">
      <c r="A701" s="58" t="s">
        <v>3214</v>
      </c>
      <c r="B701" s="200">
        <v>700</v>
      </c>
      <c r="C701" s="204" t="s">
        <v>16</v>
      </c>
      <c r="D701" s="58" t="s">
        <v>171</v>
      </c>
      <c r="E701" s="42" t="s">
        <v>2511</v>
      </c>
      <c r="F701" s="58" t="s">
        <v>172</v>
      </c>
      <c r="G701" s="58" t="s">
        <v>3300</v>
      </c>
      <c r="H701" s="58" t="s">
        <v>1711</v>
      </c>
      <c r="I701" s="204" t="s">
        <v>22</v>
      </c>
      <c r="J701" s="237">
        <v>1</v>
      </c>
      <c r="K701" s="217">
        <v>0</v>
      </c>
      <c r="L701" s="58">
        <v>1</v>
      </c>
      <c r="M701" s="58">
        <v>3.2</v>
      </c>
    </row>
    <row r="702" s="58" customFormat="1" ht="41.4" spans="1:13">
      <c r="A702" s="58" t="s">
        <v>3214</v>
      </c>
      <c r="B702" s="200">
        <v>701</v>
      </c>
      <c r="C702" s="204" t="s">
        <v>16</v>
      </c>
      <c r="D702" s="204" t="s">
        <v>89</v>
      </c>
      <c r="E702" s="42" t="s">
        <v>2511</v>
      </c>
      <c r="F702" s="58" t="s">
        <v>90</v>
      </c>
      <c r="G702" s="58" t="s">
        <v>3312</v>
      </c>
      <c r="H702" s="58" t="s">
        <v>2166</v>
      </c>
      <c r="I702" s="42" t="s">
        <v>22</v>
      </c>
      <c r="J702" s="237">
        <v>1</v>
      </c>
      <c r="K702" s="217">
        <v>0</v>
      </c>
      <c r="L702" s="58">
        <v>136</v>
      </c>
      <c r="M702" s="58">
        <v>3.2</v>
      </c>
    </row>
    <row r="703" s="58" customFormat="1" ht="55.2" spans="1:13">
      <c r="A703" s="58" t="s">
        <v>3214</v>
      </c>
      <c r="B703" s="200">
        <v>702</v>
      </c>
      <c r="C703" s="204" t="s">
        <v>16</v>
      </c>
      <c r="D703" s="58" t="s">
        <v>171</v>
      </c>
      <c r="E703" s="42" t="s">
        <v>2511</v>
      </c>
      <c r="F703" s="58" t="s">
        <v>172</v>
      </c>
      <c r="G703" s="58" t="s">
        <v>3300</v>
      </c>
      <c r="H703" s="58" t="s">
        <v>1711</v>
      </c>
      <c r="I703" s="204" t="s">
        <v>22</v>
      </c>
      <c r="J703" s="237">
        <v>1</v>
      </c>
      <c r="K703" s="217">
        <v>0</v>
      </c>
      <c r="L703" s="58">
        <v>1</v>
      </c>
      <c r="M703" s="58">
        <v>3.2</v>
      </c>
    </row>
    <row r="704" s="58" customFormat="1" ht="41.4" spans="1:13">
      <c r="A704" s="58" t="s">
        <v>3214</v>
      </c>
      <c r="B704" s="200">
        <v>703</v>
      </c>
      <c r="C704" s="204" t="s">
        <v>16</v>
      </c>
      <c r="D704" s="204" t="s">
        <v>89</v>
      </c>
      <c r="E704" s="42" t="s">
        <v>2511</v>
      </c>
      <c r="F704" s="58" t="s">
        <v>90</v>
      </c>
      <c r="G704" s="58" t="s">
        <v>2599</v>
      </c>
      <c r="H704" s="58" t="s">
        <v>2166</v>
      </c>
      <c r="I704" s="42" t="s">
        <v>22</v>
      </c>
      <c r="J704" s="237">
        <v>1</v>
      </c>
      <c r="K704" s="217">
        <v>0</v>
      </c>
      <c r="L704" s="58">
        <v>4</v>
      </c>
      <c r="M704" s="58">
        <v>3.2</v>
      </c>
    </row>
    <row r="705" s="58" customFormat="1" ht="55.2" spans="1:13">
      <c r="A705" s="58" t="s">
        <v>3214</v>
      </c>
      <c r="B705" s="200">
        <v>704</v>
      </c>
      <c r="C705" s="204" t="s">
        <v>16</v>
      </c>
      <c r="D705" s="58" t="s">
        <v>171</v>
      </c>
      <c r="E705" s="42" t="s">
        <v>2511</v>
      </c>
      <c r="F705" s="58" t="s">
        <v>172</v>
      </c>
      <c r="G705" s="58" t="s">
        <v>3305</v>
      </c>
      <c r="H705" s="58" t="s">
        <v>1711</v>
      </c>
      <c r="I705" s="204" t="s">
        <v>22</v>
      </c>
      <c r="J705" s="237">
        <v>1</v>
      </c>
      <c r="K705" s="217">
        <v>0</v>
      </c>
      <c r="L705" s="58">
        <v>0.05</v>
      </c>
      <c r="M705" s="58">
        <v>3.2</v>
      </c>
    </row>
    <row r="706" s="58" customFormat="1" ht="41.4" spans="1:13">
      <c r="A706" s="58" t="s">
        <v>3214</v>
      </c>
      <c r="B706" s="200">
        <v>705</v>
      </c>
      <c r="C706" s="204" t="s">
        <v>16</v>
      </c>
      <c r="D706" s="204" t="s">
        <v>89</v>
      </c>
      <c r="E706" s="42" t="s">
        <v>2511</v>
      </c>
      <c r="F706" s="58" t="s">
        <v>90</v>
      </c>
      <c r="G706" s="58" t="s">
        <v>3313</v>
      </c>
      <c r="H706" s="58" t="s">
        <v>2166</v>
      </c>
      <c r="I706" s="42" t="s">
        <v>22</v>
      </c>
      <c r="J706" s="237">
        <v>1</v>
      </c>
      <c r="K706" s="217">
        <v>0</v>
      </c>
      <c r="L706" s="58">
        <v>2</v>
      </c>
      <c r="M706" s="58">
        <v>3.2</v>
      </c>
    </row>
    <row r="707" s="58" customFormat="1" ht="55.2" spans="1:13">
      <c r="A707" s="58" t="s">
        <v>3214</v>
      </c>
      <c r="B707" s="200">
        <v>706</v>
      </c>
      <c r="C707" s="204" t="s">
        <v>16</v>
      </c>
      <c r="D707" s="58" t="s">
        <v>171</v>
      </c>
      <c r="E707" s="42" t="s">
        <v>2511</v>
      </c>
      <c r="F707" s="58" t="s">
        <v>172</v>
      </c>
      <c r="G707" s="58" t="s">
        <v>3314</v>
      </c>
      <c r="H707" s="58" t="s">
        <v>1711</v>
      </c>
      <c r="I707" s="204" t="s">
        <v>22</v>
      </c>
      <c r="J707" s="237">
        <v>1</v>
      </c>
      <c r="K707" s="217">
        <v>0</v>
      </c>
      <c r="L707" s="58">
        <v>0.03</v>
      </c>
      <c r="M707" s="58">
        <v>3.2</v>
      </c>
    </row>
    <row r="708" s="58" customFormat="1" ht="41.4" spans="1:13">
      <c r="A708" s="58" t="s">
        <v>3214</v>
      </c>
      <c r="B708" s="200">
        <v>707</v>
      </c>
      <c r="C708" s="204" t="s">
        <v>16</v>
      </c>
      <c r="D708" s="204" t="s">
        <v>89</v>
      </c>
      <c r="E708" s="42" t="s">
        <v>2511</v>
      </c>
      <c r="F708" s="58" t="s">
        <v>90</v>
      </c>
      <c r="G708" s="58" t="s">
        <v>3313</v>
      </c>
      <c r="H708" s="58" t="s">
        <v>2166</v>
      </c>
      <c r="I708" s="42" t="s">
        <v>22</v>
      </c>
      <c r="J708" s="237">
        <v>1</v>
      </c>
      <c r="K708" s="217">
        <v>0</v>
      </c>
      <c r="L708" s="58">
        <v>2</v>
      </c>
      <c r="M708" s="58">
        <v>3.2</v>
      </c>
    </row>
    <row r="709" s="58" customFormat="1" ht="55.2" spans="1:13">
      <c r="A709" s="58" t="s">
        <v>3214</v>
      </c>
      <c r="B709" s="200">
        <v>708</v>
      </c>
      <c r="C709" s="204" t="s">
        <v>16</v>
      </c>
      <c r="D709" s="58" t="s">
        <v>171</v>
      </c>
      <c r="E709" s="42" t="s">
        <v>2511</v>
      </c>
      <c r="F709" s="58" t="s">
        <v>172</v>
      </c>
      <c r="G709" s="58" t="s">
        <v>3314</v>
      </c>
      <c r="H709" s="58" t="s">
        <v>1711</v>
      </c>
      <c r="I709" s="204" t="s">
        <v>22</v>
      </c>
      <c r="J709" s="237">
        <v>1</v>
      </c>
      <c r="K709" s="217">
        <v>0</v>
      </c>
      <c r="L709" s="58">
        <v>0.03</v>
      </c>
      <c r="M709" s="58">
        <v>3.2</v>
      </c>
    </row>
    <row r="710" s="58" customFormat="1" ht="41.4" spans="1:13">
      <c r="A710" s="58" t="s">
        <v>3214</v>
      </c>
      <c r="B710" s="200">
        <v>709</v>
      </c>
      <c r="C710" s="204" t="s">
        <v>16</v>
      </c>
      <c r="D710" s="204" t="s">
        <v>89</v>
      </c>
      <c r="E710" s="42" t="s">
        <v>2511</v>
      </c>
      <c r="F710" s="58" t="s">
        <v>90</v>
      </c>
      <c r="G710" s="58" t="s">
        <v>2599</v>
      </c>
      <c r="H710" s="58" t="s">
        <v>2166</v>
      </c>
      <c r="I710" s="42" t="s">
        <v>22</v>
      </c>
      <c r="J710" s="237">
        <v>1</v>
      </c>
      <c r="K710" s="217">
        <v>0</v>
      </c>
      <c r="L710" s="58">
        <v>4</v>
      </c>
      <c r="M710" s="58">
        <v>3.2</v>
      </c>
    </row>
    <row r="711" s="58" customFormat="1" ht="55.2" spans="1:13">
      <c r="A711" s="58" t="s">
        <v>3214</v>
      </c>
      <c r="B711" s="200">
        <v>710</v>
      </c>
      <c r="C711" s="204" t="s">
        <v>16</v>
      </c>
      <c r="D711" s="58" t="s">
        <v>171</v>
      </c>
      <c r="E711" s="42" t="s">
        <v>2511</v>
      </c>
      <c r="F711" s="58" t="s">
        <v>172</v>
      </c>
      <c r="G711" s="58" t="s">
        <v>3305</v>
      </c>
      <c r="H711" s="58" t="s">
        <v>1711</v>
      </c>
      <c r="I711" s="204" t="s">
        <v>22</v>
      </c>
      <c r="J711" s="237">
        <v>1</v>
      </c>
      <c r="K711" s="217">
        <v>0</v>
      </c>
      <c r="L711" s="58">
        <v>0.05</v>
      </c>
      <c r="M711" s="58">
        <v>3.2</v>
      </c>
    </row>
    <row r="712" s="58" customFormat="1" ht="41.4" spans="1:13">
      <c r="A712" s="58" t="s">
        <v>3214</v>
      </c>
      <c r="B712" s="200">
        <v>711</v>
      </c>
      <c r="C712" s="204" t="s">
        <v>16</v>
      </c>
      <c r="D712" s="204" t="s">
        <v>89</v>
      </c>
      <c r="E712" s="42" t="s">
        <v>2511</v>
      </c>
      <c r="F712" s="58" t="s">
        <v>90</v>
      </c>
      <c r="G712" s="58" t="s">
        <v>3306</v>
      </c>
      <c r="H712" s="58" t="s">
        <v>2166</v>
      </c>
      <c r="I712" s="42" t="s">
        <v>22</v>
      </c>
      <c r="J712" s="237">
        <v>1</v>
      </c>
      <c r="K712" s="217">
        <v>0</v>
      </c>
      <c r="L712" s="58">
        <v>314</v>
      </c>
      <c r="M712" s="58">
        <v>3.2</v>
      </c>
    </row>
    <row r="713" s="58" customFormat="1" ht="55.2" spans="1:13">
      <c r="A713" s="58" t="s">
        <v>3214</v>
      </c>
      <c r="B713" s="200">
        <v>712</v>
      </c>
      <c r="C713" s="204" t="s">
        <v>16</v>
      </c>
      <c r="D713" s="58" t="s">
        <v>171</v>
      </c>
      <c r="E713" s="42" t="s">
        <v>2511</v>
      </c>
      <c r="F713" s="58" t="s">
        <v>172</v>
      </c>
      <c r="G713" s="58" t="s">
        <v>3307</v>
      </c>
      <c r="H713" s="58" t="s">
        <v>1711</v>
      </c>
      <c r="I713" s="204" t="s">
        <v>22</v>
      </c>
      <c r="J713" s="237">
        <v>1</v>
      </c>
      <c r="K713" s="217">
        <v>0</v>
      </c>
      <c r="L713" s="58">
        <v>1</v>
      </c>
      <c r="M713" s="58">
        <v>3.2</v>
      </c>
    </row>
    <row r="714" s="58" customFormat="1" ht="55.2" spans="1:13">
      <c r="A714" s="58" t="s">
        <v>3214</v>
      </c>
      <c r="B714" s="200">
        <v>713</v>
      </c>
      <c r="C714" s="204" t="s">
        <v>16</v>
      </c>
      <c r="D714" s="58" t="s">
        <v>171</v>
      </c>
      <c r="E714" s="42" t="s">
        <v>2511</v>
      </c>
      <c r="F714" s="58" t="s">
        <v>172</v>
      </c>
      <c r="G714" s="58" t="s">
        <v>3297</v>
      </c>
      <c r="H714" s="58" t="s">
        <v>1711</v>
      </c>
      <c r="I714" s="204" t="s">
        <v>22</v>
      </c>
      <c r="J714" s="237">
        <v>2</v>
      </c>
      <c r="K714" s="217">
        <v>0</v>
      </c>
      <c r="L714" s="58">
        <v>1</v>
      </c>
      <c r="M714" s="58">
        <v>3.2</v>
      </c>
    </row>
    <row r="715" s="58" customFormat="1" ht="41.4" spans="1:13">
      <c r="A715" s="58" t="s">
        <v>3214</v>
      </c>
      <c r="B715" s="200">
        <v>714</v>
      </c>
      <c r="C715" s="204" t="s">
        <v>16</v>
      </c>
      <c r="D715" s="58" t="s">
        <v>322</v>
      </c>
      <c r="E715" s="42" t="s">
        <v>2511</v>
      </c>
      <c r="F715" s="58" t="s">
        <v>323</v>
      </c>
      <c r="G715" s="58" t="s">
        <v>3301</v>
      </c>
      <c r="H715" s="58" t="s">
        <v>2162</v>
      </c>
      <c r="I715" s="58" t="s">
        <v>2124</v>
      </c>
      <c r="J715" s="58">
        <v>0.0867</v>
      </c>
      <c r="K715" s="58">
        <f>(CEILING(J715*0.1,1))*1</f>
        <v>1</v>
      </c>
      <c r="L715" s="58">
        <v>7</v>
      </c>
      <c r="M715" s="58">
        <v>3.2</v>
      </c>
    </row>
    <row r="716" s="58" customFormat="1" ht="41.4" spans="1:13">
      <c r="A716" s="58" t="s">
        <v>3214</v>
      </c>
      <c r="B716" s="200">
        <v>715</v>
      </c>
      <c r="C716" s="204" t="s">
        <v>16</v>
      </c>
      <c r="D716" s="204" t="s">
        <v>89</v>
      </c>
      <c r="E716" s="42" t="s">
        <v>2511</v>
      </c>
      <c r="F716" s="58" t="s">
        <v>114</v>
      </c>
      <c r="G716" s="58" t="s">
        <v>2733</v>
      </c>
      <c r="H716" s="58" t="s">
        <v>2166</v>
      </c>
      <c r="I716" s="42" t="s">
        <v>22</v>
      </c>
      <c r="J716" s="237">
        <v>3</v>
      </c>
      <c r="K716" s="217">
        <v>0</v>
      </c>
      <c r="L716" s="58">
        <v>12</v>
      </c>
      <c r="M716" s="58">
        <v>3.2</v>
      </c>
    </row>
    <row r="717" s="58" customFormat="1" ht="41.4" spans="1:13">
      <c r="A717" s="58" t="s">
        <v>3214</v>
      </c>
      <c r="B717" s="200">
        <v>716</v>
      </c>
      <c r="C717" s="204" t="s">
        <v>16</v>
      </c>
      <c r="D717" s="58" t="s">
        <v>53</v>
      </c>
      <c r="E717" s="42" t="s">
        <v>2511</v>
      </c>
      <c r="F717" s="58" t="s">
        <v>304</v>
      </c>
      <c r="G717" s="58" t="s">
        <v>3315</v>
      </c>
      <c r="H717" s="58" t="s">
        <v>2158</v>
      </c>
      <c r="I717" s="204" t="s">
        <v>22</v>
      </c>
      <c r="J717" s="237">
        <v>1</v>
      </c>
      <c r="K717" s="58">
        <f>J717</f>
        <v>1</v>
      </c>
      <c r="L717" s="58">
        <v>1</v>
      </c>
      <c r="M717" s="58">
        <v>3.2</v>
      </c>
    </row>
    <row r="718" s="58" customFormat="1" ht="55.2" spans="1:13">
      <c r="A718" s="58" t="s">
        <v>3214</v>
      </c>
      <c r="B718" s="200">
        <v>717</v>
      </c>
      <c r="C718" s="204" t="s">
        <v>16</v>
      </c>
      <c r="D718" s="58" t="s">
        <v>171</v>
      </c>
      <c r="E718" s="42" t="s">
        <v>2511</v>
      </c>
      <c r="F718" s="58" t="s">
        <v>172</v>
      </c>
      <c r="G718" s="58" t="s">
        <v>3305</v>
      </c>
      <c r="H718" s="58" t="s">
        <v>1711</v>
      </c>
      <c r="I718" s="204" t="s">
        <v>22</v>
      </c>
      <c r="J718" s="237">
        <v>3</v>
      </c>
      <c r="K718" s="217">
        <v>0</v>
      </c>
      <c r="L718" s="58">
        <v>0.15</v>
      </c>
      <c r="M718" s="58">
        <v>3.2</v>
      </c>
    </row>
    <row r="719" s="58" customFormat="1" ht="55.2" spans="1:13">
      <c r="A719" s="58" t="s">
        <v>3214</v>
      </c>
      <c r="B719" s="200">
        <v>718</v>
      </c>
      <c r="C719" s="204" t="s">
        <v>16</v>
      </c>
      <c r="D719" s="58" t="s">
        <v>171</v>
      </c>
      <c r="E719" s="42" t="s">
        <v>2511</v>
      </c>
      <c r="F719" s="58" t="s">
        <v>172</v>
      </c>
      <c r="G719" s="58" t="s">
        <v>3305</v>
      </c>
      <c r="H719" s="58" t="s">
        <v>1711</v>
      </c>
      <c r="I719" s="204" t="s">
        <v>22</v>
      </c>
      <c r="J719" s="237">
        <v>2</v>
      </c>
      <c r="K719" s="217">
        <v>0</v>
      </c>
      <c r="L719" s="58">
        <v>0.1</v>
      </c>
      <c r="M719" s="58">
        <v>3.2</v>
      </c>
    </row>
    <row r="720" s="58" customFormat="1" ht="41.4" spans="1:13">
      <c r="A720" s="58" t="s">
        <v>3214</v>
      </c>
      <c r="B720" s="200">
        <v>719</v>
      </c>
      <c r="C720" s="204" t="s">
        <v>16</v>
      </c>
      <c r="D720" s="58" t="s">
        <v>322</v>
      </c>
      <c r="E720" s="42" t="s">
        <v>2511</v>
      </c>
      <c r="F720" s="58" t="s">
        <v>323</v>
      </c>
      <c r="G720" s="58" t="s">
        <v>2622</v>
      </c>
      <c r="H720" s="58" t="s">
        <v>2162</v>
      </c>
      <c r="I720" s="58" t="s">
        <v>2124</v>
      </c>
      <c r="J720" s="58">
        <v>0.0416</v>
      </c>
      <c r="K720" s="58">
        <f>J720</f>
        <v>0.0416</v>
      </c>
      <c r="L720" s="58">
        <v>0.26</v>
      </c>
      <c r="M720" s="58">
        <v>3.2</v>
      </c>
    </row>
    <row r="721" s="58" customFormat="1" ht="55.2" spans="1:13">
      <c r="A721" s="58" t="s">
        <v>3214</v>
      </c>
      <c r="B721" s="200">
        <v>720</v>
      </c>
      <c r="C721" s="204" t="s">
        <v>16</v>
      </c>
      <c r="D721" s="58" t="s">
        <v>171</v>
      </c>
      <c r="E721" s="42" t="s">
        <v>2511</v>
      </c>
      <c r="F721" s="58" t="s">
        <v>172</v>
      </c>
      <c r="G721" s="58" t="s">
        <v>3300</v>
      </c>
      <c r="H721" s="58" t="s">
        <v>1711</v>
      </c>
      <c r="I721" s="204" t="s">
        <v>22</v>
      </c>
      <c r="J721" s="237">
        <v>2</v>
      </c>
      <c r="K721" s="217">
        <v>0</v>
      </c>
      <c r="L721" s="58">
        <v>1</v>
      </c>
      <c r="M721" s="58">
        <v>3.2</v>
      </c>
    </row>
    <row r="722" s="58" customFormat="1" ht="41.4" spans="1:13">
      <c r="A722" s="58" t="s">
        <v>3214</v>
      </c>
      <c r="B722" s="200">
        <v>721</v>
      </c>
      <c r="C722" s="204" t="s">
        <v>16</v>
      </c>
      <c r="D722" s="204" t="s">
        <v>89</v>
      </c>
      <c r="E722" s="42" t="s">
        <v>2511</v>
      </c>
      <c r="F722" s="58" t="s">
        <v>114</v>
      </c>
      <c r="G722" s="58" t="s">
        <v>2733</v>
      </c>
      <c r="H722" s="58" t="s">
        <v>2166</v>
      </c>
      <c r="I722" s="42" t="s">
        <v>22</v>
      </c>
      <c r="J722" s="237">
        <v>3</v>
      </c>
      <c r="K722" s="217">
        <v>0</v>
      </c>
      <c r="L722" s="58">
        <v>12</v>
      </c>
      <c r="M722" s="58">
        <v>3.2</v>
      </c>
    </row>
    <row r="723" s="58" customFormat="1" ht="41.4" spans="1:13">
      <c r="A723" s="58" t="s">
        <v>3214</v>
      </c>
      <c r="B723" s="200">
        <v>722</v>
      </c>
      <c r="C723" s="204" t="s">
        <v>16</v>
      </c>
      <c r="D723" s="58" t="s">
        <v>53</v>
      </c>
      <c r="E723" s="42" t="s">
        <v>2511</v>
      </c>
      <c r="F723" s="58" t="s">
        <v>304</v>
      </c>
      <c r="G723" s="58" t="s">
        <v>3315</v>
      </c>
      <c r="H723" s="58" t="s">
        <v>2158</v>
      </c>
      <c r="I723" s="204" t="s">
        <v>22</v>
      </c>
      <c r="J723" s="237">
        <v>1</v>
      </c>
      <c r="K723" s="58">
        <f t="shared" ref="K723:K729" si="84">J723</f>
        <v>1</v>
      </c>
      <c r="L723" s="58">
        <v>1</v>
      </c>
      <c r="M723" s="58">
        <v>3.2</v>
      </c>
    </row>
    <row r="724" s="58" customFormat="1" ht="55.2" spans="1:13">
      <c r="A724" s="58" t="s">
        <v>3214</v>
      </c>
      <c r="B724" s="200">
        <v>723</v>
      </c>
      <c r="C724" s="204" t="s">
        <v>16</v>
      </c>
      <c r="D724" s="58" t="s">
        <v>171</v>
      </c>
      <c r="E724" s="42" t="s">
        <v>2511</v>
      </c>
      <c r="F724" s="58" t="s">
        <v>172</v>
      </c>
      <c r="G724" s="58" t="s">
        <v>3305</v>
      </c>
      <c r="H724" s="58" t="s">
        <v>1711</v>
      </c>
      <c r="I724" s="204" t="s">
        <v>22</v>
      </c>
      <c r="J724" s="237">
        <v>3</v>
      </c>
      <c r="K724" s="217">
        <v>0</v>
      </c>
      <c r="L724" s="58">
        <v>0.15</v>
      </c>
      <c r="M724" s="58">
        <v>3.2</v>
      </c>
    </row>
    <row r="725" s="58" customFormat="1" ht="55.2" spans="1:13">
      <c r="A725" s="58" t="s">
        <v>3214</v>
      </c>
      <c r="B725" s="200">
        <v>724</v>
      </c>
      <c r="C725" s="204" t="s">
        <v>16</v>
      </c>
      <c r="D725" s="58" t="s">
        <v>171</v>
      </c>
      <c r="E725" s="42" t="s">
        <v>2511</v>
      </c>
      <c r="F725" s="58" t="s">
        <v>172</v>
      </c>
      <c r="G725" s="58" t="s">
        <v>3305</v>
      </c>
      <c r="H725" s="58" t="s">
        <v>1711</v>
      </c>
      <c r="I725" s="204" t="s">
        <v>22</v>
      </c>
      <c r="J725" s="237">
        <v>2</v>
      </c>
      <c r="K725" s="217">
        <v>0</v>
      </c>
      <c r="L725" s="58">
        <v>0.1</v>
      </c>
      <c r="M725" s="58">
        <v>3.2</v>
      </c>
    </row>
    <row r="726" s="58" customFormat="1" ht="41.4" spans="1:13">
      <c r="A726" s="58" t="s">
        <v>3214</v>
      </c>
      <c r="B726" s="200">
        <v>725</v>
      </c>
      <c r="C726" s="204" t="s">
        <v>16</v>
      </c>
      <c r="D726" s="58" t="s">
        <v>322</v>
      </c>
      <c r="E726" s="42" t="s">
        <v>2511</v>
      </c>
      <c r="F726" s="58" t="s">
        <v>323</v>
      </c>
      <c r="G726" s="58" t="s">
        <v>2622</v>
      </c>
      <c r="H726" s="58" t="s">
        <v>2162</v>
      </c>
      <c r="I726" s="58" t="s">
        <v>2124</v>
      </c>
      <c r="J726" s="58">
        <v>0.0416</v>
      </c>
      <c r="K726" s="58">
        <f t="shared" si="84"/>
        <v>0.0416</v>
      </c>
      <c r="L726" s="58">
        <v>0.26</v>
      </c>
      <c r="M726" s="58">
        <v>3.2</v>
      </c>
    </row>
    <row r="727" s="58" customFormat="1" ht="55.2" spans="1:13">
      <c r="A727" s="58" t="s">
        <v>3214</v>
      </c>
      <c r="B727" s="200">
        <v>726</v>
      </c>
      <c r="C727" s="204" t="s">
        <v>16</v>
      </c>
      <c r="D727" s="58" t="s">
        <v>171</v>
      </c>
      <c r="E727" s="42" t="s">
        <v>2511</v>
      </c>
      <c r="F727" s="58" t="s">
        <v>172</v>
      </c>
      <c r="G727" s="58" t="s">
        <v>3300</v>
      </c>
      <c r="H727" s="58" t="s">
        <v>1711</v>
      </c>
      <c r="I727" s="204" t="s">
        <v>22</v>
      </c>
      <c r="J727" s="237">
        <v>2</v>
      </c>
      <c r="K727" s="217">
        <v>0</v>
      </c>
      <c r="L727" s="58">
        <v>1</v>
      </c>
      <c r="M727" s="58">
        <v>3.2</v>
      </c>
    </row>
    <row r="728" s="58" customFormat="1" ht="41.4" spans="1:13">
      <c r="A728" s="58" t="s">
        <v>3214</v>
      </c>
      <c r="B728" s="200">
        <v>727</v>
      </c>
      <c r="C728" s="204" t="s">
        <v>16</v>
      </c>
      <c r="D728" s="58" t="s">
        <v>322</v>
      </c>
      <c r="E728" s="42" t="s">
        <v>2511</v>
      </c>
      <c r="F728" s="58" t="s">
        <v>323</v>
      </c>
      <c r="G728" s="58" t="s">
        <v>2729</v>
      </c>
      <c r="H728" s="58" t="s">
        <v>2162</v>
      </c>
      <c r="I728" s="58" t="s">
        <v>2124</v>
      </c>
      <c r="J728" s="58">
        <v>0.1</v>
      </c>
      <c r="K728" s="58">
        <f t="shared" si="84"/>
        <v>0.1</v>
      </c>
      <c r="L728" s="58">
        <v>2</v>
      </c>
      <c r="M728" s="58">
        <v>3.2</v>
      </c>
    </row>
    <row r="729" s="58" customFormat="1" ht="41.4" spans="1:13">
      <c r="A729" s="58" t="s">
        <v>3214</v>
      </c>
      <c r="B729" s="200">
        <v>728</v>
      </c>
      <c r="C729" s="204" t="s">
        <v>16</v>
      </c>
      <c r="D729" s="58" t="s">
        <v>322</v>
      </c>
      <c r="E729" s="42" t="s">
        <v>2511</v>
      </c>
      <c r="F729" s="58" t="s">
        <v>323</v>
      </c>
      <c r="G729" s="58" t="s">
        <v>2729</v>
      </c>
      <c r="H729" s="58" t="s">
        <v>2162</v>
      </c>
      <c r="I729" s="58" t="s">
        <v>2124</v>
      </c>
      <c r="J729" s="58">
        <v>0.1</v>
      </c>
      <c r="K729" s="58">
        <f t="shared" si="84"/>
        <v>0.1</v>
      </c>
      <c r="L729" s="58">
        <v>2</v>
      </c>
      <c r="M729" s="58">
        <v>3.2</v>
      </c>
    </row>
    <row r="730" s="58" customFormat="1" ht="69" spans="1:13">
      <c r="A730" s="58" t="s">
        <v>3214</v>
      </c>
      <c r="B730" s="200">
        <v>729</v>
      </c>
      <c r="C730" s="204" t="s">
        <v>16</v>
      </c>
      <c r="D730" s="58" t="s">
        <v>171</v>
      </c>
      <c r="E730" s="42" t="s">
        <v>2511</v>
      </c>
      <c r="F730" s="58" t="s">
        <v>172</v>
      </c>
      <c r="G730" s="58" t="s">
        <v>2597</v>
      </c>
      <c r="H730" s="58" t="s">
        <v>1809</v>
      </c>
      <c r="I730" s="204" t="s">
        <v>22</v>
      </c>
      <c r="J730" s="237">
        <v>2</v>
      </c>
      <c r="K730" s="217">
        <v>0</v>
      </c>
      <c r="L730" s="58">
        <v>0.44</v>
      </c>
      <c r="M730" s="58">
        <v>3.2</v>
      </c>
    </row>
    <row r="731" s="58" customFormat="1" ht="41.4" spans="1:13">
      <c r="A731" s="58" t="s">
        <v>3214</v>
      </c>
      <c r="B731" s="200">
        <v>730</v>
      </c>
      <c r="C731" s="204" t="s">
        <v>16</v>
      </c>
      <c r="D731" s="204" t="s">
        <v>89</v>
      </c>
      <c r="E731" s="42" t="s">
        <v>2511</v>
      </c>
      <c r="F731" s="58" t="s">
        <v>114</v>
      </c>
      <c r="G731" s="58" t="s">
        <v>3316</v>
      </c>
      <c r="H731" s="58" t="s">
        <v>2166</v>
      </c>
      <c r="I731" s="42" t="s">
        <v>22</v>
      </c>
      <c r="J731" s="237">
        <v>1</v>
      </c>
      <c r="K731" s="217">
        <v>0</v>
      </c>
      <c r="L731" s="58">
        <v>3</v>
      </c>
      <c r="M731" s="58">
        <v>3.2</v>
      </c>
    </row>
    <row r="732" s="58" customFormat="1" ht="55.2" spans="1:13">
      <c r="A732" s="58" t="s">
        <v>3214</v>
      </c>
      <c r="B732" s="200">
        <v>731</v>
      </c>
      <c r="C732" s="204" t="s">
        <v>16</v>
      </c>
      <c r="D732" s="58" t="s">
        <v>171</v>
      </c>
      <c r="E732" s="42" t="s">
        <v>2511</v>
      </c>
      <c r="F732" s="58" t="s">
        <v>172</v>
      </c>
      <c r="G732" s="58" t="s">
        <v>2518</v>
      </c>
      <c r="H732" s="58" t="s">
        <v>2519</v>
      </c>
      <c r="I732" s="204" t="s">
        <v>22</v>
      </c>
      <c r="J732" s="237">
        <v>1</v>
      </c>
      <c r="K732" s="217">
        <v>0</v>
      </c>
      <c r="L732" s="58">
        <v>0.1</v>
      </c>
      <c r="M732" s="58">
        <v>3.1</v>
      </c>
    </row>
    <row r="733" s="58" customFormat="1" ht="41.4" spans="1:13">
      <c r="A733" s="58" t="s">
        <v>3214</v>
      </c>
      <c r="B733" s="200">
        <v>732</v>
      </c>
      <c r="C733" s="204" t="s">
        <v>16</v>
      </c>
      <c r="D733" s="58" t="s">
        <v>53</v>
      </c>
      <c r="E733" s="42" t="s">
        <v>2511</v>
      </c>
      <c r="F733" s="58" t="s">
        <v>289</v>
      </c>
      <c r="G733" s="58" t="s">
        <v>3317</v>
      </c>
      <c r="H733" s="58" t="s">
        <v>2580</v>
      </c>
      <c r="I733" s="204" t="s">
        <v>22</v>
      </c>
      <c r="J733" s="237">
        <v>1</v>
      </c>
      <c r="K733" s="58">
        <f>J733</f>
        <v>1</v>
      </c>
      <c r="L733" s="58">
        <v>3</v>
      </c>
      <c r="M733" s="58">
        <v>3.2</v>
      </c>
    </row>
    <row r="734" s="58" customFormat="1" ht="41.4" spans="1:13">
      <c r="A734" s="58" t="s">
        <v>3214</v>
      </c>
      <c r="B734" s="200">
        <v>733</v>
      </c>
      <c r="C734" s="204" t="s">
        <v>16</v>
      </c>
      <c r="D734" s="204" t="s">
        <v>89</v>
      </c>
      <c r="E734" s="42" t="s">
        <v>2511</v>
      </c>
      <c r="F734" s="58" t="s">
        <v>114</v>
      </c>
      <c r="G734" s="58" t="s">
        <v>2732</v>
      </c>
      <c r="H734" s="58" t="s">
        <v>2166</v>
      </c>
      <c r="I734" s="42" t="s">
        <v>22</v>
      </c>
      <c r="J734" s="237">
        <v>1</v>
      </c>
      <c r="K734" s="217">
        <v>0</v>
      </c>
      <c r="L734" s="58">
        <v>136</v>
      </c>
      <c r="M734" s="58">
        <v>3.2</v>
      </c>
    </row>
    <row r="735" s="58" customFormat="1" ht="41.4" spans="1:13">
      <c r="A735" s="58" t="s">
        <v>3214</v>
      </c>
      <c r="B735" s="200">
        <v>734</v>
      </c>
      <c r="C735" s="204" t="s">
        <v>16</v>
      </c>
      <c r="D735" s="204" t="s">
        <v>89</v>
      </c>
      <c r="E735" s="42" t="s">
        <v>2511</v>
      </c>
      <c r="F735" s="58" t="s">
        <v>114</v>
      </c>
      <c r="G735" s="58" t="s">
        <v>2733</v>
      </c>
      <c r="H735" s="58" t="s">
        <v>2166</v>
      </c>
      <c r="I735" s="42" t="s">
        <v>22</v>
      </c>
      <c r="J735" s="237">
        <v>1</v>
      </c>
      <c r="K735" s="217">
        <v>0</v>
      </c>
      <c r="L735" s="58">
        <v>4</v>
      </c>
      <c r="M735" s="58">
        <v>3.2</v>
      </c>
    </row>
    <row r="736" s="58" customFormat="1" ht="41.4" spans="1:13">
      <c r="A736" s="58" t="s">
        <v>3214</v>
      </c>
      <c r="B736" s="200">
        <v>735</v>
      </c>
      <c r="C736" s="204" t="s">
        <v>16</v>
      </c>
      <c r="D736" s="204" t="s">
        <v>89</v>
      </c>
      <c r="E736" s="42" t="s">
        <v>2511</v>
      </c>
      <c r="F736" s="58" t="s">
        <v>90</v>
      </c>
      <c r="G736" s="58" t="s">
        <v>2599</v>
      </c>
      <c r="H736" s="58" t="s">
        <v>2166</v>
      </c>
      <c r="I736" s="42" t="s">
        <v>22</v>
      </c>
      <c r="J736" s="237">
        <v>1</v>
      </c>
      <c r="K736" s="217">
        <v>0</v>
      </c>
      <c r="L736" s="58">
        <v>4</v>
      </c>
      <c r="M736" s="58">
        <v>3.2</v>
      </c>
    </row>
    <row r="737" s="58" customFormat="1" ht="41.4" spans="1:13">
      <c r="A737" s="58" t="s">
        <v>3214</v>
      </c>
      <c r="B737" s="200">
        <v>736</v>
      </c>
      <c r="C737" s="204" t="s">
        <v>16</v>
      </c>
      <c r="D737" s="204" t="s">
        <v>89</v>
      </c>
      <c r="E737" s="42" t="s">
        <v>2511</v>
      </c>
      <c r="F737" s="58" t="s">
        <v>114</v>
      </c>
      <c r="G737" s="58" t="s">
        <v>2660</v>
      </c>
      <c r="H737" s="58" t="s">
        <v>2166</v>
      </c>
      <c r="I737" s="42" t="s">
        <v>22</v>
      </c>
      <c r="J737" s="237">
        <v>6</v>
      </c>
      <c r="K737" s="217">
        <v>0</v>
      </c>
      <c r="L737" s="58">
        <v>72</v>
      </c>
      <c r="M737" s="58">
        <v>3.2</v>
      </c>
    </row>
    <row r="738" s="58" customFormat="1" ht="41.4" spans="1:13">
      <c r="A738" s="58" t="s">
        <v>3214</v>
      </c>
      <c r="B738" s="200">
        <v>737</v>
      </c>
      <c r="C738" s="204" t="s">
        <v>16</v>
      </c>
      <c r="D738" s="204" t="s">
        <v>89</v>
      </c>
      <c r="E738" s="42" t="s">
        <v>2511</v>
      </c>
      <c r="F738" s="58" t="s">
        <v>114</v>
      </c>
      <c r="G738" s="58" t="s">
        <v>3318</v>
      </c>
      <c r="H738" s="58" t="s">
        <v>2166</v>
      </c>
      <c r="I738" s="42" t="s">
        <v>22</v>
      </c>
      <c r="J738" s="237">
        <v>1</v>
      </c>
      <c r="K738" s="217">
        <v>0</v>
      </c>
      <c r="L738" s="58">
        <v>788</v>
      </c>
      <c r="M738" s="58">
        <v>3.2</v>
      </c>
    </row>
    <row r="739" s="58" customFormat="1" ht="41.4" spans="1:13">
      <c r="A739" s="58" t="s">
        <v>3214</v>
      </c>
      <c r="B739" s="200">
        <v>738</v>
      </c>
      <c r="C739" s="204" t="s">
        <v>16</v>
      </c>
      <c r="D739" s="204" t="s">
        <v>89</v>
      </c>
      <c r="E739" s="42" t="s">
        <v>2511</v>
      </c>
      <c r="F739" s="58" t="s">
        <v>114</v>
      </c>
      <c r="G739" s="58" t="s">
        <v>3309</v>
      </c>
      <c r="H739" s="58" t="s">
        <v>2166</v>
      </c>
      <c r="I739" s="42" t="s">
        <v>22</v>
      </c>
      <c r="J739" s="237">
        <v>1</v>
      </c>
      <c r="K739" s="217">
        <v>0</v>
      </c>
      <c r="L739" s="58">
        <v>984</v>
      </c>
      <c r="M739" s="58">
        <v>3.2</v>
      </c>
    </row>
    <row r="740" s="58" customFormat="1" ht="55.2" spans="1:13">
      <c r="A740" s="58" t="s">
        <v>3214</v>
      </c>
      <c r="B740" s="200">
        <v>739</v>
      </c>
      <c r="C740" s="204" t="s">
        <v>16</v>
      </c>
      <c r="D740" s="58" t="s">
        <v>53</v>
      </c>
      <c r="E740" s="42" t="s">
        <v>2511</v>
      </c>
      <c r="F740" s="58" t="s">
        <v>55</v>
      </c>
      <c r="G740" s="58" t="s">
        <v>2735</v>
      </c>
      <c r="H740" s="58" t="s">
        <v>2158</v>
      </c>
      <c r="I740" s="204" t="s">
        <v>22</v>
      </c>
      <c r="J740" s="237">
        <v>2</v>
      </c>
      <c r="K740" s="74">
        <f>(CEILING(J740*0.2,1))*1</f>
        <v>1</v>
      </c>
      <c r="L740" s="58">
        <v>69</v>
      </c>
      <c r="M740" s="58">
        <v>3.2</v>
      </c>
    </row>
    <row r="741" s="58" customFormat="1" ht="55.2" spans="1:13">
      <c r="A741" s="58" t="s">
        <v>3214</v>
      </c>
      <c r="B741" s="200">
        <v>740</v>
      </c>
      <c r="C741" s="204" t="s">
        <v>16</v>
      </c>
      <c r="D741" s="58" t="s">
        <v>53</v>
      </c>
      <c r="E741" s="42" t="s">
        <v>2511</v>
      </c>
      <c r="F741" s="58" t="s">
        <v>55</v>
      </c>
      <c r="G741" s="58" t="s">
        <v>2747</v>
      </c>
      <c r="H741" s="58" t="s">
        <v>2158</v>
      </c>
      <c r="I741" s="204" t="s">
        <v>22</v>
      </c>
      <c r="J741" s="237">
        <v>3</v>
      </c>
      <c r="K741" s="58">
        <f>J741</f>
        <v>3</v>
      </c>
      <c r="L741" s="58">
        <v>6</v>
      </c>
      <c r="M741" s="58">
        <v>3.2</v>
      </c>
    </row>
    <row r="742" s="58" customFormat="1" ht="41.4" spans="1:13">
      <c r="A742" s="58" t="s">
        <v>3214</v>
      </c>
      <c r="B742" s="200">
        <v>741</v>
      </c>
      <c r="C742" s="204" t="s">
        <v>16</v>
      </c>
      <c r="D742" s="58" t="s">
        <v>53</v>
      </c>
      <c r="E742" s="42" t="s">
        <v>2511</v>
      </c>
      <c r="F742" s="58" t="s">
        <v>885</v>
      </c>
      <c r="G742" s="58" t="s">
        <v>3319</v>
      </c>
      <c r="H742" s="58" t="s">
        <v>2158</v>
      </c>
      <c r="I742" s="204" t="s">
        <v>22</v>
      </c>
      <c r="J742" s="237">
        <v>1</v>
      </c>
      <c r="K742" s="58">
        <v>0</v>
      </c>
      <c r="L742" s="58">
        <v>176</v>
      </c>
      <c r="M742" s="58">
        <v>3.2</v>
      </c>
    </row>
    <row r="743" s="58" customFormat="1" ht="55.2" spans="1:13">
      <c r="A743" s="58" t="s">
        <v>3214</v>
      </c>
      <c r="B743" s="200">
        <v>742</v>
      </c>
      <c r="C743" s="204" t="s">
        <v>16</v>
      </c>
      <c r="D743" s="58" t="s">
        <v>53</v>
      </c>
      <c r="E743" s="42" t="s">
        <v>2511</v>
      </c>
      <c r="F743" s="58" t="s">
        <v>304</v>
      </c>
      <c r="G743" s="58" t="s">
        <v>2748</v>
      </c>
      <c r="H743" s="58" t="s">
        <v>2158</v>
      </c>
      <c r="I743" s="204" t="s">
        <v>22</v>
      </c>
      <c r="J743" s="237">
        <v>1</v>
      </c>
      <c r="K743" s="58">
        <f>J743</f>
        <v>1</v>
      </c>
      <c r="L743" s="58">
        <v>3</v>
      </c>
      <c r="M743" s="58">
        <v>3.2</v>
      </c>
    </row>
    <row r="744" s="58" customFormat="1" ht="55.2" spans="1:13">
      <c r="A744" s="58" t="s">
        <v>3214</v>
      </c>
      <c r="B744" s="200">
        <v>743</v>
      </c>
      <c r="C744" s="204" t="s">
        <v>16</v>
      </c>
      <c r="D744" s="58" t="s">
        <v>53</v>
      </c>
      <c r="E744" s="42" t="s">
        <v>2511</v>
      </c>
      <c r="F744" s="58" t="s">
        <v>304</v>
      </c>
      <c r="G744" s="58" t="s">
        <v>3320</v>
      </c>
      <c r="H744" s="58" t="s">
        <v>2158</v>
      </c>
      <c r="I744" s="204" t="s">
        <v>22</v>
      </c>
      <c r="J744" s="237">
        <v>1</v>
      </c>
      <c r="K744" s="58">
        <v>0</v>
      </c>
      <c r="L744" s="58">
        <v>837</v>
      </c>
      <c r="M744" s="58">
        <v>3.2</v>
      </c>
    </row>
    <row r="745" s="58" customFormat="1" ht="55.2" spans="1:13">
      <c r="A745" s="58" t="s">
        <v>3214</v>
      </c>
      <c r="B745" s="200">
        <v>744</v>
      </c>
      <c r="C745" s="204" t="s">
        <v>16</v>
      </c>
      <c r="D745" s="58" t="s">
        <v>171</v>
      </c>
      <c r="E745" s="42" t="s">
        <v>2511</v>
      </c>
      <c r="F745" s="58" t="s">
        <v>172</v>
      </c>
      <c r="G745" s="58" t="s">
        <v>3305</v>
      </c>
      <c r="H745" s="58" t="s">
        <v>1711</v>
      </c>
      <c r="I745" s="204" t="s">
        <v>22</v>
      </c>
      <c r="J745" s="237">
        <v>2</v>
      </c>
      <c r="K745" s="217">
        <v>0</v>
      </c>
      <c r="L745" s="58">
        <v>0.1</v>
      </c>
      <c r="M745" s="58">
        <v>3.2</v>
      </c>
    </row>
    <row r="746" s="58" customFormat="1" ht="55.2" spans="1:13">
      <c r="A746" s="58" t="s">
        <v>3214</v>
      </c>
      <c r="B746" s="200">
        <v>745</v>
      </c>
      <c r="C746" s="204" t="s">
        <v>16</v>
      </c>
      <c r="D746" s="58" t="s">
        <v>171</v>
      </c>
      <c r="E746" s="42" t="s">
        <v>2511</v>
      </c>
      <c r="F746" s="58" t="s">
        <v>172</v>
      </c>
      <c r="G746" s="58" t="s">
        <v>3269</v>
      </c>
      <c r="H746" s="58" t="s">
        <v>1711</v>
      </c>
      <c r="I746" s="204" t="s">
        <v>22</v>
      </c>
      <c r="J746" s="237">
        <v>7</v>
      </c>
      <c r="K746" s="217">
        <v>0</v>
      </c>
      <c r="L746" s="58">
        <v>1</v>
      </c>
      <c r="M746" s="58">
        <v>3.2</v>
      </c>
    </row>
    <row r="747" s="58" customFormat="1" ht="41.4" spans="1:13">
      <c r="A747" s="58" t="s">
        <v>3214</v>
      </c>
      <c r="B747" s="200">
        <v>746</v>
      </c>
      <c r="C747" s="204" t="s">
        <v>16</v>
      </c>
      <c r="D747" s="58" t="s">
        <v>53</v>
      </c>
      <c r="E747" s="42" t="s">
        <v>2511</v>
      </c>
      <c r="F747" s="58" t="s">
        <v>236</v>
      </c>
      <c r="G747" s="58" t="s">
        <v>3321</v>
      </c>
      <c r="H747" s="58" t="s">
        <v>2166</v>
      </c>
      <c r="I747" s="204" t="s">
        <v>22</v>
      </c>
      <c r="J747" s="237">
        <v>1</v>
      </c>
      <c r="K747" s="58">
        <v>0</v>
      </c>
      <c r="L747" s="58">
        <v>1</v>
      </c>
      <c r="M747" s="58">
        <v>3.2</v>
      </c>
    </row>
    <row r="748" s="58" customFormat="1" ht="41.4" spans="1:13">
      <c r="A748" s="58" t="s">
        <v>3214</v>
      </c>
      <c r="B748" s="200">
        <v>747</v>
      </c>
      <c r="C748" s="204" t="s">
        <v>16</v>
      </c>
      <c r="D748" s="58" t="s">
        <v>322</v>
      </c>
      <c r="E748" s="42" t="s">
        <v>2511</v>
      </c>
      <c r="F748" s="58" t="s">
        <v>323</v>
      </c>
      <c r="G748" s="58" t="s">
        <v>2622</v>
      </c>
      <c r="H748" s="58" t="s">
        <v>2162</v>
      </c>
      <c r="I748" s="58" t="s">
        <v>2124</v>
      </c>
      <c r="J748" s="58">
        <v>0.1</v>
      </c>
      <c r="K748" s="58">
        <f t="shared" ref="K748:K751" si="85">J748</f>
        <v>0.1</v>
      </c>
      <c r="L748" s="58">
        <v>1</v>
      </c>
      <c r="M748" s="58">
        <v>3.2</v>
      </c>
    </row>
    <row r="749" s="58" customFormat="1" ht="41.4" spans="1:13">
      <c r="A749" s="58" t="s">
        <v>3214</v>
      </c>
      <c r="B749" s="200">
        <v>748</v>
      </c>
      <c r="C749" s="204" t="s">
        <v>16</v>
      </c>
      <c r="D749" s="58" t="s">
        <v>322</v>
      </c>
      <c r="E749" s="42" t="s">
        <v>2511</v>
      </c>
      <c r="F749" s="58" t="s">
        <v>323</v>
      </c>
      <c r="G749" s="58" t="s">
        <v>3311</v>
      </c>
      <c r="H749" s="58" t="s">
        <v>2162</v>
      </c>
      <c r="I749" s="58" t="s">
        <v>2124</v>
      </c>
      <c r="J749" s="58">
        <v>0.8</v>
      </c>
      <c r="K749" s="58">
        <v>0</v>
      </c>
      <c r="L749" s="58">
        <v>518</v>
      </c>
      <c r="M749" s="58">
        <v>3.2</v>
      </c>
    </row>
    <row r="750" s="58" customFormat="1" ht="55.2" spans="1:13">
      <c r="A750" s="58" t="s">
        <v>3214</v>
      </c>
      <c r="B750" s="200">
        <v>749</v>
      </c>
      <c r="C750" s="204" t="s">
        <v>16</v>
      </c>
      <c r="D750" s="58" t="s">
        <v>353</v>
      </c>
      <c r="E750" s="42" t="s">
        <v>2511</v>
      </c>
      <c r="F750" s="58" t="s">
        <v>375</v>
      </c>
      <c r="G750" s="58" t="s">
        <v>3322</v>
      </c>
      <c r="H750" s="58" t="s">
        <v>482</v>
      </c>
      <c r="I750" s="204" t="s">
        <v>22</v>
      </c>
      <c r="J750" s="237">
        <v>2</v>
      </c>
      <c r="K750" s="58">
        <f t="shared" si="85"/>
        <v>2</v>
      </c>
      <c r="L750" s="58">
        <v>74</v>
      </c>
      <c r="M750" s="58">
        <v>3.2</v>
      </c>
    </row>
    <row r="751" s="58" customFormat="1" ht="69" spans="1:13">
      <c r="A751" s="58" t="s">
        <v>3214</v>
      </c>
      <c r="B751" s="200">
        <v>750</v>
      </c>
      <c r="C751" s="204" t="s">
        <v>16</v>
      </c>
      <c r="D751" s="58" t="s">
        <v>353</v>
      </c>
      <c r="E751" s="42" t="s">
        <v>2511</v>
      </c>
      <c r="F751" s="58" t="s">
        <v>391</v>
      </c>
      <c r="G751" s="58" t="s">
        <v>3323</v>
      </c>
      <c r="H751" s="58" t="s">
        <v>482</v>
      </c>
      <c r="I751" s="204" t="s">
        <v>22</v>
      </c>
      <c r="J751" s="237">
        <v>1</v>
      </c>
      <c r="K751" s="58">
        <f t="shared" si="85"/>
        <v>1</v>
      </c>
      <c r="L751" s="58">
        <v>38</v>
      </c>
      <c r="M751" s="58">
        <v>3.2</v>
      </c>
    </row>
    <row r="752" s="58" customFormat="1" ht="55.2" spans="1:13">
      <c r="A752" s="58" t="s">
        <v>3214</v>
      </c>
      <c r="B752" s="200">
        <v>751</v>
      </c>
      <c r="C752" s="204" t="s">
        <v>16</v>
      </c>
      <c r="D752" s="58" t="s">
        <v>53</v>
      </c>
      <c r="E752" s="42" t="s">
        <v>2511</v>
      </c>
      <c r="F752" s="58" t="s">
        <v>236</v>
      </c>
      <c r="G752" s="58" t="s">
        <v>3324</v>
      </c>
      <c r="H752" s="58" t="s">
        <v>2166</v>
      </c>
      <c r="I752" s="204" t="s">
        <v>22</v>
      </c>
      <c r="J752" s="237">
        <v>1</v>
      </c>
      <c r="K752" s="58">
        <v>0</v>
      </c>
      <c r="L752" s="58">
        <v>15</v>
      </c>
      <c r="M752" s="58">
        <v>3.2</v>
      </c>
    </row>
    <row r="753" s="58" customFormat="1" ht="41.4" spans="1:13">
      <c r="A753" s="58" t="s">
        <v>3214</v>
      </c>
      <c r="B753" s="200">
        <v>752</v>
      </c>
      <c r="C753" s="204" t="s">
        <v>16</v>
      </c>
      <c r="D753" s="58" t="s">
        <v>53</v>
      </c>
      <c r="E753" s="42" t="s">
        <v>2511</v>
      </c>
      <c r="F753" s="58" t="s">
        <v>289</v>
      </c>
      <c r="G753" s="58" t="s">
        <v>3317</v>
      </c>
      <c r="H753" s="58" t="s">
        <v>2580</v>
      </c>
      <c r="I753" s="204" t="s">
        <v>22</v>
      </c>
      <c r="J753" s="237">
        <v>1</v>
      </c>
      <c r="K753" s="58">
        <f>J753</f>
        <v>1</v>
      </c>
      <c r="L753" s="58">
        <v>3</v>
      </c>
      <c r="M753" s="58">
        <v>3.2</v>
      </c>
    </row>
    <row r="754" s="58" customFormat="1" ht="41.4" spans="1:13">
      <c r="A754" s="58" t="s">
        <v>3214</v>
      </c>
      <c r="B754" s="200">
        <v>753</v>
      </c>
      <c r="C754" s="204" t="s">
        <v>16</v>
      </c>
      <c r="D754" s="204" t="s">
        <v>89</v>
      </c>
      <c r="E754" s="42" t="s">
        <v>2511</v>
      </c>
      <c r="F754" s="58" t="s">
        <v>114</v>
      </c>
      <c r="G754" s="58" t="s">
        <v>2732</v>
      </c>
      <c r="H754" s="58" t="s">
        <v>2166</v>
      </c>
      <c r="I754" s="42" t="s">
        <v>22</v>
      </c>
      <c r="J754" s="237">
        <v>1</v>
      </c>
      <c r="K754" s="217">
        <v>0</v>
      </c>
      <c r="L754" s="58">
        <v>136</v>
      </c>
      <c r="M754" s="58">
        <v>3.2</v>
      </c>
    </row>
    <row r="755" s="58" customFormat="1" ht="41.4" spans="1:13">
      <c r="A755" s="58" t="s">
        <v>3214</v>
      </c>
      <c r="B755" s="200">
        <v>754</v>
      </c>
      <c r="C755" s="204" t="s">
        <v>16</v>
      </c>
      <c r="D755" s="204" t="s">
        <v>89</v>
      </c>
      <c r="E755" s="42" t="s">
        <v>2511</v>
      </c>
      <c r="F755" s="58" t="s">
        <v>114</v>
      </c>
      <c r="G755" s="58" t="s">
        <v>2733</v>
      </c>
      <c r="H755" s="58" t="s">
        <v>2166</v>
      </c>
      <c r="I755" s="42" t="s">
        <v>22</v>
      </c>
      <c r="J755" s="237">
        <v>1</v>
      </c>
      <c r="K755" s="217">
        <v>0</v>
      </c>
      <c r="L755" s="58">
        <v>4</v>
      </c>
      <c r="M755" s="58">
        <v>3.2</v>
      </c>
    </row>
    <row r="756" s="58" customFormat="1" ht="41.4" spans="1:13">
      <c r="A756" s="58" t="s">
        <v>3214</v>
      </c>
      <c r="B756" s="200">
        <v>755</v>
      </c>
      <c r="C756" s="204" t="s">
        <v>16</v>
      </c>
      <c r="D756" s="204" t="s">
        <v>89</v>
      </c>
      <c r="E756" s="42" t="s">
        <v>2511</v>
      </c>
      <c r="F756" s="58" t="s">
        <v>90</v>
      </c>
      <c r="G756" s="58" t="s">
        <v>2599</v>
      </c>
      <c r="H756" s="58" t="s">
        <v>2166</v>
      </c>
      <c r="I756" s="42" t="s">
        <v>22</v>
      </c>
      <c r="J756" s="237">
        <v>1</v>
      </c>
      <c r="K756" s="217">
        <v>0</v>
      </c>
      <c r="L756" s="58">
        <v>4</v>
      </c>
      <c r="M756" s="58">
        <v>3.2</v>
      </c>
    </row>
    <row r="757" s="58" customFormat="1" ht="41.4" spans="1:13">
      <c r="A757" s="58" t="s">
        <v>3214</v>
      </c>
      <c r="B757" s="200">
        <v>756</v>
      </c>
      <c r="C757" s="204" t="s">
        <v>16</v>
      </c>
      <c r="D757" s="204" t="s">
        <v>89</v>
      </c>
      <c r="E757" s="42" t="s">
        <v>2511</v>
      </c>
      <c r="F757" s="58" t="s">
        <v>114</v>
      </c>
      <c r="G757" s="58" t="s">
        <v>2660</v>
      </c>
      <c r="H757" s="58" t="s">
        <v>2166</v>
      </c>
      <c r="I757" s="42" t="s">
        <v>22</v>
      </c>
      <c r="J757" s="237">
        <v>5</v>
      </c>
      <c r="K757" s="217">
        <v>0</v>
      </c>
      <c r="L757" s="58">
        <v>60</v>
      </c>
      <c r="M757" s="58">
        <v>3.2</v>
      </c>
    </row>
    <row r="758" s="58" customFormat="1" ht="41.4" spans="1:13">
      <c r="A758" s="58" t="s">
        <v>3214</v>
      </c>
      <c r="B758" s="200">
        <v>757</v>
      </c>
      <c r="C758" s="204" t="s">
        <v>16</v>
      </c>
      <c r="D758" s="204" t="s">
        <v>89</v>
      </c>
      <c r="E758" s="42" t="s">
        <v>2511</v>
      </c>
      <c r="F758" s="58" t="s">
        <v>114</v>
      </c>
      <c r="G758" s="58" t="s">
        <v>3318</v>
      </c>
      <c r="H758" s="58" t="s">
        <v>2166</v>
      </c>
      <c r="I758" s="42" t="s">
        <v>22</v>
      </c>
      <c r="J758" s="237">
        <v>1</v>
      </c>
      <c r="K758" s="217">
        <v>0</v>
      </c>
      <c r="L758" s="58">
        <v>788</v>
      </c>
      <c r="M758" s="58">
        <v>3.2</v>
      </c>
    </row>
    <row r="759" s="58" customFormat="1" ht="41.4" spans="1:13">
      <c r="A759" s="58" t="s">
        <v>3214</v>
      </c>
      <c r="B759" s="200">
        <v>758</v>
      </c>
      <c r="C759" s="204" t="s">
        <v>16</v>
      </c>
      <c r="D759" s="204" t="s">
        <v>89</v>
      </c>
      <c r="E759" s="42" t="s">
        <v>2511</v>
      </c>
      <c r="F759" s="58" t="s">
        <v>114</v>
      </c>
      <c r="G759" s="58" t="s">
        <v>3309</v>
      </c>
      <c r="H759" s="58" t="s">
        <v>2166</v>
      </c>
      <c r="I759" s="42" t="s">
        <v>22</v>
      </c>
      <c r="J759" s="237">
        <v>1</v>
      </c>
      <c r="K759" s="217">
        <v>0</v>
      </c>
      <c r="L759" s="58">
        <v>984</v>
      </c>
      <c r="M759" s="58">
        <v>3.2</v>
      </c>
    </row>
    <row r="760" s="58" customFormat="1" ht="55.2" spans="1:13">
      <c r="A760" s="58" t="s">
        <v>3214</v>
      </c>
      <c r="B760" s="200">
        <v>759</v>
      </c>
      <c r="C760" s="204" t="s">
        <v>16</v>
      </c>
      <c r="D760" s="58" t="s">
        <v>53</v>
      </c>
      <c r="E760" s="42" t="s">
        <v>2511</v>
      </c>
      <c r="F760" s="58" t="s">
        <v>55</v>
      </c>
      <c r="G760" s="58" t="s">
        <v>2734</v>
      </c>
      <c r="H760" s="58" t="s">
        <v>2158</v>
      </c>
      <c r="I760" s="204" t="s">
        <v>22</v>
      </c>
      <c r="J760" s="237">
        <v>2</v>
      </c>
      <c r="K760" s="74">
        <f>(CEILING(J760*0.2,1))*1</f>
        <v>1</v>
      </c>
      <c r="L760" s="58">
        <v>138</v>
      </c>
      <c r="M760" s="58">
        <v>3.2</v>
      </c>
    </row>
    <row r="761" s="58" customFormat="1" ht="55.2" spans="1:13">
      <c r="A761" s="58" t="s">
        <v>3214</v>
      </c>
      <c r="B761" s="200">
        <v>760</v>
      </c>
      <c r="C761" s="204" t="s">
        <v>16</v>
      </c>
      <c r="D761" s="58" t="s">
        <v>53</v>
      </c>
      <c r="E761" s="42" t="s">
        <v>2511</v>
      </c>
      <c r="F761" s="58" t="s">
        <v>55</v>
      </c>
      <c r="G761" s="58" t="s">
        <v>2747</v>
      </c>
      <c r="H761" s="58" t="s">
        <v>2158</v>
      </c>
      <c r="I761" s="204" t="s">
        <v>22</v>
      </c>
      <c r="J761" s="237">
        <v>4</v>
      </c>
      <c r="K761" s="58">
        <f>J761</f>
        <v>4</v>
      </c>
      <c r="L761" s="58">
        <v>8</v>
      </c>
      <c r="M761" s="58">
        <v>3.2</v>
      </c>
    </row>
    <row r="762" s="58" customFormat="1" ht="41.4" spans="1:13">
      <c r="A762" s="58" t="s">
        <v>3214</v>
      </c>
      <c r="B762" s="200">
        <v>761</v>
      </c>
      <c r="C762" s="204" t="s">
        <v>16</v>
      </c>
      <c r="D762" s="58" t="s">
        <v>53</v>
      </c>
      <c r="E762" s="42" t="s">
        <v>2511</v>
      </c>
      <c r="F762" s="58" t="s">
        <v>885</v>
      </c>
      <c r="G762" s="58" t="s">
        <v>3319</v>
      </c>
      <c r="H762" s="58" t="s">
        <v>2158</v>
      </c>
      <c r="I762" s="204" t="s">
        <v>22</v>
      </c>
      <c r="J762" s="237">
        <v>1</v>
      </c>
      <c r="K762" s="58">
        <v>0</v>
      </c>
      <c r="L762" s="58">
        <v>176</v>
      </c>
      <c r="M762" s="58">
        <v>3.2</v>
      </c>
    </row>
    <row r="763" s="58" customFormat="1" ht="55.2" spans="1:13">
      <c r="A763" s="58" t="s">
        <v>3214</v>
      </c>
      <c r="B763" s="200">
        <v>762</v>
      </c>
      <c r="C763" s="204" t="s">
        <v>16</v>
      </c>
      <c r="D763" s="58" t="s">
        <v>53</v>
      </c>
      <c r="E763" s="42" t="s">
        <v>2511</v>
      </c>
      <c r="F763" s="58" t="s">
        <v>304</v>
      </c>
      <c r="G763" s="58" t="s">
        <v>2748</v>
      </c>
      <c r="H763" s="58" t="s">
        <v>2158</v>
      </c>
      <c r="I763" s="204" t="s">
        <v>22</v>
      </c>
      <c r="J763" s="237">
        <v>1</v>
      </c>
      <c r="K763" s="58">
        <f>J763</f>
        <v>1</v>
      </c>
      <c r="L763" s="58">
        <v>3</v>
      </c>
      <c r="M763" s="58">
        <v>3.2</v>
      </c>
    </row>
    <row r="764" s="58" customFormat="1" ht="55.2" spans="1:13">
      <c r="A764" s="58" t="s">
        <v>3214</v>
      </c>
      <c r="B764" s="200">
        <v>763</v>
      </c>
      <c r="C764" s="204" t="s">
        <v>16</v>
      </c>
      <c r="D764" s="58" t="s">
        <v>53</v>
      </c>
      <c r="E764" s="42" t="s">
        <v>2511</v>
      </c>
      <c r="F764" s="58" t="s">
        <v>304</v>
      </c>
      <c r="G764" s="58" t="s">
        <v>3320</v>
      </c>
      <c r="H764" s="58" t="s">
        <v>2158</v>
      </c>
      <c r="I764" s="204" t="s">
        <v>22</v>
      </c>
      <c r="J764" s="237">
        <v>1</v>
      </c>
      <c r="K764" s="58">
        <v>0</v>
      </c>
      <c r="L764" s="58">
        <v>837</v>
      </c>
      <c r="M764" s="58">
        <v>3.2</v>
      </c>
    </row>
    <row r="765" s="58" customFormat="1" ht="55.2" spans="1:13">
      <c r="A765" s="58" t="s">
        <v>3214</v>
      </c>
      <c r="B765" s="200">
        <v>764</v>
      </c>
      <c r="C765" s="204" t="s">
        <v>16</v>
      </c>
      <c r="D765" s="58" t="s">
        <v>171</v>
      </c>
      <c r="E765" s="42" t="s">
        <v>2511</v>
      </c>
      <c r="F765" s="58" t="s">
        <v>172</v>
      </c>
      <c r="G765" s="58" t="s">
        <v>3305</v>
      </c>
      <c r="H765" s="58" t="s">
        <v>1711</v>
      </c>
      <c r="I765" s="204" t="s">
        <v>22</v>
      </c>
      <c r="J765" s="237">
        <v>2</v>
      </c>
      <c r="K765" s="217">
        <v>0</v>
      </c>
      <c r="L765" s="58">
        <v>0.1</v>
      </c>
      <c r="M765" s="58">
        <v>3.2</v>
      </c>
    </row>
    <row r="766" s="58" customFormat="1" ht="55.2" spans="1:13">
      <c r="A766" s="58" t="s">
        <v>3214</v>
      </c>
      <c r="B766" s="200">
        <v>765</v>
      </c>
      <c r="C766" s="204" t="s">
        <v>16</v>
      </c>
      <c r="D766" s="58" t="s">
        <v>171</v>
      </c>
      <c r="E766" s="42" t="s">
        <v>2511</v>
      </c>
      <c r="F766" s="58" t="s">
        <v>172</v>
      </c>
      <c r="G766" s="58" t="s">
        <v>3269</v>
      </c>
      <c r="H766" s="58" t="s">
        <v>1711</v>
      </c>
      <c r="I766" s="204" t="s">
        <v>22</v>
      </c>
      <c r="J766" s="237">
        <v>7</v>
      </c>
      <c r="K766" s="217">
        <v>0</v>
      </c>
      <c r="L766" s="58">
        <v>1</v>
      </c>
      <c r="M766" s="58">
        <v>3.2</v>
      </c>
    </row>
    <row r="767" s="58" customFormat="1" ht="41.4" spans="1:13">
      <c r="A767" s="58" t="s">
        <v>3214</v>
      </c>
      <c r="B767" s="200">
        <v>766</v>
      </c>
      <c r="C767" s="204" t="s">
        <v>16</v>
      </c>
      <c r="D767" s="58" t="s">
        <v>53</v>
      </c>
      <c r="E767" s="42" t="s">
        <v>2511</v>
      </c>
      <c r="F767" s="58" t="s">
        <v>236</v>
      </c>
      <c r="G767" s="58" t="s">
        <v>3321</v>
      </c>
      <c r="H767" s="58" t="s">
        <v>2166</v>
      </c>
      <c r="I767" s="204" t="s">
        <v>22</v>
      </c>
      <c r="J767" s="237">
        <v>1</v>
      </c>
      <c r="K767" s="58">
        <v>0</v>
      </c>
      <c r="L767" s="58">
        <v>1</v>
      </c>
      <c r="M767" s="58">
        <v>3.2</v>
      </c>
    </row>
    <row r="768" s="58" customFormat="1" ht="41.4" spans="1:13">
      <c r="A768" s="58" t="s">
        <v>3214</v>
      </c>
      <c r="B768" s="200">
        <v>767</v>
      </c>
      <c r="C768" s="204" t="s">
        <v>16</v>
      </c>
      <c r="D768" s="58" t="s">
        <v>322</v>
      </c>
      <c r="E768" s="42" t="s">
        <v>2511</v>
      </c>
      <c r="F768" s="58" t="s">
        <v>323</v>
      </c>
      <c r="G768" s="58" t="s">
        <v>2622</v>
      </c>
      <c r="H768" s="58" t="s">
        <v>2162</v>
      </c>
      <c r="I768" s="58" t="s">
        <v>2124</v>
      </c>
      <c r="J768" s="58">
        <v>0.1</v>
      </c>
      <c r="K768" s="58">
        <f t="shared" ref="K768:K771" si="86">J768</f>
        <v>0.1</v>
      </c>
      <c r="L768" s="58">
        <v>1</v>
      </c>
      <c r="M768" s="58">
        <v>3.2</v>
      </c>
    </row>
    <row r="769" s="58" customFormat="1" ht="41.4" spans="1:13">
      <c r="A769" s="58" t="s">
        <v>3214</v>
      </c>
      <c r="B769" s="200">
        <v>768</v>
      </c>
      <c r="C769" s="204" t="s">
        <v>16</v>
      </c>
      <c r="D769" s="58" t="s">
        <v>322</v>
      </c>
      <c r="E769" s="42" t="s">
        <v>2511</v>
      </c>
      <c r="F769" s="58" t="s">
        <v>323</v>
      </c>
      <c r="G769" s="58" t="s">
        <v>3311</v>
      </c>
      <c r="H769" s="58" t="s">
        <v>2162</v>
      </c>
      <c r="I769" s="58" t="s">
        <v>2124</v>
      </c>
      <c r="J769" s="58">
        <v>0.8</v>
      </c>
      <c r="K769" s="58">
        <v>0</v>
      </c>
      <c r="L769" s="58">
        <v>518</v>
      </c>
      <c r="M769" s="58">
        <v>3.2</v>
      </c>
    </row>
    <row r="770" s="58" customFormat="1" ht="55.2" spans="1:13">
      <c r="A770" s="58" t="s">
        <v>3214</v>
      </c>
      <c r="B770" s="200">
        <v>769</v>
      </c>
      <c r="C770" s="204" t="s">
        <v>16</v>
      </c>
      <c r="D770" s="58" t="s">
        <v>353</v>
      </c>
      <c r="E770" s="42" t="s">
        <v>2511</v>
      </c>
      <c r="F770" s="58" t="s">
        <v>375</v>
      </c>
      <c r="G770" s="58" t="s">
        <v>3322</v>
      </c>
      <c r="H770" s="58" t="s">
        <v>482</v>
      </c>
      <c r="I770" s="204" t="s">
        <v>22</v>
      </c>
      <c r="J770" s="237">
        <v>2</v>
      </c>
      <c r="K770" s="58">
        <f t="shared" si="86"/>
        <v>2</v>
      </c>
      <c r="L770" s="58">
        <v>74</v>
      </c>
      <c r="M770" s="58">
        <v>3.2</v>
      </c>
    </row>
    <row r="771" s="58" customFormat="1" ht="69" spans="1:13">
      <c r="A771" s="58" t="s">
        <v>3214</v>
      </c>
      <c r="B771" s="200">
        <v>770</v>
      </c>
      <c r="C771" s="204" t="s">
        <v>16</v>
      </c>
      <c r="D771" s="58" t="s">
        <v>353</v>
      </c>
      <c r="E771" s="42" t="s">
        <v>2511</v>
      </c>
      <c r="F771" s="58" t="s">
        <v>391</v>
      </c>
      <c r="G771" s="58" t="s">
        <v>3323</v>
      </c>
      <c r="H771" s="58" t="s">
        <v>482</v>
      </c>
      <c r="I771" s="204" t="s">
        <v>22</v>
      </c>
      <c r="J771" s="237">
        <v>1</v>
      </c>
      <c r="K771" s="58">
        <f t="shared" si="86"/>
        <v>1</v>
      </c>
      <c r="L771" s="58">
        <v>38</v>
      </c>
      <c r="M771" s="58">
        <v>3.2</v>
      </c>
    </row>
    <row r="772" s="58" customFormat="1" ht="55.2" spans="1:13">
      <c r="A772" s="58" t="s">
        <v>3214</v>
      </c>
      <c r="B772" s="200">
        <v>771</v>
      </c>
      <c r="C772" s="204" t="s">
        <v>16</v>
      </c>
      <c r="D772" s="58" t="s">
        <v>53</v>
      </c>
      <c r="E772" s="42" t="s">
        <v>2511</v>
      </c>
      <c r="F772" s="58" t="s">
        <v>236</v>
      </c>
      <c r="G772" s="58" t="s">
        <v>3324</v>
      </c>
      <c r="H772" s="58" t="s">
        <v>2166</v>
      </c>
      <c r="I772" s="204" t="s">
        <v>22</v>
      </c>
      <c r="J772" s="237">
        <v>1</v>
      </c>
      <c r="K772" s="58">
        <v>0</v>
      </c>
      <c r="L772" s="58">
        <v>15</v>
      </c>
      <c r="M772" s="58">
        <v>3.2</v>
      </c>
    </row>
    <row r="773" s="58" customFormat="1" ht="69" spans="1:13">
      <c r="A773" s="58" t="s">
        <v>3214</v>
      </c>
      <c r="B773" s="200">
        <v>772</v>
      </c>
      <c r="C773" s="204" t="s">
        <v>16</v>
      </c>
      <c r="D773" s="58" t="s">
        <v>171</v>
      </c>
      <c r="E773" s="42" t="s">
        <v>2511</v>
      </c>
      <c r="F773" s="58" t="s">
        <v>172</v>
      </c>
      <c r="G773" s="58" t="s">
        <v>2597</v>
      </c>
      <c r="H773" s="58" t="s">
        <v>1809</v>
      </c>
      <c r="I773" s="204" t="s">
        <v>22</v>
      </c>
      <c r="J773" s="237">
        <v>2</v>
      </c>
      <c r="K773" s="217">
        <v>0</v>
      </c>
      <c r="L773" s="58">
        <v>0.44</v>
      </c>
      <c r="M773" s="58">
        <v>3.2</v>
      </c>
    </row>
    <row r="774" s="58" customFormat="1" ht="41.4" spans="1:13">
      <c r="A774" s="58" t="s">
        <v>3214</v>
      </c>
      <c r="B774" s="200">
        <v>773</v>
      </c>
      <c r="C774" s="204" t="s">
        <v>16</v>
      </c>
      <c r="D774" s="58" t="s">
        <v>53</v>
      </c>
      <c r="E774" s="42" t="s">
        <v>2511</v>
      </c>
      <c r="F774" s="58" t="s">
        <v>289</v>
      </c>
      <c r="G774" s="58" t="s">
        <v>3317</v>
      </c>
      <c r="H774" s="58" t="s">
        <v>2580</v>
      </c>
      <c r="I774" s="204" t="s">
        <v>22</v>
      </c>
      <c r="J774" s="237">
        <v>1</v>
      </c>
      <c r="K774" s="58">
        <f t="shared" ref="K774:K779" si="87">J774</f>
        <v>1</v>
      </c>
      <c r="L774" s="58">
        <v>3</v>
      </c>
      <c r="M774" s="58">
        <v>3.2</v>
      </c>
    </row>
    <row r="775" s="58" customFormat="1" ht="41.4" spans="1:13">
      <c r="A775" s="58" t="s">
        <v>3214</v>
      </c>
      <c r="B775" s="200">
        <v>774</v>
      </c>
      <c r="C775" s="204" t="s">
        <v>16</v>
      </c>
      <c r="D775" s="204" t="s">
        <v>89</v>
      </c>
      <c r="E775" s="42" t="s">
        <v>2511</v>
      </c>
      <c r="F775" s="58" t="s">
        <v>114</v>
      </c>
      <c r="G775" s="58" t="s">
        <v>2733</v>
      </c>
      <c r="H775" s="58" t="s">
        <v>2166</v>
      </c>
      <c r="I775" s="42" t="s">
        <v>22</v>
      </c>
      <c r="J775" s="237">
        <v>1</v>
      </c>
      <c r="K775" s="217">
        <v>0</v>
      </c>
      <c r="L775" s="58">
        <v>4</v>
      </c>
      <c r="M775" s="58">
        <v>3.2</v>
      </c>
    </row>
    <row r="776" s="58" customFormat="1" ht="41.4" spans="1:13">
      <c r="A776" s="58" t="s">
        <v>3214</v>
      </c>
      <c r="B776" s="200">
        <v>775</v>
      </c>
      <c r="C776" s="204" t="s">
        <v>16</v>
      </c>
      <c r="D776" s="204" t="s">
        <v>89</v>
      </c>
      <c r="E776" s="42" t="s">
        <v>2511</v>
      </c>
      <c r="F776" s="58" t="s">
        <v>90</v>
      </c>
      <c r="G776" s="58" t="s">
        <v>2599</v>
      </c>
      <c r="H776" s="58" t="s">
        <v>2166</v>
      </c>
      <c r="I776" s="42" t="s">
        <v>22</v>
      </c>
      <c r="J776" s="237">
        <v>1</v>
      </c>
      <c r="K776" s="217">
        <v>0</v>
      </c>
      <c r="L776" s="58">
        <v>4</v>
      </c>
      <c r="M776" s="58">
        <v>3.2</v>
      </c>
    </row>
    <row r="777" s="58" customFormat="1" ht="41.4" spans="1:13">
      <c r="A777" s="58" t="s">
        <v>3214</v>
      </c>
      <c r="B777" s="200">
        <v>776</v>
      </c>
      <c r="C777" s="204" t="s">
        <v>16</v>
      </c>
      <c r="D777" s="204" t="s">
        <v>89</v>
      </c>
      <c r="E777" s="42" t="s">
        <v>2511</v>
      </c>
      <c r="F777" s="58" t="s">
        <v>114</v>
      </c>
      <c r="G777" s="58" t="s">
        <v>2760</v>
      </c>
      <c r="H777" s="58" t="s">
        <v>2166</v>
      </c>
      <c r="I777" s="42" t="s">
        <v>22</v>
      </c>
      <c r="J777" s="237">
        <v>2</v>
      </c>
      <c r="K777" s="217">
        <v>0</v>
      </c>
      <c r="L777" s="58">
        <v>155</v>
      </c>
      <c r="M777" s="58">
        <v>3.2</v>
      </c>
    </row>
    <row r="778" s="58" customFormat="1" ht="55.2" spans="1:13">
      <c r="A778" s="58" t="s">
        <v>3214</v>
      </c>
      <c r="B778" s="200">
        <v>777</v>
      </c>
      <c r="C778" s="204" t="s">
        <v>16</v>
      </c>
      <c r="D778" s="58" t="s">
        <v>53</v>
      </c>
      <c r="E778" s="42" t="s">
        <v>2511</v>
      </c>
      <c r="F778" s="58" t="s">
        <v>55</v>
      </c>
      <c r="G778" s="58" t="s">
        <v>2747</v>
      </c>
      <c r="H778" s="58" t="s">
        <v>2158</v>
      </c>
      <c r="I778" s="204" t="s">
        <v>22</v>
      </c>
      <c r="J778" s="237">
        <v>4</v>
      </c>
      <c r="K778" s="58">
        <f t="shared" si="87"/>
        <v>4</v>
      </c>
      <c r="L778" s="58">
        <v>8</v>
      </c>
      <c r="M778" s="58">
        <v>3.2</v>
      </c>
    </row>
    <row r="779" s="58" customFormat="1" ht="55.2" spans="1:13">
      <c r="A779" s="58" t="s">
        <v>3214</v>
      </c>
      <c r="B779" s="200">
        <v>778</v>
      </c>
      <c r="C779" s="204" t="s">
        <v>16</v>
      </c>
      <c r="D779" s="58" t="s">
        <v>53</v>
      </c>
      <c r="E779" s="42" t="s">
        <v>2511</v>
      </c>
      <c r="F779" s="58" t="s">
        <v>304</v>
      </c>
      <c r="G779" s="58" t="s">
        <v>2748</v>
      </c>
      <c r="H779" s="58" t="s">
        <v>2158</v>
      </c>
      <c r="I779" s="204" t="s">
        <v>22</v>
      </c>
      <c r="J779" s="237">
        <v>1</v>
      </c>
      <c r="K779" s="58">
        <f t="shared" si="87"/>
        <v>1</v>
      </c>
      <c r="L779" s="58">
        <v>3</v>
      </c>
      <c r="M779" s="58">
        <v>3.2</v>
      </c>
    </row>
    <row r="780" s="58" customFormat="1" ht="55.2" spans="1:13">
      <c r="A780" s="58" t="s">
        <v>3214</v>
      </c>
      <c r="B780" s="200">
        <v>779</v>
      </c>
      <c r="C780" s="204" t="s">
        <v>16</v>
      </c>
      <c r="D780" s="58" t="s">
        <v>171</v>
      </c>
      <c r="E780" s="42" t="s">
        <v>2511</v>
      </c>
      <c r="F780" s="58" t="s">
        <v>172</v>
      </c>
      <c r="G780" s="58" t="s">
        <v>3305</v>
      </c>
      <c r="H780" s="58" t="s">
        <v>1711</v>
      </c>
      <c r="I780" s="204" t="s">
        <v>22</v>
      </c>
      <c r="J780" s="237">
        <v>2</v>
      </c>
      <c r="K780" s="217">
        <v>0</v>
      </c>
      <c r="L780" s="58">
        <v>0.1</v>
      </c>
      <c r="M780" s="58">
        <v>3.2</v>
      </c>
    </row>
    <row r="781" s="58" customFormat="1" ht="55.2" spans="1:13">
      <c r="A781" s="58" t="s">
        <v>3214</v>
      </c>
      <c r="B781" s="200">
        <v>780</v>
      </c>
      <c r="C781" s="204" t="s">
        <v>16</v>
      </c>
      <c r="D781" s="58" t="s">
        <v>171</v>
      </c>
      <c r="E781" s="42" t="s">
        <v>2511</v>
      </c>
      <c r="F781" s="58" t="s">
        <v>172</v>
      </c>
      <c r="G781" s="58" t="s">
        <v>3269</v>
      </c>
      <c r="H781" s="58" t="s">
        <v>1711</v>
      </c>
      <c r="I781" s="204" t="s">
        <v>22</v>
      </c>
      <c r="J781" s="237">
        <v>7</v>
      </c>
      <c r="K781" s="217">
        <v>0</v>
      </c>
      <c r="L781" s="58">
        <v>1</v>
      </c>
      <c r="M781" s="58">
        <v>3.2</v>
      </c>
    </row>
    <row r="782" s="58" customFormat="1" ht="41.4" spans="1:13">
      <c r="A782" s="58" t="s">
        <v>3214</v>
      </c>
      <c r="B782" s="200">
        <v>781</v>
      </c>
      <c r="C782" s="204" t="s">
        <v>16</v>
      </c>
      <c r="D782" s="58" t="s">
        <v>53</v>
      </c>
      <c r="E782" s="42" t="s">
        <v>2511</v>
      </c>
      <c r="F782" s="58" t="s">
        <v>236</v>
      </c>
      <c r="G782" s="58" t="s">
        <v>3325</v>
      </c>
      <c r="H782" s="58" t="s">
        <v>2166</v>
      </c>
      <c r="I782" s="204" t="s">
        <v>22</v>
      </c>
      <c r="J782" s="237">
        <v>1</v>
      </c>
      <c r="K782" s="74">
        <f>(CEILING(J782*0.2,1))*1</f>
        <v>1</v>
      </c>
      <c r="L782" s="58">
        <v>1</v>
      </c>
      <c r="M782" s="58">
        <v>3.2</v>
      </c>
    </row>
    <row r="783" s="58" customFormat="1" ht="41.4" spans="1:13">
      <c r="A783" s="58" t="s">
        <v>3214</v>
      </c>
      <c r="B783" s="200">
        <v>782</v>
      </c>
      <c r="C783" s="204" t="s">
        <v>16</v>
      </c>
      <c r="D783" s="58" t="s">
        <v>53</v>
      </c>
      <c r="E783" s="42" t="s">
        <v>2511</v>
      </c>
      <c r="F783" s="58" t="s">
        <v>236</v>
      </c>
      <c r="G783" s="58" t="s">
        <v>3326</v>
      </c>
      <c r="H783" s="58" t="s">
        <v>2166</v>
      </c>
      <c r="I783" s="204" t="s">
        <v>22</v>
      </c>
      <c r="J783" s="237">
        <v>1</v>
      </c>
      <c r="K783" s="58">
        <v>0</v>
      </c>
      <c r="L783" s="58">
        <v>1</v>
      </c>
      <c r="M783" s="58">
        <v>3.2</v>
      </c>
    </row>
    <row r="784" s="58" customFormat="1" ht="41.4" spans="1:13">
      <c r="A784" s="58" t="s">
        <v>3214</v>
      </c>
      <c r="B784" s="200">
        <v>783</v>
      </c>
      <c r="C784" s="204" t="s">
        <v>16</v>
      </c>
      <c r="D784" s="58" t="s">
        <v>322</v>
      </c>
      <c r="E784" s="42" t="s">
        <v>2511</v>
      </c>
      <c r="F784" s="58" t="s">
        <v>323</v>
      </c>
      <c r="G784" s="58" t="s">
        <v>2622</v>
      </c>
      <c r="H784" s="58" t="s">
        <v>2162</v>
      </c>
      <c r="I784" s="58" t="s">
        <v>2124</v>
      </c>
      <c r="J784" s="58">
        <v>0.1</v>
      </c>
      <c r="K784" s="58">
        <f t="shared" ref="K784:K787" si="88">J784</f>
        <v>0.1</v>
      </c>
      <c r="L784" s="58">
        <v>1</v>
      </c>
      <c r="M784" s="58">
        <v>3.2</v>
      </c>
    </row>
    <row r="785" s="58" customFormat="1" ht="41.4" spans="1:13">
      <c r="A785" s="58" t="s">
        <v>3214</v>
      </c>
      <c r="B785" s="200">
        <v>784</v>
      </c>
      <c r="C785" s="204" t="s">
        <v>16</v>
      </c>
      <c r="D785" s="58" t="s">
        <v>322</v>
      </c>
      <c r="E785" s="42" t="s">
        <v>2511</v>
      </c>
      <c r="F785" s="58" t="s">
        <v>323</v>
      </c>
      <c r="G785" s="58" t="s">
        <v>3327</v>
      </c>
      <c r="H785" s="58" t="s">
        <v>2162</v>
      </c>
      <c r="I785" s="58" t="s">
        <v>2124</v>
      </c>
      <c r="J785" s="58">
        <v>0.67</v>
      </c>
      <c r="K785" s="58">
        <v>0</v>
      </c>
      <c r="L785" s="58">
        <v>189</v>
      </c>
      <c r="M785" s="58">
        <v>3.2</v>
      </c>
    </row>
    <row r="786" s="58" customFormat="1" ht="55.2" spans="1:13">
      <c r="A786" s="58" t="s">
        <v>3214</v>
      </c>
      <c r="B786" s="200">
        <v>785</v>
      </c>
      <c r="C786" s="204" t="s">
        <v>16</v>
      </c>
      <c r="D786" s="58" t="s">
        <v>353</v>
      </c>
      <c r="E786" s="42" t="s">
        <v>2511</v>
      </c>
      <c r="F786" s="58" t="s">
        <v>375</v>
      </c>
      <c r="G786" s="58" t="s">
        <v>3322</v>
      </c>
      <c r="H786" s="58" t="s">
        <v>482</v>
      </c>
      <c r="I786" s="204" t="s">
        <v>22</v>
      </c>
      <c r="J786" s="237">
        <v>2</v>
      </c>
      <c r="K786" s="58">
        <f t="shared" si="88"/>
        <v>2</v>
      </c>
      <c r="L786" s="58">
        <v>74</v>
      </c>
      <c r="M786" s="58">
        <v>3.2</v>
      </c>
    </row>
    <row r="787" s="58" customFormat="1" ht="69" spans="1:13">
      <c r="A787" s="58" t="s">
        <v>3214</v>
      </c>
      <c r="B787" s="200">
        <v>786</v>
      </c>
      <c r="C787" s="204" t="s">
        <v>16</v>
      </c>
      <c r="D787" s="58" t="s">
        <v>353</v>
      </c>
      <c r="E787" s="42" t="s">
        <v>2511</v>
      </c>
      <c r="F787" s="58" t="s">
        <v>391</v>
      </c>
      <c r="G787" s="58" t="s">
        <v>3323</v>
      </c>
      <c r="H787" s="58" t="s">
        <v>482</v>
      </c>
      <c r="I787" s="204" t="s">
        <v>22</v>
      </c>
      <c r="J787" s="237">
        <v>1</v>
      </c>
      <c r="K787" s="58">
        <f t="shared" si="88"/>
        <v>1</v>
      </c>
      <c r="L787" s="58">
        <v>38</v>
      </c>
      <c r="M787" s="58">
        <v>3.2</v>
      </c>
    </row>
    <row r="788" s="58" customFormat="1" ht="41.4" spans="1:13">
      <c r="A788" s="58" t="s">
        <v>3214</v>
      </c>
      <c r="B788" s="200">
        <v>787</v>
      </c>
      <c r="C788" s="204" t="s">
        <v>16</v>
      </c>
      <c r="D788" s="204" t="s">
        <v>89</v>
      </c>
      <c r="E788" s="42" t="s">
        <v>2511</v>
      </c>
      <c r="F788" s="58" t="s">
        <v>90</v>
      </c>
      <c r="G788" s="58" t="s">
        <v>2618</v>
      </c>
      <c r="H788" s="58" t="s">
        <v>2166</v>
      </c>
      <c r="I788" s="42" t="s">
        <v>22</v>
      </c>
      <c r="J788" s="237">
        <v>1</v>
      </c>
      <c r="K788" s="217">
        <v>0</v>
      </c>
      <c r="L788" s="58">
        <v>10</v>
      </c>
      <c r="M788" s="58">
        <v>3.2</v>
      </c>
    </row>
    <row r="789" s="58" customFormat="1" ht="69" spans="1:13">
      <c r="A789" s="58" t="s">
        <v>3214</v>
      </c>
      <c r="B789" s="200">
        <v>788</v>
      </c>
      <c r="C789" s="204" t="s">
        <v>16</v>
      </c>
      <c r="D789" s="204" t="s">
        <v>89</v>
      </c>
      <c r="E789" s="42" t="s">
        <v>2511</v>
      </c>
      <c r="F789" s="58" t="s">
        <v>114</v>
      </c>
      <c r="G789" s="58" t="s">
        <v>2746</v>
      </c>
      <c r="H789" s="58" t="s">
        <v>2166</v>
      </c>
      <c r="I789" s="42" t="s">
        <v>22</v>
      </c>
      <c r="J789" s="237">
        <v>2</v>
      </c>
      <c r="K789" s="217">
        <v>0</v>
      </c>
      <c r="L789" s="58">
        <v>23</v>
      </c>
      <c r="M789" s="58">
        <v>3.2</v>
      </c>
    </row>
    <row r="790" s="58" customFormat="1" ht="55.2" spans="1:13">
      <c r="A790" s="58" t="s">
        <v>3214</v>
      </c>
      <c r="B790" s="200">
        <v>789</v>
      </c>
      <c r="C790" s="204" t="s">
        <v>16</v>
      </c>
      <c r="D790" s="58" t="s">
        <v>53</v>
      </c>
      <c r="E790" s="42" t="s">
        <v>2511</v>
      </c>
      <c r="F790" s="58" t="s">
        <v>55</v>
      </c>
      <c r="G790" s="58" t="s">
        <v>2747</v>
      </c>
      <c r="H790" s="58" t="s">
        <v>2158</v>
      </c>
      <c r="I790" s="204" t="s">
        <v>22</v>
      </c>
      <c r="J790" s="237">
        <v>2</v>
      </c>
      <c r="K790" s="58">
        <f>J790</f>
        <v>2</v>
      </c>
      <c r="L790" s="58">
        <v>4</v>
      </c>
      <c r="M790" s="58">
        <v>3.2</v>
      </c>
    </row>
    <row r="791" s="58" customFormat="1" ht="55.2" spans="1:13">
      <c r="A791" s="58" t="s">
        <v>3214</v>
      </c>
      <c r="B791" s="200">
        <v>790</v>
      </c>
      <c r="C791" s="204" t="s">
        <v>16</v>
      </c>
      <c r="D791" s="58" t="s">
        <v>171</v>
      </c>
      <c r="E791" s="42" t="s">
        <v>2511</v>
      </c>
      <c r="F791" s="58" t="s">
        <v>172</v>
      </c>
      <c r="G791" s="58" t="s">
        <v>3328</v>
      </c>
      <c r="H791" s="58" t="s">
        <v>1711</v>
      </c>
      <c r="I791" s="204" t="s">
        <v>22</v>
      </c>
      <c r="J791" s="237">
        <v>5</v>
      </c>
      <c r="K791" s="217">
        <v>0</v>
      </c>
      <c r="L791" s="58">
        <v>18</v>
      </c>
      <c r="M791" s="58">
        <v>3.2</v>
      </c>
    </row>
    <row r="792" s="58" customFormat="1" ht="55.2" spans="1:13">
      <c r="A792" s="58" t="s">
        <v>3214</v>
      </c>
      <c r="B792" s="200">
        <v>791</v>
      </c>
      <c r="C792" s="204" t="s">
        <v>16</v>
      </c>
      <c r="D792" s="58" t="s">
        <v>171</v>
      </c>
      <c r="E792" s="42" t="s">
        <v>2511</v>
      </c>
      <c r="F792" s="58" t="s">
        <v>172</v>
      </c>
      <c r="G792" s="58" t="s">
        <v>3269</v>
      </c>
      <c r="H792" s="58" t="s">
        <v>1711</v>
      </c>
      <c r="I792" s="204" t="s">
        <v>22</v>
      </c>
      <c r="J792" s="237">
        <v>4</v>
      </c>
      <c r="K792" s="217">
        <v>0</v>
      </c>
      <c r="L792" s="58">
        <v>0.44</v>
      </c>
      <c r="M792" s="58">
        <v>3.2</v>
      </c>
    </row>
    <row r="793" s="58" customFormat="1" ht="41.4" spans="1:13">
      <c r="A793" s="58" t="s">
        <v>3214</v>
      </c>
      <c r="B793" s="200">
        <v>792</v>
      </c>
      <c r="C793" s="204" t="s">
        <v>16</v>
      </c>
      <c r="D793" s="58" t="s">
        <v>53</v>
      </c>
      <c r="E793" s="42" t="s">
        <v>2511</v>
      </c>
      <c r="F793" s="58" t="s">
        <v>236</v>
      </c>
      <c r="G793" s="58" t="s">
        <v>2751</v>
      </c>
      <c r="H793" s="58" t="s">
        <v>2166</v>
      </c>
      <c r="I793" s="204" t="s">
        <v>22</v>
      </c>
      <c r="J793" s="237">
        <v>4</v>
      </c>
      <c r="K793" s="58">
        <v>0</v>
      </c>
      <c r="L793" s="58">
        <v>3</v>
      </c>
      <c r="M793" s="58">
        <v>3.2</v>
      </c>
    </row>
    <row r="794" s="58" customFormat="1" ht="69" spans="1:13">
      <c r="A794" s="58" t="s">
        <v>3214</v>
      </c>
      <c r="B794" s="200">
        <v>793</v>
      </c>
      <c r="C794" s="204" t="s">
        <v>16</v>
      </c>
      <c r="D794" s="58" t="s">
        <v>353</v>
      </c>
      <c r="E794" s="42" t="s">
        <v>2511</v>
      </c>
      <c r="F794" s="58" t="s">
        <v>370</v>
      </c>
      <c r="G794" s="58" t="s">
        <v>3329</v>
      </c>
      <c r="H794" s="58" t="s">
        <v>2574</v>
      </c>
      <c r="I794" s="204" t="s">
        <v>22</v>
      </c>
      <c r="J794" s="237">
        <v>1</v>
      </c>
      <c r="K794" s="58">
        <f>J794</f>
        <v>1</v>
      </c>
      <c r="L794" s="58">
        <v>87</v>
      </c>
      <c r="M794" s="58">
        <v>3.2</v>
      </c>
    </row>
    <row r="795" s="58" customFormat="1" ht="41.4" spans="1:13">
      <c r="A795" s="58" t="s">
        <v>3214</v>
      </c>
      <c r="B795" s="200">
        <v>794</v>
      </c>
      <c r="C795" s="204" t="s">
        <v>16</v>
      </c>
      <c r="D795" s="58" t="s">
        <v>53</v>
      </c>
      <c r="E795" s="42" t="s">
        <v>2511</v>
      </c>
      <c r="F795" s="58" t="s">
        <v>236</v>
      </c>
      <c r="G795" s="58" t="s">
        <v>2751</v>
      </c>
      <c r="H795" s="58" t="s">
        <v>2166</v>
      </c>
      <c r="I795" s="204" t="s">
        <v>22</v>
      </c>
      <c r="J795" s="237">
        <v>1</v>
      </c>
      <c r="K795" s="58">
        <v>0</v>
      </c>
      <c r="L795" s="58">
        <v>1</v>
      </c>
      <c r="M795" s="58">
        <v>3.2</v>
      </c>
    </row>
    <row r="796" s="58" customFormat="1" ht="41.4" spans="1:13">
      <c r="A796" s="58" t="s">
        <v>3214</v>
      </c>
      <c r="B796" s="200">
        <v>795</v>
      </c>
      <c r="C796" s="204" t="s">
        <v>16</v>
      </c>
      <c r="D796" s="58" t="s">
        <v>53</v>
      </c>
      <c r="E796" s="42" t="s">
        <v>2511</v>
      </c>
      <c r="F796" s="58" t="s">
        <v>55</v>
      </c>
      <c r="G796" s="58" t="s">
        <v>3330</v>
      </c>
      <c r="H796" s="58" t="s">
        <v>2158</v>
      </c>
      <c r="I796" s="204" t="s">
        <v>22</v>
      </c>
      <c r="J796" s="237">
        <v>3</v>
      </c>
      <c r="K796" s="58">
        <v>0</v>
      </c>
      <c r="L796" s="58">
        <v>174</v>
      </c>
      <c r="M796" s="58">
        <v>3.2</v>
      </c>
    </row>
    <row r="797" s="58" customFormat="1" ht="55.2" spans="1:13">
      <c r="A797" s="58" t="s">
        <v>3214</v>
      </c>
      <c r="B797" s="200">
        <v>796</v>
      </c>
      <c r="C797" s="204" t="s">
        <v>16</v>
      </c>
      <c r="D797" s="58" t="s">
        <v>53</v>
      </c>
      <c r="E797" s="42" t="s">
        <v>2511</v>
      </c>
      <c r="F797" s="58" t="s">
        <v>55</v>
      </c>
      <c r="G797" s="58" t="s">
        <v>3331</v>
      </c>
      <c r="H797" s="58" t="s">
        <v>2158</v>
      </c>
      <c r="I797" s="204" t="s">
        <v>22</v>
      </c>
      <c r="J797" s="237">
        <v>1</v>
      </c>
      <c r="K797" s="58">
        <v>0</v>
      </c>
      <c r="L797" s="58">
        <v>30</v>
      </c>
      <c r="M797" s="58">
        <v>3.2</v>
      </c>
    </row>
    <row r="798" s="58" customFormat="1" ht="41.4" spans="1:13">
      <c r="A798" s="58" t="s">
        <v>3214</v>
      </c>
      <c r="B798" s="200">
        <v>797</v>
      </c>
      <c r="C798" s="204" t="s">
        <v>16</v>
      </c>
      <c r="D798" s="58" t="s">
        <v>322</v>
      </c>
      <c r="E798" s="42" t="s">
        <v>2511</v>
      </c>
      <c r="F798" s="58" t="s">
        <v>323</v>
      </c>
      <c r="G798" s="58" t="s">
        <v>3332</v>
      </c>
      <c r="H798" s="58" t="s">
        <v>2162</v>
      </c>
      <c r="I798" s="58" t="s">
        <v>2124</v>
      </c>
      <c r="J798" s="58">
        <v>9.2</v>
      </c>
      <c r="K798" s="58">
        <v>0</v>
      </c>
      <c r="L798" s="58">
        <v>730</v>
      </c>
      <c r="M798" s="58">
        <v>3.2</v>
      </c>
    </row>
    <row r="799" s="58" customFormat="1" ht="41.4" spans="1:13">
      <c r="A799" s="58" t="s">
        <v>3214</v>
      </c>
      <c r="B799" s="200">
        <v>798</v>
      </c>
      <c r="C799" s="204" t="s">
        <v>16</v>
      </c>
      <c r="D799" s="58" t="s">
        <v>53</v>
      </c>
      <c r="E799" s="42" t="s">
        <v>2511</v>
      </c>
      <c r="F799" s="58" t="s">
        <v>289</v>
      </c>
      <c r="G799" s="58" t="s">
        <v>3317</v>
      </c>
      <c r="H799" s="58" t="s">
        <v>2580</v>
      </c>
      <c r="I799" s="204" t="s">
        <v>22</v>
      </c>
      <c r="J799" s="237">
        <v>1</v>
      </c>
      <c r="K799" s="58">
        <f>J799</f>
        <v>1</v>
      </c>
      <c r="L799" s="58">
        <v>3</v>
      </c>
      <c r="M799" s="58">
        <v>3.2</v>
      </c>
    </row>
    <row r="800" s="58" customFormat="1" ht="41.4" spans="1:13">
      <c r="A800" s="58" t="s">
        <v>3214</v>
      </c>
      <c r="B800" s="200">
        <v>799</v>
      </c>
      <c r="C800" s="204" t="s">
        <v>16</v>
      </c>
      <c r="D800" s="204" t="s">
        <v>89</v>
      </c>
      <c r="E800" s="42" t="s">
        <v>2511</v>
      </c>
      <c r="F800" s="58" t="s">
        <v>114</v>
      </c>
      <c r="G800" s="58" t="s">
        <v>2660</v>
      </c>
      <c r="H800" s="58" t="s">
        <v>2166</v>
      </c>
      <c r="I800" s="42" t="s">
        <v>22</v>
      </c>
      <c r="J800" s="237">
        <v>1</v>
      </c>
      <c r="K800" s="217">
        <v>0</v>
      </c>
      <c r="L800" s="58">
        <v>12</v>
      </c>
      <c r="M800" s="58">
        <v>3.2</v>
      </c>
    </row>
    <row r="801" s="58" customFormat="1" ht="41.4" spans="1:13">
      <c r="A801" s="58" t="s">
        <v>3214</v>
      </c>
      <c r="B801" s="200">
        <v>800</v>
      </c>
      <c r="C801" s="204" t="s">
        <v>16</v>
      </c>
      <c r="D801" s="204" t="s">
        <v>89</v>
      </c>
      <c r="E801" s="42" t="s">
        <v>2511</v>
      </c>
      <c r="F801" s="58" t="s">
        <v>114</v>
      </c>
      <c r="G801" s="58" t="s">
        <v>3309</v>
      </c>
      <c r="H801" s="58" t="s">
        <v>2166</v>
      </c>
      <c r="I801" s="42" t="s">
        <v>22</v>
      </c>
      <c r="J801" s="237">
        <v>1</v>
      </c>
      <c r="K801" s="217">
        <v>0</v>
      </c>
      <c r="L801" s="58">
        <v>984</v>
      </c>
      <c r="M801" s="58">
        <v>3.2</v>
      </c>
    </row>
    <row r="802" s="58" customFormat="1" ht="55.2" spans="1:13">
      <c r="A802" s="58" t="s">
        <v>3214</v>
      </c>
      <c r="B802" s="200">
        <v>801</v>
      </c>
      <c r="C802" s="204" t="s">
        <v>16</v>
      </c>
      <c r="D802" s="58" t="s">
        <v>53</v>
      </c>
      <c r="E802" s="42" t="s">
        <v>2511</v>
      </c>
      <c r="F802" s="58" t="s">
        <v>55</v>
      </c>
      <c r="G802" s="58" t="s">
        <v>3333</v>
      </c>
      <c r="H802" s="58" t="s">
        <v>2158</v>
      </c>
      <c r="I802" s="204" t="s">
        <v>22</v>
      </c>
      <c r="J802" s="237">
        <v>1</v>
      </c>
      <c r="K802" s="58">
        <v>0</v>
      </c>
      <c r="L802" s="58">
        <v>792</v>
      </c>
      <c r="M802" s="58">
        <v>3.2</v>
      </c>
    </row>
    <row r="803" s="58" customFormat="1" ht="55.2" spans="1:13">
      <c r="A803" s="58" t="s">
        <v>3214</v>
      </c>
      <c r="B803" s="200">
        <v>802</v>
      </c>
      <c r="C803" s="204" t="s">
        <v>16</v>
      </c>
      <c r="D803" s="58" t="s">
        <v>53</v>
      </c>
      <c r="E803" s="42" t="s">
        <v>2511</v>
      </c>
      <c r="F803" s="58" t="s">
        <v>55</v>
      </c>
      <c r="G803" s="58" t="s">
        <v>2832</v>
      </c>
      <c r="H803" s="58" t="s">
        <v>2158</v>
      </c>
      <c r="I803" s="204" t="s">
        <v>22</v>
      </c>
      <c r="J803" s="237">
        <v>2</v>
      </c>
      <c r="K803" s="58">
        <v>0</v>
      </c>
      <c r="L803" s="58">
        <v>2682</v>
      </c>
      <c r="M803" s="58">
        <v>3.2</v>
      </c>
    </row>
    <row r="804" s="58" customFormat="1" ht="55.2" spans="1:13">
      <c r="A804" s="58" t="s">
        <v>3214</v>
      </c>
      <c r="B804" s="200">
        <v>803</v>
      </c>
      <c r="C804" s="204" t="s">
        <v>16</v>
      </c>
      <c r="D804" s="58" t="s">
        <v>53</v>
      </c>
      <c r="E804" s="42" t="s">
        <v>2511</v>
      </c>
      <c r="F804" s="58" t="s">
        <v>249</v>
      </c>
      <c r="G804" s="58" t="s">
        <v>3334</v>
      </c>
      <c r="H804" s="58" t="s">
        <v>2158</v>
      </c>
      <c r="I804" s="204" t="s">
        <v>22</v>
      </c>
      <c r="J804" s="237">
        <v>1</v>
      </c>
      <c r="K804" s="58">
        <v>0</v>
      </c>
      <c r="L804" s="58">
        <v>477</v>
      </c>
      <c r="M804" s="58">
        <v>3.2</v>
      </c>
    </row>
    <row r="805" s="58" customFormat="1" ht="41.4" spans="1:13">
      <c r="A805" s="58" t="s">
        <v>3214</v>
      </c>
      <c r="B805" s="200">
        <v>804</v>
      </c>
      <c r="C805" s="204" t="s">
        <v>16</v>
      </c>
      <c r="D805" s="58" t="s">
        <v>53</v>
      </c>
      <c r="E805" s="42" t="s">
        <v>2511</v>
      </c>
      <c r="F805" s="58" t="s">
        <v>304</v>
      </c>
      <c r="G805" s="58" t="s">
        <v>3335</v>
      </c>
      <c r="H805" s="58" t="s">
        <v>2158</v>
      </c>
      <c r="I805" s="204" t="s">
        <v>22</v>
      </c>
      <c r="J805" s="237">
        <v>1</v>
      </c>
      <c r="K805" s="58">
        <v>0</v>
      </c>
      <c r="L805" s="58">
        <v>1371</v>
      </c>
      <c r="M805" s="58">
        <v>3.2</v>
      </c>
    </row>
    <row r="806" s="58" customFormat="1" ht="55.2" spans="1:13">
      <c r="A806" s="58" t="s">
        <v>3214</v>
      </c>
      <c r="B806" s="200">
        <v>805</v>
      </c>
      <c r="C806" s="204" t="s">
        <v>16</v>
      </c>
      <c r="D806" s="58" t="s">
        <v>171</v>
      </c>
      <c r="E806" s="42" t="s">
        <v>2511</v>
      </c>
      <c r="F806" s="58" t="s">
        <v>172</v>
      </c>
      <c r="G806" s="58" t="s">
        <v>3310</v>
      </c>
      <c r="H806" s="58" t="s">
        <v>1711</v>
      </c>
      <c r="I806" s="204" t="s">
        <v>22</v>
      </c>
      <c r="J806" s="237">
        <v>1</v>
      </c>
      <c r="K806" s="217">
        <v>0</v>
      </c>
      <c r="L806" s="58">
        <v>3</v>
      </c>
      <c r="M806" s="58">
        <v>3.2</v>
      </c>
    </row>
    <row r="807" s="58" customFormat="1" ht="55.2" spans="1:13">
      <c r="A807" s="58" t="s">
        <v>3214</v>
      </c>
      <c r="B807" s="200">
        <v>806</v>
      </c>
      <c r="C807" s="204" t="s">
        <v>16</v>
      </c>
      <c r="D807" s="58" t="s">
        <v>171</v>
      </c>
      <c r="E807" s="42" t="s">
        <v>2511</v>
      </c>
      <c r="F807" s="58" t="s">
        <v>172</v>
      </c>
      <c r="G807" s="58" t="s">
        <v>3269</v>
      </c>
      <c r="H807" s="58" t="s">
        <v>1711</v>
      </c>
      <c r="I807" s="204" t="s">
        <v>22</v>
      </c>
      <c r="J807" s="237">
        <v>2</v>
      </c>
      <c r="K807" s="217">
        <v>0</v>
      </c>
      <c r="L807" s="58">
        <v>0.22</v>
      </c>
      <c r="M807" s="58">
        <v>3.2</v>
      </c>
    </row>
    <row r="808" s="58" customFormat="1" ht="41.4" spans="1:13">
      <c r="A808" s="58" t="s">
        <v>3214</v>
      </c>
      <c r="B808" s="200">
        <v>807</v>
      </c>
      <c r="C808" s="204" t="s">
        <v>16</v>
      </c>
      <c r="D808" s="58" t="s">
        <v>53</v>
      </c>
      <c r="E808" s="42" t="s">
        <v>2511</v>
      </c>
      <c r="F808" s="58" t="s">
        <v>236</v>
      </c>
      <c r="G808" s="58" t="s">
        <v>3336</v>
      </c>
      <c r="H808" s="58" t="s">
        <v>2166</v>
      </c>
      <c r="I808" s="204" t="s">
        <v>22</v>
      </c>
      <c r="J808" s="237">
        <v>1</v>
      </c>
      <c r="K808" s="58">
        <v>0</v>
      </c>
      <c r="L808" s="58">
        <v>1</v>
      </c>
      <c r="M808" s="58">
        <v>3.2</v>
      </c>
    </row>
    <row r="809" s="58" customFormat="1" ht="41.4" spans="1:13">
      <c r="A809" s="58" t="s">
        <v>3214</v>
      </c>
      <c r="B809" s="200">
        <v>808</v>
      </c>
      <c r="C809" s="204" t="s">
        <v>16</v>
      </c>
      <c r="D809" s="58" t="s">
        <v>322</v>
      </c>
      <c r="E809" s="42" t="s">
        <v>2511</v>
      </c>
      <c r="F809" s="58" t="s">
        <v>323</v>
      </c>
      <c r="G809" s="58" t="s">
        <v>3311</v>
      </c>
      <c r="H809" s="58" t="s">
        <v>2162</v>
      </c>
      <c r="I809" s="58" t="s">
        <v>2124</v>
      </c>
      <c r="J809" s="58">
        <v>0.4</v>
      </c>
      <c r="K809" s="58">
        <v>0</v>
      </c>
      <c r="L809" s="58">
        <v>259</v>
      </c>
      <c r="M809" s="58">
        <v>3.2</v>
      </c>
    </row>
    <row r="810" s="58" customFormat="1" ht="69" spans="1:13">
      <c r="A810" s="58" t="s">
        <v>3214</v>
      </c>
      <c r="B810" s="200">
        <v>809</v>
      </c>
      <c r="C810" s="204" t="s">
        <v>16</v>
      </c>
      <c r="D810" s="58" t="s">
        <v>353</v>
      </c>
      <c r="E810" s="42" t="s">
        <v>2511</v>
      </c>
      <c r="F810" s="58" t="s">
        <v>370</v>
      </c>
      <c r="G810" s="58" t="s">
        <v>3329</v>
      </c>
      <c r="H810" s="58" t="s">
        <v>2574</v>
      </c>
      <c r="I810" s="204" t="s">
        <v>22</v>
      </c>
      <c r="J810" s="237">
        <v>1</v>
      </c>
      <c r="K810" s="58">
        <f>J810</f>
        <v>1</v>
      </c>
      <c r="L810" s="58">
        <v>87</v>
      </c>
      <c r="M810" s="58">
        <v>3.2</v>
      </c>
    </row>
    <row r="811" s="58" customFormat="1" ht="41.4" spans="1:13">
      <c r="A811" s="58" t="s">
        <v>3214</v>
      </c>
      <c r="B811" s="200">
        <v>810</v>
      </c>
      <c r="C811" s="204" t="s">
        <v>16</v>
      </c>
      <c r="D811" s="58" t="s">
        <v>53</v>
      </c>
      <c r="E811" s="42" t="s">
        <v>2511</v>
      </c>
      <c r="F811" s="58" t="s">
        <v>289</v>
      </c>
      <c r="G811" s="58" t="s">
        <v>3317</v>
      </c>
      <c r="H811" s="58" t="s">
        <v>2580</v>
      </c>
      <c r="I811" s="204" t="s">
        <v>22</v>
      </c>
      <c r="J811" s="237">
        <v>1</v>
      </c>
      <c r="K811" s="58">
        <f>J811</f>
        <v>1</v>
      </c>
      <c r="L811" s="58">
        <v>3</v>
      </c>
      <c r="M811" s="58">
        <v>3.2</v>
      </c>
    </row>
    <row r="812" s="58" customFormat="1" ht="41.4" spans="1:13">
      <c r="A812" s="58" t="s">
        <v>3214</v>
      </c>
      <c r="B812" s="200">
        <v>811</v>
      </c>
      <c r="C812" s="204" t="s">
        <v>16</v>
      </c>
      <c r="D812" s="204" t="s">
        <v>89</v>
      </c>
      <c r="E812" s="42" t="s">
        <v>2511</v>
      </c>
      <c r="F812" s="58" t="s">
        <v>114</v>
      </c>
      <c r="G812" s="58" t="s">
        <v>2660</v>
      </c>
      <c r="H812" s="58" t="s">
        <v>2166</v>
      </c>
      <c r="I812" s="42" t="s">
        <v>22</v>
      </c>
      <c r="J812" s="237">
        <v>1</v>
      </c>
      <c r="K812" s="217">
        <v>0</v>
      </c>
      <c r="L812" s="58">
        <v>12</v>
      </c>
      <c r="M812" s="58">
        <v>3.2</v>
      </c>
    </row>
    <row r="813" s="58" customFormat="1" ht="41.4" spans="1:13">
      <c r="A813" s="58" t="s">
        <v>3214</v>
      </c>
      <c r="B813" s="200">
        <v>812</v>
      </c>
      <c r="C813" s="204" t="s">
        <v>16</v>
      </c>
      <c r="D813" s="204" t="s">
        <v>89</v>
      </c>
      <c r="E813" s="42" t="s">
        <v>2511</v>
      </c>
      <c r="F813" s="58" t="s">
        <v>114</v>
      </c>
      <c r="G813" s="58" t="s">
        <v>3309</v>
      </c>
      <c r="H813" s="58" t="s">
        <v>2166</v>
      </c>
      <c r="I813" s="42" t="s">
        <v>22</v>
      </c>
      <c r="J813" s="237">
        <v>1</v>
      </c>
      <c r="K813" s="217">
        <v>0</v>
      </c>
      <c r="L813" s="58">
        <v>984</v>
      </c>
      <c r="M813" s="58">
        <v>3.2</v>
      </c>
    </row>
    <row r="814" s="58" customFormat="1" ht="55.2" spans="1:13">
      <c r="A814" s="58" t="s">
        <v>3214</v>
      </c>
      <c r="B814" s="200">
        <v>813</v>
      </c>
      <c r="C814" s="204" t="s">
        <v>16</v>
      </c>
      <c r="D814" s="58" t="s">
        <v>53</v>
      </c>
      <c r="E814" s="42" t="s">
        <v>2511</v>
      </c>
      <c r="F814" s="58" t="s">
        <v>55</v>
      </c>
      <c r="G814" s="58" t="s">
        <v>3333</v>
      </c>
      <c r="H814" s="58" t="s">
        <v>2158</v>
      </c>
      <c r="I814" s="204" t="s">
        <v>22</v>
      </c>
      <c r="J814" s="237">
        <v>1</v>
      </c>
      <c r="K814" s="58">
        <v>0</v>
      </c>
      <c r="L814" s="58">
        <v>792</v>
      </c>
      <c r="M814" s="58">
        <v>3.2</v>
      </c>
    </row>
    <row r="815" s="58" customFormat="1" ht="55.2" spans="1:13">
      <c r="A815" s="58" t="s">
        <v>3214</v>
      </c>
      <c r="B815" s="200">
        <v>814</v>
      </c>
      <c r="C815" s="204" t="s">
        <v>16</v>
      </c>
      <c r="D815" s="58" t="s">
        <v>53</v>
      </c>
      <c r="E815" s="42" t="s">
        <v>2511</v>
      </c>
      <c r="F815" s="58" t="s">
        <v>55</v>
      </c>
      <c r="G815" s="58" t="s">
        <v>2832</v>
      </c>
      <c r="H815" s="58" t="s">
        <v>2158</v>
      </c>
      <c r="I815" s="204" t="s">
        <v>22</v>
      </c>
      <c r="J815" s="237">
        <v>2</v>
      </c>
      <c r="K815" s="58">
        <v>0</v>
      </c>
      <c r="L815" s="58">
        <v>2682</v>
      </c>
      <c r="M815" s="58">
        <v>3.2</v>
      </c>
    </row>
    <row r="816" s="58" customFormat="1" ht="55.2" spans="1:13">
      <c r="A816" s="58" t="s">
        <v>3214</v>
      </c>
      <c r="B816" s="200">
        <v>815</v>
      </c>
      <c r="C816" s="204" t="s">
        <v>16</v>
      </c>
      <c r="D816" s="58" t="s">
        <v>53</v>
      </c>
      <c r="E816" s="42" t="s">
        <v>2511</v>
      </c>
      <c r="F816" s="58" t="s">
        <v>55</v>
      </c>
      <c r="G816" s="58" t="s">
        <v>3337</v>
      </c>
      <c r="H816" s="58" t="s">
        <v>2158</v>
      </c>
      <c r="I816" s="204" t="s">
        <v>22</v>
      </c>
      <c r="J816" s="237">
        <v>1</v>
      </c>
      <c r="K816" s="58">
        <v>0</v>
      </c>
      <c r="L816" s="58">
        <v>671</v>
      </c>
      <c r="M816" s="58">
        <v>3.2</v>
      </c>
    </row>
    <row r="817" s="58" customFormat="1" ht="55.2" spans="1:13">
      <c r="A817" s="58" t="s">
        <v>3214</v>
      </c>
      <c r="B817" s="200">
        <v>816</v>
      </c>
      <c r="C817" s="204" t="s">
        <v>16</v>
      </c>
      <c r="D817" s="58" t="s">
        <v>53</v>
      </c>
      <c r="E817" s="42" t="s">
        <v>2511</v>
      </c>
      <c r="F817" s="58" t="s">
        <v>249</v>
      </c>
      <c r="G817" s="58" t="s">
        <v>3334</v>
      </c>
      <c r="H817" s="58" t="s">
        <v>2158</v>
      </c>
      <c r="I817" s="204" t="s">
        <v>22</v>
      </c>
      <c r="J817" s="237">
        <v>1</v>
      </c>
      <c r="K817" s="58">
        <v>0</v>
      </c>
      <c r="L817" s="58">
        <v>477</v>
      </c>
      <c r="M817" s="58">
        <v>3.2</v>
      </c>
    </row>
    <row r="818" s="58" customFormat="1" ht="41.4" spans="1:13">
      <c r="A818" s="58" t="s">
        <v>3214</v>
      </c>
      <c r="B818" s="200">
        <v>817</v>
      </c>
      <c r="C818" s="204" t="s">
        <v>16</v>
      </c>
      <c r="D818" s="58" t="s">
        <v>53</v>
      </c>
      <c r="E818" s="42" t="s">
        <v>2511</v>
      </c>
      <c r="F818" s="58" t="s">
        <v>304</v>
      </c>
      <c r="G818" s="58" t="s">
        <v>3335</v>
      </c>
      <c r="H818" s="58" t="s">
        <v>2158</v>
      </c>
      <c r="I818" s="204" t="s">
        <v>22</v>
      </c>
      <c r="J818" s="237">
        <v>1</v>
      </c>
      <c r="K818" s="58">
        <v>0</v>
      </c>
      <c r="L818" s="58">
        <v>1371</v>
      </c>
      <c r="M818" s="58">
        <v>3.2</v>
      </c>
    </row>
    <row r="819" s="58" customFormat="1" ht="55.2" spans="1:13">
      <c r="A819" s="58" t="s">
        <v>3214</v>
      </c>
      <c r="B819" s="200">
        <v>818</v>
      </c>
      <c r="C819" s="204" t="s">
        <v>16</v>
      </c>
      <c r="D819" s="58" t="s">
        <v>171</v>
      </c>
      <c r="E819" s="42" t="s">
        <v>2511</v>
      </c>
      <c r="F819" s="58" t="s">
        <v>172</v>
      </c>
      <c r="G819" s="58" t="s">
        <v>3310</v>
      </c>
      <c r="H819" s="58" t="s">
        <v>1711</v>
      </c>
      <c r="I819" s="204" t="s">
        <v>22</v>
      </c>
      <c r="J819" s="237">
        <v>1</v>
      </c>
      <c r="K819" s="217">
        <v>0</v>
      </c>
      <c r="L819" s="58">
        <v>3</v>
      </c>
      <c r="M819" s="58">
        <v>3.2</v>
      </c>
    </row>
    <row r="820" s="58" customFormat="1" ht="55.2" spans="1:13">
      <c r="A820" s="58" t="s">
        <v>3214</v>
      </c>
      <c r="B820" s="200">
        <v>819</v>
      </c>
      <c r="C820" s="204" t="s">
        <v>16</v>
      </c>
      <c r="D820" s="58" t="s">
        <v>171</v>
      </c>
      <c r="E820" s="42" t="s">
        <v>2511</v>
      </c>
      <c r="F820" s="58" t="s">
        <v>172</v>
      </c>
      <c r="G820" s="58" t="s">
        <v>3269</v>
      </c>
      <c r="H820" s="58" t="s">
        <v>1711</v>
      </c>
      <c r="I820" s="204" t="s">
        <v>22</v>
      </c>
      <c r="J820" s="237">
        <v>3</v>
      </c>
      <c r="K820" s="217">
        <v>0</v>
      </c>
      <c r="L820" s="58">
        <v>0.33</v>
      </c>
      <c r="M820" s="58">
        <v>3.2</v>
      </c>
    </row>
    <row r="821" s="58" customFormat="1" ht="41.4" spans="1:13">
      <c r="A821" s="58" t="s">
        <v>3214</v>
      </c>
      <c r="B821" s="200">
        <v>820</v>
      </c>
      <c r="C821" s="204" t="s">
        <v>16</v>
      </c>
      <c r="D821" s="58" t="s">
        <v>53</v>
      </c>
      <c r="E821" s="42" t="s">
        <v>2511</v>
      </c>
      <c r="F821" s="58" t="s">
        <v>236</v>
      </c>
      <c r="G821" s="58" t="s">
        <v>3336</v>
      </c>
      <c r="H821" s="58" t="s">
        <v>2166</v>
      </c>
      <c r="I821" s="204" t="s">
        <v>22</v>
      </c>
      <c r="J821" s="237">
        <v>1</v>
      </c>
      <c r="K821" s="58">
        <v>0</v>
      </c>
      <c r="L821" s="58">
        <v>1</v>
      </c>
      <c r="M821" s="58">
        <v>3.2</v>
      </c>
    </row>
    <row r="822" s="58" customFormat="1" ht="41.4" spans="1:13">
      <c r="A822" s="58" t="s">
        <v>3214</v>
      </c>
      <c r="B822" s="200">
        <v>821</v>
      </c>
      <c r="C822" s="204" t="s">
        <v>16</v>
      </c>
      <c r="D822" s="58" t="s">
        <v>322</v>
      </c>
      <c r="E822" s="42" t="s">
        <v>2511</v>
      </c>
      <c r="F822" s="58" t="s">
        <v>323</v>
      </c>
      <c r="G822" s="58" t="s">
        <v>3311</v>
      </c>
      <c r="H822" s="58" t="s">
        <v>2162</v>
      </c>
      <c r="I822" s="58" t="s">
        <v>2124</v>
      </c>
      <c r="J822" s="58">
        <v>0.4</v>
      </c>
      <c r="K822" s="58">
        <v>0</v>
      </c>
      <c r="L822" s="58">
        <v>259</v>
      </c>
      <c r="M822" s="58">
        <v>3.2</v>
      </c>
    </row>
    <row r="823" s="58" customFormat="1" ht="69" spans="1:13">
      <c r="A823" s="58" t="s">
        <v>3214</v>
      </c>
      <c r="B823" s="200">
        <v>822</v>
      </c>
      <c r="C823" s="204" t="s">
        <v>16</v>
      </c>
      <c r="D823" s="58" t="s">
        <v>353</v>
      </c>
      <c r="E823" s="42" t="s">
        <v>2511</v>
      </c>
      <c r="F823" s="58" t="s">
        <v>370</v>
      </c>
      <c r="G823" s="58" t="s">
        <v>3329</v>
      </c>
      <c r="H823" s="58" t="s">
        <v>2574</v>
      </c>
      <c r="I823" s="204" t="s">
        <v>22</v>
      </c>
      <c r="J823" s="237">
        <v>1</v>
      </c>
      <c r="K823" s="58">
        <f>J823</f>
        <v>1</v>
      </c>
      <c r="L823" s="58">
        <v>87</v>
      </c>
      <c r="M823" s="58">
        <v>3.2</v>
      </c>
    </row>
    <row r="824" s="58" customFormat="1" ht="41.4" spans="1:13">
      <c r="A824" s="58" t="s">
        <v>3214</v>
      </c>
      <c r="B824" s="200">
        <v>823</v>
      </c>
      <c r="C824" s="204" t="s">
        <v>16</v>
      </c>
      <c r="D824" s="58" t="s">
        <v>53</v>
      </c>
      <c r="E824" s="42" t="s">
        <v>2511</v>
      </c>
      <c r="F824" s="58" t="s">
        <v>289</v>
      </c>
      <c r="G824" s="58" t="s">
        <v>3317</v>
      </c>
      <c r="H824" s="58" t="s">
        <v>2580</v>
      </c>
      <c r="I824" s="204" t="s">
        <v>22</v>
      </c>
      <c r="J824" s="237">
        <v>1</v>
      </c>
      <c r="K824" s="58">
        <f>J824</f>
        <v>1</v>
      </c>
      <c r="L824" s="58">
        <v>3</v>
      </c>
      <c r="M824" s="58">
        <v>3.2</v>
      </c>
    </row>
    <row r="825" s="58" customFormat="1" ht="41.4" spans="1:13">
      <c r="A825" s="58" t="s">
        <v>3214</v>
      </c>
      <c r="B825" s="200">
        <v>824</v>
      </c>
      <c r="C825" s="204" t="s">
        <v>16</v>
      </c>
      <c r="D825" s="204" t="s">
        <v>89</v>
      </c>
      <c r="E825" s="42" t="s">
        <v>2511</v>
      </c>
      <c r="F825" s="58" t="s">
        <v>114</v>
      </c>
      <c r="G825" s="58" t="s">
        <v>2660</v>
      </c>
      <c r="H825" s="58" t="s">
        <v>2166</v>
      </c>
      <c r="I825" s="42" t="s">
        <v>22</v>
      </c>
      <c r="J825" s="237">
        <v>1</v>
      </c>
      <c r="K825" s="217">
        <v>0</v>
      </c>
      <c r="L825" s="58">
        <v>12</v>
      </c>
      <c r="M825" s="58">
        <v>3.2</v>
      </c>
    </row>
    <row r="826" s="58" customFormat="1" ht="41.4" spans="1:13">
      <c r="A826" s="58" t="s">
        <v>3214</v>
      </c>
      <c r="B826" s="200">
        <v>825</v>
      </c>
      <c r="C826" s="204" t="s">
        <v>16</v>
      </c>
      <c r="D826" s="204" t="s">
        <v>89</v>
      </c>
      <c r="E826" s="42" t="s">
        <v>2511</v>
      </c>
      <c r="F826" s="58" t="s">
        <v>114</v>
      </c>
      <c r="G826" s="58" t="s">
        <v>3338</v>
      </c>
      <c r="H826" s="58" t="s">
        <v>2166</v>
      </c>
      <c r="I826" s="42" t="s">
        <v>22</v>
      </c>
      <c r="J826" s="237">
        <v>1</v>
      </c>
      <c r="K826" s="217">
        <v>0</v>
      </c>
      <c r="L826" s="58">
        <v>359</v>
      </c>
      <c r="M826" s="58">
        <v>3.2</v>
      </c>
    </row>
    <row r="827" s="58" customFormat="1" ht="69" spans="1:13">
      <c r="A827" s="58" t="s">
        <v>3214</v>
      </c>
      <c r="B827" s="200">
        <v>826</v>
      </c>
      <c r="C827" s="204" t="s">
        <v>16</v>
      </c>
      <c r="D827" s="204" t="s">
        <v>89</v>
      </c>
      <c r="E827" s="42" t="s">
        <v>2511</v>
      </c>
      <c r="F827" s="58" t="s">
        <v>114</v>
      </c>
      <c r="G827" s="58" t="s">
        <v>2746</v>
      </c>
      <c r="H827" s="58" t="s">
        <v>2166</v>
      </c>
      <c r="I827" s="42" t="s">
        <v>22</v>
      </c>
      <c r="J827" s="237">
        <v>2</v>
      </c>
      <c r="K827" s="217">
        <v>0</v>
      </c>
      <c r="L827" s="58">
        <v>23</v>
      </c>
      <c r="M827" s="58">
        <v>3.2</v>
      </c>
    </row>
    <row r="828" s="58" customFormat="1" ht="55.2" spans="1:13">
      <c r="A828" s="58" t="s">
        <v>3214</v>
      </c>
      <c r="B828" s="200">
        <v>827</v>
      </c>
      <c r="C828" s="204" t="s">
        <v>16</v>
      </c>
      <c r="D828" s="58" t="s">
        <v>53</v>
      </c>
      <c r="E828" s="42" t="s">
        <v>2511</v>
      </c>
      <c r="F828" s="58" t="s">
        <v>55</v>
      </c>
      <c r="G828" s="58" t="s">
        <v>3339</v>
      </c>
      <c r="H828" s="58" t="s">
        <v>2158</v>
      </c>
      <c r="I828" s="204" t="s">
        <v>22</v>
      </c>
      <c r="J828" s="237">
        <v>6</v>
      </c>
      <c r="K828" s="58">
        <v>0</v>
      </c>
      <c r="L828" s="58">
        <v>1240</v>
      </c>
      <c r="M828" s="58">
        <v>3.2</v>
      </c>
    </row>
    <row r="829" s="58" customFormat="1" ht="55.2" spans="1:13">
      <c r="A829" s="58" t="s">
        <v>3214</v>
      </c>
      <c r="B829" s="200">
        <v>828</v>
      </c>
      <c r="C829" s="204" t="s">
        <v>16</v>
      </c>
      <c r="D829" s="58" t="s">
        <v>171</v>
      </c>
      <c r="E829" s="42" t="s">
        <v>2511</v>
      </c>
      <c r="F829" s="58" t="s">
        <v>172</v>
      </c>
      <c r="G829" s="58" t="s">
        <v>3307</v>
      </c>
      <c r="H829" s="58" t="s">
        <v>1711</v>
      </c>
      <c r="I829" s="204" t="s">
        <v>22</v>
      </c>
      <c r="J829" s="237">
        <v>1</v>
      </c>
      <c r="K829" s="217">
        <v>0</v>
      </c>
      <c r="L829" s="58">
        <v>1</v>
      </c>
      <c r="M829" s="58">
        <v>3.2</v>
      </c>
    </row>
    <row r="830" s="58" customFormat="1" ht="55.2" spans="1:13">
      <c r="A830" s="58" t="s">
        <v>3214</v>
      </c>
      <c r="B830" s="200">
        <v>829</v>
      </c>
      <c r="C830" s="204" t="s">
        <v>16</v>
      </c>
      <c r="D830" s="58" t="s">
        <v>171</v>
      </c>
      <c r="E830" s="42" t="s">
        <v>2511</v>
      </c>
      <c r="F830" s="58" t="s">
        <v>172</v>
      </c>
      <c r="G830" s="58" t="s">
        <v>3269</v>
      </c>
      <c r="H830" s="58" t="s">
        <v>1711</v>
      </c>
      <c r="I830" s="204" t="s">
        <v>22</v>
      </c>
      <c r="J830" s="237">
        <v>5</v>
      </c>
      <c r="K830" s="217">
        <v>0</v>
      </c>
      <c r="L830" s="58">
        <v>1</v>
      </c>
      <c r="M830" s="58">
        <v>3.2</v>
      </c>
    </row>
    <row r="831" s="58" customFormat="1" ht="41.4" spans="1:13">
      <c r="A831" s="58" t="s">
        <v>3214</v>
      </c>
      <c r="B831" s="200">
        <v>830</v>
      </c>
      <c r="C831" s="204" t="s">
        <v>16</v>
      </c>
      <c r="D831" s="58" t="s">
        <v>53</v>
      </c>
      <c r="E831" s="42" t="s">
        <v>2511</v>
      </c>
      <c r="F831" s="58" t="s">
        <v>236</v>
      </c>
      <c r="G831" s="58" t="s">
        <v>3326</v>
      </c>
      <c r="H831" s="58" t="s">
        <v>2166</v>
      </c>
      <c r="I831" s="204" t="s">
        <v>22</v>
      </c>
      <c r="J831" s="237">
        <v>3</v>
      </c>
      <c r="K831" s="58">
        <v>0</v>
      </c>
      <c r="L831" s="58">
        <v>2</v>
      </c>
      <c r="M831" s="58">
        <v>3.2</v>
      </c>
    </row>
    <row r="832" s="58" customFormat="1" ht="41.4" spans="1:13">
      <c r="A832" s="58" t="s">
        <v>3214</v>
      </c>
      <c r="B832" s="200">
        <v>831</v>
      </c>
      <c r="C832" s="204" t="s">
        <v>16</v>
      </c>
      <c r="D832" s="58" t="s">
        <v>322</v>
      </c>
      <c r="E832" s="42" t="s">
        <v>2511</v>
      </c>
      <c r="F832" s="58" t="s">
        <v>323</v>
      </c>
      <c r="G832" s="58" t="s">
        <v>3327</v>
      </c>
      <c r="H832" s="58" t="s">
        <v>2162</v>
      </c>
      <c r="I832" s="58" t="s">
        <v>2124</v>
      </c>
      <c r="J832" s="58">
        <v>19.4</v>
      </c>
      <c r="K832" s="58">
        <v>0</v>
      </c>
      <c r="L832" s="58">
        <v>5468</v>
      </c>
      <c r="M832" s="58">
        <v>3.2</v>
      </c>
    </row>
    <row r="833" s="58" customFormat="1" ht="69" spans="1:13">
      <c r="A833" s="58" t="s">
        <v>3214</v>
      </c>
      <c r="B833" s="200">
        <v>832</v>
      </c>
      <c r="C833" s="204" t="s">
        <v>16</v>
      </c>
      <c r="D833" s="58" t="s">
        <v>353</v>
      </c>
      <c r="E833" s="42" t="s">
        <v>2511</v>
      </c>
      <c r="F833" s="58" t="s">
        <v>370</v>
      </c>
      <c r="G833" s="58" t="s">
        <v>3329</v>
      </c>
      <c r="H833" s="58" t="s">
        <v>2574</v>
      </c>
      <c r="I833" s="204" t="s">
        <v>22</v>
      </c>
      <c r="J833" s="237">
        <v>1</v>
      </c>
      <c r="K833" s="58">
        <f t="shared" ref="K833:K837" si="89">J833</f>
        <v>1</v>
      </c>
      <c r="L833" s="58">
        <v>87</v>
      </c>
      <c r="M833" s="58">
        <v>3.2</v>
      </c>
    </row>
    <row r="834" s="58" customFormat="1" ht="41.4" spans="1:13">
      <c r="A834" s="58" t="s">
        <v>3214</v>
      </c>
      <c r="B834" s="200">
        <v>833</v>
      </c>
      <c r="C834" s="204" t="s">
        <v>16</v>
      </c>
      <c r="D834" s="58" t="s">
        <v>53</v>
      </c>
      <c r="E834" s="42" t="s">
        <v>2511</v>
      </c>
      <c r="F834" s="58" t="s">
        <v>289</v>
      </c>
      <c r="G834" s="58" t="s">
        <v>3317</v>
      </c>
      <c r="H834" s="58" t="s">
        <v>2580</v>
      </c>
      <c r="I834" s="204" t="s">
        <v>22</v>
      </c>
      <c r="J834" s="237">
        <v>1</v>
      </c>
      <c r="K834" s="58">
        <f t="shared" si="89"/>
        <v>1</v>
      </c>
      <c r="L834" s="58">
        <v>3</v>
      </c>
      <c r="M834" s="58">
        <v>3.2</v>
      </c>
    </row>
    <row r="835" s="58" customFormat="1" ht="41.4" spans="1:13">
      <c r="A835" s="58" t="s">
        <v>3214</v>
      </c>
      <c r="B835" s="200">
        <v>834</v>
      </c>
      <c r="C835" s="204" t="s">
        <v>16</v>
      </c>
      <c r="D835" s="204" t="s">
        <v>89</v>
      </c>
      <c r="E835" s="42" t="s">
        <v>2511</v>
      </c>
      <c r="F835" s="58" t="s">
        <v>114</v>
      </c>
      <c r="G835" s="58" t="s">
        <v>2660</v>
      </c>
      <c r="H835" s="58" t="s">
        <v>2166</v>
      </c>
      <c r="I835" s="42" t="s">
        <v>22</v>
      </c>
      <c r="J835" s="237">
        <v>2</v>
      </c>
      <c r="K835" s="217">
        <v>0</v>
      </c>
      <c r="L835" s="58">
        <v>24</v>
      </c>
      <c r="M835" s="58">
        <v>3.2</v>
      </c>
    </row>
    <row r="836" s="58" customFormat="1" ht="41.4" spans="1:13">
      <c r="A836" s="58" t="s">
        <v>3214</v>
      </c>
      <c r="B836" s="200">
        <v>835</v>
      </c>
      <c r="C836" s="204" t="s">
        <v>16</v>
      </c>
      <c r="D836" s="204" t="s">
        <v>89</v>
      </c>
      <c r="E836" s="42" t="s">
        <v>2511</v>
      </c>
      <c r="F836" s="58" t="s">
        <v>114</v>
      </c>
      <c r="G836" s="58" t="s">
        <v>3302</v>
      </c>
      <c r="H836" s="58" t="s">
        <v>2166</v>
      </c>
      <c r="I836" s="42" t="s">
        <v>22</v>
      </c>
      <c r="J836" s="237">
        <v>1</v>
      </c>
      <c r="K836" s="217">
        <v>0</v>
      </c>
      <c r="L836" s="58">
        <v>236</v>
      </c>
      <c r="M836" s="58">
        <v>3.2</v>
      </c>
    </row>
    <row r="837" s="58" customFormat="1" ht="55.2" spans="1:13">
      <c r="A837" s="58" t="s">
        <v>3214</v>
      </c>
      <c r="B837" s="200">
        <v>836</v>
      </c>
      <c r="C837" s="204" t="s">
        <v>16</v>
      </c>
      <c r="D837" s="58" t="s">
        <v>53</v>
      </c>
      <c r="E837" s="42" t="s">
        <v>2511</v>
      </c>
      <c r="F837" s="58" t="s">
        <v>55</v>
      </c>
      <c r="G837" s="58" t="s">
        <v>2747</v>
      </c>
      <c r="H837" s="58" t="s">
        <v>2158</v>
      </c>
      <c r="I837" s="204" t="s">
        <v>22</v>
      </c>
      <c r="J837" s="237">
        <v>2</v>
      </c>
      <c r="K837" s="58">
        <f t="shared" si="89"/>
        <v>2</v>
      </c>
      <c r="L837" s="58">
        <v>4</v>
      </c>
      <c r="M837" s="58">
        <v>3.2</v>
      </c>
    </row>
    <row r="838" s="58" customFormat="1" ht="55.2" spans="1:13">
      <c r="A838" s="58" t="s">
        <v>3214</v>
      </c>
      <c r="B838" s="200">
        <v>837</v>
      </c>
      <c r="C838" s="204" t="s">
        <v>16</v>
      </c>
      <c r="D838" s="58" t="s">
        <v>53</v>
      </c>
      <c r="E838" s="42" t="s">
        <v>2511</v>
      </c>
      <c r="F838" s="58" t="s">
        <v>55</v>
      </c>
      <c r="G838" s="58" t="s">
        <v>3303</v>
      </c>
      <c r="H838" s="58" t="s">
        <v>2158</v>
      </c>
      <c r="I838" s="204" t="s">
        <v>22</v>
      </c>
      <c r="J838" s="237">
        <v>1</v>
      </c>
      <c r="K838" s="58">
        <v>0</v>
      </c>
      <c r="L838" s="58">
        <v>123</v>
      </c>
      <c r="M838" s="58">
        <v>3.2</v>
      </c>
    </row>
    <row r="839" s="58" customFormat="1" ht="55.2" spans="1:13">
      <c r="A839" s="58" t="s">
        <v>3214</v>
      </c>
      <c r="B839" s="200">
        <v>838</v>
      </c>
      <c r="C839" s="204" t="s">
        <v>16</v>
      </c>
      <c r="D839" s="58" t="s">
        <v>171</v>
      </c>
      <c r="E839" s="42" t="s">
        <v>2511</v>
      </c>
      <c r="F839" s="58" t="s">
        <v>172</v>
      </c>
      <c r="G839" s="58" t="s">
        <v>3299</v>
      </c>
      <c r="H839" s="58" t="s">
        <v>1711</v>
      </c>
      <c r="I839" s="204" t="s">
        <v>22</v>
      </c>
      <c r="J839" s="237">
        <v>1</v>
      </c>
      <c r="K839" s="217">
        <v>0</v>
      </c>
      <c r="L839" s="58">
        <v>1</v>
      </c>
      <c r="M839" s="58">
        <v>3.2</v>
      </c>
    </row>
    <row r="840" s="58" customFormat="1" ht="55.2" spans="1:13">
      <c r="A840" s="58" t="s">
        <v>3214</v>
      </c>
      <c r="B840" s="200">
        <v>839</v>
      </c>
      <c r="C840" s="204" t="s">
        <v>16</v>
      </c>
      <c r="D840" s="58" t="s">
        <v>171</v>
      </c>
      <c r="E840" s="42" t="s">
        <v>2511</v>
      </c>
      <c r="F840" s="58" t="s">
        <v>172</v>
      </c>
      <c r="G840" s="58" t="s">
        <v>3269</v>
      </c>
      <c r="H840" s="58" t="s">
        <v>1711</v>
      </c>
      <c r="I840" s="204" t="s">
        <v>22</v>
      </c>
      <c r="J840" s="237">
        <v>5</v>
      </c>
      <c r="K840" s="217">
        <v>0</v>
      </c>
      <c r="L840" s="58">
        <v>1</v>
      </c>
      <c r="M840" s="58">
        <v>3.2</v>
      </c>
    </row>
    <row r="841" s="58" customFormat="1" ht="41.4" spans="1:13">
      <c r="A841" s="58" t="s">
        <v>3214</v>
      </c>
      <c r="B841" s="200">
        <v>840</v>
      </c>
      <c r="C841" s="204" t="s">
        <v>16</v>
      </c>
      <c r="D841" s="58" t="s">
        <v>53</v>
      </c>
      <c r="E841" s="42" t="s">
        <v>2511</v>
      </c>
      <c r="F841" s="58" t="s">
        <v>236</v>
      </c>
      <c r="G841" s="58" t="s">
        <v>3340</v>
      </c>
      <c r="H841" s="58" t="s">
        <v>2166</v>
      </c>
      <c r="I841" s="204" t="s">
        <v>22</v>
      </c>
      <c r="J841" s="237">
        <v>2</v>
      </c>
      <c r="K841" s="58">
        <v>0</v>
      </c>
      <c r="L841" s="58">
        <v>1</v>
      </c>
      <c r="M841" s="58">
        <v>3.2</v>
      </c>
    </row>
    <row r="842" s="58" customFormat="1" ht="41.4" spans="1:13">
      <c r="A842" s="58" t="s">
        <v>3214</v>
      </c>
      <c r="B842" s="200">
        <v>841</v>
      </c>
      <c r="C842" s="204" t="s">
        <v>16</v>
      </c>
      <c r="D842" s="58" t="s">
        <v>322</v>
      </c>
      <c r="E842" s="42" t="s">
        <v>2511</v>
      </c>
      <c r="F842" s="58" t="s">
        <v>323</v>
      </c>
      <c r="G842" s="58" t="s">
        <v>2729</v>
      </c>
      <c r="H842" s="58" t="s">
        <v>2162</v>
      </c>
      <c r="I842" s="58" t="s">
        <v>2124</v>
      </c>
      <c r="J842" s="58">
        <v>0.6</v>
      </c>
      <c r="K842" s="58">
        <f>J842</f>
        <v>0.6</v>
      </c>
      <c r="L842" s="58">
        <v>10</v>
      </c>
      <c r="M842" s="58">
        <v>3.2</v>
      </c>
    </row>
    <row r="843" s="58" customFormat="1" ht="41.4" spans="1:13">
      <c r="A843" s="58" t="s">
        <v>3214</v>
      </c>
      <c r="B843" s="200">
        <v>842</v>
      </c>
      <c r="C843" s="204" t="s">
        <v>16</v>
      </c>
      <c r="D843" s="58" t="s">
        <v>322</v>
      </c>
      <c r="E843" s="42" t="s">
        <v>2511</v>
      </c>
      <c r="F843" s="58" t="s">
        <v>323</v>
      </c>
      <c r="G843" s="58" t="s">
        <v>3304</v>
      </c>
      <c r="H843" s="58" t="s">
        <v>2162</v>
      </c>
      <c r="I843" s="58" t="s">
        <v>2124</v>
      </c>
      <c r="J843" s="58">
        <v>1.5</v>
      </c>
      <c r="K843" s="58">
        <v>0</v>
      </c>
      <c r="L843" s="58">
        <v>301</v>
      </c>
      <c r="M843" s="58">
        <v>3.2</v>
      </c>
    </row>
    <row r="844" s="58" customFormat="1" ht="69" spans="1:13">
      <c r="A844" s="58" t="s">
        <v>3214</v>
      </c>
      <c r="B844" s="200">
        <v>843</v>
      </c>
      <c r="C844" s="204" t="s">
        <v>16</v>
      </c>
      <c r="D844" s="58" t="s">
        <v>353</v>
      </c>
      <c r="E844" s="42" t="s">
        <v>2511</v>
      </c>
      <c r="F844" s="58" t="s">
        <v>370</v>
      </c>
      <c r="G844" s="58" t="s">
        <v>3329</v>
      </c>
      <c r="H844" s="58" t="s">
        <v>2574</v>
      </c>
      <c r="I844" s="204" t="s">
        <v>22</v>
      </c>
      <c r="J844" s="237">
        <v>2</v>
      </c>
      <c r="K844" s="58">
        <f>J844</f>
        <v>2</v>
      </c>
      <c r="L844" s="58">
        <v>174</v>
      </c>
      <c r="M844" s="58">
        <v>3.2</v>
      </c>
    </row>
    <row r="845" s="58" customFormat="1" ht="55.2" spans="1:13">
      <c r="A845" s="58" t="s">
        <v>3214</v>
      </c>
      <c r="B845" s="200">
        <v>844</v>
      </c>
      <c r="C845" s="204" t="s">
        <v>16</v>
      </c>
      <c r="D845" s="58" t="s">
        <v>53</v>
      </c>
      <c r="E845" s="42" t="s">
        <v>2511</v>
      </c>
      <c r="F845" s="58" t="s">
        <v>55</v>
      </c>
      <c r="G845" s="58" t="s">
        <v>3303</v>
      </c>
      <c r="H845" s="58" t="s">
        <v>2158</v>
      </c>
      <c r="I845" s="204" t="s">
        <v>22</v>
      </c>
      <c r="J845" s="237">
        <v>2</v>
      </c>
      <c r="K845" s="58">
        <v>0</v>
      </c>
      <c r="L845" s="58">
        <v>247</v>
      </c>
      <c r="M845" s="58">
        <v>3.2</v>
      </c>
    </row>
    <row r="846" s="58" customFormat="1" ht="55.2" spans="1:13">
      <c r="A846" s="58" t="s">
        <v>3214</v>
      </c>
      <c r="B846" s="200">
        <v>845</v>
      </c>
      <c r="C846" s="204" t="s">
        <v>16</v>
      </c>
      <c r="D846" s="58" t="s">
        <v>53</v>
      </c>
      <c r="E846" s="42" t="s">
        <v>2511</v>
      </c>
      <c r="F846" s="58" t="s">
        <v>55</v>
      </c>
      <c r="G846" s="58" t="s">
        <v>3341</v>
      </c>
      <c r="H846" s="58" t="s">
        <v>2158</v>
      </c>
      <c r="I846" s="204" t="s">
        <v>22</v>
      </c>
      <c r="J846" s="237">
        <v>1</v>
      </c>
      <c r="K846" s="58">
        <v>0</v>
      </c>
      <c r="L846" s="58">
        <v>62</v>
      </c>
      <c r="M846" s="58">
        <v>3.2</v>
      </c>
    </row>
    <row r="847" s="58" customFormat="1" ht="41.4" spans="1:13">
      <c r="A847" s="58" t="s">
        <v>3214</v>
      </c>
      <c r="B847" s="200">
        <v>846</v>
      </c>
      <c r="C847" s="204" t="s">
        <v>16</v>
      </c>
      <c r="D847" s="58" t="s">
        <v>322</v>
      </c>
      <c r="E847" s="42" t="s">
        <v>2511</v>
      </c>
      <c r="F847" s="58" t="s">
        <v>323</v>
      </c>
      <c r="G847" s="58" t="s">
        <v>3304</v>
      </c>
      <c r="H847" s="58" t="s">
        <v>2162</v>
      </c>
      <c r="I847" s="58" t="s">
        <v>2124</v>
      </c>
      <c r="J847" s="58">
        <v>25</v>
      </c>
      <c r="K847" s="58">
        <v>0</v>
      </c>
      <c r="L847" s="58">
        <v>5034</v>
      </c>
      <c r="M847" s="58">
        <v>3.2</v>
      </c>
    </row>
    <row r="848" s="58" customFormat="1" ht="41.4" spans="1:13">
      <c r="A848" s="58" t="s">
        <v>3214</v>
      </c>
      <c r="B848" s="200">
        <v>847</v>
      </c>
      <c r="C848" s="204" t="s">
        <v>16</v>
      </c>
      <c r="D848" s="58" t="s">
        <v>53</v>
      </c>
      <c r="E848" s="42" t="s">
        <v>2511</v>
      </c>
      <c r="F848" s="58" t="s">
        <v>289</v>
      </c>
      <c r="G848" s="58" t="s">
        <v>3317</v>
      </c>
      <c r="H848" s="58" t="s">
        <v>2580</v>
      </c>
      <c r="I848" s="204" t="s">
        <v>22</v>
      </c>
      <c r="J848" s="237">
        <v>1</v>
      </c>
      <c r="K848" s="58">
        <f>J848</f>
        <v>1</v>
      </c>
      <c r="L848" s="58">
        <v>3</v>
      </c>
      <c r="M848" s="58">
        <v>3.2</v>
      </c>
    </row>
    <row r="849" s="58" customFormat="1" ht="41.4" spans="1:13">
      <c r="A849" s="58" t="s">
        <v>3214</v>
      </c>
      <c r="B849" s="200">
        <v>848</v>
      </c>
      <c r="C849" s="204" t="s">
        <v>16</v>
      </c>
      <c r="D849" s="204" t="s">
        <v>89</v>
      </c>
      <c r="E849" s="42" t="s">
        <v>2511</v>
      </c>
      <c r="F849" s="58" t="s">
        <v>114</v>
      </c>
      <c r="G849" s="58" t="s">
        <v>2732</v>
      </c>
      <c r="H849" s="58" t="s">
        <v>2166</v>
      </c>
      <c r="I849" s="42" t="s">
        <v>22</v>
      </c>
      <c r="J849" s="237">
        <v>1</v>
      </c>
      <c r="K849" s="217">
        <v>0</v>
      </c>
      <c r="L849" s="58">
        <v>136</v>
      </c>
      <c r="M849" s="58">
        <v>3.2</v>
      </c>
    </row>
    <row r="850" s="58" customFormat="1" ht="41.4" spans="1:13">
      <c r="A850" s="58" t="s">
        <v>3214</v>
      </c>
      <c r="B850" s="200">
        <v>849</v>
      </c>
      <c r="C850" s="204" t="s">
        <v>16</v>
      </c>
      <c r="D850" s="204" t="s">
        <v>89</v>
      </c>
      <c r="E850" s="42" t="s">
        <v>2511</v>
      </c>
      <c r="F850" s="58" t="s">
        <v>114</v>
      </c>
      <c r="G850" s="58" t="s">
        <v>2660</v>
      </c>
      <c r="H850" s="58" t="s">
        <v>2166</v>
      </c>
      <c r="I850" s="42" t="s">
        <v>22</v>
      </c>
      <c r="J850" s="237">
        <v>2</v>
      </c>
      <c r="K850" s="217">
        <v>0</v>
      </c>
      <c r="L850" s="58">
        <v>24</v>
      </c>
      <c r="M850" s="58">
        <v>3.2</v>
      </c>
    </row>
    <row r="851" s="58" customFormat="1" ht="55.2" spans="1:13">
      <c r="A851" s="58" t="s">
        <v>3214</v>
      </c>
      <c r="B851" s="200">
        <v>850</v>
      </c>
      <c r="C851" s="204" t="s">
        <v>16</v>
      </c>
      <c r="D851" s="58" t="s">
        <v>53</v>
      </c>
      <c r="E851" s="42" t="s">
        <v>2511</v>
      </c>
      <c r="F851" s="58" t="s">
        <v>55</v>
      </c>
      <c r="G851" s="58" t="s">
        <v>2747</v>
      </c>
      <c r="H851" s="58" t="s">
        <v>2158</v>
      </c>
      <c r="I851" s="204" t="s">
        <v>22</v>
      </c>
      <c r="J851" s="237">
        <v>2</v>
      </c>
      <c r="K851" s="58">
        <f>J851</f>
        <v>2</v>
      </c>
      <c r="L851" s="58">
        <v>4</v>
      </c>
      <c r="M851" s="58">
        <v>3.2</v>
      </c>
    </row>
    <row r="852" s="58" customFormat="1" ht="55.2" spans="1:13">
      <c r="A852" s="58" t="s">
        <v>3214</v>
      </c>
      <c r="B852" s="200">
        <v>851</v>
      </c>
      <c r="C852" s="204" t="s">
        <v>16</v>
      </c>
      <c r="D852" s="58" t="s">
        <v>171</v>
      </c>
      <c r="E852" s="42" t="s">
        <v>2511</v>
      </c>
      <c r="F852" s="58" t="s">
        <v>172</v>
      </c>
      <c r="G852" s="58" t="s">
        <v>3300</v>
      </c>
      <c r="H852" s="58" t="s">
        <v>1711</v>
      </c>
      <c r="I852" s="204" t="s">
        <v>22</v>
      </c>
      <c r="J852" s="237">
        <v>1</v>
      </c>
      <c r="K852" s="217">
        <v>0</v>
      </c>
      <c r="L852" s="58">
        <v>1</v>
      </c>
      <c r="M852" s="58">
        <v>3.2</v>
      </c>
    </row>
    <row r="853" s="58" customFormat="1" ht="55.2" spans="1:13">
      <c r="A853" s="58" t="s">
        <v>3214</v>
      </c>
      <c r="B853" s="200">
        <v>852</v>
      </c>
      <c r="C853" s="204" t="s">
        <v>16</v>
      </c>
      <c r="D853" s="58" t="s">
        <v>171</v>
      </c>
      <c r="E853" s="42" t="s">
        <v>2511</v>
      </c>
      <c r="F853" s="58" t="s">
        <v>172</v>
      </c>
      <c r="G853" s="58" t="s">
        <v>3269</v>
      </c>
      <c r="H853" s="58" t="s">
        <v>1711</v>
      </c>
      <c r="I853" s="204" t="s">
        <v>22</v>
      </c>
      <c r="J853" s="237">
        <v>5</v>
      </c>
      <c r="K853" s="217">
        <v>0</v>
      </c>
      <c r="L853" s="58">
        <v>1</v>
      </c>
      <c r="M853" s="58">
        <v>3.2</v>
      </c>
    </row>
    <row r="854" s="58" customFormat="1" ht="41.4" spans="1:13">
      <c r="A854" s="58" t="s">
        <v>3214</v>
      </c>
      <c r="B854" s="200">
        <v>853</v>
      </c>
      <c r="C854" s="204" t="s">
        <v>16</v>
      </c>
      <c r="D854" s="58" t="s">
        <v>53</v>
      </c>
      <c r="E854" s="42" t="s">
        <v>2511</v>
      </c>
      <c r="F854" s="58" t="s">
        <v>236</v>
      </c>
      <c r="G854" s="58" t="s">
        <v>2738</v>
      </c>
      <c r="H854" s="58" t="s">
        <v>2166</v>
      </c>
      <c r="I854" s="204" t="s">
        <v>22</v>
      </c>
      <c r="J854" s="237">
        <v>2</v>
      </c>
      <c r="K854" s="74">
        <f>(CEILING(J854*0.2,1))*1</f>
        <v>1</v>
      </c>
      <c r="L854" s="58">
        <v>1</v>
      </c>
      <c r="M854" s="58">
        <v>3.2</v>
      </c>
    </row>
    <row r="855" s="58" customFormat="1" ht="41.4" spans="1:13">
      <c r="A855" s="58" t="s">
        <v>3214</v>
      </c>
      <c r="B855" s="200">
        <v>854</v>
      </c>
      <c r="C855" s="204" t="s">
        <v>16</v>
      </c>
      <c r="D855" s="58" t="s">
        <v>322</v>
      </c>
      <c r="E855" s="42" t="s">
        <v>2511</v>
      </c>
      <c r="F855" s="58" t="s">
        <v>323</v>
      </c>
      <c r="G855" s="58" t="s">
        <v>2739</v>
      </c>
      <c r="H855" s="58" t="s">
        <v>2162</v>
      </c>
      <c r="I855" s="58" t="s">
        <v>2124</v>
      </c>
      <c r="J855" s="58">
        <v>0.6</v>
      </c>
      <c r="K855" s="58">
        <f>(CEILING(J855*0.1,1))*1</f>
        <v>1</v>
      </c>
      <c r="L855" s="58">
        <v>84</v>
      </c>
      <c r="M855" s="58">
        <v>3.2</v>
      </c>
    </row>
    <row r="856" s="58" customFormat="1" ht="41.4" spans="1:13">
      <c r="A856" s="58" t="s">
        <v>3214</v>
      </c>
      <c r="B856" s="200">
        <v>855</v>
      </c>
      <c r="C856" s="204" t="s">
        <v>16</v>
      </c>
      <c r="D856" s="58" t="s">
        <v>322</v>
      </c>
      <c r="E856" s="42" t="s">
        <v>2511</v>
      </c>
      <c r="F856" s="58" t="s">
        <v>323</v>
      </c>
      <c r="G856" s="58" t="s">
        <v>2729</v>
      </c>
      <c r="H856" s="58" t="s">
        <v>2162</v>
      </c>
      <c r="I856" s="58" t="s">
        <v>2124</v>
      </c>
      <c r="J856" s="58">
        <v>0.3</v>
      </c>
      <c r="K856" s="58">
        <f>J856</f>
        <v>0.3</v>
      </c>
      <c r="L856" s="58">
        <v>5</v>
      </c>
      <c r="M856" s="58">
        <v>3.2</v>
      </c>
    </row>
    <row r="857" s="58" customFormat="1" ht="69" spans="1:13">
      <c r="A857" s="58" t="s">
        <v>3214</v>
      </c>
      <c r="B857" s="200">
        <v>856</v>
      </c>
      <c r="C857" s="204" t="s">
        <v>16</v>
      </c>
      <c r="D857" s="58" t="s">
        <v>353</v>
      </c>
      <c r="E857" s="42" t="s">
        <v>2511</v>
      </c>
      <c r="F857" s="58" t="s">
        <v>370</v>
      </c>
      <c r="G857" s="58" t="s">
        <v>3329</v>
      </c>
      <c r="H857" s="58" t="s">
        <v>2574</v>
      </c>
      <c r="I857" s="204" t="s">
        <v>22</v>
      </c>
      <c r="J857" s="237">
        <v>2</v>
      </c>
      <c r="K857" s="58">
        <f>J857</f>
        <v>2</v>
      </c>
      <c r="L857" s="58">
        <v>174</v>
      </c>
      <c r="M857" s="58">
        <v>3.2</v>
      </c>
    </row>
    <row r="858" s="58" customFormat="1" ht="55.2" spans="1:13">
      <c r="A858" s="58" t="s">
        <v>3214</v>
      </c>
      <c r="B858" s="200">
        <v>857</v>
      </c>
      <c r="C858" s="204" t="s">
        <v>16</v>
      </c>
      <c r="D858" s="58" t="s">
        <v>53</v>
      </c>
      <c r="E858" s="42" t="s">
        <v>2511</v>
      </c>
      <c r="F858" s="58" t="s">
        <v>55</v>
      </c>
      <c r="G858" s="58" t="s">
        <v>2734</v>
      </c>
      <c r="H858" s="58" t="s">
        <v>2158</v>
      </c>
      <c r="I858" s="204" t="s">
        <v>22</v>
      </c>
      <c r="J858" s="237">
        <v>3</v>
      </c>
      <c r="K858" s="74">
        <f>(CEILING(J858*0.2,1))*1</f>
        <v>1</v>
      </c>
      <c r="L858" s="58">
        <v>207</v>
      </c>
      <c r="M858" s="58">
        <v>3.2</v>
      </c>
    </row>
    <row r="859" s="58" customFormat="1" ht="41.4" spans="1:13">
      <c r="A859" s="58" t="s">
        <v>3214</v>
      </c>
      <c r="B859" s="200">
        <v>858</v>
      </c>
      <c r="C859" s="204" t="s">
        <v>16</v>
      </c>
      <c r="D859" s="58" t="s">
        <v>322</v>
      </c>
      <c r="E859" s="42" t="s">
        <v>2511</v>
      </c>
      <c r="F859" s="58" t="s">
        <v>323</v>
      </c>
      <c r="G859" s="58" t="s">
        <v>2739</v>
      </c>
      <c r="H859" s="58" t="s">
        <v>2162</v>
      </c>
      <c r="I859" s="58" t="s">
        <v>2124</v>
      </c>
      <c r="J859" s="58">
        <v>25.8</v>
      </c>
      <c r="K859" s="58">
        <f>(CEILING(J859*0.1,1))*1</f>
        <v>3</v>
      </c>
      <c r="L859" s="58">
        <v>3630</v>
      </c>
      <c r="M859" s="58">
        <v>3.2</v>
      </c>
    </row>
    <row r="860" s="58" customFormat="1" ht="41.4" spans="1:13">
      <c r="A860" s="58" t="s">
        <v>3214</v>
      </c>
      <c r="B860" s="200">
        <v>859</v>
      </c>
      <c r="C860" s="204" t="s">
        <v>16</v>
      </c>
      <c r="D860" s="58" t="s">
        <v>53</v>
      </c>
      <c r="E860" s="42" t="s">
        <v>2511</v>
      </c>
      <c r="F860" s="58" t="s">
        <v>289</v>
      </c>
      <c r="G860" s="58" t="s">
        <v>3342</v>
      </c>
      <c r="H860" s="58" t="s">
        <v>2580</v>
      </c>
      <c r="I860" s="204" t="s">
        <v>22</v>
      </c>
      <c r="J860" s="237">
        <v>1</v>
      </c>
      <c r="K860" s="58">
        <v>0</v>
      </c>
      <c r="L860" s="58">
        <v>327</v>
      </c>
      <c r="M860" s="58">
        <v>3.2</v>
      </c>
    </row>
    <row r="861" s="58" customFormat="1" ht="41.4" spans="1:13">
      <c r="A861" s="58" t="s">
        <v>3214</v>
      </c>
      <c r="B861" s="200">
        <v>860</v>
      </c>
      <c r="C861" s="204" t="s">
        <v>16</v>
      </c>
      <c r="D861" s="204" t="s">
        <v>89</v>
      </c>
      <c r="E861" s="42" t="s">
        <v>2511</v>
      </c>
      <c r="F861" s="58" t="s">
        <v>90</v>
      </c>
      <c r="G861" s="58" t="s">
        <v>2618</v>
      </c>
      <c r="H861" s="58" t="s">
        <v>2166</v>
      </c>
      <c r="I861" s="42" t="s">
        <v>22</v>
      </c>
      <c r="J861" s="237">
        <v>1</v>
      </c>
      <c r="K861" s="217">
        <v>0</v>
      </c>
      <c r="L861" s="58">
        <v>10</v>
      </c>
      <c r="M861" s="58">
        <v>3.2</v>
      </c>
    </row>
    <row r="862" s="58" customFormat="1" ht="41.4" spans="1:13">
      <c r="A862" s="58" t="s">
        <v>3214</v>
      </c>
      <c r="B862" s="200">
        <v>861</v>
      </c>
      <c r="C862" s="204" t="s">
        <v>16</v>
      </c>
      <c r="D862" s="204" t="s">
        <v>89</v>
      </c>
      <c r="E862" s="42" t="s">
        <v>2511</v>
      </c>
      <c r="F862" s="58" t="s">
        <v>114</v>
      </c>
      <c r="G862" s="58" t="s">
        <v>2660</v>
      </c>
      <c r="H862" s="58" t="s">
        <v>2166</v>
      </c>
      <c r="I862" s="42" t="s">
        <v>22</v>
      </c>
      <c r="J862" s="237">
        <v>1</v>
      </c>
      <c r="K862" s="217">
        <v>0</v>
      </c>
      <c r="L862" s="58">
        <v>12</v>
      </c>
      <c r="M862" s="58">
        <v>3.2</v>
      </c>
    </row>
    <row r="863" s="58" customFormat="1" ht="41.4" spans="1:13">
      <c r="A863" s="58" t="s">
        <v>3214</v>
      </c>
      <c r="B863" s="200">
        <v>862</v>
      </c>
      <c r="C863" s="204" t="s">
        <v>16</v>
      </c>
      <c r="D863" s="204" t="s">
        <v>89</v>
      </c>
      <c r="E863" s="42" t="s">
        <v>2511</v>
      </c>
      <c r="F863" s="58" t="s">
        <v>114</v>
      </c>
      <c r="G863" s="58" t="s">
        <v>3343</v>
      </c>
      <c r="H863" s="58" t="s">
        <v>2166</v>
      </c>
      <c r="I863" s="42" t="s">
        <v>22</v>
      </c>
      <c r="J863" s="237">
        <v>4</v>
      </c>
      <c r="K863" s="217">
        <v>0</v>
      </c>
      <c r="L863" s="58">
        <v>6309</v>
      </c>
      <c r="M863" s="58">
        <v>3.2</v>
      </c>
    </row>
    <row r="864" s="58" customFormat="1" ht="69" spans="1:13">
      <c r="A864" s="58" t="s">
        <v>3214</v>
      </c>
      <c r="B864" s="200">
        <v>863</v>
      </c>
      <c r="C864" s="204" t="s">
        <v>16</v>
      </c>
      <c r="D864" s="204" t="s">
        <v>89</v>
      </c>
      <c r="E864" s="42" t="s">
        <v>2511</v>
      </c>
      <c r="F864" s="58" t="s">
        <v>114</v>
      </c>
      <c r="G864" s="58" t="s">
        <v>2746</v>
      </c>
      <c r="H864" s="58" t="s">
        <v>2166</v>
      </c>
      <c r="I864" s="42" t="s">
        <v>22</v>
      </c>
      <c r="J864" s="237">
        <v>2</v>
      </c>
      <c r="K864" s="217">
        <v>0</v>
      </c>
      <c r="L864" s="58">
        <v>23</v>
      </c>
      <c r="M864" s="58">
        <v>3.2</v>
      </c>
    </row>
    <row r="865" s="58" customFormat="1" ht="55.2" spans="1:13">
      <c r="A865" s="58" t="s">
        <v>3214</v>
      </c>
      <c r="B865" s="200">
        <v>864</v>
      </c>
      <c r="C865" s="204" t="s">
        <v>16</v>
      </c>
      <c r="D865" s="58" t="s">
        <v>53</v>
      </c>
      <c r="E865" s="42" t="s">
        <v>2511</v>
      </c>
      <c r="F865" s="58" t="s">
        <v>55</v>
      </c>
      <c r="G865" s="58" t="s">
        <v>2747</v>
      </c>
      <c r="H865" s="58" t="s">
        <v>2158</v>
      </c>
      <c r="I865" s="204" t="s">
        <v>22</v>
      </c>
      <c r="J865" s="237">
        <v>2</v>
      </c>
      <c r="K865" s="58">
        <f>J865</f>
        <v>2</v>
      </c>
      <c r="L865" s="58">
        <v>4</v>
      </c>
      <c r="M865" s="58">
        <v>3.2</v>
      </c>
    </row>
    <row r="866" s="58" customFormat="1" ht="55.2" spans="1:13">
      <c r="A866" s="58" t="s">
        <v>3214</v>
      </c>
      <c r="B866" s="200">
        <v>865</v>
      </c>
      <c r="C866" s="204" t="s">
        <v>16</v>
      </c>
      <c r="D866" s="58" t="s">
        <v>53</v>
      </c>
      <c r="E866" s="42" t="s">
        <v>2511</v>
      </c>
      <c r="F866" s="58" t="s">
        <v>55</v>
      </c>
      <c r="G866" s="58" t="s">
        <v>2832</v>
      </c>
      <c r="H866" s="58" t="s">
        <v>2158</v>
      </c>
      <c r="I866" s="204" t="s">
        <v>22</v>
      </c>
      <c r="J866" s="237">
        <v>2</v>
      </c>
      <c r="K866" s="58">
        <v>0</v>
      </c>
      <c r="L866" s="58">
        <v>2682</v>
      </c>
      <c r="M866" s="58">
        <v>3.2</v>
      </c>
    </row>
    <row r="867" s="58" customFormat="1" ht="55.2" spans="1:13">
      <c r="A867" s="58" t="s">
        <v>3214</v>
      </c>
      <c r="B867" s="200">
        <v>866</v>
      </c>
      <c r="C867" s="204" t="s">
        <v>16</v>
      </c>
      <c r="D867" s="58" t="s">
        <v>171</v>
      </c>
      <c r="E867" s="42" t="s">
        <v>2511</v>
      </c>
      <c r="F867" s="58" t="s">
        <v>172</v>
      </c>
      <c r="G867" s="58" t="s">
        <v>3328</v>
      </c>
      <c r="H867" s="58" t="s">
        <v>1711</v>
      </c>
      <c r="I867" s="204" t="s">
        <v>22</v>
      </c>
      <c r="J867" s="237">
        <v>5</v>
      </c>
      <c r="K867" s="217">
        <v>0</v>
      </c>
      <c r="L867" s="58">
        <v>18</v>
      </c>
      <c r="M867" s="58">
        <v>3.2</v>
      </c>
    </row>
    <row r="868" s="58" customFormat="1" ht="55.2" spans="1:13">
      <c r="A868" s="58" t="s">
        <v>3214</v>
      </c>
      <c r="B868" s="200">
        <v>867</v>
      </c>
      <c r="C868" s="204" t="s">
        <v>16</v>
      </c>
      <c r="D868" s="58" t="s">
        <v>171</v>
      </c>
      <c r="E868" s="42" t="s">
        <v>2511</v>
      </c>
      <c r="F868" s="58" t="s">
        <v>172</v>
      </c>
      <c r="G868" s="58" t="s">
        <v>3269</v>
      </c>
      <c r="H868" s="58" t="s">
        <v>1711</v>
      </c>
      <c r="I868" s="204" t="s">
        <v>22</v>
      </c>
      <c r="J868" s="237">
        <v>4</v>
      </c>
      <c r="K868" s="217">
        <v>0</v>
      </c>
      <c r="L868" s="58">
        <v>0.44</v>
      </c>
      <c r="M868" s="58">
        <v>3.2</v>
      </c>
    </row>
    <row r="869" s="58" customFormat="1" ht="41.4" spans="1:13">
      <c r="A869" s="58" t="s">
        <v>3214</v>
      </c>
      <c r="B869" s="200">
        <v>868</v>
      </c>
      <c r="C869" s="204" t="s">
        <v>16</v>
      </c>
      <c r="D869" s="58" t="s">
        <v>53</v>
      </c>
      <c r="E869" s="42" t="s">
        <v>2511</v>
      </c>
      <c r="F869" s="58" t="s">
        <v>236</v>
      </c>
      <c r="G869" s="58" t="s">
        <v>2751</v>
      </c>
      <c r="H869" s="58" t="s">
        <v>2166</v>
      </c>
      <c r="I869" s="204" t="s">
        <v>22</v>
      </c>
      <c r="J869" s="237">
        <v>4</v>
      </c>
      <c r="K869" s="58">
        <v>0</v>
      </c>
      <c r="L869" s="58">
        <v>3</v>
      </c>
      <c r="M869" s="58">
        <v>3.2</v>
      </c>
    </row>
    <row r="870" s="58" customFormat="1" ht="41.4" spans="1:13">
      <c r="A870" s="58" t="s">
        <v>3214</v>
      </c>
      <c r="B870" s="200">
        <v>869</v>
      </c>
      <c r="C870" s="204" t="s">
        <v>16</v>
      </c>
      <c r="D870" s="58" t="s">
        <v>322</v>
      </c>
      <c r="E870" s="42" t="s">
        <v>2511</v>
      </c>
      <c r="F870" s="58" t="s">
        <v>323</v>
      </c>
      <c r="G870" s="58" t="s">
        <v>2729</v>
      </c>
      <c r="H870" s="58" t="s">
        <v>2162</v>
      </c>
      <c r="I870" s="58" t="s">
        <v>2124</v>
      </c>
      <c r="J870" s="58">
        <v>0.3</v>
      </c>
      <c r="K870" s="58">
        <f t="shared" ref="K870:K873" si="90">J870</f>
        <v>0.3</v>
      </c>
      <c r="L870" s="58">
        <v>5</v>
      </c>
      <c r="M870" s="58">
        <v>3.2</v>
      </c>
    </row>
    <row r="871" s="58" customFormat="1" ht="41.4" spans="1:13">
      <c r="A871" s="58" t="s">
        <v>3214</v>
      </c>
      <c r="B871" s="200">
        <v>870</v>
      </c>
      <c r="C871" s="204" t="s">
        <v>16</v>
      </c>
      <c r="D871" s="58" t="s">
        <v>322</v>
      </c>
      <c r="E871" s="42" t="s">
        <v>2511</v>
      </c>
      <c r="F871" s="58" t="s">
        <v>323</v>
      </c>
      <c r="G871" s="58" t="s">
        <v>2774</v>
      </c>
      <c r="H871" s="58" t="s">
        <v>2162</v>
      </c>
      <c r="I871" s="58" t="s">
        <v>2124</v>
      </c>
      <c r="J871" s="58">
        <v>9.8</v>
      </c>
      <c r="K871" s="58">
        <v>0</v>
      </c>
      <c r="L871" s="58">
        <v>8930</v>
      </c>
      <c r="M871" s="58">
        <v>3.2</v>
      </c>
    </row>
    <row r="872" s="58" customFormat="1" ht="69" spans="1:13">
      <c r="A872" s="58" t="s">
        <v>3214</v>
      </c>
      <c r="B872" s="200">
        <v>871</v>
      </c>
      <c r="C872" s="204" t="s">
        <v>16</v>
      </c>
      <c r="D872" s="58" t="s">
        <v>353</v>
      </c>
      <c r="E872" s="42" t="s">
        <v>2511</v>
      </c>
      <c r="F872" s="58" t="s">
        <v>370</v>
      </c>
      <c r="G872" s="58" t="s">
        <v>3329</v>
      </c>
      <c r="H872" s="58" t="s">
        <v>2574</v>
      </c>
      <c r="I872" s="204" t="s">
        <v>22</v>
      </c>
      <c r="J872" s="237">
        <v>1</v>
      </c>
      <c r="K872" s="58">
        <f t="shared" si="90"/>
        <v>1</v>
      </c>
      <c r="L872" s="58">
        <v>87</v>
      </c>
      <c r="M872" s="58">
        <v>3.2</v>
      </c>
    </row>
    <row r="873" s="58" customFormat="1" ht="41.4" spans="1:13">
      <c r="A873" s="58" t="s">
        <v>3214</v>
      </c>
      <c r="B873" s="200">
        <v>872</v>
      </c>
      <c r="C873" s="204" t="s">
        <v>16</v>
      </c>
      <c r="D873" s="58" t="s">
        <v>53</v>
      </c>
      <c r="E873" s="42" t="s">
        <v>2511</v>
      </c>
      <c r="F873" s="58" t="s">
        <v>289</v>
      </c>
      <c r="G873" s="58" t="s">
        <v>3317</v>
      </c>
      <c r="H873" s="58" t="s">
        <v>2580</v>
      </c>
      <c r="I873" s="204" t="s">
        <v>22</v>
      </c>
      <c r="J873" s="237">
        <v>1</v>
      </c>
      <c r="K873" s="58">
        <f t="shared" si="90"/>
        <v>1</v>
      </c>
      <c r="L873" s="58">
        <v>3</v>
      </c>
      <c r="M873" s="58">
        <v>3.2</v>
      </c>
    </row>
    <row r="874" s="58" customFormat="1" ht="41.4" spans="1:13">
      <c r="A874" s="58" t="s">
        <v>3214</v>
      </c>
      <c r="B874" s="200">
        <v>873</v>
      </c>
      <c r="C874" s="204" t="s">
        <v>16</v>
      </c>
      <c r="D874" s="204" t="s">
        <v>89</v>
      </c>
      <c r="E874" s="42" t="s">
        <v>2511</v>
      </c>
      <c r="F874" s="58" t="s">
        <v>114</v>
      </c>
      <c r="G874" s="58" t="s">
        <v>2733</v>
      </c>
      <c r="H874" s="58" t="s">
        <v>2166</v>
      </c>
      <c r="I874" s="42" t="s">
        <v>22</v>
      </c>
      <c r="J874" s="237">
        <v>1</v>
      </c>
      <c r="K874" s="217">
        <v>0</v>
      </c>
      <c r="L874" s="58">
        <v>4</v>
      </c>
      <c r="M874" s="58">
        <v>3.2</v>
      </c>
    </row>
    <row r="875" s="58" customFormat="1" ht="41.4" spans="1:13">
      <c r="A875" s="58" t="s">
        <v>3214</v>
      </c>
      <c r="B875" s="200">
        <v>874</v>
      </c>
      <c r="C875" s="204" t="s">
        <v>16</v>
      </c>
      <c r="D875" s="204" t="s">
        <v>89</v>
      </c>
      <c r="E875" s="42" t="s">
        <v>2511</v>
      </c>
      <c r="F875" s="58" t="s">
        <v>90</v>
      </c>
      <c r="G875" s="58" t="s">
        <v>2599</v>
      </c>
      <c r="H875" s="58" t="s">
        <v>2166</v>
      </c>
      <c r="I875" s="42" t="s">
        <v>22</v>
      </c>
      <c r="J875" s="237">
        <v>1</v>
      </c>
      <c r="K875" s="217">
        <v>0</v>
      </c>
      <c r="L875" s="58">
        <v>4</v>
      </c>
      <c r="M875" s="58">
        <v>3.2</v>
      </c>
    </row>
    <row r="876" s="58" customFormat="1" ht="41.4" spans="1:13">
      <c r="A876" s="58" t="s">
        <v>3214</v>
      </c>
      <c r="B876" s="200">
        <v>875</v>
      </c>
      <c r="C876" s="204" t="s">
        <v>16</v>
      </c>
      <c r="D876" s="204" t="s">
        <v>89</v>
      </c>
      <c r="E876" s="42" t="s">
        <v>2511</v>
      </c>
      <c r="F876" s="58" t="s">
        <v>114</v>
      </c>
      <c r="G876" s="58" t="s">
        <v>2660</v>
      </c>
      <c r="H876" s="58" t="s">
        <v>2166</v>
      </c>
      <c r="I876" s="42" t="s">
        <v>22</v>
      </c>
      <c r="J876" s="237">
        <v>3</v>
      </c>
      <c r="K876" s="217">
        <v>0</v>
      </c>
      <c r="L876" s="58">
        <v>36</v>
      </c>
      <c r="M876" s="58">
        <v>3.2</v>
      </c>
    </row>
    <row r="877" s="58" customFormat="1" ht="55.2" spans="1:13">
      <c r="A877" s="58" t="s">
        <v>3214</v>
      </c>
      <c r="B877" s="200">
        <v>876</v>
      </c>
      <c r="C877" s="204" t="s">
        <v>16</v>
      </c>
      <c r="D877" s="58" t="s">
        <v>53</v>
      </c>
      <c r="E877" s="42" t="s">
        <v>2511</v>
      </c>
      <c r="F877" s="58" t="s">
        <v>55</v>
      </c>
      <c r="G877" s="58" t="s">
        <v>2747</v>
      </c>
      <c r="H877" s="58" t="s">
        <v>2158</v>
      </c>
      <c r="I877" s="204" t="s">
        <v>22</v>
      </c>
      <c r="J877" s="237">
        <v>4</v>
      </c>
      <c r="K877" s="58">
        <f t="shared" ref="K877:K884" si="91">J877</f>
        <v>4</v>
      </c>
      <c r="L877" s="58">
        <v>8</v>
      </c>
      <c r="M877" s="58">
        <v>3.2</v>
      </c>
    </row>
    <row r="878" s="58" customFormat="1" ht="55.2" spans="1:13">
      <c r="A878" s="58" t="s">
        <v>3214</v>
      </c>
      <c r="B878" s="200">
        <v>877</v>
      </c>
      <c r="C878" s="204" t="s">
        <v>16</v>
      </c>
      <c r="D878" s="58" t="s">
        <v>53</v>
      </c>
      <c r="E878" s="42" t="s">
        <v>2511</v>
      </c>
      <c r="F878" s="58" t="s">
        <v>304</v>
      </c>
      <c r="G878" s="58" t="s">
        <v>2748</v>
      </c>
      <c r="H878" s="58" t="s">
        <v>2158</v>
      </c>
      <c r="I878" s="204" t="s">
        <v>22</v>
      </c>
      <c r="J878" s="237">
        <v>1</v>
      </c>
      <c r="K878" s="58">
        <f t="shared" si="91"/>
        <v>1</v>
      </c>
      <c r="L878" s="58">
        <v>3</v>
      </c>
      <c r="M878" s="58">
        <v>3.2</v>
      </c>
    </row>
    <row r="879" s="58" customFormat="1" ht="55.2" spans="1:13">
      <c r="A879" s="58" t="s">
        <v>3214</v>
      </c>
      <c r="B879" s="200">
        <v>878</v>
      </c>
      <c r="C879" s="204" t="s">
        <v>16</v>
      </c>
      <c r="D879" s="58" t="s">
        <v>171</v>
      </c>
      <c r="E879" s="42" t="s">
        <v>2511</v>
      </c>
      <c r="F879" s="58" t="s">
        <v>172</v>
      </c>
      <c r="G879" s="58" t="s">
        <v>3305</v>
      </c>
      <c r="H879" s="58" t="s">
        <v>1711</v>
      </c>
      <c r="I879" s="204" t="s">
        <v>22</v>
      </c>
      <c r="J879" s="237">
        <v>2</v>
      </c>
      <c r="K879" s="217">
        <v>0</v>
      </c>
      <c r="L879" s="58">
        <v>0.1</v>
      </c>
      <c r="M879" s="58">
        <v>3.2</v>
      </c>
    </row>
    <row r="880" s="58" customFormat="1" ht="55.2" spans="1:13">
      <c r="A880" s="58" t="s">
        <v>3214</v>
      </c>
      <c r="B880" s="200">
        <v>879</v>
      </c>
      <c r="C880" s="204" t="s">
        <v>16</v>
      </c>
      <c r="D880" s="58" t="s">
        <v>171</v>
      </c>
      <c r="E880" s="42" t="s">
        <v>2511</v>
      </c>
      <c r="F880" s="58" t="s">
        <v>172</v>
      </c>
      <c r="G880" s="58" t="s">
        <v>3269</v>
      </c>
      <c r="H880" s="58" t="s">
        <v>1711</v>
      </c>
      <c r="I880" s="204" t="s">
        <v>22</v>
      </c>
      <c r="J880" s="237">
        <v>5</v>
      </c>
      <c r="K880" s="217">
        <v>0</v>
      </c>
      <c r="L880" s="58">
        <v>1</v>
      </c>
      <c r="M880" s="58">
        <v>3.2</v>
      </c>
    </row>
    <row r="881" s="58" customFormat="1" ht="41.4" spans="1:13">
      <c r="A881" s="58" t="s">
        <v>3214</v>
      </c>
      <c r="B881" s="200">
        <v>880</v>
      </c>
      <c r="C881" s="204" t="s">
        <v>16</v>
      </c>
      <c r="D881" s="58" t="s">
        <v>322</v>
      </c>
      <c r="E881" s="42" t="s">
        <v>2511</v>
      </c>
      <c r="F881" s="58" t="s">
        <v>323</v>
      </c>
      <c r="G881" s="58" t="s">
        <v>2622</v>
      </c>
      <c r="H881" s="58" t="s">
        <v>2162</v>
      </c>
      <c r="I881" s="58" t="s">
        <v>2124</v>
      </c>
      <c r="J881" s="58">
        <v>0.1</v>
      </c>
      <c r="K881" s="58">
        <f t="shared" si="91"/>
        <v>0.1</v>
      </c>
      <c r="L881" s="58">
        <v>1</v>
      </c>
      <c r="M881" s="58">
        <v>3.2</v>
      </c>
    </row>
    <row r="882" s="58" customFormat="1" ht="41.4" spans="1:13">
      <c r="A882" s="58" t="s">
        <v>3214</v>
      </c>
      <c r="B882" s="200">
        <v>881</v>
      </c>
      <c r="C882" s="204" t="s">
        <v>16</v>
      </c>
      <c r="D882" s="58" t="s">
        <v>322</v>
      </c>
      <c r="E882" s="42" t="s">
        <v>2511</v>
      </c>
      <c r="F882" s="58" t="s">
        <v>323</v>
      </c>
      <c r="G882" s="58" t="s">
        <v>2729</v>
      </c>
      <c r="H882" s="58" t="s">
        <v>2162</v>
      </c>
      <c r="I882" s="58" t="s">
        <v>2124</v>
      </c>
      <c r="J882" s="58">
        <v>8</v>
      </c>
      <c r="K882" s="58">
        <f t="shared" si="91"/>
        <v>8</v>
      </c>
      <c r="L882" s="58">
        <v>129</v>
      </c>
      <c r="M882" s="58">
        <v>3.2</v>
      </c>
    </row>
    <row r="883" s="58" customFormat="1" ht="69" spans="1:13">
      <c r="A883" s="58" t="s">
        <v>3214</v>
      </c>
      <c r="B883" s="200">
        <v>882</v>
      </c>
      <c r="C883" s="204" t="s">
        <v>16</v>
      </c>
      <c r="D883" s="58" t="s">
        <v>353</v>
      </c>
      <c r="E883" s="42" t="s">
        <v>2511</v>
      </c>
      <c r="F883" s="58" t="s">
        <v>370</v>
      </c>
      <c r="G883" s="58" t="s">
        <v>3344</v>
      </c>
      <c r="H883" s="58" t="s">
        <v>2574</v>
      </c>
      <c r="I883" s="204" t="s">
        <v>22</v>
      </c>
      <c r="J883" s="237">
        <v>1</v>
      </c>
      <c r="K883" s="58">
        <f t="shared" si="91"/>
        <v>1</v>
      </c>
      <c r="L883" s="58">
        <v>13</v>
      </c>
      <c r="M883" s="58">
        <v>3.2</v>
      </c>
    </row>
    <row r="884" s="58" customFormat="1" ht="69" spans="1:13">
      <c r="A884" s="58" t="s">
        <v>3214</v>
      </c>
      <c r="B884" s="200">
        <v>883</v>
      </c>
      <c r="C884" s="204" t="s">
        <v>16</v>
      </c>
      <c r="D884" s="58" t="s">
        <v>353</v>
      </c>
      <c r="E884" s="42" t="s">
        <v>2511</v>
      </c>
      <c r="F884" s="58" t="s">
        <v>370</v>
      </c>
      <c r="G884" s="58" t="s">
        <v>3329</v>
      </c>
      <c r="H884" s="58" t="s">
        <v>2574</v>
      </c>
      <c r="I884" s="204" t="s">
        <v>22</v>
      </c>
      <c r="J884" s="237">
        <v>2</v>
      </c>
      <c r="K884" s="58">
        <f t="shared" si="91"/>
        <v>2</v>
      </c>
      <c r="L884" s="58">
        <v>174</v>
      </c>
      <c r="M884" s="58">
        <v>3.2</v>
      </c>
    </row>
    <row r="885" s="58" customFormat="1" ht="41.4" spans="1:13">
      <c r="A885" s="58" t="s">
        <v>3214</v>
      </c>
      <c r="B885" s="200">
        <v>884</v>
      </c>
      <c r="C885" s="204" t="s">
        <v>16</v>
      </c>
      <c r="D885" s="204" t="s">
        <v>89</v>
      </c>
      <c r="E885" s="42" t="s">
        <v>2511</v>
      </c>
      <c r="F885" s="58" t="s">
        <v>114</v>
      </c>
      <c r="G885" s="58" t="s">
        <v>2733</v>
      </c>
      <c r="H885" s="58" t="s">
        <v>2166</v>
      </c>
      <c r="I885" s="42" t="s">
        <v>22</v>
      </c>
      <c r="J885" s="237">
        <v>3</v>
      </c>
      <c r="K885" s="217">
        <v>0</v>
      </c>
      <c r="L885" s="58">
        <v>12</v>
      </c>
      <c r="M885" s="58">
        <v>3.2</v>
      </c>
    </row>
    <row r="886" s="58" customFormat="1" ht="41.4" spans="1:13">
      <c r="A886" s="58" t="s">
        <v>3214</v>
      </c>
      <c r="B886" s="200">
        <v>885</v>
      </c>
      <c r="C886" s="204" t="s">
        <v>16</v>
      </c>
      <c r="D886" s="58" t="s">
        <v>53</v>
      </c>
      <c r="E886" s="42" t="s">
        <v>2511</v>
      </c>
      <c r="F886" s="58" t="s">
        <v>304</v>
      </c>
      <c r="G886" s="58" t="s">
        <v>3315</v>
      </c>
      <c r="H886" s="58" t="s">
        <v>2158</v>
      </c>
      <c r="I886" s="204" t="s">
        <v>22</v>
      </c>
      <c r="J886" s="237">
        <v>1</v>
      </c>
      <c r="K886" s="58">
        <f t="shared" ref="K886:K891" si="92">J886</f>
        <v>1</v>
      </c>
      <c r="L886" s="58">
        <v>1</v>
      </c>
      <c r="M886" s="58">
        <v>3.2</v>
      </c>
    </row>
    <row r="887" s="58" customFormat="1" ht="55.2" spans="1:13">
      <c r="A887" s="58" t="s">
        <v>3214</v>
      </c>
      <c r="B887" s="200">
        <v>886</v>
      </c>
      <c r="C887" s="204" t="s">
        <v>16</v>
      </c>
      <c r="D887" s="58" t="s">
        <v>171</v>
      </c>
      <c r="E887" s="42" t="s">
        <v>2511</v>
      </c>
      <c r="F887" s="58" t="s">
        <v>172</v>
      </c>
      <c r="G887" s="58" t="s">
        <v>3305</v>
      </c>
      <c r="H887" s="58" t="s">
        <v>1711</v>
      </c>
      <c r="I887" s="204" t="s">
        <v>22</v>
      </c>
      <c r="J887" s="237">
        <v>3</v>
      </c>
      <c r="K887" s="217">
        <v>0</v>
      </c>
      <c r="L887" s="58">
        <v>0.15</v>
      </c>
      <c r="M887" s="58">
        <v>3.2</v>
      </c>
    </row>
    <row r="888" s="58" customFormat="1" ht="41.4" spans="1:13">
      <c r="A888" s="58" t="s">
        <v>3214</v>
      </c>
      <c r="B888" s="200">
        <v>887</v>
      </c>
      <c r="C888" s="204" t="s">
        <v>16</v>
      </c>
      <c r="D888" s="58" t="s">
        <v>322</v>
      </c>
      <c r="E888" s="42" t="s">
        <v>2511</v>
      </c>
      <c r="F888" s="58" t="s">
        <v>323</v>
      </c>
      <c r="G888" s="58" t="s">
        <v>2622</v>
      </c>
      <c r="H888" s="58" t="s">
        <v>2162</v>
      </c>
      <c r="I888" s="58" t="s">
        <v>2124</v>
      </c>
      <c r="J888" s="58">
        <v>0.2</v>
      </c>
      <c r="K888" s="58">
        <f t="shared" si="92"/>
        <v>0.2</v>
      </c>
      <c r="L888" s="58">
        <v>1</v>
      </c>
      <c r="M888" s="58">
        <v>3.2</v>
      </c>
    </row>
    <row r="889" s="58" customFormat="1" ht="41.4" spans="1:13">
      <c r="A889" s="58" t="s">
        <v>3214</v>
      </c>
      <c r="B889" s="200">
        <v>888</v>
      </c>
      <c r="C889" s="204" t="s">
        <v>16</v>
      </c>
      <c r="D889" s="204" t="s">
        <v>89</v>
      </c>
      <c r="E889" s="42" t="s">
        <v>2511</v>
      </c>
      <c r="F889" s="58" t="s">
        <v>114</v>
      </c>
      <c r="G889" s="58" t="s">
        <v>2733</v>
      </c>
      <c r="H889" s="58" t="s">
        <v>2166</v>
      </c>
      <c r="I889" s="42" t="s">
        <v>22</v>
      </c>
      <c r="J889" s="237">
        <v>3</v>
      </c>
      <c r="K889" s="217">
        <v>0</v>
      </c>
      <c r="L889" s="58">
        <v>12</v>
      </c>
      <c r="M889" s="58">
        <v>3.2</v>
      </c>
    </row>
    <row r="890" s="58" customFormat="1" ht="55.2" spans="1:13">
      <c r="A890" s="58" t="s">
        <v>3214</v>
      </c>
      <c r="B890" s="200">
        <v>889</v>
      </c>
      <c r="C890" s="204" t="s">
        <v>16</v>
      </c>
      <c r="D890" s="58" t="s">
        <v>53</v>
      </c>
      <c r="E890" s="42" t="s">
        <v>2511</v>
      </c>
      <c r="F890" s="58" t="s">
        <v>55</v>
      </c>
      <c r="G890" s="58" t="s">
        <v>3345</v>
      </c>
      <c r="H890" s="58" t="s">
        <v>2158</v>
      </c>
      <c r="I890" s="204" t="s">
        <v>22</v>
      </c>
      <c r="J890" s="237">
        <v>1</v>
      </c>
      <c r="K890" s="58">
        <f t="shared" si="92"/>
        <v>1</v>
      </c>
      <c r="L890" s="58">
        <v>0.38</v>
      </c>
      <c r="M890" s="58">
        <v>3.2</v>
      </c>
    </row>
    <row r="891" s="58" customFormat="1" ht="41.4" spans="1:13">
      <c r="A891" s="58" t="s">
        <v>3214</v>
      </c>
      <c r="B891" s="200">
        <v>890</v>
      </c>
      <c r="C891" s="204" t="s">
        <v>16</v>
      </c>
      <c r="D891" s="58" t="s">
        <v>53</v>
      </c>
      <c r="E891" s="42" t="s">
        <v>2511</v>
      </c>
      <c r="F891" s="58" t="s">
        <v>304</v>
      </c>
      <c r="G891" s="58" t="s">
        <v>3315</v>
      </c>
      <c r="H891" s="58" t="s">
        <v>2158</v>
      </c>
      <c r="I891" s="204" t="s">
        <v>22</v>
      </c>
      <c r="J891" s="237">
        <v>1</v>
      </c>
      <c r="K891" s="58">
        <f t="shared" si="92"/>
        <v>1</v>
      </c>
      <c r="L891" s="58">
        <v>1</v>
      </c>
      <c r="M891" s="58">
        <v>3.2</v>
      </c>
    </row>
    <row r="892" s="58" customFormat="1" ht="55.2" spans="1:13">
      <c r="A892" s="58" t="s">
        <v>3214</v>
      </c>
      <c r="B892" s="200">
        <v>891</v>
      </c>
      <c r="C892" s="204" t="s">
        <v>16</v>
      </c>
      <c r="D892" s="58" t="s">
        <v>171</v>
      </c>
      <c r="E892" s="42" t="s">
        <v>2511</v>
      </c>
      <c r="F892" s="58" t="s">
        <v>172</v>
      </c>
      <c r="G892" s="58" t="s">
        <v>3305</v>
      </c>
      <c r="H892" s="58" t="s">
        <v>1711</v>
      </c>
      <c r="I892" s="204" t="s">
        <v>22</v>
      </c>
      <c r="J892" s="237">
        <v>3</v>
      </c>
      <c r="K892" s="217">
        <v>0</v>
      </c>
      <c r="L892" s="58">
        <v>0.15</v>
      </c>
      <c r="M892" s="58">
        <v>3.2</v>
      </c>
    </row>
    <row r="893" s="58" customFormat="1" ht="41.4" spans="1:13">
      <c r="A893" s="58" t="s">
        <v>3214</v>
      </c>
      <c r="B893" s="200">
        <v>892</v>
      </c>
      <c r="C893" s="204" t="s">
        <v>16</v>
      </c>
      <c r="D893" s="58" t="s">
        <v>322</v>
      </c>
      <c r="E893" s="42" t="s">
        <v>2511</v>
      </c>
      <c r="F893" s="58" t="s">
        <v>323</v>
      </c>
      <c r="G893" s="58" t="s">
        <v>2622</v>
      </c>
      <c r="H893" s="58" t="s">
        <v>2162</v>
      </c>
      <c r="I893" s="58" t="s">
        <v>2124</v>
      </c>
      <c r="J893" s="58">
        <v>0.3</v>
      </c>
      <c r="K893" s="58">
        <f t="shared" ref="K893:K897" si="93">J893</f>
        <v>0.3</v>
      </c>
      <c r="L893" s="58">
        <v>2</v>
      </c>
      <c r="M893" s="58">
        <v>3.2</v>
      </c>
    </row>
    <row r="894" s="58" customFormat="1" ht="41.4" spans="1:13">
      <c r="A894" s="58" t="s">
        <v>3214</v>
      </c>
      <c r="B894" s="200">
        <v>893</v>
      </c>
      <c r="C894" s="204" t="s">
        <v>16</v>
      </c>
      <c r="D894" s="204" t="s">
        <v>89</v>
      </c>
      <c r="E894" s="42" t="s">
        <v>2511</v>
      </c>
      <c r="F894" s="58" t="s">
        <v>114</v>
      </c>
      <c r="G894" s="58" t="s">
        <v>2733</v>
      </c>
      <c r="H894" s="58" t="s">
        <v>2166</v>
      </c>
      <c r="I894" s="42" t="s">
        <v>22</v>
      </c>
      <c r="J894" s="237">
        <v>3</v>
      </c>
      <c r="K894" s="217">
        <v>0</v>
      </c>
      <c r="L894" s="58">
        <v>12</v>
      </c>
      <c r="M894" s="58">
        <v>3.2</v>
      </c>
    </row>
    <row r="895" s="58" customFormat="1" ht="41.4" spans="1:13">
      <c r="A895" s="58" t="s">
        <v>3214</v>
      </c>
      <c r="B895" s="200">
        <v>894</v>
      </c>
      <c r="C895" s="204" t="s">
        <v>16</v>
      </c>
      <c r="D895" s="58" t="s">
        <v>53</v>
      </c>
      <c r="E895" s="42" t="s">
        <v>2511</v>
      </c>
      <c r="F895" s="58" t="s">
        <v>304</v>
      </c>
      <c r="G895" s="58" t="s">
        <v>3315</v>
      </c>
      <c r="H895" s="58" t="s">
        <v>2158</v>
      </c>
      <c r="I895" s="204" t="s">
        <v>22</v>
      </c>
      <c r="J895" s="237">
        <v>1</v>
      </c>
      <c r="K895" s="58">
        <f t="shared" si="93"/>
        <v>1</v>
      </c>
      <c r="L895" s="58">
        <v>1</v>
      </c>
      <c r="M895" s="58">
        <v>3.2</v>
      </c>
    </row>
    <row r="896" s="58" customFormat="1" ht="55.2" spans="1:13">
      <c r="A896" s="58" t="s">
        <v>3214</v>
      </c>
      <c r="B896" s="200">
        <v>895</v>
      </c>
      <c r="C896" s="204" t="s">
        <v>16</v>
      </c>
      <c r="D896" s="58" t="s">
        <v>171</v>
      </c>
      <c r="E896" s="42" t="s">
        <v>2511</v>
      </c>
      <c r="F896" s="58" t="s">
        <v>172</v>
      </c>
      <c r="G896" s="58" t="s">
        <v>3305</v>
      </c>
      <c r="H896" s="58" t="s">
        <v>1711</v>
      </c>
      <c r="I896" s="204" t="s">
        <v>22</v>
      </c>
      <c r="J896" s="237">
        <v>3</v>
      </c>
      <c r="K896" s="217">
        <v>0</v>
      </c>
      <c r="L896" s="58">
        <v>0.15</v>
      </c>
      <c r="M896" s="58">
        <v>3.2</v>
      </c>
    </row>
    <row r="897" s="58" customFormat="1" ht="41.4" spans="1:13">
      <c r="A897" s="58" t="s">
        <v>3214</v>
      </c>
      <c r="B897" s="200">
        <v>896</v>
      </c>
      <c r="C897" s="204" t="s">
        <v>16</v>
      </c>
      <c r="D897" s="58" t="s">
        <v>322</v>
      </c>
      <c r="E897" s="42" t="s">
        <v>2511</v>
      </c>
      <c r="F897" s="58" t="s">
        <v>323</v>
      </c>
      <c r="G897" s="58" t="s">
        <v>2622</v>
      </c>
      <c r="H897" s="58" t="s">
        <v>2162</v>
      </c>
      <c r="I897" s="58" t="s">
        <v>2124</v>
      </c>
      <c r="J897" s="58">
        <v>0.2</v>
      </c>
      <c r="K897" s="58">
        <f t="shared" si="93"/>
        <v>0.2</v>
      </c>
      <c r="L897" s="58">
        <v>1</v>
      </c>
      <c r="M897" s="58">
        <v>3.2</v>
      </c>
    </row>
    <row r="898" s="58" customFormat="1" ht="41.4" spans="1:13">
      <c r="A898" s="58" t="s">
        <v>3214</v>
      </c>
      <c r="B898" s="200">
        <v>897</v>
      </c>
      <c r="C898" s="204" t="s">
        <v>16</v>
      </c>
      <c r="D898" s="204" t="s">
        <v>89</v>
      </c>
      <c r="E898" s="42" t="s">
        <v>2511</v>
      </c>
      <c r="F898" s="58" t="s">
        <v>114</v>
      </c>
      <c r="G898" s="58" t="s">
        <v>2733</v>
      </c>
      <c r="H898" s="58" t="s">
        <v>2166</v>
      </c>
      <c r="I898" s="42" t="s">
        <v>22</v>
      </c>
      <c r="J898" s="237">
        <v>3</v>
      </c>
      <c r="K898" s="217">
        <v>0</v>
      </c>
      <c r="L898" s="58">
        <v>12</v>
      </c>
      <c r="M898" s="58">
        <v>3.2</v>
      </c>
    </row>
    <row r="899" s="58" customFormat="1" ht="41.4" spans="1:13">
      <c r="A899" s="58" t="s">
        <v>3214</v>
      </c>
      <c r="B899" s="200">
        <v>898</v>
      </c>
      <c r="C899" s="204" t="s">
        <v>16</v>
      </c>
      <c r="D899" s="58" t="s">
        <v>53</v>
      </c>
      <c r="E899" s="42" t="s">
        <v>2511</v>
      </c>
      <c r="F899" s="58" t="s">
        <v>304</v>
      </c>
      <c r="G899" s="58" t="s">
        <v>3315</v>
      </c>
      <c r="H899" s="58" t="s">
        <v>2158</v>
      </c>
      <c r="I899" s="204" t="s">
        <v>22</v>
      </c>
      <c r="J899" s="237">
        <v>1</v>
      </c>
      <c r="K899" s="58">
        <f t="shared" ref="K899:K903" si="94">J899</f>
        <v>1</v>
      </c>
      <c r="L899" s="58">
        <v>1</v>
      </c>
      <c r="M899" s="58">
        <v>3.2</v>
      </c>
    </row>
    <row r="900" s="58" customFormat="1" ht="55.2" spans="1:13">
      <c r="A900" s="58" t="s">
        <v>3214</v>
      </c>
      <c r="B900" s="200">
        <v>899</v>
      </c>
      <c r="C900" s="204" t="s">
        <v>16</v>
      </c>
      <c r="D900" s="58" t="s">
        <v>171</v>
      </c>
      <c r="E900" s="42" t="s">
        <v>2511</v>
      </c>
      <c r="F900" s="58" t="s">
        <v>172</v>
      </c>
      <c r="G900" s="58" t="s">
        <v>3305</v>
      </c>
      <c r="H900" s="58" t="s">
        <v>1711</v>
      </c>
      <c r="I900" s="204" t="s">
        <v>22</v>
      </c>
      <c r="J900" s="237">
        <v>3</v>
      </c>
      <c r="K900" s="217">
        <v>0</v>
      </c>
      <c r="L900" s="58">
        <v>0.15</v>
      </c>
      <c r="M900" s="58">
        <v>3.2</v>
      </c>
    </row>
    <row r="901" s="58" customFormat="1" ht="41.4" spans="1:13">
      <c r="A901" s="58" t="s">
        <v>3214</v>
      </c>
      <c r="B901" s="200">
        <v>900</v>
      </c>
      <c r="C901" s="204" t="s">
        <v>16</v>
      </c>
      <c r="D901" s="58" t="s">
        <v>322</v>
      </c>
      <c r="E901" s="42" t="s">
        <v>2511</v>
      </c>
      <c r="F901" s="58" t="s">
        <v>323</v>
      </c>
      <c r="G901" s="58" t="s">
        <v>2622</v>
      </c>
      <c r="H901" s="58" t="s">
        <v>2162</v>
      </c>
      <c r="I901" s="58" t="s">
        <v>2124</v>
      </c>
      <c r="J901" s="58">
        <v>0.2</v>
      </c>
      <c r="K901" s="58">
        <f t="shared" si="94"/>
        <v>0.2</v>
      </c>
      <c r="L901" s="58">
        <v>1</v>
      </c>
      <c r="M901" s="58">
        <v>3.2</v>
      </c>
    </row>
    <row r="902" s="58" customFormat="1" ht="41.4" spans="1:13">
      <c r="A902" s="58" t="s">
        <v>3214</v>
      </c>
      <c r="B902" s="200">
        <v>901</v>
      </c>
      <c r="C902" s="204" t="s">
        <v>16</v>
      </c>
      <c r="D902" s="204" t="s">
        <v>89</v>
      </c>
      <c r="E902" s="42" t="s">
        <v>2511</v>
      </c>
      <c r="F902" s="58" t="s">
        <v>114</v>
      </c>
      <c r="G902" s="58" t="s">
        <v>2733</v>
      </c>
      <c r="H902" s="58" t="s">
        <v>2166</v>
      </c>
      <c r="I902" s="42" t="s">
        <v>22</v>
      </c>
      <c r="J902" s="237">
        <v>3</v>
      </c>
      <c r="K902" s="217">
        <v>0</v>
      </c>
      <c r="L902" s="58">
        <v>12</v>
      </c>
      <c r="M902" s="58">
        <v>3.2</v>
      </c>
    </row>
    <row r="903" s="58" customFormat="1" ht="41.4" spans="1:13">
      <c r="A903" s="58" t="s">
        <v>3214</v>
      </c>
      <c r="B903" s="200">
        <v>902</v>
      </c>
      <c r="C903" s="204" t="s">
        <v>16</v>
      </c>
      <c r="D903" s="58" t="s">
        <v>53</v>
      </c>
      <c r="E903" s="42" t="s">
        <v>2511</v>
      </c>
      <c r="F903" s="58" t="s">
        <v>304</v>
      </c>
      <c r="G903" s="58" t="s">
        <v>3315</v>
      </c>
      <c r="H903" s="58" t="s">
        <v>2158</v>
      </c>
      <c r="I903" s="204" t="s">
        <v>22</v>
      </c>
      <c r="J903" s="237">
        <v>1</v>
      </c>
      <c r="K903" s="58">
        <f t="shared" si="94"/>
        <v>1</v>
      </c>
      <c r="L903" s="58">
        <v>1</v>
      </c>
      <c r="M903" s="58">
        <v>3.2</v>
      </c>
    </row>
    <row r="904" s="58" customFormat="1" ht="55.2" spans="1:13">
      <c r="A904" s="58" t="s">
        <v>3214</v>
      </c>
      <c r="B904" s="200">
        <v>903</v>
      </c>
      <c r="C904" s="204" t="s">
        <v>16</v>
      </c>
      <c r="D904" s="58" t="s">
        <v>171</v>
      </c>
      <c r="E904" s="42" t="s">
        <v>2511</v>
      </c>
      <c r="F904" s="58" t="s">
        <v>172</v>
      </c>
      <c r="G904" s="58" t="s">
        <v>3305</v>
      </c>
      <c r="H904" s="58" t="s">
        <v>1711</v>
      </c>
      <c r="I904" s="204" t="s">
        <v>22</v>
      </c>
      <c r="J904" s="237">
        <v>4</v>
      </c>
      <c r="K904" s="217">
        <v>0</v>
      </c>
      <c r="L904" s="58">
        <v>0.2</v>
      </c>
      <c r="M904" s="58">
        <v>3.2</v>
      </c>
    </row>
    <row r="905" s="58" customFormat="1" ht="41.4" spans="1:13">
      <c r="A905" s="58" t="s">
        <v>3214</v>
      </c>
      <c r="B905" s="200">
        <v>904</v>
      </c>
      <c r="C905" s="204" t="s">
        <v>16</v>
      </c>
      <c r="D905" s="58" t="s">
        <v>322</v>
      </c>
      <c r="E905" s="42" t="s">
        <v>2511</v>
      </c>
      <c r="F905" s="58" t="s">
        <v>323</v>
      </c>
      <c r="G905" s="58" t="s">
        <v>2622</v>
      </c>
      <c r="H905" s="58" t="s">
        <v>2162</v>
      </c>
      <c r="I905" s="58" t="s">
        <v>2124</v>
      </c>
      <c r="J905" s="58">
        <v>0.1</v>
      </c>
      <c r="K905" s="58">
        <f>J905</f>
        <v>0.1</v>
      </c>
      <c r="L905" s="58">
        <v>1</v>
      </c>
      <c r="M905" s="58">
        <v>3.2</v>
      </c>
    </row>
    <row r="906" s="58" customFormat="1" ht="82.8" spans="1:13">
      <c r="A906" s="58" t="s">
        <v>3214</v>
      </c>
      <c r="B906" s="200">
        <v>905</v>
      </c>
      <c r="C906" s="204" t="s">
        <v>16</v>
      </c>
      <c r="D906" s="58" t="s">
        <v>353</v>
      </c>
      <c r="E906" s="42" t="s">
        <v>2511</v>
      </c>
      <c r="F906" s="58" t="s">
        <v>483</v>
      </c>
      <c r="G906" s="58" t="s">
        <v>3346</v>
      </c>
      <c r="H906" s="58" t="s">
        <v>482</v>
      </c>
      <c r="I906" s="204" t="s">
        <v>22</v>
      </c>
      <c r="J906" s="237">
        <v>1</v>
      </c>
      <c r="K906" s="58">
        <f>J906</f>
        <v>1</v>
      </c>
      <c r="L906" s="58">
        <v>38</v>
      </c>
      <c r="M906" s="58">
        <v>3.2</v>
      </c>
    </row>
    <row r="907" s="58" customFormat="1" ht="41.4" spans="1:13">
      <c r="A907" s="58" t="s">
        <v>3214</v>
      </c>
      <c r="B907" s="200">
        <v>906</v>
      </c>
      <c r="C907" s="204" t="s">
        <v>16</v>
      </c>
      <c r="D907" s="204" t="s">
        <v>89</v>
      </c>
      <c r="E907" s="42" t="s">
        <v>2511</v>
      </c>
      <c r="F907" s="58" t="s">
        <v>90</v>
      </c>
      <c r="G907" s="58" t="s">
        <v>3298</v>
      </c>
      <c r="H907" s="58" t="s">
        <v>2166</v>
      </c>
      <c r="I907" s="42" t="s">
        <v>22</v>
      </c>
      <c r="J907" s="237">
        <v>1</v>
      </c>
      <c r="K907" s="217">
        <v>0</v>
      </c>
      <c r="L907" s="58">
        <v>232</v>
      </c>
      <c r="M907" s="58">
        <v>3.2</v>
      </c>
    </row>
    <row r="908" s="58" customFormat="1" ht="55.2" spans="1:13">
      <c r="A908" s="58" t="s">
        <v>3214</v>
      </c>
      <c r="B908" s="200">
        <v>907</v>
      </c>
      <c r="C908" s="204" t="s">
        <v>16</v>
      </c>
      <c r="D908" s="58" t="s">
        <v>171</v>
      </c>
      <c r="E908" s="42" t="s">
        <v>2511</v>
      </c>
      <c r="F908" s="58" t="s">
        <v>172</v>
      </c>
      <c r="G908" s="58" t="s">
        <v>3299</v>
      </c>
      <c r="H908" s="58" t="s">
        <v>1711</v>
      </c>
      <c r="I908" s="204" t="s">
        <v>22</v>
      </c>
      <c r="J908" s="237">
        <v>2</v>
      </c>
      <c r="K908" s="217">
        <v>0</v>
      </c>
      <c r="L908" s="58">
        <v>2</v>
      </c>
      <c r="M908" s="58">
        <v>3.2</v>
      </c>
    </row>
    <row r="909" s="58" customFormat="1" ht="55.2" spans="1:13">
      <c r="A909" s="58" t="s">
        <v>3214</v>
      </c>
      <c r="B909" s="200">
        <v>908</v>
      </c>
      <c r="C909" s="204" t="s">
        <v>16</v>
      </c>
      <c r="D909" s="58" t="s">
        <v>171</v>
      </c>
      <c r="E909" s="42" t="s">
        <v>2511</v>
      </c>
      <c r="F909" s="58" t="s">
        <v>172</v>
      </c>
      <c r="G909" s="58" t="s">
        <v>3269</v>
      </c>
      <c r="H909" s="58" t="s">
        <v>1711</v>
      </c>
      <c r="I909" s="204" t="s">
        <v>22</v>
      </c>
      <c r="J909" s="237">
        <v>2</v>
      </c>
      <c r="K909" s="217">
        <v>0</v>
      </c>
      <c r="L909" s="58">
        <v>0.22</v>
      </c>
      <c r="M909" s="58">
        <v>3.2</v>
      </c>
    </row>
    <row r="910" s="58" customFormat="1" ht="41.4" spans="1:13">
      <c r="A910" s="58" t="s">
        <v>3214</v>
      </c>
      <c r="B910" s="200">
        <v>909</v>
      </c>
      <c r="C910" s="204" t="s">
        <v>16</v>
      </c>
      <c r="D910" s="58" t="s">
        <v>53</v>
      </c>
      <c r="E910" s="42" t="s">
        <v>2511</v>
      </c>
      <c r="F910" s="58" t="s">
        <v>236</v>
      </c>
      <c r="G910" s="58" t="s">
        <v>3340</v>
      </c>
      <c r="H910" s="58" t="s">
        <v>2166</v>
      </c>
      <c r="I910" s="204" t="s">
        <v>22</v>
      </c>
      <c r="J910" s="237">
        <v>2</v>
      </c>
      <c r="K910" s="58">
        <v>0</v>
      </c>
      <c r="L910" s="58">
        <v>1</v>
      </c>
      <c r="M910" s="58">
        <v>3.2</v>
      </c>
    </row>
    <row r="911" s="58" customFormat="1" ht="41.4" spans="1:13">
      <c r="A911" s="58" t="s">
        <v>3214</v>
      </c>
      <c r="B911" s="200">
        <v>910</v>
      </c>
      <c r="C911" s="204" t="s">
        <v>16</v>
      </c>
      <c r="D911" s="58" t="s">
        <v>322</v>
      </c>
      <c r="E911" s="42" t="s">
        <v>2511</v>
      </c>
      <c r="F911" s="58" t="s">
        <v>323</v>
      </c>
      <c r="G911" s="58" t="s">
        <v>3304</v>
      </c>
      <c r="H911" s="58" t="s">
        <v>2162</v>
      </c>
      <c r="I911" s="58" t="s">
        <v>2124</v>
      </c>
      <c r="J911" s="58">
        <v>0.7</v>
      </c>
      <c r="K911" s="58">
        <v>0</v>
      </c>
      <c r="L911" s="58">
        <v>141</v>
      </c>
      <c r="M911" s="58">
        <v>3.2</v>
      </c>
    </row>
    <row r="912" s="58" customFormat="1" ht="41.4" spans="1:13">
      <c r="A912" s="58" t="s">
        <v>3214</v>
      </c>
      <c r="B912" s="200">
        <v>911</v>
      </c>
      <c r="C912" s="204" t="s">
        <v>16</v>
      </c>
      <c r="D912" s="204" t="s">
        <v>89</v>
      </c>
      <c r="E912" s="42" t="s">
        <v>2511</v>
      </c>
      <c r="F912" s="58" t="s">
        <v>90</v>
      </c>
      <c r="G912" s="58" t="s">
        <v>3312</v>
      </c>
      <c r="H912" s="58" t="s">
        <v>2166</v>
      </c>
      <c r="I912" s="42" t="s">
        <v>22</v>
      </c>
      <c r="J912" s="237">
        <v>1</v>
      </c>
      <c r="K912" s="217">
        <v>0</v>
      </c>
      <c r="L912" s="58">
        <v>136</v>
      </c>
      <c r="M912" s="58">
        <v>3.2</v>
      </c>
    </row>
    <row r="913" s="58" customFormat="1" ht="55.2" spans="1:13">
      <c r="A913" s="58" t="s">
        <v>3214</v>
      </c>
      <c r="B913" s="200">
        <v>912</v>
      </c>
      <c r="C913" s="204" t="s">
        <v>16</v>
      </c>
      <c r="D913" s="58" t="s">
        <v>171</v>
      </c>
      <c r="E913" s="42" t="s">
        <v>2511</v>
      </c>
      <c r="F913" s="58" t="s">
        <v>172</v>
      </c>
      <c r="G913" s="58" t="s">
        <v>3300</v>
      </c>
      <c r="H913" s="58" t="s">
        <v>1711</v>
      </c>
      <c r="I913" s="204" t="s">
        <v>22</v>
      </c>
      <c r="J913" s="237">
        <v>2</v>
      </c>
      <c r="K913" s="217">
        <v>0</v>
      </c>
      <c r="L913" s="58">
        <v>1</v>
      </c>
      <c r="M913" s="58">
        <v>3.2</v>
      </c>
    </row>
    <row r="914" s="58" customFormat="1" ht="55.2" spans="1:13">
      <c r="A914" s="58" t="s">
        <v>3214</v>
      </c>
      <c r="B914" s="200">
        <v>913</v>
      </c>
      <c r="C914" s="204" t="s">
        <v>16</v>
      </c>
      <c r="D914" s="58" t="s">
        <v>171</v>
      </c>
      <c r="E914" s="42" t="s">
        <v>2511</v>
      </c>
      <c r="F914" s="58" t="s">
        <v>172</v>
      </c>
      <c r="G914" s="58" t="s">
        <v>3269</v>
      </c>
      <c r="H914" s="58" t="s">
        <v>1711</v>
      </c>
      <c r="I914" s="204" t="s">
        <v>22</v>
      </c>
      <c r="J914" s="237">
        <v>2</v>
      </c>
      <c r="K914" s="217">
        <v>0</v>
      </c>
      <c r="L914" s="58">
        <v>0.22</v>
      </c>
      <c r="M914" s="58">
        <v>3.2</v>
      </c>
    </row>
    <row r="915" s="58" customFormat="1" ht="41.4" spans="1:13">
      <c r="A915" s="58" t="s">
        <v>3214</v>
      </c>
      <c r="B915" s="200">
        <v>914</v>
      </c>
      <c r="C915" s="204" t="s">
        <v>16</v>
      </c>
      <c r="D915" s="58" t="s">
        <v>53</v>
      </c>
      <c r="E915" s="42" t="s">
        <v>2511</v>
      </c>
      <c r="F915" s="58" t="s">
        <v>236</v>
      </c>
      <c r="G915" s="58" t="s">
        <v>2738</v>
      </c>
      <c r="H915" s="58" t="s">
        <v>2166</v>
      </c>
      <c r="I915" s="204" t="s">
        <v>22</v>
      </c>
      <c r="J915" s="237">
        <v>2</v>
      </c>
      <c r="K915" s="74">
        <f>(CEILING(J915*0.2,1))*1</f>
        <v>1</v>
      </c>
      <c r="L915" s="58">
        <v>1</v>
      </c>
      <c r="M915" s="58">
        <v>3.2</v>
      </c>
    </row>
    <row r="916" s="58" customFormat="1" ht="41.4" spans="1:13">
      <c r="A916" s="58" t="s">
        <v>3214</v>
      </c>
      <c r="B916" s="200">
        <v>915</v>
      </c>
      <c r="C916" s="204" t="s">
        <v>16</v>
      </c>
      <c r="D916" s="58" t="s">
        <v>322</v>
      </c>
      <c r="E916" s="42" t="s">
        <v>2511</v>
      </c>
      <c r="F916" s="58" t="s">
        <v>323</v>
      </c>
      <c r="G916" s="58" t="s">
        <v>2739</v>
      </c>
      <c r="H916" s="58" t="s">
        <v>2162</v>
      </c>
      <c r="I916" s="58" t="s">
        <v>2124</v>
      </c>
      <c r="J916" s="58">
        <v>0.7</v>
      </c>
      <c r="K916" s="58">
        <f>(CEILING(J916*0.1,1))*1</f>
        <v>1</v>
      </c>
      <c r="L916" s="58">
        <v>96</v>
      </c>
      <c r="M916" s="58">
        <v>3.2</v>
      </c>
    </row>
    <row r="917" s="58" customFormat="1" ht="41.4" spans="1:13">
      <c r="A917" s="58" t="s">
        <v>3214</v>
      </c>
      <c r="B917" s="200">
        <v>916</v>
      </c>
      <c r="C917" s="204" t="s">
        <v>16</v>
      </c>
      <c r="D917" s="204" t="s">
        <v>89</v>
      </c>
      <c r="E917" s="42" t="s">
        <v>2511</v>
      </c>
      <c r="F917" s="58" t="s">
        <v>114</v>
      </c>
      <c r="G917" s="58" t="s">
        <v>2733</v>
      </c>
      <c r="H917" s="58" t="s">
        <v>2166</v>
      </c>
      <c r="I917" s="42" t="s">
        <v>22</v>
      </c>
      <c r="J917" s="237">
        <v>3</v>
      </c>
      <c r="K917" s="217">
        <v>0</v>
      </c>
      <c r="L917" s="58">
        <v>12</v>
      </c>
      <c r="M917" s="58">
        <v>3.2</v>
      </c>
    </row>
    <row r="918" s="58" customFormat="1" ht="41.4" spans="1:13">
      <c r="A918" s="58" t="s">
        <v>3214</v>
      </c>
      <c r="B918" s="200">
        <v>917</v>
      </c>
      <c r="C918" s="204" t="s">
        <v>16</v>
      </c>
      <c r="D918" s="58" t="s">
        <v>53</v>
      </c>
      <c r="E918" s="42" t="s">
        <v>2511</v>
      </c>
      <c r="F918" s="58" t="s">
        <v>304</v>
      </c>
      <c r="G918" s="58" t="s">
        <v>3315</v>
      </c>
      <c r="H918" s="58" t="s">
        <v>2158</v>
      </c>
      <c r="I918" s="204" t="s">
        <v>22</v>
      </c>
      <c r="J918" s="237">
        <v>1</v>
      </c>
      <c r="K918" s="58">
        <f t="shared" ref="K918:K922" si="95">J918</f>
        <v>1</v>
      </c>
      <c r="L918" s="58">
        <v>1</v>
      </c>
      <c r="M918" s="58">
        <v>3.2</v>
      </c>
    </row>
    <row r="919" s="58" customFormat="1" ht="55.2" spans="1:13">
      <c r="A919" s="58" t="s">
        <v>3214</v>
      </c>
      <c r="B919" s="200">
        <v>918</v>
      </c>
      <c r="C919" s="204" t="s">
        <v>16</v>
      </c>
      <c r="D919" s="58" t="s">
        <v>171</v>
      </c>
      <c r="E919" s="42" t="s">
        <v>2511</v>
      </c>
      <c r="F919" s="58" t="s">
        <v>172</v>
      </c>
      <c r="G919" s="58" t="s">
        <v>3305</v>
      </c>
      <c r="H919" s="58" t="s">
        <v>1711</v>
      </c>
      <c r="I919" s="204" t="s">
        <v>22</v>
      </c>
      <c r="J919" s="237">
        <v>3</v>
      </c>
      <c r="K919" s="217">
        <v>0</v>
      </c>
      <c r="L919" s="58">
        <v>0.15</v>
      </c>
      <c r="M919" s="58">
        <v>3.2</v>
      </c>
    </row>
    <row r="920" s="58" customFormat="1" ht="41.4" spans="1:13">
      <c r="A920" s="58" t="s">
        <v>3214</v>
      </c>
      <c r="B920" s="200">
        <v>919</v>
      </c>
      <c r="C920" s="204" t="s">
        <v>16</v>
      </c>
      <c r="D920" s="58" t="s">
        <v>322</v>
      </c>
      <c r="E920" s="42" t="s">
        <v>2511</v>
      </c>
      <c r="F920" s="58" t="s">
        <v>323</v>
      </c>
      <c r="G920" s="58" t="s">
        <v>2622</v>
      </c>
      <c r="H920" s="58" t="s">
        <v>2162</v>
      </c>
      <c r="I920" s="58" t="s">
        <v>2124</v>
      </c>
      <c r="J920" s="58">
        <v>0.3</v>
      </c>
      <c r="K920" s="58">
        <f t="shared" si="95"/>
        <v>0.3</v>
      </c>
      <c r="L920" s="58">
        <v>2</v>
      </c>
      <c r="M920" s="58">
        <v>3.2</v>
      </c>
    </row>
    <row r="921" s="58" customFormat="1" ht="41.4" spans="1:13">
      <c r="A921" s="58" t="s">
        <v>3214</v>
      </c>
      <c r="B921" s="200">
        <v>920</v>
      </c>
      <c r="C921" s="204" t="s">
        <v>16</v>
      </c>
      <c r="D921" s="204" t="s">
        <v>89</v>
      </c>
      <c r="E921" s="42" t="s">
        <v>2511</v>
      </c>
      <c r="F921" s="58" t="s">
        <v>114</v>
      </c>
      <c r="G921" s="58" t="s">
        <v>2733</v>
      </c>
      <c r="H921" s="58" t="s">
        <v>2166</v>
      </c>
      <c r="I921" s="42" t="s">
        <v>22</v>
      </c>
      <c r="J921" s="237">
        <v>3</v>
      </c>
      <c r="K921" s="217">
        <v>0</v>
      </c>
      <c r="L921" s="58">
        <v>12</v>
      </c>
      <c r="M921" s="58">
        <v>3.2</v>
      </c>
    </row>
    <row r="922" s="58" customFormat="1" ht="41.4" spans="1:13">
      <c r="A922" s="58" t="s">
        <v>3214</v>
      </c>
      <c r="B922" s="200">
        <v>921</v>
      </c>
      <c r="C922" s="204" t="s">
        <v>16</v>
      </c>
      <c r="D922" s="58" t="s">
        <v>53</v>
      </c>
      <c r="E922" s="42" t="s">
        <v>2511</v>
      </c>
      <c r="F922" s="58" t="s">
        <v>304</v>
      </c>
      <c r="G922" s="58" t="s">
        <v>3315</v>
      </c>
      <c r="H922" s="58" t="s">
        <v>2158</v>
      </c>
      <c r="I922" s="204" t="s">
        <v>22</v>
      </c>
      <c r="J922" s="237">
        <v>1</v>
      </c>
      <c r="K922" s="58">
        <f t="shared" si="95"/>
        <v>1</v>
      </c>
      <c r="L922" s="58">
        <v>1</v>
      </c>
      <c r="M922" s="58">
        <v>3.2</v>
      </c>
    </row>
    <row r="923" s="58" customFormat="1" ht="55.2" spans="1:13">
      <c r="A923" s="58" t="s">
        <v>3214</v>
      </c>
      <c r="B923" s="200">
        <v>922</v>
      </c>
      <c r="C923" s="204" t="s">
        <v>16</v>
      </c>
      <c r="D923" s="58" t="s">
        <v>171</v>
      </c>
      <c r="E923" s="42" t="s">
        <v>2511</v>
      </c>
      <c r="F923" s="58" t="s">
        <v>172</v>
      </c>
      <c r="G923" s="58" t="s">
        <v>3305</v>
      </c>
      <c r="H923" s="58" t="s">
        <v>1711</v>
      </c>
      <c r="I923" s="204" t="s">
        <v>22</v>
      </c>
      <c r="J923" s="237">
        <v>3</v>
      </c>
      <c r="K923" s="217">
        <v>0</v>
      </c>
      <c r="L923" s="58">
        <v>0.15</v>
      </c>
      <c r="M923" s="58">
        <v>3.2</v>
      </c>
    </row>
    <row r="924" s="58" customFormat="1" ht="41.4" spans="1:13">
      <c r="A924" s="58" t="s">
        <v>3214</v>
      </c>
      <c r="B924" s="200">
        <v>923</v>
      </c>
      <c r="C924" s="204" t="s">
        <v>16</v>
      </c>
      <c r="D924" s="58" t="s">
        <v>322</v>
      </c>
      <c r="E924" s="42" t="s">
        <v>2511</v>
      </c>
      <c r="F924" s="58" t="s">
        <v>323</v>
      </c>
      <c r="G924" s="58" t="s">
        <v>2622</v>
      </c>
      <c r="H924" s="58" t="s">
        <v>2162</v>
      </c>
      <c r="I924" s="58" t="s">
        <v>2124</v>
      </c>
      <c r="J924" s="58">
        <v>0.3</v>
      </c>
      <c r="K924" s="58">
        <f t="shared" ref="K924:K928" si="96">J924</f>
        <v>0.3</v>
      </c>
      <c r="L924" s="58">
        <v>2</v>
      </c>
      <c r="M924" s="58">
        <v>3.2</v>
      </c>
    </row>
    <row r="925" s="58" customFormat="1" ht="41.4" spans="1:13">
      <c r="A925" s="58" t="s">
        <v>3214</v>
      </c>
      <c r="B925" s="200">
        <v>924</v>
      </c>
      <c r="C925" s="204" t="s">
        <v>16</v>
      </c>
      <c r="D925" s="204" t="s">
        <v>89</v>
      </c>
      <c r="E925" s="42" t="s">
        <v>2511</v>
      </c>
      <c r="F925" s="58" t="s">
        <v>114</v>
      </c>
      <c r="G925" s="58" t="s">
        <v>2733</v>
      </c>
      <c r="H925" s="58" t="s">
        <v>2166</v>
      </c>
      <c r="I925" s="42" t="s">
        <v>22</v>
      </c>
      <c r="J925" s="237">
        <v>3</v>
      </c>
      <c r="K925" s="217">
        <v>0</v>
      </c>
      <c r="L925" s="58">
        <v>12</v>
      </c>
      <c r="M925" s="58">
        <v>3.2</v>
      </c>
    </row>
    <row r="926" s="58" customFormat="1" ht="41.4" spans="1:13">
      <c r="A926" s="58" t="s">
        <v>3214</v>
      </c>
      <c r="B926" s="200">
        <v>925</v>
      </c>
      <c r="C926" s="204" t="s">
        <v>16</v>
      </c>
      <c r="D926" s="58" t="s">
        <v>53</v>
      </c>
      <c r="E926" s="42" t="s">
        <v>2511</v>
      </c>
      <c r="F926" s="58" t="s">
        <v>304</v>
      </c>
      <c r="G926" s="58" t="s">
        <v>3315</v>
      </c>
      <c r="H926" s="58" t="s">
        <v>2158</v>
      </c>
      <c r="I926" s="204" t="s">
        <v>22</v>
      </c>
      <c r="J926" s="237">
        <v>1</v>
      </c>
      <c r="K926" s="58">
        <f t="shared" si="96"/>
        <v>1</v>
      </c>
      <c r="L926" s="58">
        <v>1</v>
      </c>
      <c r="M926" s="58">
        <v>3.2</v>
      </c>
    </row>
    <row r="927" s="58" customFormat="1" ht="55.2" spans="1:13">
      <c r="A927" s="58" t="s">
        <v>3214</v>
      </c>
      <c r="B927" s="200">
        <v>926</v>
      </c>
      <c r="C927" s="204" t="s">
        <v>16</v>
      </c>
      <c r="D927" s="58" t="s">
        <v>171</v>
      </c>
      <c r="E927" s="42" t="s">
        <v>2511</v>
      </c>
      <c r="F927" s="58" t="s">
        <v>172</v>
      </c>
      <c r="G927" s="58" t="s">
        <v>3305</v>
      </c>
      <c r="H927" s="58" t="s">
        <v>1711</v>
      </c>
      <c r="I927" s="204" t="s">
        <v>22</v>
      </c>
      <c r="J927" s="237">
        <v>3</v>
      </c>
      <c r="K927" s="217">
        <v>0</v>
      </c>
      <c r="L927" s="58">
        <v>0.15</v>
      </c>
      <c r="M927" s="58">
        <v>3.2</v>
      </c>
    </row>
    <row r="928" s="58" customFormat="1" ht="41.4" spans="1:13">
      <c r="A928" s="58" t="s">
        <v>3214</v>
      </c>
      <c r="B928" s="200">
        <v>927</v>
      </c>
      <c r="C928" s="204" t="s">
        <v>16</v>
      </c>
      <c r="D928" s="58" t="s">
        <v>322</v>
      </c>
      <c r="E928" s="42" t="s">
        <v>2511</v>
      </c>
      <c r="F928" s="58" t="s">
        <v>323</v>
      </c>
      <c r="G928" s="58" t="s">
        <v>2622</v>
      </c>
      <c r="H928" s="58" t="s">
        <v>2162</v>
      </c>
      <c r="I928" s="58" t="s">
        <v>2124</v>
      </c>
      <c r="J928" s="58">
        <v>0.3</v>
      </c>
      <c r="K928" s="58">
        <f t="shared" si="96"/>
        <v>0.3</v>
      </c>
      <c r="L928" s="58">
        <v>2</v>
      </c>
      <c r="M928" s="58">
        <v>3.2</v>
      </c>
    </row>
    <row r="929" s="58" customFormat="1" ht="41.4" spans="1:13">
      <c r="A929" s="58" t="s">
        <v>3214</v>
      </c>
      <c r="B929" s="200">
        <v>928</v>
      </c>
      <c r="C929" s="204" t="s">
        <v>16</v>
      </c>
      <c r="D929" s="204" t="s">
        <v>89</v>
      </c>
      <c r="E929" s="42" t="s">
        <v>2511</v>
      </c>
      <c r="F929" s="58" t="s">
        <v>114</v>
      </c>
      <c r="G929" s="58" t="s">
        <v>2733</v>
      </c>
      <c r="H929" s="58" t="s">
        <v>2166</v>
      </c>
      <c r="I929" s="42" t="s">
        <v>22</v>
      </c>
      <c r="J929" s="237">
        <v>3</v>
      </c>
      <c r="K929" s="217">
        <v>0</v>
      </c>
      <c r="L929" s="58">
        <v>12</v>
      </c>
      <c r="M929" s="58">
        <v>3.2</v>
      </c>
    </row>
    <row r="930" s="58" customFormat="1" ht="41.4" spans="1:13">
      <c r="A930" s="58" t="s">
        <v>3214</v>
      </c>
      <c r="B930" s="200">
        <v>929</v>
      </c>
      <c r="C930" s="204" t="s">
        <v>16</v>
      </c>
      <c r="D930" s="58" t="s">
        <v>53</v>
      </c>
      <c r="E930" s="42" t="s">
        <v>2511</v>
      </c>
      <c r="F930" s="58" t="s">
        <v>304</v>
      </c>
      <c r="G930" s="58" t="s">
        <v>3315</v>
      </c>
      <c r="H930" s="58" t="s">
        <v>2158</v>
      </c>
      <c r="I930" s="204" t="s">
        <v>22</v>
      </c>
      <c r="J930" s="237">
        <v>1</v>
      </c>
      <c r="K930" s="58">
        <f t="shared" ref="K930:K934" si="97">J930</f>
        <v>1</v>
      </c>
      <c r="L930" s="58">
        <v>1</v>
      </c>
      <c r="M930" s="58">
        <v>3.2</v>
      </c>
    </row>
    <row r="931" s="58" customFormat="1" ht="55.2" spans="1:13">
      <c r="A931" s="58" t="s">
        <v>3214</v>
      </c>
      <c r="B931" s="200">
        <v>930</v>
      </c>
      <c r="C931" s="204" t="s">
        <v>16</v>
      </c>
      <c r="D931" s="58" t="s">
        <v>171</v>
      </c>
      <c r="E931" s="42" t="s">
        <v>2511</v>
      </c>
      <c r="F931" s="58" t="s">
        <v>172</v>
      </c>
      <c r="G931" s="58" t="s">
        <v>3305</v>
      </c>
      <c r="H931" s="58" t="s">
        <v>1711</v>
      </c>
      <c r="I931" s="204" t="s">
        <v>22</v>
      </c>
      <c r="J931" s="237">
        <v>3</v>
      </c>
      <c r="K931" s="217">
        <v>0</v>
      </c>
      <c r="L931" s="58">
        <v>0.15</v>
      </c>
      <c r="M931" s="58">
        <v>3.2</v>
      </c>
    </row>
    <row r="932" s="58" customFormat="1" ht="41.4" spans="1:13">
      <c r="A932" s="58" t="s">
        <v>3214</v>
      </c>
      <c r="B932" s="200">
        <v>931</v>
      </c>
      <c r="C932" s="204" t="s">
        <v>16</v>
      </c>
      <c r="D932" s="58" t="s">
        <v>322</v>
      </c>
      <c r="E932" s="42" t="s">
        <v>2511</v>
      </c>
      <c r="F932" s="58" t="s">
        <v>323</v>
      </c>
      <c r="G932" s="58" t="s">
        <v>2622</v>
      </c>
      <c r="H932" s="58" t="s">
        <v>2162</v>
      </c>
      <c r="I932" s="58" t="s">
        <v>2124</v>
      </c>
      <c r="J932" s="58">
        <v>0.3</v>
      </c>
      <c r="K932" s="58">
        <f t="shared" si="97"/>
        <v>0.3</v>
      </c>
      <c r="L932" s="58">
        <v>2</v>
      </c>
      <c r="M932" s="58">
        <v>3.2</v>
      </c>
    </row>
    <row r="933" s="58" customFormat="1" ht="41.4" spans="1:13">
      <c r="A933" s="58" t="s">
        <v>3214</v>
      </c>
      <c r="B933" s="200">
        <v>932</v>
      </c>
      <c r="C933" s="204" t="s">
        <v>16</v>
      </c>
      <c r="D933" s="204" t="s">
        <v>89</v>
      </c>
      <c r="E933" s="42" t="s">
        <v>2511</v>
      </c>
      <c r="F933" s="58" t="s">
        <v>114</v>
      </c>
      <c r="G933" s="58" t="s">
        <v>2733</v>
      </c>
      <c r="H933" s="58" t="s">
        <v>2166</v>
      </c>
      <c r="I933" s="42" t="s">
        <v>22</v>
      </c>
      <c r="J933" s="237">
        <v>3</v>
      </c>
      <c r="K933" s="217">
        <v>0</v>
      </c>
      <c r="L933" s="58">
        <v>12</v>
      </c>
      <c r="M933" s="58">
        <v>3.2</v>
      </c>
    </row>
    <row r="934" s="58" customFormat="1" ht="41.4" spans="1:13">
      <c r="A934" s="58" t="s">
        <v>3214</v>
      </c>
      <c r="B934" s="200">
        <v>933</v>
      </c>
      <c r="C934" s="204" t="s">
        <v>16</v>
      </c>
      <c r="D934" s="58" t="s">
        <v>53</v>
      </c>
      <c r="E934" s="42" t="s">
        <v>2511</v>
      </c>
      <c r="F934" s="58" t="s">
        <v>304</v>
      </c>
      <c r="G934" s="58" t="s">
        <v>3315</v>
      </c>
      <c r="H934" s="58" t="s">
        <v>2158</v>
      </c>
      <c r="I934" s="204" t="s">
        <v>22</v>
      </c>
      <c r="J934" s="237">
        <v>1</v>
      </c>
      <c r="K934" s="58">
        <f t="shared" si="97"/>
        <v>1</v>
      </c>
      <c r="L934" s="58">
        <v>1</v>
      </c>
      <c r="M934" s="58">
        <v>3.2</v>
      </c>
    </row>
    <row r="935" s="58" customFormat="1" ht="55.2" spans="1:13">
      <c r="A935" s="58" t="s">
        <v>3214</v>
      </c>
      <c r="B935" s="200">
        <v>934</v>
      </c>
      <c r="C935" s="204" t="s">
        <v>16</v>
      </c>
      <c r="D935" s="58" t="s">
        <v>171</v>
      </c>
      <c r="E935" s="42" t="s">
        <v>2511</v>
      </c>
      <c r="F935" s="58" t="s">
        <v>172</v>
      </c>
      <c r="G935" s="58" t="s">
        <v>3305</v>
      </c>
      <c r="H935" s="58" t="s">
        <v>1711</v>
      </c>
      <c r="I935" s="204" t="s">
        <v>22</v>
      </c>
      <c r="J935" s="237">
        <v>3</v>
      </c>
      <c r="K935" s="217">
        <v>0</v>
      </c>
      <c r="L935" s="58">
        <v>0.15</v>
      </c>
      <c r="M935" s="58">
        <v>3.2</v>
      </c>
    </row>
    <row r="936" s="58" customFormat="1" ht="41.4" spans="1:13">
      <c r="A936" s="58" t="s">
        <v>3214</v>
      </c>
      <c r="B936" s="200">
        <v>935</v>
      </c>
      <c r="C936" s="204" t="s">
        <v>16</v>
      </c>
      <c r="D936" s="58" t="s">
        <v>322</v>
      </c>
      <c r="E936" s="42" t="s">
        <v>2511</v>
      </c>
      <c r="F936" s="58" t="s">
        <v>323</v>
      </c>
      <c r="G936" s="58" t="s">
        <v>2622</v>
      </c>
      <c r="H936" s="58" t="s">
        <v>2162</v>
      </c>
      <c r="I936" s="58" t="s">
        <v>2124</v>
      </c>
      <c r="J936" s="58">
        <v>0.3</v>
      </c>
      <c r="K936" s="58">
        <f t="shared" ref="K936:K940" si="98">J936</f>
        <v>0.3</v>
      </c>
      <c r="L936" s="58">
        <v>2</v>
      </c>
      <c r="M936" s="58">
        <v>3.2</v>
      </c>
    </row>
    <row r="937" s="58" customFormat="1" ht="41.4" spans="1:13">
      <c r="A937" s="58" t="s">
        <v>3214</v>
      </c>
      <c r="B937" s="200">
        <v>936</v>
      </c>
      <c r="C937" s="204" t="s">
        <v>16</v>
      </c>
      <c r="D937" s="204" t="s">
        <v>89</v>
      </c>
      <c r="E937" s="42" t="s">
        <v>2511</v>
      </c>
      <c r="F937" s="58" t="s">
        <v>114</v>
      </c>
      <c r="G937" s="58" t="s">
        <v>2733</v>
      </c>
      <c r="H937" s="58" t="s">
        <v>2166</v>
      </c>
      <c r="I937" s="42" t="s">
        <v>22</v>
      </c>
      <c r="J937" s="237">
        <v>2</v>
      </c>
      <c r="K937" s="217">
        <v>0</v>
      </c>
      <c r="L937" s="58">
        <v>8</v>
      </c>
      <c r="M937" s="58">
        <v>3.2</v>
      </c>
    </row>
    <row r="938" s="58" customFormat="1" ht="41.4" spans="1:13">
      <c r="A938" s="58" t="s">
        <v>3214</v>
      </c>
      <c r="B938" s="200">
        <v>937</v>
      </c>
      <c r="C938" s="204" t="s">
        <v>16</v>
      </c>
      <c r="D938" s="204" t="s">
        <v>89</v>
      </c>
      <c r="E938" s="42" t="s">
        <v>2511</v>
      </c>
      <c r="F938" s="58" t="s">
        <v>90</v>
      </c>
      <c r="G938" s="58" t="s">
        <v>2599</v>
      </c>
      <c r="H938" s="58" t="s">
        <v>2166</v>
      </c>
      <c r="I938" s="42" t="s">
        <v>22</v>
      </c>
      <c r="J938" s="237">
        <v>2</v>
      </c>
      <c r="K938" s="217">
        <v>0</v>
      </c>
      <c r="L938" s="58">
        <v>7</v>
      </c>
      <c r="M938" s="58">
        <v>3.2</v>
      </c>
    </row>
    <row r="939" s="58" customFormat="1" ht="55.2" spans="1:13">
      <c r="A939" s="58" t="s">
        <v>3214</v>
      </c>
      <c r="B939" s="200">
        <v>938</v>
      </c>
      <c r="C939" s="204" t="s">
        <v>16</v>
      </c>
      <c r="D939" s="58" t="s">
        <v>53</v>
      </c>
      <c r="E939" s="42" t="s">
        <v>2511</v>
      </c>
      <c r="F939" s="58" t="s">
        <v>55</v>
      </c>
      <c r="G939" s="58" t="s">
        <v>2747</v>
      </c>
      <c r="H939" s="58" t="s">
        <v>2158</v>
      </c>
      <c r="I939" s="204" t="s">
        <v>22</v>
      </c>
      <c r="J939" s="237">
        <v>3</v>
      </c>
      <c r="K939" s="58">
        <f t="shared" si="98"/>
        <v>3</v>
      </c>
      <c r="L939" s="58">
        <v>6</v>
      </c>
      <c r="M939" s="58">
        <v>3.2</v>
      </c>
    </row>
    <row r="940" s="58" customFormat="1" ht="55.2" spans="1:13">
      <c r="A940" s="58" t="s">
        <v>3214</v>
      </c>
      <c r="B940" s="200">
        <v>939</v>
      </c>
      <c r="C940" s="204" t="s">
        <v>16</v>
      </c>
      <c r="D940" s="58" t="s">
        <v>53</v>
      </c>
      <c r="E940" s="42" t="s">
        <v>2511</v>
      </c>
      <c r="F940" s="58" t="s">
        <v>304</v>
      </c>
      <c r="G940" s="58" t="s">
        <v>2748</v>
      </c>
      <c r="H940" s="58" t="s">
        <v>2158</v>
      </c>
      <c r="I940" s="204" t="s">
        <v>22</v>
      </c>
      <c r="J940" s="237">
        <v>2</v>
      </c>
      <c r="K940" s="58">
        <f t="shared" si="98"/>
        <v>2</v>
      </c>
      <c r="L940" s="58">
        <v>7</v>
      </c>
      <c r="M940" s="58">
        <v>3.2</v>
      </c>
    </row>
    <row r="941" s="58" customFormat="1" ht="55.2" spans="1:13">
      <c r="A941" s="58" t="s">
        <v>3214</v>
      </c>
      <c r="B941" s="200">
        <v>940</v>
      </c>
      <c r="C941" s="204" t="s">
        <v>16</v>
      </c>
      <c r="D941" s="58" t="s">
        <v>171</v>
      </c>
      <c r="E941" s="42" t="s">
        <v>2511</v>
      </c>
      <c r="F941" s="58" t="s">
        <v>172</v>
      </c>
      <c r="G941" s="58" t="s">
        <v>3305</v>
      </c>
      <c r="H941" s="58" t="s">
        <v>1711</v>
      </c>
      <c r="I941" s="204" t="s">
        <v>22</v>
      </c>
      <c r="J941" s="237">
        <v>4</v>
      </c>
      <c r="K941" s="217">
        <v>0</v>
      </c>
      <c r="L941" s="58">
        <v>0.2</v>
      </c>
      <c r="M941" s="58">
        <v>3.2</v>
      </c>
    </row>
    <row r="942" s="58" customFormat="1" ht="55.2" spans="1:13">
      <c r="A942" s="58" t="s">
        <v>3214</v>
      </c>
      <c r="B942" s="200">
        <v>941</v>
      </c>
      <c r="C942" s="204" t="s">
        <v>16</v>
      </c>
      <c r="D942" s="58" t="s">
        <v>171</v>
      </c>
      <c r="E942" s="42" t="s">
        <v>2511</v>
      </c>
      <c r="F942" s="58" t="s">
        <v>172</v>
      </c>
      <c r="G942" s="58" t="s">
        <v>3269</v>
      </c>
      <c r="H942" s="58" t="s">
        <v>1711</v>
      </c>
      <c r="I942" s="204" t="s">
        <v>22</v>
      </c>
      <c r="J942" s="237">
        <v>8</v>
      </c>
      <c r="K942" s="217">
        <v>0</v>
      </c>
      <c r="L942" s="58">
        <v>1</v>
      </c>
      <c r="M942" s="58">
        <v>3.2</v>
      </c>
    </row>
    <row r="943" s="58" customFormat="1" ht="41.4" spans="1:13">
      <c r="A943" s="58" t="s">
        <v>3214</v>
      </c>
      <c r="B943" s="200">
        <v>942</v>
      </c>
      <c r="C943" s="204" t="s">
        <v>16</v>
      </c>
      <c r="D943" s="58" t="s">
        <v>322</v>
      </c>
      <c r="E943" s="42" t="s">
        <v>2511</v>
      </c>
      <c r="F943" s="58" t="s">
        <v>323</v>
      </c>
      <c r="G943" s="58" t="s">
        <v>2622</v>
      </c>
      <c r="H943" s="58" t="s">
        <v>2162</v>
      </c>
      <c r="I943" s="58" t="s">
        <v>2124</v>
      </c>
      <c r="J943" s="58">
        <v>0.2</v>
      </c>
      <c r="K943" s="58">
        <f t="shared" ref="K943:K949" si="99">J943</f>
        <v>0.2</v>
      </c>
      <c r="L943" s="58">
        <v>1</v>
      </c>
      <c r="M943" s="58">
        <v>3.2</v>
      </c>
    </row>
    <row r="944" s="58" customFormat="1" ht="41.4" spans="1:13">
      <c r="A944" s="58" t="s">
        <v>3214</v>
      </c>
      <c r="B944" s="200">
        <v>943</v>
      </c>
      <c r="C944" s="204" t="s">
        <v>16</v>
      </c>
      <c r="D944" s="58" t="s">
        <v>322</v>
      </c>
      <c r="E944" s="42" t="s">
        <v>2511</v>
      </c>
      <c r="F944" s="58" t="s">
        <v>323</v>
      </c>
      <c r="G944" s="58" t="s">
        <v>2729</v>
      </c>
      <c r="H944" s="58" t="s">
        <v>2162</v>
      </c>
      <c r="I944" s="58" t="s">
        <v>2124</v>
      </c>
      <c r="J944" s="58">
        <v>0.8</v>
      </c>
      <c r="K944" s="58">
        <f t="shared" si="99"/>
        <v>0.8</v>
      </c>
      <c r="L944" s="58">
        <v>12</v>
      </c>
      <c r="M944" s="58">
        <v>3.2</v>
      </c>
    </row>
    <row r="945" s="58" customFormat="1" ht="55.2" spans="1:13">
      <c r="A945" s="58" t="s">
        <v>3214</v>
      </c>
      <c r="B945" s="200">
        <v>944</v>
      </c>
      <c r="C945" s="204" t="s">
        <v>16</v>
      </c>
      <c r="D945" s="58" t="s">
        <v>353</v>
      </c>
      <c r="E945" s="42" t="s">
        <v>2511</v>
      </c>
      <c r="F945" s="58" t="s">
        <v>375</v>
      </c>
      <c r="G945" s="58" t="s">
        <v>3322</v>
      </c>
      <c r="H945" s="58" t="s">
        <v>482</v>
      </c>
      <c r="I945" s="204" t="s">
        <v>22</v>
      </c>
      <c r="J945" s="237">
        <v>2</v>
      </c>
      <c r="K945" s="58">
        <f t="shared" si="99"/>
        <v>2</v>
      </c>
      <c r="L945" s="58">
        <v>74</v>
      </c>
      <c r="M945" s="58">
        <v>3.2</v>
      </c>
    </row>
    <row r="946" s="58" customFormat="1" ht="69" spans="1:13">
      <c r="A946" s="58" t="s">
        <v>3214</v>
      </c>
      <c r="B946" s="200">
        <v>945</v>
      </c>
      <c r="C946" s="204" t="s">
        <v>16</v>
      </c>
      <c r="D946" s="58" t="s">
        <v>353</v>
      </c>
      <c r="E946" s="42" t="s">
        <v>2511</v>
      </c>
      <c r="F946" s="58" t="s">
        <v>391</v>
      </c>
      <c r="G946" s="58" t="s">
        <v>3323</v>
      </c>
      <c r="H946" s="58" t="s">
        <v>482</v>
      </c>
      <c r="I946" s="204" t="s">
        <v>22</v>
      </c>
      <c r="J946" s="237">
        <v>1</v>
      </c>
      <c r="K946" s="58">
        <f t="shared" si="99"/>
        <v>1</v>
      </c>
      <c r="L946" s="58">
        <v>38</v>
      </c>
      <c r="M946" s="58">
        <v>3.2</v>
      </c>
    </row>
    <row r="947" s="58" customFormat="1" ht="69" spans="1:13">
      <c r="A947" s="58" t="s">
        <v>3214</v>
      </c>
      <c r="B947" s="200">
        <v>946</v>
      </c>
      <c r="C947" s="204" t="s">
        <v>16</v>
      </c>
      <c r="D947" s="58" t="s">
        <v>353</v>
      </c>
      <c r="E947" s="42" t="s">
        <v>2511</v>
      </c>
      <c r="F947" s="58" t="s">
        <v>370</v>
      </c>
      <c r="G947" s="58" t="s">
        <v>3344</v>
      </c>
      <c r="H947" s="58" t="s">
        <v>2574</v>
      </c>
      <c r="I947" s="204" t="s">
        <v>22</v>
      </c>
      <c r="J947" s="237">
        <v>1</v>
      </c>
      <c r="K947" s="58">
        <f t="shared" si="99"/>
        <v>1</v>
      </c>
      <c r="L947" s="58">
        <v>13</v>
      </c>
      <c r="M947" s="58">
        <v>3.2</v>
      </c>
    </row>
    <row r="948" s="58" customFormat="1" ht="69" spans="1:13">
      <c r="A948" s="58" t="s">
        <v>3214</v>
      </c>
      <c r="B948" s="200">
        <v>947</v>
      </c>
      <c r="C948" s="204" t="s">
        <v>16</v>
      </c>
      <c r="D948" s="58" t="s">
        <v>353</v>
      </c>
      <c r="E948" s="42" t="s">
        <v>2511</v>
      </c>
      <c r="F948" s="58" t="s">
        <v>370</v>
      </c>
      <c r="G948" s="58" t="s">
        <v>3329</v>
      </c>
      <c r="H948" s="58" t="s">
        <v>2574</v>
      </c>
      <c r="I948" s="204" t="s">
        <v>22</v>
      </c>
      <c r="J948" s="237">
        <v>2</v>
      </c>
      <c r="K948" s="58">
        <f t="shared" si="99"/>
        <v>2</v>
      </c>
      <c r="L948" s="58">
        <v>174</v>
      </c>
      <c r="M948" s="58">
        <v>3.2</v>
      </c>
    </row>
    <row r="949" s="58" customFormat="1" ht="41.4" spans="1:13">
      <c r="A949" s="58" t="s">
        <v>3214</v>
      </c>
      <c r="B949" s="200">
        <v>948</v>
      </c>
      <c r="C949" s="204" t="s">
        <v>16</v>
      </c>
      <c r="D949" s="58" t="s">
        <v>53</v>
      </c>
      <c r="E949" s="42" t="s">
        <v>2511</v>
      </c>
      <c r="F949" s="58" t="s">
        <v>289</v>
      </c>
      <c r="G949" s="58" t="s">
        <v>2579</v>
      </c>
      <c r="H949" s="58" t="s">
        <v>2580</v>
      </c>
      <c r="I949" s="204" t="s">
        <v>22</v>
      </c>
      <c r="J949" s="237">
        <v>1</v>
      </c>
      <c r="K949" s="58">
        <f t="shared" si="99"/>
        <v>1</v>
      </c>
      <c r="L949" s="58">
        <v>1</v>
      </c>
      <c r="M949" s="58">
        <v>3.2</v>
      </c>
    </row>
    <row r="950" s="58" customFormat="1" ht="41.4" spans="1:13">
      <c r="A950" s="58" t="s">
        <v>3214</v>
      </c>
      <c r="B950" s="200">
        <v>949</v>
      </c>
      <c r="C950" s="204" t="s">
        <v>16</v>
      </c>
      <c r="D950" s="204" t="s">
        <v>89</v>
      </c>
      <c r="E950" s="42" t="s">
        <v>2511</v>
      </c>
      <c r="F950" s="58" t="s">
        <v>90</v>
      </c>
      <c r="G950" s="58" t="s">
        <v>2669</v>
      </c>
      <c r="H950" s="58" t="s">
        <v>2166</v>
      </c>
      <c r="I950" s="42" t="s">
        <v>22</v>
      </c>
      <c r="J950" s="237">
        <v>1</v>
      </c>
      <c r="K950" s="217">
        <v>0</v>
      </c>
      <c r="L950" s="58">
        <v>2</v>
      </c>
      <c r="M950" s="58">
        <v>3.2</v>
      </c>
    </row>
    <row r="951" s="58" customFormat="1" ht="41.4" spans="1:13">
      <c r="A951" s="58" t="s">
        <v>3214</v>
      </c>
      <c r="B951" s="200">
        <v>950</v>
      </c>
      <c r="C951" s="204" t="s">
        <v>16</v>
      </c>
      <c r="D951" s="204" t="s">
        <v>89</v>
      </c>
      <c r="E951" s="42" t="s">
        <v>2511</v>
      </c>
      <c r="F951" s="58" t="s">
        <v>114</v>
      </c>
      <c r="G951" s="58" t="s">
        <v>2565</v>
      </c>
      <c r="H951" s="58" t="s">
        <v>2166</v>
      </c>
      <c r="I951" s="42" t="s">
        <v>22</v>
      </c>
      <c r="J951" s="237">
        <v>1</v>
      </c>
      <c r="K951" s="217">
        <v>0</v>
      </c>
      <c r="L951" s="58">
        <v>3</v>
      </c>
      <c r="M951" s="58">
        <v>3.2</v>
      </c>
    </row>
    <row r="952" s="58" customFormat="1" ht="69" spans="1:13">
      <c r="A952" s="58" t="s">
        <v>3214</v>
      </c>
      <c r="B952" s="200">
        <v>951</v>
      </c>
      <c r="C952" s="204" t="s">
        <v>16</v>
      </c>
      <c r="D952" s="58" t="s">
        <v>171</v>
      </c>
      <c r="E952" s="42" t="s">
        <v>2511</v>
      </c>
      <c r="F952" s="58" t="s">
        <v>172</v>
      </c>
      <c r="G952" s="58" t="s">
        <v>2567</v>
      </c>
      <c r="H952" s="58" t="s">
        <v>3256</v>
      </c>
      <c r="I952" s="204" t="s">
        <v>22</v>
      </c>
      <c r="J952" s="237">
        <v>3</v>
      </c>
      <c r="K952" s="217">
        <v>0</v>
      </c>
      <c r="L952" s="58">
        <v>0.3</v>
      </c>
      <c r="M952" s="58">
        <v>3.1</v>
      </c>
    </row>
    <row r="953" s="58" customFormat="1" ht="41.4" spans="1:13">
      <c r="A953" s="58" t="s">
        <v>3214</v>
      </c>
      <c r="B953" s="200">
        <v>952</v>
      </c>
      <c r="C953" s="204" t="s">
        <v>16</v>
      </c>
      <c r="D953" s="58" t="s">
        <v>322</v>
      </c>
      <c r="E953" s="42" t="s">
        <v>2511</v>
      </c>
      <c r="F953" s="58" t="s">
        <v>323</v>
      </c>
      <c r="G953" s="58" t="s">
        <v>2568</v>
      </c>
      <c r="H953" s="58" t="s">
        <v>2162</v>
      </c>
      <c r="I953" s="58" t="s">
        <v>2124</v>
      </c>
      <c r="J953" s="58">
        <v>0.1</v>
      </c>
      <c r="K953" s="58">
        <f t="shared" ref="K953:K956" si="100">J953</f>
        <v>0.1</v>
      </c>
      <c r="L953" s="58">
        <v>1</v>
      </c>
      <c r="M953" s="58">
        <v>3.2</v>
      </c>
    </row>
    <row r="954" s="58" customFormat="1" ht="69" spans="1:13">
      <c r="A954" s="58" t="s">
        <v>3214</v>
      </c>
      <c r="B954" s="200">
        <v>953</v>
      </c>
      <c r="C954" s="204" t="s">
        <v>16</v>
      </c>
      <c r="D954" s="58" t="s">
        <v>353</v>
      </c>
      <c r="E954" s="42" t="s">
        <v>2511</v>
      </c>
      <c r="F954" s="58" t="s">
        <v>370</v>
      </c>
      <c r="G954" s="58" t="s">
        <v>2575</v>
      </c>
      <c r="H954" s="58" t="s">
        <v>2574</v>
      </c>
      <c r="I954" s="204" t="s">
        <v>22</v>
      </c>
      <c r="J954" s="237">
        <v>1</v>
      </c>
      <c r="K954" s="58">
        <f t="shared" si="100"/>
        <v>1</v>
      </c>
      <c r="L954" s="58">
        <v>9</v>
      </c>
      <c r="M954" s="58">
        <v>3.2</v>
      </c>
    </row>
    <row r="955" s="58" customFormat="1" ht="41.4" spans="1:13">
      <c r="A955" s="58" t="s">
        <v>3214</v>
      </c>
      <c r="B955" s="200">
        <v>954</v>
      </c>
      <c r="C955" s="204" t="s">
        <v>16</v>
      </c>
      <c r="D955" s="204" t="s">
        <v>89</v>
      </c>
      <c r="E955" s="42" t="s">
        <v>2511</v>
      </c>
      <c r="F955" s="58" t="s">
        <v>114</v>
      </c>
      <c r="G955" s="58" t="s">
        <v>2733</v>
      </c>
      <c r="H955" s="58" t="s">
        <v>2166</v>
      </c>
      <c r="I955" s="42" t="s">
        <v>22</v>
      </c>
      <c r="J955" s="237">
        <v>3</v>
      </c>
      <c r="K955" s="217">
        <v>0</v>
      </c>
      <c r="L955" s="58">
        <v>12</v>
      </c>
      <c r="M955" s="58">
        <v>3.2</v>
      </c>
    </row>
    <row r="956" s="58" customFormat="1" ht="41.4" spans="1:13">
      <c r="A956" s="58" t="s">
        <v>3214</v>
      </c>
      <c r="B956" s="200">
        <v>955</v>
      </c>
      <c r="C956" s="204" t="s">
        <v>16</v>
      </c>
      <c r="D956" s="58" t="s">
        <v>53</v>
      </c>
      <c r="E956" s="42" t="s">
        <v>2511</v>
      </c>
      <c r="F956" s="58" t="s">
        <v>304</v>
      </c>
      <c r="G956" s="58" t="s">
        <v>3315</v>
      </c>
      <c r="H956" s="58" t="s">
        <v>2158</v>
      </c>
      <c r="I956" s="204" t="s">
        <v>22</v>
      </c>
      <c r="J956" s="237">
        <v>1</v>
      </c>
      <c r="K956" s="58">
        <f t="shared" si="100"/>
        <v>1</v>
      </c>
      <c r="L956" s="58">
        <v>1</v>
      </c>
      <c r="M956" s="58">
        <v>3.2</v>
      </c>
    </row>
    <row r="957" s="58" customFormat="1" ht="55.2" spans="1:13">
      <c r="A957" s="58" t="s">
        <v>3214</v>
      </c>
      <c r="B957" s="200">
        <v>956</v>
      </c>
      <c r="C957" s="204" t="s">
        <v>16</v>
      </c>
      <c r="D957" s="58" t="s">
        <v>171</v>
      </c>
      <c r="E957" s="42" t="s">
        <v>2511</v>
      </c>
      <c r="F957" s="58" t="s">
        <v>172</v>
      </c>
      <c r="G957" s="58" t="s">
        <v>3305</v>
      </c>
      <c r="H957" s="58" t="s">
        <v>1711</v>
      </c>
      <c r="I957" s="204" t="s">
        <v>22</v>
      </c>
      <c r="J957" s="237">
        <v>3</v>
      </c>
      <c r="K957" s="217">
        <v>0</v>
      </c>
      <c r="L957" s="58">
        <v>0.15</v>
      </c>
      <c r="M957" s="58">
        <v>3.2</v>
      </c>
    </row>
    <row r="958" s="58" customFormat="1" ht="41.4" spans="1:13">
      <c r="A958" s="58" t="s">
        <v>3214</v>
      </c>
      <c r="B958" s="200">
        <v>957</v>
      </c>
      <c r="C958" s="204" t="s">
        <v>16</v>
      </c>
      <c r="D958" s="58" t="s">
        <v>322</v>
      </c>
      <c r="E958" s="42" t="s">
        <v>2511</v>
      </c>
      <c r="F958" s="58" t="s">
        <v>323</v>
      </c>
      <c r="G958" s="58" t="s">
        <v>2622</v>
      </c>
      <c r="H958" s="58" t="s">
        <v>2162</v>
      </c>
      <c r="I958" s="58" t="s">
        <v>2124</v>
      </c>
      <c r="J958" s="58">
        <v>0.3</v>
      </c>
      <c r="K958" s="58">
        <f t="shared" ref="K958:K962" si="101">J958</f>
        <v>0.3</v>
      </c>
      <c r="L958" s="58">
        <v>2</v>
      </c>
      <c r="M958" s="58">
        <v>3.2</v>
      </c>
    </row>
    <row r="959" s="58" customFormat="1" ht="41.4" spans="1:13">
      <c r="A959" s="58" t="s">
        <v>3214</v>
      </c>
      <c r="B959" s="200">
        <v>958</v>
      </c>
      <c r="C959" s="204" t="s">
        <v>16</v>
      </c>
      <c r="D959" s="204" t="s">
        <v>89</v>
      </c>
      <c r="E959" s="42" t="s">
        <v>2511</v>
      </c>
      <c r="F959" s="58" t="s">
        <v>114</v>
      </c>
      <c r="G959" s="58" t="s">
        <v>2733</v>
      </c>
      <c r="H959" s="58" t="s">
        <v>2166</v>
      </c>
      <c r="I959" s="42" t="s">
        <v>22</v>
      </c>
      <c r="J959" s="237">
        <v>2</v>
      </c>
      <c r="K959" s="217">
        <v>0</v>
      </c>
      <c r="L959" s="58">
        <v>8</v>
      </c>
      <c r="M959" s="58">
        <v>3.2</v>
      </c>
    </row>
    <row r="960" s="58" customFormat="1" ht="41.4" spans="1:13">
      <c r="A960" s="58" t="s">
        <v>3214</v>
      </c>
      <c r="B960" s="200">
        <v>959</v>
      </c>
      <c r="C960" s="204" t="s">
        <v>16</v>
      </c>
      <c r="D960" s="204" t="s">
        <v>89</v>
      </c>
      <c r="E960" s="42" t="s">
        <v>2511</v>
      </c>
      <c r="F960" s="58" t="s">
        <v>90</v>
      </c>
      <c r="G960" s="58" t="s">
        <v>2599</v>
      </c>
      <c r="H960" s="58" t="s">
        <v>2166</v>
      </c>
      <c r="I960" s="42" t="s">
        <v>22</v>
      </c>
      <c r="J960" s="237">
        <v>2</v>
      </c>
      <c r="K960" s="217">
        <v>0</v>
      </c>
      <c r="L960" s="58">
        <v>7</v>
      </c>
      <c r="M960" s="58">
        <v>3.2</v>
      </c>
    </row>
    <row r="961" s="58" customFormat="1" ht="55.2" spans="1:13">
      <c r="A961" s="58" t="s">
        <v>3214</v>
      </c>
      <c r="B961" s="200">
        <v>960</v>
      </c>
      <c r="C961" s="204" t="s">
        <v>16</v>
      </c>
      <c r="D961" s="58" t="s">
        <v>53</v>
      </c>
      <c r="E961" s="42" t="s">
        <v>2511</v>
      </c>
      <c r="F961" s="58" t="s">
        <v>55</v>
      </c>
      <c r="G961" s="58" t="s">
        <v>2747</v>
      </c>
      <c r="H961" s="58" t="s">
        <v>2158</v>
      </c>
      <c r="I961" s="204" t="s">
        <v>22</v>
      </c>
      <c r="J961" s="237">
        <v>3</v>
      </c>
      <c r="K961" s="58">
        <f t="shared" si="101"/>
        <v>3</v>
      </c>
      <c r="L961" s="58">
        <v>6</v>
      </c>
      <c r="M961" s="58">
        <v>3.2</v>
      </c>
    </row>
    <row r="962" s="58" customFormat="1" ht="55.2" spans="1:13">
      <c r="A962" s="58" t="s">
        <v>3214</v>
      </c>
      <c r="B962" s="200">
        <v>961</v>
      </c>
      <c r="C962" s="204" t="s">
        <v>16</v>
      </c>
      <c r="D962" s="58" t="s">
        <v>53</v>
      </c>
      <c r="E962" s="42" t="s">
        <v>2511</v>
      </c>
      <c r="F962" s="58" t="s">
        <v>304</v>
      </c>
      <c r="G962" s="58" t="s">
        <v>2748</v>
      </c>
      <c r="H962" s="58" t="s">
        <v>2158</v>
      </c>
      <c r="I962" s="204" t="s">
        <v>22</v>
      </c>
      <c r="J962" s="237">
        <v>2</v>
      </c>
      <c r="K962" s="58">
        <f t="shared" si="101"/>
        <v>2</v>
      </c>
      <c r="L962" s="58">
        <v>7</v>
      </c>
      <c r="M962" s="58">
        <v>3.2</v>
      </c>
    </row>
    <row r="963" s="58" customFormat="1" ht="55.2" spans="1:13">
      <c r="A963" s="58" t="s">
        <v>3214</v>
      </c>
      <c r="B963" s="200">
        <v>962</v>
      </c>
      <c r="C963" s="204" t="s">
        <v>16</v>
      </c>
      <c r="D963" s="58" t="s">
        <v>171</v>
      </c>
      <c r="E963" s="42" t="s">
        <v>2511</v>
      </c>
      <c r="F963" s="58" t="s">
        <v>172</v>
      </c>
      <c r="G963" s="58" t="s">
        <v>3305</v>
      </c>
      <c r="H963" s="58" t="s">
        <v>1711</v>
      </c>
      <c r="I963" s="204" t="s">
        <v>22</v>
      </c>
      <c r="J963" s="237">
        <v>4</v>
      </c>
      <c r="K963" s="217">
        <v>0</v>
      </c>
      <c r="L963" s="58">
        <v>0.2</v>
      </c>
      <c r="M963" s="58">
        <v>3.2</v>
      </c>
    </row>
    <row r="964" s="58" customFormat="1" ht="55.2" spans="1:13">
      <c r="A964" s="58" t="s">
        <v>3214</v>
      </c>
      <c r="B964" s="200">
        <v>963</v>
      </c>
      <c r="C964" s="204" t="s">
        <v>16</v>
      </c>
      <c r="D964" s="58" t="s">
        <v>171</v>
      </c>
      <c r="E964" s="42" t="s">
        <v>2511</v>
      </c>
      <c r="F964" s="58" t="s">
        <v>172</v>
      </c>
      <c r="G964" s="58" t="s">
        <v>3269</v>
      </c>
      <c r="H964" s="58" t="s">
        <v>1711</v>
      </c>
      <c r="I964" s="204" t="s">
        <v>22</v>
      </c>
      <c r="J964" s="237">
        <v>8</v>
      </c>
      <c r="K964" s="217">
        <v>0</v>
      </c>
      <c r="L964" s="58">
        <v>1</v>
      </c>
      <c r="M964" s="58">
        <v>3.2</v>
      </c>
    </row>
    <row r="965" s="58" customFormat="1" ht="41.4" spans="1:13">
      <c r="A965" s="58" t="s">
        <v>3214</v>
      </c>
      <c r="B965" s="200">
        <v>964</v>
      </c>
      <c r="C965" s="204" t="s">
        <v>16</v>
      </c>
      <c r="D965" s="58" t="s">
        <v>322</v>
      </c>
      <c r="E965" s="42" t="s">
        <v>2511</v>
      </c>
      <c r="F965" s="58" t="s">
        <v>323</v>
      </c>
      <c r="G965" s="58" t="s">
        <v>2622</v>
      </c>
      <c r="H965" s="58" t="s">
        <v>2162</v>
      </c>
      <c r="I965" s="58" t="s">
        <v>2124</v>
      </c>
      <c r="J965" s="58">
        <v>0.2</v>
      </c>
      <c r="K965" s="58">
        <f t="shared" ref="K965:K971" si="102">J965</f>
        <v>0.2</v>
      </c>
      <c r="L965" s="58">
        <v>1</v>
      </c>
      <c r="M965" s="58">
        <v>3.2</v>
      </c>
    </row>
    <row r="966" s="58" customFormat="1" ht="41.4" spans="1:13">
      <c r="A966" s="58" t="s">
        <v>3214</v>
      </c>
      <c r="B966" s="200">
        <v>965</v>
      </c>
      <c r="C966" s="204" t="s">
        <v>16</v>
      </c>
      <c r="D966" s="58" t="s">
        <v>322</v>
      </c>
      <c r="E966" s="42" t="s">
        <v>2511</v>
      </c>
      <c r="F966" s="58" t="s">
        <v>323</v>
      </c>
      <c r="G966" s="58" t="s">
        <v>2729</v>
      </c>
      <c r="H966" s="58" t="s">
        <v>2162</v>
      </c>
      <c r="I966" s="58" t="s">
        <v>2124</v>
      </c>
      <c r="J966" s="58">
        <v>1.8</v>
      </c>
      <c r="K966" s="58">
        <f t="shared" si="102"/>
        <v>1.8</v>
      </c>
      <c r="L966" s="58">
        <v>29</v>
      </c>
      <c r="M966" s="58">
        <v>3.2</v>
      </c>
    </row>
    <row r="967" s="58" customFormat="1" ht="55.2" spans="1:13">
      <c r="A967" s="58" t="s">
        <v>3214</v>
      </c>
      <c r="B967" s="200">
        <v>966</v>
      </c>
      <c r="C967" s="204" t="s">
        <v>16</v>
      </c>
      <c r="D967" s="58" t="s">
        <v>353</v>
      </c>
      <c r="E967" s="42" t="s">
        <v>2511</v>
      </c>
      <c r="F967" s="58" t="s">
        <v>375</v>
      </c>
      <c r="G967" s="58" t="s">
        <v>3322</v>
      </c>
      <c r="H967" s="58" t="s">
        <v>482</v>
      </c>
      <c r="I967" s="204" t="s">
        <v>22</v>
      </c>
      <c r="J967" s="237">
        <v>2</v>
      </c>
      <c r="K967" s="58">
        <f t="shared" si="102"/>
        <v>2</v>
      </c>
      <c r="L967" s="58">
        <v>74</v>
      </c>
      <c r="M967" s="58">
        <v>3.2</v>
      </c>
    </row>
    <row r="968" s="58" customFormat="1" ht="69" spans="1:13">
      <c r="A968" s="58" t="s">
        <v>3214</v>
      </c>
      <c r="B968" s="200">
        <v>967</v>
      </c>
      <c r="C968" s="204" t="s">
        <v>16</v>
      </c>
      <c r="D968" s="58" t="s">
        <v>353</v>
      </c>
      <c r="E968" s="42" t="s">
        <v>2511</v>
      </c>
      <c r="F968" s="58" t="s">
        <v>391</v>
      </c>
      <c r="G968" s="58" t="s">
        <v>3323</v>
      </c>
      <c r="H968" s="58" t="s">
        <v>482</v>
      </c>
      <c r="I968" s="204" t="s">
        <v>22</v>
      </c>
      <c r="J968" s="237">
        <v>1</v>
      </c>
      <c r="K968" s="58">
        <f t="shared" si="102"/>
        <v>1</v>
      </c>
      <c r="L968" s="58">
        <v>38</v>
      </c>
      <c r="M968" s="58">
        <v>3.2</v>
      </c>
    </row>
    <row r="969" s="58" customFormat="1" ht="69" spans="1:13">
      <c r="A969" s="58" t="s">
        <v>3214</v>
      </c>
      <c r="B969" s="200">
        <v>968</v>
      </c>
      <c r="C969" s="204" t="s">
        <v>16</v>
      </c>
      <c r="D969" s="58" t="s">
        <v>353</v>
      </c>
      <c r="E969" s="42" t="s">
        <v>2511</v>
      </c>
      <c r="F969" s="58" t="s">
        <v>370</v>
      </c>
      <c r="G969" s="58" t="s">
        <v>3344</v>
      </c>
      <c r="H969" s="58" t="s">
        <v>2574</v>
      </c>
      <c r="I969" s="204" t="s">
        <v>22</v>
      </c>
      <c r="J969" s="237">
        <v>1</v>
      </c>
      <c r="K969" s="58">
        <f t="shared" si="102"/>
        <v>1</v>
      </c>
      <c r="L969" s="58">
        <v>13</v>
      </c>
      <c r="M969" s="58">
        <v>3.2</v>
      </c>
    </row>
    <row r="970" s="58" customFormat="1" ht="69" spans="1:13">
      <c r="A970" s="58" t="s">
        <v>3214</v>
      </c>
      <c r="B970" s="200">
        <v>969</v>
      </c>
      <c r="C970" s="204" t="s">
        <v>16</v>
      </c>
      <c r="D970" s="58" t="s">
        <v>353</v>
      </c>
      <c r="E970" s="42" t="s">
        <v>2511</v>
      </c>
      <c r="F970" s="58" t="s">
        <v>370</v>
      </c>
      <c r="G970" s="58" t="s">
        <v>3329</v>
      </c>
      <c r="H970" s="58" t="s">
        <v>2574</v>
      </c>
      <c r="I970" s="204" t="s">
        <v>22</v>
      </c>
      <c r="J970" s="237">
        <v>2</v>
      </c>
      <c r="K970" s="58">
        <f t="shared" si="102"/>
        <v>2</v>
      </c>
      <c r="L970" s="58">
        <v>174</v>
      </c>
      <c r="M970" s="58">
        <v>3.2</v>
      </c>
    </row>
    <row r="971" s="58" customFormat="1" ht="41.4" spans="1:13">
      <c r="A971" s="58" t="s">
        <v>3214</v>
      </c>
      <c r="B971" s="200">
        <v>970</v>
      </c>
      <c r="C971" s="204" t="s">
        <v>16</v>
      </c>
      <c r="D971" s="58" t="s">
        <v>53</v>
      </c>
      <c r="E971" s="42" t="s">
        <v>2511</v>
      </c>
      <c r="F971" s="58" t="s">
        <v>289</v>
      </c>
      <c r="G971" s="58" t="s">
        <v>2579</v>
      </c>
      <c r="H971" s="58" t="s">
        <v>2580</v>
      </c>
      <c r="I971" s="204" t="s">
        <v>22</v>
      </c>
      <c r="J971" s="237">
        <v>1</v>
      </c>
      <c r="K971" s="58">
        <f t="shared" si="102"/>
        <v>1</v>
      </c>
      <c r="L971" s="58">
        <v>1</v>
      </c>
      <c r="M971" s="58">
        <v>3.2</v>
      </c>
    </row>
    <row r="972" s="58" customFormat="1" ht="41.4" spans="1:13">
      <c r="A972" s="58" t="s">
        <v>3214</v>
      </c>
      <c r="B972" s="200">
        <v>971</v>
      </c>
      <c r="C972" s="204" t="s">
        <v>16</v>
      </c>
      <c r="D972" s="204" t="s">
        <v>89</v>
      </c>
      <c r="E972" s="42" t="s">
        <v>2511</v>
      </c>
      <c r="F972" s="58" t="s">
        <v>90</v>
      </c>
      <c r="G972" s="58" t="s">
        <v>2669</v>
      </c>
      <c r="H972" s="58" t="s">
        <v>2166</v>
      </c>
      <c r="I972" s="42" t="s">
        <v>22</v>
      </c>
      <c r="J972" s="237">
        <v>1</v>
      </c>
      <c r="K972" s="217">
        <v>0</v>
      </c>
      <c r="L972" s="58">
        <v>2</v>
      </c>
      <c r="M972" s="58">
        <v>3.2</v>
      </c>
    </row>
    <row r="973" s="58" customFormat="1" ht="41.4" spans="1:13">
      <c r="A973" s="58" t="s">
        <v>3214</v>
      </c>
      <c r="B973" s="200">
        <v>972</v>
      </c>
      <c r="C973" s="204" t="s">
        <v>16</v>
      </c>
      <c r="D973" s="204" t="s">
        <v>89</v>
      </c>
      <c r="E973" s="42" t="s">
        <v>2511</v>
      </c>
      <c r="F973" s="58" t="s">
        <v>114</v>
      </c>
      <c r="G973" s="58" t="s">
        <v>2565</v>
      </c>
      <c r="H973" s="58" t="s">
        <v>2166</v>
      </c>
      <c r="I973" s="42" t="s">
        <v>22</v>
      </c>
      <c r="J973" s="237">
        <v>1</v>
      </c>
      <c r="K973" s="217">
        <v>0</v>
      </c>
      <c r="L973" s="58">
        <v>3</v>
      </c>
      <c r="M973" s="58">
        <v>3.2</v>
      </c>
    </row>
    <row r="974" s="58" customFormat="1" ht="69" spans="1:13">
      <c r="A974" s="58" t="s">
        <v>3214</v>
      </c>
      <c r="B974" s="200">
        <v>973</v>
      </c>
      <c r="C974" s="204" t="s">
        <v>16</v>
      </c>
      <c r="D974" s="58" t="s">
        <v>171</v>
      </c>
      <c r="E974" s="42" t="s">
        <v>2511</v>
      </c>
      <c r="F974" s="58" t="s">
        <v>172</v>
      </c>
      <c r="G974" s="58" t="s">
        <v>2567</v>
      </c>
      <c r="H974" s="58" t="s">
        <v>3256</v>
      </c>
      <c r="I974" s="204" t="s">
        <v>22</v>
      </c>
      <c r="J974" s="237">
        <v>3</v>
      </c>
      <c r="K974" s="217">
        <v>0</v>
      </c>
      <c r="L974" s="58">
        <v>0.3</v>
      </c>
      <c r="M974" s="58">
        <v>3.1</v>
      </c>
    </row>
    <row r="975" s="58" customFormat="1" ht="69" spans="1:13">
      <c r="A975" s="58" t="s">
        <v>3214</v>
      </c>
      <c r="B975" s="200">
        <v>974</v>
      </c>
      <c r="C975" s="204" t="s">
        <v>16</v>
      </c>
      <c r="D975" s="58" t="s">
        <v>353</v>
      </c>
      <c r="E975" s="42" t="s">
        <v>2511</v>
      </c>
      <c r="F975" s="58" t="s">
        <v>370</v>
      </c>
      <c r="G975" s="58" t="s">
        <v>2575</v>
      </c>
      <c r="H975" s="58" t="s">
        <v>2574</v>
      </c>
      <c r="I975" s="204" t="s">
        <v>22</v>
      </c>
      <c r="J975" s="237">
        <v>1</v>
      </c>
      <c r="K975" s="58">
        <f>J975</f>
        <v>1</v>
      </c>
      <c r="L975" s="58">
        <v>9</v>
      </c>
      <c r="M975" s="58">
        <v>3.2</v>
      </c>
    </row>
    <row r="976" s="58" customFormat="1" ht="41.4" spans="1:13">
      <c r="A976" s="58" t="s">
        <v>3214</v>
      </c>
      <c r="B976" s="200">
        <v>975</v>
      </c>
      <c r="C976" s="204" t="s">
        <v>16</v>
      </c>
      <c r="D976" s="204" t="s">
        <v>89</v>
      </c>
      <c r="E976" s="42" t="s">
        <v>2511</v>
      </c>
      <c r="F976" s="58" t="s">
        <v>90</v>
      </c>
      <c r="G976" s="58" t="s">
        <v>2618</v>
      </c>
      <c r="H976" s="58" t="s">
        <v>2166</v>
      </c>
      <c r="I976" s="42" t="s">
        <v>22</v>
      </c>
      <c r="J976" s="237">
        <v>1</v>
      </c>
      <c r="K976" s="217">
        <v>0</v>
      </c>
      <c r="L976" s="58">
        <v>10</v>
      </c>
      <c r="M976" s="58">
        <v>3.2</v>
      </c>
    </row>
    <row r="977" s="58" customFormat="1" ht="55.2" spans="1:13">
      <c r="A977" s="58" t="s">
        <v>3214</v>
      </c>
      <c r="B977" s="200">
        <v>976</v>
      </c>
      <c r="C977" s="204" t="s">
        <v>16</v>
      </c>
      <c r="D977" s="58" t="s">
        <v>53</v>
      </c>
      <c r="E977" s="42" t="s">
        <v>2511</v>
      </c>
      <c r="F977" s="58" t="s">
        <v>55</v>
      </c>
      <c r="G977" s="58" t="s">
        <v>2747</v>
      </c>
      <c r="H977" s="58" t="s">
        <v>2158</v>
      </c>
      <c r="I977" s="204" t="s">
        <v>22</v>
      </c>
      <c r="J977" s="237">
        <v>1</v>
      </c>
      <c r="K977" s="58">
        <f t="shared" ref="K977:K982" si="103">J977</f>
        <v>1</v>
      </c>
      <c r="L977" s="58">
        <v>2</v>
      </c>
      <c r="M977" s="58">
        <v>3.2</v>
      </c>
    </row>
    <row r="978" s="58" customFormat="1" ht="55.2" spans="1:13">
      <c r="A978" s="58" t="s">
        <v>3214</v>
      </c>
      <c r="B978" s="200">
        <v>977</v>
      </c>
      <c r="C978" s="204" t="s">
        <v>16</v>
      </c>
      <c r="D978" s="58" t="s">
        <v>171</v>
      </c>
      <c r="E978" s="42" t="s">
        <v>2511</v>
      </c>
      <c r="F978" s="58" t="s">
        <v>172</v>
      </c>
      <c r="G978" s="58" t="s">
        <v>3300</v>
      </c>
      <c r="H978" s="58" t="s">
        <v>1711</v>
      </c>
      <c r="I978" s="204" t="s">
        <v>22</v>
      </c>
      <c r="J978" s="237">
        <v>1</v>
      </c>
      <c r="K978" s="217">
        <v>0</v>
      </c>
      <c r="L978" s="58">
        <v>1</v>
      </c>
      <c r="M978" s="58">
        <v>3.2</v>
      </c>
    </row>
    <row r="979" s="58" customFormat="1" ht="55.2" spans="1:13">
      <c r="A979" s="58" t="s">
        <v>3214</v>
      </c>
      <c r="B979" s="200">
        <v>978</v>
      </c>
      <c r="C979" s="204" t="s">
        <v>16</v>
      </c>
      <c r="D979" s="58" t="s">
        <v>171</v>
      </c>
      <c r="E979" s="42" t="s">
        <v>2511</v>
      </c>
      <c r="F979" s="58" t="s">
        <v>172</v>
      </c>
      <c r="G979" s="58" t="s">
        <v>3269</v>
      </c>
      <c r="H979" s="58" t="s">
        <v>1711</v>
      </c>
      <c r="I979" s="204" t="s">
        <v>22</v>
      </c>
      <c r="J979" s="237">
        <v>2</v>
      </c>
      <c r="K979" s="217">
        <v>0</v>
      </c>
      <c r="L979" s="58">
        <v>0.22</v>
      </c>
      <c r="M979" s="58">
        <v>3.2</v>
      </c>
    </row>
    <row r="980" s="58" customFormat="1" ht="41.4" spans="1:13">
      <c r="A980" s="58" t="s">
        <v>3214</v>
      </c>
      <c r="B980" s="200">
        <v>979</v>
      </c>
      <c r="C980" s="204" t="s">
        <v>16</v>
      </c>
      <c r="D980" s="58" t="s">
        <v>53</v>
      </c>
      <c r="E980" s="42" t="s">
        <v>2511</v>
      </c>
      <c r="F980" s="58" t="s">
        <v>236</v>
      </c>
      <c r="G980" s="58" t="s">
        <v>3326</v>
      </c>
      <c r="H980" s="58" t="s">
        <v>2166</v>
      </c>
      <c r="I980" s="204" t="s">
        <v>22</v>
      </c>
      <c r="J980" s="237">
        <v>1</v>
      </c>
      <c r="K980" s="58">
        <v>0</v>
      </c>
      <c r="L980" s="58">
        <v>1</v>
      </c>
      <c r="M980" s="58">
        <v>3.2</v>
      </c>
    </row>
    <row r="981" s="58" customFormat="1" ht="41.4" spans="1:13">
      <c r="A981" s="58" t="s">
        <v>3214</v>
      </c>
      <c r="B981" s="200">
        <v>980</v>
      </c>
      <c r="C981" s="204" t="s">
        <v>16</v>
      </c>
      <c r="D981" s="58" t="s">
        <v>322</v>
      </c>
      <c r="E981" s="42" t="s">
        <v>2511</v>
      </c>
      <c r="F981" s="58" t="s">
        <v>323</v>
      </c>
      <c r="G981" s="58" t="s">
        <v>2729</v>
      </c>
      <c r="H981" s="58" t="s">
        <v>2162</v>
      </c>
      <c r="I981" s="58" t="s">
        <v>2124</v>
      </c>
      <c r="J981" s="58">
        <v>0.25</v>
      </c>
      <c r="K981" s="58">
        <f t="shared" si="103"/>
        <v>0.25</v>
      </c>
      <c r="L981" s="58">
        <v>4</v>
      </c>
      <c r="M981" s="58">
        <v>3.2</v>
      </c>
    </row>
    <row r="982" s="58" customFormat="1" ht="69" spans="1:13">
      <c r="A982" s="58" t="s">
        <v>3214</v>
      </c>
      <c r="B982" s="200">
        <v>981</v>
      </c>
      <c r="C982" s="204" t="s">
        <v>16</v>
      </c>
      <c r="D982" s="58" t="s">
        <v>353</v>
      </c>
      <c r="E982" s="42" t="s">
        <v>2511</v>
      </c>
      <c r="F982" s="58" t="s">
        <v>370</v>
      </c>
      <c r="G982" s="58" t="s">
        <v>3329</v>
      </c>
      <c r="H982" s="58" t="s">
        <v>2574</v>
      </c>
      <c r="I982" s="204" t="s">
        <v>22</v>
      </c>
      <c r="J982" s="237">
        <v>1</v>
      </c>
      <c r="K982" s="58">
        <f t="shared" si="103"/>
        <v>1</v>
      </c>
      <c r="L982" s="58">
        <v>87</v>
      </c>
      <c r="M982" s="58">
        <v>3.2</v>
      </c>
    </row>
    <row r="983" s="58" customFormat="1" ht="55.2" spans="1:13">
      <c r="A983" s="58" t="s">
        <v>3214</v>
      </c>
      <c r="B983" s="200">
        <v>982</v>
      </c>
      <c r="C983" s="204" t="s">
        <v>16</v>
      </c>
      <c r="D983" s="58" t="s">
        <v>53</v>
      </c>
      <c r="E983" s="42" t="s">
        <v>2511</v>
      </c>
      <c r="F983" s="58" t="s">
        <v>249</v>
      </c>
      <c r="G983" s="58" t="s">
        <v>3347</v>
      </c>
      <c r="H983" s="58" t="s">
        <v>2158</v>
      </c>
      <c r="I983" s="204" t="s">
        <v>22</v>
      </c>
      <c r="J983" s="237">
        <v>1</v>
      </c>
      <c r="K983" s="58">
        <v>0</v>
      </c>
      <c r="L983" s="58">
        <v>59</v>
      </c>
      <c r="M983" s="58">
        <v>3.2</v>
      </c>
    </row>
    <row r="984" s="58" customFormat="1" ht="55.2" spans="1:13">
      <c r="A984" s="58" t="s">
        <v>3214</v>
      </c>
      <c r="B984" s="200">
        <v>983</v>
      </c>
      <c r="C984" s="204" t="s">
        <v>16</v>
      </c>
      <c r="D984" s="58" t="s">
        <v>171</v>
      </c>
      <c r="E984" s="42" t="s">
        <v>2511</v>
      </c>
      <c r="F984" s="58" t="s">
        <v>172</v>
      </c>
      <c r="G984" s="58" t="s">
        <v>3299</v>
      </c>
      <c r="H984" s="58" t="s">
        <v>1711</v>
      </c>
      <c r="I984" s="204" t="s">
        <v>22</v>
      </c>
      <c r="J984" s="237">
        <v>2</v>
      </c>
      <c r="K984" s="217">
        <v>0</v>
      </c>
      <c r="L984" s="58">
        <v>2</v>
      </c>
      <c r="M984" s="58">
        <v>3.2</v>
      </c>
    </row>
    <row r="985" s="58" customFormat="1" ht="55.2" spans="1:13">
      <c r="A985" s="58" t="s">
        <v>3214</v>
      </c>
      <c r="B985" s="200">
        <v>984</v>
      </c>
      <c r="C985" s="204" t="s">
        <v>16</v>
      </c>
      <c r="D985" s="58" t="s">
        <v>171</v>
      </c>
      <c r="E985" s="42" t="s">
        <v>2511</v>
      </c>
      <c r="F985" s="58" t="s">
        <v>172</v>
      </c>
      <c r="G985" s="58" t="s">
        <v>3307</v>
      </c>
      <c r="H985" s="58" t="s">
        <v>1711</v>
      </c>
      <c r="I985" s="204" t="s">
        <v>22</v>
      </c>
      <c r="J985" s="237">
        <v>5</v>
      </c>
      <c r="K985" s="217">
        <v>0</v>
      </c>
      <c r="L985" s="58">
        <v>7</v>
      </c>
      <c r="M985" s="58">
        <v>3.2</v>
      </c>
    </row>
    <row r="986" s="58" customFormat="1" ht="69" spans="1:13">
      <c r="A986" s="58" t="s">
        <v>3214</v>
      </c>
      <c r="B986" s="200">
        <v>985</v>
      </c>
      <c r="C986" s="204" t="s">
        <v>16</v>
      </c>
      <c r="D986" s="58" t="s">
        <v>53</v>
      </c>
      <c r="E986" s="42" t="s">
        <v>2511</v>
      </c>
      <c r="F986" s="58" t="s">
        <v>236</v>
      </c>
      <c r="G986" s="58" t="s">
        <v>3348</v>
      </c>
      <c r="H986" s="58" t="s">
        <v>3349</v>
      </c>
      <c r="I986" s="204" t="s">
        <v>22</v>
      </c>
      <c r="J986" s="237">
        <v>1</v>
      </c>
      <c r="K986" s="58">
        <v>0</v>
      </c>
      <c r="L986" s="58">
        <v>5</v>
      </c>
      <c r="M986" s="58">
        <v>3.2</v>
      </c>
    </row>
    <row r="987" s="58" customFormat="1" ht="41.4" spans="1:13">
      <c r="A987" s="58" t="s">
        <v>3214</v>
      </c>
      <c r="B987" s="200">
        <v>986</v>
      </c>
      <c r="C987" s="204" t="s">
        <v>16</v>
      </c>
      <c r="D987" s="58" t="s">
        <v>53</v>
      </c>
      <c r="E987" s="42" t="s">
        <v>2511</v>
      </c>
      <c r="F987" s="58" t="s">
        <v>236</v>
      </c>
      <c r="G987" s="58" t="s">
        <v>3350</v>
      </c>
      <c r="H987" s="58" t="s">
        <v>3351</v>
      </c>
      <c r="I987" s="204" t="s">
        <v>22</v>
      </c>
      <c r="J987" s="237">
        <v>1</v>
      </c>
      <c r="K987" s="58">
        <v>0</v>
      </c>
      <c r="L987" s="58">
        <v>0.18</v>
      </c>
      <c r="M987" s="58">
        <v>3.2</v>
      </c>
    </row>
    <row r="988" s="58" customFormat="1" ht="41.4" spans="1:13">
      <c r="A988" s="58" t="s">
        <v>3214</v>
      </c>
      <c r="B988" s="200">
        <v>987</v>
      </c>
      <c r="C988" s="204" t="s">
        <v>16</v>
      </c>
      <c r="D988" s="58" t="s">
        <v>53</v>
      </c>
      <c r="E988" s="42" t="s">
        <v>2511</v>
      </c>
      <c r="F988" s="58" t="s">
        <v>236</v>
      </c>
      <c r="G988" s="58" t="s">
        <v>3326</v>
      </c>
      <c r="H988" s="58" t="s">
        <v>2166</v>
      </c>
      <c r="I988" s="204" t="s">
        <v>22</v>
      </c>
      <c r="J988" s="237">
        <v>2</v>
      </c>
      <c r="K988" s="58">
        <v>0</v>
      </c>
      <c r="L988" s="58">
        <v>1</v>
      </c>
      <c r="M988" s="58">
        <v>3.2</v>
      </c>
    </row>
    <row r="989" s="58" customFormat="1" ht="82.8" spans="1:13">
      <c r="A989" s="58" t="s">
        <v>3214</v>
      </c>
      <c r="B989" s="200">
        <v>988</v>
      </c>
      <c r="C989" s="204" t="s">
        <v>16</v>
      </c>
      <c r="D989" s="58" t="s">
        <v>353</v>
      </c>
      <c r="E989" s="42" t="s">
        <v>2511</v>
      </c>
      <c r="F989" s="58" t="s">
        <v>370</v>
      </c>
      <c r="G989" s="58" t="s">
        <v>3352</v>
      </c>
      <c r="H989" s="58" t="s">
        <v>2742</v>
      </c>
      <c r="I989" s="204" t="s">
        <v>22</v>
      </c>
      <c r="J989" s="237">
        <v>1</v>
      </c>
      <c r="K989" s="58">
        <v>0</v>
      </c>
      <c r="L989" s="58">
        <v>1960</v>
      </c>
      <c r="M989" s="58">
        <v>3.2</v>
      </c>
    </row>
    <row r="990" s="58" customFormat="1" ht="69" spans="1:13">
      <c r="A990" s="58" t="s">
        <v>3214</v>
      </c>
      <c r="B990" s="200">
        <v>989</v>
      </c>
      <c r="C990" s="204" t="s">
        <v>16</v>
      </c>
      <c r="D990" s="58" t="s">
        <v>353</v>
      </c>
      <c r="E990" s="42" t="s">
        <v>2511</v>
      </c>
      <c r="F990" s="58" t="s">
        <v>375</v>
      </c>
      <c r="G990" s="58" t="s">
        <v>3353</v>
      </c>
      <c r="H990" s="58" t="s">
        <v>489</v>
      </c>
      <c r="I990" s="204" t="s">
        <v>22</v>
      </c>
      <c r="J990" s="237">
        <v>1</v>
      </c>
      <c r="K990" s="58">
        <f>J990</f>
        <v>1</v>
      </c>
      <c r="L990" s="58">
        <v>1970</v>
      </c>
      <c r="M990" s="58">
        <v>3.2</v>
      </c>
    </row>
    <row r="991" s="58" customFormat="1" ht="41.4" spans="1:13">
      <c r="A991" s="58" t="s">
        <v>3214</v>
      </c>
      <c r="B991" s="200">
        <v>990</v>
      </c>
      <c r="C991" s="204" t="s">
        <v>16</v>
      </c>
      <c r="D991" s="204" t="s">
        <v>89</v>
      </c>
      <c r="E991" s="42" t="s">
        <v>2511</v>
      </c>
      <c r="F991" s="58" t="s">
        <v>114</v>
      </c>
      <c r="G991" s="58" t="s">
        <v>2733</v>
      </c>
      <c r="H991" s="58" t="s">
        <v>2166</v>
      </c>
      <c r="I991" s="42" t="s">
        <v>22</v>
      </c>
      <c r="J991" s="237">
        <v>2</v>
      </c>
      <c r="K991" s="217">
        <v>0</v>
      </c>
      <c r="L991" s="58">
        <v>8</v>
      </c>
      <c r="M991" s="58">
        <v>3.2</v>
      </c>
    </row>
    <row r="992" s="58" customFormat="1" ht="41.4" spans="1:13">
      <c r="A992" s="58" t="s">
        <v>3214</v>
      </c>
      <c r="B992" s="200">
        <v>991</v>
      </c>
      <c r="C992" s="204" t="s">
        <v>16</v>
      </c>
      <c r="D992" s="204" t="s">
        <v>89</v>
      </c>
      <c r="E992" s="42" t="s">
        <v>2511</v>
      </c>
      <c r="F992" s="58" t="s">
        <v>90</v>
      </c>
      <c r="G992" s="58" t="s">
        <v>3306</v>
      </c>
      <c r="H992" s="58" t="s">
        <v>2166</v>
      </c>
      <c r="I992" s="42" t="s">
        <v>22</v>
      </c>
      <c r="J992" s="237">
        <v>1</v>
      </c>
      <c r="K992" s="217">
        <v>0</v>
      </c>
      <c r="L992" s="58">
        <v>314</v>
      </c>
      <c r="M992" s="58">
        <v>3.2</v>
      </c>
    </row>
    <row r="993" s="58" customFormat="1" ht="41.4" spans="1:13">
      <c r="A993" s="58" t="s">
        <v>3214</v>
      </c>
      <c r="B993" s="200">
        <v>992</v>
      </c>
      <c r="C993" s="204" t="s">
        <v>16</v>
      </c>
      <c r="D993" s="204" t="s">
        <v>89</v>
      </c>
      <c r="E993" s="42" t="s">
        <v>2511</v>
      </c>
      <c r="F993" s="58" t="s">
        <v>90</v>
      </c>
      <c r="G993" s="58" t="s">
        <v>2599</v>
      </c>
      <c r="H993" s="58" t="s">
        <v>2166</v>
      </c>
      <c r="I993" s="42" t="s">
        <v>22</v>
      </c>
      <c r="J993" s="237">
        <v>1</v>
      </c>
      <c r="K993" s="217">
        <v>0</v>
      </c>
      <c r="L993" s="58">
        <v>4</v>
      </c>
      <c r="M993" s="58">
        <v>3.2</v>
      </c>
    </row>
    <row r="994" s="58" customFormat="1" ht="41.4" spans="1:13">
      <c r="A994" s="58" t="s">
        <v>3214</v>
      </c>
      <c r="B994" s="200">
        <v>993</v>
      </c>
      <c r="C994" s="204" t="s">
        <v>16</v>
      </c>
      <c r="D994" s="204" t="s">
        <v>89</v>
      </c>
      <c r="E994" s="42" t="s">
        <v>2511</v>
      </c>
      <c r="F994" s="58" t="s">
        <v>114</v>
      </c>
      <c r="G994" s="58" t="s">
        <v>2760</v>
      </c>
      <c r="H994" s="58" t="s">
        <v>2166</v>
      </c>
      <c r="I994" s="42" t="s">
        <v>22</v>
      </c>
      <c r="J994" s="237">
        <v>3</v>
      </c>
      <c r="K994" s="217">
        <v>0</v>
      </c>
      <c r="L994" s="58">
        <v>232</v>
      </c>
      <c r="M994" s="58">
        <v>3.2</v>
      </c>
    </row>
    <row r="995" s="58" customFormat="1" ht="55.2" spans="1:13">
      <c r="A995" s="58" t="s">
        <v>3214</v>
      </c>
      <c r="B995" s="200">
        <v>994</v>
      </c>
      <c r="C995" s="204" t="s">
        <v>16</v>
      </c>
      <c r="D995" s="58" t="s">
        <v>53</v>
      </c>
      <c r="E995" s="42" t="s">
        <v>2511</v>
      </c>
      <c r="F995" s="58" t="s">
        <v>249</v>
      </c>
      <c r="G995" s="58" t="s">
        <v>3347</v>
      </c>
      <c r="H995" s="58" t="s">
        <v>2158</v>
      </c>
      <c r="I995" s="204" t="s">
        <v>22</v>
      </c>
      <c r="J995" s="237">
        <v>1</v>
      </c>
      <c r="K995" s="58">
        <v>0</v>
      </c>
      <c r="L995" s="58">
        <v>59</v>
      </c>
      <c r="M995" s="58">
        <v>3.2</v>
      </c>
    </row>
    <row r="996" s="58" customFormat="1" ht="55.2" spans="1:13">
      <c r="A996" s="58" t="s">
        <v>3214</v>
      </c>
      <c r="B996" s="200">
        <v>995</v>
      </c>
      <c r="C996" s="204" t="s">
        <v>16</v>
      </c>
      <c r="D996" s="58" t="s">
        <v>171</v>
      </c>
      <c r="E996" s="42" t="s">
        <v>2511</v>
      </c>
      <c r="F996" s="58" t="s">
        <v>172</v>
      </c>
      <c r="G996" s="58" t="s">
        <v>3297</v>
      </c>
      <c r="H996" s="58" t="s">
        <v>1711</v>
      </c>
      <c r="I996" s="204" t="s">
        <v>22</v>
      </c>
      <c r="J996" s="237">
        <v>6</v>
      </c>
      <c r="K996" s="217">
        <v>0</v>
      </c>
      <c r="L996" s="58">
        <v>3</v>
      </c>
      <c r="M996" s="58">
        <v>3.2</v>
      </c>
    </row>
    <row r="997" s="58" customFormat="1" ht="55.2" spans="1:13">
      <c r="A997" s="58" t="s">
        <v>3214</v>
      </c>
      <c r="B997" s="200">
        <v>996</v>
      </c>
      <c r="C997" s="204" t="s">
        <v>16</v>
      </c>
      <c r="D997" s="58" t="s">
        <v>171</v>
      </c>
      <c r="E997" s="42" t="s">
        <v>2511</v>
      </c>
      <c r="F997" s="58" t="s">
        <v>172</v>
      </c>
      <c r="G997" s="58" t="s">
        <v>3300</v>
      </c>
      <c r="H997" s="58" t="s">
        <v>1711</v>
      </c>
      <c r="I997" s="204" t="s">
        <v>22</v>
      </c>
      <c r="J997" s="237">
        <v>6</v>
      </c>
      <c r="K997" s="217">
        <v>0</v>
      </c>
      <c r="L997" s="58">
        <v>4</v>
      </c>
      <c r="M997" s="58">
        <v>3.2</v>
      </c>
    </row>
    <row r="998" s="58" customFormat="1" ht="55.2" spans="1:13">
      <c r="A998" s="58" t="s">
        <v>3214</v>
      </c>
      <c r="B998" s="200">
        <v>997</v>
      </c>
      <c r="C998" s="204" t="s">
        <v>16</v>
      </c>
      <c r="D998" s="58" t="s">
        <v>171</v>
      </c>
      <c r="E998" s="42" t="s">
        <v>2511</v>
      </c>
      <c r="F998" s="58" t="s">
        <v>172</v>
      </c>
      <c r="G998" s="58" t="s">
        <v>3299</v>
      </c>
      <c r="H998" s="58" t="s">
        <v>1711</v>
      </c>
      <c r="I998" s="204" t="s">
        <v>22</v>
      </c>
      <c r="J998" s="237">
        <v>1</v>
      </c>
      <c r="K998" s="217">
        <v>0</v>
      </c>
      <c r="L998" s="58">
        <v>1</v>
      </c>
      <c r="M998" s="58">
        <v>3.2</v>
      </c>
    </row>
    <row r="999" s="58" customFormat="1" ht="55.2" spans="1:13">
      <c r="A999" s="58" t="s">
        <v>3214</v>
      </c>
      <c r="B999" s="200">
        <v>998</v>
      </c>
      <c r="C999" s="204" t="s">
        <v>16</v>
      </c>
      <c r="D999" s="58" t="s">
        <v>171</v>
      </c>
      <c r="E999" s="42" t="s">
        <v>2511</v>
      </c>
      <c r="F999" s="58" t="s">
        <v>172</v>
      </c>
      <c r="G999" s="58" t="s">
        <v>3307</v>
      </c>
      <c r="H999" s="58" t="s">
        <v>1711</v>
      </c>
      <c r="I999" s="204" t="s">
        <v>22</v>
      </c>
      <c r="J999" s="237">
        <v>1</v>
      </c>
      <c r="K999" s="217">
        <v>0</v>
      </c>
      <c r="L999" s="58">
        <v>1</v>
      </c>
      <c r="M999" s="58">
        <v>3.2</v>
      </c>
    </row>
    <row r="1000" s="58" customFormat="1" ht="55.2" spans="1:13">
      <c r="A1000" s="58" t="s">
        <v>3214</v>
      </c>
      <c r="B1000" s="200">
        <v>999</v>
      </c>
      <c r="C1000" s="204" t="s">
        <v>16</v>
      </c>
      <c r="D1000" s="58" t="s">
        <v>171</v>
      </c>
      <c r="E1000" s="42" t="s">
        <v>2511</v>
      </c>
      <c r="F1000" s="58" t="s">
        <v>172</v>
      </c>
      <c r="G1000" s="58" t="s">
        <v>3305</v>
      </c>
      <c r="H1000" s="58" t="s">
        <v>1711</v>
      </c>
      <c r="I1000" s="204" t="s">
        <v>22</v>
      </c>
      <c r="J1000" s="237">
        <v>5</v>
      </c>
      <c r="K1000" s="217">
        <v>0</v>
      </c>
      <c r="L1000" s="58">
        <v>0.25</v>
      </c>
      <c r="M1000" s="58">
        <v>3.2</v>
      </c>
    </row>
    <row r="1001" s="58" customFormat="1" ht="69" spans="1:13">
      <c r="A1001" s="58" t="s">
        <v>3214</v>
      </c>
      <c r="B1001" s="200">
        <v>1000</v>
      </c>
      <c r="C1001" s="204" t="s">
        <v>16</v>
      </c>
      <c r="D1001" s="58" t="s">
        <v>53</v>
      </c>
      <c r="E1001" s="42" t="s">
        <v>2511</v>
      </c>
      <c r="F1001" s="58" t="s">
        <v>236</v>
      </c>
      <c r="G1001" s="58" t="s">
        <v>3348</v>
      </c>
      <c r="H1001" s="58" t="s">
        <v>3349</v>
      </c>
      <c r="I1001" s="204" t="s">
        <v>22</v>
      </c>
      <c r="J1001" s="237">
        <v>2</v>
      </c>
      <c r="K1001" s="58">
        <v>0</v>
      </c>
      <c r="L1001" s="58">
        <v>9</v>
      </c>
      <c r="M1001" s="58">
        <v>3.2</v>
      </c>
    </row>
    <row r="1002" s="58" customFormat="1" ht="41.4" spans="1:13">
      <c r="A1002" s="58" t="s">
        <v>3214</v>
      </c>
      <c r="B1002" s="200">
        <v>1001</v>
      </c>
      <c r="C1002" s="204" t="s">
        <v>16</v>
      </c>
      <c r="D1002" s="58" t="s">
        <v>322</v>
      </c>
      <c r="E1002" s="42" t="s">
        <v>2511</v>
      </c>
      <c r="F1002" s="58" t="s">
        <v>323</v>
      </c>
      <c r="G1002" s="58" t="s">
        <v>2622</v>
      </c>
      <c r="H1002" s="58" t="s">
        <v>2162</v>
      </c>
      <c r="I1002" s="58" t="s">
        <v>2124</v>
      </c>
      <c r="J1002" s="58">
        <v>0.048</v>
      </c>
      <c r="K1002" s="58">
        <f t="shared" ref="K1002:K1007" si="104">J1002</f>
        <v>0.048</v>
      </c>
      <c r="L1002" s="58">
        <v>0.31</v>
      </c>
      <c r="M1002" s="58">
        <v>3.2</v>
      </c>
    </row>
    <row r="1003" s="58" customFormat="1" ht="82.8" spans="1:13">
      <c r="A1003" s="58" t="s">
        <v>3214</v>
      </c>
      <c r="B1003" s="200">
        <v>1002</v>
      </c>
      <c r="C1003" s="204" t="s">
        <v>16</v>
      </c>
      <c r="D1003" s="58" t="s">
        <v>353</v>
      </c>
      <c r="E1003" s="42" t="s">
        <v>2511</v>
      </c>
      <c r="F1003" s="58" t="s">
        <v>483</v>
      </c>
      <c r="G1003" s="58" t="s">
        <v>3346</v>
      </c>
      <c r="H1003" s="58" t="s">
        <v>482</v>
      </c>
      <c r="I1003" s="204" t="s">
        <v>22</v>
      </c>
      <c r="J1003" s="237">
        <v>2</v>
      </c>
      <c r="K1003" s="58">
        <f t="shared" si="104"/>
        <v>2</v>
      </c>
      <c r="L1003" s="58">
        <v>76</v>
      </c>
      <c r="M1003" s="58">
        <v>3.2</v>
      </c>
    </row>
    <row r="1004" s="58" customFormat="1" ht="82.8" spans="1:13">
      <c r="A1004" s="58" t="s">
        <v>3214</v>
      </c>
      <c r="B1004" s="200">
        <v>1003</v>
      </c>
      <c r="C1004" s="204" t="s">
        <v>16</v>
      </c>
      <c r="D1004" s="58" t="s">
        <v>353</v>
      </c>
      <c r="E1004" s="42" t="s">
        <v>2511</v>
      </c>
      <c r="F1004" s="58" t="s">
        <v>370</v>
      </c>
      <c r="G1004" s="58" t="s">
        <v>3354</v>
      </c>
      <c r="H1004" s="58" t="s">
        <v>2742</v>
      </c>
      <c r="I1004" s="204" t="s">
        <v>22</v>
      </c>
      <c r="J1004" s="237">
        <v>3</v>
      </c>
      <c r="K1004" s="58">
        <f>(CEILING(J1004*0.2,1))*1</f>
        <v>1</v>
      </c>
      <c r="L1004" s="58">
        <v>1620</v>
      </c>
      <c r="M1004" s="58">
        <v>3.2</v>
      </c>
    </row>
    <row r="1005" s="58" customFormat="1" ht="82.8" spans="1:13">
      <c r="A1005" s="58" t="s">
        <v>3214</v>
      </c>
      <c r="B1005" s="200">
        <v>1004</v>
      </c>
      <c r="C1005" s="204" t="s">
        <v>16</v>
      </c>
      <c r="D1005" s="58" t="s">
        <v>353</v>
      </c>
      <c r="E1005" s="42" t="s">
        <v>2511</v>
      </c>
      <c r="F1005" s="58" t="s">
        <v>370</v>
      </c>
      <c r="G1005" s="58" t="s">
        <v>2741</v>
      </c>
      <c r="H1005" s="58" t="s">
        <v>2742</v>
      </c>
      <c r="I1005" s="204" t="s">
        <v>22</v>
      </c>
      <c r="J1005" s="237">
        <v>3</v>
      </c>
      <c r="K1005" s="58">
        <f>(CEILING(J1005*0.2,1))*1</f>
        <v>1</v>
      </c>
      <c r="L1005" s="58">
        <v>2910</v>
      </c>
      <c r="M1005" s="58">
        <v>3.2</v>
      </c>
    </row>
    <row r="1006" s="58" customFormat="1" ht="82.8" spans="1:13">
      <c r="A1006" s="58" t="s">
        <v>3214</v>
      </c>
      <c r="B1006" s="200">
        <v>1005</v>
      </c>
      <c r="C1006" s="204" t="s">
        <v>16</v>
      </c>
      <c r="D1006" s="58" t="s">
        <v>353</v>
      </c>
      <c r="E1006" s="42" t="s">
        <v>2511</v>
      </c>
      <c r="F1006" s="58" t="s">
        <v>370</v>
      </c>
      <c r="G1006" s="58" t="s">
        <v>3355</v>
      </c>
      <c r="H1006" s="58" t="s">
        <v>2742</v>
      </c>
      <c r="I1006" s="204" t="s">
        <v>22</v>
      </c>
      <c r="J1006" s="237">
        <v>1</v>
      </c>
      <c r="K1006" s="58">
        <v>0</v>
      </c>
      <c r="L1006" s="58">
        <v>1520</v>
      </c>
      <c r="M1006" s="58">
        <v>3.2</v>
      </c>
    </row>
    <row r="1007" s="58" customFormat="1" ht="41.4" spans="1:13">
      <c r="A1007" s="58" t="s">
        <v>3214</v>
      </c>
      <c r="B1007" s="200">
        <v>1006</v>
      </c>
      <c r="C1007" s="204" t="s">
        <v>16</v>
      </c>
      <c r="D1007" s="58" t="s">
        <v>53</v>
      </c>
      <c r="E1007" s="42" t="s">
        <v>2511</v>
      </c>
      <c r="F1007" s="58" t="s">
        <v>304</v>
      </c>
      <c r="G1007" s="58" t="s">
        <v>3356</v>
      </c>
      <c r="H1007" s="58" t="s">
        <v>2158</v>
      </c>
      <c r="I1007" s="204" t="s">
        <v>22</v>
      </c>
      <c r="J1007" s="237">
        <v>1</v>
      </c>
      <c r="K1007" s="58">
        <f t="shared" si="104"/>
        <v>1</v>
      </c>
      <c r="L1007" s="58">
        <v>3</v>
      </c>
      <c r="M1007" s="58">
        <v>3.2</v>
      </c>
    </row>
    <row r="1008" s="58" customFormat="1" ht="55.2" spans="1:13">
      <c r="A1008" s="58" t="s">
        <v>3214</v>
      </c>
      <c r="B1008" s="200">
        <v>1007</v>
      </c>
      <c r="C1008" s="204" t="s">
        <v>16</v>
      </c>
      <c r="D1008" s="58" t="s">
        <v>171</v>
      </c>
      <c r="E1008" s="42" t="s">
        <v>2511</v>
      </c>
      <c r="F1008" s="58" t="s">
        <v>172</v>
      </c>
      <c r="G1008" s="58" t="s">
        <v>3269</v>
      </c>
      <c r="H1008" s="58" t="s">
        <v>1711</v>
      </c>
      <c r="I1008" s="204" t="s">
        <v>22</v>
      </c>
      <c r="J1008" s="237">
        <v>3</v>
      </c>
      <c r="K1008" s="217">
        <v>0</v>
      </c>
      <c r="L1008" s="58">
        <v>0.33</v>
      </c>
      <c r="M1008" s="58">
        <v>3.2</v>
      </c>
    </row>
    <row r="1009" s="58" customFormat="1" ht="41.4" spans="1:13">
      <c r="A1009" s="58" t="s">
        <v>3214</v>
      </c>
      <c r="B1009" s="200">
        <v>1008</v>
      </c>
      <c r="C1009" s="204" t="s">
        <v>16</v>
      </c>
      <c r="D1009" s="58" t="s">
        <v>322</v>
      </c>
      <c r="E1009" s="42" t="s">
        <v>2511</v>
      </c>
      <c r="F1009" s="58" t="s">
        <v>323</v>
      </c>
      <c r="G1009" s="58" t="s">
        <v>2729</v>
      </c>
      <c r="H1009" s="58" t="s">
        <v>2162</v>
      </c>
      <c r="I1009" s="58" t="s">
        <v>2124</v>
      </c>
      <c r="J1009" s="58">
        <v>0.2</v>
      </c>
      <c r="K1009" s="58">
        <f t="shared" ref="K1009:K1012" si="105">J1009</f>
        <v>0.2</v>
      </c>
      <c r="L1009" s="58">
        <v>3</v>
      </c>
      <c r="M1009" s="58">
        <v>3.2</v>
      </c>
    </row>
    <row r="1010" s="58" customFormat="1" ht="41.4" spans="1:13">
      <c r="A1010" s="58" t="s">
        <v>3214</v>
      </c>
      <c r="B1010" s="200">
        <v>1009</v>
      </c>
      <c r="C1010" s="204" t="s">
        <v>16</v>
      </c>
      <c r="D1010" s="58" t="s">
        <v>53</v>
      </c>
      <c r="E1010" s="42" t="s">
        <v>2511</v>
      </c>
      <c r="F1010" s="58" t="s">
        <v>304</v>
      </c>
      <c r="G1010" s="58" t="s">
        <v>3356</v>
      </c>
      <c r="H1010" s="58" t="s">
        <v>2158</v>
      </c>
      <c r="I1010" s="204" t="s">
        <v>22</v>
      </c>
      <c r="J1010" s="237">
        <v>1</v>
      </c>
      <c r="K1010" s="58">
        <f t="shared" si="105"/>
        <v>1</v>
      </c>
      <c r="L1010" s="58">
        <v>3</v>
      </c>
      <c r="M1010" s="58">
        <v>3.2</v>
      </c>
    </row>
    <row r="1011" s="58" customFormat="1" ht="55.2" spans="1:13">
      <c r="A1011" s="58" t="s">
        <v>3214</v>
      </c>
      <c r="B1011" s="200">
        <v>1010</v>
      </c>
      <c r="C1011" s="204" t="s">
        <v>16</v>
      </c>
      <c r="D1011" s="58" t="s">
        <v>171</v>
      </c>
      <c r="E1011" s="42" t="s">
        <v>2511</v>
      </c>
      <c r="F1011" s="58" t="s">
        <v>172</v>
      </c>
      <c r="G1011" s="58" t="s">
        <v>3269</v>
      </c>
      <c r="H1011" s="58" t="s">
        <v>1711</v>
      </c>
      <c r="I1011" s="204" t="s">
        <v>22</v>
      </c>
      <c r="J1011" s="237">
        <v>3</v>
      </c>
      <c r="K1011" s="217">
        <v>0</v>
      </c>
      <c r="L1011" s="58">
        <v>0.33</v>
      </c>
      <c r="M1011" s="58">
        <v>3.2</v>
      </c>
    </row>
    <row r="1012" s="58" customFormat="1" ht="41.4" spans="1:13">
      <c r="A1012" s="58" t="s">
        <v>3214</v>
      </c>
      <c r="B1012" s="200">
        <v>1011</v>
      </c>
      <c r="C1012" s="204" t="s">
        <v>16</v>
      </c>
      <c r="D1012" s="58" t="s">
        <v>322</v>
      </c>
      <c r="E1012" s="42" t="s">
        <v>2511</v>
      </c>
      <c r="F1012" s="58" t="s">
        <v>323</v>
      </c>
      <c r="G1012" s="58" t="s">
        <v>2729</v>
      </c>
      <c r="H1012" s="58" t="s">
        <v>2162</v>
      </c>
      <c r="I1012" s="58" t="s">
        <v>2124</v>
      </c>
      <c r="J1012" s="58">
        <v>0.2</v>
      </c>
      <c r="K1012" s="58">
        <f t="shared" si="105"/>
        <v>0.2</v>
      </c>
      <c r="L1012" s="58">
        <v>3</v>
      </c>
      <c r="M1012" s="58">
        <v>3.2</v>
      </c>
    </row>
    <row r="1013" s="58" customFormat="1" ht="41.4" spans="1:13">
      <c r="A1013" s="58" t="s">
        <v>3214</v>
      </c>
      <c r="B1013" s="200">
        <v>1012</v>
      </c>
      <c r="C1013" s="204" t="s">
        <v>16</v>
      </c>
      <c r="D1013" s="204" t="s">
        <v>89</v>
      </c>
      <c r="E1013" s="42" t="s">
        <v>2511</v>
      </c>
      <c r="F1013" s="58" t="s">
        <v>114</v>
      </c>
      <c r="G1013" s="58" t="s">
        <v>2733</v>
      </c>
      <c r="H1013" s="58" t="s">
        <v>2166</v>
      </c>
      <c r="I1013" s="42" t="s">
        <v>22</v>
      </c>
      <c r="J1013" s="237">
        <v>3</v>
      </c>
      <c r="K1013" s="217">
        <v>0</v>
      </c>
      <c r="L1013" s="58">
        <v>12</v>
      </c>
      <c r="M1013" s="58">
        <v>3.2</v>
      </c>
    </row>
    <row r="1014" s="58" customFormat="1" ht="41.4" spans="1:13">
      <c r="A1014" s="58" t="s">
        <v>3214</v>
      </c>
      <c r="B1014" s="200">
        <v>1013</v>
      </c>
      <c r="C1014" s="204" t="s">
        <v>16</v>
      </c>
      <c r="D1014" s="58" t="s">
        <v>53</v>
      </c>
      <c r="E1014" s="42" t="s">
        <v>2511</v>
      </c>
      <c r="F1014" s="58" t="s">
        <v>304</v>
      </c>
      <c r="G1014" s="58" t="s">
        <v>3315</v>
      </c>
      <c r="H1014" s="58" t="s">
        <v>2158</v>
      </c>
      <c r="I1014" s="204" t="s">
        <v>22</v>
      </c>
      <c r="J1014" s="237">
        <v>1</v>
      </c>
      <c r="K1014" s="58">
        <f t="shared" ref="K1014:K1020" si="106">J1014</f>
        <v>1</v>
      </c>
      <c r="L1014" s="58">
        <v>1</v>
      </c>
      <c r="M1014" s="58">
        <v>3.2</v>
      </c>
    </row>
    <row r="1015" s="58" customFormat="1" ht="55.2" spans="1:13">
      <c r="A1015" s="58" t="s">
        <v>3214</v>
      </c>
      <c r="B1015" s="200">
        <v>1014</v>
      </c>
      <c r="C1015" s="204" t="s">
        <v>16</v>
      </c>
      <c r="D1015" s="58" t="s">
        <v>171</v>
      </c>
      <c r="E1015" s="42" t="s">
        <v>2511</v>
      </c>
      <c r="F1015" s="58" t="s">
        <v>172</v>
      </c>
      <c r="G1015" s="58" t="s">
        <v>3305</v>
      </c>
      <c r="H1015" s="58" t="s">
        <v>1711</v>
      </c>
      <c r="I1015" s="204" t="s">
        <v>22</v>
      </c>
      <c r="J1015" s="237">
        <v>3</v>
      </c>
      <c r="K1015" s="217">
        <v>0</v>
      </c>
      <c r="L1015" s="58">
        <v>0.15</v>
      </c>
      <c r="M1015" s="58">
        <v>3.2</v>
      </c>
    </row>
    <row r="1016" s="58" customFormat="1" ht="41.4" spans="1:13">
      <c r="A1016" s="58" t="s">
        <v>3214</v>
      </c>
      <c r="B1016" s="200">
        <v>1015</v>
      </c>
      <c r="C1016" s="204" t="s">
        <v>16</v>
      </c>
      <c r="D1016" s="204" t="s">
        <v>89</v>
      </c>
      <c r="E1016" s="42" t="s">
        <v>2511</v>
      </c>
      <c r="F1016" s="58" t="s">
        <v>114</v>
      </c>
      <c r="G1016" s="58" t="s">
        <v>2733</v>
      </c>
      <c r="H1016" s="58" t="s">
        <v>2166</v>
      </c>
      <c r="I1016" s="42" t="s">
        <v>22</v>
      </c>
      <c r="J1016" s="237">
        <v>3</v>
      </c>
      <c r="K1016" s="217">
        <v>0</v>
      </c>
      <c r="L1016" s="58">
        <v>12</v>
      </c>
      <c r="M1016" s="58">
        <v>3.2</v>
      </c>
    </row>
    <row r="1017" s="58" customFormat="1" ht="41.4" spans="1:13">
      <c r="A1017" s="58" t="s">
        <v>3214</v>
      </c>
      <c r="B1017" s="200">
        <v>1016</v>
      </c>
      <c r="C1017" s="204" t="s">
        <v>16</v>
      </c>
      <c r="D1017" s="58" t="s">
        <v>53</v>
      </c>
      <c r="E1017" s="42" t="s">
        <v>2511</v>
      </c>
      <c r="F1017" s="58" t="s">
        <v>304</v>
      </c>
      <c r="G1017" s="58" t="s">
        <v>3315</v>
      </c>
      <c r="H1017" s="58" t="s">
        <v>2158</v>
      </c>
      <c r="I1017" s="204" t="s">
        <v>22</v>
      </c>
      <c r="J1017" s="237">
        <v>1</v>
      </c>
      <c r="K1017" s="58">
        <f t="shared" si="106"/>
        <v>1</v>
      </c>
      <c r="L1017" s="58">
        <v>1</v>
      </c>
      <c r="M1017" s="58">
        <v>3.2</v>
      </c>
    </row>
    <row r="1018" s="58" customFormat="1" ht="55.2" spans="1:13">
      <c r="A1018" s="58" t="s">
        <v>3214</v>
      </c>
      <c r="B1018" s="200">
        <v>1017</v>
      </c>
      <c r="C1018" s="204" t="s">
        <v>16</v>
      </c>
      <c r="D1018" s="58" t="s">
        <v>171</v>
      </c>
      <c r="E1018" s="42" t="s">
        <v>2511</v>
      </c>
      <c r="F1018" s="58" t="s">
        <v>172</v>
      </c>
      <c r="G1018" s="58" t="s">
        <v>3305</v>
      </c>
      <c r="H1018" s="58" t="s">
        <v>1711</v>
      </c>
      <c r="I1018" s="204" t="s">
        <v>22</v>
      </c>
      <c r="J1018" s="237">
        <v>3</v>
      </c>
      <c r="K1018" s="217">
        <v>0</v>
      </c>
      <c r="L1018" s="58">
        <v>0.15</v>
      </c>
      <c r="M1018" s="58">
        <v>3.2</v>
      </c>
    </row>
    <row r="1019" s="58" customFormat="1" ht="41.4" spans="1:13">
      <c r="A1019" s="58" t="s">
        <v>3214</v>
      </c>
      <c r="B1019" s="200">
        <v>1018</v>
      </c>
      <c r="C1019" s="204" t="s">
        <v>16</v>
      </c>
      <c r="D1019" s="58" t="s">
        <v>322</v>
      </c>
      <c r="E1019" s="42" t="s">
        <v>2511</v>
      </c>
      <c r="F1019" s="58" t="s">
        <v>323</v>
      </c>
      <c r="G1019" s="58" t="s">
        <v>2729</v>
      </c>
      <c r="H1019" s="58" t="s">
        <v>2162</v>
      </c>
      <c r="I1019" s="58" t="s">
        <v>2124</v>
      </c>
      <c r="J1019" s="58">
        <v>0.1</v>
      </c>
      <c r="K1019" s="58">
        <f t="shared" si="106"/>
        <v>0.1</v>
      </c>
      <c r="L1019" s="58">
        <v>2</v>
      </c>
      <c r="M1019" s="58">
        <v>3.2</v>
      </c>
    </row>
    <row r="1020" s="58" customFormat="1" ht="41.4" spans="1:13">
      <c r="A1020" s="58" t="s">
        <v>3214</v>
      </c>
      <c r="B1020" s="200">
        <v>1019</v>
      </c>
      <c r="C1020" s="204" t="s">
        <v>16</v>
      </c>
      <c r="D1020" s="58" t="s">
        <v>322</v>
      </c>
      <c r="E1020" s="42" t="s">
        <v>2511</v>
      </c>
      <c r="F1020" s="58" t="s">
        <v>323</v>
      </c>
      <c r="G1020" s="58" t="s">
        <v>2729</v>
      </c>
      <c r="H1020" s="58" t="s">
        <v>2162</v>
      </c>
      <c r="I1020" s="58" t="s">
        <v>2124</v>
      </c>
      <c r="J1020" s="58">
        <v>0.1</v>
      </c>
      <c r="K1020" s="58">
        <f t="shared" si="106"/>
        <v>0.1</v>
      </c>
      <c r="L1020" s="58">
        <v>2</v>
      </c>
      <c r="M1020" s="58">
        <v>3.2</v>
      </c>
    </row>
    <row r="1021" s="58" customFormat="1" ht="55.2" spans="1:13">
      <c r="A1021" s="58" t="s">
        <v>3214</v>
      </c>
      <c r="B1021" s="200">
        <v>1020</v>
      </c>
      <c r="C1021" s="204" t="s">
        <v>16</v>
      </c>
      <c r="D1021" s="204" t="s">
        <v>89</v>
      </c>
      <c r="E1021" s="42" t="s">
        <v>2511</v>
      </c>
      <c r="F1021" s="58" t="s">
        <v>114</v>
      </c>
      <c r="G1021" s="58" t="s">
        <v>2834</v>
      </c>
      <c r="H1021" s="58" t="s">
        <v>2835</v>
      </c>
      <c r="I1021" s="42" t="s">
        <v>22</v>
      </c>
      <c r="J1021" s="237">
        <v>1</v>
      </c>
      <c r="K1021" s="217">
        <v>0</v>
      </c>
      <c r="L1021" s="58">
        <v>1</v>
      </c>
      <c r="M1021" s="58">
        <v>3.1</v>
      </c>
    </row>
    <row r="1022" s="58" customFormat="1" ht="55.2" spans="1:13">
      <c r="A1022" s="58" t="s">
        <v>3214</v>
      </c>
      <c r="B1022" s="200">
        <v>1021</v>
      </c>
      <c r="C1022" s="204" t="s">
        <v>16</v>
      </c>
      <c r="D1022" s="204" t="s">
        <v>89</v>
      </c>
      <c r="E1022" s="42" t="s">
        <v>2511</v>
      </c>
      <c r="F1022" s="58" t="s">
        <v>90</v>
      </c>
      <c r="G1022" s="58" t="s">
        <v>3357</v>
      </c>
      <c r="H1022" s="58" t="s">
        <v>3358</v>
      </c>
      <c r="I1022" s="42" t="s">
        <v>22</v>
      </c>
      <c r="J1022" s="237">
        <v>1</v>
      </c>
      <c r="K1022" s="217">
        <v>0</v>
      </c>
      <c r="L1022" s="58">
        <v>1</v>
      </c>
      <c r="M1022" s="58">
        <v>3.1</v>
      </c>
    </row>
    <row r="1023" s="58" customFormat="1" ht="41.4" spans="1:13">
      <c r="A1023" s="58" t="s">
        <v>3214</v>
      </c>
      <c r="B1023" s="200">
        <v>1022</v>
      </c>
      <c r="C1023" s="204" t="s">
        <v>16</v>
      </c>
      <c r="D1023" s="58" t="s">
        <v>171</v>
      </c>
      <c r="E1023" s="42" t="s">
        <v>2511</v>
      </c>
      <c r="F1023" s="58" t="s">
        <v>172</v>
      </c>
      <c r="G1023" s="58" t="s">
        <v>2836</v>
      </c>
      <c r="H1023" s="58" t="s">
        <v>2299</v>
      </c>
      <c r="I1023" s="204" t="s">
        <v>22</v>
      </c>
      <c r="J1023" s="237">
        <v>1</v>
      </c>
      <c r="K1023" s="217">
        <v>0</v>
      </c>
      <c r="L1023" s="58">
        <v>0.03</v>
      </c>
      <c r="M1023" s="58">
        <v>3.1</v>
      </c>
    </row>
    <row r="1024" s="58" customFormat="1" ht="55.2" spans="1:13">
      <c r="A1024" s="58" t="s">
        <v>3214</v>
      </c>
      <c r="B1024" s="200">
        <v>1023</v>
      </c>
      <c r="C1024" s="204" t="s">
        <v>16</v>
      </c>
      <c r="D1024" s="204" t="s">
        <v>89</v>
      </c>
      <c r="E1024" s="42" t="s">
        <v>2511</v>
      </c>
      <c r="F1024" s="58" t="s">
        <v>90</v>
      </c>
      <c r="G1024" s="58" t="s">
        <v>3357</v>
      </c>
      <c r="H1024" s="58" t="s">
        <v>3358</v>
      </c>
      <c r="I1024" s="42" t="s">
        <v>22</v>
      </c>
      <c r="J1024" s="237">
        <v>1</v>
      </c>
      <c r="K1024" s="217">
        <v>0</v>
      </c>
      <c r="L1024" s="58">
        <v>1</v>
      </c>
      <c r="M1024" s="58">
        <v>3.1</v>
      </c>
    </row>
    <row r="1025" s="58" customFormat="1" ht="41.4" spans="1:13">
      <c r="A1025" s="58" t="s">
        <v>3214</v>
      </c>
      <c r="B1025" s="200">
        <v>1024</v>
      </c>
      <c r="C1025" s="204" t="s">
        <v>16</v>
      </c>
      <c r="D1025" s="58" t="s">
        <v>171</v>
      </c>
      <c r="E1025" s="42" t="s">
        <v>2511</v>
      </c>
      <c r="F1025" s="58" t="s">
        <v>172</v>
      </c>
      <c r="G1025" s="58" t="s">
        <v>2836</v>
      </c>
      <c r="H1025" s="58" t="s">
        <v>2299</v>
      </c>
      <c r="I1025" s="204" t="s">
        <v>22</v>
      </c>
      <c r="J1025" s="237">
        <v>1</v>
      </c>
      <c r="K1025" s="217">
        <v>0</v>
      </c>
      <c r="L1025" s="58">
        <v>0.03</v>
      </c>
      <c r="M1025" s="58">
        <v>3.1</v>
      </c>
    </row>
    <row r="1026" s="58" customFormat="1" ht="55.2" spans="1:13">
      <c r="A1026" s="58" t="s">
        <v>3214</v>
      </c>
      <c r="B1026" s="200">
        <v>1025</v>
      </c>
      <c r="C1026" s="204" t="s">
        <v>16</v>
      </c>
      <c r="D1026" s="204" t="s">
        <v>89</v>
      </c>
      <c r="E1026" s="42" t="s">
        <v>2511</v>
      </c>
      <c r="F1026" s="58" t="s">
        <v>114</v>
      </c>
      <c r="G1026" s="58" t="s">
        <v>2834</v>
      </c>
      <c r="H1026" s="58" t="s">
        <v>2835</v>
      </c>
      <c r="I1026" s="42" t="s">
        <v>22</v>
      </c>
      <c r="J1026" s="237">
        <v>1</v>
      </c>
      <c r="K1026" s="217">
        <v>0</v>
      </c>
      <c r="L1026" s="58">
        <v>1</v>
      </c>
      <c r="M1026" s="58">
        <v>3.1</v>
      </c>
    </row>
    <row r="1027" s="58" customFormat="1" ht="55.2" spans="1:13">
      <c r="A1027" s="58" t="s">
        <v>3214</v>
      </c>
      <c r="B1027" s="200">
        <v>1026</v>
      </c>
      <c r="C1027" s="204" t="s">
        <v>16</v>
      </c>
      <c r="D1027" s="204" t="s">
        <v>89</v>
      </c>
      <c r="E1027" s="42" t="s">
        <v>2511</v>
      </c>
      <c r="F1027" s="58" t="s">
        <v>90</v>
      </c>
      <c r="G1027" s="58" t="s">
        <v>3357</v>
      </c>
      <c r="H1027" s="58" t="s">
        <v>3358</v>
      </c>
      <c r="I1027" s="42" t="s">
        <v>22</v>
      </c>
      <c r="J1027" s="237">
        <v>1</v>
      </c>
      <c r="K1027" s="217">
        <v>0</v>
      </c>
      <c r="L1027" s="58">
        <v>1</v>
      </c>
      <c r="M1027" s="58">
        <v>3.1</v>
      </c>
    </row>
    <row r="1028" s="58" customFormat="1" ht="41.4" spans="1:13">
      <c r="A1028" s="58" t="s">
        <v>3214</v>
      </c>
      <c r="B1028" s="200">
        <v>1027</v>
      </c>
      <c r="C1028" s="204" t="s">
        <v>16</v>
      </c>
      <c r="D1028" s="58" t="s">
        <v>171</v>
      </c>
      <c r="E1028" s="42" t="s">
        <v>2511</v>
      </c>
      <c r="F1028" s="58" t="s">
        <v>172</v>
      </c>
      <c r="G1028" s="58" t="s">
        <v>2836</v>
      </c>
      <c r="H1028" s="58" t="s">
        <v>2299</v>
      </c>
      <c r="I1028" s="204" t="s">
        <v>22</v>
      </c>
      <c r="J1028" s="237">
        <v>1</v>
      </c>
      <c r="K1028" s="217">
        <v>0</v>
      </c>
      <c r="L1028" s="58">
        <v>0.03</v>
      </c>
      <c r="M1028" s="58">
        <v>3.1</v>
      </c>
    </row>
    <row r="1029" s="58" customFormat="1" ht="55.2" spans="1:13">
      <c r="A1029" s="58" t="s">
        <v>3214</v>
      </c>
      <c r="B1029" s="200">
        <v>1028</v>
      </c>
      <c r="C1029" s="204" t="s">
        <v>16</v>
      </c>
      <c r="D1029" s="204" t="s">
        <v>89</v>
      </c>
      <c r="E1029" s="42" t="s">
        <v>2511</v>
      </c>
      <c r="F1029" s="58" t="s">
        <v>90</v>
      </c>
      <c r="G1029" s="58" t="s">
        <v>3359</v>
      </c>
      <c r="H1029" s="58" t="s">
        <v>3358</v>
      </c>
      <c r="I1029" s="42" t="s">
        <v>22</v>
      </c>
      <c r="J1029" s="237">
        <v>1</v>
      </c>
      <c r="K1029" s="217">
        <v>0</v>
      </c>
      <c r="L1029" s="58">
        <v>6</v>
      </c>
      <c r="M1029" s="58">
        <v>3.1</v>
      </c>
    </row>
    <row r="1030" s="58" customFormat="1" ht="41.4" spans="1:13">
      <c r="A1030" s="58" t="s">
        <v>3214</v>
      </c>
      <c r="B1030" s="200">
        <v>1029</v>
      </c>
      <c r="C1030" s="204" t="s">
        <v>16</v>
      </c>
      <c r="D1030" s="58" t="s">
        <v>171</v>
      </c>
      <c r="E1030" s="42" t="s">
        <v>2511</v>
      </c>
      <c r="F1030" s="58" t="s">
        <v>172</v>
      </c>
      <c r="G1030" s="58" t="s">
        <v>3360</v>
      </c>
      <c r="H1030" s="58" t="s">
        <v>2299</v>
      </c>
      <c r="I1030" s="204" t="s">
        <v>22</v>
      </c>
      <c r="J1030" s="237">
        <v>1</v>
      </c>
      <c r="K1030" s="217">
        <v>0</v>
      </c>
      <c r="L1030" s="58">
        <v>0.06</v>
      </c>
      <c r="M1030" s="58">
        <v>3.1</v>
      </c>
    </row>
    <row r="1031" s="58" customFormat="1" ht="55.2" spans="1:13">
      <c r="A1031" s="58" t="s">
        <v>3214</v>
      </c>
      <c r="B1031" s="200">
        <v>1030</v>
      </c>
      <c r="C1031" s="204" t="s">
        <v>16</v>
      </c>
      <c r="D1031" s="204" t="s">
        <v>89</v>
      </c>
      <c r="E1031" s="42" t="s">
        <v>2511</v>
      </c>
      <c r="F1031" s="58" t="s">
        <v>114</v>
      </c>
      <c r="G1031" s="58" t="s">
        <v>2834</v>
      </c>
      <c r="H1031" s="58" t="s">
        <v>2835</v>
      </c>
      <c r="I1031" s="42" t="s">
        <v>22</v>
      </c>
      <c r="J1031" s="237">
        <v>1</v>
      </c>
      <c r="K1031" s="217">
        <v>0</v>
      </c>
      <c r="L1031" s="58">
        <v>1</v>
      </c>
      <c r="M1031" s="58">
        <v>3.1</v>
      </c>
    </row>
    <row r="1032" s="58" customFormat="1" ht="55.2" spans="1:13">
      <c r="A1032" s="58" t="s">
        <v>3214</v>
      </c>
      <c r="B1032" s="200">
        <v>1031</v>
      </c>
      <c r="C1032" s="204" t="s">
        <v>16</v>
      </c>
      <c r="D1032" s="204" t="s">
        <v>89</v>
      </c>
      <c r="E1032" s="42" t="s">
        <v>2511</v>
      </c>
      <c r="F1032" s="58" t="s">
        <v>90</v>
      </c>
      <c r="G1032" s="58" t="s">
        <v>3357</v>
      </c>
      <c r="H1032" s="58" t="s">
        <v>3358</v>
      </c>
      <c r="I1032" s="42" t="s">
        <v>22</v>
      </c>
      <c r="J1032" s="237">
        <v>1</v>
      </c>
      <c r="K1032" s="217">
        <v>0</v>
      </c>
      <c r="L1032" s="58">
        <v>1</v>
      </c>
      <c r="M1032" s="58">
        <v>3.1</v>
      </c>
    </row>
    <row r="1033" s="58" customFormat="1" ht="41.4" spans="1:13">
      <c r="A1033" s="58" t="s">
        <v>3214</v>
      </c>
      <c r="B1033" s="200">
        <v>1032</v>
      </c>
      <c r="C1033" s="204" t="s">
        <v>16</v>
      </c>
      <c r="D1033" s="58" t="s">
        <v>171</v>
      </c>
      <c r="E1033" s="42" t="s">
        <v>2511</v>
      </c>
      <c r="F1033" s="58" t="s">
        <v>172</v>
      </c>
      <c r="G1033" s="58" t="s">
        <v>2836</v>
      </c>
      <c r="H1033" s="58" t="s">
        <v>2299</v>
      </c>
      <c r="I1033" s="204" t="s">
        <v>22</v>
      </c>
      <c r="J1033" s="237">
        <v>1</v>
      </c>
      <c r="K1033" s="217">
        <v>0</v>
      </c>
      <c r="L1033" s="58">
        <v>0.03</v>
      </c>
      <c r="M1033" s="58">
        <v>3.1</v>
      </c>
    </row>
    <row r="1034" s="58" customFormat="1" ht="55.2" spans="1:13">
      <c r="A1034" s="58" t="s">
        <v>3214</v>
      </c>
      <c r="B1034" s="200">
        <v>1033</v>
      </c>
      <c r="C1034" s="204" t="s">
        <v>16</v>
      </c>
      <c r="D1034" s="204" t="s">
        <v>89</v>
      </c>
      <c r="E1034" s="42" t="s">
        <v>2511</v>
      </c>
      <c r="F1034" s="58" t="s">
        <v>114</v>
      </c>
      <c r="G1034" s="58" t="s">
        <v>2834</v>
      </c>
      <c r="H1034" s="58" t="s">
        <v>2835</v>
      </c>
      <c r="I1034" s="42" t="s">
        <v>22</v>
      </c>
      <c r="J1034" s="237">
        <v>1</v>
      </c>
      <c r="K1034" s="217">
        <v>0</v>
      </c>
      <c r="L1034" s="58">
        <v>1</v>
      </c>
      <c r="M1034" s="58">
        <v>3.1</v>
      </c>
    </row>
    <row r="1035" s="58" customFormat="1" ht="55.2" spans="1:13">
      <c r="A1035" s="58" t="s">
        <v>3214</v>
      </c>
      <c r="B1035" s="200">
        <v>1034</v>
      </c>
      <c r="C1035" s="204" t="s">
        <v>16</v>
      </c>
      <c r="D1035" s="204" t="s">
        <v>89</v>
      </c>
      <c r="E1035" s="42" t="s">
        <v>2511</v>
      </c>
      <c r="F1035" s="58" t="s">
        <v>90</v>
      </c>
      <c r="G1035" s="58" t="s">
        <v>3357</v>
      </c>
      <c r="H1035" s="58" t="s">
        <v>3358</v>
      </c>
      <c r="I1035" s="42" t="s">
        <v>22</v>
      </c>
      <c r="J1035" s="237">
        <v>1</v>
      </c>
      <c r="K1035" s="217">
        <v>0</v>
      </c>
      <c r="L1035" s="58">
        <v>1</v>
      </c>
      <c r="M1035" s="58">
        <v>3.1</v>
      </c>
    </row>
    <row r="1036" s="58" customFormat="1" ht="41.4" spans="1:13">
      <c r="A1036" s="58" t="s">
        <v>3214</v>
      </c>
      <c r="B1036" s="200">
        <v>1035</v>
      </c>
      <c r="C1036" s="204" t="s">
        <v>16</v>
      </c>
      <c r="D1036" s="58" t="s">
        <v>171</v>
      </c>
      <c r="E1036" s="42" t="s">
        <v>2511</v>
      </c>
      <c r="F1036" s="58" t="s">
        <v>172</v>
      </c>
      <c r="G1036" s="58" t="s">
        <v>2836</v>
      </c>
      <c r="H1036" s="58" t="s">
        <v>2299</v>
      </c>
      <c r="I1036" s="204" t="s">
        <v>22</v>
      </c>
      <c r="J1036" s="237">
        <v>1</v>
      </c>
      <c r="K1036" s="217">
        <v>0</v>
      </c>
      <c r="L1036" s="58">
        <v>0.03</v>
      </c>
      <c r="M1036" s="58">
        <v>3.1</v>
      </c>
    </row>
    <row r="1037" s="58" customFormat="1" ht="55.2" spans="1:13">
      <c r="A1037" s="58" t="s">
        <v>3214</v>
      </c>
      <c r="B1037" s="200">
        <v>1036</v>
      </c>
      <c r="C1037" s="204" t="s">
        <v>16</v>
      </c>
      <c r="D1037" s="204" t="s">
        <v>89</v>
      </c>
      <c r="E1037" s="42" t="s">
        <v>2511</v>
      </c>
      <c r="F1037" s="58" t="s">
        <v>114</v>
      </c>
      <c r="G1037" s="58" t="s">
        <v>2834</v>
      </c>
      <c r="H1037" s="58" t="s">
        <v>2835</v>
      </c>
      <c r="I1037" s="42" t="s">
        <v>22</v>
      </c>
      <c r="J1037" s="237">
        <v>1</v>
      </c>
      <c r="K1037" s="217">
        <v>0</v>
      </c>
      <c r="L1037" s="58">
        <v>1</v>
      </c>
      <c r="M1037" s="58">
        <v>3.1</v>
      </c>
    </row>
    <row r="1038" s="58" customFormat="1" ht="55.2" spans="1:13">
      <c r="A1038" s="58" t="s">
        <v>3214</v>
      </c>
      <c r="B1038" s="200">
        <v>1037</v>
      </c>
      <c r="C1038" s="204" t="s">
        <v>16</v>
      </c>
      <c r="D1038" s="204" t="s">
        <v>89</v>
      </c>
      <c r="E1038" s="42" t="s">
        <v>2511</v>
      </c>
      <c r="F1038" s="58" t="s">
        <v>90</v>
      </c>
      <c r="G1038" s="58" t="s">
        <v>3357</v>
      </c>
      <c r="H1038" s="58" t="s">
        <v>3358</v>
      </c>
      <c r="I1038" s="42" t="s">
        <v>22</v>
      </c>
      <c r="J1038" s="237">
        <v>1</v>
      </c>
      <c r="K1038" s="217">
        <v>0</v>
      </c>
      <c r="L1038" s="58">
        <v>1</v>
      </c>
      <c r="M1038" s="58">
        <v>3.1</v>
      </c>
    </row>
    <row r="1039" s="58" customFormat="1" ht="41.4" spans="1:13">
      <c r="A1039" s="58" t="s">
        <v>3214</v>
      </c>
      <c r="B1039" s="200">
        <v>1038</v>
      </c>
      <c r="C1039" s="204" t="s">
        <v>16</v>
      </c>
      <c r="D1039" s="58" t="s">
        <v>171</v>
      </c>
      <c r="E1039" s="42" t="s">
        <v>2511</v>
      </c>
      <c r="F1039" s="58" t="s">
        <v>172</v>
      </c>
      <c r="G1039" s="58" t="s">
        <v>2836</v>
      </c>
      <c r="H1039" s="58" t="s">
        <v>2299</v>
      </c>
      <c r="I1039" s="204" t="s">
        <v>22</v>
      </c>
      <c r="J1039" s="237">
        <v>1</v>
      </c>
      <c r="K1039" s="217">
        <v>0</v>
      </c>
      <c r="L1039" s="58">
        <v>0.03</v>
      </c>
      <c r="M1039" s="58">
        <v>3.1</v>
      </c>
    </row>
    <row r="1040" s="58" customFormat="1" ht="55.2" spans="1:13">
      <c r="A1040" s="58" t="s">
        <v>3214</v>
      </c>
      <c r="B1040" s="200">
        <v>1039</v>
      </c>
      <c r="C1040" s="204" t="s">
        <v>16</v>
      </c>
      <c r="D1040" s="204" t="s">
        <v>89</v>
      </c>
      <c r="E1040" s="42" t="s">
        <v>2511</v>
      </c>
      <c r="F1040" s="58" t="s">
        <v>114</v>
      </c>
      <c r="G1040" s="58" t="s">
        <v>2834</v>
      </c>
      <c r="H1040" s="58" t="s">
        <v>2835</v>
      </c>
      <c r="I1040" s="42" t="s">
        <v>22</v>
      </c>
      <c r="J1040" s="237">
        <v>1</v>
      </c>
      <c r="K1040" s="217">
        <v>0</v>
      </c>
      <c r="L1040" s="58">
        <v>1</v>
      </c>
      <c r="M1040" s="58">
        <v>3.1</v>
      </c>
    </row>
    <row r="1041" s="58" customFormat="1" ht="55.2" spans="1:13">
      <c r="A1041" s="58" t="s">
        <v>3214</v>
      </c>
      <c r="B1041" s="200">
        <v>1040</v>
      </c>
      <c r="C1041" s="204" t="s">
        <v>16</v>
      </c>
      <c r="D1041" s="204" t="s">
        <v>89</v>
      </c>
      <c r="E1041" s="42" t="s">
        <v>2511</v>
      </c>
      <c r="F1041" s="58" t="s">
        <v>90</v>
      </c>
      <c r="G1041" s="58" t="s">
        <v>3357</v>
      </c>
      <c r="H1041" s="58" t="s">
        <v>3358</v>
      </c>
      <c r="I1041" s="42" t="s">
        <v>22</v>
      </c>
      <c r="J1041" s="237">
        <v>1</v>
      </c>
      <c r="K1041" s="217">
        <v>0</v>
      </c>
      <c r="L1041" s="58">
        <v>1</v>
      </c>
      <c r="M1041" s="58">
        <v>3.1</v>
      </c>
    </row>
    <row r="1042" s="58" customFormat="1" ht="41.4" spans="1:13">
      <c r="A1042" s="58" t="s">
        <v>3214</v>
      </c>
      <c r="B1042" s="200">
        <v>1041</v>
      </c>
      <c r="C1042" s="204" t="s">
        <v>16</v>
      </c>
      <c r="D1042" s="58" t="s">
        <v>171</v>
      </c>
      <c r="E1042" s="42" t="s">
        <v>2511</v>
      </c>
      <c r="F1042" s="58" t="s">
        <v>172</v>
      </c>
      <c r="G1042" s="58" t="s">
        <v>2836</v>
      </c>
      <c r="H1042" s="58" t="s">
        <v>2299</v>
      </c>
      <c r="I1042" s="204" t="s">
        <v>22</v>
      </c>
      <c r="J1042" s="237">
        <v>1</v>
      </c>
      <c r="K1042" s="217">
        <v>0</v>
      </c>
      <c r="L1042" s="58">
        <v>0.03</v>
      </c>
      <c r="M1042" s="58">
        <v>3.1</v>
      </c>
    </row>
    <row r="1043" s="58" customFormat="1" ht="55.2" spans="1:13">
      <c r="A1043" s="58" t="s">
        <v>3214</v>
      </c>
      <c r="B1043" s="200">
        <v>1042</v>
      </c>
      <c r="C1043" s="204" t="s">
        <v>16</v>
      </c>
      <c r="D1043" s="204" t="s">
        <v>89</v>
      </c>
      <c r="E1043" s="42" t="s">
        <v>2511</v>
      </c>
      <c r="F1043" s="58" t="s">
        <v>114</v>
      </c>
      <c r="G1043" s="58" t="s">
        <v>2834</v>
      </c>
      <c r="H1043" s="58" t="s">
        <v>2835</v>
      </c>
      <c r="I1043" s="42" t="s">
        <v>22</v>
      </c>
      <c r="J1043" s="237">
        <v>1</v>
      </c>
      <c r="K1043" s="217">
        <v>0</v>
      </c>
      <c r="L1043" s="58">
        <v>1</v>
      </c>
      <c r="M1043" s="58">
        <v>3.1</v>
      </c>
    </row>
    <row r="1044" s="58" customFormat="1" ht="55.2" spans="1:13">
      <c r="A1044" s="58" t="s">
        <v>3214</v>
      </c>
      <c r="B1044" s="200">
        <v>1043</v>
      </c>
      <c r="C1044" s="204" t="s">
        <v>16</v>
      </c>
      <c r="D1044" s="204" t="s">
        <v>89</v>
      </c>
      <c r="E1044" s="42" t="s">
        <v>2511</v>
      </c>
      <c r="F1044" s="58" t="s">
        <v>90</v>
      </c>
      <c r="G1044" s="58" t="s">
        <v>3357</v>
      </c>
      <c r="H1044" s="58" t="s">
        <v>3358</v>
      </c>
      <c r="I1044" s="42" t="s">
        <v>22</v>
      </c>
      <c r="J1044" s="237">
        <v>1</v>
      </c>
      <c r="K1044" s="217">
        <v>0</v>
      </c>
      <c r="L1044" s="58">
        <v>1</v>
      </c>
      <c r="M1044" s="58">
        <v>3.1</v>
      </c>
    </row>
    <row r="1045" s="58" customFormat="1" ht="41.4" spans="1:13">
      <c r="A1045" s="58" t="s">
        <v>3214</v>
      </c>
      <c r="B1045" s="200">
        <v>1044</v>
      </c>
      <c r="C1045" s="204" t="s">
        <v>16</v>
      </c>
      <c r="D1045" s="58" t="s">
        <v>171</v>
      </c>
      <c r="E1045" s="42" t="s">
        <v>2511</v>
      </c>
      <c r="F1045" s="58" t="s">
        <v>172</v>
      </c>
      <c r="G1045" s="58" t="s">
        <v>2836</v>
      </c>
      <c r="H1045" s="58" t="s">
        <v>2299</v>
      </c>
      <c r="I1045" s="204" t="s">
        <v>22</v>
      </c>
      <c r="J1045" s="237">
        <v>1</v>
      </c>
      <c r="K1045" s="217">
        <v>0</v>
      </c>
      <c r="L1045" s="58">
        <v>0.03</v>
      </c>
      <c r="M1045" s="58">
        <v>3.1</v>
      </c>
    </row>
    <row r="1046" s="58" customFormat="1" ht="41.4" spans="1:13">
      <c r="A1046" s="58" t="s">
        <v>3214</v>
      </c>
      <c r="B1046" s="200">
        <v>1045</v>
      </c>
      <c r="C1046" s="204" t="s">
        <v>16</v>
      </c>
      <c r="D1046" s="204" t="s">
        <v>89</v>
      </c>
      <c r="E1046" s="42" t="s">
        <v>2511</v>
      </c>
      <c r="F1046" s="58" t="s">
        <v>90</v>
      </c>
      <c r="G1046" s="58" t="s">
        <v>2602</v>
      </c>
      <c r="H1046" s="58" t="s">
        <v>2166</v>
      </c>
      <c r="I1046" s="42" t="s">
        <v>22</v>
      </c>
      <c r="J1046" s="237">
        <v>1</v>
      </c>
      <c r="K1046" s="217">
        <v>0</v>
      </c>
      <c r="L1046" s="58">
        <v>8</v>
      </c>
      <c r="M1046" s="58">
        <v>3.2</v>
      </c>
    </row>
    <row r="1047" s="58" customFormat="1" ht="69" spans="1:13">
      <c r="A1047" s="58" t="s">
        <v>3214</v>
      </c>
      <c r="B1047" s="200">
        <v>1046</v>
      </c>
      <c r="C1047" s="204" t="s">
        <v>16</v>
      </c>
      <c r="D1047" s="58" t="s">
        <v>171</v>
      </c>
      <c r="E1047" s="42" t="s">
        <v>2511</v>
      </c>
      <c r="F1047" s="58" t="s">
        <v>172</v>
      </c>
      <c r="G1047" s="58" t="s">
        <v>2714</v>
      </c>
      <c r="H1047" s="58" t="s">
        <v>3256</v>
      </c>
      <c r="I1047" s="204" t="s">
        <v>22</v>
      </c>
      <c r="J1047" s="237">
        <v>1</v>
      </c>
      <c r="K1047" s="217">
        <v>0</v>
      </c>
      <c r="L1047" s="58">
        <v>0.24</v>
      </c>
      <c r="M1047" s="58">
        <v>3.1</v>
      </c>
    </row>
    <row r="1048" s="58" customFormat="1" ht="41.4" spans="1:13">
      <c r="A1048" s="58" t="s">
        <v>3214</v>
      </c>
      <c r="B1048" s="200">
        <v>1047</v>
      </c>
      <c r="C1048" s="204" t="s">
        <v>16</v>
      </c>
      <c r="D1048" s="204" t="s">
        <v>89</v>
      </c>
      <c r="E1048" s="42" t="s">
        <v>2511</v>
      </c>
      <c r="F1048" s="58" t="s">
        <v>90</v>
      </c>
      <c r="G1048" s="58" t="s">
        <v>2602</v>
      </c>
      <c r="H1048" s="58" t="s">
        <v>2166</v>
      </c>
      <c r="I1048" s="42" t="s">
        <v>22</v>
      </c>
      <c r="J1048" s="237">
        <v>1</v>
      </c>
      <c r="K1048" s="217">
        <v>0</v>
      </c>
      <c r="L1048" s="58">
        <v>8</v>
      </c>
      <c r="M1048" s="58">
        <v>3.2</v>
      </c>
    </row>
    <row r="1049" s="58" customFormat="1" ht="69" spans="1:13">
      <c r="A1049" s="58" t="s">
        <v>3214</v>
      </c>
      <c r="B1049" s="200">
        <v>1048</v>
      </c>
      <c r="C1049" s="204" t="s">
        <v>16</v>
      </c>
      <c r="D1049" s="58" t="s">
        <v>171</v>
      </c>
      <c r="E1049" s="42" t="s">
        <v>2511</v>
      </c>
      <c r="F1049" s="58" t="s">
        <v>172</v>
      </c>
      <c r="G1049" s="58" t="s">
        <v>2714</v>
      </c>
      <c r="H1049" s="58" t="s">
        <v>3256</v>
      </c>
      <c r="I1049" s="204" t="s">
        <v>22</v>
      </c>
      <c r="J1049" s="237">
        <v>1</v>
      </c>
      <c r="K1049" s="217">
        <v>0</v>
      </c>
      <c r="L1049" s="58">
        <v>0.24</v>
      </c>
      <c r="M1049" s="58">
        <v>3.1</v>
      </c>
    </row>
    <row r="1050" s="58" customFormat="1" ht="41.4" spans="1:13">
      <c r="A1050" s="58" t="s">
        <v>3214</v>
      </c>
      <c r="B1050" s="200">
        <v>1049</v>
      </c>
      <c r="C1050" s="204" t="s">
        <v>16</v>
      </c>
      <c r="D1050" s="204" t="s">
        <v>89</v>
      </c>
      <c r="E1050" s="42" t="s">
        <v>2511</v>
      </c>
      <c r="F1050" s="58" t="s">
        <v>114</v>
      </c>
      <c r="G1050" s="58" t="s">
        <v>3361</v>
      </c>
      <c r="H1050" s="58" t="s">
        <v>2166</v>
      </c>
      <c r="I1050" s="42" t="s">
        <v>22</v>
      </c>
      <c r="J1050" s="237">
        <v>1</v>
      </c>
      <c r="K1050" s="217">
        <v>0</v>
      </c>
      <c r="L1050" s="58">
        <v>4</v>
      </c>
      <c r="M1050" s="58">
        <v>3.2</v>
      </c>
    </row>
    <row r="1051" s="58" customFormat="1" ht="69" spans="1:13">
      <c r="A1051" s="58" t="s">
        <v>3214</v>
      </c>
      <c r="B1051" s="200">
        <v>1050</v>
      </c>
      <c r="C1051" s="204" t="s">
        <v>16</v>
      </c>
      <c r="D1051" s="58" t="s">
        <v>171</v>
      </c>
      <c r="E1051" s="42" t="s">
        <v>2511</v>
      </c>
      <c r="F1051" s="58" t="s">
        <v>172</v>
      </c>
      <c r="G1051" s="58" t="s">
        <v>2600</v>
      </c>
      <c r="H1051" s="58" t="s">
        <v>1809</v>
      </c>
      <c r="I1051" s="204" t="s">
        <v>22</v>
      </c>
      <c r="J1051" s="237">
        <v>2</v>
      </c>
      <c r="K1051" s="217">
        <v>0</v>
      </c>
      <c r="L1051" s="58">
        <v>0.14</v>
      </c>
      <c r="M1051" s="58">
        <v>3.2</v>
      </c>
    </row>
    <row r="1052" s="58" customFormat="1" ht="82.8" spans="1:13">
      <c r="A1052" s="58" t="s">
        <v>3214</v>
      </c>
      <c r="B1052" s="200">
        <v>1051</v>
      </c>
      <c r="C1052" s="204" t="s">
        <v>16</v>
      </c>
      <c r="D1052" s="58" t="s">
        <v>353</v>
      </c>
      <c r="E1052" s="42" t="s">
        <v>2511</v>
      </c>
      <c r="F1052" s="58" t="s">
        <v>483</v>
      </c>
      <c r="G1052" s="58" t="s">
        <v>2616</v>
      </c>
      <c r="H1052" s="58" t="s">
        <v>482</v>
      </c>
      <c r="I1052" s="204" t="s">
        <v>22</v>
      </c>
      <c r="J1052" s="237">
        <v>1</v>
      </c>
      <c r="K1052" s="58">
        <f t="shared" ref="K1052:K1055" si="107">J1052</f>
        <v>1</v>
      </c>
      <c r="L1052" s="58">
        <v>38</v>
      </c>
      <c r="M1052" s="58">
        <v>3.2</v>
      </c>
    </row>
    <row r="1053" s="58" customFormat="1" ht="41.4" spans="1:13">
      <c r="A1053" s="58" t="s">
        <v>3214</v>
      </c>
      <c r="B1053" s="200">
        <v>1052</v>
      </c>
      <c r="C1053" s="204" t="s">
        <v>16</v>
      </c>
      <c r="D1053" s="58" t="s">
        <v>53</v>
      </c>
      <c r="E1053" s="42" t="s">
        <v>2511</v>
      </c>
      <c r="F1053" s="58" t="s">
        <v>55</v>
      </c>
      <c r="G1053" s="58" t="s">
        <v>3362</v>
      </c>
      <c r="H1053" s="58" t="s">
        <v>2158</v>
      </c>
      <c r="I1053" s="204" t="s">
        <v>22</v>
      </c>
      <c r="J1053" s="237">
        <v>2</v>
      </c>
      <c r="K1053" s="58">
        <f t="shared" si="107"/>
        <v>2</v>
      </c>
      <c r="L1053" s="58">
        <v>4</v>
      </c>
      <c r="M1053" s="58">
        <v>3.2</v>
      </c>
    </row>
    <row r="1054" s="58" customFormat="1" ht="41.4" spans="1:13">
      <c r="A1054" s="58" t="s">
        <v>3214</v>
      </c>
      <c r="B1054" s="200">
        <v>1053</v>
      </c>
      <c r="C1054" s="204" t="s">
        <v>16</v>
      </c>
      <c r="D1054" s="58" t="s">
        <v>53</v>
      </c>
      <c r="E1054" s="42" t="s">
        <v>2511</v>
      </c>
      <c r="F1054" s="58" t="s">
        <v>55</v>
      </c>
      <c r="G1054" s="58" t="s">
        <v>3363</v>
      </c>
      <c r="H1054" s="58" t="s">
        <v>2158</v>
      </c>
      <c r="I1054" s="204" t="s">
        <v>22</v>
      </c>
      <c r="J1054" s="237">
        <v>2</v>
      </c>
      <c r="K1054" s="58">
        <f t="shared" si="107"/>
        <v>2</v>
      </c>
      <c r="L1054" s="58">
        <v>2</v>
      </c>
      <c r="M1054" s="58">
        <v>3.2</v>
      </c>
    </row>
    <row r="1055" s="58" customFormat="1" ht="41.4" spans="1:13">
      <c r="A1055" s="58" t="s">
        <v>3214</v>
      </c>
      <c r="B1055" s="200">
        <v>1054</v>
      </c>
      <c r="C1055" s="204" t="s">
        <v>16</v>
      </c>
      <c r="D1055" s="58" t="s">
        <v>53</v>
      </c>
      <c r="E1055" s="42" t="s">
        <v>2511</v>
      </c>
      <c r="F1055" s="58" t="s">
        <v>304</v>
      </c>
      <c r="G1055" s="58" t="s">
        <v>3364</v>
      </c>
      <c r="H1055" s="58" t="s">
        <v>2158</v>
      </c>
      <c r="I1055" s="204" t="s">
        <v>22</v>
      </c>
      <c r="J1055" s="237">
        <v>2</v>
      </c>
      <c r="K1055" s="58">
        <f t="shared" si="107"/>
        <v>2</v>
      </c>
      <c r="L1055" s="58">
        <v>5</v>
      </c>
      <c r="M1055" s="58">
        <v>3.2</v>
      </c>
    </row>
    <row r="1056" s="58" customFormat="1" ht="69" spans="1:13">
      <c r="A1056" s="58" t="s">
        <v>3214</v>
      </c>
      <c r="B1056" s="200">
        <v>1055</v>
      </c>
      <c r="C1056" s="204" t="s">
        <v>16</v>
      </c>
      <c r="D1056" s="58" t="s">
        <v>171</v>
      </c>
      <c r="E1056" s="42" t="s">
        <v>2511</v>
      </c>
      <c r="F1056" s="58" t="s">
        <v>172</v>
      </c>
      <c r="G1056" s="58" t="s">
        <v>2597</v>
      </c>
      <c r="H1056" s="58" t="s">
        <v>1809</v>
      </c>
      <c r="I1056" s="204" t="s">
        <v>22</v>
      </c>
      <c r="J1056" s="237">
        <v>2</v>
      </c>
      <c r="K1056" s="217">
        <v>0</v>
      </c>
      <c r="L1056" s="58">
        <v>0.44</v>
      </c>
      <c r="M1056" s="58">
        <v>3.2</v>
      </c>
    </row>
    <row r="1057" s="58" customFormat="1" ht="41.4" spans="1:13">
      <c r="A1057" s="58" t="s">
        <v>3214</v>
      </c>
      <c r="B1057" s="200">
        <v>1056</v>
      </c>
      <c r="C1057" s="204" t="s">
        <v>16</v>
      </c>
      <c r="D1057" s="58" t="s">
        <v>53</v>
      </c>
      <c r="E1057" s="42" t="s">
        <v>2511</v>
      </c>
      <c r="F1057" s="58" t="s">
        <v>55</v>
      </c>
      <c r="G1057" s="58" t="s">
        <v>3362</v>
      </c>
      <c r="H1057" s="58" t="s">
        <v>2158</v>
      </c>
      <c r="I1057" s="204" t="s">
        <v>22</v>
      </c>
      <c r="J1057" s="237">
        <v>1</v>
      </c>
      <c r="K1057" s="58">
        <f t="shared" ref="K1057:K1060" si="108">J1057</f>
        <v>1</v>
      </c>
      <c r="L1057" s="58">
        <v>2</v>
      </c>
      <c r="M1057" s="58">
        <v>3.2</v>
      </c>
    </row>
    <row r="1058" s="58" customFormat="1" ht="69" spans="1:13">
      <c r="A1058" s="58" t="s">
        <v>3214</v>
      </c>
      <c r="B1058" s="200">
        <v>1057</v>
      </c>
      <c r="C1058" s="204" t="s">
        <v>16</v>
      </c>
      <c r="D1058" s="204" t="s">
        <v>89</v>
      </c>
      <c r="E1058" s="42" t="s">
        <v>2511</v>
      </c>
      <c r="F1058" s="58" t="s">
        <v>114</v>
      </c>
      <c r="G1058" s="58" t="s">
        <v>3365</v>
      </c>
      <c r="H1058" s="58" t="s">
        <v>2166</v>
      </c>
      <c r="I1058" s="42" t="s">
        <v>22</v>
      </c>
      <c r="J1058" s="237">
        <v>1</v>
      </c>
      <c r="K1058" s="217">
        <v>0</v>
      </c>
      <c r="L1058" s="58">
        <v>12</v>
      </c>
      <c r="M1058" s="58">
        <v>3.2</v>
      </c>
    </row>
    <row r="1059" s="58" customFormat="1" ht="41.4" spans="1:13">
      <c r="A1059" s="58" t="s">
        <v>3214</v>
      </c>
      <c r="B1059" s="200">
        <v>1058</v>
      </c>
      <c r="C1059" s="204" t="s">
        <v>16</v>
      </c>
      <c r="D1059" s="58" t="s">
        <v>53</v>
      </c>
      <c r="E1059" s="42" t="s">
        <v>2511</v>
      </c>
      <c r="F1059" s="58" t="s">
        <v>55</v>
      </c>
      <c r="G1059" s="58" t="s">
        <v>3362</v>
      </c>
      <c r="H1059" s="58" t="s">
        <v>2158</v>
      </c>
      <c r="I1059" s="204" t="s">
        <v>22</v>
      </c>
      <c r="J1059" s="237">
        <v>1</v>
      </c>
      <c r="K1059" s="58">
        <f t="shared" si="108"/>
        <v>1</v>
      </c>
      <c r="L1059" s="58">
        <v>2</v>
      </c>
      <c r="M1059" s="58">
        <v>3.2</v>
      </c>
    </row>
    <row r="1060" s="58" customFormat="1" ht="41.4" spans="1:13">
      <c r="A1060" s="58" t="s">
        <v>3214</v>
      </c>
      <c r="B1060" s="200">
        <v>1059</v>
      </c>
      <c r="C1060" s="204" t="s">
        <v>16</v>
      </c>
      <c r="D1060" s="58" t="s">
        <v>53</v>
      </c>
      <c r="E1060" s="42" t="s">
        <v>2511</v>
      </c>
      <c r="F1060" s="58" t="s">
        <v>289</v>
      </c>
      <c r="G1060" s="58" t="s">
        <v>3317</v>
      </c>
      <c r="H1060" s="58" t="s">
        <v>2580</v>
      </c>
      <c r="I1060" s="204" t="s">
        <v>22</v>
      </c>
      <c r="J1060" s="237">
        <v>1</v>
      </c>
      <c r="K1060" s="58">
        <f t="shared" si="108"/>
        <v>1</v>
      </c>
      <c r="L1060" s="58">
        <v>3</v>
      </c>
      <c r="M1060" s="58">
        <v>3.2</v>
      </c>
    </row>
    <row r="1061" s="58" customFormat="1" ht="41.4" spans="1:13">
      <c r="A1061" s="58" t="s">
        <v>3214</v>
      </c>
      <c r="B1061" s="200">
        <v>1060</v>
      </c>
      <c r="C1061" s="204" t="s">
        <v>16</v>
      </c>
      <c r="D1061" s="204" t="s">
        <v>89</v>
      </c>
      <c r="E1061" s="42" t="s">
        <v>2511</v>
      </c>
      <c r="F1061" s="58" t="s">
        <v>90</v>
      </c>
      <c r="G1061" s="58" t="s">
        <v>2599</v>
      </c>
      <c r="H1061" s="58" t="s">
        <v>2166</v>
      </c>
      <c r="I1061" s="42" t="s">
        <v>22</v>
      </c>
      <c r="J1061" s="237">
        <v>1</v>
      </c>
      <c r="K1061" s="217">
        <v>0</v>
      </c>
      <c r="L1061" s="58">
        <v>4</v>
      </c>
      <c r="M1061" s="58">
        <v>3.2</v>
      </c>
    </row>
    <row r="1062" s="58" customFormat="1" ht="41.4" spans="1:13">
      <c r="A1062" s="58" t="s">
        <v>3214</v>
      </c>
      <c r="B1062" s="200">
        <v>1061</v>
      </c>
      <c r="C1062" s="204" t="s">
        <v>16</v>
      </c>
      <c r="D1062" s="204" t="s">
        <v>89</v>
      </c>
      <c r="E1062" s="42" t="s">
        <v>2511</v>
      </c>
      <c r="F1062" s="58" t="s">
        <v>114</v>
      </c>
      <c r="G1062" s="58" t="s">
        <v>3361</v>
      </c>
      <c r="H1062" s="58" t="s">
        <v>2166</v>
      </c>
      <c r="I1062" s="42" t="s">
        <v>22</v>
      </c>
      <c r="J1062" s="237">
        <v>1</v>
      </c>
      <c r="K1062" s="217">
        <v>0</v>
      </c>
      <c r="L1062" s="58">
        <v>4</v>
      </c>
      <c r="M1062" s="58">
        <v>3.2</v>
      </c>
    </row>
    <row r="1063" s="58" customFormat="1" ht="41.4" spans="1:13">
      <c r="A1063" s="58" t="s">
        <v>3214</v>
      </c>
      <c r="B1063" s="200">
        <v>1062</v>
      </c>
      <c r="C1063" s="204" t="s">
        <v>16</v>
      </c>
      <c r="D1063" s="58" t="s">
        <v>53</v>
      </c>
      <c r="E1063" s="42" t="s">
        <v>2511</v>
      </c>
      <c r="F1063" s="58" t="s">
        <v>55</v>
      </c>
      <c r="G1063" s="58" t="s">
        <v>3366</v>
      </c>
      <c r="H1063" s="58" t="s">
        <v>2158</v>
      </c>
      <c r="I1063" s="204" t="s">
        <v>22</v>
      </c>
      <c r="J1063" s="237">
        <v>2</v>
      </c>
      <c r="K1063" s="58">
        <f t="shared" ref="K1063:K1066" si="109">J1063</f>
        <v>2</v>
      </c>
      <c r="L1063" s="58">
        <v>1</v>
      </c>
      <c r="M1063" s="58">
        <v>3.2</v>
      </c>
    </row>
    <row r="1064" s="58" customFormat="1" ht="41.4" spans="1:13">
      <c r="A1064" s="58" t="s">
        <v>3214</v>
      </c>
      <c r="B1064" s="200">
        <v>1063</v>
      </c>
      <c r="C1064" s="204" t="s">
        <v>16</v>
      </c>
      <c r="D1064" s="58" t="s">
        <v>53</v>
      </c>
      <c r="E1064" s="42" t="s">
        <v>2511</v>
      </c>
      <c r="F1064" s="58" t="s">
        <v>55</v>
      </c>
      <c r="G1064" s="58" t="s">
        <v>3362</v>
      </c>
      <c r="H1064" s="58" t="s">
        <v>2158</v>
      </c>
      <c r="I1064" s="204" t="s">
        <v>22</v>
      </c>
      <c r="J1064" s="237">
        <v>3</v>
      </c>
      <c r="K1064" s="58">
        <f t="shared" si="109"/>
        <v>3</v>
      </c>
      <c r="L1064" s="58">
        <v>5</v>
      </c>
      <c r="M1064" s="58">
        <v>3.2</v>
      </c>
    </row>
    <row r="1065" s="58" customFormat="1" ht="41.4" spans="1:13">
      <c r="A1065" s="58" t="s">
        <v>3214</v>
      </c>
      <c r="B1065" s="200">
        <v>1064</v>
      </c>
      <c r="C1065" s="204" t="s">
        <v>16</v>
      </c>
      <c r="D1065" s="58" t="s">
        <v>53</v>
      </c>
      <c r="E1065" s="42" t="s">
        <v>2511</v>
      </c>
      <c r="F1065" s="58" t="s">
        <v>55</v>
      </c>
      <c r="G1065" s="58" t="s">
        <v>3363</v>
      </c>
      <c r="H1065" s="58" t="s">
        <v>2158</v>
      </c>
      <c r="I1065" s="204" t="s">
        <v>22</v>
      </c>
      <c r="J1065" s="237">
        <v>1</v>
      </c>
      <c r="K1065" s="58">
        <f t="shared" si="109"/>
        <v>1</v>
      </c>
      <c r="L1065" s="58">
        <v>1</v>
      </c>
      <c r="M1065" s="58">
        <v>3.2</v>
      </c>
    </row>
    <row r="1066" s="58" customFormat="1" ht="41.4" spans="1:13">
      <c r="A1066" s="58" t="s">
        <v>3214</v>
      </c>
      <c r="B1066" s="200">
        <v>1065</v>
      </c>
      <c r="C1066" s="204" t="s">
        <v>16</v>
      </c>
      <c r="D1066" s="58" t="s">
        <v>53</v>
      </c>
      <c r="E1066" s="42" t="s">
        <v>2511</v>
      </c>
      <c r="F1066" s="58" t="s">
        <v>304</v>
      </c>
      <c r="G1066" s="58" t="s">
        <v>3367</v>
      </c>
      <c r="H1066" s="58" t="s">
        <v>2158</v>
      </c>
      <c r="I1066" s="204" t="s">
        <v>22</v>
      </c>
      <c r="J1066" s="237">
        <v>1</v>
      </c>
      <c r="K1066" s="58">
        <f t="shared" si="109"/>
        <v>1</v>
      </c>
      <c r="L1066" s="58">
        <v>3</v>
      </c>
      <c r="M1066" s="58">
        <v>3.2</v>
      </c>
    </row>
    <row r="1067" s="58" customFormat="1" ht="69" spans="1:13">
      <c r="A1067" s="58" t="s">
        <v>3214</v>
      </c>
      <c r="B1067" s="200">
        <v>1066</v>
      </c>
      <c r="C1067" s="204" t="s">
        <v>16</v>
      </c>
      <c r="D1067" s="58" t="s">
        <v>171</v>
      </c>
      <c r="E1067" s="42" t="s">
        <v>2511</v>
      </c>
      <c r="F1067" s="58" t="s">
        <v>172</v>
      </c>
      <c r="G1067" s="58" t="s">
        <v>2600</v>
      </c>
      <c r="H1067" s="58" t="s">
        <v>1809</v>
      </c>
      <c r="I1067" s="204" t="s">
        <v>22</v>
      </c>
      <c r="J1067" s="237">
        <v>2</v>
      </c>
      <c r="K1067" s="217">
        <v>0</v>
      </c>
      <c r="L1067" s="58">
        <v>0.14</v>
      </c>
      <c r="M1067" s="58">
        <v>3.2</v>
      </c>
    </row>
    <row r="1068" s="58" customFormat="1" ht="69" spans="1:13">
      <c r="A1068" s="58" t="s">
        <v>3214</v>
      </c>
      <c r="B1068" s="200">
        <v>1067</v>
      </c>
      <c r="C1068" s="204" t="s">
        <v>16</v>
      </c>
      <c r="D1068" s="58" t="s">
        <v>171</v>
      </c>
      <c r="E1068" s="42" t="s">
        <v>2511</v>
      </c>
      <c r="F1068" s="58" t="s">
        <v>172</v>
      </c>
      <c r="G1068" s="58" t="s">
        <v>2597</v>
      </c>
      <c r="H1068" s="58" t="s">
        <v>1809</v>
      </c>
      <c r="I1068" s="204" t="s">
        <v>22</v>
      </c>
      <c r="J1068" s="237">
        <v>5</v>
      </c>
      <c r="K1068" s="217">
        <v>0</v>
      </c>
      <c r="L1068" s="58">
        <v>1</v>
      </c>
      <c r="M1068" s="58">
        <v>3.2</v>
      </c>
    </row>
    <row r="1069" s="58" customFormat="1" ht="41.4" spans="1:13">
      <c r="A1069" s="58" t="s">
        <v>3214</v>
      </c>
      <c r="B1069" s="200">
        <v>1068</v>
      </c>
      <c r="C1069" s="204" t="s">
        <v>16</v>
      </c>
      <c r="D1069" s="58" t="s">
        <v>322</v>
      </c>
      <c r="E1069" s="42" t="s">
        <v>2511</v>
      </c>
      <c r="F1069" s="58" t="s">
        <v>323</v>
      </c>
      <c r="G1069" s="58" t="s">
        <v>2601</v>
      </c>
      <c r="H1069" s="58" t="s">
        <v>2162</v>
      </c>
      <c r="I1069" s="58" t="s">
        <v>2124</v>
      </c>
      <c r="J1069" s="58">
        <v>0.1</v>
      </c>
      <c r="K1069" s="58">
        <f t="shared" ref="K1069:K1072" si="110">J1069</f>
        <v>0.1</v>
      </c>
      <c r="L1069" s="58">
        <v>1</v>
      </c>
      <c r="M1069" s="58">
        <v>3.2</v>
      </c>
    </row>
    <row r="1070" s="58" customFormat="1" ht="69" spans="1:13">
      <c r="A1070" s="58" t="s">
        <v>3214</v>
      </c>
      <c r="B1070" s="200">
        <v>1069</v>
      </c>
      <c r="C1070" s="204" t="s">
        <v>16</v>
      </c>
      <c r="D1070" s="58" t="s">
        <v>353</v>
      </c>
      <c r="E1070" s="42" t="s">
        <v>2511</v>
      </c>
      <c r="F1070" s="58" t="s">
        <v>370</v>
      </c>
      <c r="G1070" s="58" t="s">
        <v>3368</v>
      </c>
      <c r="H1070" s="58" t="s">
        <v>491</v>
      </c>
      <c r="I1070" s="204" t="s">
        <v>22</v>
      </c>
      <c r="J1070" s="237">
        <v>1</v>
      </c>
      <c r="K1070" s="58">
        <f t="shared" si="110"/>
        <v>1</v>
      </c>
      <c r="L1070" s="58">
        <v>13</v>
      </c>
      <c r="M1070" s="58">
        <v>3.2</v>
      </c>
    </row>
    <row r="1071" s="58" customFormat="1" ht="69" spans="1:13">
      <c r="A1071" s="58" t="s">
        <v>3214</v>
      </c>
      <c r="B1071" s="200">
        <v>1070</v>
      </c>
      <c r="C1071" s="204" t="s">
        <v>16</v>
      </c>
      <c r="D1071" s="58" t="s">
        <v>353</v>
      </c>
      <c r="E1071" s="42" t="s">
        <v>2511</v>
      </c>
      <c r="F1071" s="58" t="s">
        <v>370</v>
      </c>
      <c r="G1071" s="58" t="s">
        <v>3369</v>
      </c>
      <c r="H1071" s="58" t="s">
        <v>491</v>
      </c>
      <c r="I1071" s="204" t="s">
        <v>22</v>
      </c>
      <c r="J1071" s="237">
        <v>2</v>
      </c>
      <c r="K1071" s="58">
        <f t="shared" si="110"/>
        <v>2</v>
      </c>
      <c r="L1071" s="58">
        <v>174</v>
      </c>
      <c r="M1071" s="58">
        <v>3.2</v>
      </c>
    </row>
    <row r="1072" s="58" customFormat="1" ht="41.4" spans="1:13">
      <c r="A1072" s="58" t="s">
        <v>3214</v>
      </c>
      <c r="B1072" s="200">
        <v>1071</v>
      </c>
      <c r="C1072" s="204" t="s">
        <v>16</v>
      </c>
      <c r="D1072" s="58" t="s">
        <v>53</v>
      </c>
      <c r="E1072" s="42" t="s">
        <v>2511</v>
      </c>
      <c r="F1072" s="58" t="s">
        <v>289</v>
      </c>
      <c r="G1072" s="58" t="s">
        <v>3317</v>
      </c>
      <c r="H1072" s="58" t="s">
        <v>2580</v>
      </c>
      <c r="I1072" s="204" t="s">
        <v>22</v>
      </c>
      <c r="J1072" s="237">
        <v>1</v>
      </c>
      <c r="K1072" s="58">
        <f t="shared" si="110"/>
        <v>1</v>
      </c>
      <c r="L1072" s="58">
        <v>3</v>
      </c>
      <c r="M1072" s="58">
        <v>3.2</v>
      </c>
    </row>
    <row r="1073" s="58" customFormat="1" ht="41.4" spans="1:13">
      <c r="A1073" s="58" t="s">
        <v>3214</v>
      </c>
      <c r="B1073" s="200">
        <v>1072</v>
      </c>
      <c r="C1073" s="204" t="s">
        <v>16</v>
      </c>
      <c r="D1073" s="204" t="s">
        <v>89</v>
      </c>
      <c r="E1073" s="42" t="s">
        <v>2511</v>
      </c>
      <c r="F1073" s="58" t="s">
        <v>90</v>
      </c>
      <c r="G1073" s="58" t="s">
        <v>2599</v>
      </c>
      <c r="H1073" s="58" t="s">
        <v>2166</v>
      </c>
      <c r="I1073" s="42" t="s">
        <v>22</v>
      </c>
      <c r="J1073" s="237">
        <v>1</v>
      </c>
      <c r="K1073" s="217">
        <v>0</v>
      </c>
      <c r="L1073" s="58">
        <v>4</v>
      </c>
      <c r="M1073" s="58">
        <v>3.2</v>
      </c>
    </row>
    <row r="1074" s="58" customFormat="1" ht="41.4" spans="1:13">
      <c r="A1074" s="58" t="s">
        <v>3214</v>
      </c>
      <c r="B1074" s="200">
        <v>1073</v>
      </c>
      <c r="C1074" s="204" t="s">
        <v>16</v>
      </c>
      <c r="D1074" s="204" t="s">
        <v>89</v>
      </c>
      <c r="E1074" s="42" t="s">
        <v>2511</v>
      </c>
      <c r="F1074" s="58" t="s">
        <v>114</v>
      </c>
      <c r="G1074" s="58" t="s">
        <v>3361</v>
      </c>
      <c r="H1074" s="58" t="s">
        <v>2166</v>
      </c>
      <c r="I1074" s="42" t="s">
        <v>22</v>
      </c>
      <c r="J1074" s="237">
        <v>1</v>
      </c>
      <c r="K1074" s="217">
        <v>0</v>
      </c>
      <c r="L1074" s="58">
        <v>4</v>
      </c>
      <c r="M1074" s="58">
        <v>3.2</v>
      </c>
    </row>
    <row r="1075" s="58" customFormat="1" ht="41.4" spans="1:13">
      <c r="A1075" s="58" t="s">
        <v>3214</v>
      </c>
      <c r="B1075" s="200">
        <v>1074</v>
      </c>
      <c r="C1075" s="204" t="s">
        <v>16</v>
      </c>
      <c r="D1075" s="58" t="s">
        <v>53</v>
      </c>
      <c r="E1075" s="42" t="s">
        <v>2511</v>
      </c>
      <c r="F1075" s="58" t="s">
        <v>55</v>
      </c>
      <c r="G1075" s="58" t="s">
        <v>3366</v>
      </c>
      <c r="H1075" s="58" t="s">
        <v>2158</v>
      </c>
      <c r="I1075" s="204" t="s">
        <v>22</v>
      </c>
      <c r="J1075" s="237">
        <v>2</v>
      </c>
      <c r="K1075" s="58">
        <f t="shared" ref="K1075:K1078" si="111">J1075</f>
        <v>2</v>
      </c>
      <c r="L1075" s="58">
        <v>1</v>
      </c>
      <c r="M1075" s="58">
        <v>3.2</v>
      </c>
    </row>
    <row r="1076" s="58" customFormat="1" ht="41.4" spans="1:13">
      <c r="A1076" s="58" t="s">
        <v>3214</v>
      </c>
      <c r="B1076" s="200">
        <v>1075</v>
      </c>
      <c r="C1076" s="204" t="s">
        <v>16</v>
      </c>
      <c r="D1076" s="58" t="s">
        <v>53</v>
      </c>
      <c r="E1076" s="42" t="s">
        <v>2511</v>
      </c>
      <c r="F1076" s="58" t="s">
        <v>55</v>
      </c>
      <c r="G1076" s="58" t="s">
        <v>3362</v>
      </c>
      <c r="H1076" s="58" t="s">
        <v>2158</v>
      </c>
      <c r="I1076" s="204" t="s">
        <v>22</v>
      </c>
      <c r="J1076" s="237">
        <v>9</v>
      </c>
      <c r="K1076" s="58">
        <f t="shared" si="111"/>
        <v>9</v>
      </c>
      <c r="L1076" s="58">
        <v>16</v>
      </c>
      <c r="M1076" s="58">
        <v>3.2</v>
      </c>
    </row>
    <row r="1077" s="58" customFormat="1" ht="41.4" spans="1:13">
      <c r="A1077" s="58" t="s">
        <v>3214</v>
      </c>
      <c r="B1077" s="200">
        <v>1076</v>
      </c>
      <c r="C1077" s="204" t="s">
        <v>16</v>
      </c>
      <c r="D1077" s="58" t="s">
        <v>53</v>
      </c>
      <c r="E1077" s="42" t="s">
        <v>2511</v>
      </c>
      <c r="F1077" s="58" t="s">
        <v>304</v>
      </c>
      <c r="G1077" s="58" t="s">
        <v>3364</v>
      </c>
      <c r="H1077" s="58" t="s">
        <v>2158</v>
      </c>
      <c r="I1077" s="204" t="s">
        <v>22</v>
      </c>
      <c r="J1077" s="237">
        <v>2</v>
      </c>
      <c r="K1077" s="58">
        <f t="shared" si="111"/>
        <v>2</v>
      </c>
      <c r="L1077" s="58">
        <v>5</v>
      </c>
      <c r="M1077" s="58">
        <v>3.2</v>
      </c>
    </row>
    <row r="1078" s="58" customFormat="1" ht="41.4" spans="1:13">
      <c r="A1078" s="58" t="s">
        <v>3214</v>
      </c>
      <c r="B1078" s="200">
        <v>1077</v>
      </c>
      <c r="C1078" s="204" t="s">
        <v>16</v>
      </c>
      <c r="D1078" s="58" t="s">
        <v>53</v>
      </c>
      <c r="E1078" s="42" t="s">
        <v>2511</v>
      </c>
      <c r="F1078" s="58" t="s">
        <v>304</v>
      </c>
      <c r="G1078" s="58" t="s">
        <v>3367</v>
      </c>
      <c r="H1078" s="58" t="s">
        <v>2158</v>
      </c>
      <c r="I1078" s="204" t="s">
        <v>22</v>
      </c>
      <c r="J1078" s="237">
        <v>1</v>
      </c>
      <c r="K1078" s="58">
        <f t="shared" si="111"/>
        <v>1</v>
      </c>
      <c r="L1078" s="58">
        <v>3</v>
      </c>
      <c r="M1078" s="58">
        <v>3.2</v>
      </c>
    </row>
    <row r="1079" s="58" customFormat="1" ht="69" spans="1:13">
      <c r="A1079" s="58" t="s">
        <v>3214</v>
      </c>
      <c r="B1079" s="200">
        <v>1078</v>
      </c>
      <c r="C1079" s="204" t="s">
        <v>16</v>
      </c>
      <c r="D1079" s="58" t="s">
        <v>171</v>
      </c>
      <c r="E1079" s="42" t="s">
        <v>2511</v>
      </c>
      <c r="F1079" s="58" t="s">
        <v>172</v>
      </c>
      <c r="G1079" s="58" t="s">
        <v>2600</v>
      </c>
      <c r="H1079" s="58" t="s">
        <v>1809</v>
      </c>
      <c r="I1079" s="204" t="s">
        <v>22</v>
      </c>
      <c r="J1079" s="237">
        <v>2</v>
      </c>
      <c r="K1079" s="217">
        <v>0</v>
      </c>
      <c r="L1079" s="58">
        <v>0.14</v>
      </c>
      <c r="M1079" s="58">
        <v>3.2</v>
      </c>
    </row>
    <row r="1080" s="58" customFormat="1" ht="69" spans="1:13">
      <c r="A1080" s="58" t="s">
        <v>3214</v>
      </c>
      <c r="B1080" s="200">
        <v>1079</v>
      </c>
      <c r="C1080" s="204" t="s">
        <v>16</v>
      </c>
      <c r="D1080" s="58" t="s">
        <v>171</v>
      </c>
      <c r="E1080" s="42" t="s">
        <v>2511</v>
      </c>
      <c r="F1080" s="58" t="s">
        <v>172</v>
      </c>
      <c r="G1080" s="58" t="s">
        <v>2597</v>
      </c>
      <c r="H1080" s="58" t="s">
        <v>1809</v>
      </c>
      <c r="I1080" s="204" t="s">
        <v>22</v>
      </c>
      <c r="J1080" s="237">
        <v>5</v>
      </c>
      <c r="K1080" s="217">
        <v>0</v>
      </c>
      <c r="L1080" s="58">
        <v>1</v>
      </c>
      <c r="M1080" s="58">
        <v>3.2</v>
      </c>
    </row>
    <row r="1081" s="58" customFormat="1" ht="41.4" spans="1:13">
      <c r="A1081" s="58" t="s">
        <v>3214</v>
      </c>
      <c r="B1081" s="200">
        <v>1080</v>
      </c>
      <c r="C1081" s="204" t="s">
        <v>16</v>
      </c>
      <c r="D1081" s="58" t="s">
        <v>322</v>
      </c>
      <c r="E1081" s="42" t="s">
        <v>2511</v>
      </c>
      <c r="F1081" s="58" t="s">
        <v>323</v>
      </c>
      <c r="G1081" s="58" t="s">
        <v>2601</v>
      </c>
      <c r="H1081" s="58" t="s">
        <v>2162</v>
      </c>
      <c r="I1081" s="58" t="s">
        <v>2124</v>
      </c>
      <c r="J1081" s="58">
        <v>0.1</v>
      </c>
      <c r="K1081" s="58">
        <f t="shared" ref="K1081:K1084" si="112">J1081</f>
        <v>0.1</v>
      </c>
      <c r="L1081" s="58">
        <v>1</v>
      </c>
      <c r="M1081" s="58">
        <v>3.2</v>
      </c>
    </row>
    <row r="1082" s="58" customFormat="1" ht="41.4" spans="1:13">
      <c r="A1082" s="58" t="s">
        <v>3214</v>
      </c>
      <c r="B1082" s="200">
        <v>1081</v>
      </c>
      <c r="C1082" s="204" t="s">
        <v>16</v>
      </c>
      <c r="D1082" s="58" t="s">
        <v>322</v>
      </c>
      <c r="E1082" s="42" t="s">
        <v>2511</v>
      </c>
      <c r="F1082" s="58" t="s">
        <v>323</v>
      </c>
      <c r="G1082" s="58" t="s">
        <v>3370</v>
      </c>
      <c r="H1082" s="58" t="s">
        <v>2162</v>
      </c>
      <c r="I1082" s="58" t="s">
        <v>2124</v>
      </c>
      <c r="J1082" s="58">
        <v>21.2</v>
      </c>
      <c r="K1082" s="58">
        <f t="shared" si="112"/>
        <v>21.2</v>
      </c>
      <c r="L1082" s="58">
        <v>285</v>
      </c>
      <c r="M1082" s="58">
        <v>3.2</v>
      </c>
    </row>
    <row r="1083" s="58" customFormat="1" ht="69" spans="1:13">
      <c r="A1083" s="58" t="s">
        <v>3214</v>
      </c>
      <c r="B1083" s="200">
        <v>1082</v>
      </c>
      <c r="C1083" s="204" t="s">
        <v>16</v>
      </c>
      <c r="D1083" s="58" t="s">
        <v>353</v>
      </c>
      <c r="E1083" s="42" t="s">
        <v>2511</v>
      </c>
      <c r="F1083" s="58" t="s">
        <v>370</v>
      </c>
      <c r="G1083" s="58" t="s">
        <v>3368</v>
      </c>
      <c r="H1083" s="58" t="s">
        <v>491</v>
      </c>
      <c r="I1083" s="204" t="s">
        <v>22</v>
      </c>
      <c r="J1083" s="237">
        <v>1</v>
      </c>
      <c r="K1083" s="58">
        <f t="shared" si="112"/>
        <v>1</v>
      </c>
      <c r="L1083" s="58">
        <v>13</v>
      </c>
      <c r="M1083" s="58">
        <v>3.2</v>
      </c>
    </row>
    <row r="1084" s="58" customFormat="1" ht="69" spans="1:13">
      <c r="A1084" s="58" t="s">
        <v>3214</v>
      </c>
      <c r="B1084" s="200">
        <v>1083</v>
      </c>
      <c r="C1084" s="204" t="s">
        <v>16</v>
      </c>
      <c r="D1084" s="58" t="s">
        <v>353</v>
      </c>
      <c r="E1084" s="42" t="s">
        <v>2511</v>
      </c>
      <c r="F1084" s="58" t="s">
        <v>370</v>
      </c>
      <c r="G1084" s="58" t="s">
        <v>3369</v>
      </c>
      <c r="H1084" s="58" t="s">
        <v>491</v>
      </c>
      <c r="I1084" s="204" t="s">
        <v>22</v>
      </c>
      <c r="J1084" s="237">
        <v>2</v>
      </c>
      <c r="K1084" s="58">
        <f t="shared" si="112"/>
        <v>2</v>
      </c>
      <c r="L1084" s="58">
        <v>174</v>
      </c>
      <c r="M1084" s="58">
        <v>3.2</v>
      </c>
    </row>
    <row r="1085" s="58" customFormat="1" ht="41.4" spans="1:13">
      <c r="A1085" s="58" t="s">
        <v>3214</v>
      </c>
      <c r="B1085" s="200">
        <v>1084</v>
      </c>
      <c r="C1085" s="204" t="s">
        <v>16</v>
      </c>
      <c r="D1085" s="204" t="s">
        <v>89</v>
      </c>
      <c r="E1085" s="42" t="s">
        <v>2511</v>
      </c>
      <c r="F1085" s="58" t="s">
        <v>114</v>
      </c>
      <c r="G1085" s="58" t="s">
        <v>2710</v>
      </c>
      <c r="H1085" s="58" t="s">
        <v>2166</v>
      </c>
      <c r="I1085" s="42" t="s">
        <v>22</v>
      </c>
      <c r="J1085" s="237">
        <v>1</v>
      </c>
      <c r="K1085" s="217">
        <v>0</v>
      </c>
      <c r="L1085" s="58">
        <v>7</v>
      </c>
      <c r="M1085" s="58">
        <v>3.2</v>
      </c>
    </row>
    <row r="1086" s="58" customFormat="1" ht="41.4" spans="1:13">
      <c r="A1086" s="58" t="s">
        <v>3214</v>
      </c>
      <c r="B1086" s="200">
        <v>1085</v>
      </c>
      <c r="C1086" s="204" t="s">
        <v>16</v>
      </c>
      <c r="D1086" s="58" t="s">
        <v>53</v>
      </c>
      <c r="E1086" s="42" t="s">
        <v>2511</v>
      </c>
      <c r="F1086" s="58" t="s">
        <v>55</v>
      </c>
      <c r="G1086" s="58" t="s">
        <v>3362</v>
      </c>
      <c r="H1086" s="58" t="s">
        <v>2158</v>
      </c>
      <c r="I1086" s="204" t="s">
        <v>22</v>
      </c>
      <c r="J1086" s="237">
        <v>2</v>
      </c>
      <c r="K1086" s="58">
        <f>J1086</f>
        <v>2</v>
      </c>
      <c r="L1086" s="58">
        <v>4</v>
      </c>
      <c r="M1086" s="58">
        <v>3.2</v>
      </c>
    </row>
    <row r="1087" s="58" customFormat="1" ht="41.4" spans="1:13">
      <c r="A1087" s="58" t="s">
        <v>3214</v>
      </c>
      <c r="B1087" s="200">
        <v>1086</v>
      </c>
      <c r="C1087" s="204" t="s">
        <v>16</v>
      </c>
      <c r="D1087" s="58" t="s">
        <v>53</v>
      </c>
      <c r="E1087" s="42" t="s">
        <v>2511</v>
      </c>
      <c r="F1087" s="58" t="s">
        <v>249</v>
      </c>
      <c r="G1087" s="58" t="s">
        <v>3371</v>
      </c>
      <c r="H1087" s="58" t="s">
        <v>2158</v>
      </c>
      <c r="I1087" s="204" t="s">
        <v>22</v>
      </c>
      <c r="J1087" s="237">
        <v>1</v>
      </c>
      <c r="K1087" s="74">
        <f>(CEILING(J1087*0.2,1))*1</f>
        <v>1</v>
      </c>
      <c r="L1087" s="58">
        <v>4</v>
      </c>
      <c r="M1087" s="58">
        <v>3.2</v>
      </c>
    </row>
    <row r="1088" s="58" customFormat="1" ht="69" spans="1:13">
      <c r="A1088" s="58" t="s">
        <v>3214</v>
      </c>
      <c r="B1088" s="200">
        <v>1087</v>
      </c>
      <c r="C1088" s="204" t="s">
        <v>16</v>
      </c>
      <c r="D1088" s="58" t="s">
        <v>171</v>
      </c>
      <c r="E1088" s="42" t="s">
        <v>2511</v>
      </c>
      <c r="F1088" s="58" t="s">
        <v>172</v>
      </c>
      <c r="G1088" s="58" t="s">
        <v>3372</v>
      </c>
      <c r="H1088" s="58" t="s">
        <v>1809</v>
      </c>
      <c r="I1088" s="204" t="s">
        <v>22</v>
      </c>
      <c r="J1088" s="237">
        <v>1</v>
      </c>
      <c r="K1088" s="217">
        <v>0</v>
      </c>
      <c r="L1088" s="58">
        <v>0.4</v>
      </c>
      <c r="M1088" s="58">
        <v>3.2</v>
      </c>
    </row>
    <row r="1089" s="58" customFormat="1" ht="41.4" spans="1:13">
      <c r="A1089" s="58" t="s">
        <v>3214</v>
      </c>
      <c r="B1089" s="200">
        <v>1088</v>
      </c>
      <c r="C1089" s="204" t="s">
        <v>16</v>
      </c>
      <c r="D1089" s="58" t="s">
        <v>322</v>
      </c>
      <c r="E1089" s="42" t="s">
        <v>2511</v>
      </c>
      <c r="F1089" s="58" t="s">
        <v>323</v>
      </c>
      <c r="G1089" s="58" t="s">
        <v>3370</v>
      </c>
      <c r="H1089" s="58" t="s">
        <v>2162</v>
      </c>
      <c r="I1089" s="58" t="s">
        <v>2124</v>
      </c>
      <c r="J1089" s="58">
        <v>4</v>
      </c>
      <c r="K1089" s="58">
        <f t="shared" ref="K1089:K1093" si="113">J1089</f>
        <v>4</v>
      </c>
      <c r="L1089" s="58">
        <v>53</v>
      </c>
      <c r="M1089" s="58">
        <v>3.2</v>
      </c>
    </row>
    <row r="1090" s="58" customFormat="1" ht="55.2" spans="1:13">
      <c r="A1090" s="58" t="s">
        <v>3214</v>
      </c>
      <c r="B1090" s="200">
        <v>1089</v>
      </c>
      <c r="C1090" s="204" t="s">
        <v>16</v>
      </c>
      <c r="D1090" s="204" t="s">
        <v>89</v>
      </c>
      <c r="E1090" s="42" t="s">
        <v>2511</v>
      </c>
      <c r="F1090" s="58" t="s">
        <v>90</v>
      </c>
      <c r="G1090" s="58" t="s">
        <v>3373</v>
      </c>
      <c r="H1090" s="58" t="s">
        <v>3358</v>
      </c>
      <c r="I1090" s="42" t="s">
        <v>22</v>
      </c>
      <c r="J1090" s="237">
        <v>2</v>
      </c>
      <c r="K1090" s="217">
        <v>0</v>
      </c>
      <c r="L1090" s="58">
        <v>4</v>
      </c>
      <c r="M1090" s="58">
        <v>3.1</v>
      </c>
    </row>
    <row r="1091" s="58" customFormat="1" ht="55.2" spans="1:13">
      <c r="A1091" s="58" t="s">
        <v>3214</v>
      </c>
      <c r="B1091" s="200">
        <v>1090</v>
      </c>
      <c r="C1091" s="204" t="s">
        <v>16</v>
      </c>
      <c r="D1091" s="204" t="s">
        <v>89</v>
      </c>
      <c r="E1091" s="42" t="s">
        <v>2511</v>
      </c>
      <c r="F1091" s="58" t="s">
        <v>114</v>
      </c>
      <c r="G1091" s="58" t="s">
        <v>3374</v>
      </c>
      <c r="H1091" s="58" t="s">
        <v>2835</v>
      </c>
      <c r="I1091" s="42" t="s">
        <v>22</v>
      </c>
      <c r="J1091" s="237">
        <v>2</v>
      </c>
      <c r="K1091" s="217">
        <v>0</v>
      </c>
      <c r="L1091" s="58">
        <v>1.02</v>
      </c>
      <c r="M1091" s="58">
        <v>3.1</v>
      </c>
    </row>
    <row r="1092" s="58" customFormat="1" ht="41.4" spans="1:13">
      <c r="A1092" s="58" t="s">
        <v>3214</v>
      </c>
      <c r="B1092" s="200">
        <v>1091</v>
      </c>
      <c r="C1092" s="204" t="s">
        <v>16</v>
      </c>
      <c r="D1092" s="58" t="s">
        <v>322</v>
      </c>
      <c r="E1092" s="42" t="s">
        <v>2511</v>
      </c>
      <c r="F1092" s="58" t="s">
        <v>323</v>
      </c>
      <c r="G1092" s="58" t="s">
        <v>3375</v>
      </c>
      <c r="H1092" s="58" t="s">
        <v>2835</v>
      </c>
      <c r="I1092" s="58" t="s">
        <v>2124</v>
      </c>
      <c r="J1092" s="58">
        <v>0.1</v>
      </c>
      <c r="K1092" s="58">
        <f t="shared" si="113"/>
        <v>0.1</v>
      </c>
      <c r="L1092" s="58">
        <v>0.1</v>
      </c>
      <c r="M1092" s="58">
        <v>3.1</v>
      </c>
    </row>
    <row r="1093" s="58" customFormat="1" ht="41.4" spans="1:13">
      <c r="A1093" s="58" t="s">
        <v>3214</v>
      </c>
      <c r="B1093" s="200">
        <v>1092</v>
      </c>
      <c r="C1093" s="204" t="s">
        <v>16</v>
      </c>
      <c r="D1093" s="58" t="s">
        <v>353</v>
      </c>
      <c r="E1093" s="42" t="s">
        <v>2511</v>
      </c>
      <c r="F1093" s="58" t="s">
        <v>370</v>
      </c>
      <c r="G1093" s="58" t="s">
        <v>3376</v>
      </c>
      <c r="H1093" s="58" t="s">
        <v>2314</v>
      </c>
      <c r="I1093" s="204" t="s">
        <v>22</v>
      </c>
      <c r="J1093" s="237">
        <v>2</v>
      </c>
      <c r="K1093" s="58">
        <f t="shared" si="113"/>
        <v>2</v>
      </c>
      <c r="L1093" s="58">
        <v>6.4</v>
      </c>
      <c r="M1093" s="58">
        <v>3.1</v>
      </c>
    </row>
    <row r="1094" s="58" customFormat="1" ht="41.4" spans="1:13">
      <c r="A1094" s="58" t="s">
        <v>3214</v>
      </c>
      <c r="B1094" s="200">
        <v>1093</v>
      </c>
      <c r="C1094" s="204" t="s">
        <v>16</v>
      </c>
      <c r="D1094" s="58" t="s">
        <v>171</v>
      </c>
      <c r="E1094" s="42" t="s">
        <v>2511</v>
      </c>
      <c r="F1094" s="58" t="s">
        <v>172</v>
      </c>
      <c r="G1094" s="58" t="s">
        <v>2852</v>
      </c>
      <c r="H1094" s="58" t="s">
        <v>2299</v>
      </c>
      <c r="I1094" s="204" t="s">
        <v>22</v>
      </c>
      <c r="J1094" s="237">
        <v>4</v>
      </c>
      <c r="K1094" s="217">
        <v>0</v>
      </c>
      <c r="L1094" s="58">
        <v>0.04</v>
      </c>
      <c r="M1094" s="58">
        <v>3.1</v>
      </c>
    </row>
    <row r="1095" s="58" customFormat="1" ht="27.6" spans="1:13">
      <c r="A1095" s="58" t="s">
        <v>3214</v>
      </c>
      <c r="B1095" s="200">
        <v>1094</v>
      </c>
      <c r="C1095" s="204" t="s">
        <v>16</v>
      </c>
      <c r="D1095" s="58" t="s">
        <v>53</v>
      </c>
      <c r="E1095" s="42" t="s">
        <v>2511</v>
      </c>
      <c r="F1095" s="58" t="s">
        <v>289</v>
      </c>
      <c r="G1095" s="58" t="s">
        <v>3377</v>
      </c>
      <c r="H1095" s="58" t="s">
        <v>2131</v>
      </c>
      <c r="I1095" s="204" t="s">
        <v>22</v>
      </c>
      <c r="J1095" s="237">
        <v>1</v>
      </c>
      <c r="K1095" s="74">
        <f>(CEILING(J1095*0.2,1))*1</f>
        <v>1</v>
      </c>
      <c r="L1095" s="58">
        <v>1</v>
      </c>
      <c r="M1095" s="58">
        <v>3.1</v>
      </c>
    </row>
    <row r="1096" s="58" customFormat="1" ht="55.2" spans="1:13">
      <c r="A1096" s="58" t="s">
        <v>3214</v>
      </c>
      <c r="B1096" s="200">
        <v>1095</v>
      </c>
      <c r="C1096" s="204" t="s">
        <v>16</v>
      </c>
      <c r="D1096" s="204" t="s">
        <v>89</v>
      </c>
      <c r="E1096" s="42" t="s">
        <v>2511</v>
      </c>
      <c r="F1096" s="58" t="s">
        <v>114</v>
      </c>
      <c r="G1096" s="58" t="s">
        <v>2834</v>
      </c>
      <c r="H1096" s="58" t="s">
        <v>2835</v>
      </c>
      <c r="I1096" s="42" t="s">
        <v>22</v>
      </c>
      <c r="J1096" s="237">
        <v>1</v>
      </c>
      <c r="K1096" s="217">
        <v>0</v>
      </c>
      <c r="L1096" s="58">
        <v>1</v>
      </c>
      <c r="M1096" s="58">
        <v>3.1</v>
      </c>
    </row>
    <row r="1097" s="58" customFormat="1" ht="55.2" spans="1:13">
      <c r="A1097" s="58" t="s">
        <v>3214</v>
      </c>
      <c r="B1097" s="200">
        <v>1096</v>
      </c>
      <c r="C1097" s="204" t="s">
        <v>16</v>
      </c>
      <c r="D1097" s="204" t="s">
        <v>89</v>
      </c>
      <c r="E1097" s="42" t="s">
        <v>2511</v>
      </c>
      <c r="F1097" s="58" t="s">
        <v>114</v>
      </c>
      <c r="G1097" s="58" t="s">
        <v>2860</v>
      </c>
      <c r="H1097" s="58" t="s">
        <v>2835</v>
      </c>
      <c r="I1097" s="42" t="s">
        <v>22</v>
      </c>
      <c r="J1097" s="237">
        <v>4</v>
      </c>
      <c r="K1097" s="217">
        <v>0</v>
      </c>
      <c r="L1097" s="58">
        <v>9</v>
      </c>
      <c r="M1097" s="58">
        <v>3.1</v>
      </c>
    </row>
    <row r="1098" s="58" customFormat="1" ht="55.2" spans="1:13">
      <c r="A1098" s="58" t="s">
        <v>3214</v>
      </c>
      <c r="B1098" s="200">
        <v>1097</v>
      </c>
      <c r="C1098" s="204" t="s">
        <v>16</v>
      </c>
      <c r="D1098" s="204" t="s">
        <v>89</v>
      </c>
      <c r="E1098" s="42" t="s">
        <v>2511</v>
      </c>
      <c r="F1098" s="58" t="s">
        <v>114</v>
      </c>
      <c r="G1098" s="58" t="s">
        <v>3374</v>
      </c>
      <c r="H1098" s="58" t="s">
        <v>2835</v>
      </c>
      <c r="I1098" s="42" t="s">
        <v>22</v>
      </c>
      <c r="J1098" s="237">
        <v>4</v>
      </c>
      <c r="K1098" s="217">
        <v>0</v>
      </c>
      <c r="L1098" s="58">
        <v>2</v>
      </c>
      <c r="M1098" s="58">
        <v>3.1</v>
      </c>
    </row>
    <row r="1099" s="58" customFormat="1" ht="55.2" spans="1:13">
      <c r="A1099" s="58" t="s">
        <v>3214</v>
      </c>
      <c r="B1099" s="200">
        <v>1098</v>
      </c>
      <c r="C1099" s="204" t="s">
        <v>16</v>
      </c>
      <c r="D1099" s="204" t="s">
        <v>89</v>
      </c>
      <c r="E1099" s="42" t="s">
        <v>2511</v>
      </c>
      <c r="F1099" s="58" t="s">
        <v>114</v>
      </c>
      <c r="G1099" s="58" t="s">
        <v>3378</v>
      </c>
      <c r="H1099" s="58" t="s">
        <v>2835</v>
      </c>
      <c r="I1099" s="42" t="s">
        <v>22</v>
      </c>
      <c r="J1099" s="237">
        <v>1</v>
      </c>
      <c r="K1099" s="217">
        <v>0</v>
      </c>
      <c r="L1099" s="58">
        <v>3</v>
      </c>
      <c r="M1099" s="58">
        <v>3.1</v>
      </c>
    </row>
    <row r="1100" s="58" customFormat="1" ht="41.4" spans="1:13">
      <c r="A1100" s="58" t="s">
        <v>3214</v>
      </c>
      <c r="B1100" s="200">
        <v>1099</v>
      </c>
      <c r="C1100" s="204" t="s">
        <v>16</v>
      </c>
      <c r="D1100" s="58" t="s">
        <v>53</v>
      </c>
      <c r="E1100" s="42" t="s">
        <v>2511</v>
      </c>
      <c r="F1100" s="58" t="s">
        <v>55</v>
      </c>
      <c r="G1100" s="58" t="s">
        <v>3379</v>
      </c>
      <c r="H1100" s="58" t="s">
        <v>2835</v>
      </c>
      <c r="I1100" s="204" t="s">
        <v>22</v>
      </c>
      <c r="J1100" s="237">
        <v>5</v>
      </c>
      <c r="K1100" s="74">
        <f>(CEILING(J1100*0.2,1))*1</f>
        <v>1</v>
      </c>
      <c r="L1100" s="58">
        <v>3</v>
      </c>
      <c r="M1100" s="58">
        <v>3.1</v>
      </c>
    </row>
    <row r="1101" s="58" customFormat="1" ht="41.4" spans="1:13">
      <c r="A1101" s="58" t="s">
        <v>3214</v>
      </c>
      <c r="B1101" s="200">
        <v>1100</v>
      </c>
      <c r="C1101" s="204" t="s">
        <v>16</v>
      </c>
      <c r="D1101" s="58" t="s">
        <v>53</v>
      </c>
      <c r="E1101" s="42" t="s">
        <v>2511</v>
      </c>
      <c r="F1101" s="58" t="s">
        <v>249</v>
      </c>
      <c r="G1101" s="58" t="s">
        <v>3380</v>
      </c>
      <c r="H1101" s="58" t="s">
        <v>2835</v>
      </c>
      <c r="I1101" s="204" t="s">
        <v>22</v>
      </c>
      <c r="J1101" s="237">
        <v>1</v>
      </c>
      <c r="K1101" s="74">
        <f>(CEILING(J1101*0.2,1))*1</f>
        <v>1</v>
      </c>
      <c r="L1101" s="58">
        <v>0.39</v>
      </c>
      <c r="M1101" s="58">
        <v>3.1</v>
      </c>
    </row>
    <row r="1102" s="58" customFormat="1" ht="41.4" spans="1:13">
      <c r="A1102" s="58" t="s">
        <v>3214</v>
      </c>
      <c r="B1102" s="200">
        <v>1101</v>
      </c>
      <c r="C1102" s="204" t="s">
        <v>16</v>
      </c>
      <c r="D1102" s="58" t="s">
        <v>171</v>
      </c>
      <c r="E1102" s="42" t="s">
        <v>2511</v>
      </c>
      <c r="F1102" s="58" t="s">
        <v>172</v>
      </c>
      <c r="G1102" s="58" t="s">
        <v>2852</v>
      </c>
      <c r="H1102" s="58" t="s">
        <v>2299</v>
      </c>
      <c r="I1102" s="204" t="s">
        <v>22</v>
      </c>
      <c r="J1102" s="237">
        <v>4</v>
      </c>
      <c r="K1102" s="217">
        <v>0</v>
      </c>
      <c r="L1102" s="58">
        <v>0.04</v>
      </c>
      <c r="M1102" s="58">
        <v>3.1</v>
      </c>
    </row>
    <row r="1103" s="58" customFormat="1" ht="41.4" spans="1:13">
      <c r="A1103" s="58" t="s">
        <v>3214</v>
      </c>
      <c r="B1103" s="200">
        <v>1102</v>
      </c>
      <c r="C1103" s="204" t="s">
        <v>16</v>
      </c>
      <c r="D1103" s="58" t="s">
        <v>171</v>
      </c>
      <c r="E1103" s="42" t="s">
        <v>2511</v>
      </c>
      <c r="F1103" s="58" t="s">
        <v>172</v>
      </c>
      <c r="G1103" s="58" t="s">
        <v>2836</v>
      </c>
      <c r="H1103" s="58" t="s">
        <v>2299</v>
      </c>
      <c r="I1103" s="204" t="s">
        <v>22</v>
      </c>
      <c r="J1103" s="237">
        <v>1</v>
      </c>
      <c r="K1103" s="217">
        <v>0</v>
      </c>
      <c r="L1103" s="58">
        <v>0.03</v>
      </c>
      <c r="M1103" s="58">
        <v>3.1</v>
      </c>
    </row>
    <row r="1104" s="58" customFormat="1" ht="41.4" spans="1:13">
      <c r="A1104" s="58" t="s">
        <v>3214</v>
      </c>
      <c r="B1104" s="200">
        <v>1103</v>
      </c>
      <c r="C1104" s="204" t="s">
        <v>16</v>
      </c>
      <c r="D1104" s="58" t="s">
        <v>171</v>
      </c>
      <c r="E1104" s="42" t="s">
        <v>2511</v>
      </c>
      <c r="F1104" s="58" t="s">
        <v>172</v>
      </c>
      <c r="G1104" s="58" t="s">
        <v>2842</v>
      </c>
      <c r="H1104" s="58" t="s">
        <v>2299</v>
      </c>
      <c r="I1104" s="204" t="s">
        <v>22</v>
      </c>
      <c r="J1104" s="237">
        <v>5</v>
      </c>
      <c r="K1104" s="217">
        <v>0</v>
      </c>
      <c r="L1104" s="58">
        <v>0.15</v>
      </c>
      <c r="M1104" s="58">
        <v>3.1</v>
      </c>
    </row>
    <row r="1105" s="58" customFormat="1" ht="41.4" spans="1:13">
      <c r="A1105" s="58" t="s">
        <v>3214</v>
      </c>
      <c r="B1105" s="200">
        <v>1104</v>
      </c>
      <c r="C1105" s="204" t="s">
        <v>16</v>
      </c>
      <c r="D1105" s="58" t="s">
        <v>171</v>
      </c>
      <c r="E1105" s="42" t="s">
        <v>2511</v>
      </c>
      <c r="F1105" s="58" t="s">
        <v>172</v>
      </c>
      <c r="G1105" s="58" t="s">
        <v>3381</v>
      </c>
      <c r="H1105" s="58" t="s">
        <v>2299</v>
      </c>
      <c r="I1105" s="204" t="s">
        <v>22</v>
      </c>
      <c r="J1105" s="237">
        <v>1</v>
      </c>
      <c r="K1105" s="217">
        <v>0</v>
      </c>
      <c r="L1105" s="58">
        <v>0.05</v>
      </c>
      <c r="M1105" s="58">
        <v>3.1</v>
      </c>
    </row>
    <row r="1106" s="58" customFormat="1" ht="41.4" spans="1:13">
      <c r="A1106" s="58" t="s">
        <v>3214</v>
      </c>
      <c r="B1106" s="200">
        <v>1105</v>
      </c>
      <c r="C1106" s="204" t="s">
        <v>16</v>
      </c>
      <c r="D1106" s="58" t="s">
        <v>322</v>
      </c>
      <c r="E1106" s="42" t="s">
        <v>2511</v>
      </c>
      <c r="F1106" s="58" t="s">
        <v>323</v>
      </c>
      <c r="G1106" s="58" t="s">
        <v>2861</v>
      </c>
      <c r="H1106" s="58" t="s">
        <v>2835</v>
      </c>
      <c r="I1106" s="58" t="s">
        <v>2124</v>
      </c>
      <c r="J1106" s="58">
        <v>1.6</v>
      </c>
      <c r="K1106" s="58">
        <f>(CEILING(J1106*0.1,1))*1</f>
        <v>1</v>
      </c>
      <c r="L1106" s="58">
        <v>11</v>
      </c>
      <c r="M1106" s="58">
        <v>3.1</v>
      </c>
    </row>
    <row r="1107" s="58" customFormat="1" ht="41.4" spans="1:13">
      <c r="A1107" s="58" t="s">
        <v>3214</v>
      </c>
      <c r="B1107" s="200">
        <v>1106</v>
      </c>
      <c r="C1107" s="204" t="s">
        <v>16</v>
      </c>
      <c r="D1107" s="58" t="s">
        <v>322</v>
      </c>
      <c r="E1107" s="42" t="s">
        <v>2511</v>
      </c>
      <c r="F1107" s="58" t="s">
        <v>323</v>
      </c>
      <c r="G1107" s="58" t="s">
        <v>3375</v>
      </c>
      <c r="H1107" s="58" t="s">
        <v>2835</v>
      </c>
      <c r="I1107" s="58" t="s">
        <v>2124</v>
      </c>
      <c r="J1107" s="58">
        <v>0.01</v>
      </c>
      <c r="K1107" s="58">
        <f>J1107</f>
        <v>0.01</v>
      </c>
      <c r="L1107" s="58">
        <v>0.01</v>
      </c>
      <c r="M1107" s="58">
        <v>3.1</v>
      </c>
    </row>
    <row r="1108" s="58" customFormat="1" ht="41.4" spans="1:13">
      <c r="A1108" s="58" t="s">
        <v>3214</v>
      </c>
      <c r="B1108" s="200">
        <v>1107</v>
      </c>
      <c r="C1108" s="204" t="s">
        <v>16</v>
      </c>
      <c r="D1108" s="58" t="s">
        <v>353</v>
      </c>
      <c r="E1108" s="42" t="s">
        <v>2511</v>
      </c>
      <c r="F1108" s="58" t="s">
        <v>370</v>
      </c>
      <c r="G1108" s="58" t="s">
        <v>3382</v>
      </c>
      <c r="H1108" s="58" t="s">
        <v>2314</v>
      </c>
      <c r="I1108" s="204" t="s">
        <v>22</v>
      </c>
      <c r="J1108" s="237">
        <v>1</v>
      </c>
      <c r="K1108" s="58">
        <f>(CEILING(J1108*0.2,1))*1</f>
        <v>1</v>
      </c>
      <c r="L1108" s="58">
        <v>19</v>
      </c>
      <c r="M1108" s="58">
        <v>3.1</v>
      </c>
    </row>
    <row r="1109" s="58" customFormat="1" ht="41.4" spans="1:13">
      <c r="A1109" s="58" t="s">
        <v>3214</v>
      </c>
      <c r="B1109" s="200">
        <v>1108</v>
      </c>
      <c r="C1109" s="204" t="s">
        <v>16</v>
      </c>
      <c r="D1109" s="58" t="s">
        <v>353</v>
      </c>
      <c r="E1109" s="42" t="s">
        <v>2511</v>
      </c>
      <c r="F1109" s="58" t="s">
        <v>370</v>
      </c>
      <c r="G1109" s="58" t="s">
        <v>3376</v>
      </c>
      <c r="H1109" s="58" t="s">
        <v>2314</v>
      </c>
      <c r="I1109" s="204" t="s">
        <v>22</v>
      </c>
      <c r="J1109" s="237">
        <v>2</v>
      </c>
      <c r="K1109" s="58">
        <f>J1109</f>
        <v>2</v>
      </c>
      <c r="L1109" s="58">
        <v>6</v>
      </c>
      <c r="M1109" s="58">
        <v>3.1</v>
      </c>
    </row>
    <row r="1110" s="58" customFormat="1" ht="41.4" spans="1:13">
      <c r="A1110" s="58" t="s">
        <v>3214</v>
      </c>
      <c r="B1110" s="200">
        <v>1109</v>
      </c>
      <c r="C1110" s="204" t="s">
        <v>16</v>
      </c>
      <c r="D1110" s="58" t="s">
        <v>53</v>
      </c>
      <c r="E1110" s="42" t="s">
        <v>2511</v>
      </c>
      <c r="F1110" s="58" t="s">
        <v>289</v>
      </c>
      <c r="G1110" s="58" t="s">
        <v>3383</v>
      </c>
      <c r="H1110" s="58" t="s">
        <v>2580</v>
      </c>
      <c r="I1110" s="204" t="s">
        <v>22</v>
      </c>
      <c r="J1110" s="237">
        <v>1</v>
      </c>
      <c r="K1110" s="74">
        <f>(CEILING(J1110*0.2,1))*1</f>
        <v>1</v>
      </c>
      <c r="L1110" s="58">
        <v>3</v>
      </c>
      <c r="M1110" s="58">
        <v>3.2</v>
      </c>
    </row>
    <row r="1111" s="58" customFormat="1" ht="41.4" spans="1:13">
      <c r="A1111" s="58" t="s">
        <v>3214</v>
      </c>
      <c r="B1111" s="200">
        <v>1110</v>
      </c>
      <c r="C1111" s="204" t="s">
        <v>16</v>
      </c>
      <c r="D1111" s="204" t="s">
        <v>89</v>
      </c>
      <c r="E1111" s="42" t="s">
        <v>2511</v>
      </c>
      <c r="F1111" s="58" t="s">
        <v>114</v>
      </c>
      <c r="G1111" s="58" t="s">
        <v>2838</v>
      </c>
      <c r="H1111" s="58" t="s">
        <v>2166</v>
      </c>
      <c r="I1111" s="42" t="s">
        <v>22</v>
      </c>
      <c r="J1111" s="237">
        <v>1</v>
      </c>
      <c r="K1111" s="217">
        <v>0</v>
      </c>
      <c r="L1111" s="58">
        <v>5</v>
      </c>
      <c r="M1111" s="58">
        <v>3.2</v>
      </c>
    </row>
    <row r="1112" s="58" customFormat="1" ht="41.4" spans="1:13">
      <c r="A1112" s="58" t="s">
        <v>3214</v>
      </c>
      <c r="B1112" s="200">
        <v>1111</v>
      </c>
      <c r="C1112" s="204" t="s">
        <v>16</v>
      </c>
      <c r="D1112" s="204" t="s">
        <v>89</v>
      </c>
      <c r="E1112" s="42" t="s">
        <v>2511</v>
      </c>
      <c r="F1112" s="58" t="s">
        <v>90</v>
      </c>
      <c r="G1112" s="58" t="s">
        <v>3285</v>
      </c>
      <c r="H1112" s="58" t="s">
        <v>2166</v>
      </c>
      <c r="I1112" s="42" t="s">
        <v>22</v>
      </c>
      <c r="J1112" s="237">
        <v>2</v>
      </c>
      <c r="K1112" s="217">
        <v>0</v>
      </c>
      <c r="L1112" s="58">
        <v>2</v>
      </c>
      <c r="M1112" s="58">
        <v>3.2</v>
      </c>
    </row>
    <row r="1113" s="58" customFormat="1" ht="41.4" spans="1:13">
      <c r="A1113" s="58" t="s">
        <v>3214</v>
      </c>
      <c r="B1113" s="200">
        <v>1112</v>
      </c>
      <c r="C1113" s="204" t="s">
        <v>16</v>
      </c>
      <c r="D1113" s="204" t="s">
        <v>89</v>
      </c>
      <c r="E1113" s="42" t="s">
        <v>2511</v>
      </c>
      <c r="F1113" s="58" t="s">
        <v>114</v>
      </c>
      <c r="G1113" s="58" t="s">
        <v>3283</v>
      </c>
      <c r="H1113" s="58" t="s">
        <v>2166</v>
      </c>
      <c r="I1113" s="42" t="s">
        <v>22</v>
      </c>
      <c r="J1113" s="237">
        <v>2</v>
      </c>
      <c r="K1113" s="217">
        <v>0</v>
      </c>
      <c r="L1113" s="58">
        <v>2</v>
      </c>
      <c r="M1113" s="58">
        <v>3.2</v>
      </c>
    </row>
    <row r="1114" s="58" customFormat="1" ht="41.4" spans="1:13">
      <c r="A1114" s="58" t="s">
        <v>3214</v>
      </c>
      <c r="B1114" s="200">
        <v>1113</v>
      </c>
      <c r="C1114" s="204" t="s">
        <v>16</v>
      </c>
      <c r="D1114" s="204" t="s">
        <v>89</v>
      </c>
      <c r="E1114" s="42" t="s">
        <v>2511</v>
      </c>
      <c r="F1114" s="58" t="s">
        <v>114</v>
      </c>
      <c r="G1114" s="58" t="s">
        <v>2565</v>
      </c>
      <c r="H1114" s="58" t="s">
        <v>2166</v>
      </c>
      <c r="I1114" s="42" t="s">
        <v>22</v>
      </c>
      <c r="J1114" s="237">
        <v>2</v>
      </c>
      <c r="K1114" s="217">
        <v>0</v>
      </c>
      <c r="L1114" s="58">
        <v>5</v>
      </c>
      <c r="M1114" s="58">
        <v>3.2</v>
      </c>
    </row>
    <row r="1115" s="58" customFormat="1" ht="41.4" spans="1:13">
      <c r="A1115" s="58" t="s">
        <v>3214</v>
      </c>
      <c r="B1115" s="200">
        <v>1114</v>
      </c>
      <c r="C1115" s="204" t="s">
        <v>16</v>
      </c>
      <c r="D1115" s="204" t="s">
        <v>89</v>
      </c>
      <c r="E1115" s="42" t="s">
        <v>2511</v>
      </c>
      <c r="F1115" s="58" t="s">
        <v>114</v>
      </c>
      <c r="G1115" s="58" t="s">
        <v>2710</v>
      </c>
      <c r="H1115" s="58" t="s">
        <v>2166</v>
      </c>
      <c r="I1115" s="42" t="s">
        <v>22</v>
      </c>
      <c r="J1115" s="237">
        <v>5</v>
      </c>
      <c r="K1115" s="217">
        <v>0</v>
      </c>
      <c r="L1115" s="58">
        <v>35</v>
      </c>
      <c r="M1115" s="58">
        <v>3.2</v>
      </c>
    </row>
    <row r="1116" s="58" customFormat="1" ht="41.4" spans="1:13">
      <c r="A1116" s="58" t="s">
        <v>3214</v>
      </c>
      <c r="B1116" s="200">
        <v>1115</v>
      </c>
      <c r="C1116" s="204" t="s">
        <v>16</v>
      </c>
      <c r="D1116" s="58" t="s">
        <v>53</v>
      </c>
      <c r="E1116" s="42" t="s">
        <v>2511</v>
      </c>
      <c r="F1116" s="58" t="s">
        <v>55</v>
      </c>
      <c r="G1116" s="58" t="s">
        <v>2687</v>
      </c>
      <c r="H1116" s="58" t="s">
        <v>2158</v>
      </c>
      <c r="I1116" s="204" t="s">
        <v>22</v>
      </c>
      <c r="J1116" s="237">
        <v>5</v>
      </c>
      <c r="K1116" s="74">
        <f t="shared" ref="K1116:K1119" si="114">(CEILING(J1116*0.2,1))*1</f>
        <v>1</v>
      </c>
      <c r="L1116" s="58">
        <v>20</v>
      </c>
      <c r="M1116" s="58">
        <v>3.2</v>
      </c>
    </row>
    <row r="1117" s="58" customFormat="1" ht="41.4" spans="1:13">
      <c r="A1117" s="58" t="s">
        <v>3214</v>
      </c>
      <c r="B1117" s="200">
        <v>1116</v>
      </c>
      <c r="C1117" s="204" t="s">
        <v>16</v>
      </c>
      <c r="D1117" s="58" t="s">
        <v>53</v>
      </c>
      <c r="E1117" s="42" t="s">
        <v>2511</v>
      </c>
      <c r="F1117" s="58" t="s">
        <v>55</v>
      </c>
      <c r="G1117" s="58" t="s">
        <v>3286</v>
      </c>
      <c r="H1117" s="58" t="s">
        <v>2158</v>
      </c>
      <c r="I1117" s="204" t="s">
        <v>22</v>
      </c>
      <c r="J1117" s="237">
        <v>1</v>
      </c>
      <c r="K1117" s="58">
        <f>J1117</f>
        <v>1</v>
      </c>
      <c r="L1117" s="58">
        <v>0.25</v>
      </c>
      <c r="M1117" s="58">
        <v>3.2</v>
      </c>
    </row>
    <row r="1118" s="58" customFormat="1" ht="41.4" spans="1:13">
      <c r="A1118" s="58" t="s">
        <v>3214</v>
      </c>
      <c r="B1118" s="200">
        <v>1117</v>
      </c>
      <c r="C1118" s="204" t="s">
        <v>16</v>
      </c>
      <c r="D1118" s="58" t="s">
        <v>53</v>
      </c>
      <c r="E1118" s="42" t="s">
        <v>2511</v>
      </c>
      <c r="F1118" s="58" t="s">
        <v>249</v>
      </c>
      <c r="G1118" s="58" t="s">
        <v>3384</v>
      </c>
      <c r="H1118" s="58" t="s">
        <v>2158</v>
      </c>
      <c r="I1118" s="204" t="s">
        <v>22</v>
      </c>
      <c r="J1118" s="237">
        <v>1</v>
      </c>
      <c r="K1118" s="74">
        <f t="shared" si="114"/>
        <v>1</v>
      </c>
      <c r="L1118" s="58">
        <v>2</v>
      </c>
      <c r="M1118" s="58">
        <v>3.2</v>
      </c>
    </row>
    <row r="1119" s="58" customFormat="1" ht="41.4" spans="1:13">
      <c r="A1119" s="58" t="s">
        <v>3214</v>
      </c>
      <c r="B1119" s="200">
        <v>1118</v>
      </c>
      <c r="C1119" s="204" t="s">
        <v>16</v>
      </c>
      <c r="D1119" s="58" t="s">
        <v>53</v>
      </c>
      <c r="E1119" s="42" t="s">
        <v>2511</v>
      </c>
      <c r="F1119" s="58" t="s">
        <v>304</v>
      </c>
      <c r="G1119" s="58" t="s">
        <v>2712</v>
      </c>
      <c r="H1119" s="58" t="s">
        <v>2158</v>
      </c>
      <c r="I1119" s="204" t="s">
        <v>22</v>
      </c>
      <c r="J1119" s="237">
        <v>2</v>
      </c>
      <c r="K1119" s="74">
        <f t="shared" si="114"/>
        <v>1</v>
      </c>
      <c r="L1119" s="58">
        <v>15</v>
      </c>
      <c r="M1119" s="58">
        <v>3.2</v>
      </c>
    </row>
    <row r="1120" s="58" customFormat="1" ht="69" spans="1:13">
      <c r="A1120" s="58" t="s">
        <v>3214</v>
      </c>
      <c r="B1120" s="200">
        <v>1119</v>
      </c>
      <c r="C1120" s="204" t="s">
        <v>16</v>
      </c>
      <c r="D1120" s="58" t="s">
        <v>171</v>
      </c>
      <c r="E1120" s="42" t="s">
        <v>2511</v>
      </c>
      <c r="F1120" s="58" t="s">
        <v>172</v>
      </c>
      <c r="G1120" s="58" t="s">
        <v>3289</v>
      </c>
      <c r="H1120" s="58" t="s">
        <v>3256</v>
      </c>
      <c r="I1120" s="204" t="s">
        <v>22</v>
      </c>
      <c r="J1120" s="237">
        <v>4</v>
      </c>
      <c r="K1120" s="217">
        <v>0</v>
      </c>
      <c r="L1120" s="58">
        <v>0.16</v>
      </c>
      <c r="M1120" s="58">
        <v>3.1</v>
      </c>
    </row>
    <row r="1121" s="58" customFormat="1" ht="69" spans="1:13">
      <c r="A1121" s="58" t="s">
        <v>3214</v>
      </c>
      <c r="B1121" s="200">
        <v>1120</v>
      </c>
      <c r="C1121" s="204" t="s">
        <v>16</v>
      </c>
      <c r="D1121" s="58" t="s">
        <v>171</v>
      </c>
      <c r="E1121" s="42" t="s">
        <v>2511</v>
      </c>
      <c r="F1121" s="58" t="s">
        <v>172</v>
      </c>
      <c r="G1121" s="58" t="s">
        <v>2567</v>
      </c>
      <c r="H1121" s="58" t="s">
        <v>3256</v>
      </c>
      <c r="I1121" s="204" t="s">
        <v>22</v>
      </c>
      <c r="J1121" s="237">
        <v>2</v>
      </c>
      <c r="K1121" s="217">
        <v>0</v>
      </c>
      <c r="L1121" s="58">
        <v>0.2</v>
      </c>
      <c r="M1121" s="58">
        <v>3.1</v>
      </c>
    </row>
    <row r="1122" s="58" customFormat="1" ht="69" spans="1:13">
      <c r="A1122" s="58" t="s">
        <v>3214</v>
      </c>
      <c r="B1122" s="200">
        <v>1121</v>
      </c>
      <c r="C1122" s="204" t="s">
        <v>16</v>
      </c>
      <c r="D1122" s="58" t="s">
        <v>171</v>
      </c>
      <c r="E1122" s="42" t="s">
        <v>2511</v>
      </c>
      <c r="F1122" s="58" t="s">
        <v>172</v>
      </c>
      <c r="G1122" s="58" t="s">
        <v>2839</v>
      </c>
      <c r="H1122" s="58" t="s">
        <v>3256</v>
      </c>
      <c r="I1122" s="204" t="s">
        <v>22</v>
      </c>
      <c r="J1122" s="237">
        <v>1</v>
      </c>
      <c r="K1122" s="217">
        <v>0</v>
      </c>
      <c r="L1122" s="58">
        <v>0.15</v>
      </c>
      <c r="M1122" s="58">
        <v>3.1</v>
      </c>
    </row>
    <row r="1123" s="58" customFormat="1" ht="69" spans="1:13">
      <c r="A1123" s="58" t="s">
        <v>3214</v>
      </c>
      <c r="B1123" s="200">
        <v>1122</v>
      </c>
      <c r="C1123" s="204" t="s">
        <v>16</v>
      </c>
      <c r="D1123" s="58" t="s">
        <v>171</v>
      </c>
      <c r="E1123" s="42" t="s">
        <v>2511</v>
      </c>
      <c r="F1123" s="58" t="s">
        <v>172</v>
      </c>
      <c r="G1123" s="58" t="s">
        <v>2714</v>
      </c>
      <c r="H1123" s="58" t="s">
        <v>3256</v>
      </c>
      <c r="I1123" s="204" t="s">
        <v>22</v>
      </c>
      <c r="J1123" s="237">
        <v>6</v>
      </c>
      <c r="K1123" s="217">
        <v>0</v>
      </c>
      <c r="L1123" s="58">
        <v>1</v>
      </c>
      <c r="M1123" s="58">
        <v>3.1</v>
      </c>
    </row>
    <row r="1124" s="58" customFormat="1" ht="55.2" spans="1:13">
      <c r="A1124" s="58" t="s">
        <v>3214</v>
      </c>
      <c r="B1124" s="200">
        <v>1123</v>
      </c>
      <c r="C1124" s="204" t="s">
        <v>16</v>
      </c>
      <c r="D1124" s="58" t="s">
        <v>53</v>
      </c>
      <c r="E1124" s="42" t="s">
        <v>2511</v>
      </c>
      <c r="F1124" s="58" t="s">
        <v>236</v>
      </c>
      <c r="G1124" s="58" t="s">
        <v>3385</v>
      </c>
      <c r="H1124" s="58" t="s">
        <v>2166</v>
      </c>
      <c r="I1124" s="204" t="s">
        <v>22</v>
      </c>
      <c r="J1124" s="237">
        <v>2</v>
      </c>
      <c r="K1124" s="74">
        <f>(CEILING(J1124*0.2,1))*1</f>
        <v>1</v>
      </c>
      <c r="L1124" s="58">
        <v>2</v>
      </c>
      <c r="M1124" s="58">
        <v>3.2</v>
      </c>
    </row>
    <row r="1125" s="58" customFormat="1" ht="41.4" spans="1:13">
      <c r="A1125" s="58" t="s">
        <v>3214</v>
      </c>
      <c r="B1125" s="200">
        <v>1124</v>
      </c>
      <c r="C1125" s="204" t="s">
        <v>16</v>
      </c>
      <c r="D1125" s="58" t="s">
        <v>322</v>
      </c>
      <c r="E1125" s="42" t="s">
        <v>2511</v>
      </c>
      <c r="F1125" s="58" t="s">
        <v>323</v>
      </c>
      <c r="G1125" s="58" t="s">
        <v>2688</v>
      </c>
      <c r="H1125" s="58" t="s">
        <v>2162</v>
      </c>
      <c r="I1125" s="58" t="s">
        <v>2124</v>
      </c>
      <c r="J1125" s="58">
        <v>1</v>
      </c>
      <c r="K1125" s="58">
        <f>(CEILING(J1125*0.1,1))*1</f>
        <v>1</v>
      </c>
      <c r="L1125" s="58">
        <v>16</v>
      </c>
      <c r="M1125" s="58">
        <v>3.2</v>
      </c>
    </row>
    <row r="1126" s="58" customFormat="1" ht="69" spans="1:13">
      <c r="A1126" s="58" t="s">
        <v>3214</v>
      </c>
      <c r="B1126" s="200">
        <v>1125</v>
      </c>
      <c r="C1126" s="204" t="s">
        <v>16</v>
      </c>
      <c r="D1126" s="58" t="s">
        <v>353</v>
      </c>
      <c r="E1126" s="42" t="s">
        <v>2511</v>
      </c>
      <c r="F1126" s="58" t="s">
        <v>370</v>
      </c>
      <c r="G1126" s="58" t="s">
        <v>3291</v>
      </c>
      <c r="H1126" s="58" t="s">
        <v>2574</v>
      </c>
      <c r="I1126" s="204" t="s">
        <v>22</v>
      </c>
      <c r="J1126" s="237">
        <v>2</v>
      </c>
      <c r="K1126" s="58">
        <f t="shared" ref="K1126:K1131" si="115">J1126</f>
        <v>2</v>
      </c>
      <c r="L1126" s="58">
        <v>4</v>
      </c>
      <c r="M1126" s="58">
        <v>3.2</v>
      </c>
    </row>
    <row r="1127" s="58" customFormat="1" ht="69" spans="1:13">
      <c r="A1127" s="58" t="s">
        <v>3214</v>
      </c>
      <c r="B1127" s="200">
        <v>1126</v>
      </c>
      <c r="C1127" s="204" t="s">
        <v>16</v>
      </c>
      <c r="D1127" s="58" t="s">
        <v>353</v>
      </c>
      <c r="E1127" s="42" t="s">
        <v>2511</v>
      </c>
      <c r="F1127" s="58" t="s">
        <v>370</v>
      </c>
      <c r="G1127" s="58" t="s">
        <v>3386</v>
      </c>
      <c r="H1127" s="58" t="s">
        <v>2574</v>
      </c>
      <c r="I1127" s="204" t="s">
        <v>22</v>
      </c>
      <c r="J1127" s="237">
        <v>1</v>
      </c>
      <c r="K1127" s="58">
        <f>(CEILING(J1127*0.2,1))*1</f>
        <v>1</v>
      </c>
      <c r="L1127" s="58">
        <v>25</v>
      </c>
      <c r="M1127" s="58">
        <v>3.2</v>
      </c>
    </row>
    <row r="1128" s="58" customFormat="1" ht="27.6" spans="1:13">
      <c r="A1128" s="58" t="s">
        <v>3214</v>
      </c>
      <c r="B1128" s="200">
        <v>1127</v>
      </c>
      <c r="C1128" s="204" t="s">
        <v>16</v>
      </c>
      <c r="D1128" s="58" t="s">
        <v>53</v>
      </c>
      <c r="E1128" s="42" t="s">
        <v>2511</v>
      </c>
      <c r="F1128" s="58" t="s">
        <v>55</v>
      </c>
      <c r="G1128" s="58" t="s">
        <v>3387</v>
      </c>
      <c r="H1128" s="58" t="s">
        <v>2371</v>
      </c>
      <c r="I1128" s="204" t="s">
        <v>22</v>
      </c>
      <c r="J1128" s="237">
        <v>2</v>
      </c>
      <c r="K1128" s="58">
        <f t="shared" si="115"/>
        <v>2</v>
      </c>
      <c r="L1128" s="58">
        <v>0.2</v>
      </c>
      <c r="M1128" s="58">
        <v>3.1</v>
      </c>
    </row>
    <row r="1129" s="58" customFormat="1" spans="1:13">
      <c r="A1129" s="58" t="s">
        <v>3214</v>
      </c>
      <c r="B1129" s="200">
        <v>1128</v>
      </c>
      <c r="C1129" s="204" t="s">
        <v>16</v>
      </c>
      <c r="D1129" s="204" t="s">
        <v>89</v>
      </c>
      <c r="E1129" s="42" t="s">
        <v>2511</v>
      </c>
      <c r="F1129" s="58" t="s">
        <v>90</v>
      </c>
      <c r="G1129" s="58" t="s">
        <v>3388</v>
      </c>
      <c r="H1129" s="58" t="s">
        <v>2369</v>
      </c>
      <c r="I1129" s="42" t="s">
        <v>22</v>
      </c>
      <c r="J1129" s="237">
        <v>1</v>
      </c>
      <c r="K1129" s="217">
        <v>0</v>
      </c>
      <c r="L1129" s="58">
        <v>2</v>
      </c>
      <c r="M1129" s="58">
        <v>3.1</v>
      </c>
    </row>
    <row r="1130" s="58" customFormat="1" ht="27.6" spans="1:13">
      <c r="A1130" s="58" t="s">
        <v>3214</v>
      </c>
      <c r="B1130" s="200">
        <v>1129</v>
      </c>
      <c r="C1130" s="204" t="s">
        <v>16</v>
      </c>
      <c r="D1130" s="204" t="s">
        <v>89</v>
      </c>
      <c r="E1130" s="42" t="s">
        <v>2511</v>
      </c>
      <c r="F1130" s="58" t="s">
        <v>114</v>
      </c>
      <c r="G1130" s="58" t="s">
        <v>3294</v>
      </c>
      <c r="H1130" s="58" t="s">
        <v>2369</v>
      </c>
      <c r="I1130" s="42" t="s">
        <v>22</v>
      </c>
      <c r="J1130" s="237">
        <v>1</v>
      </c>
      <c r="K1130" s="217">
        <v>0</v>
      </c>
      <c r="L1130" s="58">
        <v>1</v>
      </c>
      <c r="M1130" s="58">
        <v>3.1</v>
      </c>
    </row>
    <row r="1131" s="58" customFormat="1" ht="27.6" spans="1:13">
      <c r="A1131" s="58" t="s">
        <v>3214</v>
      </c>
      <c r="B1131" s="200">
        <v>1130</v>
      </c>
      <c r="C1131" s="204" t="s">
        <v>16</v>
      </c>
      <c r="D1131" s="58" t="s">
        <v>322</v>
      </c>
      <c r="E1131" s="42" t="s">
        <v>2511</v>
      </c>
      <c r="F1131" s="58" t="s">
        <v>323</v>
      </c>
      <c r="G1131" s="58" t="s">
        <v>3295</v>
      </c>
      <c r="H1131" s="58" t="s">
        <v>2374</v>
      </c>
      <c r="I1131" s="58" t="s">
        <v>2124</v>
      </c>
      <c r="J1131" s="58">
        <v>0.1</v>
      </c>
      <c r="K1131" s="58">
        <f t="shared" si="115"/>
        <v>0.1</v>
      </c>
      <c r="L1131" s="58">
        <v>0.21</v>
      </c>
      <c r="M1131" s="58">
        <v>3.2</v>
      </c>
    </row>
    <row r="1132" s="58" customFormat="1" ht="55.2" spans="1:13">
      <c r="A1132" s="58" t="s">
        <v>3214</v>
      </c>
      <c r="B1132" s="200">
        <v>1131</v>
      </c>
      <c r="C1132" s="204" t="s">
        <v>16</v>
      </c>
      <c r="D1132" s="58" t="s">
        <v>171</v>
      </c>
      <c r="E1132" s="42" t="s">
        <v>2511</v>
      </c>
      <c r="F1132" s="58" t="s">
        <v>172</v>
      </c>
      <c r="G1132" s="58" t="s">
        <v>3296</v>
      </c>
      <c r="H1132" s="58" t="s">
        <v>1809</v>
      </c>
      <c r="I1132" s="204" t="s">
        <v>22</v>
      </c>
      <c r="J1132" s="237">
        <v>2</v>
      </c>
      <c r="K1132" s="217">
        <v>0</v>
      </c>
      <c r="L1132" s="58">
        <v>0.08</v>
      </c>
      <c r="M1132" s="58">
        <v>3.2</v>
      </c>
    </row>
    <row r="1133" s="58" customFormat="1" ht="27.6" spans="1:13">
      <c r="A1133" s="58" t="s">
        <v>3214</v>
      </c>
      <c r="B1133" s="200">
        <v>1132</v>
      </c>
      <c r="C1133" s="204" t="s">
        <v>16</v>
      </c>
      <c r="D1133" s="58" t="s">
        <v>53</v>
      </c>
      <c r="E1133" s="42" t="s">
        <v>2511</v>
      </c>
      <c r="F1133" s="58" t="s">
        <v>289</v>
      </c>
      <c r="G1133" s="58" t="s">
        <v>3389</v>
      </c>
      <c r="H1133" s="58" t="s">
        <v>2131</v>
      </c>
      <c r="I1133" s="204" t="s">
        <v>22</v>
      </c>
      <c r="J1133" s="237">
        <v>1</v>
      </c>
      <c r="K1133" s="58">
        <f t="shared" ref="K1133:K1137" si="116">J1133</f>
        <v>1</v>
      </c>
      <c r="L1133" s="58">
        <v>1</v>
      </c>
      <c r="M1133" s="58">
        <v>3.1</v>
      </c>
    </row>
    <row r="1134" s="58" customFormat="1" ht="55.2" spans="1:13">
      <c r="A1134" s="58" t="s">
        <v>3214</v>
      </c>
      <c r="B1134" s="200">
        <v>1133</v>
      </c>
      <c r="C1134" s="204" t="s">
        <v>16</v>
      </c>
      <c r="D1134" s="204" t="s">
        <v>89</v>
      </c>
      <c r="E1134" s="42" t="s">
        <v>2511</v>
      </c>
      <c r="F1134" s="58" t="s">
        <v>114</v>
      </c>
      <c r="G1134" s="58" t="s">
        <v>2834</v>
      </c>
      <c r="H1134" s="58" t="s">
        <v>2835</v>
      </c>
      <c r="I1134" s="42" t="s">
        <v>22</v>
      </c>
      <c r="J1134" s="237">
        <v>6</v>
      </c>
      <c r="K1134" s="217">
        <v>0</v>
      </c>
      <c r="L1134" s="58">
        <v>8</v>
      </c>
      <c r="M1134" s="58">
        <v>3.1</v>
      </c>
    </row>
    <row r="1135" s="58" customFormat="1" ht="55.2" spans="1:13">
      <c r="A1135" s="58" t="s">
        <v>3214</v>
      </c>
      <c r="B1135" s="200">
        <v>1134</v>
      </c>
      <c r="C1135" s="204" t="s">
        <v>16</v>
      </c>
      <c r="D1135" s="204" t="s">
        <v>89</v>
      </c>
      <c r="E1135" s="42" t="s">
        <v>2511</v>
      </c>
      <c r="F1135" s="58" t="s">
        <v>114</v>
      </c>
      <c r="G1135" s="58" t="s">
        <v>3390</v>
      </c>
      <c r="H1135" s="58" t="s">
        <v>2835</v>
      </c>
      <c r="I1135" s="42" t="s">
        <v>22</v>
      </c>
      <c r="J1135" s="237">
        <v>3</v>
      </c>
      <c r="K1135" s="217">
        <v>0</v>
      </c>
      <c r="L1135" s="58">
        <v>14</v>
      </c>
      <c r="M1135" s="58">
        <v>3.1</v>
      </c>
    </row>
    <row r="1136" s="58" customFormat="1" ht="41.4" spans="1:13">
      <c r="A1136" s="58" t="s">
        <v>3214</v>
      </c>
      <c r="B1136" s="200">
        <v>1135</v>
      </c>
      <c r="C1136" s="204" t="s">
        <v>16</v>
      </c>
      <c r="D1136" s="58" t="s">
        <v>53</v>
      </c>
      <c r="E1136" s="42" t="s">
        <v>2511</v>
      </c>
      <c r="F1136" s="58" t="s">
        <v>55</v>
      </c>
      <c r="G1136" s="58" t="s">
        <v>3391</v>
      </c>
      <c r="H1136" s="58" t="s">
        <v>2835</v>
      </c>
      <c r="I1136" s="204" t="s">
        <v>22</v>
      </c>
      <c r="J1136" s="237">
        <v>6</v>
      </c>
      <c r="K1136" s="58">
        <f t="shared" si="116"/>
        <v>6</v>
      </c>
      <c r="L1136" s="58">
        <v>2</v>
      </c>
      <c r="M1136" s="58">
        <v>3.1</v>
      </c>
    </row>
    <row r="1137" s="58" customFormat="1" ht="41.4" spans="1:13">
      <c r="A1137" s="58" t="s">
        <v>3214</v>
      </c>
      <c r="B1137" s="200">
        <v>1136</v>
      </c>
      <c r="C1137" s="204" t="s">
        <v>16</v>
      </c>
      <c r="D1137" s="58" t="s">
        <v>53</v>
      </c>
      <c r="E1137" s="42" t="s">
        <v>2511</v>
      </c>
      <c r="F1137" s="58" t="s">
        <v>304</v>
      </c>
      <c r="G1137" s="58" t="s">
        <v>3392</v>
      </c>
      <c r="H1137" s="58" t="s">
        <v>2835</v>
      </c>
      <c r="I1137" s="204" t="s">
        <v>22</v>
      </c>
      <c r="J1137" s="237">
        <v>3</v>
      </c>
      <c r="K1137" s="58">
        <f t="shared" si="116"/>
        <v>3</v>
      </c>
      <c r="L1137" s="58">
        <v>1</v>
      </c>
      <c r="M1137" s="58">
        <v>3.1</v>
      </c>
    </row>
    <row r="1138" s="58" customFormat="1" ht="41.4" spans="1:13">
      <c r="A1138" s="58" t="s">
        <v>3214</v>
      </c>
      <c r="B1138" s="200">
        <v>1137</v>
      </c>
      <c r="C1138" s="204" t="s">
        <v>16</v>
      </c>
      <c r="D1138" s="58" t="s">
        <v>53</v>
      </c>
      <c r="E1138" s="42" t="s">
        <v>2511</v>
      </c>
      <c r="F1138" s="58" t="s">
        <v>249</v>
      </c>
      <c r="G1138" s="58" t="s">
        <v>3393</v>
      </c>
      <c r="H1138" s="58" t="s">
        <v>2835</v>
      </c>
      <c r="I1138" s="204" t="s">
        <v>22</v>
      </c>
      <c r="J1138" s="237">
        <v>1</v>
      </c>
      <c r="K1138" s="74">
        <f>(CEILING(J1138*0.2,1))*1</f>
        <v>1</v>
      </c>
      <c r="L1138" s="58">
        <v>0.275</v>
      </c>
      <c r="M1138" s="58">
        <v>3.1</v>
      </c>
    </row>
    <row r="1139" s="58" customFormat="1" ht="41.4" spans="1:13">
      <c r="A1139" s="58" t="s">
        <v>3214</v>
      </c>
      <c r="B1139" s="200">
        <v>1138</v>
      </c>
      <c r="C1139" s="204" t="s">
        <v>16</v>
      </c>
      <c r="D1139" s="58" t="s">
        <v>53</v>
      </c>
      <c r="E1139" s="42" t="s">
        <v>2511</v>
      </c>
      <c r="F1139" s="58" t="s">
        <v>249</v>
      </c>
      <c r="G1139" s="58" t="s">
        <v>3394</v>
      </c>
      <c r="H1139" s="58" t="s">
        <v>2835</v>
      </c>
      <c r="I1139" s="204" t="s">
        <v>22</v>
      </c>
      <c r="J1139" s="237">
        <v>1</v>
      </c>
      <c r="K1139" s="74">
        <f>(CEILING(J1139*0.2,1))*1</f>
        <v>1</v>
      </c>
      <c r="L1139" s="58">
        <v>1</v>
      </c>
      <c r="M1139" s="58">
        <v>3.1</v>
      </c>
    </row>
    <row r="1140" s="58" customFormat="1" ht="41.4" spans="1:13">
      <c r="A1140" s="58" t="s">
        <v>3214</v>
      </c>
      <c r="B1140" s="200">
        <v>1139</v>
      </c>
      <c r="C1140" s="204" t="s">
        <v>16</v>
      </c>
      <c r="D1140" s="58" t="s">
        <v>171</v>
      </c>
      <c r="E1140" s="42" t="s">
        <v>2511</v>
      </c>
      <c r="F1140" s="58" t="s">
        <v>172</v>
      </c>
      <c r="G1140" s="58" t="s">
        <v>2836</v>
      </c>
      <c r="H1140" s="58" t="s">
        <v>2299</v>
      </c>
      <c r="I1140" s="204" t="s">
        <v>22</v>
      </c>
      <c r="J1140" s="237">
        <v>6</v>
      </c>
      <c r="K1140" s="217">
        <v>0</v>
      </c>
      <c r="L1140" s="58">
        <v>0.18</v>
      </c>
      <c r="M1140" s="58">
        <v>3.1</v>
      </c>
    </row>
    <row r="1141" s="58" customFormat="1" ht="41.4" spans="1:13">
      <c r="A1141" s="58" t="s">
        <v>3214</v>
      </c>
      <c r="B1141" s="200">
        <v>1140</v>
      </c>
      <c r="C1141" s="204" t="s">
        <v>16</v>
      </c>
      <c r="D1141" s="58" t="s">
        <v>171</v>
      </c>
      <c r="E1141" s="42" t="s">
        <v>2511</v>
      </c>
      <c r="F1141" s="58" t="s">
        <v>172</v>
      </c>
      <c r="G1141" s="58" t="s">
        <v>3360</v>
      </c>
      <c r="H1141" s="58" t="s">
        <v>2299</v>
      </c>
      <c r="I1141" s="204" t="s">
        <v>22</v>
      </c>
      <c r="J1141" s="237">
        <v>2</v>
      </c>
      <c r="K1141" s="217">
        <v>0</v>
      </c>
      <c r="L1141" s="58">
        <v>0.12</v>
      </c>
      <c r="M1141" s="58">
        <v>3.1</v>
      </c>
    </row>
    <row r="1142" s="58" customFormat="1" ht="41.4" spans="1:13">
      <c r="A1142" s="58" t="s">
        <v>3214</v>
      </c>
      <c r="B1142" s="200">
        <v>1141</v>
      </c>
      <c r="C1142" s="204" t="s">
        <v>16</v>
      </c>
      <c r="D1142" s="58" t="s">
        <v>322</v>
      </c>
      <c r="E1142" s="42" t="s">
        <v>2511</v>
      </c>
      <c r="F1142" s="58" t="s">
        <v>323</v>
      </c>
      <c r="G1142" s="58" t="s">
        <v>2837</v>
      </c>
      <c r="H1142" s="58" t="s">
        <v>2835</v>
      </c>
      <c r="I1142" s="58" t="s">
        <v>2124</v>
      </c>
      <c r="J1142" s="58">
        <v>12</v>
      </c>
      <c r="K1142" s="58">
        <f t="shared" ref="K1142:K1146" si="117">J1142</f>
        <v>12</v>
      </c>
      <c r="L1142" s="58">
        <v>47</v>
      </c>
      <c r="M1142" s="58">
        <v>3.1</v>
      </c>
    </row>
    <row r="1143" s="58" customFormat="1" ht="41.4" spans="1:13">
      <c r="A1143" s="58" t="s">
        <v>3214</v>
      </c>
      <c r="B1143" s="200">
        <v>1142</v>
      </c>
      <c r="C1143" s="204" t="s">
        <v>16</v>
      </c>
      <c r="D1143" s="58" t="s">
        <v>322</v>
      </c>
      <c r="E1143" s="42" t="s">
        <v>2511</v>
      </c>
      <c r="F1143" s="58" t="s">
        <v>323</v>
      </c>
      <c r="G1143" s="58" t="s">
        <v>3395</v>
      </c>
      <c r="H1143" s="58" t="s">
        <v>2835</v>
      </c>
      <c r="I1143" s="58" t="s">
        <v>2124</v>
      </c>
      <c r="J1143" s="58">
        <v>0.2</v>
      </c>
      <c r="K1143" s="58">
        <f>(CEILING(J1143*0.1,1))*1</f>
        <v>1</v>
      </c>
      <c r="L1143" s="58">
        <v>1</v>
      </c>
      <c r="M1143" s="58">
        <v>3.1</v>
      </c>
    </row>
    <row r="1144" s="58" customFormat="1" ht="41.4" spans="1:13">
      <c r="A1144" s="58" t="s">
        <v>3214</v>
      </c>
      <c r="B1144" s="200">
        <v>1143</v>
      </c>
      <c r="C1144" s="204" t="s">
        <v>16</v>
      </c>
      <c r="D1144" s="58" t="s">
        <v>353</v>
      </c>
      <c r="E1144" s="42" t="s">
        <v>2511</v>
      </c>
      <c r="F1144" s="58" t="s">
        <v>370</v>
      </c>
      <c r="G1144" s="58" t="s">
        <v>3396</v>
      </c>
      <c r="H1144" s="58" t="s">
        <v>2314</v>
      </c>
      <c r="I1144" s="204" t="s">
        <v>22</v>
      </c>
      <c r="J1144" s="237">
        <v>1</v>
      </c>
      <c r="K1144" s="58">
        <f t="shared" si="117"/>
        <v>1</v>
      </c>
      <c r="L1144" s="58">
        <v>9</v>
      </c>
      <c r="M1144" s="58">
        <v>3.1</v>
      </c>
    </row>
    <row r="1145" s="58" customFormat="1" ht="27.6" spans="1:13">
      <c r="A1145" s="58" t="s">
        <v>3214</v>
      </c>
      <c r="B1145" s="200">
        <v>1144</v>
      </c>
      <c r="C1145" s="204" t="s">
        <v>16</v>
      </c>
      <c r="D1145" s="58" t="s">
        <v>353</v>
      </c>
      <c r="E1145" s="42" t="s">
        <v>2511</v>
      </c>
      <c r="F1145" s="58" t="s">
        <v>375</v>
      </c>
      <c r="G1145" s="58" t="s">
        <v>3397</v>
      </c>
      <c r="H1145" s="58" t="s">
        <v>2314</v>
      </c>
      <c r="I1145" s="204" t="s">
        <v>22</v>
      </c>
      <c r="J1145" s="237">
        <v>1</v>
      </c>
      <c r="K1145" s="58">
        <f t="shared" si="117"/>
        <v>1</v>
      </c>
      <c r="L1145" s="58">
        <v>7</v>
      </c>
      <c r="M1145" s="58">
        <v>3.1</v>
      </c>
    </row>
    <row r="1146" s="58" customFormat="1" ht="41.4" spans="1:13">
      <c r="A1146" s="58" t="s">
        <v>3214</v>
      </c>
      <c r="B1146" s="200">
        <v>1145</v>
      </c>
      <c r="C1146" s="204" t="s">
        <v>16</v>
      </c>
      <c r="D1146" s="58" t="s">
        <v>53</v>
      </c>
      <c r="E1146" s="42" t="s">
        <v>2511</v>
      </c>
      <c r="F1146" s="58" t="s">
        <v>55</v>
      </c>
      <c r="G1146" s="58" t="s">
        <v>3398</v>
      </c>
      <c r="H1146" s="58" t="s">
        <v>2835</v>
      </c>
      <c r="I1146" s="204" t="s">
        <v>22</v>
      </c>
      <c r="J1146" s="237">
        <v>2</v>
      </c>
      <c r="K1146" s="58">
        <f t="shared" si="117"/>
        <v>2</v>
      </c>
      <c r="L1146" s="58">
        <v>0.15</v>
      </c>
      <c r="M1146" s="58">
        <v>3.1</v>
      </c>
    </row>
    <row r="1147" s="58" customFormat="1" ht="55.2" spans="1:13">
      <c r="A1147" s="58" t="s">
        <v>3214</v>
      </c>
      <c r="B1147" s="200">
        <v>1146</v>
      </c>
      <c r="C1147" s="204" t="s">
        <v>16</v>
      </c>
      <c r="D1147" s="204" t="s">
        <v>89</v>
      </c>
      <c r="E1147" s="42" t="s">
        <v>2511</v>
      </c>
      <c r="F1147" s="58" t="s">
        <v>90</v>
      </c>
      <c r="G1147" s="58" t="s">
        <v>3373</v>
      </c>
      <c r="H1147" s="58" t="s">
        <v>3358</v>
      </c>
      <c r="I1147" s="42" t="s">
        <v>22</v>
      </c>
      <c r="J1147" s="237">
        <v>1</v>
      </c>
      <c r="K1147" s="217">
        <v>0</v>
      </c>
      <c r="L1147" s="58">
        <v>2</v>
      </c>
      <c r="M1147" s="58">
        <v>3.1</v>
      </c>
    </row>
    <row r="1148" s="58" customFormat="1" ht="55.2" spans="1:13">
      <c r="A1148" s="58" t="s">
        <v>3214</v>
      </c>
      <c r="B1148" s="200">
        <v>1147</v>
      </c>
      <c r="C1148" s="204" t="s">
        <v>16</v>
      </c>
      <c r="D1148" s="204" t="s">
        <v>89</v>
      </c>
      <c r="E1148" s="42" t="s">
        <v>2511</v>
      </c>
      <c r="F1148" s="58" t="s">
        <v>114</v>
      </c>
      <c r="G1148" s="58" t="s">
        <v>3374</v>
      </c>
      <c r="H1148" s="58" t="s">
        <v>2835</v>
      </c>
      <c r="I1148" s="42" t="s">
        <v>22</v>
      </c>
      <c r="J1148" s="237">
        <v>1</v>
      </c>
      <c r="K1148" s="217">
        <v>0</v>
      </c>
      <c r="L1148" s="58">
        <v>0.51</v>
      </c>
      <c r="M1148" s="58">
        <v>3.1</v>
      </c>
    </row>
    <row r="1149" s="58" customFormat="1" ht="41.4" spans="1:13">
      <c r="A1149" s="58" t="s">
        <v>3214</v>
      </c>
      <c r="B1149" s="200">
        <v>1148</v>
      </c>
      <c r="C1149" s="204" t="s">
        <v>16</v>
      </c>
      <c r="D1149" s="58" t="s">
        <v>322</v>
      </c>
      <c r="E1149" s="42" t="s">
        <v>2511</v>
      </c>
      <c r="F1149" s="58" t="s">
        <v>323</v>
      </c>
      <c r="G1149" s="58" t="s">
        <v>3375</v>
      </c>
      <c r="H1149" s="58" t="s">
        <v>2835</v>
      </c>
      <c r="I1149" s="58" t="s">
        <v>2124</v>
      </c>
      <c r="J1149" s="58">
        <v>0.1</v>
      </c>
      <c r="K1149" s="58">
        <f t="shared" ref="K1149:K1153" si="118">J1149</f>
        <v>0.1</v>
      </c>
      <c r="L1149" s="58">
        <v>0.1</v>
      </c>
      <c r="M1149" s="58">
        <v>3.1</v>
      </c>
    </row>
    <row r="1150" s="58" customFormat="1" ht="41.4" spans="1:13">
      <c r="A1150" s="58" t="s">
        <v>3214</v>
      </c>
      <c r="B1150" s="200">
        <v>1149</v>
      </c>
      <c r="C1150" s="204" t="s">
        <v>16</v>
      </c>
      <c r="D1150" s="58" t="s">
        <v>353</v>
      </c>
      <c r="E1150" s="42" t="s">
        <v>2511</v>
      </c>
      <c r="F1150" s="58" t="s">
        <v>370</v>
      </c>
      <c r="G1150" s="58" t="s">
        <v>3376</v>
      </c>
      <c r="H1150" s="58" t="s">
        <v>2314</v>
      </c>
      <c r="I1150" s="204" t="s">
        <v>22</v>
      </c>
      <c r="J1150" s="237">
        <v>1</v>
      </c>
      <c r="K1150" s="58">
        <f t="shared" si="118"/>
        <v>1</v>
      </c>
      <c r="L1150" s="58">
        <v>3.2</v>
      </c>
      <c r="M1150" s="58">
        <v>3.1</v>
      </c>
    </row>
    <row r="1151" s="58" customFormat="1" ht="41.4" spans="1:13">
      <c r="A1151" s="58" t="s">
        <v>3214</v>
      </c>
      <c r="B1151" s="200">
        <v>1150</v>
      </c>
      <c r="C1151" s="204" t="s">
        <v>16</v>
      </c>
      <c r="D1151" s="58" t="s">
        <v>171</v>
      </c>
      <c r="E1151" s="42" t="s">
        <v>2511</v>
      </c>
      <c r="F1151" s="58" t="s">
        <v>172</v>
      </c>
      <c r="G1151" s="58" t="s">
        <v>2852</v>
      </c>
      <c r="H1151" s="58" t="s">
        <v>2299</v>
      </c>
      <c r="I1151" s="204" t="s">
        <v>22</v>
      </c>
      <c r="J1151" s="237">
        <v>2</v>
      </c>
      <c r="K1151" s="217">
        <v>0</v>
      </c>
      <c r="L1151" s="58">
        <v>0.02</v>
      </c>
      <c r="M1151" s="58">
        <v>3.1</v>
      </c>
    </row>
    <row r="1152" s="58" customFormat="1" ht="41.4" spans="1:13">
      <c r="A1152" s="58" t="s">
        <v>3214</v>
      </c>
      <c r="B1152" s="200">
        <v>1151</v>
      </c>
      <c r="C1152" s="204" t="s">
        <v>16</v>
      </c>
      <c r="D1152" s="58" t="s">
        <v>53</v>
      </c>
      <c r="E1152" s="42" t="s">
        <v>2511</v>
      </c>
      <c r="F1152" s="58" t="s">
        <v>304</v>
      </c>
      <c r="G1152" s="58" t="s">
        <v>3399</v>
      </c>
      <c r="H1152" s="58" t="s">
        <v>2835</v>
      </c>
      <c r="I1152" s="204" t="s">
        <v>22</v>
      </c>
      <c r="J1152" s="237">
        <v>1</v>
      </c>
      <c r="K1152" s="58">
        <f t="shared" si="118"/>
        <v>1</v>
      </c>
      <c r="L1152" s="58">
        <v>0.365</v>
      </c>
      <c r="M1152" s="58">
        <v>3.1</v>
      </c>
    </row>
    <row r="1153" s="58" customFormat="1" ht="27.6" spans="1:13">
      <c r="A1153" s="58" t="s">
        <v>3214</v>
      </c>
      <c r="B1153" s="200">
        <v>1152</v>
      </c>
      <c r="C1153" s="204" t="s">
        <v>16</v>
      </c>
      <c r="D1153" s="58" t="s">
        <v>53</v>
      </c>
      <c r="E1153" s="42" t="s">
        <v>2511</v>
      </c>
      <c r="F1153" s="58" t="s">
        <v>289</v>
      </c>
      <c r="G1153" s="58" t="s">
        <v>3389</v>
      </c>
      <c r="H1153" s="58" t="s">
        <v>2131</v>
      </c>
      <c r="I1153" s="204" t="s">
        <v>22</v>
      </c>
      <c r="J1153" s="237">
        <v>1</v>
      </c>
      <c r="K1153" s="58">
        <f t="shared" si="118"/>
        <v>1</v>
      </c>
      <c r="L1153" s="58">
        <v>1</v>
      </c>
      <c r="M1153" s="58">
        <v>3.1</v>
      </c>
    </row>
    <row r="1154" s="58" customFormat="1" ht="55.2" spans="1:13">
      <c r="A1154" s="58" t="s">
        <v>3214</v>
      </c>
      <c r="B1154" s="200">
        <v>1153</v>
      </c>
      <c r="C1154" s="204" t="s">
        <v>16</v>
      </c>
      <c r="D1154" s="204" t="s">
        <v>89</v>
      </c>
      <c r="E1154" s="42" t="s">
        <v>2511</v>
      </c>
      <c r="F1154" s="58" t="s">
        <v>114</v>
      </c>
      <c r="G1154" s="58" t="s">
        <v>2834</v>
      </c>
      <c r="H1154" s="58" t="s">
        <v>2835</v>
      </c>
      <c r="I1154" s="42" t="s">
        <v>22</v>
      </c>
      <c r="J1154" s="237">
        <v>7</v>
      </c>
      <c r="K1154" s="217">
        <v>0</v>
      </c>
      <c r="L1154" s="58">
        <v>9</v>
      </c>
      <c r="M1154" s="58">
        <v>3.1</v>
      </c>
    </row>
    <row r="1155" s="58" customFormat="1" ht="55.2" spans="1:13">
      <c r="A1155" s="58" t="s">
        <v>3214</v>
      </c>
      <c r="B1155" s="200">
        <v>1154</v>
      </c>
      <c r="C1155" s="204" t="s">
        <v>16</v>
      </c>
      <c r="D1155" s="204" t="s">
        <v>89</v>
      </c>
      <c r="E1155" s="42" t="s">
        <v>2511</v>
      </c>
      <c r="F1155" s="58" t="s">
        <v>114</v>
      </c>
      <c r="G1155" s="58" t="s">
        <v>3400</v>
      </c>
      <c r="H1155" s="58" t="s">
        <v>2835</v>
      </c>
      <c r="I1155" s="42" t="s">
        <v>22</v>
      </c>
      <c r="J1155" s="237">
        <v>1</v>
      </c>
      <c r="K1155" s="217">
        <v>0</v>
      </c>
      <c r="L1155" s="58">
        <v>1</v>
      </c>
      <c r="M1155" s="58">
        <v>3.1</v>
      </c>
    </row>
    <row r="1156" s="58" customFormat="1" ht="41.4" spans="1:13">
      <c r="A1156" s="58" t="s">
        <v>3214</v>
      </c>
      <c r="B1156" s="200">
        <v>1155</v>
      </c>
      <c r="C1156" s="204" t="s">
        <v>16</v>
      </c>
      <c r="D1156" s="58" t="s">
        <v>53</v>
      </c>
      <c r="E1156" s="42" t="s">
        <v>2511</v>
      </c>
      <c r="F1156" s="58" t="s">
        <v>55</v>
      </c>
      <c r="G1156" s="58" t="s">
        <v>3391</v>
      </c>
      <c r="H1156" s="58" t="s">
        <v>2835</v>
      </c>
      <c r="I1156" s="204" t="s">
        <v>22</v>
      </c>
      <c r="J1156" s="237">
        <v>6</v>
      </c>
      <c r="K1156" s="58">
        <f t="shared" ref="K1156:K1158" si="119">J1156</f>
        <v>6</v>
      </c>
      <c r="L1156" s="58">
        <v>2</v>
      </c>
      <c r="M1156" s="58">
        <v>3.1</v>
      </c>
    </row>
    <row r="1157" s="58" customFormat="1" ht="41.4" spans="1:13">
      <c r="A1157" s="58" t="s">
        <v>3214</v>
      </c>
      <c r="B1157" s="200">
        <v>1156</v>
      </c>
      <c r="C1157" s="204" t="s">
        <v>16</v>
      </c>
      <c r="D1157" s="58" t="s">
        <v>53</v>
      </c>
      <c r="E1157" s="42" t="s">
        <v>2511</v>
      </c>
      <c r="F1157" s="58" t="s">
        <v>304</v>
      </c>
      <c r="G1157" s="58" t="s">
        <v>3392</v>
      </c>
      <c r="H1157" s="58" t="s">
        <v>2835</v>
      </c>
      <c r="I1157" s="204" t="s">
        <v>22</v>
      </c>
      <c r="J1157" s="237">
        <v>3</v>
      </c>
      <c r="K1157" s="58">
        <f t="shared" si="119"/>
        <v>3</v>
      </c>
      <c r="L1157" s="58">
        <v>1</v>
      </c>
      <c r="M1157" s="58">
        <v>3.1</v>
      </c>
    </row>
    <row r="1158" s="58" customFormat="1" ht="41.4" spans="1:13">
      <c r="A1158" s="58" t="s">
        <v>3214</v>
      </c>
      <c r="B1158" s="200">
        <v>1157</v>
      </c>
      <c r="C1158" s="204" t="s">
        <v>16</v>
      </c>
      <c r="D1158" s="58" t="s">
        <v>53</v>
      </c>
      <c r="E1158" s="42" t="s">
        <v>2511</v>
      </c>
      <c r="F1158" s="58" t="s">
        <v>249</v>
      </c>
      <c r="G1158" s="58" t="s">
        <v>3401</v>
      </c>
      <c r="H1158" s="58" t="s">
        <v>2835</v>
      </c>
      <c r="I1158" s="204" t="s">
        <v>22</v>
      </c>
      <c r="J1158" s="237">
        <v>1</v>
      </c>
      <c r="K1158" s="58">
        <f t="shared" si="119"/>
        <v>1</v>
      </c>
      <c r="L1158" s="58">
        <v>0.155</v>
      </c>
      <c r="M1158" s="58">
        <v>3.1</v>
      </c>
    </row>
    <row r="1159" s="58" customFormat="1" ht="41.4" spans="1:13">
      <c r="A1159" s="58" t="s">
        <v>3214</v>
      </c>
      <c r="B1159" s="200">
        <v>1158</v>
      </c>
      <c r="C1159" s="204" t="s">
        <v>16</v>
      </c>
      <c r="D1159" s="58" t="s">
        <v>171</v>
      </c>
      <c r="E1159" s="42" t="s">
        <v>2511</v>
      </c>
      <c r="F1159" s="58" t="s">
        <v>172</v>
      </c>
      <c r="G1159" s="58" t="s">
        <v>3402</v>
      </c>
      <c r="H1159" s="58" t="s">
        <v>2299</v>
      </c>
      <c r="I1159" s="204" t="s">
        <v>22</v>
      </c>
      <c r="J1159" s="237">
        <v>1</v>
      </c>
      <c r="K1159" s="217">
        <v>0</v>
      </c>
      <c r="L1159" s="58">
        <v>0.02</v>
      </c>
      <c r="M1159" s="58">
        <v>3.1</v>
      </c>
    </row>
    <row r="1160" s="58" customFormat="1" ht="41.4" spans="1:13">
      <c r="A1160" s="58" t="s">
        <v>3214</v>
      </c>
      <c r="B1160" s="200">
        <v>1159</v>
      </c>
      <c r="C1160" s="204" t="s">
        <v>16</v>
      </c>
      <c r="D1160" s="58" t="s">
        <v>171</v>
      </c>
      <c r="E1160" s="42" t="s">
        <v>2511</v>
      </c>
      <c r="F1160" s="58" t="s">
        <v>172</v>
      </c>
      <c r="G1160" s="58" t="s">
        <v>2836</v>
      </c>
      <c r="H1160" s="58" t="s">
        <v>2299</v>
      </c>
      <c r="I1160" s="204" t="s">
        <v>22</v>
      </c>
      <c r="J1160" s="237">
        <v>8</v>
      </c>
      <c r="K1160" s="217">
        <v>0</v>
      </c>
      <c r="L1160" s="58">
        <v>0.24</v>
      </c>
      <c r="M1160" s="58">
        <v>3.1</v>
      </c>
    </row>
    <row r="1161" s="58" customFormat="1" ht="41.4" spans="1:13">
      <c r="A1161" s="58" t="s">
        <v>3214</v>
      </c>
      <c r="B1161" s="200">
        <v>1160</v>
      </c>
      <c r="C1161" s="204" t="s">
        <v>16</v>
      </c>
      <c r="D1161" s="58" t="s">
        <v>322</v>
      </c>
      <c r="E1161" s="42" t="s">
        <v>2511</v>
      </c>
      <c r="F1161" s="58" t="s">
        <v>323</v>
      </c>
      <c r="G1161" s="58" t="s">
        <v>2837</v>
      </c>
      <c r="H1161" s="58" t="s">
        <v>2835</v>
      </c>
      <c r="I1161" s="58" t="s">
        <v>2124</v>
      </c>
      <c r="J1161" s="58">
        <v>13.7</v>
      </c>
      <c r="K1161" s="58">
        <f t="shared" ref="K1161:K1163" si="120">J1161</f>
        <v>13.7</v>
      </c>
      <c r="L1161" s="58">
        <v>54</v>
      </c>
      <c r="M1161" s="58">
        <v>3.1</v>
      </c>
    </row>
    <row r="1162" s="58" customFormat="1" ht="41.4" spans="1:13">
      <c r="A1162" s="58" t="s">
        <v>3214</v>
      </c>
      <c r="B1162" s="200">
        <v>1161</v>
      </c>
      <c r="C1162" s="204" t="s">
        <v>16</v>
      </c>
      <c r="D1162" s="58" t="s">
        <v>353</v>
      </c>
      <c r="E1162" s="42" t="s">
        <v>2511</v>
      </c>
      <c r="F1162" s="58" t="s">
        <v>370</v>
      </c>
      <c r="G1162" s="58" t="s">
        <v>3396</v>
      </c>
      <c r="H1162" s="58" t="s">
        <v>2314</v>
      </c>
      <c r="I1162" s="204" t="s">
        <v>22</v>
      </c>
      <c r="J1162" s="237">
        <v>2</v>
      </c>
      <c r="K1162" s="58">
        <f t="shared" si="120"/>
        <v>2</v>
      </c>
      <c r="L1162" s="58">
        <v>18</v>
      </c>
      <c r="M1162" s="58">
        <v>3.1</v>
      </c>
    </row>
    <row r="1163" s="58" customFormat="1" ht="27.6" spans="1:13">
      <c r="A1163" s="58" t="s">
        <v>3214</v>
      </c>
      <c r="B1163" s="200">
        <v>1162</v>
      </c>
      <c r="C1163" s="204" t="s">
        <v>16</v>
      </c>
      <c r="D1163" s="58" t="s">
        <v>353</v>
      </c>
      <c r="E1163" s="42" t="s">
        <v>2511</v>
      </c>
      <c r="F1163" s="58" t="s">
        <v>375</v>
      </c>
      <c r="G1163" s="58" t="s">
        <v>3397</v>
      </c>
      <c r="H1163" s="58" t="s">
        <v>2314</v>
      </c>
      <c r="I1163" s="204" t="s">
        <v>22</v>
      </c>
      <c r="J1163" s="237">
        <v>1</v>
      </c>
      <c r="K1163" s="58">
        <f t="shared" si="120"/>
        <v>1</v>
      </c>
      <c r="L1163" s="58">
        <v>7</v>
      </c>
      <c r="M1163" s="58">
        <v>3.1</v>
      </c>
    </row>
    <row r="1164" s="58" customFormat="1" ht="55.2" spans="1:13">
      <c r="A1164" s="58" t="s">
        <v>3214</v>
      </c>
      <c r="B1164" s="200">
        <v>1163</v>
      </c>
      <c r="C1164" s="204" t="s">
        <v>16</v>
      </c>
      <c r="D1164" s="204" t="s">
        <v>89</v>
      </c>
      <c r="E1164" s="42" t="s">
        <v>2511</v>
      </c>
      <c r="F1164" s="58" t="s">
        <v>114</v>
      </c>
      <c r="G1164" s="58" t="s">
        <v>2834</v>
      </c>
      <c r="H1164" s="58" t="s">
        <v>2835</v>
      </c>
      <c r="I1164" s="42" t="s">
        <v>22</v>
      </c>
      <c r="J1164" s="237">
        <v>4</v>
      </c>
      <c r="K1164" s="217">
        <v>0</v>
      </c>
      <c r="L1164" s="58">
        <v>5</v>
      </c>
      <c r="M1164" s="58">
        <v>3.1</v>
      </c>
    </row>
    <row r="1165" s="58" customFormat="1" ht="41.4" spans="1:13">
      <c r="A1165" s="58" t="s">
        <v>3214</v>
      </c>
      <c r="B1165" s="200">
        <v>1164</v>
      </c>
      <c r="C1165" s="204" t="s">
        <v>16</v>
      </c>
      <c r="D1165" s="58" t="s">
        <v>53</v>
      </c>
      <c r="E1165" s="42" t="s">
        <v>2511</v>
      </c>
      <c r="F1165" s="58" t="s">
        <v>55</v>
      </c>
      <c r="G1165" s="58" t="s">
        <v>3391</v>
      </c>
      <c r="H1165" s="58" t="s">
        <v>2835</v>
      </c>
      <c r="I1165" s="204" t="s">
        <v>22</v>
      </c>
      <c r="J1165" s="237">
        <v>6</v>
      </c>
      <c r="K1165" s="58">
        <f t="shared" ref="K1165:K1170" si="121">J1165</f>
        <v>6</v>
      </c>
      <c r="L1165" s="58">
        <v>2</v>
      </c>
      <c r="M1165" s="58">
        <v>3.1</v>
      </c>
    </row>
    <row r="1166" s="58" customFormat="1" ht="41.4" spans="1:13">
      <c r="A1166" s="58" t="s">
        <v>3214</v>
      </c>
      <c r="B1166" s="200">
        <v>1165</v>
      </c>
      <c r="C1166" s="204" t="s">
        <v>16</v>
      </c>
      <c r="D1166" s="58" t="s">
        <v>53</v>
      </c>
      <c r="E1166" s="42" t="s">
        <v>2511</v>
      </c>
      <c r="F1166" s="58" t="s">
        <v>249</v>
      </c>
      <c r="G1166" s="58" t="s">
        <v>3393</v>
      </c>
      <c r="H1166" s="58" t="s">
        <v>2835</v>
      </c>
      <c r="I1166" s="204" t="s">
        <v>22</v>
      </c>
      <c r="J1166" s="237">
        <v>1</v>
      </c>
      <c r="K1166" s="74">
        <f>(CEILING(J1166*0.2,1))*1</f>
        <v>1</v>
      </c>
      <c r="L1166" s="58">
        <v>0.275</v>
      </c>
      <c r="M1166" s="58">
        <v>3.1</v>
      </c>
    </row>
    <row r="1167" s="58" customFormat="1" ht="41.4" spans="1:13">
      <c r="A1167" s="58" t="s">
        <v>3214</v>
      </c>
      <c r="B1167" s="200">
        <v>1166</v>
      </c>
      <c r="C1167" s="204" t="s">
        <v>16</v>
      </c>
      <c r="D1167" s="58" t="s">
        <v>171</v>
      </c>
      <c r="E1167" s="42" t="s">
        <v>2511</v>
      </c>
      <c r="F1167" s="58" t="s">
        <v>172</v>
      </c>
      <c r="G1167" s="58" t="s">
        <v>2836</v>
      </c>
      <c r="H1167" s="58" t="s">
        <v>2299</v>
      </c>
      <c r="I1167" s="204" t="s">
        <v>22</v>
      </c>
      <c r="J1167" s="237">
        <v>4</v>
      </c>
      <c r="K1167" s="217">
        <v>0</v>
      </c>
      <c r="L1167" s="58">
        <v>0.12</v>
      </c>
      <c r="M1167" s="58">
        <v>3.1</v>
      </c>
    </row>
    <row r="1168" s="58" customFormat="1" ht="41.4" spans="1:13">
      <c r="A1168" s="58" t="s">
        <v>3214</v>
      </c>
      <c r="B1168" s="200">
        <v>1167</v>
      </c>
      <c r="C1168" s="204" t="s">
        <v>16</v>
      </c>
      <c r="D1168" s="58" t="s">
        <v>322</v>
      </c>
      <c r="E1168" s="42" t="s">
        <v>2511</v>
      </c>
      <c r="F1168" s="58" t="s">
        <v>323</v>
      </c>
      <c r="G1168" s="58" t="s">
        <v>2837</v>
      </c>
      <c r="H1168" s="58" t="s">
        <v>2835</v>
      </c>
      <c r="I1168" s="58" t="s">
        <v>2124</v>
      </c>
      <c r="J1168" s="58">
        <v>19.6</v>
      </c>
      <c r="K1168" s="58">
        <f t="shared" si="121"/>
        <v>19.6</v>
      </c>
      <c r="L1168" s="58">
        <v>77</v>
      </c>
      <c r="M1168" s="58">
        <v>3.1</v>
      </c>
    </row>
    <row r="1169" s="58" customFormat="1" ht="41.4" spans="1:13">
      <c r="A1169" s="58" t="s">
        <v>3214</v>
      </c>
      <c r="B1169" s="200">
        <v>1168</v>
      </c>
      <c r="C1169" s="204" t="s">
        <v>16</v>
      </c>
      <c r="D1169" s="58" t="s">
        <v>353</v>
      </c>
      <c r="E1169" s="42" t="s">
        <v>2511</v>
      </c>
      <c r="F1169" s="58" t="s">
        <v>370</v>
      </c>
      <c r="G1169" s="58" t="s">
        <v>3396</v>
      </c>
      <c r="H1169" s="58" t="s">
        <v>2314</v>
      </c>
      <c r="I1169" s="204" t="s">
        <v>22</v>
      </c>
      <c r="J1169" s="237">
        <v>1</v>
      </c>
      <c r="K1169" s="58">
        <f t="shared" si="121"/>
        <v>1</v>
      </c>
      <c r="L1169" s="58">
        <v>9</v>
      </c>
      <c r="M1169" s="58">
        <v>3.1</v>
      </c>
    </row>
    <row r="1170" s="58" customFormat="1" ht="27.6" spans="1:13">
      <c r="A1170" s="58" t="s">
        <v>3214</v>
      </c>
      <c r="B1170" s="200">
        <v>1169</v>
      </c>
      <c r="C1170" s="204" t="s">
        <v>16</v>
      </c>
      <c r="D1170" s="58" t="s">
        <v>353</v>
      </c>
      <c r="E1170" s="42" t="s">
        <v>2511</v>
      </c>
      <c r="F1170" s="58" t="s">
        <v>375</v>
      </c>
      <c r="G1170" s="58" t="s">
        <v>3397</v>
      </c>
      <c r="H1170" s="58" t="s">
        <v>2314</v>
      </c>
      <c r="I1170" s="204" t="s">
        <v>22</v>
      </c>
      <c r="J1170" s="237">
        <v>1</v>
      </c>
      <c r="K1170" s="58">
        <f t="shared" si="121"/>
        <v>1</v>
      </c>
      <c r="L1170" s="58">
        <v>7</v>
      </c>
      <c r="M1170" s="58">
        <v>3.1</v>
      </c>
    </row>
    <row r="1171" s="58" customFormat="1" ht="41.4" spans="1:13">
      <c r="A1171" s="58" t="s">
        <v>3214</v>
      </c>
      <c r="B1171" s="200">
        <v>1170</v>
      </c>
      <c r="C1171" s="204" t="s">
        <v>16</v>
      </c>
      <c r="D1171" s="204" t="s">
        <v>89</v>
      </c>
      <c r="E1171" s="42" t="s">
        <v>2511</v>
      </c>
      <c r="F1171" s="58" t="s">
        <v>90</v>
      </c>
      <c r="G1171" s="58" t="s">
        <v>3285</v>
      </c>
      <c r="H1171" s="58" t="s">
        <v>2166</v>
      </c>
      <c r="I1171" s="42" t="s">
        <v>22</v>
      </c>
      <c r="J1171" s="237">
        <v>1</v>
      </c>
      <c r="K1171" s="217">
        <v>0</v>
      </c>
      <c r="L1171" s="58">
        <v>1</v>
      </c>
      <c r="M1171" s="58">
        <v>3.2</v>
      </c>
    </row>
    <row r="1172" s="58" customFormat="1" ht="41.4" spans="1:13">
      <c r="A1172" s="58" t="s">
        <v>3214</v>
      </c>
      <c r="B1172" s="200">
        <v>1171</v>
      </c>
      <c r="C1172" s="204" t="s">
        <v>16</v>
      </c>
      <c r="D1172" s="204" t="s">
        <v>89</v>
      </c>
      <c r="E1172" s="42" t="s">
        <v>2511</v>
      </c>
      <c r="F1172" s="58" t="s">
        <v>90</v>
      </c>
      <c r="G1172" s="58" t="s">
        <v>2581</v>
      </c>
      <c r="H1172" s="58" t="s">
        <v>2166</v>
      </c>
      <c r="I1172" s="42" t="s">
        <v>22</v>
      </c>
      <c r="J1172" s="237">
        <v>1</v>
      </c>
      <c r="K1172" s="217">
        <v>0</v>
      </c>
      <c r="L1172" s="58">
        <v>1</v>
      </c>
      <c r="M1172" s="58">
        <v>3.2</v>
      </c>
    </row>
    <row r="1173" s="58" customFormat="1" ht="41.4" spans="1:13">
      <c r="A1173" s="58" t="s">
        <v>3214</v>
      </c>
      <c r="B1173" s="200">
        <v>1172</v>
      </c>
      <c r="C1173" s="204" t="s">
        <v>16</v>
      </c>
      <c r="D1173" s="204" t="s">
        <v>89</v>
      </c>
      <c r="E1173" s="42" t="s">
        <v>2511</v>
      </c>
      <c r="F1173" s="58" t="s">
        <v>114</v>
      </c>
      <c r="G1173" s="58" t="s">
        <v>3283</v>
      </c>
      <c r="H1173" s="58" t="s">
        <v>2166</v>
      </c>
      <c r="I1173" s="42" t="s">
        <v>22</v>
      </c>
      <c r="J1173" s="237">
        <v>1</v>
      </c>
      <c r="K1173" s="217">
        <v>0</v>
      </c>
      <c r="L1173" s="58">
        <v>1</v>
      </c>
      <c r="M1173" s="58">
        <v>3.2</v>
      </c>
    </row>
    <row r="1174" s="58" customFormat="1" ht="41.4" spans="1:13">
      <c r="A1174" s="58" t="s">
        <v>3214</v>
      </c>
      <c r="B1174" s="200">
        <v>1173</v>
      </c>
      <c r="C1174" s="204" t="s">
        <v>16</v>
      </c>
      <c r="D1174" s="204" t="s">
        <v>89</v>
      </c>
      <c r="E1174" s="42" t="s">
        <v>2511</v>
      </c>
      <c r="F1174" s="58" t="s">
        <v>114</v>
      </c>
      <c r="G1174" s="58" t="s">
        <v>2569</v>
      </c>
      <c r="H1174" s="58" t="s">
        <v>2166</v>
      </c>
      <c r="I1174" s="42" t="s">
        <v>22</v>
      </c>
      <c r="J1174" s="237">
        <v>1</v>
      </c>
      <c r="K1174" s="217">
        <v>0</v>
      </c>
      <c r="L1174" s="58">
        <v>1</v>
      </c>
      <c r="M1174" s="58">
        <v>3.2</v>
      </c>
    </row>
    <row r="1175" s="58" customFormat="1" ht="41.4" spans="1:13">
      <c r="A1175" s="58" t="s">
        <v>3214</v>
      </c>
      <c r="B1175" s="200">
        <v>1174</v>
      </c>
      <c r="C1175" s="204" t="s">
        <v>16</v>
      </c>
      <c r="D1175" s="204" t="s">
        <v>89</v>
      </c>
      <c r="E1175" s="42" t="s">
        <v>2511</v>
      </c>
      <c r="F1175" s="58" t="s">
        <v>114</v>
      </c>
      <c r="G1175" s="58" t="s">
        <v>2565</v>
      </c>
      <c r="H1175" s="58" t="s">
        <v>2166</v>
      </c>
      <c r="I1175" s="42" t="s">
        <v>22</v>
      </c>
      <c r="J1175" s="237">
        <v>8</v>
      </c>
      <c r="K1175" s="217">
        <v>0</v>
      </c>
      <c r="L1175" s="58">
        <v>22</v>
      </c>
      <c r="M1175" s="58">
        <v>3.2</v>
      </c>
    </row>
    <row r="1176" s="58" customFormat="1" ht="41.4" spans="1:13">
      <c r="A1176" s="58" t="s">
        <v>3214</v>
      </c>
      <c r="B1176" s="200">
        <v>1175</v>
      </c>
      <c r="C1176" s="204" t="s">
        <v>16</v>
      </c>
      <c r="D1176" s="204" t="s">
        <v>89</v>
      </c>
      <c r="E1176" s="42" t="s">
        <v>2511</v>
      </c>
      <c r="F1176" s="58" t="s">
        <v>114</v>
      </c>
      <c r="G1176" s="58" t="s">
        <v>3403</v>
      </c>
      <c r="H1176" s="58" t="s">
        <v>2166</v>
      </c>
      <c r="I1176" s="42" t="s">
        <v>22</v>
      </c>
      <c r="J1176" s="237">
        <v>3</v>
      </c>
      <c r="K1176" s="217">
        <v>0</v>
      </c>
      <c r="L1176" s="58">
        <v>32</v>
      </c>
      <c r="M1176" s="58">
        <v>3.2</v>
      </c>
    </row>
    <row r="1177" s="58" customFormat="1" ht="41.4" spans="1:13">
      <c r="A1177" s="58" t="s">
        <v>3214</v>
      </c>
      <c r="B1177" s="200">
        <v>1176</v>
      </c>
      <c r="C1177" s="204" t="s">
        <v>16</v>
      </c>
      <c r="D1177" s="58" t="s">
        <v>53</v>
      </c>
      <c r="E1177" s="42" t="s">
        <v>2511</v>
      </c>
      <c r="F1177" s="58" t="s">
        <v>55</v>
      </c>
      <c r="G1177" s="58" t="s">
        <v>2566</v>
      </c>
      <c r="H1177" s="58" t="s">
        <v>2158</v>
      </c>
      <c r="I1177" s="204" t="s">
        <v>22</v>
      </c>
      <c r="J1177" s="237">
        <v>6</v>
      </c>
      <c r="K1177" s="58">
        <f t="shared" ref="K1177:K1182" si="122">J1177</f>
        <v>6</v>
      </c>
      <c r="L1177" s="58">
        <v>6</v>
      </c>
      <c r="M1177" s="58">
        <v>3.2</v>
      </c>
    </row>
    <row r="1178" s="58" customFormat="1" ht="41.4" spans="1:13">
      <c r="A1178" s="58" t="s">
        <v>3214</v>
      </c>
      <c r="B1178" s="200">
        <v>1177</v>
      </c>
      <c r="C1178" s="204" t="s">
        <v>16</v>
      </c>
      <c r="D1178" s="58" t="s">
        <v>53</v>
      </c>
      <c r="E1178" s="42" t="s">
        <v>2511</v>
      </c>
      <c r="F1178" s="58" t="s">
        <v>55</v>
      </c>
      <c r="G1178" s="58" t="s">
        <v>3286</v>
      </c>
      <c r="H1178" s="58" t="s">
        <v>2158</v>
      </c>
      <c r="I1178" s="204" t="s">
        <v>22</v>
      </c>
      <c r="J1178" s="237">
        <v>1</v>
      </c>
      <c r="K1178" s="58">
        <f t="shared" si="122"/>
        <v>1</v>
      </c>
      <c r="L1178" s="58">
        <v>0.25</v>
      </c>
      <c r="M1178" s="58">
        <v>3.2</v>
      </c>
    </row>
    <row r="1179" s="58" customFormat="1" ht="41.4" spans="1:13">
      <c r="A1179" s="58" t="s">
        <v>3214</v>
      </c>
      <c r="B1179" s="200">
        <v>1178</v>
      </c>
      <c r="C1179" s="204" t="s">
        <v>16</v>
      </c>
      <c r="D1179" s="58" t="s">
        <v>53</v>
      </c>
      <c r="E1179" s="42" t="s">
        <v>2511</v>
      </c>
      <c r="F1179" s="58" t="s">
        <v>249</v>
      </c>
      <c r="G1179" s="58" t="s">
        <v>2658</v>
      </c>
      <c r="H1179" s="58" t="s">
        <v>2158</v>
      </c>
      <c r="I1179" s="204" t="s">
        <v>22</v>
      </c>
      <c r="J1179" s="237">
        <v>1</v>
      </c>
      <c r="K1179" s="74">
        <f>(CEILING(J1179*0.2,1))*1</f>
        <v>1</v>
      </c>
      <c r="L1179" s="58">
        <v>1</v>
      </c>
      <c r="M1179" s="58">
        <v>3.2</v>
      </c>
    </row>
    <row r="1180" s="58" customFormat="1" ht="41.4" spans="1:13">
      <c r="A1180" s="58" t="s">
        <v>3214</v>
      </c>
      <c r="B1180" s="200">
        <v>1179</v>
      </c>
      <c r="C1180" s="204" t="s">
        <v>16</v>
      </c>
      <c r="D1180" s="58" t="s">
        <v>53</v>
      </c>
      <c r="E1180" s="42" t="s">
        <v>2511</v>
      </c>
      <c r="F1180" s="58" t="s">
        <v>249</v>
      </c>
      <c r="G1180" s="58" t="s">
        <v>3404</v>
      </c>
      <c r="H1180" s="58" t="s">
        <v>2158</v>
      </c>
      <c r="I1180" s="204" t="s">
        <v>22</v>
      </c>
      <c r="J1180" s="237">
        <v>1</v>
      </c>
      <c r="K1180" s="74">
        <f>(CEILING(J1180*0.2,1))*1</f>
        <v>1</v>
      </c>
      <c r="L1180" s="58">
        <v>6</v>
      </c>
      <c r="M1180" s="58">
        <v>3.2</v>
      </c>
    </row>
    <row r="1181" s="58" customFormat="1" ht="41.4" spans="1:13">
      <c r="A1181" s="58" t="s">
        <v>3214</v>
      </c>
      <c r="B1181" s="200">
        <v>1180</v>
      </c>
      <c r="C1181" s="204" t="s">
        <v>16</v>
      </c>
      <c r="D1181" s="58" t="s">
        <v>53</v>
      </c>
      <c r="E1181" s="42" t="s">
        <v>2511</v>
      </c>
      <c r="F1181" s="58" t="s">
        <v>304</v>
      </c>
      <c r="G1181" s="58" t="s">
        <v>2570</v>
      </c>
      <c r="H1181" s="58" t="s">
        <v>2158</v>
      </c>
      <c r="I1181" s="204" t="s">
        <v>22</v>
      </c>
      <c r="J1181" s="237">
        <v>1</v>
      </c>
      <c r="K1181" s="58">
        <f t="shared" si="122"/>
        <v>1</v>
      </c>
      <c r="L1181" s="58">
        <v>2</v>
      </c>
      <c r="M1181" s="58">
        <v>3.2</v>
      </c>
    </row>
    <row r="1182" s="58" customFormat="1" ht="41.4" spans="1:13">
      <c r="A1182" s="58" t="s">
        <v>3214</v>
      </c>
      <c r="B1182" s="200">
        <v>1181</v>
      </c>
      <c r="C1182" s="204" t="s">
        <v>16</v>
      </c>
      <c r="D1182" s="58" t="s">
        <v>53</v>
      </c>
      <c r="E1182" s="42" t="s">
        <v>2511</v>
      </c>
      <c r="F1182" s="58" t="s">
        <v>304</v>
      </c>
      <c r="G1182" s="58" t="s">
        <v>2571</v>
      </c>
      <c r="H1182" s="58" t="s">
        <v>2158</v>
      </c>
      <c r="I1182" s="204" t="s">
        <v>22</v>
      </c>
      <c r="J1182" s="237">
        <v>1</v>
      </c>
      <c r="K1182" s="58">
        <f t="shared" si="122"/>
        <v>1</v>
      </c>
      <c r="L1182" s="58">
        <v>2</v>
      </c>
      <c r="M1182" s="58">
        <v>3.2</v>
      </c>
    </row>
    <row r="1183" s="58" customFormat="1" ht="69" spans="1:13">
      <c r="A1183" s="58" t="s">
        <v>3214</v>
      </c>
      <c r="B1183" s="200">
        <v>1182</v>
      </c>
      <c r="C1183" s="204" t="s">
        <v>16</v>
      </c>
      <c r="D1183" s="58" t="s">
        <v>171</v>
      </c>
      <c r="E1183" s="42" t="s">
        <v>2511</v>
      </c>
      <c r="F1183" s="58" t="s">
        <v>172</v>
      </c>
      <c r="G1183" s="58" t="s">
        <v>3289</v>
      </c>
      <c r="H1183" s="58" t="s">
        <v>3256</v>
      </c>
      <c r="I1183" s="204" t="s">
        <v>22</v>
      </c>
      <c r="J1183" s="237">
        <v>2</v>
      </c>
      <c r="K1183" s="217">
        <v>0</v>
      </c>
      <c r="L1183" s="58">
        <v>0.08</v>
      </c>
      <c r="M1183" s="58">
        <v>3.1</v>
      </c>
    </row>
    <row r="1184" s="58" customFormat="1" ht="69" spans="1:13">
      <c r="A1184" s="58" t="s">
        <v>3214</v>
      </c>
      <c r="B1184" s="200">
        <v>1183</v>
      </c>
      <c r="C1184" s="204" t="s">
        <v>16</v>
      </c>
      <c r="D1184" s="58" t="s">
        <v>171</v>
      </c>
      <c r="E1184" s="42" t="s">
        <v>2511</v>
      </c>
      <c r="F1184" s="58" t="s">
        <v>172</v>
      </c>
      <c r="G1184" s="58" t="s">
        <v>2572</v>
      </c>
      <c r="H1184" s="58" t="s">
        <v>3256</v>
      </c>
      <c r="I1184" s="204" t="s">
        <v>22</v>
      </c>
      <c r="J1184" s="237">
        <v>2</v>
      </c>
      <c r="K1184" s="217">
        <v>0</v>
      </c>
      <c r="L1184" s="58">
        <v>0.1</v>
      </c>
      <c r="M1184" s="58">
        <v>3.1</v>
      </c>
    </row>
    <row r="1185" s="58" customFormat="1" ht="69" spans="1:13">
      <c r="A1185" s="58" t="s">
        <v>3214</v>
      </c>
      <c r="B1185" s="200">
        <v>1184</v>
      </c>
      <c r="C1185" s="204" t="s">
        <v>16</v>
      </c>
      <c r="D1185" s="58" t="s">
        <v>171</v>
      </c>
      <c r="E1185" s="42" t="s">
        <v>2511</v>
      </c>
      <c r="F1185" s="58" t="s">
        <v>172</v>
      </c>
      <c r="G1185" s="58" t="s">
        <v>2567</v>
      </c>
      <c r="H1185" s="58" t="s">
        <v>3256</v>
      </c>
      <c r="I1185" s="204" t="s">
        <v>22</v>
      </c>
      <c r="J1185" s="237">
        <v>7</v>
      </c>
      <c r="K1185" s="217">
        <v>0</v>
      </c>
      <c r="L1185" s="58">
        <v>1</v>
      </c>
      <c r="M1185" s="58">
        <v>3.1</v>
      </c>
    </row>
    <row r="1186" s="58" customFormat="1" ht="69" spans="1:13">
      <c r="A1186" s="58" t="s">
        <v>3214</v>
      </c>
      <c r="B1186" s="200">
        <v>1185</v>
      </c>
      <c r="C1186" s="204" t="s">
        <v>16</v>
      </c>
      <c r="D1186" s="58" t="s">
        <v>171</v>
      </c>
      <c r="E1186" s="42" t="s">
        <v>2511</v>
      </c>
      <c r="F1186" s="58" t="s">
        <v>172</v>
      </c>
      <c r="G1186" s="58" t="s">
        <v>3405</v>
      </c>
      <c r="H1186" s="58" t="s">
        <v>3256</v>
      </c>
      <c r="I1186" s="204" t="s">
        <v>22</v>
      </c>
      <c r="J1186" s="237">
        <v>2</v>
      </c>
      <c r="K1186" s="217">
        <v>0</v>
      </c>
      <c r="L1186" s="58">
        <v>1</v>
      </c>
      <c r="M1186" s="58">
        <v>3.1</v>
      </c>
    </row>
    <row r="1187" s="58" customFormat="1" ht="41.4" spans="1:13">
      <c r="A1187" s="58" t="s">
        <v>3214</v>
      </c>
      <c r="B1187" s="200">
        <v>1186</v>
      </c>
      <c r="C1187" s="204" t="s">
        <v>16</v>
      </c>
      <c r="D1187" s="58" t="s">
        <v>53</v>
      </c>
      <c r="E1187" s="42" t="s">
        <v>2511</v>
      </c>
      <c r="F1187" s="58" t="s">
        <v>236</v>
      </c>
      <c r="G1187" s="58" t="s">
        <v>3406</v>
      </c>
      <c r="H1187" s="58" t="s">
        <v>2166</v>
      </c>
      <c r="I1187" s="204" t="s">
        <v>22</v>
      </c>
      <c r="J1187" s="237">
        <v>1</v>
      </c>
      <c r="K1187" s="58">
        <f t="shared" ref="K1187:K1193" si="123">J1187</f>
        <v>1</v>
      </c>
      <c r="L1187" s="58">
        <v>1</v>
      </c>
      <c r="M1187" s="58">
        <v>3.2</v>
      </c>
    </row>
    <row r="1188" s="58" customFormat="1" ht="41.4" spans="1:13">
      <c r="A1188" s="58" t="s">
        <v>3214</v>
      </c>
      <c r="B1188" s="200">
        <v>1187</v>
      </c>
      <c r="C1188" s="204" t="s">
        <v>16</v>
      </c>
      <c r="D1188" s="58" t="s">
        <v>322</v>
      </c>
      <c r="E1188" s="42" t="s">
        <v>2511</v>
      </c>
      <c r="F1188" s="58" t="s">
        <v>323</v>
      </c>
      <c r="G1188" s="58" t="s">
        <v>2568</v>
      </c>
      <c r="H1188" s="58" t="s">
        <v>2162</v>
      </c>
      <c r="I1188" s="58" t="s">
        <v>2124</v>
      </c>
      <c r="J1188" s="58">
        <v>4.8</v>
      </c>
      <c r="K1188" s="58">
        <f t="shared" si="123"/>
        <v>4.8</v>
      </c>
      <c r="L1188" s="58">
        <v>36</v>
      </c>
      <c r="M1188" s="58">
        <v>3.2</v>
      </c>
    </row>
    <row r="1189" s="58" customFormat="1" ht="41.4" spans="1:13">
      <c r="A1189" s="58" t="s">
        <v>3214</v>
      </c>
      <c r="B1189" s="200">
        <v>1188</v>
      </c>
      <c r="C1189" s="204" t="s">
        <v>16</v>
      </c>
      <c r="D1189" s="58" t="s">
        <v>322</v>
      </c>
      <c r="E1189" s="42" t="s">
        <v>2511</v>
      </c>
      <c r="F1189" s="58" t="s">
        <v>323</v>
      </c>
      <c r="G1189" s="58" t="s">
        <v>2668</v>
      </c>
      <c r="H1189" s="58" t="s">
        <v>2162</v>
      </c>
      <c r="I1189" s="58" t="s">
        <v>2124</v>
      </c>
      <c r="J1189" s="58">
        <v>0.3</v>
      </c>
      <c r="K1189" s="58">
        <f>(CEILING(J1189*0.1,1))*1</f>
        <v>1</v>
      </c>
      <c r="L1189" s="58">
        <v>8</v>
      </c>
      <c r="M1189" s="58">
        <v>3.2</v>
      </c>
    </row>
    <row r="1190" s="58" customFormat="1" ht="69" spans="1:13">
      <c r="A1190" s="58" t="s">
        <v>3214</v>
      </c>
      <c r="B1190" s="200">
        <v>1189</v>
      </c>
      <c r="C1190" s="204" t="s">
        <v>16</v>
      </c>
      <c r="D1190" s="58" t="s">
        <v>353</v>
      </c>
      <c r="E1190" s="42" t="s">
        <v>2511</v>
      </c>
      <c r="F1190" s="58" t="s">
        <v>370</v>
      </c>
      <c r="G1190" s="58" t="s">
        <v>3291</v>
      </c>
      <c r="H1190" s="58" t="s">
        <v>2574</v>
      </c>
      <c r="I1190" s="204" t="s">
        <v>22</v>
      </c>
      <c r="J1190" s="237">
        <v>1</v>
      </c>
      <c r="K1190" s="58">
        <f t="shared" si="123"/>
        <v>1</v>
      </c>
      <c r="L1190" s="58">
        <v>2</v>
      </c>
      <c r="M1190" s="58">
        <v>3.2</v>
      </c>
    </row>
    <row r="1191" s="58" customFormat="1" ht="69" spans="1:13">
      <c r="A1191" s="58" t="s">
        <v>3214</v>
      </c>
      <c r="B1191" s="200">
        <v>1190</v>
      </c>
      <c r="C1191" s="204" t="s">
        <v>16</v>
      </c>
      <c r="D1191" s="58" t="s">
        <v>353</v>
      </c>
      <c r="E1191" s="42" t="s">
        <v>2511</v>
      </c>
      <c r="F1191" s="58" t="s">
        <v>370</v>
      </c>
      <c r="G1191" s="58" t="s">
        <v>2573</v>
      </c>
      <c r="H1191" s="58" t="s">
        <v>2574</v>
      </c>
      <c r="I1191" s="204" t="s">
        <v>22</v>
      </c>
      <c r="J1191" s="237">
        <v>1</v>
      </c>
      <c r="K1191" s="58">
        <f t="shared" si="123"/>
        <v>1</v>
      </c>
      <c r="L1191" s="58">
        <v>3</v>
      </c>
      <c r="M1191" s="58">
        <v>3.2</v>
      </c>
    </row>
    <row r="1192" s="58" customFormat="1" ht="69" spans="1:13">
      <c r="A1192" s="58" t="s">
        <v>3214</v>
      </c>
      <c r="B1192" s="200">
        <v>1191</v>
      </c>
      <c r="C1192" s="204" t="s">
        <v>16</v>
      </c>
      <c r="D1192" s="58" t="s">
        <v>353</v>
      </c>
      <c r="E1192" s="42" t="s">
        <v>2511</v>
      </c>
      <c r="F1192" s="58" t="s">
        <v>370</v>
      </c>
      <c r="G1192" s="58" t="s">
        <v>2575</v>
      </c>
      <c r="H1192" s="58" t="s">
        <v>2574</v>
      </c>
      <c r="I1192" s="204" t="s">
        <v>22</v>
      </c>
      <c r="J1192" s="237">
        <v>2</v>
      </c>
      <c r="K1192" s="58">
        <f t="shared" si="123"/>
        <v>2</v>
      </c>
      <c r="L1192" s="58">
        <v>17</v>
      </c>
      <c r="M1192" s="58">
        <v>3.2</v>
      </c>
    </row>
    <row r="1193" s="58" customFormat="1" ht="69" spans="1:13">
      <c r="A1193" s="58" t="s">
        <v>3214</v>
      </c>
      <c r="B1193" s="200">
        <v>1192</v>
      </c>
      <c r="C1193" s="204" t="s">
        <v>16</v>
      </c>
      <c r="D1193" s="58" t="s">
        <v>353</v>
      </c>
      <c r="E1193" s="42" t="s">
        <v>2511</v>
      </c>
      <c r="F1193" s="58" t="s">
        <v>375</v>
      </c>
      <c r="G1193" s="58" t="s">
        <v>2585</v>
      </c>
      <c r="H1193" s="58" t="s">
        <v>482</v>
      </c>
      <c r="I1193" s="204" t="s">
        <v>22</v>
      </c>
      <c r="J1193" s="237">
        <v>1</v>
      </c>
      <c r="K1193" s="58">
        <f t="shared" si="123"/>
        <v>1</v>
      </c>
      <c r="L1193" s="58">
        <v>15</v>
      </c>
      <c r="M1193" s="58">
        <v>3.2</v>
      </c>
    </row>
    <row r="1194" s="58" customFormat="1" ht="41.4" spans="1:13">
      <c r="A1194" s="58" t="s">
        <v>3214</v>
      </c>
      <c r="B1194" s="200">
        <v>1193</v>
      </c>
      <c r="C1194" s="204" t="s">
        <v>16</v>
      </c>
      <c r="D1194" s="58" t="s">
        <v>53</v>
      </c>
      <c r="E1194" s="42" t="s">
        <v>2511</v>
      </c>
      <c r="F1194" s="58" t="s">
        <v>289</v>
      </c>
      <c r="G1194" s="58" t="s">
        <v>3407</v>
      </c>
      <c r="H1194" s="58" t="s">
        <v>2580</v>
      </c>
      <c r="I1194" s="204" t="s">
        <v>22</v>
      </c>
      <c r="J1194" s="237">
        <v>1</v>
      </c>
      <c r="K1194" s="74">
        <f>(CEILING(J1194*0.2,1))*1</f>
        <v>1</v>
      </c>
      <c r="L1194" s="58">
        <v>1</v>
      </c>
      <c r="M1194" s="58">
        <v>3.2</v>
      </c>
    </row>
    <row r="1195" s="58" customFormat="1" ht="41.4" spans="1:13">
      <c r="A1195" s="58" t="s">
        <v>3214</v>
      </c>
      <c r="B1195" s="200">
        <v>1194</v>
      </c>
      <c r="C1195" s="204" t="s">
        <v>16</v>
      </c>
      <c r="D1195" s="204" t="s">
        <v>89</v>
      </c>
      <c r="E1195" s="42" t="s">
        <v>2511</v>
      </c>
      <c r="F1195" s="58" t="s">
        <v>114</v>
      </c>
      <c r="G1195" s="58" t="s">
        <v>2838</v>
      </c>
      <c r="H1195" s="58" t="s">
        <v>2166</v>
      </c>
      <c r="I1195" s="42" t="s">
        <v>22</v>
      </c>
      <c r="J1195" s="237">
        <v>8</v>
      </c>
      <c r="K1195" s="217">
        <v>0</v>
      </c>
      <c r="L1195" s="58">
        <v>42</v>
      </c>
      <c r="M1195" s="58">
        <v>3.2</v>
      </c>
    </row>
    <row r="1196" s="58" customFormat="1" ht="41.4" spans="1:13">
      <c r="A1196" s="58" t="s">
        <v>3214</v>
      </c>
      <c r="B1196" s="200">
        <v>1195</v>
      </c>
      <c r="C1196" s="204" t="s">
        <v>16</v>
      </c>
      <c r="D1196" s="204" t="s">
        <v>89</v>
      </c>
      <c r="E1196" s="42" t="s">
        <v>2511</v>
      </c>
      <c r="F1196" s="58" t="s">
        <v>90</v>
      </c>
      <c r="G1196" s="58" t="s">
        <v>3285</v>
      </c>
      <c r="H1196" s="58" t="s">
        <v>2166</v>
      </c>
      <c r="I1196" s="42" t="s">
        <v>22</v>
      </c>
      <c r="J1196" s="237">
        <v>1</v>
      </c>
      <c r="K1196" s="217">
        <v>0</v>
      </c>
      <c r="L1196" s="58">
        <v>1</v>
      </c>
      <c r="M1196" s="58">
        <v>3.2</v>
      </c>
    </row>
    <row r="1197" s="58" customFormat="1" ht="41.4" spans="1:13">
      <c r="A1197" s="58" t="s">
        <v>3214</v>
      </c>
      <c r="B1197" s="200">
        <v>1196</v>
      </c>
      <c r="C1197" s="204" t="s">
        <v>16</v>
      </c>
      <c r="D1197" s="204" t="s">
        <v>89</v>
      </c>
      <c r="E1197" s="42" t="s">
        <v>2511</v>
      </c>
      <c r="F1197" s="58" t="s">
        <v>90</v>
      </c>
      <c r="G1197" s="58" t="s">
        <v>2581</v>
      </c>
      <c r="H1197" s="58" t="s">
        <v>2166</v>
      </c>
      <c r="I1197" s="42" t="s">
        <v>22</v>
      </c>
      <c r="J1197" s="237">
        <v>1</v>
      </c>
      <c r="K1197" s="217">
        <v>0</v>
      </c>
      <c r="L1197" s="58">
        <v>1</v>
      </c>
      <c r="M1197" s="58">
        <v>3.2</v>
      </c>
    </row>
    <row r="1198" s="58" customFormat="1" ht="41.4" spans="1:13">
      <c r="A1198" s="58" t="s">
        <v>3214</v>
      </c>
      <c r="B1198" s="200">
        <v>1197</v>
      </c>
      <c r="C1198" s="204" t="s">
        <v>16</v>
      </c>
      <c r="D1198" s="204" t="s">
        <v>89</v>
      </c>
      <c r="E1198" s="42" t="s">
        <v>2511</v>
      </c>
      <c r="F1198" s="58" t="s">
        <v>114</v>
      </c>
      <c r="G1198" s="58" t="s">
        <v>3283</v>
      </c>
      <c r="H1198" s="58" t="s">
        <v>2166</v>
      </c>
      <c r="I1198" s="42" t="s">
        <v>22</v>
      </c>
      <c r="J1198" s="237">
        <v>1</v>
      </c>
      <c r="K1198" s="217">
        <v>0</v>
      </c>
      <c r="L1198" s="58">
        <v>1</v>
      </c>
      <c r="M1198" s="58">
        <v>3.2</v>
      </c>
    </row>
    <row r="1199" s="58" customFormat="1" ht="41.4" spans="1:13">
      <c r="A1199" s="58" t="s">
        <v>3214</v>
      </c>
      <c r="B1199" s="200">
        <v>1198</v>
      </c>
      <c r="C1199" s="204" t="s">
        <v>16</v>
      </c>
      <c r="D1199" s="204" t="s">
        <v>89</v>
      </c>
      <c r="E1199" s="42" t="s">
        <v>2511</v>
      </c>
      <c r="F1199" s="58" t="s">
        <v>114</v>
      </c>
      <c r="G1199" s="58" t="s">
        <v>2569</v>
      </c>
      <c r="H1199" s="58" t="s">
        <v>2166</v>
      </c>
      <c r="I1199" s="42" t="s">
        <v>22</v>
      </c>
      <c r="J1199" s="237">
        <v>1</v>
      </c>
      <c r="K1199" s="217">
        <v>0</v>
      </c>
      <c r="L1199" s="58">
        <v>1</v>
      </c>
      <c r="M1199" s="58">
        <v>3.2</v>
      </c>
    </row>
    <row r="1200" s="58" customFormat="1" ht="41.4" spans="1:13">
      <c r="A1200" s="58" t="s">
        <v>3214</v>
      </c>
      <c r="B1200" s="200">
        <v>1199</v>
      </c>
      <c r="C1200" s="204" t="s">
        <v>16</v>
      </c>
      <c r="D1200" s="204" t="s">
        <v>89</v>
      </c>
      <c r="E1200" s="42" t="s">
        <v>2511</v>
      </c>
      <c r="F1200" s="58" t="s">
        <v>114</v>
      </c>
      <c r="G1200" s="58" t="s">
        <v>2565</v>
      </c>
      <c r="H1200" s="58" t="s">
        <v>2166</v>
      </c>
      <c r="I1200" s="42" t="s">
        <v>22</v>
      </c>
      <c r="J1200" s="237">
        <v>2</v>
      </c>
      <c r="K1200" s="217">
        <v>0</v>
      </c>
      <c r="L1200" s="58">
        <v>5</v>
      </c>
      <c r="M1200" s="58">
        <v>3.2</v>
      </c>
    </row>
    <row r="1201" s="58" customFormat="1" ht="41.4" spans="1:13">
      <c r="A1201" s="58" t="s">
        <v>3214</v>
      </c>
      <c r="B1201" s="200">
        <v>1200</v>
      </c>
      <c r="C1201" s="204" t="s">
        <v>16</v>
      </c>
      <c r="D1201" s="58" t="s">
        <v>53</v>
      </c>
      <c r="E1201" s="42" t="s">
        <v>2511</v>
      </c>
      <c r="F1201" s="58" t="s">
        <v>55</v>
      </c>
      <c r="G1201" s="58" t="s">
        <v>2646</v>
      </c>
      <c r="H1201" s="58" t="s">
        <v>2158</v>
      </c>
      <c r="I1201" s="204" t="s">
        <v>22</v>
      </c>
      <c r="J1201" s="237">
        <v>9</v>
      </c>
      <c r="K1201" s="74">
        <f t="shared" ref="K1201:K1206" si="124">(CEILING(J1201*0.2,1))*1</f>
        <v>2</v>
      </c>
      <c r="L1201" s="58">
        <v>25</v>
      </c>
      <c r="M1201" s="58">
        <v>3.2</v>
      </c>
    </row>
    <row r="1202" s="58" customFormat="1" ht="41.4" spans="1:13">
      <c r="A1202" s="58" t="s">
        <v>3214</v>
      </c>
      <c r="B1202" s="200">
        <v>1201</v>
      </c>
      <c r="C1202" s="204" t="s">
        <v>16</v>
      </c>
      <c r="D1202" s="58" t="s">
        <v>53</v>
      </c>
      <c r="E1202" s="42" t="s">
        <v>2511</v>
      </c>
      <c r="F1202" s="58" t="s">
        <v>55</v>
      </c>
      <c r="G1202" s="58" t="s">
        <v>2647</v>
      </c>
      <c r="H1202" s="58" t="s">
        <v>2158</v>
      </c>
      <c r="I1202" s="204" t="s">
        <v>22</v>
      </c>
      <c r="J1202" s="237">
        <v>1</v>
      </c>
      <c r="K1202" s="58">
        <f>J1202</f>
        <v>1</v>
      </c>
      <c r="L1202" s="58">
        <v>0.3</v>
      </c>
      <c r="M1202" s="58">
        <v>3.2</v>
      </c>
    </row>
    <row r="1203" s="58" customFormat="1" ht="41.4" spans="1:13">
      <c r="A1203" s="58" t="s">
        <v>3214</v>
      </c>
      <c r="B1203" s="200">
        <v>1202</v>
      </c>
      <c r="C1203" s="204" t="s">
        <v>16</v>
      </c>
      <c r="D1203" s="58" t="s">
        <v>53</v>
      </c>
      <c r="E1203" s="42" t="s">
        <v>2511</v>
      </c>
      <c r="F1203" s="58" t="s">
        <v>55</v>
      </c>
      <c r="G1203" s="58" t="s">
        <v>3286</v>
      </c>
      <c r="H1203" s="58" t="s">
        <v>2158</v>
      </c>
      <c r="I1203" s="204" t="s">
        <v>22</v>
      </c>
      <c r="J1203" s="237">
        <v>1</v>
      </c>
      <c r="K1203" s="58">
        <f>J1203</f>
        <v>1</v>
      </c>
      <c r="L1203" s="58">
        <v>0.25</v>
      </c>
      <c r="M1203" s="58">
        <v>3.2</v>
      </c>
    </row>
    <row r="1204" s="58" customFormat="1" ht="41.4" spans="1:13">
      <c r="A1204" s="58" t="s">
        <v>3214</v>
      </c>
      <c r="B1204" s="200">
        <v>1203</v>
      </c>
      <c r="C1204" s="204" t="s">
        <v>16</v>
      </c>
      <c r="D1204" s="58" t="s">
        <v>53</v>
      </c>
      <c r="E1204" s="42" t="s">
        <v>2511</v>
      </c>
      <c r="F1204" s="58" t="s">
        <v>249</v>
      </c>
      <c r="G1204" s="58" t="s">
        <v>2658</v>
      </c>
      <c r="H1204" s="58" t="s">
        <v>2158</v>
      </c>
      <c r="I1204" s="204" t="s">
        <v>22</v>
      </c>
      <c r="J1204" s="237">
        <v>1</v>
      </c>
      <c r="K1204" s="74">
        <f t="shared" si="124"/>
        <v>1</v>
      </c>
      <c r="L1204" s="58">
        <v>1</v>
      </c>
      <c r="M1204" s="58">
        <v>3.2</v>
      </c>
    </row>
    <row r="1205" s="58" customFormat="1" ht="41.4" spans="1:13">
      <c r="A1205" s="58" t="s">
        <v>3214</v>
      </c>
      <c r="B1205" s="200">
        <v>1204</v>
      </c>
      <c r="C1205" s="204" t="s">
        <v>16</v>
      </c>
      <c r="D1205" s="58" t="s">
        <v>53</v>
      </c>
      <c r="E1205" s="42" t="s">
        <v>2511</v>
      </c>
      <c r="F1205" s="58" t="s">
        <v>304</v>
      </c>
      <c r="G1205" s="58" t="s">
        <v>3408</v>
      </c>
      <c r="H1205" s="58" t="s">
        <v>2158</v>
      </c>
      <c r="I1205" s="204" t="s">
        <v>22</v>
      </c>
      <c r="J1205" s="237">
        <v>2</v>
      </c>
      <c r="K1205" s="74">
        <f t="shared" si="124"/>
        <v>1</v>
      </c>
      <c r="L1205" s="58">
        <v>9</v>
      </c>
      <c r="M1205" s="58">
        <v>3.2</v>
      </c>
    </row>
    <row r="1206" s="58" customFormat="1" ht="55.2" spans="1:13">
      <c r="A1206" s="58" t="s">
        <v>3214</v>
      </c>
      <c r="B1206" s="200">
        <v>1205</v>
      </c>
      <c r="C1206" s="204" t="s">
        <v>16</v>
      </c>
      <c r="D1206" s="58" t="s">
        <v>53</v>
      </c>
      <c r="E1206" s="42" t="s">
        <v>2511</v>
      </c>
      <c r="F1206" s="58" t="s">
        <v>55</v>
      </c>
      <c r="G1206" s="58" t="s">
        <v>3409</v>
      </c>
      <c r="H1206" s="58" t="s">
        <v>2158</v>
      </c>
      <c r="I1206" s="204" t="s">
        <v>22</v>
      </c>
      <c r="J1206" s="237">
        <v>1</v>
      </c>
      <c r="K1206" s="74">
        <f t="shared" si="124"/>
        <v>1</v>
      </c>
      <c r="L1206" s="58">
        <v>1</v>
      </c>
      <c r="M1206" s="58">
        <v>3.2</v>
      </c>
    </row>
    <row r="1207" s="58" customFormat="1" ht="69" spans="1:13">
      <c r="A1207" s="58" t="s">
        <v>3214</v>
      </c>
      <c r="B1207" s="200">
        <v>1206</v>
      </c>
      <c r="C1207" s="204" t="s">
        <v>16</v>
      </c>
      <c r="D1207" s="58" t="s">
        <v>171</v>
      </c>
      <c r="E1207" s="42" t="s">
        <v>2511</v>
      </c>
      <c r="F1207" s="58" t="s">
        <v>172</v>
      </c>
      <c r="G1207" s="58" t="s">
        <v>3289</v>
      </c>
      <c r="H1207" s="58" t="s">
        <v>3256</v>
      </c>
      <c r="I1207" s="204" t="s">
        <v>22</v>
      </c>
      <c r="J1207" s="237">
        <v>2</v>
      </c>
      <c r="K1207" s="217">
        <v>0</v>
      </c>
      <c r="L1207" s="58">
        <v>0.08</v>
      </c>
      <c r="M1207" s="58">
        <v>3.1</v>
      </c>
    </row>
    <row r="1208" s="58" customFormat="1" ht="69" spans="1:13">
      <c r="A1208" s="58" t="s">
        <v>3214</v>
      </c>
      <c r="B1208" s="200">
        <v>1207</v>
      </c>
      <c r="C1208" s="204" t="s">
        <v>16</v>
      </c>
      <c r="D1208" s="58" t="s">
        <v>171</v>
      </c>
      <c r="E1208" s="42" t="s">
        <v>2511</v>
      </c>
      <c r="F1208" s="58" t="s">
        <v>172</v>
      </c>
      <c r="G1208" s="58" t="s">
        <v>2572</v>
      </c>
      <c r="H1208" s="58" t="s">
        <v>3256</v>
      </c>
      <c r="I1208" s="204" t="s">
        <v>22</v>
      </c>
      <c r="J1208" s="237">
        <v>2</v>
      </c>
      <c r="K1208" s="217">
        <v>0</v>
      </c>
      <c r="L1208" s="58">
        <v>0.1</v>
      </c>
      <c r="M1208" s="58">
        <v>3.1</v>
      </c>
    </row>
    <row r="1209" s="58" customFormat="1" ht="69" spans="1:13">
      <c r="A1209" s="58" t="s">
        <v>3214</v>
      </c>
      <c r="B1209" s="200">
        <v>1208</v>
      </c>
      <c r="C1209" s="204" t="s">
        <v>16</v>
      </c>
      <c r="D1209" s="58" t="s">
        <v>171</v>
      </c>
      <c r="E1209" s="42" t="s">
        <v>2511</v>
      </c>
      <c r="F1209" s="58" t="s">
        <v>172</v>
      </c>
      <c r="G1209" s="58" t="s">
        <v>2567</v>
      </c>
      <c r="H1209" s="58" t="s">
        <v>3256</v>
      </c>
      <c r="I1209" s="204" t="s">
        <v>22</v>
      </c>
      <c r="J1209" s="237">
        <v>3</v>
      </c>
      <c r="K1209" s="217">
        <v>0</v>
      </c>
      <c r="L1209" s="58">
        <v>0.3</v>
      </c>
      <c r="M1209" s="58">
        <v>3.1</v>
      </c>
    </row>
    <row r="1210" s="58" customFormat="1" ht="69" spans="1:13">
      <c r="A1210" s="58" t="s">
        <v>3214</v>
      </c>
      <c r="B1210" s="200">
        <v>1209</v>
      </c>
      <c r="C1210" s="204" t="s">
        <v>16</v>
      </c>
      <c r="D1210" s="58" t="s">
        <v>171</v>
      </c>
      <c r="E1210" s="42" t="s">
        <v>2511</v>
      </c>
      <c r="F1210" s="58" t="s">
        <v>172</v>
      </c>
      <c r="G1210" s="58" t="s">
        <v>2839</v>
      </c>
      <c r="H1210" s="58" t="s">
        <v>3256</v>
      </c>
      <c r="I1210" s="204" t="s">
        <v>22</v>
      </c>
      <c r="J1210" s="237">
        <v>8</v>
      </c>
      <c r="K1210" s="217">
        <v>0</v>
      </c>
      <c r="L1210" s="58">
        <v>1</v>
      </c>
      <c r="M1210" s="58">
        <v>3.1</v>
      </c>
    </row>
    <row r="1211" s="58" customFormat="1" ht="41.4" spans="1:13">
      <c r="A1211" s="58" t="s">
        <v>3214</v>
      </c>
      <c r="B1211" s="200">
        <v>1210</v>
      </c>
      <c r="C1211" s="204" t="s">
        <v>16</v>
      </c>
      <c r="D1211" s="58" t="s">
        <v>53</v>
      </c>
      <c r="E1211" s="42" t="s">
        <v>2511</v>
      </c>
      <c r="F1211" s="58" t="s">
        <v>236</v>
      </c>
      <c r="G1211" s="58" t="s">
        <v>2681</v>
      </c>
      <c r="H1211" s="58" t="s">
        <v>2166</v>
      </c>
      <c r="I1211" s="204" t="s">
        <v>22</v>
      </c>
      <c r="J1211" s="237">
        <v>1</v>
      </c>
      <c r="K1211" s="74">
        <f t="shared" ref="K1211:K1213" si="125">(CEILING(J1211*0.2,1))*1</f>
        <v>1</v>
      </c>
      <c r="L1211" s="58">
        <v>1</v>
      </c>
      <c r="M1211" s="58">
        <v>3.2</v>
      </c>
    </row>
    <row r="1212" s="58" customFormat="1" ht="55.2" spans="1:13">
      <c r="A1212" s="58" t="s">
        <v>3214</v>
      </c>
      <c r="B1212" s="200">
        <v>1211</v>
      </c>
      <c r="C1212" s="204" t="s">
        <v>16</v>
      </c>
      <c r="D1212" s="58" t="s">
        <v>53</v>
      </c>
      <c r="E1212" s="42" t="s">
        <v>2511</v>
      </c>
      <c r="F1212" s="58" t="s">
        <v>236</v>
      </c>
      <c r="G1212" s="58" t="s">
        <v>3385</v>
      </c>
      <c r="H1212" s="58" t="s">
        <v>2166</v>
      </c>
      <c r="I1212" s="204" t="s">
        <v>22</v>
      </c>
      <c r="J1212" s="237">
        <v>1</v>
      </c>
      <c r="K1212" s="74">
        <f t="shared" si="125"/>
        <v>1</v>
      </c>
      <c r="L1212" s="58">
        <v>1</v>
      </c>
      <c r="M1212" s="58">
        <v>3.2</v>
      </c>
    </row>
    <row r="1213" s="58" customFormat="1" ht="55.2" spans="1:13">
      <c r="A1213" s="58" t="s">
        <v>3214</v>
      </c>
      <c r="B1213" s="200">
        <v>1212</v>
      </c>
      <c r="C1213" s="204" t="s">
        <v>16</v>
      </c>
      <c r="D1213" s="58" t="s">
        <v>353</v>
      </c>
      <c r="E1213" s="42" t="s">
        <v>2511</v>
      </c>
      <c r="F1213" s="58" t="s">
        <v>375</v>
      </c>
      <c r="G1213" s="58" t="s">
        <v>3410</v>
      </c>
      <c r="H1213" s="58" t="s">
        <v>489</v>
      </c>
      <c r="I1213" s="204" t="s">
        <v>22</v>
      </c>
      <c r="J1213" s="237">
        <v>1</v>
      </c>
      <c r="K1213" s="58">
        <f t="shared" si="125"/>
        <v>1</v>
      </c>
      <c r="L1213" s="58">
        <v>29</v>
      </c>
      <c r="M1213" s="58">
        <v>3.2</v>
      </c>
    </row>
    <row r="1214" s="58" customFormat="1" ht="69" spans="1:13">
      <c r="A1214" s="58" t="s">
        <v>3214</v>
      </c>
      <c r="B1214" s="200">
        <v>1213</v>
      </c>
      <c r="C1214" s="204" t="s">
        <v>16</v>
      </c>
      <c r="D1214" s="58" t="s">
        <v>353</v>
      </c>
      <c r="E1214" s="42" t="s">
        <v>2511</v>
      </c>
      <c r="F1214" s="58" t="s">
        <v>370</v>
      </c>
      <c r="G1214" s="58" t="s">
        <v>3291</v>
      </c>
      <c r="H1214" s="58" t="s">
        <v>2574</v>
      </c>
      <c r="I1214" s="204" t="s">
        <v>22</v>
      </c>
      <c r="J1214" s="237">
        <v>1</v>
      </c>
      <c r="K1214" s="58">
        <f>J1214</f>
        <v>1</v>
      </c>
      <c r="L1214" s="58">
        <v>2</v>
      </c>
      <c r="M1214" s="58">
        <v>3.2</v>
      </c>
    </row>
    <row r="1215" s="58" customFormat="1" ht="69" spans="1:13">
      <c r="A1215" s="58" t="s">
        <v>3214</v>
      </c>
      <c r="B1215" s="200">
        <v>1214</v>
      </c>
      <c r="C1215" s="204" t="s">
        <v>16</v>
      </c>
      <c r="D1215" s="58" t="s">
        <v>353</v>
      </c>
      <c r="E1215" s="42" t="s">
        <v>2511</v>
      </c>
      <c r="F1215" s="58" t="s">
        <v>370</v>
      </c>
      <c r="G1215" s="58" t="s">
        <v>2573</v>
      </c>
      <c r="H1215" s="58" t="s">
        <v>2574</v>
      </c>
      <c r="I1215" s="204" t="s">
        <v>22</v>
      </c>
      <c r="J1215" s="237">
        <v>1</v>
      </c>
      <c r="K1215" s="58">
        <f>J1215</f>
        <v>1</v>
      </c>
      <c r="L1215" s="58">
        <v>3</v>
      </c>
      <c r="M1215" s="58">
        <v>3.2</v>
      </c>
    </row>
    <row r="1216" s="58" customFormat="1" ht="69" spans="1:13">
      <c r="A1216" s="58" t="s">
        <v>3214</v>
      </c>
      <c r="B1216" s="200">
        <v>1215</v>
      </c>
      <c r="C1216" s="204" t="s">
        <v>16</v>
      </c>
      <c r="D1216" s="58" t="s">
        <v>353</v>
      </c>
      <c r="E1216" s="42" t="s">
        <v>2511</v>
      </c>
      <c r="F1216" s="58" t="s">
        <v>370</v>
      </c>
      <c r="G1216" s="58" t="s">
        <v>3411</v>
      </c>
      <c r="H1216" s="58" t="s">
        <v>2574</v>
      </c>
      <c r="I1216" s="204" t="s">
        <v>22</v>
      </c>
      <c r="J1216" s="237">
        <v>2</v>
      </c>
      <c r="K1216" s="58">
        <f t="shared" ref="K1216:K1219" si="126">(CEILING(J1216*0.2,1))*1</f>
        <v>1</v>
      </c>
      <c r="L1216" s="58">
        <v>32</v>
      </c>
      <c r="M1216" s="58">
        <v>3.2</v>
      </c>
    </row>
    <row r="1217" s="58" customFormat="1" ht="41.4" spans="1:13">
      <c r="A1217" s="58" t="s">
        <v>3214</v>
      </c>
      <c r="B1217" s="200">
        <v>1216</v>
      </c>
      <c r="C1217" s="204" t="s">
        <v>16</v>
      </c>
      <c r="D1217" s="204" t="s">
        <v>89</v>
      </c>
      <c r="E1217" s="42" t="s">
        <v>2511</v>
      </c>
      <c r="F1217" s="58" t="s">
        <v>114</v>
      </c>
      <c r="G1217" s="58" t="s">
        <v>2838</v>
      </c>
      <c r="H1217" s="58" t="s">
        <v>2166</v>
      </c>
      <c r="I1217" s="42" t="s">
        <v>22</v>
      </c>
      <c r="J1217" s="237">
        <v>1</v>
      </c>
      <c r="K1217" s="217">
        <v>0</v>
      </c>
      <c r="L1217" s="58">
        <v>5</v>
      </c>
      <c r="M1217" s="58">
        <v>3.2</v>
      </c>
    </row>
    <row r="1218" s="58" customFormat="1" ht="41.4" spans="1:13">
      <c r="A1218" s="58" t="s">
        <v>3214</v>
      </c>
      <c r="B1218" s="200">
        <v>1217</v>
      </c>
      <c r="C1218" s="204" t="s">
        <v>16</v>
      </c>
      <c r="D1218" s="58" t="s">
        <v>53</v>
      </c>
      <c r="E1218" s="42" t="s">
        <v>2511</v>
      </c>
      <c r="F1218" s="58" t="s">
        <v>55</v>
      </c>
      <c r="G1218" s="58" t="s">
        <v>2646</v>
      </c>
      <c r="H1218" s="58" t="s">
        <v>2158</v>
      </c>
      <c r="I1218" s="204" t="s">
        <v>22</v>
      </c>
      <c r="J1218" s="237">
        <v>10</v>
      </c>
      <c r="K1218" s="74">
        <f t="shared" si="126"/>
        <v>2</v>
      </c>
      <c r="L1218" s="58">
        <v>28</v>
      </c>
      <c r="M1218" s="58">
        <v>3.2</v>
      </c>
    </row>
    <row r="1219" s="58" customFormat="1" ht="41.4" spans="1:13">
      <c r="A1219" s="58" t="s">
        <v>3214</v>
      </c>
      <c r="B1219" s="200">
        <v>1218</v>
      </c>
      <c r="C1219" s="204" t="s">
        <v>16</v>
      </c>
      <c r="D1219" s="58" t="s">
        <v>53</v>
      </c>
      <c r="E1219" s="42" t="s">
        <v>2511</v>
      </c>
      <c r="F1219" s="58" t="s">
        <v>304</v>
      </c>
      <c r="G1219" s="58" t="s">
        <v>3412</v>
      </c>
      <c r="H1219" s="58" t="s">
        <v>2158</v>
      </c>
      <c r="I1219" s="204" t="s">
        <v>22</v>
      </c>
      <c r="J1219" s="237">
        <v>1</v>
      </c>
      <c r="K1219" s="74">
        <f t="shared" si="126"/>
        <v>1</v>
      </c>
      <c r="L1219" s="58">
        <v>5</v>
      </c>
      <c r="M1219" s="58">
        <v>3.2</v>
      </c>
    </row>
    <row r="1220" s="58" customFormat="1" ht="41.4" spans="1:13">
      <c r="A1220" s="58" t="s">
        <v>3214</v>
      </c>
      <c r="B1220" s="200">
        <v>1219</v>
      </c>
      <c r="C1220" s="204" t="s">
        <v>16</v>
      </c>
      <c r="D1220" s="204" t="s">
        <v>89</v>
      </c>
      <c r="E1220" s="42" t="s">
        <v>2511</v>
      </c>
      <c r="F1220" s="58" t="s">
        <v>114</v>
      </c>
      <c r="G1220" s="58" t="s">
        <v>2838</v>
      </c>
      <c r="H1220" s="58" t="s">
        <v>2166</v>
      </c>
      <c r="I1220" s="42" t="s">
        <v>22</v>
      </c>
      <c r="J1220" s="237">
        <v>4</v>
      </c>
      <c r="K1220" s="217">
        <v>0</v>
      </c>
      <c r="L1220" s="58">
        <v>21</v>
      </c>
      <c r="M1220" s="58">
        <v>3.2</v>
      </c>
    </row>
    <row r="1221" s="58" customFormat="1" ht="41.4" spans="1:13">
      <c r="A1221" s="58" t="s">
        <v>3214</v>
      </c>
      <c r="B1221" s="200">
        <v>1220</v>
      </c>
      <c r="C1221" s="204" t="s">
        <v>16</v>
      </c>
      <c r="D1221" s="58" t="s">
        <v>53</v>
      </c>
      <c r="E1221" s="42" t="s">
        <v>2511</v>
      </c>
      <c r="F1221" s="58" t="s">
        <v>55</v>
      </c>
      <c r="G1221" s="58" t="s">
        <v>2646</v>
      </c>
      <c r="H1221" s="58" t="s">
        <v>2158</v>
      </c>
      <c r="I1221" s="204" t="s">
        <v>22</v>
      </c>
      <c r="J1221" s="237">
        <v>2</v>
      </c>
      <c r="K1221" s="74">
        <f t="shared" ref="K1221:K1225" si="127">(CEILING(J1221*0.2,1))*1</f>
        <v>1</v>
      </c>
      <c r="L1221" s="58">
        <v>6</v>
      </c>
      <c r="M1221" s="58">
        <v>3.2</v>
      </c>
    </row>
    <row r="1222" s="58" customFormat="1" ht="55.2" spans="1:13">
      <c r="A1222" s="58" t="s">
        <v>3214</v>
      </c>
      <c r="B1222" s="200">
        <v>1221</v>
      </c>
      <c r="C1222" s="204" t="s">
        <v>16</v>
      </c>
      <c r="D1222" s="58" t="s">
        <v>53</v>
      </c>
      <c r="E1222" s="42" t="s">
        <v>2511</v>
      </c>
      <c r="F1222" s="58" t="s">
        <v>55</v>
      </c>
      <c r="G1222" s="58" t="s">
        <v>3409</v>
      </c>
      <c r="H1222" s="58" t="s">
        <v>2158</v>
      </c>
      <c r="I1222" s="204" t="s">
        <v>22</v>
      </c>
      <c r="J1222" s="237">
        <v>1</v>
      </c>
      <c r="K1222" s="74">
        <f t="shared" si="127"/>
        <v>1</v>
      </c>
      <c r="L1222" s="58">
        <v>1</v>
      </c>
      <c r="M1222" s="58">
        <v>3.2</v>
      </c>
    </row>
    <row r="1223" s="58" customFormat="1" ht="69" spans="1:13">
      <c r="A1223" s="58" t="s">
        <v>3214</v>
      </c>
      <c r="B1223" s="200">
        <v>1222</v>
      </c>
      <c r="C1223" s="204" t="s">
        <v>16</v>
      </c>
      <c r="D1223" s="58" t="s">
        <v>171</v>
      </c>
      <c r="E1223" s="42" t="s">
        <v>2511</v>
      </c>
      <c r="F1223" s="58" t="s">
        <v>172</v>
      </c>
      <c r="G1223" s="58" t="s">
        <v>2839</v>
      </c>
      <c r="H1223" s="58" t="s">
        <v>3256</v>
      </c>
      <c r="I1223" s="204" t="s">
        <v>22</v>
      </c>
      <c r="J1223" s="237">
        <v>4</v>
      </c>
      <c r="K1223" s="217">
        <v>0</v>
      </c>
      <c r="L1223" s="58">
        <v>1</v>
      </c>
      <c r="M1223" s="58">
        <v>3.1</v>
      </c>
    </row>
    <row r="1224" s="58" customFormat="1" ht="55.2" spans="1:13">
      <c r="A1224" s="58" t="s">
        <v>3214</v>
      </c>
      <c r="B1224" s="200">
        <v>1223</v>
      </c>
      <c r="C1224" s="204" t="s">
        <v>16</v>
      </c>
      <c r="D1224" s="58" t="s">
        <v>353</v>
      </c>
      <c r="E1224" s="42" t="s">
        <v>2511</v>
      </c>
      <c r="F1224" s="58" t="s">
        <v>375</v>
      </c>
      <c r="G1224" s="58" t="s">
        <v>3410</v>
      </c>
      <c r="H1224" s="58" t="s">
        <v>489</v>
      </c>
      <c r="I1224" s="204" t="s">
        <v>22</v>
      </c>
      <c r="J1224" s="237">
        <v>1</v>
      </c>
      <c r="K1224" s="58">
        <f t="shared" si="127"/>
        <v>1</v>
      </c>
      <c r="L1224" s="58">
        <v>29</v>
      </c>
      <c r="M1224" s="58">
        <v>3.2</v>
      </c>
    </row>
    <row r="1225" s="58" customFormat="1" ht="69" spans="1:13">
      <c r="A1225" s="58" t="s">
        <v>3214</v>
      </c>
      <c r="B1225" s="200">
        <v>1224</v>
      </c>
      <c r="C1225" s="204" t="s">
        <v>16</v>
      </c>
      <c r="D1225" s="58" t="s">
        <v>353</v>
      </c>
      <c r="E1225" s="42" t="s">
        <v>2511</v>
      </c>
      <c r="F1225" s="58" t="s">
        <v>370</v>
      </c>
      <c r="G1225" s="58" t="s">
        <v>3411</v>
      </c>
      <c r="H1225" s="58" t="s">
        <v>2574</v>
      </c>
      <c r="I1225" s="204" t="s">
        <v>22</v>
      </c>
      <c r="J1225" s="237">
        <v>1</v>
      </c>
      <c r="K1225" s="58">
        <f t="shared" si="127"/>
        <v>1</v>
      </c>
      <c r="L1225" s="58">
        <v>16</v>
      </c>
      <c r="M1225" s="58">
        <v>3.2</v>
      </c>
    </row>
    <row r="1226" s="58" customFormat="1" ht="55.2" spans="1:13">
      <c r="A1226" s="58" t="s">
        <v>3214</v>
      </c>
      <c r="B1226" s="200">
        <v>1225</v>
      </c>
      <c r="C1226" s="204" t="s">
        <v>16</v>
      </c>
      <c r="D1226" s="204" t="s">
        <v>89</v>
      </c>
      <c r="E1226" s="42" t="s">
        <v>2511</v>
      </c>
      <c r="F1226" s="58" t="s">
        <v>114</v>
      </c>
      <c r="G1226" s="58" t="s">
        <v>2860</v>
      </c>
      <c r="H1226" s="58" t="s">
        <v>2835</v>
      </c>
      <c r="I1226" s="42" t="s">
        <v>22</v>
      </c>
      <c r="J1226" s="237">
        <v>1</v>
      </c>
      <c r="K1226" s="217">
        <v>0</v>
      </c>
      <c r="L1226" s="58">
        <v>2</v>
      </c>
      <c r="M1226" s="58">
        <v>3.1</v>
      </c>
    </row>
    <row r="1227" s="58" customFormat="1" ht="41.4" spans="1:13">
      <c r="A1227" s="58" t="s">
        <v>3214</v>
      </c>
      <c r="B1227" s="200">
        <v>1226</v>
      </c>
      <c r="C1227" s="204" t="s">
        <v>16</v>
      </c>
      <c r="D1227" s="58" t="s">
        <v>53</v>
      </c>
      <c r="E1227" s="42" t="s">
        <v>2511</v>
      </c>
      <c r="F1227" s="58" t="s">
        <v>55</v>
      </c>
      <c r="G1227" s="58" t="s">
        <v>3379</v>
      </c>
      <c r="H1227" s="58" t="s">
        <v>2835</v>
      </c>
      <c r="I1227" s="204" t="s">
        <v>22</v>
      </c>
      <c r="J1227" s="237">
        <v>5</v>
      </c>
      <c r="K1227" s="74">
        <f>(CEILING(J1227*0.2,1))*1</f>
        <v>1</v>
      </c>
      <c r="L1227" s="58">
        <v>3</v>
      </c>
      <c r="M1227" s="58">
        <v>3.1</v>
      </c>
    </row>
    <row r="1228" s="58" customFormat="1" ht="55.2" spans="1:13">
      <c r="A1228" s="58" t="s">
        <v>3214</v>
      </c>
      <c r="B1228" s="200">
        <v>1227</v>
      </c>
      <c r="C1228" s="204" t="s">
        <v>16</v>
      </c>
      <c r="D1228" s="204" t="s">
        <v>89</v>
      </c>
      <c r="E1228" s="42" t="s">
        <v>2511</v>
      </c>
      <c r="F1228" s="58" t="s">
        <v>114</v>
      </c>
      <c r="G1228" s="58" t="s">
        <v>2834</v>
      </c>
      <c r="H1228" s="58" t="s">
        <v>2835</v>
      </c>
      <c r="I1228" s="42" t="s">
        <v>22</v>
      </c>
      <c r="J1228" s="237">
        <v>3</v>
      </c>
      <c r="K1228" s="217">
        <v>0</v>
      </c>
      <c r="L1228" s="58">
        <v>4</v>
      </c>
      <c r="M1228" s="58">
        <v>3.1</v>
      </c>
    </row>
    <row r="1229" s="58" customFormat="1" ht="41.4" spans="1:13">
      <c r="A1229" s="58" t="s">
        <v>3214</v>
      </c>
      <c r="B1229" s="200">
        <v>1228</v>
      </c>
      <c r="C1229" s="204" t="s">
        <v>16</v>
      </c>
      <c r="D1229" s="58" t="s">
        <v>53</v>
      </c>
      <c r="E1229" s="42" t="s">
        <v>2511</v>
      </c>
      <c r="F1229" s="58" t="s">
        <v>55</v>
      </c>
      <c r="G1229" s="58" t="s">
        <v>3391</v>
      </c>
      <c r="H1229" s="58" t="s">
        <v>2835</v>
      </c>
      <c r="I1229" s="204" t="s">
        <v>22</v>
      </c>
      <c r="J1229" s="237">
        <v>3</v>
      </c>
      <c r="K1229" s="58">
        <f t="shared" ref="K1229:K1233" si="128">J1229</f>
        <v>3</v>
      </c>
      <c r="L1229" s="58">
        <v>1</v>
      </c>
      <c r="M1229" s="58">
        <v>3.1</v>
      </c>
    </row>
    <row r="1230" s="58" customFormat="1" ht="41.4" spans="1:13">
      <c r="A1230" s="58" t="s">
        <v>3214</v>
      </c>
      <c r="B1230" s="200">
        <v>1229</v>
      </c>
      <c r="C1230" s="204" t="s">
        <v>16</v>
      </c>
      <c r="D1230" s="58" t="s">
        <v>171</v>
      </c>
      <c r="E1230" s="42" t="s">
        <v>2511</v>
      </c>
      <c r="F1230" s="58" t="s">
        <v>172</v>
      </c>
      <c r="G1230" s="58" t="s">
        <v>2836</v>
      </c>
      <c r="H1230" s="58" t="s">
        <v>2299</v>
      </c>
      <c r="I1230" s="204" t="s">
        <v>22</v>
      </c>
      <c r="J1230" s="237">
        <v>2</v>
      </c>
      <c r="K1230" s="217">
        <v>0</v>
      </c>
      <c r="L1230" s="58">
        <v>0.06</v>
      </c>
      <c r="M1230" s="58">
        <v>3.1</v>
      </c>
    </row>
    <row r="1231" s="58" customFormat="1" ht="41.4" spans="1:13">
      <c r="A1231" s="58" t="s">
        <v>3214</v>
      </c>
      <c r="B1231" s="200">
        <v>1230</v>
      </c>
      <c r="C1231" s="204" t="s">
        <v>16</v>
      </c>
      <c r="D1231" s="58" t="s">
        <v>353</v>
      </c>
      <c r="E1231" s="42" t="s">
        <v>2511</v>
      </c>
      <c r="F1231" s="58" t="s">
        <v>370</v>
      </c>
      <c r="G1231" s="58" t="s">
        <v>3396</v>
      </c>
      <c r="H1231" s="58" t="s">
        <v>2314</v>
      </c>
      <c r="I1231" s="204" t="s">
        <v>22</v>
      </c>
      <c r="J1231" s="237">
        <v>1</v>
      </c>
      <c r="K1231" s="58">
        <f t="shared" si="128"/>
        <v>1</v>
      </c>
      <c r="L1231" s="58">
        <v>9</v>
      </c>
      <c r="M1231" s="58">
        <v>3.1</v>
      </c>
    </row>
    <row r="1232" s="58" customFormat="1" ht="55.2" spans="1:13">
      <c r="A1232" s="58" t="s">
        <v>3214</v>
      </c>
      <c r="B1232" s="200">
        <v>1231</v>
      </c>
      <c r="C1232" s="204" t="s">
        <v>16</v>
      </c>
      <c r="D1232" s="204" t="s">
        <v>89</v>
      </c>
      <c r="E1232" s="42" t="s">
        <v>2511</v>
      </c>
      <c r="F1232" s="58" t="s">
        <v>114</v>
      </c>
      <c r="G1232" s="58" t="s">
        <v>2834</v>
      </c>
      <c r="H1232" s="58" t="s">
        <v>2835</v>
      </c>
      <c r="I1232" s="42" t="s">
        <v>22</v>
      </c>
      <c r="J1232" s="237">
        <v>3</v>
      </c>
      <c r="K1232" s="217">
        <v>0</v>
      </c>
      <c r="L1232" s="58">
        <v>4</v>
      </c>
      <c r="M1232" s="58">
        <v>3.1</v>
      </c>
    </row>
    <row r="1233" s="58" customFormat="1" ht="41.4" spans="1:13">
      <c r="A1233" s="58" t="s">
        <v>3214</v>
      </c>
      <c r="B1233" s="200">
        <v>1232</v>
      </c>
      <c r="C1233" s="204" t="s">
        <v>16</v>
      </c>
      <c r="D1233" s="58" t="s">
        <v>53</v>
      </c>
      <c r="E1233" s="42" t="s">
        <v>2511</v>
      </c>
      <c r="F1233" s="58" t="s">
        <v>55</v>
      </c>
      <c r="G1233" s="58" t="s">
        <v>3391</v>
      </c>
      <c r="H1233" s="58" t="s">
        <v>2835</v>
      </c>
      <c r="I1233" s="204" t="s">
        <v>22</v>
      </c>
      <c r="J1233" s="237">
        <v>1</v>
      </c>
      <c r="K1233" s="58">
        <f t="shared" si="128"/>
        <v>1</v>
      </c>
      <c r="L1233" s="58">
        <v>0.25</v>
      </c>
      <c r="M1233" s="58">
        <v>3.1</v>
      </c>
    </row>
    <row r="1234" s="58" customFormat="1" ht="41.4" spans="1:13">
      <c r="A1234" s="58" t="s">
        <v>3214</v>
      </c>
      <c r="B1234" s="200">
        <v>1233</v>
      </c>
      <c r="C1234" s="204" t="s">
        <v>16</v>
      </c>
      <c r="D1234" s="58" t="s">
        <v>171</v>
      </c>
      <c r="E1234" s="42" t="s">
        <v>2511</v>
      </c>
      <c r="F1234" s="58" t="s">
        <v>172</v>
      </c>
      <c r="G1234" s="58" t="s">
        <v>2836</v>
      </c>
      <c r="H1234" s="58" t="s">
        <v>2299</v>
      </c>
      <c r="I1234" s="204" t="s">
        <v>22</v>
      </c>
      <c r="J1234" s="237">
        <v>2</v>
      </c>
      <c r="K1234" s="217">
        <v>0</v>
      </c>
      <c r="L1234" s="58">
        <v>0.06</v>
      </c>
      <c r="M1234" s="58">
        <v>3.1</v>
      </c>
    </row>
    <row r="1235" s="58" customFormat="1" ht="41.4" spans="1:13">
      <c r="A1235" s="58" t="s">
        <v>3214</v>
      </c>
      <c r="B1235" s="200">
        <v>1234</v>
      </c>
      <c r="C1235" s="204" t="s">
        <v>16</v>
      </c>
      <c r="D1235" s="58" t="s">
        <v>353</v>
      </c>
      <c r="E1235" s="42" t="s">
        <v>2511</v>
      </c>
      <c r="F1235" s="58" t="s">
        <v>370</v>
      </c>
      <c r="G1235" s="58" t="s">
        <v>3396</v>
      </c>
      <c r="H1235" s="58" t="s">
        <v>2314</v>
      </c>
      <c r="I1235" s="204" t="s">
        <v>22</v>
      </c>
      <c r="J1235" s="237">
        <v>1</v>
      </c>
      <c r="K1235" s="58">
        <f t="shared" ref="K1235:K1238" si="129">J1235</f>
        <v>1</v>
      </c>
      <c r="L1235" s="58">
        <v>9</v>
      </c>
      <c r="M1235" s="58">
        <v>3.1</v>
      </c>
    </row>
    <row r="1236" s="58" customFormat="1" ht="41.4" spans="1:13">
      <c r="A1236" s="58" t="s">
        <v>3214</v>
      </c>
      <c r="B1236" s="200">
        <v>1235</v>
      </c>
      <c r="C1236" s="204" t="s">
        <v>16</v>
      </c>
      <c r="D1236" s="58" t="s">
        <v>53</v>
      </c>
      <c r="E1236" s="42" t="s">
        <v>2511</v>
      </c>
      <c r="F1236" s="58" t="s">
        <v>55</v>
      </c>
      <c r="G1236" s="58" t="s">
        <v>3391</v>
      </c>
      <c r="H1236" s="58" t="s">
        <v>2835</v>
      </c>
      <c r="I1236" s="204" t="s">
        <v>22</v>
      </c>
      <c r="J1236" s="237">
        <v>10</v>
      </c>
      <c r="K1236" s="58">
        <f t="shared" si="129"/>
        <v>10</v>
      </c>
      <c r="L1236" s="58">
        <v>3</v>
      </c>
      <c r="M1236" s="58">
        <v>3.1</v>
      </c>
    </row>
    <row r="1237" s="58" customFormat="1" ht="41.4" spans="1:13">
      <c r="A1237" s="58" t="s">
        <v>3214</v>
      </c>
      <c r="B1237" s="200">
        <v>1236</v>
      </c>
      <c r="C1237" s="204" t="s">
        <v>16</v>
      </c>
      <c r="D1237" s="58" t="s">
        <v>53</v>
      </c>
      <c r="E1237" s="42" t="s">
        <v>2511</v>
      </c>
      <c r="F1237" s="58" t="s">
        <v>55</v>
      </c>
      <c r="G1237" s="58" t="s">
        <v>3362</v>
      </c>
      <c r="H1237" s="58" t="s">
        <v>2158</v>
      </c>
      <c r="I1237" s="204" t="s">
        <v>22</v>
      </c>
      <c r="J1237" s="237">
        <v>1</v>
      </c>
      <c r="K1237" s="58">
        <f t="shared" si="129"/>
        <v>1</v>
      </c>
      <c r="L1237" s="58">
        <v>2</v>
      </c>
      <c r="M1237" s="58">
        <v>3.2</v>
      </c>
    </row>
    <row r="1238" s="58" customFormat="1" ht="41.4" spans="1:13">
      <c r="A1238" s="58" t="s">
        <v>3214</v>
      </c>
      <c r="B1238" s="200">
        <v>1237</v>
      </c>
      <c r="C1238" s="204" t="s">
        <v>16</v>
      </c>
      <c r="D1238" s="58" t="s">
        <v>53</v>
      </c>
      <c r="E1238" s="42" t="s">
        <v>2511</v>
      </c>
      <c r="F1238" s="58" t="s">
        <v>304</v>
      </c>
      <c r="G1238" s="58" t="s">
        <v>3364</v>
      </c>
      <c r="H1238" s="58" t="s">
        <v>2158</v>
      </c>
      <c r="I1238" s="204" t="s">
        <v>22</v>
      </c>
      <c r="J1238" s="237">
        <v>1</v>
      </c>
      <c r="K1238" s="58">
        <f t="shared" si="129"/>
        <v>1</v>
      </c>
      <c r="L1238" s="58">
        <v>3</v>
      </c>
      <c r="M1238" s="58">
        <v>3.2</v>
      </c>
    </row>
    <row r="1239" s="58" customFormat="1" ht="69" spans="1:13">
      <c r="A1239" s="58" t="s">
        <v>3214</v>
      </c>
      <c r="B1239" s="200">
        <v>1238</v>
      </c>
      <c r="C1239" s="204" t="s">
        <v>16</v>
      </c>
      <c r="D1239" s="58" t="s">
        <v>171</v>
      </c>
      <c r="E1239" s="42" t="s">
        <v>2511</v>
      </c>
      <c r="F1239" s="58" t="s">
        <v>172</v>
      </c>
      <c r="G1239" s="58" t="s">
        <v>2597</v>
      </c>
      <c r="H1239" s="58" t="s">
        <v>1809</v>
      </c>
      <c r="I1239" s="204" t="s">
        <v>22</v>
      </c>
      <c r="J1239" s="237">
        <v>2</v>
      </c>
      <c r="K1239" s="217">
        <v>0</v>
      </c>
      <c r="L1239" s="58">
        <v>0.44</v>
      </c>
      <c r="M1239" s="58">
        <v>3.2</v>
      </c>
    </row>
    <row r="1240" s="58" customFormat="1" ht="41.4" spans="1:13">
      <c r="A1240" s="58" t="s">
        <v>3214</v>
      </c>
      <c r="B1240" s="200">
        <v>1239</v>
      </c>
      <c r="C1240" s="204" t="s">
        <v>16</v>
      </c>
      <c r="D1240" s="58" t="s">
        <v>322</v>
      </c>
      <c r="E1240" s="42" t="s">
        <v>2511</v>
      </c>
      <c r="F1240" s="58" t="s">
        <v>323</v>
      </c>
      <c r="G1240" s="58" t="s">
        <v>3370</v>
      </c>
      <c r="H1240" s="58" t="s">
        <v>2162</v>
      </c>
      <c r="I1240" s="58" t="s">
        <v>2124</v>
      </c>
      <c r="J1240" s="58">
        <v>1.8</v>
      </c>
      <c r="K1240" s="58">
        <f t="shared" ref="K1240:K1245" si="130">J1240</f>
        <v>1.8</v>
      </c>
      <c r="L1240" s="58">
        <v>25</v>
      </c>
      <c r="M1240" s="58">
        <v>3.2</v>
      </c>
    </row>
    <row r="1241" s="58" customFormat="1" ht="82.8" spans="1:13">
      <c r="A1241" s="58" t="s">
        <v>3214</v>
      </c>
      <c r="B1241" s="200">
        <v>1240</v>
      </c>
      <c r="C1241" s="204" t="s">
        <v>16</v>
      </c>
      <c r="D1241" s="58" t="s">
        <v>353</v>
      </c>
      <c r="E1241" s="42" t="s">
        <v>2511</v>
      </c>
      <c r="F1241" s="58" t="s">
        <v>483</v>
      </c>
      <c r="G1241" s="58" t="s">
        <v>3413</v>
      </c>
      <c r="H1241" s="58" t="s">
        <v>482</v>
      </c>
      <c r="I1241" s="204" t="s">
        <v>22</v>
      </c>
      <c r="J1241" s="237">
        <v>1</v>
      </c>
      <c r="K1241" s="58">
        <f t="shared" si="130"/>
        <v>1</v>
      </c>
      <c r="L1241" s="58">
        <v>82</v>
      </c>
      <c r="M1241" s="58">
        <v>3.2</v>
      </c>
    </row>
    <row r="1242" s="58" customFormat="1" ht="41.4" spans="1:13">
      <c r="A1242" s="58" t="s">
        <v>3214</v>
      </c>
      <c r="B1242" s="200">
        <v>1241</v>
      </c>
      <c r="C1242" s="204" t="s">
        <v>16</v>
      </c>
      <c r="D1242" s="58" t="s">
        <v>53</v>
      </c>
      <c r="E1242" s="42" t="s">
        <v>2511</v>
      </c>
      <c r="F1242" s="58" t="s">
        <v>55</v>
      </c>
      <c r="G1242" s="58" t="s">
        <v>3362</v>
      </c>
      <c r="H1242" s="58" t="s">
        <v>2158</v>
      </c>
      <c r="I1242" s="204" t="s">
        <v>22</v>
      </c>
      <c r="J1242" s="237">
        <v>7</v>
      </c>
      <c r="K1242" s="58">
        <f t="shared" si="130"/>
        <v>7</v>
      </c>
      <c r="L1242" s="58">
        <v>13</v>
      </c>
      <c r="M1242" s="58">
        <v>3.2</v>
      </c>
    </row>
    <row r="1243" s="58" customFormat="1" ht="41.4" spans="1:13">
      <c r="A1243" s="58" t="s">
        <v>3214</v>
      </c>
      <c r="B1243" s="200">
        <v>1242</v>
      </c>
      <c r="C1243" s="204" t="s">
        <v>16</v>
      </c>
      <c r="D1243" s="58" t="s">
        <v>322</v>
      </c>
      <c r="E1243" s="42" t="s">
        <v>2511</v>
      </c>
      <c r="F1243" s="58" t="s">
        <v>323</v>
      </c>
      <c r="G1243" s="58" t="s">
        <v>3370</v>
      </c>
      <c r="H1243" s="58" t="s">
        <v>2162</v>
      </c>
      <c r="I1243" s="58" t="s">
        <v>2124</v>
      </c>
      <c r="J1243" s="58">
        <v>27.3</v>
      </c>
      <c r="K1243" s="58">
        <f t="shared" si="130"/>
        <v>27.3</v>
      </c>
      <c r="L1243" s="58">
        <v>367</v>
      </c>
      <c r="M1243" s="58">
        <v>3.2</v>
      </c>
    </row>
    <row r="1244" s="58" customFormat="1" ht="41.4" spans="1:13">
      <c r="A1244" s="58" t="s">
        <v>3214</v>
      </c>
      <c r="B1244" s="200">
        <v>1243</v>
      </c>
      <c r="C1244" s="204" t="s">
        <v>16</v>
      </c>
      <c r="D1244" s="58" t="s">
        <v>53</v>
      </c>
      <c r="E1244" s="42" t="s">
        <v>2511</v>
      </c>
      <c r="F1244" s="58" t="s">
        <v>55</v>
      </c>
      <c r="G1244" s="58" t="s">
        <v>3391</v>
      </c>
      <c r="H1244" s="58" t="s">
        <v>2835</v>
      </c>
      <c r="I1244" s="204" t="s">
        <v>22</v>
      </c>
      <c r="J1244" s="237">
        <v>6</v>
      </c>
      <c r="K1244" s="58">
        <f t="shared" si="130"/>
        <v>6</v>
      </c>
      <c r="L1244" s="58">
        <v>2</v>
      </c>
      <c r="M1244" s="58">
        <v>3.1</v>
      </c>
    </row>
    <row r="1245" s="58" customFormat="1" ht="41.4" spans="1:13">
      <c r="A1245" s="58" t="s">
        <v>3214</v>
      </c>
      <c r="B1245" s="200">
        <v>1244</v>
      </c>
      <c r="C1245" s="204" t="s">
        <v>16</v>
      </c>
      <c r="D1245" s="58" t="s">
        <v>322</v>
      </c>
      <c r="E1245" s="42" t="s">
        <v>2511</v>
      </c>
      <c r="F1245" s="58" t="s">
        <v>323</v>
      </c>
      <c r="G1245" s="58" t="s">
        <v>2837</v>
      </c>
      <c r="H1245" s="58" t="s">
        <v>2835</v>
      </c>
      <c r="I1245" s="58" t="s">
        <v>2124</v>
      </c>
      <c r="J1245" s="58">
        <v>17.2</v>
      </c>
      <c r="K1245" s="58">
        <f t="shared" si="130"/>
        <v>17.2</v>
      </c>
      <c r="L1245" s="58">
        <v>67</v>
      </c>
      <c r="M1245" s="58">
        <v>3.1</v>
      </c>
    </row>
    <row r="1246" s="58" customFormat="1" ht="55.2" spans="1:13">
      <c r="A1246" s="58" t="s">
        <v>3214</v>
      </c>
      <c r="B1246" s="200">
        <v>1245</v>
      </c>
      <c r="C1246" s="204" t="s">
        <v>16</v>
      </c>
      <c r="D1246" s="204" t="s">
        <v>89</v>
      </c>
      <c r="E1246" s="42" t="s">
        <v>2511</v>
      </c>
      <c r="F1246" s="58" t="s">
        <v>114</v>
      </c>
      <c r="G1246" s="58" t="s">
        <v>2834</v>
      </c>
      <c r="H1246" s="58" t="s">
        <v>2835</v>
      </c>
      <c r="I1246" s="42" t="s">
        <v>22</v>
      </c>
      <c r="J1246" s="237">
        <v>1</v>
      </c>
      <c r="K1246" s="217">
        <v>0</v>
      </c>
      <c r="L1246" s="58">
        <v>1</v>
      </c>
      <c r="M1246" s="58">
        <v>3.1</v>
      </c>
    </row>
    <row r="1247" s="58" customFormat="1" ht="41.4" spans="1:13">
      <c r="A1247" s="58" t="s">
        <v>3214</v>
      </c>
      <c r="B1247" s="200">
        <v>1246</v>
      </c>
      <c r="C1247" s="204" t="s">
        <v>16</v>
      </c>
      <c r="D1247" s="58" t="s">
        <v>53</v>
      </c>
      <c r="E1247" s="42" t="s">
        <v>2511</v>
      </c>
      <c r="F1247" s="58" t="s">
        <v>55</v>
      </c>
      <c r="G1247" s="58" t="s">
        <v>3391</v>
      </c>
      <c r="H1247" s="58" t="s">
        <v>2835</v>
      </c>
      <c r="I1247" s="204" t="s">
        <v>22</v>
      </c>
      <c r="J1247" s="237">
        <v>5</v>
      </c>
      <c r="K1247" s="58">
        <f t="shared" ref="K1247:K1251" si="131">J1247</f>
        <v>5</v>
      </c>
      <c r="L1247" s="58">
        <v>1</v>
      </c>
      <c r="M1247" s="58">
        <v>3.1</v>
      </c>
    </row>
    <row r="1248" s="58" customFormat="1" ht="41.4" spans="1:13">
      <c r="A1248" s="58" t="s">
        <v>3214</v>
      </c>
      <c r="B1248" s="200">
        <v>1247</v>
      </c>
      <c r="C1248" s="204" t="s">
        <v>16</v>
      </c>
      <c r="D1248" s="58" t="s">
        <v>171</v>
      </c>
      <c r="E1248" s="42" t="s">
        <v>2511</v>
      </c>
      <c r="F1248" s="58" t="s">
        <v>172</v>
      </c>
      <c r="G1248" s="58" t="s">
        <v>2836</v>
      </c>
      <c r="H1248" s="58" t="s">
        <v>2299</v>
      </c>
      <c r="I1248" s="204" t="s">
        <v>22</v>
      </c>
      <c r="J1248" s="237">
        <v>1</v>
      </c>
      <c r="K1248" s="217">
        <v>0</v>
      </c>
      <c r="L1248" s="58">
        <v>0.03</v>
      </c>
      <c r="M1248" s="58">
        <v>3.1</v>
      </c>
    </row>
    <row r="1249" s="58" customFormat="1" ht="41.4" spans="1:13">
      <c r="A1249" s="58" t="s">
        <v>3214</v>
      </c>
      <c r="B1249" s="200">
        <v>1248</v>
      </c>
      <c r="C1249" s="204" t="s">
        <v>16</v>
      </c>
      <c r="D1249" s="58" t="s">
        <v>322</v>
      </c>
      <c r="E1249" s="42" t="s">
        <v>2511</v>
      </c>
      <c r="F1249" s="58" t="s">
        <v>323</v>
      </c>
      <c r="G1249" s="58" t="s">
        <v>2837</v>
      </c>
      <c r="H1249" s="58" t="s">
        <v>2835</v>
      </c>
      <c r="I1249" s="58" t="s">
        <v>2124</v>
      </c>
      <c r="J1249" s="58">
        <v>3.3</v>
      </c>
      <c r="K1249" s="58">
        <f t="shared" si="131"/>
        <v>3.3</v>
      </c>
      <c r="L1249" s="58">
        <v>13</v>
      </c>
      <c r="M1249" s="58">
        <v>3.1</v>
      </c>
    </row>
    <row r="1250" s="58" customFormat="1" ht="55.2" spans="1:13">
      <c r="A1250" s="58" t="s">
        <v>3214</v>
      </c>
      <c r="B1250" s="200">
        <v>1249</v>
      </c>
      <c r="C1250" s="204" t="s">
        <v>16</v>
      </c>
      <c r="D1250" s="204" t="s">
        <v>89</v>
      </c>
      <c r="E1250" s="42" t="s">
        <v>2511</v>
      </c>
      <c r="F1250" s="58" t="s">
        <v>114</v>
      </c>
      <c r="G1250" s="58" t="s">
        <v>2834</v>
      </c>
      <c r="H1250" s="58" t="s">
        <v>2835</v>
      </c>
      <c r="I1250" s="42" t="s">
        <v>22</v>
      </c>
      <c r="J1250" s="237">
        <v>1</v>
      </c>
      <c r="K1250" s="217">
        <v>0</v>
      </c>
      <c r="L1250" s="58">
        <v>1</v>
      </c>
      <c r="M1250" s="58">
        <v>3.1</v>
      </c>
    </row>
    <row r="1251" s="58" customFormat="1" ht="41.4" spans="1:13">
      <c r="A1251" s="58" t="s">
        <v>3214</v>
      </c>
      <c r="B1251" s="200">
        <v>1250</v>
      </c>
      <c r="C1251" s="204" t="s">
        <v>16</v>
      </c>
      <c r="D1251" s="58" t="s">
        <v>53</v>
      </c>
      <c r="E1251" s="42" t="s">
        <v>2511</v>
      </c>
      <c r="F1251" s="58" t="s">
        <v>55</v>
      </c>
      <c r="G1251" s="58" t="s">
        <v>3391</v>
      </c>
      <c r="H1251" s="58" t="s">
        <v>2835</v>
      </c>
      <c r="I1251" s="204" t="s">
        <v>22</v>
      </c>
      <c r="J1251" s="237">
        <v>5</v>
      </c>
      <c r="K1251" s="58">
        <f t="shared" si="131"/>
        <v>5</v>
      </c>
      <c r="L1251" s="58">
        <v>1</v>
      </c>
      <c r="M1251" s="58">
        <v>3.1</v>
      </c>
    </row>
    <row r="1252" s="58" customFormat="1" ht="41.4" spans="1:13">
      <c r="A1252" s="58" t="s">
        <v>3214</v>
      </c>
      <c r="B1252" s="200">
        <v>1251</v>
      </c>
      <c r="C1252" s="204" t="s">
        <v>16</v>
      </c>
      <c r="D1252" s="58" t="s">
        <v>171</v>
      </c>
      <c r="E1252" s="42" t="s">
        <v>2511</v>
      </c>
      <c r="F1252" s="58" t="s">
        <v>172</v>
      </c>
      <c r="G1252" s="58" t="s">
        <v>2836</v>
      </c>
      <c r="H1252" s="58" t="s">
        <v>2299</v>
      </c>
      <c r="I1252" s="204" t="s">
        <v>22</v>
      </c>
      <c r="J1252" s="237">
        <v>1</v>
      </c>
      <c r="K1252" s="217">
        <v>0</v>
      </c>
      <c r="L1252" s="58">
        <v>0.03</v>
      </c>
      <c r="M1252" s="58">
        <v>3.1</v>
      </c>
    </row>
    <row r="1253" s="58" customFormat="1" ht="41.4" spans="1:13">
      <c r="A1253" s="58" t="s">
        <v>3214</v>
      </c>
      <c r="B1253" s="200">
        <v>1252</v>
      </c>
      <c r="C1253" s="204" t="s">
        <v>16</v>
      </c>
      <c r="D1253" s="58" t="s">
        <v>322</v>
      </c>
      <c r="E1253" s="42" t="s">
        <v>2511</v>
      </c>
      <c r="F1253" s="58" t="s">
        <v>323</v>
      </c>
      <c r="G1253" s="58" t="s">
        <v>2837</v>
      </c>
      <c r="H1253" s="58" t="s">
        <v>2835</v>
      </c>
      <c r="I1253" s="58" t="s">
        <v>2124</v>
      </c>
      <c r="J1253" s="58">
        <v>8</v>
      </c>
      <c r="K1253" s="58">
        <f>J1253</f>
        <v>8</v>
      </c>
      <c r="L1253" s="58">
        <v>31</v>
      </c>
      <c r="M1253" s="58">
        <v>3.1</v>
      </c>
    </row>
    <row r="1254" s="58" customFormat="1" ht="55.2" spans="1:13">
      <c r="A1254" s="58" t="s">
        <v>3214</v>
      </c>
      <c r="B1254" s="200">
        <v>1253</v>
      </c>
      <c r="C1254" s="204" t="s">
        <v>16</v>
      </c>
      <c r="D1254" s="204" t="s">
        <v>89</v>
      </c>
      <c r="E1254" s="42" t="s">
        <v>2511</v>
      </c>
      <c r="F1254" s="58" t="s">
        <v>114</v>
      </c>
      <c r="G1254" s="58" t="s">
        <v>2840</v>
      </c>
      <c r="H1254" s="58" t="s">
        <v>3414</v>
      </c>
      <c r="I1254" s="42" t="s">
        <v>22</v>
      </c>
      <c r="J1254" s="237">
        <v>2</v>
      </c>
      <c r="K1254" s="217">
        <v>0</v>
      </c>
      <c r="L1254" s="58">
        <v>5</v>
      </c>
      <c r="M1254" s="58">
        <v>3.1</v>
      </c>
    </row>
    <row r="1255" s="58" customFormat="1" ht="41.4" spans="1:13">
      <c r="A1255" s="58" t="s">
        <v>3214</v>
      </c>
      <c r="B1255" s="200">
        <v>1254</v>
      </c>
      <c r="C1255" s="204" t="s">
        <v>16</v>
      </c>
      <c r="D1255" s="58" t="s">
        <v>53</v>
      </c>
      <c r="E1255" s="42" t="s">
        <v>2511</v>
      </c>
      <c r="F1255" s="58" t="s">
        <v>55</v>
      </c>
      <c r="G1255" s="58" t="s">
        <v>3415</v>
      </c>
      <c r="H1255" s="58" t="s">
        <v>2841</v>
      </c>
      <c r="I1255" s="204" t="s">
        <v>22</v>
      </c>
      <c r="J1255" s="237">
        <v>2</v>
      </c>
      <c r="K1255" s="74">
        <f>(CEILING(J1255*0.2,1))*1</f>
        <v>1</v>
      </c>
      <c r="L1255" s="58">
        <v>1</v>
      </c>
      <c r="M1255" s="58">
        <v>3.1</v>
      </c>
    </row>
    <row r="1256" s="58" customFormat="1" ht="41.4" spans="1:13">
      <c r="A1256" s="58" t="s">
        <v>3214</v>
      </c>
      <c r="B1256" s="200">
        <v>1255</v>
      </c>
      <c r="C1256" s="204" t="s">
        <v>16</v>
      </c>
      <c r="D1256" s="58" t="s">
        <v>322</v>
      </c>
      <c r="E1256" s="42" t="s">
        <v>2511</v>
      </c>
      <c r="F1256" s="58" t="s">
        <v>323</v>
      </c>
      <c r="G1256" s="58" t="s">
        <v>2843</v>
      </c>
      <c r="H1256" s="58" t="s">
        <v>2841</v>
      </c>
      <c r="I1256" s="58" t="s">
        <v>2124</v>
      </c>
      <c r="J1256" s="58">
        <v>15.4</v>
      </c>
      <c r="K1256" s="58">
        <f>(CEILING(J1256*0.1,1))*1</f>
        <v>2</v>
      </c>
      <c r="L1256" s="58">
        <v>100</v>
      </c>
      <c r="M1256" s="58">
        <v>3.1</v>
      </c>
    </row>
    <row r="1257" s="58" customFormat="1" ht="55.2" spans="1:13">
      <c r="A1257" s="58" t="s">
        <v>3214</v>
      </c>
      <c r="B1257" s="200">
        <v>1256</v>
      </c>
      <c r="C1257" s="204" t="s">
        <v>16</v>
      </c>
      <c r="D1257" s="58" t="s">
        <v>171</v>
      </c>
      <c r="E1257" s="42" t="s">
        <v>2511</v>
      </c>
      <c r="F1257" s="58" t="s">
        <v>172</v>
      </c>
      <c r="G1257" s="58" t="s">
        <v>3416</v>
      </c>
      <c r="H1257" s="58" t="s">
        <v>1711</v>
      </c>
      <c r="I1257" s="204" t="s">
        <v>22</v>
      </c>
      <c r="J1257" s="237">
        <v>1</v>
      </c>
      <c r="K1257" s="217">
        <v>0</v>
      </c>
      <c r="L1257" s="58">
        <v>0.11</v>
      </c>
      <c r="M1257" s="58">
        <v>3.1</v>
      </c>
    </row>
    <row r="1258" s="58" customFormat="1" ht="41.4" spans="1:13">
      <c r="A1258" s="58" t="s">
        <v>3214</v>
      </c>
      <c r="B1258" s="200">
        <v>1257</v>
      </c>
      <c r="C1258" s="204" t="s">
        <v>16</v>
      </c>
      <c r="D1258" s="204" t="s">
        <v>89</v>
      </c>
      <c r="E1258" s="42" t="s">
        <v>2511</v>
      </c>
      <c r="F1258" s="58" t="s">
        <v>114</v>
      </c>
      <c r="G1258" s="58" t="s">
        <v>3417</v>
      </c>
      <c r="H1258" s="58" t="s">
        <v>2166</v>
      </c>
      <c r="I1258" s="42" t="s">
        <v>22</v>
      </c>
      <c r="J1258" s="237">
        <v>2</v>
      </c>
      <c r="K1258" s="217">
        <v>0</v>
      </c>
      <c r="L1258" s="58">
        <v>3</v>
      </c>
      <c r="M1258" s="58">
        <v>3.2</v>
      </c>
    </row>
    <row r="1259" s="58" customFormat="1" ht="41.4" spans="1:13">
      <c r="A1259" s="58" t="s">
        <v>3214</v>
      </c>
      <c r="B1259" s="200">
        <v>1258</v>
      </c>
      <c r="C1259" s="204" t="s">
        <v>16</v>
      </c>
      <c r="D1259" s="204" t="s">
        <v>89</v>
      </c>
      <c r="E1259" s="42" t="s">
        <v>2511</v>
      </c>
      <c r="F1259" s="58" t="s">
        <v>114</v>
      </c>
      <c r="G1259" s="58" t="s">
        <v>2588</v>
      </c>
      <c r="H1259" s="58" t="s">
        <v>2166</v>
      </c>
      <c r="I1259" s="42" t="s">
        <v>22</v>
      </c>
      <c r="J1259" s="237">
        <v>4</v>
      </c>
      <c r="K1259" s="217">
        <v>0</v>
      </c>
      <c r="L1259" s="58">
        <v>15</v>
      </c>
      <c r="M1259" s="58">
        <v>3.2</v>
      </c>
    </row>
    <row r="1260" s="58" customFormat="1" ht="41.4" spans="1:13">
      <c r="A1260" s="58" t="s">
        <v>3214</v>
      </c>
      <c r="B1260" s="200">
        <v>1259</v>
      </c>
      <c r="C1260" s="204" t="s">
        <v>16</v>
      </c>
      <c r="D1260" s="204" t="s">
        <v>89</v>
      </c>
      <c r="E1260" s="42" t="s">
        <v>2511</v>
      </c>
      <c r="F1260" s="58" t="s">
        <v>114</v>
      </c>
      <c r="G1260" s="58" t="s">
        <v>3418</v>
      </c>
      <c r="H1260" s="58" t="s">
        <v>2166</v>
      </c>
      <c r="I1260" s="42" t="s">
        <v>22</v>
      </c>
      <c r="J1260" s="237">
        <v>2</v>
      </c>
      <c r="K1260" s="217">
        <v>0</v>
      </c>
      <c r="L1260" s="58">
        <v>15</v>
      </c>
      <c r="M1260" s="58">
        <v>3.2</v>
      </c>
    </row>
    <row r="1261" s="58" customFormat="1" ht="41.4" spans="1:13">
      <c r="A1261" s="58" t="s">
        <v>3214</v>
      </c>
      <c r="B1261" s="200">
        <v>1260</v>
      </c>
      <c r="C1261" s="204" t="s">
        <v>16</v>
      </c>
      <c r="D1261" s="204" t="s">
        <v>89</v>
      </c>
      <c r="E1261" s="42" t="s">
        <v>2511</v>
      </c>
      <c r="F1261" s="58" t="s">
        <v>90</v>
      </c>
      <c r="G1261" s="58" t="s">
        <v>3419</v>
      </c>
      <c r="H1261" s="58" t="s">
        <v>2166</v>
      </c>
      <c r="I1261" s="42" t="s">
        <v>22</v>
      </c>
      <c r="J1261" s="237">
        <v>2</v>
      </c>
      <c r="K1261" s="217">
        <v>0</v>
      </c>
      <c r="L1261" s="58">
        <v>3</v>
      </c>
      <c r="M1261" s="58">
        <v>3.2</v>
      </c>
    </row>
    <row r="1262" s="58" customFormat="1" ht="41.4" spans="1:13">
      <c r="A1262" s="58" t="s">
        <v>3214</v>
      </c>
      <c r="B1262" s="200">
        <v>1261</v>
      </c>
      <c r="C1262" s="204" t="s">
        <v>16</v>
      </c>
      <c r="D1262" s="58" t="s">
        <v>53</v>
      </c>
      <c r="E1262" s="42" t="s">
        <v>2511</v>
      </c>
      <c r="F1262" s="58" t="s">
        <v>249</v>
      </c>
      <c r="G1262" s="58" t="s">
        <v>3420</v>
      </c>
      <c r="H1262" s="58" t="s">
        <v>2158</v>
      </c>
      <c r="I1262" s="204" t="s">
        <v>22</v>
      </c>
      <c r="J1262" s="237">
        <v>2</v>
      </c>
      <c r="K1262" s="74">
        <f t="shared" ref="K1262:K1265" si="132">(CEILING(J1262*0.2,1))*1</f>
        <v>1</v>
      </c>
      <c r="L1262" s="58">
        <v>3</v>
      </c>
      <c r="M1262" s="58">
        <v>3.2</v>
      </c>
    </row>
    <row r="1263" s="58" customFormat="1" ht="41.4" spans="1:13">
      <c r="A1263" s="58" t="s">
        <v>3214</v>
      </c>
      <c r="B1263" s="200">
        <v>1262</v>
      </c>
      <c r="C1263" s="204" t="s">
        <v>16</v>
      </c>
      <c r="D1263" s="58" t="s">
        <v>53</v>
      </c>
      <c r="E1263" s="42" t="s">
        <v>2511</v>
      </c>
      <c r="F1263" s="58" t="s">
        <v>249</v>
      </c>
      <c r="G1263" s="58" t="s">
        <v>2707</v>
      </c>
      <c r="H1263" s="58" t="s">
        <v>2158</v>
      </c>
      <c r="I1263" s="204" t="s">
        <v>22</v>
      </c>
      <c r="J1263" s="237">
        <v>2</v>
      </c>
      <c r="K1263" s="58">
        <f>J1263</f>
        <v>2</v>
      </c>
      <c r="L1263" s="58">
        <v>2</v>
      </c>
      <c r="M1263" s="58">
        <v>3.2</v>
      </c>
    </row>
    <row r="1264" s="58" customFormat="1" ht="41.4" spans="1:13">
      <c r="A1264" s="58" t="s">
        <v>3214</v>
      </c>
      <c r="B1264" s="200">
        <v>1263</v>
      </c>
      <c r="C1264" s="204" t="s">
        <v>16</v>
      </c>
      <c r="D1264" s="58" t="s">
        <v>53</v>
      </c>
      <c r="E1264" s="42" t="s">
        <v>2511</v>
      </c>
      <c r="F1264" s="58" t="s">
        <v>304</v>
      </c>
      <c r="G1264" s="58" t="s">
        <v>3412</v>
      </c>
      <c r="H1264" s="58" t="s">
        <v>2158</v>
      </c>
      <c r="I1264" s="204" t="s">
        <v>22</v>
      </c>
      <c r="J1264" s="237">
        <v>2</v>
      </c>
      <c r="K1264" s="74">
        <f t="shared" si="132"/>
        <v>1</v>
      </c>
      <c r="L1264" s="58">
        <v>9</v>
      </c>
      <c r="M1264" s="58">
        <v>3.2</v>
      </c>
    </row>
    <row r="1265" s="58" customFormat="1" ht="41.4" spans="1:13">
      <c r="A1265" s="58" t="s">
        <v>3214</v>
      </c>
      <c r="B1265" s="200">
        <v>1264</v>
      </c>
      <c r="C1265" s="204" t="s">
        <v>16</v>
      </c>
      <c r="D1265" s="58" t="s">
        <v>53</v>
      </c>
      <c r="E1265" s="42" t="s">
        <v>2511</v>
      </c>
      <c r="F1265" s="58" t="s">
        <v>304</v>
      </c>
      <c r="G1265" s="58" t="s">
        <v>3408</v>
      </c>
      <c r="H1265" s="58" t="s">
        <v>2158</v>
      </c>
      <c r="I1265" s="204" t="s">
        <v>22</v>
      </c>
      <c r="J1265" s="237">
        <v>4</v>
      </c>
      <c r="K1265" s="74">
        <f t="shared" si="132"/>
        <v>1</v>
      </c>
      <c r="L1265" s="58">
        <v>17</v>
      </c>
      <c r="M1265" s="58">
        <v>3.2</v>
      </c>
    </row>
    <row r="1266" s="58" customFormat="1" ht="55.2" spans="1:13">
      <c r="A1266" s="58" t="s">
        <v>3214</v>
      </c>
      <c r="B1266" s="200">
        <v>1265</v>
      </c>
      <c r="C1266" s="204" t="s">
        <v>16</v>
      </c>
      <c r="D1266" s="58" t="s">
        <v>171</v>
      </c>
      <c r="E1266" s="42" t="s">
        <v>2511</v>
      </c>
      <c r="F1266" s="58" t="s">
        <v>172</v>
      </c>
      <c r="G1266" s="58" t="s">
        <v>3421</v>
      </c>
      <c r="H1266" s="58" t="s">
        <v>1711</v>
      </c>
      <c r="I1266" s="204" t="s">
        <v>22</v>
      </c>
      <c r="J1266" s="237">
        <v>4</v>
      </c>
      <c r="K1266" s="217">
        <v>0</v>
      </c>
      <c r="L1266" s="58">
        <v>0.24</v>
      </c>
      <c r="M1266" s="58">
        <v>3.1</v>
      </c>
    </row>
    <row r="1267" s="58" customFormat="1" ht="55.2" spans="1:13">
      <c r="A1267" s="58" t="s">
        <v>3214</v>
      </c>
      <c r="B1267" s="200">
        <v>1266</v>
      </c>
      <c r="C1267" s="204" t="s">
        <v>16</v>
      </c>
      <c r="D1267" s="58" t="s">
        <v>171</v>
      </c>
      <c r="E1267" s="42" t="s">
        <v>2511</v>
      </c>
      <c r="F1267" s="58" t="s">
        <v>172</v>
      </c>
      <c r="G1267" s="58" t="s">
        <v>3416</v>
      </c>
      <c r="H1267" s="58" t="s">
        <v>1711</v>
      </c>
      <c r="I1267" s="204" t="s">
        <v>22</v>
      </c>
      <c r="J1267" s="237">
        <v>7</v>
      </c>
      <c r="K1267" s="217">
        <v>0</v>
      </c>
      <c r="L1267" s="58">
        <v>1</v>
      </c>
      <c r="M1267" s="58">
        <v>3.1</v>
      </c>
    </row>
    <row r="1268" s="58" customFormat="1" ht="55.2" spans="1:13">
      <c r="A1268" s="58" t="s">
        <v>3214</v>
      </c>
      <c r="B1268" s="200">
        <v>1267</v>
      </c>
      <c r="C1268" s="204" t="s">
        <v>16</v>
      </c>
      <c r="D1268" s="58" t="s">
        <v>171</v>
      </c>
      <c r="E1268" s="42" t="s">
        <v>2511</v>
      </c>
      <c r="F1268" s="58" t="s">
        <v>172</v>
      </c>
      <c r="G1268" s="58" t="s">
        <v>3422</v>
      </c>
      <c r="H1268" s="58" t="s">
        <v>1711</v>
      </c>
      <c r="I1268" s="204" t="s">
        <v>22</v>
      </c>
      <c r="J1268" s="237">
        <v>2</v>
      </c>
      <c r="K1268" s="217">
        <v>0</v>
      </c>
      <c r="L1268" s="58">
        <v>0.38</v>
      </c>
      <c r="M1268" s="58">
        <v>3.1</v>
      </c>
    </row>
    <row r="1269" s="58" customFormat="1" ht="41.4" spans="1:13">
      <c r="A1269" s="58" t="s">
        <v>3214</v>
      </c>
      <c r="B1269" s="200">
        <v>1268</v>
      </c>
      <c r="C1269" s="204" t="s">
        <v>16</v>
      </c>
      <c r="D1269" s="58" t="s">
        <v>322</v>
      </c>
      <c r="E1269" s="42" t="s">
        <v>2511</v>
      </c>
      <c r="F1269" s="58" t="s">
        <v>323</v>
      </c>
      <c r="G1269" s="58" t="s">
        <v>3423</v>
      </c>
      <c r="H1269" s="58" t="s">
        <v>2162</v>
      </c>
      <c r="I1269" s="58" t="s">
        <v>2124</v>
      </c>
      <c r="J1269" s="58">
        <v>1.9</v>
      </c>
      <c r="K1269" s="58">
        <f>(CEILING(J1269*0.1,1))*1</f>
        <v>1</v>
      </c>
      <c r="L1269" s="58">
        <v>30</v>
      </c>
      <c r="M1269" s="58">
        <v>3.2</v>
      </c>
    </row>
    <row r="1270" s="58" customFormat="1" ht="41.4" spans="1:13">
      <c r="A1270" s="58" t="s">
        <v>3214</v>
      </c>
      <c r="B1270" s="200">
        <v>1269</v>
      </c>
      <c r="C1270" s="204" t="s">
        <v>16</v>
      </c>
      <c r="D1270" s="58" t="s">
        <v>322</v>
      </c>
      <c r="E1270" s="42" t="s">
        <v>2511</v>
      </c>
      <c r="F1270" s="58" t="s">
        <v>323</v>
      </c>
      <c r="G1270" s="58" t="s">
        <v>2590</v>
      </c>
      <c r="H1270" s="58" t="s">
        <v>2162</v>
      </c>
      <c r="I1270" s="58" t="s">
        <v>2124</v>
      </c>
      <c r="J1270" s="58">
        <v>1.2</v>
      </c>
      <c r="K1270" s="58">
        <f t="shared" ref="K1270:K1272" si="133">J1270</f>
        <v>1.2</v>
      </c>
      <c r="L1270" s="58">
        <v>9</v>
      </c>
      <c r="M1270" s="58">
        <v>3.2</v>
      </c>
    </row>
    <row r="1271" s="58" customFormat="1" ht="69" spans="1:13">
      <c r="A1271" s="58" t="s">
        <v>3214</v>
      </c>
      <c r="B1271" s="200">
        <v>1270</v>
      </c>
      <c r="C1271" s="204" t="s">
        <v>16</v>
      </c>
      <c r="D1271" s="58" t="s">
        <v>353</v>
      </c>
      <c r="E1271" s="42" t="s">
        <v>2511</v>
      </c>
      <c r="F1271" s="58" t="s">
        <v>370</v>
      </c>
      <c r="G1271" s="58" t="s">
        <v>3424</v>
      </c>
      <c r="H1271" s="58" t="s">
        <v>3425</v>
      </c>
      <c r="I1271" s="204" t="s">
        <v>22</v>
      </c>
      <c r="J1271" s="237">
        <v>2</v>
      </c>
      <c r="K1271" s="58">
        <f t="shared" si="133"/>
        <v>2</v>
      </c>
      <c r="L1271" s="58">
        <v>10</v>
      </c>
      <c r="M1271" s="58">
        <v>3.2</v>
      </c>
    </row>
    <row r="1272" s="58" customFormat="1" ht="69" spans="1:13">
      <c r="A1272" s="58" t="s">
        <v>3214</v>
      </c>
      <c r="B1272" s="200">
        <v>1271</v>
      </c>
      <c r="C1272" s="204" t="s">
        <v>16</v>
      </c>
      <c r="D1272" s="58" t="s">
        <v>353</v>
      </c>
      <c r="E1272" s="42" t="s">
        <v>2511</v>
      </c>
      <c r="F1272" s="58" t="s">
        <v>370</v>
      </c>
      <c r="G1272" s="58" t="s">
        <v>3426</v>
      </c>
      <c r="H1272" s="58" t="s">
        <v>3425</v>
      </c>
      <c r="I1272" s="204" t="s">
        <v>22</v>
      </c>
      <c r="J1272" s="237">
        <v>4</v>
      </c>
      <c r="K1272" s="58">
        <f t="shared" si="133"/>
        <v>4</v>
      </c>
      <c r="L1272" s="58">
        <v>48</v>
      </c>
      <c r="M1272" s="58">
        <v>3.2</v>
      </c>
    </row>
    <row r="1273" s="58" customFormat="1" ht="55.2" spans="1:13">
      <c r="A1273" s="58" t="s">
        <v>3214</v>
      </c>
      <c r="B1273" s="200">
        <v>1272</v>
      </c>
      <c r="C1273" s="204" t="s">
        <v>16</v>
      </c>
      <c r="D1273" s="58" t="s">
        <v>171</v>
      </c>
      <c r="E1273" s="42" t="s">
        <v>2511</v>
      </c>
      <c r="F1273" s="58" t="s">
        <v>172</v>
      </c>
      <c r="G1273" s="58" t="s">
        <v>3416</v>
      </c>
      <c r="H1273" s="58" t="s">
        <v>1711</v>
      </c>
      <c r="I1273" s="204" t="s">
        <v>22</v>
      </c>
      <c r="J1273" s="237">
        <v>2</v>
      </c>
      <c r="K1273" s="217">
        <v>0</v>
      </c>
      <c r="L1273" s="58">
        <v>0.22</v>
      </c>
      <c r="M1273" s="58">
        <v>3.1</v>
      </c>
    </row>
    <row r="1274" s="58" customFormat="1" ht="55.2" spans="1:13">
      <c r="A1274" s="58" t="s">
        <v>3214</v>
      </c>
      <c r="B1274" s="200">
        <v>1273</v>
      </c>
      <c r="C1274" s="204" t="s">
        <v>16</v>
      </c>
      <c r="D1274" s="204" t="s">
        <v>89</v>
      </c>
      <c r="E1274" s="42" t="s">
        <v>2511</v>
      </c>
      <c r="F1274" s="58" t="s">
        <v>90</v>
      </c>
      <c r="G1274" s="58" t="s">
        <v>3357</v>
      </c>
      <c r="H1274" s="58" t="s">
        <v>3358</v>
      </c>
      <c r="I1274" s="42" t="s">
        <v>22</v>
      </c>
      <c r="J1274" s="237">
        <v>1</v>
      </c>
      <c r="K1274" s="217">
        <v>0</v>
      </c>
      <c r="L1274" s="58">
        <v>1</v>
      </c>
      <c r="M1274" s="58">
        <v>3.1</v>
      </c>
    </row>
    <row r="1275" s="58" customFormat="1" ht="41.4" spans="1:13">
      <c r="A1275" s="58" t="s">
        <v>3214</v>
      </c>
      <c r="B1275" s="200">
        <v>1274</v>
      </c>
      <c r="C1275" s="204" t="s">
        <v>16</v>
      </c>
      <c r="D1275" s="58" t="s">
        <v>171</v>
      </c>
      <c r="E1275" s="42" t="s">
        <v>2511</v>
      </c>
      <c r="F1275" s="58" t="s">
        <v>172</v>
      </c>
      <c r="G1275" s="58" t="s">
        <v>2836</v>
      </c>
      <c r="H1275" s="58" t="s">
        <v>2299</v>
      </c>
      <c r="I1275" s="204" t="s">
        <v>22</v>
      </c>
      <c r="J1275" s="237">
        <v>1</v>
      </c>
      <c r="K1275" s="217">
        <v>0</v>
      </c>
      <c r="L1275" s="58">
        <v>0.03</v>
      </c>
      <c r="M1275" s="58">
        <v>3.1</v>
      </c>
    </row>
    <row r="1276" s="58" customFormat="1" ht="55.2" spans="1:13">
      <c r="A1276" s="58" t="s">
        <v>3214</v>
      </c>
      <c r="B1276" s="200">
        <v>1275</v>
      </c>
      <c r="C1276" s="204" t="s">
        <v>16</v>
      </c>
      <c r="D1276" s="204" t="s">
        <v>89</v>
      </c>
      <c r="E1276" s="42" t="s">
        <v>2511</v>
      </c>
      <c r="F1276" s="58" t="s">
        <v>90</v>
      </c>
      <c r="G1276" s="58" t="s">
        <v>3357</v>
      </c>
      <c r="H1276" s="58" t="s">
        <v>3358</v>
      </c>
      <c r="I1276" s="42" t="s">
        <v>22</v>
      </c>
      <c r="J1276" s="237">
        <v>1</v>
      </c>
      <c r="K1276" s="217">
        <v>0</v>
      </c>
      <c r="L1276" s="58">
        <v>1</v>
      </c>
      <c r="M1276" s="58">
        <v>3.1</v>
      </c>
    </row>
    <row r="1277" s="58" customFormat="1" ht="41.4" spans="1:13">
      <c r="A1277" s="58" t="s">
        <v>3214</v>
      </c>
      <c r="B1277" s="200">
        <v>1276</v>
      </c>
      <c r="C1277" s="204" t="s">
        <v>16</v>
      </c>
      <c r="D1277" s="58" t="s">
        <v>171</v>
      </c>
      <c r="E1277" s="42" t="s">
        <v>2511</v>
      </c>
      <c r="F1277" s="58" t="s">
        <v>172</v>
      </c>
      <c r="G1277" s="58" t="s">
        <v>2836</v>
      </c>
      <c r="H1277" s="58" t="s">
        <v>2299</v>
      </c>
      <c r="I1277" s="204" t="s">
        <v>22</v>
      </c>
      <c r="J1277" s="237">
        <v>1</v>
      </c>
      <c r="K1277" s="217">
        <v>0</v>
      </c>
      <c r="L1277" s="58">
        <v>0.03</v>
      </c>
      <c r="M1277" s="58">
        <v>3.1</v>
      </c>
    </row>
    <row r="1278" s="58" customFormat="1" ht="55.2" spans="1:13">
      <c r="A1278" s="58" t="s">
        <v>3214</v>
      </c>
      <c r="B1278" s="200">
        <v>1277</v>
      </c>
      <c r="C1278" s="204" t="s">
        <v>16</v>
      </c>
      <c r="D1278" s="58" t="s">
        <v>171</v>
      </c>
      <c r="E1278" s="42" t="s">
        <v>2511</v>
      </c>
      <c r="F1278" s="58" t="s">
        <v>172</v>
      </c>
      <c r="G1278" s="58" t="s">
        <v>3416</v>
      </c>
      <c r="H1278" s="58" t="s">
        <v>1711</v>
      </c>
      <c r="I1278" s="204" t="s">
        <v>22</v>
      </c>
      <c r="J1278" s="237">
        <v>1</v>
      </c>
      <c r="K1278" s="217">
        <v>0</v>
      </c>
      <c r="L1278" s="58">
        <v>0.11</v>
      </c>
      <c r="M1278" s="58">
        <v>3.1</v>
      </c>
    </row>
    <row r="1279" s="58" customFormat="1" ht="41.4" spans="1:13">
      <c r="A1279" s="58" t="s">
        <v>3214</v>
      </c>
      <c r="B1279" s="200">
        <v>1278</v>
      </c>
      <c r="C1279" s="204" t="s">
        <v>16</v>
      </c>
      <c r="D1279" s="204" t="s">
        <v>89</v>
      </c>
      <c r="E1279" s="42" t="s">
        <v>2511</v>
      </c>
      <c r="F1279" s="58" t="s">
        <v>114</v>
      </c>
      <c r="G1279" s="58" t="s">
        <v>3417</v>
      </c>
      <c r="H1279" s="58" t="s">
        <v>2166</v>
      </c>
      <c r="I1279" s="42" t="s">
        <v>22</v>
      </c>
      <c r="J1279" s="237">
        <v>8</v>
      </c>
      <c r="K1279" s="217">
        <v>0</v>
      </c>
      <c r="L1279" s="58">
        <v>14</v>
      </c>
      <c r="M1279" s="58">
        <v>3.2</v>
      </c>
    </row>
    <row r="1280" s="58" customFormat="1" ht="41.4" spans="1:13">
      <c r="A1280" s="58" t="s">
        <v>3214</v>
      </c>
      <c r="B1280" s="200">
        <v>1279</v>
      </c>
      <c r="C1280" s="204" t="s">
        <v>16</v>
      </c>
      <c r="D1280" s="204" t="s">
        <v>89</v>
      </c>
      <c r="E1280" s="42" t="s">
        <v>2511</v>
      </c>
      <c r="F1280" s="58" t="s">
        <v>114</v>
      </c>
      <c r="G1280" s="58" t="s">
        <v>2588</v>
      </c>
      <c r="H1280" s="58" t="s">
        <v>2166</v>
      </c>
      <c r="I1280" s="42" t="s">
        <v>22</v>
      </c>
      <c r="J1280" s="237">
        <v>4</v>
      </c>
      <c r="K1280" s="217">
        <v>0</v>
      </c>
      <c r="L1280" s="58">
        <v>15</v>
      </c>
      <c r="M1280" s="58">
        <v>3.2</v>
      </c>
    </row>
    <row r="1281" s="58" customFormat="1" ht="41.4" spans="1:13">
      <c r="A1281" s="58" t="s">
        <v>3214</v>
      </c>
      <c r="B1281" s="200">
        <v>1280</v>
      </c>
      <c r="C1281" s="204" t="s">
        <v>16</v>
      </c>
      <c r="D1281" s="204" t="s">
        <v>89</v>
      </c>
      <c r="E1281" s="42" t="s">
        <v>2511</v>
      </c>
      <c r="F1281" s="58" t="s">
        <v>114</v>
      </c>
      <c r="G1281" s="58" t="s">
        <v>3418</v>
      </c>
      <c r="H1281" s="58" t="s">
        <v>2166</v>
      </c>
      <c r="I1281" s="42" t="s">
        <v>22</v>
      </c>
      <c r="J1281" s="237">
        <v>2</v>
      </c>
      <c r="K1281" s="217">
        <v>0</v>
      </c>
      <c r="L1281" s="58">
        <v>15</v>
      </c>
      <c r="M1281" s="58">
        <v>3.2</v>
      </c>
    </row>
    <row r="1282" s="58" customFormat="1" ht="41.4" spans="1:13">
      <c r="A1282" s="58" t="s">
        <v>3214</v>
      </c>
      <c r="B1282" s="200">
        <v>1281</v>
      </c>
      <c r="C1282" s="204" t="s">
        <v>16</v>
      </c>
      <c r="D1282" s="204" t="s">
        <v>89</v>
      </c>
      <c r="E1282" s="42" t="s">
        <v>2511</v>
      </c>
      <c r="F1282" s="58" t="s">
        <v>90</v>
      </c>
      <c r="G1282" s="58" t="s">
        <v>3419</v>
      </c>
      <c r="H1282" s="58" t="s">
        <v>2166</v>
      </c>
      <c r="I1282" s="42" t="s">
        <v>22</v>
      </c>
      <c r="J1282" s="237">
        <v>4</v>
      </c>
      <c r="K1282" s="217">
        <v>0</v>
      </c>
      <c r="L1282" s="58">
        <v>6</v>
      </c>
      <c r="M1282" s="58">
        <v>3.2</v>
      </c>
    </row>
    <row r="1283" s="58" customFormat="1" ht="41.4" spans="1:13">
      <c r="A1283" s="58" t="s">
        <v>3214</v>
      </c>
      <c r="B1283" s="200">
        <v>1282</v>
      </c>
      <c r="C1283" s="204" t="s">
        <v>16</v>
      </c>
      <c r="D1283" s="58" t="s">
        <v>53</v>
      </c>
      <c r="E1283" s="42" t="s">
        <v>2511</v>
      </c>
      <c r="F1283" s="58" t="s">
        <v>249</v>
      </c>
      <c r="G1283" s="58" t="s">
        <v>3420</v>
      </c>
      <c r="H1283" s="58" t="s">
        <v>2158</v>
      </c>
      <c r="I1283" s="204" t="s">
        <v>22</v>
      </c>
      <c r="J1283" s="237">
        <v>2</v>
      </c>
      <c r="K1283" s="74">
        <f t="shared" ref="K1283:K1287" si="134">(CEILING(J1283*0.2,1))*1</f>
        <v>1</v>
      </c>
      <c r="L1283" s="58">
        <v>3</v>
      </c>
      <c r="M1283" s="58">
        <v>3.2</v>
      </c>
    </row>
    <row r="1284" s="58" customFormat="1" ht="41.4" spans="1:13">
      <c r="A1284" s="58" t="s">
        <v>3214</v>
      </c>
      <c r="B1284" s="200">
        <v>1283</v>
      </c>
      <c r="C1284" s="204" t="s">
        <v>16</v>
      </c>
      <c r="D1284" s="58" t="s">
        <v>53</v>
      </c>
      <c r="E1284" s="42" t="s">
        <v>2511</v>
      </c>
      <c r="F1284" s="58" t="s">
        <v>249</v>
      </c>
      <c r="G1284" s="58" t="s">
        <v>2707</v>
      </c>
      <c r="H1284" s="58" t="s">
        <v>2158</v>
      </c>
      <c r="I1284" s="204" t="s">
        <v>22</v>
      </c>
      <c r="J1284" s="237">
        <v>2</v>
      </c>
      <c r="K1284" s="58">
        <f>J1284</f>
        <v>2</v>
      </c>
      <c r="L1284" s="58">
        <v>2</v>
      </c>
      <c r="M1284" s="58">
        <v>3.2</v>
      </c>
    </row>
    <row r="1285" s="58" customFormat="1" ht="41.4" spans="1:13">
      <c r="A1285" s="58" t="s">
        <v>3214</v>
      </c>
      <c r="B1285" s="200">
        <v>1284</v>
      </c>
      <c r="C1285" s="204" t="s">
        <v>16</v>
      </c>
      <c r="D1285" s="58" t="s">
        <v>53</v>
      </c>
      <c r="E1285" s="42" t="s">
        <v>2511</v>
      </c>
      <c r="F1285" s="58" t="s">
        <v>304</v>
      </c>
      <c r="G1285" s="58" t="s">
        <v>3412</v>
      </c>
      <c r="H1285" s="58" t="s">
        <v>2158</v>
      </c>
      <c r="I1285" s="204" t="s">
        <v>22</v>
      </c>
      <c r="J1285" s="237">
        <v>2</v>
      </c>
      <c r="K1285" s="74">
        <f t="shared" si="134"/>
        <v>1</v>
      </c>
      <c r="L1285" s="58">
        <v>9</v>
      </c>
      <c r="M1285" s="58">
        <v>3.2</v>
      </c>
    </row>
    <row r="1286" s="58" customFormat="1" ht="41.4" spans="1:13">
      <c r="A1286" s="58" t="s">
        <v>3214</v>
      </c>
      <c r="B1286" s="200">
        <v>1285</v>
      </c>
      <c r="C1286" s="204" t="s">
        <v>16</v>
      </c>
      <c r="D1286" s="58" t="s">
        <v>53</v>
      </c>
      <c r="E1286" s="42" t="s">
        <v>2511</v>
      </c>
      <c r="F1286" s="58" t="s">
        <v>304</v>
      </c>
      <c r="G1286" s="58" t="s">
        <v>2623</v>
      </c>
      <c r="H1286" s="58" t="s">
        <v>2158</v>
      </c>
      <c r="I1286" s="204" t="s">
        <v>22</v>
      </c>
      <c r="J1286" s="237">
        <v>2</v>
      </c>
      <c r="K1286" s="58">
        <f>J1286</f>
        <v>2</v>
      </c>
      <c r="L1286" s="58">
        <v>1</v>
      </c>
      <c r="M1286" s="58">
        <v>3.2</v>
      </c>
    </row>
    <row r="1287" s="58" customFormat="1" ht="41.4" spans="1:13">
      <c r="A1287" s="58" t="s">
        <v>3214</v>
      </c>
      <c r="B1287" s="200">
        <v>1286</v>
      </c>
      <c r="C1287" s="204" t="s">
        <v>16</v>
      </c>
      <c r="D1287" s="58" t="s">
        <v>53</v>
      </c>
      <c r="E1287" s="42" t="s">
        <v>2511</v>
      </c>
      <c r="F1287" s="58" t="s">
        <v>304</v>
      </c>
      <c r="G1287" s="58" t="s">
        <v>3408</v>
      </c>
      <c r="H1287" s="58" t="s">
        <v>2158</v>
      </c>
      <c r="I1287" s="204" t="s">
        <v>22</v>
      </c>
      <c r="J1287" s="237">
        <v>4</v>
      </c>
      <c r="K1287" s="74">
        <f t="shared" si="134"/>
        <v>1</v>
      </c>
      <c r="L1287" s="58">
        <v>17</v>
      </c>
      <c r="M1287" s="58">
        <v>3.2</v>
      </c>
    </row>
    <row r="1288" s="58" customFormat="1" ht="55.2" spans="1:13">
      <c r="A1288" s="58" t="s">
        <v>3214</v>
      </c>
      <c r="B1288" s="200">
        <v>1287</v>
      </c>
      <c r="C1288" s="204" t="s">
        <v>16</v>
      </c>
      <c r="D1288" s="58" t="s">
        <v>171</v>
      </c>
      <c r="E1288" s="42" t="s">
        <v>2511</v>
      </c>
      <c r="F1288" s="58" t="s">
        <v>172</v>
      </c>
      <c r="G1288" s="58" t="s">
        <v>3421</v>
      </c>
      <c r="H1288" s="58" t="s">
        <v>1711</v>
      </c>
      <c r="I1288" s="204" t="s">
        <v>22</v>
      </c>
      <c r="J1288" s="237">
        <v>12</v>
      </c>
      <c r="K1288" s="217">
        <v>0</v>
      </c>
      <c r="L1288" s="58">
        <v>1</v>
      </c>
      <c r="M1288" s="58">
        <v>3.1</v>
      </c>
    </row>
    <row r="1289" s="58" customFormat="1" ht="55.2" spans="1:13">
      <c r="A1289" s="58" t="s">
        <v>3214</v>
      </c>
      <c r="B1289" s="200">
        <v>1288</v>
      </c>
      <c r="C1289" s="204" t="s">
        <v>16</v>
      </c>
      <c r="D1289" s="58" t="s">
        <v>171</v>
      </c>
      <c r="E1289" s="42" t="s">
        <v>2511</v>
      </c>
      <c r="F1289" s="58" t="s">
        <v>172</v>
      </c>
      <c r="G1289" s="58" t="s">
        <v>3416</v>
      </c>
      <c r="H1289" s="58" t="s">
        <v>1711</v>
      </c>
      <c r="I1289" s="204" t="s">
        <v>22</v>
      </c>
      <c r="J1289" s="237">
        <v>7</v>
      </c>
      <c r="K1289" s="217">
        <v>0</v>
      </c>
      <c r="L1289" s="58">
        <v>1</v>
      </c>
      <c r="M1289" s="58">
        <v>3.1</v>
      </c>
    </row>
    <row r="1290" s="58" customFormat="1" ht="55.2" spans="1:13">
      <c r="A1290" s="58" t="s">
        <v>3214</v>
      </c>
      <c r="B1290" s="200">
        <v>1289</v>
      </c>
      <c r="C1290" s="204" t="s">
        <v>16</v>
      </c>
      <c r="D1290" s="58" t="s">
        <v>171</v>
      </c>
      <c r="E1290" s="42" t="s">
        <v>2511</v>
      </c>
      <c r="F1290" s="58" t="s">
        <v>172</v>
      </c>
      <c r="G1290" s="58" t="s">
        <v>3422</v>
      </c>
      <c r="H1290" s="58" t="s">
        <v>1711</v>
      </c>
      <c r="I1290" s="204" t="s">
        <v>22</v>
      </c>
      <c r="J1290" s="237">
        <v>2</v>
      </c>
      <c r="K1290" s="217">
        <v>0</v>
      </c>
      <c r="L1290" s="58">
        <v>0.38</v>
      </c>
      <c r="M1290" s="58">
        <v>3.1</v>
      </c>
    </row>
    <row r="1291" s="58" customFormat="1" ht="41.4" spans="1:13">
      <c r="A1291" s="58" t="s">
        <v>3214</v>
      </c>
      <c r="B1291" s="200">
        <v>1290</v>
      </c>
      <c r="C1291" s="204" t="s">
        <v>16</v>
      </c>
      <c r="D1291" s="58" t="s">
        <v>322</v>
      </c>
      <c r="E1291" s="42" t="s">
        <v>2511</v>
      </c>
      <c r="F1291" s="58" t="s">
        <v>323</v>
      </c>
      <c r="G1291" s="58" t="s">
        <v>3423</v>
      </c>
      <c r="H1291" s="58" t="s">
        <v>2162</v>
      </c>
      <c r="I1291" s="58" t="s">
        <v>2124</v>
      </c>
      <c r="J1291" s="58">
        <v>1.6</v>
      </c>
      <c r="K1291" s="58">
        <f>(CEILING(J1291*0.1,1))*1</f>
        <v>1</v>
      </c>
      <c r="L1291" s="58">
        <v>24</v>
      </c>
      <c r="M1291" s="58">
        <v>3.2</v>
      </c>
    </row>
    <row r="1292" s="58" customFormat="1" ht="41.4" spans="1:13">
      <c r="A1292" s="58" t="s">
        <v>3214</v>
      </c>
      <c r="B1292" s="200">
        <v>1291</v>
      </c>
      <c r="C1292" s="204" t="s">
        <v>16</v>
      </c>
      <c r="D1292" s="58" t="s">
        <v>322</v>
      </c>
      <c r="E1292" s="42" t="s">
        <v>2511</v>
      </c>
      <c r="F1292" s="58" t="s">
        <v>323</v>
      </c>
      <c r="G1292" s="58" t="s">
        <v>2590</v>
      </c>
      <c r="H1292" s="58" t="s">
        <v>2162</v>
      </c>
      <c r="I1292" s="58" t="s">
        <v>2124</v>
      </c>
      <c r="J1292" s="58">
        <v>1.2</v>
      </c>
      <c r="K1292" s="58">
        <f t="shared" ref="K1292:K1295" si="135">J1292</f>
        <v>1.2</v>
      </c>
      <c r="L1292" s="58">
        <v>9</v>
      </c>
      <c r="M1292" s="58">
        <v>3.2</v>
      </c>
    </row>
    <row r="1293" s="58" customFormat="1" ht="69" spans="1:13">
      <c r="A1293" s="58" t="s">
        <v>3214</v>
      </c>
      <c r="B1293" s="200">
        <v>1292</v>
      </c>
      <c r="C1293" s="204" t="s">
        <v>16</v>
      </c>
      <c r="D1293" s="58" t="s">
        <v>353</v>
      </c>
      <c r="E1293" s="42" t="s">
        <v>2511</v>
      </c>
      <c r="F1293" s="58" t="s">
        <v>370</v>
      </c>
      <c r="G1293" s="58" t="s">
        <v>3424</v>
      </c>
      <c r="H1293" s="58" t="s">
        <v>3425</v>
      </c>
      <c r="I1293" s="204" t="s">
        <v>22</v>
      </c>
      <c r="J1293" s="237">
        <v>6</v>
      </c>
      <c r="K1293" s="58">
        <f t="shared" si="135"/>
        <v>6</v>
      </c>
      <c r="L1293" s="58">
        <v>29</v>
      </c>
      <c r="M1293" s="58">
        <v>3.2</v>
      </c>
    </row>
    <row r="1294" s="58" customFormat="1" ht="69" spans="1:13">
      <c r="A1294" s="58" t="s">
        <v>3214</v>
      </c>
      <c r="B1294" s="200">
        <v>1293</v>
      </c>
      <c r="C1294" s="204" t="s">
        <v>16</v>
      </c>
      <c r="D1294" s="58" t="s">
        <v>171</v>
      </c>
      <c r="E1294" s="42" t="s">
        <v>2511</v>
      </c>
      <c r="F1294" s="58" t="s">
        <v>172</v>
      </c>
      <c r="G1294" s="58" t="s">
        <v>2567</v>
      </c>
      <c r="H1294" s="58" t="s">
        <v>3256</v>
      </c>
      <c r="I1294" s="204" t="s">
        <v>22</v>
      </c>
      <c r="J1294" s="237">
        <v>4</v>
      </c>
      <c r="K1294" s="217">
        <v>0</v>
      </c>
      <c r="L1294" s="58">
        <v>0.4</v>
      </c>
      <c r="M1294" s="58">
        <v>3.1</v>
      </c>
    </row>
    <row r="1295" s="58" customFormat="1" ht="41.4" spans="1:13">
      <c r="A1295" s="58" t="s">
        <v>3214</v>
      </c>
      <c r="B1295" s="200">
        <v>1294</v>
      </c>
      <c r="C1295" s="204" t="s">
        <v>16</v>
      </c>
      <c r="D1295" s="58" t="s">
        <v>322</v>
      </c>
      <c r="E1295" s="42" t="s">
        <v>2511</v>
      </c>
      <c r="F1295" s="58" t="s">
        <v>323</v>
      </c>
      <c r="G1295" s="58" t="s">
        <v>2568</v>
      </c>
      <c r="H1295" s="58" t="s">
        <v>2162</v>
      </c>
      <c r="I1295" s="58" t="s">
        <v>2124</v>
      </c>
      <c r="J1295" s="58">
        <v>0.1</v>
      </c>
      <c r="K1295" s="58">
        <f t="shared" si="135"/>
        <v>0.1</v>
      </c>
      <c r="L1295" s="58">
        <v>1</v>
      </c>
      <c r="M1295" s="58">
        <v>3.2</v>
      </c>
    </row>
    <row r="1296" s="58" customFormat="1" ht="55.2" spans="1:13">
      <c r="A1296" s="58" t="s">
        <v>3214</v>
      </c>
      <c r="B1296" s="200">
        <v>1295</v>
      </c>
      <c r="C1296" s="204" t="s">
        <v>16</v>
      </c>
      <c r="D1296" s="204" t="s">
        <v>89</v>
      </c>
      <c r="E1296" s="42" t="s">
        <v>2511</v>
      </c>
      <c r="F1296" s="58" t="s">
        <v>90</v>
      </c>
      <c r="G1296" s="58" t="s">
        <v>3357</v>
      </c>
      <c r="H1296" s="58" t="s">
        <v>3358</v>
      </c>
      <c r="I1296" s="42" t="s">
        <v>22</v>
      </c>
      <c r="J1296" s="237">
        <v>1</v>
      </c>
      <c r="K1296" s="217">
        <v>0</v>
      </c>
      <c r="L1296" s="58">
        <v>1</v>
      </c>
      <c r="M1296" s="58">
        <v>3.1</v>
      </c>
    </row>
    <row r="1297" s="58" customFormat="1" ht="41.4" spans="1:13">
      <c r="A1297" s="58" t="s">
        <v>3214</v>
      </c>
      <c r="B1297" s="200">
        <v>1296</v>
      </c>
      <c r="C1297" s="204" t="s">
        <v>16</v>
      </c>
      <c r="D1297" s="58" t="s">
        <v>171</v>
      </c>
      <c r="E1297" s="42" t="s">
        <v>2511</v>
      </c>
      <c r="F1297" s="58" t="s">
        <v>172</v>
      </c>
      <c r="G1297" s="58" t="s">
        <v>2836</v>
      </c>
      <c r="H1297" s="58" t="s">
        <v>2299</v>
      </c>
      <c r="I1297" s="204" t="s">
        <v>22</v>
      </c>
      <c r="J1297" s="237">
        <v>1</v>
      </c>
      <c r="K1297" s="217">
        <v>0</v>
      </c>
      <c r="L1297" s="58">
        <v>0.03</v>
      </c>
      <c r="M1297" s="58">
        <v>3.1</v>
      </c>
    </row>
    <row r="1298" s="58" customFormat="1" ht="55.2" spans="1:13">
      <c r="A1298" s="58" t="s">
        <v>3214</v>
      </c>
      <c r="B1298" s="200">
        <v>1297</v>
      </c>
      <c r="C1298" s="204" t="s">
        <v>16</v>
      </c>
      <c r="D1298" s="204" t="s">
        <v>89</v>
      </c>
      <c r="E1298" s="42" t="s">
        <v>2511</v>
      </c>
      <c r="F1298" s="58" t="s">
        <v>90</v>
      </c>
      <c r="G1298" s="58" t="s">
        <v>3357</v>
      </c>
      <c r="H1298" s="58" t="s">
        <v>3358</v>
      </c>
      <c r="I1298" s="42" t="s">
        <v>22</v>
      </c>
      <c r="J1298" s="237">
        <v>1</v>
      </c>
      <c r="K1298" s="217">
        <v>0</v>
      </c>
      <c r="L1298" s="58">
        <v>1</v>
      </c>
      <c r="M1298" s="58">
        <v>3.1</v>
      </c>
    </row>
    <row r="1299" s="58" customFormat="1" ht="41.4" spans="1:13">
      <c r="A1299" s="58" t="s">
        <v>3214</v>
      </c>
      <c r="B1299" s="200">
        <v>1298</v>
      </c>
      <c r="C1299" s="204" t="s">
        <v>16</v>
      </c>
      <c r="D1299" s="58" t="s">
        <v>171</v>
      </c>
      <c r="E1299" s="42" t="s">
        <v>2511</v>
      </c>
      <c r="F1299" s="58" t="s">
        <v>172</v>
      </c>
      <c r="G1299" s="58" t="s">
        <v>2836</v>
      </c>
      <c r="H1299" s="58" t="s">
        <v>2299</v>
      </c>
      <c r="I1299" s="204" t="s">
        <v>22</v>
      </c>
      <c r="J1299" s="237">
        <v>1</v>
      </c>
      <c r="K1299" s="217">
        <v>0</v>
      </c>
      <c r="L1299" s="58">
        <v>0.03</v>
      </c>
      <c r="M1299" s="58">
        <v>3.1</v>
      </c>
    </row>
    <row r="1300" s="58" customFormat="1" ht="27.6" spans="1:13">
      <c r="A1300" s="58" t="s">
        <v>3214</v>
      </c>
      <c r="B1300" s="200">
        <v>1299</v>
      </c>
      <c r="C1300" s="204" t="s">
        <v>16</v>
      </c>
      <c r="D1300" s="58" t="s">
        <v>53</v>
      </c>
      <c r="E1300" s="42" t="s">
        <v>2511</v>
      </c>
      <c r="F1300" s="58" t="s">
        <v>55</v>
      </c>
      <c r="G1300" s="58" t="s">
        <v>3427</v>
      </c>
      <c r="H1300" s="58" t="s">
        <v>2371</v>
      </c>
      <c r="I1300" s="204" t="s">
        <v>22</v>
      </c>
      <c r="J1300" s="237">
        <v>7</v>
      </c>
      <c r="K1300" s="58">
        <v>0</v>
      </c>
      <c r="L1300" s="58">
        <v>700</v>
      </c>
      <c r="M1300" s="58">
        <v>3.1</v>
      </c>
    </row>
    <row r="1301" s="58" customFormat="1" ht="27.6" spans="1:13">
      <c r="A1301" s="58" t="s">
        <v>3214</v>
      </c>
      <c r="B1301" s="200">
        <v>1300</v>
      </c>
      <c r="C1301" s="204" t="s">
        <v>16</v>
      </c>
      <c r="D1301" s="58" t="s">
        <v>322</v>
      </c>
      <c r="E1301" s="42" t="s">
        <v>2511</v>
      </c>
      <c r="F1301" s="58" t="s">
        <v>323</v>
      </c>
      <c r="G1301" s="58" t="s">
        <v>3428</v>
      </c>
      <c r="H1301" s="58" t="s">
        <v>2374</v>
      </c>
      <c r="I1301" s="58" t="s">
        <v>2124</v>
      </c>
      <c r="J1301" s="58">
        <v>1.4</v>
      </c>
      <c r="K1301" s="58">
        <v>0</v>
      </c>
      <c r="L1301" s="58">
        <v>119</v>
      </c>
      <c r="M1301" s="58">
        <v>3.1</v>
      </c>
    </row>
    <row r="1302" s="58" customFormat="1" ht="27.6" spans="1:13">
      <c r="A1302" s="58" t="s">
        <v>3214</v>
      </c>
      <c r="B1302" s="200">
        <v>1301</v>
      </c>
      <c r="C1302" s="204" t="s">
        <v>16</v>
      </c>
      <c r="D1302" s="58" t="s">
        <v>53</v>
      </c>
      <c r="E1302" s="42" t="s">
        <v>2511</v>
      </c>
      <c r="F1302" s="58" t="s">
        <v>304</v>
      </c>
      <c r="G1302" s="58" t="s">
        <v>3429</v>
      </c>
      <c r="H1302" s="58" t="s">
        <v>2158</v>
      </c>
      <c r="I1302" s="204" t="s">
        <v>22</v>
      </c>
      <c r="J1302" s="237">
        <v>2</v>
      </c>
      <c r="K1302" s="58">
        <v>0</v>
      </c>
      <c r="L1302" s="58">
        <v>254</v>
      </c>
      <c r="M1302" s="58">
        <v>3.2</v>
      </c>
    </row>
    <row r="1303" s="58" customFormat="1" ht="41.4" spans="1:13">
      <c r="A1303" s="58" t="s">
        <v>3214</v>
      </c>
      <c r="B1303" s="200">
        <v>1302</v>
      </c>
      <c r="C1303" s="204" t="s">
        <v>16</v>
      </c>
      <c r="D1303" s="58" t="s">
        <v>53</v>
      </c>
      <c r="E1303" s="42" t="s">
        <v>2511</v>
      </c>
      <c r="F1303" s="58" t="s">
        <v>55</v>
      </c>
      <c r="G1303" s="58" t="s">
        <v>3430</v>
      </c>
      <c r="H1303" s="58" t="s">
        <v>2841</v>
      </c>
      <c r="I1303" s="204" t="s">
        <v>22</v>
      </c>
      <c r="J1303" s="237">
        <v>1</v>
      </c>
      <c r="K1303" s="58">
        <v>0</v>
      </c>
      <c r="L1303" s="58">
        <v>28</v>
      </c>
      <c r="M1303" s="58">
        <v>3.1</v>
      </c>
    </row>
    <row r="1304" s="58" customFormat="1" ht="41.4" spans="1:13">
      <c r="A1304" s="58" t="s">
        <v>3214</v>
      </c>
      <c r="B1304" s="200">
        <v>1303</v>
      </c>
      <c r="C1304" s="204" t="s">
        <v>16</v>
      </c>
      <c r="D1304" s="58" t="s">
        <v>171</v>
      </c>
      <c r="E1304" s="42" t="s">
        <v>2511</v>
      </c>
      <c r="F1304" s="58" t="s">
        <v>172</v>
      </c>
      <c r="G1304" s="58" t="s">
        <v>3431</v>
      </c>
      <c r="H1304" s="58" t="s">
        <v>2299</v>
      </c>
      <c r="I1304" s="204" t="s">
        <v>22</v>
      </c>
      <c r="J1304" s="237">
        <v>12</v>
      </c>
      <c r="K1304" s="217">
        <v>0</v>
      </c>
      <c r="L1304" s="58">
        <v>3</v>
      </c>
      <c r="M1304" s="58">
        <v>3.1</v>
      </c>
    </row>
    <row r="1305" s="58" customFormat="1" ht="41.4" spans="1:13">
      <c r="A1305" s="58" t="s">
        <v>3214</v>
      </c>
      <c r="B1305" s="200">
        <v>1304</v>
      </c>
      <c r="C1305" s="204" t="s">
        <v>16</v>
      </c>
      <c r="D1305" s="58" t="s">
        <v>53</v>
      </c>
      <c r="E1305" s="42" t="s">
        <v>2511</v>
      </c>
      <c r="F1305" s="58" t="s">
        <v>236</v>
      </c>
      <c r="G1305" s="58" t="s">
        <v>3432</v>
      </c>
      <c r="H1305" s="58" t="s">
        <v>3114</v>
      </c>
      <c r="I1305" s="204" t="s">
        <v>22</v>
      </c>
      <c r="J1305" s="237">
        <v>1</v>
      </c>
      <c r="K1305" s="58">
        <v>0</v>
      </c>
      <c r="L1305" s="58">
        <v>1</v>
      </c>
      <c r="M1305" s="58">
        <v>3.1</v>
      </c>
    </row>
    <row r="1306" s="58" customFormat="1" ht="41.4" spans="1:13">
      <c r="A1306" s="58" t="s">
        <v>3214</v>
      </c>
      <c r="B1306" s="200">
        <v>1305</v>
      </c>
      <c r="C1306" s="204" t="s">
        <v>16</v>
      </c>
      <c r="D1306" s="58" t="s">
        <v>53</v>
      </c>
      <c r="E1306" s="42" t="s">
        <v>2511</v>
      </c>
      <c r="F1306" s="58" t="s">
        <v>236</v>
      </c>
      <c r="G1306" s="58" t="s">
        <v>3433</v>
      </c>
      <c r="H1306" s="58" t="s">
        <v>3114</v>
      </c>
      <c r="I1306" s="204" t="s">
        <v>22</v>
      </c>
      <c r="J1306" s="237">
        <v>7</v>
      </c>
      <c r="K1306" s="58">
        <v>0</v>
      </c>
      <c r="L1306" s="58">
        <v>11</v>
      </c>
      <c r="M1306" s="58">
        <v>3.1</v>
      </c>
    </row>
    <row r="1307" s="58" customFormat="1" ht="41.4" spans="1:13">
      <c r="A1307" s="58" t="s">
        <v>3214</v>
      </c>
      <c r="B1307" s="200">
        <v>1306</v>
      </c>
      <c r="C1307" s="204" t="s">
        <v>16</v>
      </c>
      <c r="D1307" s="58" t="s">
        <v>322</v>
      </c>
      <c r="E1307" s="42" t="s">
        <v>2511</v>
      </c>
      <c r="F1307" s="58" t="s">
        <v>323</v>
      </c>
      <c r="G1307" s="58" t="s">
        <v>3434</v>
      </c>
      <c r="H1307" s="58" t="s">
        <v>2841</v>
      </c>
      <c r="I1307" s="58" t="s">
        <v>2124</v>
      </c>
      <c r="J1307" s="58">
        <v>76.8</v>
      </c>
      <c r="K1307" s="58">
        <v>0</v>
      </c>
      <c r="L1307" s="58">
        <v>1921</v>
      </c>
      <c r="M1307" s="58">
        <v>3.1</v>
      </c>
    </row>
    <row r="1308" s="58" customFormat="1" ht="41.4" spans="1:13">
      <c r="A1308" s="58" t="s">
        <v>3214</v>
      </c>
      <c r="B1308" s="200">
        <v>1307</v>
      </c>
      <c r="C1308" s="204" t="s">
        <v>16</v>
      </c>
      <c r="D1308" s="58" t="s">
        <v>353</v>
      </c>
      <c r="E1308" s="42" t="s">
        <v>2511</v>
      </c>
      <c r="F1308" s="58" t="s">
        <v>3435</v>
      </c>
      <c r="G1308" s="58" t="s">
        <v>3436</v>
      </c>
      <c r="H1308" s="58" t="s">
        <v>2314</v>
      </c>
      <c r="I1308" s="204" t="s">
        <v>22</v>
      </c>
      <c r="J1308" s="237">
        <v>5</v>
      </c>
      <c r="K1308" s="58">
        <v>0</v>
      </c>
      <c r="L1308" s="58">
        <v>1650</v>
      </c>
      <c r="M1308" s="58">
        <v>3.1</v>
      </c>
    </row>
    <row r="1309" s="58" customFormat="1" ht="55.2" spans="1:13">
      <c r="A1309" s="58" t="s">
        <v>3214</v>
      </c>
      <c r="B1309" s="200">
        <v>1308</v>
      </c>
      <c r="C1309" s="204" t="s">
        <v>16</v>
      </c>
      <c r="D1309" s="204" t="s">
        <v>89</v>
      </c>
      <c r="E1309" s="42" t="s">
        <v>2511</v>
      </c>
      <c r="F1309" s="58" t="s">
        <v>114</v>
      </c>
      <c r="G1309" s="58" t="s">
        <v>2851</v>
      </c>
      <c r="H1309" s="58" t="s">
        <v>3414</v>
      </c>
      <c r="I1309" s="42" t="s">
        <v>22</v>
      </c>
      <c r="J1309" s="237">
        <v>1</v>
      </c>
      <c r="K1309" s="217">
        <v>0</v>
      </c>
      <c r="L1309" s="58">
        <v>1</v>
      </c>
      <c r="M1309" s="58">
        <v>3.1</v>
      </c>
    </row>
    <row r="1310" s="58" customFormat="1" ht="55.2" spans="1:13">
      <c r="A1310" s="58" t="s">
        <v>3214</v>
      </c>
      <c r="B1310" s="200">
        <v>1309</v>
      </c>
      <c r="C1310" s="204" t="s">
        <v>16</v>
      </c>
      <c r="D1310" s="204" t="s">
        <v>89</v>
      </c>
      <c r="E1310" s="42" t="s">
        <v>2511</v>
      </c>
      <c r="F1310" s="58" t="s">
        <v>90</v>
      </c>
      <c r="G1310" s="58" t="s">
        <v>3437</v>
      </c>
      <c r="H1310" s="58" t="s">
        <v>2849</v>
      </c>
      <c r="I1310" s="42" t="s">
        <v>22</v>
      </c>
      <c r="J1310" s="237">
        <v>1</v>
      </c>
      <c r="K1310" s="217">
        <v>0</v>
      </c>
      <c r="L1310" s="58">
        <v>0.45</v>
      </c>
      <c r="M1310" s="58">
        <v>3.1</v>
      </c>
    </row>
    <row r="1311" s="58" customFormat="1" ht="41.4" spans="1:13">
      <c r="A1311" s="58" t="s">
        <v>3214</v>
      </c>
      <c r="B1311" s="200">
        <v>1310</v>
      </c>
      <c r="C1311" s="204" t="s">
        <v>16</v>
      </c>
      <c r="D1311" s="58" t="s">
        <v>171</v>
      </c>
      <c r="E1311" s="42" t="s">
        <v>2511</v>
      </c>
      <c r="F1311" s="58" t="s">
        <v>172</v>
      </c>
      <c r="G1311" s="58" t="s">
        <v>2852</v>
      </c>
      <c r="H1311" s="58" t="s">
        <v>2299</v>
      </c>
      <c r="I1311" s="204" t="s">
        <v>22</v>
      </c>
      <c r="J1311" s="237">
        <v>2</v>
      </c>
      <c r="K1311" s="217">
        <v>0</v>
      </c>
      <c r="L1311" s="58">
        <v>0.02</v>
      </c>
      <c r="M1311" s="58">
        <v>3.1</v>
      </c>
    </row>
    <row r="1312" s="58" customFormat="1" ht="41.4" spans="1:13">
      <c r="A1312" s="58" t="s">
        <v>3214</v>
      </c>
      <c r="B1312" s="200">
        <v>1311</v>
      </c>
      <c r="C1312" s="204" t="s">
        <v>16</v>
      </c>
      <c r="D1312" s="58" t="s">
        <v>171</v>
      </c>
      <c r="E1312" s="42" t="s">
        <v>2511</v>
      </c>
      <c r="F1312" s="58" t="s">
        <v>172</v>
      </c>
      <c r="G1312" s="58" t="s">
        <v>3438</v>
      </c>
      <c r="H1312" s="58" t="s">
        <v>2299</v>
      </c>
      <c r="I1312" s="204" t="s">
        <v>22</v>
      </c>
      <c r="J1312" s="237">
        <v>2</v>
      </c>
      <c r="K1312" s="217">
        <v>0</v>
      </c>
      <c r="L1312" s="58">
        <v>0.38</v>
      </c>
      <c r="M1312" s="58">
        <v>3.1</v>
      </c>
    </row>
    <row r="1313" s="58" customFormat="1" ht="41.4" spans="1:13">
      <c r="A1313" s="58" t="s">
        <v>3214</v>
      </c>
      <c r="B1313" s="200">
        <v>1312</v>
      </c>
      <c r="C1313" s="204" t="s">
        <v>16</v>
      </c>
      <c r="D1313" s="58" t="s">
        <v>53</v>
      </c>
      <c r="E1313" s="42" t="s">
        <v>2511</v>
      </c>
      <c r="F1313" s="58" t="s">
        <v>236</v>
      </c>
      <c r="G1313" s="58" t="s">
        <v>3439</v>
      </c>
      <c r="H1313" s="58" t="s">
        <v>3114</v>
      </c>
      <c r="I1313" s="204" t="s">
        <v>22</v>
      </c>
      <c r="J1313" s="237">
        <v>2</v>
      </c>
      <c r="K1313" s="58">
        <v>0</v>
      </c>
      <c r="L1313" s="58">
        <v>0.18</v>
      </c>
      <c r="M1313" s="58">
        <v>3.1</v>
      </c>
    </row>
    <row r="1314" s="58" customFormat="1" ht="41.4" spans="1:13">
      <c r="A1314" s="58" t="s">
        <v>3214</v>
      </c>
      <c r="B1314" s="200">
        <v>1313</v>
      </c>
      <c r="C1314" s="204" t="s">
        <v>16</v>
      </c>
      <c r="D1314" s="58" t="s">
        <v>322</v>
      </c>
      <c r="E1314" s="42" t="s">
        <v>2511</v>
      </c>
      <c r="F1314" s="58" t="s">
        <v>323</v>
      </c>
      <c r="G1314" s="58" t="s">
        <v>2844</v>
      </c>
      <c r="H1314" s="58" t="s">
        <v>2841</v>
      </c>
      <c r="I1314" s="58" t="s">
        <v>2124</v>
      </c>
      <c r="J1314" s="58">
        <v>12.1</v>
      </c>
      <c r="K1314" s="58">
        <v>0</v>
      </c>
      <c r="L1314" s="58">
        <v>157</v>
      </c>
      <c r="M1314" s="58">
        <v>3.1</v>
      </c>
    </row>
    <row r="1315" s="58" customFormat="1" ht="41.4" spans="1:13">
      <c r="A1315" s="58" t="s">
        <v>3214</v>
      </c>
      <c r="B1315" s="200">
        <v>1314</v>
      </c>
      <c r="C1315" s="204" t="s">
        <v>16</v>
      </c>
      <c r="D1315" s="58" t="s">
        <v>353</v>
      </c>
      <c r="E1315" s="42" t="s">
        <v>2511</v>
      </c>
      <c r="F1315" s="58" t="s">
        <v>370</v>
      </c>
      <c r="G1315" s="58" t="s">
        <v>3376</v>
      </c>
      <c r="H1315" s="58" t="s">
        <v>2314</v>
      </c>
      <c r="I1315" s="204" t="s">
        <v>22</v>
      </c>
      <c r="J1315" s="237">
        <v>1</v>
      </c>
      <c r="K1315" s="58">
        <f t="shared" ref="K1315:K1320" si="136">J1315</f>
        <v>1</v>
      </c>
      <c r="L1315" s="58">
        <v>3</v>
      </c>
      <c r="M1315" s="58">
        <v>3.1</v>
      </c>
    </row>
    <row r="1316" s="58" customFormat="1" ht="41.4" spans="1:13">
      <c r="A1316" s="58" t="s">
        <v>3214</v>
      </c>
      <c r="B1316" s="200">
        <v>1315</v>
      </c>
      <c r="C1316" s="204" t="s">
        <v>16</v>
      </c>
      <c r="D1316" s="204" t="s">
        <v>89</v>
      </c>
      <c r="E1316" s="42" t="s">
        <v>2511</v>
      </c>
      <c r="F1316" s="58" t="s">
        <v>90</v>
      </c>
      <c r="G1316" s="58" t="s">
        <v>3285</v>
      </c>
      <c r="H1316" s="58" t="s">
        <v>2166</v>
      </c>
      <c r="I1316" s="42" t="s">
        <v>22</v>
      </c>
      <c r="J1316" s="237">
        <v>1</v>
      </c>
      <c r="K1316" s="217">
        <v>0</v>
      </c>
      <c r="L1316" s="58">
        <v>1</v>
      </c>
      <c r="M1316" s="58">
        <v>3.2</v>
      </c>
    </row>
    <row r="1317" s="58" customFormat="1" ht="41.4" spans="1:13">
      <c r="A1317" s="58" t="s">
        <v>3214</v>
      </c>
      <c r="B1317" s="200">
        <v>1316</v>
      </c>
      <c r="C1317" s="204" t="s">
        <v>16</v>
      </c>
      <c r="D1317" s="204" t="s">
        <v>89</v>
      </c>
      <c r="E1317" s="42" t="s">
        <v>2511</v>
      </c>
      <c r="F1317" s="58" t="s">
        <v>114</v>
      </c>
      <c r="G1317" s="58" t="s">
        <v>3283</v>
      </c>
      <c r="H1317" s="58" t="s">
        <v>2166</v>
      </c>
      <c r="I1317" s="42" t="s">
        <v>22</v>
      </c>
      <c r="J1317" s="237">
        <v>1</v>
      </c>
      <c r="K1317" s="217">
        <v>0</v>
      </c>
      <c r="L1317" s="58">
        <v>1</v>
      </c>
      <c r="M1317" s="58">
        <v>3.2</v>
      </c>
    </row>
    <row r="1318" s="58" customFormat="1" ht="69" spans="1:13">
      <c r="A1318" s="58" t="s">
        <v>3214</v>
      </c>
      <c r="B1318" s="200">
        <v>1317</v>
      </c>
      <c r="C1318" s="204" t="s">
        <v>16</v>
      </c>
      <c r="D1318" s="58" t="s">
        <v>171</v>
      </c>
      <c r="E1318" s="42" t="s">
        <v>2511</v>
      </c>
      <c r="F1318" s="58" t="s">
        <v>172</v>
      </c>
      <c r="G1318" s="58" t="s">
        <v>3289</v>
      </c>
      <c r="H1318" s="58" t="s">
        <v>3256</v>
      </c>
      <c r="I1318" s="204" t="s">
        <v>22</v>
      </c>
      <c r="J1318" s="237">
        <v>2</v>
      </c>
      <c r="K1318" s="217">
        <v>0</v>
      </c>
      <c r="L1318" s="58">
        <v>0.08</v>
      </c>
      <c r="M1318" s="58">
        <v>3.1</v>
      </c>
    </row>
    <row r="1319" s="58" customFormat="1" ht="69" spans="1:13">
      <c r="A1319" s="58" t="s">
        <v>3214</v>
      </c>
      <c r="B1319" s="200">
        <v>1318</v>
      </c>
      <c r="C1319" s="204" t="s">
        <v>16</v>
      </c>
      <c r="D1319" s="58" t="s">
        <v>353</v>
      </c>
      <c r="E1319" s="42" t="s">
        <v>2511</v>
      </c>
      <c r="F1319" s="58" t="s">
        <v>370</v>
      </c>
      <c r="G1319" s="58" t="s">
        <v>3291</v>
      </c>
      <c r="H1319" s="58" t="s">
        <v>2574</v>
      </c>
      <c r="I1319" s="204" t="s">
        <v>22</v>
      </c>
      <c r="J1319" s="237">
        <v>1</v>
      </c>
      <c r="K1319" s="58">
        <f t="shared" si="136"/>
        <v>1</v>
      </c>
      <c r="L1319" s="58">
        <v>2</v>
      </c>
      <c r="M1319" s="58">
        <v>3.2</v>
      </c>
    </row>
    <row r="1320" s="58" customFormat="1" ht="27.6" spans="1:13">
      <c r="A1320" s="58" t="s">
        <v>3214</v>
      </c>
      <c r="B1320" s="200">
        <v>1319</v>
      </c>
      <c r="C1320" s="204" t="s">
        <v>16</v>
      </c>
      <c r="D1320" s="58" t="s">
        <v>53</v>
      </c>
      <c r="E1320" s="42" t="s">
        <v>2511</v>
      </c>
      <c r="F1320" s="58" t="s">
        <v>304</v>
      </c>
      <c r="G1320" s="58" t="s">
        <v>3440</v>
      </c>
      <c r="H1320" s="58" t="s">
        <v>2158</v>
      </c>
      <c r="I1320" s="204" t="s">
        <v>22</v>
      </c>
      <c r="J1320" s="237">
        <v>1</v>
      </c>
      <c r="K1320" s="58">
        <f t="shared" si="136"/>
        <v>1</v>
      </c>
      <c r="L1320" s="58">
        <v>1</v>
      </c>
      <c r="M1320" s="58">
        <v>3.2</v>
      </c>
    </row>
    <row r="1321" s="58" customFormat="1" ht="55.2" spans="1:13">
      <c r="A1321" s="58" t="s">
        <v>3214</v>
      </c>
      <c r="B1321" s="200">
        <v>1320</v>
      </c>
      <c r="C1321" s="204" t="s">
        <v>16</v>
      </c>
      <c r="D1321" s="204" t="s">
        <v>89</v>
      </c>
      <c r="E1321" s="42" t="s">
        <v>2511</v>
      </c>
      <c r="F1321" s="58" t="s">
        <v>114</v>
      </c>
      <c r="G1321" s="58" t="s">
        <v>2851</v>
      </c>
      <c r="H1321" s="58" t="s">
        <v>3414</v>
      </c>
      <c r="I1321" s="42" t="s">
        <v>22</v>
      </c>
      <c r="J1321" s="237">
        <v>3</v>
      </c>
      <c r="K1321" s="217">
        <v>0</v>
      </c>
      <c r="L1321" s="58">
        <v>2</v>
      </c>
      <c r="M1321" s="58">
        <v>3.1</v>
      </c>
    </row>
    <row r="1322" s="58" customFormat="1" ht="41.4" spans="1:13">
      <c r="A1322" s="58" t="s">
        <v>3214</v>
      </c>
      <c r="B1322" s="200">
        <v>1321</v>
      </c>
      <c r="C1322" s="204" t="s">
        <v>16</v>
      </c>
      <c r="D1322" s="58" t="s">
        <v>171</v>
      </c>
      <c r="E1322" s="42" t="s">
        <v>2511</v>
      </c>
      <c r="F1322" s="58" t="s">
        <v>172</v>
      </c>
      <c r="G1322" s="58" t="s">
        <v>2852</v>
      </c>
      <c r="H1322" s="58" t="s">
        <v>2299</v>
      </c>
      <c r="I1322" s="204" t="s">
        <v>22</v>
      </c>
      <c r="J1322" s="237">
        <v>3</v>
      </c>
      <c r="K1322" s="217">
        <v>0</v>
      </c>
      <c r="L1322" s="58">
        <v>0.03</v>
      </c>
      <c r="M1322" s="58">
        <v>3.1</v>
      </c>
    </row>
    <row r="1323" s="58" customFormat="1" ht="41.4" spans="1:13">
      <c r="A1323" s="58" t="s">
        <v>3214</v>
      </c>
      <c r="B1323" s="200">
        <v>1322</v>
      </c>
      <c r="C1323" s="204" t="s">
        <v>16</v>
      </c>
      <c r="D1323" s="58" t="s">
        <v>171</v>
      </c>
      <c r="E1323" s="42" t="s">
        <v>2511</v>
      </c>
      <c r="F1323" s="58" t="s">
        <v>172</v>
      </c>
      <c r="G1323" s="58" t="s">
        <v>2836</v>
      </c>
      <c r="H1323" s="58" t="s">
        <v>2299</v>
      </c>
      <c r="I1323" s="204" t="s">
        <v>22</v>
      </c>
      <c r="J1323" s="237">
        <v>1</v>
      </c>
      <c r="K1323" s="217">
        <v>0</v>
      </c>
      <c r="L1323" s="58">
        <v>0.03</v>
      </c>
      <c r="M1323" s="58">
        <v>3.1</v>
      </c>
    </row>
    <row r="1324" s="58" customFormat="1" ht="41.4" spans="1:13">
      <c r="A1324" s="58" t="s">
        <v>3214</v>
      </c>
      <c r="B1324" s="200">
        <v>1323</v>
      </c>
      <c r="C1324" s="204" t="s">
        <v>16</v>
      </c>
      <c r="D1324" s="58" t="s">
        <v>322</v>
      </c>
      <c r="E1324" s="42" t="s">
        <v>2511</v>
      </c>
      <c r="F1324" s="58" t="s">
        <v>323</v>
      </c>
      <c r="G1324" s="58" t="s">
        <v>2853</v>
      </c>
      <c r="H1324" s="58" t="s">
        <v>2841</v>
      </c>
      <c r="I1324" s="58" t="s">
        <v>2124</v>
      </c>
      <c r="J1324" s="58">
        <v>7.5</v>
      </c>
      <c r="K1324" s="58">
        <f>J1324</f>
        <v>7.5</v>
      </c>
      <c r="L1324" s="58">
        <v>8</v>
      </c>
      <c r="M1324" s="58">
        <v>3.1</v>
      </c>
    </row>
    <row r="1325" s="58" customFormat="1" ht="41.4" spans="1:13">
      <c r="A1325" s="58" t="s">
        <v>3214</v>
      </c>
      <c r="B1325" s="200">
        <v>1324</v>
      </c>
      <c r="C1325" s="204" t="s">
        <v>16</v>
      </c>
      <c r="D1325" s="58" t="s">
        <v>353</v>
      </c>
      <c r="E1325" s="42" t="s">
        <v>2511</v>
      </c>
      <c r="F1325" s="58" t="s">
        <v>370</v>
      </c>
      <c r="G1325" s="58" t="s">
        <v>3376</v>
      </c>
      <c r="H1325" s="58" t="s">
        <v>2314</v>
      </c>
      <c r="I1325" s="204" t="s">
        <v>22</v>
      </c>
      <c r="J1325" s="237">
        <v>1</v>
      </c>
      <c r="K1325" s="58">
        <f>J1325</f>
        <v>1</v>
      </c>
      <c r="L1325" s="58">
        <v>3</v>
      </c>
      <c r="M1325" s="58">
        <v>3.1</v>
      </c>
    </row>
    <row r="1326" s="58" customFormat="1" ht="55.2" spans="1:13">
      <c r="A1326" s="58" t="s">
        <v>3214</v>
      </c>
      <c r="B1326" s="200">
        <v>1325</v>
      </c>
      <c r="C1326" s="204" t="s">
        <v>16</v>
      </c>
      <c r="D1326" s="204" t="s">
        <v>89</v>
      </c>
      <c r="E1326" s="42" t="s">
        <v>2511</v>
      </c>
      <c r="F1326" s="58" t="s">
        <v>114</v>
      </c>
      <c r="G1326" s="58" t="s">
        <v>2851</v>
      </c>
      <c r="H1326" s="58" t="s">
        <v>3414</v>
      </c>
      <c r="I1326" s="42" t="s">
        <v>22</v>
      </c>
      <c r="J1326" s="237">
        <v>1</v>
      </c>
      <c r="K1326" s="217">
        <v>0</v>
      </c>
      <c r="L1326" s="58">
        <v>1</v>
      </c>
      <c r="M1326" s="58">
        <v>3.1</v>
      </c>
    </row>
    <row r="1327" s="58" customFormat="1" ht="55.2" spans="1:13">
      <c r="A1327" s="58" t="s">
        <v>3214</v>
      </c>
      <c r="B1327" s="200">
        <v>1326</v>
      </c>
      <c r="C1327" s="204" t="s">
        <v>16</v>
      </c>
      <c r="D1327" s="204" t="s">
        <v>89</v>
      </c>
      <c r="E1327" s="42" t="s">
        <v>2511</v>
      </c>
      <c r="F1327" s="58" t="s">
        <v>90</v>
      </c>
      <c r="G1327" s="58" t="s">
        <v>3437</v>
      </c>
      <c r="H1327" s="58" t="s">
        <v>2849</v>
      </c>
      <c r="I1327" s="42" t="s">
        <v>22</v>
      </c>
      <c r="J1327" s="237">
        <v>1</v>
      </c>
      <c r="K1327" s="217">
        <v>0</v>
      </c>
      <c r="L1327" s="58">
        <v>0.45</v>
      </c>
      <c r="M1327" s="58">
        <v>3.1</v>
      </c>
    </row>
    <row r="1328" s="58" customFormat="1" ht="41.4" spans="1:13">
      <c r="A1328" s="58" t="s">
        <v>3214</v>
      </c>
      <c r="B1328" s="200">
        <v>1327</v>
      </c>
      <c r="C1328" s="204" t="s">
        <v>16</v>
      </c>
      <c r="D1328" s="58" t="s">
        <v>171</v>
      </c>
      <c r="E1328" s="42" t="s">
        <v>2511</v>
      </c>
      <c r="F1328" s="58" t="s">
        <v>172</v>
      </c>
      <c r="G1328" s="58" t="s">
        <v>2852</v>
      </c>
      <c r="H1328" s="58" t="s">
        <v>2299</v>
      </c>
      <c r="I1328" s="204" t="s">
        <v>22</v>
      </c>
      <c r="J1328" s="237">
        <v>2</v>
      </c>
      <c r="K1328" s="217">
        <v>0</v>
      </c>
      <c r="L1328" s="58">
        <v>0.02</v>
      </c>
      <c r="M1328" s="58">
        <v>3.1</v>
      </c>
    </row>
    <row r="1329" s="58" customFormat="1" ht="41.4" spans="1:13">
      <c r="A1329" s="58" t="s">
        <v>3214</v>
      </c>
      <c r="B1329" s="200">
        <v>1328</v>
      </c>
      <c r="C1329" s="204" t="s">
        <v>16</v>
      </c>
      <c r="D1329" s="58" t="s">
        <v>171</v>
      </c>
      <c r="E1329" s="42" t="s">
        <v>2511</v>
      </c>
      <c r="F1329" s="58" t="s">
        <v>172</v>
      </c>
      <c r="G1329" s="58" t="s">
        <v>3438</v>
      </c>
      <c r="H1329" s="58" t="s">
        <v>2299</v>
      </c>
      <c r="I1329" s="204" t="s">
        <v>22</v>
      </c>
      <c r="J1329" s="237">
        <v>2</v>
      </c>
      <c r="K1329" s="217">
        <v>0</v>
      </c>
      <c r="L1329" s="58">
        <v>0.38</v>
      </c>
      <c r="M1329" s="58">
        <v>3.1</v>
      </c>
    </row>
    <row r="1330" s="58" customFormat="1" ht="41.4" spans="1:13">
      <c r="A1330" s="58" t="s">
        <v>3214</v>
      </c>
      <c r="B1330" s="200">
        <v>1329</v>
      </c>
      <c r="C1330" s="204" t="s">
        <v>16</v>
      </c>
      <c r="D1330" s="58" t="s">
        <v>53</v>
      </c>
      <c r="E1330" s="42" t="s">
        <v>2511</v>
      </c>
      <c r="F1330" s="58" t="s">
        <v>236</v>
      </c>
      <c r="G1330" s="58" t="s">
        <v>3439</v>
      </c>
      <c r="H1330" s="58" t="s">
        <v>3114</v>
      </c>
      <c r="I1330" s="204" t="s">
        <v>22</v>
      </c>
      <c r="J1330" s="237">
        <v>2</v>
      </c>
      <c r="K1330" s="58">
        <v>0</v>
      </c>
      <c r="L1330" s="58">
        <v>0.18</v>
      </c>
      <c r="M1330" s="58">
        <v>3.1</v>
      </c>
    </row>
    <row r="1331" s="58" customFormat="1" ht="41.4" spans="1:13">
      <c r="A1331" s="58" t="s">
        <v>3214</v>
      </c>
      <c r="B1331" s="200">
        <v>1330</v>
      </c>
      <c r="C1331" s="204" t="s">
        <v>16</v>
      </c>
      <c r="D1331" s="58" t="s">
        <v>322</v>
      </c>
      <c r="E1331" s="42" t="s">
        <v>2511</v>
      </c>
      <c r="F1331" s="58" t="s">
        <v>323</v>
      </c>
      <c r="G1331" s="58" t="s">
        <v>2844</v>
      </c>
      <c r="H1331" s="58" t="s">
        <v>2841</v>
      </c>
      <c r="I1331" s="58" t="s">
        <v>2124</v>
      </c>
      <c r="J1331" s="58">
        <v>13.9</v>
      </c>
      <c r="K1331" s="58">
        <v>0</v>
      </c>
      <c r="L1331" s="58">
        <v>181</v>
      </c>
      <c r="M1331" s="58">
        <v>3.1</v>
      </c>
    </row>
    <row r="1332" s="58" customFormat="1" ht="41.4" spans="1:13">
      <c r="A1332" s="58" t="s">
        <v>3214</v>
      </c>
      <c r="B1332" s="200">
        <v>1331</v>
      </c>
      <c r="C1332" s="204" t="s">
        <v>16</v>
      </c>
      <c r="D1332" s="58" t="s">
        <v>353</v>
      </c>
      <c r="E1332" s="42" t="s">
        <v>2511</v>
      </c>
      <c r="F1332" s="58" t="s">
        <v>370</v>
      </c>
      <c r="G1332" s="58" t="s">
        <v>3376</v>
      </c>
      <c r="H1332" s="58" t="s">
        <v>2314</v>
      </c>
      <c r="I1332" s="204" t="s">
        <v>22</v>
      </c>
      <c r="J1332" s="237">
        <v>1</v>
      </c>
      <c r="K1332" s="58">
        <f t="shared" ref="K1332:K1337" si="137">J1332</f>
        <v>1</v>
      </c>
      <c r="L1332" s="58">
        <v>3</v>
      </c>
      <c r="M1332" s="58">
        <v>3.1</v>
      </c>
    </row>
    <row r="1333" s="58" customFormat="1" ht="41.4" spans="1:13">
      <c r="A1333" s="58" t="s">
        <v>3214</v>
      </c>
      <c r="B1333" s="200">
        <v>1332</v>
      </c>
      <c r="C1333" s="204" t="s">
        <v>16</v>
      </c>
      <c r="D1333" s="204" t="s">
        <v>89</v>
      </c>
      <c r="E1333" s="42" t="s">
        <v>2511</v>
      </c>
      <c r="F1333" s="58" t="s">
        <v>90</v>
      </c>
      <c r="G1333" s="58" t="s">
        <v>3285</v>
      </c>
      <c r="H1333" s="58" t="s">
        <v>2166</v>
      </c>
      <c r="I1333" s="42" t="s">
        <v>22</v>
      </c>
      <c r="J1333" s="237">
        <v>1</v>
      </c>
      <c r="K1333" s="217">
        <v>0</v>
      </c>
      <c r="L1333" s="58">
        <v>1</v>
      </c>
      <c r="M1333" s="58">
        <v>3.2</v>
      </c>
    </row>
    <row r="1334" s="58" customFormat="1" ht="41.4" spans="1:13">
      <c r="A1334" s="58" t="s">
        <v>3214</v>
      </c>
      <c r="B1334" s="200">
        <v>1333</v>
      </c>
      <c r="C1334" s="204" t="s">
        <v>16</v>
      </c>
      <c r="D1334" s="204" t="s">
        <v>89</v>
      </c>
      <c r="E1334" s="42" t="s">
        <v>2511</v>
      </c>
      <c r="F1334" s="58" t="s">
        <v>114</v>
      </c>
      <c r="G1334" s="58" t="s">
        <v>3283</v>
      </c>
      <c r="H1334" s="58" t="s">
        <v>2166</v>
      </c>
      <c r="I1334" s="42" t="s">
        <v>22</v>
      </c>
      <c r="J1334" s="237">
        <v>1</v>
      </c>
      <c r="K1334" s="217">
        <v>0</v>
      </c>
      <c r="L1334" s="58">
        <v>1</v>
      </c>
      <c r="M1334" s="58">
        <v>3.2</v>
      </c>
    </row>
    <row r="1335" s="58" customFormat="1" ht="69" spans="1:13">
      <c r="A1335" s="58" t="s">
        <v>3214</v>
      </c>
      <c r="B1335" s="200">
        <v>1334</v>
      </c>
      <c r="C1335" s="204" t="s">
        <v>16</v>
      </c>
      <c r="D1335" s="58" t="s">
        <v>171</v>
      </c>
      <c r="E1335" s="42" t="s">
        <v>2511</v>
      </c>
      <c r="F1335" s="58" t="s">
        <v>172</v>
      </c>
      <c r="G1335" s="58" t="s">
        <v>3289</v>
      </c>
      <c r="H1335" s="58" t="s">
        <v>3256</v>
      </c>
      <c r="I1335" s="204" t="s">
        <v>22</v>
      </c>
      <c r="J1335" s="237">
        <v>2</v>
      </c>
      <c r="K1335" s="217">
        <v>0</v>
      </c>
      <c r="L1335" s="58">
        <v>0.08</v>
      </c>
      <c r="M1335" s="58">
        <v>3.1</v>
      </c>
    </row>
    <row r="1336" s="58" customFormat="1" ht="69" spans="1:13">
      <c r="A1336" s="58" t="s">
        <v>3214</v>
      </c>
      <c r="B1336" s="200">
        <v>1335</v>
      </c>
      <c r="C1336" s="204" t="s">
        <v>16</v>
      </c>
      <c r="D1336" s="58" t="s">
        <v>353</v>
      </c>
      <c r="E1336" s="42" t="s">
        <v>2511</v>
      </c>
      <c r="F1336" s="58" t="s">
        <v>370</v>
      </c>
      <c r="G1336" s="58" t="s">
        <v>3291</v>
      </c>
      <c r="H1336" s="58" t="s">
        <v>2574</v>
      </c>
      <c r="I1336" s="204" t="s">
        <v>22</v>
      </c>
      <c r="J1336" s="237">
        <v>1</v>
      </c>
      <c r="K1336" s="58">
        <f t="shared" si="137"/>
        <v>1</v>
      </c>
      <c r="L1336" s="58">
        <v>2</v>
      </c>
      <c r="M1336" s="58">
        <v>3.2</v>
      </c>
    </row>
    <row r="1337" s="58" customFormat="1" ht="27.6" spans="1:13">
      <c r="A1337" s="58" t="s">
        <v>3214</v>
      </c>
      <c r="B1337" s="200">
        <v>1336</v>
      </c>
      <c r="C1337" s="204" t="s">
        <v>16</v>
      </c>
      <c r="D1337" s="58" t="s">
        <v>53</v>
      </c>
      <c r="E1337" s="42" t="s">
        <v>2511</v>
      </c>
      <c r="F1337" s="58" t="s">
        <v>304</v>
      </c>
      <c r="G1337" s="58" t="s">
        <v>3440</v>
      </c>
      <c r="H1337" s="58" t="s">
        <v>2158</v>
      </c>
      <c r="I1337" s="204" t="s">
        <v>22</v>
      </c>
      <c r="J1337" s="237">
        <v>1</v>
      </c>
      <c r="K1337" s="58">
        <f t="shared" si="137"/>
        <v>1</v>
      </c>
      <c r="L1337" s="58">
        <v>1</v>
      </c>
      <c r="M1337" s="58">
        <v>3.2</v>
      </c>
    </row>
    <row r="1338" s="58" customFormat="1" ht="55.2" spans="1:13">
      <c r="A1338" s="58" t="s">
        <v>3214</v>
      </c>
      <c r="B1338" s="200">
        <v>1337</v>
      </c>
      <c r="C1338" s="204" t="s">
        <v>16</v>
      </c>
      <c r="D1338" s="204" t="s">
        <v>89</v>
      </c>
      <c r="E1338" s="42" t="s">
        <v>2511</v>
      </c>
      <c r="F1338" s="58" t="s">
        <v>114</v>
      </c>
      <c r="G1338" s="58" t="s">
        <v>2851</v>
      </c>
      <c r="H1338" s="58" t="s">
        <v>3414</v>
      </c>
      <c r="I1338" s="42" t="s">
        <v>22</v>
      </c>
      <c r="J1338" s="237">
        <v>3</v>
      </c>
      <c r="K1338" s="217">
        <v>0</v>
      </c>
      <c r="L1338" s="58">
        <v>2</v>
      </c>
      <c r="M1338" s="58">
        <v>3.1</v>
      </c>
    </row>
    <row r="1339" s="58" customFormat="1" ht="41.4" spans="1:13">
      <c r="A1339" s="58" t="s">
        <v>3214</v>
      </c>
      <c r="B1339" s="200">
        <v>1338</v>
      </c>
      <c r="C1339" s="204" t="s">
        <v>16</v>
      </c>
      <c r="D1339" s="58" t="s">
        <v>171</v>
      </c>
      <c r="E1339" s="42" t="s">
        <v>2511</v>
      </c>
      <c r="F1339" s="58" t="s">
        <v>172</v>
      </c>
      <c r="G1339" s="58" t="s">
        <v>2852</v>
      </c>
      <c r="H1339" s="58" t="s">
        <v>2299</v>
      </c>
      <c r="I1339" s="204" t="s">
        <v>22</v>
      </c>
      <c r="J1339" s="237">
        <v>3</v>
      </c>
      <c r="K1339" s="217">
        <v>0</v>
      </c>
      <c r="L1339" s="58">
        <v>0.03</v>
      </c>
      <c r="M1339" s="58">
        <v>3.1</v>
      </c>
    </row>
    <row r="1340" s="58" customFormat="1" ht="41.4" spans="1:13">
      <c r="A1340" s="58" t="s">
        <v>3214</v>
      </c>
      <c r="B1340" s="200">
        <v>1339</v>
      </c>
      <c r="C1340" s="204" t="s">
        <v>16</v>
      </c>
      <c r="D1340" s="58" t="s">
        <v>171</v>
      </c>
      <c r="E1340" s="42" t="s">
        <v>2511</v>
      </c>
      <c r="F1340" s="58" t="s">
        <v>172</v>
      </c>
      <c r="G1340" s="58" t="s">
        <v>2836</v>
      </c>
      <c r="H1340" s="58" t="s">
        <v>2299</v>
      </c>
      <c r="I1340" s="204" t="s">
        <v>22</v>
      </c>
      <c r="J1340" s="237">
        <v>1</v>
      </c>
      <c r="K1340" s="217">
        <v>0</v>
      </c>
      <c r="L1340" s="58">
        <v>0.03</v>
      </c>
      <c r="M1340" s="58">
        <v>3.1</v>
      </c>
    </row>
    <row r="1341" s="58" customFormat="1" ht="41.4" spans="1:13">
      <c r="A1341" s="58" t="s">
        <v>3214</v>
      </c>
      <c r="B1341" s="200">
        <v>1340</v>
      </c>
      <c r="C1341" s="204" t="s">
        <v>16</v>
      </c>
      <c r="D1341" s="58" t="s">
        <v>322</v>
      </c>
      <c r="E1341" s="42" t="s">
        <v>2511</v>
      </c>
      <c r="F1341" s="58" t="s">
        <v>323</v>
      </c>
      <c r="G1341" s="58" t="s">
        <v>2853</v>
      </c>
      <c r="H1341" s="58" t="s">
        <v>2841</v>
      </c>
      <c r="I1341" s="58" t="s">
        <v>2124</v>
      </c>
      <c r="J1341" s="58">
        <v>6.7</v>
      </c>
      <c r="K1341" s="58">
        <f>J1341</f>
        <v>6.7</v>
      </c>
      <c r="L1341" s="58">
        <v>7</v>
      </c>
      <c r="M1341" s="58">
        <v>3.1</v>
      </c>
    </row>
    <row r="1342" s="58" customFormat="1" ht="41.4" spans="1:13">
      <c r="A1342" s="58" t="s">
        <v>3214</v>
      </c>
      <c r="B1342" s="200">
        <v>1341</v>
      </c>
      <c r="C1342" s="204" t="s">
        <v>16</v>
      </c>
      <c r="D1342" s="58" t="s">
        <v>353</v>
      </c>
      <c r="E1342" s="42" t="s">
        <v>2511</v>
      </c>
      <c r="F1342" s="58" t="s">
        <v>370</v>
      </c>
      <c r="G1342" s="58" t="s">
        <v>3376</v>
      </c>
      <c r="H1342" s="58" t="s">
        <v>2314</v>
      </c>
      <c r="I1342" s="204" t="s">
        <v>22</v>
      </c>
      <c r="J1342" s="237">
        <v>1</v>
      </c>
      <c r="K1342" s="58">
        <f>J1342</f>
        <v>1</v>
      </c>
      <c r="L1342" s="58">
        <v>3</v>
      </c>
      <c r="M1342" s="58">
        <v>3.1</v>
      </c>
    </row>
    <row r="1343" s="58" customFormat="1" ht="55.2" spans="1:13">
      <c r="A1343" s="58" t="s">
        <v>3214</v>
      </c>
      <c r="B1343" s="200">
        <v>1342</v>
      </c>
      <c r="C1343" s="204" t="s">
        <v>16</v>
      </c>
      <c r="D1343" s="204" t="s">
        <v>89</v>
      </c>
      <c r="E1343" s="42" t="s">
        <v>2511</v>
      </c>
      <c r="F1343" s="58" t="s">
        <v>114</v>
      </c>
      <c r="G1343" s="58" t="s">
        <v>3441</v>
      </c>
      <c r="H1343" s="58" t="s">
        <v>3414</v>
      </c>
      <c r="I1343" s="42" t="s">
        <v>22</v>
      </c>
      <c r="J1343" s="237">
        <v>2</v>
      </c>
      <c r="K1343" s="217">
        <v>0</v>
      </c>
      <c r="L1343" s="58">
        <v>7</v>
      </c>
      <c r="M1343" s="58">
        <v>3.1</v>
      </c>
    </row>
    <row r="1344" s="58" customFormat="1" ht="41.4" spans="1:13">
      <c r="A1344" s="58" t="s">
        <v>3214</v>
      </c>
      <c r="B1344" s="200">
        <v>1343</v>
      </c>
      <c r="C1344" s="204" t="s">
        <v>16</v>
      </c>
      <c r="D1344" s="58" t="s">
        <v>53</v>
      </c>
      <c r="E1344" s="42" t="s">
        <v>2511</v>
      </c>
      <c r="F1344" s="58" t="s">
        <v>55</v>
      </c>
      <c r="G1344" s="58" t="s">
        <v>3442</v>
      </c>
      <c r="H1344" s="58" t="s">
        <v>2841</v>
      </c>
      <c r="I1344" s="204" t="s">
        <v>22</v>
      </c>
      <c r="J1344" s="237">
        <v>2</v>
      </c>
      <c r="K1344" s="74">
        <f t="shared" ref="K1344:K1348" si="138">(CEILING(J1344*0.2,1))*1</f>
        <v>1</v>
      </c>
      <c r="L1344" s="58">
        <v>2</v>
      </c>
      <c r="M1344" s="58">
        <v>3.1</v>
      </c>
    </row>
    <row r="1345" s="58" customFormat="1" ht="41.4" spans="1:13">
      <c r="A1345" s="58" t="s">
        <v>3214</v>
      </c>
      <c r="B1345" s="200">
        <v>1344</v>
      </c>
      <c r="C1345" s="204" t="s">
        <v>16</v>
      </c>
      <c r="D1345" s="58" t="s">
        <v>53</v>
      </c>
      <c r="E1345" s="42" t="s">
        <v>2511</v>
      </c>
      <c r="F1345" s="58" t="s">
        <v>304</v>
      </c>
      <c r="G1345" s="58" t="s">
        <v>3443</v>
      </c>
      <c r="H1345" s="58" t="s">
        <v>3414</v>
      </c>
      <c r="I1345" s="204" t="s">
        <v>22</v>
      </c>
      <c r="J1345" s="237">
        <v>1</v>
      </c>
      <c r="K1345" s="74">
        <f t="shared" si="138"/>
        <v>1</v>
      </c>
      <c r="L1345" s="58">
        <v>2</v>
      </c>
      <c r="M1345" s="58">
        <v>3.1</v>
      </c>
    </row>
    <row r="1346" s="58" customFormat="1" ht="41.4" spans="1:13">
      <c r="A1346" s="58" t="s">
        <v>3214</v>
      </c>
      <c r="B1346" s="200">
        <v>1345</v>
      </c>
      <c r="C1346" s="204" t="s">
        <v>16</v>
      </c>
      <c r="D1346" s="58" t="s">
        <v>171</v>
      </c>
      <c r="E1346" s="42" t="s">
        <v>2511</v>
      </c>
      <c r="F1346" s="58" t="s">
        <v>172</v>
      </c>
      <c r="G1346" s="58" t="s">
        <v>3381</v>
      </c>
      <c r="H1346" s="58" t="s">
        <v>2299</v>
      </c>
      <c r="I1346" s="204" t="s">
        <v>22</v>
      </c>
      <c r="J1346" s="237">
        <v>2</v>
      </c>
      <c r="K1346" s="217">
        <v>0</v>
      </c>
      <c r="L1346" s="58">
        <v>0.1</v>
      </c>
      <c r="M1346" s="58">
        <v>3.1</v>
      </c>
    </row>
    <row r="1347" s="58" customFormat="1" ht="41.4" spans="1:13">
      <c r="A1347" s="58" t="s">
        <v>3214</v>
      </c>
      <c r="B1347" s="200">
        <v>1346</v>
      </c>
      <c r="C1347" s="204" t="s">
        <v>16</v>
      </c>
      <c r="D1347" s="58" t="s">
        <v>322</v>
      </c>
      <c r="E1347" s="42" t="s">
        <v>2511</v>
      </c>
      <c r="F1347" s="58" t="s">
        <v>323</v>
      </c>
      <c r="G1347" s="58" t="s">
        <v>3444</v>
      </c>
      <c r="H1347" s="58" t="s">
        <v>2841</v>
      </c>
      <c r="I1347" s="58" t="s">
        <v>2124</v>
      </c>
      <c r="J1347" s="58">
        <v>8.6</v>
      </c>
      <c r="K1347" s="58">
        <f>(CEILING(J1347*0.1,1))*1</f>
        <v>1</v>
      </c>
      <c r="L1347" s="58">
        <v>36</v>
      </c>
      <c r="M1347" s="58">
        <v>3.1</v>
      </c>
    </row>
    <row r="1348" s="58" customFormat="1" ht="41.4" spans="1:13">
      <c r="A1348" s="58" t="s">
        <v>3214</v>
      </c>
      <c r="B1348" s="200">
        <v>1347</v>
      </c>
      <c r="C1348" s="204" t="s">
        <v>16</v>
      </c>
      <c r="D1348" s="58" t="s">
        <v>353</v>
      </c>
      <c r="E1348" s="42" t="s">
        <v>2511</v>
      </c>
      <c r="F1348" s="58" t="s">
        <v>3435</v>
      </c>
      <c r="G1348" s="58" t="s">
        <v>3445</v>
      </c>
      <c r="H1348" s="58" t="s">
        <v>2314</v>
      </c>
      <c r="I1348" s="204" t="s">
        <v>22</v>
      </c>
      <c r="J1348" s="237">
        <v>1</v>
      </c>
      <c r="K1348" s="58">
        <f t="shared" si="138"/>
        <v>1</v>
      </c>
      <c r="L1348" s="58">
        <v>40</v>
      </c>
      <c r="M1348" s="58">
        <v>3.1</v>
      </c>
    </row>
    <row r="1349" s="58" customFormat="1" ht="55.2" spans="1:13">
      <c r="A1349" s="58" t="s">
        <v>3214</v>
      </c>
      <c r="B1349" s="200">
        <v>1348</v>
      </c>
      <c r="C1349" s="204" t="s">
        <v>16</v>
      </c>
      <c r="D1349" s="204" t="s">
        <v>89</v>
      </c>
      <c r="E1349" s="42" t="s">
        <v>2511</v>
      </c>
      <c r="F1349" s="58" t="s">
        <v>114</v>
      </c>
      <c r="G1349" s="58" t="s">
        <v>2840</v>
      </c>
      <c r="H1349" s="58" t="s">
        <v>3414</v>
      </c>
      <c r="I1349" s="42" t="s">
        <v>22</v>
      </c>
      <c r="J1349" s="237">
        <v>1</v>
      </c>
      <c r="K1349" s="217">
        <v>0</v>
      </c>
      <c r="L1349" s="58">
        <v>2</v>
      </c>
      <c r="M1349" s="58">
        <v>3.1</v>
      </c>
    </row>
    <row r="1350" s="58" customFormat="1" ht="41.4" spans="1:13">
      <c r="A1350" s="58" t="s">
        <v>3214</v>
      </c>
      <c r="B1350" s="200">
        <v>1349</v>
      </c>
      <c r="C1350" s="204" t="s">
        <v>16</v>
      </c>
      <c r="D1350" s="58" t="s">
        <v>53</v>
      </c>
      <c r="E1350" s="42" t="s">
        <v>2511</v>
      </c>
      <c r="F1350" s="58" t="s">
        <v>55</v>
      </c>
      <c r="G1350" s="58" t="s">
        <v>3415</v>
      </c>
      <c r="H1350" s="58" t="s">
        <v>2841</v>
      </c>
      <c r="I1350" s="204" t="s">
        <v>22</v>
      </c>
      <c r="J1350" s="237">
        <v>9</v>
      </c>
      <c r="K1350" s="74">
        <f t="shared" ref="K1350:K1354" si="139">(CEILING(J1350*0.2,1))*1</f>
        <v>2</v>
      </c>
      <c r="L1350" s="58">
        <v>5</v>
      </c>
      <c r="M1350" s="58">
        <v>3.1</v>
      </c>
    </row>
    <row r="1351" s="58" customFormat="1" ht="41.4" spans="1:13">
      <c r="A1351" s="58" t="s">
        <v>3214</v>
      </c>
      <c r="B1351" s="200">
        <v>1350</v>
      </c>
      <c r="C1351" s="204" t="s">
        <v>16</v>
      </c>
      <c r="D1351" s="58" t="s">
        <v>53</v>
      </c>
      <c r="E1351" s="42" t="s">
        <v>2511</v>
      </c>
      <c r="F1351" s="58" t="s">
        <v>249</v>
      </c>
      <c r="G1351" s="58" t="s">
        <v>3446</v>
      </c>
      <c r="H1351" s="58" t="s">
        <v>3414</v>
      </c>
      <c r="I1351" s="204" t="s">
        <v>22</v>
      </c>
      <c r="J1351" s="237">
        <v>1</v>
      </c>
      <c r="K1351" s="74">
        <f t="shared" si="139"/>
        <v>1</v>
      </c>
      <c r="L1351" s="58">
        <v>0.39</v>
      </c>
      <c r="M1351" s="58">
        <v>3.1</v>
      </c>
    </row>
    <row r="1352" s="58" customFormat="1" ht="41.4" spans="1:13">
      <c r="A1352" s="58" t="s">
        <v>3214</v>
      </c>
      <c r="B1352" s="200">
        <v>1351</v>
      </c>
      <c r="C1352" s="204" t="s">
        <v>16</v>
      </c>
      <c r="D1352" s="58" t="s">
        <v>171</v>
      </c>
      <c r="E1352" s="42" t="s">
        <v>2511</v>
      </c>
      <c r="F1352" s="58" t="s">
        <v>172</v>
      </c>
      <c r="G1352" s="58" t="s">
        <v>2842</v>
      </c>
      <c r="H1352" s="58" t="s">
        <v>2299</v>
      </c>
      <c r="I1352" s="204" t="s">
        <v>22</v>
      </c>
      <c r="J1352" s="237">
        <v>2</v>
      </c>
      <c r="K1352" s="217">
        <v>0</v>
      </c>
      <c r="L1352" s="58">
        <v>0.06</v>
      </c>
      <c r="M1352" s="58">
        <v>3.1</v>
      </c>
    </row>
    <row r="1353" s="58" customFormat="1" ht="41.4" spans="1:13">
      <c r="A1353" s="58" t="s">
        <v>3214</v>
      </c>
      <c r="B1353" s="200">
        <v>1352</v>
      </c>
      <c r="C1353" s="204" t="s">
        <v>16</v>
      </c>
      <c r="D1353" s="58" t="s">
        <v>322</v>
      </c>
      <c r="E1353" s="42" t="s">
        <v>2511</v>
      </c>
      <c r="F1353" s="58" t="s">
        <v>323</v>
      </c>
      <c r="G1353" s="58" t="s">
        <v>2843</v>
      </c>
      <c r="H1353" s="58" t="s">
        <v>2841</v>
      </c>
      <c r="I1353" s="58" t="s">
        <v>2124</v>
      </c>
      <c r="J1353" s="58">
        <v>16.2</v>
      </c>
      <c r="K1353" s="58">
        <f>(CEILING(J1353*0.1,1))*1</f>
        <v>2</v>
      </c>
      <c r="L1353" s="58">
        <v>105</v>
      </c>
      <c r="M1353" s="58">
        <v>3.1</v>
      </c>
    </row>
    <row r="1354" s="58" customFormat="1" ht="41.4" spans="1:13">
      <c r="A1354" s="58" t="s">
        <v>3214</v>
      </c>
      <c r="B1354" s="200">
        <v>1353</v>
      </c>
      <c r="C1354" s="204" t="s">
        <v>16</v>
      </c>
      <c r="D1354" s="58" t="s">
        <v>353</v>
      </c>
      <c r="E1354" s="42" t="s">
        <v>2511</v>
      </c>
      <c r="F1354" s="58" t="s">
        <v>3435</v>
      </c>
      <c r="G1354" s="58" t="s">
        <v>3447</v>
      </c>
      <c r="H1354" s="58" t="s">
        <v>2314</v>
      </c>
      <c r="I1354" s="204" t="s">
        <v>22</v>
      </c>
      <c r="J1354" s="237">
        <v>1</v>
      </c>
      <c r="K1354" s="58">
        <f t="shared" si="139"/>
        <v>1</v>
      </c>
      <c r="L1354" s="58">
        <v>35</v>
      </c>
      <c r="M1354" s="58">
        <v>3.1</v>
      </c>
    </row>
    <row r="1355" s="58" customFormat="1" ht="55.2" spans="1:13">
      <c r="A1355" s="58" t="s">
        <v>3214</v>
      </c>
      <c r="B1355" s="200">
        <v>1354</v>
      </c>
      <c r="C1355" s="204" t="s">
        <v>16</v>
      </c>
      <c r="D1355" s="204" t="s">
        <v>89</v>
      </c>
      <c r="E1355" s="42" t="s">
        <v>2511</v>
      </c>
      <c r="F1355" s="58" t="s">
        <v>114</v>
      </c>
      <c r="G1355" s="58" t="s">
        <v>2840</v>
      </c>
      <c r="H1355" s="58" t="s">
        <v>3414</v>
      </c>
      <c r="I1355" s="42" t="s">
        <v>22</v>
      </c>
      <c r="J1355" s="237">
        <v>1</v>
      </c>
      <c r="K1355" s="217">
        <v>0</v>
      </c>
      <c r="L1355" s="58">
        <v>2</v>
      </c>
      <c r="M1355" s="58">
        <v>3.1</v>
      </c>
    </row>
    <row r="1356" s="58" customFormat="1" ht="41.4" spans="1:13">
      <c r="A1356" s="58" t="s">
        <v>3214</v>
      </c>
      <c r="B1356" s="200">
        <v>1355</v>
      </c>
      <c r="C1356" s="204" t="s">
        <v>16</v>
      </c>
      <c r="D1356" s="58" t="s">
        <v>53</v>
      </c>
      <c r="E1356" s="42" t="s">
        <v>2511</v>
      </c>
      <c r="F1356" s="58" t="s">
        <v>55</v>
      </c>
      <c r="G1356" s="58" t="s">
        <v>3415</v>
      </c>
      <c r="H1356" s="58" t="s">
        <v>2841</v>
      </c>
      <c r="I1356" s="204" t="s">
        <v>22</v>
      </c>
      <c r="J1356" s="237">
        <v>5</v>
      </c>
      <c r="K1356" s="74">
        <f>(CEILING(J1356*0.2,1))*1</f>
        <v>1</v>
      </c>
      <c r="L1356" s="58">
        <v>3</v>
      </c>
      <c r="M1356" s="58">
        <v>3.1</v>
      </c>
    </row>
    <row r="1357" s="58" customFormat="1" ht="41.4" spans="1:13">
      <c r="A1357" s="58" t="s">
        <v>3214</v>
      </c>
      <c r="B1357" s="200">
        <v>1356</v>
      </c>
      <c r="C1357" s="204" t="s">
        <v>16</v>
      </c>
      <c r="D1357" s="58" t="s">
        <v>171</v>
      </c>
      <c r="E1357" s="42" t="s">
        <v>2511</v>
      </c>
      <c r="F1357" s="58" t="s">
        <v>172</v>
      </c>
      <c r="G1357" s="58" t="s">
        <v>2842</v>
      </c>
      <c r="H1357" s="58" t="s">
        <v>2299</v>
      </c>
      <c r="I1357" s="204" t="s">
        <v>22</v>
      </c>
      <c r="J1357" s="237">
        <v>2</v>
      </c>
      <c r="K1357" s="217">
        <v>0</v>
      </c>
      <c r="L1357" s="58">
        <v>0.06</v>
      </c>
      <c r="M1357" s="58">
        <v>3.1</v>
      </c>
    </row>
    <row r="1358" s="58" customFormat="1" ht="41.4" spans="1:13">
      <c r="A1358" s="58" t="s">
        <v>3214</v>
      </c>
      <c r="B1358" s="200">
        <v>1357</v>
      </c>
      <c r="C1358" s="204" t="s">
        <v>16</v>
      </c>
      <c r="D1358" s="58" t="s">
        <v>322</v>
      </c>
      <c r="E1358" s="42" t="s">
        <v>2511</v>
      </c>
      <c r="F1358" s="58" t="s">
        <v>323</v>
      </c>
      <c r="G1358" s="58" t="s">
        <v>2843</v>
      </c>
      <c r="H1358" s="58" t="s">
        <v>2841</v>
      </c>
      <c r="I1358" s="58" t="s">
        <v>2124</v>
      </c>
      <c r="J1358" s="58">
        <v>11.9</v>
      </c>
      <c r="K1358" s="58">
        <f>(CEILING(J1358*0.1,1))*1</f>
        <v>2</v>
      </c>
      <c r="L1358" s="58">
        <v>77</v>
      </c>
      <c r="M1358" s="58">
        <v>3.1</v>
      </c>
    </row>
    <row r="1359" s="58" customFormat="1" ht="41.4" spans="1:13">
      <c r="A1359" s="58" t="s">
        <v>3214</v>
      </c>
      <c r="B1359" s="200">
        <v>1358</v>
      </c>
      <c r="C1359" s="204" t="s">
        <v>16</v>
      </c>
      <c r="D1359" s="58" t="s">
        <v>353</v>
      </c>
      <c r="E1359" s="42" t="s">
        <v>2511</v>
      </c>
      <c r="F1359" s="58" t="s">
        <v>3435</v>
      </c>
      <c r="G1359" s="58" t="s">
        <v>3447</v>
      </c>
      <c r="H1359" s="58" t="s">
        <v>2314</v>
      </c>
      <c r="I1359" s="204" t="s">
        <v>22</v>
      </c>
      <c r="J1359" s="237">
        <v>1</v>
      </c>
      <c r="K1359" s="58">
        <f t="shared" ref="K1359:K1365" si="140">(CEILING(J1359*0.2,1))*1</f>
        <v>1</v>
      </c>
      <c r="L1359" s="58">
        <v>35</v>
      </c>
      <c r="M1359" s="58">
        <v>3.1</v>
      </c>
    </row>
    <row r="1360" s="58" customFormat="1" ht="55.2" spans="1:13">
      <c r="A1360" s="58" t="s">
        <v>3214</v>
      </c>
      <c r="B1360" s="200">
        <v>1359</v>
      </c>
      <c r="C1360" s="204" t="s">
        <v>16</v>
      </c>
      <c r="D1360" s="204" t="s">
        <v>89</v>
      </c>
      <c r="E1360" s="42" t="s">
        <v>2511</v>
      </c>
      <c r="F1360" s="58" t="s">
        <v>114</v>
      </c>
      <c r="G1360" s="58" t="s">
        <v>2840</v>
      </c>
      <c r="H1360" s="58" t="s">
        <v>3414</v>
      </c>
      <c r="I1360" s="42" t="s">
        <v>22</v>
      </c>
      <c r="J1360" s="237">
        <v>1</v>
      </c>
      <c r="K1360" s="217">
        <v>0</v>
      </c>
      <c r="L1360" s="58">
        <v>2</v>
      </c>
      <c r="M1360" s="58">
        <v>3.1</v>
      </c>
    </row>
    <row r="1361" s="58" customFormat="1" ht="55.2" spans="1:13">
      <c r="A1361" s="58" t="s">
        <v>3214</v>
      </c>
      <c r="B1361" s="200">
        <v>1360</v>
      </c>
      <c r="C1361" s="204" t="s">
        <v>16</v>
      </c>
      <c r="D1361" s="204" t="s">
        <v>89</v>
      </c>
      <c r="E1361" s="42" t="s">
        <v>2511</v>
      </c>
      <c r="F1361" s="58" t="s">
        <v>114</v>
      </c>
      <c r="G1361" s="58" t="s">
        <v>3441</v>
      </c>
      <c r="H1361" s="58" t="s">
        <v>3414</v>
      </c>
      <c r="I1361" s="42" t="s">
        <v>22</v>
      </c>
      <c r="J1361" s="237">
        <v>2</v>
      </c>
      <c r="K1361" s="217">
        <v>0</v>
      </c>
      <c r="L1361" s="58">
        <v>7</v>
      </c>
      <c r="M1361" s="58">
        <v>3.1</v>
      </c>
    </row>
    <row r="1362" s="58" customFormat="1" ht="41.4" spans="1:13">
      <c r="A1362" s="58" t="s">
        <v>3214</v>
      </c>
      <c r="B1362" s="200">
        <v>1361</v>
      </c>
      <c r="C1362" s="204" t="s">
        <v>16</v>
      </c>
      <c r="D1362" s="58" t="s">
        <v>53</v>
      </c>
      <c r="E1362" s="42" t="s">
        <v>2511</v>
      </c>
      <c r="F1362" s="58" t="s">
        <v>55</v>
      </c>
      <c r="G1362" s="58" t="s">
        <v>3415</v>
      </c>
      <c r="H1362" s="58" t="s">
        <v>2841</v>
      </c>
      <c r="I1362" s="204" t="s">
        <v>22</v>
      </c>
      <c r="J1362" s="237">
        <v>4</v>
      </c>
      <c r="K1362" s="74">
        <f t="shared" si="140"/>
        <v>1</v>
      </c>
      <c r="L1362" s="58">
        <v>2</v>
      </c>
      <c r="M1362" s="58">
        <v>3.1</v>
      </c>
    </row>
    <row r="1363" s="58" customFormat="1" ht="41.4" spans="1:13">
      <c r="A1363" s="58" t="s">
        <v>3214</v>
      </c>
      <c r="B1363" s="200">
        <v>1362</v>
      </c>
      <c r="C1363" s="204" t="s">
        <v>16</v>
      </c>
      <c r="D1363" s="58" t="s">
        <v>53</v>
      </c>
      <c r="E1363" s="42" t="s">
        <v>2511</v>
      </c>
      <c r="F1363" s="58" t="s">
        <v>55</v>
      </c>
      <c r="G1363" s="58" t="s">
        <v>3442</v>
      </c>
      <c r="H1363" s="58" t="s">
        <v>2841</v>
      </c>
      <c r="I1363" s="204" t="s">
        <v>22</v>
      </c>
      <c r="J1363" s="237">
        <v>6</v>
      </c>
      <c r="K1363" s="74">
        <f t="shared" si="140"/>
        <v>2</v>
      </c>
      <c r="L1363" s="58">
        <v>7</v>
      </c>
      <c r="M1363" s="58">
        <v>3.1</v>
      </c>
    </row>
    <row r="1364" s="58" customFormat="1" ht="41.4" spans="1:13">
      <c r="A1364" s="58" t="s">
        <v>3214</v>
      </c>
      <c r="B1364" s="200">
        <v>1363</v>
      </c>
      <c r="C1364" s="204" t="s">
        <v>16</v>
      </c>
      <c r="D1364" s="58" t="s">
        <v>53</v>
      </c>
      <c r="E1364" s="42" t="s">
        <v>2511</v>
      </c>
      <c r="F1364" s="58" t="s">
        <v>304</v>
      </c>
      <c r="G1364" s="58" t="s">
        <v>3448</v>
      </c>
      <c r="H1364" s="58" t="s">
        <v>3414</v>
      </c>
      <c r="I1364" s="204" t="s">
        <v>22</v>
      </c>
      <c r="J1364" s="237">
        <v>1</v>
      </c>
      <c r="K1364" s="74">
        <f t="shared" si="140"/>
        <v>1</v>
      </c>
      <c r="L1364" s="58">
        <v>2</v>
      </c>
      <c r="M1364" s="58">
        <v>3.1</v>
      </c>
    </row>
    <row r="1365" s="58" customFormat="1" ht="41.4" spans="1:13">
      <c r="A1365" s="58" t="s">
        <v>3214</v>
      </c>
      <c r="B1365" s="200">
        <v>1364</v>
      </c>
      <c r="C1365" s="204" t="s">
        <v>16</v>
      </c>
      <c r="D1365" s="58" t="s">
        <v>53</v>
      </c>
      <c r="E1365" s="42" t="s">
        <v>2511</v>
      </c>
      <c r="F1365" s="58" t="s">
        <v>304</v>
      </c>
      <c r="G1365" s="58" t="s">
        <v>3443</v>
      </c>
      <c r="H1365" s="58" t="s">
        <v>3414</v>
      </c>
      <c r="I1365" s="204" t="s">
        <v>22</v>
      </c>
      <c r="J1365" s="237">
        <v>1</v>
      </c>
      <c r="K1365" s="74">
        <f t="shared" si="140"/>
        <v>1</v>
      </c>
      <c r="L1365" s="58">
        <v>2</v>
      </c>
      <c r="M1365" s="58">
        <v>3.1</v>
      </c>
    </row>
    <row r="1366" s="58" customFormat="1" ht="41.4" spans="1:13">
      <c r="A1366" s="58" t="s">
        <v>3214</v>
      </c>
      <c r="B1366" s="200">
        <v>1365</v>
      </c>
      <c r="C1366" s="204" t="s">
        <v>16</v>
      </c>
      <c r="D1366" s="58" t="s">
        <v>171</v>
      </c>
      <c r="E1366" s="42" t="s">
        <v>2511</v>
      </c>
      <c r="F1366" s="58" t="s">
        <v>172</v>
      </c>
      <c r="G1366" s="58" t="s">
        <v>2842</v>
      </c>
      <c r="H1366" s="58" t="s">
        <v>2299</v>
      </c>
      <c r="I1366" s="204" t="s">
        <v>22</v>
      </c>
      <c r="J1366" s="237">
        <v>2</v>
      </c>
      <c r="K1366" s="217">
        <v>0</v>
      </c>
      <c r="L1366" s="58">
        <v>0.06</v>
      </c>
      <c r="M1366" s="58">
        <v>3.1</v>
      </c>
    </row>
    <row r="1367" s="58" customFormat="1" ht="41.4" spans="1:13">
      <c r="A1367" s="58" t="s">
        <v>3214</v>
      </c>
      <c r="B1367" s="200">
        <v>1366</v>
      </c>
      <c r="C1367" s="204" t="s">
        <v>16</v>
      </c>
      <c r="D1367" s="58" t="s">
        <v>171</v>
      </c>
      <c r="E1367" s="42" t="s">
        <v>2511</v>
      </c>
      <c r="F1367" s="58" t="s">
        <v>172</v>
      </c>
      <c r="G1367" s="58" t="s">
        <v>3381</v>
      </c>
      <c r="H1367" s="58" t="s">
        <v>2299</v>
      </c>
      <c r="I1367" s="204" t="s">
        <v>22</v>
      </c>
      <c r="J1367" s="237">
        <v>2</v>
      </c>
      <c r="K1367" s="217">
        <v>0</v>
      </c>
      <c r="L1367" s="58">
        <v>0.1</v>
      </c>
      <c r="M1367" s="58">
        <v>3.1</v>
      </c>
    </row>
    <row r="1368" s="58" customFormat="1" ht="41.4" spans="1:13">
      <c r="A1368" s="58" t="s">
        <v>3214</v>
      </c>
      <c r="B1368" s="200">
        <v>1367</v>
      </c>
      <c r="C1368" s="204" t="s">
        <v>16</v>
      </c>
      <c r="D1368" s="58" t="s">
        <v>322</v>
      </c>
      <c r="E1368" s="42" t="s">
        <v>2511</v>
      </c>
      <c r="F1368" s="58" t="s">
        <v>323</v>
      </c>
      <c r="G1368" s="58" t="s">
        <v>2843</v>
      </c>
      <c r="H1368" s="58" t="s">
        <v>2841</v>
      </c>
      <c r="I1368" s="58" t="s">
        <v>2124</v>
      </c>
      <c r="J1368" s="58">
        <v>9.2</v>
      </c>
      <c r="K1368" s="58">
        <f>(CEILING(J1368*0.1,1))*1</f>
        <v>1</v>
      </c>
      <c r="L1368" s="58">
        <v>59</v>
      </c>
      <c r="M1368" s="58">
        <v>3.1</v>
      </c>
    </row>
    <row r="1369" s="58" customFormat="1" ht="41.4" spans="1:13">
      <c r="A1369" s="58" t="s">
        <v>3214</v>
      </c>
      <c r="B1369" s="200">
        <v>1368</v>
      </c>
      <c r="C1369" s="204" t="s">
        <v>16</v>
      </c>
      <c r="D1369" s="58" t="s">
        <v>322</v>
      </c>
      <c r="E1369" s="42" t="s">
        <v>2511</v>
      </c>
      <c r="F1369" s="58" t="s">
        <v>323</v>
      </c>
      <c r="G1369" s="58" t="s">
        <v>3444</v>
      </c>
      <c r="H1369" s="58" t="s">
        <v>2841</v>
      </c>
      <c r="I1369" s="58" t="s">
        <v>2124</v>
      </c>
      <c r="J1369" s="58">
        <v>14.4</v>
      </c>
      <c r="K1369" s="58">
        <f>(CEILING(J1369*0.1,1))*1</f>
        <v>2</v>
      </c>
      <c r="L1369" s="58">
        <v>60</v>
      </c>
      <c r="M1369" s="58">
        <v>3.1</v>
      </c>
    </row>
    <row r="1370" s="58" customFormat="1" ht="41.4" spans="1:13">
      <c r="A1370" s="58" t="s">
        <v>3214</v>
      </c>
      <c r="B1370" s="200">
        <v>1369</v>
      </c>
      <c r="C1370" s="204" t="s">
        <v>16</v>
      </c>
      <c r="D1370" s="58" t="s">
        <v>353</v>
      </c>
      <c r="E1370" s="42" t="s">
        <v>2511</v>
      </c>
      <c r="F1370" s="58" t="s">
        <v>3435</v>
      </c>
      <c r="G1370" s="58" t="s">
        <v>3447</v>
      </c>
      <c r="H1370" s="58" t="s">
        <v>2314</v>
      </c>
      <c r="I1370" s="204" t="s">
        <v>22</v>
      </c>
      <c r="J1370" s="237">
        <v>1</v>
      </c>
      <c r="K1370" s="58">
        <f t="shared" ref="K1370:K1375" si="141">(CEILING(J1370*0.2,1))*1</f>
        <v>1</v>
      </c>
      <c r="L1370" s="58">
        <v>35</v>
      </c>
      <c r="M1370" s="58">
        <v>3.1</v>
      </c>
    </row>
    <row r="1371" s="58" customFormat="1" ht="41.4" spans="1:13">
      <c r="A1371" s="58" t="s">
        <v>3214</v>
      </c>
      <c r="B1371" s="200">
        <v>1370</v>
      </c>
      <c r="C1371" s="204" t="s">
        <v>16</v>
      </c>
      <c r="D1371" s="58" t="s">
        <v>353</v>
      </c>
      <c r="E1371" s="42" t="s">
        <v>2511</v>
      </c>
      <c r="F1371" s="58" t="s">
        <v>3435</v>
      </c>
      <c r="G1371" s="58" t="s">
        <v>3445</v>
      </c>
      <c r="H1371" s="58" t="s">
        <v>2314</v>
      </c>
      <c r="I1371" s="204" t="s">
        <v>22</v>
      </c>
      <c r="J1371" s="237">
        <v>1</v>
      </c>
      <c r="K1371" s="58">
        <f t="shared" si="141"/>
        <v>1</v>
      </c>
      <c r="L1371" s="58">
        <v>40</v>
      </c>
      <c r="M1371" s="58">
        <v>3.1</v>
      </c>
    </row>
    <row r="1372" s="58" customFormat="1" ht="55.2" spans="1:13">
      <c r="A1372" s="58" t="s">
        <v>3214</v>
      </c>
      <c r="B1372" s="200">
        <v>1371</v>
      </c>
      <c r="C1372" s="204" t="s">
        <v>16</v>
      </c>
      <c r="D1372" s="204" t="s">
        <v>89</v>
      </c>
      <c r="E1372" s="42" t="s">
        <v>2511</v>
      </c>
      <c r="F1372" s="58" t="s">
        <v>114</v>
      </c>
      <c r="G1372" s="58" t="s">
        <v>3441</v>
      </c>
      <c r="H1372" s="58" t="s">
        <v>3414</v>
      </c>
      <c r="I1372" s="42" t="s">
        <v>22</v>
      </c>
      <c r="J1372" s="237">
        <v>2</v>
      </c>
      <c r="K1372" s="217">
        <v>0</v>
      </c>
      <c r="L1372" s="58">
        <v>7</v>
      </c>
      <c r="M1372" s="58">
        <v>3.1</v>
      </c>
    </row>
    <row r="1373" s="58" customFormat="1" ht="41.4" spans="1:13">
      <c r="A1373" s="58" t="s">
        <v>3214</v>
      </c>
      <c r="B1373" s="200">
        <v>1372</v>
      </c>
      <c r="C1373" s="204" t="s">
        <v>16</v>
      </c>
      <c r="D1373" s="58" t="s">
        <v>53</v>
      </c>
      <c r="E1373" s="42" t="s">
        <v>2511</v>
      </c>
      <c r="F1373" s="58" t="s">
        <v>55</v>
      </c>
      <c r="G1373" s="58" t="s">
        <v>3415</v>
      </c>
      <c r="H1373" s="58" t="s">
        <v>2841</v>
      </c>
      <c r="I1373" s="204" t="s">
        <v>22</v>
      </c>
      <c r="J1373" s="237">
        <v>2</v>
      </c>
      <c r="K1373" s="74">
        <f t="shared" si="141"/>
        <v>1</v>
      </c>
      <c r="L1373" s="58">
        <v>1</v>
      </c>
      <c r="M1373" s="58">
        <v>3.1</v>
      </c>
    </row>
    <row r="1374" s="58" customFormat="1" ht="41.4" spans="1:13">
      <c r="A1374" s="58" t="s">
        <v>3214</v>
      </c>
      <c r="B1374" s="200">
        <v>1373</v>
      </c>
      <c r="C1374" s="204" t="s">
        <v>16</v>
      </c>
      <c r="D1374" s="58" t="s">
        <v>53</v>
      </c>
      <c r="E1374" s="42" t="s">
        <v>2511</v>
      </c>
      <c r="F1374" s="58" t="s">
        <v>55</v>
      </c>
      <c r="G1374" s="58" t="s">
        <v>3442</v>
      </c>
      <c r="H1374" s="58" t="s">
        <v>2841</v>
      </c>
      <c r="I1374" s="204" t="s">
        <v>22</v>
      </c>
      <c r="J1374" s="237">
        <v>4</v>
      </c>
      <c r="K1374" s="74">
        <f t="shared" si="141"/>
        <v>1</v>
      </c>
      <c r="L1374" s="58">
        <v>4</v>
      </c>
      <c r="M1374" s="58">
        <v>3.1</v>
      </c>
    </row>
    <row r="1375" s="58" customFormat="1" ht="41.4" spans="1:13">
      <c r="A1375" s="58" t="s">
        <v>3214</v>
      </c>
      <c r="B1375" s="200">
        <v>1374</v>
      </c>
      <c r="C1375" s="204" t="s">
        <v>16</v>
      </c>
      <c r="D1375" s="58" t="s">
        <v>53</v>
      </c>
      <c r="E1375" s="42" t="s">
        <v>2511</v>
      </c>
      <c r="F1375" s="58" t="s">
        <v>304</v>
      </c>
      <c r="G1375" s="58" t="s">
        <v>3443</v>
      </c>
      <c r="H1375" s="58" t="s">
        <v>3414</v>
      </c>
      <c r="I1375" s="204" t="s">
        <v>22</v>
      </c>
      <c r="J1375" s="237">
        <v>1</v>
      </c>
      <c r="K1375" s="74">
        <f t="shared" si="141"/>
        <v>1</v>
      </c>
      <c r="L1375" s="58">
        <v>2</v>
      </c>
      <c r="M1375" s="58">
        <v>3.1</v>
      </c>
    </row>
    <row r="1376" s="58" customFormat="1" ht="41.4" spans="1:13">
      <c r="A1376" s="58" t="s">
        <v>3214</v>
      </c>
      <c r="B1376" s="200">
        <v>1375</v>
      </c>
      <c r="C1376" s="204" t="s">
        <v>16</v>
      </c>
      <c r="D1376" s="58" t="s">
        <v>171</v>
      </c>
      <c r="E1376" s="42" t="s">
        <v>2511</v>
      </c>
      <c r="F1376" s="58" t="s">
        <v>172</v>
      </c>
      <c r="G1376" s="58" t="s">
        <v>3381</v>
      </c>
      <c r="H1376" s="58" t="s">
        <v>2299</v>
      </c>
      <c r="I1376" s="204" t="s">
        <v>22</v>
      </c>
      <c r="J1376" s="237">
        <v>2</v>
      </c>
      <c r="K1376" s="217">
        <v>0</v>
      </c>
      <c r="L1376" s="58">
        <v>0.1</v>
      </c>
      <c r="M1376" s="58">
        <v>3.1</v>
      </c>
    </row>
    <row r="1377" s="58" customFormat="1" ht="41.4" spans="1:13">
      <c r="A1377" s="58" t="s">
        <v>3214</v>
      </c>
      <c r="B1377" s="200">
        <v>1376</v>
      </c>
      <c r="C1377" s="204" t="s">
        <v>16</v>
      </c>
      <c r="D1377" s="58" t="s">
        <v>322</v>
      </c>
      <c r="E1377" s="42" t="s">
        <v>2511</v>
      </c>
      <c r="F1377" s="58" t="s">
        <v>323</v>
      </c>
      <c r="G1377" s="58" t="s">
        <v>2843</v>
      </c>
      <c r="H1377" s="58" t="s">
        <v>2841</v>
      </c>
      <c r="I1377" s="58" t="s">
        <v>2124</v>
      </c>
      <c r="J1377" s="58">
        <v>3.3</v>
      </c>
      <c r="K1377" s="58">
        <f>(CEILING(J1377*0.1,1))*1</f>
        <v>1</v>
      </c>
      <c r="L1377" s="58">
        <v>22</v>
      </c>
      <c r="M1377" s="58">
        <v>3.1</v>
      </c>
    </row>
    <row r="1378" s="58" customFormat="1" ht="41.4" spans="1:13">
      <c r="A1378" s="58" t="s">
        <v>3214</v>
      </c>
      <c r="B1378" s="200">
        <v>1377</v>
      </c>
      <c r="C1378" s="204" t="s">
        <v>16</v>
      </c>
      <c r="D1378" s="58" t="s">
        <v>322</v>
      </c>
      <c r="E1378" s="42" t="s">
        <v>2511</v>
      </c>
      <c r="F1378" s="58" t="s">
        <v>323</v>
      </c>
      <c r="G1378" s="58" t="s">
        <v>3444</v>
      </c>
      <c r="H1378" s="58" t="s">
        <v>2841</v>
      </c>
      <c r="I1378" s="58" t="s">
        <v>2124</v>
      </c>
      <c r="J1378" s="58">
        <v>7.8</v>
      </c>
      <c r="K1378" s="58">
        <f>(CEILING(J1378*0.1,1))*1</f>
        <v>1</v>
      </c>
      <c r="L1378" s="58">
        <v>33</v>
      </c>
      <c r="M1378" s="58">
        <v>3.1</v>
      </c>
    </row>
    <row r="1379" s="58" customFormat="1" ht="41.4" spans="1:13">
      <c r="A1379" s="58" t="s">
        <v>3214</v>
      </c>
      <c r="B1379" s="200">
        <v>1378</v>
      </c>
      <c r="C1379" s="204" t="s">
        <v>16</v>
      </c>
      <c r="D1379" s="58" t="s">
        <v>353</v>
      </c>
      <c r="E1379" s="42" t="s">
        <v>2511</v>
      </c>
      <c r="F1379" s="58" t="s">
        <v>3435</v>
      </c>
      <c r="G1379" s="58" t="s">
        <v>3445</v>
      </c>
      <c r="H1379" s="58" t="s">
        <v>2314</v>
      </c>
      <c r="I1379" s="204" t="s">
        <v>22</v>
      </c>
      <c r="J1379" s="237">
        <v>1</v>
      </c>
      <c r="K1379" s="58">
        <f t="shared" ref="K1379:K1384" si="142">(CEILING(J1379*0.2,1))*1</f>
        <v>1</v>
      </c>
      <c r="L1379" s="58">
        <v>40</v>
      </c>
      <c r="M1379" s="58">
        <v>3.1</v>
      </c>
    </row>
    <row r="1380" s="58" customFormat="1" ht="55.2" spans="1:13">
      <c r="A1380" s="58" t="s">
        <v>3214</v>
      </c>
      <c r="B1380" s="200">
        <v>1379</v>
      </c>
      <c r="C1380" s="204" t="s">
        <v>16</v>
      </c>
      <c r="D1380" s="204" t="s">
        <v>89</v>
      </c>
      <c r="E1380" s="42" t="s">
        <v>2511</v>
      </c>
      <c r="F1380" s="58" t="s">
        <v>114</v>
      </c>
      <c r="G1380" s="58" t="s">
        <v>2840</v>
      </c>
      <c r="H1380" s="58" t="s">
        <v>3414</v>
      </c>
      <c r="I1380" s="42" t="s">
        <v>22</v>
      </c>
      <c r="J1380" s="237">
        <v>1</v>
      </c>
      <c r="K1380" s="217">
        <v>0</v>
      </c>
      <c r="L1380" s="58">
        <v>2</v>
      </c>
      <c r="M1380" s="58">
        <v>3.1</v>
      </c>
    </row>
    <row r="1381" s="58" customFormat="1" ht="41.4" spans="1:13">
      <c r="A1381" s="58" t="s">
        <v>3214</v>
      </c>
      <c r="B1381" s="200">
        <v>1380</v>
      </c>
      <c r="C1381" s="204" t="s">
        <v>16</v>
      </c>
      <c r="D1381" s="58" t="s">
        <v>53</v>
      </c>
      <c r="E1381" s="42" t="s">
        <v>2511</v>
      </c>
      <c r="F1381" s="58" t="s">
        <v>55</v>
      </c>
      <c r="G1381" s="58" t="s">
        <v>3415</v>
      </c>
      <c r="H1381" s="58" t="s">
        <v>2841</v>
      </c>
      <c r="I1381" s="204" t="s">
        <v>22</v>
      </c>
      <c r="J1381" s="237">
        <v>6</v>
      </c>
      <c r="K1381" s="74">
        <f t="shared" si="142"/>
        <v>2</v>
      </c>
      <c r="L1381" s="58">
        <v>4</v>
      </c>
      <c r="M1381" s="58">
        <v>3.1</v>
      </c>
    </row>
    <row r="1382" s="58" customFormat="1" ht="41.4" spans="1:13">
      <c r="A1382" s="58" t="s">
        <v>3214</v>
      </c>
      <c r="B1382" s="200">
        <v>1381</v>
      </c>
      <c r="C1382" s="204" t="s">
        <v>16</v>
      </c>
      <c r="D1382" s="58" t="s">
        <v>171</v>
      </c>
      <c r="E1382" s="42" t="s">
        <v>2511</v>
      </c>
      <c r="F1382" s="58" t="s">
        <v>172</v>
      </c>
      <c r="G1382" s="58" t="s">
        <v>2842</v>
      </c>
      <c r="H1382" s="58" t="s">
        <v>2299</v>
      </c>
      <c r="I1382" s="204" t="s">
        <v>22</v>
      </c>
      <c r="J1382" s="237">
        <v>2</v>
      </c>
      <c r="K1382" s="217">
        <v>0</v>
      </c>
      <c r="L1382" s="58">
        <v>0.06</v>
      </c>
      <c r="M1382" s="58">
        <v>3.1</v>
      </c>
    </row>
    <row r="1383" s="58" customFormat="1" ht="41.4" spans="1:13">
      <c r="A1383" s="58" t="s">
        <v>3214</v>
      </c>
      <c r="B1383" s="200">
        <v>1382</v>
      </c>
      <c r="C1383" s="204" t="s">
        <v>16</v>
      </c>
      <c r="D1383" s="58" t="s">
        <v>322</v>
      </c>
      <c r="E1383" s="42" t="s">
        <v>2511</v>
      </c>
      <c r="F1383" s="58" t="s">
        <v>323</v>
      </c>
      <c r="G1383" s="58" t="s">
        <v>2843</v>
      </c>
      <c r="H1383" s="58" t="s">
        <v>2841</v>
      </c>
      <c r="I1383" s="58" t="s">
        <v>2124</v>
      </c>
      <c r="J1383" s="58">
        <v>10</v>
      </c>
      <c r="K1383" s="58">
        <f>(CEILING(J1383*0.1,1))*1</f>
        <v>1</v>
      </c>
      <c r="L1383" s="58">
        <v>64</v>
      </c>
      <c r="M1383" s="58">
        <v>3.1</v>
      </c>
    </row>
    <row r="1384" s="58" customFormat="1" ht="41.4" spans="1:13">
      <c r="A1384" s="58" t="s">
        <v>3214</v>
      </c>
      <c r="B1384" s="200">
        <v>1383</v>
      </c>
      <c r="C1384" s="204" t="s">
        <v>16</v>
      </c>
      <c r="D1384" s="58" t="s">
        <v>353</v>
      </c>
      <c r="E1384" s="42" t="s">
        <v>2511</v>
      </c>
      <c r="F1384" s="58" t="s">
        <v>3435</v>
      </c>
      <c r="G1384" s="58" t="s">
        <v>3447</v>
      </c>
      <c r="H1384" s="58" t="s">
        <v>2314</v>
      </c>
      <c r="I1384" s="204" t="s">
        <v>22</v>
      </c>
      <c r="J1384" s="237">
        <v>1</v>
      </c>
      <c r="K1384" s="58">
        <f t="shared" si="142"/>
        <v>1</v>
      </c>
      <c r="L1384" s="58">
        <v>35</v>
      </c>
      <c r="M1384" s="58">
        <v>3.1</v>
      </c>
    </row>
    <row r="1385" s="58" customFormat="1" ht="55.2" spans="1:13">
      <c r="A1385" s="58" t="s">
        <v>3214</v>
      </c>
      <c r="B1385" s="200">
        <v>1384</v>
      </c>
      <c r="C1385" s="204" t="s">
        <v>16</v>
      </c>
      <c r="D1385" s="204" t="s">
        <v>89</v>
      </c>
      <c r="E1385" s="42" t="s">
        <v>2511</v>
      </c>
      <c r="F1385" s="58" t="s">
        <v>114</v>
      </c>
      <c r="G1385" s="58" t="s">
        <v>3449</v>
      </c>
      <c r="H1385" s="58" t="s">
        <v>3414</v>
      </c>
      <c r="I1385" s="42" t="s">
        <v>22</v>
      </c>
      <c r="J1385" s="237">
        <v>2</v>
      </c>
      <c r="K1385" s="217">
        <v>0</v>
      </c>
      <c r="L1385" s="58">
        <v>68</v>
      </c>
      <c r="M1385" s="58">
        <v>3.1</v>
      </c>
    </row>
    <row r="1386" s="58" customFormat="1" ht="41.4" spans="1:13">
      <c r="A1386" s="58" t="s">
        <v>3214</v>
      </c>
      <c r="B1386" s="200">
        <v>1385</v>
      </c>
      <c r="C1386" s="204" t="s">
        <v>16</v>
      </c>
      <c r="D1386" s="58" t="s">
        <v>53</v>
      </c>
      <c r="E1386" s="42" t="s">
        <v>2511</v>
      </c>
      <c r="F1386" s="58" t="s">
        <v>55</v>
      </c>
      <c r="G1386" s="58" t="s">
        <v>3430</v>
      </c>
      <c r="H1386" s="58" t="s">
        <v>2841</v>
      </c>
      <c r="I1386" s="204" t="s">
        <v>22</v>
      </c>
      <c r="J1386" s="237">
        <v>1</v>
      </c>
      <c r="K1386" s="58">
        <v>0</v>
      </c>
      <c r="L1386" s="58">
        <v>28</v>
      </c>
      <c r="M1386" s="58">
        <v>3.1</v>
      </c>
    </row>
    <row r="1387" s="58" customFormat="1" ht="41.4" spans="1:13">
      <c r="A1387" s="58" t="s">
        <v>3214</v>
      </c>
      <c r="B1387" s="200">
        <v>1386</v>
      </c>
      <c r="C1387" s="204" t="s">
        <v>16</v>
      </c>
      <c r="D1387" s="58" t="s">
        <v>53</v>
      </c>
      <c r="E1387" s="42" t="s">
        <v>2511</v>
      </c>
      <c r="F1387" s="58" t="s">
        <v>55</v>
      </c>
      <c r="G1387" s="58" t="s">
        <v>3450</v>
      </c>
      <c r="H1387" s="58" t="s">
        <v>2841</v>
      </c>
      <c r="I1387" s="204" t="s">
        <v>22</v>
      </c>
      <c r="J1387" s="237">
        <v>4</v>
      </c>
      <c r="K1387" s="58">
        <v>0</v>
      </c>
      <c r="L1387" s="58">
        <v>199</v>
      </c>
      <c r="M1387" s="58">
        <v>3.1</v>
      </c>
    </row>
    <row r="1388" s="58" customFormat="1" ht="41.4" spans="1:13">
      <c r="A1388" s="58" t="s">
        <v>3214</v>
      </c>
      <c r="B1388" s="200">
        <v>1387</v>
      </c>
      <c r="C1388" s="204" t="s">
        <v>16</v>
      </c>
      <c r="D1388" s="58" t="s">
        <v>171</v>
      </c>
      <c r="E1388" s="42" t="s">
        <v>2511</v>
      </c>
      <c r="F1388" s="58" t="s">
        <v>172</v>
      </c>
      <c r="G1388" s="58" t="s">
        <v>3431</v>
      </c>
      <c r="H1388" s="58" t="s">
        <v>2299</v>
      </c>
      <c r="I1388" s="204" t="s">
        <v>22</v>
      </c>
      <c r="J1388" s="237">
        <v>2</v>
      </c>
      <c r="K1388" s="217">
        <v>0</v>
      </c>
      <c r="L1388" s="58">
        <v>1</v>
      </c>
      <c r="M1388" s="58">
        <v>3.1</v>
      </c>
    </row>
    <row r="1389" s="58" customFormat="1" ht="41.4" spans="1:13">
      <c r="A1389" s="58" t="s">
        <v>3214</v>
      </c>
      <c r="B1389" s="200">
        <v>1388</v>
      </c>
      <c r="C1389" s="204" t="s">
        <v>16</v>
      </c>
      <c r="D1389" s="58" t="s">
        <v>322</v>
      </c>
      <c r="E1389" s="42" t="s">
        <v>2511</v>
      </c>
      <c r="F1389" s="58" t="s">
        <v>323</v>
      </c>
      <c r="G1389" s="58" t="s">
        <v>3434</v>
      </c>
      <c r="H1389" s="58" t="s">
        <v>2841</v>
      </c>
      <c r="I1389" s="58" t="s">
        <v>2124</v>
      </c>
      <c r="J1389" s="58">
        <v>19.2</v>
      </c>
      <c r="K1389" s="58">
        <v>0</v>
      </c>
      <c r="L1389" s="58">
        <v>480</v>
      </c>
      <c r="M1389" s="58">
        <v>3.1</v>
      </c>
    </row>
    <row r="1390" s="58" customFormat="1" ht="41.4" spans="1:13">
      <c r="A1390" s="58" t="s">
        <v>3214</v>
      </c>
      <c r="B1390" s="200">
        <v>1389</v>
      </c>
      <c r="C1390" s="204" t="s">
        <v>16</v>
      </c>
      <c r="D1390" s="58" t="s">
        <v>353</v>
      </c>
      <c r="E1390" s="42" t="s">
        <v>2511</v>
      </c>
      <c r="F1390" s="58" t="s">
        <v>3435</v>
      </c>
      <c r="G1390" s="58" t="s">
        <v>3436</v>
      </c>
      <c r="H1390" s="58" t="s">
        <v>2314</v>
      </c>
      <c r="I1390" s="204" t="s">
        <v>22</v>
      </c>
      <c r="J1390" s="237">
        <v>1</v>
      </c>
      <c r="K1390" s="58">
        <v>0</v>
      </c>
      <c r="L1390" s="58">
        <v>330</v>
      </c>
      <c r="M1390" s="58">
        <v>3.1</v>
      </c>
    </row>
    <row r="1391" s="58" customFormat="1" ht="55.2" spans="1:13">
      <c r="A1391" s="58" t="s">
        <v>3214</v>
      </c>
      <c r="B1391" s="200">
        <v>1390</v>
      </c>
      <c r="C1391" s="204" t="s">
        <v>16</v>
      </c>
      <c r="D1391" s="204" t="s">
        <v>89</v>
      </c>
      <c r="E1391" s="42" t="s">
        <v>2511</v>
      </c>
      <c r="F1391" s="58" t="s">
        <v>114</v>
      </c>
      <c r="G1391" s="58" t="s">
        <v>2840</v>
      </c>
      <c r="H1391" s="58" t="s">
        <v>3414</v>
      </c>
      <c r="I1391" s="42" t="s">
        <v>22</v>
      </c>
      <c r="J1391" s="237">
        <v>1</v>
      </c>
      <c r="K1391" s="217">
        <v>0</v>
      </c>
      <c r="L1391" s="58">
        <v>2</v>
      </c>
      <c r="M1391" s="58">
        <v>3.1</v>
      </c>
    </row>
    <row r="1392" s="58" customFormat="1" ht="41.4" spans="1:13">
      <c r="A1392" s="58" t="s">
        <v>3214</v>
      </c>
      <c r="B1392" s="200">
        <v>1391</v>
      </c>
      <c r="C1392" s="204" t="s">
        <v>16</v>
      </c>
      <c r="D1392" s="58" t="s">
        <v>53</v>
      </c>
      <c r="E1392" s="42" t="s">
        <v>2511</v>
      </c>
      <c r="F1392" s="58" t="s">
        <v>55</v>
      </c>
      <c r="G1392" s="58" t="s">
        <v>3415</v>
      </c>
      <c r="H1392" s="58" t="s">
        <v>2841</v>
      </c>
      <c r="I1392" s="204" t="s">
        <v>22</v>
      </c>
      <c r="J1392" s="237">
        <v>1</v>
      </c>
      <c r="K1392" s="74">
        <f>(CEILING(J1392*0.2,1))*1</f>
        <v>1</v>
      </c>
      <c r="L1392" s="58">
        <v>1</v>
      </c>
      <c r="M1392" s="58">
        <v>3.1</v>
      </c>
    </row>
    <row r="1393" s="58" customFormat="1" ht="41.4" spans="1:13">
      <c r="A1393" s="58" t="s">
        <v>3214</v>
      </c>
      <c r="B1393" s="200">
        <v>1392</v>
      </c>
      <c r="C1393" s="204" t="s">
        <v>16</v>
      </c>
      <c r="D1393" s="58" t="s">
        <v>171</v>
      </c>
      <c r="E1393" s="42" t="s">
        <v>2511</v>
      </c>
      <c r="F1393" s="58" t="s">
        <v>172</v>
      </c>
      <c r="G1393" s="58" t="s">
        <v>2842</v>
      </c>
      <c r="H1393" s="58" t="s">
        <v>2299</v>
      </c>
      <c r="I1393" s="204" t="s">
        <v>22</v>
      </c>
      <c r="J1393" s="237">
        <v>2</v>
      </c>
      <c r="K1393" s="217">
        <v>0</v>
      </c>
      <c r="L1393" s="58">
        <v>0.06</v>
      </c>
      <c r="M1393" s="58">
        <v>3.1</v>
      </c>
    </row>
    <row r="1394" s="58" customFormat="1" ht="41.4" spans="1:13">
      <c r="A1394" s="58" t="s">
        <v>3214</v>
      </c>
      <c r="B1394" s="200">
        <v>1393</v>
      </c>
      <c r="C1394" s="204" t="s">
        <v>16</v>
      </c>
      <c r="D1394" s="58" t="s">
        <v>322</v>
      </c>
      <c r="E1394" s="42" t="s">
        <v>2511</v>
      </c>
      <c r="F1394" s="58" t="s">
        <v>323</v>
      </c>
      <c r="G1394" s="58" t="s">
        <v>2843</v>
      </c>
      <c r="H1394" s="58" t="s">
        <v>2841</v>
      </c>
      <c r="I1394" s="58" t="s">
        <v>2124</v>
      </c>
      <c r="J1394" s="58">
        <v>0.5</v>
      </c>
      <c r="K1394" s="58">
        <f>(CEILING(J1394*0.1,1))*1</f>
        <v>1</v>
      </c>
      <c r="L1394" s="58">
        <v>3</v>
      </c>
      <c r="M1394" s="58">
        <v>3.1</v>
      </c>
    </row>
    <row r="1395" s="58" customFormat="1" ht="41.4" spans="1:13">
      <c r="A1395" s="58" t="s">
        <v>3214</v>
      </c>
      <c r="B1395" s="200">
        <v>1394</v>
      </c>
      <c r="C1395" s="204" t="s">
        <v>16</v>
      </c>
      <c r="D1395" s="58" t="s">
        <v>353</v>
      </c>
      <c r="E1395" s="42" t="s">
        <v>2511</v>
      </c>
      <c r="F1395" s="58" t="s">
        <v>3435</v>
      </c>
      <c r="G1395" s="58" t="s">
        <v>3447</v>
      </c>
      <c r="H1395" s="58" t="s">
        <v>2314</v>
      </c>
      <c r="I1395" s="204" t="s">
        <v>22</v>
      </c>
      <c r="J1395" s="237">
        <v>1</v>
      </c>
      <c r="K1395" s="58">
        <f t="shared" ref="K1395:K1401" si="143">(CEILING(J1395*0.2,1))*1</f>
        <v>1</v>
      </c>
      <c r="L1395" s="58">
        <v>35</v>
      </c>
      <c r="M1395" s="58">
        <v>3.1</v>
      </c>
    </row>
    <row r="1396" s="58" customFormat="1" ht="55.2" spans="1:13">
      <c r="A1396" s="58" t="s">
        <v>3214</v>
      </c>
      <c r="B1396" s="200">
        <v>1395</v>
      </c>
      <c r="C1396" s="204" t="s">
        <v>16</v>
      </c>
      <c r="D1396" s="204" t="s">
        <v>89</v>
      </c>
      <c r="E1396" s="42" t="s">
        <v>2511</v>
      </c>
      <c r="F1396" s="58" t="s">
        <v>114</v>
      </c>
      <c r="G1396" s="58" t="s">
        <v>2840</v>
      </c>
      <c r="H1396" s="58" t="s">
        <v>3414</v>
      </c>
      <c r="I1396" s="42" t="s">
        <v>22</v>
      </c>
      <c r="J1396" s="237">
        <v>1</v>
      </c>
      <c r="K1396" s="217">
        <v>0</v>
      </c>
      <c r="L1396" s="58">
        <v>2</v>
      </c>
      <c r="M1396" s="58">
        <v>3.1</v>
      </c>
    </row>
    <row r="1397" s="58" customFormat="1" ht="55.2" spans="1:13">
      <c r="A1397" s="58" t="s">
        <v>3214</v>
      </c>
      <c r="B1397" s="200">
        <v>1396</v>
      </c>
      <c r="C1397" s="204" t="s">
        <v>16</v>
      </c>
      <c r="D1397" s="204" t="s">
        <v>89</v>
      </c>
      <c r="E1397" s="42" t="s">
        <v>2511</v>
      </c>
      <c r="F1397" s="58" t="s">
        <v>114</v>
      </c>
      <c r="G1397" s="58" t="s">
        <v>3441</v>
      </c>
      <c r="H1397" s="58" t="s">
        <v>3414</v>
      </c>
      <c r="I1397" s="42" t="s">
        <v>22</v>
      </c>
      <c r="J1397" s="237">
        <v>2</v>
      </c>
      <c r="K1397" s="217">
        <v>0</v>
      </c>
      <c r="L1397" s="58">
        <v>7</v>
      </c>
      <c r="M1397" s="58">
        <v>3.1</v>
      </c>
    </row>
    <row r="1398" s="58" customFormat="1" ht="41.4" spans="1:13">
      <c r="A1398" s="58" t="s">
        <v>3214</v>
      </c>
      <c r="B1398" s="200">
        <v>1397</v>
      </c>
      <c r="C1398" s="204" t="s">
        <v>16</v>
      </c>
      <c r="D1398" s="58" t="s">
        <v>53</v>
      </c>
      <c r="E1398" s="42" t="s">
        <v>2511</v>
      </c>
      <c r="F1398" s="58" t="s">
        <v>55</v>
      </c>
      <c r="G1398" s="58" t="s">
        <v>3415</v>
      </c>
      <c r="H1398" s="58" t="s">
        <v>2841</v>
      </c>
      <c r="I1398" s="204" t="s">
        <v>22</v>
      </c>
      <c r="J1398" s="237">
        <v>1</v>
      </c>
      <c r="K1398" s="74">
        <f t="shared" si="143"/>
        <v>1</v>
      </c>
      <c r="L1398" s="58">
        <v>1</v>
      </c>
      <c r="M1398" s="58">
        <v>3.1</v>
      </c>
    </row>
    <row r="1399" s="58" customFormat="1" ht="41.4" spans="1:13">
      <c r="A1399" s="58" t="s">
        <v>3214</v>
      </c>
      <c r="B1399" s="200">
        <v>1398</v>
      </c>
      <c r="C1399" s="204" t="s">
        <v>16</v>
      </c>
      <c r="D1399" s="58" t="s">
        <v>53</v>
      </c>
      <c r="E1399" s="42" t="s">
        <v>2511</v>
      </c>
      <c r="F1399" s="58" t="s">
        <v>55</v>
      </c>
      <c r="G1399" s="58" t="s">
        <v>3442</v>
      </c>
      <c r="H1399" s="58" t="s">
        <v>2841</v>
      </c>
      <c r="I1399" s="204" t="s">
        <v>22</v>
      </c>
      <c r="J1399" s="237">
        <v>1</v>
      </c>
      <c r="K1399" s="74">
        <f t="shared" si="143"/>
        <v>1</v>
      </c>
      <c r="L1399" s="58">
        <v>1</v>
      </c>
      <c r="M1399" s="58">
        <v>3.1</v>
      </c>
    </row>
    <row r="1400" s="58" customFormat="1" ht="41.4" spans="1:13">
      <c r="A1400" s="58" t="s">
        <v>3214</v>
      </c>
      <c r="B1400" s="200">
        <v>1399</v>
      </c>
      <c r="C1400" s="204" t="s">
        <v>16</v>
      </c>
      <c r="D1400" s="58" t="s">
        <v>53</v>
      </c>
      <c r="E1400" s="42" t="s">
        <v>2511</v>
      </c>
      <c r="F1400" s="58" t="s">
        <v>249</v>
      </c>
      <c r="G1400" s="58" t="s">
        <v>3451</v>
      </c>
      <c r="H1400" s="58" t="s">
        <v>3414</v>
      </c>
      <c r="I1400" s="204" t="s">
        <v>22</v>
      </c>
      <c r="J1400" s="237">
        <v>1</v>
      </c>
      <c r="K1400" s="74">
        <f t="shared" si="143"/>
        <v>1</v>
      </c>
      <c r="L1400" s="58">
        <v>0.435</v>
      </c>
      <c r="M1400" s="58">
        <v>3.1</v>
      </c>
    </row>
    <row r="1401" s="58" customFormat="1" ht="41.4" spans="1:13">
      <c r="A1401" s="58" t="s">
        <v>3214</v>
      </c>
      <c r="B1401" s="200">
        <v>1400</v>
      </c>
      <c r="C1401" s="204" t="s">
        <v>16</v>
      </c>
      <c r="D1401" s="58" t="s">
        <v>53</v>
      </c>
      <c r="E1401" s="42" t="s">
        <v>2511</v>
      </c>
      <c r="F1401" s="58" t="s">
        <v>304</v>
      </c>
      <c r="G1401" s="58" t="s">
        <v>3443</v>
      </c>
      <c r="H1401" s="58" t="s">
        <v>3414</v>
      </c>
      <c r="I1401" s="204" t="s">
        <v>22</v>
      </c>
      <c r="J1401" s="237">
        <v>1</v>
      </c>
      <c r="K1401" s="74">
        <f t="shared" si="143"/>
        <v>1</v>
      </c>
      <c r="L1401" s="58">
        <v>2</v>
      </c>
      <c r="M1401" s="58">
        <v>3.1</v>
      </c>
    </row>
    <row r="1402" s="58" customFormat="1" ht="41.4" spans="1:13">
      <c r="A1402" s="58" t="s">
        <v>3214</v>
      </c>
      <c r="B1402" s="200">
        <v>1401</v>
      </c>
      <c r="C1402" s="204" t="s">
        <v>16</v>
      </c>
      <c r="D1402" s="58" t="s">
        <v>171</v>
      </c>
      <c r="E1402" s="42" t="s">
        <v>2511</v>
      </c>
      <c r="F1402" s="58" t="s">
        <v>172</v>
      </c>
      <c r="G1402" s="58" t="s">
        <v>2842</v>
      </c>
      <c r="H1402" s="58" t="s">
        <v>2299</v>
      </c>
      <c r="I1402" s="204" t="s">
        <v>22</v>
      </c>
      <c r="J1402" s="237">
        <v>2</v>
      </c>
      <c r="K1402" s="217">
        <v>0</v>
      </c>
      <c r="L1402" s="58">
        <v>0.06</v>
      </c>
      <c r="M1402" s="58">
        <v>3.1</v>
      </c>
    </row>
    <row r="1403" s="58" customFormat="1" ht="41.4" spans="1:13">
      <c r="A1403" s="58" t="s">
        <v>3214</v>
      </c>
      <c r="B1403" s="200">
        <v>1402</v>
      </c>
      <c r="C1403" s="204" t="s">
        <v>16</v>
      </c>
      <c r="D1403" s="58" t="s">
        <v>171</v>
      </c>
      <c r="E1403" s="42" t="s">
        <v>2511</v>
      </c>
      <c r="F1403" s="58" t="s">
        <v>172</v>
      </c>
      <c r="G1403" s="58" t="s">
        <v>3381</v>
      </c>
      <c r="H1403" s="58" t="s">
        <v>2299</v>
      </c>
      <c r="I1403" s="204" t="s">
        <v>22</v>
      </c>
      <c r="J1403" s="237">
        <v>2</v>
      </c>
      <c r="K1403" s="217">
        <v>0</v>
      </c>
      <c r="L1403" s="58">
        <v>0.1</v>
      </c>
      <c r="M1403" s="58">
        <v>3.1</v>
      </c>
    </row>
    <row r="1404" s="58" customFormat="1" ht="41.4" spans="1:13">
      <c r="A1404" s="58" t="s">
        <v>3214</v>
      </c>
      <c r="B1404" s="200">
        <v>1403</v>
      </c>
      <c r="C1404" s="204" t="s">
        <v>16</v>
      </c>
      <c r="D1404" s="58" t="s">
        <v>322</v>
      </c>
      <c r="E1404" s="42" t="s">
        <v>2511</v>
      </c>
      <c r="F1404" s="58" t="s">
        <v>323</v>
      </c>
      <c r="G1404" s="58" t="s">
        <v>2843</v>
      </c>
      <c r="H1404" s="58" t="s">
        <v>2841</v>
      </c>
      <c r="I1404" s="58" t="s">
        <v>2124</v>
      </c>
      <c r="J1404" s="58">
        <v>0.5</v>
      </c>
      <c r="K1404" s="58">
        <f>(CEILING(J1404*0.1,1))*1</f>
        <v>1</v>
      </c>
      <c r="L1404" s="58">
        <v>3</v>
      </c>
      <c r="M1404" s="58">
        <v>3.1</v>
      </c>
    </row>
    <row r="1405" s="58" customFormat="1" ht="41.4" spans="1:13">
      <c r="A1405" s="58" t="s">
        <v>3214</v>
      </c>
      <c r="B1405" s="200">
        <v>1404</v>
      </c>
      <c r="C1405" s="204" t="s">
        <v>16</v>
      </c>
      <c r="D1405" s="58" t="s">
        <v>322</v>
      </c>
      <c r="E1405" s="42" t="s">
        <v>2511</v>
      </c>
      <c r="F1405" s="58" t="s">
        <v>323</v>
      </c>
      <c r="G1405" s="58" t="s">
        <v>3444</v>
      </c>
      <c r="H1405" s="58" t="s">
        <v>2841</v>
      </c>
      <c r="I1405" s="58" t="s">
        <v>2124</v>
      </c>
      <c r="J1405" s="58">
        <v>2.5</v>
      </c>
      <c r="K1405" s="58">
        <f>(CEILING(J1405*0.1,1))*1</f>
        <v>1</v>
      </c>
      <c r="L1405" s="58">
        <v>11</v>
      </c>
      <c r="M1405" s="58">
        <v>3.1</v>
      </c>
    </row>
    <row r="1406" s="58" customFormat="1" ht="41.4" spans="1:13">
      <c r="A1406" s="58" t="s">
        <v>3214</v>
      </c>
      <c r="B1406" s="200">
        <v>1405</v>
      </c>
      <c r="C1406" s="204" t="s">
        <v>16</v>
      </c>
      <c r="D1406" s="58" t="s">
        <v>353</v>
      </c>
      <c r="E1406" s="42" t="s">
        <v>2511</v>
      </c>
      <c r="F1406" s="58" t="s">
        <v>3435</v>
      </c>
      <c r="G1406" s="58" t="s">
        <v>3447</v>
      </c>
      <c r="H1406" s="58" t="s">
        <v>2314</v>
      </c>
      <c r="I1406" s="204" t="s">
        <v>22</v>
      </c>
      <c r="J1406" s="237">
        <v>1</v>
      </c>
      <c r="K1406" s="58">
        <f t="shared" ref="K1406:K1409" si="144">(CEILING(J1406*0.2,1))*1</f>
        <v>1</v>
      </c>
      <c r="L1406" s="58">
        <v>35</v>
      </c>
      <c r="M1406" s="58">
        <v>3.1</v>
      </c>
    </row>
    <row r="1407" s="58" customFormat="1" ht="41.4" spans="1:13">
      <c r="A1407" s="58" t="s">
        <v>3214</v>
      </c>
      <c r="B1407" s="200">
        <v>1406</v>
      </c>
      <c r="C1407" s="204" t="s">
        <v>16</v>
      </c>
      <c r="D1407" s="58" t="s">
        <v>353</v>
      </c>
      <c r="E1407" s="42" t="s">
        <v>2511</v>
      </c>
      <c r="F1407" s="58" t="s">
        <v>3435</v>
      </c>
      <c r="G1407" s="58" t="s">
        <v>3445</v>
      </c>
      <c r="H1407" s="58" t="s">
        <v>2314</v>
      </c>
      <c r="I1407" s="204" t="s">
        <v>22</v>
      </c>
      <c r="J1407" s="237">
        <v>1</v>
      </c>
      <c r="K1407" s="58">
        <f t="shared" si="144"/>
        <v>1</v>
      </c>
      <c r="L1407" s="58">
        <v>40</v>
      </c>
      <c r="M1407" s="58">
        <v>3.1</v>
      </c>
    </row>
    <row r="1408" s="58" customFormat="1" ht="55.2" spans="1:13">
      <c r="A1408" s="58" t="s">
        <v>3214</v>
      </c>
      <c r="B1408" s="200">
        <v>1407</v>
      </c>
      <c r="C1408" s="204" t="s">
        <v>16</v>
      </c>
      <c r="D1408" s="204" t="s">
        <v>89</v>
      </c>
      <c r="E1408" s="42" t="s">
        <v>2511</v>
      </c>
      <c r="F1408" s="58" t="s">
        <v>114</v>
      </c>
      <c r="G1408" s="58" t="s">
        <v>2840</v>
      </c>
      <c r="H1408" s="58" t="s">
        <v>3414</v>
      </c>
      <c r="I1408" s="42" t="s">
        <v>22</v>
      </c>
      <c r="J1408" s="237">
        <v>1</v>
      </c>
      <c r="K1408" s="217">
        <v>0</v>
      </c>
      <c r="L1408" s="58">
        <v>2</v>
      </c>
      <c r="M1408" s="58">
        <v>3.1</v>
      </c>
    </row>
    <row r="1409" s="58" customFormat="1" ht="41.4" spans="1:13">
      <c r="A1409" s="58" t="s">
        <v>3214</v>
      </c>
      <c r="B1409" s="200">
        <v>1408</v>
      </c>
      <c r="C1409" s="204" t="s">
        <v>16</v>
      </c>
      <c r="D1409" s="58" t="s">
        <v>53</v>
      </c>
      <c r="E1409" s="42" t="s">
        <v>2511</v>
      </c>
      <c r="F1409" s="58" t="s">
        <v>55</v>
      </c>
      <c r="G1409" s="58" t="s">
        <v>3415</v>
      </c>
      <c r="H1409" s="58" t="s">
        <v>2841</v>
      </c>
      <c r="I1409" s="204" t="s">
        <v>22</v>
      </c>
      <c r="J1409" s="237">
        <v>1</v>
      </c>
      <c r="K1409" s="74">
        <f t="shared" si="144"/>
        <v>1</v>
      </c>
      <c r="L1409" s="58">
        <v>1</v>
      </c>
      <c r="M1409" s="58">
        <v>3.1</v>
      </c>
    </row>
    <row r="1410" s="58" customFormat="1" ht="41.4" spans="1:13">
      <c r="A1410" s="58" t="s">
        <v>3214</v>
      </c>
      <c r="B1410" s="200">
        <v>1409</v>
      </c>
      <c r="C1410" s="204" t="s">
        <v>16</v>
      </c>
      <c r="D1410" s="58" t="s">
        <v>171</v>
      </c>
      <c r="E1410" s="42" t="s">
        <v>2511</v>
      </c>
      <c r="F1410" s="58" t="s">
        <v>172</v>
      </c>
      <c r="G1410" s="58" t="s">
        <v>2842</v>
      </c>
      <c r="H1410" s="58" t="s">
        <v>2299</v>
      </c>
      <c r="I1410" s="204" t="s">
        <v>22</v>
      </c>
      <c r="J1410" s="237">
        <v>2</v>
      </c>
      <c r="K1410" s="217">
        <v>0</v>
      </c>
      <c r="L1410" s="58">
        <v>0.06</v>
      </c>
      <c r="M1410" s="58">
        <v>3.1</v>
      </c>
    </row>
    <row r="1411" s="58" customFormat="1" ht="41.4" spans="1:13">
      <c r="A1411" s="58" t="s">
        <v>3214</v>
      </c>
      <c r="B1411" s="200">
        <v>1410</v>
      </c>
      <c r="C1411" s="204" t="s">
        <v>16</v>
      </c>
      <c r="D1411" s="58" t="s">
        <v>322</v>
      </c>
      <c r="E1411" s="42" t="s">
        <v>2511</v>
      </c>
      <c r="F1411" s="58" t="s">
        <v>323</v>
      </c>
      <c r="G1411" s="58" t="s">
        <v>2843</v>
      </c>
      <c r="H1411" s="58" t="s">
        <v>2841</v>
      </c>
      <c r="I1411" s="58" t="s">
        <v>2124</v>
      </c>
      <c r="J1411" s="58">
        <v>0.8</v>
      </c>
      <c r="K1411" s="58">
        <f>(CEILING(J1411*0.1,1))*1</f>
        <v>1</v>
      </c>
      <c r="L1411" s="58">
        <v>5</v>
      </c>
      <c r="M1411" s="58">
        <v>3.1</v>
      </c>
    </row>
    <row r="1412" s="58" customFormat="1" ht="41.4" spans="1:13">
      <c r="A1412" s="58" t="s">
        <v>3214</v>
      </c>
      <c r="B1412" s="200">
        <v>1411</v>
      </c>
      <c r="C1412" s="204" t="s">
        <v>16</v>
      </c>
      <c r="D1412" s="58" t="s">
        <v>353</v>
      </c>
      <c r="E1412" s="42" t="s">
        <v>2511</v>
      </c>
      <c r="F1412" s="58" t="s">
        <v>3435</v>
      </c>
      <c r="G1412" s="58" t="s">
        <v>3447</v>
      </c>
      <c r="H1412" s="58" t="s">
        <v>2314</v>
      </c>
      <c r="I1412" s="204" t="s">
        <v>22</v>
      </c>
      <c r="J1412" s="237">
        <v>1</v>
      </c>
      <c r="K1412" s="58">
        <f t="shared" ref="K1412:K1416" si="145">(CEILING(J1412*0.2,1))*1</f>
        <v>1</v>
      </c>
      <c r="L1412" s="58">
        <v>35</v>
      </c>
      <c r="M1412" s="58">
        <v>3.1</v>
      </c>
    </row>
    <row r="1413" s="58" customFormat="1" ht="55.2" spans="1:13">
      <c r="A1413" s="58" t="s">
        <v>3214</v>
      </c>
      <c r="B1413" s="200">
        <v>1412</v>
      </c>
      <c r="C1413" s="204" t="s">
        <v>16</v>
      </c>
      <c r="D1413" s="204" t="s">
        <v>89</v>
      </c>
      <c r="E1413" s="42" t="s">
        <v>2511</v>
      </c>
      <c r="F1413" s="58" t="s">
        <v>114</v>
      </c>
      <c r="G1413" s="58" t="s">
        <v>2840</v>
      </c>
      <c r="H1413" s="58" t="s">
        <v>3414</v>
      </c>
      <c r="I1413" s="42" t="s">
        <v>22</v>
      </c>
      <c r="J1413" s="237">
        <v>1</v>
      </c>
      <c r="K1413" s="217">
        <v>0</v>
      </c>
      <c r="L1413" s="58">
        <v>2</v>
      </c>
      <c r="M1413" s="58">
        <v>3.1</v>
      </c>
    </row>
    <row r="1414" s="58" customFormat="1" ht="41.4" spans="1:13">
      <c r="A1414" s="58" t="s">
        <v>3214</v>
      </c>
      <c r="B1414" s="200">
        <v>1413</v>
      </c>
      <c r="C1414" s="204" t="s">
        <v>16</v>
      </c>
      <c r="D1414" s="58" t="s">
        <v>53</v>
      </c>
      <c r="E1414" s="42" t="s">
        <v>2511</v>
      </c>
      <c r="F1414" s="58" t="s">
        <v>55</v>
      </c>
      <c r="G1414" s="58" t="s">
        <v>3415</v>
      </c>
      <c r="H1414" s="58" t="s">
        <v>2841</v>
      </c>
      <c r="I1414" s="204" t="s">
        <v>22</v>
      </c>
      <c r="J1414" s="237">
        <v>2</v>
      </c>
      <c r="K1414" s="74">
        <f t="shared" si="145"/>
        <v>1</v>
      </c>
      <c r="L1414" s="58">
        <v>1</v>
      </c>
      <c r="M1414" s="58">
        <v>3.1</v>
      </c>
    </row>
    <row r="1415" s="58" customFormat="1" ht="41.4" spans="1:13">
      <c r="A1415" s="58" t="s">
        <v>3214</v>
      </c>
      <c r="B1415" s="200">
        <v>1414</v>
      </c>
      <c r="C1415" s="204" t="s">
        <v>16</v>
      </c>
      <c r="D1415" s="58" t="s">
        <v>53</v>
      </c>
      <c r="E1415" s="42" t="s">
        <v>2511</v>
      </c>
      <c r="F1415" s="58" t="s">
        <v>55</v>
      </c>
      <c r="G1415" s="58" t="s">
        <v>3442</v>
      </c>
      <c r="H1415" s="58" t="s">
        <v>2841</v>
      </c>
      <c r="I1415" s="204" t="s">
        <v>22</v>
      </c>
      <c r="J1415" s="237">
        <v>1</v>
      </c>
      <c r="K1415" s="74">
        <f t="shared" si="145"/>
        <v>1</v>
      </c>
      <c r="L1415" s="58">
        <v>1</v>
      </c>
      <c r="M1415" s="58">
        <v>3.1</v>
      </c>
    </row>
    <row r="1416" s="58" customFormat="1" ht="41.4" spans="1:13">
      <c r="A1416" s="58" t="s">
        <v>3214</v>
      </c>
      <c r="B1416" s="200">
        <v>1415</v>
      </c>
      <c r="C1416" s="204" t="s">
        <v>16</v>
      </c>
      <c r="D1416" s="58" t="s">
        <v>53</v>
      </c>
      <c r="E1416" s="42" t="s">
        <v>2511</v>
      </c>
      <c r="F1416" s="58" t="s">
        <v>249</v>
      </c>
      <c r="G1416" s="58" t="s">
        <v>3451</v>
      </c>
      <c r="H1416" s="58" t="s">
        <v>3414</v>
      </c>
      <c r="I1416" s="204" t="s">
        <v>22</v>
      </c>
      <c r="J1416" s="237">
        <v>1</v>
      </c>
      <c r="K1416" s="74">
        <f t="shared" si="145"/>
        <v>1</v>
      </c>
      <c r="L1416" s="58">
        <v>0.435</v>
      </c>
      <c r="M1416" s="58">
        <v>3.1</v>
      </c>
    </row>
    <row r="1417" s="58" customFormat="1" ht="41.4" spans="1:13">
      <c r="A1417" s="58" t="s">
        <v>3214</v>
      </c>
      <c r="B1417" s="200">
        <v>1416</v>
      </c>
      <c r="C1417" s="204" t="s">
        <v>16</v>
      </c>
      <c r="D1417" s="58" t="s">
        <v>171</v>
      </c>
      <c r="E1417" s="42" t="s">
        <v>2511</v>
      </c>
      <c r="F1417" s="58" t="s">
        <v>172</v>
      </c>
      <c r="G1417" s="58" t="s">
        <v>2842</v>
      </c>
      <c r="H1417" s="58" t="s">
        <v>2299</v>
      </c>
      <c r="I1417" s="204" t="s">
        <v>22</v>
      </c>
      <c r="J1417" s="237">
        <v>2</v>
      </c>
      <c r="K1417" s="217">
        <v>0</v>
      </c>
      <c r="L1417" s="58">
        <v>0.06</v>
      </c>
      <c r="M1417" s="58">
        <v>3.1</v>
      </c>
    </row>
    <row r="1418" s="58" customFormat="1" ht="41.4" spans="1:13">
      <c r="A1418" s="58" t="s">
        <v>3214</v>
      </c>
      <c r="B1418" s="200">
        <v>1417</v>
      </c>
      <c r="C1418" s="204" t="s">
        <v>16</v>
      </c>
      <c r="D1418" s="58" t="s">
        <v>322</v>
      </c>
      <c r="E1418" s="42" t="s">
        <v>2511</v>
      </c>
      <c r="F1418" s="58" t="s">
        <v>323</v>
      </c>
      <c r="G1418" s="58" t="s">
        <v>2843</v>
      </c>
      <c r="H1418" s="58" t="s">
        <v>2841</v>
      </c>
      <c r="I1418" s="58" t="s">
        <v>2124</v>
      </c>
      <c r="J1418" s="58">
        <v>2.5</v>
      </c>
      <c r="K1418" s="58">
        <f>(CEILING(J1418*0.1,1))*1</f>
        <v>1</v>
      </c>
      <c r="L1418" s="58">
        <v>16</v>
      </c>
      <c r="M1418" s="58">
        <v>3.1</v>
      </c>
    </row>
    <row r="1419" s="58" customFormat="1" ht="41.4" spans="1:13">
      <c r="A1419" s="58" t="s">
        <v>3214</v>
      </c>
      <c r="B1419" s="200">
        <v>1418</v>
      </c>
      <c r="C1419" s="204" t="s">
        <v>16</v>
      </c>
      <c r="D1419" s="58" t="s">
        <v>353</v>
      </c>
      <c r="E1419" s="42" t="s">
        <v>2511</v>
      </c>
      <c r="F1419" s="58" t="s">
        <v>3435</v>
      </c>
      <c r="G1419" s="58" t="s">
        <v>3447</v>
      </c>
      <c r="H1419" s="58" t="s">
        <v>2314</v>
      </c>
      <c r="I1419" s="204" t="s">
        <v>22</v>
      </c>
      <c r="J1419" s="237">
        <v>1</v>
      </c>
      <c r="K1419" s="58">
        <f t="shared" ref="K1419:K1424" si="146">(CEILING(J1419*0.2,1))*1</f>
        <v>1</v>
      </c>
      <c r="L1419" s="58">
        <v>35</v>
      </c>
      <c r="M1419" s="58">
        <v>3.1</v>
      </c>
    </row>
    <row r="1420" s="58" customFormat="1" ht="55.2" spans="1:13">
      <c r="A1420" s="58" t="s">
        <v>3214</v>
      </c>
      <c r="B1420" s="200">
        <v>1419</v>
      </c>
      <c r="C1420" s="204" t="s">
        <v>16</v>
      </c>
      <c r="D1420" s="204" t="s">
        <v>89</v>
      </c>
      <c r="E1420" s="42" t="s">
        <v>2511</v>
      </c>
      <c r="F1420" s="58" t="s">
        <v>114</v>
      </c>
      <c r="G1420" s="58" t="s">
        <v>3441</v>
      </c>
      <c r="H1420" s="58" t="s">
        <v>3414</v>
      </c>
      <c r="I1420" s="42" t="s">
        <v>22</v>
      </c>
      <c r="J1420" s="237">
        <v>5</v>
      </c>
      <c r="K1420" s="217">
        <v>0</v>
      </c>
      <c r="L1420" s="58">
        <v>16</v>
      </c>
      <c r="M1420" s="58">
        <v>3.1</v>
      </c>
    </row>
    <row r="1421" s="58" customFormat="1" ht="41.4" spans="1:13">
      <c r="A1421" s="58" t="s">
        <v>3214</v>
      </c>
      <c r="B1421" s="200">
        <v>1420</v>
      </c>
      <c r="C1421" s="204" t="s">
        <v>16</v>
      </c>
      <c r="D1421" s="58" t="s">
        <v>53</v>
      </c>
      <c r="E1421" s="42" t="s">
        <v>2511</v>
      </c>
      <c r="F1421" s="58" t="s">
        <v>55</v>
      </c>
      <c r="G1421" s="58" t="s">
        <v>3442</v>
      </c>
      <c r="H1421" s="58" t="s">
        <v>2841</v>
      </c>
      <c r="I1421" s="204" t="s">
        <v>22</v>
      </c>
      <c r="J1421" s="237">
        <v>10</v>
      </c>
      <c r="K1421" s="74">
        <f t="shared" si="146"/>
        <v>2</v>
      </c>
      <c r="L1421" s="58">
        <v>11</v>
      </c>
      <c r="M1421" s="58">
        <v>3.1</v>
      </c>
    </row>
    <row r="1422" s="58" customFormat="1" ht="41.4" spans="1:13">
      <c r="A1422" s="58" t="s">
        <v>3214</v>
      </c>
      <c r="B1422" s="200">
        <v>1421</v>
      </c>
      <c r="C1422" s="204" t="s">
        <v>16</v>
      </c>
      <c r="D1422" s="58" t="s">
        <v>171</v>
      </c>
      <c r="E1422" s="42" t="s">
        <v>2511</v>
      </c>
      <c r="F1422" s="58" t="s">
        <v>172</v>
      </c>
      <c r="G1422" s="58" t="s">
        <v>3381</v>
      </c>
      <c r="H1422" s="58" t="s">
        <v>2299</v>
      </c>
      <c r="I1422" s="204" t="s">
        <v>22</v>
      </c>
      <c r="J1422" s="237">
        <v>5</v>
      </c>
      <c r="K1422" s="217">
        <v>0</v>
      </c>
      <c r="L1422" s="58">
        <v>0.25</v>
      </c>
      <c r="M1422" s="58">
        <v>3.1</v>
      </c>
    </row>
    <row r="1423" s="58" customFormat="1" ht="41.4" spans="1:13">
      <c r="A1423" s="58" t="s">
        <v>3214</v>
      </c>
      <c r="B1423" s="200">
        <v>1422</v>
      </c>
      <c r="C1423" s="204" t="s">
        <v>16</v>
      </c>
      <c r="D1423" s="58" t="s">
        <v>322</v>
      </c>
      <c r="E1423" s="42" t="s">
        <v>2511</v>
      </c>
      <c r="F1423" s="58" t="s">
        <v>323</v>
      </c>
      <c r="G1423" s="58" t="s">
        <v>3444</v>
      </c>
      <c r="H1423" s="58" t="s">
        <v>2841</v>
      </c>
      <c r="I1423" s="58" t="s">
        <v>2124</v>
      </c>
      <c r="J1423" s="58">
        <v>20.2</v>
      </c>
      <c r="K1423" s="58">
        <f>(CEILING(J1423*0.1,1))*1</f>
        <v>3</v>
      </c>
      <c r="L1423" s="58">
        <v>85</v>
      </c>
      <c r="M1423" s="58">
        <v>3.1</v>
      </c>
    </row>
    <row r="1424" s="58" customFormat="1" ht="41.4" spans="1:13">
      <c r="A1424" s="58" t="s">
        <v>3214</v>
      </c>
      <c r="B1424" s="200">
        <v>1423</v>
      </c>
      <c r="C1424" s="204" t="s">
        <v>16</v>
      </c>
      <c r="D1424" s="58" t="s">
        <v>353</v>
      </c>
      <c r="E1424" s="42" t="s">
        <v>2511</v>
      </c>
      <c r="F1424" s="58" t="s">
        <v>3435</v>
      </c>
      <c r="G1424" s="58" t="s">
        <v>3445</v>
      </c>
      <c r="H1424" s="58" t="s">
        <v>2314</v>
      </c>
      <c r="I1424" s="204" t="s">
        <v>22</v>
      </c>
      <c r="J1424" s="237">
        <v>2</v>
      </c>
      <c r="K1424" s="58">
        <f t="shared" si="146"/>
        <v>1</v>
      </c>
      <c r="L1424" s="58">
        <v>80</v>
      </c>
      <c r="M1424" s="58">
        <v>3.1</v>
      </c>
    </row>
    <row r="1425" s="58" customFormat="1" ht="55.2" spans="1:13">
      <c r="A1425" s="58" t="s">
        <v>3214</v>
      </c>
      <c r="B1425" s="200">
        <v>1424</v>
      </c>
      <c r="C1425" s="204" t="s">
        <v>16</v>
      </c>
      <c r="D1425" s="204" t="s">
        <v>89</v>
      </c>
      <c r="E1425" s="42" t="s">
        <v>2511</v>
      </c>
      <c r="F1425" s="58" t="s">
        <v>114</v>
      </c>
      <c r="G1425" s="58" t="s">
        <v>3441</v>
      </c>
      <c r="H1425" s="58" t="s">
        <v>3414</v>
      </c>
      <c r="I1425" s="42" t="s">
        <v>22</v>
      </c>
      <c r="J1425" s="237">
        <v>5</v>
      </c>
      <c r="K1425" s="217">
        <v>0</v>
      </c>
      <c r="L1425" s="58">
        <v>16</v>
      </c>
      <c r="M1425" s="58">
        <v>3.1</v>
      </c>
    </row>
    <row r="1426" s="58" customFormat="1" ht="41.4" spans="1:13">
      <c r="A1426" s="58" t="s">
        <v>3214</v>
      </c>
      <c r="B1426" s="200">
        <v>1425</v>
      </c>
      <c r="C1426" s="204" t="s">
        <v>16</v>
      </c>
      <c r="D1426" s="58" t="s">
        <v>53</v>
      </c>
      <c r="E1426" s="42" t="s">
        <v>2511</v>
      </c>
      <c r="F1426" s="58" t="s">
        <v>55</v>
      </c>
      <c r="G1426" s="58" t="s">
        <v>3442</v>
      </c>
      <c r="H1426" s="58" t="s">
        <v>2841</v>
      </c>
      <c r="I1426" s="204" t="s">
        <v>22</v>
      </c>
      <c r="J1426" s="237">
        <v>8</v>
      </c>
      <c r="K1426" s="74">
        <f>(CEILING(J1426*0.2,1))*1</f>
        <v>2</v>
      </c>
      <c r="L1426" s="58">
        <v>9</v>
      </c>
      <c r="M1426" s="58">
        <v>3.1</v>
      </c>
    </row>
    <row r="1427" s="58" customFormat="1" ht="41.4" spans="1:13">
      <c r="A1427" s="58" t="s">
        <v>3214</v>
      </c>
      <c r="B1427" s="200">
        <v>1426</v>
      </c>
      <c r="C1427" s="204" t="s">
        <v>16</v>
      </c>
      <c r="D1427" s="58" t="s">
        <v>171</v>
      </c>
      <c r="E1427" s="42" t="s">
        <v>2511</v>
      </c>
      <c r="F1427" s="58" t="s">
        <v>172</v>
      </c>
      <c r="G1427" s="58" t="s">
        <v>3381</v>
      </c>
      <c r="H1427" s="58" t="s">
        <v>2299</v>
      </c>
      <c r="I1427" s="204" t="s">
        <v>22</v>
      </c>
      <c r="J1427" s="237">
        <v>5</v>
      </c>
      <c r="K1427" s="217">
        <v>0</v>
      </c>
      <c r="L1427" s="58">
        <v>0.25</v>
      </c>
      <c r="M1427" s="58">
        <v>3.1</v>
      </c>
    </row>
    <row r="1428" s="58" customFormat="1" ht="41.4" spans="1:13">
      <c r="A1428" s="58" t="s">
        <v>3214</v>
      </c>
      <c r="B1428" s="200">
        <v>1427</v>
      </c>
      <c r="C1428" s="204" t="s">
        <v>16</v>
      </c>
      <c r="D1428" s="58" t="s">
        <v>322</v>
      </c>
      <c r="E1428" s="42" t="s">
        <v>2511</v>
      </c>
      <c r="F1428" s="58" t="s">
        <v>323</v>
      </c>
      <c r="G1428" s="58" t="s">
        <v>3444</v>
      </c>
      <c r="H1428" s="58" t="s">
        <v>2841</v>
      </c>
      <c r="I1428" s="58" t="s">
        <v>2124</v>
      </c>
      <c r="J1428" s="58">
        <v>19.6</v>
      </c>
      <c r="K1428" s="58">
        <f>(CEILING(J1428*0.1,1))*1</f>
        <v>2</v>
      </c>
      <c r="L1428" s="58">
        <v>82</v>
      </c>
      <c r="M1428" s="58">
        <v>3.1</v>
      </c>
    </row>
    <row r="1429" s="58" customFormat="1" ht="41.4" spans="1:13">
      <c r="A1429" s="58" t="s">
        <v>3214</v>
      </c>
      <c r="B1429" s="200">
        <v>1428</v>
      </c>
      <c r="C1429" s="204" t="s">
        <v>16</v>
      </c>
      <c r="D1429" s="58" t="s">
        <v>353</v>
      </c>
      <c r="E1429" s="42" t="s">
        <v>2511</v>
      </c>
      <c r="F1429" s="58" t="s">
        <v>3435</v>
      </c>
      <c r="G1429" s="58" t="s">
        <v>3445</v>
      </c>
      <c r="H1429" s="58" t="s">
        <v>2314</v>
      </c>
      <c r="I1429" s="204" t="s">
        <v>22</v>
      </c>
      <c r="J1429" s="237">
        <v>2</v>
      </c>
      <c r="K1429" s="58">
        <f t="shared" ref="K1429:K1433" si="147">(CEILING(J1429*0.2,1))*1</f>
        <v>1</v>
      </c>
      <c r="L1429" s="58">
        <v>80</v>
      </c>
      <c r="M1429" s="58">
        <v>3.1</v>
      </c>
    </row>
    <row r="1430" s="58" customFormat="1" ht="27.6" spans="1:13">
      <c r="A1430" s="58" t="s">
        <v>3214</v>
      </c>
      <c r="B1430" s="200">
        <v>1429</v>
      </c>
      <c r="C1430" s="204" t="s">
        <v>16</v>
      </c>
      <c r="D1430" s="204" t="s">
        <v>89</v>
      </c>
      <c r="E1430" s="42" t="s">
        <v>2511</v>
      </c>
      <c r="F1430" s="58" t="s">
        <v>114</v>
      </c>
      <c r="G1430" s="58" t="s">
        <v>3452</v>
      </c>
      <c r="H1430" s="58" t="s">
        <v>3453</v>
      </c>
      <c r="I1430" s="42" t="s">
        <v>22</v>
      </c>
      <c r="J1430" s="237">
        <v>33</v>
      </c>
      <c r="K1430" s="217">
        <v>0</v>
      </c>
      <c r="L1430" s="58">
        <v>76</v>
      </c>
      <c r="M1430" s="58">
        <v>3.1</v>
      </c>
    </row>
    <row r="1431" s="58" customFormat="1" ht="27.6" spans="1:13">
      <c r="A1431" s="58" t="s">
        <v>3214</v>
      </c>
      <c r="B1431" s="200">
        <v>1430</v>
      </c>
      <c r="C1431" s="204" t="s">
        <v>16</v>
      </c>
      <c r="D1431" s="58" t="s">
        <v>53</v>
      </c>
      <c r="E1431" s="42" t="s">
        <v>2511</v>
      </c>
      <c r="F1431" s="58" t="s">
        <v>55</v>
      </c>
      <c r="G1431" s="58" t="s">
        <v>3454</v>
      </c>
      <c r="H1431" s="58" t="s">
        <v>3453</v>
      </c>
      <c r="I1431" s="204" t="s">
        <v>22</v>
      </c>
      <c r="J1431" s="237">
        <v>40</v>
      </c>
      <c r="K1431" s="58">
        <f>J1431</f>
        <v>40</v>
      </c>
      <c r="L1431" s="58">
        <v>21</v>
      </c>
      <c r="M1431" s="58">
        <v>3.1</v>
      </c>
    </row>
    <row r="1432" s="58" customFormat="1" ht="27.6" spans="1:13">
      <c r="A1432" s="58" t="s">
        <v>3214</v>
      </c>
      <c r="B1432" s="200">
        <v>1431</v>
      </c>
      <c r="C1432" s="204" t="s">
        <v>16</v>
      </c>
      <c r="D1432" s="58" t="s">
        <v>53</v>
      </c>
      <c r="E1432" s="42" t="s">
        <v>2511</v>
      </c>
      <c r="F1432" s="58" t="s">
        <v>55</v>
      </c>
      <c r="G1432" s="58" t="s">
        <v>3455</v>
      </c>
      <c r="H1432" s="58" t="s">
        <v>3453</v>
      </c>
      <c r="I1432" s="204" t="s">
        <v>22</v>
      </c>
      <c r="J1432" s="237">
        <v>1</v>
      </c>
      <c r="K1432" s="74">
        <f t="shared" si="147"/>
        <v>1</v>
      </c>
      <c r="L1432" s="58">
        <v>1</v>
      </c>
      <c r="M1432" s="58">
        <v>3.1</v>
      </c>
    </row>
    <row r="1433" s="58" customFormat="1" ht="41.4" spans="1:13">
      <c r="A1433" s="58" t="s">
        <v>3214</v>
      </c>
      <c r="B1433" s="200">
        <v>1432</v>
      </c>
      <c r="C1433" s="204" t="s">
        <v>16</v>
      </c>
      <c r="D1433" s="58" t="s">
        <v>53</v>
      </c>
      <c r="E1433" s="42" t="s">
        <v>2511</v>
      </c>
      <c r="F1433" s="58" t="s">
        <v>304</v>
      </c>
      <c r="G1433" s="58" t="s">
        <v>3456</v>
      </c>
      <c r="H1433" s="58" t="s">
        <v>3453</v>
      </c>
      <c r="I1433" s="204" t="s">
        <v>22</v>
      </c>
      <c r="J1433" s="237">
        <v>3</v>
      </c>
      <c r="K1433" s="74">
        <f t="shared" si="147"/>
        <v>1</v>
      </c>
      <c r="L1433" s="58">
        <v>7</v>
      </c>
      <c r="M1433" s="58">
        <v>3.1</v>
      </c>
    </row>
    <row r="1434" s="58" customFormat="1" ht="41.4" spans="1:13">
      <c r="A1434" s="58" t="s">
        <v>3214</v>
      </c>
      <c r="B1434" s="200">
        <v>1433</v>
      </c>
      <c r="C1434" s="204" t="s">
        <v>16</v>
      </c>
      <c r="D1434" s="58" t="s">
        <v>53</v>
      </c>
      <c r="E1434" s="42" t="s">
        <v>2511</v>
      </c>
      <c r="F1434" s="58" t="s">
        <v>249</v>
      </c>
      <c r="G1434" s="58" t="s">
        <v>3457</v>
      </c>
      <c r="H1434" s="58" t="s">
        <v>3453</v>
      </c>
      <c r="I1434" s="204" t="s">
        <v>22</v>
      </c>
      <c r="J1434" s="237">
        <v>11</v>
      </c>
      <c r="K1434" s="58">
        <f>J1434</f>
        <v>11</v>
      </c>
      <c r="L1434" s="58">
        <v>3</v>
      </c>
      <c r="M1434" s="58">
        <v>3.1</v>
      </c>
    </row>
    <row r="1435" s="58" customFormat="1" ht="41.4" spans="1:13">
      <c r="A1435" s="58" t="s">
        <v>3214</v>
      </c>
      <c r="B1435" s="200">
        <v>1434</v>
      </c>
      <c r="C1435" s="204" t="s">
        <v>16</v>
      </c>
      <c r="D1435" s="58" t="s">
        <v>53</v>
      </c>
      <c r="E1435" s="42" t="s">
        <v>2511</v>
      </c>
      <c r="F1435" s="58" t="s">
        <v>249</v>
      </c>
      <c r="G1435" s="58" t="s">
        <v>3458</v>
      </c>
      <c r="H1435" s="58" t="s">
        <v>3453</v>
      </c>
      <c r="I1435" s="204" t="s">
        <v>22</v>
      </c>
      <c r="J1435" s="237">
        <v>3</v>
      </c>
      <c r="K1435" s="74">
        <f t="shared" ref="K1435:K1439" si="148">(CEILING(J1435*0.2,1))*1</f>
        <v>1</v>
      </c>
      <c r="L1435" s="58">
        <v>1</v>
      </c>
      <c r="M1435" s="58">
        <v>3.1</v>
      </c>
    </row>
    <row r="1436" s="58" customFormat="1" ht="41.4" spans="1:13">
      <c r="A1436" s="58" t="s">
        <v>3214</v>
      </c>
      <c r="B1436" s="200">
        <v>1435</v>
      </c>
      <c r="C1436" s="204" t="s">
        <v>16</v>
      </c>
      <c r="D1436" s="58" t="s">
        <v>53</v>
      </c>
      <c r="E1436" s="42" t="s">
        <v>2511</v>
      </c>
      <c r="F1436" s="58" t="s">
        <v>249</v>
      </c>
      <c r="G1436" s="58" t="s">
        <v>3459</v>
      </c>
      <c r="H1436" s="58" t="s">
        <v>3453</v>
      </c>
      <c r="I1436" s="204" t="s">
        <v>22</v>
      </c>
      <c r="J1436" s="237">
        <v>3</v>
      </c>
      <c r="K1436" s="74">
        <f t="shared" si="148"/>
        <v>1</v>
      </c>
      <c r="L1436" s="58">
        <v>1</v>
      </c>
      <c r="M1436" s="58">
        <v>3.1</v>
      </c>
    </row>
    <row r="1437" s="58" customFormat="1" ht="41.4" spans="1:13">
      <c r="A1437" s="58" t="s">
        <v>3214</v>
      </c>
      <c r="B1437" s="200">
        <v>1436</v>
      </c>
      <c r="C1437" s="204" t="s">
        <v>16</v>
      </c>
      <c r="D1437" s="58" t="s">
        <v>53</v>
      </c>
      <c r="E1437" s="42" t="s">
        <v>2511</v>
      </c>
      <c r="F1437" s="58" t="s">
        <v>249</v>
      </c>
      <c r="G1437" s="58" t="s">
        <v>3460</v>
      </c>
      <c r="H1437" s="58" t="s">
        <v>3453</v>
      </c>
      <c r="I1437" s="204" t="s">
        <v>22</v>
      </c>
      <c r="J1437" s="237">
        <v>2</v>
      </c>
      <c r="K1437" s="74">
        <f t="shared" si="148"/>
        <v>1</v>
      </c>
      <c r="L1437" s="58">
        <v>2</v>
      </c>
      <c r="M1437" s="58">
        <v>3.1</v>
      </c>
    </row>
    <row r="1438" s="58" customFormat="1" ht="41.4" spans="1:13">
      <c r="A1438" s="58" t="s">
        <v>3214</v>
      </c>
      <c r="B1438" s="200">
        <v>1437</v>
      </c>
      <c r="C1438" s="204" t="s">
        <v>16</v>
      </c>
      <c r="D1438" s="58" t="s">
        <v>53</v>
      </c>
      <c r="E1438" s="42" t="s">
        <v>2511</v>
      </c>
      <c r="F1438" s="58" t="s">
        <v>249</v>
      </c>
      <c r="G1438" s="58" t="s">
        <v>3461</v>
      </c>
      <c r="H1438" s="58" t="s">
        <v>3453</v>
      </c>
      <c r="I1438" s="204" t="s">
        <v>22</v>
      </c>
      <c r="J1438" s="237">
        <v>1</v>
      </c>
      <c r="K1438" s="74">
        <f t="shared" si="148"/>
        <v>1</v>
      </c>
      <c r="L1438" s="58">
        <v>1</v>
      </c>
      <c r="M1438" s="58">
        <v>3.1</v>
      </c>
    </row>
    <row r="1439" s="58" customFormat="1" ht="27.6" spans="1:13">
      <c r="A1439" s="58" t="s">
        <v>3214</v>
      </c>
      <c r="B1439" s="200">
        <v>1438</v>
      </c>
      <c r="C1439" s="204" t="s">
        <v>16</v>
      </c>
      <c r="D1439" s="58" t="s">
        <v>53</v>
      </c>
      <c r="E1439" s="42" t="s">
        <v>2511</v>
      </c>
      <c r="F1439" s="58" t="s">
        <v>55</v>
      </c>
      <c r="G1439" s="58" t="s">
        <v>3462</v>
      </c>
      <c r="H1439" s="58" t="s">
        <v>3453</v>
      </c>
      <c r="I1439" s="204" t="s">
        <v>22</v>
      </c>
      <c r="J1439" s="237">
        <v>14</v>
      </c>
      <c r="K1439" s="74">
        <f t="shared" si="148"/>
        <v>3</v>
      </c>
      <c r="L1439" s="58">
        <v>77</v>
      </c>
      <c r="M1439" s="58">
        <v>3.1</v>
      </c>
    </row>
    <row r="1440" s="58" customFormat="1" ht="27.6" spans="1:13">
      <c r="A1440" s="58" t="s">
        <v>3214</v>
      </c>
      <c r="B1440" s="200">
        <v>1439</v>
      </c>
      <c r="C1440" s="204" t="s">
        <v>16</v>
      </c>
      <c r="D1440" s="58" t="s">
        <v>53</v>
      </c>
      <c r="E1440" s="42" t="s">
        <v>2511</v>
      </c>
      <c r="F1440" s="58" t="s">
        <v>55</v>
      </c>
      <c r="G1440" s="58" t="s">
        <v>3463</v>
      </c>
      <c r="H1440" s="58" t="s">
        <v>3453</v>
      </c>
      <c r="I1440" s="204" t="s">
        <v>22</v>
      </c>
      <c r="J1440" s="237">
        <v>33</v>
      </c>
      <c r="K1440" s="58">
        <f>J1440</f>
        <v>33</v>
      </c>
      <c r="L1440" s="58">
        <v>10</v>
      </c>
      <c r="M1440" s="58">
        <v>3.1</v>
      </c>
    </row>
    <row r="1441" s="58" customFormat="1" ht="27.6" spans="1:13">
      <c r="A1441" s="58" t="s">
        <v>3214</v>
      </c>
      <c r="B1441" s="200">
        <v>1440</v>
      </c>
      <c r="C1441" s="204" t="s">
        <v>16</v>
      </c>
      <c r="D1441" s="58" t="s">
        <v>53</v>
      </c>
      <c r="E1441" s="42" t="s">
        <v>2511</v>
      </c>
      <c r="F1441" s="58" t="s">
        <v>55</v>
      </c>
      <c r="G1441" s="58" t="s">
        <v>3464</v>
      </c>
      <c r="H1441" s="58" t="s">
        <v>3453</v>
      </c>
      <c r="I1441" s="204" t="s">
        <v>22</v>
      </c>
      <c r="J1441" s="237">
        <v>2</v>
      </c>
      <c r="K1441" s="74">
        <f t="shared" ref="K1441:K1445" si="149">(CEILING(J1441*0.2,1))*1</f>
        <v>1</v>
      </c>
      <c r="L1441" s="58">
        <v>26</v>
      </c>
      <c r="M1441" s="58">
        <v>3.1</v>
      </c>
    </row>
    <row r="1442" s="58" customFormat="1" ht="27.6" spans="1:13">
      <c r="A1442" s="58" t="s">
        <v>3214</v>
      </c>
      <c r="B1442" s="200">
        <v>1441</v>
      </c>
      <c r="C1442" s="204" t="s">
        <v>16</v>
      </c>
      <c r="D1442" s="58" t="s">
        <v>53</v>
      </c>
      <c r="E1442" s="42" t="s">
        <v>2511</v>
      </c>
      <c r="F1442" s="58" t="s">
        <v>55</v>
      </c>
      <c r="G1442" s="58" t="s">
        <v>3465</v>
      </c>
      <c r="H1442" s="58" t="s">
        <v>3453</v>
      </c>
      <c r="I1442" s="204" t="s">
        <v>22</v>
      </c>
      <c r="J1442" s="237">
        <v>1</v>
      </c>
      <c r="K1442" s="58">
        <v>0</v>
      </c>
      <c r="L1442" s="58">
        <v>45</v>
      </c>
      <c r="M1442" s="58">
        <v>3.1</v>
      </c>
    </row>
    <row r="1443" s="58" customFormat="1" ht="27.6" spans="1:13">
      <c r="A1443" s="58" t="s">
        <v>3214</v>
      </c>
      <c r="B1443" s="200">
        <v>1442</v>
      </c>
      <c r="C1443" s="204" t="s">
        <v>16</v>
      </c>
      <c r="D1443" s="58" t="s">
        <v>53</v>
      </c>
      <c r="E1443" s="42" t="s">
        <v>2511</v>
      </c>
      <c r="F1443" s="58" t="s">
        <v>55</v>
      </c>
      <c r="G1443" s="58" t="s">
        <v>3466</v>
      </c>
      <c r="H1443" s="58" t="s">
        <v>3453</v>
      </c>
      <c r="I1443" s="204" t="s">
        <v>22</v>
      </c>
      <c r="J1443" s="237">
        <v>2</v>
      </c>
      <c r="K1443" s="74">
        <f t="shared" si="149"/>
        <v>1</v>
      </c>
      <c r="L1443" s="58">
        <v>5</v>
      </c>
      <c r="M1443" s="58">
        <v>3.1</v>
      </c>
    </row>
    <row r="1444" s="58" customFormat="1" ht="41.4" spans="1:13">
      <c r="A1444" s="58" t="s">
        <v>3214</v>
      </c>
      <c r="B1444" s="200">
        <v>1443</v>
      </c>
      <c r="C1444" s="204" t="s">
        <v>16</v>
      </c>
      <c r="D1444" s="58" t="s">
        <v>53</v>
      </c>
      <c r="E1444" s="42" t="s">
        <v>2511</v>
      </c>
      <c r="F1444" s="58" t="s">
        <v>249</v>
      </c>
      <c r="G1444" s="58" t="s">
        <v>3467</v>
      </c>
      <c r="H1444" s="58" t="s">
        <v>3453</v>
      </c>
      <c r="I1444" s="204" t="s">
        <v>22</v>
      </c>
      <c r="J1444" s="237">
        <v>1</v>
      </c>
      <c r="K1444" s="74">
        <f t="shared" si="149"/>
        <v>1</v>
      </c>
      <c r="L1444" s="58">
        <v>2</v>
      </c>
      <c r="M1444" s="58">
        <v>3.1</v>
      </c>
    </row>
    <row r="1445" s="58" customFormat="1" ht="41.4" spans="1:13">
      <c r="A1445" s="58" t="s">
        <v>3214</v>
      </c>
      <c r="B1445" s="200">
        <v>1444</v>
      </c>
      <c r="C1445" s="204" t="s">
        <v>16</v>
      </c>
      <c r="D1445" s="58" t="s">
        <v>53</v>
      </c>
      <c r="E1445" s="42" t="s">
        <v>2511</v>
      </c>
      <c r="F1445" s="58" t="s">
        <v>249</v>
      </c>
      <c r="G1445" s="58" t="s">
        <v>3468</v>
      </c>
      <c r="H1445" s="58" t="s">
        <v>3453</v>
      </c>
      <c r="I1445" s="204" t="s">
        <v>22</v>
      </c>
      <c r="J1445" s="237">
        <v>1</v>
      </c>
      <c r="K1445" s="74">
        <f t="shared" si="149"/>
        <v>1</v>
      </c>
      <c r="L1445" s="58">
        <v>4</v>
      </c>
      <c r="M1445" s="58">
        <v>3.1</v>
      </c>
    </row>
    <row r="1446" s="58" customFormat="1" ht="41.4" spans="1:13">
      <c r="A1446" s="58" t="s">
        <v>3214</v>
      </c>
      <c r="B1446" s="200">
        <v>1445</v>
      </c>
      <c r="C1446" s="204" t="s">
        <v>16</v>
      </c>
      <c r="D1446" s="58" t="s">
        <v>53</v>
      </c>
      <c r="E1446" s="42" t="s">
        <v>2511</v>
      </c>
      <c r="F1446" s="58" t="s">
        <v>249</v>
      </c>
      <c r="G1446" s="58" t="s">
        <v>3469</v>
      </c>
      <c r="H1446" s="58" t="s">
        <v>3453</v>
      </c>
      <c r="I1446" s="204" t="s">
        <v>22</v>
      </c>
      <c r="J1446" s="237">
        <v>1</v>
      </c>
      <c r="K1446" s="58">
        <v>0</v>
      </c>
      <c r="L1446" s="58">
        <v>11</v>
      </c>
      <c r="M1446" s="58">
        <v>3.1</v>
      </c>
    </row>
    <row r="1447" s="58" customFormat="1" ht="41.4" spans="1:13">
      <c r="A1447" s="58" t="s">
        <v>3214</v>
      </c>
      <c r="B1447" s="200">
        <v>1446</v>
      </c>
      <c r="C1447" s="204" t="s">
        <v>16</v>
      </c>
      <c r="D1447" s="58" t="s">
        <v>53</v>
      </c>
      <c r="E1447" s="42" t="s">
        <v>2511</v>
      </c>
      <c r="F1447" s="58" t="s">
        <v>249</v>
      </c>
      <c r="G1447" s="58" t="s">
        <v>3470</v>
      </c>
      <c r="H1447" s="58" t="s">
        <v>3453</v>
      </c>
      <c r="I1447" s="204" t="s">
        <v>22</v>
      </c>
      <c r="J1447" s="237">
        <v>2</v>
      </c>
      <c r="K1447" s="74">
        <f t="shared" ref="K1447:K1452" si="150">(CEILING(J1447*0.2,1))*1</f>
        <v>1</v>
      </c>
      <c r="L1447" s="58">
        <v>4</v>
      </c>
      <c r="M1447" s="58">
        <v>3.1</v>
      </c>
    </row>
    <row r="1448" s="58" customFormat="1" ht="27.6" spans="1:13">
      <c r="A1448" s="58" t="s">
        <v>3214</v>
      </c>
      <c r="B1448" s="200">
        <v>1447</v>
      </c>
      <c r="C1448" s="204" t="s">
        <v>16</v>
      </c>
      <c r="D1448" s="58" t="s">
        <v>53</v>
      </c>
      <c r="E1448" s="42" t="s">
        <v>2511</v>
      </c>
      <c r="F1448" s="58" t="s">
        <v>304</v>
      </c>
      <c r="G1448" s="58" t="s">
        <v>3471</v>
      </c>
      <c r="H1448" s="58" t="s">
        <v>3453</v>
      </c>
      <c r="I1448" s="204" t="s">
        <v>22</v>
      </c>
      <c r="J1448" s="237">
        <v>1</v>
      </c>
      <c r="K1448" s="74">
        <f t="shared" si="150"/>
        <v>1</v>
      </c>
      <c r="L1448" s="58">
        <v>6</v>
      </c>
      <c r="M1448" s="58">
        <v>3.1</v>
      </c>
    </row>
    <row r="1449" s="58" customFormat="1" ht="27.6" spans="1:13">
      <c r="A1449" s="58" t="s">
        <v>3214</v>
      </c>
      <c r="B1449" s="200">
        <v>1448</v>
      </c>
      <c r="C1449" s="204" t="s">
        <v>16</v>
      </c>
      <c r="D1449" s="58" t="s">
        <v>53</v>
      </c>
      <c r="E1449" s="42" t="s">
        <v>2511</v>
      </c>
      <c r="F1449" s="58" t="s">
        <v>304</v>
      </c>
      <c r="G1449" s="58" t="s">
        <v>3472</v>
      </c>
      <c r="H1449" s="58" t="s">
        <v>3453</v>
      </c>
      <c r="I1449" s="204" t="s">
        <v>22</v>
      </c>
      <c r="J1449" s="237">
        <v>49</v>
      </c>
      <c r="K1449" s="58">
        <f>J1449</f>
        <v>49</v>
      </c>
      <c r="L1449" s="58">
        <v>16</v>
      </c>
      <c r="M1449" s="58">
        <v>3.1</v>
      </c>
    </row>
    <row r="1450" s="58" customFormat="1" ht="41.4" spans="1:13">
      <c r="A1450" s="58" t="s">
        <v>3214</v>
      </c>
      <c r="B1450" s="200">
        <v>1449</v>
      </c>
      <c r="C1450" s="204" t="s">
        <v>16</v>
      </c>
      <c r="D1450" s="58" t="s">
        <v>53</v>
      </c>
      <c r="E1450" s="42" t="s">
        <v>2511</v>
      </c>
      <c r="F1450" s="58" t="s">
        <v>304</v>
      </c>
      <c r="G1450" s="58" t="s">
        <v>3473</v>
      </c>
      <c r="H1450" s="58" t="s">
        <v>3453</v>
      </c>
      <c r="I1450" s="204" t="s">
        <v>22</v>
      </c>
      <c r="J1450" s="237">
        <v>11</v>
      </c>
      <c r="K1450" s="58">
        <f>J1450</f>
        <v>11</v>
      </c>
      <c r="L1450" s="58">
        <v>9</v>
      </c>
      <c r="M1450" s="58">
        <v>3.1</v>
      </c>
    </row>
    <row r="1451" s="58" customFormat="1" ht="41.4" spans="1:13">
      <c r="A1451" s="58" t="s">
        <v>3214</v>
      </c>
      <c r="B1451" s="200">
        <v>1450</v>
      </c>
      <c r="C1451" s="204" t="s">
        <v>16</v>
      </c>
      <c r="D1451" s="58" t="s">
        <v>53</v>
      </c>
      <c r="E1451" s="42" t="s">
        <v>2511</v>
      </c>
      <c r="F1451" s="58" t="s">
        <v>304</v>
      </c>
      <c r="G1451" s="58" t="s">
        <v>3474</v>
      </c>
      <c r="H1451" s="58" t="s">
        <v>3453</v>
      </c>
      <c r="I1451" s="204" t="s">
        <v>22</v>
      </c>
      <c r="J1451" s="237">
        <v>2</v>
      </c>
      <c r="K1451" s="74">
        <f t="shared" si="150"/>
        <v>1</v>
      </c>
      <c r="L1451" s="58">
        <v>3</v>
      </c>
      <c r="M1451" s="58">
        <v>3.1</v>
      </c>
    </row>
    <row r="1452" s="58" customFormat="1" ht="41.4" spans="1:13">
      <c r="A1452" s="58" t="s">
        <v>3214</v>
      </c>
      <c r="B1452" s="200">
        <v>1451</v>
      </c>
      <c r="C1452" s="204" t="s">
        <v>16</v>
      </c>
      <c r="D1452" s="58" t="s">
        <v>53</v>
      </c>
      <c r="E1452" s="42" t="s">
        <v>2511</v>
      </c>
      <c r="F1452" s="58" t="s">
        <v>304</v>
      </c>
      <c r="G1452" s="58" t="s">
        <v>3475</v>
      </c>
      <c r="H1452" s="58" t="s">
        <v>3453</v>
      </c>
      <c r="I1452" s="204" t="s">
        <v>22</v>
      </c>
      <c r="J1452" s="237">
        <v>3</v>
      </c>
      <c r="K1452" s="74">
        <f t="shared" si="150"/>
        <v>1</v>
      </c>
      <c r="L1452" s="58">
        <v>18</v>
      </c>
      <c r="M1452" s="58">
        <v>3.1</v>
      </c>
    </row>
    <row r="1453" s="58" customFormat="1" ht="41.4" spans="1:13">
      <c r="A1453" s="58" t="s">
        <v>3214</v>
      </c>
      <c r="B1453" s="200">
        <v>1452</v>
      </c>
      <c r="C1453" s="204" t="s">
        <v>16</v>
      </c>
      <c r="D1453" s="58" t="s">
        <v>53</v>
      </c>
      <c r="E1453" s="42" t="s">
        <v>2511</v>
      </c>
      <c r="F1453" s="58" t="s">
        <v>304</v>
      </c>
      <c r="G1453" s="58" t="s">
        <v>3476</v>
      </c>
      <c r="H1453" s="58" t="s">
        <v>3453</v>
      </c>
      <c r="I1453" s="204" t="s">
        <v>22</v>
      </c>
      <c r="J1453" s="237">
        <v>2</v>
      </c>
      <c r="K1453" s="58">
        <v>0</v>
      </c>
      <c r="L1453" s="58">
        <v>46</v>
      </c>
      <c r="M1453" s="58">
        <v>3.1</v>
      </c>
    </row>
    <row r="1454" s="58" customFormat="1" ht="41.4" spans="1:13">
      <c r="A1454" s="58" t="s">
        <v>3214</v>
      </c>
      <c r="B1454" s="200">
        <v>1453</v>
      </c>
      <c r="C1454" s="204" t="s">
        <v>16</v>
      </c>
      <c r="D1454" s="58" t="s">
        <v>171</v>
      </c>
      <c r="E1454" s="42" t="s">
        <v>2511</v>
      </c>
      <c r="F1454" s="58" t="s">
        <v>172</v>
      </c>
      <c r="G1454" s="58" t="s">
        <v>2836</v>
      </c>
      <c r="H1454" s="58" t="s">
        <v>2299</v>
      </c>
      <c r="I1454" s="204" t="s">
        <v>22</v>
      </c>
      <c r="J1454" s="237">
        <v>44</v>
      </c>
      <c r="K1454" s="217">
        <v>0</v>
      </c>
      <c r="L1454" s="58">
        <v>1</v>
      </c>
      <c r="M1454" s="58">
        <v>3.1</v>
      </c>
    </row>
    <row r="1455" s="58" customFormat="1" ht="27.6" spans="1:13">
      <c r="A1455" s="58" t="s">
        <v>3214</v>
      </c>
      <c r="B1455" s="200">
        <v>1454</v>
      </c>
      <c r="C1455" s="204" t="s">
        <v>16</v>
      </c>
      <c r="D1455" s="58" t="s">
        <v>322</v>
      </c>
      <c r="E1455" s="42" t="s">
        <v>2511</v>
      </c>
      <c r="F1455" s="58" t="s">
        <v>323</v>
      </c>
      <c r="G1455" s="58" t="s">
        <v>3477</v>
      </c>
      <c r="H1455" s="58" t="s">
        <v>3453</v>
      </c>
      <c r="I1455" s="58" t="s">
        <v>2124</v>
      </c>
      <c r="J1455" s="58">
        <v>67.1</v>
      </c>
      <c r="K1455" s="58">
        <f>J1455</f>
        <v>67.1</v>
      </c>
      <c r="L1455" s="58">
        <v>256</v>
      </c>
      <c r="M1455" s="58">
        <v>3.1</v>
      </c>
    </row>
    <row r="1456" s="58" customFormat="1" ht="27.6" spans="1:13">
      <c r="A1456" s="58" t="s">
        <v>3214</v>
      </c>
      <c r="B1456" s="200">
        <v>1455</v>
      </c>
      <c r="C1456" s="204" t="s">
        <v>16</v>
      </c>
      <c r="D1456" s="58" t="s">
        <v>322</v>
      </c>
      <c r="E1456" s="42" t="s">
        <v>2511</v>
      </c>
      <c r="F1456" s="58" t="s">
        <v>323</v>
      </c>
      <c r="G1456" s="58" t="s">
        <v>3478</v>
      </c>
      <c r="H1456" s="58" t="s">
        <v>3453</v>
      </c>
      <c r="I1456" s="58" t="s">
        <v>2124</v>
      </c>
      <c r="J1456" s="58">
        <v>1.6</v>
      </c>
      <c r="K1456" s="58">
        <f t="shared" ref="K1456:K1459" si="151">(CEILING(J1456*0.1,1))*1</f>
        <v>1</v>
      </c>
      <c r="L1456" s="58">
        <v>9</v>
      </c>
      <c r="M1456" s="58">
        <v>3.1</v>
      </c>
    </row>
    <row r="1457" s="58" customFormat="1" ht="27.6" spans="1:13">
      <c r="A1457" s="58" t="s">
        <v>3214</v>
      </c>
      <c r="B1457" s="200">
        <v>1456</v>
      </c>
      <c r="C1457" s="204" t="s">
        <v>16</v>
      </c>
      <c r="D1457" s="58" t="s">
        <v>322</v>
      </c>
      <c r="E1457" s="42" t="s">
        <v>2511</v>
      </c>
      <c r="F1457" s="58" t="s">
        <v>323</v>
      </c>
      <c r="G1457" s="58" t="s">
        <v>3479</v>
      </c>
      <c r="H1457" s="58" t="s">
        <v>3453</v>
      </c>
      <c r="I1457" s="58" t="s">
        <v>2124</v>
      </c>
      <c r="J1457" s="58">
        <v>5.9</v>
      </c>
      <c r="K1457" s="58">
        <f t="shared" si="151"/>
        <v>1</v>
      </c>
      <c r="L1457" s="58">
        <v>52</v>
      </c>
      <c r="M1457" s="58">
        <v>3.1</v>
      </c>
    </row>
    <row r="1458" s="58" customFormat="1" ht="27.6" spans="1:13">
      <c r="A1458" s="58" t="s">
        <v>3214</v>
      </c>
      <c r="B1458" s="200">
        <v>1457</v>
      </c>
      <c r="C1458" s="204" t="s">
        <v>16</v>
      </c>
      <c r="D1458" s="58" t="s">
        <v>322</v>
      </c>
      <c r="E1458" s="42" t="s">
        <v>2511</v>
      </c>
      <c r="F1458" s="58" t="s">
        <v>323</v>
      </c>
      <c r="G1458" s="58" t="s">
        <v>3480</v>
      </c>
      <c r="H1458" s="58" t="s">
        <v>3453</v>
      </c>
      <c r="I1458" s="58" t="s">
        <v>2124</v>
      </c>
      <c r="J1458" s="58">
        <v>52</v>
      </c>
      <c r="K1458" s="58">
        <f t="shared" si="151"/>
        <v>6</v>
      </c>
      <c r="L1458" s="58">
        <v>793</v>
      </c>
      <c r="M1458" s="58">
        <v>3.1</v>
      </c>
    </row>
    <row r="1459" s="58" customFormat="1" ht="27.6" spans="1:13">
      <c r="A1459" s="58" t="s">
        <v>3214</v>
      </c>
      <c r="B1459" s="200">
        <v>1458</v>
      </c>
      <c r="C1459" s="204" t="s">
        <v>16</v>
      </c>
      <c r="D1459" s="58" t="s">
        <v>322</v>
      </c>
      <c r="E1459" s="42" t="s">
        <v>2511</v>
      </c>
      <c r="F1459" s="58" t="s">
        <v>323</v>
      </c>
      <c r="G1459" s="58" t="s">
        <v>3481</v>
      </c>
      <c r="H1459" s="58" t="s">
        <v>3453</v>
      </c>
      <c r="I1459" s="58" t="s">
        <v>2124</v>
      </c>
      <c r="J1459" s="58">
        <v>2.8</v>
      </c>
      <c r="K1459" s="58">
        <f t="shared" si="151"/>
        <v>1</v>
      </c>
      <c r="L1459" s="58">
        <v>77</v>
      </c>
      <c r="M1459" s="58">
        <v>3.1</v>
      </c>
    </row>
    <row r="1460" s="58" customFormat="1" ht="27.6" spans="1:13">
      <c r="A1460" s="58" t="s">
        <v>3214</v>
      </c>
      <c r="B1460" s="200">
        <v>1459</v>
      </c>
      <c r="C1460" s="204" t="s">
        <v>16</v>
      </c>
      <c r="D1460" s="58" t="s">
        <v>322</v>
      </c>
      <c r="E1460" s="42" t="s">
        <v>2511</v>
      </c>
      <c r="F1460" s="58" t="s">
        <v>323</v>
      </c>
      <c r="G1460" s="58" t="s">
        <v>3482</v>
      </c>
      <c r="H1460" s="58" t="s">
        <v>3453</v>
      </c>
      <c r="I1460" s="58" t="s">
        <v>2124</v>
      </c>
      <c r="J1460" s="58">
        <v>1</v>
      </c>
      <c r="K1460" s="58">
        <v>0</v>
      </c>
      <c r="L1460" s="58">
        <v>59</v>
      </c>
      <c r="M1460" s="58">
        <v>3.1</v>
      </c>
    </row>
    <row r="1461" s="58" customFormat="1" ht="27.6" spans="1:13">
      <c r="A1461" s="58" t="s">
        <v>3214</v>
      </c>
      <c r="B1461" s="200">
        <v>1460</v>
      </c>
      <c r="C1461" s="204" t="s">
        <v>16</v>
      </c>
      <c r="D1461" s="58" t="s">
        <v>322</v>
      </c>
      <c r="E1461" s="42" t="s">
        <v>2511</v>
      </c>
      <c r="F1461" s="58" t="s">
        <v>323</v>
      </c>
      <c r="G1461" s="58" t="s">
        <v>3483</v>
      </c>
      <c r="H1461" s="58" t="s">
        <v>3453</v>
      </c>
      <c r="I1461" s="58" t="s">
        <v>2124</v>
      </c>
      <c r="J1461" s="58">
        <v>137.4</v>
      </c>
      <c r="K1461" s="58">
        <f t="shared" ref="K1461:K1463" si="152">J1461</f>
        <v>137.4</v>
      </c>
      <c r="L1461" s="58">
        <v>404</v>
      </c>
      <c r="M1461" s="58">
        <v>3.1</v>
      </c>
    </row>
    <row r="1462" s="58" customFormat="1" ht="69" spans="1:13">
      <c r="A1462" s="58" t="s">
        <v>3214</v>
      </c>
      <c r="B1462" s="200">
        <v>1461</v>
      </c>
      <c r="C1462" s="204" t="s">
        <v>16</v>
      </c>
      <c r="D1462" s="58" t="s">
        <v>353</v>
      </c>
      <c r="E1462" s="42" t="s">
        <v>2511</v>
      </c>
      <c r="F1462" s="58" t="s">
        <v>370</v>
      </c>
      <c r="G1462" s="58" t="s">
        <v>3484</v>
      </c>
      <c r="H1462" s="58" t="s">
        <v>3485</v>
      </c>
      <c r="I1462" s="204" t="s">
        <v>22</v>
      </c>
      <c r="J1462" s="237">
        <v>11</v>
      </c>
      <c r="K1462" s="58">
        <f t="shared" si="152"/>
        <v>11</v>
      </c>
      <c r="L1462" s="58">
        <v>165</v>
      </c>
      <c r="M1462" s="58">
        <v>3.1</v>
      </c>
    </row>
    <row r="1463" s="58" customFormat="1" ht="69" spans="1:13">
      <c r="A1463" s="58" t="s">
        <v>3214</v>
      </c>
      <c r="B1463" s="200">
        <v>1462</v>
      </c>
      <c r="C1463" s="204" t="s">
        <v>16</v>
      </c>
      <c r="D1463" s="58" t="s">
        <v>353</v>
      </c>
      <c r="E1463" s="42" t="s">
        <v>2511</v>
      </c>
      <c r="F1463" s="58" t="s">
        <v>375</v>
      </c>
      <c r="G1463" s="58" t="s">
        <v>3486</v>
      </c>
      <c r="H1463" s="58" t="s">
        <v>3487</v>
      </c>
      <c r="I1463" s="204" t="s">
        <v>22</v>
      </c>
      <c r="J1463" s="237">
        <v>11</v>
      </c>
      <c r="K1463" s="58">
        <f t="shared" si="152"/>
        <v>11</v>
      </c>
      <c r="L1463" s="58">
        <v>33</v>
      </c>
      <c r="M1463" s="58">
        <v>3.1</v>
      </c>
    </row>
    <row r="1464" s="58" customFormat="1" ht="27.6" spans="1:13">
      <c r="A1464" s="58" t="s">
        <v>3214</v>
      </c>
      <c r="B1464" s="200">
        <v>1463</v>
      </c>
      <c r="C1464" s="204" t="s">
        <v>16</v>
      </c>
      <c r="D1464" s="204" t="s">
        <v>89</v>
      </c>
      <c r="E1464" s="42" t="s">
        <v>2511</v>
      </c>
      <c r="F1464" s="58" t="s">
        <v>90</v>
      </c>
      <c r="G1464" s="58" t="s">
        <v>3488</v>
      </c>
      <c r="H1464" s="58" t="s">
        <v>3489</v>
      </c>
      <c r="I1464" s="42" t="s">
        <v>22</v>
      </c>
      <c r="J1464" s="237">
        <v>1</v>
      </c>
      <c r="K1464" s="217">
        <v>0</v>
      </c>
      <c r="L1464" s="58">
        <v>6</v>
      </c>
      <c r="M1464" s="58">
        <v>3.1</v>
      </c>
    </row>
    <row r="1465" s="58" customFormat="1" ht="27.6" spans="1:13">
      <c r="A1465" s="58" t="s">
        <v>3214</v>
      </c>
      <c r="B1465" s="200">
        <v>1464</v>
      </c>
      <c r="C1465" s="204" t="s">
        <v>16</v>
      </c>
      <c r="D1465" s="204" t="s">
        <v>89</v>
      </c>
      <c r="E1465" s="42" t="s">
        <v>2511</v>
      </c>
      <c r="F1465" s="58" t="s">
        <v>114</v>
      </c>
      <c r="G1465" s="58" t="s">
        <v>3452</v>
      </c>
      <c r="H1465" s="58" t="s">
        <v>3453</v>
      </c>
      <c r="I1465" s="42" t="s">
        <v>22</v>
      </c>
      <c r="J1465" s="237">
        <v>21</v>
      </c>
      <c r="K1465" s="217">
        <v>0</v>
      </c>
      <c r="L1465" s="58">
        <v>48</v>
      </c>
      <c r="M1465" s="58">
        <v>3.1</v>
      </c>
    </row>
    <row r="1466" s="58" customFormat="1" ht="27.6" spans="1:13">
      <c r="A1466" s="58" t="s">
        <v>3214</v>
      </c>
      <c r="B1466" s="200">
        <v>1465</v>
      </c>
      <c r="C1466" s="204" t="s">
        <v>16</v>
      </c>
      <c r="D1466" s="204" t="s">
        <v>89</v>
      </c>
      <c r="E1466" s="42" t="s">
        <v>2511</v>
      </c>
      <c r="F1466" s="58" t="s">
        <v>114</v>
      </c>
      <c r="G1466" s="58" t="s">
        <v>3490</v>
      </c>
      <c r="H1466" s="58" t="s">
        <v>3453</v>
      </c>
      <c r="I1466" s="42" t="s">
        <v>22</v>
      </c>
      <c r="J1466" s="237">
        <v>1</v>
      </c>
      <c r="K1466" s="217">
        <v>0</v>
      </c>
      <c r="L1466" s="58">
        <v>4</v>
      </c>
      <c r="M1466" s="58">
        <v>3.1</v>
      </c>
    </row>
    <row r="1467" s="58" customFormat="1" ht="27.6" spans="1:13">
      <c r="A1467" s="58" t="s">
        <v>3214</v>
      </c>
      <c r="B1467" s="200">
        <v>1466</v>
      </c>
      <c r="C1467" s="204" t="s">
        <v>16</v>
      </c>
      <c r="D1467" s="58" t="s">
        <v>53</v>
      </c>
      <c r="E1467" s="42" t="s">
        <v>2511</v>
      </c>
      <c r="F1467" s="58" t="s">
        <v>55</v>
      </c>
      <c r="G1467" s="58" t="s">
        <v>3454</v>
      </c>
      <c r="H1467" s="58" t="s">
        <v>3453</v>
      </c>
      <c r="I1467" s="204" t="s">
        <v>22</v>
      </c>
      <c r="J1467" s="237">
        <v>26</v>
      </c>
      <c r="K1467" s="58">
        <f>J1467</f>
        <v>26</v>
      </c>
      <c r="L1467" s="58">
        <v>14</v>
      </c>
      <c r="M1467" s="58">
        <v>3.1</v>
      </c>
    </row>
    <row r="1468" s="58" customFormat="1" ht="27.6" spans="1:13">
      <c r="A1468" s="58" t="s">
        <v>3214</v>
      </c>
      <c r="B1468" s="200">
        <v>1467</v>
      </c>
      <c r="C1468" s="204" t="s">
        <v>16</v>
      </c>
      <c r="D1468" s="58" t="s">
        <v>53</v>
      </c>
      <c r="E1468" s="42" t="s">
        <v>2511</v>
      </c>
      <c r="F1468" s="58" t="s">
        <v>55</v>
      </c>
      <c r="G1468" s="58" t="s">
        <v>3455</v>
      </c>
      <c r="H1468" s="58" t="s">
        <v>3453</v>
      </c>
      <c r="I1468" s="204" t="s">
        <v>22</v>
      </c>
      <c r="J1468" s="237">
        <v>1</v>
      </c>
      <c r="K1468" s="74">
        <f t="shared" ref="K1468:K1470" si="153">(CEILING(J1468*0.2,1))*1</f>
        <v>1</v>
      </c>
      <c r="L1468" s="58">
        <v>1</v>
      </c>
      <c r="M1468" s="58">
        <v>3.1</v>
      </c>
    </row>
    <row r="1469" s="58" customFormat="1" ht="27.6" spans="1:13">
      <c r="A1469" s="58" t="s">
        <v>3214</v>
      </c>
      <c r="B1469" s="200">
        <v>1468</v>
      </c>
      <c r="C1469" s="204" t="s">
        <v>16</v>
      </c>
      <c r="D1469" s="58" t="s">
        <v>53</v>
      </c>
      <c r="E1469" s="42" t="s">
        <v>2511</v>
      </c>
      <c r="F1469" s="58" t="s">
        <v>55</v>
      </c>
      <c r="G1469" s="58" t="s">
        <v>3491</v>
      </c>
      <c r="H1469" s="58" t="s">
        <v>3453</v>
      </c>
      <c r="I1469" s="204" t="s">
        <v>22</v>
      </c>
      <c r="J1469" s="237">
        <v>2</v>
      </c>
      <c r="K1469" s="74">
        <f t="shared" si="153"/>
        <v>1</v>
      </c>
      <c r="L1469" s="58">
        <v>4</v>
      </c>
      <c r="M1469" s="58">
        <v>3.1</v>
      </c>
    </row>
    <row r="1470" s="58" customFormat="1" ht="41.4" spans="1:13">
      <c r="A1470" s="58" t="s">
        <v>3214</v>
      </c>
      <c r="B1470" s="200">
        <v>1469</v>
      </c>
      <c r="C1470" s="204" t="s">
        <v>16</v>
      </c>
      <c r="D1470" s="58" t="s">
        <v>53</v>
      </c>
      <c r="E1470" s="42" t="s">
        <v>2511</v>
      </c>
      <c r="F1470" s="58" t="s">
        <v>304</v>
      </c>
      <c r="G1470" s="58" t="s">
        <v>3492</v>
      </c>
      <c r="H1470" s="58" t="s">
        <v>3453</v>
      </c>
      <c r="I1470" s="204" t="s">
        <v>22</v>
      </c>
      <c r="J1470" s="237">
        <v>1</v>
      </c>
      <c r="K1470" s="74">
        <f t="shared" si="153"/>
        <v>1</v>
      </c>
      <c r="L1470" s="58">
        <v>2</v>
      </c>
      <c r="M1470" s="58">
        <v>3.1</v>
      </c>
    </row>
    <row r="1471" s="58" customFormat="1" ht="41.4" spans="1:13">
      <c r="A1471" s="58" t="s">
        <v>3214</v>
      </c>
      <c r="B1471" s="200">
        <v>1470</v>
      </c>
      <c r="C1471" s="204" t="s">
        <v>16</v>
      </c>
      <c r="D1471" s="58" t="s">
        <v>53</v>
      </c>
      <c r="E1471" s="42" t="s">
        <v>2511</v>
      </c>
      <c r="F1471" s="58" t="s">
        <v>249</v>
      </c>
      <c r="G1471" s="58" t="s">
        <v>3457</v>
      </c>
      <c r="H1471" s="58" t="s">
        <v>3453</v>
      </c>
      <c r="I1471" s="204" t="s">
        <v>22</v>
      </c>
      <c r="J1471" s="237">
        <v>9</v>
      </c>
      <c r="K1471" s="58">
        <f>J1471</f>
        <v>9</v>
      </c>
      <c r="L1471" s="58">
        <v>3</v>
      </c>
      <c r="M1471" s="58">
        <v>3.1</v>
      </c>
    </row>
    <row r="1472" s="58" customFormat="1" ht="41.4" spans="1:13">
      <c r="A1472" s="58" t="s">
        <v>3214</v>
      </c>
      <c r="B1472" s="200">
        <v>1471</v>
      </c>
      <c r="C1472" s="204" t="s">
        <v>16</v>
      </c>
      <c r="D1472" s="58" t="s">
        <v>53</v>
      </c>
      <c r="E1472" s="42" t="s">
        <v>2511</v>
      </c>
      <c r="F1472" s="58" t="s">
        <v>249</v>
      </c>
      <c r="G1472" s="58" t="s">
        <v>3459</v>
      </c>
      <c r="H1472" s="58" t="s">
        <v>3453</v>
      </c>
      <c r="I1472" s="204" t="s">
        <v>22</v>
      </c>
      <c r="J1472" s="237">
        <v>2</v>
      </c>
      <c r="K1472" s="74">
        <f t="shared" ref="K1472:K1474" si="154">(CEILING(J1472*0.2,1))*1</f>
        <v>1</v>
      </c>
      <c r="L1472" s="58">
        <v>1</v>
      </c>
      <c r="M1472" s="58">
        <v>3.1</v>
      </c>
    </row>
    <row r="1473" s="58" customFormat="1" ht="41.4" spans="1:13">
      <c r="A1473" s="58" t="s">
        <v>3214</v>
      </c>
      <c r="B1473" s="200">
        <v>1472</v>
      </c>
      <c r="C1473" s="204" t="s">
        <v>16</v>
      </c>
      <c r="D1473" s="58" t="s">
        <v>53</v>
      </c>
      <c r="E1473" s="42" t="s">
        <v>2511</v>
      </c>
      <c r="F1473" s="58" t="s">
        <v>249</v>
      </c>
      <c r="G1473" s="58" t="s">
        <v>3461</v>
      </c>
      <c r="H1473" s="58" t="s">
        <v>3453</v>
      </c>
      <c r="I1473" s="204" t="s">
        <v>22</v>
      </c>
      <c r="J1473" s="237">
        <v>1</v>
      </c>
      <c r="K1473" s="74">
        <f t="shared" si="154"/>
        <v>1</v>
      </c>
      <c r="L1473" s="58">
        <v>1</v>
      </c>
      <c r="M1473" s="58">
        <v>3.1</v>
      </c>
    </row>
    <row r="1474" s="58" customFormat="1" ht="27.6" spans="1:13">
      <c r="A1474" s="58" t="s">
        <v>3214</v>
      </c>
      <c r="B1474" s="200">
        <v>1473</v>
      </c>
      <c r="C1474" s="204" t="s">
        <v>16</v>
      </c>
      <c r="D1474" s="58" t="s">
        <v>53</v>
      </c>
      <c r="E1474" s="42" t="s">
        <v>2511</v>
      </c>
      <c r="F1474" s="58" t="s">
        <v>55</v>
      </c>
      <c r="G1474" s="58" t="s">
        <v>3462</v>
      </c>
      <c r="H1474" s="58" t="s">
        <v>3453</v>
      </c>
      <c r="I1474" s="204" t="s">
        <v>22</v>
      </c>
      <c r="J1474" s="237">
        <v>8</v>
      </c>
      <c r="K1474" s="74">
        <f t="shared" si="154"/>
        <v>2</v>
      </c>
      <c r="L1474" s="58">
        <v>44</v>
      </c>
      <c r="M1474" s="58">
        <v>3.1</v>
      </c>
    </row>
    <row r="1475" s="58" customFormat="1" ht="27.6" spans="1:13">
      <c r="A1475" s="58" t="s">
        <v>3214</v>
      </c>
      <c r="B1475" s="200">
        <v>1474</v>
      </c>
      <c r="C1475" s="204" t="s">
        <v>16</v>
      </c>
      <c r="D1475" s="58" t="s">
        <v>53</v>
      </c>
      <c r="E1475" s="42" t="s">
        <v>2511</v>
      </c>
      <c r="F1475" s="58" t="s">
        <v>55</v>
      </c>
      <c r="G1475" s="58" t="s">
        <v>3463</v>
      </c>
      <c r="H1475" s="58" t="s">
        <v>3453</v>
      </c>
      <c r="I1475" s="204" t="s">
        <v>22</v>
      </c>
      <c r="J1475" s="237">
        <v>32</v>
      </c>
      <c r="K1475" s="58">
        <f t="shared" ref="K1475:K1481" si="155">J1475</f>
        <v>32</v>
      </c>
      <c r="L1475" s="58">
        <v>10</v>
      </c>
      <c r="M1475" s="58">
        <v>3.1</v>
      </c>
    </row>
    <row r="1476" s="58" customFormat="1" ht="27.6" spans="1:13">
      <c r="A1476" s="58" t="s">
        <v>3214</v>
      </c>
      <c r="B1476" s="200">
        <v>1475</v>
      </c>
      <c r="C1476" s="204" t="s">
        <v>16</v>
      </c>
      <c r="D1476" s="58" t="s">
        <v>53</v>
      </c>
      <c r="E1476" s="42" t="s">
        <v>2511</v>
      </c>
      <c r="F1476" s="58" t="s">
        <v>55</v>
      </c>
      <c r="G1476" s="58" t="s">
        <v>3466</v>
      </c>
      <c r="H1476" s="58" t="s">
        <v>3453</v>
      </c>
      <c r="I1476" s="204" t="s">
        <v>22</v>
      </c>
      <c r="J1476" s="237">
        <v>4</v>
      </c>
      <c r="K1476" s="74">
        <f t="shared" ref="K1476:K1479" si="156">(CEILING(J1476*0.2,1))*1</f>
        <v>1</v>
      </c>
      <c r="L1476" s="58">
        <v>11</v>
      </c>
      <c r="M1476" s="58">
        <v>3.1</v>
      </c>
    </row>
    <row r="1477" s="58" customFormat="1" ht="27.6" spans="1:13">
      <c r="A1477" s="58" t="s">
        <v>3214</v>
      </c>
      <c r="B1477" s="200">
        <v>1476</v>
      </c>
      <c r="C1477" s="204" t="s">
        <v>16</v>
      </c>
      <c r="D1477" s="58" t="s">
        <v>53</v>
      </c>
      <c r="E1477" s="42" t="s">
        <v>2511</v>
      </c>
      <c r="F1477" s="58" t="s">
        <v>55</v>
      </c>
      <c r="G1477" s="58" t="s">
        <v>3493</v>
      </c>
      <c r="H1477" s="58" t="s">
        <v>3453</v>
      </c>
      <c r="I1477" s="204" t="s">
        <v>22</v>
      </c>
      <c r="J1477" s="237">
        <v>2</v>
      </c>
      <c r="K1477" s="58">
        <f t="shared" si="155"/>
        <v>2</v>
      </c>
      <c r="L1477" s="58">
        <v>0.3</v>
      </c>
      <c r="M1477" s="58">
        <v>3.1</v>
      </c>
    </row>
    <row r="1478" s="58" customFormat="1" ht="41.4" spans="1:13">
      <c r="A1478" s="58" t="s">
        <v>3214</v>
      </c>
      <c r="B1478" s="200">
        <v>1477</v>
      </c>
      <c r="C1478" s="204" t="s">
        <v>16</v>
      </c>
      <c r="D1478" s="58" t="s">
        <v>53</v>
      </c>
      <c r="E1478" s="42" t="s">
        <v>2511</v>
      </c>
      <c r="F1478" s="58" t="s">
        <v>249</v>
      </c>
      <c r="G1478" s="58" t="s">
        <v>3467</v>
      </c>
      <c r="H1478" s="58" t="s">
        <v>3453</v>
      </c>
      <c r="I1478" s="204" t="s">
        <v>22</v>
      </c>
      <c r="J1478" s="237">
        <v>1</v>
      </c>
      <c r="K1478" s="74">
        <f t="shared" si="156"/>
        <v>1</v>
      </c>
      <c r="L1478" s="58">
        <v>2</v>
      </c>
      <c r="M1478" s="58">
        <v>3.1</v>
      </c>
    </row>
    <row r="1479" s="58" customFormat="1" ht="27.6" spans="1:13">
      <c r="A1479" s="58" t="s">
        <v>3214</v>
      </c>
      <c r="B1479" s="200">
        <v>1478</v>
      </c>
      <c r="C1479" s="204" t="s">
        <v>16</v>
      </c>
      <c r="D1479" s="58" t="s">
        <v>53</v>
      </c>
      <c r="E1479" s="42" t="s">
        <v>2511</v>
      </c>
      <c r="F1479" s="58" t="s">
        <v>304</v>
      </c>
      <c r="G1479" s="58" t="s">
        <v>3471</v>
      </c>
      <c r="H1479" s="58" t="s">
        <v>3453</v>
      </c>
      <c r="I1479" s="204" t="s">
        <v>22</v>
      </c>
      <c r="J1479" s="237">
        <v>1</v>
      </c>
      <c r="K1479" s="74">
        <f t="shared" si="156"/>
        <v>1</v>
      </c>
      <c r="L1479" s="58">
        <v>6</v>
      </c>
      <c r="M1479" s="58">
        <v>3.1</v>
      </c>
    </row>
    <row r="1480" s="58" customFormat="1" ht="27.6" spans="1:13">
      <c r="A1480" s="58" t="s">
        <v>3214</v>
      </c>
      <c r="B1480" s="200">
        <v>1479</v>
      </c>
      <c r="C1480" s="204" t="s">
        <v>16</v>
      </c>
      <c r="D1480" s="58" t="s">
        <v>53</v>
      </c>
      <c r="E1480" s="42" t="s">
        <v>2511</v>
      </c>
      <c r="F1480" s="58" t="s">
        <v>304</v>
      </c>
      <c r="G1480" s="58" t="s">
        <v>3472</v>
      </c>
      <c r="H1480" s="58" t="s">
        <v>3453</v>
      </c>
      <c r="I1480" s="204" t="s">
        <v>22</v>
      </c>
      <c r="J1480" s="237">
        <v>20</v>
      </c>
      <c r="K1480" s="58">
        <f t="shared" si="155"/>
        <v>20</v>
      </c>
      <c r="L1480" s="58">
        <v>7</v>
      </c>
      <c r="M1480" s="58">
        <v>3.1</v>
      </c>
    </row>
    <row r="1481" s="58" customFormat="1" ht="41.4" spans="1:13">
      <c r="A1481" s="58" t="s">
        <v>3214</v>
      </c>
      <c r="B1481" s="200">
        <v>1480</v>
      </c>
      <c r="C1481" s="204" t="s">
        <v>16</v>
      </c>
      <c r="D1481" s="58" t="s">
        <v>53</v>
      </c>
      <c r="E1481" s="42" t="s">
        <v>2511</v>
      </c>
      <c r="F1481" s="58" t="s">
        <v>304</v>
      </c>
      <c r="G1481" s="58" t="s">
        <v>3473</v>
      </c>
      <c r="H1481" s="58" t="s">
        <v>3453</v>
      </c>
      <c r="I1481" s="204" t="s">
        <v>22</v>
      </c>
      <c r="J1481" s="237">
        <v>7</v>
      </c>
      <c r="K1481" s="58">
        <f t="shared" si="155"/>
        <v>7</v>
      </c>
      <c r="L1481" s="58">
        <v>6</v>
      </c>
      <c r="M1481" s="58">
        <v>3.1</v>
      </c>
    </row>
    <row r="1482" s="58" customFormat="1" ht="41.4" spans="1:13">
      <c r="A1482" s="58" t="s">
        <v>3214</v>
      </c>
      <c r="B1482" s="200">
        <v>1481</v>
      </c>
      <c r="C1482" s="204" t="s">
        <v>16</v>
      </c>
      <c r="D1482" s="58" t="s">
        <v>171</v>
      </c>
      <c r="E1482" s="42" t="s">
        <v>2511</v>
      </c>
      <c r="F1482" s="58" t="s">
        <v>172</v>
      </c>
      <c r="G1482" s="58" t="s">
        <v>2842</v>
      </c>
      <c r="H1482" s="58" t="s">
        <v>2299</v>
      </c>
      <c r="I1482" s="204" t="s">
        <v>22</v>
      </c>
      <c r="J1482" s="237">
        <v>1</v>
      </c>
      <c r="K1482" s="217">
        <v>0</v>
      </c>
      <c r="L1482" s="58">
        <v>0.03</v>
      </c>
      <c r="M1482" s="58">
        <v>3.1</v>
      </c>
    </row>
    <row r="1483" s="58" customFormat="1" ht="41.4" spans="1:13">
      <c r="A1483" s="58" t="s">
        <v>3214</v>
      </c>
      <c r="B1483" s="200">
        <v>1482</v>
      </c>
      <c r="C1483" s="204" t="s">
        <v>16</v>
      </c>
      <c r="D1483" s="58" t="s">
        <v>171</v>
      </c>
      <c r="E1483" s="42" t="s">
        <v>2511</v>
      </c>
      <c r="F1483" s="58" t="s">
        <v>172</v>
      </c>
      <c r="G1483" s="58" t="s">
        <v>2836</v>
      </c>
      <c r="H1483" s="58" t="s">
        <v>2299</v>
      </c>
      <c r="I1483" s="204" t="s">
        <v>22</v>
      </c>
      <c r="J1483" s="237">
        <v>28</v>
      </c>
      <c r="K1483" s="217">
        <v>0</v>
      </c>
      <c r="L1483" s="58">
        <v>1</v>
      </c>
      <c r="M1483" s="58">
        <v>3.1</v>
      </c>
    </row>
    <row r="1484" s="58" customFormat="1" ht="27.6" spans="1:13">
      <c r="A1484" s="58" t="s">
        <v>3214</v>
      </c>
      <c r="B1484" s="200">
        <v>1483</v>
      </c>
      <c r="C1484" s="204" t="s">
        <v>16</v>
      </c>
      <c r="D1484" s="58" t="s">
        <v>322</v>
      </c>
      <c r="E1484" s="42" t="s">
        <v>2511</v>
      </c>
      <c r="F1484" s="58" t="s">
        <v>323</v>
      </c>
      <c r="G1484" s="58" t="s">
        <v>3477</v>
      </c>
      <c r="H1484" s="58" t="s">
        <v>3453</v>
      </c>
      <c r="I1484" s="58" t="s">
        <v>2124</v>
      </c>
      <c r="J1484" s="58">
        <v>21.7</v>
      </c>
      <c r="K1484" s="58">
        <f t="shared" ref="K1484:K1491" si="157">J1484</f>
        <v>21.7</v>
      </c>
      <c r="L1484" s="58">
        <v>83</v>
      </c>
      <c r="M1484" s="58">
        <v>3.1</v>
      </c>
    </row>
    <row r="1485" s="58" customFormat="1" ht="27.6" spans="1:13">
      <c r="A1485" s="58" t="s">
        <v>3214</v>
      </c>
      <c r="B1485" s="200">
        <v>1484</v>
      </c>
      <c r="C1485" s="204" t="s">
        <v>16</v>
      </c>
      <c r="D1485" s="58" t="s">
        <v>322</v>
      </c>
      <c r="E1485" s="42" t="s">
        <v>2511</v>
      </c>
      <c r="F1485" s="58" t="s">
        <v>323</v>
      </c>
      <c r="G1485" s="58" t="s">
        <v>3478</v>
      </c>
      <c r="H1485" s="58" t="s">
        <v>3453</v>
      </c>
      <c r="I1485" s="58" t="s">
        <v>2124</v>
      </c>
      <c r="J1485" s="58">
        <v>4.2</v>
      </c>
      <c r="K1485" s="58">
        <f t="shared" ref="K1485:K1487" si="158">(CEILING(J1485*0.1,1))*1</f>
        <v>1</v>
      </c>
      <c r="L1485" s="58">
        <v>25</v>
      </c>
      <c r="M1485" s="58">
        <v>3.1</v>
      </c>
    </row>
    <row r="1486" s="58" customFormat="1" ht="27.6" spans="1:13">
      <c r="A1486" s="58" t="s">
        <v>3214</v>
      </c>
      <c r="B1486" s="200">
        <v>1485</v>
      </c>
      <c r="C1486" s="204" t="s">
        <v>16</v>
      </c>
      <c r="D1486" s="58" t="s">
        <v>322</v>
      </c>
      <c r="E1486" s="42" t="s">
        <v>2511</v>
      </c>
      <c r="F1486" s="58" t="s">
        <v>323</v>
      </c>
      <c r="G1486" s="58" t="s">
        <v>3479</v>
      </c>
      <c r="H1486" s="58" t="s">
        <v>3453</v>
      </c>
      <c r="I1486" s="58" t="s">
        <v>2124</v>
      </c>
      <c r="J1486" s="58">
        <v>6.3</v>
      </c>
      <c r="K1486" s="58">
        <f t="shared" si="158"/>
        <v>1</v>
      </c>
      <c r="L1486" s="58">
        <v>56</v>
      </c>
      <c r="M1486" s="58">
        <v>3.1</v>
      </c>
    </row>
    <row r="1487" s="58" customFormat="1" ht="27.6" spans="1:13">
      <c r="A1487" s="58" t="s">
        <v>3214</v>
      </c>
      <c r="B1487" s="200">
        <v>1486</v>
      </c>
      <c r="C1487" s="204" t="s">
        <v>16</v>
      </c>
      <c r="D1487" s="58" t="s">
        <v>322</v>
      </c>
      <c r="E1487" s="42" t="s">
        <v>2511</v>
      </c>
      <c r="F1487" s="58" t="s">
        <v>323</v>
      </c>
      <c r="G1487" s="58" t="s">
        <v>3480</v>
      </c>
      <c r="H1487" s="58" t="s">
        <v>3453</v>
      </c>
      <c r="I1487" s="58" t="s">
        <v>2124</v>
      </c>
      <c r="J1487" s="58">
        <v>34.9</v>
      </c>
      <c r="K1487" s="58">
        <f t="shared" si="158"/>
        <v>4</v>
      </c>
      <c r="L1487" s="58">
        <v>532</v>
      </c>
      <c r="M1487" s="58">
        <v>3.1</v>
      </c>
    </row>
    <row r="1488" s="58" customFormat="1" ht="27.6" spans="1:13">
      <c r="A1488" s="58" t="s">
        <v>3214</v>
      </c>
      <c r="B1488" s="200">
        <v>1487</v>
      </c>
      <c r="C1488" s="204" t="s">
        <v>16</v>
      </c>
      <c r="D1488" s="58" t="s">
        <v>322</v>
      </c>
      <c r="E1488" s="42" t="s">
        <v>2511</v>
      </c>
      <c r="F1488" s="58" t="s">
        <v>323</v>
      </c>
      <c r="G1488" s="58" t="s">
        <v>3483</v>
      </c>
      <c r="H1488" s="58" t="s">
        <v>3453</v>
      </c>
      <c r="I1488" s="58" t="s">
        <v>2124</v>
      </c>
      <c r="J1488" s="58">
        <v>99.6</v>
      </c>
      <c r="K1488" s="58">
        <f t="shared" si="157"/>
        <v>99.6</v>
      </c>
      <c r="L1488" s="58">
        <v>293</v>
      </c>
      <c r="M1488" s="58">
        <v>3.1</v>
      </c>
    </row>
    <row r="1489" s="58" customFormat="1" ht="69" spans="1:13">
      <c r="A1489" s="58" t="s">
        <v>3214</v>
      </c>
      <c r="B1489" s="200">
        <v>1488</v>
      </c>
      <c r="C1489" s="204" t="s">
        <v>16</v>
      </c>
      <c r="D1489" s="58" t="s">
        <v>353</v>
      </c>
      <c r="E1489" s="42" t="s">
        <v>2511</v>
      </c>
      <c r="F1489" s="58" t="s">
        <v>370</v>
      </c>
      <c r="G1489" s="58" t="s">
        <v>3484</v>
      </c>
      <c r="H1489" s="58" t="s">
        <v>3485</v>
      </c>
      <c r="I1489" s="204" t="s">
        <v>22</v>
      </c>
      <c r="J1489" s="237">
        <v>7</v>
      </c>
      <c r="K1489" s="58">
        <f t="shared" si="157"/>
        <v>7</v>
      </c>
      <c r="L1489" s="58">
        <v>105</v>
      </c>
      <c r="M1489" s="58">
        <v>3.1</v>
      </c>
    </row>
    <row r="1490" s="58" customFormat="1" ht="69" spans="1:13">
      <c r="A1490" s="58" t="s">
        <v>3214</v>
      </c>
      <c r="B1490" s="200">
        <v>1489</v>
      </c>
      <c r="C1490" s="204" t="s">
        <v>16</v>
      </c>
      <c r="D1490" s="58" t="s">
        <v>353</v>
      </c>
      <c r="E1490" s="42" t="s">
        <v>2511</v>
      </c>
      <c r="F1490" s="58" t="s">
        <v>375</v>
      </c>
      <c r="G1490" s="58" t="s">
        <v>3486</v>
      </c>
      <c r="H1490" s="58" t="s">
        <v>3487</v>
      </c>
      <c r="I1490" s="204" t="s">
        <v>22</v>
      </c>
      <c r="J1490" s="237">
        <v>7</v>
      </c>
      <c r="K1490" s="58">
        <f t="shared" si="157"/>
        <v>7</v>
      </c>
      <c r="L1490" s="58">
        <v>21</v>
      </c>
      <c r="M1490" s="58">
        <v>3.1</v>
      </c>
    </row>
    <row r="1491" s="58" customFormat="1" ht="27.6" spans="1:13">
      <c r="A1491" s="58" t="s">
        <v>3214</v>
      </c>
      <c r="B1491" s="200">
        <v>1490</v>
      </c>
      <c r="C1491" s="204" t="s">
        <v>16</v>
      </c>
      <c r="D1491" s="58" t="s">
        <v>53</v>
      </c>
      <c r="E1491" s="42" t="s">
        <v>2511</v>
      </c>
      <c r="F1491" s="58" t="s">
        <v>55</v>
      </c>
      <c r="G1491" s="58" t="s">
        <v>3454</v>
      </c>
      <c r="H1491" s="58" t="s">
        <v>3453</v>
      </c>
      <c r="I1491" s="204" t="s">
        <v>22</v>
      </c>
      <c r="J1491" s="237">
        <v>1</v>
      </c>
      <c r="K1491" s="58">
        <f t="shared" si="157"/>
        <v>1</v>
      </c>
      <c r="L1491" s="58">
        <v>1</v>
      </c>
      <c r="M1491" s="58">
        <v>3.1</v>
      </c>
    </row>
    <row r="1492" s="58" customFormat="1" ht="41.4" spans="1:13">
      <c r="A1492" s="58" t="s">
        <v>3214</v>
      </c>
      <c r="B1492" s="200">
        <v>1491</v>
      </c>
      <c r="C1492" s="204" t="s">
        <v>16</v>
      </c>
      <c r="D1492" s="58" t="s">
        <v>53</v>
      </c>
      <c r="E1492" s="42" t="s">
        <v>2511</v>
      </c>
      <c r="F1492" s="58" t="s">
        <v>304</v>
      </c>
      <c r="G1492" s="58" t="s">
        <v>3456</v>
      </c>
      <c r="H1492" s="58" t="s">
        <v>3453</v>
      </c>
      <c r="I1492" s="204" t="s">
        <v>22</v>
      </c>
      <c r="J1492" s="237">
        <v>1</v>
      </c>
      <c r="K1492" s="74">
        <f t="shared" ref="K1492:K1495" si="159">(CEILING(J1492*0.2,1))*1</f>
        <v>1</v>
      </c>
      <c r="L1492" s="58">
        <v>2</v>
      </c>
      <c r="M1492" s="58">
        <v>3.1</v>
      </c>
    </row>
    <row r="1493" s="58" customFormat="1" ht="41.4" spans="1:13">
      <c r="A1493" s="58" t="s">
        <v>3214</v>
      </c>
      <c r="B1493" s="200">
        <v>1492</v>
      </c>
      <c r="C1493" s="204" t="s">
        <v>16</v>
      </c>
      <c r="D1493" s="58" t="s">
        <v>53</v>
      </c>
      <c r="E1493" s="42" t="s">
        <v>2511</v>
      </c>
      <c r="F1493" s="58" t="s">
        <v>249</v>
      </c>
      <c r="G1493" s="58" t="s">
        <v>3494</v>
      </c>
      <c r="H1493" s="58" t="s">
        <v>3453</v>
      </c>
      <c r="I1493" s="204" t="s">
        <v>22</v>
      </c>
      <c r="J1493" s="237">
        <v>1</v>
      </c>
      <c r="K1493" s="74">
        <f t="shared" si="159"/>
        <v>1</v>
      </c>
      <c r="L1493" s="58">
        <v>1</v>
      </c>
      <c r="M1493" s="58">
        <v>3.1</v>
      </c>
    </row>
    <row r="1494" s="58" customFormat="1" ht="27.6" spans="1:13">
      <c r="A1494" s="58" t="s">
        <v>3214</v>
      </c>
      <c r="B1494" s="200">
        <v>1493</v>
      </c>
      <c r="C1494" s="204" t="s">
        <v>16</v>
      </c>
      <c r="D1494" s="58" t="s">
        <v>53</v>
      </c>
      <c r="E1494" s="42" t="s">
        <v>2511</v>
      </c>
      <c r="F1494" s="58" t="s">
        <v>55</v>
      </c>
      <c r="G1494" s="58" t="s">
        <v>3462</v>
      </c>
      <c r="H1494" s="58" t="s">
        <v>3453</v>
      </c>
      <c r="I1494" s="204" t="s">
        <v>22</v>
      </c>
      <c r="J1494" s="237">
        <v>1</v>
      </c>
      <c r="K1494" s="74">
        <f t="shared" si="159"/>
        <v>1</v>
      </c>
      <c r="L1494" s="58">
        <v>6</v>
      </c>
      <c r="M1494" s="58">
        <v>3.1</v>
      </c>
    </row>
    <row r="1495" s="58" customFormat="1" ht="41.4" spans="1:13">
      <c r="A1495" s="58" t="s">
        <v>3214</v>
      </c>
      <c r="B1495" s="200">
        <v>1494</v>
      </c>
      <c r="C1495" s="204" t="s">
        <v>16</v>
      </c>
      <c r="D1495" s="58" t="s">
        <v>53</v>
      </c>
      <c r="E1495" s="42" t="s">
        <v>2511</v>
      </c>
      <c r="F1495" s="58" t="s">
        <v>249</v>
      </c>
      <c r="G1495" s="58" t="s">
        <v>3467</v>
      </c>
      <c r="H1495" s="58" t="s">
        <v>3453</v>
      </c>
      <c r="I1495" s="204" t="s">
        <v>22</v>
      </c>
      <c r="J1495" s="237">
        <v>1</v>
      </c>
      <c r="K1495" s="74">
        <f t="shared" si="159"/>
        <v>1</v>
      </c>
      <c r="L1495" s="58">
        <v>2</v>
      </c>
      <c r="M1495" s="58">
        <v>3.1</v>
      </c>
    </row>
    <row r="1496" s="58" customFormat="1" ht="41.4" spans="1:13">
      <c r="A1496" s="58" t="s">
        <v>3214</v>
      </c>
      <c r="B1496" s="200">
        <v>1495</v>
      </c>
      <c r="C1496" s="204" t="s">
        <v>16</v>
      </c>
      <c r="D1496" s="58" t="s">
        <v>53</v>
      </c>
      <c r="E1496" s="42" t="s">
        <v>2511</v>
      </c>
      <c r="F1496" s="58" t="s">
        <v>304</v>
      </c>
      <c r="G1496" s="58" t="s">
        <v>3473</v>
      </c>
      <c r="H1496" s="58" t="s">
        <v>3453</v>
      </c>
      <c r="I1496" s="204" t="s">
        <v>22</v>
      </c>
      <c r="J1496" s="237">
        <v>2</v>
      </c>
      <c r="K1496" s="58">
        <f>J1496</f>
        <v>2</v>
      </c>
      <c r="L1496" s="58">
        <v>2</v>
      </c>
      <c r="M1496" s="58">
        <v>3.1</v>
      </c>
    </row>
    <row r="1497" s="58" customFormat="1" ht="41.4" spans="1:13">
      <c r="A1497" s="58" t="s">
        <v>3214</v>
      </c>
      <c r="B1497" s="200">
        <v>1496</v>
      </c>
      <c r="C1497" s="204" t="s">
        <v>16</v>
      </c>
      <c r="D1497" s="58" t="s">
        <v>53</v>
      </c>
      <c r="E1497" s="42" t="s">
        <v>2511</v>
      </c>
      <c r="F1497" s="58" t="s">
        <v>304</v>
      </c>
      <c r="G1497" s="58" t="s">
        <v>3475</v>
      </c>
      <c r="H1497" s="58" t="s">
        <v>3453</v>
      </c>
      <c r="I1497" s="204" t="s">
        <v>22</v>
      </c>
      <c r="J1497" s="237">
        <v>2</v>
      </c>
      <c r="K1497" s="74">
        <f>(CEILING(J1497*0.2,1))*1</f>
        <v>1</v>
      </c>
      <c r="L1497" s="58">
        <v>12</v>
      </c>
      <c r="M1497" s="58">
        <v>3.1</v>
      </c>
    </row>
    <row r="1498" s="58" customFormat="1" ht="27.6" spans="1:13">
      <c r="A1498" s="58" t="s">
        <v>3214</v>
      </c>
      <c r="B1498" s="200">
        <v>1497</v>
      </c>
      <c r="C1498" s="204" t="s">
        <v>16</v>
      </c>
      <c r="D1498" s="58" t="s">
        <v>322</v>
      </c>
      <c r="E1498" s="42" t="s">
        <v>2511</v>
      </c>
      <c r="F1498" s="58" t="s">
        <v>323</v>
      </c>
      <c r="G1498" s="58" t="s">
        <v>3477</v>
      </c>
      <c r="H1498" s="58" t="s">
        <v>3453</v>
      </c>
      <c r="I1498" s="58" t="s">
        <v>2124</v>
      </c>
      <c r="J1498" s="58">
        <v>5.9</v>
      </c>
      <c r="K1498" s="58">
        <f>J1498</f>
        <v>5.9</v>
      </c>
      <c r="L1498" s="58">
        <v>23</v>
      </c>
      <c r="M1498" s="58">
        <v>3.1</v>
      </c>
    </row>
    <row r="1499" s="58" customFormat="1" ht="27.6" spans="1:13">
      <c r="A1499" s="58" t="s">
        <v>3214</v>
      </c>
      <c r="B1499" s="200">
        <v>1498</v>
      </c>
      <c r="C1499" s="204" t="s">
        <v>16</v>
      </c>
      <c r="D1499" s="58" t="s">
        <v>322</v>
      </c>
      <c r="E1499" s="42" t="s">
        <v>2511</v>
      </c>
      <c r="F1499" s="58" t="s">
        <v>323</v>
      </c>
      <c r="G1499" s="58" t="s">
        <v>3479</v>
      </c>
      <c r="H1499" s="58" t="s">
        <v>3453</v>
      </c>
      <c r="I1499" s="58" t="s">
        <v>2124</v>
      </c>
      <c r="J1499" s="58">
        <v>2.1</v>
      </c>
      <c r="K1499" s="58">
        <f>(CEILING(J1499*0.1,1))*1</f>
        <v>1</v>
      </c>
      <c r="L1499" s="58">
        <v>19</v>
      </c>
      <c r="M1499" s="58">
        <v>3.1</v>
      </c>
    </row>
    <row r="1500" s="58" customFormat="1" ht="27.6" spans="1:13">
      <c r="A1500" s="58" t="s">
        <v>3214</v>
      </c>
      <c r="B1500" s="200">
        <v>1499</v>
      </c>
      <c r="C1500" s="204" t="s">
        <v>16</v>
      </c>
      <c r="D1500" s="58" t="s">
        <v>322</v>
      </c>
      <c r="E1500" s="42" t="s">
        <v>2511</v>
      </c>
      <c r="F1500" s="58" t="s">
        <v>323</v>
      </c>
      <c r="G1500" s="58" t="s">
        <v>3480</v>
      </c>
      <c r="H1500" s="58" t="s">
        <v>3453</v>
      </c>
      <c r="I1500" s="58" t="s">
        <v>2124</v>
      </c>
      <c r="J1500" s="58">
        <v>3</v>
      </c>
      <c r="K1500" s="58">
        <f>(CEILING(J1500*0.1,1))*1</f>
        <v>1</v>
      </c>
      <c r="L1500" s="58">
        <v>45</v>
      </c>
      <c r="M1500" s="58">
        <v>3.1</v>
      </c>
    </row>
    <row r="1501" s="58" customFormat="1" ht="27.6" spans="1:13">
      <c r="A1501" s="58" t="s">
        <v>3214</v>
      </c>
      <c r="B1501" s="200">
        <v>1500</v>
      </c>
      <c r="C1501" s="204" t="s">
        <v>16</v>
      </c>
      <c r="D1501" s="204" t="s">
        <v>89</v>
      </c>
      <c r="E1501" s="42" t="s">
        <v>2511</v>
      </c>
      <c r="F1501" s="58" t="s">
        <v>90</v>
      </c>
      <c r="G1501" s="58" t="s">
        <v>3488</v>
      </c>
      <c r="H1501" s="58" t="s">
        <v>3489</v>
      </c>
      <c r="I1501" s="42" t="s">
        <v>22</v>
      </c>
      <c r="J1501" s="237">
        <v>1</v>
      </c>
      <c r="K1501" s="217">
        <v>0</v>
      </c>
      <c r="L1501" s="58">
        <v>6</v>
      </c>
      <c r="M1501" s="58">
        <v>3.1</v>
      </c>
    </row>
    <row r="1502" s="58" customFormat="1" ht="27.6" spans="1:13">
      <c r="A1502" s="58" t="s">
        <v>3214</v>
      </c>
      <c r="B1502" s="200">
        <v>1501</v>
      </c>
      <c r="C1502" s="204" t="s">
        <v>16</v>
      </c>
      <c r="D1502" s="204" t="s">
        <v>89</v>
      </c>
      <c r="E1502" s="42" t="s">
        <v>2511</v>
      </c>
      <c r="F1502" s="58" t="s">
        <v>114</v>
      </c>
      <c r="G1502" s="58" t="s">
        <v>3490</v>
      </c>
      <c r="H1502" s="58" t="s">
        <v>3453</v>
      </c>
      <c r="I1502" s="42" t="s">
        <v>22</v>
      </c>
      <c r="J1502" s="237">
        <v>1</v>
      </c>
      <c r="K1502" s="217">
        <v>0</v>
      </c>
      <c r="L1502" s="58">
        <v>4</v>
      </c>
      <c r="M1502" s="58">
        <v>3.1</v>
      </c>
    </row>
    <row r="1503" s="58" customFormat="1" ht="27.6" spans="1:13">
      <c r="A1503" s="58" t="s">
        <v>3214</v>
      </c>
      <c r="B1503" s="200">
        <v>1502</v>
      </c>
      <c r="C1503" s="204" t="s">
        <v>16</v>
      </c>
      <c r="D1503" s="58" t="s">
        <v>53</v>
      </c>
      <c r="E1503" s="42" t="s">
        <v>2511</v>
      </c>
      <c r="F1503" s="58" t="s">
        <v>55</v>
      </c>
      <c r="G1503" s="58" t="s">
        <v>3455</v>
      </c>
      <c r="H1503" s="58" t="s">
        <v>3453</v>
      </c>
      <c r="I1503" s="204" t="s">
        <v>22</v>
      </c>
      <c r="J1503" s="237">
        <v>2</v>
      </c>
      <c r="K1503" s="74">
        <f t="shared" ref="K1503:K1506" si="160">(CEILING(J1503*0.2,1))*1</f>
        <v>1</v>
      </c>
      <c r="L1503" s="58">
        <v>3</v>
      </c>
      <c r="M1503" s="58">
        <v>3.1</v>
      </c>
    </row>
    <row r="1504" s="58" customFormat="1" ht="27.6" spans="1:13">
      <c r="A1504" s="58" t="s">
        <v>3214</v>
      </c>
      <c r="B1504" s="200">
        <v>1503</v>
      </c>
      <c r="C1504" s="204" t="s">
        <v>16</v>
      </c>
      <c r="D1504" s="58" t="s">
        <v>53</v>
      </c>
      <c r="E1504" s="42" t="s">
        <v>2511</v>
      </c>
      <c r="F1504" s="58" t="s">
        <v>304</v>
      </c>
      <c r="G1504" s="58" t="s">
        <v>3495</v>
      </c>
      <c r="H1504" s="58" t="s">
        <v>3453</v>
      </c>
      <c r="I1504" s="204" t="s">
        <v>22</v>
      </c>
      <c r="J1504" s="237">
        <v>1</v>
      </c>
      <c r="K1504" s="74">
        <f t="shared" si="160"/>
        <v>1</v>
      </c>
      <c r="L1504" s="58">
        <v>2</v>
      </c>
      <c r="M1504" s="58">
        <v>3.1</v>
      </c>
    </row>
    <row r="1505" s="58" customFormat="1" ht="41.4" spans="1:13">
      <c r="A1505" s="58" t="s">
        <v>3214</v>
      </c>
      <c r="B1505" s="200">
        <v>1504</v>
      </c>
      <c r="C1505" s="204" t="s">
        <v>16</v>
      </c>
      <c r="D1505" s="58" t="s">
        <v>53</v>
      </c>
      <c r="E1505" s="42" t="s">
        <v>2511</v>
      </c>
      <c r="F1505" s="58" t="s">
        <v>304</v>
      </c>
      <c r="G1505" s="58" t="s">
        <v>3496</v>
      </c>
      <c r="H1505" s="58" t="s">
        <v>3453</v>
      </c>
      <c r="I1505" s="204" t="s">
        <v>22</v>
      </c>
      <c r="J1505" s="237">
        <v>2</v>
      </c>
      <c r="K1505" s="74">
        <f t="shared" si="160"/>
        <v>1</v>
      </c>
      <c r="L1505" s="58">
        <v>3</v>
      </c>
      <c r="M1505" s="58">
        <v>3.1</v>
      </c>
    </row>
    <row r="1506" s="58" customFormat="1" ht="41.4" spans="1:13">
      <c r="A1506" s="58" t="s">
        <v>3214</v>
      </c>
      <c r="B1506" s="200">
        <v>1505</v>
      </c>
      <c r="C1506" s="204" t="s">
        <v>16</v>
      </c>
      <c r="D1506" s="58" t="s">
        <v>53</v>
      </c>
      <c r="E1506" s="42" t="s">
        <v>2511</v>
      </c>
      <c r="F1506" s="58" t="s">
        <v>249</v>
      </c>
      <c r="G1506" s="58" t="s">
        <v>3458</v>
      </c>
      <c r="H1506" s="58" t="s">
        <v>3453</v>
      </c>
      <c r="I1506" s="204" t="s">
        <v>22</v>
      </c>
      <c r="J1506" s="237">
        <v>1</v>
      </c>
      <c r="K1506" s="74">
        <f t="shared" si="160"/>
        <v>1</v>
      </c>
      <c r="L1506" s="58">
        <v>0.44</v>
      </c>
      <c r="M1506" s="58">
        <v>3.1</v>
      </c>
    </row>
    <row r="1507" s="58" customFormat="1" ht="27.6" spans="1:13">
      <c r="A1507" s="58" t="s">
        <v>3214</v>
      </c>
      <c r="B1507" s="200">
        <v>1506</v>
      </c>
      <c r="C1507" s="204" t="s">
        <v>16</v>
      </c>
      <c r="D1507" s="58" t="s">
        <v>53</v>
      </c>
      <c r="E1507" s="42" t="s">
        <v>2511</v>
      </c>
      <c r="F1507" s="58" t="s">
        <v>55</v>
      </c>
      <c r="G1507" s="58" t="s">
        <v>3463</v>
      </c>
      <c r="H1507" s="58" t="s">
        <v>3453</v>
      </c>
      <c r="I1507" s="204" t="s">
        <v>22</v>
      </c>
      <c r="J1507" s="237">
        <v>8</v>
      </c>
      <c r="K1507" s="58">
        <f t="shared" ref="K1507:K1511" si="161">J1507</f>
        <v>8</v>
      </c>
      <c r="L1507" s="58">
        <v>2</v>
      </c>
      <c r="M1507" s="58">
        <v>3.1</v>
      </c>
    </row>
    <row r="1508" s="58" customFormat="1" ht="41.4" spans="1:13">
      <c r="A1508" s="58" t="s">
        <v>3214</v>
      </c>
      <c r="B1508" s="200">
        <v>1507</v>
      </c>
      <c r="C1508" s="204" t="s">
        <v>16</v>
      </c>
      <c r="D1508" s="58" t="s">
        <v>53</v>
      </c>
      <c r="E1508" s="42" t="s">
        <v>2511</v>
      </c>
      <c r="F1508" s="58" t="s">
        <v>304</v>
      </c>
      <c r="G1508" s="58" t="s">
        <v>3473</v>
      </c>
      <c r="H1508" s="58" t="s">
        <v>3453</v>
      </c>
      <c r="I1508" s="204" t="s">
        <v>22</v>
      </c>
      <c r="J1508" s="237">
        <v>2</v>
      </c>
      <c r="K1508" s="58">
        <f t="shared" si="161"/>
        <v>2</v>
      </c>
      <c r="L1508" s="58">
        <v>2</v>
      </c>
      <c r="M1508" s="58">
        <v>3.1</v>
      </c>
    </row>
    <row r="1509" s="58" customFormat="1" ht="41.4" spans="1:13">
      <c r="A1509" s="58" t="s">
        <v>3214</v>
      </c>
      <c r="B1509" s="200">
        <v>1508</v>
      </c>
      <c r="C1509" s="204" t="s">
        <v>16</v>
      </c>
      <c r="D1509" s="58" t="s">
        <v>53</v>
      </c>
      <c r="E1509" s="42" t="s">
        <v>2511</v>
      </c>
      <c r="F1509" s="58" t="s">
        <v>304</v>
      </c>
      <c r="G1509" s="58" t="s">
        <v>3474</v>
      </c>
      <c r="H1509" s="58" t="s">
        <v>3453</v>
      </c>
      <c r="I1509" s="204" t="s">
        <v>22</v>
      </c>
      <c r="J1509" s="237">
        <v>8</v>
      </c>
      <c r="K1509" s="74">
        <f>(CEILING(J1509*0.2,1))*1</f>
        <v>2</v>
      </c>
      <c r="L1509" s="58">
        <v>12</v>
      </c>
      <c r="M1509" s="58">
        <v>3.1</v>
      </c>
    </row>
    <row r="1510" s="58" customFormat="1" ht="41.4" spans="1:13">
      <c r="A1510" s="58" t="s">
        <v>3214</v>
      </c>
      <c r="B1510" s="200">
        <v>1509</v>
      </c>
      <c r="C1510" s="204" t="s">
        <v>16</v>
      </c>
      <c r="D1510" s="58" t="s">
        <v>171</v>
      </c>
      <c r="E1510" s="42" t="s">
        <v>2511</v>
      </c>
      <c r="F1510" s="58" t="s">
        <v>172</v>
      </c>
      <c r="G1510" s="58" t="s">
        <v>2842</v>
      </c>
      <c r="H1510" s="58" t="s">
        <v>2299</v>
      </c>
      <c r="I1510" s="204" t="s">
        <v>22</v>
      </c>
      <c r="J1510" s="237">
        <v>1</v>
      </c>
      <c r="K1510" s="217">
        <v>0</v>
      </c>
      <c r="L1510" s="58">
        <v>0.03</v>
      </c>
      <c r="M1510" s="58">
        <v>3.1</v>
      </c>
    </row>
    <row r="1511" s="58" customFormat="1" ht="27.6" spans="1:13">
      <c r="A1511" s="58" t="s">
        <v>3214</v>
      </c>
      <c r="B1511" s="200">
        <v>1510</v>
      </c>
      <c r="C1511" s="204" t="s">
        <v>16</v>
      </c>
      <c r="D1511" s="58" t="s">
        <v>322</v>
      </c>
      <c r="E1511" s="42" t="s">
        <v>2511</v>
      </c>
      <c r="F1511" s="58" t="s">
        <v>323</v>
      </c>
      <c r="G1511" s="58" t="s">
        <v>3477</v>
      </c>
      <c r="H1511" s="58" t="s">
        <v>3453</v>
      </c>
      <c r="I1511" s="58" t="s">
        <v>2124</v>
      </c>
      <c r="J1511" s="58">
        <v>5.4</v>
      </c>
      <c r="K1511" s="58">
        <f t="shared" si="161"/>
        <v>5.4</v>
      </c>
      <c r="L1511" s="58">
        <v>20</v>
      </c>
      <c r="M1511" s="58">
        <v>3.1</v>
      </c>
    </row>
    <row r="1512" s="58" customFormat="1" ht="27.6" spans="1:13">
      <c r="A1512" s="58" t="s">
        <v>3214</v>
      </c>
      <c r="B1512" s="200">
        <v>1511</v>
      </c>
      <c r="C1512" s="204" t="s">
        <v>16</v>
      </c>
      <c r="D1512" s="58" t="s">
        <v>322</v>
      </c>
      <c r="E1512" s="42" t="s">
        <v>2511</v>
      </c>
      <c r="F1512" s="58" t="s">
        <v>323</v>
      </c>
      <c r="G1512" s="58" t="s">
        <v>3478</v>
      </c>
      <c r="H1512" s="58" t="s">
        <v>3453</v>
      </c>
      <c r="I1512" s="58" t="s">
        <v>2124</v>
      </c>
      <c r="J1512" s="58">
        <v>21.4</v>
      </c>
      <c r="K1512" s="58">
        <f>(CEILING(J1512*0.1,1))*1</f>
        <v>3</v>
      </c>
      <c r="L1512" s="58">
        <v>129</v>
      </c>
      <c r="M1512" s="58">
        <v>3.1</v>
      </c>
    </row>
    <row r="1513" s="58" customFormat="1" ht="27.6" spans="1:13">
      <c r="A1513" s="58" t="s">
        <v>3214</v>
      </c>
      <c r="B1513" s="200">
        <v>1512</v>
      </c>
      <c r="C1513" s="204" t="s">
        <v>16</v>
      </c>
      <c r="D1513" s="58" t="s">
        <v>322</v>
      </c>
      <c r="E1513" s="42" t="s">
        <v>2511</v>
      </c>
      <c r="F1513" s="58" t="s">
        <v>323</v>
      </c>
      <c r="G1513" s="58" t="s">
        <v>3483</v>
      </c>
      <c r="H1513" s="58" t="s">
        <v>3453</v>
      </c>
      <c r="I1513" s="58" t="s">
        <v>2124</v>
      </c>
      <c r="J1513" s="58">
        <v>1.8</v>
      </c>
      <c r="K1513" s="58">
        <f t="shared" ref="K1513:K1518" si="162">J1513</f>
        <v>1.8</v>
      </c>
      <c r="L1513" s="58">
        <v>5</v>
      </c>
      <c r="M1513" s="58">
        <v>3.1</v>
      </c>
    </row>
    <row r="1514" s="58" customFormat="1" ht="27.6" spans="1:13">
      <c r="A1514" s="58" t="s">
        <v>3214</v>
      </c>
      <c r="B1514" s="200">
        <v>1513</v>
      </c>
      <c r="C1514" s="204" t="s">
        <v>16</v>
      </c>
      <c r="D1514" s="58" t="s">
        <v>53</v>
      </c>
      <c r="E1514" s="42" t="s">
        <v>2511</v>
      </c>
      <c r="F1514" s="58" t="s">
        <v>55</v>
      </c>
      <c r="G1514" s="58" t="s">
        <v>3464</v>
      </c>
      <c r="H1514" s="58" t="s">
        <v>3453</v>
      </c>
      <c r="I1514" s="204" t="s">
        <v>22</v>
      </c>
      <c r="J1514" s="237">
        <v>4</v>
      </c>
      <c r="K1514" s="74">
        <f>(CEILING(J1514*0.2,1))*1</f>
        <v>1</v>
      </c>
      <c r="L1514" s="58">
        <v>52</v>
      </c>
      <c r="M1514" s="58">
        <v>3.1</v>
      </c>
    </row>
    <row r="1515" s="58" customFormat="1" ht="27.6" spans="1:13">
      <c r="A1515" s="58" t="s">
        <v>3214</v>
      </c>
      <c r="B1515" s="200">
        <v>1514</v>
      </c>
      <c r="C1515" s="204" t="s">
        <v>16</v>
      </c>
      <c r="D1515" s="58" t="s">
        <v>322</v>
      </c>
      <c r="E1515" s="42" t="s">
        <v>2511</v>
      </c>
      <c r="F1515" s="58" t="s">
        <v>323</v>
      </c>
      <c r="G1515" s="58" t="s">
        <v>3481</v>
      </c>
      <c r="H1515" s="58" t="s">
        <v>3453</v>
      </c>
      <c r="I1515" s="58" t="s">
        <v>2124</v>
      </c>
      <c r="J1515" s="58">
        <v>14.6</v>
      </c>
      <c r="K1515" s="58">
        <f>(CEILING(J1515*0.1,1))*1</f>
        <v>2</v>
      </c>
      <c r="L1515" s="58">
        <v>393</v>
      </c>
      <c r="M1515" s="58">
        <v>3.1</v>
      </c>
    </row>
    <row r="1516" s="58" customFormat="1" ht="27.6" spans="1:13">
      <c r="A1516" s="58" t="s">
        <v>3214</v>
      </c>
      <c r="B1516" s="200">
        <v>1515</v>
      </c>
      <c r="C1516" s="204" t="s">
        <v>16</v>
      </c>
      <c r="D1516" s="204" t="s">
        <v>89</v>
      </c>
      <c r="E1516" s="42" t="s">
        <v>2511</v>
      </c>
      <c r="F1516" s="58" t="s">
        <v>114</v>
      </c>
      <c r="G1516" s="58" t="s">
        <v>3452</v>
      </c>
      <c r="H1516" s="58" t="s">
        <v>3453</v>
      </c>
      <c r="I1516" s="42" t="s">
        <v>22</v>
      </c>
      <c r="J1516" s="237">
        <v>1</v>
      </c>
      <c r="K1516" s="217">
        <v>0</v>
      </c>
      <c r="L1516" s="58">
        <v>2</v>
      </c>
      <c r="M1516" s="58">
        <v>3.1</v>
      </c>
    </row>
    <row r="1517" s="58" customFormat="1" ht="27.6" spans="1:13">
      <c r="A1517" s="58" t="s">
        <v>3214</v>
      </c>
      <c r="B1517" s="200">
        <v>1516</v>
      </c>
      <c r="C1517" s="204" t="s">
        <v>16</v>
      </c>
      <c r="D1517" s="58" t="s">
        <v>53</v>
      </c>
      <c r="E1517" s="42" t="s">
        <v>2511</v>
      </c>
      <c r="F1517" s="58" t="s">
        <v>55</v>
      </c>
      <c r="G1517" s="58" t="s">
        <v>3454</v>
      </c>
      <c r="H1517" s="58" t="s">
        <v>3453</v>
      </c>
      <c r="I1517" s="204" t="s">
        <v>22</v>
      </c>
      <c r="J1517" s="237">
        <v>5</v>
      </c>
      <c r="K1517" s="58">
        <f t="shared" si="162"/>
        <v>5</v>
      </c>
      <c r="L1517" s="58">
        <v>3</v>
      </c>
      <c r="M1517" s="58">
        <v>3.1</v>
      </c>
    </row>
    <row r="1518" s="58" customFormat="1" ht="27.6" spans="1:13">
      <c r="A1518" s="58" t="s">
        <v>3214</v>
      </c>
      <c r="B1518" s="200">
        <v>1517</v>
      </c>
      <c r="C1518" s="204" t="s">
        <v>16</v>
      </c>
      <c r="D1518" s="58" t="s">
        <v>322</v>
      </c>
      <c r="E1518" s="42" t="s">
        <v>2511</v>
      </c>
      <c r="F1518" s="58" t="s">
        <v>323</v>
      </c>
      <c r="G1518" s="58" t="s">
        <v>3477</v>
      </c>
      <c r="H1518" s="58" t="s">
        <v>3453</v>
      </c>
      <c r="I1518" s="58" t="s">
        <v>2124</v>
      </c>
      <c r="J1518" s="58">
        <v>19.4</v>
      </c>
      <c r="K1518" s="58">
        <f t="shared" si="162"/>
        <v>19.4</v>
      </c>
      <c r="L1518" s="58">
        <v>74</v>
      </c>
      <c r="M1518" s="58">
        <v>3.1</v>
      </c>
    </row>
    <row r="1519" s="58" customFormat="1" ht="55.2" spans="1:13">
      <c r="A1519" s="58" t="s">
        <v>3214</v>
      </c>
      <c r="B1519" s="200">
        <v>1518</v>
      </c>
      <c r="C1519" s="204" t="s">
        <v>16</v>
      </c>
      <c r="D1519" s="204" t="s">
        <v>89</v>
      </c>
      <c r="E1519" s="42" t="s">
        <v>2511</v>
      </c>
      <c r="F1519" s="58" t="s">
        <v>114</v>
      </c>
      <c r="G1519" s="58" t="s">
        <v>2840</v>
      </c>
      <c r="H1519" s="58" t="s">
        <v>3414</v>
      </c>
      <c r="I1519" s="42" t="s">
        <v>22</v>
      </c>
      <c r="J1519" s="237">
        <v>1</v>
      </c>
      <c r="K1519" s="217">
        <v>0</v>
      </c>
      <c r="L1519" s="58">
        <v>2</v>
      </c>
      <c r="M1519" s="58">
        <v>3.1</v>
      </c>
    </row>
    <row r="1520" s="58" customFormat="1" ht="41.4" spans="1:13">
      <c r="A1520" s="58" t="s">
        <v>3214</v>
      </c>
      <c r="B1520" s="200">
        <v>1519</v>
      </c>
      <c r="C1520" s="204" t="s">
        <v>16</v>
      </c>
      <c r="D1520" s="58" t="s">
        <v>53</v>
      </c>
      <c r="E1520" s="42" t="s">
        <v>2511</v>
      </c>
      <c r="F1520" s="58" t="s">
        <v>249</v>
      </c>
      <c r="G1520" s="58" t="s">
        <v>3451</v>
      </c>
      <c r="H1520" s="58" t="s">
        <v>3414</v>
      </c>
      <c r="I1520" s="204" t="s">
        <v>22</v>
      </c>
      <c r="J1520" s="237">
        <v>1</v>
      </c>
      <c r="K1520" s="74">
        <f>(CEILING(J1520*0.2,1))*1</f>
        <v>1</v>
      </c>
      <c r="L1520" s="58">
        <v>0.435</v>
      </c>
      <c r="M1520" s="58">
        <v>3.1</v>
      </c>
    </row>
    <row r="1521" s="58" customFormat="1" ht="41.4" spans="1:13">
      <c r="A1521" s="58" t="s">
        <v>3214</v>
      </c>
      <c r="B1521" s="200">
        <v>1520</v>
      </c>
      <c r="C1521" s="204" t="s">
        <v>16</v>
      </c>
      <c r="D1521" s="58" t="s">
        <v>171</v>
      </c>
      <c r="E1521" s="42" t="s">
        <v>2511</v>
      </c>
      <c r="F1521" s="58" t="s">
        <v>172</v>
      </c>
      <c r="G1521" s="58" t="s">
        <v>2842</v>
      </c>
      <c r="H1521" s="58" t="s">
        <v>2299</v>
      </c>
      <c r="I1521" s="204" t="s">
        <v>22</v>
      </c>
      <c r="J1521" s="237">
        <v>2</v>
      </c>
      <c r="K1521" s="217">
        <v>0</v>
      </c>
      <c r="L1521" s="58">
        <v>0.06</v>
      </c>
      <c r="M1521" s="58">
        <v>3.1</v>
      </c>
    </row>
    <row r="1522" s="58" customFormat="1" ht="41.4" spans="1:13">
      <c r="A1522" s="58" t="s">
        <v>3214</v>
      </c>
      <c r="B1522" s="200">
        <v>1521</v>
      </c>
      <c r="C1522" s="204" t="s">
        <v>16</v>
      </c>
      <c r="D1522" s="58" t="s">
        <v>322</v>
      </c>
      <c r="E1522" s="42" t="s">
        <v>2511</v>
      </c>
      <c r="F1522" s="58" t="s">
        <v>323</v>
      </c>
      <c r="G1522" s="58" t="s">
        <v>2843</v>
      </c>
      <c r="H1522" s="58" t="s">
        <v>2841</v>
      </c>
      <c r="I1522" s="58" t="s">
        <v>2124</v>
      </c>
      <c r="J1522" s="58">
        <v>0.5</v>
      </c>
      <c r="K1522" s="58">
        <f>(CEILING(J1522*0.1,1))*1</f>
        <v>1</v>
      </c>
      <c r="L1522" s="58">
        <v>3</v>
      </c>
      <c r="M1522" s="58">
        <v>3.1</v>
      </c>
    </row>
    <row r="1523" s="58" customFormat="1" ht="41.4" spans="1:13">
      <c r="A1523" s="58" t="s">
        <v>3214</v>
      </c>
      <c r="B1523" s="200">
        <v>1522</v>
      </c>
      <c r="C1523" s="204" t="s">
        <v>16</v>
      </c>
      <c r="D1523" s="58" t="s">
        <v>353</v>
      </c>
      <c r="E1523" s="42" t="s">
        <v>2511</v>
      </c>
      <c r="F1523" s="58" t="s">
        <v>3435</v>
      </c>
      <c r="G1523" s="58" t="s">
        <v>3447</v>
      </c>
      <c r="H1523" s="58" t="s">
        <v>2314</v>
      </c>
      <c r="I1523" s="204" t="s">
        <v>22</v>
      </c>
      <c r="J1523" s="237">
        <v>1</v>
      </c>
      <c r="K1523" s="58">
        <f>(CEILING(J1523*0.2,1))*1</f>
        <v>1</v>
      </c>
      <c r="L1523" s="58">
        <v>35</v>
      </c>
      <c r="M1523" s="58">
        <v>3.1</v>
      </c>
    </row>
    <row r="1524" s="58" customFormat="1" ht="55.2" spans="1:13">
      <c r="A1524" s="58" t="s">
        <v>3214</v>
      </c>
      <c r="B1524" s="200">
        <v>1523</v>
      </c>
      <c r="C1524" s="204" t="s">
        <v>16</v>
      </c>
      <c r="D1524" s="204" t="s">
        <v>89</v>
      </c>
      <c r="E1524" s="42" t="s">
        <v>2511</v>
      </c>
      <c r="F1524" s="58" t="s">
        <v>114</v>
      </c>
      <c r="G1524" s="58" t="s">
        <v>2851</v>
      </c>
      <c r="H1524" s="58" t="s">
        <v>3414</v>
      </c>
      <c r="I1524" s="42" t="s">
        <v>22</v>
      </c>
      <c r="J1524" s="237">
        <v>2</v>
      </c>
      <c r="K1524" s="217">
        <v>0</v>
      </c>
      <c r="L1524" s="58">
        <v>1</v>
      </c>
      <c r="M1524" s="58">
        <v>3.1</v>
      </c>
    </row>
    <row r="1525" s="58" customFormat="1" ht="41.4" spans="1:13">
      <c r="A1525" s="58" t="s">
        <v>3214</v>
      </c>
      <c r="B1525" s="200">
        <v>1524</v>
      </c>
      <c r="C1525" s="204" t="s">
        <v>16</v>
      </c>
      <c r="D1525" s="58" t="s">
        <v>53</v>
      </c>
      <c r="E1525" s="42" t="s">
        <v>2511</v>
      </c>
      <c r="F1525" s="58" t="s">
        <v>55</v>
      </c>
      <c r="G1525" s="58" t="s">
        <v>3497</v>
      </c>
      <c r="H1525" s="58" t="s">
        <v>2841</v>
      </c>
      <c r="I1525" s="204" t="s">
        <v>22</v>
      </c>
      <c r="J1525" s="237">
        <v>3</v>
      </c>
      <c r="K1525" s="58">
        <f>J1525</f>
        <v>3</v>
      </c>
      <c r="L1525" s="58">
        <v>0.225</v>
      </c>
      <c r="M1525" s="58">
        <v>3.1</v>
      </c>
    </row>
    <row r="1526" s="58" customFormat="1" ht="41.4" spans="1:13">
      <c r="A1526" s="58" t="s">
        <v>3214</v>
      </c>
      <c r="B1526" s="200">
        <v>1525</v>
      </c>
      <c r="C1526" s="204" t="s">
        <v>16</v>
      </c>
      <c r="D1526" s="58" t="s">
        <v>171</v>
      </c>
      <c r="E1526" s="42" t="s">
        <v>2511</v>
      </c>
      <c r="F1526" s="58" t="s">
        <v>172</v>
      </c>
      <c r="G1526" s="58" t="s">
        <v>2852</v>
      </c>
      <c r="H1526" s="58" t="s">
        <v>2299</v>
      </c>
      <c r="I1526" s="204" t="s">
        <v>22</v>
      </c>
      <c r="J1526" s="237">
        <v>1</v>
      </c>
      <c r="K1526" s="217">
        <v>0</v>
      </c>
      <c r="L1526" s="58">
        <v>0.01</v>
      </c>
      <c r="M1526" s="58">
        <v>3.1</v>
      </c>
    </row>
    <row r="1527" s="58" customFormat="1" ht="41.4" spans="1:13">
      <c r="A1527" s="58" t="s">
        <v>3214</v>
      </c>
      <c r="B1527" s="200">
        <v>1526</v>
      </c>
      <c r="C1527" s="204" t="s">
        <v>16</v>
      </c>
      <c r="D1527" s="58" t="s">
        <v>322</v>
      </c>
      <c r="E1527" s="42" t="s">
        <v>2511</v>
      </c>
      <c r="F1527" s="58" t="s">
        <v>323</v>
      </c>
      <c r="G1527" s="58" t="s">
        <v>2853</v>
      </c>
      <c r="H1527" s="58" t="s">
        <v>2841</v>
      </c>
      <c r="I1527" s="58" t="s">
        <v>2124</v>
      </c>
      <c r="J1527" s="58">
        <v>17.2</v>
      </c>
      <c r="K1527" s="58">
        <f>J1527</f>
        <v>17.2</v>
      </c>
      <c r="L1527" s="58">
        <v>18</v>
      </c>
      <c r="M1527" s="58">
        <v>3.1</v>
      </c>
    </row>
    <row r="1528" s="58" customFormat="1" ht="55.2" spans="1:13">
      <c r="A1528" s="58" t="s">
        <v>3214</v>
      </c>
      <c r="B1528" s="200">
        <v>1527</v>
      </c>
      <c r="C1528" s="204" t="s">
        <v>16</v>
      </c>
      <c r="D1528" s="204" t="s">
        <v>89</v>
      </c>
      <c r="E1528" s="42" t="s">
        <v>2511</v>
      </c>
      <c r="F1528" s="58" t="s">
        <v>114</v>
      </c>
      <c r="G1528" s="58" t="s">
        <v>2840</v>
      </c>
      <c r="H1528" s="58" t="s">
        <v>3414</v>
      </c>
      <c r="I1528" s="42" t="s">
        <v>22</v>
      </c>
      <c r="J1528" s="237">
        <v>2</v>
      </c>
      <c r="K1528" s="217">
        <v>0</v>
      </c>
      <c r="L1528" s="58">
        <v>5</v>
      </c>
      <c r="M1528" s="58">
        <v>3.1</v>
      </c>
    </row>
    <row r="1529" s="58" customFormat="1" ht="41.4" spans="1:13">
      <c r="A1529" s="58" t="s">
        <v>3214</v>
      </c>
      <c r="B1529" s="200">
        <v>1528</v>
      </c>
      <c r="C1529" s="204" t="s">
        <v>16</v>
      </c>
      <c r="D1529" s="58" t="s">
        <v>53</v>
      </c>
      <c r="E1529" s="42" t="s">
        <v>2511</v>
      </c>
      <c r="F1529" s="58" t="s">
        <v>55</v>
      </c>
      <c r="G1529" s="58" t="s">
        <v>3415</v>
      </c>
      <c r="H1529" s="58" t="s">
        <v>2841</v>
      </c>
      <c r="I1529" s="204" t="s">
        <v>22</v>
      </c>
      <c r="J1529" s="237">
        <v>4</v>
      </c>
      <c r="K1529" s="74">
        <f>(CEILING(J1529*0.2,1))*1</f>
        <v>1</v>
      </c>
      <c r="L1529" s="58">
        <v>2</v>
      </c>
      <c r="M1529" s="58">
        <v>3.1</v>
      </c>
    </row>
    <row r="1530" s="58" customFormat="1" ht="41.4" spans="1:13">
      <c r="A1530" s="58" t="s">
        <v>3214</v>
      </c>
      <c r="B1530" s="200">
        <v>1529</v>
      </c>
      <c r="C1530" s="204" t="s">
        <v>16</v>
      </c>
      <c r="D1530" s="58" t="s">
        <v>171</v>
      </c>
      <c r="E1530" s="42" t="s">
        <v>2511</v>
      </c>
      <c r="F1530" s="58" t="s">
        <v>172</v>
      </c>
      <c r="G1530" s="58" t="s">
        <v>2842</v>
      </c>
      <c r="H1530" s="58" t="s">
        <v>2299</v>
      </c>
      <c r="I1530" s="204" t="s">
        <v>22</v>
      </c>
      <c r="J1530" s="237">
        <v>1</v>
      </c>
      <c r="K1530" s="217">
        <v>0</v>
      </c>
      <c r="L1530" s="58">
        <v>0.03</v>
      </c>
      <c r="M1530" s="58">
        <v>3.1</v>
      </c>
    </row>
    <row r="1531" s="58" customFormat="1" ht="41.4" spans="1:13">
      <c r="A1531" s="58" t="s">
        <v>3214</v>
      </c>
      <c r="B1531" s="200">
        <v>1530</v>
      </c>
      <c r="C1531" s="204" t="s">
        <v>16</v>
      </c>
      <c r="D1531" s="58" t="s">
        <v>322</v>
      </c>
      <c r="E1531" s="42" t="s">
        <v>2511</v>
      </c>
      <c r="F1531" s="58" t="s">
        <v>323</v>
      </c>
      <c r="G1531" s="58" t="s">
        <v>2843</v>
      </c>
      <c r="H1531" s="58" t="s">
        <v>2841</v>
      </c>
      <c r="I1531" s="58" t="s">
        <v>2124</v>
      </c>
      <c r="J1531" s="58">
        <v>14.4</v>
      </c>
      <c r="K1531" s="58">
        <f>(CEILING(J1531*0.1,1))*1</f>
        <v>2</v>
      </c>
      <c r="L1531" s="58">
        <v>93</v>
      </c>
      <c r="M1531" s="58">
        <v>3.1</v>
      </c>
    </row>
    <row r="1532" s="58" customFormat="1" ht="55.2" spans="1:13">
      <c r="A1532" s="58" t="s">
        <v>3214</v>
      </c>
      <c r="B1532" s="200">
        <v>1531</v>
      </c>
      <c r="C1532" s="204" t="s">
        <v>16</v>
      </c>
      <c r="D1532" s="204" t="s">
        <v>89</v>
      </c>
      <c r="E1532" s="42" t="s">
        <v>2511</v>
      </c>
      <c r="F1532" s="58" t="s">
        <v>114</v>
      </c>
      <c r="G1532" s="58" t="s">
        <v>2847</v>
      </c>
      <c r="H1532" s="58" t="s">
        <v>3414</v>
      </c>
      <c r="I1532" s="42" t="s">
        <v>22</v>
      </c>
      <c r="J1532" s="237">
        <v>11</v>
      </c>
      <c r="K1532" s="217">
        <v>0</v>
      </c>
      <c r="L1532" s="58">
        <v>14</v>
      </c>
      <c r="M1532" s="58">
        <v>3.1</v>
      </c>
    </row>
    <row r="1533" s="58" customFormat="1" ht="55.2" spans="1:13">
      <c r="A1533" s="58" t="s">
        <v>3214</v>
      </c>
      <c r="B1533" s="200">
        <v>1532</v>
      </c>
      <c r="C1533" s="204" t="s">
        <v>16</v>
      </c>
      <c r="D1533" s="204" t="s">
        <v>89</v>
      </c>
      <c r="E1533" s="42" t="s">
        <v>2511</v>
      </c>
      <c r="F1533" s="58" t="s">
        <v>114</v>
      </c>
      <c r="G1533" s="58" t="s">
        <v>2840</v>
      </c>
      <c r="H1533" s="58" t="s">
        <v>3414</v>
      </c>
      <c r="I1533" s="42" t="s">
        <v>22</v>
      </c>
      <c r="J1533" s="237">
        <v>2</v>
      </c>
      <c r="K1533" s="217">
        <v>0</v>
      </c>
      <c r="L1533" s="58">
        <v>5</v>
      </c>
      <c r="M1533" s="58">
        <v>3.1</v>
      </c>
    </row>
    <row r="1534" s="58" customFormat="1" ht="55.2" spans="1:13">
      <c r="A1534" s="58" t="s">
        <v>3214</v>
      </c>
      <c r="B1534" s="200">
        <v>1533</v>
      </c>
      <c r="C1534" s="204" t="s">
        <v>16</v>
      </c>
      <c r="D1534" s="204" t="s">
        <v>89</v>
      </c>
      <c r="E1534" s="42" t="s">
        <v>2511</v>
      </c>
      <c r="F1534" s="58" t="s">
        <v>90</v>
      </c>
      <c r="G1534" s="58" t="s">
        <v>2859</v>
      </c>
      <c r="H1534" s="58" t="s">
        <v>2849</v>
      </c>
      <c r="I1534" s="42" t="s">
        <v>22</v>
      </c>
      <c r="J1534" s="237">
        <v>1</v>
      </c>
      <c r="K1534" s="217">
        <v>0</v>
      </c>
      <c r="L1534" s="58">
        <v>3</v>
      </c>
      <c r="M1534" s="58">
        <v>3.1</v>
      </c>
    </row>
    <row r="1535" s="58" customFormat="1" ht="41.4" spans="1:13">
      <c r="A1535" s="58" t="s">
        <v>3214</v>
      </c>
      <c r="B1535" s="200">
        <v>1534</v>
      </c>
      <c r="C1535" s="204" t="s">
        <v>16</v>
      </c>
      <c r="D1535" s="58" t="s">
        <v>53</v>
      </c>
      <c r="E1535" s="42" t="s">
        <v>2511</v>
      </c>
      <c r="F1535" s="58" t="s">
        <v>55</v>
      </c>
      <c r="G1535" s="58" t="s">
        <v>3415</v>
      </c>
      <c r="H1535" s="58" t="s">
        <v>2841</v>
      </c>
      <c r="I1535" s="204" t="s">
        <v>22</v>
      </c>
      <c r="J1535" s="237">
        <v>11</v>
      </c>
      <c r="K1535" s="74">
        <f t="shared" ref="K1535:K1537" si="163">(CEILING(J1535*0.2,1))*1</f>
        <v>3</v>
      </c>
      <c r="L1535" s="58">
        <v>7</v>
      </c>
      <c r="M1535" s="58">
        <v>3.1</v>
      </c>
    </row>
    <row r="1536" s="58" customFormat="1" ht="41.4" spans="1:13">
      <c r="A1536" s="58" t="s">
        <v>3214</v>
      </c>
      <c r="B1536" s="200">
        <v>1535</v>
      </c>
      <c r="C1536" s="204" t="s">
        <v>16</v>
      </c>
      <c r="D1536" s="58" t="s">
        <v>53</v>
      </c>
      <c r="E1536" s="42" t="s">
        <v>2511</v>
      </c>
      <c r="F1536" s="58" t="s">
        <v>304</v>
      </c>
      <c r="G1536" s="58" t="s">
        <v>3498</v>
      </c>
      <c r="H1536" s="58" t="s">
        <v>3414</v>
      </c>
      <c r="I1536" s="204" t="s">
        <v>22</v>
      </c>
      <c r="J1536" s="237">
        <v>1</v>
      </c>
      <c r="K1536" s="74">
        <f t="shared" si="163"/>
        <v>1</v>
      </c>
      <c r="L1536" s="58">
        <v>1</v>
      </c>
      <c r="M1536" s="58">
        <v>3.1</v>
      </c>
    </row>
    <row r="1537" s="58" customFormat="1" ht="41.4" spans="1:13">
      <c r="A1537" s="58" t="s">
        <v>3214</v>
      </c>
      <c r="B1537" s="200">
        <v>1536</v>
      </c>
      <c r="C1537" s="204" t="s">
        <v>16</v>
      </c>
      <c r="D1537" s="58" t="s">
        <v>53</v>
      </c>
      <c r="E1537" s="42" t="s">
        <v>2511</v>
      </c>
      <c r="F1537" s="58" t="s">
        <v>304</v>
      </c>
      <c r="G1537" s="58" t="s">
        <v>3499</v>
      </c>
      <c r="H1537" s="58" t="s">
        <v>3414</v>
      </c>
      <c r="I1537" s="204" t="s">
        <v>22</v>
      </c>
      <c r="J1537" s="237">
        <v>11</v>
      </c>
      <c r="K1537" s="74">
        <f t="shared" si="163"/>
        <v>3</v>
      </c>
      <c r="L1537" s="58">
        <v>9</v>
      </c>
      <c r="M1537" s="58">
        <v>3.1</v>
      </c>
    </row>
    <row r="1538" s="58" customFormat="1" ht="41.4" spans="1:13">
      <c r="A1538" s="58" t="s">
        <v>3214</v>
      </c>
      <c r="B1538" s="200">
        <v>1537</v>
      </c>
      <c r="C1538" s="204" t="s">
        <v>16</v>
      </c>
      <c r="D1538" s="58" t="s">
        <v>171</v>
      </c>
      <c r="E1538" s="42" t="s">
        <v>2511</v>
      </c>
      <c r="F1538" s="58" t="s">
        <v>172</v>
      </c>
      <c r="G1538" s="58" t="s">
        <v>2842</v>
      </c>
      <c r="H1538" s="58" t="s">
        <v>2299</v>
      </c>
      <c r="I1538" s="204" t="s">
        <v>22</v>
      </c>
      <c r="J1538" s="237">
        <v>1</v>
      </c>
      <c r="K1538" s="217">
        <v>0</v>
      </c>
      <c r="L1538" s="58">
        <v>0.03</v>
      </c>
      <c r="M1538" s="58">
        <v>3.1</v>
      </c>
    </row>
    <row r="1539" s="58" customFormat="1" ht="41.4" spans="1:13">
      <c r="A1539" s="58" t="s">
        <v>3214</v>
      </c>
      <c r="B1539" s="200">
        <v>1538</v>
      </c>
      <c r="C1539" s="204" t="s">
        <v>16</v>
      </c>
      <c r="D1539" s="58" t="s">
        <v>322</v>
      </c>
      <c r="E1539" s="42" t="s">
        <v>2511</v>
      </c>
      <c r="F1539" s="58" t="s">
        <v>323</v>
      </c>
      <c r="G1539" s="58" t="s">
        <v>2843</v>
      </c>
      <c r="H1539" s="58" t="s">
        <v>2841</v>
      </c>
      <c r="I1539" s="58" t="s">
        <v>2124</v>
      </c>
      <c r="J1539" s="58">
        <v>33.7</v>
      </c>
      <c r="K1539" s="58">
        <f>(CEILING(J1539*0.1,1))*1</f>
        <v>4</v>
      </c>
      <c r="L1539" s="58">
        <v>217</v>
      </c>
      <c r="M1539" s="58">
        <v>3.1</v>
      </c>
    </row>
    <row r="1540" s="58" customFormat="1" ht="55.2" spans="1:13">
      <c r="A1540" s="58" t="s">
        <v>3214</v>
      </c>
      <c r="B1540" s="200">
        <v>1539</v>
      </c>
      <c r="C1540" s="204" t="s">
        <v>16</v>
      </c>
      <c r="D1540" s="204" t="s">
        <v>89</v>
      </c>
      <c r="E1540" s="42" t="s">
        <v>2511</v>
      </c>
      <c r="F1540" s="58" t="s">
        <v>114</v>
      </c>
      <c r="G1540" s="58" t="s">
        <v>2847</v>
      </c>
      <c r="H1540" s="58" t="s">
        <v>3414</v>
      </c>
      <c r="I1540" s="42" t="s">
        <v>22</v>
      </c>
      <c r="J1540" s="237">
        <v>5</v>
      </c>
      <c r="K1540" s="217">
        <v>0</v>
      </c>
      <c r="L1540" s="58">
        <v>6</v>
      </c>
      <c r="M1540" s="58">
        <v>3.1</v>
      </c>
    </row>
    <row r="1541" s="58" customFormat="1" ht="41.4" spans="1:13">
      <c r="A1541" s="58" t="s">
        <v>3214</v>
      </c>
      <c r="B1541" s="200">
        <v>1540</v>
      </c>
      <c r="C1541" s="204" t="s">
        <v>16</v>
      </c>
      <c r="D1541" s="58" t="s">
        <v>53</v>
      </c>
      <c r="E1541" s="42" t="s">
        <v>2511</v>
      </c>
      <c r="F1541" s="58" t="s">
        <v>55</v>
      </c>
      <c r="G1541" s="58" t="s">
        <v>3415</v>
      </c>
      <c r="H1541" s="58" t="s">
        <v>2841</v>
      </c>
      <c r="I1541" s="204" t="s">
        <v>22</v>
      </c>
      <c r="J1541" s="237">
        <v>5</v>
      </c>
      <c r="K1541" s="74">
        <f t="shared" ref="K1541:K1545" si="164">(CEILING(J1541*0.2,1))*1</f>
        <v>1</v>
      </c>
      <c r="L1541" s="58">
        <v>3</v>
      </c>
      <c r="M1541" s="58">
        <v>3.1</v>
      </c>
    </row>
    <row r="1542" s="58" customFormat="1" ht="41.4" spans="1:13">
      <c r="A1542" s="58" t="s">
        <v>3214</v>
      </c>
      <c r="B1542" s="200">
        <v>1541</v>
      </c>
      <c r="C1542" s="204" t="s">
        <v>16</v>
      </c>
      <c r="D1542" s="58" t="s">
        <v>53</v>
      </c>
      <c r="E1542" s="42" t="s">
        <v>2511</v>
      </c>
      <c r="F1542" s="58" t="s">
        <v>304</v>
      </c>
      <c r="G1542" s="58" t="s">
        <v>3499</v>
      </c>
      <c r="H1542" s="58" t="s">
        <v>3414</v>
      </c>
      <c r="I1542" s="204" t="s">
        <v>22</v>
      </c>
      <c r="J1542" s="237">
        <v>7</v>
      </c>
      <c r="K1542" s="74">
        <f t="shared" si="164"/>
        <v>2</v>
      </c>
      <c r="L1542" s="58">
        <v>6</v>
      </c>
      <c r="M1542" s="58">
        <v>3.1</v>
      </c>
    </row>
    <row r="1543" s="58" customFormat="1" ht="41.4" spans="1:13">
      <c r="A1543" s="58" t="s">
        <v>3214</v>
      </c>
      <c r="B1543" s="200">
        <v>1542</v>
      </c>
      <c r="C1543" s="204" t="s">
        <v>16</v>
      </c>
      <c r="D1543" s="58" t="s">
        <v>322</v>
      </c>
      <c r="E1543" s="42" t="s">
        <v>2511</v>
      </c>
      <c r="F1543" s="58" t="s">
        <v>323</v>
      </c>
      <c r="G1543" s="58" t="s">
        <v>2843</v>
      </c>
      <c r="H1543" s="58" t="s">
        <v>2841</v>
      </c>
      <c r="I1543" s="58" t="s">
        <v>2124</v>
      </c>
      <c r="J1543" s="58">
        <v>20.1</v>
      </c>
      <c r="K1543" s="58">
        <f>(CEILING(J1543*0.1,1))*1</f>
        <v>3</v>
      </c>
      <c r="L1543" s="58">
        <v>130</v>
      </c>
      <c r="M1543" s="58">
        <v>3.1</v>
      </c>
    </row>
    <row r="1544" s="58" customFormat="1" ht="55.2" spans="1:13">
      <c r="A1544" s="58" t="s">
        <v>3214</v>
      </c>
      <c r="B1544" s="200">
        <v>1543</v>
      </c>
      <c r="C1544" s="204" t="s">
        <v>16</v>
      </c>
      <c r="D1544" s="204" t="s">
        <v>89</v>
      </c>
      <c r="E1544" s="42" t="s">
        <v>2511</v>
      </c>
      <c r="F1544" s="58" t="s">
        <v>114</v>
      </c>
      <c r="G1544" s="58" t="s">
        <v>2840</v>
      </c>
      <c r="H1544" s="58" t="s">
        <v>3414</v>
      </c>
      <c r="I1544" s="42" t="s">
        <v>22</v>
      </c>
      <c r="J1544" s="237">
        <v>2</v>
      </c>
      <c r="K1544" s="217">
        <v>0</v>
      </c>
      <c r="L1544" s="58">
        <v>5</v>
      </c>
      <c r="M1544" s="58">
        <v>3.1</v>
      </c>
    </row>
    <row r="1545" s="58" customFormat="1" ht="41.4" spans="1:13">
      <c r="A1545" s="58" t="s">
        <v>3214</v>
      </c>
      <c r="B1545" s="200">
        <v>1544</v>
      </c>
      <c r="C1545" s="204" t="s">
        <v>16</v>
      </c>
      <c r="D1545" s="58" t="s">
        <v>53</v>
      </c>
      <c r="E1545" s="42" t="s">
        <v>2511</v>
      </c>
      <c r="F1545" s="58" t="s">
        <v>55</v>
      </c>
      <c r="G1545" s="58" t="s">
        <v>3415</v>
      </c>
      <c r="H1545" s="58" t="s">
        <v>2841</v>
      </c>
      <c r="I1545" s="204" t="s">
        <v>22</v>
      </c>
      <c r="J1545" s="237">
        <v>4</v>
      </c>
      <c r="K1545" s="74">
        <f t="shared" si="164"/>
        <v>1</v>
      </c>
      <c r="L1545" s="58">
        <v>2</v>
      </c>
      <c r="M1545" s="58">
        <v>3.1</v>
      </c>
    </row>
    <row r="1546" s="58" customFormat="1" ht="41.4" spans="1:13">
      <c r="A1546" s="58" t="s">
        <v>3214</v>
      </c>
      <c r="B1546" s="200">
        <v>1545</v>
      </c>
      <c r="C1546" s="204" t="s">
        <v>16</v>
      </c>
      <c r="D1546" s="58" t="s">
        <v>171</v>
      </c>
      <c r="E1546" s="42" t="s">
        <v>2511</v>
      </c>
      <c r="F1546" s="58" t="s">
        <v>172</v>
      </c>
      <c r="G1546" s="58" t="s">
        <v>2842</v>
      </c>
      <c r="H1546" s="58" t="s">
        <v>2299</v>
      </c>
      <c r="I1546" s="204" t="s">
        <v>22</v>
      </c>
      <c r="J1546" s="237">
        <v>1</v>
      </c>
      <c r="K1546" s="217">
        <v>0</v>
      </c>
      <c r="L1546" s="58">
        <v>0.03</v>
      </c>
      <c r="M1546" s="58">
        <v>3.1</v>
      </c>
    </row>
    <row r="1547" s="58" customFormat="1" ht="41.4" spans="1:13">
      <c r="A1547" s="58" t="s">
        <v>3214</v>
      </c>
      <c r="B1547" s="200">
        <v>1546</v>
      </c>
      <c r="C1547" s="204" t="s">
        <v>16</v>
      </c>
      <c r="D1547" s="58" t="s">
        <v>322</v>
      </c>
      <c r="E1547" s="42" t="s">
        <v>2511</v>
      </c>
      <c r="F1547" s="58" t="s">
        <v>323</v>
      </c>
      <c r="G1547" s="58" t="s">
        <v>2843</v>
      </c>
      <c r="H1547" s="58" t="s">
        <v>2841</v>
      </c>
      <c r="I1547" s="58" t="s">
        <v>2124</v>
      </c>
      <c r="J1547" s="58">
        <v>16.6</v>
      </c>
      <c r="K1547" s="58">
        <f>(CEILING(J1547*0.1,1))*1</f>
        <v>2</v>
      </c>
      <c r="L1547" s="58">
        <v>107</v>
      </c>
      <c r="M1547" s="58">
        <v>3.1</v>
      </c>
    </row>
    <row r="1548" s="58" customFormat="1" spans="1:13">
      <c r="A1548" s="58" t="s">
        <v>3214</v>
      </c>
      <c r="B1548" s="200">
        <v>1547</v>
      </c>
      <c r="C1548" s="204" t="s">
        <v>16</v>
      </c>
      <c r="D1548" s="204" t="s">
        <v>89</v>
      </c>
      <c r="E1548" s="42" t="s">
        <v>2511</v>
      </c>
      <c r="F1548" s="58" t="s">
        <v>90</v>
      </c>
      <c r="G1548" s="58" t="s">
        <v>3388</v>
      </c>
      <c r="H1548" s="58" t="s">
        <v>2369</v>
      </c>
      <c r="I1548" s="42" t="s">
        <v>22</v>
      </c>
      <c r="J1548" s="237">
        <v>1</v>
      </c>
      <c r="K1548" s="217">
        <v>0</v>
      </c>
      <c r="L1548" s="58">
        <v>2</v>
      </c>
      <c r="M1548" s="58">
        <v>3.1</v>
      </c>
    </row>
    <row r="1549" s="58" customFormat="1" ht="55.2" spans="1:13">
      <c r="A1549" s="58" t="s">
        <v>3214</v>
      </c>
      <c r="B1549" s="200">
        <v>1548</v>
      </c>
      <c r="C1549" s="204" t="s">
        <v>16</v>
      </c>
      <c r="D1549" s="58" t="s">
        <v>171</v>
      </c>
      <c r="E1549" s="42" t="s">
        <v>2511</v>
      </c>
      <c r="F1549" s="58" t="s">
        <v>172</v>
      </c>
      <c r="G1549" s="58" t="s">
        <v>3296</v>
      </c>
      <c r="H1549" s="58" t="s">
        <v>1809</v>
      </c>
      <c r="I1549" s="204" t="s">
        <v>22</v>
      </c>
      <c r="J1549" s="237">
        <v>2</v>
      </c>
      <c r="K1549" s="217">
        <v>0</v>
      </c>
      <c r="L1549" s="58">
        <v>0.08</v>
      </c>
      <c r="M1549" s="58">
        <v>3.2</v>
      </c>
    </row>
    <row r="1550" s="58" customFormat="1" ht="55.2" spans="1:13">
      <c r="A1550" s="58" t="s">
        <v>3214</v>
      </c>
      <c r="B1550" s="200">
        <v>1549</v>
      </c>
      <c r="C1550" s="204" t="s">
        <v>16</v>
      </c>
      <c r="D1550" s="204" t="s">
        <v>89</v>
      </c>
      <c r="E1550" s="42" t="s">
        <v>2511</v>
      </c>
      <c r="F1550" s="58" t="s">
        <v>114</v>
      </c>
      <c r="G1550" s="58" t="s">
        <v>2847</v>
      </c>
      <c r="H1550" s="58" t="s">
        <v>3414</v>
      </c>
      <c r="I1550" s="42" t="s">
        <v>22</v>
      </c>
      <c r="J1550" s="237">
        <v>2</v>
      </c>
      <c r="K1550" s="217">
        <v>0</v>
      </c>
      <c r="L1550" s="58">
        <v>3</v>
      </c>
      <c r="M1550" s="58">
        <v>3.1</v>
      </c>
    </row>
    <row r="1551" s="58" customFormat="1" ht="55.2" spans="1:13">
      <c r="A1551" s="58" t="s">
        <v>3214</v>
      </c>
      <c r="B1551" s="200">
        <v>1550</v>
      </c>
      <c r="C1551" s="204" t="s">
        <v>16</v>
      </c>
      <c r="D1551" s="204" t="s">
        <v>89</v>
      </c>
      <c r="E1551" s="42" t="s">
        <v>2511</v>
      </c>
      <c r="F1551" s="58" t="s">
        <v>114</v>
      </c>
      <c r="G1551" s="58" t="s">
        <v>2851</v>
      </c>
      <c r="H1551" s="58" t="s">
        <v>3414</v>
      </c>
      <c r="I1551" s="42" t="s">
        <v>22</v>
      </c>
      <c r="J1551" s="237">
        <v>1</v>
      </c>
      <c r="K1551" s="217">
        <v>0</v>
      </c>
      <c r="L1551" s="58">
        <v>1</v>
      </c>
      <c r="M1551" s="58">
        <v>3.1</v>
      </c>
    </row>
    <row r="1552" s="58" customFormat="1" ht="55.2" spans="1:13">
      <c r="A1552" s="58" t="s">
        <v>3214</v>
      </c>
      <c r="B1552" s="200">
        <v>1551</v>
      </c>
      <c r="C1552" s="204" t="s">
        <v>16</v>
      </c>
      <c r="D1552" s="204" t="s">
        <v>89</v>
      </c>
      <c r="E1552" s="42" t="s">
        <v>2511</v>
      </c>
      <c r="F1552" s="58" t="s">
        <v>90</v>
      </c>
      <c r="G1552" s="58" t="s">
        <v>3437</v>
      </c>
      <c r="H1552" s="58" t="s">
        <v>2849</v>
      </c>
      <c r="I1552" s="42" t="s">
        <v>22</v>
      </c>
      <c r="J1552" s="237">
        <v>1</v>
      </c>
      <c r="K1552" s="217">
        <v>0</v>
      </c>
      <c r="L1552" s="58">
        <v>0.45</v>
      </c>
      <c r="M1552" s="58">
        <v>3.1</v>
      </c>
    </row>
    <row r="1553" s="58" customFormat="1" ht="55.2" spans="1:13">
      <c r="A1553" s="58" t="s">
        <v>3214</v>
      </c>
      <c r="B1553" s="200">
        <v>1552</v>
      </c>
      <c r="C1553" s="204" t="s">
        <v>16</v>
      </c>
      <c r="D1553" s="204" t="s">
        <v>89</v>
      </c>
      <c r="E1553" s="42" t="s">
        <v>2511</v>
      </c>
      <c r="F1553" s="58" t="s">
        <v>90</v>
      </c>
      <c r="G1553" s="58" t="s">
        <v>2848</v>
      </c>
      <c r="H1553" s="58" t="s">
        <v>2849</v>
      </c>
      <c r="I1553" s="42" t="s">
        <v>22</v>
      </c>
      <c r="J1553" s="237">
        <v>1</v>
      </c>
      <c r="K1553" s="217">
        <v>0</v>
      </c>
      <c r="L1553" s="58">
        <v>1</v>
      </c>
      <c r="M1553" s="58">
        <v>3.1</v>
      </c>
    </row>
    <row r="1554" s="58" customFormat="1" ht="41.4" spans="1:13">
      <c r="A1554" s="58" t="s">
        <v>3214</v>
      </c>
      <c r="B1554" s="200">
        <v>1553</v>
      </c>
      <c r="C1554" s="204" t="s">
        <v>16</v>
      </c>
      <c r="D1554" s="58" t="s">
        <v>53</v>
      </c>
      <c r="E1554" s="42" t="s">
        <v>2511</v>
      </c>
      <c r="F1554" s="58" t="s">
        <v>304</v>
      </c>
      <c r="G1554" s="58" t="s">
        <v>3500</v>
      </c>
      <c r="H1554" s="58" t="s">
        <v>3414</v>
      </c>
      <c r="I1554" s="204" t="s">
        <v>22</v>
      </c>
      <c r="J1554" s="237">
        <v>2</v>
      </c>
      <c r="K1554" s="58">
        <f t="shared" ref="K1554:K1559" si="165">J1554</f>
        <v>2</v>
      </c>
      <c r="L1554" s="58">
        <v>1</v>
      </c>
      <c r="M1554" s="58">
        <v>3.1</v>
      </c>
    </row>
    <row r="1555" s="58" customFormat="1" ht="41.4" spans="1:13">
      <c r="A1555" s="58" t="s">
        <v>3214</v>
      </c>
      <c r="B1555" s="200">
        <v>1554</v>
      </c>
      <c r="C1555" s="204" t="s">
        <v>16</v>
      </c>
      <c r="D1555" s="58" t="s">
        <v>171</v>
      </c>
      <c r="E1555" s="42" t="s">
        <v>2511</v>
      </c>
      <c r="F1555" s="58" t="s">
        <v>172</v>
      </c>
      <c r="G1555" s="58" t="s">
        <v>2852</v>
      </c>
      <c r="H1555" s="58" t="s">
        <v>2299</v>
      </c>
      <c r="I1555" s="204" t="s">
        <v>22</v>
      </c>
      <c r="J1555" s="237">
        <v>2</v>
      </c>
      <c r="K1555" s="217">
        <v>0</v>
      </c>
      <c r="L1555" s="58">
        <v>0.02</v>
      </c>
      <c r="M1555" s="58">
        <v>3.1</v>
      </c>
    </row>
    <row r="1556" s="58" customFormat="1" ht="41.4" spans="1:13">
      <c r="A1556" s="58" t="s">
        <v>3214</v>
      </c>
      <c r="B1556" s="200">
        <v>1555</v>
      </c>
      <c r="C1556" s="204" t="s">
        <v>16</v>
      </c>
      <c r="D1556" s="58" t="s">
        <v>171</v>
      </c>
      <c r="E1556" s="42" t="s">
        <v>2511</v>
      </c>
      <c r="F1556" s="58" t="s">
        <v>172</v>
      </c>
      <c r="G1556" s="58" t="s">
        <v>2836</v>
      </c>
      <c r="H1556" s="58" t="s">
        <v>2299</v>
      </c>
      <c r="I1556" s="204" t="s">
        <v>22</v>
      </c>
      <c r="J1556" s="237">
        <v>1</v>
      </c>
      <c r="K1556" s="217">
        <v>0</v>
      </c>
      <c r="L1556" s="58">
        <v>0.03</v>
      </c>
      <c r="M1556" s="58">
        <v>3.1</v>
      </c>
    </row>
    <row r="1557" s="58" customFormat="1" ht="41.4" spans="1:13">
      <c r="A1557" s="58" t="s">
        <v>3214</v>
      </c>
      <c r="B1557" s="200">
        <v>1556</v>
      </c>
      <c r="C1557" s="204" t="s">
        <v>16</v>
      </c>
      <c r="D1557" s="58" t="s">
        <v>322</v>
      </c>
      <c r="E1557" s="42" t="s">
        <v>2511</v>
      </c>
      <c r="F1557" s="58" t="s">
        <v>323</v>
      </c>
      <c r="G1557" s="58" t="s">
        <v>2850</v>
      </c>
      <c r="H1557" s="58" t="s">
        <v>2841</v>
      </c>
      <c r="I1557" s="58" t="s">
        <v>2124</v>
      </c>
      <c r="J1557" s="58">
        <v>24.1</v>
      </c>
      <c r="K1557" s="58">
        <f t="shared" si="165"/>
        <v>24.1</v>
      </c>
      <c r="L1557" s="58">
        <v>95</v>
      </c>
      <c r="M1557" s="58">
        <v>3.1</v>
      </c>
    </row>
    <row r="1558" s="58" customFormat="1" ht="41.4" spans="1:13">
      <c r="A1558" s="58" t="s">
        <v>3214</v>
      </c>
      <c r="B1558" s="200">
        <v>1557</v>
      </c>
      <c r="C1558" s="204" t="s">
        <v>16</v>
      </c>
      <c r="D1558" s="58" t="s">
        <v>322</v>
      </c>
      <c r="E1558" s="42" t="s">
        <v>2511</v>
      </c>
      <c r="F1558" s="58" t="s">
        <v>323</v>
      </c>
      <c r="G1558" s="58" t="s">
        <v>2853</v>
      </c>
      <c r="H1558" s="58" t="s">
        <v>2841</v>
      </c>
      <c r="I1558" s="58" t="s">
        <v>2124</v>
      </c>
      <c r="J1558" s="58">
        <v>0.1</v>
      </c>
      <c r="K1558" s="58">
        <f t="shared" si="165"/>
        <v>0.1</v>
      </c>
      <c r="L1558" s="58">
        <v>0.1</v>
      </c>
      <c r="M1558" s="58">
        <v>3.1</v>
      </c>
    </row>
    <row r="1559" s="58" customFormat="1" ht="41.4" spans="1:13">
      <c r="A1559" s="58" t="s">
        <v>3214</v>
      </c>
      <c r="B1559" s="200">
        <v>1558</v>
      </c>
      <c r="C1559" s="204" t="s">
        <v>16</v>
      </c>
      <c r="D1559" s="58" t="s">
        <v>353</v>
      </c>
      <c r="E1559" s="42" t="s">
        <v>2511</v>
      </c>
      <c r="F1559" s="58" t="s">
        <v>370</v>
      </c>
      <c r="G1559" s="58" t="s">
        <v>3376</v>
      </c>
      <c r="H1559" s="58" t="s">
        <v>2314</v>
      </c>
      <c r="I1559" s="204" t="s">
        <v>22</v>
      </c>
      <c r="J1559" s="237">
        <v>1</v>
      </c>
      <c r="K1559" s="58">
        <f t="shared" si="165"/>
        <v>1</v>
      </c>
      <c r="L1559" s="58">
        <v>3</v>
      </c>
      <c r="M1559" s="58">
        <v>3.1</v>
      </c>
    </row>
    <row r="1560" s="58" customFormat="1" ht="55.2" spans="1:13">
      <c r="A1560" s="58" t="s">
        <v>3214</v>
      </c>
      <c r="B1560" s="200">
        <v>1559</v>
      </c>
      <c r="C1560" s="204" t="s">
        <v>16</v>
      </c>
      <c r="D1560" s="204" t="s">
        <v>89</v>
      </c>
      <c r="E1560" s="42" t="s">
        <v>2511</v>
      </c>
      <c r="F1560" s="58" t="s">
        <v>114</v>
      </c>
      <c r="G1560" s="58" t="s">
        <v>2847</v>
      </c>
      <c r="H1560" s="58" t="s">
        <v>3414</v>
      </c>
      <c r="I1560" s="42" t="s">
        <v>22</v>
      </c>
      <c r="J1560" s="237">
        <v>1</v>
      </c>
      <c r="K1560" s="217">
        <v>0</v>
      </c>
      <c r="L1560" s="58">
        <v>1</v>
      </c>
      <c r="M1560" s="58">
        <v>3.1</v>
      </c>
    </row>
    <row r="1561" s="58" customFormat="1" ht="55.2" spans="1:13">
      <c r="A1561" s="58" t="s">
        <v>3214</v>
      </c>
      <c r="B1561" s="200">
        <v>1560</v>
      </c>
      <c r="C1561" s="204" t="s">
        <v>16</v>
      </c>
      <c r="D1561" s="204" t="s">
        <v>89</v>
      </c>
      <c r="E1561" s="42" t="s">
        <v>2511</v>
      </c>
      <c r="F1561" s="58" t="s">
        <v>90</v>
      </c>
      <c r="G1561" s="58" t="s">
        <v>2848</v>
      </c>
      <c r="H1561" s="58" t="s">
        <v>2849</v>
      </c>
      <c r="I1561" s="42" t="s">
        <v>22</v>
      </c>
      <c r="J1561" s="237">
        <v>1</v>
      </c>
      <c r="K1561" s="217">
        <v>0</v>
      </c>
      <c r="L1561" s="58">
        <v>1</v>
      </c>
      <c r="M1561" s="58">
        <v>3.1</v>
      </c>
    </row>
    <row r="1562" s="58" customFormat="1" ht="41.4" spans="1:13">
      <c r="A1562" s="58" t="s">
        <v>3214</v>
      </c>
      <c r="B1562" s="200">
        <v>1561</v>
      </c>
      <c r="C1562" s="204" t="s">
        <v>16</v>
      </c>
      <c r="D1562" s="58" t="s">
        <v>53</v>
      </c>
      <c r="E1562" s="42" t="s">
        <v>2511</v>
      </c>
      <c r="F1562" s="58" t="s">
        <v>55</v>
      </c>
      <c r="G1562" s="58" t="s">
        <v>3501</v>
      </c>
      <c r="H1562" s="58" t="s">
        <v>2841</v>
      </c>
      <c r="I1562" s="204" t="s">
        <v>22</v>
      </c>
      <c r="J1562" s="237">
        <v>12</v>
      </c>
      <c r="K1562" s="58">
        <f t="shared" ref="K1562:K1567" si="166">J1562</f>
        <v>12</v>
      </c>
      <c r="L1562" s="58">
        <v>3</v>
      </c>
      <c r="M1562" s="58">
        <v>3.1</v>
      </c>
    </row>
    <row r="1563" s="58" customFormat="1" ht="41.4" spans="1:13">
      <c r="A1563" s="58" t="s">
        <v>3214</v>
      </c>
      <c r="B1563" s="200">
        <v>1562</v>
      </c>
      <c r="C1563" s="204" t="s">
        <v>16</v>
      </c>
      <c r="D1563" s="58" t="s">
        <v>53</v>
      </c>
      <c r="E1563" s="42" t="s">
        <v>2511</v>
      </c>
      <c r="F1563" s="58" t="s">
        <v>304</v>
      </c>
      <c r="G1563" s="58" t="s">
        <v>3500</v>
      </c>
      <c r="H1563" s="58" t="s">
        <v>3414</v>
      </c>
      <c r="I1563" s="204" t="s">
        <v>22</v>
      </c>
      <c r="J1563" s="237">
        <v>2</v>
      </c>
      <c r="K1563" s="58">
        <f t="shared" si="166"/>
        <v>2</v>
      </c>
      <c r="L1563" s="58">
        <v>1</v>
      </c>
      <c r="M1563" s="58">
        <v>3.1</v>
      </c>
    </row>
    <row r="1564" s="58" customFormat="1" ht="41.4" spans="1:13">
      <c r="A1564" s="58" t="s">
        <v>3214</v>
      </c>
      <c r="B1564" s="200">
        <v>1563</v>
      </c>
      <c r="C1564" s="204" t="s">
        <v>16</v>
      </c>
      <c r="D1564" s="58" t="s">
        <v>171</v>
      </c>
      <c r="E1564" s="42" t="s">
        <v>2511</v>
      </c>
      <c r="F1564" s="58" t="s">
        <v>172</v>
      </c>
      <c r="G1564" s="58" t="s">
        <v>2836</v>
      </c>
      <c r="H1564" s="58" t="s">
        <v>2299</v>
      </c>
      <c r="I1564" s="204" t="s">
        <v>22</v>
      </c>
      <c r="J1564" s="237">
        <v>1</v>
      </c>
      <c r="K1564" s="217">
        <v>0</v>
      </c>
      <c r="L1564" s="58">
        <v>0.03</v>
      </c>
      <c r="M1564" s="58">
        <v>3.1</v>
      </c>
    </row>
    <row r="1565" s="58" customFormat="1" ht="41.4" spans="1:13">
      <c r="A1565" s="58" t="s">
        <v>3214</v>
      </c>
      <c r="B1565" s="200">
        <v>1564</v>
      </c>
      <c r="C1565" s="204" t="s">
        <v>16</v>
      </c>
      <c r="D1565" s="58" t="s">
        <v>322</v>
      </c>
      <c r="E1565" s="42" t="s">
        <v>2511</v>
      </c>
      <c r="F1565" s="58" t="s">
        <v>323</v>
      </c>
      <c r="G1565" s="58" t="s">
        <v>2850</v>
      </c>
      <c r="H1565" s="58" t="s">
        <v>2841</v>
      </c>
      <c r="I1565" s="58" t="s">
        <v>2124</v>
      </c>
      <c r="J1565" s="58">
        <v>17.3</v>
      </c>
      <c r="K1565" s="58">
        <f t="shared" si="166"/>
        <v>17.3</v>
      </c>
      <c r="L1565" s="58">
        <v>68</v>
      </c>
      <c r="M1565" s="58">
        <v>3.1</v>
      </c>
    </row>
    <row r="1566" s="58" customFormat="1" ht="41.4" spans="1:13">
      <c r="A1566" s="58" t="s">
        <v>3214</v>
      </c>
      <c r="B1566" s="200">
        <v>1565</v>
      </c>
      <c r="C1566" s="204" t="s">
        <v>16</v>
      </c>
      <c r="D1566" s="58" t="s">
        <v>53</v>
      </c>
      <c r="E1566" s="42" t="s">
        <v>2511</v>
      </c>
      <c r="F1566" s="58" t="s">
        <v>55</v>
      </c>
      <c r="G1566" s="58" t="s">
        <v>3497</v>
      </c>
      <c r="H1566" s="58" t="s">
        <v>2841</v>
      </c>
      <c r="I1566" s="204" t="s">
        <v>22</v>
      </c>
      <c r="J1566" s="237">
        <v>2</v>
      </c>
      <c r="K1566" s="58">
        <f t="shared" si="166"/>
        <v>2</v>
      </c>
      <c r="L1566" s="58">
        <v>0.15</v>
      </c>
      <c r="M1566" s="58">
        <v>3.1</v>
      </c>
    </row>
    <row r="1567" s="58" customFormat="1" ht="41.4" spans="1:13">
      <c r="A1567" s="58" t="s">
        <v>3214</v>
      </c>
      <c r="B1567" s="200">
        <v>1566</v>
      </c>
      <c r="C1567" s="204" t="s">
        <v>16</v>
      </c>
      <c r="D1567" s="58" t="s">
        <v>322</v>
      </c>
      <c r="E1567" s="42" t="s">
        <v>2511</v>
      </c>
      <c r="F1567" s="58" t="s">
        <v>323</v>
      </c>
      <c r="G1567" s="58" t="s">
        <v>2853</v>
      </c>
      <c r="H1567" s="58" t="s">
        <v>2841</v>
      </c>
      <c r="I1567" s="58" t="s">
        <v>2124</v>
      </c>
      <c r="J1567" s="58">
        <v>4.5</v>
      </c>
      <c r="K1567" s="58">
        <f t="shared" si="166"/>
        <v>4.5</v>
      </c>
      <c r="L1567" s="58">
        <v>5</v>
      </c>
      <c r="M1567" s="58">
        <v>3.1</v>
      </c>
    </row>
    <row r="1568" s="58" customFormat="1" ht="55.2" spans="1:13">
      <c r="A1568" s="58" t="s">
        <v>3214</v>
      </c>
      <c r="B1568" s="200">
        <v>1567</v>
      </c>
      <c r="C1568" s="204" t="s">
        <v>16</v>
      </c>
      <c r="D1568" s="204" t="s">
        <v>89</v>
      </c>
      <c r="E1568" s="42" t="s">
        <v>2511</v>
      </c>
      <c r="F1568" s="58" t="s">
        <v>114</v>
      </c>
      <c r="G1568" s="58" t="s">
        <v>2851</v>
      </c>
      <c r="H1568" s="58" t="s">
        <v>3414</v>
      </c>
      <c r="I1568" s="42" t="s">
        <v>22</v>
      </c>
      <c r="J1568" s="237">
        <v>3</v>
      </c>
      <c r="K1568" s="217">
        <v>0</v>
      </c>
      <c r="L1568" s="58">
        <v>2</v>
      </c>
      <c r="M1568" s="58">
        <v>3.1</v>
      </c>
    </row>
    <row r="1569" s="58" customFormat="1" ht="55.2" spans="1:13">
      <c r="A1569" s="58" t="s">
        <v>3214</v>
      </c>
      <c r="B1569" s="200">
        <v>1568</v>
      </c>
      <c r="C1569" s="204" t="s">
        <v>16</v>
      </c>
      <c r="D1569" s="204" t="s">
        <v>89</v>
      </c>
      <c r="E1569" s="42" t="s">
        <v>2511</v>
      </c>
      <c r="F1569" s="58" t="s">
        <v>90</v>
      </c>
      <c r="G1569" s="58" t="s">
        <v>3437</v>
      </c>
      <c r="H1569" s="58" t="s">
        <v>2849</v>
      </c>
      <c r="I1569" s="42" t="s">
        <v>22</v>
      </c>
      <c r="J1569" s="237">
        <v>1</v>
      </c>
      <c r="K1569" s="217">
        <v>0</v>
      </c>
      <c r="L1569" s="58">
        <v>0.45</v>
      </c>
      <c r="M1569" s="58">
        <v>3.1</v>
      </c>
    </row>
    <row r="1570" s="58" customFormat="1" ht="41.4" spans="1:13">
      <c r="A1570" s="58" t="s">
        <v>3214</v>
      </c>
      <c r="B1570" s="200">
        <v>1569</v>
      </c>
      <c r="C1570" s="204" t="s">
        <v>16</v>
      </c>
      <c r="D1570" s="58" t="s">
        <v>53</v>
      </c>
      <c r="E1570" s="42" t="s">
        <v>2511</v>
      </c>
      <c r="F1570" s="58" t="s">
        <v>55</v>
      </c>
      <c r="G1570" s="58" t="s">
        <v>3497</v>
      </c>
      <c r="H1570" s="58" t="s">
        <v>2841</v>
      </c>
      <c r="I1570" s="204" t="s">
        <v>22</v>
      </c>
      <c r="J1570" s="237">
        <v>2</v>
      </c>
      <c r="K1570" s="58">
        <f t="shared" ref="K1570:K1573" si="167">J1570</f>
        <v>2</v>
      </c>
      <c r="L1570" s="58">
        <v>0.15</v>
      </c>
      <c r="M1570" s="58">
        <v>3.1</v>
      </c>
    </row>
    <row r="1571" s="58" customFormat="1" ht="41.4" spans="1:13">
      <c r="A1571" s="58" t="s">
        <v>3214</v>
      </c>
      <c r="B1571" s="200">
        <v>1570</v>
      </c>
      <c r="C1571" s="204" t="s">
        <v>16</v>
      </c>
      <c r="D1571" s="58" t="s">
        <v>171</v>
      </c>
      <c r="E1571" s="42" t="s">
        <v>2511</v>
      </c>
      <c r="F1571" s="58" t="s">
        <v>172</v>
      </c>
      <c r="G1571" s="58" t="s">
        <v>2852</v>
      </c>
      <c r="H1571" s="58" t="s">
        <v>2299</v>
      </c>
      <c r="I1571" s="204" t="s">
        <v>22</v>
      </c>
      <c r="J1571" s="237">
        <v>3</v>
      </c>
      <c r="K1571" s="217">
        <v>0</v>
      </c>
      <c r="L1571" s="58">
        <v>0.03</v>
      </c>
      <c r="M1571" s="58">
        <v>3.1</v>
      </c>
    </row>
    <row r="1572" s="58" customFormat="1" ht="41.4" spans="1:13">
      <c r="A1572" s="58" t="s">
        <v>3214</v>
      </c>
      <c r="B1572" s="200">
        <v>1571</v>
      </c>
      <c r="C1572" s="204" t="s">
        <v>16</v>
      </c>
      <c r="D1572" s="58" t="s">
        <v>322</v>
      </c>
      <c r="E1572" s="42" t="s">
        <v>2511</v>
      </c>
      <c r="F1572" s="58" t="s">
        <v>323</v>
      </c>
      <c r="G1572" s="58" t="s">
        <v>2853</v>
      </c>
      <c r="H1572" s="58" t="s">
        <v>2841</v>
      </c>
      <c r="I1572" s="58" t="s">
        <v>2124</v>
      </c>
      <c r="J1572" s="58">
        <v>2.1</v>
      </c>
      <c r="K1572" s="58">
        <f t="shared" si="167"/>
        <v>2.1</v>
      </c>
      <c r="L1572" s="58">
        <v>2</v>
      </c>
      <c r="M1572" s="58">
        <v>3.1</v>
      </c>
    </row>
    <row r="1573" s="58" customFormat="1" ht="41.4" spans="1:13">
      <c r="A1573" s="58" t="s">
        <v>3214</v>
      </c>
      <c r="B1573" s="200">
        <v>1572</v>
      </c>
      <c r="C1573" s="204" t="s">
        <v>16</v>
      </c>
      <c r="D1573" s="58" t="s">
        <v>353</v>
      </c>
      <c r="E1573" s="42" t="s">
        <v>2511</v>
      </c>
      <c r="F1573" s="58" t="s">
        <v>370</v>
      </c>
      <c r="G1573" s="58" t="s">
        <v>3376</v>
      </c>
      <c r="H1573" s="58" t="s">
        <v>2314</v>
      </c>
      <c r="I1573" s="204" t="s">
        <v>22</v>
      </c>
      <c r="J1573" s="237">
        <v>1</v>
      </c>
      <c r="K1573" s="58">
        <f t="shared" si="167"/>
        <v>1</v>
      </c>
      <c r="L1573" s="58">
        <v>3</v>
      </c>
      <c r="M1573" s="58">
        <v>3.1</v>
      </c>
    </row>
    <row r="1574" s="58" customFormat="1" ht="55.2" spans="1:13">
      <c r="A1574" s="58" t="s">
        <v>3214</v>
      </c>
      <c r="B1574" s="200">
        <v>1573</v>
      </c>
      <c r="C1574" s="204" t="s">
        <v>16</v>
      </c>
      <c r="D1574" s="204" t="s">
        <v>89</v>
      </c>
      <c r="E1574" s="42" t="s">
        <v>2511</v>
      </c>
      <c r="F1574" s="58" t="s">
        <v>114</v>
      </c>
      <c r="G1574" s="58" t="s">
        <v>2851</v>
      </c>
      <c r="H1574" s="58" t="s">
        <v>3414</v>
      </c>
      <c r="I1574" s="42" t="s">
        <v>22</v>
      </c>
      <c r="J1574" s="237">
        <v>3</v>
      </c>
      <c r="K1574" s="217">
        <v>0</v>
      </c>
      <c r="L1574" s="58">
        <v>2</v>
      </c>
      <c r="M1574" s="58">
        <v>3.1</v>
      </c>
    </row>
    <row r="1575" s="58" customFormat="1" ht="55.2" spans="1:13">
      <c r="A1575" s="58" t="s">
        <v>3214</v>
      </c>
      <c r="B1575" s="200">
        <v>1574</v>
      </c>
      <c r="C1575" s="204" t="s">
        <v>16</v>
      </c>
      <c r="D1575" s="204" t="s">
        <v>89</v>
      </c>
      <c r="E1575" s="42" t="s">
        <v>2511</v>
      </c>
      <c r="F1575" s="58" t="s">
        <v>90</v>
      </c>
      <c r="G1575" s="58" t="s">
        <v>3437</v>
      </c>
      <c r="H1575" s="58" t="s">
        <v>2849</v>
      </c>
      <c r="I1575" s="42" t="s">
        <v>22</v>
      </c>
      <c r="J1575" s="237">
        <v>1</v>
      </c>
      <c r="K1575" s="217">
        <v>0</v>
      </c>
      <c r="L1575" s="58">
        <v>0.45</v>
      </c>
      <c r="M1575" s="58">
        <v>3.1</v>
      </c>
    </row>
    <row r="1576" s="58" customFormat="1" ht="41.4" spans="1:13">
      <c r="A1576" s="58" t="s">
        <v>3214</v>
      </c>
      <c r="B1576" s="200">
        <v>1575</v>
      </c>
      <c r="C1576" s="204" t="s">
        <v>16</v>
      </c>
      <c r="D1576" s="58" t="s">
        <v>171</v>
      </c>
      <c r="E1576" s="42" t="s">
        <v>2511</v>
      </c>
      <c r="F1576" s="58" t="s">
        <v>172</v>
      </c>
      <c r="G1576" s="58" t="s">
        <v>2852</v>
      </c>
      <c r="H1576" s="58" t="s">
        <v>2299</v>
      </c>
      <c r="I1576" s="204" t="s">
        <v>22</v>
      </c>
      <c r="J1576" s="237">
        <v>3</v>
      </c>
      <c r="K1576" s="217">
        <v>0</v>
      </c>
      <c r="L1576" s="58">
        <v>0.03</v>
      </c>
      <c r="M1576" s="58">
        <v>3.1</v>
      </c>
    </row>
    <row r="1577" s="58" customFormat="1" ht="41.4" spans="1:13">
      <c r="A1577" s="58" t="s">
        <v>3214</v>
      </c>
      <c r="B1577" s="200">
        <v>1576</v>
      </c>
      <c r="C1577" s="204" t="s">
        <v>16</v>
      </c>
      <c r="D1577" s="58" t="s">
        <v>322</v>
      </c>
      <c r="E1577" s="42" t="s">
        <v>2511</v>
      </c>
      <c r="F1577" s="58" t="s">
        <v>323</v>
      </c>
      <c r="G1577" s="58" t="s">
        <v>2853</v>
      </c>
      <c r="H1577" s="58" t="s">
        <v>2841</v>
      </c>
      <c r="I1577" s="58" t="s">
        <v>2124</v>
      </c>
      <c r="J1577" s="58">
        <v>0.4</v>
      </c>
      <c r="K1577" s="58">
        <f t="shared" ref="K1577:K1581" si="168">J1577</f>
        <v>0.4</v>
      </c>
      <c r="L1577" s="58">
        <v>0.46</v>
      </c>
      <c r="M1577" s="58">
        <v>3.1</v>
      </c>
    </row>
    <row r="1578" s="58" customFormat="1" ht="41.4" spans="1:13">
      <c r="A1578" s="58" t="s">
        <v>3214</v>
      </c>
      <c r="B1578" s="200">
        <v>1577</v>
      </c>
      <c r="C1578" s="204" t="s">
        <v>16</v>
      </c>
      <c r="D1578" s="58" t="s">
        <v>353</v>
      </c>
      <c r="E1578" s="42" t="s">
        <v>2511</v>
      </c>
      <c r="F1578" s="58" t="s">
        <v>370</v>
      </c>
      <c r="G1578" s="58" t="s">
        <v>3376</v>
      </c>
      <c r="H1578" s="58" t="s">
        <v>2314</v>
      </c>
      <c r="I1578" s="204" t="s">
        <v>22</v>
      </c>
      <c r="J1578" s="237">
        <v>1</v>
      </c>
      <c r="K1578" s="58">
        <f t="shared" si="168"/>
        <v>1</v>
      </c>
      <c r="L1578" s="58">
        <v>3</v>
      </c>
      <c r="M1578" s="58">
        <v>3.1</v>
      </c>
    </row>
    <row r="1579" s="58" customFormat="1" ht="55.2" spans="1:13">
      <c r="A1579" s="58" t="s">
        <v>3214</v>
      </c>
      <c r="B1579" s="200">
        <v>1578</v>
      </c>
      <c r="C1579" s="204" t="s">
        <v>16</v>
      </c>
      <c r="D1579" s="204" t="s">
        <v>89</v>
      </c>
      <c r="E1579" s="42" t="s">
        <v>2511</v>
      </c>
      <c r="F1579" s="58" t="s">
        <v>114</v>
      </c>
      <c r="G1579" s="58" t="s">
        <v>2851</v>
      </c>
      <c r="H1579" s="58" t="s">
        <v>3414</v>
      </c>
      <c r="I1579" s="42" t="s">
        <v>22</v>
      </c>
      <c r="J1579" s="237">
        <v>3</v>
      </c>
      <c r="K1579" s="217">
        <v>0</v>
      </c>
      <c r="L1579" s="58">
        <v>2</v>
      </c>
      <c r="M1579" s="58">
        <v>3.1</v>
      </c>
    </row>
    <row r="1580" s="58" customFormat="1" ht="55.2" spans="1:13">
      <c r="A1580" s="58" t="s">
        <v>3214</v>
      </c>
      <c r="B1580" s="200">
        <v>1579</v>
      </c>
      <c r="C1580" s="204" t="s">
        <v>16</v>
      </c>
      <c r="D1580" s="204" t="s">
        <v>89</v>
      </c>
      <c r="E1580" s="42" t="s">
        <v>2511</v>
      </c>
      <c r="F1580" s="58" t="s">
        <v>90</v>
      </c>
      <c r="G1580" s="58" t="s">
        <v>3437</v>
      </c>
      <c r="H1580" s="58" t="s">
        <v>2849</v>
      </c>
      <c r="I1580" s="42" t="s">
        <v>22</v>
      </c>
      <c r="J1580" s="237">
        <v>1</v>
      </c>
      <c r="K1580" s="217">
        <v>0</v>
      </c>
      <c r="L1580" s="58">
        <v>0.45</v>
      </c>
      <c r="M1580" s="58">
        <v>3.1</v>
      </c>
    </row>
    <row r="1581" s="58" customFormat="1" ht="41.4" spans="1:13">
      <c r="A1581" s="58" t="s">
        <v>3214</v>
      </c>
      <c r="B1581" s="200">
        <v>1580</v>
      </c>
      <c r="C1581" s="204" t="s">
        <v>16</v>
      </c>
      <c r="D1581" s="58" t="s">
        <v>53</v>
      </c>
      <c r="E1581" s="42" t="s">
        <v>2511</v>
      </c>
      <c r="F1581" s="58" t="s">
        <v>55</v>
      </c>
      <c r="G1581" s="58" t="s">
        <v>3497</v>
      </c>
      <c r="H1581" s="58" t="s">
        <v>2841</v>
      </c>
      <c r="I1581" s="204" t="s">
        <v>22</v>
      </c>
      <c r="J1581" s="237">
        <v>2</v>
      </c>
      <c r="K1581" s="58">
        <f t="shared" si="168"/>
        <v>2</v>
      </c>
      <c r="L1581" s="58">
        <v>0.15</v>
      </c>
      <c r="M1581" s="58">
        <v>3.1</v>
      </c>
    </row>
    <row r="1582" s="58" customFormat="1" ht="41.4" spans="1:13">
      <c r="A1582" s="58" t="s">
        <v>3214</v>
      </c>
      <c r="B1582" s="200">
        <v>1581</v>
      </c>
      <c r="C1582" s="204" t="s">
        <v>16</v>
      </c>
      <c r="D1582" s="58" t="s">
        <v>171</v>
      </c>
      <c r="E1582" s="42" t="s">
        <v>2511</v>
      </c>
      <c r="F1582" s="58" t="s">
        <v>172</v>
      </c>
      <c r="G1582" s="58" t="s">
        <v>2852</v>
      </c>
      <c r="H1582" s="58" t="s">
        <v>2299</v>
      </c>
      <c r="I1582" s="204" t="s">
        <v>22</v>
      </c>
      <c r="J1582" s="237">
        <v>3</v>
      </c>
      <c r="K1582" s="217">
        <v>0</v>
      </c>
      <c r="L1582" s="58">
        <v>0.03</v>
      </c>
      <c r="M1582" s="58">
        <v>3.1</v>
      </c>
    </row>
    <row r="1583" s="58" customFormat="1" ht="41.4" spans="1:13">
      <c r="A1583" s="58" t="s">
        <v>3214</v>
      </c>
      <c r="B1583" s="200">
        <v>1582</v>
      </c>
      <c r="C1583" s="204" t="s">
        <v>16</v>
      </c>
      <c r="D1583" s="58" t="s">
        <v>322</v>
      </c>
      <c r="E1583" s="42" t="s">
        <v>2511</v>
      </c>
      <c r="F1583" s="58" t="s">
        <v>323</v>
      </c>
      <c r="G1583" s="58" t="s">
        <v>2853</v>
      </c>
      <c r="H1583" s="58" t="s">
        <v>2841</v>
      </c>
      <c r="I1583" s="58" t="s">
        <v>2124</v>
      </c>
      <c r="J1583" s="58">
        <v>0.5</v>
      </c>
      <c r="K1583" s="58">
        <f>J1583</f>
        <v>0.5</v>
      </c>
      <c r="L1583" s="58">
        <v>0.47</v>
      </c>
      <c r="M1583" s="58">
        <v>3.1</v>
      </c>
    </row>
    <row r="1584" s="58" customFormat="1" ht="41.4" spans="1:13">
      <c r="A1584" s="58" t="s">
        <v>3214</v>
      </c>
      <c r="B1584" s="200">
        <v>1583</v>
      </c>
      <c r="C1584" s="204" t="s">
        <v>16</v>
      </c>
      <c r="D1584" s="58" t="s">
        <v>353</v>
      </c>
      <c r="E1584" s="42" t="s">
        <v>2511</v>
      </c>
      <c r="F1584" s="58" t="s">
        <v>370</v>
      </c>
      <c r="G1584" s="58" t="s">
        <v>3376</v>
      </c>
      <c r="H1584" s="58" t="s">
        <v>2314</v>
      </c>
      <c r="I1584" s="204" t="s">
        <v>22</v>
      </c>
      <c r="J1584" s="237">
        <v>1</v>
      </c>
      <c r="K1584" s="58">
        <f>J1584</f>
        <v>1</v>
      </c>
      <c r="L1584" s="58">
        <v>3</v>
      </c>
      <c r="M1584" s="58">
        <v>3.1</v>
      </c>
    </row>
    <row r="1585" s="58" customFormat="1" ht="55.2" spans="1:13">
      <c r="A1585" s="58" t="s">
        <v>3214</v>
      </c>
      <c r="B1585" s="200">
        <v>1584</v>
      </c>
      <c r="C1585" s="204" t="s">
        <v>16</v>
      </c>
      <c r="D1585" s="204" t="s">
        <v>89</v>
      </c>
      <c r="E1585" s="42" t="s">
        <v>2511</v>
      </c>
      <c r="F1585" s="58" t="s">
        <v>114</v>
      </c>
      <c r="G1585" s="58" t="s">
        <v>2860</v>
      </c>
      <c r="H1585" s="58" t="s">
        <v>2835</v>
      </c>
      <c r="I1585" s="42" t="s">
        <v>22</v>
      </c>
      <c r="J1585" s="237">
        <v>2</v>
      </c>
      <c r="K1585" s="217">
        <v>0</v>
      </c>
      <c r="L1585" s="58">
        <v>5</v>
      </c>
      <c r="M1585" s="58">
        <v>3.1</v>
      </c>
    </row>
    <row r="1586" s="58" customFormat="1" ht="41.4" spans="1:13">
      <c r="A1586" s="58" t="s">
        <v>3214</v>
      </c>
      <c r="B1586" s="200">
        <v>1585</v>
      </c>
      <c r="C1586" s="204" t="s">
        <v>16</v>
      </c>
      <c r="D1586" s="58" t="s">
        <v>53</v>
      </c>
      <c r="E1586" s="42" t="s">
        <v>2511</v>
      </c>
      <c r="F1586" s="58" t="s">
        <v>55</v>
      </c>
      <c r="G1586" s="58" t="s">
        <v>3379</v>
      </c>
      <c r="H1586" s="58" t="s">
        <v>2835</v>
      </c>
      <c r="I1586" s="204" t="s">
        <v>22</v>
      </c>
      <c r="J1586" s="237">
        <v>2</v>
      </c>
      <c r="K1586" s="74">
        <f>(CEILING(J1586*0.2,1))*1</f>
        <v>1</v>
      </c>
      <c r="L1586" s="58">
        <v>1.2</v>
      </c>
      <c r="M1586" s="58">
        <v>3.1</v>
      </c>
    </row>
    <row r="1587" s="58" customFormat="1" ht="41.4" spans="1:13">
      <c r="A1587" s="58" t="s">
        <v>3214</v>
      </c>
      <c r="B1587" s="200">
        <v>1586</v>
      </c>
      <c r="C1587" s="204" t="s">
        <v>16</v>
      </c>
      <c r="D1587" s="58" t="s">
        <v>171</v>
      </c>
      <c r="E1587" s="42" t="s">
        <v>2511</v>
      </c>
      <c r="F1587" s="58" t="s">
        <v>172</v>
      </c>
      <c r="G1587" s="58" t="s">
        <v>2842</v>
      </c>
      <c r="H1587" s="58" t="s">
        <v>2299</v>
      </c>
      <c r="I1587" s="204" t="s">
        <v>22</v>
      </c>
      <c r="J1587" s="237">
        <v>1</v>
      </c>
      <c r="K1587" s="217">
        <v>0</v>
      </c>
      <c r="L1587" s="58">
        <v>0.03</v>
      </c>
      <c r="M1587" s="58">
        <v>3.1</v>
      </c>
    </row>
    <row r="1588" s="58" customFormat="1" ht="41.4" spans="1:13">
      <c r="A1588" s="58" t="s">
        <v>3214</v>
      </c>
      <c r="B1588" s="200">
        <v>1587</v>
      </c>
      <c r="C1588" s="204" t="s">
        <v>16</v>
      </c>
      <c r="D1588" s="58" t="s">
        <v>322</v>
      </c>
      <c r="E1588" s="42" t="s">
        <v>2511</v>
      </c>
      <c r="F1588" s="58" t="s">
        <v>323</v>
      </c>
      <c r="G1588" s="58" t="s">
        <v>2861</v>
      </c>
      <c r="H1588" s="58" t="s">
        <v>2835</v>
      </c>
      <c r="I1588" s="58" t="s">
        <v>2124</v>
      </c>
      <c r="J1588" s="58">
        <v>15.8</v>
      </c>
      <c r="K1588" s="58">
        <f>(CEILING(J1588*0.1,1))*1</f>
        <v>2</v>
      </c>
      <c r="L1588" s="58">
        <v>102</v>
      </c>
      <c r="M1588" s="58">
        <v>3.1</v>
      </c>
    </row>
    <row r="1589" s="58" customFormat="1" ht="55.2" spans="1:13">
      <c r="A1589" s="58" t="s">
        <v>3214</v>
      </c>
      <c r="B1589" s="200">
        <v>1588</v>
      </c>
      <c r="C1589" s="204" t="s">
        <v>16</v>
      </c>
      <c r="D1589" s="204" t="s">
        <v>89</v>
      </c>
      <c r="E1589" s="42" t="s">
        <v>2511</v>
      </c>
      <c r="F1589" s="58" t="s">
        <v>114</v>
      </c>
      <c r="G1589" s="58" t="s">
        <v>2834</v>
      </c>
      <c r="H1589" s="58" t="s">
        <v>2835</v>
      </c>
      <c r="I1589" s="42" t="s">
        <v>22</v>
      </c>
      <c r="J1589" s="237">
        <v>1</v>
      </c>
      <c r="K1589" s="217">
        <v>0</v>
      </c>
      <c r="L1589" s="58">
        <v>1</v>
      </c>
      <c r="M1589" s="58">
        <v>3.1</v>
      </c>
    </row>
    <row r="1590" s="58" customFormat="1" ht="55.2" spans="1:13">
      <c r="A1590" s="58" t="s">
        <v>3214</v>
      </c>
      <c r="B1590" s="200">
        <v>1589</v>
      </c>
      <c r="C1590" s="204" t="s">
        <v>16</v>
      </c>
      <c r="D1590" s="204" t="s">
        <v>89</v>
      </c>
      <c r="E1590" s="42" t="s">
        <v>2511</v>
      </c>
      <c r="F1590" s="58" t="s">
        <v>90</v>
      </c>
      <c r="G1590" s="58" t="s">
        <v>3357</v>
      </c>
      <c r="H1590" s="58" t="s">
        <v>3358</v>
      </c>
      <c r="I1590" s="42" t="s">
        <v>22</v>
      </c>
      <c r="J1590" s="237">
        <v>1</v>
      </c>
      <c r="K1590" s="217">
        <v>0</v>
      </c>
      <c r="L1590" s="58">
        <v>1</v>
      </c>
      <c r="M1590" s="58">
        <v>3.1</v>
      </c>
    </row>
    <row r="1591" s="58" customFormat="1" ht="41.4" spans="1:13">
      <c r="A1591" s="58" t="s">
        <v>3214</v>
      </c>
      <c r="B1591" s="200">
        <v>1590</v>
      </c>
      <c r="C1591" s="204" t="s">
        <v>16</v>
      </c>
      <c r="D1591" s="58" t="s">
        <v>53</v>
      </c>
      <c r="E1591" s="42" t="s">
        <v>2511</v>
      </c>
      <c r="F1591" s="58" t="s">
        <v>55</v>
      </c>
      <c r="G1591" s="58" t="s">
        <v>3391</v>
      </c>
      <c r="H1591" s="58" t="s">
        <v>2835</v>
      </c>
      <c r="I1591" s="204" t="s">
        <v>22</v>
      </c>
      <c r="J1591" s="237">
        <v>11</v>
      </c>
      <c r="K1591" s="58">
        <f t="shared" ref="K1591:K1596" si="169">J1591</f>
        <v>11</v>
      </c>
      <c r="L1591" s="58">
        <v>3</v>
      </c>
      <c r="M1591" s="58">
        <v>3.1</v>
      </c>
    </row>
    <row r="1592" s="58" customFormat="1" ht="41.4" spans="1:13">
      <c r="A1592" s="58" t="s">
        <v>3214</v>
      </c>
      <c r="B1592" s="200">
        <v>1591</v>
      </c>
      <c r="C1592" s="204" t="s">
        <v>16</v>
      </c>
      <c r="D1592" s="58" t="s">
        <v>53</v>
      </c>
      <c r="E1592" s="42" t="s">
        <v>2511</v>
      </c>
      <c r="F1592" s="58" t="s">
        <v>304</v>
      </c>
      <c r="G1592" s="58" t="s">
        <v>3399</v>
      </c>
      <c r="H1592" s="58" t="s">
        <v>2835</v>
      </c>
      <c r="I1592" s="204" t="s">
        <v>22</v>
      </c>
      <c r="J1592" s="237">
        <v>2</v>
      </c>
      <c r="K1592" s="58">
        <f t="shared" si="169"/>
        <v>2</v>
      </c>
      <c r="L1592" s="58">
        <v>0.73</v>
      </c>
      <c r="M1592" s="58">
        <v>3.1</v>
      </c>
    </row>
    <row r="1593" s="58" customFormat="1" ht="41.4" spans="1:13">
      <c r="A1593" s="58" t="s">
        <v>3214</v>
      </c>
      <c r="B1593" s="200">
        <v>1592</v>
      </c>
      <c r="C1593" s="204" t="s">
        <v>16</v>
      </c>
      <c r="D1593" s="58" t="s">
        <v>171</v>
      </c>
      <c r="E1593" s="42" t="s">
        <v>2511</v>
      </c>
      <c r="F1593" s="58" t="s">
        <v>172</v>
      </c>
      <c r="G1593" s="58" t="s">
        <v>2836</v>
      </c>
      <c r="H1593" s="58" t="s">
        <v>2299</v>
      </c>
      <c r="I1593" s="204" t="s">
        <v>22</v>
      </c>
      <c r="J1593" s="237">
        <v>1</v>
      </c>
      <c r="K1593" s="217">
        <v>0</v>
      </c>
      <c r="L1593" s="58">
        <v>0.03</v>
      </c>
      <c r="M1593" s="58">
        <v>3.1</v>
      </c>
    </row>
    <row r="1594" s="58" customFormat="1" ht="41.4" spans="1:13">
      <c r="A1594" s="58" t="s">
        <v>3214</v>
      </c>
      <c r="B1594" s="200">
        <v>1593</v>
      </c>
      <c r="C1594" s="204" t="s">
        <v>16</v>
      </c>
      <c r="D1594" s="58" t="s">
        <v>322</v>
      </c>
      <c r="E1594" s="42" t="s">
        <v>2511</v>
      </c>
      <c r="F1594" s="58" t="s">
        <v>323</v>
      </c>
      <c r="G1594" s="58" t="s">
        <v>2837</v>
      </c>
      <c r="H1594" s="58" t="s">
        <v>2835</v>
      </c>
      <c r="I1594" s="58" t="s">
        <v>2124</v>
      </c>
      <c r="J1594" s="58">
        <v>16.2</v>
      </c>
      <c r="K1594" s="58">
        <f t="shared" si="169"/>
        <v>16.2</v>
      </c>
      <c r="L1594" s="58">
        <v>64</v>
      </c>
      <c r="M1594" s="58">
        <v>3.1</v>
      </c>
    </row>
    <row r="1595" s="58" customFormat="1" ht="41.4" spans="1:13">
      <c r="A1595" s="58" t="s">
        <v>3214</v>
      </c>
      <c r="B1595" s="200">
        <v>1594</v>
      </c>
      <c r="C1595" s="204" t="s">
        <v>16</v>
      </c>
      <c r="D1595" s="58" t="s">
        <v>53</v>
      </c>
      <c r="E1595" s="42" t="s">
        <v>2511</v>
      </c>
      <c r="F1595" s="58" t="s">
        <v>55</v>
      </c>
      <c r="G1595" s="58" t="s">
        <v>3398</v>
      </c>
      <c r="H1595" s="58" t="s">
        <v>2835</v>
      </c>
      <c r="I1595" s="204" t="s">
        <v>22</v>
      </c>
      <c r="J1595" s="237">
        <v>2</v>
      </c>
      <c r="K1595" s="58">
        <f t="shared" si="169"/>
        <v>2</v>
      </c>
      <c r="L1595" s="58">
        <v>0.15</v>
      </c>
      <c r="M1595" s="58">
        <v>3.1</v>
      </c>
    </row>
    <row r="1596" s="58" customFormat="1" ht="41.4" spans="1:13">
      <c r="A1596" s="58" t="s">
        <v>3214</v>
      </c>
      <c r="B1596" s="200">
        <v>1595</v>
      </c>
      <c r="C1596" s="204" t="s">
        <v>16</v>
      </c>
      <c r="D1596" s="58" t="s">
        <v>322</v>
      </c>
      <c r="E1596" s="42" t="s">
        <v>2511</v>
      </c>
      <c r="F1596" s="58" t="s">
        <v>323</v>
      </c>
      <c r="G1596" s="58" t="s">
        <v>3375</v>
      </c>
      <c r="H1596" s="58" t="s">
        <v>2835</v>
      </c>
      <c r="I1596" s="58" t="s">
        <v>2124</v>
      </c>
      <c r="J1596" s="58">
        <v>5</v>
      </c>
      <c r="K1596" s="58">
        <f t="shared" si="169"/>
        <v>5</v>
      </c>
      <c r="L1596" s="58">
        <v>5</v>
      </c>
      <c r="M1596" s="58">
        <v>3.1</v>
      </c>
    </row>
    <row r="1597" s="58" customFormat="1" ht="55.2" spans="1:13">
      <c r="A1597" s="58" t="s">
        <v>3214</v>
      </c>
      <c r="B1597" s="200">
        <v>1596</v>
      </c>
      <c r="C1597" s="204" t="s">
        <v>16</v>
      </c>
      <c r="D1597" s="204" t="s">
        <v>89</v>
      </c>
      <c r="E1597" s="42" t="s">
        <v>2511</v>
      </c>
      <c r="F1597" s="58" t="s">
        <v>114</v>
      </c>
      <c r="G1597" s="58" t="s">
        <v>3374</v>
      </c>
      <c r="H1597" s="58" t="s">
        <v>2835</v>
      </c>
      <c r="I1597" s="42" t="s">
        <v>22</v>
      </c>
      <c r="J1597" s="237">
        <v>3</v>
      </c>
      <c r="K1597" s="217">
        <v>0</v>
      </c>
      <c r="L1597" s="58">
        <v>2</v>
      </c>
      <c r="M1597" s="58">
        <v>3.1</v>
      </c>
    </row>
    <row r="1598" s="58" customFormat="1" ht="55.2" spans="1:13">
      <c r="A1598" s="58" t="s">
        <v>3214</v>
      </c>
      <c r="B1598" s="200">
        <v>1597</v>
      </c>
      <c r="C1598" s="204" t="s">
        <v>16</v>
      </c>
      <c r="D1598" s="204" t="s">
        <v>89</v>
      </c>
      <c r="E1598" s="42" t="s">
        <v>2511</v>
      </c>
      <c r="F1598" s="58" t="s">
        <v>90</v>
      </c>
      <c r="G1598" s="58" t="s">
        <v>3373</v>
      </c>
      <c r="H1598" s="58" t="s">
        <v>3358</v>
      </c>
      <c r="I1598" s="42" t="s">
        <v>22</v>
      </c>
      <c r="J1598" s="237">
        <v>1</v>
      </c>
      <c r="K1598" s="217">
        <v>0</v>
      </c>
      <c r="L1598" s="58">
        <v>0.45</v>
      </c>
      <c r="M1598" s="58">
        <v>3.1</v>
      </c>
    </row>
    <row r="1599" s="58" customFormat="1" ht="41.4" spans="1:13">
      <c r="A1599" s="58" t="s">
        <v>3214</v>
      </c>
      <c r="B1599" s="200">
        <v>1598</v>
      </c>
      <c r="C1599" s="204" t="s">
        <v>16</v>
      </c>
      <c r="D1599" s="58" t="s">
        <v>53</v>
      </c>
      <c r="E1599" s="42" t="s">
        <v>2511</v>
      </c>
      <c r="F1599" s="58" t="s">
        <v>55</v>
      </c>
      <c r="G1599" s="58" t="s">
        <v>3398</v>
      </c>
      <c r="H1599" s="58" t="s">
        <v>2835</v>
      </c>
      <c r="I1599" s="204" t="s">
        <v>22</v>
      </c>
      <c r="J1599" s="237">
        <v>2</v>
      </c>
      <c r="K1599" s="58">
        <f t="shared" ref="K1599:K1602" si="170">J1599</f>
        <v>2</v>
      </c>
      <c r="L1599" s="58">
        <v>0.15</v>
      </c>
      <c r="M1599" s="58">
        <v>3.1</v>
      </c>
    </row>
    <row r="1600" s="58" customFormat="1" ht="41.4" spans="1:13">
      <c r="A1600" s="58" t="s">
        <v>3214</v>
      </c>
      <c r="B1600" s="200">
        <v>1599</v>
      </c>
      <c r="C1600" s="204" t="s">
        <v>16</v>
      </c>
      <c r="D1600" s="58" t="s">
        <v>171</v>
      </c>
      <c r="E1600" s="42" t="s">
        <v>2511</v>
      </c>
      <c r="F1600" s="58" t="s">
        <v>172</v>
      </c>
      <c r="G1600" s="58" t="s">
        <v>2852</v>
      </c>
      <c r="H1600" s="58" t="s">
        <v>2299</v>
      </c>
      <c r="I1600" s="204" t="s">
        <v>22</v>
      </c>
      <c r="J1600" s="237">
        <v>3</v>
      </c>
      <c r="K1600" s="217">
        <v>0</v>
      </c>
      <c r="L1600" s="58">
        <v>0.03</v>
      </c>
      <c r="M1600" s="58">
        <v>3.1</v>
      </c>
    </row>
    <row r="1601" s="58" customFormat="1" ht="41.4" spans="1:13">
      <c r="A1601" s="58" t="s">
        <v>3214</v>
      </c>
      <c r="B1601" s="200">
        <v>1600</v>
      </c>
      <c r="C1601" s="204" t="s">
        <v>16</v>
      </c>
      <c r="D1601" s="58" t="s">
        <v>322</v>
      </c>
      <c r="E1601" s="42" t="s">
        <v>2511</v>
      </c>
      <c r="F1601" s="58" t="s">
        <v>323</v>
      </c>
      <c r="G1601" s="58" t="s">
        <v>3375</v>
      </c>
      <c r="H1601" s="58" t="s">
        <v>2835</v>
      </c>
      <c r="I1601" s="58" t="s">
        <v>2124</v>
      </c>
      <c r="J1601" s="58">
        <v>2.2</v>
      </c>
      <c r="K1601" s="58">
        <f t="shared" si="170"/>
        <v>2.2</v>
      </c>
      <c r="L1601" s="58">
        <v>2</v>
      </c>
      <c r="M1601" s="58">
        <v>3.1</v>
      </c>
    </row>
    <row r="1602" s="58" customFormat="1" ht="41.4" spans="1:13">
      <c r="A1602" s="58" t="s">
        <v>3214</v>
      </c>
      <c r="B1602" s="200">
        <v>1601</v>
      </c>
      <c r="C1602" s="204" t="s">
        <v>16</v>
      </c>
      <c r="D1602" s="58" t="s">
        <v>353</v>
      </c>
      <c r="E1602" s="42" t="s">
        <v>2511</v>
      </c>
      <c r="F1602" s="58" t="s">
        <v>370</v>
      </c>
      <c r="G1602" s="58" t="s">
        <v>3376</v>
      </c>
      <c r="H1602" s="58" t="s">
        <v>2314</v>
      </c>
      <c r="I1602" s="204" t="s">
        <v>22</v>
      </c>
      <c r="J1602" s="237">
        <v>1</v>
      </c>
      <c r="K1602" s="58">
        <f t="shared" si="170"/>
        <v>1</v>
      </c>
      <c r="L1602" s="58">
        <v>3</v>
      </c>
      <c r="M1602" s="58">
        <v>3.1</v>
      </c>
    </row>
    <row r="1603" s="58" customFormat="1" ht="55.2" spans="1:13">
      <c r="A1603" s="58" t="s">
        <v>3214</v>
      </c>
      <c r="B1603" s="200">
        <v>1602</v>
      </c>
      <c r="C1603" s="204" t="s">
        <v>16</v>
      </c>
      <c r="D1603" s="204" t="s">
        <v>89</v>
      </c>
      <c r="E1603" s="42" t="s">
        <v>2511</v>
      </c>
      <c r="F1603" s="58" t="s">
        <v>114</v>
      </c>
      <c r="G1603" s="58" t="s">
        <v>3374</v>
      </c>
      <c r="H1603" s="58" t="s">
        <v>2835</v>
      </c>
      <c r="I1603" s="42" t="s">
        <v>22</v>
      </c>
      <c r="J1603" s="237">
        <v>3</v>
      </c>
      <c r="K1603" s="217">
        <v>0</v>
      </c>
      <c r="L1603" s="58">
        <v>2</v>
      </c>
      <c r="M1603" s="58">
        <v>3.1</v>
      </c>
    </row>
    <row r="1604" s="58" customFormat="1" ht="55.2" spans="1:13">
      <c r="A1604" s="58" t="s">
        <v>3214</v>
      </c>
      <c r="B1604" s="200">
        <v>1603</v>
      </c>
      <c r="C1604" s="204" t="s">
        <v>16</v>
      </c>
      <c r="D1604" s="204" t="s">
        <v>89</v>
      </c>
      <c r="E1604" s="42" t="s">
        <v>2511</v>
      </c>
      <c r="F1604" s="58" t="s">
        <v>90</v>
      </c>
      <c r="G1604" s="58" t="s">
        <v>3373</v>
      </c>
      <c r="H1604" s="58" t="s">
        <v>3358</v>
      </c>
      <c r="I1604" s="42" t="s">
        <v>22</v>
      </c>
      <c r="J1604" s="237">
        <v>1</v>
      </c>
      <c r="K1604" s="217">
        <v>0</v>
      </c>
      <c r="L1604" s="58">
        <v>0.45</v>
      </c>
      <c r="M1604" s="58">
        <v>3.1</v>
      </c>
    </row>
    <row r="1605" s="58" customFormat="1" ht="41.4" spans="1:13">
      <c r="A1605" s="58" t="s">
        <v>3214</v>
      </c>
      <c r="B1605" s="200">
        <v>1604</v>
      </c>
      <c r="C1605" s="204" t="s">
        <v>16</v>
      </c>
      <c r="D1605" s="58" t="s">
        <v>171</v>
      </c>
      <c r="E1605" s="42" t="s">
        <v>2511</v>
      </c>
      <c r="F1605" s="58" t="s">
        <v>172</v>
      </c>
      <c r="G1605" s="58" t="s">
        <v>2852</v>
      </c>
      <c r="H1605" s="58" t="s">
        <v>2299</v>
      </c>
      <c r="I1605" s="204" t="s">
        <v>22</v>
      </c>
      <c r="J1605" s="237">
        <v>3</v>
      </c>
      <c r="K1605" s="217">
        <v>0</v>
      </c>
      <c r="L1605" s="58">
        <v>0.03</v>
      </c>
      <c r="M1605" s="58">
        <v>3.1</v>
      </c>
    </row>
    <row r="1606" s="58" customFormat="1" ht="41.4" spans="1:13">
      <c r="A1606" s="58" t="s">
        <v>3214</v>
      </c>
      <c r="B1606" s="200">
        <v>1605</v>
      </c>
      <c r="C1606" s="204" t="s">
        <v>16</v>
      </c>
      <c r="D1606" s="58" t="s">
        <v>322</v>
      </c>
      <c r="E1606" s="42" t="s">
        <v>2511</v>
      </c>
      <c r="F1606" s="58" t="s">
        <v>323</v>
      </c>
      <c r="G1606" s="58" t="s">
        <v>3375</v>
      </c>
      <c r="H1606" s="58" t="s">
        <v>2835</v>
      </c>
      <c r="I1606" s="58" t="s">
        <v>2124</v>
      </c>
      <c r="J1606" s="58">
        <v>0.4</v>
      </c>
      <c r="K1606" s="58">
        <f t="shared" ref="K1606:K1610" si="171">J1606</f>
        <v>0.4</v>
      </c>
      <c r="L1606" s="58">
        <v>0.46</v>
      </c>
      <c r="M1606" s="58">
        <v>3.1</v>
      </c>
    </row>
    <row r="1607" s="58" customFormat="1" ht="41.4" spans="1:13">
      <c r="A1607" s="58" t="s">
        <v>3214</v>
      </c>
      <c r="B1607" s="200">
        <v>1606</v>
      </c>
      <c r="C1607" s="204" t="s">
        <v>16</v>
      </c>
      <c r="D1607" s="58" t="s">
        <v>353</v>
      </c>
      <c r="E1607" s="42" t="s">
        <v>2511</v>
      </c>
      <c r="F1607" s="58" t="s">
        <v>370</v>
      </c>
      <c r="G1607" s="58" t="s">
        <v>3376</v>
      </c>
      <c r="H1607" s="58" t="s">
        <v>2314</v>
      </c>
      <c r="I1607" s="204" t="s">
        <v>22</v>
      </c>
      <c r="J1607" s="237">
        <v>1</v>
      </c>
      <c r="K1607" s="58">
        <f t="shared" si="171"/>
        <v>1</v>
      </c>
      <c r="L1607" s="58">
        <v>3</v>
      </c>
      <c r="M1607" s="58">
        <v>3.1</v>
      </c>
    </row>
    <row r="1608" s="58" customFormat="1" ht="55.2" spans="1:13">
      <c r="A1608" s="58" t="s">
        <v>3214</v>
      </c>
      <c r="B1608" s="200">
        <v>1607</v>
      </c>
      <c r="C1608" s="204" t="s">
        <v>16</v>
      </c>
      <c r="D1608" s="204" t="s">
        <v>89</v>
      </c>
      <c r="E1608" s="42" t="s">
        <v>2511</v>
      </c>
      <c r="F1608" s="58" t="s">
        <v>114</v>
      </c>
      <c r="G1608" s="58" t="s">
        <v>3374</v>
      </c>
      <c r="H1608" s="58" t="s">
        <v>2835</v>
      </c>
      <c r="I1608" s="42" t="s">
        <v>22</v>
      </c>
      <c r="J1608" s="237">
        <v>3</v>
      </c>
      <c r="K1608" s="217">
        <v>0</v>
      </c>
      <c r="L1608" s="58">
        <v>2</v>
      </c>
      <c r="M1608" s="58">
        <v>3.1</v>
      </c>
    </row>
    <row r="1609" s="58" customFormat="1" ht="55.2" spans="1:13">
      <c r="A1609" s="58" t="s">
        <v>3214</v>
      </c>
      <c r="B1609" s="200">
        <v>1608</v>
      </c>
      <c r="C1609" s="204" t="s">
        <v>16</v>
      </c>
      <c r="D1609" s="204" t="s">
        <v>89</v>
      </c>
      <c r="E1609" s="42" t="s">
        <v>2511</v>
      </c>
      <c r="F1609" s="58" t="s">
        <v>90</v>
      </c>
      <c r="G1609" s="58" t="s">
        <v>3373</v>
      </c>
      <c r="H1609" s="58" t="s">
        <v>3358</v>
      </c>
      <c r="I1609" s="42" t="s">
        <v>22</v>
      </c>
      <c r="J1609" s="237">
        <v>1</v>
      </c>
      <c r="K1609" s="217">
        <v>0</v>
      </c>
      <c r="L1609" s="58">
        <v>0.45</v>
      </c>
      <c r="M1609" s="58">
        <v>3.1</v>
      </c>
    </row>
    <row r="1610" s="58" customFormat="1" ht="41.4" spans="1:13">
      <c r="A1610" s="58" t="s">
        <v>3214</v>
      </c>
      <c r="B1610" s="200">
        <v>1609</v>
      </c>
      <c r="C1610" s="204" t="s">
        <v>16</v>
      </c>
      <c r="D1610" s="58" t="s">
        <v>53</v>
      </c>
      <c r="E1610" s="42" t="s">
        <v>2511</v>
      </c>
      <c r="F1610" s="58" t="s">
        <v>55</v>
      </c>
      <c r="G1610" s="58" t="s">
        <v>3398</v>
      </c>
      <c r="H1610" s="58" t="s">
        <v>2835</v>
      </c>
      <c r="I1610" s="204" t="s">
        <v>22</v>
      </c>
      <c r="J1610" s="237">
        <v>2</v>
      </c>
      <c r="K1610" s="58">
        <f t="shared" si="171"/>
        <v>2</v>
      </c>
      <c r="L1610" s="58">
        <v>0.15</v>
      </c>
      <c r="M1610" s="58">
        <v>3.1</v>
      </c>
    </row>
    <row r="1611" s="58" customFormat="1" ht="41.4" spans="1:13">
      <c r="A1611" s="58" t="s">
        <v>3214</v>
      </c>
      <c r="B1611" s="200">
        <v>1610</v>
      </c>
      <c r="C1611" s="204" t="s">
        <v>16</v>
      </c>
      <c r="D1611" s="58" t="s">
        <v>171</v>
      </c>
      <c r="E1611" s="42" t="s">
        <v>2511</v>
      </c>
      <c r="F1611" s="58" t="s">
        <v>172</v>
      </c>
      <c r="G1611" s="58" t="s">
        <v>2852</v>
      </c>
      <c r="H1611" s="58" t="s">
        <v>2299</v>
      </c>
      <c r="I1611" s="204" t="s">
        <v>22</v>
      </c>
      <c r="J1611" s="237">
        <v>3</v>
      </c>
      <c r="K1611" s="217">
        <v>0</v>
      </c>
      <c r="L1611" s="58">
        <v>0.03</v>
      </c>
      <c r="M1611" s="58">
        <v>3.1</v>
      </c>
    </row>
    <row r="1612" s="58" customFormat="1" ht="41.4" spans="1:13">
      <c r="A1612" s="58" t="s">
        <v>3214</v>
      </c>
      <c r="B1612" s="200">
        <v>1611</v>
      </c>
      <c r="C1612" s="204" t="s">
        <v>16</v>
      </c>
      <c r="D1612" s="58" t="s">
        <v>322</v>
      </c>
      <c r="E1612" s="42" t="s">
        <v>2511</v>
      </c>
      <c r="F1612" s="58" t="s">
        <v>323</v>
      </c>
      <c r="G1612" s="58" t="s">
        <v>3375</v>
      </c>
      <c r="H1612" s="58" t="s">
        <v>2835</v>
      </c>
      <c r="I1612" s="58" t="s">
        <v>2124</v>
      </c>
      <c r="J1612" s="58">
        <v>0.5</v>
      </c>
      <c r="K1612" s="58">
        <f t="shared" ref="K1612:K1615" si="172">J1612</f>
        <v>0.5</v>
      </c>
      <c r="L1612" s="58">
        <v>0.47</v>
      </c>
      <c r="M1612" s="58">
        <v>3.1</v>
      </c>
    </row>
    <row r="1613" s="58" customFormat="1" ht="41.4" spans="1:13">
      <c r="A1613" s="58" t="s">
        <v>3214</v>
      </c>
      <c r="B1613" s="200">
        <v>1612</v>
      </c>
      <c r="C1613" s="204" t="s">
        <v>16</v>
      </c>
      <c r="D1613" s="58" t="s">
        <v>353</v>
      </c>
      <c r="E1613" s="42" t="s">
        <v>2511</v>
      </c>
      <c r="F1613" s="58" t="s">
        <v>370</v>
      </c>
      <c r="G1613" s="58" t="s">
        <v>3376</v>
      </c>
      <c r="H1613" s="58" t="s">
        <v>2314</v>
      </c>
      <c r="I1613" s="204" t="s">
        <v>22</v>
      </c>
      <c r="J1613" s="237">
        <v>1</v>
      </c>
      <c r="K1613" s="58">
        <f t="shared" si="172"/>
        <v>1</v>
      </c>
      <c r="L1613" s="58">
        <v>3</v>
      </c>
      <c r="M1613" s="58">
        <v>3.1</v>
      </c>
    </row>
    <row r="1614" s="58" customFormat="1" ht="55.2" spans="1:13">
      <c r="A1614" s="58" t="s">
        <v>3214</v>
      </c>
      <c r="B1614" s="200">
        <v>1613</v>
      </c>
      <c r="C1614" s="204" t="s">
        <v>16</v>
      </c>
      <c r="D1614" s="204" t="s">
        <v>89</v>
      </c>
      <c r="E1614" s="42" t="s">
        <v>2511</v>
      </c>
      <c r="F1614" s="58" t="s">
        <v>90</v>
      </c>
      <c r="G1614" s="58" t="s">
        <v>3373</v>
      </c>
      <c r="H1614" s="58" t="s">
        <v>3358</v>
      </c>
      <c r="I1614" s="42" t="s">
        <v>22</v>
      </c>
      <c r="J1614" s="237">
        <v>1</v>
      </c>
      <c r="K1614" s="217">
        <v>0</v>
      </c>
      <c r="L1614" s="58">
        <v>2</v>
      </c>
      <c r="M1614" s="58">
        <v>3.1</v>
      </c>
    </row>
    <row r="1615" s="58" customFormat="1" ht="41.4" spans="1:13">
      <c r="A1615" s="58" t="s">
        <v>3214</v>
      </c>
      <c r="B1615" s="200">
        <v>1614</v>
      </c>
      <c r="C1615" s="204" t="s">
        <v>16</v>
      </c>
      <c r="D1615" s="58" t="s">
        <v>353</v>
      </c>
      <c r="E1615" s="42" t="s">
        <v>2511</v>
      </c>
      <c r="F1615" s="58" t="s">
        <v>370</v>
      </c>
      <c r="G1615" s="58" t="s">
        <v>3376</v>
      </c>
      <c r="H1615" s="58" t="s">
        <v>2314</v>
      </c>
      <c r="I1615" s="204" t="s">
        <v>22</v>
      </c>
      <c r="J1615" s="237">
        <v>1</v>
      </c>
      <c r="K1615" s="58">
        <f t="shared" si="172"/>
        <v>1</v>
      </c>
      <c r="L1615" s="58">
        <v>3.2</v>
      </c>
      <c r="M1615" s="58">
        <v>3.1</v>
      </c>
    </row>
    <row r="1616" s="58" customFormat="1" ht="41.4" spans="1:13">
      <c r="A1616" s="58" t="s">
        <v>3214</v>
      </c>
      <c r="B1616" s="200">
        <v>1615</v>
      </c>
      <c r="C1616" s="204" t="s">
        <v>16</v>
      </c>
      <c r="D1616" s="58" t="s">
        <v>171</v>
      </c>
      <c r="E1616" s="42" t="s">
        <v>2511</v>
      </c>
      <c r="F1616" s="58" t="s">
        <v>172</v>
      </c>
      <c r="G1616" s="58" t="s">
        <v>2852</v>
      </c>
      <c r="H1616" s="58" t="s">
        <v>2299</v>
      </c>
      <c r="I1616" s="204" t="s">
        <v>22</v>
      </c>
      <c r="J1616" s="237">
        <v>2</v>
      </c>
      <c r="K1616" s="217">
        <v>0</v>
      </c>
      <c r="L1616" s="58">
        <v>0.02</v>
      </c>
      <c r="M1616" s="58">
        <v>3.1</v>
      </c>
    </row>
    <row r="1617" s="58" customFormat="1" ht="55.2" spans="1:13">
      <c r="A1617" s="58" t="s">
        <v>3214</v>
      </c>
      <c r="B1617" s="200">
        <v>1616</v>
      </c>
      <c r="C1617" s="204" t="s">
        <v>16</v>
      </c>
      <c r="D1617" s="204" t="s">
        <v>89</v>
      </c>
      <c r="E1617" s="42" t="s">
        <v>2511</v>
      </c>
      <c r="F1617" s="58" t="s">
        <v>114</v>
      </c>
      <c r="G1617" s="58" t="s">
        <v>2860</v>
      </c>
      <c r="H1617" s="58" t="s">
        <v>2835</v>
      </c>
      <c r="I1617" s="42" t="s">
        <v>22</v>
      </c>
      <c r="J1617" s="237">
        <v>3</v>
      </c>
      <c r="K1617" s="217">
        <v>0</v>
      </c>
      <c r="L1617" s="58">
        <v>7</v>
      </c>
      <c r="M1617" s="58">
        <v>3.1</v>
      </c>
    </row>
    <row r="1618" s="58" customFormat="1" ht="55.2" spans="1:13">
      <c r="A1618" s="58" t="s">
        <v>3214</v>
      </c>
      <c r="B1618" s="200">
        <v>1617</v>
      </c>
      <c r="C1618" s="204" t="s">
        <v>16</v>
      </c>
      <c r="D1618" s="204" t="s">
        <v>89</v>
      </c>
      <c r="E1618" s="42" t="s">
        <v>2511</v>
      </c>
      <c r="F1618" s="58" t="s">
        <v>114</v>
      </c>
      <c r="G1618" s="58" t="s">
        <v>3374</v>
      </c>
      <c r="H1618" s="58" t="s">
        <v>2835</v>
      </c>
      <c r="I1618" s="42" t="s">
        <v>22</v>
      </c>
      <c r="J1618" s="237">
        <v>1</v>
      </c>
      <c r="K1618" s="217">
        <v>0</v>
      </c>
      <c r="L1618" s="58">
        <v>1</v>
      </c>
      <c r="M1618" s="58">
        <v>3.1</v>
      </c>
    </row>
    <row r="1619" s="58" customFormat="1" ht="55.2" spans="1:13">
      <c r="A1619" s="58" t="s">
        <v>3214</v>
      </c>
      <c r="B1619" s="200">
        <v>1618</v>
      </c>
      <c r="C1619" s="204" t="s">
        <v>16</v>
      </c>
      <c r="D1619" s="204" t="s">
        <v>89</v>
      </c>
      <c r="E1619" s="42" t="s">
        <v>2511</v>
      </c>
      <c r="F1619" s="58" t="s">
        <v>90</v>
      </c>
      <c r="G1619" s="58" t="s">
        <v>3373</v>
      </c>
      <c r="H1619" s="58" t="s">
        <v>3358</v>
      </c>
      <c r="I1619" s="42" t="s">
        <v>22</v>
      </c>
      <c r="J1619" s="237">
        <v>1</v>
      </c>
      <c r="K1619" s="217">
        <v>0</v>
      </c>
      <c r="L1619" s="58">
        <v>0.45</v>
      </c>
      <c r="M1619" s="58">
        <v>3.1</v>
      </c>
    </row>
    <row r="1620" s="58" customFormat="1" ht="55.2" spans="1:13">
      <c r="A1620" s="58" t="s">
        <v>3214</v>
      </c>
      <c r="B1620" s="200">
        <v>1619</v>
      </c>
      <c r="C1620" s="204" t="s">
        <v>16</v>
      </c>
      <c r="D1620" s="204" t="s">
        <v>89</v>
      </c>
      <c r="E1620" s="42" t="s">
        <v>2511</v>
      </c>
      <c r="F1620" s="58" t="s">
        <v>90</v>
      </c>
      <c r="G1620" s="58" t="s">
        <v>3502</v>
      </c>
      <c r="H1620" s="58" t="s">
        <v>3358</v>
      </c>
      <c r="I1620" s="42" t="s">
        <v>22</v>
      </c>
      <c r="J1620" s="237">
        <v>1</v>
      </c>
      <c r="K1620" s="217">
        <v>0</v>
      </c>
      <c r="L1620" s="58">
        <v>3</v>
      </c>
      <c r="M1620" s="58">
        <v>3.1</v>
      </c>
    </row>
    <row r="1621" s="58" customFormat="1" ht="41.4" spans="1:13">
      <c r="A1621" s="58" t="s">
        <v>3214</v>
      </c>
      <c r="B1621" s="200">
        <v>1620</v>
      </c>
      <c r="C1621" s="204" t="s">
        <v>16</v>
      </c>
      <c r="D1621" s="58" t="s">
        <v>53</v>
      </c>
      <c r="E1621" s="42" t="s">
        <v>2511</v>
      </c>
      <c r="F1621" s="58" t="s">
        <v>55</v>
      </c>
      <c r="G1621" s="58" t="s">
        <v>3379</v>
      </c>
      <c r="H1621" s="58" t="s">
        <v>2835</v>
      </c>
      <c r="I1621" s="204" t="s">
        <v>22</v>
      </c>
      <c r="J1621" s="237">
        <v>5</v>
      </c>
      <c r="K1621" s="74">
        <f t="shared" ref="K1621:K1623" si="173">(CEILING(J1621*0.2,1))*1</f>
        <v>1</v>
      </c>
      <c r="L1621" s="58">
        <v>3</v>
      </c>
      <c r="M1621" s="58">
        <v>3.1</v>
      </c>
    </row>
    <row r="1622" s="58" customFormat="1" ht="41.4" spans="1:13">
      <c r="A1622" s="58" t="s">
        <v>3214</v>
      </c>
      <c r="B1622" s="200">
        <v>1621</v>
      </c>
      <c r="C1622" s="204" t="s">
        <v>16</v>
      </c>
      <c r="D1622" s="58" t="s">
        <v>53</v>
      </c>
      <c r="E1622" s="42" t="s">
        <v>2511</v>
      </c>
      <c r="F1622" s="58" t="s">
        <v>304</v>
      </c>
      <c r="G1622" s="58" t="s">
        <v>3503</v>
      </c>
      <c r="H1622" s="58" t="s">
        <v>2835</v>
      </c>
      <c r="I1622" s="204" t="s">
        <v>22</v>
      </c>
      <c r="J1622" s="237">
        <v>1</v>
      </c>
      <c r="K1622" s="74">
        <f t="shared" si="173"/>
        <v>1</v>
      </c>
      <c r="L1622" s="58">
        <v>1</v>
      </c>
      <c r="M1622" s="58">
        <v>3.1</v>
      </c>
    </row>
    <row r="1623" s="58" customFormat="1" ht="41.4" spans="1:13">
      <c r="A1623" s="58" t="s">
        <v>3214</v>
      </c>
      <c r="B1623" s="200">
        <v>1622</v>
      </c>
      <c r="C1623" s="204" t="s">
        <v>16</v>
      </c>
      <c r="D1623" s="58" t="s">
        <v>53</v>
      </c>
      <c r="E1623" s="42" t="s">
        <v>2511</v>
      </c>
      <c r="F1623" s="58" t="s">
        <v>304</v>
      </c>
      <c r="G1623" s="58" t="s">
        <v>3504</v>
      </c>
      <c r="H1623" s="58" t="s">
        <v>2835</v>
      </c>
      <c r="I1623" s="204" t="s">
        <v>22</v>
      </c>
      <c r="J1623" s="237">
        <v>1</v>
      </c>
      <c r="K1623" s="74">
        <f t="shared" si="173"/>
        <v>1</v>
      </c>
      <c r="L1623" s="58">
        <v>1</v>
      </c>
      <c r="M1623" s="58">
        <v>3.1</v>
      </c>
    </row>
    <row r="1624" s="58" customFormat="1" ht="41.4" spans="1:13">
      <c r="A1624" s="58" t="s">
        <v>3214</v>
      </c>
      <c r="B1624" s="200">
        <v>1623</v>
      </c>
      <c r="C1624" s="204" t="s">
        <v>16</v>
      </c>
      <c r="D1624" s="58" t="s">
        <v>171</v>
      </c>
      <c r="E1624" s="42" t="s">
        <v>2511</v>
      </c>
      <c r="F1624" s="58" t="s">
        <v>172</v>
      </c>
      <c r="G1624" s="58" t="s">
        <v>2852</v>
      </c>
      <c r="H1624" s="58" t="s">
        <v>2299</v>
      </c>
      <c r="I1624" s="204" t="s">
        <v>22</v>
      </c>
      <c r="J1624" s="237">
        <v>2</v>
      </c>
      <c r="K1624" s="217">
        <v>0</v>
      </c>
      <c r="L1624" s="58">
        <v>0.02</v>
      </c>
      <c r="M1624" s="58">
        <v>3.1</v>
      </c>
    </row>
    <row r="1625" s="58" customFormat="1" ht="41.4" spans="1:13">
      <c r="A1625" s="58" t="s">
        <v>3214</v>
      </c>
      <c r="B1625" s="200">
        <v>1624</v>
      </c>
      <c r="C1625" s="204" t="s">
        <v>16</v>
      </c>
      <c r="D1625" s="58" t="s">
        <v>171</v>
      </c>
      <c r="E1625" s="42" t="s">
        <v>2511</v>
      </c>
      <c r="F1625" s="58" t="s">
        <v>172</v>
      </c>
      <c r="G1625" s="58" t="s">
        <v>2842</v>
      </c>
      <c r="H1625" s="58" t="s">
        <v>2299</v>
      </c>
      <c r="I1625" s="204" t="s">
        <v>22</v>
      </c>
      <c r="J1625" s="237">
        <v>2</v>
      </c>
      <c r="K1625" s="217">
        <v>0</v>
      </c>
      <c r="L1625" s="58">
        <v>0.06</v>
      </c>
      <c r="M1625" s="58">
        <v>3.1</v>
      </c>
    </row>
    <row r="1626" s="58" customFormat="1" ht="41.4" spans="1:13">
      <c r="A1626" s="58" t="s">
        <v>3214</v>
      </c>
      <c r="B1626" s="200">
        <v>1625</v>
      </c>
      <c r="C1626" s="204" t="s">
        <v>16</v>
      </c>
      <c r="D1626" s="58" t="s">
        <v>53</v>
      </c>
      <c r="E1626" s="42" t="s">
        <v>2511</v>
      </c>
      <c r="F1626" s="58" t="s">
        <v>236</v>
      </c>
      <c r="G1626" s="58" t="s">
        <v>3505</v>
      </c>
      <c r="H1626" s="58" t="s">
        <v>3506</v>
      </c>
      <c r="I1626" s="204" t="s">
        <v>22</v>
      </c>
      <c r="J1626" s="237">
        <v>4</v>
      </c>
      <c r="K1626" s="74">
        <f>(CEILING(J1626*0.2,1))*1</f>
        <v>1</v>
      </c>
      <c r="L1626" s="58">
        <v>0.46</v>
      </c>
      <c r="M1626" s="58">
        <v>3.1</v>
      </c>
    </row>
    <row r="1627" s="58" customFormat="1" ht="41.4" spans="1:13">
      <c r="A1627" s="58" t="s">
        <v>3214</v>
      </c>
      <c r="B1627" s="200">
        <v>1626</v>
      </c>
      <c r="C1627" s="204" t="s">
        <v>16</v>
      </c>
      <c r="D1627" s="58" t="s">
        <v>322</v>
      </c>
      <c r="E1627" s="42" t="s">
        <v>2511</v>
      </c>
      <c r="F1627" s="58" t="s">
        <v>323</v>
      </c>
      <c r="G1627" s="58" t="s">
        <v>2861</v>
      </c>
      <c r="H1627" s="58" t="s">
        <v>2835</v>
      </c>
      <c r="I1627" s="58" t="s">
        <v>2124</v>
      </c>
      <c r="J1627" s="58">
        <v>34.2</v>
      </c>
      <c r="K1627" s="58">
        <f>(CEILING(J1627*0.1,1))*1</f>
        <v>4</v>
      </c>
      <c r="L1627" s="58">
        <v>221</v>
      </c>
      <c r="M1627" s="58">
        <v>3.1</v>
      </c>
    </row>
    <row r="1628" s="58" customFormat="1" ht="41.4" spans="1:13">
      <c r="A1628" s="58" t="s">
        <v>3214</v>
      </c>
      <c r="B1628" s="200">
        <v>1627</v>
      </c>
      <c r="C1628" s="204" t="s">
        <v>16</v>
      </c>
      <c r="D1628" s="58" t="s">
        <v>322</v>
      </c>
      <c r="E1628" s="42" t="s">
        <v>2511</v>
      </c>
      <c r="F1628" s="58" t="s">
        <v>323</v>
      </c>
      <c r="G1628" s="58" t="s">
        <v>3375</v>
      </c>
      <c r="H1628" s="58" t="s">
        <v>2835</v>
      </c>
      <c r="I1628" s="58" t="s">
        <v>2124</v>
      </c>
      <c r="J1628" s="58">
        <v>0.1</v>
      </c>
      <c r="K1628" s="58">
        <f>J1628</f>
        <v>0.1</v>
      </c>
      <c r="L1628" s="58">
        <v>0.08</v>
      </c>
      <c r="M1628" s="58">
        <v>3.1</v>
      </c>
    </row>
    <row r="1629" s="58" customFormat="1" ht="41.4" spans="1:13">
      <c r="A1629" s="58" t="s">
        <v>3214</v>
      </c>
      <c r="B1629" s="200">
        <v>1628</v>
      </c>
      <c r="C1629" s="204" t="s">
        <v>16</v>
      </c>
      <c r="D1629" s="58" t="s">
        <v>353</v>
      </c>
      <c r="E1629" s="42" t="s">
        <v>2511</v>
      </c>
      <c r="F1629" s="58" t="s">
        <v>370</v>
      </c>
      <c r="G1629" s="58" t="s">
        <v>3376</v>
      </c>
      <c r="H1629" s="58" t="s">
        <v>2314</v>
      </c>
      <c r="I1629" s="204" t="s">
        <v>22</v>
      </c>
      <c r="J1629" s="237">
        <v>1</v>
      </c>
      <c r="K1629" s="58">
        <f>J1629</f>
        <v>1</v>
      </c>
      <c r="L1629" s="58">
        <v>3</v>
      </c>
      <c r="M1629" s="58">
        <v>3.1</v>
      </c>
    </row>
    <row r="1630" s="58" customFormat="1" ht="41.4" spans="1:13">
      <c r="A1630" s="58" t="s">
        <v>3214</v>
      </c>
      <c r="B1630" s="200">
        <v>1629</v>
      </c>
      <c r="C1630" s="204" t="s">
        <v>16</v>
      </c>
      <c r="D1630" s="204" t="s">
        <v>89</v>
      </c>
      <c r="E1630" s="42" t="s">
        <v>2511</v>
      </c>
      <c r="F1630" s="58" t="s">
        <v>114</v>
      </c>
      <c r="G1630" s="58" t="s">
        <v>3239</v>
      </c>
      <c r="H1630" s="58" t="s">
        <v>2134</v>
      </c>
      <c r="I1630" s="58" t="s">
        <v>22</v>
      </c>
      <c r="J1630" s="58">
        <v>1</v>
      </c>
      <c r="K1630" s="217">
        <v>0</v>
      </c>
      <c r="L1630" s="58">
        <v>11</v>
      </c>
      <c r="M1630" s="58">
        <v>3.2</v>
      </c>
    </row>
    <row r="1631" s="58" customFormat="1" ht="41.4" spans="1:13">
      <c r="A1631" s="58" t="s">
        <v>3214</v>
      </c>
      <c r="B1631" s="200">
        <v>1630</v>
      </c>
      <c r="C1631" s="204" t="s">
        <v>16</v>
      </c>
      <c r="D1631" s="204" t="s">
        <v>89</v>
      </c>
      <c r="E1631" s="42" t="s">
        <v>2511</v>
      </c>
      <c r="F1631" s="58" t="s">
        <v>114</v>
      </c>
      <c r="G1631" s="58" t="s">
        <v>2763</v>
      </c>
      <c r="H1631" s="58" t="s">
        <v>2166</v>
      </c>
      <c r="I1631" s="58" t="s">
        <v>22</v>
      </c>
      <c r="J1631" s="58">
        <v>2</v>
      </c>
      <c r="K1631" s="217">
        <v>0</v>
      </c>
      <c r="L1631" s="58">
        <v>176</v>
      </c>
      <c r="M1631" s="58">
        <v>3.2</v>
      </c>
    </row>
    <row r="1632" s="58" customFormat="1" ht="41.4" spans="1:13">
      <c r="A1632" s="58" t="s">
        <v>3214</v>
      </c>
      <c r="B1632" s="200">
        <v>1631</v>
      </c>
      <c r="C1632" s="204" t="s">
        <v>16</v>
      </c>
      <c r="D1632" s="204" t="s">
        <v>89</v>
      </c>
      <c r="E1632" s="42" t="s">
        <v>2511</v>
      </c>
      <c r="F1632" s="58" t="s">
        <v>114</v>
      </c>
      <c r="G1632" s="58" t="s">
        <v>2763</v>
      </c>
      <c r="H1632" s="58" t="s">
        <v>2166</v>
      </c>
      <c r="I1632" s="58" t="s">
        <v>22</v>
      </c>
      <c r="J1632" s="239">
        <v>1</v>
      </c>
      <c r="K1632" s="217">
        <v>0</v>
      </c>
      <c r="L1632" s="239">
        <v>88</v>
      </c>
      <c r="M1632" s="58">
        <v>3.2</v>
      </c>
    </row>
    <row r="1633" s="58" customFormat="1" ht="41.4" spans="1:13">
      <c r="A1633" s="58" t="s">
        <v>3214</v>
      </c>
      <c r="B1633" s="200">
        <v>1632</v>
      </c>
      <c r="C1633" s="204" t="s">
        <v>16</v>
      </c>
      <c r="D1633" s="204" t="s">
        <v>89</v>
      </c>
      <c r="E1633" s="42" t="s">
        <v>2511</v>
      </c>
      <c r="F1633" s="58" t="s">
        <v>114</v>
      </c>
      <c r="G1633" s="58" t="s">
        <v>3338</v>
      </c>
      <c r="H1633" s="58" t="s">
        <v>2166</v>
      </c>
      <c r="I1633" s="58" t="s">
        <v>22</v>
      </c>
      <c r="J1633" s="58">
        <v>1</v>
      </c>
      <c r="K1633" s="217">
        <v>0</v>
      </c>
      <c r="L1633" s="58">
        <v>359</v>
      </c>
      <c r="M1633" s="58">
        <v>3.2</v>
      </c>
    </row>
    <row r="1634" s="58" customFormat="1" ht="41.4" spans="1:13">
      <c r="A1634" s="58" t="s">
        <v>3214</v>
      </c>
      <c r="B1634" s="200">
        <v>1633</v>
      </c>
      <c r="C1634" s="204" t="s">
        <v>16</v>
      </c>
      <c r="D1634" s="58" t="s">
        <v>322</v>
      </c>
      <c r="E1634" s="42" t="s">
        <v>2511</v>
      </c>
      <c r="F1634" s="58" t="s">
        <v>323</v>
      </c>
      <c r="G1634" s="58" t="s">
        <v>2622</v>
      </c>
      <c r="H1634" s="58" t="s">
        <v>2162</v>
      </c>
      <c r="I1634" s="58" t="s">
        <v>2124</v>
      </c>
      <c r="J1634" s="58">
        <v>0.2</v>
      </c>
      <c r="K1634" s="58">
        <f t="shared" ref="K1634:K1638" si="174">J1634</f>
        <v>0.2</v>
      </c>
      <c r="L1634" s="58">
        <v>1</v>
      </c>
      <c r="M1634" s="58">
        <v>3.2</v>
      </c>
    </row>
    <row r="1635" s="58" customFormat="1" ht="41.4" spans="1:13">
      <c r="A1635" s="58" t="s">
        <v>3214</v>
      </c>
      <c r="B1635" s="200">
        <v>1634</v>
      </c>
      <c r="C1635" s="204" t="s">
        <v>16</v>
      </c>
      <c r="D1635" s="58" t="s">
        <v>322</v>
      </c>
      <c r="E1635" s="42" t="s">
        <v>2511</v>
      </c>
      <c r="F1635" s="58" t="s">
        <v>323</v>
      </c>
      <c r="G1635" s="58" t="s">
        <v>2739</v>
      </c>
      <c r="H1635" s="58" t="s">
        <v>2162</v>
      </c>
      <c r="I1635" s="58" t="s">
        <v>2124</v>
      </c>
      <c r="J1635" s="58">
        <v>0.2</v>
      </c>
      <c r="K1635" s="58">
        <f t="shared" ref="K1635:K1640" si="175">(CEILING(J1635*0.1,1))*1</f>
        <v>1</v>
      </c>
      <c r="L1635" s="58">
        <v>23</v>
      </c>
      <c r="M1635" s="58">
        <v>3.2</v>
      </c>
    </row>
    <row r="1636" s="58" customFormat="1" ht="41.4" spans="1:13">
      <c r="A1636" s="58" t="s">
        <v>3214</v>
      </c>
      <c r="B1636" s="200">
        <v>1635</v>
      </c>
      <c r="C1636" s="204" t="s">
        <v>16</v>
      </c>
      <c r="D1636" s="58" t="s">
        <v>322</v>
      </c>
      <c r="E1636" s="42" t="s">
        <v>2511</v>
      </c>
      <c r="F1636" s="58" t="s">
        <v>323</v>
      </c>
      <c r="G1636" s="58" t="s">
        <v>2622</v>
      </c>
      <c r="H1636" s="58" t="s">
        <v>2162</v>
      </c>
      <c r="I1636" s="58" t="s">
        <v>2124</v>
      </c>
      <c r="J1636" s="58">
        <v>0.2</v>
      </c>
      <c r="K1636" s="58">
        <f t="shared" si="174"/>
        <v>0.2</v>
      </c>
      <c r="L1636" s="58">
        <v>1</v>
      </c>
      <c r="M1636" s="58">
        <v>3.2</v>
      </c>
    </row>
    <row r="1637" s="58" customFormat="1" ht="41.4" spans="1:13">
      <c r="A1637" s="58" t="s">
        <v>3214</v>
      </c>
      <c r="B1637" s="200">
        <v>1636</v>
      </c>
      <c r="C1637" s="204" t="s">
        <v>16</v>
      </c>
      <c r="D1637" s="58" t="s">
        <v>322</v>
      </c>
      <c r="E1637" s="42" t="s">
        <v>2511</v>
      </c>
      <c r="F1637" s="58" t="s">
        <v>323</v>
      </c>
      <c r="G1637" s="58" t="s">
        <v>2739</v>
      </c>
      <c r="H1637" s="58" t="s">
        <v>2162</v>
      </c>
      <c r="I1637" s="58" t="s">
        <v>2124</v>
      </c>
      <c r="J1637" s="58">
        <v>0.5</v>
      </c>
      <c r="K1637" s="58">
        <f t="shared" si="175"/>
        <v>1</v>
      </c>
      <c r="L1637" s="58">
        <v>68</v>
      </c>
      <c r="M1637" s="58">
        <v>3.2</v>
      </c>
    </row>
    <row r="1638" s="58" customFormat="1" ht="41.4" spans="1:13">
      <c r="A1638" s="58" t="s">
        <v>3214</v>
      </c>
      <c r="B1638" s="200">
        <v>1637</v>
      </c>
      <c r="C1638" s="204" t="s">
        <v>16</v>
      </c>
      <c r="D1638" s="58" t="s">
        <v>322</v>
      </c>
      <c r="E1638" s="42" t="s">
        <v>2511</v>
      </c>
      <c r="F1638" s="58" t="s">
        <v>323</v>
      </c>
      <c r="G1638" s="58" t="s">
        <v>2729</v>
      </c>
      <c r="H1638" s="58" t="s">
        <v>2162</v>
      </c>
      <c r="I1638" s="58" t="s">
        <v>2124</v>
      </c>
      <c r="J1638" s="58">
        <v>0.7</v>
      </c>
      <c r="K1638" s="58">
        <f t="shared" si="174"/>
        <v>0.7</v>
      </c>
      <c r="L1638" s="58">
        <v>12</v>
      </c>
      <c r="M1638" s="58">
        <v>3.2</v>
      </c>
    </row>
    <row r="1639" s="58" customFormat="1" ht="41.4" spans="1:13">
      <c r="A1639" s="58" t="s">
        <v>3214</v>
      </c>
      <c r="B1639" s="200">
        <v>1638</v>
      </c>
      <c r="C1639" s="204" t="s">
        <v>16</v>
      </c>
      <c r="D1639" s="58" t="s">
        <v>322</v>
      </c>
      <c r="E1639" s="42" t="s">
        <v>2511</v>
      </c>
      <c r="F1639" s="58" t="s">
        <v>323</v>
      </c>
      <c r="G1639" s="58" t="s">
        <v>3507</v>
      </c>
      <c r="H1639" s="58" t="s">
        <v>2162</v>
      </c>
      <c r="I1639" s="58" t="s">
        <v>2124</v>
      </c>
      <c r="J1639" s="58">
        <v>0.2</v>
      </c>
      <c r="K1639" s="58">
        <v>0</v>
      </c>
      <c r="L1639" s="58">
        <v>90</v>
      </c>
      <c r="M1639" s="58">
        <v>3.2</v>
      </c>
    </row>
    <row r="1640" s="58" customFormat="1" ht="41.4" spans="1:13">
      <c r="A1640" s="58" t="s">
        <v>3214</v>
      </c>
      <c r="B1640" s="200">
        <v>1639</v>
      </c>
      <c r="C1640" s="204" t="s">
        <v>16</v>
      </c>
      <c r="D1640" s="58" t="s">
        <v>322</v>
      </c>
      <c r="E1640" s="42" t="s">
        <v>2511</v>
      </c>
      <c r="F1640" s="58" t="s">
        <v>323</v>
      </c>
      <c r="G1640" s="58" t="s">
        <v>2739</v>
      </c>
      <c r="H1640" s="58" t="s">
        <v>2162</v>
      </c>
      <c r="I1640" s="58" t="s">
        <v>2124</v>
      </c>
      <c r="J1640" s="58">
        <v>0.1</v>
      </c>
      <c r="K1640" s="58">
        <f t="shared" si="175"/>
        <v>1</v>
      </c>
      <c r="L1640" s="58">
        <v>21</v>
      </c>
      <c r="M1640" s="58">
        <v>3.2</v>
      </c>
    </row>
    <row r="1641" s="58" customFormat="1" ht="41.4" spans="1:13">
      <c r="A1641" s="58" t="s">
        <v>3214</v>
      </c>
      <c r="B1641" s="200">
        <v>1640</v>
      </c>
      <c r="C1641" s="204" t="s">
        <v>16</v>
      </c>
      <c r="D1641" s="58" t="s">
        <v>322</v>
      </c>
      <c r="E1641" s="42" t="s">
        <v>2511</v>
      </c>
      <c r="F1641" s="58" t="s">
        <v>323</v>
      </c>
      <c r="G1641" s="58" t="s">
        <v>2729</v>
      </c>
      <c r="H1641" s="58" t="s">
        <v>2162</v>
      </c>
      <c r="I1641" s="58" t="s">
        <v>2124</v>
      </c>
      <c r="J1641" s="58">
        <v>4.3</v>
      </c>
      <c r="K1641" s="58">
        <f>J1641</f>
        <v>4.3</v>
      </c>
      <c r="L1641" s="58">
        <v>69</v>
      </c>
      <c r="M1641" s="58">
        <v>3.2</v>
      </c>
    </row>
    <row r="1642" s="58" customFormat="1" ht="41.4" spans="1:13">
      <c r="A1642" s="58" t="s">
        <v>3214</v>
      </c>
      <c r="B1642" s="200">
        <v>1641</v>
      </c>
      <c r="C1642" s="204" t="s">
        <v>16</v>
      </c>
      <c r="D1642" s="58" t="s">
        <v>322</v>
      </c>
      <c r="E1642" s="42" t="s">
        <v>2511</v>
      </c>
      <c r="F1642" s="58" t="s">
        <v>323</v>
      </c>
      <c r="G1642" s="58" t="s">
        <v>3507</v>
      </c>
      <c r="H1642" s="58" t="s">
        <v>2162</v>
      </c>
      <c r="I1642" s="58" t="s">
        <v>2124</v>
      </c>
      <c r="J1642" s="58">
        <v>0.2</v>
      </c>
      <c r="K1642" s="58">
        <v>0</v>
      </c>
      <c r="L1642" s="58">
        <v>90</v>
      </c>
      <c r="M1642" s="58">
        <v>3.2</v>
      </c>
    </row>
    <row r="1643" s="58" customFormat="1" ht="41.4" spans="1:13">
      <c r="A1643" s="58" t="s">
        <v>3214</v>
      </c>
      <c r="B1643" s="200">
        <v>1642</v>
      </c>
      <c r="C1643" s="204" t="s">
        <v>16</v>
      </c>
      <c r="D1643" s="204" t="s">
        <v>89</v>
      </c>
      <c r="E1643" s="42" t="s">
        <v>2511</v>
      </c>
      <c r="F1643" s="58" t="s">
        <v>114</v>
      </c>
      <c r="G1643" s="58" t="s">
        <v>2660</v>
      </c>
      <c r="H1643" s="58" t="s">
        <v>2166</v>
      </c>
      <c r="I1643" s="58" t="s">
        <v>22</v>
      </c>
      <c r="J1643" s="58">
        <v>6</v>
      </c>
      <c r="K1643" s="217">
        <v>0</v>
      </c>
      <c r="L1643" s="58">
        <v>72</v>
      </c>
      <c r="M1643" s="58">
        <v>3.2</v>
      </c>
    </row>
    <row r="1644" s="58" customFormat="1" ht="41.4" spans="1:13">
      <c r="A1644" s="58" t="s">
        <v>3214</v>
      </c>
      <c r="B1644" s="200">
        <v>1643</v>
      </c>
      <c r="C1644" s="204" t="s">
        <v>16</v>
      </c>
      <c r="D1644" s="204" t="s">
        <v>89</v>
      </c>
      <c r="E1644" s="42" t="s">
        <v>2511</v>
      </c>
      <c r="F1644" s="58" t="s">
        <v>114</v>
      </c>
      <c r="G1644" s="58" t="s">
        <v>3338</v>
      </c>
      <c r="H1644" s="58" t="s">
        <v>2166</v>
      </c>
      <c r="I1644" s="58" t="s">
        <v>22</v>
      </c>
      <c r="J1644" s="58">
        <v>1</v>
      </c>
      <c r="K1644" s="217">
        <v>0</v>
      </c>
      <c r="L1644" s="58">
        <v>359</v>
      </c>
      <c r="M1644" s="58">
        <v>3.2</v>
      </c>
    </row>
    <row r="1645" s="58" customFormat="1" ht="41.4" spans="1:13">
      <c r="A1645" s="58" t="s">
        <v>3214</v>
      </c>
      <c r="B1645" s="200">
        <v>1644</v>
      </c>
      <c r="C1645" s="204" t="s">
        <v>16</v>
      </c>
      <c r="D1645" s="58" t="s">
        <v>53</v>
      </c>
      <c r="E1645" s="42" t="s">
        <v>2511</v>
      </c>
      <c r="F1645" s="58" t="s">
        <v>885</v>
      </c>
      <c r="G1645" s="58" t="s">
        <v>3508</v>
      </c>
      <c r="H1645" s="58" t="s">
        <v>2158</v>
      </c>
      <c r="I1645" s="58" t="s">
        <v>22</v>
      </c>
      <c r="J1645" s="239">
        <v>1</v>
      </c>
      <c r="K1645" s="58">
        <v>0</v>
      </c>
      <c r="L1645" s="239">
        <v>51</v>
      </c>
      <c r="M1645" s="58">
        <v>3.2</v>
      </c>
    </row>
    <row r="1646" s="58" customFormat="1" ht="55.2" spans="1:13">
      <c r="A1646" s="58" t="s">
        <v>3214</v>
      </c>
      <c r="B1646" s="200">
        <v>1645</v>
      </c>
      <c r="C1646" s="204" t="s">
        <v>16</v>
      </c>
      <c r="D1646" s="58" t="s">
        <v>53</v>
      </c>
      <c r="E1646" s="42" t="s">
        <v>2511</v>
      </c>
      <c r="F1646" s="58" t="s">
        <v>55</v>
      </c>
      <c r="G1646" s="58" t="s">
        <v>2761</v>
      </c>
      <c r="H1646" s="58" t="s">
        <v>2158</v>
      </c>
      <c r="I1646" s="58" t="s">
        <v>22</v>
      </c>
      <c r="J1646" s="239">
        <v>1</v>
      </c>
      <c r="K1646" s="74">
        <f>(CEILING(J1646*0.2,1))*1</f>
        <v>1</v>
      </c>
      <c r="L1646" s="239">
        <v>32</v>
      </c>
      <c r="M1646" s="58">
        <v>3.2</v>
      </c>
    </row>
    <row r="1647" s="58" customFormat="1" ht="41.4" spans="1:13">
      <c r="A1647" s="58" t="s">
        <v>3214</v>
      </c>
      <c r="B1647" s="200">
        <v>1646</v>
      </c>
      <c r="C1647" s="204" t="s">
        <v>16</v>
      </c>
      <c r="D1647" s="58" t="s">
        <v>53</v>
      </c>
      <c r="E1647" s="42" t="s">
        <v>2511</v>
      </c>
      <c r="F1647" s="58" t="s">
        <v>304</v>
      </c>
      <c r="G1647" s="58" t="s">
        <v>3509</v>
      </c>
      <c r="H1647" s="58" t="s">
        <v>2158</v>
      </c>
      <c r="I1647" s="58" t="s">
        <v>22</v>
      </c>
      <c r="J1647" s="239">
        <v>1</v>
      </c>
      <c r="K1647" s="74">
        <f>(CEILING(J1647*0.2,1))*1</f>
        <v>1</v>
      </c>
      <c r="L1647" s="239">
        <v>45</v>
      </c>
      <c r="M1647" s="58">
        <v>3.2</v>
      </c>
    </row>
    <row r="1648" s="58" customFormat="1" ht="55.2" spans="1:13">
      <c r="A1648" s="58" t="s">
        <v>3214</v>
      </c>
      <c r="B1648" s="200">
        <v>1647</v>
      </c>
      <c r="C1648" s="204" t="s">
        <v>16</v>
      </c>
      <c r="D1648" s="58" t="s">
        <v>53</v>
      </c>
      <c r="E1648" s="42" t="s">
        <v>2511</v>
      </c>
      <c r="F1648" s="58" t="s">
        <v>304</v>
      </c>
      <c r="G1648" s="58" t="s">
        <v>3510</v>
      </c>
      <c r="H1648" s="58" t="s">
        <v>2158</v>
      </c>
      <c r="I1648" s="58" t="s">
        <v>22</v>
      </c>
      <c r="J1648" s="58">
        <v>1</v>
      </c>
      <c r="K1648" s="58">
        <v>0</v>
      </c>
      <c r="L1648" s="58">
        <v>224</v>
      </c>
      <c r="M1648" s="58">
        <v>3.2</v>
      </c>
    </row>
    <row r="1649" s="58" customFormat="1" ht="41.4" spans="1:13">
      <c r="A1649" s="58" t="s">
        <v>3214</v>
      </c>
      <c r="B1649" s="200">
        <v>1648</v>
      </c>
      <c r="C1649" s="204" t="s">
        <v>16</v>
      </c>
      <c r="D1649" s="58" t="s">
        <v>322</v>
      </c>
      <c r="E1649" s="42" t="s">
        <v>2511</v>
      </c>
      <c r="F1649" s="58" t="s">
        <v>323</v>
      </c>
      <c r="G1649" s="58" t="s">
        <v>2729</v>
      </c>
      <c r="H1649" s="58" t="s">
        <v>2162</v>
      </c>
      <c r="I1649" s="58" t="s">
        <v>2124</v>
      </c>
      <c r="J1649" s="58">
        <v>1.6</v>
      </c>
      <c r="K1649" s="58">
        <f>J1649</f>
        <v>1.6</v>
      </c>
      <c r="L1649" s="58">
        <v>25</v>
      </c>
      <c r="M1649" s="58">
        <v>3.2</v>
      </c>
    </row>
    <row r="1650" s="58" customFormat="1" ht="41.4" spans="1:13">
      <c r="A1650" s="58" t="s">
        <v>3214</v>
      </c>
      <c r="B1650" s="200">
        <v>1649</v>
      </c>
      <c r="C1650" s="204" t="s">
        <v>16</v>
      </c>
      <c r="D1650" s="58" t="s">
        <v>322</v>
      </c>
      <c r="E1650" s="42" t="s">
        <v>2511</v>
      </c>
      <c r="F1650" s="58" t="s">
        <v>323</v>
      </c>
      <c r="G1650" s="58" t="s">
        <v>3301</v>
      </c>
      <c r="H1650" s="58" t="s">
        <v>2162</v>
      </c>
      <c r="I1650" s="58" t="s">
        <v>2124</v>
      </c>
      <c r="J1650" s="58">
        <v>1.3</v>
      </c>
      <c r="K1650" s="58">
        <f>(CEILING(J1650*0.1,1))*1</f>
        <v>1</v>
      </c>
      <c r="L1650" s="58">
        <v>110</v>
      </c>
      <c r="M1650" s="58">
        <v>3.2</v>
      </c>
    </row>
    <row r="1651" s="58" customFormat="1" ht="41.4" spans="1:13">
      <c r="A1651" s="58" t="s">
        <v>3214</v>
      </c>
      <c r="B1651" s="200">
        <v>1650</v>
      </c>
      <c r="C1651" s="204" t="s">
        <v>16</v>
      </c>
      <c r="D1651" s="58" t="s">
        <v>53</v>
      </c>
      <c r="E1651" s="42" t="s">
        <v>2511</v>
      </c>
      <c r="F1651" s="58" t="s">
        <v>289</v>
      </c>
      <c r="G1651" s="58" t="s">
        <v>3342</v>
      </c>
      <c r="H1651" s="58" t="s">
        <v>2580</v>
      </c>
      <c r="I1651" s="58" t="s">
        <v>22</v>
      </c>
      <c r="J1651" s="239">
        <v>1</v>
      </c>
      <c r="K1651" s="58">
        <v>0</v>
      </c>
      <c r="L1651" s="239">
        <v>327</v>
      </c>
      <c r="M1651" s="58">
        <v>3.2</v>
      </c>
    </row>
    <row r="1652" s="58" customFormat="1" ht="41.4" spans="1:13">
      <c r="A1652" s="58" t="s">
        <v>3214</v>
      </c>
      <c r="B1652" s="200">
        <v>1651</v>
      </c>
      <c r="C1652" s="204" t="s">
        <v>16</v>
      </c>
      <c r="D1652" s="204" t="s">
        <v>89</v>
      </c>
      <c r="E1652" s="42" t="s">
        <v>2511</v>
      </c>
      <c r="F1652" s="58" t="s">
        <v>114</v>
      </c>
      <c r="G1652" s="58" t="s">
        <v>2660</v>
      </c>
      <c r="H1652" s="58" t="s">
        <v>2166</v>
      </c>
      <c r="I1652" s="58" t="s">
        <v>22</v>
      </c>
      <c r="J1652" s="58">
        <v>1</v>
      </c>
      <c r="K1652" s="217">
        <v>0</v>
      </c>
      <c r="L1652" s="58">
        <v>12</v>
      </c>
      <c r="M1652" s="58">
        <v>3.2</v>
      </c>
    </row>
    <row r="1653" s="58" customFormat="1" ht="41.4" spans="1:13">
      <c r="A1653" s="58" t="s">
        <v>3214</v>
      </c>
      <c r="B1653" s="200">
        <v>1652</v>
      </c>
      <c r="C1653" s="204" t="s">
        <v>16</v>
      </c>
      <c r="D1653" s="204" t="s">
        <v>89</v>
      </c>
      <c r="E1653" s="42" t="s">
        <v>2511</v>
      </c>
      <c r="F1653" s="58" t="s">
        <v>114</v>
      </c>
      <c r="G1653" s="58" t="s">
        <v>3343</v>
      </c>
      <c r="H1653" s="58" t="s">
        <v>2166</v>
      </c>
      <c r="I1653" s="58" t="s">
        <v>22</v>
      </c>
      <c r="J1653" s="58">
        <v>4</v>
      </c>
      <c r="K1653" s="217">
        <v>0</v>
      </c>
      <c r="L1653" s="58">
        <v>6309</v>
      </c>
      <c r="M1653" s="58">
        <v>3.2</v>
      </c>
    </row>
    <row r="1654" s="58" customFormat="1" ht="55.2" spans="1:13">
      <c r="A1654" s="58" t="s">
        <v>3214</v>
      </c>
      <c r="B1654" s="200">
        <v>1653</v>
      </c>
      <c r="C1654" s="204" t="s">
        <v>16</v>
      </c>
      <c r="D1654" s="58" t="s">
        <v>53</v>
      </c>
      <c r="E1654" s="42" t="s">
        <v>2511</v>
      </c>
      <c r="F1654" s="58" t="s">
        <v>55</v>
      </c>
      <c r="G1654" s="58" t="s">
        <v>2832</v>
      </c>
      <c r="H1654" s="58" t="s">
        <v>2158</v>
      </c>
      <c r="I1654" s="58" t="s">
        <v>22</v>
      </c>
      <c r="J1654" s="58">
        <v>2</v>
      </c>
      <c r="K1654" s="58">
        <v>0</v>
      </c>
      <c r="L1654" s="58">
        <v>2682</v>
      </c>
      <c r="M1654" s="58">
        <v>3.2</v>
      </c>
    </row>
    <row r="1655" s="58" customFormat="1" ht="41.4" spans="1:13">
      <c r="A1655" s="58" t="s">
        <v>3214</v>
      </c>
      <c r="B1655" s="200">
        <v>1654</v>
      </c>
      <c r="C1655" s="204" t="s">
        <v>16</v>
      </c>
      <c r="D1655" s="58" t="s">
        <v>322</v>
      </c>
      <c r="E1655" s="42" t="s">
        <v>2511</v>
      </c>
      <c r="F1655" s="58" t="s">
        <v>323</v>
      </c>
      <c r="G1655" s="58" t="s">
        <v>2729</v>
      </c>
      <c r="H1655" s="58" t="s">
        <v>2162</v>
      </c>
      <c r="I1655" s="58" t="s">
        <v>2124</v>
      </c>
      <c r="J1655" s="58">
        <v>0.3</v>
      </c>
      <c r="K1655" s="58">
        <f>J1655</f>
        <v>0.3</v>
      </c>
      <c r="L1655" s="58">
        <v>5</v>
      </c>
      <c r="M1655" s="58">
        <v>3.2</v>
      </c>
    </row>
    <row r="1656" s="58" customFormat="1" ht="41.4" spans="1:13">
      <c r="A1656" s="58" t="s">
        <v>3214</v>
      </c>
      <c r="B1656" s="200">
        <v>1655</v>
      </c>
      <c r="C1656" s="204" t="s">
        <v>16</v>
      </c>
      <c r="D1656" s="58" t="s">
        <v>322</v>
      </c>
      <c r="E1656" s="42" t="s">
        <v>2511</v>
      </c>
      <c r="F1656" s="58" t="s">
        <v>323</v>
      </c>
      <c r="G1656" s="58" t="s">
        <v>2774</v>
      </c>
      <c r="H1656" s="58" t="s">
        <v>2162</v>
      </c>
      <c r="I1656" s="58" t="s">
        <v>2124</v>
      </c>
      <c r="J1656" s="58">
        <v>9.4</v>
      </c>
      <c r="K1656" s="58">
        <v>0</v>
      </c>
      <c r="L1656" s="58">
        <v>8557</v>
      </c>
      <c r="M1656" s="58">
        <v>3.2</v>
      </c>
    </row>
    <row r="1657" s="58" customFormat="1" ht="55.2" spans="1:13">
      <c r="A1657" s="58" t="s">
        <v>3214</v>
      </c>
      <c r="B1657" s="200">
        <v>1656</v>
      </c>
      <c r="C1657" s="204" t="s">
        <v>16</v>
      </c>
      <c r="D1657" s="58" t="s">
        <v>53</v>
      </c>
      <c r="E1657" s="42" t="s">
        <v>2511</v>
      </c>
      <c r="F1657" s="58" t="s">
        <v>55</v>
      </c>
      <c r="G1657" s="58" t="s">
        <v>2832</v>
      </c>
      <c r="H1657" s="58" t="s">
        <v>2158</v>
      </c>
      <c r="I1657" s="58" t="s">
        <v>22</v>
      </c>
      <c r="J1657" s="58">
        <v>1</v>
      </c>
      <c r="K1657" s="58">
        <v>0</v>
      </c>
      <c r="L1657" s="58">
        <v>1341</v>
      </c>
      <c r="M1657" s="58">
        <v>3.2</v>
      </c>
    </row>
    <row r="1658" s="58" customFormat="1" ht="41.4" spans="1:13">
      <c r="A1658" s="58" t="s">
        <v>3214</v>
      </c>
      <c r="B1658" s="200">
        <v>1657</v>
      </c>
      <c r="C1658" s="204" t="s">
        <v>16</v>
      </c>
      <c r="D1658" s="58" t="s">
        <v>53</v>
      </c>
      <c r="E1658" s="42" t="s">
        <v>2511</v>
      </c>
      <c r="F1658" s="58" t="s">
        <v>304</v>
      </c>
      <c r="G1658" s="58" t="s">
        <v>3335</v>
      </c>
      <c r="H1658" s="58" t="s">
        <v>2158</v>
      </c>
      <c r="I1658" s="58" t="s">
        <v>22</v>
      </c>
      <c r="J1658" s="58">
        <v>1</v>
      </c>
      <c r="K1658" s="58">
        <v>0</v>
      </c>
      <c r="L1658" s="58">
        <v>1371</v>
      </c>
      <c r="M1658" s="58">
        <v>3.2</v>
      </c>
    </row>
    <row r="1659" s="58" customFormat="1" ht="41.4" spans="1:13">
      <c r="A1659" s="58" t="s">
        <v>3214</v>
      </c>
      <c r="B1659" s="200">
        <v>1658</v>
      </c>
      <c r="C1659" s="204" t="s">
        <v>16</v>
      </c>
      <c r="D1659" s="58" t="s">
        <v>322</v>
      </c>
      <c r="E1659" s="42" t="s">
        <v>2511</v>
      </c>
      <c r="F1659" s="58" t="s">
        <v>323</v>
      </c>
      <c r="G1659" s="58" t="s">
        <v>2774</v>
      </c>
      <c r="H1659" s="58" t="s">
        <v>2162</v>
      </c>
      <c r="I1659" s="58" t="s">
        <v>2124</v>
      </c>
      <c r="J1659" s="58">
        <v>11.6</v>
      </c>
      <c r="K1659" s="58">
        <v>0</v>
      </c>
      <c r="L1659" s="58">
        <v>10606</v>
      </c>
      <c r="M1659" s="58">
        <v>3.2</v>
      </c>
    </row>
    <row r="1660" s="58" customFormat="1" ht="27.6" spans="1:13">
      <c r="A1660" s="58" t="s">
        <v>3214</v>
      </c>
      <c r="B1660" s="200">
        <v>1659</v>
      </c>
      <c r="C1660" s="204" t="s">
        <v>16</v>
      </c>
      <c r="D1660" s="58" t="s">
        <v>322</v>
      </c>
      <c r="E1660" s="42" t="s">
        <v>2511</v>
      </c>
      <c r="F1660" s="58" t="s">
        <v>323</v>
      </c>
      <c r="G1660" s="58" t="s">
        <v>3511</v>
      </c>
      <c r="H1660" s="58" t="s">
        <v>2374</v>
      </c>
      <c r="I1660" s="58" t="s">
        <v>2124</v>
      </c>
      <c r="J1660" s="58">
        <v>16</v>
      </c>
      <c r="K1660" s="58">
        <v>0</v>
      </c>
      <c r="L1660" s="58">
        <v>1275</v>
      </c>
      <c r="M1660" s="58">
        <v>3.1</v>
      </c>
    </row>
    <row r="1661" s="58" customFormat="1" ht="41.4" spans="1:13">
      <c r="A1661" s="58" t="s">
        <v>3214</v>
      </c>
      <c r="B1661" s="200">
        <v>1660</v>
      </c>
      <c r="C1661" s="204" t="s">
        <v>16</v>
      </c>
      <c r="D1661" s="58" t="s">
        <v>322</v>
      </c>
      <c r="E1661" s="42" t="s">
        <v>2511</v>
      </c>
      <c r="F1661" s="58" t="s">
        <v>323</v>
      </c>
      <c r="G1661" s="58" t="s">
        <v>2774</v>
      </c>
      <c r="H1661" s="58" t="s">
        <v>2162</v>
      </c>
      <c r="I1661" s="58" t="s">
        <v>2124</v>
      </c>
      <c r="J1661" s="58">
        <v>11.3</v>
      </c>
      <c r="K1661" s="58">
        <v>0</v>
      </c>
      <c r="L1661" s="58">
        <v>10306</v>
      </c>
      <c r="M1661" s="58">
        <v>3.2</v>
      </c>
    </row>
    <row r="1662" s="58" customFormat="1" ht="41.4" spans="1:13">
      <c r="A1662" s="58" t="s">
        <v>3214</v>
      </c>
      <c r="B1662" s="200">
        <v>1661</v>
      </c>
      <c r="C1662" s="204" t="s">
        <v>16</v>
      </c>
      <c r="D1662" s="58" t="s">
        <v>322</v>
      </c>
      <c r="E1662" s="42" t="s">
        <v>2511</v>
      </c>
      <c r="F1662" s="58" t="s">
        <v>323</v>
      </c>
      <c r="G1662" s="58" t="s">
        <v>2774</v>
      </c>
      <c r="H1662" s="58" t="s">
        <v>2162</v>
      </c>
      <c r="I1662" s="58" t="s">
        <v>2124</v>
      </c>
      <c r="J1662" s="58">
        <v>13.6</v>
      </c>
      <c r="K1662" s="58">
        <v>0</v>
      </c>
      <c r="L1662" s="58">
        <v>12437</v>
      </c>
      <c r="M1662" s="58">
        <v>3.2</v>
      </c>
    </row>
    <row r="1663" s="58" customFormat="1" ht="41.4" spans="1:13">
      <c r="A1663" s="58" t="s">
        <v>3214</v>
      </c>
      <c r="B1663" s="200">
        <v>1662</v>
      </c>
      <c r="C1663" s="204" t="s">
        <v>16</v>
      </c>
      <c r="D1663" s="204" t="s">
        <v>89</v>
      </c>
      <c r="E1663" s="42" t="s">
        <v>2511</v>
      </c>
      <c r="F1663" s="58" t="s">
        <v>114</v>
      </c>
      <c r="G1663" s="58" t="s">
        <v>2660</v>
      </c>
      <c r="H1663" s="58" t="s">
        <v>2166</v>
      </c>
      <c r="I1663" s="58" t="s">
        <v>22</v>
      </c>
      <c r="J1663" s="58">
        <v>2</v>
      </c>
      <c r="K1663" s="217">
        <v>0</v>
      </c>
      <c r="L1663" s="58">
        <v>24</v>
      </c>
      <c r="M1663" s="58">
        <v>3.2</v>
      </c>
    </row>
    <row r="1664" s="58" customFormat="1" ht="41.4" spans="1:13">
      <c r="A1664" s="58" t="s">
        <v>3214</v>
      </c>
      <c r="B1664" s="200">
        <v>1663</v>
      </c>
      <c r="C1664" s="204" t="s">
        <v>16</v>
      </c>
      <c r="D1664" s="204" t="s">
        <v>89</v>
      </c>
      <c r="E1664" s="42" t="s">
        <v>2511</v>
      </c>
      <c r="F1664" s="58" t="s">
        <v>114</v>
      </c>
      <c r="G1664" s="58" t="s">
        <v>3302</v>
      </c>
      <c r="H1664" s="58" t="s">
        <v>2166</v>
      </c>
      <c r="I1664" s="58" t="s">
        <v>22</v>
      </c>
      <c r="J1664" s="58">
        <v>2</v>
      </c>
      <c r="K1664" s="217">
        <v>0</v>
      </c>
      <c r="L1664" s="58">
        <v>472</v>
      </c>
      <c r="M1664" s="58">
        <v>3.2</v>
      </c>
    </row>
    <row r="1665" s="58" customFormat="1" ht="41.4" spans="1:13">
      <c r="A1665" s="58" t="s">
        <v>3214</v>
      </c>
      <c r="B1665" s="200">
        <v>1664</v>
      </c>
      <c r="C1665" s="204" t="s">
        <v>16</v>
      </c>
      <c r="D1665" s="204" t="s">
        <v>89</v>
      </c>
      <c r="E1665" s="42" t="s">
        <v>2511</v>
      </c>
      <c r="F1665" s="58" t="s">
        <v>114</v>
      </c>
      <c r="G1665" s="58" t="s">
        <v>2732</v>
      </c>
      <c r="H1665" s="58" t="s">
        <v>2166</v>
      </c>
      <c r="I1665" s="58" t="s">
        <v>22</v>
      </c>
      <c r="J1665" s="58">
        <v>2</v>
      </c>
      <c r="K1665" s="217">
        <v>0</v>
      </c>
      <c r="L1665" s="58">
        <v>272</v>
      </c>
      <c r="M1665" s="58">
        <v>3.2</v>
      </c>
    </row>
    <row r="1666" s="58" customFormat="1" ht="41.4" spans="1:13">
      <c r="A1666" s="58" t="s">
        <v>3214</v>
      </c>
      <c r="B1666" s="200">
        <v>1665</v>
      </c>
      <c r="C1666" s="204" t="s">
        <v>16</v>
      </c>
      <c r="D1666" s="204" t="s">
        <v>89</v>
      </c>
      <c r="E1666" s="42" t="s">
        <v>2511</v>
      </c>
      <c r="F1666" s="58" t="s">
        <v>114</v>
      </c>
      <c r="G1666" s="58" t="s">
        <v>2660</v>
      </c>
      <c r="H1666" s="58" t="s">
        <v>2166</v>
      </c>
      <c r="I1666" s="58" t="s">
        <v>22</v>
      </c>
      <c r="J1666" s="58">
        <v>2</v>
      </c>
      <c r="K1666" s="217">
        <v>0</v>
      </c>
      <c r="L1666" s="58">
        <v>24</v>
      </c>
      <c r="M1666" s="58">
        <v>3.2</v>
      </c>
    </row>
    <row r="1667" s="58" customFormat="1" ht="41.4" spans="1:13">
      <c r="A1667" s="58" t="s">
        <v>3214</v>
      </c>
      <c r="B1667" s="200">
        <v>1666</v>
      </c>
      <c r="C1667" s="204" t="s">
        <v>16</v>
      </c>
      <c r="D1667" s="204" t="s">
        <v>89</v>
      </c>
      <c r="E1667" s="42" t="s">
        <v>2511</v>
      </c>
      <c r="F1667" s="58" t="s">
        <v>114</v>
      </c>
      <c r="G1667" s="58" t="s">
        <v>2660</v>
      </c>
      <c r="H1667" s="58" t="s">
        <v>2166</v>
      </c>
      <c r="I1667" s="58" t="s">
        <v>22</v>
      </c>
      <c r="J1667" s="58">
        <v>7</v>
      </c>
      <c r="K1667" s="217">
        <v>0</v>
      </c>
      <c r="L1667" s="58">
        <v>84</v>
      </c>
      <c r="M1667" s="58">
        <v>3.2</v>
      </c>
    </row>
    <row r="1668" s="58" customFormat="1" ht="41.4" spans="1:13">
      <c r="A1668" s="58" t="s">
        <v>3214</v>
      </c>
      <c r="B1668" s="200">
        <v>1667</v>
      </c>
      <c r="C1668" s="204" t="s">
        <v>16</v>
      </c>
      <c r="D1668" s="204" t="s">
        <v>89</v>
      </c>
      <c r="E1668" s="42" t="s">
        <v>2511</v>
      </c>
      <c r="F1668" s="58" t="s">
        <v>114</v>
      </c>
      <c r="G1668" s="58" t="s">
        <v>3282</v>
      </c>
      <c r="H1668" s="58" t="s">
        <v>2166</v>
      </c>
      <c r="I1668" s="58" t="s">
        <v>22</v>
      </c>
      <c r="J1668" s="58">
        <v>1</v>
      </c>
      <c r="K1668" s="217">
        <v>0</v>
      </c>
      <c r="L1668" s="58">
        <v>12</v>
      </c>
      <c r="M1668" s="58">
        <v>3.2</v>
      </c>
    </row>
    <row r="1669" s="58" customFormat="1" ht="41.4" spans="1:13">
      <c r="A1669" s="58" t="s">
        <v>3214</v>
      </c>
      <c r="B1669" s="200">
        <v>1668</v>
      </c>
      <c r="C1669" s="204" t="s">
        <v>16</v>
      </c>
      <c r="D1669" s="204" t="s">
        <v>89</v>
      </c>
      <c r="E1669" s="42" t="s">
        <v>2511</v>
      </c>
      <c r="F1669" s="58" t="s">
        <v>114</v>
      </c>
      <c r="G1669" s="58" t="s">
        <v>2660</v>
      </c>
      <c r="H1669" s="58" t="s">
        <v>2166</v>
      </c>
      <c r="I1669" s="58" t="s">
        <v>22</v>
      </c>
      <c r="J1669" s="58">
        <v>7</v>
      </c>
      <c r="K1669" s="217">
        <v>0</v>
      </c>
      <c r="L1669" s="58">
        <v>84</v>
      </c>
      <c r="M1669" s="58">
        <v>3.2</v>
      </c>
    </row>
    <row r="1670" s="58" customFormat="1" ht="41.4" spans="1:13">
      <c r="A1670" s="58" t="s">
        <v>3214</v>
      </c>
      <c r="B1670" s="200">
        <v>1669</v>
      </c>
      <c r="C1670" s="204" t="s">
        <v>16</v>
      </c>
      <c r="D1670" s="58" t="s">
        <v>322</v>
      </c>
      <c r="E1670" s="42" t="s">
        <v>2511</v>
      </c>
      <c r="F1670" s="58" t="s">
        <v>323</v>
      </c>
      <c r="G1670" s="58" t="s">
        <v>2568</v>
      </c>
      <c r="H1670" s="58" t="s">
        <v>2162</v>
      </c>
      <c r="I1670" s="58" t="s">
        <v>2124</v>
      </c>
      <c r="J1670" s="58">
        <v>0.4</v>
      </c>
      <c r="K1670" s="58">
        <f>J1670</f>
        <v>0.4</v>
      </c>
      <c r="L1670" s="58">
        <v>3</v>
      </c>
      <c r="M1670" s="58">
        <v>3.2</v>
      </c>
    </row>
    <row r="1671" s="58" customFormat="1" ht="41.4" spans="1:13">
      <c r="A1671" s="58" t="s">
        <v>3214</v>
      </c>
      <c r="B1671" s="200">
        <v>1670</v>
      </c>
      <c r="C1671" s="204" t="s">
        <v>16</v>
      </c>
      <c r="D1671" s="204" t="s">
        <v>89</v>
      </c>
      <c r="E1671" s="42" t="s">
        <v>2511</v>
      </c>
      <c r="F1671" s="58" t="s">
        <v>114</v>
      </c>
      <c r="G1671" s="58" t="s">
        <v>3282</v>
      </c>
      <c r="H1671" s="58" t="s">
        <v>2166</v>
      </c>
      <c r="I1671" s="58" t="s">
        <v>22</v>
      </c>
      <c r="J1671" s="58">
        <v>1</v>
      </c>
      <c r="K1671" s="217">
        <v>0</v>
      </c>
      <c r="L1671" s="58">
        <v>12</v>
      </c>
      <c r="M1671" s="58">
        <v>3.2</v>
      </c>
    </row>
    <row r="1672" s="58" customFormat="1" ht="41.4" spans="1:13">
      <c r="A1672" s="58" t="s">
        <v>3214</v>
      </c>
      <c r="B1672" s="200">
        <v>1671</v>
      </c>
      <c r="C1672" s="204" t="s">
        <v>16</v>
      </c>
      <c r="D1672" s="204" t="s">
        <v>89</v>
      </c>
      <c r="E1672" s="42" t="s">
        <v>2511</v>
      </c>
      <c r="F1672" s="58" t="s">
        <v>114</v>
      </c>
      <c r="G1672" s="58" t="s">
        <v>2732</v>
      </c>
      <c r="H1672" s="58" t="s">
        <v>2166</v>
      </c>
      <c r="I1672" s="58" t="s">
        <v>22</v>
      </c>
      <c r="J1672" s="58">
        <v>1</v>
      </c>
      <c r="K1672" s="217">
        <v>0</v>
      </c>
      <c r="L1672" s="58">
        <v>136</v>
      </c>
      <c r="M1672" s="58">
        <v>3.2</v>
      </c>
    </row>
    <row r="1673" s="58" customFormat="1" ht="41.4" spans="1:13">
      <c r="A1673" s="58" t="s">
        <v>3214</v>
      </c>
      <c r="B1673" s="200">
        <v>1672</v>
      </c>
      <c r="C1673" s="204" t="s">
        <v>16</v>
      </c>
      <c r="D1673" s="204" t="s">
        <v>89</v>
      </c>
      <c r="E1673" s="42" t="s">
        <v>2511</v>
      </c>
      <c r="F1673" s="58" t="s">
        <v>114</v>
      </c>
      <c r="G1673" s="58" t="s">
        <v>2660</v>
      </c>
      <c r="H1673" s="58" t="s">
        <v>2166</v>
      </c>
      <c r="I1673" s="58" t="s">
        <v>22</v>
      </c>
      <c r="J1673" s="58">
        <v>1</v>
      </c>
      <c r="K1673" s="217">
        <v>0</v>
      </c>
      <c r="L1673" s="58">
        <v>12</v>
      </c>
      <c r="M1673" s="58">
        <v>3.2</v>
      </c>
    </row>
    <row r="1674" s="58" customFormat="1" ht="55.2" spans="1:13">
      <c r="A1674" s="58" t="s">
        <v>3214</v>
      </c>
      <c r="B1674" s="200">
        <v>1673</v>
      </c>
      <c r="C1674" s="204" t="s">
        <v>16</v>
      </c>
      <c r="D1674" s="58" t="s">
        <v>53</v>
      </c>
      <c r="E1674" s="42" t="s">
        <v>2511</v>
      </c>
      <c r="F1674" s="58" t="s">
        <v>55</v>
      </c>
      <c r="G1674" s="58" t="s">
        <v>3339</v>
      </c>
      <c r="H1674" s="58" t="s">
        <v>2158</v>
      </c>
      <c r="I1674" s="58" t="s">
        <v>22</v>
      </c>
      <c r="J1674" s="58">
        <v>4</v>
      </c>
      <c r="K1674" s="58">
        <v>0</v>
      </c>
      <c r="L1674" s="58">
        <v>827</v>
      </c>
      <c r="M1674" s="58">
        <v>3.2</v>
      </c>
    </row>
    <row r="1675" s="58" customFormat="1" ht="41.4" spans="1:13">
      <c r="A1675" s="58" t="s">
        <v>3214</v>
      </c>
      <c r="B1675" s="200">
        <v>1674</v>
      </c>
      <c r="C1675" s="204" t="s">
        <v>16</v>
      </c>
      <c r="D1675" s="58" t="s">
        <v>322</v>
      </c>
      <c r="E1675" s="42" t="s">
        <v>2511</v>
      </c>
      <c r="F1675" s="58" t="s">
        <v>323</v>
      </c>
      <c r="G1675" s="58" t="s">
        <v>3327</v>
      </c>
      <c r="H1675" s="58" t="s">
        <v>2162</v>
      </c>
      <c r="I1675" s="58" t="s">
        <v>2124</v>
      </c>
      <c r="J1675" s="58">
        <v>6.1</v>
      </c>
      <c r="K1675" s="58">
        <v>0</v>
      </c>
      <c r="L1675" s="58">
        <v>1716</v>
      </c>
      <c r="M1675" s="58">
        <v>3.2</v>
      </c>
    </row>
    <row r="1676" s="58" customFormat="1" ht="41.4" spans="1:13">
      <c r="A1676" s="58" t="s">
        <v>3214</v>
      </c>
      <c r="B1676" s="200">
        <v>1675</v>
      </c>
      <c r="C1676" s="204" t="s">
        <v>16</v>
      </c>
      <c r="D1676" s="58" t="s">
        <v>53</v>
      </c>
      <c r="E1676" s="42" t="s">
        <v>2511</v>
      </c>
      <c r="F1676" s="58" t="s">
        <v>289</v>
      </c>
      <c r="G1676" s="58" t="s">
        <v>3512</v>
      </c>
      <c r="H1676" s="58" t="s">
        <v>2580</v>
      </c>
      <c r="I1676" s="58" t="s">
        <v>22</v>
      </c>
      <c r="J1676" s="239">
        <v>1</v>
      </c>
      <c r="K1676" s="58">
        <v>0</v>
      </c>
      <c r="L1676" s="239">
        <v>165</v>
      </c>
      <c r="M1676" s="58">
        <v>3.2</v>
      </c>
    </row>
    <row r="1677" s="58" customFormat="1" ht="41.4" spans="1:13">
      <c r="A1677" s="58" t="s">
        <v>3214</v>
      </c>
      <c r="B1677" s="200">
        <v>1676</v>
      </c>
      <c r="C1677" s="204" t="s">
        <v>16</v>
      </c>
      <c r="D1677" s="204" t="s">
        <v>89</v>
      </c>
      <c r="E1677" s="42" t="s">
        <v>2511</v>
      </c>
      <c r="F1677" s="58" t="s">
        <v>114</v>
      </c>
      <c r="G1677" s="58" t="s">
        <v>3302</v>
      </c>
      <c r="H1677" s="58" t="s">
        <v>2166</v>
      </c>
      <c r="I1677" s="58" t="s">
        <v>22</v>
      </c>
      <c r="J1677" s="58">
        <v>1</v>
      </c>
      <c r="K1677" s="217">
        <v>0</v>
      </c>
      <c r="L1677" s="58">
        <v>236</v>
      </c>
      <c r="M1677" s="58">
        <v>3.2</v>
      </c>
    </row>
    <row r="1678" s="58" customFormat="1" ht="41.4" spans="1:13">
      <c r="A1678" s="58" t="s">
        <v>3214</v>
      </c>
      <c r="B1678" s="200">
        <v>1677</v>
      </c>
      <c r="C1678" s="204" t="s">
        <v>16</v>
      </c>
      <c r="D1678" s="204" t="s">
        <v>89</v>
      </c>
      <c r="E1678" s="42" t="s">
        <v>2511</v>
      </c>
      <c r="F1678" s="58" t="s">
        <v>114</v>
      </c>
      <c r="G1678" s="58" t="s">
        <v>3338</v>
      </c>
      <c r="H1678" s="58" t="s">
        <v>2166</v>
      </c>
      <c r="I1678" s="58" t="s">
        <v>22</v>
      </c>
      <c r="J1678" s="58">
        <v>4</v>
      </c>
      <c r="K1678" s="217">
        <v>0</v>
      </c>
      <c r="L1678" s="58">
        <v>1437</v>
      </c>
      <c r="M1678" s="58">
        <v>3.2</v>
      </c>
    </row>
    <row r="1679" s="58" customFormat="1" ht="55.2" spans="1:13">
      <c r="A1679" s="58" t="s">
        <v>3214</v>
      </c>
      <c r="B1679" s="200">
        <v>1678</v>
      </c>
      <c r="C1679" s="204" t="s">
        <v>16</v>
      </c>
      <c r="D1679" s="58" t="s">
        <v>53</v>
      </c>
      <c r="E1679" s="42" t="s">
        <v>2511</v>
      </c>
      <c r="F1679" s="58" t="s">
        <v>55</v>
      </c>
      <c r="G1679" s="58" t="s">
        <v>3339</v>
      </c>
      <c r="H1679" s="58" t="s">
        <v>2158</v>
      </c>
      <c r="I1679" s="58" t="s">
        <v>22</v>
      </c>
      <c r="J1679" s="58">
        <v>2</v>
      </c>
      <c r="K1679" s="58">
        <v>0</v>
      </c>
      <c r="L1679" s="58">
        <v>413</v>
      </c>
      <c r="M1679" s="58">
        <v>3.2</v>
      </c>
    </row>
    <row r="1680" s="58" customFormat="1" ht="41.4" spans="1:13">
      <c r="A1680" s="58" t="s">
        <v>3214</v>
      </c>
      <c r="B1680" s="200">
        <v>1679</v>
      </c>
      <c r="C1680" s="204" t="s">
        <v>16</v>
      </c>
      <c r="D1680" s="58" t="s">
        <v>322</v>
      </c>
      <c r="E1680" s="42" t="s">
        <v>2511</v>
      </c>
      <c r="F1680" s="58" t="s">
        <v>323</v>
      </c>
      <c r="G1680" s="58" t="s">
        <v>3327</v>
      </c>
      <c r="H1680" s="58" t="s">
        <v>2162</v>
      </c>
      <c r="I1680" s="58" t="s">
        <v>2124</v>
      </c>
      <c r="J1680" s="58">
        <v>6.4</v>
      </c>
      <c r="K1680" s="58">
        <v>0</v>
      </c>
      <c r="L1680" s="58">
        <v>1812</v>
      </c>
      <c r="M1680" s="58">
        <v>3.2</v>
      </c>
    </row>
    <row r="1681" s="58" customFormat="1" ht="41.4" spans="1:13">
      <c r="A1681" s="58" t="s">
        <v>3214</v>
      </c>
      <c r="B1681" s="200">
        <v>1680</v>
      </c>
      <c r="C1681" s="204" t="s">
        <v>16</v>
      </c>
      <c r="D1681" s="204" t="s">
        <v>89</v>
      </c>
      <c r="E1681" s="42" t="s">
        <v>2511</v>
      </c>
      <c r="F1681" s="58" t="s">
        <v>114</v>
      </c>
      <c r="G1681" s="58" t="s">
        <v>2732</v>
      </c>
      <c r="H1681" s="58" t="s">
        <v>2166</v>
      </c>
      <c r="I1681" s="58" t="s">
        <v>22</v>
      </c>
      <c r="J1681" s="58">
        <v>3</v>
      </c>
      <c r="K1681" s="217">
        <v>0</v>
      </c>
      <c r="L1681" s="58">
        <v>408</v>
      </c>
      <c r="M1681" s="58">
        <v>3.2</v>
      </c>
    </row>
    <row r="1682" s="58" customFormat="1" ht="41.4" spans="1:13">
      <c r="A1682" s="58" t="s">
        <v>3214</v>
      </c>
      <c r="B1682" s="200">
        <v>1681</v>
      </c>
      <c r="C1682" s="204" t="s">
        <v>16</v>
      </c>
      <c r="D1682" s="204" t="s">
        <v>89</v>
      </c>
      <c r="E1682" s="42" t="s">
        <v>2511</v>
      </c>
      <c r="F1682" s="58" t="s">
        <v>114</v>
      </c>
      <c r="G1682" s="58" t="s">
        <v>3302</v>
      </c>
      <c r="H1682" s="58" t="s">
        <v>2166</v>
      </c>
      <c r="I1682" s="58" t="s">
        <v>22</v>
      </c>
      <c r="J1682" s="58">
        <v>1</v>
      </c>
      <c r="K1682" s="217">
        <v>0</v>
      </c>
      <c r="L1682" s="58">
        <v>236</v>
      </c>
      <c r="M1682" s="58">
        <v>3.2</v>
      </c>
    </row>
    <row r="1683" s="58" customFormat="1" ht="41.4" spans="1:13">
      <c r="A1683" s="58" t="s">
        <v>3214</v>
      </c>
      <c r="B1683" s="200">
        <v>1682</v>
      </c>
      <c r="C1683" s="204" t="s">
        <v>16</v>
      </c>
      <c r="D1683" s="204" t="s">
        <v>89</v>
      </c>
      <c r="E1683" s="42" t="s">
        <v>2511</v>
      </c>
      <c r="F1683" s="58" t="s">
        <v>114</v>
      </c>
      <c r="G1683" s="58" t="s">
        <v>3338</v>
      </c>
      <c r="H1683" s="58" t="s">
        <v>2166</v>
      </c>
      <c r="I1683" s="58" t="s">
        <v>22</v>
      </c>
      <c r="J1683" s="58">
        <v>1</v>
      </c>
      <c r="K1683" s="217">
        <v>0</v>
      </c>
      <c r="L1683" s="58">
        <v>359</v>
      </c>
      <c r="M1683" s="58">
        <v>3.2</v>
      </c>
    </row>
    <row r="1684" s="58" customFormat="1" ht="55.2" spans="1:13">
      <c r="A1684" s="58" t="s">
        <v>3214</v>
      </c>
      <c r="B1684" s="200">
        <v>1683</v>
      </c>
      <c r="C1684" s="204" t="s">
        <v>16</v>
      </c>
      <c r="D1684" s="58" t="s">
        <v>53</v>
      </c>
      <c r="E1684" s="42" t="s">
        <v>2511</v>
      </c>
      <c r="F1684" s="58" t="s">
        <v>55</v>
      </c>
      <c r="G1684" s="58" t="s">
        <v>2761</v>
      </c>
      <c r="H1684" s="58" t="s">
        <v>2158</v>
      </c>
      <c r="I1684" s="58" t="s">
        <v>22</v>
      </c>
      <c r="J1684" s="58">
        <v>3</v>
      </c>
      <c r="K1684" s="74">
        <f>(CEILING(J1684*0.2,1))*1</f>
        <v>1</v>
      </c>
      <c r="L1684" s="58">
        <v>95</v>
      </c>
      <c r="M1684" s="58">
        <v>3.2</v>
      </c>
    </row>
    <row r="1685" s="58" customFormat="1" ht="55.2" spans="1:13">
      <c r="A1685" s="58" t="s">
        <v>3214</v>
      </c>
      <c r="B1685" s="200">
        <v>1684</v>
      </c>
      <c r="C1685" s="204" t="s">
        <v>16</v>
      </c>
      <c r="D1685" s="58" t="s">
        <v>53</v>
      </c>
      <c r="E1685" s="42" t="s">
        <v>2511</v>
      </c>
      <c r="F1685" s="58" t="s">
        <v>304</v>
      </c>
      <c r="G1685" s="58" t="s">
        <v>2743</v>
      </c>
      <c r="H1685" s="58" t="s">
        <v>2158</v>
      </c>
      <c r="I1685" s="58" t="s">
        <v>22</v>
      </c>
      <c r="J1685" s="58">
        <v>3</v>
      </c>
      <c r="K1685" s="74">
        <f>(CEILING(J1685*0.2,1))*1</f>
        <v>1</v>
      </c>
      <c r="L1685" s="58">
        <v>250</v>
      </c>
      <c r="M1685" s="58">
        <v>3.2</v>
      </c>
    </row>
    <row r="1686" s="58" customFormat="1" ht="55.2" spans="1:13">
      <c r="A1686" s="58" t="s">
        <v>3214</v>
      </c>
      <c r="B1686" s="200">
        <v>1685</v>
      </c>
      <c r="C1686" s="204" t="s">
        <v>16</v>
      </c>
      <c r="D1686" s="58" t="s">
        <v>53</v>
      </c>
      <c r="E1686" s="42" t="s">
        <v>2511</v>
      </c>
      <c r="F1686" s="58" t="s">
        <v>304</v>
      </c>
      <c r="G1686" s="58" t="s">
        <v>3513</v>
      </c>
      <c r="H1686" s="58" t="s">
        <v>2158</v>
      </c>
      <c r="I1686" s="58" t="s">
        <v>22</v>
      </c>
      <c r="J1686" s="58">
        <v>3</v>
      </c>
      <c r="K1686" s="58">
        <v>0</v>
      </c>
      <c r="L1686" s="58">
        <v>693</v>
      </c>
      <c r="M1686" s="58">
        <v>3.2</v>
      </c>
    </row>
    <row r="1687" s="58" customFormat="1" ht="41.4" spans="1:13">
      <c r="A1687" s="58" t="s">
        <v>3214</v>
      </c>
      <c r="B1687" s="200">
        <v>1686</v>
      </c>
      <c r="C1687" s="204" t="s">
        <v>16</v>
      </c>
      <c r="D1687" s="58" t="s">
        <v>322</v>
      </c>
      <c r="E1687" s="42" t="s">
        <v>2511</v>
      </c>
      <c r="F1687" s="58" t="s">
        <v>323</v>
      </c>
      <c r="G1687" s="58" t="s">
        <v>2739</v>
      </c>
      <c r="H1687" s="58" t="s">
        <v>2162</v>
      </c>
      <c r="I1687" s="58" t="s">
        <v>2124</v>
      </c>
      <c r="J1687" s="58">
        <v>1.6</v>
      </c>
      <c r="K1687" s="58">
        <f>(CEILING(J1687*0.1,1))*1</f>
        <v>1</v>
      </c>
      <c r="L1687" s="58">
        <v>224</v>
      </c>
      <c r="M1687" s="58">
        <v>3.2</v>
      </c>
    </row>
    <row r="1688" s="58" customFormat="1" ht="41.4" spans="1:13">
      <c r="A1688" s="58" t="s">
        <v>3214</v>
      </c>
      <c r="B1688" s="200">
        <v>1687</v>
      </c>
      <c r="C1688" s="204" t="s">
        <v>16</v>
      </c>
      <c r="D1688" s="58" t="s">
        <v>322</v>
      </c>
      <c r="E1688" s="42" t="s">
        <v>2511</v>
      </c>
      <c r="F1688" s="58" t="s">
        <v>323</v>
      </c>
      <c r="G1688" s="58" t="s">
        <v>3301</v>
      </c>
      <c r="H1688" s="58" t="s">
        <v>2162</v>
      </c>
      <c r="I1688" s="58" t="s">
        <v>2124</v>
      </c>
      <c r="J1688" s="58">
        <v>1.6</v>
      </c>
      <c r="K1688" s="58">
        <f>(CEILING(J1688*0.1,1))*1</f>
        <v>1</v>
      </c>
      <c r="L1688" s="58">
        <v>141</v>
      </c>
      <c r="M1688" s="58">
        <v>3.2</v>
      </c>
    </row>
    <row r="1689" s="58" customFormat="1" ht="41.4" spans="1:13">
      <c r="A1689" s="58" t="s">
        <v>3214</v>
      </c>
      <c r="B1689" s="200">
        <v>1688</v>
      </c>
      <c r="C1689" s="204" t="s">
        <v>16</v>
      </c>
      <c r="D1689" s="58" t="s">
        <v>322</v>
      </c>
      <c r="E1689" s="42" t="s">
        <v>2511</v>
      </c>
      <c r="F1689" s="58" t="s">
        <v>323</v>
      </c>
      <c r="G1689" s="58" t="s">
        <v>3327</v>
      </c>
      <c r="H1689" s="58" t="s">
        <v>2162</v>
      </c>
      <c r="I1689" s="58" t="s">
        <v>2124</v>
      </c>
      <c r="J1689" s="58">
        <v>1.7</v>
      </c>
      <c r="K1689" s="58">
        <v>0</v>
      </c>
      <c r="L1689" s="58">
        <v>473</v>
      </c>
      <c r="M1689" s="58">
        <v>3.2</v>
      </c>
    </row>
    <row r="1690" s="58" customFormat="1" ht="41.4" spans="1:13">
      <c r="A1690" s="58" t="s">
        <v>3214</v>
      </c>
      <c r="B1690" s="200">
        <v>1689</v>
      </c>
      <c r="C1690" s="204" t="s">
        <v>16</v>
      </c>
      <c r="D1690" s="204" t="s">
        <v>89</v>
      </c>
      <c r="E1690" s="42" t="s">
        <v>2511</v>
      </c>
      <c r="F1690" s="58" t="s">
        <v>114</v>
      </c>
      <c r="G1690" s="58" t="s">
        <v>2660</v>
      </c>
      <c r="H1690" s="58" t="s">
        <v>2166</v>
      </c>
      <c r="I1690" s="58" t="s">
        <v>22</v>
      </c>
      <c r="J1690" s="58">
        <v>3</v>
      </c>
      <c r="K1690" s="217">
        <v>0</v>
      </c>
      <c r="L1690" s="58">
        <v>36</v>
      </c>
      <c r="M1690" s="58">
        <v>3.2</v>
      </c>
    </row>
    <row r="1691" s="58" customFormat="1" ht="41.4" spans="1:13">
      <c r="A1691" s="58" t="s">
        <v>3214</v>
      </c>
      <c r="B1691" s="200">
        <v>1690</v>
      </c>
      <c r="C1691" s="204" t="s">
        <v>16</v>
      </c>
      <c r="D1691" s="204" t="s">
        <v>89</v>
      </c>
      <c r="E1691" s="42" t="s">
        <v>2511</v>
      </c>
      <c r="F1691" s="58" t="s">
        <v>114</v>
      </c>
      <c r="G1691" s="58" t="s">
        <v>2660</v>
      </c>
      <c r="H1691" s="58" t="s">
        <v>2166</v>
      </c>
      <c r="I1691" s="58" t="s">
        <v>22</v>
      </c>
      <c r="J1691" s="58">
        <v>3</v>
      </c>
      <c r="K1691" s="217">
        <v>0</v>
      </c>
      <c r="L1691" s="58">
        <v>36</v>
      </c>
      <c r="M1691" s="58">
        <v>3.2</v>
      </c>
    </row>
    <row r="1692" s="58" customFormat="1" ht="41.4" spans="1:13">
      <c r="A1692" s="58" t="s">
        <v>3214</v>
      </c>
      <c r="B1692" s="200">
        <v>1691</v>
      </c>
      <c r="C1692" s="204" t="s">
        <v>16</v>
      </c>
      <c r="D1692" s="58" t="s">
        <v>322</v>
      </c>
      <c r="E1692" s="42" t="s">
        <v>2511</v>
      </c>
      <c r="F1692" s="58" t="s">
        <v>323</v>
      </c>
      <c r="G1692" s="58" t="s">
        <v>2622</v>
      </c>
      <c r="H1692" s="58" t="s">
        <v>2162</v>
      </c>
      <c r="I1692" s="58" t="s">
        <v>2124</v>
      </c>
      <c r="J1692" s="58">
        <v>0.2</v>
      </c>
      <c r="K1692" s="58">
        <f t="shared" ref="K1692:K1694" si="176">J1692</f>
        <v>0.2</v>
      </c>
      <c r="L1692" s="58">
        <v>1</v>
      </c>
      <c r="M1692" s="58">
        <v>3.2</v>
      </c>
    </row>
    <row r="1693" s="58" customFormat="1" ht="41.4" spans="1:13">
      <c r="A1693" s="58" t="s">
        <v>3214</v>
      </c>
      <c r="B1693" s="200">
        <v>1692</v>
      </c>
      <c r="C1693" s="204" t="s">
        <v>16</v>
      </c>
      <c r="D1693" s="58" t="s">
        <v>322</v>
      </c>
      <c r="E1693" s="42" t="s">
        <v>2511</v>
      </c>
      <c r="F1693" s="58" t="s">
        <v>323</v>
      </c>
      <c r="G1693" s="58" t="s">
        <v>2622</v>
      </c>
      <c r="H1693" s="58" t="s">
        <v>2162</v>
      </c>
      <c r="I1693" s="58" t="s">
        <v>2124</v>
      </c>
      <c r="J1693" s="58">
        <v>0.2</v>
      </c>
      <c r="K1693" s="58">
        <f t="shared" si="176"/>
        <v>0.2</v>
      </c>
      <c r="L1693" s="58">
        <v>1</v>
      </c>
      <c r="M1693" s="58">
        <v>3.2</v>
      </c>
    </row>
    <row r="1694" s="58" customFormat="1" ht="41.4" spans="1:13">
      <c r="A1694" s="58" t="s">
        <v>3214</v>
      </c>
      <c r="B1694" s="200">
        <v>1693</v>
      </c>
      <c r="C1694" s="204" t="s">
        <v>16</v>
      </c>
      <c r="D1694" s="58" t="s">
        <v>322</v>
      </c>
      <c r="E1694" s="42" t="s">
        <v>2511</v>
      </c>
      <c r="F1694" s="58" t="s">
        <v>323</v>
      </c>
      <c r="G1694" s="58" t="s">
        <v>2568</v>
      </c>
      <c r="H1694" s="58" t="s">
        <v>2162</v>
      </c>
      <c r="I1694" s="58" t="s">
        <v>2124</v>
      </c>
      <c r="J1694" s="58">
        <v>0.8</v>
      </c>
      <c r="K1694" s="58">
        <f t="shared" si="176"/>
        <v>0.8</v>
      </c>
      <c r="L1694" s="58">
        <v>6</v>
      </c>
      <c r="M1694" s="58">
        <v>3.2</v>
      </c>
    </row>
    <row r="1695" s="58" customFormat="1" ht="41.4" spans="1:13">
      <c r="A1695" s="58" t="s">
        <v>3214</v>
      </c>
      <c r="B1695" s="200">
        <v>1694</v>
      </c>
      <c r="C1695" s="204" t="s">
        <v>16</v>
      </c>
      <c r="D1695" s="204" t="s">
        <v>89</v>
      </c>
      <c r="E1695" s="42" t="s">
        <v>2511</v>
      </c>
      <c r="F1695" s="58" t="s">
        <v>114</v>
      </c>
      <c r="G1695" s="58" t="s">
        <v>3282</v>
      </c>
      <c r="H1695" s="58" t="s">
        <v>2166</v>
      </c>
      <c r="I1695" s="58" t="s">
        <v>22</v>
      </c>
      <c r="J1695" s="58">
        <v>3</v>
      </c>
      <c r="K1695" s="217">
        <v>0</v>
      </c>
      <c r="L1695" s="58">
        <v>35</v>
      </c>
      <c r="M1695" s="58">
        <v>3.2</v>
      </c>
    </row>
    <row r="1696" s="58" customFormat="1" ht="41.4" spans="1:13">
      <c r="A1696" s="58" t="s">
        <v>3214</v>
      </c>
      <c r="B1696" s="200">
        <v>1695</v>
      </c>
      <c r="C1696" s="204" t="s">
        <v>16</v>
      </c>
      <c r="D1696" s="58" t="s">
        <v>322</v>
      </c>
      <c r="E1696" s="42" t="s">
        <v>2511</v>
      </c>
      <c r="F1696" s="58" t="s">
        <v>323</v>
      </c>
      <c r="G1696" s="58" t="s">
        <v>3370</v>
      </c>
      <c r="H1696" s="58" t="s">
        <v>2162</v>
      </c>
      <c r="I1696" s="58" t="s">
        <v>2124</v>
      </c>
      <c r="J1696" s="58">
        <v>2.5</v>
      </c>
      <c r="K1696" s="58">
        <f t="shared" ref="K1696:K1699" si="177">J1696</f>
        <v>2.5</v>
      </c>
      <c r="L1696" s="58">
        <v>33</v>
      </c>
      <c r="M1696" s="58">
        <v>3.2</v>
      </c>
    </row>
    <row r="1697" s="58" customFormat="1" ht="41.4" spans="1:13">
      <c r="A1697" s="58" t="s">
        <v>3214</v>
      </c>
      <c r="B1697" s="200">
        <v>1696</v>
      </c>
      <c r="C1697" s="204" t="s">
        <v>16</v>
      </c>
      <c r="D1697" s="204" t="s">
        <v>89</v>
      </c>
      <c r="E1697" s="42" t="s">
        <v>2511</v>
      </c>
      <c r="F1697" s="58" t="s">
        <v>114</v>
      </c>
      <c r="G1697" s="58" t="s">
        <v>3282</v>
      </c>
      <c r="H1697" s="58" t="s">
        <v>2166</v>
      </c>
      <c r="I1697" s="58" t="s">
        <v>22</v>
      </c>
      <c r="J1697" s="58">
        <v>1</v>
      </c>
      <c r="K1697" s="217">
        <v>0</v>
      </c>
      <c r="L1697" s="58">
        <v>12</v>
      </c>
      <c r="M1697" s="58">
        <v>3.2</v>
      </c>
    </row>
    <row r="1698" s="58" customFormat="1" ht="41.4" spans="1:13">
      <c r="A1698" s="58" t="s">
        <v>3214</v>
      </c>
      <c r="B1698" s="200">
        <v>1697</v>
      </c>
      <c r="C1698" s="204" t="s">
        <v>16</v>
      </c>
      <c r="D1698" s="58" t="s">
        <v>322</v>
      </c>
      <c r="E1698" s="42" t="s">
        <v>2511</v>
      </c>
      <c r="F1698" s="58" t="s">
        <v>323</v>
      </c>
      <c r="G1698" s="58" t="s">
        <v>3370</v>
      </c>
      <c r="H1698" s="58" t="s">
        <v>2162</v>
      </c>
      <c r="I1698" s="58" t="s">
        <v>2124</v>
      </c>
      <c r="J1698" s="58">
        <v>0.9</v>
      </c>
      <c r="K1698" s="58">
        <f t="shared" si="177"/>
        <v>0.9</v>
      </c>
      <c r="L1698" s="58">
        <v>12</v>
      </c>
      <c r="M1698" s="58">
        <v>3.2</v>
      </c>
    </row>
    <row r="1699" s="58" customFormat="1" ht="41.4" spans="1:13">
      <c r="A1699" s="58" t="s">
        <v>3214</v>
      </c>
      <c r="B1699" s="200">
        <v>1698</v>
      </c>
      <c r="C1699" s="204" t="s">
        <v>16</v>
      </c>
      <c r="D1699" s="58" t="s">
        <v>322</v>
      </c>
      <c r="E1699" s="42" t="s">
        <v>2511</v>
      </c>
      <c r="F1699" s="58" t="s">
        <v>323</v>
      </c>
      <c r="G1699" s="58" t="s">
        <v>3370</v>
      </c>
      <c r="H1699" s="58" t="s">
        <v>2162</v>
      </c>
      <c r="I1699" s="58" t="s">
        <v>2124</v>
      </c>
      <c r="J1699" s="58">
        <v>0.9</v>
      </c>
      <c r="K1699" s="58">
        <f t="shared" si="177"/>
        <v>0.9</v>
      </c>
      <c r="L1699" s="58">
        <v>12</v>
      </c>
      <c r="M1699" s="58">
        <v>3.2</v>
      </c>
    </row>
    <row r="1700" s="58" customFormat="1" ht="41.4" spans="1:13">
      <c r="A1700" s="58" t="s">
        <v>3214</v>
      </c>
      <c r="B1700" s="200">
        <v>1699</v>
      </c>
      <c r="C1700" s="204" t="s">
        <v>16</v>
      </c>
      <c r="D1700" s="204" t="s">
        <v>89</v>
      </c>
      <c r="E1700" s="42" t="s">
        <v>2511</v>
      </c>
      <c r="F1700" s="58" t="s">
        <v>114</v>
      </c>
      <c r="G1700" s="58" t="s">
        <v>3282</v>
      </c>
      <c r="H1700" s="58" t="s">
        <v>2166</v>
      </c>
      <c r="I1700" s="58" t="s">
        <v>22</v>
      </c>
      <c r="J1700" s="58">
        <v>4</v>
      </c>
      <c r="K1700" s="217">
        <v>0</v>
      </c>
      <c r="L1700" s="58">
        <v>47</v>
      </c>
      <c r="M1700" s="58">
        <v>3.2</v>
      </c>
    </row>
    <row r="1701" s="58" customFormat="1" ht="41.4" spans="1:13">
      <c r="A1701" s="58" t="s">
        <v>3214</v>
      </c>
      <c r="B1701" s="200">
        <v>1700</v>
      </c>
      <c r="C1701" s="204" t="s">
        <v>16</v>
      </c>
      <c r="D1701" s="58" t="s">
        <v>322</v>
      </c>
      <c r="E1701" s="42" t="s">
        <v>2511</v>
      </c>
      <c r="F1701" s="58" t="s">
        <v>323</v>
      </c>
      <c r="G1701" s="58" t="s">
        <v>3370</v>
      </c>
      <c r="H1701" s="58" t="s">
        <v>2162</v>
      </c>
      <c r="I1701" s="58" t="s">
        <v>2124</v>
      </c>
      <c r="J1701" s="58">
        <v>3.1</v>
      </c>
      <c r="K1701" s="58">
        <f>J1701</f>
        <v>3.1</v>
      </c>
      <c r="L1701" s="58">
        <v>42</v>
      </c>
      <c r="M1701" s="58">
        <v>3.2</v>
      </c>
    </row>
    <row r="1702" s="58" customFormat="1" ht="41.4" spans="1:13">
      <c r="A1702" s="58" t="s">
        <v>3214</v>
      </c>
      <c r="B1702" s="200">
        <v>1701</v>
      </c>
      <c r="C1702" s="204" t="s">
        <v>16</v>
      </c>
      <c r="D1702" s="204" t="s">
        <v>89</v>
      </c>
      <c r="E1702" s="42" t="s">
        <v>2511</v>
      </c>
      <c r="F1702" s="58" t="s">
        <v>114</v>
      </c>
      <c r="G1702" s="58" t="s">
        <v>3282</v>
      </c>
      <c r="H1702" s="58" t="s">
        <v>2166</v>
      </c>
      <c r="I1702" s="58" t="s">
        <v>22</v>
      </c>
      <c r="J1702" s="58">
        <v>4</v>
      </c>
      <c r="K1702" s="217">
        <v>0</v>
      </c>
      <c r="L1702" s="58">
        <v>47</v>
      </c>
      <c r="M1702" s="58">
        <v>3.2</v>
      </c>
    </row>
    <row r="1703" s="58" customFormat="1" ht="41.4" spans="1:13">
      <c r="A1703" s="58" t="s">
        <v>3214</v>
      </c>
      <c r="B1703" s="200">
        <v>1702</v>
      </c>
      <c r="C1703" s="204" t="s">
        <v>16</v>
      </c>
      <c r="D1703" s="58" t="s">
        <v>53</v>
      </c>
      <c r="E1703" s="42" t="s">
        <v>2511</v>
      </c>
      <c r="F1703" s="58" t="s">
        <v>55</v>
      </c>
      <c r="G1703" s="58" t="s">
        <v>3398</v>
      </c>
      <c r="H1703" s="58" t="s">
        <v>2835</v>
      </c>
      <c r="I1703" s="58" t="s">
        <v>22</v>
      </c>
      <c r="J1703" s="58">
        <v>2</v>
      </c>
      <c r="K1703" s="58">
        <f>J1703</f>
        <v>2</v>
      </c>
      <c r="L1703" s="58">
        <v>0.15</v>
      </c>
      <c r="M1703" s="58">
        <v>3.1</v>
      </c>
    </row>
    <row r="1704" s="58" customFormat="1" ht="41.4" spans="1:13">
      <c r="A1704" s="58" t="s">
        <v>3214</v>
      </c>
      <c r="B1704" s="200">
        <v>1703</v>
      </c>
      <c r="C1704" s="204" t="s">
        <v>16</v>
      </c>
      <c r="D1704" s="58" t="s">
        <v>53</v>
      </c>
      <c r="E1704" s="42" t="s">
        <v>2511</v>
      </c>
      <c r="F1704" s="58" t="s">
        <v>236</v>
      </c>
      <c r="G1704" s="58" t="s">
        <v>3505</v>
      </c>
      <c r="H1704" s="58" t="s">
        <v>3506</v>
      </c>
      <c r="I1704" s="58" t="s">
        <v>22</v>
      </c>
      <c r="J1704" s="58">
        <v>1</v>
      </c>
      <c r="K1704" s="74">
        <f t="shared" ref="K1704:K1707" si="178">(CEILING(J1704*0.2,1))*1</f>
        <v>1</v>
      </c>
      <c r="L1704" s="58">
        <v>0.115</v>
      </c>
      <c r="M1704" s="58">
        <v>3.1</v>
      </c>
    </row>
    <row r="1705" s="58" customFormat="1" ht="41.4" spans="1:13">
      <c r="A1705" s="58" t="s">
        <v>3214</v>
      </c>
      <c r="B1705" s="200">
        <v>1704</v>
      </c>
      <c r="C1705" s="204" t="s">
        <v>16</v>
      </c>
      <c r="D1705" s="58" t="s">
        <v>53</v>
      </c>
      <c r="E1705" s="42" t="s">
        <v>2511</v>
      </c>
      <c r="F1705" s="58" t="s">
        <v>236</v>
      </c>
      <c r="G1705" s="58" t="s">
        <v>3505</v>
      </c>
      <c r="H1705" s="58" t="s">
        <v>3506</v>
      </c>
      <c r="I1705" s="58" t="s">
        <v>22</v>
      </c>
      <c r="J1705" s="58">
        <v>2</v>
      </c>
      <c r="K1705" s="74">
        <f t="shared" si="178"/>
        <v>1</v>
      </c>
      <c r="L1705" s="58">
        <v>0.23</v>
      </c>
      <c r="M1705" s="58">
        <v>3.1</v>
      </c>
    </row>
    <row r="1706" s="58" customFormat="1" ht="41.4" spans="1:13">
      <c r="A1706" s="58" t="s">
        <v>3214</v>
      </c>
      <c r="B1706" s="200">
        <v>1705</v>
      </c>
      <c r="C1706" s="204" t="s">
        <v>16</v>
      </c>
      <c r="D1706" s="58" t="s">
        <v>53</v>
      </c>
      <c r="E1706" s="42" t="s">
        <v>2511</v>
      </c>
      <c r="F1706" s="58" t="s">
        <v>249</v>
      </c>
      <c r="G1706" s="58" t="s">
        <v>3514</v>
      </c>
      <c r="H1706" s="58" t="s">
        <v>2835</v>
      </c>
      <c r="I1706" s="58" t="s">
        <v>22</v>
      </c>
      <c r="J1706" s="58">
        <v>1</v>
      </c>
      <c r="K1706" s="74">
        <f t="shared" si="178"/>
        <v>1</v>
      </c>
      <c r="L1706" s="58">
        <v>0.275</v>
      </c>
      <c r="M1706" s="58">
        <v>3.1</v>
      </c>
    </row>
    <row r="1707" s="58" customFormat="1" ht="41.4" spans="1:13">
      <c r="A1707" s="58" t="s">
        <v>3214</v>
      </c>
      <c r="B1707" s="200">
        <v>1706</v>
      </c>
      <c r="C1707" s="204" t="s">
        <v>16</v>
      </c>
      <c r="D1707" s="58" t="s">
        <v>53</v>
      </c>
      <c r="E1707" s="42" t="s">
        <v>2511</v>
      </c>
      <c r="F1707" s="58" t="s">
        <v>236</v>
      </c>
      <c r="G1707" s="58" t="s">
        <v>3505</v>
      </c>
      <c r="H1707" s="58" t="s">
        <v>3506</v>
      </c>
      <c r="I1707" s="58" t="s">
        <v>22</v>
      </c>
      <c r="J1707" s="58">
        <v>2</v>
      </c>
      <c r="K1707" s="74">
        <f t="shared" si="178"/>
        <v>1</v>
      </c>
      <c r="L1707" s="58">
        <v>0.23</v>
      </c>
      <c r="M1707" s="58">
        <v>3.1</v>
      </c>
    </row>
    <row r="1708" s="58" customFormat="1" ht="41.4" spans="1:13">
      <c r="A1708" s="58" t="s">
        <v>3214</v>
      </c>
      <c r="B1708" s="200">
        <v>1707</v>
      </c>
      <c r="C1708" s="204" t="s">
        <v>16</v>
      </c>
      <c r="D1708" s="58" t="s">
        <v>322</v>
      </c>
      <c r="E1708" s="42" t="s">
        <v>2511</v>
      </c>
      <c r="F1708" s="58" t="s">
        <v>323</v>
      </c>
      <c r="G1708" s="58" t="s">
        <v>2659</v>
      </c>
      <c r="H1708" s="58" t="s">
        <v>2162</v>
      </c>
      <c r="I1708" s="58" t="s">
        <v>2124</v>
      </c>
      <c r="J1708" s="58">
        <v>12.7</v>
      </c>
      <c r="K1708" s="58">
        <f t="shared" ref="K1708:K1711" si="179">(CEILING(J1708*0.1,1))*1</f>
        <v>2</v>
      </c>
      <c r="L1708" s="58">
        <v>193</v>
      </c>
      <c r="M1708" s="58">
        <v>3.2</v>
      </c>
    </row>
    <row r="1709" s="58" customFormat="1" ht="41.4" spans="1:13">
      <c r="A1709" s="58" t="s">
        <v>3214</v>
      </c>
      <c r="B1709" s="200">
        <v>1708</v>
      </c>
      <c r="C1709" s="204" t="s">
        <v>16</v>
      </c>
      <c r="D1709" s="58" t="s">
        <v>322</v>
      </c>
      <c r="E1709" s="42" t="s">
        <v>2511</v>
      </c>
      <c r="F1709" s="58" t="s">
        <v>323</v>
      </c>
      <c r="G1709" s="58" t="s">
        <v>2568</v>
      </c>
      <c r="H1709" s="58" t="s">
        <v>2162</v>
      </c>
      <c r="I1709" s="58" t="s">
        <v>2124</v>
      </c>
      <c r="J1709" s="58">
        <v>0.1</v>
      </c>
      <c r="K1709" s="58">
        <f>J1709</f>
        <v>0.1</v>
      </c>
      <c r="L1709" s="58">
        <v>0.43</v>
      </c>
      <c r="M1709" s="58">
        <v>3.2</v>
      </c>
    </row>
    <row r="1710" s="58" customFormat="1" ht="41.4" spans="1:13">
      <c r="A1710" s="58" t="s">
        <v>3214</v>
      </c>
      <c r="B1710" s="200">
        <v>1709</v>
      </c>
      <c r="C1710" s="204" t="s">
        <v>16</v>
      </c>
      <c r="D1710" s="58" t="s">
        <v>322</v>
      </c>
      <c r="E1710" s="42" t="s">
        <v>2511</v>
      </c>
      <c r="F1710" s="58" t="s">
        <v>323</v>
      </c>
      <c r="G1710" s="58" t="s">
        <v>2659</v>
      </c>
      <c r="H1710" s="58" t="s">
        <v>2162</v>
      </c>
      <c r="I1710" s="58" t="s">
        <v>2124</v>
      </c>
      <c r="J1710" s="58">
        <v>34.9</v>
      </c>
      <c r="K1710" s="58">
        <f t="shared" si="179"/>
        <v>4</v>
      </c>
      <c r="L1710" s="58">
        <v>533</v>
      </c>
      <c r="M1710" s="58">
        <v>3.2</v>
      </c>
    </row>
    <row r="1711" s="58" customFormat="1" ht="41.4" spans="1:13">
      <c r="A1711" s="58" t="s">
        <v>3214</v>
      </c>
      <c r="B1711" s="200">
        <v>1710</v>
      </c>
      <c r="C1711" s="204" t="s">
        <v>16</v>
      </c>
      <c r="D1711" s="58" t="s">
        <v>322</v>
      </c>
      <c r="E1711" s="42" t="s">
        <v>2511</v>
      </c>
      <c r="F1711" s="58" t="s">
        <v>323</v>
      </c>
      <c r="G1711" s="58" t="s">
        <v>2659</v>
      </c>
      <c r="H1711" s="58" t="s">
        <v>2162</v>
      </c>
      <c r="I1711" s="58" t="s">
        <v>2124</v>
      </c>
      <c r="J1711" s="58">
        <v>10.5</v>
      </c>
      <c r="K1711" s="58">
        <f t="shared" si="179"/>
        <v>2</v>
      </c>
      <c r="L1711" s="58">
        <v>160</v>
      </c>
      <c r="M1711" s="58">
        <v>3.2</v>
      </c>
    </row>
    <row r="1712" s="58" customFormat="1" ht="41.4" spans="1:13">
      <c r="A1712" s="58" t="s">
        <v>3214</v>
      </c>
      <c r="B1712" s="200">
        <v>1711</v>
      </c>
      <c r="C1712" s="204" t="s">
        <v>16</v>
      </c>
      <c r="D1712" s="58" t="s">
        <v>53</v>
      </c>
      <c r="E1712" s="42" t="s">
        <v>2511</v>
      </c>
      <c r="F1712" s="58" t="s">
        <v>304</v>
      </c>
      <c r="G1712" s="58" t="s">
        <v>3515</v>
      </c>
      <c r="H1712" s="58" t="s">
        <v>2835</v>
      </c>
      <c r="I1712" s="58" t="s">
        <v>22</v>
      </c>
      <c r="J1712" s="58">
        <v>1</v>
      </c>
      <c r="K1712" s="74">
        <f>(CEILING(J1712*0.2,1))*1</f>
        <v>1</v>
      </c>
      <c r="L1712" s="58">
        <v>1</v>
      </c>
      <c r="M1712" s="58">
        <v>3.1</v>
      </c>
    </row>
    <row r="1713" s="58" customFormat="1" ht="41.4" spans="1:13">
      <c r="A1713" s="58" t="s">
        <v>3214</v>
      </c>
      <c r="B1713" s="200">
        <v>1712</v>
      </c>
      <c r="C1713" s="204" t="s">
        <v>16</v>
      </c>
      <c r="D1713" s="58" t="s">
        <v>322</v>
      </c>
      <c r="E1713" s="42" t="s">
        <v>2511</v>
      </c>
      <c r="F1713" s="58" t="s">
        <v>323</v>
      </c>
      <c r="G1713" s="58" t="s">
        <v>2861</v>
      </c>
      <c r="H1713" s="58" t="s">
        <v>2835</v>
      </c>
      <c r="I1713" s="58" t="s">
        <v>2124</v>
      </c>
      <c r="J1713" s="58">
        <v>27.2</v>
      </c>
      <c r="K1713" s="58">
        <f>(CEILING(J1713*0.1,1))*1</f>
        <v>3</v>
      </c>
      <c r="L1713" s="58">
        <v>176</v>
      </c>
      <c r="M1713" s="58">
        <v>3.1</v>
      </c>
    </row>
    <row r="1714" s="58" customFormat="1" ht="41.4" spans="1:13">
      <c r="A1714" s="58" t="s">
        <v>3214</v>
      </c>
      <c r="B1714" s="200">
        <v>1713</v>
      </c>
      <c r="C1714" s="204" t="s">
        <v>16</v>
      </c>
      <c r="D1714" s="58" t="s">
        <v>322</v>
      </c>
      <c r="E1714" s="42" t="s">
        <v>2511</v>
      </c>
      <c r="F1714" s="58" t="s">
        <v>323</v>
      </c>
      <c r="G1714" s="58" t="s">
        <v>2837</v>
      </c>
      <c r="H1714" s="58" t="s">
        <v>2835</v>
      </c>
      <c r="I1714" s="58" t="s">
        <v>2124</v>
      </c>
      <c r="J1714" s="58">
        <v>3.7</v>
      </c>
      <c r="K1714" s="58">
        <f t="shared" ref="K1714:K1717" si="180">J1714</f>
        <v>3.7</v>
      </c>
      <c r="L1714" s="58">
        <v>14</v>
      </c>
      <c r="M1714" s="58">
        <v>3.1</v>
      </c>
    </row>
    <row r="1715" s="58" customFormat="1" ht="41.4" spans="1:13">
      <c r="A1715" s="58" t="s">
        <v>3214</v>
      </c>
      <c r="B1715" s="200">
        <v>1714</v>
      </c>
      <c r="C1715" s="204" t="s">
        <v>16</v>
      </c>
      <c r="D1715" s="58" t="s">
        <v>322</v>
      </c>
      <c r="E1715" s="42" t="s">
        <v>2511</v>
      </c>
      <c r="F1715" s="58" t="s">
        <v>323</v>
      </c>
      <c r="G1715" s="58" t="s">
        <v>2837</v>
      </c>
      <c r="H1715" s="58" t="s">
        <v>2835</v>
      </c>
      <c r="I1715" s="58" t="s">
        <v>2124</v>
      </c>
      <c r="J1715" s="58">
        <v>2.9</v>
      </c>
      <c r="K1715" s="58">
        <f t="shared" si="180"/>
        <v>2.9</v>
      </c>
      <c r="L1715" s="58">
        <v>12</v>
      </c>
      <c r="M1715" s="58">
        <v>3.1</v>
      </c>
    </row>
    <row r="1716" s="58" customFormat="1" ht="41.4" spans="1:13">
      <c r="A1716" s="58" t="s">
        <v>3214</v>
      </c>
      <c r="B1716" s="200">
        <v>1715</v>
      </c>
      <c r="C1716" s="204" t="s">
        <v>16</v>
      </c>
      <c r="D1716" s="58" t="s">
        <v>53</v>
      </c>
      <c r="E1716" s="42" t="s">
        <v>2511</v>
      </c>
      <c r="F1716" s="58" t="s">
        <v>304</v>
      </c>
      <c r="G1716" s="58" t="s">
        <v>3392</v>
      </c>
      <c r="H1716" s="58" t="s">
        <v>2835</v>
      </c>
      <c r="I1716" s="58" t="s">
        <v>22</v>
      </c>
      <c r="J1716" s="58">
        <v>1</v>
      </c>
      <c r="K1716" s="58">
        <f t="shared" si="180"/>
        <v>1</v>
      </c>
      <c r="L1716" s="58">
        <v>0.425</v>
      </c>
      <c r="M1716" s="58">
        <v>3.1</v>
      </c>
    </row>
    <row r="1717" s="58" customFormat="1" ht="41.4" spans="1:13">
      <c r="A1717" s="58" t="s">
        <v>3214</v>
      </c>
      <c r="B1717" s="200">
        <v>1716</v>
      </c>
      <c r="C1717" s="204" t="s">
        <v>16</v>
      </c>
      <c r="D1717" s="58" t="s">
        <v>322</v>
      </c>
      <c r="E1717" s="42" t="s">
        <v>2511</v>
      </c>
      <c r="F1717" s="58" t="s">
        <v>323</v>
      </c>
      <c r="G1717" s="58" t="s">
        <v>2837</v>
      </c>
      <c r="H1717" s="58" t="s">
        <v>2835</v>
      </c>
      <c r="I1717" s="58" t="s">
        <v>2124</v>
      </c>
      <c r="J1717" s="58">
        <v>23.1</v>
      </c>
      <c r="K1717" s="58">
        <f t="shared" si="180"/>
        <v>23.1</v>
      </c>
      <c r="L1717" s="58">
        <v>91</v>
      </c>
      <c r="M1717" s="58">
        <v>3.1</v>
      </c>
    </row>
    <row r="1718" s="58" customFormat="1" ht="41.4" spans="1:13">
      <c r="A1718" s="58" t="s">
        <v>3214</v>
      </c>
      <c r="B1718" s="200">
        <v>1717</v>
      </c>
      <c r="C1718" s="204" t="s">
        <v>16</v>
      </c>
      <c r="D1718" s="204" t="s">
        <v>89</v>
      </c>
      <c r="E1718" s="42" t="s">
        <v>2511</v>
      </c>
      <c r="F1718" s="58" t="s">
        <v>114</v>
      </c>
      <c r="G1718" s="58" t="s">
        <v>3282</v>
      </c>
      <c r="H1718" s="58" t="s">
        <v>2166</v>
      </c>
      <c r="I1718" s="58" t="s">
        <v>22</v>
      </c>
      <c r="J1718" s="58">
        <v>4</v>
      </c>
      <c r="K1718" s="217">
        <v>0</v>
      </c>
      <c r="L1718" s="58">
        <v>47</v>
      </c>
      <c r="M1718" s="58">
        <v>3.2</v>
      </c>
    </row>
    <row r="1719" s="58" customFormat="1" ht="27.6" spans="1:13">
      <c r="A1719" s="58" t="s">
        <v>3214</v>
      </c>
      <c r="B1719" s="200">
        <v>1718</v>
      </c>
      <c r="C1719" s="204" t="s">
        <v>16</v>
      </c>
      <c r="D1719" s="204" t="s">
        <v>89</v>
      </c>
      <c r="E1719" s="42" t="s">
        <v>2511</v>
      </c>
      <c r="F1719" s="58" t="s">
        <v>114</v>
      </c>
      <c r="G1719" s="58" t="s">
        <v>3516</v>
      </c>
      <c r="H1719" s="58" t="s">
        <v>2369</v>
      </c>
      <c r="I1719" s="58" t="s">
        <v>22</v>
      </c>
      <c r="J1719" s="239">
        <v>2</v>
      </c>
      <c r="K1719" s="217">
        <v>0</v>
      </c>
      <c r="L1719" s="239">
        <v>136</v>
      </c>
      <c r="M1719" s="58">
        <v>3.1</v>
      </c>
    </row>
    <row r="1720" s="58" customFormat="1" ht="41.4" spans="1:13">
      <c r="A1720" s="58" t="s">
        <v>3214</v>
      </c>
      <c r="B1720" s="200">
        <v>1719</v>
      </c>
      <c r="C1720" s="204" t="s">
        <v>16</v>
      </c>
      <c r="D1720" s="58" t="s">
        <v>53</v>
      </c>
      <c r="E1720" s="42" t="s">
        <v>2511</v>
      </c>
      <c r="F1720" s="58" t="s">
        <v>55</v>
      </c>
      <c r="G1720" s="58" t="s">
        <v>3517</v>
      </c>
      <c r="H1720" s="58" t="s">
        <v>2841</v>
      </c>
      <c r="I1720" s="58" t="s">
        <v>22</v>
      </c>
      <c r="J1720" s="58">
        <v>11</v>
      </c>
      <c r="K1720" s="58">
        <v>0</v>
      </c>
      <c r="L1720" s="58">
        <v>547</v>
      </c>
      <c r="M1720" s="58">
        <v>3.1</v>
      </c>
    </row>
    <row r="1721" s="58" customFormat="1" ht="41.4" spans="1:13">
      <c r="A1721" s="58" t="s">
        <v>3214</v>
      </c>
      <c r="B1721" s="200">
        <v>1720</v>
      </c>
      <c r="C1721" s="204" t="s">
        <v>16</v>
      </c>
      <c r="D1721" s="58" t="s">
        <v>53</v>
      </c>
      <c r="E1721" s="42" t="s">
        <v>2511</v>
      </c>
      <c r="F1721" s="58" t="s">
        <v>304</v>
      </c>
      <c r="G1721" s="58" t="s">
        <v>3518</v>
      </c>
      <c r="H1721" s="58" t="s">
        <v>3414</v>
      </c>
      <c r="I1721" s="58" t="s">
        <v>22</v>
      </c>
      <c r="J1721" s="58">
        <v>2</v>
      </c>
      <c r="K1721" s="58">
        <v>0</v>
      </c>
      <c r="L1721" s="58">
        <v>127</v>
      </c>
      <c r="M1721" s="58">
        <v>3.1</v>
      </c>
    </row>
    <row r="1722" s="58" customFormat="1" ht="41.4" spans="1:13">
      <c r="A1722" s="58" t="s">
        <v>3214</v>
      </c>
      <c r="B1722" s="200">
        <v>1721</v>
      </c>
      <c r="C1722" s="204" t="s">
        <v>16</v>
      </c>
      <c r="D1722" s="58" t="s">
        <v>53</v>
      </c>
      <c r="E1722" s="42" t="s">
        <v>2511</v>
      </c>
      <c r="F1722" s="58" t="s">
        <v>55</v>
      </c>
      <c r="G1722" s="58" t="s">
        <v>3519</v>
      </c>
      <c r="H1722" s="58" t="s">
        <v>2841</v>
      </c>
      <c r="I1722" s="58" t="s">
        <v>22</v>
      </c>
      <c r="J1722" s="58">
        <v>7</v>
      </c>
      <c r="K1722" s="58">
        <v>0</v>
      </c>
      <c r="L1722" s="58">
        <v>96</v>
      </c>
      <c r="M1722" s="58">
        <v>3.1</v>
      </c>
    </row>
    <row r="1723" s="58" customFormat="1" ht="41.4" spans="1:13">
      <c r="A1723" s="58" t="s">
        <v>3214</v>
      </c>
      <c r="B1723" s="200">
        <v>1722</v>
      </c>
      <c r="C1723" s="204" t="s">
        <v>16</v>
      </c>
      <c r="D1723" s="58" t="s">
        <v>53</v>
      </c>
      <c r="E1723" s="42" t="s">
        <v>2511</v>
      </c>
      <c r="F1723" s="58" t="s">
        <v>55</v>
      </c>
      <c r="G1723" s="58" t="s">
        <v>3520</v>
      </c>
      <c r="H1723" s="58" t="s">
        <v>2841</v>
      </c>
      <c r="I1723" s="58" t="s">
        <v>22</v>
      </c>
      <c r="J1723" s="58">
        <v>3</v>
      </c>
      <c r="K1723" s="58">
        <f t="shared" ref="K1723:K1731" si="181">J1723</f>
        <v>3</v>
      </c>
      <c r="L1723" s="58">
        <v>0.225</v>
      </c>
      <c r="M1723" s="58">
        <v>3.1</v>
      </c>
    </row>
    <row r="1724" s="58" customFormat="1" ht="41.4" spans="1:13">
      <c r="A1724" s="58" t="s">
        <v>3214</v>
      </c>
      <c r="B1724" s="200">
        <v>1723</v>
      </c>
      <c r="C1724" s="204" t="s">
        <v>16</v>
      </c>
      <c r="D1724" s="58" t="s">
        <v>53</v>
      </c>
      <c r="E1724" s="42" t="s">
        <v>2511</v>
      </c>
      <c r="F1724" s="58" t="s">
        <v>55</v>
      </c>
      <c r="G1724" s="58" t="s">
        <v>3519</v>
      </c>
      <c r="H1724" s="58" t="s">
        <v>2841</v>
      </c>
      <c r="I1724" s="58" t="s">
        <v>22</v>
      </c>
      <c r="J1724" s="58">
        <v>9</v>
      </c>
      <c r="K1724" s="58">
        <v>0</v>
      </c>
      <c r="L1724" s="58">
        <v>124</v>
      </c>
      <c r="M1724" s="58">
        <v>3.1</v>
      </c>
    </row>
    <row r="1725" s="58" customFormat="1" ht="41.4" spans="1:13">
      <c r="A1725" s="58" t="s">
        <v>3214</v>
      </c>
      <c r="B1725" s="200">
        <v>1724</v>
      </c>
      <c r="C1725" s="204" t="s">
        <v>16</v>
      </c>
      <c r="D1725" s="58" t="s">
        <v>53</v>
      </c>
      <c r="E1725" s="42" t="s">
        <v>2511</v>
      </c>
      <c r="F1725" s="58" t="s">
        <v>55</v>
      </c>
      <c r="G1725" s="58" t="s">
        <v>3520</v>
      </c>
      <c r="H1725" s="58" t="s">
        <v>2841</v>
      </c>
      <c r="I1725" s="58" t="s">
        <v>22</v>
      </c>
      <c r="J1725" s="58">
        <v>4</v>
      </c>
      <c r="K1725" s="58">
        <f t="shared" si="181"/>
        <v>4</v>
      </c>
      <c r="L1725" s="58">
        <v>0.3</v>
      </c>
      <c r="M1725" s="58">
        <v>3.1</v>
      </c>
    </row>
    <row r="1726" s="58" customFormat="1" ht="41.4" spans="1:13">
      <c r="A1726" s="58" t="s">
        <v>3214</v>
      </c>
      <c r="B1726" s="200">
        <v>1725</v>
      </c>
      <c r="C1726" s="204" t="s">
        <v>16</v>
      </c>
      <c r="D1726" s="58" t="s">
        <v>53</v>
      </c>
      <c r="E1726" s="42" t="s">
        <v>2511</v>
      </c>
      <c r="F1726" s="58" t="s">
        <v>249</v>
      </c>
      <c r="G1726" s="58" t="s">
        <v>3521</v>
      </c>
      <c r="H1726" s="58" t="s">
        <v>3414</v>
      </c>
      <c r="I1726" s="58" t="s">
        <v>22</v>
      </c>
      <c r="J1726" s="58">
        <v>1</v>
      </c>
      <c r="K1726" s="74">
        <f>(CEILING(J1726*0.2,1))*1</f>
        <v>1</v>
      </c>
      <c r="L1726" s="58">
        <v>0.435</v>
      </c>
      <c r="M1726" s="58">
        <v>3.1</v>
      </c>
    </row>
    <row r="1727" s="58" customFormat="1" ht="41.4" spans="1:13">
      <c r="A1727" s="58" t="s">
        <v>3214</v>
      </c>
      <c r="B1727" s="200">
        <v>1726</v>
      </c>
      <c r="C1727" s="204" t="s">
        <v>16</v>
      </c>
      <c r="D1727" s="58" t="s">
        <v>53</v>
      </c>
      <c r="E1727" s="42" t="s">
        <v>2511</v>
      </c>
      <c r="F1727" s="58" t="s">
        <v>304</v>
      </c>
      <c r="G1727" s="58" t="s">
        <v>3522</v>
      </c>
      <c r="H1727" s="58" t="s">
        <v>3414</v>
      </c>
      <c r="I1727" s="58" t="s">
        <v>22</v>
      </c>
      <c r="J1727" s="58">
        <v>1</v>
      </c>
      <c r="K1727" s="58">
        <f t="shared" si="181"/>
        <v>1</v>
      </c>
      <c r="L1727" s="58">
        <v>0.425</v>
      </c>
      <c r="M1727" s="58">
        <v>3.1</v>
      </c>
    </row>
    <row r="1728" s="58" customFormat="1" ht="41.4" spans="1:13">
      <c r="A1728" s="58" t="s">
        <v>3214</v>
      </c>
      <c r="B1728" s="200">
        <v>1727</v>
      </c>
      <c r="C1728" s="204" t="s">
        <v>16</v>
      </c>
      <c r="D1728" s="58" t="s">
        <v>53</v>
      </c>
      <c r="E1728" s="42" t="s">
        <v>2511</v>
      </c>
      <c r="F1728" s="58" t="s">
        <v>55</v>
      </c>
      <c r="G1728" s="58" t="s">
        <v>3523</v>
      </c>
      <c r="H1728" s="58" t="s">
        <v>2841</v>
      </c>
      <c r="I1728" s="58" t="s">
        <v>22</v>
      </c>
      <c r="J1728" s="58">
        <v>1</v>
      </c>
      <c r="K1728" s="58">
        <f t="shared" si="181"/>
        <v>1</v>
      </c>
      <c r="L1728" s="58">
        <v>0.045</v>
      </c>
      <c r="M1728" s="58">
        <v>3.1</v>
      </c>
    </row>
    <row r="1729" s="58" customFormat="1" ht="41.4" spans="1:13">
      <c r="A1729" s="58" t="s">
        <v>3214</v>
      </c>
      <c r="B1729" s="200">
        <v>1728</v>
      </c>
      <c r="C1729" s="204" t="s">
        <v>16</v>
      </c>
      <c r="D1729" s="58" t="s">
        <v>53</v>
      </c>
      <c r="E1729" s="42" t="s">
        <v>2511</v>
      </c>
      <c r="F1729" s="58" t="s">
        <v>55</v>
      </c>
      <c r="G1729" s="58" t="s">
        <v>3520</v>
      </c>
      <c r="H1729" s="58" t="s">
        <v>2841</v>
      </c>
      <c r="I1729" s="58" t="s">
        <v>22</v>
      </c>
      <c r="J1729" s="58">
        <v>1</v>
      </c>
      <c r="K1729" s="58">
        <f t="shared" si="181"/>
        <v>1</v>
      </c>
      <c r="L1729" s="58">
        <v>0.075</v>
      </c>
      <c r="M1729" s="58">
        <v>3.1</v>
      </c>
    </row>
    <row r="1730" s="58" customFormat="1" ht="41.4" spans="1:13">
      <c r="A1730" s="58" t="s">
        <v>3214</v>
      </c>
      <c r="B1730" s="200">
        <v>1729</v>
      </c>
      <c r="C1730" s="204" t="s">
        <v>16</v>
      </c>
      <c r="D1730" s="58" t="s">
        <v>53</v>
      </c>
      <c r="E1730" s="42" t="s">
        <v>2511</v>
      </c>
      <c r="F1730" s="58" t="s">
        <v>55</v>
      </c>
      <c r="G1730" s="58" t="s">
        <v>3398</v>
      </c>
      <c r="H1730" s="58" t="s">
        <v>2835</v>
      </c>
      <c r="I1730" s="58" t="s">
        <v>22</v>
      </c>
      <c r="J1730" s="58">
        <v>1</v>
      </c>
      <c r="K1730" s="58">
        <f t="shared" si="181"/>
        <v>1</v>
      </c>
      <c r="L1730" s="58">
        <v>0.075</v>
      </c>
      <c r="M1730" s="58">
        <v>3.1</v>
      </c>
    </row>
    <row r="1731" s="58" customFormat="1" ht="41.4" spans="1:13">
      <c r="A1731" s="58" t="s">
        <v>3214</v>
      </c>
      <c r="B1731" s="200">
        <v>1730</v>
      </c>
      <c r="C1731" s="204" t="s">
        <v>16</v>
      </c>
      <c r="D1731" s="58" t="s">
        <v>53</v>
      </c>
      <c r="E1731" s="42" t="s">
        <v>2511</v>
      </c>
      <c r="F1731" s="58" t="s">
        <v>55</v>
      </c>
      <c r="G1731" s="58" t="s">
        <v>3524</v>
      </c>
      <c r="H1731" s="58" t="s">
        <v>2835</v>
      </c>
      <c r="I1731" s="58" t="s">
        <v>22</v>
      </c>
      <c r="J1731" s="58">
        <v>1</v>
      </c>
      <c r="K1731" s="58">
        <f t="shared" si="181"/>
        <v>1</v>
      </c>
      <c r="L1731" s="58">
        <v>0.045</v>
      </c>
      <c r="M1731" s="58">
        <v>3.1</v>
      </c>
    </row>
    <row r="1732" s="58" customFormat="1" ht="41.4" spans="1:13">
      <c r="A1732" s="58" t="s">
        <v>3214</v>
      </c>
      <c r="B1732" s="200">
        <v>1731</v>
      </c>
      <c r="C1732" s="204" t="s">
        <v>16</v>
      </c>
      <c r="D1732" s="58" t="s">
        <v>53</v>
      </c>
      <c r="E1732" s="42" t="s">
        <v>2511</v>
      </c>
      <c r="F1732" s="58" t="s">
        <v>236</v>
      </c>
      <c r="G1732" s="58" t="s">
        <v>3505</v>
      </c>
      <c r="H1732" s="58" t="s">
        <v>3506</v>
      </c>
      <c r="I1732" s="58" t="s">
        <v>22</v>
      </c>
      <c r="J1732" s="58">
        <v>1</v>
      </c>
      <c r="K1732" s="74">
        <f>(CEILING(J1732*0.2,1))*1</f>
        <v>1</v>
      </c>
      <c r="L1732" s="58">
        <v>0.115</v>
      </c>
      <c r="M1732" s="58">
        <v>3.1</v>
      </c>
    </row>
    <row r="1733" s="58" customFormat="1" ht="41.4" spans="1:13">
      <c r="A1733" s="58" t="s">
        <v>3214</v>
      </c>
      <c r="B1733" s="200">
        <v>1732</v>
      </c>
      <c r="C1733" s="204" t="s">
        <v>16</v>
      </c>
      <c r="D1733" s="58" t="s">
        <v>53</v>
      </c>
      <c r="E1733" s="42" t="s">
        <v>2511</v>
      </c>
      <c r="F1733" s="58" t="s">
        <v>55</v>
      </c>
      <c r="G1733" s="58" t="s">
        <v>3398</v>
      </c>
      <c r="H1733" s="58" t="s">
        <v>2835</v>
      </c>
      <c r="I1733" s="58" t="s">
        <v>22</v>
      </c>
      <c r="J1733" s="58">
        <v>3</v>
      </c>
      <c r="K1733" s="58">
        <f t="shared" ref="K1733:K1761" si="182">J1733</f>
        <v>3</v>
      </c>
      <c r="L1733" s="58">
        <v>0.225</v>
      </c>
      <c r="M1733" s="58">
        <v>3.1</v>
      </c>
    </row>
    <row r="1734" s="58" customFormat="1" ht="41.4" spans="1:13">
      <c r="A1734" s="58" t="s">
        <v>3214</v>
      </c>
      <c r="B1734" s="200">
        <v>1733</v>
      </c>
      <c r="C1734" s="204" t="s">
        <v>16</v>
      </c>
      <c r="D1734" s="58" t="s">
        <v>322</v>
      </c>
      <c r="E1734" s="42" t="s">
        <v>2511</v>
      </c>
      <c r="F1734" s="58" t="s">
        <v>323</v>
      </c>
      <c r="G1734" s="58" t="s">
        <v>3375</v>
      </c>
      <c r="H1734" s="58" t="s">
        <v>2835</v>
      </c>
      <c r="I1734" s="58" t="s">
        <v>2124</v>
      </c>
      <c r="J1734" s="58">
        <v>8.7</v>
      </c>
      <c r="K1734" s="58">
        <f t="shared" si="182"/>
        <v>8.7</v>
      </c>
      <c r="L1734" s="58">
        <v>9</v>
      </c>
      <c r="M1734" s="58">
        <v>3.1</v>
      </c>
    </row>
    <row r="1735" s="58" customFormat="1" ht="41.4" spans="1:13">
      <c r="A1735" s="58" t="s">
        <v>3214</v>
      </c>
      <c r="B1735" s="200">
        <v>1734</v>
      </c>
      <c r="C1735" s="204" t="s">
        <v>16</v>
      </c>
      <c r="D1735" s="58" t="s">
        <v>53</v>
      </c>
      <c r="E1735" s="42" t="s">
        <v>2511</v>
      </c>
      <c r="F1735" s="58" t="s">
        <v>55</v>
      </c>
      <c r="G1735" s="58" t="s">
        <v>3398</v>
      </c>
      <c r="H1735" s="58" t="s">
        <v>2835</v>
      </c>
      <c r="I1735" s="58" t="s">
        <v>22</v>
      </c>
      <c r="J1735" s="58">
        <v>3</v>
      </c>
      <c r="K1735" s="58">
        <f t="shared" si="182"/>
        <v>3</v>
      </c>
      <c r="L1735" s="58">
        <v>0.225</v>
      </c>
      <c r="M1735" s="58">
        <v>3.1</v>
      </c>
    </row>
    <row r="1736" s="58" customFormat="1" ht="41.4" spans="1:13">
      <c r="A1736" s="58" t="s">
        <v>3214</v>
      </c>
      <c r="B1736" s="200">
        <v>1735</v>
      </c>
      <c r="C1736" s="204" t="s">
        <v>16</v>
      </c>
      <c r="D1736" s="58" t="s">
        <v>322</v>
      </c>
      <c r="E1736" s="42" t="s">
        <v>2511</v>
      </c>
      <c r="F1736" s="58" t="s">
        <v>323</v>
      </c>
      <c r="G1736" s="58" t="s">
        <v>3375</v>
      </c>
      <c r="H1736" s="58" t="s">
        <v>2835</v>
      </c>
      <c r="I1736" s="58" t="s">
        <v>2124</v>
      </c>
      <c r="J1736" s="58">
        <v>7.4</v>
      </c>
      <c r="K1736" s="58">
        <f t="shared" si="182"/>
        <v>7.4</v>
      </c>
      <c r="L1736" s="58">
        <v>8</v>
      </c>
      <c r="M1736" s="58">
        <v>3.1</v>
      </c>
    </row>
    <row r="1737" s="58" customFormat="1" ht="41.4" spans="1:13">
      <c r="A1737" s="58" t="s">
        <v>3214</v>
      </c>
      <c r="B1737" s="200">
        <v>1736</v>
      </c>
      <c r="C1737" s="204" t="s">
        <v>16</v>
      </c>
      <c r="D1737" s="58" t="s">
        <v>353</v>
      </c>
      <c r="E1737" s="42" t="s">
        <v>2511</v>
      </c>
      <c r="F1737" s="58" t="s">
        <v>3525</v>
      </c>
      <c r="G1737" s="58" t="s">
        <v>2865</v>
      </c>
      <c r="H1737" s="58" t="s">
        <v>2866</v>
      </c>
      <c r="I1737" s="58" t="s">
        <v>22</v>
      </c>
      <c r="J1737" s="58">
        <v>6</v>
      </c>
      <c r="K1737" s="58">
        <f t="shared" si="182"/>
        <v>6</v>
      </c>
      <c r="L1737" s="58">
        <v>180</v>
      </c>
      <c r="M1737" s="58">
        <v>3.2</v>
      </c>
    </row>
    <row r="1738" s="58" customFormat="1" ht="41.4" spans="1:13">
      <c r="A1738" s="58" t="s">
        <v>3214</v>
      </c>
      <c r="B1738" s="200">
        <v>1737</v>
      </c>
      <c r="C1738" s="204" t="s">
        <v>16</v>
      </c>
      <c r="D1738" s="58" t="s">
        <v>353</v>
      </c>
      <c r="E1738" s="42" t="s">
        <v>2511</v>
      </c>
      <c r="F1738" s="58" t="s">
        <v>3525</v>
      </c>
      <c r="G1738" s="58" t="s">
        <v>2865</v>
      </c>
      <c r="H1738" s="58" t="s">
        <v>2866</v>
      </c>
      <c r="I1738" s="58" t="s">
        <v>22</v>
      </c>
      <c r="J1738" s="58">
        <v>2</v>
      </c>
      <c r="K1738" s="58">
        <f t="shared" si="182"/>
        <v>2</v>
      </c>
      <c r="L1738" s="58">
        <v>60</v>
      </c>
      <c r="M1738" s="58">
        <v>3.2</v>
      </c>
    </row>
    <row r="1739" s="58" customFormat="1" ht="41.4" spans="1:13">
      <c r="A1739" s="58" t="s">
        <v>3214</v>
      </c>
      <c r="B1739" s="200">
        <v>1738</v>
      </c>
      <c r="C1739" s="204" t="s">
        <v>16</v>
      </c>
      <c r="D1739" s="58" t="s">
        <v>353</v>
      </c>
      <c r="E1739" s="42" t="s">
        <v>2511</v>
      </c>
      <c r="F1739" s="58" t="s">
        <v>3525</v>
      </c>
      <c r="G1739" s="58" t="s">
        <v>2865</v>
      </c>
      <c r="H1739" s="58" t="s">
        <v>2866</v>
      </c>
      <c r="I1739" s="58" t="s">
        <v>22</v>
      </c>
      <c r="J1739" s="58">
        <v>1</v>
      </c>
      <c r="K1739" s="58">
        <f t="shared" si="182"/>
        <v>1</v>
      </c>
      <c r="L1739" s="58">
        <v>30</v>
      </c>
      <c r="M1739" s="58">
        <v>3.2</v>
      </c>
    </row>
    <row r="1740" s="58" customFormat="1" ht="41.4" spans="1:13">
      <c r="A1740" s="58" t="s">
        <v>3214</v>
      </c>
      <c r="B1740" s="200">
        <v>1739</v>
      </c>
      <c r="C1740" s="204" t="s">
        <v>16</v>
      </c>
      <c r="D1740" s="58" t="s">
        <v>353</v>
      </c>
      <c r="E1740" s="42" t="s">
        <v>2511</v>
      </c>
      <c r="F1740" s="58" t="s">
        <v>3525</v>
      </c>
      <c r="G1740" s="58" t="s">
        <v>3526</v>
      </c>
      <c r="H1740" s="58" t="s">
        <v>356</v>
      </c>
      <c r="I1740" s="58" t="s">
        <v>22</v>
      </c>
      <c r="J1740" s="58">
        <v>1</v>
      </c>
      <c r="K1740" s="58">
        <f t="shared" si="182"/>
        <v>1</v>
      </c>
      <c r="L1740" s="58">
        <v>21</v>
      </c>
      <c r="M1740" s="58">
        <v>3.2</v>
      </c>
    </row>
    <row r="1741" s="58" customFormat="1" ht="41.4" spans="1:13">
      <c r="A1741" s="58" t="s">
        <v>3214</v>
      </c>
      <c r="B1741" s="200">
        <v>1740</v>
      </c>
      <c r="C1741" s="204" t="s">
        <v>16</v>
      </c>
      <c r="D1741" s="58" t="s">
        <v>353</v>
      </c>
      <c r="E1741" s="42" t="s">
        <v>2511</v>
      </c>
      <c r="F1741" s="58" t="s">
        <v>3525</v>
      </c>
      <c r="G1741" s="58" t="s">
        <v>3526</v>
      </c>
      <c r="H1741" s="58" t="s">
        <v>356</v>
      </c>
      <c r="I1741" s="58" t="s">
        <v>22</v>
      </c>
      <c r="J1741" s="58">
        <v>1</v>
      </c>
      <c r="K1741" s="58">
        <f t="shared" si="182"/>
        <v>1</v>
      </c>
      <c r="L1741" s="58">
        <v>21</v>
      </c>
      <c r="M1741" s="58">
        <v>3.2</v>
      </c>
    </row>
    <row r="1742" s="58" customFormat="1" ht="41.4" spans="1:13">
      <c r="A1742" s="58" t="s">
        <v>3214</v>
      </c>
      <c r="B1742" s="200">
        <v>1741</v>
      </c>
      <c r="C1742" s="204" t="s">
        <v>16</v>
      </c>
      <c r="D1742" s="58" t="s">
        <v>353</v>
      </c>
      <c r="E1742" s="42" t="s">
        <v>2511</v>
      </c>
      <c r="F1742" s="58" t="s">
        <v>3525</v>
      </c>
      <c r="G1742" s="58" t="s">
        <v>3527</v>
      </c>
      <c r="H1742" s="58" t="s">
        <v>3528</v>
      </c>
      <c r="I1742" s="58" t="s">
        <v>22</v>
      </c>
      <c r="J1742" s="58">
        <v>2</v>
      </c>
      <c r="K1742" s="58">
        <f t="shared" si="182"/>
        <v>2</v>
      </c>
      <c r="L1742" s="58">
        <v>42</v>
      </c>
      <c r="M1742" s="58">
        <v>3.2</v>
      </c>
    </row>
    <row r="1743" s="58" customFormat="1" ht="41.4" spans="1:13">
      <c r="A1743" s="58" t="s">
        <v>3214</v>
      </c>
      <c r="B1743" s="200">
        <v>1742</v>
      </c>
      <c r="C1743" s="204" t="s">
        <v>16</v>
      </c>
      <c r="D1743" s="58" t="s">
        <v>353</v>
      </c>
      <c r="E1743" s="42" t="s">
        <v>2511</v>
      </c>
      <c r="F1743" s="58" t="s">
        <v>3525</v>
      </c>
      <c r="G1743" s="58" t="s">
        <v>3526</v>
      </c>
      <c r="H1743" s="58" t="s">
        <v>356</v>
      </c>
      <c r="I1743" s="58" t="s">
        <v>22</v>
      </c>
      <c r="J1743" s="58">
        <v>2</v>
      </c>
      <c r="K1743" s="58">
        <f t="shared" si="182"/>
        <v>2</v>
      </c>
      <c r="L1743" s="58">
        <v>42</v>
      </c>
      <c r="M1743" s="58">
        <v>3.2</v>
      </c>
    </row>
    <row r="1744" s="58" customFormat="1" ht="41.4" spans="1:13">
      <c r="A1744" s="58" t="s">
        <v>3214</v>
      </c>
      <c r="B1744" s="200">
        <v>1743</v>
      </c>
      <c r="C1744" s="204" t="s">
        <v>16</v>
      </c>
      <c r="D1744" s="58" t="s">
        <v>353</v>
      </c>
      <c r="E1744" s="42" t="s">
        <v>2511</v>
      </c>
      <c r="F1744" s="58" t="s">
        <v>3525</v>
      </c>
      <c r="G1744" s="58" t="s">
        <v>3526</v>
      </c>
      <c r="H1744" s="58" t="s">
        <v>356</v>
      </c>
      <c r="I1744" s="58" t="s">
        <v>22</v>
      </c>
      <c r="J1744" s="58">
        <v>2</v>
      </c>
      <c r="K1744" s="58">
        <f t="shared" si="182"/>
        <v>2</v>
      </c>
      <c r="L1744" s="58">
        <v>42</v>
      </c>
      <c r="M1744" s="58">
        <v>3.2</v>
      </c>
    </row>
    <row r="1745" s="58" customFormat="1" ht="41.4" spans="1:13">
      <c r="A1745" s="58" t="s">
        <v>3214</v>
      </c>
      <c r="B1745" s="200">
        <v>1744</v>
      </c>
      <c r="C1745" s="204" t="s">
        <v>16</v>
      </c>
      <c r="D1745" s="58" t="s">
        <v>353</v>
      </c>
      <c r="E1745" s="42" t="s">
        <v>2511</v>
      </c>
      <c r="F1745" s="58" t="s">
        <v>3525</v>
      </c>
      <c r="G1745" s="58" t="s">
        <v>3526</v>
      </c>
      <c r="H1745" s="58" t="s">
        <v>356</v>
      </c>
      <c r="I1745" s="58" t="s">
        <v>22</v>
      </c>
      <c r="J1745" s="58">
        <v>2</v>
      </c>
      <c r="K1745" s="58">
        <f t="shared" si="182"/>
        <v>2</v>
      </c>
      <c r="L1745" s="58">
        <v>42</v>
      </c>
      <c r="M1745" s="58">
        <v>3.2</v>
      </c>
    </row>
    <row r="1746" s="58" customFormat="1" ht="41.4" spans="1:13">
      <c r="A1746" s="58" t="s">
        <v>3214</v>
      </c>
      <c r="B1746" s="200">
        <v>1745</v>
      </c>
      <c r="C1746" s="204" t="s">
        <v>16</v>
      </c>
      <c r="D1746" s="58" t="s">
        <v>353</v>
      </c>
      <c r="E1746" s="42" t="s">
        <v>2511</v>
      </c>
      <c r="F1746" s="58" t="s">
        <v>3525</v>
      </c>
      <c r="G1746" s="58" t="s">
        <v>3526</v>
      </c>
      <c r="H1746" s="58" t="s">
        <v>356</v>
      </c>
      <c r="I1746" s="58" t="s">
        <v>22</v>
      </c>
      <c r="J1746" s="58">
        <v>2</v>
      </c>
      <c r="K1746" s="58">
        <f t="shared" si="182"/>
        <v>2</v>
      </c>
      <c r="L1746" s="58">
        <v>42</v>
      </c>
      <c r="M1746" s="58">
        <v>3.2</v>
      </c>
    </row>
    <row r="1747" s="58" customFormat="1" ht="41.4" spans="1:13">
      <c r="A1747" s="58" t="s">
        <v>3214</v>
      </c>
      <c r="B1747" s="200">
        <v>1746</v>
      </c>
      <c r="C1747" s="204" t="s">
        <v>16</v>
      </c>
      <c r="D1747" s="58" t="s">
        <v>353</v>
      </c>
      <c r="E1747" s="42" t="s">
        <v>2511</v>
      </c>
      <c r="F1747" s="58" t="s">
        <v>3525</v>
      </c>
      <c r="G1747" s="58" t="s">
        <v>3526</v>
      </c>
      <c r="H1747" s="58" t="s">
        <v>356</v>
      </c>
      <c r="I1747" s="58" t="s">
        <v>22</v>
      </c>
      <c r="J1747" s="58">
        <v>2</v>
      </c>
      <c r="K1747" s="58">
        <f t="shared" si="182"/>
        <v>2</v>
      </c>
      <c r="L1747" s="58">
        <v>42</v>
      </c>
      <c r="M1747" s="58">
        <v>3.2</v>
      </c>
    </row>
    <row r="1748" s="58" customFormat="1" ht="41.4" spans="1:13">
      <c r="A1748" s="58" t="s">
        <v>3214</v>
      </c>
      <c r="B1748" s="200">
        <v>1747</v>
      </c>
      <c r="C1748" s="204" t="s">
        <v>16</v>
      </c>
      <c r="D1748" s="58" t="s">
        <v>353</v>
      </c>
      <c r="E1748" s="42" t="s">
        <v>2511</v>
      </c>
      <c r="F1748" s="58" t="s">
        <v>3525</v>
      </c>
      <c r="G1748" s="58" t="s">
        <v>3526</v>
      </c>
      <c r="H1748" s="58" t="s">
        <v>356</v>
      </c>
      <c r="I1748" s="58" t="s">
        <v>22</v>
      </c>
      <c r="J1748" s="58">
        <v>2</v>
      </c>
      <c r="K1748" s="58">
        <f t="shared" si="182"/>
        <v>2</v>
      </c>
      <c r="L1748" s="58">
        <v>42</v>
      </c>
      <c r="M1748" s="58">
        <v>3.2</v>
      </c>
    </row>
    <row r="1749" s="58" customFormat="1" ht="41.4" spans="1:13">
      <c r="A1749" s="58" t="s">
        <v>3214</v>
      </c>
      <c r="B1749" s="200">
        <v>1748</v>
      </c>
      <c r="C1749" s="204" t="s">
        <v>16</v>
      </c>
      <c r="D1749" s="58" t="s">
        <v>353</v>
      </c>
      <c r="E1749" s="42" t="s">
        <v>2511</v>
      </c>
      <c r="F1749" s="58" t="s">
        <v>3525</v>
      </c>
      <c r="G1749" s="58" t="s">
        <v>3526</v>
      </c>
      <c r="H1749" s="58" t="s">
        <v>356</v>
      </c>
      <c r="I1749" s="58" t="s">
        <v>22</v>
      </c>
      <c r="J1749" s="58">
        <v>2</v>
      </c>
      <c r="K1749" s="58">
        <f t="shared" si="182"/>
        <v>2</v>
      </c>
      <c r="L1749" s="58">
        <v>42</v>
      </c>
      <c r="M1749" s="58">
        <v>3.2</v>
      </c>
    </row>
    <row r="1750" s="58" customFormat="1" ht="41.4" spans="1:13">
      <c r="A1750" s="58" t="s">
        <v>3214</v>
      </c>
      <c r="B1750" s="200">
        <v>1749</v>
      </c>
      <c r="C1750" s="204" t="s">
        <v>16</v>
      </c>
      <c r="D1750" s="58" t="s">
        <v>353</v>
      </c>
      <c r="E1750" s="42" t="s">
        <v>2511</v>
      </c>
      <c r="F1750" s="58" t="s">
        <v>3525</v>
      </c>
      <c r="G1750" s="58" t="s">
        <v>3526</v>
      </c>
      <c r="H1750" s="58" t="s">
        <v>356</v>
      </c>
      <c r="I1750" s="58" t="s">
        <v>22</v>
      </c>
      <c r="J1750" s="58">
        <v>1</v>
      </c>
      <c r="K1750" s="58">
        <f t="shared" si="182"/>
        <v>1</v>
      </c>
      <c r="L1750" s="58">
        <v>21</v>
      </c>
      <c r="M1750" s="58">
        <v>3.2</v>
      </c>
    </row>
    <row r="1751" s="58" customFormat="1" ht="41.4" spans="1:13">
      <c r="A1751" s="58" t="s">
        <v>3214</v>
      </c>
      <c r="B1751" s="200">
        <v>1750</v>
      </c>
      <c r="C1751" s="204" t="s">
        <v>16</v>
      </c>
      <c r="D1751" s="58" t="s">
        <v>353</v>
      </c>
      <c r="E1751" s="42" t="s">
        <v>2511</v>
      </c>
      <c r="F1751" s="58" t="s">
        <v>3525</v>
      </c>
      <c r="G1751" s="58" t="s">
        <v>3526</v>
      </c>
      <c r="H1751" s="58" t="s">
        <v>356</v>
      </c>
      <c r="I1751" s="58" t="s">
        <v>22</v>
      </c>
      <c r="J1751" s="58">
        <v>2</v>
      </c>
      <c r="K1751" s="58">
        <f t="shared" si="182"/>
        <v>2</v>
      </c>
      <c r="L1751" s="58">
        <v>42</v>
      </c>
      <c r="M1751" s="58">
        <v>3.2</v>
      </c>
    </row>
    <row r="1752" s="58" customFormat="1" ht="41.4" spans="1:13">
      <c r="A1752" s="58" t="s">
        <v>3214</v>
      </c>
      <c r="B1752" s="200">
        <v>1751</v>
      </c>
      <c r="C1752" s="204" t="s">
        <v>16</v>
      </c>
      <c r="D1752" s="58" t="s">
        <v>353</v>
      </c>
      <c r="E1752" s="42" t="s">
        <v>2511</v>
      </c>
      <c r="F1752" s="58" t="s">
        <v>3525</v>
      </c>
      <c r="G1752" s="58" t="s">
        <v>3526</v>
      </c>
      <c r="H1752" s="58" t="s">
        <v>356</v>
      </c>
      <c r="I1752" s="58" t="s">
        <v>22</v>
      </c>
      <c r="J1752" s="58">
        <v>2</v>
      </c>
      <c r="K1752" s="58">
        <f t="shared" si="182"/>
        <v>2</v>
      </c>
      <c r="L1752" s="58">
        <v>42</v>
      </c>
      <c r="M1752" s="58">
        <v>3.2</v>
      </c>
    </row>
    <row r="1753" s="58" customFormat="1" ht="41.4" spans="1:13">
      <c r="A1753" s="58" t="s">
        <v>3214</v>
      </c>
      <c r="B1753" s="200">
        <v>1752</v>
      </c>
      <c r="C1753" s="204" t="s">
        <v>16</v>
      </c>
      <c r="D1753" s="58" t="s">
        <v>353</v>
      </c>
      <c r="E1753" s="42" t="s">
        <v>2511</v>
      </c>
      <c r="F1753" s="58" t="s">
        <v>3525</v>
      </c>
      <c r="G1753" s="58" t="s">
        <v>3526</v>
      </c>
      <c r="H1753" s="58" t="s">
        <v>356</v>
      </c>
      <c r="I1753" s="58" t="s">
        <v>22</v>
      </c>
      <c r="J1753" s="58">
        <v>2</v>
      </c>
      <c r="K1753" s="58">
        <f t="shared" si="182"/>
        <v>2</v>
      </c>
      <c r="L1753" s="58">
        <v>42</v>
      </c>
      <c r="M1753" s="58">
        <v>3.2</v>
      </c>
    </row>
    <row r="1754" s="58" customFormat="1" ht="41.4" spans="1:13">
      <c r="A1754" s="58" t="s">
        <v>3214</v>
      </c>
      <c r="B1754" s="200">
        <v>1753</v>
      </c>
      <c r="C1754" s="204" t="s">
        <v>16</v>
      </c>
      <c r="D1754" s="58" t="s">
        <v>353</v>
      </c>
      <c r="E1754" s="42" t="s">
        <v>2511</v>
      </c>
      <c r="F1754" s="58" t="s">
        <v>3525</v>
      </c>
      <c r="G1754" s="58" t="s">
        <v>3526</v>
      </c>
      <c r="H1754" s="58" t="s">
        <v>356</v>
      </c>
      <c r="I1754" s="58" t="s">
        <v>22</v>
      </c>
      <c r="J1754" s="58">
        <v>2</v>
      </c>
      <c r="K1754" s="58">
        <f t="shared" si="182"/>
        <v>2</v>
      </c>
      <c r="L1754" s="58">
        <v>42</v>
      </c>
      <c r="M1754" s="58">
        <v>3.2</v>
      </c>
    </row>
    <row r="1755" s="58" customFormat="1" ht="41.4" spans="1:13">
      <c r="A1755" s="58" t="s">
        <v>3214</v>
      </c>
      <c r="B1755" s="200">
        <v>1754</v>
      </c>
      <c r="C1755" s="204" t="s">
        <v>16</v>
      </c>
      <c r="D1755" s="58" t="s">
        <v>353</v>
      </c>
      <c r="E1755" s="42" t="s">
        <v>2511</v>
      </c>
      <c r="F1755" s="58" t="s">
        <v>3525</v>
      </c>
      <c r="G1755" s="58" t="s">
        <v>3526</v>
      </c>
      <c r="H1755" s="58" t="s">
        <v>356</v>
      </c>
      <c r="I1755" s="58" t="s">
        <v>22</v>
      </c>
      <c r="J1755" s="58">
        <v>2</v>
      </c>
      <c r="K1755" s="58">
        <f t="shared" si="182"/>
        <v>2</v>
      </c>
      <c r="L1755" s="58">
        <v>42</v>
      </c>
      <c r="M1755" s="58">
        <v>3.2</v>
      </c>
    </row>
    <row r="1756" s="58" customFormat="1" ht="41.4" spans="1:13">
      <c r="A1756" s="58" t="s">
        <v>3214</v>
      </c>
      <c r="B1756" s="200">
        <v>1755</v>
      </c>
      <c r="C1756" s="204" t="s">
        <v>16</v>
      </c>
      <c r="D1756" s="58" t="s">
        <v>353</v>
      </c>
      <c r="E1756" s="42" t="s">
        <v>2511</v>
      </c>
      <c r="F1756" s="58" t="s">
        <v>3525</v>
      </c>
      <c r="G1756" s="58" t="s">
        <v>3526</v>
      </c>
      <c r="H1756" s="58" t="s">
        <v>356</v>
      </c>
      <c r="I1756" s="58" t="s">
        <v>22</v>
      </c>
      <c r="J1756" s="58">
        <v>2</v>
      </c>
      <c r="K1756" s="58">
        <f t="shared" si="182"/>
        <v>2</v>
      </c>
      <c r="L1756" s="58">
        <v>42</v>
      </c>
      <c r="M1756" s="58">
        <v>3.2</v>
      </c>
    </row>
    <row r="1757" s="58" customFormat="1" ht="41.4" spans="1:13">
      <c r="A1757" s="58" t="s">
        <v>3214</v>
      </c>
      <c r="B1757" s="200">
        <v>1756</v>
      </c>
      <c r="C1757" s="204" t="s">
        <v>16</v>
      </c>
      <c r="D1757" s="58" t="s">
        <v>353</v>
      </c>
      <c r="E1757" s="42" t="s">
        <v>2511</v>
      </c>
      <c r="F1757" s="58" t="s">
        <v>3525</v>
      </c>
      <c r="G1757" s="58" t="s">
        <v>3526</v>
      </c>
      <c r="H1757" s="58" t="s">
        <v>356</v>
      </c>
      <c r="I1757" s="58" t="s">
        <v>22</v>
      </c>
      <c r="J1757" s="58">
        <v>2</v>
      </c>
      <c r="K1757" s="58">
        <f t="shared" si="182"/>
        <v>2</v>
      </c>
      <c r="L1757" s="58">
        <v>42</v>
      </c>
      <c r="M1757" s="58">
        <v>3.2</v>
      </c>
    </row>
    <row r="1758" s="58" customFormat="1" ht="41.4" spans="1:13">
      <c r="A1758" s="58" t="s">
        <v>3214</v>
      </c>
      <c r="B1758" s="200">
        <v>1757</v>
      </c>
      <c r="C1758" s="204" t="s">
        <v>16</v>
      </c>
      <c r="D1758" s="58" t="s">
        <v>353</v>
      </c>
      <c r="E1758" s="42" t="s">
        <v>2511</v>
      </c>
      <c r="F1758" s="58" t="s">
        <v>3525</v>
      </c>
      <c r="G1758" s="58" t="s">
        <v>3526</v>
      </c>
      <c r="H1758" s="58" t="s">
        <v>356</v>
      </c>
      <c r="I1758" s="58" t="s">
        <v>22</v>
      </c>
      <c r="J1758" s="58">
        <v>2</v>
      </c>
      <c r="K1758" s="58">
        <f t="shared" si="182"/>
        <v>2</v>
      </c>
      <c r="L1758" s="58">
        <v>42</v>
      </c>
      <c r="M1758" s="58">
        <v>3.2</v>
      </c>
    </row>
    <row r="1759" s="58" customFormat="1" ht="41.4" spans="1:13">
      <c r="A1759" s="58" t="s">
        <v>3214</v>
      </c>
      <c r="B1759" s="200">
        <v>1758</v>
      </c>
      <c r="C1759" s="204" t="s">
        <v>16</v>
      </c>
      <c r="D1759" s="58" t="s">
        <v>353</v>
      </c>
      <c r="E1759" s="42" t="s">
        <v>2511</v>
      </c>
      <c r="F1759" s="58" t="s">
        <v>3525</v>
      </c>
      <c r="G1759" s="58" t="s">
        <v>3529</v>
      </c>
      <c r="H1759" s="58" t="s">
        <v>2868</v>
      </c>
      <c r="I1759" s="58" t="s">
        <v>22</v>
      </c>
      <c r="J1759" s="58">
        <v>2</v>
      </c>
      <c r="K1759" s="58">
        <f t="shared" si="182"/>
        <v>2</v>
      </c>
      <c r="L1759" s="58">
        <v>42</v>
      </c>
      <c r="M1759" s="58">
        <v>3.2</v>
      </c>
    </row>
    <row r="1760" s="58" customFormat="1" ht="41.4" spans="1:13">
      <c r="A1760" s="58" t="s">
        <v>3214</v>
      </c>
      <c r="B1760" s="200">
        <v>1759</v>
      </c>
      <c r="C1760" s="204" t="s">
        <v>16</v>
      </c>
      <c r="D1760" s="58" t="s">
        <v>353</v>
      </c>
      <c r="E1760" s="42" t="s">
        <v>2511</v>
      </c>
      <c r="F1760" s="58" t="s">
        <v>3525</v>
      </c>
      <c r="G1760" s="58" t="s">
        <v>3529</v>
      </c>
      <c r="H1760" s="58" t="s">
        <v>2868</v>
      </c>
      <c r="I1760" s="58" t="s">
        <v>22</v>
      </c>
      <c r="J1760" s="58">
        <v>2</v>
      </c>
      <c r="K1760" s="58">
        <f t="shared" si="182"/>
        <v>2</v>
      </c>
      <c r="L1760" s="58">
        <v>42</v>
      </c>
      <c r="M1760" s="58">
        <v>3.2</v>
      </c>
    </row>
    <row r="1761" s="58" customFormat="1" ht="41.4" spans="1:13">
      <c r="A1761" s="58" t="s">
        <v>3214</v>
      </c>
      <c r="B1761" s="200">
        <v>1760</v>
      </c>
      <c r="C1761" s="204" t="s">
        <v>16</v>
      </c>
      <c r="D1761" s="58" t="s">
        <v>353</v>
      </c>
      <c r="E1761" s="42" t="s">
        <v>2511</v>
      </c>
      <c r="F1761" s="58" t="s">
        <v>3525</v>
      </c>
      <c r="G1761" s="58" t="s">
        <v>3530</v>
      </c>
      <c r="H1761" s="58" t="s">
        <v>3528</v>
      </c>
      <c r="I1761" s="58" t="s">
        <v>22</v>
      </c>
      <c r="J1761" s="58">
        <v>2</v>
      </c>
      <c r="K1761" s="58">
        <f t="shared" si="182"/>
        <v>2</v>
      </c>
      <c r="L1761" s="58">
        <v>26</v>
      </c>
      <c r="M1761" s="58">
        <v>3.2</v>
      </c>
    </row>
    <row r="1762" s="58" customFormat="1" ht="82.8" spans="1:13">
      <c r="A1762" s="58" t="s">
        <v>3214</v>
      </c>
      <c r="B1762" s="200">
        <v>1761</v>
      </c>
      <c r="C1762" s="204" t="s">
        <v>16</v>
      </c>
      <c r="D1762" s="58" t="s">
        <v>353</v>
      </c>
      <c r="E1762" s="42" t="s">
        <v>2511</v>
      </c>
      <c r="F1762" s="58" t="s">
        <v>370</v>
      </c>
      <c r="G1762" s="58" t="s">
        <v>3531</v>
      </c>
      <c r="H1762" s="58" t="s">
        <v>2742</v>
      </c>
      <c r="I1762" s="58" t="s">
        <v>22</v>
      </c>
      <c r="J1762" s="58">
        <v>2</v>
      </c>
      <c r="K1762" s="58">
        <v>0</v>
      </c>
      <c r="L1762" s="58">
        <v>21900</v>
      </c>
      <c r="M1762" s="58">
        <v>3.2</v>
      </c>
    </row>
    <row r="1763" s="58" customFormat="1" ht="82.8" spans="1:13">
      <c r="A1763" s="58" t="s">
        <v>3214</v>
      </c>
      <c r="B1763" s="200">
        <v>1762</v>
      </c>
      <c r="C1763" s="204" t="s">
        <v>16</v>
      </c>
      <c r="D1763" s="58" t="s">
        <v>353</v>
      </c>
      <c r="E1763" s="42" t="s">
        <v>2511</v>
      </c>
      <c r="F1763" s="58" t="s">
        <v>370</v>
      </c>
      <c r="G1763" s="58" t="s">
        <v>3531</v>
      </c>
      <c r="H1763" s="58" t="s">
        <v>2742</v>
      </c>
      <c r="I1763" s="58" t="s">
        <v>22</v>
      </c>
      <c r="J1763" s="58">
        <v>2</v>
      </c>
      <c r="K1763" s="58">
        <v>0</v>
      </c>
      <c r="L1763" s="58">
        <v>21900</v>
      </c>
      <c r="M1763" s="58">
        <v>3.2</v>
      </c>
    </row>
    <row r="1764" s="58" customFormat="1" ht="55.2" spans="1:13">
      <c r="A1764" s="58" t="s">
        <v>3214</v>
      </c>
      <c r="B1764" s="200">
        <v>1763</v>
      </c>
      <c r="C1764" s="204" t="s">
        <v>16</v>
      </c>
      <c r="D1764" s="58" t="s">
        <v>53</v>
      </c>
      <c r="E1764" s="42" t="s">
        <v>2511</v>
      </c>
      <c r="F1764" s="58" t="s">
        <v>249</v>
      </c>
      <c r="G1764" s="58" t="s">
        <v>3532</v>
      </c>
      <c r="H1764" s="58" t="s">
        <v>2158</v>
      </c>
      <c r="I1764" s="58" t="s">
        <v>22</v>
      </c>
      <c r="J1764" s="58">
        <v>1</v>
      </c>
      <c r="K1764" s="58">
        <v>0</v>
      </c>
      <c r="L1764" s="58">
        <v>54</v>
      </c>
      <c r="M1764" s="58">
        <v>3.2</v>
      </c>
    </row>
    <row r="1765" s="58" customFormat="1" ht="55.2" spans="1:13">
      <c r="A1765" s="58" t="s">
        <v>3214</v>
      </c>
      <c r="B1765" s="200">
        <v>1764</v>
      </c>
      <c r="C1765" s="204" t="s">
        <v>16</v>
      </c>
      <c r="D1765" s="204" t="s">
        <v>89</v>
      </c>
      <c r="E1765" s="42" t="s">
        <v>2511</v>
      </c>
      <c r="F1765" s="58" t="s">
        <v>114</v>
      </c>
      <c r="G1765" s="58" t="s">
        <v>3533</v>
      </c>
      <c r="H1765" s="58" t="s">
        <v>2835</v>
      </c>
      <c r="I1765" s="58" t="s">
        <v>22</v>
      </c>
      <c r="J1765" s="58">
        <v>1</v>
      </c>
      <c r="K1765" s="217">
        <v>0</v>
      </c>
      <c r="L1765" s="58">
        <v>5</v>
      </c>
      <c r="M1765" s="58">
        <v>3.1</v>
      </c>
    </row>
    <row r="1766" s="58" customFormat="1" ht="55.2" spans="1:13">
      <c r="A1766" s="58" t="s">
        <v>3214</v>
      </c>
      <c r="B1766" s="200">
        <v>1765</v>
      </c>
      <c r="C1766" s="204" t="s">
        <v>16</v>
      </c>
      <c r="D1766" s="204" t="s">
        <v>89</v>
      </c>
      <c r="E1766" s="42" t="s">
        <v>2511</v>
      </c>
      <c r="F1766" s="58" t="s">
        <v>114</v>
      </c>
      <c r="G1766" s="58" t="s">
        <v>3534</v>
      </c>
      <c r="H1766" s="58" t="s">
        <v>3414</v>
      </c>
      <c r="I1766" s="58" t="s">
        <v>22</v>
      </c>
      <c r="J1766" s="58">
        <v>10</v>
      </c>
      <c r="K1766" s="217">
        <v>0</v>
      </c>
      <c r="L1766" s="58">
        <v>341</v>
      </c>
      <c r="M1766" s="58">
        <v>3.1</v>
      </c>
    </row>
    <row r="1767" s="58" customFormat="1" ht="55.2" spans="1:13">
      <c r="A1767" s="58" t="s">
        <v>3214</v>
      </c>
      <c r="B1767" s="200">
        <v>1766</v>
      </c>
      <c r="C1767" s="204" t="s">
        <v>16</v>
      </c>
      <c r="D1767" s="204" t="s">
        <v>89</v>
      </c>
      <c r="E1767" s="42" t="s">
        <v>2511</v>
      </c>
      <c r="F1767" s="58" t="s">
        <v>114</v>
      </c>
      <c r="G1767" s="58" t="s">
        <v>3535</v>
      </c>
      <c r="H1767" s="58" t="s">
        <v>3414</v>
      </c>
      <c r="I1767" s="58" t="s">
        <v>22</v>
      </c>
      <c r="J1767" s="58">
        <v>2</v>
      </c>
      <c r="K1767" s="217">
        <v>0</v>
      </c>
      <c r="L1767" s="58">
        <v>34</v>
      </c>
      <c r="M1767" s="58">
        <v>3.1</v>
      </c>
    </row>
    <row r="1768" s="58" customFormat="1" ht="55.2" spans="1:13">
      <c r="A1768" s="58" t="s">
        <v>3214</v>
      </c>
      <c r="B1768" s="200">
        <v>1767</v>
      </c>
      <c r="C1768" s="204" t="s">
        <v>16</v>
      </c>
      <c r="D1768" s="204" t="s">
        <v>89</v>
      </c>
      <c r="E1768" s="42" t="s">
        <v>2511</v>
      </c>
      <c r="F1768" s="58" t="s">
        <v>114</v>
      </c>
      <c r="G1768" s="58" t="s">
        <v>3535</v>
      </c>
      <c r="H1768" s="58" t="s">
        <v>3414</v>
      </c>
      <c r="I1768" s="58" t="s">
        <v>22</v>
      </c>
      <c r="J1768" s="58">
        <v>2</v>
      </c>
      <c r="K1768" s="217">
        <v>0</v>
      </c>
      <c r="L1768" s="58">
        <v>34</v>
      </c>
      <c r="M1768" s="58">
        <v>3.1</v>
      </c>
    </row>
    <row r="1769" s="58" customFormat="1" ht="41.4" spans="1:13">
      <c r="A1769" s="58" t="s">
        <v>3214</v>
      </c>
      <c r="B1769" s="200">
        <v>1768</v>
      </c>
      <c r="C1769" s="204" t="s">
        <v>16</v>
      </c>
      <c r="D1769" s="58" t="s">
        <v>53</v>
      </c>
      <c r="E1769" s="42" t="s">
        <v>2511</v>
      </c>
      <c r="F1769" s="58" t="s">
        <v>236</v>
      </c>
      <c r="G1769" s="58" t="s">
        <v>3536</v>
      </c>
      <c r="H1769" s="58" t="s">
        <v>3506</v>
      </c>
      <c r="I1769" s="58" t="s">
        <v>22</v>
      </c>
      <c r="J1769" s="58">
        <v>5</v>
      </c>
      <c r="K1769" s="58">
        <f t="shared" ref="K1769:K1779" si="183">J1769</f>
        <v>5</v>
      </c>
      <c r="M1769" s="58">
        <v>3.1</v>
      </c>
    </row>
    <row r="1770" s="58" customFormat="1" ht="41.4" spans="1:13">
      <c r="A1770" s="58" t="s">
        <v>3214</v>
      </c>
      <c r="B1770" s="200">
        <v>1769</v>
      </c>
      <c r="C1770" s="204" t="s">
        <v>16</v>
      </c>
      <c r="D1770" s="58" t="s">
        <v>53</v>
      </c>
      <c r="E1770" s="42" t="s">
        <v>2511</v>
      </c>
      <c r="F1770" s="58" t="s">
        <v>236</v>
      </c>
      <c r="G1770" s="58" t="s">
        <v>3537</v>
      </c>
      <c r="H1770" s="58" t="s">
        <v>3114</v>
      </c>
      <c r="I1770" s="58" t="s">
        <v>22</v>
      </c>
      <c r="J1770" s="58">
        <v>2</v>
      </c>
      <c r="K1770" s="58">
        <f t="shared" si="183"/>
        <v>2</v>
      </c>
      <c r="M1770" s="58">
        <v>3.1</v>
      </c>
    </row>
    <row r="1771" s="58" customFormat="1" ht="138" spans="1:13">
      <c r="A1771" s="58" t="s">
        <v>3214</v>
      </c>
      <c r="B1771" s="200">
        <v>1770</v>
      </c>
      <c r="C1771" s="204" t="s">
        <v>16</v>
      </c>
      <c r="D1771" s="58" t="s">
        <v>17</v>
      </c>
      <c r="E1771" s="58" t="s">
        <v>3538</v>
      </c>
      <c r="F1771" s="58" t="s">
        <v>2799</v>
      </c>
      <c r="G1771" s="58" t="s">
        <v>2802</v>
      </c>
      <c r="H1771" s="58" t="s">
        <v>2801</v>
      </c>
      <c r="I1771" s="58" t="s">
        <v>22</v>
      </c>
      <c r="J1771" s="58">
        <v>7</v>
      </c>
      <c r="K1771" s="58">
        <f t="shared" si="183"/>
        <v>7</v>
      </c>
      <c r="M1771" s="58">
        <v>3.1</v>
      </c>
    </row>
    <row r="1772" s="58" customFormat="1" ht="138" spans="1:13">
      <c r="A1772" s="58" t="s">
        <v>3214</v>
      </c>
      <c r="B1772" s="200">
        <v>1771</v>
      </c>
      <c r="C1772" s="204" t="s">
        <v>16</v>
      </c>
      <c r="D1772" s="58" t="s">
        <v>17</v>
      </c>
      <c r="E1772" s="58" t="s">
        <v>3538</v>
      </c>
      <c r="F1772" s="58" t="s">
        <v>2799</v>
      </c>
      <c r="G1772" s="58" t="s">
        <v>2800</v>
      </c>
      <c r="H1772" s="58" t="s">
        <v>2801</v>
      </c>
      <c r="I1772" s="58" t="s">
        <v>22</v>
      </c>
      <c r="J1772" s="58">
        <v>4</v>
      </c>
      <c r="K1772" s="58">
        <f t="shared" si="183"/>
        <v>4</v>
      </c>
      <c r="M1772" s="58">
        <v>3.1</v>
      </c>
    </row>
    <row r="1773" s="58" customFormat="1" ht="138" spans="1:13">
      <c r="A1773" s="58" t="s">
        <v>3214</v>
      </c>
      <c r="B1773" s="200">
        <v>1772</v>
      </c>
      <c r="C1773" s="204" t="s">
        <v>16</v>
      </c>
      <c r="D1773" s="58" t="s">
        <v>17</v>
      </c>
      <c r="E1773" s="58" t="s">
        <v>3538</v>
      </c>
      <c r="F1773" s="58" t="s">
        <v>2799</v>
      </c>
      <c r="G1773" s="58" t="s">
        <v>2800</v>
      </c>
      <c r="H1773" s="58" t="s">
        <v>2801</v>
      </c>
      <c r="I1773" s="58" t="s">
        <v>22</v>
      </c>
      <c r="J1773" s="58">
        <v>6</v>
      </c>
      <c r="K1773" s="58">
        <f t="shared" si="183"/>
        <v>6</v>
      </c>
      <c r="M1773" s="58">
        <v>3.1</v>
      </c>
    </row>
    <row r="1774" s="58" customFormat="1" ht="124.2" spans="1:13">
      <c r="A1774" s="58" t="s">
        <v>3214</v>
      </c>
      <c r="B1774" s="200">
        <v>1773</v>
      </c>
      <c r="C1774" s="204" t="s">
        <v>16</v>
      </c>
      <c r="D1774" s="58" t="s">
        <v>17</v>
      </c>
      <c r="E1774" s="58" t="s">
        <v>3538</v>
      </c>
      <c r="F1774" s="58" t="s">
        <v>280</v>
      </c>
      <c r="G1774" s="58" t="s">
        <v>3539</v>
      </c>
      <c r="H1774" s="58" t="s">
        <v>3540</v>
      </c>
      <c r="I1774" s="58" t="s">
        <v>22</v>
      </c>
      <c r="J1774" s="58">
        <v>7</v>
      </c>
      <c r="K1774" s="58">
        <f t="shared" si="183"/>
        <v>7</v>
      </c>
      <c r="M1774" s="58">
        <v>3.2</v>
      </c>
    </row>
    <row r="1775" s="58" customFormat="1" ht="124.2" spans="1:13">
      <c r="A1775" s="58" t="s">
        <v>3214</v>
      </c>
      <c r="B1775" s="200">
        <v>1774</v>
      </c>
      <c r="C1775" s="204" t="s">
        <v>16</v>
      </c>
      <c r="D1775" s="58" t="s">
        <v>17</v>
      </c>
      <c r="E1775" s="58" t="s">
        <v>3538</v>
      </c>
      <c r="F1775" s="58" t="s">
        <v>280</v>
      </c>
      <c r="G1775" s="58" t="s">
        <v>3541</v>
      </c>
      <c r="H1775" s="58" t="s">
        <v>3540</v>
      </c>
      <c r="I1775" s="58" t="s">
        <v>22</v>
      </c>
      <c r="J1775" s="58">
        <v>4</v>
      </c>
      <c r="K1775" s="58">
        <f t="shared" si="183"/>
        <v>4</v>
      </c>
      <c r="M1775" s="58">
        <v>3.2</v>
      </c>
    </row>
    <row r="1776" s="58" customFormat="1" ht="124.2" spans="1:13">
      <c r="A1776" s="58" t="s">
        <v>3214</v>
      </c>
      <c r="B1776" s="200">
        <v>1775</v>
      </c>
      <c r="C1776" s="204" t="s">
        <v>16</v>
      </c>
      <c r="D1776" s="58" t="s">
        <v>17</v>
      </c>
      <c r="E1776" s="58" t="s">
        <v>3538</v>
      </c>
      <c r="F1776" s="58" t="s">
        <v>280</v>
      </c>
      <c r="G1776" s="58" t="s">
        <v>3542</v>
      </c>
      <c r="H1776" s="58" t="s">
        <v>3540</v>
      </c>
      <c r="I1776" s="58" t="s">
        <v>22</v>
      </c>
      <c r="J1776" s="58">
        <v>2</v>
      </c>
      <c r="K1776" s="58">
        <f t="shared" si="183"/>
        <v>2</v>
      </c>
      <c r="M1776" s="58">
        <v>3.2</v>
      </c>
    </row>
    <row r="1777" s="58" customFormat="1" ht="124.2" spans="1:13">
      <c r="A1777" s="58" t="s">
        <v>3214</v>
      </c>
      <c r="B1777" s="200">
        <v>1776</v>
      </c>
      <c r="C1777" s="204" t="s">
        <v>16</v>
      </c>
      <c r="D1777" s="58" t="s">
        <v>17</v>
      </c>
      <c r="E1777" s="58" t="s">
        <v>3538</v>
      </c>
      <c r="F1777" s="58" t="s">
        <v>280</v>
      </c>
      <c r="G1777" s="58" t="s">
        <v>3543</v>
      </c>
      <c r="H1777" s="58" t="s">
        <v>3540</v>
      </c>
      <c r="I1777" s="58" t="s">
        <v>22</v>
      </c>
      <c r="J1777" s="58">
        <v>3</v>
      </c>
      <c r="K1777" s="58">
        <f t="shared" si="183"/>
        <v>3</v>
      </c>
      <c r="M1777" s="58">
        <v>3.2</v>
      </c>
    </row>
    <row r="1778" s="58" customFormat="1" ht="69" spans="1:13">
      <c r="A1778" s="58" t="s">
        <v>3214</v>
      </c>
      <c r="B1778" s="200">
        <v>1777</v>
      </c>
      <c r="C1778" s="204" t="s">
        <v>16</v>
      </c>
      <c r="D1778" s="58" t="s">
        <v>17</v>
      </c>
      <c r="E1778" s="58" t="s">
        <v>3538</v>
      </c>
      <c r="F1778" s="58" t="s">
        <v>2482</v>
      </c>
      <c r="G1778" s="58" t="s">
        <v>3544</v>
      </c>
      <c r="H1778" s="58" t="s">
        <v>32</v>
      </c>
      <c r="I1778" s="58" t="s">
        <v>22</v>
      </c>
      <c r="J1778" s="58">
        <v>3</v>
      </c>
      <c r="K1778" s="58">
        <f t="shared" si="183"/>
        <v>3</v>
      </c>
      <c r="M1778" s="58">
        <v>3.1</v>
      </c>
    </row>
    <row r="1779" s="58" customFormat="1" ht="151.8" spans="1:13">
      <c r="A1779" s="58" t="s">
        <v>3214</v>
      </c>
      <c r="B1779" s="200">
        <v>1778</v>
      </c>
      <c r="C1779" s="204" t="s">
        <v>16</v>
      </c>
      <c r="D1779" s="58" t="s">
        <v>17</v>
      </c>
      <c r="E1779" s="58" t="s">
        <v>3538</v>
      </c>
      <c r="F1779" s="58" t="s">
        <v>2086</v>
      </c>
      <c r="G1779" s="58" t="s">
        <v>3545</v>
      </c>
      <c r="H1779" s="58" t="s">
        <v>3546</v>
      </c>
      <c r="I1779" s="58" t="s">
        <v>22</v>
      </c>
      <c r="J1779" s="58">
        <v>3</v>
      </c>
      <c r="K1779" s="58">
        <f t="shared" si="183"/>
        <v>3</v>
      </c>
      <c r="M1779" s="58">
        <v>3.1</v>
      </c>
    </row>
    <row r="1780" s="58" customFormat="1" ht="151.8" spans="1:13">
      <c r="A1780" s="58" t="s">
        <v>3214</v>
      </c>
      <c r="B1780" s="200">
        <v>1779</v>
      </c>
      <c r="C1780" s="204" t="s">
        <v>16</v>
      </c>
      <c r="D1780" s="58" t="s">
        <v>17</v>
      </c>
      <c r="E1780" s="58" t="s">
        <v>3538</v>
      </c>
      <c r="F1780" s="58" t="s">
        <v>2787</v>
      </c>
      <c r="G1780" s="58" t="s">
        <v>2788</v>
      </c>
      <c r="H1780" s="58" t="s">
        <v>3547</v>
      </c>
      <c r="I1780" s="58" t="s">
        <v>22</v>
      </c>
      <c r="J1780" s="58">
        <v>1</v>
      </c>
      <c r="K1780" s="58">
        <v>0</v>
      </c>
      <c r="M1780" s="58">
        <v>3.1</v>
      </c>
    </row>
    <row r="1781" s="58" customFormat="1" ht="151.8" spans="1:13">
      <c r="A1781" s="58" t="s">
        <v>3214</v>
      </c>
      <c r="B1781" s="200">
        <v>1780</v>
      </c>
      <c r="C1781" s="204" t="s">
        <v>16</v>
      </c>
      <c r="D1781" s="58" t="s">
        <v>17</v>
      </c>
      <c r="E1781" s="58" t="s">
        <v>3538</v>
      </c>
      <c r="F1781" s="58" t="s">
        <v>2787</v>
      </c>
      <c r="G1781" s="58" t="s">
        <v>2790</v>
      </c>
      <c r="H1781" s="58" t="s">
        <v>3548</v>
      </c>
      <c r="I1781" s="58" t="s">
        <v>22</v>
      </c>
      <c r="J1781" s="58">
        <v>1</v>
      </c>
      <c r="K1781" s="58">
        <v>0</v>
      </c>
      <c r="M1781" s="58">
        <v>3.1</v>
      </c>
    </row>
    <row r="1782" s="58" customFormat="1" ht="27.6" spans="1:13">
      <c r="A1782" s="58" t="s">
        <v>3214</v>
      </c>
      <c r="B1782" s="200">
        <v>1781</v>
      </c>
      <c r="C1782" s="204" t="s">
        <v>16</v>
      </c>
      <c r="D1782" s="58" t="s">
        <v>414</v>
      </c>
      <c r="E1782" s="42" t="s">
        <v>2511</v>
      </c>
      <c r="F1782" s="58" t="s">
        <v>415</v>
      </c>
      <c r="G1782" s="58" t="s">
        <v>1995</v>
      </c>
      <c r="H1782" s="58" t="s">
        <v>1990</v>
      </c>
      <c r="I1782" s="58" t="s">
        <v>22</v>
      </c>
      <c r="J1782" s="58">
        <v>28</v>
      </c>
      <c r="K1782" s="217">
        <v>0</v>
      </c>
      <c r="M1782" s="58">
        <v>3.1</v>
      </c>
    </row>
    <row r="1783" s="58" customFormat="1" ht="27.6" spans="1:13">
      <c r="A1783" s="58" t="s">
        <v>3214</v>
      </c>
      <c r="B1783" s="200">
        <v>1782</v>
      </c>
      <c r="C1783" s="204" t="s">
        <v>16</v>
      </c>
      <c r="D1783" s="58" t="s">
        <v>414</v>
      </c>
      <c r="E1783" s="42" t="s">
        <v>2511</v>
      </c>
      <c r="F1783" s="58" t="s">
        <v>415</v>
      </c>
      <c r="G1783" s="58" t="s">
        <v>2775</v>
      </c>
      <c r="H1783" s="58" t="s">
        <v>1990</v>
      </c>
      <c r="I1783" s="58" t="s">
        <v>22</v>
      </c>
      <c r="J1783" s="58">
        <v>220</v>
      </c>
      <c r="K1783" s="217">
        <v>0</v>
      </c>
      <c r="M1783" s="58">
        <v>3.1</v>
      </c>
    </row>
    <row r="1784" s="58" customFormat="1" ht="27.6" spans="1:13">
      <c r="A1784" s="58" t="s">
        <v>3214</v>
      </c>
      <c r="B1784" s="200">
        <v>1783</v>
      </c>
      <c r="C1784" s="204" t="s">
        <v>16</v>
      </c>
      <c r="D1784" s="58" t="s">
        <v>414</v>
      </c>
      <c r="E1784" s="42" t="s">
        <v>2511</v>
      </c>
      <c r="F1784" s="58" t="s">
        <v>415</v>
      </c>
      <c r="G1784" s="58" t="s">
        <v>3549</v>
      </c>
      <c r="H1784" s="58" t="s">
        <v>1990</v>
      </c>
      <c r="I1784" s="58" t="s">
        <v>22</v>
      </c>
      <c r="J1784" s="58">
        <v>4</v>
      </c>
      <c r="K1784" s="217">
        <v>0</v>
      </c>
      <c r="M1784" s="58">
        <v>3.1</v>
      </c>
    </row>
    <row r="1785" s="58" customFormat="1" ht="27.6" spans="1:13">
      <c r="A1785" s="58" t="s">
        <v>3214</v>
      </c>
      <c r="B1785" s="200">
        <v>1784</v>
      </c>
      <c r="C1785" s="204" t="s">
        <v>16</v>
      </c>
      <c r="D1785" s="58" t="s">
        <v>414</v>
      </c>
      <c r="E1785" s="42" t="s">
        <v>2511</v>
      </c>
      <c r="F1785" s="58" t="s">
        <v>415</v>
      </c>
      <c r="G1785" s="58" t="s">
        <v>1989</v>
      </c>
      <c r="H1785" s="58" t="s">
        <v>1990</v>
      </c>
      <c r="I1785" s="58" t="s">
        <v>22</v>
      </c>
      <c r="J1785" s="58">
        <v>512</v>
      </c>
      <c r="K1785" s="217">
        <v>0</v>
      </c>
      <c r="M1785" s="58">
        <v>3.1</v>
      </c>
    </row>
    <row r="1786" s="58" customFormat="1" ht="27.6" spans="1:13">
      <c r="A1786" s="58" t="s">
        <v>3214</v>
      </c>
      <c r="B1786" s="200">
        <v>1785</v>
      </c>
      <c r="C1786" s="204" t="s">
        <v>16</v>
      </c>
      <c r="D1786" s="58" t="s">
        <v>414</v>
      </c>
      <c r="E1786" s="42" t="s">
        <v>2511</v>
      </c>
      <c r="F1786" s="58" t="s">
        <v>415</v>
      </c>
      <c r="G1786" s="58" t="s">
        <v>1993</v>
      </c>
      <c r="H1786" s="58" t="s">
        <v>1990</v>
      </c>
      <c r="I1786" s="58" t="s">
        <v>22</v>
      </c>
      <c r="J1786" s="58">
        <v>92</v>
      </c>
      <c r="K1786" s="217">
        <v>0</v>
      </c>
      <c r="M1786" s="58">
        <v>3.1</v>
      </c>
    </row>
    <row r="1787" s="58" customFormat="1" ht="27.6" spans="1:13">
      <c r="A1787" s="58" t="s">
        <v>3214</v>
      </c>
      <c r="B1787" s="200">
        <v>1786</v>
      </c>
      <c r="C1787" s="204" t="s">
        <v>16</v>
      </c>
      <c r="D1787" s="58" t="s">
        <v>414</v>
      </c>
      <c r="E1787" s="42" t="s">
        <v>2511</v>
      </c>
      <c r="F1787" s="58" t="s">
        <v>415</v>
      </c>
      <c r="G1787" s="58" t="s">
        <v>1993</v>
      </c>
      <c r="H1787" s="58" t="s">
        <v>1990</v>
      </c>
      <c r="I1787" s="58" t="s">
        <v>22</v>
      </c>
      <c r="J1787" s="58">
        <v>8</v>
      </c>
      <c r="K1787" s="217">
        <v>0</v>
      </c>
      <c r="M1787" s="58">
        <v>3.1</v>
      </c>
    </row>
    <row r="1788" s="58" customFormat="1" ht="27.6" spans="1:13">
      <c r="A1788" s="58" t="s">
        <v>3214</v>
      </c>
      <c r="B1788" s="200">
        <v>1787</v>
      </c>
      <c r="C1788" s="204" t="s">
        <v>16</v>
      </c>
      <c r="D1788" s="58" t="s">
        <v>414</v>
      </c>
      <c r="E1788" s="42" t="s">
        <v>2511</v>
      </c>
      <c r="F1788" s="58" t="s">
        <v>415</v>
      </c>
      <c r="G1788" s="58" t="s">
        <v>430</v>
      </c>
      <c r="H1788" s="58" t="s">
        <v>1990</v>
      </c>
      <c r="I1788" s="58" t="s">
        <v>22</v>
      </c>
      <c r="J1788" s="58">
        <v>40</v>
      </c>
      <c r="K1788" s="217">
        <v>0</v>
      </c>
      <c r="M1788" s="58">
        <v>3.1</v>
      </c>
    </row>
    <row r="1789" s="58" customFormat="1" ht="27.6" spans="1:13">
      <c r="A1789" s="58" t="s">
        <v>3214</v>
      </c>
      <c r="B1789" s="200">
        <v>1788</v>
      </c>
      <c r="C1789" s="204" t="s">
        <v>16</v>
      </c>
      <c r="D1789" s="58" t="s">
        <v>414</v>
      </c>
      <c r="E1789" s="42" t="s">
        <v>2511</v>
      </c>
      <c r="F1789" s="58" t="s">
        <v>415</v>
      </c>
      <c r="G1789" s="58" t="s">
        <v>3550</v>
      </c>
      <c r="H1789" s="58" t="s">
        <v>1990</v>
      </c>
      <c r="I1789" s="58" t="s">
        <v>22</v>
      </c>
      <c r="J1789" s="58">
        <v>32</v>
      </c>
      <c r="K1789" s="217">
        <v>0</v>
      </c>
      <c r="M1789" s="58">
        <v>3.1</v>
      </c>
    </row>
    <row r="1790" s="58" customFormat="1" ht="41.4" spans="1:13">
      <c r="A1790" s="58" t="s">
        <v>3214</v>
      </c>
      <c r="B1790" s="200">
        <v>1789</v>
      </c>
      <c r="C1790" s="204" t="s">
        <v>16</v>
      </c>
      <c r="D1790" s="58" t="s">
        <v>414</v>
      </c>
      <c r="E1790" s="42" t="s">
        <v>2511</v>
      </c>
      <c r="F1790" s="58" t="s">
        <v>415</v>
      </c>
      <c r="G1790" s="58" t="s">
        <v>1995</v>
      </c>
      <c r="H1790" s="58" t="s">
        <v>417</v>
      </c>
      <c r="I1790" s="58" t="s">
        <v>22</v>
      </c>
      <c r="J1790" s="58">
        <v>76</v>
      </c>
      <c r="K1790" s="217">
        <v>0</v>
      </c>
      <c r="M1790" s="58">
        <v>3.1</v>
      </c>
    </row>
    <row r="1791" s="58" customFormat="1" ht="41.4" spans="1:13">
      <c r="A1791" s="58" t="s">
        <v>3214</v>
      </c>
      <c r="B1791" s="200">
        <v>1790</v>
      </c>
      <c r="C1791" s="204" t="s">
        <v>16</v>
      </c>
      <c r="D1791" s="58" t="s">
        <v>414</v>
      </c>
      <c r="E1791" s="42" t="s">
        <v>2511</v>
      </c>
      <c r="F1791" s="58" t="s">
        <v>415</v>
      </c>
      <c r="G1791" s="58" t="s">
        <v>2775</v>
      </c>
      <c r="H1791" s="58" t="s">
        <v>417</v>
      </c>
      <c r="I1791" s="58" t="s">
        <v>22</v>
      </c>
      <c r="J1791" s="58">
        <v>104</v>
      </c>
      <c r="K1791" s="217">
        <v>0</v>
      </c>
      <c r="M1791" s="58">
        <v>3.1</v>
      </c>
    </row>
    <row r="1792" s="58" customFormat="1" ht="41.4" spans="1:13">
      <c r="A1792" s="58" t="s">
        <v>3214</v>
      </c>
      <c r="B1792" s="200">
        <v>1791</v>
      </c>
      <c r="C1792" s="204" t="s">
        <v>16</v>
      </c>
      <c r="D1792" s="58" t="s">
        <v>414</v>
      </c>
      <c r="E1792" s="42" t="s">
        <v>2511</v>
      </c>
      <c r="F1792" s="58" t="s">
        <v>415</v>
      </c>
      <c r="G1792" s="58" t="s">
        <v>3549</v>
      </c>
      <c r="H1792" s="58" t="s">
        <v>417</v>
      </c>
      <c r="I1792" s="58" t="s">
        <v>22</v>
      </c>
      <c r="J1792" s="58">
        <v>0</v>
      </c>
      <c r="K1792" s="217">
        <v>0</v>
      </c>
      <c r="M1792" s="58">
        <v>3.1</v>
      </c>
    </row>
    <row r="1793" s="58" customFormat="1" ht="41.4" spans="1:13">
      <c r="A1793" s="58" t="s">
        <v>3214</v>
      </c>
      <c r="B1793" s="200">
        <v>1792</v>
      </c>
      <c r="C1793" s="204" t="s">
        <v>16</v>
      </c>
      <c r="D1793" s="58" t="s">
        <v>414</v>
      </c>
      <c r="E1793" s="42" t="s">
        <v>2511</v>
      </c>
      <c r="F1793" s="58" t="s">
        <v>415</v>
      </c>
      <c r="G1793" s="58" t="s">
        <v>1989</v>
      </c>
      <c r="H1793" s="58" t="s">
        <v>417</v>
      </c>
      <c r="I1793" s="58" t="s">
        <v>22</v>
      </c>
      <c r="J1793" s="58">
        <v>164</v>
      </c>
      <c r="K1793" s="217">
        <v>0</v>
      </c>
      <c r="M1793" s="58">
        <v>3.1</v>
      </c>
    </row>
    <row r="1794" s="58" customFormat="1" ht="41.4" spans="1:13">
      <c r="A1794" s="58" t="s">
        <v>3214</v>
      </c>
      <c r="B1794" s="200">
        <v>1793</v>
      </c>
      <c r="C1794" s="204" t="s">
        <v>16</v>
      </c>
      <c r="D1794" s="58" t="s">
        <v>414</v>
      </c>
      <c r="E1794" s="42" t="s">
        <v>2511</v>
      </c>
      <c r="F1794" s="58" t="s">
        <v>415</v>
      </c>
      <c r="G1794" s="58" t="s">
        <v>1993</v>
      </c>
      <c r="H1794" s="58" t="s">
        <v>417</v>
      </c>
      <c r="I1794" s="58" t="s">
        <v>22</v>
      </c>
      <c r="J1794" s="58">
        <v>124</v>
      </c>
      <c r="K1794" s="217">
        <v>0</v>
      </c>
      <c r="M1794" s="58">
        <v>3.1</v>
      </c>
    </row>
    <row r="1795" s="58" customFormat="1" ht="41.4" spans="1:13">
      <c r="A1795" s="58" t="s">
        <v>3214</v>
      </c>
      <c r="B1795" s="200">
        <v>1794</v>
      </c>
      <c r="C1795" s="204" t="s">
        <v>16</v>
      </c>
      <c r="D1795" s="58" t="s">
        <v>414</v>
      </c>
      <c r="E1795" s="42" t="s">
        <v>2511</v>
      </c>
      <c r="F1795" s="58" t="s">
        <v>415</v>
      </c>
      <c r="G1795" s="58" t="s">
        <v>1993</v>
      </c>
      <c r="H1795" s="58" t="s">
        <v>417</v>
      </c>
      <c r="I1795" s="58" t="s">
        <v>22</v>
      </c>
      <c r="J1795" s="58">
        <v>216</v>
      </c>
      <c r="K1795" s="217">
        <v>0</v>
      </c>
      <c r="M1795" s="58">
        <v>3.1</v>
      </c>
    </row>
    <row r="1796" s="58" customFormat="1" ht="41.4" spans="1:13">
      <c r="A1796" s="58" t="s">
        <v>3214</v>
      </c>
      <c r="B1796" s="200">
        <v>1795</v>
      </c>
      <c r="C1796" s="204" t="s">
        <v>16</v>
      </c>
      <c r="D1796" s="58" t="s">
        <v>414</v>
      </c>
      <c r="E1796" s="42" t="s">
        <v>2511</v>
      </c>
      <c r="F1796" s="58" t="s">
        <v>415</v>
      </c>
      <c r="G1796" s="58" t="s">
        <v>430</v>
      </c>
      <c r="H1796" s="58" t="s">
        <v>417</v>
      </c>
      <c r="I1796" s="58" t="s">
        <v>22</v>
      </c>
      <c r="J1796" s="58">
        <v>24</v>
      </c>
      <c r="K1796" s="217">
        <v>0</v>
      </c>
      <c r="M1796" s="58">
        <v>3.1</v>
      </c>
    </row>
    <row r="1797" s="58" customFormat="1" ht="41.4" spans="1:13">
      <c r="A1797" s="58" t="s">
        <v>3214</v>
      </c>
      <c r="B1797" s="200">
        <v>1796</v>
      </c>
      <c r="C1797" s="204" t="s">
        <v>16</v>
      </c>
      <c r="D1797" s="58" t="s">
        <v>414</v>
      </c>
      <c r="E1797" s="42" t="s">
        <v>2511</v>
      </c>
      <c r="F1797" s="58" t="s">
        <v>415</v>
      </c>
      <c r="G1797" s="58" t="s">
        <v>3551</v>
      </c>
      <c r="H1797" s="58" t="s">
        <v>417</v>
      </c>
      <c r="I1797" s="58" t="s">
        <v>22</v>
      </c>
      <c r="J1797" s="58">
        <v>48</v>
      </c>
      <c r="K1797" s="217">
        <v>0</v>
      </c>
      <c r="M1797" s="58">
        <v>3.1</v>
      </c>
    </row>
    <row r="1798" s="58" customFormat="1" ht="41.4" spans="1:13">
      <c r="A1798" s="58" t="s">
        <v>3214</v>
      </c>
      <c r="B1798" s="200">
        <v>1797</v>
      </c>
      <c r="C1798" s="204" t="s">
        <v>16</v>
      </c>
      <c r="D1798" s="58" t="s">
        <v>414</v>
      </c>
      <c r="E1798" s="42" t="s">
        <v>2511</v>
      </c>
      <c r="F1798" s="58" t="s">
        <v>415</v>
      </c>
      <c r="G1798" s="58" t="s">
        <v>3550</v>
      </c>
      <c r="H1798" s="58" t="s">
        <v>417</v>
      </c>
      <c r="I1798" s="58" t="s">
        <v>22</v>
      </c>
      <c r="J1798" s="58">
        <v>192</v>
      </c>
      <c r="K1798" s="217">
        <v>0</v>
      </c>
      <c r="M1798" s="58">
        <v>3.1</v>
      </c>
    </row>
    <row r="1799" s="58" customFormat="1" ht="41.4" spans="1:13">
      <c r="A1799" s="58" t="s">
        <v>3214</v>
      </c>
      <c r="B1799" s="200">
        <v>1798</v>
      </c>
      <c r="C1799" s="204" t="s">
        <v>16</v>
      </c>
      <c r="D1799" s="58" t="s">
        <v>414</v>
      </c>
      <c r="E1799" s="42" t="s">
        <v>2511</v>
      </c>
      <c r="F1799" s="58" t="s">
        <v>415</v>
      </c>
      <c r="G1799" s="58" t="s">
        <v>1989</v>
      </c>
      <c r="H1799" s="58" t="s">
        <v>417</v>
      </c>
      <c r="I1799" s="58" t="s">
        <v>22</v>
      </c>
      <c r="J1799" s="58">
        <v>64</v>
      </c>
      <c r="K1799" s="217">
        <v>0</v>
      </c>
      <c r="M1799" s="58">
        <v>3.1</v>
      </c>
    </row>
    <row r="1800" s="58" customFormat="1" ht="41.4" spans="1:13">
      <c r="A1800" s="58" t="s">
        <v>3214</v>
      </c>
      <c r="B1800" s="200">
        <v>1799</v>
      </c>
      <c r="C1800" s="204" t="s">
        <v>16</v>
      </c>
      <c r="D1800" s="58" t="s">
        <v>414</v>
      </c>
      <c r="E1800" s="42" t="s">
        <v>2511</v>
      </c>
      <c r="F1800" s="58" t="s">
        <v>415</v>
      </c>
      <c r="G1800" s="58" t="s">
        <v>2779</v>
      </c>
      <c r="H1800" s="58" t="s">
        <v>417</v>
      </c>
      <c r="I1800" s="58" t="s">
        <v>22</v>
      </c>
      <c r="J1800" s="58">
        <v>64</v>
      </c>
      <c r="K1800" s="217">
        <v>0</v>
      </c>
      <c r="M1800" s="58">
        <v>3.1</v>
      </c>
    </row>
    <row r="1801" s="58" customFormat="1" ht="41.4" spans="1:13">
      <c r="A1801" s="58" t="s">
        <v>3214</v>
      </c>
      <c r="B1801" s="200">
        <v>1800</v>
      </c>
      <c r="C1801" s="204" t="s">
        <v>16</v>
      </c>
      <c r="D1801" s="58" t="s">
        <v>414</v>
      </c>
      <c r="E1801" s="42" t="s">
        <v>2511</v>
      </c>
      <c r="F1801" s="58" t="s">
        <v>415</v>
      </c>
      <c r="G1801" s="58" t="s">
        <v>432</v>
      </c>
      <c r="H1801" s="58" t="s">
        <v>417</v>
      </c>
      <c r="I1801" s="58" t="s">
        <v>22</v>
      </c>
      <c r="J1801" s="58">
        <v>32</v>
      </c>
      <c r="K1801" s="217">
        <v>0</v>
      </c>
      <c r="M1801" s="58">
        <v>3.1</v>
      </c>
    </row>
    <row r="1802" s="58" customFormat="1" ht="41.4" spans="1:13">
      <c r="A1802" s="58" t="s">
        <v>3214</v>
      </c>
      <c r="B1802" s="200">
        <v>1801</v>
      </c>
      <c r="C1802" s="204" t="s">
        <v>16</v>
      </c>
      <c r="D1802" s="58" t="s">
        <v>414</v>
      </c>
      <c r="E1802" s="42" t="s">
        <v>2511</v>
      </c>
      <c r="F1802" s="58" t="s">
        <v>415</v>
      </c>
      <c r="G1802" s="58" t="s">
        <v>2781</v>
      </c>
      <c r="H1802" s="58" t="s">
        <v>417</v>
      </c>
      <c r="I1802" s="58" t="s">
        <v>22</v>
      </c>
      <c r="J1802" s="58">
        <v>84</v>
      </c>
      <c r="K1802" s="217">
        <v>0</v>
      </c>
      <c r="M1802" s="58">
        <v>3.1</v>
      </c>
    </row>
    <row r="1803" s="58" customFormat="1" ht="41.4" spans="1:13">
      <c r="A1803" s="58" t="s">
        <v>3214</v>
      </c>
      <c r="B1803" s="200">
        <v>1802</v>
      </c>
      <c r="C1803" s="204" t="s">
        <v>16</v>
      </c>
      <c r="D1803" s="58" t="s">
        <v>414</v>
      </c>
      <c r="E1803" s="42" t="s">
        <v>2511</v>
      </c>
      <c r="F1803" s="58" t="s">
        <v>415</v>
      </c>
      <c r="G1803" s="58" t="s">
        <v>2782</v>
      </c>
      <c r="H1803" s="58" t="s">
        <v>417</v>
      </c>
      <c r="I1803" s="58" t="s">
        <v>22</v>
      </c>
      <c r="J1803" s="58">
        <v>48</v>
      </c>
      <c r="K1803" s="217">
        <v>0</v>
      </c>
      <c r="M1803" s="58">
        <v>3.1</v>
      </c>
    </row>
    <row r="1804" s="58" customFormat="1" ht="41.4" spans="1:13">
      <c r="A1804" s="58" t="s">
        <v>3214</v>
      </c>
      <c r="B1804" s="200">
        <v>1803</v>
      </c>
      <c r="C1804" s="204" t="s">
        <v>16</v>
      </c>
      <c r="D1804" s="58" t="s">
        <v>414</v>
      </c>
      <c r="E1804" s="42" t="s">
        <v>2511</v>
      </c>
      <c r="F1804" s="58" t="s">
        <v>415</v>
      </c>
      <c r="G1804" s="58" t="s">
        <v>3552</v>
      </c>
      <c r="H1804" s="58" t="s">
        <v>417</v>
      </c>
      <c r="I1804" s="58" t="s">
        <v>22</v>
      </c>
      <c r="J1804" s="58">
        <v>32</v>
      </c>
      <c r="K1804" s="217">
        <v>0</v>
      </c>
      <c r="M1804" s="58">
        <v>3.1</v>
      </c>
    </row>
    <row r="1805" s="58" customFormat="1" ht="41.4" spans="1:13">
      <c r="A1805" s="58" t="s">
        <v>3214</v>
      </c>
      <c r="B1805" s="200">
        <v>1804</v>
      </c>
      <c r="C1805" s="204" t="s">
        <v>16</v>
      </c>
      <c r="D1805" s="58" t="s">
        <v>414</v>
      </c>
      <c r="E1805" s="42" t="s">
        <v>2511</v>
      </c>
      <c r="F1805" s="58" t="s">
        <v>415</v>
      </c>
      <c r="G1805" s="58" t="s">
        <v>432</v>
      </c>
      <c r="H1805" s="58" t="s">
        <v>417</v>
      </c>
      <c r="I1805" s="58" t="s">
        <v>22</v>
      </c>
      <c r="J1805" s="58">
        <v>300</v>
      </c>
      <c r="K1805" s="217">
        <v>0</v>
      </c>
      <c r="M1805" s="58">
        <v>3.1</v>
      </c>
    </row>
    <row r="1806" s="58" customFormat="1" ht="41.4" spans="1:13">
      <c r="A1806" s="58" t="s">
        <v>3214</v>
      </c>
      <c r="B1806" s="200">
        <v>1805</v>
      </c>
      <c r="C1806" s="204" t="s">
        <v>16</v>
      </c>
      <c r="D1806" s="58" t="s">
        <v>414</v>
      </c>
      <c r="E1806" s="42" t="s">
        <v>2511</v>
      </c>
      <c r="F1806" s="58" t="s">
        <v>415</v>
      </c>
      <c r="G1806" s="58" t="s">
        <v>3553</v>
      </c>
      <c r="H1806" s="58" t="s">
        <v>417</v>
      </c>
      <c r="I1806" s="58" t="s">
        <v>22</v>
      </c>
      <c r="J1806" s="58">
        <v>140</v>
      </c>
      <c r="K1806" s="217">
        <v>0</v>
      </c>
      <c r="M1806" s="58">
        <v>3.1</v>
      </c>
    </row>
    <row r="1807" s="58" customFormat="1" ht="41.4" spans="1:13">
      <c r="A1807" s="58" t="s">
        <v>3214</v>
      </c>
      <c r="B1807" s="200">
        <v>1806</v>
      </c>
      <c r="C1807" s="204" t="s">
        <v>16</v>
      </c>
      <c r="D1807" s="58" t="s">
        <v>414</v>
      </c>
      <c r="E1807" s="42" t="s">
        <v>2511</v>
      </c>
      <c r="F1807" s="58" t="s">
        <v>415</v>
      </c>
      <c r="G1807" s="58" t="s">
        <v>2776</v>
      </c>
      <c r="H1807" s="58" t="s">
        <v>417</v>
      </c>
      <c r="I1807" s="58" t="s">
        <v>22</v>
      </c>
      <c r="J1807" s="58">
        <v>396</v>
      </c>
      <c r="K1807" s="217">
        <v>0</v>
      </c>
      <c r="M1807" s="58">
        <v>3.1</v>
      </c>
    </row>
    <row r="1808" s="58" customFormat="1" ht="41.4" spans="1:13">
      <c r="A1808" s="58" t="s">
        <v>3214</v>
      </c>
      <c r="B1808" s="200">
        <v>1807</v>
      </c>
      <c r="C1808" s="204" t="s">
        <v>16</v>
      </c>
      <c r="D1808" s="58" t="s">
        <v>414</v>
      </c>
      <c r="E1808" s="42" t="s">
        <v>2511</v>
      </c>
      <c r="F1808" s="58" t="s">
        <v>415</v>
      </c>
      <c r="G1808" s="58" t="s">
        <v>2777</v>
      </c>
      <c r="H1808" s="58" t="s">
        <v>417</v>
      </c>
      <c r="I1808" s="58" t="s">
        <v>22</v>
      </c>
      <c r="J1808" s="58">
        <v>720</v>
      </c>
      <c r="K1808" s="217">
        <v>0</v>
      </c>
      <c r="M1808" s="58">
        <v>3.1</v>
      </c>
    </row>
    <row r="1809" s="58" customFormat="1" ht="41.4" spans="1:13">
      <c r="A1809" s="58" t="s">
        <v>3214</v>
      </c>
      <c r="B1809" s="200">
        <v>1808</v>
      </c>
      <c r="C1809" s="204" t="s">
        <v>16</v>
      </c>
      <c r="D1809" s="58" t="s">
        <v>414</v>
      </c>
      <c r="E1809" s="42" t="s">
        <v>2511</v>
      </c>
      <c r="F1809" s="58" t="s">
        <v>415</v>
      </c>
      <c r="G1809" s="58" t="s">
        <v>2783</v>
      </c>
      <c r="H1809" s="58" t="s">
        <v>417</v>
      </c>
      <c r="I1809" s="58" t="s">
        <v>22</v>
      </c>
      <c r="J1809" s="58">
        <v>216</v>
      </c>
      <c r="K1809" s="217">
        <v>0</v>
      </c>
      <c r="M1809" s="58">
        <v>3.1</v>
      </c>
    </row>
    <row r="1810" s="58" customFormat="1" ht="41.4" spans="1:13">
      <c r="A1810" s="58" t="s">
        <v>3214</v>
      </c>
      <c r="B1810" s="200">
        <v>1809</v>
      </c>
      <c r="C1810" s="204" t="s">
        <v>16</v>
      </c>
      <c r="D1810" s="58" t="s">
        <v>414</v>
      </c>
      <c r="E1810" s="42" t="s">
        <v>2511</v>
      </c>
      <c r="F1810" s="58" t="s">
        <v>415</v>
      </c>
      <c r="G1810" s="58" t="s">
        <v>2784</v>
      </c>
      <c r="H1810" s="58" t="s">
        <v>417</v>
      </c>
      <c r="I1810" s="58" t="s">
        <v>22</v>
      </c>
      <c r="J1810" s="58">
        <v>168</v>
      </c>
      <c r="K1810" s="217">
        <v>0</v>
      </c>
      <c r="M1810" s="58">
        <v>3.1</v>
      </c>
    </row>
    <row r="1811" s="58" customFormat="1" ht="41.4" spans="1:13">
      <c r="A1811" s="58" t="s">
        <v>3214</v>
      </c>
      <c r="B1811" s="200">
        <v>1810</v>
      </c>
      <c r="C1811" s="204" t="s">
        <v>16</v>
      </c>
      <c r="D1811" s="58" t="s">
        <v>414</v>
      </c>
      <c r="E1811" s="42" t="s">
        <v>2511</v>
      </c>
      <c r="F1811" s="58" t="s">
        <v>415</v>
      </c>
      <c r="G1811" s="58" t="s">
        <v>3554</v>
      </c>
      <c r="H1811" s="58" t="s">
        <v>417</v>
      </c>
      <c r="I1811" s="58" t="s">
        <v>22</v>
      </c>
      <c r="J1811" s="58">
        <v>252</v>
      </c>
      <c r="K1811" s="217">
        <v>0</v>
      </c>
      <c r="M1811" s="58">
        <v>3.1</v>
      </c>
    </row>
    <row r="1812" s="58" customFormat="1" ht="41.4" spans="1:13">
      <c r="A1812" s="58" t="s">
        <v>3214</v>
      </c>
      <c r="B1812" s="200">
        <v>1811</v>
      </c>
      <c r="C1812" s="204" t="s">
        <v>16</v>
      </c>
      <c r="D1812" s="58" t="s">
        <v>414</v>
      </c>
      <c r="E1812" s="42" t="s">
        <v>2511</v>
      </c>
      <c r="F1812" s="58" t="s">
        <v>415</v>
      </c>
      <c r="G1812" s="58" t="s">
        <v>3555</v>
      </c>
      <c r="H1812" s="58" t="s">
        <v>417</v>
      </c>
      <c r="I1812" s="58" t="s">
        <v>22</v>
      </c>
      <c r="J1812" s="58">
        <v>192</v>
      </c>
      <c r="K1812" s="217">
        <v>0</v>
      </c>
      <c r="M1812" s="58">
        <v>3.1</v>
      </c>
    </row>
    <row r="1813" s="58" customFormat="1" ht="41.4" spans="1:13">
      <c r="A1813" s="58" t="s">
        <v>3214</v>
      </c>
      <c r="B1813" s="200">
        <v>1812</v>
      </c>
      <c r="C1813" s="204" t="s">
        <v>16</v>
      </c>
      <c r="D1813" s="58" t="s">
        <v>414</v>
      </c>
      <c r="E1813" s="42" t="s">
        <v>2511</v>
      </c>
      <c r="F1813" s="58" t="s">
        <v>415</v>
      </c>
      <c r="G1813" s="58" t="s">
        <v>2778</v>
      </c>
      <c r="H1813" s="58" t="s">
        <v>417</v>
      </c>
      <c r="I1813" s="58" t="s">
        <v>22</v>
      </c>
      <c r="J1813" s="58">
        <v>32</v>
      </c>
      <c r="K1813" s="217">
        <v>0</v>
      </c>
      <c r="M1813" s="58">
        <v>3.1</v>
      </c>
    </row>
    <row r="1814" s="58" customFormat="1" ht="41.4" spans="1:13">
      <c r="A1814" s="58" t="s">
        <v>3214</v>
      </c>
      <c r="B1814" s="200">
        <v>1813</v>
      </c>
      <c r="C1814" s="204" t="s">
        <v>16</v>
      </c>
      <c r="D1814" s="58" t="s">
        <v>414</v>
      </c>
      <c r="E1814" s="42" t="s">
        <v>2511</v>
      </c>
      <c r="F1814" s="58" t="s">
        <v>415</v>
      </c>
      <c r="G1814" s="58" t="s">
        <v>3556</v>
      </c>
      <c r="H1814" s="58" t="s">
        <v>417</v>
      </c>
      <c r="I1814" s="58" t="s">
        <v>22</v>
      </c>
      <c r="J1814" s="58">
        <v>128</v>
      </c>
      <c r="K1814" s="217">
        <v>0</v>
      </c>
      <c r="M1814" s="58">
        <v>3.1</v>
      </c>
    </row>
    <row r="1815" s="58" customFormat="1" ht="41.4" spans="1:13">
      <c r="A1815" s="58" t="s">
        <v>3214</v>
      </c>
      <c r="B1815" s="200">
        <v>1814</v>
      </c>
      <c r="C1815" s="204" t="s">
        <v>16</v>
      </c>
      <c r="D1815" s="58" t="s">
        <v>414</v>
      </c>
      <c r="E1815" s="42" t="s">
        <v>2511</v>
      </c>
      <c r="F1815" s="58" t="s">
        <v>415</v>
      </c>
      <c r="G1815" s="58" t="s">
        <v>2785</v>
      </c>
      <c r="H1815" s="58" t="s">
        <v>417</v>
      </c>
      <c r="I1815" s="58" t="s">
        <v>22</v>
      </c>
      <c r="J1815" s="58">
        <v>128</v>
      </c>
      <c r="K1815" s="217">
        <v>0</v>
      </c>
      <c r="M1815" s="58">
        <v>3.1</v>
      </c>
    </row>
    <row r="1816" s="58" customFormat="1" ht="55.2" spans="1:13">
      <c r="A1816" s="58" t="s">
        <v>3214</v>
      </c>
      <c r="B1816" s="200">
        <v>1815</v>
      </c>
      <c r="C1816" s="204" t="s">
        <v>16</v>
      </c>
      <c r="D1816" s="58" t="s">
        <v>449</v>
      </c>
      <c r="E1816" s="42" t="s">
        <v>2511</v>
      </c>
      <c r="F1816" s="58" t="s">
        <v>451</v>
      </c>
      <c r="G1816" s="58" t="s">
        <v>452</v>
      </c>
      <c r="H1816" s="58" t="s">
        <v>453</v>
      </c>
      <c r="I1816" s="58" t="s">
        <v>22</v>
      </c>
      <c r="J1816" s="58">
        <v>315</v>
      </c>
      <c r="K1816" s="58">
        <v>0</v>
      </c>
      <c r="L1816" s="58">
        <f t="shared" ref="L1816:L1822" si="184">J1816*5</f>
        <v>1575</v>
      </c>
      <c r="M1816" s="58">
        <v>3.1</v>
      </c>
    </row>
    <row r="1817" s="58" customFormat="1" ht="55.2" spans="1:13">
      <c r="A1817" s="58" t="s">
        <v>3214</v>
      </c>
      <c r="B1817" s="200">
        <v>1816</v>
      </c>
      <c r="C1817" s="204" t="s">
        <v>16</v>
      </c>
      <c r="D1817" s="58" t="s">
        <v>449</v>
      </c>
      <c r="E1817" s="42" t="s">
        <v>2511</v>
      </c>
      <c r="F1817" s="58" t="s">
        <v>451</v>
      </c>
      <c r="G1817" s="58" t="s">
        <v>455</v>
      </c>
      <c r="H1817" s="58" t="s">
        <v>453</v>
      </c>
      <c r="I1817" s="58" t="s">
        <v>22</v>
      </c>
      <c r="J1817" s="58">
        <v>164</v>
      </c>
      <c r="K1817" s="58">
        <v>0</v>
      </c>
      <c r="L1817" s="58">
        <f t="shared" si="184"/>
        <v>820</v>
      </c>
      <c r="M1817" s="58">
        <v>3.1</v>
      </c>
    </row>
    <row r="1818" s="58" customFormat="1" ht="55.2" spans="1:13">
      <c r="A1818" s="58" t="s">
        <v>3214</v>
      </c>
      <c r="B1818" s="200">
        <v>1817</v>
      </c>
      <c r="C1818" s="204" t="s">
        <v>16</v>
      </c>
      <c r="D1818" s="58" t="s">
        <v>449</v>
      </c>
      <c r="E1818" s="42" t="s">
        <v>2511</v>
      </c>
      <c r="F1818" s="58" t="s">
        <v>451</v>
      </c>
      <c r="G1818" s="58" t="s">
        <v>2031</v>
      </c>
      <c r="H1818" s="58" t="s">
        <v>453</v>
      </c>
      <c r="I1818" s="58" t="s">
        <v>22</v>
      </c>
      <c r="J1818" s="58">
        <v>155</v>
      </c>
      <c r="K1818" s="58">
        <v>0</v>
      </c>
      <c r="L1818" s="58">
        <f t="shared" si="184"/>
        <v>775</v>
      </c>
      <c r="M1818" s="58">
        <v>3.1</v>
      </c>
    </row>
    <row r="1819" s="58" customFormat="1" ht="55.2" spans="1:13">
      <c r="A1819" s="58" t="s">
        <v>3214</v>
      </c>
      <c r="B1819" s="200">
        <v>1818</v>
      </c>
      <c r="C1819" s="204" t="s">
        <v>16</v>
      </c>
      <c r="D1819" s="58" t="s">
        <v>449</v>
      </c>
      <c r="E1819" s="42" t="s">
        <v>2511</v>
      </c>
      <c r="F1819" s="58" t="s">
        <v>451</v>
      </c>
      <c r="G1819" s="58" t="s">
        <v>457</v>
      </c>
      <c r="H1819" s="58" t="s">
        <v>453</v>
      </c>
      <c r="I1819" s="58" t="s">
        <v>22</v>
      </c>
      <c r="J1819" s="58">
        <v>216</v>
      </c>
      <c r="K1819" s="58">
        <v>0</v>
      </c>
      <c r="L1819" s="58">
        <f t="shared" si="184"/>
        <v>1080</v>
      </c>
      <c r="M1819" s="58">
        <v>3.1</v>
      </c>
    </row>
    <row r="1820" s="58" customFormat="1" ht="55.2" spans="1:13">
      <c r="A1820" s="58" t="s">
        <v>3214</v>
      </c>
      <c r="B1820" s="200">
        <v>1819</v>
      </c>
      <c r="C1820" s="204" t="s">
        <v>16</v>
      </c>
      <c r="D1820" s="58" t="s">
        <v>449</v>
      </c>
      <c r="E1820" s="42" t="s">
        <v>2511</v>
      </c>
      <c r="F1820" s="58" t="s">
        <v>451</v>
      </c>
      <c r="G1820" s="58" t="s">
        <v>2037</v>
      </c>
      <c r="H1820" s="58" t="s">
        <v>453</v>
      </c>
      <c r="I1820" s="58" t="s">
        <v>22</v>
      </c>
      <c r="J1820" s="58">
        <v>130</v>
      </c>
      <c r="K1820" s="58">
        <v>0</v>
      </c>
      <c r="L1820" s="58">
        <f t="shared" si="184"/>
        <v>650</v>
      </c>
      <c r="M1820" s="58">
        <v>3.1</v>
      </c>
    </row>
    <row r="1821" s="58" customFormat="1" ht="55.2" spans="1:13">
      <c r="A1821" s="58" t="s">
        <v>3214</v>
      </c>
      <c r="B1821" s="200">
        <v>1820</v>
      </c>
      <c r="C1821" s="204" t="s">
        <v>16</v>
      </c>
      <c r="D1821" s="58" t="s">
        <v>449</v>
      </c>
      <c r="E1821" s="42" t="s">
        <v>2511</v>
      </c>
      <c r="F1821" s="58" t="s">
        <v>451</v>
      </c>
      <c r="G1821" s="58" t="s">
        <v>2039</v>
      </c>
      <c r="H1821" s="58" t="s">
        <v>453</v>
      </c>
      <c r="I1821" s="58" t="s">
        <v>22</v>
      </c>
      <c r="J1821" s="58">
        <v>32</v>
      </c>
      <c r="K1821" s="58">
        <v>0</v>
      </c>
      <c r="L1821" s="58">
        <f t="shared" si="184"/>
        <v>160</v>
      </c>
      <c r="M1821" s="58">
        <v>3.1</v>
      </c>
    </row>
    <row r="1822" s="58" customFormat="1" ht="55.2" spans="1:13">
      <c r="A1822" s="58" t="s">
        <v>3214</v>
      </c>
      <c r="B1822" s="200">
        <v>1821</v>
      </c>
      <c r="C1822" s="204" t="s">
        <v>16</v>
      </c>
      <c r="D1822" s="58" t="s">
        <v>449</v>
      </c>
      <c r="E1822" s="42" t="s">
        <v>2511</v>
      </c>
      <c r="F1822" s="58" t="s">
        <v>451</v>
      </c>
      <c r="G1822" s="58" t="s">
        <v>2041</v>
      </c>
      <c r="H1822" s="58" t="s">
        <v>453</v>
      </c>
      <c r="I1822" s="58" t="s">
        <v>22</v>
      </c>
      <c r="J1822" s="58">
        <v>12</v>
      </c>
      <c r="K1822" s="58">
        <v>0</v>
      </c>
      <c r="L1822" s="58">
        <f t="shared" si="184"/>
        <v>60</v>
      </c>
      <c r="M1822" s="58">
        <v>3.1</v>
      </c>
    </row>
    <row r="1823" s="58" customFormat="1" ht="27.6" spans="1:13">
      <c r="A1823" s="58" t="s">
        <v>3214</v>
      </c>
      <c r="B1823" s="200">
        <v>1822</v>
      </c>
      <c r="C1823" s="204" t="s">
        <v>16</v>
      </c>
      <c r="D1823" s="58" t="s">
        <v>449</v>
      </c>
      <c r="E1823" s="42" t="s">
        <v>2511</v>
      </c>
      <c r="F1823" s="58" t="s">
        <v>459</v>
      </c>
      <c r="G1823" s="58" t="s">
        <v>2804</v>
      </c>
      <c r="H1823" s="58" t="s">
        <v>461</v>
      </c>
      <c r="I1823" s="58" t="s">
        <v>2335</v>
      </c>
      <c r="J1823" s="58">
        <v>26</v>
      </c>
      <c r="K1823" s="58">
        <v>0</v>
      </c>
      <c r="L1823" s="58">
        <v>1560</v>
      </c>
      <c r="M1823" s="58">
        <v>3.1</v>
      </c>
    </row>
    <row r="1824" s="58" customFormat="1" ht="55.2" spans="1:13">
      <c r="A1824" s="58" t="s">
        <v>3214</v>
      </c>
      <c r="B1824" s="200">
        <v>1823</v>
      </c>
      <c r="C1824" s="204" t="s">
        <v>16</v>
      </c>
      <c r="D1824" s="58" t="s">
        <v>449</v>
      </c>
      <c r="E1824" s="42" t="s">
        <v>2511</v>
      </c>
      <c r="F1824" s="58" t="s">
        <v>463</v>
      </c>
      <c r="G1824" s="58" t="s">
        <v>464</v>
      </c>
      <c r="H1824" s="58" t="s">
        <v>465</v>
      </c>
      <c r="I1824" s="58" t="s">
        <v>22</v>
      </c>
      <c r="J1824" s="58">
        <v>335</v>
      </c>
      <c r="K1824" s="58">
        <v>0</v>
      </c>
      <c r="L1824" s="58">
        <f t="shared" ref="L1824:L1828" si="185">J1824*12</f>
        <v>4020</v>
      </c>
      <c r="M1824" s="58">
        <v>3.1</v>
      </c>
    </row>
    <row r="1825" s="58" customFormat="1" ht="55.2" spans="1:13">
      <c r="A1825" s="58" t="s">
        <v>3214</v>
      </c>
      <c r="B1825" s="200">
        <v>1824</v>
      </c>
      <c r="C1825" s="204" t="s">
        <v>16</v>
      </c>
      <c r="D1825" s="58" t="s">
        <v>449</v>
      </c>
      <c r="E1825" s="42" t="s">
        <v>2511</v>
      </c>
      <c r="F1825" s="58" t="s">
        <v>463</v>
      </c>
      <c r="G1825" s="58" t="s">
        <v>2047</v>
      </c>
      <c r="H1825" s="58" t="s">
        <v>465</v>
      </c>
      <c r="I1825" s="58" t="s">
        <v>22</v>
      </c>
      <c r="J1825" s="58">
        <v>16</v>
      </c>
      <c r="K1825" s="58">
        <v>0</v>
      </c>
      <c r="L1825" s="58">
        <f t="shared" si="185"/>
        <v>192</v>
      </c>
      <c r="M1825" s="58">
        <v>3.1</v>
      </c>
    </row>
    <row r="1826" s="58" customFormat="1" ht="55.2" spans="1:13">
      <c r="A1826" s="58" t="s">
        <v>3214</v>
      </c>
      <c r="B1826" s="200">
        <v>1825</v>
      </c>
      <c r="C1826" s="204" t="s">
        <v>16</v>
      </c>
      <c r="D1826" s="58" t="s">
        <v>449</v>
      </c>
      <c r="E1826" s="42" t="s">
        <v>2511</v>
      </c>
      <c r="F1826" s="58" t="s">
        <v>463</v>
      </c>
      <c r="G1826" s="58" t="s">
        <v>2044</v>
      </c>
      <c r="H1826" s="58" t="s">
        <v>465</v>
      </c>
      <c r="I1826" s="58" t="s">
        <v>22</v>
      </c>
      <c r="J1826" s="58">
        <v>25</v>
      </c>
      <c r="K1826" s="58">
        <v>0</v>
      </c>
      <c r="L1826" s="58">
        <f t="shared" si="185"/>
        <v>300</v>
      </c>
      <c r="M1826" s="58">
        <v>3.1</v>
      </c>
    </row>
    <row r="1827" s="58" customFormat="1" ht="55.2" spans="1:13">
      <c r="A1827" s="58" t="s">
        <v>3214</v>
      </c>
      <c r="B1827" s="200">
        <v>1826</v>
      </c>
      <c r="C1827" s="204" t="s">
        <v>16</v>
      </c>
      <c r="D1827" s="58" t="s">
        <v>449</v>
      </c>
      <c r="E1827" s="42" t="s">
        <v>2511</v>
      </c>
      <c r="F1827" s="58" t="s">
        <v>463</v>
      </c>
      <c r="G1827" s="58" t="s">
        <v>2500</v>
      </c>
      <c r="H1827" s="58" t="s">
        <v>465</v>
      </c>
      <c r="I1827" s="58" t="s">
        <v>22</v>
      </c>
      <c r="J1827" s="58">
        <v>7</v>
      </c>
      <c r="K1827" s="58">
        <v>0</v>
      </c>
      <c r="L1827" s="58">
        <f t="shared" si="185"/>
        <v>84</v>
      </c>
      <c r="M1827" s="58">
        <v>3.1</v>
      </c>
    </row>
    <row r="1828" s="58" customFormat="1" ht="55.2" spans="1:13">
      <c r="A1828" s="58" t="s">
        <v>3214</v>
      </c>
      <c r="B1828" s="200">
        <v>1827</v>
      </c>
      <c r="C1828" s="204" t="s">
        <v>16</v>
      </c>
      <c r="D1828" s="58" t="s">
        <v>449</v>
      </c>
      <c r="E1828" s="42" t="s">
        <v>2511</v>
      </c>
      <c r="F1828" s="58" t="s">
        <v>463</v>
      </c>
      <c r="G1828" s="58" t="s">
        <v>2333</v>
      </c>
      <c r="H1828" s="58" t="s">
        <v>465</v>
      </c>
      <c r="I1828" s="58" t="s">
        <v>22</v>
      </c>
      <c r="J1828" s="58">
        <v>3</v>
      </c>
      <c r="K1828" s="58">
        <v>0</v>
      </c>
      <c r="L1828" s="58">
        <f t="shared" si="185"/>
        <v>36</v>
      </c>
      <c r="M1828" s="58">
        <v>3.1</v>
      </c>
    </row>
    <row r="1829" s="58" customFormat="1" ht="55.2" spans="1:13">
      <c r="A1829" s="58" t="s">
        <v>3214</v>
      </c>
      <c r="B1829" s="200">
        <v>1828</v>
      </c>
      <c r="C1829" s="58" t="s">
        <v>16</v>
      </c>
      <c r="D1829" s="58" t="s">
        <v>17</v>
      </c>
      <c r="E1829" s="58" t="s">
        <v>3557</v>
      </c>
      <c r="F1829" s="58" t="s">
        <v>2806</v>
      </c>
      <c r="G1829" s="58" t="s">
        <v>3558</v>
      </c>
      <c r="I1829" s="58" t="s">
        <v>22</v>
      </c>
      <c r="J1829" s="58">
        <v>1</v>
      </c>
      <c r="K1829" s="58">
        <v>1</v>
      </c>
      <c r="M1829" s="58">
        <v>3.2</v>
      </c>
    </row>
    <row r="1830" s="58" customFormat="1" ht="55.2" spans="1:13">
      <c r="A1830" s="58" t="s">
        <v>3214</v>
      </c>
      <c r="B1830" s="200">
        <v>1829</v>
      </c>
      <c r="C1830" s="58" t="s">
        <v>16</v>
      </c>
      <c r="D1830" s="58" t="s">
        <v>17</v>
      </c>
      <c r="E1830" s="58" t="s">
        <v>3557</v>
      </c>
      <c r="F1830" s="58" t="s">
        <v>2806</v>
      </c>
      <c r="G1830" s="58" t="s">
        <v>3559</v>
      </c>
      <c r="I1830" s="58" t="s">
        <v>22</v>
      </c>
      <c r="J1830" s="58">
        <v>1</v>
      </c>
      <c r="K1830" s="58">
        <v>1</v>
      </c>
      <c r="M1830" s="58">
        <v>3.2</v>
      </c>
    </row>
    <row r="1831" s="58" customFormat="1" ht="55.2" spans="1:13">
      <c r="A1831" s="58" t="s">
        <v>3214</v>
      </c>
      <c r="B1831" s="200">
        <v>1830</v>
      </c>
      <c r="C1831" s="58" t="s">
        <v>16</v>
      </c>
      <c r="D1831" s="58" t="s">
        <v>17</v>
      </c>
      <c r="E1831" s="58" t="s">
        <v>3557</v>
      </c>
      <c r="F1831" s="58" t="s">
        <v>2806</v>
      </c>
      <c r="G1831" s="58" t="s">
        <v>2809</v>
      </c>
      <c r="I1831" s="58" t="s">
        <v>22</v>
      </c>
      <c r="J1831" s="58">
        <v>1</v>
      </c>
      <c r="K1831" s="58">
        <v>1</v>
      </c>
      <c r="M1831" s="58">
        <v>3.2</v>
      </c>
    </row>
    <row r="1832" s="58" customFormat="1" ht="55.2" spans="1:13">
      <c r="A1832" s="58" t="s">
        <v>3214</v>
      </c>
      <c r="B1832" s="200">
        <v>1831</v>
      </c>
      <c r="C1832" s="58" t="s">
        <v>16</v>
      </c>
      <c r="D1832" s="58" t="s">
        <v>17</v>
      </c>
      <c r="E1832" s="58" t="s">
        <v>3557</v>
      </c>
      <c r="F1832" s="58" t="s">
        <v>2806</v>
      </c>
      <c r="G1832" s="58" t="s">
        <v>2807</v>
      </c>
      <c r="I1832" s="58" t="s">
        <v>22</v>
      </c>
      <c r="J1832" s="58">
        <v>2</v>
      </c>
      <c r="K1832" s="58">
        <v>1</v>
      </c>
      <c r="M1832" s="58">
        <v>3.2</v>
      </c>
    </row>
  </sheetData>
  <dataValidations count="1">
    <dataValidation allowBlank="1" showErrorMessage="1" sqref="B1:XFD1"/>
  </dataValidations>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dimension ref="A1:O506"/>
  <sheetViews>
    <sheetView topLeftCell="A496" workbookViewId="0">
      <selection activeCell="A1" sqref="$A1:$XFD1048576"/>
    </sheetView>
  </sheetViews>
  <sheetFormatPr defaultColWidth="9" defaultRowHeight="13.8"/>
  <cols>
    <col min="1" max="1" width="16.3703703703704" style="58" customWidth="1"/>
    <col min="2" max="3" width="9" style="58"/>
    <col min="4" max="4" width="11.8240740740741" style="58" customWidth="1"/>
    <col min="5" max="5" width="19.3240740740741" style="58" customWidth="1"/>
    <col min="6" max="6" width="18.1759259259259" style="58" customWidth="1"/>
    <col min="7" max="7" width="45.4814814814815" style="58" customWidth="1"/>
    <col min="8" max="8" width="27.1018518518519" style="58" customWidth="1"/>
    <col min="9" max="16384" width="9" style="58"/>
  </cols>
  <sheetData>
    <row r="1" s="60" customFormat="1" ht="45.6" spans="2:15">
      <c r="B1" s="60" t="s">
        <v>1</v>
      </c>
      <c r="C1" s="60" t="s">
        <v>2</v>
      </c>
      <c r="D1" s="60" t="s">
        <v>2501</v>
      </c>
      <c r="E1" s="60" t="s">
        <v>2502</v>
      </c>
      <c r="F1" s="60" t="s">
        <v>5</v>
      </c>
      <c r="G1" s="60" t="s">
        <v>2503</v>
      </c>
      <c r="H1" s="60" t="s">
        <v>2504</v>
      </c>
      <c r="I1" s="61" t="s">
        <v>2505</v>
      </c>
      <c r="J1" s="70" t="s">
        <v>2506</v>
      </c>
      <c r="K1" s="70" t="s">
        <v>2507</v>
      </c>
      <c r="L1" s="69" t="s">
        <v>11</v>
      </c>
      <c r="M1" s="69" t="s">
        <v>2508</v>
      </c>
      <c r="N1" s="69" t="s">
        <v>2509</v>
      </c>
      <c r="O1" s="60" t="s">
        <v>14</v>
      </c>
    </row>
    <row r="2" s="58" customFormat="1" ht="36" spans="1:13">
      <c r="A2" s="58" t="s">
        <v>3560</v>
      </c>
      <c r="B2" s="200">
        <v>1</v>
      </c>
      <c r="C2" s="204" t="s">
        <v>16</v>
      </c>
      <c r="D2" s="204" t="s">
        <v>89</v>
      </c>
      <c r="E2" s="42" t="s">
        <v>2511</v>
      </c>
      <c r="F2" s="204" t="s">
        <v>114</v>
      </c>
      <c r="G2" s="216" t="s">
        <v>2565</v>
      </c>
      <c r="H2" s="204" t="s">
        <v>2166</v>
      </c>
      <c r="I2" s="42" t="s">
        <v>22</v>
      </c>
      <c r="J2" s="236">
        <v>1</v>
      </c>
      <c r="K2" s="217">
        <v>0</v>
      </c>
      <c r="L2" s="58">
        <v>3</v>
      </c>
      <c r="M2" s="58">
        <v>3.2</v>
      </c>
    </row>
    <row r="3" s="58" customFormat="1" ht="69" spans="1:13">
      <c r="A3" s="58" t="s">
        <v>3560</v>
      </c>
      <c r="B3" s="200">
        <v>2</v>
      </c>
      <c r="C3" s="204" t="s">
        <v>16</v>
      </c>
      <c r="D3" s="58" t="s">
        <v>171</v>
      </c>
      <c r="E3" s="42" t="s">
        <v>2511</v>
      </c>
      <c r="F3" s="58" t="s">
        <v>172</v>
      </c>
      <c r="G3" s="58" t="s">
        <v>2567</v>
      </c>
      <c r="H3" s="58" t="s">
        <v>2414</v>
      </c>
      <c r="I3" s="42" t="s">
        <v>22</v>
      </c>
      <c r="J3" s="237">
        <v>1</v>
      </c>
      <c r="K3" s="217">
        <v>0</v>
      </c>
      <c r="L3" s="58">
        <v>0.1</v>
      </c>
      <c r="M3" s="58">
        <v>3.1</v>
      </c>
    </row>
    <row r="4" s="58" customFormat="1" ht="41.4" spans="1:13">
      <c r="A4" s="58" t="s">
        <v>3560</v>
      </c>
      <c r="B4" s="200">
        <v>3</v>
      </c>
      <c r="C4" s="204" t="s">
        <v>16</v>
      </c>
      <c r="D4" s="204" t="s">
        <v>89</v>
      </c>
      <c r="E4" s="42" t="s">
        <v>2511</v>
      </c>
      <c r="F4" s="58" t="s">
        <v>114</v>
      </c>
      <c r="G4" s="58" t="s">
        <v>2689</v>
      </c>
      <c r="H4" s="58" t="s">
        <v>2638</v>
      </c>
      <c r="I4" s="42" t="s">
        <v>22</v>
      </c>
      <c r="J4" s="237">
        <v>1</v>
      </c>
      <c r="K4" s="217">
        <v>0</v>
      </c>
      <c r="L4" s="58">
        <v>1</v>
      </c>
      <c r="M4" s="58">
        <v>3.2</v>
      </c>
    </row>
    <row r="5" s="58" customFormat="1" ht="41.4" spans="1:13">
      <c r="A5" s="58" t="s">
        <v>3560</v>
      </c>
      <c r="B5" s="200">
        <v>4</v>
      </c>
      <c r="C5" s="204" t="s">
        <v>16</v>
      </c>
      <c r="D5" s="204" t="s">
        <v>89</v>
      </c>
      <c r="E5" s="42" t="s">
        <v>2511</v>
      </c>
      <c r="F5" s="58" t="s">
        <v>90</v>
      </c>
      <c r="G5" s="58" t="s">
        <v>2690</v>
      </c>
      <c r="H5" s="58" t="s">
        <v>2118</v>
      </c>
      <c r="I5" s="42" t="s">
        <v>22</v>
      </c>
      <c r="J5" s="237">
        <v>1</v>
      </c>
      <c r="K5" s="217">
        <v>0</v>
      </c>
      <c r="L5" s="58">
        <v>1</v>
      </c>
      <c r="M5" s="58">
        <v>3.2</v>
      </c>
    </row>
    <row r="6" s="58" customFormat="1" ht="41.4" spans="1:13">
      <c r="A6" s="58" t="s">
        <v>3560</v>
      </c>
      <c r="B6" s="200">
        <v>5</v>
      </c>
      <c r="C6" s="204" t="s">
        <v>16</v>
      </c>
      <c r="D6" s="204" t="s">
        <v>89</v>
      </c>
      <c r="E6" s="42" t="s">
        <v>2511</v>
      </c>
      <c r="F6" s="58" t="s">
        <v>114</v>
      </c>
      <c r="G6" s="58" t="s">
        <v>2698</v>
      </c>
      <c r="H6" s="204" t="s">
        <v>2638</v>
      </c>
      <c r="I6" s="42" t="s">
        <v>22</v>
      </c>
      <c r="J6" s="237">
        <v>5</v>
      </c>
      <c r="K6" s="217">
        <v>0</v>
      </c>
      <c r="L6" s="58">
        <v>12</v>
      </c>
      <c r="M6" s="58">
        <v>3.2</v>
      </c>
    </row>
    <row r="7" s="58" customFormat="1" ht="41.4" spans="1:13">
      <c r="A7" s="58" t="s">
        <v>3560</v>
      </c>
      <c r="B7" s="200">
        <v>6</v>
      </c>
      <c r="C7" s="204" t="s">
        <v>16</v>
      </c>
      <c r="D7" s="204" t="s">
        <v>53</v>
      </c>
      <c r="E7" s="42" t="s">
        <v>2511</v>
      </c>
      <c r="F7" s="58" t="s">
        <v>55</v>
      </c>
      <c r="G7" s="58" t="s">
        <v>2691</v>
      </c>
      <c r="H7" s="204" t="s">
        <v>2121</v>
      </c>
      <c r="I7" s="42" t="s">
        <v>22</v>
      </c>
      <c r="J7" s="237">
        <v>2</v>
      </c>
      <c r="K7" s="217">
        <f t="shared" ref="K7:K9" si="0">J7</f>
        <v>2</v>
      </c>
      <c r="L7" s="58">
        <v>0.3</v>
      </c>
      <c r="M7" s="58">
        <v>3.2</v>
      </c>
    </row>
    <row r="8" s="58" customFormat="1" ht="41.4" spans="1:13">
      <c r="A8" s="58" t="s">
        <v>3560</v>
      </c>
      <c r="B8" s="200">
        <v>7</v>
      </c>
      <c r="C8" s="204" t="s">
        <v>16</v>
      </c>
      <c r="D8" s="204" t="s">
        <v>53</v>
      </c>
      <c r="E8" s="42" t="s">
        <v>2511</v>
      </c>
      <c r="F8" s="58" t="s">
        <v>304</v>
      </c>
      <c r="G8" s="58" t="s">
        <v>3561</v>
      </c>
      <c r="H8" s="204" t="s">
        <v>2121</v>
      </c>
      <c r="I8" s="42" t="s">
        <v>22</v>
      </c>
      <c r="J8" s="237">
        <v>1</v>
      </c>
      <c r="K8" s="217">
        <f t="shared" si="0"/>
        <v>1</v>
      </c>
      <c r="L8" s="58">
        <v>1</v>
      </c>
      <c r="M8" s="58">
        <v>3.2</v>
      </c>
    </row>
    <row r="9" s="58" customFormat="1" ht="41.4" spans="1:13">
      <c r="A9" s="58" t="s">
        <v>3560</v>
      </c>
      <c r="B9" s="200">
        <v>8</v>
      </c>
      <c r="C9" s="204" t="s">
        <v>16</v>
      </c>
      <c r="D9" s="204" t="s">
        <v>53</v>
      </c>
      <c r="E9" s="42" t="s">
        <v>2511</v>
      </c>
      <c r="F9" s="58" t="s">
        <v>55</v>
      </c>
      <c r="G9" s="58" t="s">
        <v>2651</v>
      </c>
      <c r="H9" s="204" t="s">
        <v>2121</v>
      </c>
      <c r="I9" s="42" t="s">
        <v>22</v>
      </c>
      <c r="J9" s="237">
        <v>1</v>
      </c>
      <c r="K9" s="217">
        <f t="shared" si="0"/>
        <v>1</v>
      </c>
      <c r="L9" s="58">
        <v>1</v>
      </c>
      <c r="M9" s="58">
        <v>3.2</v>
      </c>
    </row>
    <row r="10" s="58" customFormat="1" ht="41.4" spans="1:13">
      <c r="A10" s="58" t="s">
        <v>3560</v>
      </c>
      <c r="B10" s="200">
        <v>9</v>
      </c>
      <c r="C10" s="204" t="s">
        <v>16</v>
      </c>
      <c r="D10" s="58" t="s">
        <v>171</v>
      </c>
      <c r="E10" s="42" t="s">
        <v>2511</v>
      </c>
      <c r="F10" s="58" t="s">
        <v>172</v>
      </c>
      <c r="G10" s="58" t="s">
        <v>2693</v>
      </c>
      <c r="H10" s="58" t="s">
        <v>1926</v>
      </c>
      <c r="I10" s="42" t="s">
        <v>22</v>
      </c>
      <c r="J10" s="237">
        <v>2</v>
      </c>
      <c r="K10" s="217">
        <v>0</v>
      </c>
      <c r="L10" s="58">
        <v>0.1</v>
      </c>
      <c r="M10" s="58">
        <v>3.1</v>
      </c>
    </row>
    <row r="11" s="58" customFormat="1" ht="41.4" spans="1:13">
      <c r="A11" s="58" t="s">
        <v>3560</v>
      </c>
      <c r="B11" s="200">
        <v>10</v>
      </c>
      <c r="C11" s="204" t="s">
        <v>16</v>
      </c>
      <c r="D11" s="58" t="s">
        <v>171</v>
      </c>
      <c r="E11" s="42" t="s">
        <v>2511</v>
      </c>
      <c r="F11" s="58" t="s">
        <v>172</v>
      </c>
      <c r="G11" s="58" t="s">
        <v>2702</v>
      </c>
      <c r="H11" s="58" t="s">
        <v>1926</v>
      </c>
      <c r="I11" s="42" t="s">
        <v>22</v>
      </c>
      <c r="J11" s="237">
        <v>5</v>
      </c>
      <c r="K11" s="217">
        <v>0</v>
      </c>
      <c r="L11" s="58">
        <v>1</v>
      </c>
      <c r="M11" s="58">
        <v>3.1</v>
      </c>
    </row>
    <row r="12" s="58" customFormat="1" ht="41.4" spans="1:13">
      <c r="A12" s="58" t="s">
        <v>3560</v>
      </c>
      <c r="B12" s="200">
        <v>11</v>
      </c>
      <c r="C12" s="204" t="s">
        <v>16</v>
      </c>
      <c r="D12" s="58" t="s">
        <v>322</v>
      </c>
      <c r="E12" s="42" t="s">
        <v>2511</v>
      </c>
      <c r="F12" s="58" t="s">
        <v>323</v>
      </c>
      <c r="G12" s="58" t="s">
        <v>3562</v>
      </c>
      <c r="H12" s="58" t="s">
        <v>2123</v>
      </c>
      <c r="I12" s="204" t="s">
        <v>2124</v>
      </c>
      <c r="J12" s="58">
        <v>0.05</v>
      </c>
      <c r="K12" s="217">
        <f t="shared" ref="K12:K17" si="1">J12</f>
        <v>0.05</v>
      </c>
      <c r="L12" s="58">
        <v>0.1</v>
      </c>
      <c r="M12" s="58">
        <v>3.2</v>
      </c>
    </row>
    <row r="13" s="58" customFormat="1" ht="41.4" spans="1:13">
      <c r="A13" s="58" t="s">
        <v>3560</v>
      </c>
      <c r="B13" s="200">
        <v>12</v>
      </c>
      <c r="C13" s="204" t="s">
        <v>16</v>
      </c>
      <c r="D13" s="58" t="s">
        <v>322</v>
      </c>
      <c r="E13" s="42" t="s">
        <v>2511</v>
      </c>
      <c r="F13" s="58" t="s">
        <v>323</v>
      </c>
      <c r="G13" s="58" t="s">
        <v>2696</v>
      </c>
      <c r="H13" s="58" t="s">
        <v>2123</v>
      </c>
      <c r="I13" s="204" t="s">
        <v>2124</v>
      </c>
      <c r="J13" s="58">
        <v>0.4</v>
      </c>
      <c r="K13" s="217">
        <f t="shared" si="1"/>
        <v>0.4</v>
      </c>
      <c r="L13" s="58">
        <v>2</v>
      </c>
      <c r="M13" s="58">
        <v>3.2</v>
      </c>
    </row>
    <row r="14" s="58" customFormat="1" ht="41.4" spans="1:13">
      <c r="A14" s="58" t="s">
        <v>3560</v>
      </c>
      <c r="B14" s="200">
        <v>13</v>
      </c>
      <c r="C14" s="204" t="s">
        <v>16</v>
      </c>
      <c r="D14" s="58" t="s">
        <v>322</v>
      </c>
      <c r="E14" s="42" t="s">
        <v>2511</v>
      </c>
      <c r="F14" s="58" t="s">
        <v>323</v>
      </c>
      <c r="G14" s="58" t="s">
        <v>3562</v>
      </c>
      <c r="H14" s="58" t="s">
        <v>2123</v>
      </c>
      <c r="I14" s="204" t="s">
        <v>2124</v>
      </c>
      <c r="J14" s="58">
        <v>0.1</v>
      </c>
      <c r="K14" s="217">
        <f t="shared" si="1"/>
        <v>0.1</v>
      </c>
      <c r="L14" s="58">
        <v>0.21</v>
      </c>
      <c r="M14" s="58">
        <v>3.2</v>
      </c>
    </row>
    <row r="15" s="58" customFormat="1" ht="41.4" spans="1:13">
      <c r="A15" s="58" t="s">
        <v>3560</v>
      </c>
      <c r="B15" s="200">
        <v>14</v>
      </c>
      <c r="C15" s="204" t="s">
        <v>16</v>
      </c>
      <c r="D15" s="58" t="s">
        <v>322</v>
      </c>
      <c r="E15" s="42" t="s">
        <v>2511</v>
      </c>
      <c r="F15" s="58" t="s">
        <v>323</v>
      </c>
      <c r="G15" s="58" t="s">
        <v>2696</v>
      </c>
      <c r="H15" s="58" t="s">
        <v>2123</v>
      </c>
      <c r="I15" s="204" t="s">
        <v>2124</v>
      </c>
      <c r="J15" s="58">
        <v>1.306</v>
      </c>
      <c r="K15" s="217">
        <f t="shared" si="1"/>
        <v>1.306</v>
      </c>
      <c r="L15" s="58">
        <v>5</v>
      </c>
      <c r="M15" s="58">
        <v>3.2</v>
      </c>
    </row>
    <row r="16" s="58" customFormat="1" ht="69" spans="1:13">
      <c r="A16" s="58" t="s">
        <v>3560</v>
      </c>
      <c r="B16" s="200">
        <v>15</v>
      </c>
      <c r="C16" s="204" t="s">
        <v>16</v>
      </c>
      <c r="D16" s="58" t="s">
        <v>353</v>
      </c>
      <c r="E16" s="42" t="s">
        <v>2511</v>
      </c>
      <c r="F16" s="58" t="s">
        <v>2125</v>
      </c>
      <c r="G16" s="58" t="s">
        <v>3563</v>
      </c>
      <c r="H16" s="204" t="s">
        <v>3564</v>
      </c>
      <c r="I16" s="42" t="s">
        <v>22</v>
      </c>
      <c r="J16" s="237">
        <v>1</v>
      </c>
      <c r="K16" s="217">
        <f t="shared" si="1"/>
        <v>1</v>
      </c>
      <c r="L16" s="58">
        <v>10</v>
      </c>
      <c r="M16" s="58">
        <v>3.2</v>
      </c>
    </row>
    <row r="17" s="58" customFormat="1" ht="69" spans="1:13">
      <c r="A17" s="58" t="s">
        <v>3560</v>
      </c>
      <c r="B17" s="200">
        <v>16</v>
      </c>
      <c r="C17" s="204" t="s">
        <v>16</v>
      </c>
      <c r="D17" s="58" t="s">
        <v>353</v>
      </c>
      <c r="E17" s="42" t="s">
        <v>2511</v>
      </c>
      <c r="F17" s="58" t="s">
        <v>2125</v>
      </c>
      <c r="G17" s="58" t="s">
        <v>3565</v>
      </c>
      <c r="H17" s="204" t="s">
        <v>3564</v>
      </c>
      <c r="I17" s="42" t="s">
        <v>22</v>
      </c>
      <c r="J17" s="237">
        <v>1</v>
      </c>
      <c r="K17" s="217">
        <f t="shared" si="1"/>
        <v>1</v>
      </c>
      <c r="L17" s="58">
        <v>22</v>
      </c>
      <c r="M17" s="58">
        <v>3.2</v>
      </c>
    </row>
    <row r="18" s="58" customFormat="1" ht="41.4" spans="1:13">
      <c r="A18" s="58" t="s">
        <v>3560</v>
      </c>
      <c r="B18" s="200">
        <v>17</v>
      </c>
      <c r="C18" s="204" t="s">
        <v>16</v>
      </c>
      <c r="D18" s="204" t="s">
        <v>89</v>
      </c>
      <c r="E18" s="42" t="s">
        <v>2511</v>
      </c>
      <c r="F18" s="58" t="s">
        <v>90</v>
      </c>
      <c r="G18" s="58" t="s">
        <v>2581</v>
      </c>
      <c r="H18" s="204" t="s">
        <v>2166</v>
      </c>
      <c r="I18" s="42" t="s">
        <v>22</v>
      </c>
      <c r="J18" s="237">
        <v>1</v>
      </c>
      <c r="K18" s="217">
        <v>0</v>
      </c>
      <c r="L18" s="58">
        <v>1</v>
      </c>
      <c r="M18" s="58">
        <v>3.2</v>
      </c>
    </row>
    <row r="19" s="58" customFormat="1" ht="41.4" spans="1:13">
      <c r="A19" s="58" t="s">
        <v>3560</v>
      </c>
      <c r="B19" s="200">
        <v>18</v>
      </c>
      <c r="C19" s="204" t="s">
        <v>16</v>
      </c>
      <c r="D19" s="204" t="s">
        <v>89</v>
      </c>
      <c r="E19" s="42" t="s">
        <v>2511</v>
      </c>
      <c r="F19" s="58" t="s">
        <v>114</v>
      </c>
      <c r="G19" s="58" t="s">
        <v>2569</v>
      </c>
      <c r="H19" s="204" t="s">
        <v>2166</v>
      </c>
      <c r="I19" s="42" t="s">
        <v>22</v>
      </c>
      <c r="J19" s="237">
        <v>1</v>
      </c>
      <c r="K19" s="217">
        <v>0</v>
      </c>
      <c r="L19" s="58">
        <v>1</v>
      </c>
      <c r="M19" s="58">
        <v>3.2</v>
      </c>
    </row>
    <row r="20" s="58" customFormat="1" ht="41.4" spans="1:13">
      <c r="A20" s="58" t="s">
        <v>3560</v>
      </c>
      <c r="B20" s="200">
        <v>19</v>
      </c>
      <c r="C20" s="204" t="s">
        <v>16</v>
      </c>
      <c r="D20" s="204" t="s">
        <v>89</v>
      </c>
      <c r="E20" s="42" t="s">
        <v>2511</v>
      </c>
      <c r="F20" s="58" t="s">
        <v>114</v>
      </c>
      <c r="G20" s="58" t="s">
        <v>2565</v>
      </c>
      <c r="H20" s="204" t="s">
        <v>2166</v>
      </c>
      <c r="I20" s="42" t="s">
        <v>22</v>
      </c>
      <c r="J20" s="237">
        <v>4</v>
      </c>
      <c r="K20" s="217">
        <v>0</v>
      </c>
      <c r="L20" s="58">
        <v>11</v>
      </c>
      <c r="M20" s="58">
        <v>3.2</v>
      </c>
    </row>
    <row r="21" s="58" customFormat="1" ht="41.4" spans="1:13">
      <c r="A21" s="58" t="s">
        <v>3560</v>
      </c>
      <c r="B21" s="200">
        <v>20</v>
      </c>
      <c r="C21" s="204" t="s">
        <v>16</v>
      </c>
      <c r="D21" s="204" t="s">
        <v>53</v>
      </c>
      <c r="E21" s="42" t="s">
        <v>2511</v>
      </c>
      <c r="F21" s="58" t="s">
        <v>55</v>
      </c>
      <c r="G21" s="58" t="s">
        <v>2647</v>
      </c>
      <c r="H21" s="204" t="s">
        <v>2158</v>
      </c>
      <c r="I21" s="42" t="s">
        <v>22</v>
      </c>
      <c r="J21" s="237">
        <v>2</v>
      </c>
      <c r="K21" s="217">
        <f t="shared" ref="K21:K28" si="2">J21</f>
        <v>2</v>
      </c>
      <c r="L21" s="58">
        <v>1</v>
      </c>
      <c r="M21" s="58">
        <v>3.2</v>
      </c>
    </row>
    <row r="22" s="58" customFormat="1" ht="41.4" spans="1:13">
      <c r="A22" s="58" t="s">
        <v>3560</v>
      </c>
      <c r="B22" s="200">
        <v>21</v>
      </c>
      <c r="C22" s="204" t="s">
        <v>16</v>
      </c>
      <c r="D22" s="204" t="s">
        <v>53</v>
      </c>
      <c r="E22" s="42" t="s">
        <v>2511</v>
      </c>
      <c r="F22" s="58" t="s">
        <v>304</v>
      </c>
      <c r="G22" s="58" t="s">
        <v>2571</v>
      </c>
      <c r="H22" s="204" t="s">
        <v>2158</v>
      </c>
      <c r="I22" s="42" t="s">
        <v>22</v>
      </c>
      <c r="J22" s="237">
        <v>1</v>
      </c>
      <c r="K22" s="217">
        <f t="shared" si="2"/>
        <v>1</v>
      </c>
      <c r="L22" s="58">
        <v>2</v>
      </c>
      <c r="M22" s="58">
        <v>3.2</v>
      </c>
    </row>
    <row r="23" s="58" customFormat="1" ht="69" spans="1:13">
      <c r="A23" s="58" t="s">
        <v>3560</v>
      </c>
      <c r="B23" s="200">
        <v>22</v>
      </c>
      <c r="C23" s="204" t="s">
        <v>16</v>
      </c>
      <c r="D23" s="58" t="s">
        <v>171</v>
      </c>
      <c r="E23" s="42" t="s">
        <v>2511</v>
      </c>
      <c r="F23" s="58" t="s">
        <v>172</v>
      </c>
      <c r="G23" s="58" t="s">
        <v>2572</v>
      </c>
      <c r="H23" s="58" t="s">
        <v>2414</v>
      </c>
      <c r="I23" s="42" t="s">
        <v>22</v>
      </c>
      <c r="J23" s="237">
        <v>2</v>
      </c>
      <c r="K23" s="217">
        <v>0</v>
      </c>
      <c r="L23" s="58">
        <v>0.1</v>
      </c>
      <c r="M23" s="58">
        <v>3.1</v>
      </c>
    </row>
    <row r="24" s="58" customFormat="1" ht="69" spans="1:13">
      <c r="A24" s="58" t="s">
        <v>3560</v>
      </c>
      <c r="B24" s="200">
        <v>23</v>
      </c>
      <c r="C24" s="204" t="s">
        <v>16</v>
      </c>
      <c r="D24" s="58" t="s">
        <v>171</v>
      </c>
      <c r="E24" s="42" t="s">
        <v>2511</v>
      </c>
      <c r="F24" s="58" t="s">
        <v>172</v>
      </c>
      <c r="G24" s="58" t="s">
        <v>2567</v>
      </c>
      <c r="H24" s="58" t="s">
        <v>2414</v>
      </c>
      <c r="I24" s="42" t="s">
        <v>22</v>
      </c>
      <c r="J24" s="237">
        <v>4</v>
      </c>
      <c r="K24" s="217">
        <v>0</v>
      </c>
      <c r="L24" s="58">
        <v>0.4</v>
      </c>
      <c r="M24" s="58">
        <v>3.1</v>
      </c>
    </row>
    <row r="25" s="58" customFormat="1" ht="41.4" spans="1:13">
      <c r="A25" s="58" t="s">
        <v>3560</v>
      </c>
      <c r="B25" s="200">
        <v>24</v>
      </c>
      <c r="C25" s="204" t="s">
        <v>16</v>
      </c>
      <c r="D25" s="58" t="s">
        <v>322</v>
      </c>
      <c r="E25" s="42" t="s">
        <v>2511</v>
      </c>
      <c r="F25" s="58" t="s">
        <v>323</v>
      </c>
      <c r="G25" s="58" t="s">
        <v>2568</v>
      </c>
      <c r="H25" s="58" t="s">
        <v>2162</v>
      </c>
      <c r="I25" s="204" t="s">
        <v>2124</v>
      </c>
      <c r="J25" s="58">
        <v>1.773</v>
      </c>
      <c r="K25" s="217">
        <f t="shared" si="2"/>
        <v>1.773</v>
      </c>
      <c r="L25" s="58">
        <v>13</v>
      </c>
      <c r="M25" s="58">
        <v>3.2</v>
      </c>
    </row>
    <row r="26" s="58" customFormat="1" ht="69" spans="1:13">
      <c r="A26" s="58" t="s">
        <v>3560</v>
      </c>
      <c r="B26" s="200">
        <v>25</v>
      </c>
      <c r="C26" s="204" t="s">
        <v>16</v>
      </c>
      <c r="D26" s="58" t="s">
        <v>353</v>
      </c>
      <c r="E26" s="42" t="s">
        <v>2511</v>
      </c>
      <c r="F26" s="58" t="s">
        <v>2125</v>
      </c>
      <c r="G26" s="58" t="s">
        <v>2583</v>
      </c>
      <c r="H26" s="204" t="s">
        <v>2574</v>
      </c>
      <c r="I26" s="42" t="s">
        <v>22</v>
      </c>
      <c r="J26" s="237">
        <v>1</v>
      </c>
      <c r="K26" s="217">
        <f t="shared" si="2"/>
        <v>1</v>
      </c>
      <c r="L26" s="58">
        <v>3</v>
      </c>
      <c r="M26" s="58">
        <v>3.2</v>
      </c>
    </row>
    <row r="27" s="58" customFormat="1" ht="69" spans="1:13">
      <c r="A27" s="58" t="s">
        <v>3560</v>
      </c>
      <c r="B27" s="200">
        <v>26</v>
      </c>
      <c r="C27" s="204" t="s">
        <v>16</v>
      </c>
      <c r="D27" s="58" t="s">
        <v>353</v>
      </c>
      <c r="E27" s="42" t="s">
        <v>2511</v>
      </c>
      <c r="F27" s="58" t="s">
        <v>2125</v>
      </c>
      <c r="G27" s="58" t="s">
        <v>2584</v>
      </c>
      <c r="H27" s="204" t="s">
        <v>2574</v>
      </c>
      <c r="I27" s="42" t="s">
        <v>22</v>
      </c>
      <c r="J27" s="237">
        <v>1</v>
      </c>
      <c r="K27" s="217">
        <f t="shared" si="2"/>
        <v>1</v>
      </c>
      <c r="L27" s="58">
        <v>9</v>
      </c>
      <c r="M27" s="58">
        <v>3.2</v>
      </c>
    </row>
    <row r="28" s="58" customFormat="1" ht="41.4" spans="1:13">
      <c r="A28" s="58" t="s">
        <v>3560</v>
      </c>
      <c r="B28" s="200">
        <v>27</v>
      </c>
      <c r="C28" s="204" t="s">
        <v>16</v>
      </c>
      <c r="D28" s="204" t="s">
        <v>53</v>
      </c>
      <c r="E28" s="42" t="s">
        <v>2511</v>
      </c>
      <c r="F28" s="58" t="s">
        <v>55</v>
      </c>
      <c r="G28" s="58" t="s">
        <v>2576</v>
      </c>
      <c r="H28" s="58" t="s">
        <v>2158</v>
      </c>
      <c r="I28" s="42" t="s">
        <v>22</v>
      </c>
      <c r="J28" s="237">
        <v>6</v>
      </c>
      <c r="K28" s="217">
        <f t="shared" si="2"/>
        <v>6</v>
      </c>
      <c r="L28" s="58">
        <v>6</v>
      </c>
      <c r="M28" s="58">
        <v>3.2</v>
      </c>
    </row>
    <row r="29" s="58" customFormat="1" ht="27.6" spans="1:13">
      <c r="A29" s="58" t="s">
        <v>3560</v>
      </c>
      <c r="B29" s="200">
        <v>28</v>
      </c>
      <c r="C29" s="204" t="s">
        <v>16</v>
      </c>
      <c r="D29" s="204" t="s">
        <v>89</v>
      </c>
      <c r="E29" s="42" t="s">
        <v>2511</v>
      </c>
      <c r="F29" s="58" t="s">
        <v>114</v>
      </c>
      <c r="G29" s="58" t="s">
        <v>3566</v>
      </c>
      <c r="H29" s="58" t="s">
        <v>2166</v>
      </c>
      <c r="I29" s="42" t="s">
        <v>22</v>
      </c>
      <c r="J29" s="237">
        <v>1</v>
      </c>
      <c r="K29" s="217">
        <v>0</v>
      </c>
      <c r="L29" s="58">
        <v>3</v>
      </c>
      <c r="M29" s="58">
        <v>3.2</v>
      </c>
    </row>
    <row r="30" s="58" customFormat="1" ht="27.6" spans="1:13">
      <c r="A30" s="58" t="s">
        <v>3560</v>
      </c>
      <c r="B30" s="200">
        <v>29</v>
      </c>
      <c r="C30" s="204" t="s">
        <v>16</v>
      </c>
      <c r="D30" s="204" t="s">
        <v>53</v>
      </c>
      <c r="E30" s="42" t="s">
        <v>2511</v>
      </c>
      <c r="F30" s="58" t="s">
        <v>304</v>
      </c>
      <c r="G30" s="58" t="s">
        <v>3567</v>
      </c>
      <c r="H30" s="58" t="s">
        <v>2158</v>
      </c>
      <c r="I30" s="42" t="s">
        <v>22</v>
      </c>
      <c r="J30" s="237">
        <v>1</v>
      </c>
      <c r="K30" s="217">
        <f t="shared" ref="K30:K33" si="3">J30</f>
        <v>1</v>
      </c>
      <c r="L30" s="58">
        <v>2</v>
      </c>
      <c r="M30" s="58">
        <v>3.2</v>
      </c>
    </row>
    <row r="31" s="58" customFormat="1" ht="41.4" spans="1:13">
      <c r="A31" s="58" t="s">
        <v>3560</v>
      </c>
      <c r="B31" s="200">
        <v>30</v>
      </c>
      <c r="C31" s="204" t="s">
        <v>16</v>
      </c>
      <c r="D31" s="204" t="s">
        <v>89</v>
      </c>
      <c r="E31" s="42" t="s">
        <v>2511</v>
      </c>
      <c r="F31" s="58" t="s">
        <v>114</v>
      </c>
      <c r="G31" s="58" t="s">
        <v>2565</v>
      </c>
      <c r="H31" s="204" t="s">
        <v>2166</v>
      </c>
      <c r="I31" s="42" t="s">
        <v>22</v>
      </c>
      <c r="J31" s="237">
        <v>3</v>
      </c>
      <c r="K31" s="217">
        <v>0</v>
      </c>
      <c r="L31" s="58">
        <v>8</v>
      </c>
      <c r="M31" s="58">
        <v>3.2</v>
      </c>
    </row>
    <row r="32" s="58" customFormat="1" ht="41.4" spans="1:13">
      <c r="A32" s="58" t="s">
        <v>3560</v>
      </c>
      <c r="B32" s="200">
        <v>31</v>
      </c>
      <c r="C32" s="204" t="s">
        <v>16</v>
      </c>
      <c r="D32" s="204" t="s">
        <v>53</v>
      </c>
      <c r="E32" s="42" t="s">
        <v>2511</v>
      </c>
      <c r="F32" s="58" t="s">
        <v>55</v>
      </c>
      <c r="G32" s="58" t="s">
        <v>2566</v>
      </c>
      <c r="H32" s="204" t="s">
        <v>2158</v>
      </c>
      <c r="I32" s="42" t="s">
        <v>22</v>
      </c>
      <c r="J32" s="237">
        <v>1</v>
      </c>
      <c r="K32" s="217">
        <f t="shared" si="3"/>
        <v>1</v>
      </c>
      <c r="L32" s="58">
        <v>1</v>
      </c>
      <c r="M32" s="58">
        <v>3.2</v>
      </c>
    </row>
    <row r="33" s="58" customFormat="1" ht="41.4" spans="1:13">
      <c r="A33" s="58" t="s">
        <v>3560</v>
      </c>
      <c r="B33" s="200">
        <v>32</v>
      </c>
      <c r="C33" s="204" t="s">
        <v>16</v>
      </c>
      <c r="D33" s="204" t="s">
        <v>53</v>
      </c>
      <c r="E33" s="42" t="s">
        <v>2511</v>
      </c>
      <c r="F33" s="58" t="s">
        <v>304</v>
      </c>
      <c r="G33" s="58" t="s">
        <v>2571</v>
      </c>
      <c r="H33" s="204" t="s">
        <v>2158</v>
      </c>
      <c r="I33" s="42" t="s">
        <v>22</v>
      </c>
      <c r="J33" s="237">
        <v>1</v>
      </c>
      <c r="K33" s="217">
        <f t="shared" si="3"/>
        <v>1</v>
      </c>
      <c r="L33" s="58">
        <v>2</v>
      </c>
      <c r="M33" s="58">
        <v>3.2</v>
      </c>
    </row>
    <row r="34" s="58" customFormat="1" ht="69" spans="1:13">
      <c r="A34" s="58" t="s">
        <v>3560</v>
      </c>
      <c r="B34" s="200">
        <v>33</v>
      </c>
      <c r="C34" s="204" t="s">
        <v>16</v>
      </c>
      <c r="D34" s="58" t="s">
        <v>171</v>
      </c>
      <c r="E34" s="42" t="s">
        <v>2511</v>
      </c>
      <c r="F34" s="58" t="s">
        <v>172</v>
      </c>
      <c r="G34" s="58" t="s">
        <v>2567</v>
      </c>
      <c r="H34" s="58" t="s">
        <v>2414</v>
      </c>
      <c r="I34" s="42" t="s">
        <v>22</v>
      </c>
      <c r="J34" s="237">
        <v>3</v>
      </c>
      <c r="K34" s="217">
        <v>0</v>
      </c>
      <c r="L34" s="58">
        <v>0.3</v>
      </c>
      <c r="M34" s="58">
        <v>3.1</v>
      </c>
    </row>
    <row r="35" s="58" customFormat="1" ht="41.4" spans="1:13">
      <c r="A35" s="58" t="s">
        <v>3560</v>
      </c>
      <c r="B35" s="200">
        <v>34</v>
      </c>
      <c r="C35" s="204" t="s">
        <v>16</v>
      </c>
      <c r="D35" s="58" t="s">
        <v>322</v>
      </c>
      <c r="E35" s="42" t="s">
        <v>2511</v>
      </c>
      <c r="F35" s="58" t="s">
        <v>323</v>
      </c>
      <c r="G35" s="58" t="s">
        <v>2568</v>
      </c>
      <c r="H35" s="58" t="s">
        <v>2162</v>
      </c>
      <c r="I35" s="204" t="s">
        <v>2124</v>
      </c>
      <c r="J35" s="58">
        <v>0.2</v>
      </c>
      <c r="K35" s="217">
        <f t="shared" ref="K35:K37" si="4">J35</f>
        <v>0.2</v>
      </c>
      <c r="L35" s="58">
        <v>1</v>
      </c>
      <c r="M35" s="58">
        <v>3.2</v>
      </c>
    </row>
    <row r="36" s="58" customFormat="1" ht="69" spans="1:13">
      <c r="A36" s="58" t="s">
        <v>3560</v>
      </c>
      <c r="B36" s="200">
        <v>35</v>
      </c>
      <c r="C36" s="204" t="s">
        <v>16</v>
      </c>
      <c r="D36" s="58" t="s">
        <v>353</v>
      </c>
      <c r="E36" s="42" t="s">
        <v>2511</v>
      </c>
      <c r="F36" s="58" t="s">
        <v>2125</v>
      </c>
      <c r="G36" s="58" t="s">
        <v>2584</v>
      </c>
      <c r="H36" s="204" t="s">
        <v>2574</v>
      </c>
      <c r="I36" s="42" t="s">
        <v>22</v>
      </c>
      <c r="J36" s="237">
        <v>2</v>
      </c>
      <c r="K36" s="217">
        <f t="shared" si="4"/>
        <v>2</v>
      </c>
      <c r="L36" s="58">
        <v>17</v>
      </c>
      <c r="M36" s="58">
        <v>3.2</v>
      </c>
    </row>
    <row r="37" s="58" customFormat="1" ht="27.6" spans="1:13">
      <c r="A37" s="58" t="s">
        <v>3560</v>
      </c>
      <c r="B37" s="200">
        <v>36</v>
      </c>
      <c r="C37" s="204" t="s">
        <v>16</v>
      </c>
      <c r="D37" s="204" t="s">
        <v>53</v>
      </c>
      <c r="E37" s="42" t="s">
        <v>2511</v>
      </c>
      <c r="F37" s="58" t="s">
        <v>289</v>
      </c>
      <c r="G37" s="58" t="s">
        <v>3568</v>
      </c>
      <c r="H37" s="204" t="s">
        <v>3569</v>
      </c>
      <c r="I37" s="42" t="s">
        <v>22</v>
      </c>
      <c r="J37" s="237">
        <v>1</v>
      </c>
      <c r="K37" s="217">
        <f t="shared" si="4"/>
        <v>1</v>
      </c>
      <c r="L37" s="58">
        <v>1</v>
      </c>
      <c r="M37" s="58">
        <v>3.1</v>
      </c>
    </row>
    <row r="38" s="58" customFormat="1" ht="27.6" spans="1:13">
      <c r="A38" s="58" t="s">
        <v>3560</v>
      </c>
      <c r="B38" s="200">
        <v>37</v>
      </c>
      <c r="C38" s="204" t="s">
        <v>16</v>
      </c>
      <c r="D38" s="204" t="s">
        <v>89</v>
      </c>
      <c r="E38" s="42" t="s">
        <v>2511</v>
      </c>
      <c r="F38" s="58" t="s">
        <v>90</v>
      </c>
      <c r="G38" s="58" t="s">
        <v>3259</v>
      </c>
      <c r="H38" s="58" t="s">
        <v>2369</v>
      </c>
      <c r="I38" s="42" t="s">
        <v>22</v>
      </c>
      <c r="J38" s="237">
        <v>1</v>
      </c>
      <c r="K38" s="217">
        <v>0</v>
      </c>
      <c r="L38" s="58">
        <v>2</v>
      </c>
      <c r="M38" s="58">
        <v>3.1</v>
      </c>
    </row>
    <row r="39" s="58" customFormat="1" ht="27.6" spans="1:13">
      <c r="A39" s="58" t="s">
        <v>3560</v>
      </c>
      <c r="B39" s="200">
        <v>38</v>
      </c>
      <c r="C39" s="204" t="s">
        <v>16</v>
      </c>
      <c r="D39" s="204" t="s">
        <v>89</v>
      </c>
      <c r="E39" s="42" t="s">
        <v>2511</v>
      </c>
      <c r="F39" s="58" t="s">
        <v>114</v>
      </c>
      <c r="G39" s="58" t="s">
        <v>2560</v>
      </c>
      <c r="H39" s="58" t="s">
        <v>2369</v>
      </c>
      <c r="I39" s="42" t="s">
        <v>22</v>
      </c>
      <c r="J39" s="237">
        <v>8</v>
      </c>
      <c r="K39" s="217">
        <v>0</v>
      </c>
      <c r="L39" s="58">
        <v>22</v>
      </c>
      <c r="M39" s="58">
        <v>3.1</v>
      </c>
    </row>
    <row r="40" s="58" customFormat="1" ht="41.4" spans="1:13">
      <c r="A40" s="58" t="s">
        <v>3560</v>
      </c>
      <c r="B40" s="200">
        <v>39</v>
      </c>
      <c r="C40" s="204" t="s">
        <v>16</v>
      </c>
      <c r="D40" s="204" t="s">
        <v>53</v>
      </c>
      <c r="E40" s="42" t="s">
        <v>2511</v>
      </c>
      <c r="F40" s="58" t="s">
        <v>55</v>
      </c>
      <c r="G40" s="58" t="s">
        <v>2562</v>
      </c>
      <c r="H40" s="204" t="s">
        <v>2371</v>
      </c>
      <c r="I40" s="42" t="s">
        <v>22</v>
      </c>
      <c r="J40" s="237">
        <v>1</v>
      </c>
      <c r="K40" s="217">
        <f t="shared" ref="K40:K45" si="5">J40</f>
        <v>1</v>
      </c>
      <c r="L40" s="58">
        <v>1</v>
      </c>
      <c r="M40" s="58">
        <v>3.1</v>
      </c>
    </row>
    <row r="41" s="58" customFormat="1" ht="41.4" spans="1:13">
      <c r="A41" s="58" t="s">
        <v>3560</v>
      </c>
      <c r="B41" s="200">
        <v>40</v>
      </c>
      <c r="C41" s="204" t="s">
        <v>16</v>
      </c>
      <c r="D41" s="204" t="s">
        <v>53</v>
      </c>
      <c r="E41" s="42" t="s">
        <v>2511</v>
      </c>
      <c r="F41" s="58" t="s">
        <v>304</v>
      </c>
      <c r="G41" s="58" t="s">
        <v>2594</v>
      </c>
      <c r="H41" s="58" t="s">
        <v>2371</v>
      </c>
      <c r="I41" s="42" t="s">
        <v>22</v>
      </c>
      <c r="J41" s="237">
        <v>2</v>
      </c>
      <c r="K41" s="217">
        <f t="shared" si="5"/>
        <v>2</v>
      </c>
      <c r="L41" s="58">
        <v>4</v>
      </c>
      <c r="M41" s="58">
        <v>3.1</v>
      </c>
    </row>
    <row r="42" s="58" customFormat="1" ht="41.4" spans="1:13">
      <c r="A42" s="58" t="s">
        <v>3560</v>
      </c>
      <c r="B42" s="200">
        <v>41</v>
      </c>
      <c r="C42" s="204" t="s">
        <v>16</v>
      </c>
      <c r="D42" s="58" t="s">
        <v>171</v>
      </c>
      <c r="E42" s="42" t="s">
        <v>2511</v>
      </c>
      <c r="F42" s="58" t="s">
        <v>172</v>
      </c>
      <c r="G42" s="58" t="s">
        <v>2563</v>
      </c>
      <c r="H42" s="204" t="s">
        <v>1697</v>
      </c>
      <c r="I42" s="42" t="s">
        <v>22</v>
      </c>
      <c r="J42" s="237">
        <v>10</v>
      </c>
      <c r="K42" s="217">
        <v>0</v>
      </c>
      <c r="L42" s="58">
        <v>1</v>
      </c>
      <c r="M42" s="58">
        <v>3.1</v>
      </c>
    </row>
    <row r="43" s="58" customFormat="1" ht="27.6" spans="1:13">
      <c r="A43" s="58" t="s">
        <v>3560</v>
      </c>
      <c r="B43" s="200">
        <v>42</v>
      </c>
      <c r="C43" s="204" t="s">
        <v>16</v>
      </c>
      <c r="D43" s="58" t="s">
        <v>322</v>
      </c>
      <c r="E43" s="42" t="s">
        <v>2511</v>
      </c>
      <c r="F43" s="58" t="s">
        <v>323</v>
      </c>
      <c r="G43" s="58" t="s">
        <v>2564</v>
      </c>
      <c r="H43" s="204" t="s">
        <v>2374</v>
      </c>
      <c r="I43" s="204" t="s">
        <v>2124</v>
      </c>
      <c r="J43" s="58">
        <v>0.4</v>
      </c>
      <c r="K43" s="217">
        <f t="shared" si="5"/>
        <v>0.4</v>
      </c>
      <c r="L43" s="58">
        <v>3</v>
      </c>
      <c r="M43" s="58">
        <v>3.1</v>
      </c>
    </row>
    <row r="44" s="58" customFormat="1" ht="41.4" spans="1:13">
      <c r="A44" s="58" t="s">
        <v>3560</v>
      </c>
      <c r="B44" s="200">
        <v>43</v>
      </c>
      <c r="C44" s="204" t="s">
        <v>16</v>
      </c>
      <c r="D44" s="58" t="s">
        <v>353</v>
      </c>
      <c r="E44" s="42" t="s">
        <v>2511</v>
      </c>
      <c r="F44" s="58" t="s">
        <v>2125</v>
      </c>
      <c r="G44" s="58" t="s">
        <v>3570</v>
      </c>
      <c r="H44" s="58" t="s">
        <v>3571</v>
      </c>
      <c r="I44" s="42" t="s">
        <v>22</v>
      </c>
      <c r="J44" s="237">
        <v>2</v>
      </c>
      <c r="K44" s="217">
        <f t="shared" si="5"/>
        <v>2</v>
      </c>
      <c r="L44" s="58">
        <v>29</v>
      </c>
      <c r="M44" s="58">
        <v>3.1</v>
      </c>
    </row>
    <row r="45" s="58" customFormat="1" ht="55.2" spans="1:13">
      <c r="A45" s="58" t="s">
        <v>3560</v>
      </c>
      <c r="B45" s="200">
        <v>44</v>
      </c>
      <c r="C45" s="204" t="s">
        <v>16</v>
      </c>
      <c r="D45" s="58" t="s">
        <v>353</v>
      </c>
      <c r="E45" s="42" t="s">
        <v>2511</v>
      </c>
      <c r="F45" s="58" t="s">
        <v>2125</v>
      </c>
      <c r="G45" s="58" t="s">
        <v>3572</v>
      </c>
      <c r="H45" s="58" t="s">
        <v>3573</v>
      </c>
      <c r="I45" s="42" t="s">
        <v>22</v>
      </c>
      <c r="J45" s="237">
        <v>3</v>
      </c>
      <c r="K45" s="217">
        <f t="shared" si="5"/>
        <v>3</v>
      </c>
      <c r="L45" s="58">
        <v>26</v>
      </c>
      <c r="M45" s="58">
        <v>3.1</v>
      </c>
    </row>
    <row r="46" s="58" customFormat="1" ht="41.4" spans="1:13">
      <c r="A46" s="58" t="s">
        <v>3560</v>
      </c>
      <c r="B46" s="200">
        <v>45</v>
      </c>
      <c r="C46" s="204" t="s">
        <v>16</v>
      </c>
      <c r="D46" s="204" t="s">
        <v>53</v>
      </c>
      <c r="E46" s="42" t="s">
        <v>2511</v>
      </c>
      <c r="F46" s="58" t="s">
        <v>55</v>
      </c>
      <c r="G46" s="58" t="s">
        <v>3272</v>
      </c>
      <c r="H46" s="204" t="s">
        <v>2158</v>
      </c>
      <c r="I46" s="42" t="s">
        <v>22</v>
      </c>
      <c r="J46" s="237">
        <v>8</v>
      </c>
      <c r="K46" s="217">
        <v>0</v>
      </c>
      <c r="L46" s="58">
        <v>1120</v>
      </c>
      <c r="M46" s="58">
        <v>3.2</v>
      </c>
    </row>
    <row r="47" s="58" customFormat="1" ht="69" spans="1:13">
      <c r="A47" s="58" t="s">
        <v>3560</v>
      </c>
      <c r="B47" s="200">
        <v>46</v>
      </c>
      <c r="C47" s="204" t="s">
        <v>16</v>
      </c>
      <c r="D47" s="58" t="s">
        <v>171</v>
      </c>
      <c r="E47" s="42" t="s">
        <v>2511</v>
      </c>
      <c r="F47" s="58" t="s">
        <v>172</v>
      </c>
      <c r="G47" s="58" t="s">
        <v>3574</v>
      </c>
      <c r="H47" s="58" t="s">
        <v>1809</v>
      </c>
      <c r="I47" s="42" t="s">
        <v>22</v>
      </c>
      <c r="J47" s="237">
        <v>2</v>
      </c>
      <c r="K47" s="217">
        <v>0</v>
      </c>
      <c r="L47" s="58">
        <v>4</v>
      </c>
      <c r="M47" s="58">
        <v>3.2</v>
      </c>
    </row>
    <row r="48" s="58" customFormat="1" ht="41.4" spans="1:13">
      <c r="A48" s="58" t="s">
        <v>3560</v>
      </c>
      <c r="B48" s="200">
        <v>47</v>
      </c>
      <c r="C48" s="204" t="s">
        <v>16</v>
      </c>
      <c r="D48" s="204" t="s">
        <v>53</v>
      </c>
      <c r="E48" s="42" t="s">
        <v>2511</v>
      </c>
      <c r="F48" s="58" t="s">
        <v>236</v>
      </c>
      <c r="G48" s="58" t="s">
        <v>3575</v>
      </c>
      <c r="H48" s="204" t="s">
        <v>2166</v>
      </c>
      <c r="I48" s="42" t="s">
        <v>22</v>
      </c>
      <c r="J48" s="237">
        <v>3</v>
      </c>
      <c r="K48" s="217">
        <v>0</v>
      </c>
      <c r="L48" s="58">
        <v>3</v>
      </c>
      <c r="M48" s="58">
        <v>3.2</v>
      </c>
    </row>
    <row r="49" s="58" customFormat="1" ht="41.4" spans="1:13">
      <c r="A49" s="58" t="s">
        <v>3560</v>
      </c>
      <c r="B49" s="200">
        <v>48</v>
      </c>
      <c r="C49" s="204" t="s">
        <v>16</v>
      </c>
      <c r="D49" s="204" t="s">
        <v>89</v>
      </c>
      <c r="E49" s="42" t="s">
        <v>2511</v>
      </c>
      <c r="F49" s="58" t="s">
        <v>114</v>
      </c>
      <c r="G49" s="58" t="s">
        <v>3576</v>
      </c>
      <c r="H49" s="204" t="s">
        <v>2166</v>
      </c>
      <c r="I49" s="42" t="s">
        <v>22</v>
      </c>
      <c r="J49" s="237">
        <v>2</v>
      </c>
      <c r="K49" s="217">
        <v>0</v>
      </c>
      <c r="L49" s="58">
        <v>1700</v>
      </c>
      <c r="M49" s="58">
        <v>3.2</v>
      </c>
    </row>
    <row r="50" s="58" customFormat="1" ht="69" spans="1:13">
      <c r="A50" s="58" t="s">
        <v>3560</v>
      </c>
      <c r="B50" s="200">
        <v>49</v>
      </c>
      <c r="C50" s="204" t="s">
        <v>16</v>
      </c>
      <c r="D50" s="58" t="s">
        <v>171</v>
      </c>
      <c r="E50" s="42" t="s">
        <v>2511</v>
      </c>
      <c r="F50" s="58" t="s">
        <v>172</v>
      </c>
      <c r="G50" s="58" t="s">
        <v>3577</v>
      </c>
      <c r="H50" s="58" t="s">
        <v>1809</v>
      </c>
      <c r="I50" s="42" t="s">
        <v>22</v>
      </c>
      <c r="J50" s="237">
        <v>2</v>
      </c>
      <c r="K50" s="217">
        <v>0</v>
      </c>
      <c r="L50" s="58">
        <v>3</v>
      </c>
      <c r="M50" s="58">
        <v>3.2</v>
      </c>
    </row>
    <row r="51" s="58" customFormat="1" ht="41.4" spans="1:13">
      <c r="A51" s="58" t="s">
        <v>3560</v>
      </c>
      <c r="B51" s="200">
        <v>50</v>
      </c>
      <c r="C51" s="204" t="s">
        <v>16</v>
      </c>
      <c r="D51" s="204" t="s">
        <v>53</v>
      </c>
      <c r="E51" s="42" t="s">
        <v>2511</v>
      </c>
      <c r="F51" s="58" t="s">
        <v>236</v>
      </c>
      <c r="G51" s="58" t="s">
        <v>3575</v>
      </c>
      <c r="H51" s="204" t="s">
        <v>2166</v>
      </c>
      <c r="I51" s="42" t="s">
        <v>22</v>
      </c>
      <c r="J51" s="237">
        <v>4</v>
      </c>
      <c r="K51" s="217">
        <v>0</v>
      </c>
      <c r="L51" s="58">
        <v>4</v>
      </c>
      <c r="M51" s="58">
        <v>3.2</v>
      </c>
    </row>
    <row r="52" s="58" customFormat="1" ht="41.4" spans="1:13">
      <c r="A52" s="58" t="s">
        <v>3560</v>
      </c>
      <c r="B52" s="200">
        <v>51</v>
      </c>
      <c r="C52" s="204" t="s">
        <v>16</v>
      </c>
      <c r="D52" s="204" t="s">
        <v>53</v>
      </c>
      <c r="E52" s="42" t="s">
        <v>2511</v>
      </c>
      <c r="F52" s="58" t="s">
        <v>236</v>
      </c>
      <c r="G52" s="58" t="s">
        <v>3578</v>
      </c>
      <c r="H52" s="204" t="s">
        <v>2166</v>
      </c>
      <c r="I52" s="42" t="s">
        <v>22</v>
      </c>
      <c r="J52" s="237">
        <v>1</v>
      </c>
      <c r="K52" s="217">
        <v>0</v>
      </c>
      <c r="L52" s="58">
        <v>3</v>
      </c>
      <c r="M52" s="58">
        <v>3.2</v>
      </c>
    </row>
    <row r="53" s="58" customFormat="1" ht="41.4" spans="1:13">
      <c r="A53" s="58" t="s">
        <v>3560</v>
      </c>
      <c r="B53" s="200">
        <v>52</v>
      </c>
      <c r="C53" s="204" t="s">
        <v>16</v>
      </c>
      <c r="D53" s="58" t="s">
        <v>322</v>
      </c>
      <c r="E53" s="42" t="s">
        <v>2511</v>
      </c>
      <c r="F53" s="58" t="s">
        <v>323</v>
      </c>
      <c r="G53" s="58" t="s">
        <v>2765</v>
      </c>
      <c r="H53" s="58" t="s">
        <v>2162</v>
      </c>
      <c r="I53" s="204" t="s">
        <v>2124</v>
      </c>
      <c r="J53" s="58">
        <v>36.596</v>
      </c>
      <c r="K53" s="58">
        <v>0</v>
      </c>
      <c r="L53" s="58">
        <v>16109</v>
      </c>
      <c r="M53" s="58">
        <v>3.2</v>
      </c>
    </row>
    <row r="54" s="58" customFormat="1" ht="55.2" spans="1:13">
      <c r="A54" s="58" t="s">
        <v>3560</v>
      </c>
      <c r="B54" s="200">
        <v>53</v>
      </c>
      <c r="C54" s="204" t="s">
        <v>16</v>
      </c>
      <c r="D54" s="204" t="s">
        <v>53</v>
      </c>
      <c r="E54" s="42" t="s">
        <v>2511</v>
      </c>
      <c r="F54" s="58" t="s">
        <v>55</v>
      </c>
      <c r="G54" s="58" t="s">
        <v>3579</v>
      </c>
      <c r="H54" s="204" t="s">
        <v>2158</v>
      </c>
      <c r="I54" s="42" t="s">
        <v>22</v>
      </c>
      <c r="J54" s="237">
        <v>3</v>
      </c>
      <c r="K54" s="165">
        <f t="shared" ref="K54:K59" si="6">(CEILING(J54*0.2,1))*1</f>
        <v>1</v>
      </c>
      <c r="L54" s="58">
        <v>17</v>
      </c>
      <c r="M54" s="58">
        <v>3.2</v>
      </c>
    </row>
    <row r="55" s="58" customFormat="1" ht="41.4" spans="1:13">
      <c r="A55" s="58" t="s">
        <v>3560</v>
      </c>
      <c r="B55" s="200">
        <v>54</v>
      </c>
      <c r="C55" s="204" t="s">
        <v>16</v>
      </c>
      <c r="D55" s="58" t="s">
        <v>322</v>
      </c>
      <c r="E55" s="42" t="s">
        <v>2511</v>
      </c>
      <c r="F55" s="58" t="s">
        <v>323</v>
      </c>
      <c r="G55" s="58" t="s">
        <v>3580</v>
      </c>
      <c r="H55" s="58" t="s">
        <v>2162</v>
      </c>
      <c r="I55" s="204" t="s">
        <v>2124</v>
      </c>
      <c r="J55" s="58">
        <v>7.20719</v>
      </c>
      <c r="K55" s="165">
        <f>(CEILING(J55*0.1,1))*1</f>
        <v>1</v>
      </c>
      <c r="L55" s="58">
        <v>228</v>
      </c>
      <c r="M55" s="58">
        <v>3.2</v>
      </c>
    </row>
    <row r="56" s="58" customFormat="1" ht="41.4" spans="1:13">
      <c r="A56" s="58" t="s">
        <v>3560</v>
      </c>
      <c r="B56" s="200">
        <v>55</v>
      </c>
      <c r="C56" s="204" t="s">
        <v>16</v>
      </c>
      <c r="D56" s="58" t="s">
        <v>322</v>
      </c>
      <c r="E56" s="42" t="s">
        <v>2511</v>
      </c>
      <c r="F56" s="58" t="s">
        <v>323</v>
      </c>
      <c r="G56" s="58" t="s">
        <v>3580</v>
      </c>
      <c r="H56" s="58" t="s">
        <v>2162</v>
      </c>
      <c r="I56" s="204" t="s">
        <v>2124</v>
      </c>
      <c r="J56" s="58">
        <v>0.2</v>
      </c>
      <c r="K56" s="165">
        <f>(CEILING(J56*0.1,1))*1</f>
        <v>1</v>
      </c>
      <c r="L56" s="58">
        <v>6.3</v>
      </c>
      <c r="M56" s="58">
        <v>3.2</v>
      </c>
    </row>
    <row r="57" s="58" customFormat="1" ht="41.4" spans="1:13">
      <c r="A57" s="58" t="s">
        <v>3560</v>
      </c>
      <c r="B57" s="200">
        <v>56</v>
      </c>
      <c r="C57" s="204" t="s">
        <v>16</v>
      </c>
      <c r="D57" s="204" t="s">
        <v>53</v>
      </c>
      <c r="E57" s="42" t="s">
        <v>2511</v>
      </c>
      <c r="F57" s="58" t="s">
        <v>289</v>
      </c>
      <c r="G57" s="58" t="s">
        <v>3581</v>
      </c>
      <c r="H57" s="204" t="s">
        <v>3582</v>
      </c>
      <c r="I57" s="42" t="s">
        <v>22</v>
      </c>
      <c r="J57" s="237">
        <v>1</v>
      </c>
      <c r="K57" s="165">
        <f t="shared" si="6"/>
        <v>1</v>
      </c>
      <c r="L57" s="58">
        <v>9</v>
      </c>
      <c r="M57" s="58">
        <v>3.2</v>
      </c>
    </row>
    <row r="58" s="58" customFormat="1" ht="41.4" spans="1:13">
      <c r="A58" s="58" t="s">
        <v>3560</v>
      </c>
      <c r="B58" s="200">
        <v>57</v>
      </c>
      <c r="C58" s="204" t="s">
        <v>16</v>
      </c>
      <c r="D58" s="204" t="s">
        <v>89</v>
      </c>
      <c r="E58" s="42" t="s">
        <v>2511</v>
      </c>
      <c r="F58" s="58" t="s">
        <v>114</v>
      </c>
      <c r="G58" s="58" t="s">
        <v>3583</v>
      </c>
      <c r="H58" s="204" t="s">
        <v>2166</v>
      </c>
      <c r="I58" s="42" t="s">
        <v>22</v>
      </c>
      <c r="J58" s="237">
        <v>1</v>
      </c>
      <c r="K58" s="217">
        <v>0</v>
      </c>
      <c r="L58" s="58">
        <v>39</v>
      </c>
      <c r="M58" s="58">
        <v>3.2</v>
      </c>
    </row>
    <row r="59" s="58" customFormat="1" ht="55.2" spans="1:13">
      <c r="A59" s="58" t="s">
        <v>3560</v>
      </c>
      <c r="B59" s="200">
        <v>58</v>
      </c>
      <c r="C59" s="204" t="s">
        <v>16</v>
      </c>
      <c r="D59" s="204" t="s">
        <v>53</v>
      </c>
      <c r="E59" s="42" t="s">
        <v>2511</v>
      </c>
      <c r="F59" s="58" t="s">
        <v>55</v>
      </c>
      <c r="G59" s="58" t="s">
        <v>3579</v>
      </c>
      <c r="H59" s="204" t="s">
        <v>2158</v>
      </c>
      <c r="I59" s="42" t="s">
        <v>22</v>
      </c>
      <c r="J59" s="237">
        <v>1</v>
      </c>
      <c r="K59" s="165">
        <f t="shared" si="6"/>
        <v>1</v>
      </c>
      <c r="L59" s="58">
        <v>6</v>
      </c>
      <c r="M59" s="58">
        <v>3.2</v>
      </c>
    </row>
    <row r="60" s="58" customFormat="1" ht="69" spans="1:13">
      <c r="A60" s="58" t="s">
        <v>3560</v>
      </c>
      <c r="B60" s="200">
        <v>59</v>
      </c>
      <c r="C60" s="204" t="s">
        <v>16</v>
      </c>
      <c r="D60" s="58" t="s">
        <v>171</v>
      </c>
      <c r="E60" s="42" t="s">
        <v>2511</v>
      </c>
      <c r="F60" s="58" t="s">
        <v>172</v>
      </c>
      <c r="G60" s="58" t="s">
        <v>3584</v>
      </c>
      <c r="H60" s="58" t="s">
        <v>1809</v>
      </c>
      <c r="I60" s="42" t="s">
        <v>22</v>
      </c>
      <c r="J60" s="237">
        <v>3</v>
      </c>
      <c r="K60" s="217">
        <v>0</v>
      </c>
      <c r="L60" s="58">
        <v>1</v>
      </c>
      <c r="M60" s="58">
        <v>3.2</v>
      </c>
    </row>
    <row r="61" s="58" customFormat="1" ht="41.4" spans="1:13">
      <c r="A61" s="58" t="s">
        <v>3560</v>
      </c>
      <c r="B61" s="200">
        <v>60</v>
      </c>
      <c r="C61" s="204" t="s">
        <v>16</v>
      </c>
      <c r="D61" s="58" t="s">
        <v>322</v>
      </c>
      <c r="E61" s="42" t="s">
        <v>2511</v>
      </c>
      <c r="F61" s="58" t="s">
        <v>323</v>
      </c>
      <c r="G61" s="58" t="s">
        <v>3580</v>
      </c>
      <c r="H61" s="58" t="s">
        <v>2162</v>
      </c>
      <c r="I61" s="204" t="s">
        <v>2124</v>
      </c>
      <c r="J61" s="58">
        <v>0.4</v>
      </c>
      <c r="K61" s="165">
        <f>(CEILING(J61*0.1,1))*1</f>
        <v>1</v>
      </c>
      <c r="L61" s="58">
        <v>13</v>
      </c>
      <c r="M61" s="58">
        <v>3.2</v>
      </c>
    </row>
    <row r="62" s="58" customFormat="1" ht="41.4" spans="1:13">
      <c r="A62" s="58" t="s">
        <v>3560</v>
      </c>
      <c r="B62" s="200">
        <v>61</v>
      </c>
      <c r="C62" s="204" t="s">
        <v>16</v>
      </c>
      <c r="D62" s="58" t="s">
        <v>322</v>
      </c>
      <c r="E62" s="42" t="s">
        <v>2511</v>
      </c>
      <c r="F62" s="58" t="s">
        <v>323</v>
      </c>
      <c r="G62" s="58" t="s">
        <v>3580</v>
      </c>
      <c r="H62" s="58" t="s">
        <v>2162</v>
      </c>
      <c r="I62" s="204" t="s">
        <v>2124</v>
      </c>
      <c r="J62" s="58">
        <v>6.03586</v>
      </c>
      <c r="K62" s="165">
        <f>(CEILING(J62*0.1,1))*1</f>
        <v>1</v>
      </c>
      <c r="L62" s="58">
        <v>191.2</v>
      </c>
      <c r="M62" s="58">
        <v>3.2</v>
      </c>
    </row>
    <row r="63" s="58" customFormat="1" ht="41.4" spans="1:13">
      <c r="A63" s="58" t="s">
        <v>3560</v>
      </c>
      <c r="B63" s="200">
        <v>62</v>
      </c>
      <c r="C63" s="204" t="s">
        <v>16</v>
      </c>
      <c r="D63" s="204" t="s">
        <v>53</v>
      </c>
      <c r="E63" s="42" t="s">
        <v>2511</v>
      </c>
      <c r="F63" s="58" t="s">
        <v>55</v>
      </c>
      <c r="G63" s="58" t="s">
        <v>2619</v>
      </c>
      <c r="H63" s="204" t="s">
        <v>2158</v>
      </c>
      <c r="I63" s="42" t="s">
        <v>22</v>
      </c>
      <c r="J63" s="237">
        <v>2</v>
      </c>
      <c r="K63" s="217">
        <f t="shared" ref="K63:K65" si="7">J63</f>
        <v>2</v>
      </c>
      <c r="L63" s="58">
        <v>3</v>
      </c>
      <c r="M63" s="58">
        <v>3.2</v>
      </c>
    </row>
    <row r="64" s="58" customFormat="1" ht="41.4" spans="1:13">
      <c r="A64" s="58" t="s">
        <v>3560</v>
      </c>
      <c r="B64" s="200">
        <v>63</v>
      </c>
      <c r="C64" s="204" t="s">
        <v>16</v>
      </c>
      <c r="D64" s="58" t="s">
        <v>322</v>
      </c>
      <c r="E64" s="42" t="s">
        <v>2511</v>
      </c>
      <c r="F64" s="58" t="s">
        <v>323</v>
      </c>
      <c r="G64" s="58" t="s">
        <v>2770</v>
      </c>
      <c r="H64" s="58" t="s">
        <v>2162</v>
      </c>
      <c r="I64" s="204" t="s">
        <v>2124</v>
      </c>
      <c r="J64" s="58">
        <v>2.80397</v>
      </c>
      <c r="K64" s="217">
        <f t="shared" si="7"/>
        <v>2.80397</v>
      </c>
      <c r="L64" s="58">
        <v>31</v>
      </c>
      <c r="M64" s="58">
        <v>3.2</v>
      </c>
    </row>
    <row r="65" s="58" customFormat="1" ht="41.4" spans="1:13">
      <c r="A65" s="58" t="s">
        <v>3560</v>
      </c>
      <c r="B65" s="200">
        <v>64</v>
      </c>
      <c r="C65" s="204" t="s">
        <v>16</v>
      </c>
      <c r="D65" s="204" t="s">
        <v>53</v>
      </c>
      <c r="E65" s="42" t="s">
        <v>2511</v>
      </c>
      <c r="F65" s="58" t="s">
        <v>289</v>
      </c>
      <c r="G65" s="58" t="s">
        <v>3585</v>
      </c>
      <c r="H65" s="204" t="s">
        <v>3569</v>
      </c>
      <c r="I65" s="42" t="s">
        <v>22</v>
      </c>
      <c r="J65" s="237">
        <v>1</v>
      </c>
      <c r="K65" s="217">
        <f t="shared" si="7"/>
        <v>1</v>
      </c>
      <c r="L65" s="58">
        <v>3</v>
      </c>
      <c r="M65" s="58">
        <v>3.2</v>
      </c>
    </row>
    <row r="66" s="58" customFormat="1" ht="41.4" spans="1:13">
      <c r="A66" s="58" t="s">
        <v>3560</v>
      </c>
      <c r="B66" s="200">
        <v>65</v>
      </c>
      <c r="C66" s="204" t="s">
        <v>16</v>
      </c>
      <c r="D66" s="204" t="s">
        <v>89</v>
      </c>
      <c r="E66" s="42" t="s">
        <v>2511</v>
      </c>
      <c r="F66" s="58" t="s">
        <v>114</v>
      </c>
      <c r="G66" s="58" t="s">
        <v>2771</v>
      </c>
      <c r="H66" s="204" t="s">
        <v>2166</v>
      </c>
      <c r="I66" s="42" t="s">
        <v>22</v>
      </c>
      <c r="J66" s="237">
        <v>1</v>
      </c>
      <c r="K66" s="217">
        <v>0</v>
      </c>
      <c r="L66" s="58">
        <v>11</v>
      </c>
      <c r="M66" s="58">
        <v>3.2</v>
      </c>
    </row>
    <row r="67" s="58" customFormat="1" ht="41.4" spans="1:13">
      <c r="A67" s="58" t="s">
        <v>3560</v>
      </c>
      <c r="B67" s="200">
        <v>66</v>
      </c>
      <c r="C67" s="204" t="s">
        <v>16</v>
      </c>
      <c r="D67" s="204" t="s">
        <v>53</v>
      </c>
      <c r="E67" s="42" t="s">
        <v>2511</v>
      </c>
      <c r="F67" s="58" t="s">
        <v>55</v>
      </c>
      <c r="G67" s="58" t="s">
        <v>2619</v>
      </c>
      <c r="H67" s="204" t="s">
        <v>2158</v>
      </c>
      <c r="I67" s="42" t="s">
        <v>22</v>
      </c>
      <c r="J67" s="237">
        <v>3</v>
      </c>
      <c r="K67" s="217">
        <f t="shared" ref="K67:K72" si="8">J67</f>
        <v>3</v>
      </c>
      <c r="L67" s="58">
        <v>5</v>
      </c>
      <c r="M67" s="58">
        <v>3.2</v>
      </c>
    </row>
    <row r="68" s="58" customFormat="1" ht="69" spans="1:13">
      <c r="A68" s="58" t="s">
        <v>3560</v>
      </c>
      <c r="B68" s="200">
        <v>67</v>
      </c>
      <c r="C68" s="204" t="s">
        <v>16</v>
      </c>
      <c r="D68" s="58" t="s">
        <v>171</v>
      </c>
      <c r="E68" s="42" t="s">
        <v>2511</v>
      </c>
      <c r="F68" s="58" t="s">
        <v>172</v>
      </c>
      <c r="G68" s="58" t="s">
        <v>2597</v>
      </c>
      <c r="H68" s="58" t="s">
        <v>1809</v>
      </c>
      <c r="I68" s="42" t="s">
        <v>22</v>
      </c>
      <c r="J68" s="237">
        <v>3</v>
      </c>
      <c r="K68" s="217">
        <v>0</v>
      </c>
      <c r="L68" s="58">
        <v>1</v>
      </c>
      <c r="M68" s="58">
        <v>3.2</v>
      </c>
    </row>
    <row r="69" s="58" customFormat="1" ht="41.4" spans="1:13">
      <c r="A69" s="58" t="s">
        <v>3560</v>
      </c>
      <c r="B69" s="200">
        <v>68</v>
      </c>
      <c r="C69" s="204" t="s">
        <v>16</v>
      </c>
      <c r="D69" s="58" t="s">
        <v>322</v>
      </c>
      <c r="E69" s="42" t="s">
        <v>2511</v>
      </c>
      <c r="F69" s="58" t="s">
        <v>323</v>
      </c>
      <c r="G69" s="58" t="s">
        <v>2770</v>
      </c>
      <c r="H69" s="58" t="s">
        <v>2162</v>
      </c>
      <c r="I69" s="204" t="s">
        <v>2124</v>
      </c>
      <c r="J69" s="58">
        <v>9.25637</v>
      </c>
      <c r="K69" s="217">
        <f t="shared" si="8"/>
        <v>9.25637</v>
      </c>
      <c r="L69" s="58">
        <v>103</v>
      </c>
      <c r="M69" s="58">
        <v>3.2</v>
      </c>
    </row>
    <row r="70" s="58" customFormat="1" ht="55.2" spans="1:13">
      <c r="A70" s="58" t="s">
        <v>3560</v>
      </c>
      <c r="B70" s="200">
        <v>69</v>
      </c>
      <c r="C70" s="204" t="s">
        <v>16</v>
      </c>
      <c r="D70" s="204" t="s">
        <v>53</v>
      </c>
      <c r="E70" s="42" t="s">
        <v>2511</v>
      </c>
      <c r="F70" s="58" t="s">
        <v>55</v>
      </c>
      <c r="G70" s="58" t="s">
        <v>2747</v>
      </c>
      <c r="H70" s="204" t="s">
        <v>2158</v>
      </c>
      <c r="I70" s="42" t="s">
        <v>22</v>
      </c>
      <c r="J70" s="237">
        <v>4</v>
      </c>
      <c r="K70" s="217">
        <f t="shared" si="8"/>
        <v>4</v>
      </c>
      <c r="L70" s="58">
        <v>8</v>
      </c>
      <c r="M70" s="58">
        <v>3.2</v>
      </c>
    </row>
    <row r="71" s="58" customFormat="1" ht="41.4" spans="1:13">
      <c r="A71" s="58" t="s">
        <v>3560</v>
      </c>
      <c r="B71" s="200">
        <v>70</v>
      </c>
      <c r="C71" s="204" t="s">
        <v>16</v>
      </c>
      <c r="D71" s="58" t="s">
        <v>322</v>
      </c>
      <c r="E71" s="42" t="s">
        <v>2511</v>
      </c>
      <c r="F71" s="58" t="s">
        <v>323</v>
      </c>
      <c r="G71" s="58" t="s">
        <v>2729</v>
      </c>
      <c r="H71" s="58" t="s">
        <v>2162</v>
      </c>
      <c r="I71" s="204" t="s">
        <v>2124</v>
      </c>
      <c r="J71" s="58">
        <v>3.54656</v>
      </c>
      <c r="K71" s="217">
        <f t="shared" si="8"/>
        <v>3.54656</v>
      </c>
      <c r="L71" s="58">
        <v>57.1</v>
      </c>
      <c r="M71" s="58">
        <v>3.2</v>
      </c>
    </row>
    <row r="72" s="58" customFormat="1" ht="41.4" spans="1:13">
      <c r="A72" s="58" t="s">
        <v>3560</v>
      </c>
      <c r="B72" s="200">
        <v>71</v>
      </c>
      <c r="C72" s="204" t="s">
        <v>16</v>
      </c>
      <c r="D72" s="58" t="s">
        <v>322</v>
      </c>
      <c r="E72" s="42" t="s">
        <v>2511</v>
      </c>
      <c r="F72" s="58" t="s">
        <v>323</v>
      </c>
      <c r="G72" s="58" t="s">
        <v>2729</v>
      </c>
      <c r="H72" s="58" t="s">
        <v>2162</v>
      </c>
      <c r="I72" s="204" t="s">
        <v>2124</v>
      </c>
      <c r="J72" s="58">
        <v>7.95903</v>
      </c>
      <c r="K72" s="217">
        <f t="shared" si="8"/>
        <v>7.95903</v>
      </c>
      <c r="L72" s="58">
        <v>128</v>
      </c>
      <c r="M72" s="58">
        <v>3.2</v>
      </c>
    </row>
    <row r="73" s="58" customFormat="1" ht="41.4" spans="1:13">
      <c r="A73" s="58" t="s">
        <v>3560</v>
      </c>
      <c r="B73" s="200">
        <v>72</v>
      </c>
      <c r="C73" s="204" t="s">
        <v>16</v>
      </c>
      <c r="D73" s="204" t="s">
        <v>89</v>
      </c>
      <c r="E73" s="42" t="s">
        <v>2511</v>
      </c>
      <c r="F73" s="58" t="s">
        <v>114</v>
      </c>
      <c r="G73" s="58" t="s">
        <v>3586</v>
      </c>
      <c r="H73" s="204" t="s">
        <v>2166</v>
      </c>
      <c r="I73" s="42" t="s">
        <v>22</v>
      </c>
      <c r="J73" s="237">
        <v>4</v>
      </c>
      <c r="K73" s="217">
        <v>0</v>
      </c>
      <c r="L73" s="58">
        <v>70</v>
      </c>
      <c r="M73" s="58">
        <v>3.2</v>
      </c>
    </row>
    <row r="74" s="58" customFormat="1" ht="55.2" spans="1:13">
      <c r="A74" s="58" t="s">
        <v>3560</v>
      </c>
      <c r="B74" s="200">
        <v>73</v>
      </c>
      <c r="C74" s="204" t="s">
        <v>16</v>
      </c>
      <c r="D74" s="204" t="s">
        <v>53</v>
      </c>
      <c r="E74" s="42" t="s">
        <v>2511</v>
      </c>
      <c r="F74" s="58" t="s">
        <v>55</v>
      </c>
      <c r="G74" s="58" t="s">
        <v>2747</v>
      </c>
      <c r="H74" s="204" t="s">
        <v>2158</v>
      </c>
      <c r="I74" s="42" t="s">
        <v>22</v>
      </c>
      <c r="J74" s="237">
        <v>6</v>
      </c>
      <c r="K74" s="217">
        <f t="shared" ref="K74:K81" si="9">J74</f>
        <v>6</v>
      </c>
      <c r="L74" s="58">
        <v>12</v>
      </c>
      <c r="M74" s="58">
        <v>3.2</v>
      </c>
    </row>
    <row r="75" s="58" customFormat="1" ht="69" spans="1:13">
      <c r="A75" s="58" t="s">
        <v>3560</v>
      </c>
      <c r="B75" s="200">
        <v>74</v>
      </c>
      <c r="C75" s="204" t="s">
        <v>16</v>
      </c>
      <c r="D75" s="58" t="s">
        <v>171</v>
      </c>
      <c r="E75" s="42" t="s">
        <v>2511</v>
      </c>
      <c r="F75" s="58" t="s">
        <v>172</v>
      </c>
      <c r="G75" s="58" t="s">
        <v>3587</v>
      </c>
      <c r="H75" s="58" t="s">
        <v>1809</v>
      </c>
      <c r="I75" s="42" t="s">
        <v>22</v>
      </c>
      <c r="J75" s="237">
        <v>4</v>
      </c>
      <c r="K75" s="217">
        <v>0</v>
      </c>
      <c r="L75" s="58">
        <v>0.44</v>
      </c>
      <c r="M75" s="58">
        <v>3.2</v>
      </c>
    </row>
    <row r="76" s="58" customFormat="1" ht="41.4" spans="1:13">
      <c r="A76" s="58" t="s">
        <v>3560</v>
      </c>
      <c r="B76" s="200">
        <v>75</v>
      </c>
      <c r="C76" s="204" t="s">
        <v>16</v>
      </c>
      <c r="D76" s="58" t="s">
        <v>322</v>
      </c>
      <c r="E76" s="42" t="s">
        <v>2511</v>
      </c>
      <c r="F76" s="58" t="s">
        <v>323</v>
      </c>
      <c r="G76" s="58" t="s">
        <v>2729</v>
      </c>
      <c r="H76" s="58" t="s">
        <v>2162</v>
      </c>
      <c r="I76" s="204" t="s">
        <v>2124</v>
      </c>
      <c r="J76" s="58">
        <v>3.54916</v>
      </c>
      <c r="K76" s="217">
        <f t="shared" si="9"/>
        <v>3.54916</v>
      </c>
      <c r="L76" s="58">
        <v>57.1</v>
      </c>
      <c r="M76" s="58">
        <v>3.2</v>
      </c>
    </row>
    <row r="77" s="58" customFormat="1" ht="41.4" spans="1:13">
      <c r="A77" s="58" t="s">
        <v>3560</v>
      </c>
      <c r="B77" s="200">
        <v>76</v>
      </c>
      <c r="C77" s="204" t="s">
        <v>16</v>
      </c>
      <c r="D77" s="58" t="s">
        <v>322</v>
      </c>
      <c r="E77" s="42" t="s">
        <v>2511</v>
      </c>
      <c r="F77" s="58" t="s">
        <v>323</v>
      </c>
      <c r="G77" s="58" t="s">
        <v>2729</v>
      </c>
      <c r="H77" s="58" t="s">
        <v>2162</v>
      </c>
      <c r="I77" s="204" t="s">
        <v>2124</v>
      </c>
      <c r="J77" s="58">
        <v>12.67</v>
      </c>
      <c r="K77" s="217">
        <f t="shared" si="9"/>
        <v>12.67</v>
      </c>
      <c r="L77" s="58">
        <v>204</v>
      </c>
      <c r="M77" s="58">
        <v>3.2</v>
      </c>
    </row>
    <row r="78" s="58" customFormat="1" ht="69" spans="1:13">
      <c r="A78" s="58" t="s">
        <v>3560</v>
      </c>
      <c r="B78" s="200">
        <v>77</v>
      </c>
      <c r="C78" s="204" t="s">
        <v>16</v>
      </c>
      <c r="D78" s="58" t="s">
        <v>353</v>
      </c>
      <c r="E78" s="42" t="s">
        <v>2511</v>
      </c>
      <c r="F78" s="58" t="s">
        <v>2125</v>
      </c>
      <c r="G78" s="58" t="s">
        <v>3588</v>
      </c>
      <c r="H78" s="204" t="s">
        <v>482</v>
      </c>
      <c r="I78" s="42" t="s">
        <v>22</v>
      </c>
      <c r="J78" s="237">
        <v>1</v>
      </c>
      <c r="K78" s="217">
        <f t="shared" si="9"/>
        <v>1</v>
      </c>
      <c r="L78" s="58">
        <v>117</v>
      </c>
      <c r="M78" s="58">
        <v>3.2</v>
      </c>
    </row>
    <row r="79" s="58" customFormat="1" ht="55.2" spans="1:13">
      <c r="A79" s="58" t="s">
        <v>3560</v>
      </c>
      <c r="B79" s="200">
        <v>78</v>
      </c>
      <c r="C79" s="204" t="s">
        <v>16</v>
      </c>
      <c r="D79" s="204" t="s">
        <v>53</v>
      </c>
      <c r="E79" s="42" t="s">
        <v>2511</v>
      </c>
      <c r="F79" s="58" t="s">
        <v>55</v>
      </c>
      <c r="G79" s="58" t="s">
        <v>2747</v>
      </c>
      <c r="H79" s="204" t="s">
        <v>2158</v>
      </c>
      <c r="I79" s="42" t="s">
        <v>22</v>
      </c>
      <c r="J79" s="237">
        <v>4</v>
      </c>
      <c r="K79" s="217">
        <f t="shared" si="9"/>
        <v>4</v>
      </c>
      <c r="L79" s="58">
        <v>8</v>
      </c>
      <c r="M79" s="58">
        <v>3.2</v>
      </c>
    </row>
    <row r="80" s="58" customFormat="1" ht="41.4" spans="1:13">
      <c r="A80" s="58" t="s">
        <v>3560</v>
      </c>
      <c r="B80" s="200">
        <v>79</v>
      </c>
      <c r="C80" s="204" t="s">
        <v>16</v>
      </c>
      <c r="D80" s="58" t="s">
        <v>322</v>
      </c>
      <c r="E80" s="42" t="s">
        <v>2511</v>
      </c>
      <c r="F80" s="58" t="s">
        <v>323</v>
      </c>
      <c r="G80" s="58" t="s">
        <v>2729</v>
      </c>
      <c r="H80" s="58" t="s">
        <v>2162</v>
      </c>
      <c r="I80" s="204" t="s">
        <v>2124</v>
      </c>
      <c r="J80" s="58">
        <v>1.38835</v>
      </c>
      <c r="K80" s="217">
        <f t="shared" si="9"/>
        <v>1.38835</v>
      </c>
      <c r="L80" s="58">
        <v>22.3</v>
      </c>
      <c r="M80" s="58">
        <v>3.2</v>
      </c>
    </row>
    <row r="81" s="58" customFormat="1" ht="41.4" spans="1:13">
      <c r="A81" s="58" t="s">
        <v>3560</v>
      </c>
      <c r="B81" s="200">
        <v>80</v>
      </c>
      <c r="C81" s="204" t="s">
        <v>16</v>
      </c>
      <c r="D81" s="58" t="s">
        <v>322</v>
      </c>
      <c r="E81" s="42" t="s">
        <v>2511</v>
      </c>
      <c r="F81" s="58" t="s">
        <v>323</v>
      </c>
      <c r="G81" s="58" t="s">
        <v>2729</v>
      </c>
      <c r="H81" s="58" t="s">
        <v>2162</v>
      </c>
      <c r="I81" s="204" t="s">
        <v>2124</v>
      </c>
      <c r="J81" s="58">
        <v>9.61198</v>
      </c>
      <c r="K81" s="217">
        <f t="shared" si="9"/>
        <v>9.61198</v>
      </c>
      <c r="L81" s="58">
        <v>155</v>
      </c>
      <c r="M81" s="58">
        <v>3.2</v>
      </c>
    </row>
    <row r="82" s="58" customFormat="1" ht="41.4" spans="1:13">
      <c r="A82" s="58" t="s">
        <v>3560</v>
      </c>
      <c r="B82" s="200">
        <v>81</v>
      </c>
      <c r="C82" s="204" t="s">
        <v>16</v>
      </c>
      <c r="D82" s="204" t="s">
        <v>89</v>
      </c>
      <c r="E82" s="42" t="s">
        <v>2511</v>
      </c>
      <c r="F82" s="58" t="s">
        <v>90</v>
      </c>
      <c r="G82" s="58" t="s">
        <v>2652</v>
      </c>
      <c r="H82" s="58" t="s">
        <v>2118</v>
      </c>
      <c r="I82" s="42" t="s">
        <v>22</v>
      </c>
      <c r="J82" s="237">
        <v>1</v>
      </c>
      <c r="K82" s="217">
        <v>0</v>
      </c>
      <c r="L82" s="58">
        <v>4</v>
      </c>
      <c r="M82" s="58">
        <v>3.2</v>
      </c>
    </row>
    <row r="83" s="58" customFormat="1" ht="41.4" spans="1:13">
      <c r="A83" s="58" t="s">
        <v>3560</v>
      </c>
      <c r="B83" s="200">
        <v>82</v>
      </c>
      <c r="C83" s="204" t="s">
        <v>16</v>
      </c>
      <c r="D83" s="204" t="s">
        <v>89</v>
      </c>
      <c r="E83" s="42" t="s">
        <v>2511</v>
      </c>
      <c r="F83" s="58" t="s">
        <v>114</v>
      </c>
      <c r="G83" s="58" t="s">
        <v>2661</v>
      </c>
      <c r="H83" s="58" t="s">
        <v>2118</v>
      </c>
      <c r="I83" s="42" t="s">
        <v>22</v>
      </c>
      <c r="J83" s="237">
        <v>5</v>
      </c>
      <c r="K83" s="217">
        <v>0</v>
      </c>
      <c r="L83" s="58">
        <v>56</v>
      </c>
      <c r="M83" s="58">
        <v>3.2</v>
      </c>
    </row>
    <row r="84" s="58" customFormat="1" ht="41.4" spans="1:13">
      <c r="A84" s="58" t="s">
        <v>3560</v>
      </c>
      <c r="B84" s="200">
        <v>83</v>
      </c>
      <c r="C84" s="204" t="s">
        <v>16</v>
      </c>
      <c r="D84" s="204" t="s">
        <v>89</v>
      </c>
      <c r="E84" s="42" t="s">
        <v>2511</v>
      </c>
      <c r="F84" s="58" t="s">
        <v>114</v>
      </c>
      <c r="G84" s="58" t="s">
        <v>2653</v>
      </c>
      <c r="H84" s="58" t="s">
        <v>2118</v>
      </c>
      <c r="I84" s="42" t="s">
        <v>22</v>
      </c>
      <c r="J84" s="237">
        <v>1</v>
      </c>
      <c r="K84" s="217">
        <v>0</v>
      </c>
      <c r="L84" s="58">
        <v>4</v>
      </c>
      <c r="M84" s="58">
        <v>3.2</v>
      </c>
    </row>
    <row r="85" s="58" customFormat="1" ht="41.4" spans="1:13">
      <c r="A85" s="58" t="s">
        <v>3560</v>
      </c>
      <c r="B85" s="200">
        <v>84</v>
      </c>
      <c r="C85" s="204" t="s">
        <v>16</v>
      </c>
      <c r="D85" s="204" t="s">
        <v>53</v>
      </c>
      <c r="E85" s="42" t="s">
        <v>2511</v>
      </c>
      <c r="F85" s="58" t="s">
        <v>304</v>
      </c>
      <c r="G85" s="58" t="s">
        <v>2654</v>
      </c>
      <c r="H85" s="204" t="s">
        <v>2121</v>
      </c>
      <c r="I85" s="42" t="s">
        <v>22</v>
      </c>
      <c r="J85" s="237">
        <v>1</v>
      </c>
      <c r="K85" s="217">
        <f t="shared" ref="K85:K90" si="10">J85</f>
        <v>1</v>
      </c>
      <c r="L85" s="58">
        <v>1</v>
      </c>
      <c r="M85" s="58">
        <v>3.2</v>
      </c>
    </row>
    <row r="86" s="58" customFormat="1" ht="69" spans="1:13">
      <c r="A86" s="58" t="s">
        <v>3560</v>
      </c>
      <c r="B86" s="200">
        <v>85</v>
      </c>
      <c r="C86" s="204" t="s">
        <v>16</v>
      </c>
      <c r="D86" s="58" t="s">
        <v>171</v>
      </c>
      <c r="E86" s="42" t="s">
        <v>2511</v>
      </c>
      <c r="F86" s="58" t="s">
        <v>172</v>
      </c>
      <c r="G86" s="58" t="s">
        <v>2662</v>
      </c>
      <c r="H86" s="58" t="s">
        <v>1705</v>
      </c>
      <c r="I86" s="42" t="s">
        <v>22</v>
      </c>
      <c r="J86" s="237">
        <v>2</v>
      </c>
      <c r="K86" s="217">
        <v>0</v>
      </c>
      <c r="L86" s="58">
        <v>0.14</v>
      </c>
      <c r="M86" s="58">
        <v>3.2</v>
      </c>
    </row>
    <row r="87" s="58" customFormat="1" ht="69" spans="1:13">
      <c r="A87" s="58" t="s">
        <v>3560</v>
      </c>
      <c r="B87" s="200">
        <v>86</v>
      </c>
      <c r="C87" s="204" t="s">
        <v>16</v>
      </c>
      <c r="D87" s="58" t="s">
        <v>171</v>
      </c>
      <c r="E87" s="42" t="s">
        <v>2511</v>
      </c>
      <c r="F87" s="58" t="s">
        <v>172</v>
      </c>
      <c r="G87" s="58" t="s">
        <v>2650</v>
      </c>
      <c r="H87" s="58" t="s">
        <v>1705</v>
      </c>
      <c r="I87" s="42" t="s">
        <v>22</v>
      </c>
      <c r="J87" s="237">
        <v>4</v>
      </c>
      <c r="K87" s="217">
        <v>0</v>
      </c>
      <c r="L87" s="58">
        <v>1</v>
      </c>
      <c r="M87" s="58">
        <v>3.2</v>
      </c>
    </row>
    <row r="88" s="58" customFormat="1" ht="41.4" spans="1:13">
      <c r="A88" s="58" t="s">
        <v>3560</v>
      </c>
      <c r="B88" s="200">
        <v>87</v>
      </c>
      <c r="C88" s="204" t="s">
        <v>16</v>
      </c>
      <c r="D88" s="58" t="s">
        <v>322</v>
      </c>
      <c r="E88" s="42" t="s">
        <v>2511</v>
      </c>
      <c r="F88" s="58" t="s">
        <v>323</v>
      </c>
      <c r="G88" s="58" t="s">
        <v>2663</v>
      </c>
      <c r="H88" s="58" t="s">
        <v>2123</v>
      </c>
      <c r="I88" s="204" t="s">
        <v>2124</v>
      </c>
      <c r="J88" s="58">
        <v>1.11474</v>
      </c>
      <c r="K88" s="217">
        <f t="shared" si="10"/>
        <v>1.11474</v>
      </c>
      <c r="L88" s="58">
        <v>8</v>
      </c>
      <c r="M88" s="58">
        <v>3.2</v>
      </c>
    </row>
    <row r="89" s="58" customFormat="1" ht="69" spans="1:13">
      <c r="A89" s="58" t="s">
        <v>3560</v>
      </c>
      <c r="B89" s="200">
        <v>88</v>
      </c>
      <c r="C89" s="204" t="s">
        <v>16</v>
      </c>
      <c r="D89" s="58" t="s">
        <v>353</v>
      </c>
      <c r="E89" s="42" t="s">
        <v>2511</v>
      </c>
      <c r="F89" s="58" t="s">
        <v>2125</v>
      </c>
      <c r="G89" s="58" t="s">
        <v>2656</v>
      </c>
      <c r="H89" s="58" t="s">
        <v>3589</v>
      </c>
      <c r="I89" s="42" t="s">
        <v>22</v>
      </c>
      <c r="J89" s="237">
        <v>1</v>
      </c>
      <c r="K89" s="217">
        <f t="shared" si="10"/>
        <v>1</v>
      </c>
      <c r="L89" s="58">
        <v>11</v>
      </c>
      <c r="M89" s="58">
        <v>3.2</v>
      </c>
    </row>
    <row r="90" s="58" customFormat="1" ht="69" spans="1:13">
      <c r="A90" s="58" t="s">
        <v>3560</v>
      </c>
      <c r="B90" s="200">
        <v>89</v>
      </c>
      <c r="C90" s="204" t="s">
        <v>16</v>
      </c>
      <c r="D90" s="58" t="s">
        <v>353</v>
      </c>
      <c r="E90" s="42" t="s">
        <v>2511</v>
      </c>
      <c r="F90" s="58" t="s">
        <v>2125</v>
      </c>
      <c r="G90" s="58" t="s">
        <v>2657</v>
      </c>
      <c r="H90" s="58" t="s">
        <v>3589</v>
      </c>
      <c r="I90" s="42" t="s">
        <v>22</v>
      </c>
      <c r="J90" s="237">
        <v>1</v>
      </c>
      <c r="K90" s="217">
        <f t="shared" si="10"/>
        <v>1</v>
      </c>
      <c r="L90" s="58">
        <v>33</v>
      </c>
      <c r="M90" s="58">
        <v>3.2</v>
      </c>
    </row>
    <row r="91" s="58" customFormat="1" ht="41.4" spans="1:13">
      <c r="A91" s="58" t="s">
        <v>3560</v>
      </c>
      <c r="B91" s="200">
        <v>90</v>
      </c>
      <c r="C91" s="204" t="s">
        <v>16</v>
      </c>
      <c r="D91" s="204" t="s">
        <v>89</v>
      </c>
      <c r="E91" s="42" t="s">
        <v>2511</v>
      </c>
      <c r="F91" s="58" t="s">
        <v>90</v>
      </c>
      <c r="G91" s="58" t="s">
        <v>2652</v>
      </c>
      <c r="H91" s="58" t="s">
        <v>2118</v>
      </c>
      <c r="I91" s="42" t="s">
        <v>22</v>
      </c>
      <c r="J91" s="237">
        <v>1</v>
      </c>
      <c r="K91" s="217">
        <v>0</v>
      </c>
      <c r="L91" s="58">
        <v>4</v>
      </c>
      <c r="M91" s="58">
        <v>3.2</v>
      </c>
    </row>
    <row r="92" s="58" customFormat="1" ht="41.4" spans="1:13">
      <c r="A92" s="58" t="s">
        <v>3560</v>
      </c>
      <c r="B92" s="200">
        <v>91</v>
      </c>
      <c r="C92" s="204" t="s">
        <v>16</v>
      </c>
      <c r="D92" s="204" t="s">
        <v>89</v>
      </c>
      <c r="E92" s="42" t="s">
        <v>2511</v>
      </c>
      <c r="F92" s="58" t="s">
        <v>114</v>
      </c>
      <c r="G92" s="58" t="s">
        <v>2661</v>
      </c>
      <c r="H92" s="58" t="s">
        <v>2118</v>
      </c>
      <c r="I92" s="42" t="s">
        <v>22</v>
      </c>
      <c r="J92" s="237">
        <v>5</v>
      </c>
      <c r="K92" s="217">
        <v>0</v>
      </c>
      <c r="L92" s="58">
        <v>56</v>
      </c>
      <c r="M92" s="58">
        <v>3.2</v>
      </c>
    </row>
    <row r="93" s="58" customFormat="1" ht="41.4" spans="1:13">
      <c r="A93" s="58" t="s">
        <v>3560</v>
      </c>
      <c r="B93" s="200">
        <v>92</v>
      </c>
      <c r="C93" s="204" t="s">
        <v>16</v>
      </c>
      <c r="D93" s="204" t="s">
        <v>89</v>
      </c>
      <c r="E93" s="42" t="s">
        <v>2511</v>
      </c>
      <c r="F93" s="58" t="s">
        <v>114</v>
      </c>
      <c r="G93" s="58" t="s">
        <v>2653</v>
      </c>
      <c r="H93" s="58" t="s">
        <v>2118</v>
      </c>
      <c r="I93" s="42" t="s">
        <v>22</v>
      </c>
      <c r="J93" s="237">
        <v>1</v>
      </c>
      <c r="K93" s="217">
        <v>0</v>
      </c>
      <c r="L93" s="58">
        <v>4</v>
      </c>
      <c r="M93" s="58">
        <v>3.2</v>
      </c>
    </row>
    <row r="94" s="58" customFormat="1" ht="41.4" spans="1:13">
      <c r="A94" s="58" t="s">
        <v>3560</v>
      </c>
      <c r="B94" s="200">
        <v>93</v>
      </c>
      <c r="C94" s="204" t="s">
        <v>16</v>
      </c>
      <c r="D94" s="204" t="s">
        <v>53</v>
      </c>
      <c r="E94" s="42" t="s">
        <v>2511</v>
      </c>
      <c r="F94" s="58" t="s">
        <v>304</v>
      </c>
      <c r="G94" s="58" t="s">
        <v>2654</v>
      </c>
      <c r="H94" s="204" t="s">
        <v>2121</v>
      </c>
      <c r="I94" s="42" t="s">
        <v>22</v>
      </c>
      <c r="J94" s="237">
        <v>1</v>
      </c>
      <c r="K94" s="217">
        <f t="shared" ref="K94:K99" si="11">J94</f>
        <v>1</v>
      </c>
      <c r="L94" s="58">
        <v>1</v>
      </c>
      <c r="M94" s="58">
        <v>3.2</v>
      </c>
    </row>
    <row r="95" s="58" customFormat="1" ht="69" spans="1:13">
      <c r="A95" s="58" t="s">
        <v>3560</v>
      </c>
      <c r="B95" s="200">
        <v>94</v>
      </c>
      <c r="C95" s="204" t="s">
        <v>16</v>
      </c>
      <c r="D95" s="58" t="s">
        <v>171</v>
      </c>
      <c r="E95" s="42" t="s">
        <v>2511</v>
      </c>
      <c r="F95" s="58" t="s">
        <v>172</v>
      </c>
      <c r="G95" s="58" t="s">
        <v>2662</v>
      </c>
      <c r="H95" s="58" t="s">
        <v>1705</v>
      </c>
      <c r="I95" s="42" t="s">
        <v>22</v>
      </c>
      <c r="J95" s="237">
        <v>2</v>
      </c>
      <c r="K95" s="217">
        <v>0</v>
      </c>
      <c r="L95" s="58">
        <v>0.14</v>
      </c>
      <c r="M95" s="58">
        <v>3.2</v>
      </c>
    </row>
    <row r="96" s="58" customFormat="1" ht="69" spans="1:13">
      <c r="A96" s="58" t="s">
        <v>3560</v>
      </c>
      <c r="B96" s="200">
        <v>95</v>
      </c>
      <c r="C96" s="204" t="s">
        <v>16</v>
      </c>
      <c r="D96" s="58" t="s">
        <v>171</v>
      </c>
      <c r="E96" s="42" t="s">
        <v>2511</v>
      </c>
      <c r="F96" s="58" t="s">
        <v>172</v>
      </c>
      <c r="G96" s="58" t="s">
        <v>2650</v>
      </c>
      <c r="H96" s="58" t="s">
        <v>1705</v>
      </c>
      <c r="I96" s="42" t="s">
        <v>22</v>
      </c>
      <c r="J96" s="237">
        <v>4</v>
      </c>
      <c r="K96" s="217">
        <v>0</v>
      </c>
      <c r="L96" s="58">
        <v>1</v>
      </c>
      <c r="M96" s="58">
        <v>3.2</v>
      </c>
    </row>
    <row r="97" s="58" customFormat="1" ht="41.4" spans="1:13">
      <c r="A97" s="58" t="s">
        <v>3560</v>
      </c>
      <c r="B97" s="200">
        <v>96</v>
      </c>
      <c r="C97" s="204" t="s">
        <v>16</v>
      </c>
      <c r="D97" s="58" t="s">
        <v>322</v>
      </c>
      <c r="E97" s="42" t="s">
        <v>2511</v>
      </c>
      <c r="F97" s="58" t="s">
        <v>323</v>
      </c>
      <c r="G97" s="58" t="s">
        <v>2663</v>
      </c>
      <c r="H97" s="58" t="s">
        <v>2123</v>
      </c>
      <c r="I97" s="204" t="s">
        <v>2124</v>
      </c>
      <c r="J97" s="58">
        <v>1.11518</v>
      </c>
      <c r="K97" s="217">
        <f t="shared" si="11"/>
        <v>1.11518</v>
      </c>
      <c r="L97" s="58">
        <v>8</v>
      </c>
      <c r="M97" s="58">
        <v>3.2</v>
      </c>
    </row>
    <row r="98" s="58" customFormat="1" ht="69" spans="1:13">
      <c r="A98" s="58" t="s">
        <v>3560</v>
      </c>
      <c r="B98" s="200">
        <v>97</v>
      </c>
      <c r="C98" s="204" t="s">
        <v>16</v>
      </c>
      <c r="D98" s="58" t="s">
        <v>353</v>
      </c>
      <c r="E98" s="42" t="s">
        <v>2511</v>
      </c>
      <c r="F98" s="58" t="s">
        <v>2125</v>
      </c>
      <c r="G98" s="58" t="s">
        <v>2656</v>
      </c>
      <c r="H98" s="58" t="s">
        <v>3589</v>
      </c>
      <c r="I98" s="42" t="s">
        <v>22</v>
      </c>
      <c r="J98" s="237">
        <v>1</v>
      </c>
      <c r="K98" s="217">
        <f t="shared" si="11"/>
        <v>1</v>
      </c>
      <c r="L98" s="58">
        <v>11</v>
      </c>
      <c r="M98" s="58">
        <v>3.2</v>
      </c>
    </row>
    <row r="99" s="58" customFormat="1" ht="69" spans="1:13">
      <c r="A99" s="58" t="s">
        <v>3560</v>
      </c>
      <c r="B99" s="200">
        <v>98</v>
      </c>
      <c r="C99" s="204" t="s">
        <v>16</v>
      </c>
      <c r="D99" s="58" t="s">
        <v>353</v>
      </c>
      <c r="E99" s="42" t="s">
        <v>2511</v>
      </c>
      <c r="F99" s="58" t="s">
        <v>2125</v>
      </c>
      <c r="G99" s="58" t="s">
        <v>2657</v>
      </c>
      <c r="H99" s="58" t="s">
        <v>3589</v>
      </c>
      <c r="I99" s="42" t="s">
        <v>22</v>
      </c>
      <c r="J99" s="237">
        <v>1</v>
      </c>
      <c r="K99" s="217">
        <f t="shared" si="11"/>
        <v>1</v>
      </c>
      <c r="L99" s="58">
        <v>33</v>
      </c>
      <c r="M99" s="58">
        <v>3.2</v>
      </c>
    </row>
    <row r="100" s="58" customFormat="1" ht="41.4" spans="1:13">
      <c r="A100" s="58" t="s">
        <v>3560</v>
      </c>
      <c r="B100" s="200">
        <v>99</v>
      </c>
      <c r="C100" s="204" t="s">
        <v>16</v>
      </c>
      <c r="D100" s="204" t="s">
        <v>89</v>
      </c>
      <c r="E100" s="42" t="s">
        <v>2511</v>
      </c>
      <c r="F100" s="58" t="s">
        <v>90</v>
      </c>
      <c r="G100" s="58" t="s">
        <v>2652</v>
      </c>
      <c r="H100" s="58" t="s">
        <v>2118</v>
      </c>
      <c r="I100" s="42" t="s">
        <v>22</v>
      </c>
      <c r="J100" s="237">
        <v>1</v>
      </c>
      <c r="K100" s="217">
        <v>0</v>
      </c>
      <c r="L100" s="58">
        <v>4</v>
      </c>
      <c r="M100" s="58">
        <v>3.2</v>
      </c>
    </row>
    <row r="101" s="58" customFormat="1" ht="41.4" spans="1:13">
      <c r="A101" s="58" t="s">
        <v>3560</v>
      </c>
      <c r="B101" s="200">
        <v>100</v>
      </c>
      <c r="C101" s="204" t="s">
        <v>16</v>
      </c>
      <c r="D101" s="204" t="s">
        <v>89</v>
      </c>
      <c r="E101" s="42" t="s">
        <v>2511</v>
      </c>
      <c r="F101" s="58" t="s">
        <v>114</v>
      </c>
      <c r="G101" s="58" t="s">
        <v>2661</v>
      </c>
      <c r="H101" s="58" t="s">
        <v>2118</v>
      </c>
      <c r="I101" s="42" t="s">
        <v>22</v>
      </c>
      <c r="J101" s="237">
        <v>5</v>
      </c>
      <c r="K101" s="217">
        <v>0</v>
      </c>
      <c r="L101" s="58">
        <v>56</v>
      </c>
      <c r="M101" s="58">
        <v>3.2</v>
      </c>
    </row>
    <row r="102" s="58" customFormat="1" ht="41.4" spans="1:13">
      <c r="A102" s="58" t="s">
        <v>3560</v>
      </c>
      <c r="B102" s="200">
        <v>101</v>
      </c>
      <c r="C102" s="204" t="s">
        <v>16</v>
      </c>
      <c r="D102" s="204" t="s">
        <v>89</v>
      </c>
      <c r="E102" s="42" t="s">
        <v>2511</v>
      </c>
      <c r="F102" s="58" t="s">
        <v>114</v>
      </c>
      <c r="G102" s="58" t="s">
        <v>2653</v>
      </c>
      <c r="H102" s="58" t="s">
        <v>2118</v>
      </c>
      <c r="I102" s="42" t="s">
        <v>22</v>
      </c>
      <c r="J102" s="237">
        <v>1</v>
      </c>
      <c r="K102" s="217">
        <v>0</v>
      </c>
      <c r="L102" s="58">
        <v>4</v>
      </c>
      <c r="M102" s="58">
        <v>3.2</v>
      </c>
    </row>
    <row r="103" s="58" customFormat="1" ht="41.4" spans="1:13">
      <c r="A103" s="58" t="s">
        <v>3560</v>
      </c>
      <c r="B103" s="200">
        <v>102</v>
      </c>
      <c r="C103" s="204" t="s">
        <v>16</v>
      </c>
      <c r="D103" s="204" t="s">
        <v>53</v>
      </c>
      <c r="E103" s="42" t="s">
        <v>2511</v>
      </c>
      <c r="F103" s="58" t="s">
        <v>304</v>
      </c>
      <c r="G103" s="58" t="s">
        <v>2654</v>
      </c>
      <c r="H103" s="204" t="s">
        <v>2121</v>
      </c>
      <c r="I103" s="42" t="s">
        <v>22</v>
      </c>
      <c r="J103" s="237">
        <v>1</v>
      </c>
      <c r="K103" s="217">
        <f t="shared" ref="K103:K108" si="12">J103</f>
        <v>1</v>
      </c>
      <c r="L103" s="58">
        <v>1</v>
      </c>
      <c r="M103" s="58">
        <v>3.2</v>
      </c>
    </row>
    <row r="104" s="58" customFormat="1" ht="69" spans="1:13">
      <c r="A104" s="58" t="s">
        <v>3560</v>
      </c>
      <c r="B104" s="200">
        <v>103</v>
      </c>
      <c r="C104" s="204" t="s">
        <v>16</v>
      </c>
      <c r="D104" s="58" t="s">
        <v>171</v>
      </c>
      <c r="E104" s="42" t="s">
        <v>2511</v>
      </c>
      <c r="F104" s="58" t="s">
        <v>172</v>
      </c>
      <c r="G104" s="58" t="s">
        <v>2662</v>
      </c>
      <c r="H104" s="58" t="s">
        <v>1705</v>
      </c>
      <c r="I104" s="42" t="s">
        <v>22</v>
      </c>
      <c r="J104" s="237">
        <v>2</v>
      </c>
      <c r="K104" s="217">
        <v>0</v>
      </c>
      <c r="L104" s="58">
        <v>0.14</v>
      </c>
      <c r="M104" s="58">
        <v>3.2</v>
      </c>
    </row>
    <row r="105" s="58" customFormat="1" ht="69" spans="1:13">
      <c r="A105" s="58" t="s">
        <v>3560</v>
      </c>
      <c r="B105" s="200">
        <v>104</v>
      </c>
      <c r="C105" s="204" t="s">
        <v>16</v>
      </c>
      <c r="D105" s="58" t="s">
        <v>171</v>
      </c>
      <c r="E105" s="42" t="s">
        <v>2511</v>
      </c>
      <c r="F105" s="58" t="s">
        <v>172</v>
      </c>
      <c r="G105" s="58" t="s">
        <v>2650</v>
      </c>
      <c r="H105" s="58" t="s">
        <v>1705</v>
      </c>
      <c r="I105" s="42" t="s">
        <v>22</v>
      </c>
      <c r="J105" s="237">
        <v>4</v>
      </c>
      <c r="K105" s="217">
        <v>0</v>
      </c>
      <c r="L105" s="58">
        <v>1</v>
      </c>
      <c r="M105" s="58">
        <v>3.2</v>
      </c>
    </row>
    <row r="106" s="58" customFormat="1" ht="41.4" spans="1:13">
      <c r="A106" s="58" t="s">
        <v>3560</v>
      </c>
      <c r="B106" s="200">
        <v>105</v>
      </c>
      <c r="C106" s="204" t="s">
        <v>16</v>
      </c>
      <c r="D106" s="58" t="s">
        <v>322</v>
      </c>
      <c r="E106" s="42" t="s">
        <v>2511</v>
      </c>
      <c r="F106" s="58" t="s">
        <v>323</v>
      </c>
      <c r="G106" s="58" t="s">
        <v>2663</v>
      </c>
      <c r="H106" s="58" t="s">
        <v>2123</v>
      </c>
      <c r="I106" s="204" t="s">
        <v>2124</v>
      </c>
      <c r="J106" s="58">
        <v>1.11499</v>
      </c>
      <c r="K106" s="217">
        <f t="shared" si="12"/>
        <v>1.11499</v>
      </c>
      <c r="L106" s="58">
        <v>8</v>
      </c>
      <c r="M106" s="58">
        <v>3.2</v>
      </c>
    </row>
    <row r="107" s="58" customFormat="1" ht="69" spans="1:13">
      <c r="A107" s="58" t="s">
        <v>3560</v>
      </c>
      <c r="B107" s="200">
        <v>106</v>
      </c>
      <c r="C107" s="204" t="s">
        <v>16</v>
      </c>
      <c r="D107" s="58" t="s">
        <v>353</v>
      </c>
      <c r="E107" s="42" t="s">
        <v>2511</v>
      </c>
      <c r="F107" s="58" t="s">
        <v>2125</v>
      </c>
      <c r="G107" s="58" t="s">
        <v>2656</v>
      </c>
      <c r="H107" s="58" t="s">
        <v>3589</v>
      </c>
      <c r="I107" s="42" t="s">
        <v>22</v>
      </c>
      <c r="J107" s="237">
        <v>1</v>
      </c>
      <c r="K107" s="217">
        <f t="shared" si="12"/>
        <v>1</v>
      </c>
      <c r="L107" s="58">
        <v>11</v>
      </c>
      <c r="M107" s="58">
        <v>3.2</v>
      </c>
    </row>
    <row r="108" s="58" customFormat="1" ht="69" spans="1:13">
      <c r="A108" s="58" t="s">
        <v>3560</v>
      </c>
      <c r="B108" s="200">
        <v>107</v>
      </c>
      <c r="C108" s="204" t="s">
        <v>16</v>
      </c>
      <c r="D108" s="58" t="s">
        <v>353</v>
      </c>
      <c r="E108" s="42" t="s">
        <v>2511</v>
      </c>
      <c r="F108" s="58" t="s">
        <v>2125</v>
      </c>
      <c r="G108" s="58" t="s">
        <v>2657</v>
      </c>
      <c r="H108" s="58" t="s">
        <v>3589</v>
      </c>
      <c r="I108" s="42" t="s">
        <v>22</v>
      </c>
      <c r="J108" s="237">
        <v>1</v>
      </c>
      <c r="K108" s="217">
        <f t="shared" si="12"/>
        <v>1</v>
      </c>
      <c r="L108" s="58">
        <v>33</v>
      </c>
      <c r="M108" s="58">
        <v>3.2</v>
      </c>
    </row>
    <row r="109" s="58" customFormat="1" ht="41.4" spans="1:13">
      <c r="A109" s="58" t="s">
        <v>3560</v>
      </c>
      <c r="B109" s="200">
        <v>108</v>
      </c>
      <c r="C109" s="204" t="s">
        <v>16</v>
      </c>
      <c r="D109" s="204" t="s">
        <v>89</v>
      </c>
      <c r="E109" s="42" t="s">
        <v>2511</v>
      </c>
      <c r="F109" s="58" t="s">
        <v>114</v>
      </c>
      <c r="G109" s="58" t="s">
        <v>3590</v>
      </c>
      <c r="H109" s="58" t="s">
        <v>2118</v>
      </c>
      <c r="I109" s="42" t="s">
        <v>22</v>
      </c>
      <c r="J109" s="237">
        <v>1</v>
      </c>
      <c r="K109" s="217">
        <v>0</v>
      </c>
      <c r="L109" s="58">
        <v>6</v>
      </c>
      <c r="M109" s="58">
        <v>3.2</v>
      </c>
    </row>
    <row r="110" s="58" customFormat="1" ht="41.4" spans="1:13">
      <c r="A110" s="58" t="s">
        <v>3560</v>
      </c>
      <c r="B110" s="200">
        <v>109</v>
      </c>
      <c r="C110" s="204" t="s">
        <v>16</v>
      </c>
      <c r="D110" s="204" t="s">
        <v>89</v>
      </c>
      <c r="E110" s="42" t="s">
        <v>2511</v>
      </c>
      <c r="F110" s="58" t="s">
        <v>114</v>
      </c>
      <c r="G110" s="58" t="s">
        <v>2628</v>
      </c>
      <c r="H110" s="58" t="s">
        <v>2118</v>
      </c>
      <c r="I110" s="42" t="s">
        <v>22</v>
      </c>
      <c r="J110" s="237">
        <v>5</v>
      </c>
      <c r="K110" s="217">
        <v>0</v>
      </c>
      <c r="L110" s="58">
        <v>55</v>
      </c>
      <c r="M110" s="58">
        <v>3.2</v>
      </c>
    </row>
    <row r="111" s="58" customFormat="1" ht="41.4" spans="1:13">
      <c r="A111" s="58" t="s">
        <v>3560</v>
      </c>
      <c r="B111" s="200">
        <v>110</v>
      </c>
      <c r="C111" s="204" t="s">
        <v>16</v>
      </c>
      <c r="D111" s="204" t="s">
        <v>89</v>
      </c>
      <c r="E111" s="42" t="s">
        <v>2511</v>
      </c>
      <c r="F111" s="58" t="s">
        <v>90</v>
      </c>
      <c r="G111" s="58" t="s">
        <v>3591</v>
      </c>
      <c r="H111" s="58" t="s">
        <v>2118</v>
      </c>
      <c r="I111" s="42" t="s">
        <v>22</v>
      </c>
      <c r="J111" s="237">
        <v>1</v>
      </c>
      <c r="K111" s="217">
        <v>0</v>
      </c>
      <c r="L111" s="58">
        <v>6</v>
      </c>
      <c r="M111" s="58">
        <v>3.2</v>
      </c>
    </row>
    <row r="112" s="58" customFormat="1" ht="41.4" spans="1:13">
      <c r="A112" s="58" t="s">
        <v>3560</v>
      </c>
      <c r="B112" s="200">
        <v>111</v>
      </c>
      <c r="C112" s="204" t="s">
        <v>16</v>
      </c>
      <c r="D112" s="204" t="s">
        <v>53</v>
      </c>
      <c r="E112" s="42" t="s">
        <v>2511</v>
      </c>
      <c r="F112" s="58" t="s">
        <v>304</v>
      </c>
      <c r="G112" s="58" t="s">
        <v>3592</v>
      </c>
      <c r="H112" s="204" t="s">
        <v>2121</v>
      </c>
      <c r="I112" s="42" t="s">
        <v>22</v>
      </c>
      <c r="J112" s="237">
        <v>1</v>
      </c>
      <c r="K112" s="217">
        <f t="shared" ref="K112:K117" si="13">J112</f>
        <v>1</v>
      </c>
      <c r="L112" s="58">
        <v>1</v>
      </c>
      <c r="M112" s="58">
        <v>3.2</v>
      </c>
    </row>
    <row r="113" s="58" customFormat="1" ht="55.2" spans="1:13">
      <c r="A113" s="58" t="s">
        <v>3560</v>
      </c>
      <c r="B113" s="200">
        <v>112</v>
      </c>
      <c r="C113" s="204" t="s">
        <v>16</v>
      </c>
      <c r="D113" s="58" t="s">
        <v>171</v>
      </c>
      <c r="E113" s="42" t="s">
        <v>2511</v>
      </c>
      <c r="F113" s="58" t="s">
        <v>172</v>
      </c>
      <c r="G113" s="58" t="s">
        <v>3593</v>
      </c>
      <c r="H113" s="58" t="s">
        <v>1926</v>
      </c>
      <c r="I113" s="42" t="s">
        <v>22</v>
      </c>
      <c r="J113" s="237">
        <v>2</v>
      </c>
      <c r="K113" s="217">
        <v>0</v>
      </c>
      <c r="L113" s="58">
        <v>0.16</v>
      </c>
      <c r="M113" s="58">
        <v>3.2</v>
      </c>
    </row>
    <row r="114" s="58" customFormat="1" ht="41.4" spans="1:13">
      <c r="A114" s="58" t="s">
        <v>3560</v>
      </c>
      <c r="B114" s="200">
        <v>113</v>
      </c>
      <c r="C114" s="204" t="s">
        <v>16</v>
      </c>
      <c r="D114" s="58" t="s">
        <v>171</v>
      </c>
      <c r="E114" s="42" t="s">
        <v>2511</v>
      </c>
      <c r="F114" s="58" t="s">
        <v>172</v>
      </c>
      <c r="G114" s="58" t="s">
        <v>2630</v>
      </c>
      <c r="H114" s="58" t="s">
        <v>1926</v>
      </c>
      <c r="I114" s="42" t="s">
        <v>22</v>
      </c>
      <c r="J114" s="237">
        <v>4</v>
      </c>
      <c r="K114" s="217">
        <v>0</v>
      </c>
      <c r="L114" s="58">
        <v>0.44</v>
      </c>
      <c r="M114" s="58">
        <v>3.2</v>
      </c>
    </row>
    <row r="115" s="58" customFormat="1" ht="41.4" spans="1:13">
      <c r="A115" s="58" t="s">
        <v>3560</v>
      </c>
      <c r="B115" s="200">
        <v>114</v>
      </c>
      <c r="C115" s="204" t="s">
        <v>16</v>
      </c>
      <c r="D115" s="58" t="s">
        <v>322</v>
      </c>
      <c r="E115" s="42" t="s">
        <v>2511</v>
      </c>
      <c r="F115" s="58" t="s">
        <v>323</v>
      </c>
      <c r="G115" s="58" t="s">
        <v>2631</v>
      </c>
      <c r="H115" s="58" t="s">
        <v>2123</v>
      </c>
      <c r="I115" s="204" t="s">
        <v>2124</v>
      </c>
      <c r="J115" s="58">
        <v>1.11474</v>
      </c>
      <c r="K115" s="217">
        <f t="shared" si="13"/>
        <v>1.11474</v>
      </c>
      <c r="L115" s="58">
        <v>6</v>
      </c>
      <c r="M115" s="58">
        <v>3.2</v>
      </c>
    </row>
    <row r="116" s="58" customFormat="1" ht="82.8" spans="1:13">
      <c r="A116" s="58" t="s">
        <v>3560</v>
      </c>
      <c r="B116" s="200">
        <v>115</v>
      </c>
      <c r="C116" s="204" t="s">
        <v>16</v>
      </c>
      <c r="D116" s="58" t="s">
        <v>353</v>
      </c>
      <c r="E116" s="42" t="s">
        <v>2511</v>
      </c>
      <c r="F116" s="58" t="s">
        <v>2125</v>
      </c>
      <c r="G116" s="58" t="s">
        <v>3594</v>
      </c>
      <c r="H116" s="58" t="s">
        <v>3589</v>
      </c>
      <c r="I116" s="42" t="s">
        <v>22</v>
      </c>
      <c r="J116" s="237">
        <v>1</v>
      </c>
      <c r="K116" s="217">
        <f t="shared" si="13"/>
        <v>1</v>
      </c>
      <c r="L116" s="58">
        <v>21</v>
      </c>
      <c r="M116" s="58">
        <v>3.2</v>
      </c>
    </row>
    <row r="117" s="58" customFormat="1" ht="82.8" spans="1:13">
      <c r="A117" s="58" t="s">
        <v>3560</v>
      </c>
      <c r="B117" s="200">
        <v>116</v>
      </c>
      <c r="C117" s="204" t="s">
        <v>16</v>
      </c>
      <c r="D117" s="58" t="s">
        <v>353</v>
      </c>
      <c r="E117" s="42" t="s">
        <v>2511</v>
      </c>
      <c r="F117" s="58" t="s">
        <v>2125</v>
      </c>
      <c r="G117" s="58" t="s">
        <v>2632</v>
      </c>
      <c r="H117" s="58" t="s">
        <v>3589</v>
      </c>
      <c r="I117" s="42" t="s">
        <v>22</v>
      </c>
      <c r="J117" s="237">
        <v>1</v>
      </c>
      <c r="K117" s="217">
        <f t="shared" si="13"/>
        <v>1</v>
      </c>
      <c r="L117" s="58">
        <v>87</v>
      </c>
      <c r="M117" s="58">
        <v>3.2</v>
      </c>
    </row>
    <row r="118" s="58" customFormat="1" ht="41.4" spans="1:13">
      <c r="A118" s="58" t="s">
        <v>3560</v>
      </c>
      <c r="B118" s="200">
        <v>117</v>
      </c>
      <c r="C118" s="204" t="s">
        <v>16</v>
      </c>
      <c r="D118" s="204" t="s">
        <v>89</v>
      </c>
      <c r="E118" s="42" t="s">
        <v>2511</v>
      </c>
      <c r="F118" s="58" t="s">
        <v>90</v>
      </c>
      <c r="G118" s="58" t="s">
        <v>2652</v>
      </c>
      <c r="H118" s="58" t="s">
        <v>2118</v>
      </c>
      <c r="I118" s="42" t="s">
        <v>22</v>
      </c>
      <c r="J118" s="237">
        <v>1</v>
      </c>
      <c r="K118" s="217">
        <v>0</v>
      </c>
      <c r="L118" s="58">
        <v>4</v>
      </c>
      <c r="M118" s="58">
        <v>3.2</v>
      </c>
    </row>
    <row r="119" s="58" customFormat="1" ht="41.4" spans="1:13">
      <c r="A119" s="58" t="s">
        <v>3560</v>
      </c>
      <c r="B119" s="200">
        <v>118</v>
      </c>
      <c r="C119" s="204" t="s">
        <v>16</v>
      </c>
      <c r="D119" s="204" t="s">
        <v>89</v>
      </c>
      <c r="E119" s="42" t="s">
        <v>2511</v>
      </c>
      <c r="F119" s="58" t="s">
        <v>114</v>
      </c>
      <c r="G119" s="58" t="s">
        <v>2661</v>
      </c>
      <c r="H119" s="58" t="s">
        <v>2118</v>
      </c>
      <c r="I119" s="42" t="s">
        <v>22</v>
      </c>
      <c r="J119" s="237">
        <v>4</v>
      </c>
      <c r="K119" s="217">
        <v>0</v>
      </c>
      <c r="L119" s="58">
        <v>44</v>
      </c>
      <c r="M119" s="58">
        <v>3.2</v>
      </c>
    </row>
    <row r="120" s="58" customFormat="1" ht="41.4" spans="1:13">
      <c r="A120" s="58" t="s">
        <v>3560</v>
      </c>
      <c r="B120" s="200">
        <v>119</v>
      </c>
      <c r="C120" s="204" t="s">
        <v>16</v>
      </c>
      <c r="D120" s="204" t="s">
        <v>89</v>
      </c>
      <c r="E120" s="42" t="s">
        <v>2511</v>
      </c>
      <c r="F120" s="58" t="s">
        <v>114</v>
      </c>
      <c r="G120" s="58" t="s">
        <v>2653</v>
      </c>
      <c r="H120" s="58" t="s">
        <v>2118</v>
      </c>
      <c r="I120" s="42" t="s">
        <v>22</v>
      </c>
      <c r="J120" s="237">
        <v>1</v>
      </c>
      <c r="K120" s="217">
        <v>0</v>
      </c>
      <c r="L120" s="58">
        <v>4</v>
      </c>
      <c r="M120" s="58">
        <v>3.2</v>
      </c>
    </row>
    <row r="121" s="58" customFormat="1" ht="41.4" spans="1:13">
      <c r="A121" s="58" t="s">
        <v>3560</v>
      </c>
      <c r="B121" s="200">
        <v>120</v>
      </c>
      <c r="C121" s="204" t="s">
        <v>16</v>
      </c>
      <c r="D121" s="204" t="s">
        <v>89</v>
      </c>
      <c r="E121" s="42" t="s">
        <v>2511</v>
      </c>
      <c r="F121" s="58" t="s">
        <v>114</v>
      </c>
      <c r="G121" s="58" t="s">
        <v>3595</v>
      </c>
      <c r="H121" s="58" t="s">
        <v>2118</v>
      </c>
      <c r="I121" s="42" t="s">
        <v>22</v>
      </c>
      <c r="J121" s="237">
        <v>1</v>
      </c>
      <c r="K121" s="217">
        <v>0</v>
      </c>
      <c r="L121" s="58">
        <v>12</v>
      </c>
      <c r="M121" s="58">
        <v>3.2</v>
      </c>
    </row>
    <row r="122" s="58" customFormat="1" ht="41.4" spans="1:13">
      <c r="A122" s="58" t="s">
        <v>3560</v>
      </c>
      <c r="B122" s="200">
        <v>121</v>
      </c>
      <c r="C122" s="204" t="s">
        <v>16</v>
      </c>
      <c r="D122" s="204" t="s">
        <v>53</v>
      </c>
      <c r="E122" s="42" t="s">
        <v>2511</v>
      </c>
      <c r="F122" s="58" t="s">
        <v>304</v>
      </c>
      <c r="G122" s="58" t="s">
        <v>2654</v>
      </c>
      <c r="H122" s="204" t="s">
        <v>2121</v>
      </c>
      <c r="I122" s="42" t="s">
        <v>22</v>
      </c>
      <c r="J122" s="237">
        <v>1</v>
      </c>
      <c r="K122" s="217">
        <f t="shared" ref="K122:K127" si="14">J122</f>
        <v>1</v>
      </c>
      <c r="L122" s="58">
        <v>1</v>
      </c>
      <c r="M122" s="58">
        <v>3.2</v>
      </c>
    </row>
    <row r="123" s="58" customFormat="1" ht="69" spans="1:13">
      <c r="A123" s="58" t="s">
        <v>3560</v>
      </c>
      <c r="B123" s="200">
        <v>122</v>
      </c>
      <c r="C123" s="204" t="s">
        <v>16</v>
      </c>
      <c r="D123" s="58" t="s">
        <v>171</v>
      </c>
      <c r="E123" s="42" t="s">
        <v>2511</v>
      </c>
      <c r="F123" s="58" t="s">
        <v>172</v>
      </c>
      <c r="G123" s="58" t="s">
        <v>2662</v>
      </c>
      <c r="H123" s="58" t="s">
        <v>1705</v>
      </c>
      <c r="I123" s="42" t="s">
        <v>22</v>
      </c>
      <c r="J123" s="237">
        <v>2</v>
      </c>
      <c r="K123" s="217">
        <v>0</v>
      </c>
      <c r="L123" s="58">
        <v>0.14</v>
      </c>
      <c r="M123" s="58">
        <v>3.2</v>
      </c>
    </row>
    <row r="124" s="58" customFormat="1" ht="69" spans="1:13">
      <c r="A124" s="58" t="s">
        <v>3560</v>
      </c>
      <c r="B124" s="200">
        <v>123</v>
      </c>
      <c r="C124" s="204" t="s">
        <v>16</v>
      </c>
      <c r="D124" s="58" t="s">
        <v>171</v>
      </c>
      <c r="E124" s="42" t="s">
        <v>2511</v>
      </c>
      <c r="F124" s="58" t="s">
        <v>172</v>
      </c>
      <c r="G124" s="58" t="s">
        <v>2650</v>
      </c>
      <c r="H124" s="58" t="s">
        <v>1705</v>
      </c>
      <c r="I124" s="42" t="s">
        <v>22</v>
      </c>
      <c r="J124" s="237">
        <v>4</v>
      </c>
      <c r="K124" s="217">
        <v>0</v>
      </c>
      <c r="L124" s="58">
        <v>1</v>
      </c>
      <c r="M124" s="58">
        <v>3.2</v>
      </c>
    </row>
    <row r="125" s="58" customFormat="1" ht="41.4" spans="1:13">
      <c r="A125" s="58" t="s">
        <v>3560</v>
      </c>
      <c r="B125" s="200">
        <v>124</v>
      </c>
      <c r="C125" s="204" t="s">
        <v>16</v>
      </c>
      <c r="D125" s="58" t="s">
        <v>322</v>
      </c>
      <c r="E125" s="42" t="s">
        <v>2511</v>
      </c>
      <c r="F125" s="58" t="s">
        <v>323</v>
      </c>
      <c r="G125" s="58" t="s">
        <v>2663</v>
      </c>
      <c r="H125" s="58" t="s">
        <v>2123</v>
      </c>
      <c r="I125" s="204" t="s">
        <v>2124</v>
      </c>
      <c r="J125" s="58">
        <v>1.11514</v>
      </c>
      <c r="K125" s="217">
        <f t="shared" si="14"/>
        <v>1.11514</v>
      </c>
      <c r="L125" s="58">
        <v>8</v>
      </c>
      <c r="M125" s="58">
        <v>3.2</v>
      </c>
    </row>
    <row r="126" s="58" customFormat="1" ht="69" spans="1:13">
      <c r="A126" s="58" t="s">
        <v>3560</v>
      </c>
      <c r="B126" s="200">
        <v>125</v>
      </c>
      <c r="C126" s="204" t="s">
        <v>16</v>
      </c>
      <c r="D126" s="58" t="s">
        <v>353</v>
      </c>
      <c r="E126" s="42" t="s">
        <v>2511</v>
      </c>
      <c r="F126" s="58" t="s">
        <v>2125</v>
      </c>
      <c r="G126" s="58" t="s">
        <v>2656</v>
      </c>
      <c r="H126" s="58" t="s">
        <v>3589</v>
      </c>
      <c r="I126" s="42" t="s">
        <v>22</v>
      </c>
      <c r="J126" s="237">
        <v>1</v>
      </c>
      <c r="K126" s="217">
        <f t="shared" si="14"/>
        <v>1</v>
      </c>
      <c r="L126" s="58">
        <v>11</v>
      </c>
      <c r="M126" s="58">
        <v>3.2</v>
      </c>
    </row>
    <row r="127" s="58" customFormat="1" ht="69" spans="1:13">
      <c r="A127" s="58" t="s">
        <v>3560</v>
      </c>
      <c r="B127" s="200">
        <v>126</v>
      </c>
      <c r="C127" s="204" t="s">
        <v>16</v>
      </c>
      <c r="D127" s="58" t="s">
        <v>353</v>
      </c>
      <c r="E127" s="42" t="s">
        <v>2511</v>
      </c>
      <c r="F127" s="58" t="s">
        <v>2125</v>
      </c>
      <c r="G127" s="58" t="s">
        <v>2657</v>
      </c>
      <c r="H127" s="58" t="s">
        <v>3589</v>
      </c>
      <c r="I127" s="42" t="s">
        <v>22</v>
      </c>
      <c r="J127" s="237">
        <v>1</v>
      </c>
      <c r="K127" s="217">
        <f t="shared" si="14"/>
        <v>1</v>
      </c>
      <c r="L127" s="58">
        <v>33</v>
      </c>
      <c r="M127" s="58">
        <v>3.2</v>
      </c>
    </row>
    <row r="128" s="58" customFormat="1" ht="41.4" spans="1:13">
      <c r="A128" s="58" t="s">
        <v>3560</v>
      </c>
      <c r="B128" s="200">
        <v>127</v>
      </c>
      <c r="C128" s="204" t="s">
        <v>16</v>
      </c>
      <c r="D128" s="204" t="s">
        <v>89</v>
      </c>
      <c r="E128" s="42" t="s">
        <v>2511</v>
      </c>
      <c r="F128" s="58" t="s">
        <v>90</v>
      </c>
      <c r="G128" s="58" t="s">
        <v>2652</v>
      </c>
      <c r="H128" s="58" t="s">
        <v>2118</v>
      </c>
      <c r="I128" s="42" t="s">
        <v>22</v>
      </c>
      <c r="J128" s="237">
        <v>1</v>
      </c>
      <c r="K128" s="217">
        <v>0</v>
      </c>
      <c r="L128" s="58">
        <v>4</v>
      </c>
      <c r="M128" s="58">
        <v>3.2</v>
      </c>
    </row>
    <row r="129" s="58" customFormat="1" ht="41.4" spans="1:13">
      <c r="A129" s="58" t="s">
        <v>3560</v>
      </c>
      <c r="B129" s="200">
        <v>128</v>
      </c>
      <c r="C129" s="204" t="s">
        <v>16</v>
      </c>
      <c r="D129" s="204" t="s">
        <v>89</v>
      </c>
      <c r="E129" s="42" t="s">
        <v>2511</v>
      </c>
      <c r="F129" s="58" t="s">
        <v>114</v>
      </c>
      <c r="G129" s="58" t="s">
        <v>2661</v>
      </c>
      <c r="H129" s="58" t="s">
        <v>2118</v>
      </c>
      <c r="I129" s="42" t="s">
        <v>22</v>
      </c>
      <c r="J129" s="237">
        <v>5</v>
      </c>
      <c r="K129" s="217">
        <v>0</v>
      </c>
      <c r="L129" s="58">
        <v>56</v>
      </c>
      <c r="M129" s="58">
        <v>3.2</v>
      </c>
    </row>
    <row r="130" s="58" customFormat="1" ht="41.4" spans="1:13">
      <c r="A130" s="58" t="s">
        <v>3560</v>
      </c>
      <c r="B130" s="200">
        <v>129</v>
      </c>
      <c r="C130" s="204" t="s">
        <v>16</v>
      </c>
      <c r="D130" s="204" t="s">
        <v>89</v>
      </c>
      <c r="E130" s="42" t="s">
        <v>2511</v>
      </c>
      <c r="F130" s="58" t="s">
        <v>114</v>
      </c>
      <c r="G130" s="58" t="s">
        <v>2653</v>
      </c>
      <c r="H130" s="58" t="s">
        <v>2118</v>
      </c>
      <c r="I130" s="42" t="s">
        <v>22</v>
      </c>
      <c r="J130" s="237">
        <v>1</v>
      </c>
      <c r="K130" s="217">
        <v>0</v>
      </c>
      <c r="L130" s="58">
        <v>4</v>
      </c>
      <c r="M130" s="58">
        <v>3.2</v>
      </c>
    </row>
    <row r="131" s="58" customFormat="1" ht="41.4" spans="1:13">
      <c r="A131" s="58" t="s">
        <v>3560</v>
      </c>
      <c r="B131" s="200">
        <v>130</v>
      </c>
      <c r="C131" s="204" t="s">
        <v>16</v>
      </c>
      <c r="D131" s="204" t="s">
        <v>53</v>
      </c>
      <c r="E131" s="42" t="s">
        <v>2511</v>
      </c>
      <c r="F131" s="58" t="s">
        <v>304</v>
      </c>
      <c r="G131" s="58" t="s">
        <v>2654</v>
      </c>
      <c r="H131" s="204" t="s">
        <v>2121</v>
      </c>
      <c r="I131" s="42" t="s">
        <v>22</v>
      </c>
      <c r="J131" s="237">
        <v>1</v>
      </c>
      <c r="K131" s="217">
        <f t="shared" ref="K131:K136" si="15">J131</f>
        <v>1</v>
      </c>
      <c r="L131" s="58">
        <v>1</v>
      </c>
      <c r="M131" s="58">
        <v>3.2</v>
      </c>
    </row>
    <row r="132" s="58" customFormat="1" ht="69" spans="1:13">
      <c r="A132" s="58" t="s">
        <v>3560</v>
      </c>
      <c r="B132" s="200">
        <v>131</v>
      </c>
      <c r="C132" s="204" t="s">
        <v>16</v>
      </c>
      <c r="D132" s="58" t="s">
        <v>171</v>
      </c>
      <c r="E132" s="42" t="s">
        <v>2511</v>
      </c>
      <c r="F132" s="58" t="s">
        <v>172</v>
      </c>
      <c r="G132" s="58" t="s">
        <v>2662</v>
      </c>
      <c r="H132" s="58" t="s">
        <v>1705</v>
      </c>
      <c r="I132" s="42" t="s">
        <v>22</v>
      </c>
      <c r="J132" s="237">
        <v>2</v>
      </c>
      <c r="K132" s="217">
        <v>0</v>
      </c>
      <c r="L132" s="58">
        <v>0.14</v>
      </c>
      <c r="M132" s="58">
        <v>3.2</v>
      </c>
    </row>
    <row r="133" s="58" customFormat="1" ht="69" spans="1:13">
      <c r="A133" s="58" t="s">
        <v>3560</v>
      </c>
      <c r="B133" s="200">
        <v>132</v>
      </c>
      <c r="C133" s="204" t="s">
        <v>16</v>
      </c>
      <c r="D133" s="58" t="s">
        <v>171</v>
      </c>
      <c r="E133" s="42" t="s">
        <v>2511</v>
      </c>
      <c r="F133" s="58" t="s">
        <v>172</v>
      </c>
      <c r="G133" s="58" t="s">
        <v>2650</v>
      </c>
      <c r="H133" s="58" t="s">
        <v>1705</v>
      </c>
      <c r="I133" s="42" t="s">
        <v>22</v>
      </c>
      <c r="J133" s="237">
        <v>4</v>
      </c>
      <c r="K133" s="217">
        <v>0</v>
      </c>
      <c r="L133" s="58">
        <v>1</v>
      </c>
      <c r="M133" s="58">
        <v>3.2</v>
      </c>
    </row>
    <row r="134" s="58" customFormat="1" ht="41.4" spans="1:13">
      <c r="A134" s="58" t="s">
        <v>3560</v>
      </c>
      <c r="B134" s="200">
        <v>133</v>
      </c>
      <c r="C134" s="204" t="s">
        <v>16</v>
      </c>
      <c r="D134" s="58" t="s">
        <v>322</v>
      </c>
      <c r="E134" s="42" t="s">
        <v>2511</v>
      </c>
      <c r="F134" s="58" t="s">
        <v>323</v>
      </c>
      <c r="G134" s="58" t="s">
        <v>2663</v>
      </c>
      <c r="H134" s="58" t="s">
        <v>2123</v>
      </c>
      <c r="I134" s="204" t="s">
        <v>2124</v>
      </c>
      <c r="J134" s="58">
        <v>1.11519</v>
      </c>
      <c r="K134" s="217">
        <f t="shared" si="15"/>
        <v>1.11519</v>
      </c>
      <c r="L134" s="58">
        <v>8</v>
      </c>
      <c r="M134" s="58">
        <v>3.2</v>
      </c>
    </row>
    <row r="135" s="58" customFormat="1" ht="69" spans="1:13">
      <c r="A135" s="58" t="s">
        <v>3560</v>
      </c>
      <c r="B135" s="200">
        <v>134</v>
      </c>
      <c r="C135" s="204" t="s">
        <v>16</v>
      </c>
      <c r="D135" s="58" t="s">
        <v>353</v>
      </c>
      <c r="E135" s="42" t="s">
        <v>2511</v>
      </c>
      <c r="F135" s="58" t="s">
        <v>2125</v>
      </c>
      <c r="G135" s="58" t="s">
        <v>2656</v>
      </c>
      <c r="H135" s="58" t="s">
        <v>3589</v>
      </c>
      <c r="I135" s="42" t="s">
        <v>22</v>
      </c>
      <c r="J135" s="237">
        <v>1</v>
      </c>
      <c r="K135" s="217">
        <f t="shared" si="15"/>
        <v>1</v>
      </c>
      <c r="L135" s="58">
        <v>11</v>
      </c>
      <c r="M135" s="58">
        <v>3.2</v>
      </c>
    </row>
    <row r="136" s="58" customFormat="1" ht="69" spans="1:13">
      <c r="A136" s="58" t="s">
        <v>3560</v>
      </c>
      <c r="B136" s="200">
        <v>135</v>
      </c>
      <c r="C136" s="204" t="s">
        <v>16</v>
      </c>
      <c r="D136" s="58" t="s">
        <v>353</v>
      </c>
      <c r="E136" s="42" t="s">
        <v>2511</v>
      </c>
      <c r="F136" s="58" t="s">
        <v>2125</v>
      </c>
      <c r="G136" s="58" t="s">
        <v>2657</v>
      </c>
      <c r="H136" s="58" t="s">
        <v>3589</v>
      </c>
      <c r="I136" s="42" t="s">
        <v>22</v>
      </c>
      <c r="J136" s="237">
        <v>1</v>
      </c>
      <c r="K136" s="217">
        <f t="shared" si="15"/>
        <v>1</v>
      </c>
      <c r="L136" s="58">
        <v>33</v>
      </c>
      <c r="M136" s="58">
        <v>3.2</v>
      </c>
    </row>
    <row r="137" s="58" customFormat="1" ht="41.4" spans="1:13">
      <c r="A137" s="58" t="s">
        <v>3560</v>
      </c>
      <c r="B137" s="200">
        <v>136</v>
      </c>
      <c r="C137" s="204" t="s">
        <v>16</v>
      </c>
      <c r="D137" s="204" t="s">
        <v>89</v>
      </c>
      <c r="E137" s="42" t="s">
        <v>2511</v>
      </c>
      <c r="F137" s="58" t="s">
        <v>114</v>
      </c>
      <c r="G137" s="58" t="s">
        <v>3596</v>
      </c>
      <c r="H137" s="204" t="s">
        <v>2166</v>
      </c>
      <c r="I137" s="42" t="s">
        <v>22</v>
      </c>
      <c r="J137" s="237">
        <v>1</v>
      </c>
      <c r="K137" s="217">
        <v>0</v>
      </c>
      <c r="L137" s="58">
        <v>6</v>
      </c>
      <c r="M137" s="58">
        <v>3.2</v>
      </c>
    </row>
    <row r="138" s="58" customFormat="1" ht="41.4" spans="1:13">
      <c r="A138" s="58" t="s">
        <v>3560</v>
      </c>
      <c r="B138" s="200">
        <v>137</v>
      </c>
      <c r="C138" s="204" t="s">
        <v>16</v>
      </c>
      <c r="D138" s="204" t="s">
        <v>89</v>
      </c>
      <c r="E138" s="42" t="s">
        <v>2511</v>
      </c>
      <c r="F138" s="58" t="s">
        <v>90</v>
      </c>
      <c r="G138" s="58" t="s">
        <v>3597</v>
      </c>
      <c r="H138" s="204" t="s">
        <v>2166</v>
      </c>
      <c r="I138" s="42" t="s">
        <v>22</v>
      </c>
      <c r="J138" s="237">
        <v>1</v>
      </c>
      <c r="K138" s="217">
        <v>0</v>
      </c>
      <c r="L138" s="58">
        <v>5</v>
      </c>
      <c r="M138" s="58">
        <v>3.2</v>
      </c>
    </row>
    <row r="139" s="58" customFormat="1" ht="69" spans="1:13">
      <c r="A139" s="58" t="s">
        <v>3560</v>
      </c>
      <c r="B139" s="200">
        <v>138</v>
      </c>
      <c r="C139" s="204" t="s">
        <v>16</v>
      </c>
      <c r="D139" s="58" t="s">
        <v>171</v>
      </c>
      <c r="E139" s="42" t="s">
        <v>2511</v>
      </c>
      <c r="F139" s="58" t="s">
        <v>172</v>
      </c>
      <c r="G139" s="58" t="s">
        <v>3598</v>
      </c>
      <c r="H139" s="58" t="s">
        <v>1809</v>
      </c>
      <c r="I139" s="42" t="s">
        <v>22</v>
      </c>
      <c r="J139" s="237">
        <v>2</v>
      </c>
      <c r="K139" s="217">
        <v>0</v>
      </c>
      <c r="L139" s="58">
        <v>0.1</v>
      </c>
      <c r="M139" s="58">
        <v>3.2</v>
      </c>
    </row>
    <row r="140" s="58" customFormat="1" ht="41.4" spans="1:13">
      <c r="A140" s="58" t="s">
        <v>3560</v>
      </c>
      <c r="B140" s="200">
        <v>139</v>
      </c>
      <c r="C140" s="204" t="s">
        <v>16</v>
      </c>
      <c r="D140" s="204" t="s">
        <v>53</v>
      </c>
      <c r="E140" s="42" t="s">
        <v>2511</v>
      </c>
      <c r="F140" s="58" t="s">
        <v>236</v>
      </c>
      <c r="G140" s="58" t="s">
        <v>3599</v>
      </c>
      <c r="H140" s="204" t="s">
        <v>2166</v>
      </c>
      <c r="I140" s="42" t="s">
        <v>22</v>
      </c>
      <c r="J140" s="237">
        <v>1</v>
      </c>
      <c r="K140" s="165">
        <f>(CEILING(J140*0.2,1))*1</f>
        <v>1</v>
      </c>
      <c r="L140" s="58">
        <v>0.38</v>
      </c>
      <c r="M140" s="58">
        <v>3.2</v>
      </c>
    </row>
    <row r="141" s="58" customFormat="1" ht="69" spans="1:13">
      <c r="A141" s="58" t="s">
        <v>3560</v>
      </c>
      <c r="B141" s="200">
        <v>140</v>
      </c>
      <c r="C141" s="204" t="s">
        <v>16</v>
      </c>
      <c r="D141" s="58" t="s">
        <v>353</v>
      </c>
      <c r="E141" s="42" t="s">
        <v>2511</v>
      </c>
      <c r="F141" s="58" t="s">
        <v>2125</v>
      </c>
      <c r="G141" s="58" t="s">
        <v>3600</v>
      </c>
      <c r="H141" s="204" t="s">
        <v>3601</v>
      </c>
      <c r="I141" s="42" t="s">
        <v>22</v>
      </c>
      <c r="J141" s="237">
        <v>1</v>
      </c>
      <c r="K141" s="217">
        <f>J141</f>
        <v>1</v>
      </c>
      <c r="L141" s="58">
        <v>15</v>
      </c>
      <c r="M141" s="58">
        <v>3.2</v>
      </c>
    </row>
    <row r="142" s="58" customFormat="1" ht="41.4" spans="1:13">
      <c r="A142" s="58" t="s">
        <v>3560</v>
      </c>
      <c r="B142" s="200">
        <v>141</v>
      </c>
      <c r="C142" s="204" t="s">
        <v>16</v>
      </c>
      <c r="D142" s="204" t="s">
        <v>89</v>
      </c>
      <c r="E142" s="42" t="s">
        <v>2511</v>
      </c>
      <c r="F142" s="58" t="s">
        <v>114</v>
      </c>
      <c r="G142" s="58" t="s">
        <v>3602</v>
      </c>
      <c r="H142" s="58" t="s">
        <v>2345</v>
      </c>
      <c r="I142" s="42" t="s">
        <v>22</v>
      </c>
      <c r="J142" s="237">
        <v>5</v>
      </c>
      <c r="K142" s="217">
        <v>0</v>
      </c>
      <c r="L142" s="58">
        <v>193</v>
      </c>
      <c r="M142" s="58">
        <v>3.2</v>
      </c>
    </row>
    <row r="143" s="58" customFormat="1" ht="69" spans="1:13">
      <c r="A143" s="58" t="s">
        <v>3560</v>
      </c>
      <c r="B143" s="200">
        <v>142</v>
      </c>
      <c r="C143" s="204" t="s">
        <v>16</v>
      </c>
      <c r="D143" s="58" t="s">
        <v>171</v>
      </c>
      <c r="E143" s="42" t="s">
        <v>2511</v>
      </c>
      <c r="F143" s="58" t="s">
        <v>172</v>
      </c>
      <c r="G143" s="58" t="s">
        <v>3603</v>
      </c>
      <c r="H143" s="58" t="s">
        <v>2347</v>
      </c>
      <c r="I143" s="42" t="s">
        <v>22</v>
      </c>
      <c r="J143" s="237">
        <v>4</v>
      </c>
      <c r="K143" s="217">
        <v>0</v>
      </c>
      <c r="L143" s="58">
        <v>2</v>
      </c>
      <c r="M143" s="58">
        <v>3.2</v>
      </c>
    </row>
    <row r="144" s="58" customFormat="1" ht="41.4" spans="1:13">
      <c r="A144" s="58" t="s">
        <v>3560</v>
      </c>
      <c r="B144" s="200">
        <v>143</v>
      </c>
      <c r="C144" s="204" t="s">
        <v>16</v>
      </c>
      <c r="D144" s="58" t="s">
        <v>322</v>
      </c>
      <c r="E144" s="42" t="s">
        <v>2511</v>
      </c>
      <c r="F144" s="58" t="s">
        <v>323</v>
      </c>
      <c r="G144" s="58" t="s">
        <v>3604</v>
      </c>
      <c r="H144" s="58" t="s">
        <v>2123</v>
      </c>
      <c r="I144" s="204" t="s">
        <v>2124</v>
      </c>
      <c r="J144" s="58">
        <v>1.3</v>
      </c>
      <c r="K144" s="165">
        <f>(CEILING(J144*0.1,1))*1</f>
        <v>1</v>
      </c>
      <c r="L144" s="58">
        <v>36</v>
      </c>
      <c r="M144" s="58">
        <v>3.2</v>
      </c>
    </row>
    <row r="145" s="58" customFormat="1" ht="82.8" spans="1:13">
      <c r="A145" s="58" t="s">
        <v>3560</v>
      </c>
      <c r="B145" s="200">
        <v>144</v>
      </c>
      <c r="C145" s="204" t="s">
        <v>16</v>
      </c>
      <c r="D145" s="58" t="s">
        <v>353</v>
      </c>
      <c r="E145" s="42" t="s">
        <v>2511</v>
      </c>
      <c r="F145" s="58" t="s">
        <v>2125</v>
      </c>
      <c r="G145" s="58" t="s">
        <v>3605</v>
      </c>
      <c r="H145" s="58" t="s">
        <v>3589</v>
      </c>
      <c r="I145" s="42" t="s">
        <v>22</v>
      </c>
      <c r="J145" s="237">
        <v>1</v>
      </c>
      <c r="K145" s="165">
        <f t="shared" ref="K145:K148" si="16">(CEILING(J145*0.2,1))*1</f>
        <v>1</v>
      </c>
      <c r="L145" s="58">
        <v>293</v>
      </c>
      <c r="M145" s="58">
        <v>3.2</v>
      </c>
    </row>
    <row r="146" s="58" customFormat="1" ht="41.4" spans="1:13">
      <c r="A146" s="58" t="s">
        <v>3560</v>
      </c>
      <c r="B146" s="200">
        <v>145</v>
      </c>
      <c r="C146" s="204" t="s">
        <v>16</v>
      </c>
      <c r="D146" s="204" t="s">
        <v>53</v>
      </c>
      <c r="E146" s="42" t="s">
        <v>2511</v>
      </c>
      <c r="F146" s="58" t="s">
        <v>249</v>
      </c>
      <c r="G146" s="58" t="s">
        <v>3606</v>
      </c>
      <c r="H146" s="204" t="s">
        <v>2121</v>
      </c>
      <c r="I146" s="42" t="s">
        <v>22</v>
      </c>
      <c r="J146" s="237">
        <v>1</v>
      </c>
      <c r="K146" s="165">
        <f t="shared" si="16"/>
        <v>1</v>
      </c>
      <c r="L146" s="58">
        <v>1</v>
      </c>
      <c r="M146" s="58">
        <v>3.2</v>
      </c>
    </row>
    <row r="147" s="58" customFormat="1" ht="41.4" spans="1:13">
      <c r="A147" s="58" t="s">
        <v>3560</v>
      </c>
      <c r="B147" s="200">
        <v>146</v>
      </c>
      <c r="C147" s="204" t="s">
        <v>16</v>
      </c>
      <c r="D147" s="204" t="s">
        <v>53</v>
      </c>
      <c r="E147" s="42" t="s">
        <v>2511</v>
      </c>
      <c r="F147" s="58" t="s">
        <v>249</v>
      </c>
      <c r="G147" s="58" t="s">
        <v>3607</v>
      </c>
      <c r="H147" s="204" t="s">
        <v>2121</v>
      </c>
      <c r="I147" s="42" t="s">
        <v>22</v>
      </c>
      <c r="J147" s="237">
        <v>1</v>
      </c>
      <c r="K147" s="165">
        <f t="shared" si="16"/>
        <v>1</v>
      </c>
      <c r="L147" s="58">
        <v>2</v>
      </c>
      <c r="M147" s="58">
        <v>3.2</v>
      </c>
    </row>
    <row r="148" s="58" customFormat="1" ht="41.4" spans="1:13">
      <c r="A148" s="58" t="s">
        <v>3560</v>
      </c>
      <c r="B148" s="200">
        <v>147</v>
      </c>
      <c r="C148" s="204" t="s">
        <v>16</v>
      </c>
      <c r="D148" s="204" t="s">
        <v>53</v>
      </c>
      <c r="E148" s="42" t="s">
        <v>2511</v>
      </c>
      <c r="F148" s="58" t="s">
        <v>55</v>
      </c>
      <c r="G148" s="58" t="s">
        <v>2701</v>
      </c>
      <c r="H148" s="204" t="s">
        <v>2121</v>
      </c>
      <c r="I148" s="42" t="s">
        <v>22</v>
      </c>
      <c r="J148" s="237">
        <v>3</v>
      </c>
      <c r="K148" s="165">
        <f t="shared" si="16"/>
        <v>1</v>
      </c>
      <c r="L148" s="58">
        <v>16</v>
      </c>
      <c r="M148" s="58">
        <v>3.2</v>
      </c>
    </row>
    <row r="149" s="58" customFormat="1" ht="41.4" spans="1:13">
      <c r="A149" s="58" t="s">
        <v>3560</v>
      </c>
      <c r="B149" s="200">
        <v>148</v>
      </c>
      <c r="C149" s="204" t="s">
        <v>16</v>
      </c>
      <c r="D149" s="58" t="s">
        <v>322</v>
      </c>
      <c r="E149" s="42" t="s">
        <v>2511</v>
      </c>
      <c r="F149" s="58" t="s">
        <v>323</v>
      </c>
      <c r="G149" s="58" t="s">
        <v>2705</v>
      </c>
      <c r="H149" s="58" t="s">
        <v>2123</v>
      </c>
      <c r="I149" s="204" t="s">
        <v>2124</v>
      </c>
      <c r="J149" s="58">
        <v>2.66312</v>
      </c>
      <c r="K149" s="165">
        <f>(CEILING(J149*0.1,1))*1</f>
        <v>1</v>
      </c>
      <c r="L149" s="58">
        <v>37</v>
      </c>
      <c r="M149" s="58">
        <v>3.2</v>
      </c>
    </row>
    <row r="150" s="58" customFormat="1" ht="41.4" spans="1:13">
      <c r="A150" s="58" t="s">
        <v>3560</v>
      </c>
      <c r="B150" s="200">
        <v>149</v>
      </c>
      <c r="C150" s="204" t="s">
        <v>16</v>
      </c>
      <c r="D150" s="204" t="s">
        <v>53</v>
      </c>
      <c r="E150" s="42" t="s">
        <v>2511</v>
      </c>
      <c r="F150" s="58" t="s">
        <v>249</v>
      </c>
      <c r="G150" s="58" t="s">
        <v>3608</v>
      </c>
      <c r="H150" s="204" t="s">
        <v>2121</v>
      </c>
      <c r="I150" s="42" t="s">
        <v>22</v>
      </c>
      <c r="J150" s="237">
        <v>1</v>
      </c>
      <c r="K150" s="165">
        <f t="shared" ref="K150:K152" si="17">(CEILING(J150*0.2,1))*1</f>
        <v>1</v>
      </c>
      <c r="L150" s="58">
        <v>1</v>
      </c>
      <c r="M150" s="58">
        <v>3.2</v>
      </c>
    </row>
    <row r="151" s="58" customFormat="1" ht="41.4" spans="1:13">
      <c r="A151" s="58" t="s">
        <v>3560</v>
      </c>
      <c r="B151" s="200">
        <v>150</v>
      </c>
      <c r="C151" s="204" t="s">
        <v>16</v>
      </c>
      <c r="D151" s="204" t="s">
        <v>53</v>
      </c>
      <c r="E151" s="42" t="s">
        <v>2511</v>
      </c>
      <c r="F151" s="58" t="s">
        <v>249</v>
      </c>
      <c r="G151" s="58" t="s">
        <v>3609</v>
      </c>
      <c r="H151" s="204" t="s">
        <v>2121</v>
      </c>
      <c r="I151" s="42" t="s">
        <v>22</v>
      </c>
      <c r="J151" s="237">
        <v>1</v>
      </c>
      <c r="K151" s="165">
        <f t="shared" si="17"/>
        <v>1</v>
      </c>
      <c r="L151" s="58">
        <v>7</v>
      </c>
      <c r="M151" s="58">
        <v>3.2</v>
      </c>
    </row>
    <row r="152" s="58" customFormat="1" ht="69" spans="1:13">
      <c r="A152" s="58" t="s">
        <v>3560</v>
      </c>
      <c r="B152" s="200">
        <v>151</v>
      </c>
      <c r="C152" s="204" t="s">
        <v>16</v>
      </c>
      <c r="D152" s="204" t="s">
        <v>53</v>
      </c>
      <c r="E152" s="42" t="s">
        <v>2511</v>
      </c>
      <c r="F152" s="58" t="s">
        <v>55</v>
      </c>
      <c r="G152" s="58" t="s">
        <v>3610</v>
      </c>
      <c r="H152" s="204" t="s">
        <v>2158</v>
      </c>
      <c r="I152" s="42" t="s">
        <v>22</v>
      </c>
      <c r="J152" s="237">
        <v>4</v>
      </c>
      <c r="K152" s="165">
        <f t="shared" si="17"/>
        <v>1</v>
      </c>
      <c r="L152" s="58">
        <v>66</v>
      </c>
      <c r="M152" s="58">
        <v>3.2</v>
      </c>
    </row>
    <row r="153" s="58" customFormat="1" ht="55.2" spans="1:13">
      <c r="A153" s="58" t="s">
        <v>3560</v>
      </c>
      <c r="B153" s="200">
        <v>152</v>
      </c>
      <c r="C153" s="204" t="s">
        <v>16</v>
      </c>
      <c r="D153" s="58" t="s">
        <v>322</v>
      </c>
      <c r="E153" s="42" t="s">
        <v>2511</v>
      </c>
      <c r="F153" s="58" t="s">
        <v>323</v>
      </c>
      <c r="G153" s="58" t="s">
        <v>3611</v>
      </c>
      <c r="H153" s="58" t="s">
        <v>2162</v>
      </c>
      <c r="I153" s="204" t="s">
        <v>2124</v>
      </c>
      <c r="J153" s="58">
        <v>3.56658</v>
      </c>
      <c r="K153" s="165">
        <f>(CEILING(J153*0.1,1))*1</f>
        <v>1</v>
      </c>
      <c r="L153" s="58">
        <v>119</v>
      </c>
      <c r="M153" s="58">
        <v>3.2</v>
      </c>
    </row>
    <row r="154" s="58" customFormat="1" ht="41.4" spans="1:13">
      <c r="A154" s="58" t="s">
        <v>3560</v>
      </c>
      <c r="B154" s="200">
        <v>153</v>
      </c>
      <c r="C154" s="204" t="s">
        <v>16</v>
      </c>
      <c r="D154" s="204" t="s">
        <v>53</v>
      </c>
      <c r="E154" s="42" t="s">
        <v>2511</v>
      </c>
      <c r="F154" s="58" t="s">
        <v>249</v>
      </c>
      <c r="G154" s="58" t="s">
        <v>3606</v>
      </c>
      <c r="H154" s="204" t="s">
        <v>2121</v>
      </c>
      <c r="I154" s="42" t="s">
        <v>22</v>
      </c>
      <c r="J154" s="237">
        <v>1</v>
      </c>
      <c r="K154" s="165">
        <f t="shared" ref="K154:K159" si="18">(CEILING(J154*0.2,1))*1</f>
        <v>1</v>
      </c>
      <c r="L154" s="58">
        <v>1</v>
      </c>
      <c r="M154" s="58">
        <v>3.2</v>
      </c>
    </row>
    <row r="155" s="58" customFormat="1" ht="41.4" spans="1:13">
      <c r="A155" s="58" t="s">
        <v>3560</v>
      </c>
      <c r="B155" s="200">
        <v>154</v>
      </c>
      <c r="C155" s="204" t="s">
        <v>16</v>
      </c>
      <c r="D155" s="204" t="s">
        <v>53</v>
      </c>
      <c r="E155" s="42" t="s">
        <v>2511</v>
      </c>
      <c r="F155" s="58" t="s">
        <v>55</v>
      </c>
      <c r="G155" s="58" t="s">
        <v>3612</v>
      </c>
      <c r="H155" s="204" t="s">
        <v>2121</v>
      </c>
      <c r="I155" s="42" t="s">
        <v>22</v>
      </c>
      <c r="J155" s="237">
        <v>3</v>
      </c>
      <c r="K155" s="165">
        <f t="shared" si="18"/>
        <v>1</v>
      </c>
      <c r="L155" s="58">
        <v>4</v>
      </c>
      <c r="M155" s="58">
        <v>3.2</v>
      </c>
    </row>
    <row r="156" s="58" customFormat="1" ht="41.4" spans="1:13">
      <c r="A156" s="58" t="s">
        <v>3560</v>
      </c>
      <c r="B156" s="200">
        <v>155</v>
      </c>
      <c r="C156" s="204" t="s">
        <v>16</v>
      </c>
      <c r="D156" s="58" t="s">
        <v>322</v>
      </c>
      <c r="E156" s="42" t="s">
        <v>2511</v>
      </c>
      <c r="F156" s="58" t="s">
        <v>323</v>
      </c>
      <c r="G156" s="58" t="s">
        <v>3613</v>
      </c>
      <c r="H156" s="58" t="s">
        <v>2123</v>
      </c>
      <c r="I156" s="204" t="s">
        <v>2124</v>
      </c>
      <c r="J156" s="58">
        <v>3.60223</v>
      </c>
      <c r="K156" s="165">
        <f>(CEILING(J156*0.1,1))*1</f>
        <v>1</v>
      </c>
      <c r="L156" s="58">
        <v>23</v>
      </c>
      <c r="M156" s="58">
        <v>3.2</v>
      </c>
    </row>
    <row r="157" s="58" customFormat="1" ht="41.4" spans="1:13">
      <c r="A157" s="58" t="s">
        <v>3560</v>
      </c>
      <c r="B157" s="200">
        <v>156</v>
      </c>
      <c r="C157" s="204" t="s">
        <v>16</v>
      </c>
      <c r="D157" s="204" t="s">
        <v>53</v>
      </c>
      <c r="E157" s="42" t="s">
        <v>2511</v>
      </c>
      <c r="F157" s="58" t="s">
        <v>55</v>
      </c>
      <c r="G157" s="58" t="s">
        <v>3614</v>
      </c>
      <c r="H157" s="58" t="s">
        <v>2356</v>
      </c>
      <c r="I157" s="42" t="s">
        <v>22</v>
      </c>
      <c r="J157" s="237">
        <v>3</v>
      </c>
      <c r="K157" s="165">
        <f t="shared" si="18"/>
        <v>1</v>
      </c>
      <c r="L157" s="58">
        <v>16</v>
      </c>
      <c r="M157" s="58">
        <v>3.2</v>
      </c>
    </row>
    <row r="158" s="58" customFormat="1" ht="55.2" spans="1:13">
      <c r="A158" s="58" t="s">
        <v>3560</v>
      </c>
      <c r="B158" s="200">
        <v>157</v>
      </c>
      <c r="C158" s="204" t="s">
        <v>16</v>
      </c>
      <c r="D158" s="204" t="s">
        <v>53</v>
      </c>
      <c r="E158" s="42" t="s">
        <v>2511</v>
      </c>
      <c r="F158" s="58" t="s">
        <v>249</v>
      </c>
      <c r="G158" s="58" t="s">
        <v>3615</v>
      </c>
      <c r="H158" s="58" t="s">
        <v>2356</v>
      </c>
      <c r="I158" s="42" t="s">
        <v>22</v>
      </c>
      <c r="J158" s="237">
        <v>1</v>
      </c>
      <c r="K158" s="165">
        <f t="shared" si="18"/>
        <v>1</v>
      </c>
      <c r="L158" s="58">
        <v>1</v>
      </c>
      <c r="M158" s="58">
        <v>3.2</v>
      </c>
    </row>
    <row r="159" s="58" customFormat="1" ht="55.2" spans="1:13">
      <c r="A159" s="58" t="s">
        <v>3560</v>
      </c>
      <c r="B159" s="200">
        <v>158</v>
      </c>
      <c r="C159" s="204" t="s">
        <v>16</v>
      </c>
      <c r="D159" s="204" t="s">
        <v>53</v>
      </c>
      <c r="E159" s="42" t="s">
        <v>2511</v>
      </c>
      <c r="F159" s="58" t="s">
        <v>249</v>
      </c>
      <c r="G159" s="58" t="s">
        <v>3616</v>
      </c>
      <c r="H159" s="58" t="s">
        <v>2356</v>
      </c>
      <c r="I159" s="42" t="s">
        <v>22</v>
      </c>
      <c r="J159" s="237">
        <v>1</v>
      </c>
      <c r="K159" s="165">
        <f t="shared" si="18"/>
        <v>1</v>
      </c>
      <c r="L159" s="58">
        <v>2</v>
      </c>
      <c r="M159" s="58">
        <v>3.2</v>
      </c>
    </row>
    <row r="160" s="58" customFormat="1" ht="41.4" spans="1:13">
      <c r="A160" s="58" t="s">
        <v>3560</v>
      </c>
      <c r="B160" s="200">
        <v>159</v>
      </c>
      <c r="C160" s="204" t="s">
        <v>16</v>
      </c>
      <c r="D160" s="58" t="s">
        <v>322</v>
      </c>
      <c r="E160" s="42" t="s">
        <v>2511</v>
      </c>
      <c r="F160" s="58" t="s">
        <v>323</v>
      </c>
      <c r="G160" s="58" t="s">
        <v>3617</v>
      </c>
      <c r="H160" s="58" t="s">
        <v>2358</v>
      </c>
      <c r="I160" s="204" t="s">
        <v>2124</v>
      </c>
      <c r="J160" s="58">
        <v>2.72432</v>
      </c>
      <c r="K160" s="165">
        <f>(CEILING(J160*0.1,1))*1</f>
        <v>1</v>
      </c>
      <c r="L160" s="58">
        <v>38</v>
      </c>
      <c r="M160" s="58">
        <v>3.2</v>
      </c>
    </row>
    <row r="161" s="58" customFormat="1" ht="41.4" spans="1:13">
      <c r="A161" s="58" t="s">
        <v>3560</v>
      </c>
      <c r="B161" s="200">
        <v>160</v>
      </c>
      <c r="C161" s="204" t="s">
        <v>16</v>
      </c>
      <c r="D161" s="204" t="s">
        <v>53</v>
      </c>
      <c r="E161" s="42" t="s">
        <v>2511</v>
      </c>
      <c r="F161" s="58" t="s">
        <v>249</v>
      </c>
      <c r="G161" s="58" t="s">
        <v>3608</v>
      </c>
      <c r="H161" s="204" t="s">
        <v>2121</v>
      </c>
      <c r="I161" s="42" t="s">
        <v>22</v>
      </c>
      <c r="J161" s="237">
        <v>1</v>
      </c>
      <c r="K161" s="165">
        <f t="shared" ref="K161:K165" si="19">(CEILING(J161*0.2,1))*1</f>
        <v>1</v>
      </c>
      <c r="L161" s="58">
        <v>1</v>
      </c>
      <c r="M161" s="58">
        <v>3.2</v>
      </c>
    </row>
    <row r="162" s="58" customFormat="1" ht="41.4" spans="1:13">
      <c r="A162" s="58" t="s">
        <v>3560</v>
      </c>
      <c r="B162" s="200">
        <v>161</v>
      </c>
      <c r="C162" s="204" t="s">
        <v>16</v>
      </c>
      <c r="D162" s="204" t="s">
        <v>53</v>
      </c>
      <c r="E162" s="42" t="s">
        <v>2511</v>
      </c>
      <c r="F162" s="58" t="s">
        <v>55</v>
      </c>
      <c r="G162" s="58" t="s">
        <v>3618</v>
      </c>
      <c r="H162" s="204" t="s">
        <v>2121</v>
      </c>
      <c r="I162" s="42" t="s">
        <v>22</v>
      </c>
      <c r="J162" s="237">
        <v>3</v>
      </c>
      <c r="K162" s="165">
        <f t="shared" si="19"/>
        <v>1</v>
      </c>
      <c r="L162" s="58">
        <v>7</v>
      </c>
      <c r="M162" s="58">
        <v>3.2</v>
      </c>
    </row>
    <row r="163" s="58" customFormat="1" ht="41.4" spans="1:13">
      <c r="A163" s="58" t="s">
        <v>3560</v>
      </c>
      <c r="B163" s="200">
        <v>162</v>
      </c>
      <c r="C163" s="204" t="s">
        <v>16</v>
      </c>
      <c r="D163" s="58" t="s">
        <v>322</v>
      </c>
      <c r="E163" s="42" t="s">
        <v>2511</v>
      </c>
      <c r="F163" s="58" t="s">
        <v>323</v>
      </c>
      <c r="G163" s="58" t="s">
        <v>3619</v>
      </c>
      <c r="H163" s="58" t="s">
        <v>2123</v>
      </c>
      <c r="I163" s="204" t="s">
        <v>2124</v>
      </c>
      <c r="J163" s="58">
        <v>3.34915</v>
      </c>
      <c r="K163" s="165">
        <f>(CEILING(J163*0.1,1))*1</f>
        <v>1</v>
      </c>
      <c r="L163" s="58">
        <v>28</v>
      </c>
      <c r="M163" s="58">
        <v>3.2</v>
      </c>
    </row>
    <row r="164" s="58" customFormat="1" ht="41.4" spans="1:13">
      <c r="A164" s="58" t="s">
        <v>3560</v>
      </c>
      <c r="B164" s="200">
        <v>163</v>
      </c>
      <c r="C164" s="204" t="s">
        <v>16</v>
      </c>
      <c r="D164" s="204" t="s">
        <v>53</v>
      </c>
      <c r="E164" s="42" t="s">
        <v>2511</v>
      </c>
      <c r="F164" s="58" t="s">
        <v>249</v>
      </c>
      <c r="G164" s="58" t="s">
        <v>3606</v>
      </c>
      <c r="H164" s="204" t="s">
        <v>2121</v>
      </c>
      <c r="I164" s="42" t="s">
        <v>22</v>
      </c>
      <c r="J164" s="237">
        <v>1</v>
      </c>
      <c r="K164" s="165">
        <f t="shared" si="19"/>
        <v>1</v>
      </c>
      <c r="L164" s="58">
        <v>1</v>
      </c>
      <c r="M164" s="58">
        <v>3.2</v>
      </c>
    </row>
    <row r="165" s="58" customFormat="1" ht="41.4" spans="1:13">
      <c r="A165" s="58" t="s">
        <v>3560</v>
      </c>
      <c r="B165" s="200">
        <v>164</v>
      </c>
      <c r="C165" s="204" t="s">
        <v>16</v>
      </c>
      <c r="D165" s="204" t="s">
        <v>53</v>
      </c>
      <c r="E165" s="42" t="s">
        <v>2511</v>
      </c>
      <c r="F165" s="58" t="s">
        <v>55</v>
      </c>
      <c r="G165" s="58" t="s">
        <v>3612</v>
      </c>
      <c r="H165" s="204" t="s">
        <v>2121</v>
      </c>
      <c r="I165" s="42" t="s">
        <v>22</v>
      </c>
      <c r="J165" s="237">
        <v>3</v>
      </c>
      <c r="K165" s="165">
        <f t="shared" si="19"/>
        <v>1</v>
      </c>
      <c r="L165" s="58">
        <v>4</v>
      </c>
      <c r="M165" s="58">
        <v>3.2</v>
      </c>
    </row>
    <row r="166" s="58" customFormat="1" ht="41.4" spans="1:13">
      <c r="A166" s="58" t="s">
        <v>3560</v>
      </c>
      <c r="B166" s="200">
        <v>165</v>
      </c>
      <c r="C166" s="204" t="s">
        <v>16</v>
      </c>
      <c r="D166" s="58" t="s">
        <v>322</v>
      </c>
      <c r="E166" s="42" t="s">
        <v>2511</v>
      </c>
      <c r="F166" s="58" t="s">
        <v>323</v>
      </c>
      <c r="G166" s="58" t="s">
        <v>3613</v>
      </c>
      <c r="H166" s="58" t="s">
        <v>2123</v>
      </c>
      <c r="I166" s="204" t="s">
        <v>2124</v>
      </c>
      <c r="J166" s="58">
        <v>3.61238</v>
      </c>
      <c r="K166" s="165">
        <f>(CEILING(J166*0.1,1))*1</f>
        <v>1</v>
      </c>
      <c r="L166" s="58">
        <v>23</v>
      </c>
      <c r="M166" s="58">
        <v>3.2</v>
      </c>
    </row>
    <row r="167" s="58" customFormat="1" ht="55.2" spans="1:13">
      <c r="A167" s="58" t="s">
        <v>3560</v>
      </c>
      <c r="B167" s="200">
        <v>166</v>
      </c>
      <c r="C167" s="204" t="s">
        <v>16</v>
      </c>
      <c r="D167" s="204" t="s">
        <v>53</v>
      </c>
      <c r="E167" s="42" t="s">
        <v>2511</v>
      </c>
      <c r="F167" s="58" t="s">
        <v>55</v>
      </c>
      <c r="G167" s="58" t="s">
        <v>3620</v>
      </c>
      <c r="H167" s="58" t="s">
        <v>2356</v>
      </c>
      <c r="I167" s="42" t="s">
        <v>22</v>
      </c>
      <c r="J167" s="237">
        <v>3</v>
      </c>
      <c r="K167" s="217">
        <v>0</v>
      </c>
      <c r="L167" s="58">
        <v>59</v>
      </c>
      <c r="M167" s="58">
        <v>3.2</v>
      </c>
    </row>
    <row r="168" s="58" customFormat="1" ht="55.2" spans="1:13">
      <c r="A168" s="58" t="s">
        <v>3560</v>
      </c>
      <c r="B168" s="200">
        <v>167</v>
      </c>
      <c r="C168" s="204" t="s">
        <v>16</v>
      </c>
      <c r="D168" s="204" t="s">
        <v>53</v>
      </c>
      <c r="E168" s="42" t="s">
        <v>2511</v>
      </c>
      <c r="F168" s="58" t="s">
        <v>249</v>
      </c>
      <c r="G168" s="58" t="s">
        <v>3621</v>
      </c>
      <c r="H168" s="58" t="s">
        <v>2356</v>
      </c>
      <c r="I168" s="42" t="s">
        <v>22</v>
      </c>
      <c r="J168" s="237">
        <v>1</v>
      </c>
      <c r="K168" s="165">
        <f>(CEILING(J168*0.2,1))*1</f>
        <v>1</v>
      </c>
      <c r="L168" s="58">
        <v>2</v>
      </c>
      <c r="M168" s="58">
        <v>3.2</v>
      </c>
    </row>
    <row r="169" s="58" customFormat="1" ht="55.2" spans="1:13">
      <c r="A169" s="58" t="s">
        <v>3560</v>
      </c>
      <c r="B169" s="200">
        <v>168</v>
      </c>
      <c r="C169" s="204" t="s">
        <v>16</v>
      </c>
      <c r="D169" s="204" t="s">
        <v>53</v>
      </c>
      <c r="E169" s="42" t="s">
        <v>2511</v>
      </c>
      <c r="F169" s="58" t="s">
        <v>249</v>
      </c>
      <c r="G169" s="58" t="s">
        <v>3622</v>
      </c>
      <c r="H169" s="58" t="s">
        <v>2356</v>
      </c>
      <c r="I169" s="42" t="s">
        <v>22</v>
      </c>
      <c r="J169" s="237">
        <v>1</v>
      </c>
      <c r="K169" s="217">
        <v>0</v>
      </c>
      <c r="L169" s="58">
        <v>5</v>
      </c>
      <c r="M169" s="58">
        <v>3.2</v>
      </c>
    </row>
    <row r="170" s="58" customFormat="1" ht="41.4" spans="1:13">
      <c r="A170" s="58" t="s">
        <v>3560</v>
      </c>
      <c r="B170" s="200">
        <v>169</v>
      </c>
      <c r="C170" s="204" t="s">
        <v>16</v>
      </c>
      <c r="D170" s="58" t="s">
        <v>322</v>
      </c>
      <c r="E170" s="42" t="s">
        <v>2511</v>
      </c>
      <c r="F170" s="58" t="s">
        <v>323</v>
      </c>
      <c r="G170" s="58" t="s">
        <v>3623</v>
      </c>
      <c r="H170" s="58" t="s">
        <v>2358</v>
      </c>
      <c r="I170" s="204" t="s">
        <v>2124</v>
      </c>
      <c r="J170" s="58">
        <v>1.62072</v>
      </c>
      <c r="K170" s="58">
        <v>0</v>
      </c>
      <c r="L170" s="58">
        <v>45</v>
      </c>
      <c r="M170" s="58">
        <v>3.2</v>
      </c>
    </row>
    <row r="171" s="58" customFormat="1" ht="55.2" spans="1:13">
      <c r="A171" s="58" t="s">
        <v>3560</v>
      </c>
      <c r="B171" s="200">
        <v>170</v>
      </c>
      <c r="C171" s="204" t="s">
        <v>16</v>
      </c>
      <c r="D171" s="204" t="s">
        <v>89</v>
      </c>
      <c r="E171" s="42" t="s">
        <v>2511</v>
      </c>
      <c r="F171" s="58" t="s">
        <v>90</v>
      </c>
      <c r="G171" s="58" t="s">
        <v>3624</v>
      </c>
      <c r="H171" s="204" t="s">
        <v>2166</v>
      </c>
      <c r="I171" s="42" t="s">
        <v>22</v>
      </c>
      <c r="J171" s="237">
        <v>1</v>
      </c>
      <c r="K171" s="217">
        <v>0</v>
      </c>
      <c r="L171" s="58">
        <v>130</v>
      </c>
      <c r="M171" s="58">
        <v>3.2</v>
      </c>
    </row>
    <row r="172" s="58" customFormat="1" ht="41.4" spans="1:13">
      <c r="A172" s="58" t="s">
        <v>3560</v>
      </c>
      <c r="B172" s="200">
        <v>171</v>
      </c>
      <c r="C172" s="204" t="s">
        <v>16</v>
      </c>
      <c r="D172" s="204" t="s">
        <v>89</v>
      </c>
      <c r="E172" s="42" t="s">
        <v>2511</v>
      </c>
      <c r="F172" s="58" t="s">
        <v>114</v>
      </c>
      <c r="G172" s="58" t="s">
        <v>2698</v>
      </c>
      <c r="H172" s="204" t="s">
        <v>2638</v>
      </c>
      <c r="I172" s="42" t="s">
        <v>22</v>
      </c>
      <c r="J172" s="237">
        <v>1</v>
      </c>
      <c r="K172" s="217">
        <v>0</v>
      </c>
      <c r="L172" s="58">
        <v>2</v>
      </c>
      <c r="M172" s="58">
        <v>3.2</v>
      </c>
    </row>
    <row r="173" s="58" customFormat="1" ht="55.2" spans="1:13">
      <c r="A173" s="58" t="s">
        <v>3560</v>
      </c>
      <c r="B173" s="200">
        <v>172</v>
      </c>
      <c r="C173" s="204" t="s">
        <v>16</v>
      </c>
      <c r="D173" s="204" t="s">
        <v>89</v>
      </c>
      <c r="E173" s="42" t="s">
        <v>2511</v>
      </c>
      <c r="F173" s="58" t="s">
        <v>114</v>
      </c>
      <c r="G173" s="58" t="s">
        <v>3625</v>
      </c>
      <c r="H173" s="204" t="s">
        <v>2166</v>
      </c>
      <c r="I173" s="42" t="s">
        <v>22</v>
      </c>
      <c r="J173" s="237">
        <v>1</v>
      </c>
      <c r="K173" s="217">
        <v>0</v>
      </c>
      <c r="L173" s="58">
        <v>87</v>
      </c>
      <c r="M173" s="58">
        <v>3.2</v>
      </c>
    </row>
    <row r="174" s="58" customFormat="1" ht="69" spans="1:13">
      <c r="A174" s="58" t="s">
        <v>3560</v>
      </c>
      <c r="B174" s="200">
        <v>173</v>
      </c>
      <c r="C174" s="204" t="s">
        <v>16</v>
      </c>
      <c r="D174" s="204" t="s">
        <v>53</v>
      </c>
      <c r="E174" s="42" t="s">
        <v>2511</v>
      </c>
      <c r="F174" s="58" t="s">
        <v>55</v>
      </c>
      <c r="G174" s="58" t="s">
        <v>3626</v>
      </c>
      <c r="H174" s="204" t="s">
        <v>2158</v>
      </c>
      <c r="I174" s="42" t="s">
        <v>22</v>
      </c>
      <c r="J174" s="237">
        <v>1</v>
      </c>
      <c r="K174" s="217">
        <v>0</v>
      </c>
      <c r="L174" s="58">
        <v>142</v>
      </c>
      <c r="M174" s="58">
        <v>3.2</v>
      </c>
    </row>
    <row r="175" s="58" customFormat="1" ht="55.2" spans="1:13">
      <c r="A175" s="58" t="s">
        <v>3560</v>
      </c>
      <c r="B175" s="200">
        <v>174</v>
      </c>
      <c r="C175" s="204" t="s">
        <v>16</v>
      </c>
      <c r="D175" s="204" t="s">
        <v>53</v>
      </c>
      <c r="E175" s="42" t="s">
        <v>2511</v>
      </c>
      <c r="F175" s="58" t="s">
        <v>304</v>
      </c>
      <c r="G175" s="58" t="s">
        <v>3627</v>
      </c>
      <c r="H175" s="204" t="s">
        <v>2158</v>
      </c>
      <c r="I175" s="42" t="s">
        <v>22</v>
      </c>
      <c r="J175" s="237">
        <v>1</v>
      </c>
      <c r="K175" s="217">
        <v>0</v>
      </c>
      <c r="L175" s="58">
        <v>168</v>
      </c>
      <c r="M175" s="58">
        <v>3.2</v>
      </c>
    </row>
    <row r="176" s="58" customFormat="1" ht="41.4" spans="1:13">
      <c r="A176" s="58" t="s">
        <v>3560</v>
      </c>
      <c r="B176" s="200">
        <v>175</v>
      </c>
      <c r="C176" s="204" t="s">
        <v>16</v>
      </c>
      <c r="D176" s="58" t="s">
        <v>171</v>
      </c>
      <c r="E176" s="42" t="s">
        <v>2511</v>
      </c>
      <c r="F176" s="58" t="s">
        <v>172</v>
      </c>
      <c r="G176" s="58" t="s">
        <v>2702</v>
      </c>
      <c r="H176" s="58" t="s">
        <v>1926</v>
      </c>
      <c r="I176" s="42" t="s">
        <v>22</v>
      </c>
      <c r="J176" s="237">
        <v>2</v>
      </c>
      <c r="K176" s="217">
        <v>0</v>
      </c>
      <c r="L176" s="58">
        <v>0.22</v>
      </c>
      <c r="M176" s="58">
        <v>3.1</v>
      </c>
    </row>
    <row r="177" s="58" customFormat="1" ht="41.4" spans="1:13">
      <c r="A177" s="58" t="s">
        <v>3560</v>
      </c>
      <c r="B177" s="200">
        <v>176</v>
      </c>
      <c r="C177" s="204" t="s">
        <v>16</v>
      </c>
      <c r="D177" s="58" t="s">
        <v>171</v>
      </c>
      <c r="E177" s="42" t="s">
        <v>2511</v>
      </c>
      <c r="F177" s="58" t="s">
        <v>172</v>
      </c>
      <c r="G177" s="58" t="s">
        <v>3628</v>
      </c>
      <c r="H177" s="58" t="s">
        <v>1926</v>
      </c>
      <c r="I177" s="42" t="s">
        <v>22</v>
      </c>
      <c r="J177" s="237">
        <v>1</v>
      </c>
      <c r="K177" s="217">
        <v>0</v>
      </c>
      <c r="L177" s="58">
        <v>3</v>
      </c>
      <c r="M177" s="58">
        <v>3.1</v>
      </c>
    </row>
    <row r="178" s="58" customFormat="1" ht="55.2" spans="1:13">
      <c r="A178" s="58" t="s">
        <v>3560</v>
      </c>
      <c r="B178" s="200">
        <v>177</v>
      </c>
      <c r="C178" s="204" t="s">
        <v>16</v>
      </c>
      <c r="D178" s="204" t="s">
        <v>53</v>
      </c>
      <c r="E178" s="42" t="s">
        <v>2511</v>
      </c>
      <c r="F178" s="58" t="s">
        <v>236</v>
      </c>
      <c r="G178" s="58" t="s">
        <v>3629</v>
      </c>
      <c r="H178" s="204" t="s">
        <v>2166</v>
      </c>
      <c r="I178" s="42" t="s">
        <v>22</v>
      </c>
      <c r="J178" s="237">
        <v>1</v>
      </c>
      <c r="K178" s="217">
        <v>0</v>
      </c>
      <c r="L178" s="58">
        <v>13</v>
      </c>
      <c r="M178" s="58">
        <v>3.2</v>
      </c>
    </row>
    <row r="179" s="58" customFormat="1" ht="41.4" spans="1:13">
      <c r="A179" s="58" t="s">
        <v>3560</v>
      </c>
      <c r="B179" s="200">
        <v>178</v>
      </c>
      <c r="C179" s="204" t="s">
        <v>16</v>
      </c>
      <c r="D179" s="204" t="s">
        <v>53</v>
      </c>
      <c r="E179" s="42" t="s">
        <v>2511</v>
      </c>
      <c r="F179" s="58" t="s">
        <v>236</v>
      </c>
      <c r="G179" s="58" t="s">
        <v>3630</v>
      </c>
      <c r="H179" s="58" t="s">
        <v>2345</v>
      </c>
      <c r="I179" s="42" t="s">
        <v>22</v>
      </c>
      <c r="J179" s="237">
        <v>2</v>
      </c>
      <c r="K179" s="217">
        <v>0</v>
      </c>
      <c r="L179" s="58">
        <v>3</v>
      </c>
      <c r="M179" s="58">
        <v>3.2</v>
      </c>
    </row>
    <row r="180" s="58" customFormat="1" ht="41.4" spans="1:13">
      <c r="A180" s="58" t="s">
        <v>3560</v>
      </c>
      <c r="B180" s="200">
        <v>179</v>
      </c>
      <c r="C180" s="204" t="s">
        <v>16</v>
      </c>
      <c r="D180" s="204" t="s">
        <v>53</v>
      </c>
      <c r="E180" s="42" t="s">
        <v>2511</v>
      </c>
      <c r="F180" s="58" t="s">
        <v>236</v>
      </c>
      <c r="G180" s="58" t="s">
        <v>3631</v>
      </c>
      <c r="H180" s="58" t="s">
        <v>2345</v>
      </c>
      <c r="I180" s="42" t="s">
        <v>22</v>
      </c>
      <c r="J180" s="237">
        <v>1</v>
      </c>
      <c r="K180" s="217">
        <v>0</v>
      </c>
      <c r="L180" s="58">
        <v>3</v>
      </c>
      <c r="M180" s="58">
        <v>3.2</v>
      </c>
    </row>
    <row r="181" s="58" customFormat="1" ht="41.4" spans="1:13">
      <c r="A181" s="58" t="s">
        <v>3560</v>
      </c>
      <c r="B181" s="200">
        <v>180</v>
      </c>
      <c r="C181" s="204" t="s">
        <v>16</v>
      </c>
      <c r="D181" s="204" t="s">
        <v>53</v>
      </c>
      <c r="E181" s="42" t="s">
        <v>2511</v>
      </c>
      <c r="F181" s="58" t="s">
        <v>236</v>
      </c>
      <c r="G181" s="58" t="s">
        <v>3632</v>
      </c>
      <c r="H181" s="58" t="s">
        <v>2345</v>
      </c>
      <c r="I181" s="42" t="s">
        <v>22</v>
      </c>
      <c r="J181" s="237">
        <v>2</v>
      </c>
      <c r="K181" s="217">
        <v>0</v>
      </c>
      <c r="L181" s="58">
        <v>1</v>
      </c>
      <c r="M181" s="58">
        <v>3.2</v>
      </c>
    </row>
    <row r="182" s="58" customFormat="1" ht="41.4" spans="1:13">
      <c r="A182" s="58" t="s">
        <v>3560</v>
      </c>
      <c r="B182" s="200">
        <v>181</v>
      </c>
      <c r="C182" s="204" t="s">
        <v>16</v>
      </c>
      <c r="D182" s="204" t="s">
        <v>53</v>
      </c>
      <c r="E182" s="42" t="s">
        <v>2511</v>
      </c>
      <c r="F182" s="58" t="s">
        <v>236</v>
      </c>
      <c r="G182" s="58" t="s">
        <v>3633</v>
      </c>
      <c r="H182" s="58" t="s">
        <v>2345</v>
      </c>
      <c r="I182" s="42" t="s">
        <v>22</v>
      </c>
      <c r="J182" s="237">
        <v>1</v>
      </c>
      <c r="K182" s="217">
        <v>0</v>
      </c>
      <c r="L182" s="58">
        <v>7</v>
      </c>
      <c r="M182" s="58">
        <v>3.2</v>
      </c>
    </row>
    <row r="183" s="58" customFormat="1" ht="41.4" spans="1:13">
      <c r="A183" s="58" t="s">
        <v>3560</v>
      </c>
      <c r="B183" s="200">
        <v>182</v>
      </c>
      <c r="C183" s="204" t="s">
        <v>16</v>
      </c>
      <c r="D183" s="58" t="s">
        <v>322</v>
      </c>
      <c r="E183" s="42" t="s">
        <v>2511</v>
      </c>
      <c r="F183" s="58" t="s">
        <v>323</v>
      </c>
      <c r="G183" s="58" t="s">
        <v>2696</v>
      </c>
      <c r="H183" s="58" t="s">
        <v>2123</v>
      </c>
      <c r="I183" s="204" t="s">
        <v>2124</v>
      </c>
      <c r="J183" s="58">
        <v>0.05789</v>
      </c>
      <c r="K183" s="217">
        <f>J183</f>
        <v>0.05789</v>
      </c>
      <c r="L183" s="58">
        <v>0.23</v>
      </c>
      <c r="M183" s="58">
        <v>3.2</v>
      </c>
    </row>
    <row r="184" s="58" customFormat="1" ht="55.2" spans="1:13">
      <c r="A184" s="58" t="s">
        <v>3560</v>
      </c>
      <c r="B184" s="200">
        <v>183</v>
      </c>
      <c r="C184" s="204" t="s">
        <v>16</v>
      </c>
      <c r="D184" s="58" t="s">
        <v>322</v>
      </c>
      <c r="E184" s="42" t="s">
        <v>2511</v>
      </c>
      <c r="F184" s="58" t="s">
        <v>323</v>
      </c>
      <c r="G184" s="58" t="s">
        <v>3634</v>
      </c>
      <c r="H184" s="58" t="s">
        <v>2162</v>
      </c>
      <c r="I184" s="204" t="s">
        <v>2124</v>
      </c>
      <c r="J184" s="58">
        <v>9.05795</v>
      </c>
      <c r="K184" s="58">
        <v>0</v>
      </c>
      <c r="L184" s="58">
        <v>1061</v>
      </c>
      <c r="M184" s="58">
        <v>3.2</v>
      </c>
    </row>
    <row r="185" s="58" customFormat="1" ht="27.6" spans="1:13">
      <c r="A185" s="58" t="s">
        <v>3560</v>
      </c>
      <c r="B185" s="200">
        <v>184</v>
      </c>
      <c r="C185" s="204" t="s">
        <v>16</v>
      </c>
      <c r="D185" s="204" t="s">
        <v>89</v>
      </c>
      <c r="E185" s="42" t="s">
        <v>2511</v>
      </c>
      <c r="F185" s="58" t="s">
        <v>90</v>
      </c>
      <c r="G185" s="58" t="s">
        <v>3635</v>
      </c>
      <c r="H185" s="58" t="s">
        <v>2134</v>
      </c>
      <c r="I185" s="42" t="s">
        <v>22</v>
      </c>
      <c r="J185" s="237">
        <v>1</v>
      </c>
      <c r="K185" s="217">
        <v>0</v>
      </c>
      <c r="L185" s="58">
        <v>64</v>
      </c>
      <c r="M185" s="58">
        <v>3.1</v>
      </c>
    </row>
    <row r="186" s="58" customFormat="1" ht="27.6" spans="1:13">
      <c r="A186" s="58" t="s">
        <v>3560</v>
      </c>
      <c r="B186" s="200">
        <v>185</v>
      </c>
      <c r="C186" s="204" t="s">
        <v>16</v>
      </c>
      <c r="D186" s="204" t="s">
        <v>89</v>
      </c>
      <c r="E186" s="42" t="s">
        <v>2511</v>
      </c>
      <c r="F186" s="58" t="s">
        <v>114</v>
      </c>
      <c r="G186" s="58" t="s">
        <v>3636</v>
      </c>
      <c r="H186" s="58" t="s">
        <v>2134</v>
      </c>
      <c r="I186" s="42" t="s">
        <v>22</v>
      </c>
      <c r="J186" s="237">
        <v>1</v>
      </c>
      <c r="K186" s="217">
        <v>0</v>
      </c>
      <c r="L186" s="58">
        <v>2</v>
      </c>
      <c r="M186" s="58">
        <v>3.1</v>
      </c>
    </row>
    <row r="187" s="58" customFormat="1" ht="27.6" spans="1:13">
      <c r="A187" s="58" t="s">
        <v>3560</v>
      </c>
      <c r="B187" s="200">
        <v>186</v>
      </c>
      <c r="C187" s="204" t="s">
        <v>16</v>
      </c>
      <c r="D187" s="204" t="s">
        <v>89</v>
      </c>
      <c r="E187" s="42" t="s">
        <v>2511</v>
      </c>
      <c r="F187" s="58" t="s">
        <v>114</v>
      </c>
      <c r="G187" s="58" t="s">
        <v>3637</v>
      </c>
      <c r="H187" s="58" t="s">
        <v>2134</v>
      </c>
      <c r="I187" s="42" t="s">
        <v>22</v>
      </c>
      <c r="J187" s="237">
        <v>1</v>
      </c>
      <c r="K187" s="217">
        <v>0</v>
      </c>
      <c r="L187" s="58">
        <v>46</v>
      </c>
      <c r="M187" s="58">
        <v>3.1</v>
      </c>
    </row>
    <row r="188" s="58" customFormat="1" ht="55.2" spans="1:13">
      <c r="A188" s="58" t="s">
        <v>3560</v>
      </c>
      <c r="B188" s="200">
        <v>187</v>
      </c>
      <c r="C188" s="204" t="s">
        <v>16</v>
      </c>
      <c r="D188" s="204" t="s">
        <v>53</v>
      </c>
      <c r="E188" s="42" t="s">
        <v>2511</v>
      </c>
      <c r="F188" s="58" t="s">
        <v>55</v>
      </c>
      <c r="G188" s="58" t="s">
        <v>3638</v>
      </c>
      <c r="H188" s="58" t="s">
        <v>2356</v>
      </c>
      <c r="I188" s="42" t="s">
        <v>22</v>
      </c>
      <c r="J188" s="237">
        <v>1</v>
      </c>
      <c r="K188" s="217">
        <v>0</v>
      </c>
      <c r="L188" s="58">
        <v>36</v>
      </c>
      <c r="M188" s="58">
        <v>3.2</v>
      </c>
    </row>
    <row r="189" s="58" customFormat="1" ht="41.4" spans="1:13">
      <c r="A189" s="58" t="s">
        <v>3560</v>
      </c>
      <c r="B189" s="200">
        <v>188</v>
      </c>
      <c r="C189" s="204" t="s">
        <v>16</v>
      </c>
      <c r="D189" s="204" t="s">
        <v>53</v>
      </c>
      <c r="E189" s="42" t="s">
        <v>2511</v>
      </c>
      <c r="F189" s="58" t="s">
        <v>304</v>
      </c>
      <c r="G189" s="58" t="s">
        <v>3639</v>
      </c>
      <c r="H189" s="58" t="s">
        <v>2356</v>
      </c>
      <c r="I189" s="42" t="s">
        <v>22</v>
      </c>
      <c r="J189" s="237">
        <v>1</v>
      </c>
      <c r="K189" s="217">
        <v>0</v>
      </c>
      <c r="L189" s="58">
        <v>43</v>
      </c>
      <c r="M189" s="58">
        <v>3.2</v>
      </c>
    </row>
    <row r="190" s="58" customFormat="1" ht="55.2" spans="1:13">
      <c r="A190" s="58" t="s">
        <v>3560</v>
      </c>
      <c r="B190" s="200">
        <v>189</v>
      </c>
      <c r="C190" s="204" t="s">
        <v>16</v>
      </c>
      <c r="D190" s="58" t="s">
        <v>171</v>
      </c>
      <c r="E190" s="42" t="s">
        <v>2511</v>
      </c>
      <c r="F190" s="58" t="s">
        <v>172</v>
      </c>
      <c r="G190" s="58" t="s">
        <v>3640</v>
      </c>
      <c r="H190" s="58" t="s">
        <v>3641</v>
      </c>
      <c r="I190" s="42" t="s">
        <v>22</v>
      </c>
      <c r="J190" s="237">
        <v>1</v>
      </c>
      <c r="K190" s="217">
        <v>0</v>
      </c>
      <c r="L190" s="58">
        <v>1</v>
      </c>
      <c r="M190" s="58">
        <v>3.1</v>
      </c>
    </row>
    <row r="191" s="58" customFormat="1" ht="55.2" spans="1:13">
      <c r="A191" s="58" t="s">
        <v>3560</v>
      </c>
      <c r="B191" s="200">
        <v>190</v>
      </c>
      <c r="C191" s="204" t="s">
        <v>16</v>
      </c>
      <c r="D191" s="58" t="s">
        <v>171</v>
      </c>
      <c r="E191" s="42" t="s">
        <v>2511</v>
      </c>
      <c r="F191" s="58" t="s">
        <v>172</v>
      </c>
      <c r="G191" s="58" t="s">
        <v>3642</v>
      </c>
      <c r="H191" s="58" t="s">
        <v>3641</v>
      </c>
      <c r="I191" s="42" t="s">
        <v>22</v>
      </c>
      <c r="J191" s="237">
        <v>2</v>
      </c>
      <c r="K191" s="217">
        <v>0</v>
      </c>
      <c r="L191" s="58">
        <v>0.2</v>
      </c>
      <c r="M191" s="58">
        <v>3.1</v>
      </c>
    </row>
    <row r="192" s="58" customFormat="1" ht="41.4" spans="1:13">
      <c r="A192" s="58" t="s">
        <v>3560</v>
      </c>
      <c r="B192" s="200">
        <v>191</v>
      </c>
      <c r="C192" s="204" t="s">
        <v>16</v>
      </c>
      <c r="D192" s="204" t="s">
        <v>53</v>
      </c>
      <c r="E192" s="42" t="s">
        <v>2511</v>
      </c>
      <c r="F192" s="58" t="s">
        <v>236</v>
      </c>
      <c r="G192" s="58" t="s">
        <v>3643</v>
      </c>
      <c r="H192" s="58" t="s">
        <v>2134</v>
      </c>
      <c r="I192" s="42" t="s">
        <v>22</v>
      </c>
      <c r="J192" s="237">
        <v>2</v>
      </c>
      <c r="K192" s="217">
        <v>0</v>
      </c>
      <c r="L192" s="58">
        <v>1</v>
      </c>
      <c r="M192" s="58">
        <v>3.2</v>
      </c>
    </row>
    <row r="193" s="58" customFormat="1" ht="41.4" spans="1:13">
      <c r="A193" s="58" t="s">
        <v>3560</v>
      </c>
      <c r="B193" s="200">
        <v>192</v>
      </c>
      <c r="C193" s="204" t="s">
        <v>16</v>
      </c>
      <c r="D193" s="204" t="s">
        <v>53</v>
      </c>
      <c r="E193" s="42" t="s">
        <v>2511</v>
      </c>
      <c r="F193" s="58" t="s">
        <v>236</v>
      </c>
      <c r="G193" s="58" t="s">
        <v>3644</v>
      </c>
      <c r="H193" s="58" t="s">
        <v>2134</v>
      </c>
      <c r="I193" s="42" t="s">
        <v>22</v>
      </c>
      <c r="J193" s="237">
        <v>1</v>
      </c>
      <c r="K193" s="217">
        <v>0</v>
      </c>
      <c r="L193" s="58">
        <v>7</v>
      </c>
      <c r="M193" s="58">
        <v>3.2</v>
      </c>
    </row>
    <row r="194" s="58" customFormat="1" ht="41.4" spans="1:13">
      <c r="A194" s="58" t="s">
        <v>3560</v>
      </c>
      <c r="B194" s="200">
        <v>193</v>
      </c>
      <c r="C194" s="204" t="s">
        <v>16</v>
      </c>
      <c r="D194" s="58" t="s">
        <v>322</v>
      </c>
      <c r="E194" s="42" t="s">
        <v>2511</v>
      </c>
      <c r="F194" s="58" t="s">
        <v>323</v>
      </c>
      <c r="G194" s="58" t="s">
        <v>2675</v>
      </c>
      <c r="H194" s="58" t="s">
        <v>2358</v>
      </c>
      <c r="I194" s="204" t="s">
        <v>2124</v>
      </c>
      <c r="J194" s="58">
        <v>0.05789</v>
      </c>
      <c r="K194" s="217">
        <f>J194</f>
        <v>0.05789</v>
      </c>
      <c r="L194" s="58">
        <v>0.23</v>
      </c>
      <c r="M194" s="58">
        <v>3.2</v>
      </c>
    </row>
    <row r="195" s="58" customFormat="1" ht="41.4" spans="1:13">
      <c r="A195" s="58" t="s">
        <v>3560</v>
      </c>
      <c r="B195" s="200">
        <v>194</v>
      </c>
      <c r="C195" s="204" t="s">
        <v>16</v>
      </c>
      <c r="D195" s="58" t="s">
        <v>322</v>
      </c>
      <c r="E195" s="42" t="s">
        <v>2511</v>
      </c>
      <c r="F195" s="58" t="s">
        <v>323</v>
      </c>
      <c r="G195" s="58" t="s">
        <v>3645</v>
      </c>
      <c r="H195" s="58" t="s">
        <v>2988</v>
      </c>
      <c r="I195" s="204" t="s">
        <v>2124</v>
      </c>
      <c r="J195" s="58">
        <v>11.5056</v>
      </c>
      <c r="K195" s="58">
        <v>0</v>
      </c>
      <c r="L195" s="58">
        <v>479</v>
      </c>
      <c r="M195" s="58">
        <v>3.2</v>
      </c>
    </row>
    <row r="196" s="58" customFormat="1" ht="41.4" spans="1:13">
      <c r="A196" s="58" t="s">
        <v>3560</v>
      </c>
      <c r="B196" s="200">
        <v>195</v>
      </c>
      <c r="C196" s="204" t="s">
        <v>16</v>
      </c>
      <c r="D196" s="204" t="s">
        <v>89</v>
      </c>
      <c r="E196" s="42" t="s">
        <v>2511</v>
      </c>
      <c r="F196" s="58" t="s">
        <v>114</v>
      </c>
      <c r="G196" s="58" t="s">
        <v>2710</v>
      </c>
      <c r="H196" s="204" t="s">
        <v>2166</v>
      </c>
      <c r="I196" s="42" t="s">
        <v>22</v>
      </c>
      <c r="J196" s="237">
        <v>1</v>
      </c>
      <c r="K196" s="217">
        <v>0</v>
      </c>
      <c r="L196" s="58">
        <v>7</v>
      </c>
      <c r="M196" s="58">
        <v>3.2</v>
      </c>
    </row>
    <row r="197" s="58" customFormat="1" ht="41.4" spans="1:13">
      <c r="A197" s="58" t="s">
        <v>3560</v>
      </c>
      <c r="B197" s="200">
        <v>196</v>
      </c>
      <c r="C197" s="204" t="s">
        <v>16</v>
      </c>
      <c r="D197" s="204" t="s">
        <v>53</v>
      </c>
      <c r="E197" s="42" t="s">
        <v>2511</v>
      </c>
      <c r="F197" s="58" t="s">
        <v>55</v>
      </c>
      <c r="G197" s="58" t="s">
        <v>2687</v>
      </c>
      <c r="H197" s="204" t="s">
        <v>2158</v>
      </c>
      <c r="I197" s="42" t="s">
        <v>22</v>
      </c>
      <c r="J197" s="237">
        <v>5</v>
      </c>
      <c r="K197" s="165">
        <f>(CEILING(J197*0.2,1))*1</f>
        <v>1</v>
      </c>
      <c r="L197" s="58">
        <v>20</v>
      </c>
      <c r="M197" s="58">
        <v>3.2</v>
      </c>
    </row>
    <row r="198" s="58" customFormat="1" ht="69" spans="1:13">
      <c r="A198" s="58" t="s">
        <v>3560</v>
      </c>
      <c r="B198" s="200">
        <v>197</v>
      </c>
      <c r="C198" s="204" t="s">
        <v>16</v>
      </c>
      <c r="D198" s="58" t="s">
        <v>171</v>
      </c>
      <c r="E198" s="42" t="s">
        <v>2511</v>
      </c>
      <c r="F198" s="58" t="s">
        <v>172</v>
      </c>
      <c r="G198" s="58" t="s">
        <v>2714</v>
      </c>
      <c r="H198" s="58" t="s">
        <v>2414</v>
      </c>
      <c r="I198" s="42" t="s">
        <v>22</v>
      </c>
      <c r="J198" s="237">
        <v>1</v>
      </c>
      <c r="K198" s="217">
        <v>0</v>
      </c>
      <c r="L198" s="58">
        <v>0.24</v>
      </c>
      <c r="M198" s="58">
        <v>3.1</v>
      </c>
    </row>
    <row r="199" s="58" customFormat="1" ht="41.4" spans="1:13">
      <c r="A199" s="58" t="s">
        <v>3560</v>
      </c>
      <c r="B199" s="200">
        <v>198</v>
      </c>
      <c r="C199" s="204" t="s">
        <v>16</v>
      </c>
      <c r="D199" s="58" t="s">
        <v>322</v>
      </c>
      <c r="E199" s="42" t="s">
        <v>2511</v>
      </c>
      <c r="F199" s="58" t="s">
        <v>323</v>
      </c>
      <c r="G199" s="58" t="s">
        <v>2688</v>
      </c>
      <c r="H199" s="58" t="s">
        <v>2162</v>
      </c>
      <c r="I199" s="204" t="s">
        <v>2124</v>
      </c>
      <c r="J199" s="58">
        <v>21.9408</v>
      </c>
      <c r="K199" s="165">
        <f>(CEILING(J199*0.1,1))*1</f>
        <v>3</v>
      </c>
      <c r="L199" s="58">
        <v>353</v>
      </c>
      <c r="M199" s="58">
        <v>3.2</v>
      </c>
    </row>
    <row r="200" s="58" customFormat="1" ht="55.2" spans="1:13">
      <c r="A200" s="58" t="s">
        <v>3560</v>
      </c>
      <c r="B200" s="200">
        <v>199</v>
      </c>
      <c r="C200" s="204" t="s">
        <v>16</v>
      </c>
      <c r="D200" s="204" t="s">
        <v>89</v>
      </c>
      <c r="E200" s="42" t="s">
        <v>2511</v>
      </c>
      <c r="F200" s="58" t="s">
        <v>114</v>
      </c>
      <c r="G200" s="58" t="s">
        <v>3646</v>
      </c>
      <c r="H200" s="204" t="s">
        <v>2166</v>
      </c>
      <c r="I200" s="42" t="s">
        <v>22</v>
      </c>
      <c r="J200" s="237">
        <v>3</v>
      </c>
      <c r="K200" s="217">
        <v>0</v>
      </c>
      <c r="L200" s="58">
        <v>181</v>
      </c>
      <c r="M200" s="58">
        <v>3.2</v>
      </c>
    </row>
    <row r="201" s="58" customFormat="1" ht="69" spans="1:13">
      <c r="A201" s="58" t="s">
        <v>3560</v>
      </c>
      <c r="B201" s="200">
        <v>200</v>
      </c>
      <c r="C201" s="204" t="s">
        <v>16</v>
      </c>
      <c r="D201" s="204" t="s">
        <v>53</v>
      </c>
      <c r="E201" s="42" t="s">
        <v>2511</v>
      </c>
      <c r="F201" s="58" t="s">
        <v>55</v>
      </c>
      <c r="G201" s="58" t="s">
        <v>3647</v>
      </c>
      <c r="H201" s="204" t="s">
        <v>2158</v>
      </c>
      <c r="I201" s="42" t="s">
        <v>22</v>
      </c>
      <c r="J201" s="237">
        <v>2</v>
      </c>
      <c r="K201" s="217">
        <v>0</v>
      </c>
      <c r="L201" s="58">
        <v>156</v>
      </c>
      <c r="M201" s="58">
        <v>3.2</v>
      </c>
    </row>
    <row r="202" s="58" customFormat="1" ht="41.4" spans="1:13">
      <c r="A202" s="58" t="s">
        <v>3560</v>
      </c>
      <c r="B202" s="200">
        <v>201</v>
      </c>
      <c r="C202" s="204" t="s">
        <v>16</v>
      </c>
      <c r="D202" s="58" t="s">
        <v>171</v>
      </c>
      <c r="E202" s="42" t="s">
        <v>2511</v>
      </c>
      <c r="F202" s="58" t="s">
        <v>172</v>
      </c>
      <c r="G202" s="58" t="s">
        <v>3648</v>
      </c>
      <c r="H202" s="58" t="s">
        <v>1926</v>
      </c>
      <c r="I202" s="42" t="s">
        <v>22</v>
      </c>
      <c r="J202" s="237">
        <v>2</v>
      </c>
      <c r="K202" s="217">
        <v>0</v>
      </c>
      <c r="L202" s="58">
        <v>4</v>
      </c>
      <c r="M202" s="58">
        <v>3.1</v>
      </c>
    </row>
    <row r="203" s="58" customFormat="1" ht="55.2" spans="1:13">
      <c r="A203" s="58" t="s">
        <v>3560</v>
      </c>
      <c r="B203" s="200">
        <v>202</v>
      </c>
      <c r="C203" s="204" t="s">
        <v>16</v>
      </c>
      <c r="D203" s="58" t="s">
        <v>322</v>
      </c>
      <c r="E203" s="42" t="s">
        <v>2511</v>
      </c>
      <c r="F203" s="58" t="s">
        <v>323</v>
      </c>
      <c r="G203" s="58" t="s">
        <v>3649</v>
      </c>
      <c r="H203" s="58" t="s">
        <v>2162</v>
      </c>
      <c r="I203" s="204" t="s">
        <v>2124</v>
      </c>
      <c r="J203" s="58">
        <v>1.93117</v>
      </c>
      <c r="K203" s="58">
        <v>0</v>
      </c>
      <c r="L203" s="58">
        <v>150</v>
      </c>
      <c r="M203" s="58">
        <v>3.2</v>
      </c>
    </row>
    <row r="204" s="58" customFormat="1" ht="69" spans="1:13">
      <c r="A204" s="58" t="s">
        <v>3560</v>
      </c>
      <c r="B204" s="200">
        <v>203</v>
      </c>
      <c r="C204" s="204" t="s">
        <v>16</v>
      </c>
      <c r="D204" s="204" t="s">
        <v>53</v>
      </c>
      <c r="E204" s="42" t="s">
        <v>2511</v>
      </c>
      <c r="F204" s="58" t="s">
        <v>55</v>
      </c>
      <c r="G204" s="58" t="s">
        <v>3647</v>
      </c>
      <c r="H204" s="204" t="s">
        <v>2158</v>
      </c>
      <c r="I204" s="42" t="s">
        <v>22</v>
      </c>
      <c r="J204" s="237">
        <v>2</v>
      </c>
      <c r="K204" s="217">
        <v>0</v>
      </c>
      <c r="L204" s="58">
        <v>156</v>
      </c>
      <c r="M204" s="58">
        <v>3.2</v>
      </c>
    </row>
    <row r="205" s="58" customFormat="1" ht="41.4" spans="1:13">
      <c r="A205" s="58" t="s">
        <v>3560</v>
      </c>
      <c r="B205" s="200">
        <v>204</v>
      </c>
      <c r="C205" s="204" t="s">
        <v>16</v>
      </c>
      <c r="D205" s="204" t="s">
        <v>53</v>
      </c>
      <c r="E205" s="42" t="s">
        <v>2511</v>
      </c>
      <c r="F205" s="58" t="s">
        <v>236</v>
      </c>
      <c r="G205" s="58" t="s">
        <v>3631</v>
      </c>
      <c r="H205" s="58" t="s">
        <v>2345</v>
      </c>
      <c r="I205" s="42" t="s">
        <v>22</v>
      </c>
      <c r="J205" s="237">
        <v>1</v>
      </c>
      <c r="K205" s="217">
        <v>0</v>
      </c>
      <c r="L205" s="58">
        <v>3</v>
      </c>
      <c r="M205" s="58">
        <v>3.2</v>
      </c>
    </row>
    <row r="206" s="58" customFormat="1" ht="55.2" spans="1:13">
      <c r="A206" s="58" t="s">
        <v>3560</v>
      </c>
      <c r="B206" s="200">
        <v>205</v>
      </c>
      <c r="C206" s="204" t="s">
        <v>16</v>
      </c>
      <c r="D206" s="58" t="s">
        <v>322</v>
      </c>
      <c r="E206" s="42" t="s">
        <v>2511</v>
      </c>
      <c r="F206" s="58" t="s">
        <v>323</v>
      </c>
      <c r="G206" s="58" t="s">
        <v>3649</v>
      </c>
      <c r="H206" s="58" t="s">
        <v>2162</v>
      </c>
      <c r="I206" s="204" t="s">
        <v>2124</v>
      </c>
      <c r="J206" s="58">
        <v>5.58923</v>
      </c>
      <c r="K206" s="58">
        <v>0</v>
      </c>
      <c r="L206" s="58">
        <v>435</v>
      </c>
      <c r="M206" s="58">
        <v>3.2</v>
      </c>
    </row>
    <row r="207" s="58" customFormat="1" ht="69" spans="1:13">
      <c r="A207" s="58" t="s">
        <v>3560</v>
      </c>
      <c r="B207" s="200">
        <v>206</v>
      </c>
      <c r="C207" s="204" t="s">
        <v>16</v>
      </c>
      <c r="D207" s="204" t="s">
        <v>53</v>
      </c>
      <c r="E207" s="42" t="s">
        <v>2511</v>
      </c>
      <c r="F207" s="58" t="s">
        <v>55</v>
      </c>
      <c r="G207" s="58" t="s">
        <v>3647</v>
      </c>
      <c r="H207" s="204" t="s">
        <v>2158</v>
      </c>
      <c r="I207" s="42" t="s">
        <v>22</v>
      </c>
      <c r="J207" s="237">
        <v>4</v>
      </c>
      <c r="K207" s="217">
        <v>0</v>
      </c>
      <c r="L207" s="58">
        <v>312</v>
      </c>
      <c r="M207" s="58">
        <v>3.2</v>
      </c>
    </row>
    <row r="208" s="58" customFormat="1" ht="55.2" spans="1:13">
      <c r="A208" s="58" t="s">
        <v>3560</v>
      </c>
      <c r="B208" s="200">
        <v>207</v>
      </c>
      <c r="C208" s="204" t="s">
        <v>16</v>
      </c>
      <c r="D208" s="58" t="s">
        <v>322</v>
      </c>
      <c r="E208" s="42" t="s">
        <v>2511</v>
      </c>
      <c r="F208" s="58" t="s">
        <v>323</v>
      </c>
      <c r="G208" s="58" t="s">
        <v>3649</v>
      </c>
      <c r="H208" s="58" t="s">
        <v>2162</v>
      </c>
      <c r="I208" s="204" t="s">
        <v>2124</v>
      </c>
      <c r="J208" s="58">
        <v>7.75073</v>
      </c>
      <c r="K208" s="58">
        <v>0</v>
      </c>
      <c r="L208" s="58">
        <v>603</v>
      </c>
      <c r="M208" s="58">
        <v>3.2</v>
      </c>
    </row>
    <row r="209" s="58" customFormat="1" ht="41.4" spans="1:13">
      <c r="A209" s="58" t="s">
        <v>3560</v>
      </c>
      <c r="B209" s="200">
        <v>208</v>
      </c>
      <c r="C209" s="204" t="s">
        <v>16</v>
      </c>
      <c r="D209" s="204" t="s">
        <v>89</v>
      </c>
      <c r="E209" s="42" t="s">
        <v>2511</v>
      </c>
      <c r="F209" s="58" t="s">
        <v>114</v>
      </c>
      <c r="G209" s="58" t="s">
        <v>3403</v>
      </c>
      <c r="H209" s="204" t="s">
        <v>2166</v>
      </c>
      <c r="I209" s="42" t="s">
        <v>22</v>
      </c>
      <c r="J209" s="237">
        <v>3</v>
      </c>
      <c r="K209" s="217">
        <v>0</v>
      </c>
      <c r="L209" s="58">
        <v>32</v>
      </c>
      <c r="M209" s="58">
        <v>3.2</v>
      </c>
    </row>
    <row r="210" s="58" customFormat="1" ht="41.4" spans="1:13">
      <c r="A210" s="58" t="s">
        <v>3560</v>
      </c>
      <c r="B210" s="200">
        <v>209</v>
      </c>
      <c r="C210" s="204" t="s">
        <v>16</v>
      </c>
      <c r="D210" s="204" t="s">
        <v>53</v>
      </c>
      <c r="E210" s="42" t="s">
        <v>2511</v>
      </c>
      <c r="F210" s="58" t="s">
        <v>55</v>
      </c>
      <c r="G210" s="58" t="s">
        <v>2643</v>
      </c>
      <c r="H210" s="204" t="s">
        <v>2158</v>
      </c>
      <c r="I210" s="42" t="s">
        <v>22</v>
      </c>
      <c r="J210" s="237">
        <v>2</v>
      </c>
      <c r="K210" s="165">
        <f>(CEILING(J210*0.2,1))*1</f>
        <v>1</v>
      </c>
      <c r="L210" s="58">
        <v>20</v>
      </c>
      <c r="M210" s="58">
        <v>3.2</v>
      </c>
    </row>
    <row r="211" s="58" customFormat="1" ht="69" spans="1:13">
      <c r="A211" s="58" t="s">
        <v>3560</v>
      </c>
      <c r="B211" s="200">
        <v>210</v>
      </c>
      <c r="C211" s="204" t="s">
        <v>16</v>
      </c>
      <c r="D211" s="58" t="s">
        <v>171</v>
      </c>
      <c r="E211" s="42" t="s">
        <v>2511</v>
      </c>
      <c r="F211" s="58" t="s">
        <v>172</v>
      </c>
      <c r="G211" s="58" t="s">
        <v>3405</v>
      </c>
      <c r="H211" s="58" t="s">
        <v>2414</v>
      </c>
      <c r="I211" s="42" t="s">
        <v>22</v>
      </c>
      <c r="J211" s="237">
        <v>2</v>
      </c>
      <c r="K211" s="217">
        <v>0</v>
      </c>
      <c r="L211" s="58">
        <v>1</v>
      </c>
      <c r="M211" s="58">
        <v>3.1</v>
      </c>
    </row>
    <row r="212" s="58" customFormat="1" ht="41.4" spans="1:13">
      <c r="A212" s="58" t="s">
        <v>3560</v>
      </c>
      <c r="B212" s="200">
        <v>211</v>
      </c>
      <c r="C212" s="204" t="s">
        <v>16</v>
      </c>
      <c r="D212" s="58" t="s">
        <v>322</v>
      </c>
      <c r="E212" s="42" t="s">
        <v>2511</v>
      </c>
      <c r="F212" s="58" t="s">
        <v>323</v>
      </c>
      <c r="G212" s="58" t="s">
        <v>2668</v>
      </c>
      <c r="H212" s="58" t="s">
        <v>2162</v>
      </c>
      <c r="I212" s="204" t="s">
        <v>2124</v>
      </c>
      <c r="J212" s="58">
        <v>22.72</v>
      </c>
      <c r="K212" s="165">
        <f>(CEILING(J212*0.1,1))*1</f>
        <v>3</v>
      </c>
      <c r="L212" s="58">
        <v>642</v>
      </c>
      <c r="M212" s="58">
        <v>3.2</v>
      </c>
    </row>
    <row r="213" s="58" customFormat="1" ht="41.4" spans="1:13">
      <c r="A213" s="58" t="s">
        <v>3560</v>
      </c>
      <c r="B213" s="200">
        <v>212</v>
      </c>
      <c r="C213" s="204" t="s">
        <v>16</v>
      </c>
      <c r="D213" s="204" t="s">
        <v>89</v>
      </c>
      <c r="E213" s="42" t="s">
        <v>2511</v>
      </c>
      <c r="F213" s="58" t="s">
        <v>114</v>
      </c>
      <c r="G213" s="58" t="s">
        <v>3650</v>
      </c>
      <c r="H213" s="204" t="s">
        <v>2166</v>
      </c>
      <c r="I213" s="42" t="s">
        <v>22</v>
      </c>
      <c r="J213" s="237">
        <v>2</v>
      </c>
      <c r="K213" s="217">
        <v>0</v>
      </c>
      <c r="L213" s="58">
        <v>47</v>
      </c>
      <c r="M213" s="58">
        <v>3.2</v>
      </c>
    </row>
    <row r="214" s="58" customFormat="1" ht="41.4" spans="1:13">
      <c r="A214" s="58" t="s">
        <v>3560</v>
      </c>
      <c r="B214" s="200">
        <v>213</v>
      </c>
      <c r="C214" s="204" t="s">
        <v>16</v>
      </c>
      <c r="D214" s="204" t="s">
        <v>89</v>
      </c>
      <c r="E214" s="42" t="s">
        <v>2511</v>
      </c>
      <c r="F214" s="58" t="s">
        <v>114</v>
      </c>
      <c r="G214" s="58" t="s">
        <v>3651</v>
      </c>
      <c r="H214" s="204" t="s">
        <v>2166</v>
      </c>
      <c r="I214" s="42" t="s">
        <v>22</v>
      </c>
      <c r="J214" s="237">
        <v>1</v>
      </c>
      <c r="K214" s="217">
        <v>0</v>
      </c>
      <c r="L214" s="58">
        <v>37</v>
      </c>
      <c r="M214" s="58">
        <v>3.2</v>
      </c>
    </row>
    <row r="215" s="58" customFormat="1" ht="41.4" spans="1:13">
      <c r="A215" s="58" t="s">
        <v>3560</v>
      </c>
      <c r="B215" s="200">
        <v>214</v>
      </c>
      <c r="C215" s="204" t="s">
        <v>16</v>
      </c>
      <c r="D215" s="204" t="s">
        <v>53</v>
      </c>
      <c r="E215" s="42" t="s">
        <v>2511</v>
      </c>
      <c r="F215" s="58" t="s">
        <v>55</v>
      </c>
      <c r="G215" s="58" t="s">
        <v>2678</v>
      </c>
      <c r="H215" s="204" t="s">
        <v>2158</v>
      </c>
      <c r="I215" s="42" t="s">
        <v>22</v>
      </c>
      <c r="J215" s="237">
        <v>2</v>
      </c>
      <c r="K215" s="217">
        <v>0</v>
      </c>
      <c r="L215" s="58">
        <v>63</v>
      </c>
      <c r="M215" s="58">
        <v>3.2</v>
      </c>
    </row>
    <row r="216" s="58" customFormat="1" ht="41.4" spans="1:13">
      <c r="A216" s="58" t="s">
        <v>3560</v>
      </c>
      <c r="B216" s="200">
        <v>215</v>
      </c>
      <c r="C216" s="204" t="s">
        <v>16</v>
      </c>
      <c r="D216" s="204" t="s">
        <v>53</v>
      </c>
      <c r="E216" s="42" t="s">
        <v>2511</v>
      </c>
      <c r="F216" s="58" t="s">
        <v>249</v>
      </c>
      <c r="G216" s="58" t="s">
        <v>3652</v>
      </c>
      <c r="H216" s="204" t="s">
        <v>2158</v>
      </c>
      <c r="I216" s="42" t="s">
        <v>22</v>
      </c>
      <c r="J216" s="237">
        <v>1</v>
      </c>
      <c r="K216" s="217">
        <v>0</v>
      </c>
      <c r="L216" s="58">
        <v>13</v>
      </c>
      <c r="M216" s="58">
        <v>3.2</v>
      </c>
    </row>
    <row r="217" s="58" customFormat="1" ht="69" spans="1:13">
      <c r="A217" s="58" t="s">
        <v>3560</v>
      </c>
      <c r="B217" s="200">
        <v>216</v>
      </c>
      <c r="C217" s="204" t="s">
        <v>16</v>
      </c>
      <c r="D217" s="58" t="s">
        <v>171</v>
      </c>
      <c r="E217" s="42" t="s">
        <v>2511</v>
      </c>
      <c r="F217" s="58" t="s">
        <v>172</v>
      </c>
      <c r="G217" s="58" t="s">
        <v>3653</v>
      </c>
      <c r="H217" s="58" t="s">
        <v>2414</v>
      </c>
      <c r="I217" s="42" t="s">
        <v>22</v>
      </c>
      <c r="J217" s="237">
        <v>1</v>
      </c>
      <c r="K217" s="217">
        <v>0</v>
      </c>
      <c r="L217" s="58">
        <v>1</v>
      </c>
      <c r="M217" s="58">
        <v>3.1</v>
      </c>
    </row>
    <row r="218" s="58" customFormat="1" ht="69" spans="1:13">
      <c r="A218" s="58" t="s">
        <v>3560</v>
      </c>
      <c r="B218" s="200">
        <v>217</v>
      </c>
      <c r="C218" s="204" t="s">
        <v>16</v>
      </c>
      <c r="D218" s="58" t="s">
        <v>171</v>
      </c>
      <c r="E218" s="42" t="s">
        <v>2511</v>
      </c>
      <c r="F218" s="58" t="s">
        <v>172</v>
      </c>
      <c r="G218" s="58" t="s">
        <v>2731</v>
      </c>
      <c r="H218" s="58" t="s">
        <v>2414</v>
      </c>
      <c r="I218" s="42" t="s">
        <v>22</v>
      </c>
      <c r="J218" s="237">
        <v>1</v>
      </c>
      <c r="K218" s="217">
        <v>0</v>
      </c>
      <c r="L218" s="58">
        <v>1</v>
      </c>
      <c r="M218" s="58">
        <v>3.1</v>
      </c>
    </row>
    <row r="219" s="58" customFormat="1" ht="41.4" spans="1:13">
      <c r="A219" s="58" t="s">
        <v>3560</v>
      </c>
      <c r="B219" s="200">
        <v>218</v>
      </c>
      <c r="C219" s="204" t="s">
        <v>16</v>
      </c>
      <c r="D219" s="58" t="s">
        <v>322</v>
      </c>
      <c r="E219" s="42" t="s">
        <v>2511</v>
      </c>
      <c r="F219" s="58" t="s">
        <v>323</v>
      </c>
      <c r="G219" s="58" t="s">
        <v>2684</v>
      </c>
      <c r="H219" s="58" t="s">
        <v>2162</v>
      </c>
      <c r="I219" s="204" t="s">
        <v>2124</v>
      </c>
      <c r="J219" s="58">
        <v>13.9518</v>
      </c>
      <c r="K219" s="58">
        <v>0</v>
      </c>
      <c r="L219" s="58">
        <v>712</v>
      </c>
      <c r="M219" s="58">
        <v>3.2</v>
      </c>
    </row>
    <row r="220" s="58" customFormat="1" ht="41.4" spans="1:13">
      <c r="A220" s="58" t="s">
        <v>3560</v>
      </c>
      <c r="B220" s="200">
        <v>219</v>
      </c>
      <c r="C220" s="204" t="s">
        <v>16</v>
      </c>
      <c r="D220" s="58" t="s">
        <v>322</v>
      </c>
      <c r="E220" s="42" t="s">
        <v>2511</v>
      </c>
      <c r="F220" s="58" t="s">
        <v>323</v>
      </c>
      <c r="G220" s="58" t="s">
        <v>3654</v>
      </c>
      <c r="H220" s="58" t="s">
        <v>2162</v>
      </c>
      <c r="I220" s="204" t="s">
        <v>2124</v>
      </c>
      <c r="J220" s="58">
        <v>0.57329</v>
      </c>
      <c r="K220" s="58">
        <v>0</v>
      </c>
      <c r="L220" s="58">
        <v>37</v>
      </c>
      <c r="M220" s="58">
        <v>3.2</v>
      </c>
    </row>
    <row r="221" s="58" customFormat="1" ht="41.4" spans="1:13">
      <c r="A221" s="58" t="s">
        <v>3560</v>
      </c>
      <c r="B221" s="200">
        <v>220</v>
      </c>
      <c r="C221" s="204" t="s">
        <v>16</v>
      </c>
      <c r="D221" s="204" t="s">
        <v>53</v>
      </c>
      <c r="E221" s="42" t="s">
        <v>2511</v>
      </c>
      <c r="F221" s="58" t="s">
        <v>289</v>
      </c>
      <c r="G221" s="58" t="s">
        <v>3655</v>
      </c>
      <c r="H221" s="58" t="s">
        <v>2191</v>
      </c>
      <c r="I221" s="42" t="s">
        <v>22</v>
      </c>
      <c r="J221" s="237">
        <v>1</v>
      </c>
      <c r="K221" s="217">
        <f t="shared" ref="K221:K225" si="20">J221</f>
        <v>1</v>
      </c>
      <c r="L221" s="58">
        <v>1</v>
      </c>
      <c r="M221" s="58">
        <v>3.2</v>
      </c>
    </row>
    <row r="222" s="58" customFormat="1" ht="41.4" spans="1:13">
      <c r="A222" s="58" t="s">
        <v>3560</v>
      </c>
      <c r="B222" s="200">
        <v>221</v>
      </c>
      <c r="C222" s="204" t="s">
        <v>16</v>
      </c>
      <c r="D222" s="204" t="s">
        <v>89</v>
      </c>
      <c r="E222" s="42" t="s">
        <v>2511</v>
      </c>
      <c r="F222" s="58" t="s">
        <v>114</v>
      </c>
      <c r="G222" s="58" t="s">
        <v>2698</v>
      </c>
      <c r="H222" s="204" t="s">
        <v>2638</v>
      </c>
      <c r="I222" s="42" t="s">
        <v>22</v>
      </c>
      <c r="J222" s="237">
        <v>12</v>
      </c>
      <c r="K222" s="217">
        <v>0</v>
      </c>
      <c r="L222" s="58">
        <v>29</v>
      </c>
      <c r="M222" s="58">
        <v>3.2</v>
      </c>
    </row>
    <row r="223" s="58" customFormat="1" ht="41.4" spans="1:13">
      <c r="A223" s="58" t="s">
        <v>3560</v>
      </c>
      <c r="B223" s="200">
        <v>222</v>
      </c>
      <c r="C223" s="204" t="s">
        <v>16</v>
      </c>
      <c r="D223" s="204" t="s">
        <v>53</v>
      </c>
      <c r="E223" s="42" t="s">
        <v>2511</v>
      </c>
      <c r="F223" s="58" t="s">
        <v>304</v>
      </c>
      <c r="G223" s="58" t="s">
        <v>3561</v>
      </c>
      <c r="H223" s="204" t="s">
        <v>2121</v>
      </c>
      <c r="I223" s="42" t="s">
        <v>22</v>
      </c>
      <c r="J223" s="237">
        <v>3</v>
      </c>
      <c r="K223" s="217">
        <f t="shared" si="20"/>
        <v>3</v>
      </c>
      <c r="L223" s="58">
        <v>2</v>
      </c>
      <c r="M223" s="58">
        <v>3.2</v>
      </c>
    </row>
    <row r="224" s="58" customFormat="1" ht="41.4" spans="1:13">
      <c r="A224" s="58" t="s">
        <v>3560</v>
      </c>
      <c r="B224" s="200">
        <v>223</v>
      </c>
      <c r="C224" s="204" t="s">
        <v>16</v>
      </c>
      <c r="D224" s="204" t="s">
        <v>53</v>
      </c>
      <c r="E224" s="42" t="s">
        <v>2511</v>
      </c>
      <c r="F224" s="58" t="s">
        <v>55</v>
      </c>
      <c r="G224" s="58" t="s">
        <v>2651</v>
      </c>
      <c r="H224" s="204" t="s">
        <v>2121</v>
      </c>
      <c r="I224" s="42" t="s">
        <v>22</v>
      </c>
      <c r="J224" s="237">
        <v>7</v>
      </c>
      <c r="K224" s="217">
        <f t="shared" si="20"/>
        <v>7</v>
      </c>
      <c r="L224" s="58">
        <v>4</v>
      </c>
      <c r="M224" s="58">
        <v>3.2</v>
      </c>
    </row>
    <row r="225" s="58" customFormat="1" ht="41.4" spans="1:13">
      <c r="A225" s="58" t="s">
        <v>3560</v>
      </c>
      <c r="B225" s="200">
        <v>224</v>
      </c>
      <c r="C225" s="204" t="s">
        <v>16</v>
      </c>
      <c r="D225" s="204" t="s">
        <v>53</v>
      </c>
      <c r="E225" s="42" t="s">
        <v>2511</v>
      </c>
      <c r="F225" s="58" t="s">
        <v>304</v>
      </c>
      <c r="G225" s="58" t="s">
        <v>3656</v>
      </c>
      <c r="H225" s="204" t="s">
        <v>2121</v>
      </c>
      <c r="I225" s="42" t="s">
        <v>22</v>
      </c>
      <c r="J225" s="237">
        <v>1</v>
      </c>
      <c r="K225" s="217">
        <f t="shared" si="20"/>
        <v>1</v>
      </c>
      <c r="L225" s="58">
        <v>1</v>
      </c>
      <c r="M225" s="58">
        <v>3.2</v>
      </c>
    </row>
    <row r="226" s="58" customFormat="1" ht="41.4" spans="1:13">
      <c r="A226" s="58" t="s">
        <v>3560</v>
      </c>
      <c r="B226" s="200">
        <v>225</v>
      </c>
      <c r="C226" s="204" t="s">
        <v>16</v>
      </c>
      <c r="D226" s="58" t="s">
        <v>171</v>
      </c>
      <c r="E226" s="42" t="s">
        <v>2511</v>
      </c>
      <c r="F226" s="58" t="s">
        <v>172</v>
      </c>
      <c r="G226" s="58" t="s">
        <v>2702</v>
      </c>
      <c r="H226" s="58" t="s">
        <v>1926</v>
      </c>
      <c r="I226" s="42" t="s">
        <v>22</v>
      </c>
      <c r="J226" s="237">
        <v>14</v>
      </c>
      <c r="K226" s="217">
        <v>0</v>
      </c>
      <c r="L226" s="58">
        <v>2</v>
      </c>
      <c r="M226" s="58">
        <v>3.1</v>
      </c>
    </row>
    <row r="227" s="58" customFormat="1" ht="41.4" spans="1:13">
      <c r="A227" s="58" t="s">
        <v>3560</v>
      </c>
      <c r="B227" s="200">
        <v>226</v>
      </c>
      <c r="C227" s="204" t="s">
        <v>16</v>
      </c>
      <c r="D227" s="58" t="s">
        <v>322</v>
      </c>
      <c r="E227" s="42" t="s">
        <v>2511</v>
      </c>
      <c r="F227" s="58" t="s">
        <v>323</v>
      </c>
      <c r="G227" s="58" t="s">
        <v>2696</v>
      </c>
      <c r="H227" s="58" t="s">
        <v>2123</v>
      </c>
      <c r="I227" s="204" t="s">
        <v>2124</v>
      </c>
      <c r="J227" s="58">
        <v>5.7167</v>
      </c>
      <c r="K227" s="217">
        <f t="shared" ref="K227:K232" si="21">J227</f>
        <v>5.7167</v>
      </c>
      <c r="L227" s="58">
        <v>22</v>
      </c>
      <c r="M227" s="58">
        <v>3.2</v>
      </c>
    </row>
    <row r="228" s="58" customFormat="1" ht="41.4" spans="1:13">
      <c r="A228" s="58" t="s">
        <v>3560</v>
      </c>
      <c r="B228" s="200">
        <v>227</v>
      </c>
      <c r="C228" s="204" t="s">
        <v>16</v>
      </c>
      <c r="D228" s="58" t="s">
        <v>322</v>
      </c>
      <c r="E228" s="42" t="s">
        <v>2511</v>
      </c>
      <c r="F228" s="58" t="s">
        <v>323</v>
      </c>
      <c r="G228" s="58" t="s">
        <v>2696</v>
      </c>
      <c r="H228" s="58" t="s">
        <v>2123</v>
      </c>
      <c r="I228" s="204" t="s">
        <v>2124</v>
      </c>
      <c r="J228" s="58">
        <v>0.4</v>
      </c>
      <c r="K228" s="217">
        <f t="shared" si="21"/>
        <v>0.4</v>
      </c>
      <c r="L228" s="58">
        <v>2</v>
      </c>
      <c r="M228" s="58">
        <v>3.2</v>
      </c>
    </row>
    <row r="229" s="58" customFormat="1" ht="69" spans="1:13">
      <c r="A229" s="58" t="s">
        <v>3560</v>
      </c>
      <c r="B229" s="200">
        <v>228</v>
      </c>
      <c r="C229" s="204" t="s">
        <v>16</v>
      </c>
      <c r="D229" s="58" t="s">
        <v>353</v>
      </c>
      <c r="E229" s="42" t="s">
        <v>2511</v>
      </c>
      <c r="F229" s="58" t="s">
        <v>2125</v>
      </c>
      <c r="G229" s="58" t="s">
        <v>3565</v>
      </c>
      <c r="H229" s="204" t="s">
        <v>3564</v>
      </c>
      <c r="I229" s="42" t="s">
        <v>22</v>
      </c>
      <c r="J229" s="237">
        <v>2</v>
      </c>
      <c r="K229" s="217">
        <f t="shared" si="21"/>
        <v>2</v>
      </c>
      <c r="L229" s="58">
        <v>44</v>
      </c>
      <c r="M229" s="58">
        <v>3.2</v>
      </c>
    </row>
    <row r="230" s="58" customFormat="1" ht="55.2" spans="1:13">
      <c r="A230" s="58" t="s">
        <v>3560</v>
      </c>
      <c r="B230" s="200">
        <v>229</v>
      </c>
      <c r="C230" s="204" t="s">
        <v>16</v>
      </c>
      <c r="D230" s="58" t="s">
        <v>353</v>
      </c>
      <c r="E230" s="42" t="s">
        <v>2511</v>
      </c>
      <c r="F230" s="58" t="s">
        <v>2125</v>
      </c>
      <c r="G230" s="58" t="s">
        <v>3657</v>
      </c>
      <c r="H230" s="58" t="s">
        <v>2345</v>
      </c>
      <c r="I230" s="42" t="s">
        <v>22</v>
      </c>
      <c r="J230" s="237">
        <v>2</v>
      </c>
      <c r="K230" s="217">
        <f t="shared" si="21"/>
        <v>2</v>
      </c>
      <c r="L230" s="58">
        <v>29</v>
      </c>
      <c r="M230" s="58">
        <v>3.2</v>
      </c>
    </row>
    <row r="231" s="58" customFormat="1" ht="55.2" spans="1:13">
      <c r="A231" s="58" t="s">
        <v>3560</v>
      </c>
      <c r="B231" s="200">
        <v>230</v>
      </c>
      <c r="C231" s="204" t="s">
        <v>16</v>
      </c>
      <c r="D231" s="58" t="s">
        <v>353</v>
      </c>
      <c r="E231" s="42" t="s">
        <v>2511</v>
      </c>
      <c r="F231" s="58" t="s">
        <v>2125</v>
      </c>
      <c r="G231" s="58" t="s">
        <v>3658</v>
      </c>
      <c r="H231" s="58" t="s">
        <v>2345</v>
      </c>
      <c r="I231" s="42" t="s">
        <v>22</v>
      </c>
      <c r="J231" s="237">
        <v>1</v>
      </c>
      <c r="K231" s="217">
        <f t="shared" si="21"/>
        <v>1</v>
      </c>
      <c r="L231" s="58">
        <v>22</v>
      </c>
      <c r="M231" s="58">
        <v>3.2</v>
      </c>
    </row>
    <row r="232" s="58" customFormat="1" ht="41.4" spans="1:13">
      <c r="A232" s="58" t="s">
        <v>3560</v>
      </c>
      <c r="B232" s="200">
        <v>231</v>
      </c>
      <c r="C232" s="204" t="s">
        <v>16</v>
      </c>
      <c r="D232" s="204" t="s">
        <v>53</v>
      </c>
      <c r="E232" s="42" t="s">
        <v>2511</v>
      </c>
      <c r="F232" s="58" t="s">
        <v>289</v>
      </c>
      <c r="G232" s="58" t="s">
        <v>3655</v>
      </c>
      <c r="H232" s="58" t="s">
        <v>2191</v>
      </c>
      <c r="I232" s="42" t="s">
        <v>22</v>
      </c>
      <c r="J232" s="237">
        <v>1</v>
      </c>
      <c r="K232" s="217">
        <f t="shared" si="21"/>
        <v>1</v>
      </c>
      <c r="L232" s="58">
        <v>1</v>
      </c>
      <c r="M232" s="58">
        <v>3.2</v>
      </c>
    </row>
    <row r="233" s="58" customFormat="1" ht="41.4" spans="1:13">
      <c r="A233" s="58" t="s">
        <v>3560</v>
      </c>
      <c r="B233" s="200">
        <v>232</v>
      </c>
      <c r="C233" s="204" t="s">
        <v>16</v>
      </c>
      <c r="D233" s="204" t="s">
        <v>89</v>
      </c>
      <c r="E233" s="42" t="s">
        <v>2511</v>
      </c>
      <c r="F233" s="58" t="s">
        <v>114</v>
      </c>
      <c r="G233" s="58" t="s">
        <v>2698</v>
      </c>
      <c r="H233" s="204" t="s">
        <v>2638</v>
      </c>
      <c r="I233" s="42" t="s">
        <v>22</v>
      </c>
      <c r="J233" s="237">
        <v>12</v>
      </c>
      <c r="K233" s="217">
        <v>0</v>
      </c>
      <c r="L233" s="58">
        <v>29</v>
      </c>
      <c r="M233" s="58">
        <v>3.2</v>
      </c>
    </row>
    <row r="234" s="58" customFormat="1" ht="41.4" spans="1:13">
      <c r="A234" s="58" t="s">
        <v>3560</v>
      </c>
      <c r="B234" s="200">
        <v>233</v>
      </c>
      <c r="C234" s="204" t="s">
        <v>16</v>
      </c>
      <c r="D234" s="204" t="s">
        <v>53</v>
      </c>
      <c r="E234" s="42" t="s">
        <v>2511</v>
      </c>
      <c r="F234" s="58" t="s">
        <v>304</v>
      </c>
      <c r="G234" s="58" t="s">
        <v>3561</v>
      </c>
      <c r="H234" s="204" t="s">
        <v>2121</v>
      </c>
      <c r="I234" s="42" t="s">
        <v>22</v>
      </c>
      <c r="J234" s="237">
        <v>3</v>
      </c>
      <c r="K234" s="217">
        <f t="shared" ref="K234:K236" si="22">J234</f>
        <v>3</v>
      </c>
      <c r="L234" s="58">
        <v>2</v>
      </c>
      <c r="M234" s="58">
        <v>3.2</v>
      </c>
    </row>
    <row r="235" s="58" customFormat="1" ht="41.4" spans="1:13">
      <c r="A235" s="58" t="s">
        <v>3560</v>
      </c>
      <c r="B235" s="200">
        <v>234</v>
      </c>
      <c r="C235" s="204" t="s">
        <v>16</v>
      </c>
      <c r="D235" s="204" t="s">
        <v>53</v>
      </c>
      <c r="E235" s="42" t="s">
        <v>2511</v>
      </c>
      <c r="F235" s="58" t="s">
        <v>55</v>
      </c>
      <c r="G235" s="58" t="s">
        <v>2651</v>
      </c>
      <c r="H235" s="204" t="s">
        <v>2121</v>
      </c>
      <c r="I235" s="42" t="s">
        <v>22</v>
      </c>
      <c r="J235" s="237">
        <v>7</v>
      </c>
      <c r="K235" s="217">
        <f t="shared" si="22"/>
        <v>7</v>
      </c>
      <c r="L235" s="58">
        <v>4</v>
      </c>
      <c r="M235" s="58">
        <v>3.2</v>
      </c>
    </row>
    <row r="236" s="58" customFormat="1" ht="41.4" spans="1:13">
      <c r="A236" s="58" t="s">
        <v>3560</v>
      </c>
      <c r="B236" s="200">
        <v>235</v>
      </c>
      <c r="C236" s="204" t="s">
        <v>16</v>
      </c>
      <c r="D236" s="204" t="s">
        <v>53</v>
      </c>
      <c r="E236" s="42" t="s">
        <v>2511</v>
      </c>
      <c r="F236" s="58" t="s">
        <v>304</v>
      </c>
      <c r="G236" s="58" t="s">
        <v>3656</v>
      </c>
      <c r="H236" s="204" t="s">
        <v>2121</v>
      </c>
      <c r="I236" s="42" t="s">
        <v>22</v>
      </c>
      <c r="J236" s="237">
        <v>1</v>
      </c>
      <c r="K236" s="217">
        <f t="shared" si="22"/>
        <v>1</v>
      </c>
      <c r="L236" s="58">
        <v>1</v>
      </c>
      <c r="M236" s="58">
        <v>3.2</v>
      </c>
    </row>
    <row r="237" s="58" customFormat="1" ht="41.4" spans="1:13">
      <c r="A237" s="58" t="s">
        <v>3560</v>
      </c>
      <c r="B237" s="200">
        <v>236</v>
      </c>
      <c r="C237" s="204" t="s">
        <v>16</v>
      </c>
      <c r="D237" s="58" t="s">
        <v>171</v>
      </c>
      <c r="E237" s="42" t="s">
        <v>2511</v>
      </c>
      <c r="F237" s="58" t="s">
        <v>172</v>
      </c>
      <c r="G237" s="58" t="s">
        <v>2702</v>
      </c>
      <c r="H237" s="58" t="s">
        <v>1926</v>
      </c>
      <c r="I237" s="42" t="s">
        <v>22</v>
      </c>
      <c r="J237" s="237">
        <v>14</v>
      </c>
      <c r="K237" s="217">
        <v>0</v>
      </c>
      <c r="L237" s="58">
        <v>2</v>
      </c>
      <c r="M237" s="58">
        <v>3.1</v>
      </c>
    </row>
    <row r="238" s="58" customFormat="1" ht="41.4" spans="1:13">
      <c r="A238" s="58" t="s">
        <v>3560</v>
      </c>
      <c r="B238" s="200">
        <v>237</v>
      </c>
      <c r="C238" s="204" t="s">
        <v>16</v>
      </c>
      <c r="D238" s="58" t="s">
        <v>322</v>
      </c>
      <c r="E238" s="42" t="s">
        <v>2511</v>
      </c>
      <c r="F238" s="58" t="s">
        <v>323</v>
      </c>
      <c r="G238" s="58" t="s">
        <v>2696</v>
      </c>
      <c r="H238" s="58" t="s">
        <v>2123</v>
      </c>
      <c r="I238" s="204" t="s">
        <v>2124</v>
      </c>
      <c r="J238" s="58">
        <v>6.53652</v>
      </c>
      <c r="K238" s="217">
        <f t="shared" ref="K238:K241" si="23">J238</f>
        <v>6.53652</v>
      </c>
      <c r="L238" s="58">
        <v>26</v>
      </c>
      <c r="M238" s="58">
        <v>3.2</v>
      </c>
    </row>
    <row r="239" s="58" customFormat="1" ht="69" spans="1:13">
      <c r="A239" s="58" t="s">
        <v>3560</v>
      </c>
      <c r="B239" s="200">
        <v>238</v>
      </c>
      <c r="C239" s="204" t="s">
        <v>16</v>
      </c>
      <c r="D239" s="58" t="s">
        <v>353</v>
      </c>
      <c r="E239" s="42" t="s">
        <v>2511</v>
      </c>
      <c r="F239" s="58" t="s">
        <v>2125</v>
      </c>
      <c r="G239" s="58" t="s">
        <v>3565</v>
      </c>
      <c r="H239" s="204" t="s">
        <v>3564</v>
      </c>
      <c r="I239" s="42" t="s">
        <v>22</v>
      </c>
      <c r="J239" s="237">
        <v>2</v>
      </c>
      <c r="K239" s="217">
        <f t="shared" si="23"/>
        <v>2</v>
      </c>
      <c r="L239" s="58">
        <v>44</v>
      </c>
      <c r="M239" s="58">
        <v>3.2</v>
      </c>
    </row>
    <row r="240" s="58" customFormat="1" ht="55.2" spans="1:13">
      <c r="A240" s="58" t="s">
        <v>3560</v>
      </c>
      <c r="B240" s="200">
        <v>239</v>
      </c>
      <c r="C240" s="204" t="s">
        <v>16</v>
      </c>
      <c r="D240" s="58" t="s">
        <v>353</v>
      </c>
      <c r="E240" s="42" t="s">
        <v>2511</v>
      </c>
      <c r="F240" s="58" t="s">
        <v>2125</v>
      </c>
      <c r="G240" s="58" t="s">
        <v>3657</v>
      </c>
      <c r="H240" s="58" t="s">
        <v>2345</v>
      </c>
      <c r="I240" s="42" t="s">
        <v>22</v>
      </c>
      <c r="J240" s="237">
        <v>2</v>
      </c>
      <c r="K240" s="217">
        <f t="shared" si="23"/>
        <v>2</v>
      </c>
      <c r="L240" s="58">
        <v>29</v>
      </c>
      <c r="M240" s="58">
        <v>3.2</v>
      </c>
    </row>
    <row r="241" s="58" customFormat="1" ht="55.2" spans="1:13">
      <c r="A241" s="58" t="s">
        <v>3560</v>
      </c>
      <c r="B241" s="200">
        <v>240</v>
      </c>
      <c r="C241" s="204" t="s">
        <v>16</v>
      </c>
      <c r="D241" s="58" t="s">
        <v>353</v>
      </c>
      <c r="E241" s="42" t="s">
        <v>2511</v>
      </c>
      <c r="F241" s="58" t="s">
        <v>2125</v>
      </c>
      <c r="G241" s="58" t="s">
        <v>3658</v>
      </c>
      <c r="H241" s="58" t="s">
        <v>2345</v>
      </c>
      <c r="I241" s="42" t="s">
        <v>22</v>
      </c>
      <c r="J241" s="237">
        <v>1</v>
      </c>
      <c r="K241" s="217">
        <f t="shared" si="23"/>
        <v>1</v>
      </c>
      <c r="L241" s="58">
        <v>22</v>
      </c>
      <c r="M241" s="58">
        <v>3.2</v>
      </c>
    </row>
    <row r="242" s="58" customFormat="1" ht="41.4" spans="1:13">
      <c r="A242" s="58" t="s">
        <v>3560</v>
      </c>
      <c r="B242" s="200">
        <v>241</v>
      </c>
      <c r="C242" s="204" t="s">
        <v>16</v>
      </c>
      <c r="D242" s="204" t="s">
        <v>89</v>
      </c>
      <c r="E242" s="42" t="s">
        <v>2511</v>
      </c>
      <c r="F242" s="58" t="s">
        <v>114</v>
      </c>
      <c r="G242" s="58" t="s">
        <v>3659</v>
      </c>
      <c r="H242" s="204" t="s">
        <v>2166</v>
      </c>
      <c r="I242" s="42" t="s">
        <v>22</v>
      </c>
      <c r="J242" s="237">
        <v>2</v>
      </c>
      <c r="K242" s="217">
        <v>0</v>
      </c>
      <c r="L242" s="58">
        <v>130</v>
      </c>
      <c r="M242" s="58">
        <v>3.2</v>
      </c>
    </row>
    <row r="243" s="58" customFormat="1" ht="41.4" spans="1:13">
      <c r="A243" s="58" t="s">
        <v>3560</v>
      </c>
      <c r="B243" s="200">
        <v>242</v>
      </c>
      <c r="C243" s="204" t="s">
        <v>16</v>
      </c>
      <c r="D243" s="204" t="s">
        <v>53</v>
      </c>
      <c r="E243" s="42" t="s">
        <v>2511</v>
      </c>
      <c r="F243" s="58" t="s">
        <v>55</v>
      </c>
      <c r="G243" s="58" t="s">
        <v>3330</v>
      </c>
      <c r="H243" s="204" t="s">
        <v>2158</v>
      </c>
      <c r="I243" s="42" t="s">
        <v>22</v>
      </c>
      <c r="J243" s="237">
        <v>8</v>
      </c>
      <c r="K243" s="217">
        <v>0</v>
      </c>
      <c r="L243" s="58">
        <v>465</v>
      </c>
      <c r="M243" s="58">
        <v>3.2</v>
      </c>
    </row>
    <row r="244" s="58" customFormat="1" ht="55.2" spans="1:13">
      <c r="A244" s="58" t="s">
        <v>3560</v>
      </c>
      <c r="B244" s="200">
        <v>243</v>
      </c>
      <c r="C244" s="204" t="s">
        <v>16</v>
      </c>
      <c r="D244" s="58" t="s">
        <v>171</v>
      </c>
      <c r="E244" s="42" t="s">
        <v>2511</v>
      </c>
      <c r="F244" s="58" t="s">
        <v>172</v>
      </c>
      <c r="G244" s="58" t="s">
        <v>3660</v>
      </c>
      <c r="H244" s="58" t="s">
        <v>3641</v>
      </c>
      <c r="I244" s="42" t="s">
        <v>22</v>
      </c>
      <c r="J244" s="237">
        <v>2</v>
      </c>
      <c r="K244" s="217">
        <v>0</v>
      </c>
      <c r="L244" s="58">
        <v>2</v>
      </c>
      <c r="M244" s="58">
        <v>3.1</v>
      </c>
    </row>
    <row r="245" s="58" customFormat="1" ht="41.4" spans="1:13">
      <c r="A245" s="58" t="s">
        <v>3560</v>
      </c>
      <c r="B245" s="200">
        <v>244</v>
      </c>
      <c r="C245" s="204" t="s">
        <v>16</v>
      </c>
      <c r="D245" s="204" t="s">
        <v>53</v>
      </c>
      <c r="E245" s="42" t="s">
        <v>2511</v>
      </c>
      <c r="F245" s="58" t="s">
        <v>236</v>
      </c>
      <c r="G245" s="58" t="s">
        <v>3661</v>
      </c>
      <c r="H245" s="204" t="s">
        <v>2166</v>
      </c>
      <c r="I245" s="42" t="s">
        <v>22</v>
      </c>
      <c r="J245" s="237">
        <v>2</v>
      </c>
      <c r="K245" s="217">
        <v>0</v>
      </c>
      <c r="L245" s="58">
        <v>2</v>
      </c>
      <c r="M245" s="58">
        <v>3.2</v>
      </c>
    </row>
    <row r="246" s="58" customFormat="1" ht="41.4" spans="1:13">
      <c r="A246" s="58" t="s">
        <v>3560</v>
      </c>
      <c r="B246" s="200">
        <v>245</v>
      </c>
      <c r="C246" s="204" t="s">
        <v>16</v>
      </c>
      <c r="D246" s="58" t="s">
        <v>322</v>
      </c>
      <c r="E246" s="42" t="s">
        <v>2511</v>
      </c>
      <c r="F246" s="58" t="s">
        <v>323</v>
      </c>
      <c r="G246" s="58" t="s">
        <v>3332</v>
      </c>
      <c r="H246" s="58" t="s">
        <v>2162</v>
      </c>
      <c r="I246" s="204" t="s">
        <v>2124</v>
      </c>
      <c r="J246" s="58">
        <v>34.4233</v>
      </c>
      <c r="K246" s="58">
        <v>0</v>
      </c>
      <c r="L246" s="58">
        <v>2744</v>
      </c>
      <c r="M246" s="58">
        <v>3.2</v>
      </c>
    </row>
    <row r="247" s="58" customFormat="1" ht="41.4" spans="1:13">
      <c r="A247" s="58" t="s">
        <v>3560</v>
      </c>
      <c r="B247" s="200">
        <v>246</v>
      </c>
      <c r="C247" s="204" t="s">
        <v>16</v>
      </c>
      <c r="D247" s="204" t="s">
        <v>89</v>
      </c>
      <c r="E247" s="42" t="s">
        <v>2511</v>
      </c>
      <c r="F247" s="58" t="s">
        <v>114</v>
      </c>
      <c r="G247" s="58" t="s">
        <v>3343</v>
      </c>
      <c r="H247" s="204" t="s">
        <v>2166</v>
      </c>
      <c r="I247" s="42" t="s">
        <v>22</v>
      </c>
      <c r="J247" s="237">
        <v>2</v>
      </c>
      <c r="K247" s="217">
        <v>0</v>
      </c>
      <c r="L247" s="58">
        <v>3154</v>
      </c>
      <c r="M247" s="58">
        <v>3.2</v>
      </c>
    </row>
    <row r="248" s="58" customFormat="1" ht="55.2" spans="1:13">
      <c r="A248" s="58" t="s">
        <v>3560</v>
      </c>
      <c r="B248" s="200">
        <v>247</v>
      </c>
      <c r="C248" s="204" t="s">
        <v>16</v>
      </c>
      <c r="D248" s="204" t="s">
        <v>53</v>
      </c>
      <c r="E248" s="42" t="s">
        <v>2511</v>
      </c>
      <c r="F248" s="58" t="s">
        <v>55</v>
      </c>
      <c r="G248" s="58" t="s">
        <v>2832</v>
      </c>
      <c r="H248" s="204" t="s">
        <v>2158</v>
      </c>
      <c r="I248" s="42" t="s">
        <v>22</v>
      </c>
      <c r="J248" s="237">
        <v>7</v>
      </c>
      <c r="K248" s="217">
        <v>0</v>
      </c>
      <c r="L248" s="58">
        <v>9389</v>
      </c>
      <c r="M248" s="58">
        <v>3.2</v>
      </c>
    </row>
    <row r="249" s="58" customFormat="1" ht="55.2" spans="1:13">
      <c r="A249" s="58" t="s">
        <v>3560</v>
      </c>
      <c r="B249" s="200">
        <v>248</v>
      </c>
      <c r="C249" s="204" t="s">
        <v>16</v>
      </c>
      <c r="D249" s="204" t="s">
        <v>53</v>
      </c>
      <c r="E249" s="42" t="s">
        <v>2511</v>
      </c>
      <c r="F249" s="58" t="s">
        <v>55</v>
      </c>
      <c r="G249" s="58" t="s">
        <v>3337</v>
      </c>
      <c r="H249" s="204" t="s">
        <v>2158</v>
      </c>
      <c r="I249" s="42" t="s">
        <v>22</v>
      </c>
      <c r="J249" s="237">
        <v>2</v>
      </c>
      <c r="K249" s="217">
        <v>0</v>
      </c>
      <c r="L249" s="58">
        <v>1341</v>
      </c>
      <c r="M249" s="58">
        <v>3.2</v>
      </c>
    </row>
    <row r="250" s="58" customFormat="1" ht="55.2" spans="1:13">
      <c r="A250" s="58" t="s">
        <v>3560</v>
      </c>
      <c r="B250" s="200">
        <v>249</v>
      </c>
      <c r="C250" s="204" t="s">
        <v>16</v>
      </c>
      <c r="D250" s="58" t="s">
        <v>171</v>
      </c>
      <c r="E250" s="42" t="s">
        <v>2511</v>
      </c>
      <c r="F250" s="58" t="s">
        <v>172</v>
      </c>
      <c r="G250" s="58" t="s">
        <v>3328</v>
      </c>
      <c r="H250" s="58" t="s">
        <v>3641</v>
      </c>
      <c r="I250" s="42" t="s">
        <v>22</v>
      </c>
      <c r="J250" s="237">
        <v>2</v>
      </c>
      <c r="K250" s="217">
        <v>0</v>
      </c>
      <c r="L250" s="58">
        <v>7</v>
      </c>
      <c r="M250" s="58">
        <v>3.2</v>
      </c>
    </row>
    <row r="251" s="58" customFormat="1" ht="41.4" spans="1:13">
      <c r="A251" s="58" t="s">
        <v>3560</v>
      </c>
      <c r="B251" s="200">
        <v>250</v>
      </c>
      <c r="C251" s="204" t="s">
        <v>16</v>
      </c>
      <c r="D251" s="204" t="s">
        <v>53</v>
      </c>
      <c r="E251" s="42" t="s">
        <v>2511</v>
      </c>
      <c r="F251" s="58" t="s">
        <v>236</v>
      </c>
      <c r="G251" s="58" t="s">
        <v>2751</v>
      </c>
      <c r="H251" s="204" t="s">
        <v>2166</v>
      </c>
      <c r="I251" s="42" t="s">
        <v>22</v>
      </c>
      <c r="J251" s="237">
        <v>3</v>
      </c>
      <c r="K251" s="217">
        <v>0</v>
      </c>
      <c r="L251" s="58">
        <v>2</v>
      </c>
      <c r="M251" s="58">
        <v>3.2</v>
      </c>
    </row>
    <row r="252" s="58" customFormat="1" ht="41.4" spans="1:13">
      <c r="A252" s="58" t="s">
        <v>3560</v>
      </c>
      <c r="B252" s="200">
        <v>251</v>
      </c>
      <c r="C252" s="204" t="s">
        <v>16</v>
      </c>
      <c r="D252" s="204" t="s">
        <v>89</v>
      </c>
      <c r="E252" s="42" t="s">
        <v>2511</v>
      </c>
      <c r="F252" s="58" t="s">
        <v>114</v>
      </c>
      <c r="G252" s="58" t="s">
        <v>3343</v>
      </c>
      <c r="H252" s="204" t="s">
        <v>2166</v>
      </c>
      <c r="I252" s="42" t="s">
        <v>22</v>
      </c>
      <c r="J252" s="237">
        <v>2</v>
      </c>
      <c r="K252" s="217">
        <v>0</v>
      </c>
      <c r="L252" s="58">
        <v>3154</v>
      </c>
      <c r="M252" s="58">
        <v>3.2</v>
      </c>
    </row>
    <row r="253" s="58" customFormat="1" ht="55.2" spans="1:13">
      <c r="A253" s="58" t="s">
        <v>3560</v>
      </c>
      <c r="B253" s="200">
        <v>252</v>
      </c>
      <c r="C253" s="204" t="s">
        <v>16</v>
      </c>
      <c r="D253" s="204" t="s">
        <v>53</v>
      </c>
      <c r="E253" s="42" t="s">
        <v>2511</v>
      </c>
      <c r="F253" s="58" t="s">
        <v>55</v>
      </c>
      <c r="G253" s="58" t="s">
        <v>2832</v>
      </c>
      <c r="H253" s="204" t="s">
        <v>2158</v>
      </c>
      <c r="I253" s="42" t="s">
        <v>22</v>
      </c>
      <c r="J253" s="237">
        <v>7</v>
      </c>
      <c r="K253" s="217">
        <v>0</v>
      </c>
      <c r="L253" s="58">
        <v>9389</v>
      </c>
      <c r="M253" s="58">
        <v>3.2</v>
      </c>
    </row>
    <row r="254" s="58" customFormat="1" ht="55.2" spans="1:13">
      <c r="A254" s="58" t="s">
        <v>3560</v>
      </c>
      <c r="B254" s="200">
        <v>253</v>
      </c>
      <c r="C254" s="204" t="s">
        <v>16</v>
      </c>
      <c r="D254" s="58" t="s">
        <v>171</v>
      </c>
      <c r="E254" s="42" t="s">
        <v>2511</v>
      </c>
      <c r="F254" s="58" t="s">
        <v>172</v>
      </c>
      <c r="G254" s="58" t="s">
        <v>3328</v>
      </c>
      <c r="H254" s="58" t="s">
        <v>3641</v>
      </c>
      <c r="I254" s="42" t="s">
        <v>22</v>
      </c>
      <c r="J254" s="237">
        <v>2</v>
      </c>
      <c r="K254" s="217">
        <v>0</v>
      </c>
      <c r="L254" s="58">
        <v>7</v>
      </c>
      <c r="M254" s="58">
        <v>3.2</v>
      </c>
    </row>
    <row r="255" s="58" customFormat="1" ht="41.4" spans="1:13">
      <c r="A255" s="58" t="s">
        <v>3560</v>
      </c>
      <c r="B255" s="200">
        <v>254</v>
      </c>
      <c r="C255" s="204" t="s">
        <v>16</v>
      </c>
      <c r="D255" s="204" t="s">
        <v>53</v>
      </c>
      <c r="E255" s="42" t="s">
        <v>2511</v>
      </c>
      <c r="F255" s="58" t="s">
        <v>236</v>
      </c>
      <c r="G255" s="58" t="s">
        <v>2751</v>
      </c>
      <c r="H255" s="204" t="s">
        <v>2166</v>
      </c>
      <c r="I255" s="42" t="s">
        <v>22</v>
      </c>
      <c r="J255" s="237">
        <v>3</v>
      </c>
      <c r="K255" s="217">
        <v>0</v>
      </c>
      <c r="L255" s="58">
        <v>2</v>
      </c>
      <c r="M255" s="58">
        <v>3.2</v>
      </c>
    </row>
    <row r="256" s="58" customFormat="1" ht="41.4" spans="1:13">
      <c r="A256" s="58" t="s">
        <v>3560</v>
      </c>
      <c r="B256" s="200">
        <v>255</v>
      </c>
      <c r="C256" s="204" t="s">
        <v>16</v>
      </c>
      <c r="D256" s="204" t="s">
        <v>89</v>
      </c>
      <c r="E256" s="42" t="s">
        <v>2511</v>
      </c>
      <c r="F256" s="58" t="s">
        <v>114</v>
      </c>
      <c r="G256" s="58" t="s">
        <v>3338</v>
      </c>
      <c r="H256" s="204" t="s">
        <v>2166</v>
      </c>
      <c r="I256" s="42" t="s">
        <v>22</v>
      </c>
      <c r="J256" s="237">
        <v>2</v>
      </c>
      <c r="K256" s="217">
        <v>0</v>
      </c>
      <c r="L256" s="58">
        <v>719</v>
      </c>
      <c r="M256" s="58">
        <v>3.2</v>
      </c>
    </row>
    <row r="257" s="58" customFormat="1" ht="55.2" spans="1:13">
      <c r="A257" s="58" t="s">
        <v>3560</v>
      </c>
      <c r="B257" s="200">
        <v>256</v>
      </c>
      <c r="C257" s="204" t="s">
        <v>16</v>
      </c>
      <c r="D257" s="204" t="s">
        <v>53</v>
      </c>
      <c r="E257" s="42" t="s">
        <v>2511</v>
      </c>
      <c r="F257" s="58" t="s">
        <v>55</v>
      </c>
      <c r="G257" s="58" t="s">
        <v>3339</v>
      </c>
      <c r="H257" s="204" t="s">
        <v>2158</v>
      </c>
      <c r="I257" s="42" t="s">
        <v>22</v>
      </c>
      <c r="J257" s="237">
        <v>7</v>
      </c>
      <c r="K257" s="217">
        <v>0</v>
      </c>
      <c r="L257" s="58">
        <v>1447</v>
      </c>
      <c r="M257" s="58">
        <v>3.2</v>
      </c>
    </row>
    <row r="258" s="58" customFormat="1" ht="55.2" spans="1:13">
      <c r="A258" s="58" t="s">
        <v>3560</v>
      </c>
      <c r="B258" s="200">
        <v>257</v>
      </c>
      <c r="C258" s="204" t="s">
        <v>16</v>
      </c>
      <c r="D258" s="58" t="s">
        <v>171</v>
      </c>
      <c r="E258" s="42" t="s">
        <v>2511</v>
      </c>
      <c r="F258" s="58" t="s">
        <v>172</v>
      </c>
      <c r="G258" s="58" t="s">
        <v>3307</v>
      </c>
      <c r="H258" s="58" t="s">
        <v>3641</v>
      </c>
      <c r="I258" s="42" t="s">
        <v>22</v>
      </c>
      <c r="J258" s="237">
        <v>2</v>
      </c>
      <c r="K258" s="217">
        <v>0</v>
      </c>
      <c r="L258" s="58">
        <v>3</v>
      </c>
      <c r="M258" s="58">
        <v>3.2</v>
      </c>
    </row>
    <row r="259" s="58" customFormat="1" ht="41.4" spans="1:13">
      <c r="A259" s="58" t="s">
        <v>3560</v>
      </c>
      <c r="B259" s="200">
        <v>258</v>
      </c>
      <c r="C259" s="204" t="s">
        <v>16</v>
      </c>
      <c r="D259" s="204" t="s">
        <v>53</v>
      </c>
      <c r="E259" s="42" t="s">
        <v>2511</v>
      </c>
      <c r="F259" s="58" t="s">
        <v>236</v>
      </c>
      <c r="G259" s="58" t="s">
        <v>3326</v>
      </c>
      <c r="H259" s="204" t="s">
        <v>2166</v>
      </c>
      <c r="I259" s="42" t="s">
        <v>22</v>
      </c>
      <c r="J259" s="237">
        <v>3</v>
      </c>
      <c r="K259" s="217">
        <v>0</v>
      </c>
      <c r="L259" s="58">
        <v>2</v>
      </c>
      <c r="M259" s="58">
        <v>3.2</v>
      </c>
    </row>
    <row r="260" s="58" customFormat="1" ht="41.4" spans="1:13">
      <c r="A260" s="58" t="s">
        <v>3560</v>
      </c>
      <c r="B260" s="200">
        <v>259</v>
      </c>
      <c r="C260" s="204" t="s">
        <v>16</v>
      </c>
      <c r="D260" s="58" t="s">
        <v>322</v>
      </c>
      <c r="E260" s="42" t="s">
        <v>2511</v>
      </c>
      <c r="F260" s="58" t="s">
        <v>323</v>
      </c>
      <c r="G260" s="58" t="s">
        <v>3327</v>
      </c>
      <c r="H260" s="58" t="s">
        <v>2162</v>
      </c>
      <c r="I260" s="204" t="s">
        <v>2124</v>
      </c>
      <c r="J260" s="58">
        <v>33.3678</v>
      </c>
      <c r="K260" s="58">
        <v>0</v>
      </c>
      <c r="L260" s="58">
        <v>9401</v>
      </c>
      <c r="M260" s="58">
        <v>3.2</v>
      </c>
    </row>
    <row r="261" s="58" customFormat="1" ht="41.4" spans="1:13">
      <c r="A261" s="58" t="s">
        <v>3560</v>
      </c>
      <c r="B261" s="200">
        <v>260</v>
      </c>
      <c r="C261" s="204" t="s">
        <v>16</v>
      </c>
      <c r="D261" s="204" t="s">
        <v>89</v>
      </c>
      <c r="E261" s="42" t="s">
        <v>2511</v>
      </c>
      <c r="F261" s="58" t="s">
        <v>114</v>
      </c>
      <c r="G261" s="58" t="s">
        <v>3302</v>
      </c>
      <c r="H261" s="204" t="s">
        <v>2166</v>
      </c>
      <c r="I261" s="42" t="s">
        <v>22</v>
      </c>
      <c r="J261" s="237">
        <v>2</v>
      </c>
      <c r="K261" s="217">
        <v>0</v>
      </c>
      <c r="L261" s="58">
        <v>472</v>
      </c>
      <c r="M261" s="58">
        <v>3.2</v>
      </c>
    </row>
    <row r="262" s="58" customFormat="1" ht="55.2" spans="1:13">
      <c r="A262" s="58" t="s">
        <v>3560</v>
      </c>
      <c r="B262" s="200">
        <v>261</v>
      </c>
      <c r="C262" s="204" t="s">
        <v>16</v>
      </c>
      <c r="D262" s="204" t="s">
        <v>53</v>
      </c>
      <c r="E262" s="42" t="s">
        <v>2511</v>
      </c>
      <c r="F262" s="58" t="s">
        <v>55</v>
      </c>
      <c r="G262" s="58" t="s">
        <v>3303</v>
      </c>
      <c r="H262" s="204" t="s">
        <v>2158</v>
      </c>
      <c r="I262" s="42" t="s">
        <v>22</v>
      </c>
      <c r="J262" s="237">
        <v>7</v>
      </c>
      <c r="K262" s="217">
        <v>0</v>
      </c>
      <c r="L262" s="58">
        <v>863</v>
      </c>
      <c r="M262" s="58">
        <v>3.2</v>
      </c>
    </row>
    <row r="263" s="58" customFormat="1" ht="55.2" spans="1:13">
      <c r="A263" s="58" t="s">
        <v>3560</v>
      </c>
      <c r="B263" s="200">
        <v>262</v>
      </c>
      <c r="C263" s="204" t="s">
        <v>16</v>
      </c>
      <c r="D263" s="204" t="s">
        <v>53</v>
      </c>
      <c r="E263" s="42" t="s">
        <v>2511</v>
      </c>
      <c r="F263" s="58" t="s">
        <v>55</v>
      </c>
      <c r="G263" s="58" t="s">
        <v>3341</v>
      </c>
      <c r="H263" s="204" t="s">
        <v>2158</v>
      </c>
      <c r="I263" s="42" t="s">
        <v>22</v>
      </c>
      <c r="J263" s="237">
        <v>1</v>
      </c>
      <c r="K263" s="217">
        <v>0</v>
      </c>
      <c r="L263" s="58">
        <v>62</v>
      </c>
      <c r="M263" s="58">
        <v>3.2</v>
      </c>
    </row>
    <row r="264" s="58" customFormat="1" ht="55.2" spans="1:13">
      <c r="A264" s="58" t="s">
        <v>3560</v>
      </c>
      <c r="B264" s="200">
        <v>263</v>
      </c>
      <c r="C264" s="204" t="s">
        <v>16</v>
      </c>
      <c r="D264" s="58" t="s">
        <v>171</v>
      </c>
      <c r="E264" s="42" t="s">
        <v>2511</v>
      </c>
      <c r="F264" s="58" t="s">
        <v>172</v>
      </c>
      <c r="G264" s="58" t="s">
        <v>3299</v>
      </c>
      <c r="H264" s="58" t="s">
        <v>3641</v>
      </c>
      <c r="I264" s="42" t="s">
        <v>22</v>
      </c>
      <c r="J264" s="237">
        <v>2</v>
      </c>
      <c r="K264" s="217">
        <v>0</v>
      </c>
      <c r="L264" s="58">
        <v>2</v>
      </c>
      <c r="M264" s="58">
        <v>3.2</v>
      </c>
    </row>
    <row r="265" s="58" customFormat="1" ht="41.4" spans="1:13">
      <c r="A265" s="58" t="s">
        <v>3560</v>
      </c>
      <c r="B265" s="200">
        <v>264</v>
      </c>
      <c r="C265" s="204" t="s">
        <v>16</v>
      </c>
      <c r="D265" s="204" t="s">
        <v>53</v>
      </c>
      <c r="E265" s="42" t="s">
        <v>2511</v>
      </c>
      <c r="F265" s="58" t="s">
        <v>236</v>
      </c>
      <c r="G265" s="58" t="s">
        <v>3340</v>
      </c>
      <c r="H265" s="204" t="s">
        <v>2166</v>
      </c>
      <c r="I265" s="42" t="s">
        <v>22</v>
      </c>
      <c r="J265" s="237">
        <v>4</v>
      </c>
      <c r="K265" s="217">
        <v>0</v>
      </c>
      <c r="L265" s="58">
        <v>3</v>
      </c>
      <c r="M265" s="58">
        <v>3.2</v>
      </c>
    </row>
    <row r="266" s="58" customFormat="1" ht="41.4" spans="1:13">
      <c r="A266" s="58" t="s">
        <v>3560</v>
      </c>
      <c r="B266" s="200">
        <v>265</v>
      </c>
      <c r="C266" s="204" t="s">
        <v>16</v>
      </c>
      <c r="D266" s="204" t="s">
        <v>53</v>
      </c>
      <c r="E266" s="42" t="s">
        <v>2511</v>
      </c>
      <c r="F266" s="58" t="s">
        <v>236</v>
      </c>
      <c r="G266" s="58" t="s">
        <v>3662</v>
      </c>
      <c r="H266" s="204" t="s">
        <v>2166</v>
      </c>
      <c r="I266" s="42" t="s">
        <v>22</v>
      </c>
      <c r="J266" s="237">
        <v>1</v>
      </c>
      <c r="K266" s="217">
        <v>0</v>
      </c>
      <c r="L266" s="58">
        <v>2</v>
      </c>
      <c r="M266" s="58">
        <v>3.2</v>
      </c>
    </row>
    <row r="267" s="58" customFormat="1" ht="41.4" spans="1:13">
      <c r="A267" s="58" t="s">
        <v>3560</v>
      </c>
      <c r="B267" s="200">
        <v>266</v>
      </c>
      <c r="C267" s="204" t="s">
        <v>16</v>
      </c>
      <c r="D267" s="58" t="s">
        <v>322</v>
      </c>
      <c r="E267" s="42" t="s">
        <v>2511</v>
      </c>
      <c r="F267" s="58" t="s">
        <v>323</v>
      </c>
      <c r="G267" s="58" t="s">
        <v>3304</v>
      </c>
      <c r="H267" s="58" t="s">
        <v>2162</v>
      </c>
      <c r="I267" s="204" t="s">
        <v>2124</v>
      </c>
      <c r="J267" s="58">
        <v>41.745</v>
      </c>
      <c r="K267" s="58">
        <v>0</v>
      </c>
      <c r="L267" s="58">
        <v>8419</v>
      </c>
      <c r="M267" s="58">
        <v>3.2</v>
      </c>
    </row>
    <row r="268" s="58" customFormat="1" ht="41.4" spans="1:13">
      <c r="A268" s="58" t="s">
        <v>3560</v>
      </c>
      <c r="B268" s="200">
        <v>267</v>
      </c>
      <c r="C268" s="204" t="s">
        <v>16</v>
      </c>
      <c r="D268" s="204" t="s">
        <v>89</v>
      </c>
      <c r="E268" s="42" t="s">
        <v>2511</v>
      </c>
      <c r="F268" s="58" t="s">
        <v>114</v>
      </c>
      <c r="G268" s="58" t="s">
        <v>2732</v>
      </c>
      <c r="H268" s="204" t="s">
        <v>2166</v>
      </c>
      <c r="I268" s="42" t="s">
        <v>22</v>
      </c>
      <c r="J268" s="237">
        <v>2</v>
      </c>
      <c r="K268" s="217">
        <v>0</v>
      </c>
      <c r="L268" s="58">
        <v>272</v>
      </c>
      <c r="M268" s="58">
        <v>3.2</v>
      </c>
    </row>
    <row r="269" s="58" customFormat="1" ht="55.2" spans="1:13">
      <c r="A269" s="58" t="s">
        <v>3560</v>
      </c>
      <c r="B269" s="200">
        <v>268</v>
      </c>
      <c r="C269" s="204" t="s">
        <v>16</v>
      </c>
      <c r="D269" s="204" t="s">
        <v>53</v>
      </c>
      <c r="E269" s="42" t="s">
        <v>2511</v>
      </c>
      <c r="F269" s="58" t="s">
        <v>55</v>
      </c>
      <c r="G269" s="58" t="s">
        <v>2734</v>
      </c>
      <c r="H269" s="204" t="s">
        <v>2158</v>
      </c>
      <c r="I269" s="42" t="s">
        <v>22</v>
      </c>
      <c r="J269" s="237">
        <v>8</v>
      </c>
      <c r="K269" s="165">
        <f>(CEILING(J269*0.2,1))*1</f>
        <v>2</v>
      </c>
      <c r="L269" s="58">
        <v>551</v>
      </c>
      <c r="M269" s="58">
        <v>3.2</v>
      </c>
    </row>
    <row r="270" s="58" customFormat="1" ht="55.2" spans="1:13">
      <c r="A270" s="58" t="s">
        <v>3560</v>
      </c>
      <c r="B270" s="200">
        <v>269</v>
      </c>
      <c r="C270" s="204" t="s">
        <v>16</v>
      </c>
      <c r="D270" s="58" t="s">
        <v>171</v>
      </c>
      <c r="E270" s="42" t="s">
        <v>2511</v>
      </c>
      <c r="F270" s="58" t="s">
        <v>172</v>
      </c>
      <c r="G270" s="58" t="s">
        <v>3300</v>
      </c>
      <c r="H270" s="58" t="s">
        <v>3641</v>
      </c>
      <c r="I270" s="42" t="s">
        <v>22</v>
      </c>
      <c r="J270" s="237">
        <v>2</v>
      </c>
      <c r="K270" s="217">
        <v>0</v>
      </c>
      <c r="L270" s="58">
        <v>1</v>
      </c>
      <c r="M270" s="58">
        <v>3.2</v>
      </c>
    </row>
    <row r="271" s="58" customFormat="1" ht="41.4" spans="1:13">
      <c r="A271" s="58" t="s">
        <v>3560</v>
      </c>
      <c r="B271" s="200">
        <v>270</v>
      </c>
      <c r="C271" s="204" t="s">
        <v>16</v>
      </c>
      <c r="D271" s="204" t="s">
        <v>53</v>
      </c>
      <c r="E271" s="42" t="s">
        <v>2511</v>
      </c>
      <c r="F271" s="58" t="s">
        <v>236</v>
      </c>
      <c r="G271" s="58" t="s">
        <v>2738</v>
      </c>
      <c r="H271" s="204" t="s">
        <v>2166</v>
      </c>
      <c r="I271" s="42" t="s">
        <v>22</v>
      </c>
      <c r="J271" s="237">
        <v>3</v>
      </c>
      <c r="K271" s="165">
        <f>(CEILING(J271*0.2,1))*1</f>
        <v>1</v>
      </c>
      <c r="L271" s="58">
        <v>2</v>
      </c>
      <c r="M271" s="58">
        <v>3.2</v>
      </c>
    </row>
    <row r="272" s="58" customFormat="1" ht="41.4" spans="1:13">
      <c r="A272" s="58" t="s">
        <v>3560</v>
      </c>
      <c r="B272" s="200">
        <v>271</v>
      </c>
      <c r="C272" s="204" t="s">
        <v>16</v>
      </c>
      <c r="D272" s="58" t="s">
        <v>322</v>
      </c>
      <c r="E272" s="42" t="s">
        <v>2511</v>
      </c>
      <c r="F272" s="58" t="s">
        <v>323</v>
      </c>
      <c r="G272" s="58" t="s">
        <v>2739</v>
      </c>
      <c r="H272" s="58" t="s">
        <v>2162</v>
      </c>
      <c r="I272" s="204" t="s">
        <v>2124</v>
      </c>
      <c r="J272" s="58">
        <v>41.4078</v>
      </c>
      <c r="K272" s="165">
        <f>(CEILING(J272*0.1,1))*1</f>
        <v>5</v>
      </c>
      <c r="L272" s="58">
        <v>5830</v>
      </c>
      <c r="M272" s="58">
        <v>3.2</v>
      </c>
    </row>
    <row r="273" s="58" customFormat="1" ht="55.2" spans="1:13">
      <c r="A273" s="58" t="s">
        <v>3560</v>
      </c>
      <c r="B273" s="200">
        <v>272</v>
      </c>
      <c r="C273" s="204" t="s">
        <v>16</v>
      </c>
      <c r="D273" s="204" t="s">
        <v>53</v>
      </c>
      <c r="E273" s="42" t="s">
        <v>2511</v>
      </c>
      <c r="F273" s="58" t="s">
        <v>55</v>
      </c>
      <c r="G273" s="58" t="s">
        <v>2747</v>
      </c>
      <c r="H273" s="204" t="s">
        <v>2158</v>
      </c>
      <c r="I273" s="42" t="s">
        <v>22</v>
      </c>
      <c r="J273" s="237">
        <v>5</v>
      </c>
      <c r="K273" s="217">
        <f t="shared" ref="K273:K275" si="24">J273</f>
        <v>5</v>
      </c>
      <c r="L273" s="58">
        <v>10</v>
      </c>
      <c r="M273" s="58">
        <v>3.2</v>
      </c>
    </row>
    <row r="274" s="58" customFormat="1" ht="41.4" spans="1:13">
      <c r="A274" s="58" t="s">
        <v>3560</v>
      </c>
      <c r="B274" s="200">
        <v>273</v>
      </c>
      <c r="C274" s="204" t="s">
        <v>16</v>
      </c>
      <c r="D274" s="58" t="s">
        <v>322</v>
      </c>
      <c r="E274" s="42" t="s">
        <v>2511</v>
      </c>
      <c r="F274" s="58" t="s">
        <v>323</v>
      </c>
      <c r="G274" s="58" t="s">
        <v>2729</v>
      </c>
      <c r="H274" s="58" t="s">
        <v>2162</v>
      </c>
      <c r="I274" s="204" t="s">
        <v>2124</v>
      </c>
      <c r="J274" s="58">
        <v>6.90702</v>
      </c>
      <c r="K274" s="217">
        <f t="shared" si="24"/>
        <v>6.90702</v>
      </c>
      <c r="L274" s="58">
        <v>111</v>
      </c>
      <c r="M274" s="58">
        <v>3.2</v>
      </c>
    </row>
    <row r="275" s="58" customFormat="1" ht="41.4" spans="1:13">
      <c r="A275" s="58" t="s">
        <v>3560</v>
      </c>
      <c r="B275" s="200">
        <v>274</v>
      </c>
      <c r="C275" s="204" t="s">
        <v>16</v>
      </c>
      <c r="D275" s="204" t="s">
        <v>53</v>
      </c>
      <c r="E275" s="42" t="s">
        <v>2511</v>
      </c>
      <c r="F275" s="58" t="s">
        <v>289</v>
      </c>
      <c r="G275" s="58" t="s">
        <v>3317</v>
      </c>
      <c r="H275" s="204" t="s">
        <v>3569</v>
      </c>
      <c r="I275" s="42" t="s">
        <v>22</v>
      </c>
      <c r="J275" s="237">
        <v>1</v>
      </c>
      <c r="K275" s="217">
        <f t="shared" si="24"/>
        <v>1</v>
      </c>
      <c r="L275" s="58">
        <v>3</v>
      </c>
      <c r="M275" s="58">
        <v>3.2</v>
      </c>
    </row>
    <row r="276" s="58" customFormat="1" ht="41.4" spans="1:13">
      <c r="A276" s="58" t="s">
        <v>3560</v>
      </c>
      <c r="B276" s="200">
        <v>275</v>
      </c>
      <c r="C276" s="204" t="s">
        <v>16</v>
      </c>
      <c r="D276" s="204" t="s">
        <v>89</v>
      </c>
      <c r="E276" s="42" t="s">
        <v>2511</v>
      </c>
      <c r="F276" s="58" t="s">
        <v>114</v>
      </c>
      <c r="G276" s="58" t="s">
        <v>2660</v>
      </c>
      <c r="H276" s="204" t="s">
        <v>2166</v>
      </c>
      <c r="I276" s="42" t="s">
        <v>22</v>
      </c>
      <c r="J276" s="237">
        <v>1</v>
      </c>
      <c r="K276" s="217">
        <v>0</v>
      </c>
      <c r="L276" s="58">
        <v>12</v>
      </c>
      <c r="M276" s="58">
        <v>3.2</v>
      </c>
    </row>
    <row r="277" s="58" customFormat="1" ht="55.2" spans="1:13">
      <c r="A277" s="58" t="s">
        <v>3560</v>
      </c>
      <c r="B277" s="200">
        <v>276</v>
      </c>
      <c r="C277" s="204" t="s">
        <v>16</v>
      </c>
      <c r="D277" s="204" t="s">
        <v>53</v>
      </c>
      <c r="E277" s="42" t="s">
        <v>2511</v>
      </c>
      <c r="F277" s="58" t="s">
        <v>55</v>
      </c>
      <c r="G277" s="58" t="s">
        <v>2747</v>
      </c>
      <c r="H277" s="204" t="s">
        <v>2158</v>
      </c>
      <c r="I277" s="42" t="s">
        <v>22</v>
      </c>
      <c r="J277" s="237">
        <v>1</v>
      </c>
      <c r="K277" s="217">
        <f t="shared" ref="K277:K282" si="25">J277</f>
        <v>1</v>
      </c>
      <c r="L277" s="58">
        <v>2</v>
      </c>
      <c r="M277" s="58">
        <v>3.2</v>
      </c>
    </row>
    <row r="278" s="58" customFormat="1" ht="55.2" spans="1:13">
      <c r="A278" s="58" t="s">
        <v>3560</v>
      </c>
      <c r="B278" s="200">
        <v>277</v>
      </c>
      <c r="C278" s="204" t="s">
        <v>16</v>
      </c>
      <c r="D278" s="58" t="s">
        <v>171</v>
      </c>
      <c r="E278" s="42" t="s">
        <v>2511</v>
      </c>
      <c r="F278" s="58" t="s">
        <v>172</v>
      </c>
      <c r="G278" s="58" t="s">
        <v>3269</v>
      </c>
      <c r="H278" s="58" t="s">
        <v>3641</v>
      </c>
      <c r="I278" s="42" t="s">
        <v>22</v>
      </c>
      <c r="J278" s="237">
        <v>3</v>
      </c>
      <c r="K278" s="217">
        <v>0</v>
      </c>
      <c r="L278" s="58">
        <v>0.33</v>
      </c>
      <c r="M278" s="58">
        <v>3.2</v>
      </c>
    </row>
    <row r="279" s="58" customFormat="1" ht="41.4" spans="1:13">
      <c r="A279" s="58" t="s">
        <v>3560</v>
      </c>
      <c r="B279" s="200">
        <v>278</v>
      </c>
      <c r="C279" s="204" t="s">
        <v>16</v>
      </c>
      <c r="D279" s="58" t="s">
        <v>322</v>
      </c>
      <c r="E279" s="42" t="s">
        <v>2511</v>
      </c>
      <c r="F279" s="58" t="s">
        <v>323</v>
      </c>
      <c r="G279" s="58" t="s">
        <v>2729</v>
      </c>
      <c r="H279" s="58" t="s">
        <v>2162</v>
      </c>
      <c r="I279" s="204" t="s">
        <v>2124</v>
      </c>
      <c r="J279" s="58">
        <v>6.86313</v>
      </c>
      <c r="K279" s="217">
        <f t="shared" si="25"/>
        <v>6.86313</v>
      </c>
      <c r="L279" s="58">
        <v>110</v>
      </c>
      <c r="M279" s="58">
        <v>3.2</v>
      </c>
    </row>
    <row r="280" s="58" customFormat="1" ht="55.2" spans="1:13">
      <c r="A280" s="58" t="s">
        <v>3560</v>
      </c>
      <c r="B280" s="200">
        <v>279</v>
      </c>
      <c r="C280" s="204" t="s">
        <v>16</v>
      </c>
      <c r="D280" s="204" t="s">
        <v>53</v>
      </c>
      <c r="E280" s="42" t="s">
        <v>2511</v>
      </c>
      <c r="F280" s="58" t="s">
        <v>55</v>
      </c>
      <c r="G280" s="58" t="s">
        <v>2747</v>
      </c>
      <c r="H280" s="204" t="s">
        <v>2158</v>
      </c>
      <c r="I280" s="42" t="s">
        <v>22</v>
      </c>
      <c r="J280" s="237">
        <v>2</v>
      </c>
      <c r="K280" s="217">
        <f t="shared" si="25"/>
        <v>2</v>
      </c>
      <c r="L280" s="58">
        <v>4</v>
      </c>
      <c r="M280" s="58">
        <v>3.2</v>
      </c>
    </row>
    <row r="281" s="58" customFormat="1" ht="41.4" spans="1:13">
      <c r="A281" s="58" t="s">
        <v>3560</v>
      </c>
      <c r="B281" s="200">
        <v>280</v>
      </c>
      <c r="C281" s="204" t="s">
        <v>16</v>
      </c>
      <c r="D281" s="58" t="s">
        <v>322</v>
      </c>
      <c r="E281" s="42" t="s">
        <v>2511</v>
      </c>
      <c r="F281" s="58" t="s">
        <v>323</v>
      </c>
      <c r="G281" s="58" t="s">
        <v>2729</v>
      </c>
      <c r="H281" s="58" t="s">
        <v>2162</v>
      </c>
      <c r="I281" s="204" t="s">
        <v>2124</v>
      </c>
      <c r="J281" s="58">
        <v>2.45078</v>
      </c>
      <c r="K281" s="217">
        <f t="shared" si="25"/>
        <v>2.45078</v>
      </c>
      <c r="L281" s="58">
        <v>39</v>
      </c>
      <c r="M281" s="58">
        <v>3.2</v>
      </c>
    </row>
    <row r="282" s="58" customFormat="1" ht="41.4" spans="1:13">
      <c r="A282" s="58" t="s">
        <v>3560</v>
      </c>
      <c r="B282" s="200">
        <v>281</v>
      </c>
      <c r="C282" s="204" t="s">
        <v>16</v>
      </c>
      <c r="D282" s="204" t="s">
        <v>53</v>
      </c>
      <c r="E282" s="42" t="s">
        <v>2511</v>
      </c>
      <c r="F282" s="58" t="s">
        <v>289</v>
      </c>
      <c r="G282" s="58" t="s">
        <v>3317</v>
      </c>
      <c r="H282" s="204" t="s">
        <v>3569</v>
      </c>
      <c r="I282" s="42" t="s">
        <v>22</v>
      </c>
      <c r="J282" s="237">
        <v>1</v>
      </c>
      <c r="K282" s="217">
        <f t="shared" si="25"/>
        <v>1</v>
      </c>
      <c r="L282" s="58">
        <v>3</v>
      </c>
      <c r="M282" s="58">
        <v>3.2</v>
      </c>
    </row>
    <row r="283" s="58" customFormat="1" ht="41.4" spans="1:13">
      <c r="A283" s="58" t="s">
        <v>3560</v>
      </c>
      <c r="B283" s="200">
        <v>282</v>
      </c>
      <c r="C283" s="204" t="s">
        <v>16</v>
      </c>
      <c r="D283" s="204" t="s">
        <v>89</v>
      </c>
      <c r="E283" s="42" t="s">
        <v>2511</v>
      </c>
      <c r="F283" s="58" t="s">
        <v>114</v>
      </c>
      <c r="G283" s="58" t="s">
        <v>2660</v>
      </c>
      <c r="H283" s="204" t="s">
        <v>2166</v>
      </c>
      <c r="I283" s="42" t="s">
        <v>22</v>
      </c>
      <c r="J283" s="237">
        <v>1</v>
      </c>
      <c r="K283" s="217">
        <v>0</v>
      </c>
      <c r="L283" s="58">
        <v>12</v>
      </c>
      <c r="M283" s="58">
        <v>3.2</v>
      </c>
    </row>
    <row r="284" s="58" customFormat="1" ht="55.2" spans="1:13">
      <c r="A284" s="58" t="s">
        <v>3560</v>
      </c>
      <c r="B284" s="200">
        <v>283</v>
      </c>
      <c r="C284" s="204" t="s">
        <v>16</v>
      </c>
      <c r="D284" s="204" t="s">
        <v>53</v>
      </c>
      <c r="E284" s="42" t="s">
        <v>2511</v>
      </c>
      <c r="F284" s="58" t="s">
        <v>55</v>
      </c>
      <c r="G284" s="58" t="s">
        <v>2747</v>
      </c>
      <c r="H284" s="204" t="s">
        <v>2158</v>
      </c>
      <c r="I284" s="42" t="s">
        <v>22</v>
      </c>
      <c r="J284" s="237">
        <v>1</v>
      </c>
      <c r="K284" s="217">
        <f t="shared" ref="K284:K289" si="26">J284</f>
        <v>1</v>
      </c>
      <c r="L284" s="58">
        <v>2</v>
      </c>
      <c r="M284" s="58">
        <v>3.2</v>
      </c>
    </row>
    <row r="285" s="58" customFormat="1" ht="55.2" spans="1:13">
      <c r="A285" s="58" t="s">
        <v>3560</v>
      </c>
      <c r="B285" s="200">
        <v>284</v>
      </c>
      <c r="C285" s="204" t="s">
        <v>16</v>
      </c>
      <c r="D285" s="58" t="s">
        <v>171</v>
      </c>
      <c r="E285" s="42" t="s">
        <v>2511</v>
      </c>
      <c r="F285" s="58" t="s">
        <v>172</v>
      </c>
      <c r="G285" s="58" t="s">
        <v>3269</v>
      </c>
      <c r="H285" s="58" t="s">
        <v>3641</v>
      </c>
      <c r="I285" s="42" t="s">
        <v>22</v>
      </c>
      <c r="J285" s="237">
        <v>3</v>
      </c>
      <c r="K285" s="217">
        <v>0</v>
      </c>
      <c r="L285" s="58">
        <v>0.33</v>
      </c>
      <c r="M285" s="58">
        <v>3.2</v>
      </c>
    </row>
    <row r="286" s="58" customFormat="1" ht="41.4" spans="1:13">
      <c r="A286" s="58" t="s">
        <v>3560</v>
      </c>
      <c r="B286" s="200">
        <v>285</v>
      </c>
      <c r="C286" s="204" t="s">
        <v>16</v>
      </c>
      <c r="D286" s="58" t="s">
        <v>322</v>
      </c>
      <c r="E286" s="42" t="s">
        <v>2511</v>
      </c>
      <c r="F286" s="58" t="s">
        <v>323</v>
      </c>
      <c r="G286" s="58" t="s">
        <v>2729</v>
      </c>
      <c r="H286" s="58" t="s">
        <v>2162</v>
      </c>
      <c r="I286" s="204" t="s">
        <v>2124</v>
      </c>
      <c r="J286" s="58">
        <v>6.86314</v>
      </c>
      <c r="K286" s="217">
        <f t="shared" si="26"/>
        <v>6.86314</v>
      </c>
      <c r="L286" s="58">
        <v>110</v>
      </c>
      <c r="M286" s="58">
        <v>3.2</v>
      </c>
    </row>
    <row r="287" s="58" customFormat="1" ht="55.2" spans="1:13">
      <c r="A287" s="58" t="s">
        <v>3560</v>
      </c>
      <c r="B287" s="200">
        <v>286</v>
      </c>
      <c r="C287" s="204" t="s">
        <v>16</v>
      </c>
      <c r="D287" s="204" t="s">
        <v>53</v>
      </c>
      <c r="E287" s="42" t="s">
        <v>2511</v>
      </c>
      <c r="F287" s="58" t="s">
        <v>55</v>
      </c>
      <c r="G287" s="58" t="s">
        <v>2747</v>
      </c>
      <c r="H287" s="204" t="s">
        <v>2158</v>
      </c>
      <c r="I287" s="42" t="s">
        <v>22</v>
      </c>
      <c r="J287" s="237">
        <v>2</v>
      </c>
      <c r="K287" s="217">
        <f t="shared" si="26"/>
        <v>2</v>
      </c>
      <c r="L287" s="58">
        <v>4</v>
      </c>
      <c r="M287" s="58">
        <v>3.2</v>
      </c>
    </row>
    <row r="288" s="58" customFormat="1" ht="41.4" spans="1:13">
      <c r="A288" s="58" t="s">
        <v>3560</v>
      </c>
      <c r="B288" s="200">
        <v>287</v>
      </c>
      <c r="C288" s="204" t="s">
        <v>16</v>
      </c>
      <c r="D288" s="58" t="s">
        <v>322</v>
      </c>
      <c r="E288" s="42" t="s">
        <v>2511</v>
      </c>
      <c r="F288" s="58" t="s">
        <v>323</v>
      </c>
      <c r="G288" s="58" t="s">
        <v>2729</v>
      </c>
      <c r="H288" s="58" t="s">
        <v>2162</v>
      </c>
      <c r="I288" s="204" t="s">
        <v>2124</v>
      </c>
      <c r="J288" s="58">
        <v>3.36761</v>
      </c>
      <c r="K288" s="217">
        <f t="shared" si="26"/>
        <v>3.36761</v>
      </c>
      <c r="L288" s="58">
        <v>54</v>
      </c>
      <c r="M288" s="58">
        <v>3.2</v>
      </c>
    </row>
    <row r="289" s="58" customFormat="1" ht="41.4" spans="1:13">
      <c r="A289" s="58" t="s">
        <v>3560</v>
      </c>
      <c r="B289" s="200">
        <v>288</v>
      </c>
      <c r="C289" s="204" t="s">
        <v>16</v>
      </c>
      <c r="D289" s="204" t="s">
        <v>53</v>
      </c>
      <c r="E289" s="42" t="s">
        <v>2511</v>
      </c>
      <c r="F289" s="58" t="s">
        <v>289</v>
      </c>
      <c r="G289" s="58" t="s">
        <v>3317</v>
      </c>
      <c r="H289" s="204" t="s">
        <v>3569</v>
      </c>
      <c r="I289" s="42" t="s">
        <v>22</v>
      </c>
      <c r="J289" s="237">
        <v>1</v>
      </c>
      <c r="K289" s="217">
        <f t="shared" si="26"/>
        <v>1</v>
      </c>
      <c r="L289" s="58">
        <v>3</v>
      </c>
      <c r="M289" s="58">
        <v>3.2</v>
      </c>
    </row>
    <row r="290" s="58" customFormat="1" ht="41.4" spans="1:13">
      <c r="A290" s="58" t="s">
        <v>3560</v>
      </c>
      <c r="B290" s="200">
        <v>289</v>
      </c>
      <c r="C290" s="204" t="s">
        <v>16</v>
      </c>
      <c r="D290" s="204" t="s">
        <v>89</v>
      </c>
      <c r="E290" s="42" t="s">
        <v>2511</v>
      </c>
      <c r="F290" s="58" t="s">
        <v>114</v>
      </c>
      <c r="G290" s="58" t="s">
        <v>2660</v>
      </c>
      <c r="H290" s="204" t="s">
        <v>2166</v>
      </c>
      <c r="I290" s="42" t="s">
        <v>22</v>
      </c>
      <c r="J290" s="237">
        <v>1</v>
      </c>
      <c r="K290" s="217">
        <v>0</v>
      </c>
      <c r="L290" s="58">
        <v>12</v>
      </c>
      <c r="M290" s="58">
        <v>3.2</v>
      </c>
    </row>
    <row r="291" s="58" customFormat="1" ht="55.2" spans="1:13">
      <c r="A291" s="58" t="s">
        <v>3560</v>
      </c>
      <c r="B291" s="200">
        <v>290</v>
      </c>
      <c r="C291" s="204" t="s">
        <v>16</v>
      </c>
      <c r="D291" s="204" t="s">
        <v>53</v>
      </c>
      <c r="E291" s="42" t="s">
        <v>2511</v>
      </c>
      <c r="F291" s="58" t="s">
        <v>55</v>
      </c>
      <c r="G291" s="58" t="s">
        <v>2747</v>
      </c>
      <c r="H291" s="204" t="s">
        <v>2158</v>
      </c>
      <c r="I291" s="42" t="s">
        <v>22</v>
      </c>
      <c r="J291" s="237">
        <v>1</v>
      </c>
      <c r="K291" s="217">
        <f t="shared" ref="K291:K296" si="27">J291</f>
        <v>1</v>
      </c>
      <c r="L291" s="58">
        <v>2</v>
      </c>
      <c r="M291" s="58">
        <v>3.2</v>
      </c>
    </row>
    <row r="292" s="58" customFormat="1" ht="55.2" spans="1:13">
      <c r="A292" s="58" t="s">
        <v>3560</v>
      </c>
      <c r="B292" s="200">
        <v>291</v>
      </c>
      <c r="C292" s="204" t="s">
        <v>16</v>
      </c>
      <c r="D292" s="58" t="s">
        <v>171</v>
      </c>
      <c r="E292" s="42" t="s">
        <v>2511</v>
      </c>
      <c r="F292" s="58" t="s">
        <v>172</v>
      </c>
      <c r="G292" s="58" t="s">
        <v>3269</v>
      </c>
      <c r="H292" s="58" t="s">
        <v>3641</v>
      </c>
      <c r="I292" s="42" t="s">
        <v>22</v>
      </c>
      <c r="J292" s="237">
        <v>3</v>
      </c>
      <c r="K292" s="217">
        <v>0</v>
      </c>
      <c r="L292" s="58">
        <v>0.33</v>
      </c>
      <c r="M292" s="58">
        <v>3.2</v>
      </c>
    </row>
    <row r="293" s="58" customFormat="1" ht="41.4" spans="1:13">
      <c r="A293" s="58" t="s">
        <v>3560</v>
      </c>
      <c r="B293" s="200">
        <v>292</v>
      </c>
      <c r="C293" s="204" t="s">
        <v>16</v>
      </c>
      <c r="D293" s="58" t="s">
        <v>322</v>
      </c>
      <c r="E293" s="42" t="s">
        <v>2511</v>
      </c>
      <c r="F293" s="58" t="s">
        <v>323</v>
      </c>
      <c r="G293" s="58" t="s">
        <v>2729</v>
      </c>
      <c r="H293" s="58" t="s">
        <v>2162</v>
      </c>
      <c r="I293" s="204" t="s">
        <v>2124</v>
      </c>
      <c r="J293" s="58">
        <v>6.79819</v>
      </c>
      <c r="K293" s="217">
        <f t="shared" si="27"/>
        <v>6.79819</v>
      </c>
      <c r="L293" s="58">
        <v>109</v>
      </c>
      <c r="M293" s="58">
        <v>3.2</v>
      </c>
    </row>
    <row r="294" s="58" customFormat="1" ht="55.2" spans="1:13">
      <c r="A294" s="58" t="s">
        <v>3560</v>
      </c>
      <c r="B294" s="200">
        <v>293</v>
      </c>
      <c r="C294" s="204" t="s">
        <v>16</v>
      </c>
      <c r="D294" s="204" t="s">
        <v>53</v>
      </c>
      <c r="E294" s="42" t="s">
        <v>2511</v>
      </c>
      <c r="F294" s="58" t="s">
        <v>55</v>
      </c>
      <c r="G294" s="58" t="s">
        <v>2747</v>
      </c>
      <c r="H294" s="204" t="s">
        <v>2158</v>
      </c>
      <c r="I294" s="42" t="s">
        <v>22</v>
      </c>
      <c r="J294" s="237">
        <v>3</v>
      </c>
      <c r="K294" s="217">
        <f t="shared" si="27"/>
        <v>3</v>
      </c>
      <c r="L294" s="58">
        <v>6</v>
      </c>
      <c r="M294" s="58">
        <v>3.2</v>
      </c>
    </row>
    <row r="295" s="58" customFormat="1" ht="41.4" spans="1:13">
      <c r="A295" s="58" t="s">
        <v>3560</v>
      </c>
      <c r="B295" s="200">
        <v>294</v>
      </c>
      <c r="C295" s="204" t="s">
        <v>16</v>
      </c>
      <c r="D295" s="58" t="s">
        <v>322</v>
      </c>
      <c r="E295" s="42" t="s">
        <v>2511</v>
      </c>
      <c r="F295" s="58" t="s">
        <v>323</v>
      </c>
      <c r="G295" s="58" t="s">
        <v>2729</v>
      </c>
      <c r="H295" s="58" t="s">
        <v>2162</v>
      </c>
      <c r="I295" s="204" t="s">
        <v>2124</v>
      </c>
      <c r="J295" s="58">
        <v>6.19374</v>
      </c>
      <c r="K295" s="217">
        <f t="shared" si="27"/>
        <v>6.19374</v>
      </c>
      <c r="L295" s="58">
        <v>100</v>
      </c>
      <c r="M295" s="58">
        <v>3.2</v>
      </c>
    </row>
    <row r="296" s="58" customFormat="1" ht="41.4" spans="1:13">
      <c r="A296" s="58" t="s">
        <v>3560</v>
      </c>
      <c r="B296" s="200">
        <v>295</v>
      </c>
      <c r="C296" s="204" t="s">
        <v>16</v>
      </c>
      <c r="D296" s="204" t="s">
        <v>53</v>
      </c>
      <c r="E296" s="42" t="s">
        <v>2511</v>
      </c>
      <c r="F296" s="58" t="s">
        <v>289</v>
      </c>
      <c r="G296" s="58" t="s">
        <v>3317</v>
      </c>
      <c r="H296" s="204" t="s">
        <v>3569</v>
      </c>
      <c r="I296" s="42" t="s">
        <v>22</v>
      </c>
      <c r="J296" s="237">
        <v>1</v>
      </c>
      <c r="K296" s="217">
        <f t="shared" si="27"/>
        <v>1</v>
      </c>
      <c r="L296" s="58">
        <v>3</v>
      </c>
      <c r="M296" s="58">
        <v>3.2</v>
      </c>
    </row>
    <row r="297" s="58" customFormat="1" ht="41.4" spans="1:13">
      <c r="A297" s="58" t="s">
        <v>3560</v>
      </c>
      <c r="B297" s="200">
        <v>296</v>
      </c>
      <c r="C297" s="204" t="s">
        <v>16</v>
      </c>
      <c r="D297" s="204" t="s">
        <v>89</v>
      </c>
      <c r="E297" s="42" t="s">
        <v>2511</v>
      </c>
      <c r="F297" s="58" t="s">
        <v>114</v>
      </c>
      <c r="G297" s="58" t="s">
        <v>2660</v>
      </c>
      <c r="H297" s="204" t="s">
        <v>2166</v>
      </c>
      <c r="I297" s="42" t="s">
        <v>22</v>
      </c>
      <c r="J297" s="237">
        <v>1</v>
      </c>
      <c r="K297" s="217">
        <v>0</v>
      </c>
      <c r="L297" s="58">
        <v>12</v>
      </c>
      <c r="M297" s="58">
        <v>3.2</v>
      </c>
    </row>
    <row r="298" s="58" customFormat="1" ht="55.2" spans="1:13">
      <c r="A298" s="58" t="s">
        <v>3560</v>
      </c>
      <c r="B298" s="200">
        <v>297</v>
      </c>
      <c r="C298" s="204" t="s">
        <v>16</v>
      </c>
      <c r="D298" s="204" t="s">
        <v>53</v>
      </c>
      <c r="E298" s="42" t="s">
        <v>2511</v>
      </c>
      <c r="F298" s="58" t="s">
        <v>55</v>
      </c>
      <c r="G298" s="58" t="s">
        <v>2747</v>
      </c>
      <c r="H298" s="204" t="s">
        <v>2158</v>
      </c>
      <c r="I298" s="42" t="s">
        <v>22</v>
      </c>
      <c r="J298" s="237">
        <v>1</v>
      </c>
      <c r="K298" s="217">
        <f t="shared" ref="K298:K303" si="28">J298</f>
        <v>1</v>
      </c>
      <c r="L298" s="58">
        <v>2</v>
      </c>
      <c r="M298" s="58">
        <v>3.2</v>
      </c>
    </row>
    <row r="299" s="58" customFormat="1" ht="55.2" spans="1:13">
      <c r="A299" s="58" t="s">
        <v>3560</v>
      </c>
      <c r="B299" s="200">
        <v>298</v>
      </c>
      <c r="C299" s="204" t="s">
        <v>16</v>
      </c>
      <c r="D299" s="58" t="s">
        <v>171</v>
      </c>
      <c r="E299" s="42" t="s">
        <v>2511</v>
      </c>
      <c r="F299" s="58" t="s">
        <v>172</v>
      </c>
      <c r="G299" s="58" t="s">
        <v>3269</v>
      </c>
      <c r="H299" s="58" t="s">
        <v>3641</v>
      </c>
      <c r="I299" s="42" t="s">
        <v>22</v>
      </c>
      <c r="J299" s="237">
        <v>3</v>
      </c>
      <c r="K299" s="217">
        <v>0</v>
      </c>
      <c r="L299" s="58">
        <v>0.33</v>
      </c>
      <c r="M299" s="58">
        <v>3.2</v>
      </c>
    </row>
    <row r="300" s="58" customFormat="1" ht="41.4" spans="1:13">
      <c r="A300" s="58" t="s">
        <v>3560</v>
      </c>
      <c r="B300" s="200">
        <v>299</v>
      </c>
      <c r="C300" s="204" t="s">
        <v>16</v>
      </c>
      <c r="D300" s="58" t="s">
        <v>322</v>
      </c>
      <c r="E300" s="42" t="s">
        <v>2511</v>
      </c>
      <c r="F300" s="58" t="s">
        <v>323</v>
      </c>
      <c r="G300" s="58" t="s">
        <v>2729</v>
      </c>
      <c r="H300" s="58" t="s">
        <v>2162</v>
      </c>
      <c r="I300" s="204" t="s">
        <v>2124</v>
      </c>
      <c r="J300" s="58">
        <v>6.85364</v>
      </c>
      <c r="K300" s="217">
        <f t="shared" si="28"/>
        <v>6.85364</v>
      </c>
      <c r="L300" s="58">
        <v>110</v>
      </c>
      <c r="M300" s="58">
        <v>3.2</v>
      </c>
    </row>
    <row r="301" s="58" customFormat="1" ht="55.2" spans="1:13">
      <c r="A301" s="58" t="s">
        <v>3560</v>
      </c>
      <c r="B301" s="200">
        <v>300</v>
      </c>
      <c r="C301" s="204" t="s">
        <v>16</v>
      </c>
      <c r="D301" s="204" t="s">
        <v>53</v>
      </c>
      <c r="E301" s="42" t="s">
        <v>2511</v>
      </c>
      <c r="F301" s="58" t="s">
        <v>55</v>
      </c>
      <c r="G301" s="58" t="s">
        <v>2747</v>
      </c>
      <c r="H301" s="204" t="s">
        <v>2158</v>
      </c>
      <c r="I301" s="42" t="s">
        <v>22</v>
      </c>
      <c r="J301" s="237">
        <v>2</v>
      </c>
      <c r="K301" s="217">
        <f t="shared" si="28"/>
        <v>2</v>
      </c>
      <c r="L301" s="58">
        <v>4</v>
      </c>
      <c r="M301" s="58">
        <v>3.2</v>
      </c>
    </row>
    <row r="302" s="58" customFormat="1" ht="41.4" spans="1:13">
      <c r="A302" s="58" t="s">
        <v>3560</v>
      </c>
      <c r="B302" s="200">
        <v>301</v>
      </c>
      <c r="C302" s="204" t="s">
        <v>16</v>
      </c>
      <c r="D302" s="58" t="s">
        <v>322</v>
      </c>
      <c r="E302" s="42" t="s">
        <v>2511</v>
      </c>
      <c r="F302" s="58" t="s">
        <v>323</v>
      </c>
      <c r="G302" s="58" t="s">
        <v>2729</v>
      </c>
      <c r="H302" s="58" t="s">
        <v>2162</v>
      </c>
      <c r="I302" s="204" t="s">
        <v>2124</v>
      </c>
      <c r="J302" s="58">
        <v>3.05593</v>
      </c>
      <c r="K302" s="217">
        <f t="shared" si="28"/>
        <v>3.05593</v>
      </c>
      <c r="L302" s="58">
        <v>49</v>
      </c>
      <c r="M302" s="58">
        <v>3.2</v>
      </c>
    </row>
    <row r="303" s="58" customFormat="1" ht="41.4" spans="1:13">
      <c r="A303" s="58" t="s">
        <v>3560</v>
      </c>
      <c r="B303" s="200">
        <v>302</v>
      </c>
      <c r="C303" s="204" t="s">
        <v>16</v>
      </c>
      <c r="D303" s="204" t="s">
        <v>53</v>
      </c>
      <c r="E303" s="42" t="s">
        <v>2511</v>
      </c>
      <c r="F303" s="58" t="s">
        <v>289</v>
      </c>
      <c r="G303" s="58" t="s">
        <v>3317</v>
      </c>
      <c r="H303" s="204" t="s">
        <v>3569</v>
      </c>
      <c r="I303" s="42" t="s">
        <v>22</v>
      </c>
      <c r="J303" s="237">
        <v>1</v>
      </c>
      <c r="K303" s="217">
        <f t="shared" si="28"/>
        <v>1</v>
      </c>
      <c r="L303" s="58">
        <v>3</v>
      </c>
      <c r="M303" s="58">
        <v>3.2</v>
      </c>
    </row>
    <row r="304" s="58" customFormat="1" ht="41.4" spans="1:13">
      <c r="A304" s="58" t="s">
        <v>3560</v>
      </c>
      <c r="B304" s="200">
        <v>303</v>
      </c>
      <c r="C304" s="204" t="s">
        <v>16</v>
      </c>
      <c r="D304" s="204" t="s">
        <v>89</v>
      </c>
      <c r="E304" s="42" t="s">
        <v>2511</v>
      </c>
      <c r="F304" s="58" t="s">
        <v>114</v>
      </c>
      <c r="G304" s="58" t="s">
        <v>2660</v>
      </c>
      <c r="H304" s="204" t="s">
        <v>2166</v>
      </c>
      <c r="I304" s="42" t="s">
        <v>22</v>
      </c>
      <c r="J304" s="237">
        <v>1</v>
      </c>
      <c r="K304" s="217">
        <v>0</v>
      </c>
      <c r="L304" s="58">
        <v>12</v>
      </c>
      <c r="M304" s="58">
        <v>3.2</v>
      </c>
    </row>
    <row r="305" s="58" customFormat="1" ht="55.2" spans="1:13">
      <c r="A305" s="58" t="s">
        <v>3560</v>
      </c>
      <c r="B305" s="200">
        <v>304</v>
      </c>
      <c r="C305" s="204" t="s">
        <v>16</v>
      </c>
      <c r="D305" s="204" t="s">
        <v>53</v>
      </c>
      <c r="E305" s="42" t="s">
        <v>2511</v>
      </c>
      <c r="F305" s="58" t="s">
        <v>55</v>
      </c>
      <c r="G305" s="58" t="s">
        <v>2747</v>
      </c>
      <c r="H305" s="204" t="s">
        <v>2158</v>
      </c>
      <c r="I305" s="42" t="s">
        <v>22</v>
      </c>
      <c r="J305" s="237">
        <v>1</v>
      </c>
      <c r="K305" s="217">
        <f t="shared" ref="K305:K309" si="29">J305</f>
        <v>1</v>
      </c>
      <c r="L305" s="58">
        <v>2</v>
      </c>
      <c r="M305" s="58">
        <v>3.2</v>
      </c>
    </row>
    <row r="306" s="58" customFormat="1" ht="55.2" spans="1:13">
      <c r="A306" s="58" t="s">
        <v>3560</v>
      </c>
      <c r="B306" s="200">
        <v>305</v>
      </c>
      <c r="C306" s="204" t="s">
        <v>16</v>
      </c>
      <c r="D306" s="58" t="s">
        <v>171</v>
      </c>
      <c r="E306" s="42" t="s">
        <v>2511</v>
      </c>
      <c r="F306" s="58" t="s">
        <v>172</v>
      </c>
      <c r="G306" s="58" t="s">
        <v>3269</v>
      </c>
      <c r="H306" s="58" t="s">
        <v>3641</v>
      </c>
      <c r="I306" s="42" t="s">
        <v>22</v>
      </c>
      <c r="J306" s="237">
        <v>3</v>
      </c>
      <c r="K306" s="217">
        <v>0</v>
      </c>
      <c r="L306" s="58">
        <v>0.33</v>
      </c>
      <c r="M306" s="58">
        <v>3.2</v>
      </c>
    </row>
    <row r="307" s="58" customFormat="1" ht="41.4" spans="1:13">
      <c r="A307" s="58" t="s">
        <v>3560</v>
      </c>
      <c r="B307" s="200">
        <v>306</v>
      </c>
      <c r="C307" s="204" t="s">
        <v>16</v>
      </c>
      <c r="D307" s="58" t="s">
        <v>322</v>
      </c>
      <c r="E307" s="42" t="s">
        <v>2511</v>
      </c>
      <c r="F307" s="58" t="s">
        <v>323</v>
      </c>
      <c r="G307" s="58" t="s">
        <v>2729</v>
      </c>
      <c r="H307" s="58" t="s">
        <v>2162</v>
      </c>
      <c r="I307" s="204" t="s">
        <v>2124</v>
      </c>
      <c r="J307" s="58">
        <v>6.54696</v>
      </c>
      <c r="K307" s="217">
        <f t="shared" si="29"/>
        <v>6.54696</v>
      </c>
      <c r="L307" s="58">
        <v>105</v>
      </c>
      <c r="M307" s="58">
        <v>3.2</v>
      </c>
    </row>
    <row r="308" s="58" customFormat="1" ht="41.4" spans="1:13">
      <c r="A308" s="58" t="s">
        <v>3560</v>
      </c>
      <c r="B308" s="200">
        <v>307</v>
      </c>
      <c r="C308" s="204" t="s">
        <v>16</v>
      </c>
      <c r="D308" s="204" t="s">
        <v>89</v>
      </c>
      <c r="E308" s="42" t="s">
        <v>2511</v>
      </c>
      <c r="F308" s="58" t="s">
        <v>114</v>
      </c>
      <c r="G308" s="58" t="s">
        <v>2660</v>
      </c>
      <c r="H308" s="204" t="s">
        <v>2166</v>
      </c>
      <c r="I308" s="42" t="s">
        <v>22</v>
      </c>
      <c r="J308" s="237">
        <v>6</v>
      </c>
      <c r="K308" s="217">
        <v>0</v>
      </c>
      <c r="L308" s="58">
        <v>72</v>
      </c>
      <c r="M308" s="58">
        <v>3.2</v>
      </c>
    </row>
    <row r="309" s="58" customFormat="1" ht="55.2" spans="1:13">
      <c r="A309" s="58" t="s">
        <v>3560</v>
      </c>
      <c r="B309" s="200">
        <v>308</v>
      </c>
      <c r="C309" s="204" t="s">
        <v>16</v>
      </c>
      <c r="D309" s="204" t="s">
        <v>53</v>
      </c>
      <c r="E309" s="42" t="s">
        <v>2511</v>
      </c>
      <c r="F309" s="58" t="s">
        <v>55</v>
      </c>
      <c r="G309" s="58" t="s">
        <v>2747</v>
      </c>
      <c r="H309" s="204" t="s">
        <v>2158</v>
      </c>
      <c r="I309" s="42" t="s">
        <v>22</v>
      </c>
      <c r="J309" s="237">
        <v>4</v>
      </c>
      <c r="K309" s="217">
        <f t="shared" si="29"/>
        <v>4</v>
      </c>
      <c r="L309" s="58">
        <v>8</v>
      </c>
      <c r="M309" s="58">
        <v>3.2</v>
      </c>
    </row>
    <row r="310" s="58" customFormat="1" ht="55.2" spans="1:13">
      <c r="A310" s="58" t="s">
        <v>3560</v>
      </c>
      <c r="B310" s="200">
        <v>309</v>
      </c>
      <c r="C310" s="204" t="s">
        <v>16</v>
      </c>
      <c r="D310" s="204" t="s">
        <v>53</v>
      </c>
      <c r="E310" s="42" t="s">
        <v>2511</v>
      </c>
      <c r="F310" s="58" t="s">
        <v>249</v>
      </c>
      <c r="G310" s="58" t="s">
        <v>3663</v>
      </c>
      <c r="H310" s="204" t="s">
        <v>2158</v>
      </c>
      <c r="I310" s="42" t="s">
        <v>22</v>
      </c>
      <c r="J310" s="237">
        <v>1</v>
      </c>
      <c r="K310" s="165">
        <f>(CEILING(J310*0.2,1))*1</f>
        <v>1</v>
      </c>
      <c r="L310" s="58">
        <v>2</v>
      </c>
      <c r="M310" s="58">
        <v>3.2</v>
      </c>
    </row>
    <row r="311" s="58" customFormat="1" ht="55.2" spans="1:13">
      <c r="A311" s="58" t="s">
        <v>3560</v>
      </c>
      <c r="B311" s="200">
        <v>310</v>
      </c>
      <c r="C311" s="204" t="s">
        <v>16</v>
      </c>
      <c r="D311" s="58" t="s">
        <v>171</v>
      </c>
      <c r="E311" s="42" t="s">
        <v>2511</v>
      </c>
      <c r="F311" s="58" t="s">
        <v>172</v>
      </c>
      <c r="G311" s="58" t="s">
        <v>3269</v>
      </c>
      <c r="H311" s="58" t="s">
        <v>3641</v>
      </c>
      <c r="I311" s="42" t="s">
        <v>22</v>
      </c>
      <c r="J311" s="237">
        <v>6</v>
      </c>
      <c r="K311" s="217">
        <v>0</v>
      </c>
      <c r="L311" s="58">
        <v>1</v>
      </c>
      <c r="M311" s="58">
        <v>3.2</v>
      </c>
    </row>
    <row r="312" s="58" customFormat="1" ht="41.4" spans="1:13">
      <c r="A312" s="58" t="s">
        <v>3560</v>
      </c>
      <c r="B312" s="200">
        <v>311</v>
      </c>
      <c r="C312" s="204" t="s">
        <v>16</v>
      </c>
      <c r="D312" s="58" t="s">
        <v>322</v>
      </c>
      <c r="E312" s="42" t="s">
        <v>2511</v>
      </c>
      <c r="F312" s="58" t="s">
        <v>323</v>
      </c>
      <c r="G312" s="58" t="s">
        <v>2729</v>
      </c>
      <c r="H312" s="58" t="s">
        <v>2162</v>
      </c>
      <c r="I312" s="204" t="s">
        <v>2124</v>
      </c>
      <c r="J312" s="58">
        <v>4.37716</v>
      </c>
      <c r="K312" s="217">
        <f t="shared" ref="K312:K318" si="30">J312</f>
        <v>4.37716</v>
      </c>
      <c r="L312" s="58">
        <v>70</v>
      </c>
      <c r="M312" s="58">
        <v>3.2</v>
      </c>
    </row>
    <row r="313" s="58" customFormat="1" ht="69" spans="1:13">
      <c r="A313" s="58" t="s">
        <v>3560</v>
      </c>
      <c r="B313" s="200">
        <v>312</v>
      </c>
      <c r="C313" s="204" t="s">
        <v>16</v>
      </c>
      <c r="D313" s="58" t="s">
        <v>353</v>
      </c>
      <c r="E313" s="42" t="s">
        <v>2511</v>
      </c>
      <c r="F313" s="58" t="s">
        <v>2125</v>
      </c>
      <c r="G313" s="58" t="s">
        <v>3664</v>
      </c>
      <c r="H313" s="204" t="s">
        <v>482</v>
      </c>
      <c r="I313" s="42" t="s">
        <v>22</v>
      </c>
      <c r="J313" s="237">
        <v>1</v>
      </c>
      <c r="K313" s="217">
        <f t="shared" si="30"/>
        <v>1</v>
      </c>
      <c r="L313" s="58">
        <v>87</v>
      </c>
      <c r="M313" s="58">
        <v>3.2</v>
      </c>
    </row>
    <row r="314" s="58" customFormat="1" ht="41.4" spans="1:13">
      <c r="A314" s="58" t="s">
        <v>3560</v>
      </c>
      <c r="B314" s="200">
        <v>313</v>
      </c>
      <c r="C314" s="204" t="s">
        <v>16</v>
      </c>
      <c r="D314" s="204" t="s">
        <v>89</v>
      </c>
      <c r="E314" s="42" t="s">
        <v>2511</v>
      </c>
      <c r="F314" s="58" t="s">
        <v>114</v>
      </c>
      <c r="G314" s="58" t="s">
        <v>2588</v>
      </c>
      <c r="H314" s="204" t="s">
        <v>2166</v>
      </c>
      <c r="I314" s="42" t="s">
        <v>22</v>
      </c>
      <c r="J314" s="237">
        <v>8</v>
      </c>
      <c r="K314" s="217">
        <v>0</v>
      </c>
      <c r="L314" s="58">
        <v>29</v>
      </c>
      <c r="M314" s="58">
        <v>3.2</v>
      </c>
    </row>
    <row r="315" s="58" customFormat="1" ht="41.4" spans="1:13">
      <c r="A315" s="58" t="s">
        <v>3560</v>
      </c>
      <c r="B315" s="200">
        <v>314</v>
      </c>
      <c r="C315" s="204" t="s">
        <v>16</v>
      </c>
      <c r="D315" s="204" t="s">
        <v>89</v>
      </c>
      <c r="E315" s="42" t="s">
        <v>2511</v>
      </c>
      <c r="F315" s="58" t="s">
        <v>90</v>
      </c>
      <c r="G315" s="58" t="s">
        <v>3665</v>
      </c>
      <c r="H315" s="204" t="s">
        <v>2166</v>
      </c>
      <c r="I315" s="42" t="s">
        <v>22</v>
      </c>
      <c r="J315" s="237">
        <v>2</v>
      </c>
      <c r="K315" s="217">
        <v>0</v>
      </c>
      <c r="L315" s="58">
        <v>7</v>
      </c>
      <c r="M315" s="58">
        <v>3.2</v>
      </c>
    </row>
    <row r="316" s="58" customFormat="1" ht="55.2" spans="1:13">
      <c r="A316" s="58" t="s">
        <v>3560</v>
      </c>
      <c r="B316" s="200">
        <v>315</v>
      </c>
      <c r="C316" s="204" t="s">
        <v>16</v>
      </c>
      <c r="D316" s="204" t="s">
        <v>89</v>
      </c>
      <c r="E316" s="42" t="s">
        <v>2511</v>
      </c>
      <c r="F316" s="58" t="s">
        <v>114</v>
      </c>
      <c r="G316" s="58" t="s">
        <v>3666</v>
      </c>
      <c r="H316" s="204" t="s">
        <v>2166</v>
      </c>
      <c r="I316" s="42" t="s">
        <v>22</v>
      </c>
      <c r="J316" s="237">
        <v>2</v>
      </c>
      <c r="K316" s="217">
        <v>0</v>
      </c>
      <c r="L316" s="58">
        <v>14</v>
      </c>
      <c r="M316" s="58">
        <v>3.2</v>
      </c>
    </row>
    <row r="317" s="58" customFormat="1" ht="41.4" spans="1:13">
      <c r="A317" s="58" t="s">
        <v>3560</v>
      </c>
      <c r="B317" s="200">
        <v>316</v>
      </c>
      <c r="C317" s="204" t="s">
        <v>16</v>
      </c>
      <c r="D317" s="204" t="s">
        <v>53</v>
      </c>
      <c r="E317" s="42" t="s">
        <v>2511</v>
      </c>
      <c r="F317" s="58" t="s">
        <v>55</v>
      </c>
      <c r="G317" s="58" t="s">
        <v>2566</v>
      </c>
      <c r="H317" s="204" t="s">
        <v>2158</v>
      </c>
      <c r="I317" s="42" t="s">
        <v>22</v>
      </c>
      <c r="J317" s="237">
        <v>2</v>
      </c>
      <c r="K317" s="217">
        <f t="shared" si="30"/>
        <v>2</v>
      </c>
      <c r="L317" s="58">
        <v>2</v>
      </c>
      <c r="M317" s="58">
        <v>3.2</v>
      </c>
    </row>
    <row r="318" s="58" customFormat="1" ht="41.4" spans="1:13">
      <c r="A318" s="58" t="s">
        <v>3560</v>
      </c>
      <c r="B318" s="200">
        <v>317</v>
      </c>
      <c r="C318" s="204" t="s">
        <v>16</v>
      </c>
      <c r="D318" s="204" t="s">
        <v>53</v>
      </c>
      <c r="E318" s="42" t="s">
        <v>2511</v>
      </c>
      <c r="F318" s="58" t="s">
        <v>304</v>
      </c>
      <c r="G318" s="58" t="s">
        <v>2570</v>
      </c>
      <c r="H318" s="204" t="s">
        <v>2158</v>
      </c>
      <c r="I318" s="42" t="s">
        <v>22</v>
      </c>
      <c r="J318" s="237">
        <v>4</v>
      </c>
      <c r="K318" s="217">
        <f t="shared" si="30"/>
        <v>4</v>
      </c>
      <c r="L318" s="58">
        <v>8</v>
      </c>
      <c r="M318" s="58">
        <v>3.2</v>
      </c>
    </row>
    <row r="319" s="58" customFormat="1" ht="55.2" spans="1:13">
      <c r="A319" s="58" t="s">
        <v>3560</v>
      </c>
      <c r="B319" s="200">
        <v>318</v>
      </c>
      <c r="C319" s="204" t="s">
        <v>16</v>
      </c>
      <c r="D319" s="58" t="s">
        <v>171</v>
      </c>
      <c r="E319" s="42" t="s">
        <v>2511</v>
      </c>
      <c r="F319" s="58" t="s">
        <v>172</v>
      </c>
      <c r="G319" s="58" t="s">
        <v>3416</v>
      </c>
      <c r="H319" s="58" t="s">
        <v>3641</v>
      </c>
      <c r="I319" s="42" t="s">
        <v>22</v>
      </c>
      <c r="J319" s="237">
        <v>14</v>
      </c>
      <c r="K319" s="217">
        <v>0</v>
      </c>
      <c r="L319" s="58">
        <v>2</v>
      </c>
      <c r="M319" s="58">
        <v>3.1</v>
      </c>
    </row>
    <row r="320" s="58" customFormat="1" ht="41.4" spans="1:13">
      <c r="A320" s="58" t="s">
        <v>3560</v>
      </c>
      <c r="B320" s="200">
        <v>319</v>
      </c>
      <c r="C320" s="204" t="s">
        <v>16</v>
      </c>
      <c r="D320" s="58" t="s">
        <v>322</v>
      </c>
      <c r="E320" s="42" t="s">
        <v>2511</v>
      </c>
      <c r="F320" s="58" t="s">
        <v>323</v>
      </c>
      <c r="G320" s="58" t="s">
        <v>2590</v>
      </c>
      <c r="H320" s="58" t="s">
        <v>2162</v>
      </c>
      <c r="I320" s="204" t="s">
        <v>2124</v>
      </c>
      <c r="J320" s="58">
        <v>2.3046</v>
      </c>
      <c r="K320" s="217">
        <f t="shared" ref="K320:K323" si="31">J320</f>
        <v>2.3046</v>
      </c>
      <c r="L320" s="58">
        <v>17</v>
      </c>
      <c r="M320" s="58">
        <v>3.2</v>
      </c>
    </row>
    <row r="321" s="58" customFormat="1" ht="69" spans="1:13">
      <c r="A321" s="58" t="s">
        <v>3560</v>
      </c>
      <c r="B321" s="200">
        <v>320</v>
      </c>
      <c r="C321" s="204" t="s">
        <v>16</v>
      </c>
      <c r="D321" s="58" t="s">
        <v>353</v>
      </c>
      <c r="E321" s="42" t="s">
        <v>2511</v>
      </c>
      <c r="F321" s="58" t="s">
        <v>2125</v>
      </c>
      <c r="G321" s="58" t="s">
        <v>3426</v>
      </c>
      <c r="H321" s="204" t="s">
        <v>3425</v>
      </c>
      <c r="I321" s="42" t="s">
        <v>22</v>
      </c>
      <c r="J321" s="237">
        <v>2</v>
      </c>
      <c r="K321" s="217">
        <f t="shared" si="31"/>
        <v>2</v>
      </c>
      <c r="L321" s="58">
        <v>24</v>
      </c>
      <c r="M321" s="58">
        <v>3.2</v>
      </c>
    </row>
    <row r="322" s="58" customFormat="1" ht="55.2" spans="1:13">
      <c r="A322" s="58" t="s">
        <v>3560</v>
      </c>
      <c r="B322" s="200">
        <v>321</v>
      </c>
      <c r="C322" s="204" t="s">
        <v>16</v>
      </c>
      <c r="D322" s="58" t="s">
        <v>171</v>
      </c>
      <c r="E322" s="42" t="s">
        <v>2511</v>
      </c>
      <c r="F322" s="58" t="s">
        <v>172</v>
      </c>
      <c r="G322" s="58" t="s">
        <v>3416</v>
      </c>
      <c r="H322" s="58" t="s">
        <v>3641</v>
      </c>
      <c r="I322" s="42" t="s">
        <v>22</v>
      </c>
      <c r="J322" s="237">
        <v>2</v>
      </c>
      <c r="K322" s="217">
        <v>0</v>
      </c>
      <c r="L322" s="58">
        <v>0.22</v>
      </c>
      <c r="M322" s="58">
        <v>3.1</v>
      </c>
    </row>
    <row r="323" s="58" customFormat="1" ht="41.4" spans="1:13">
      <c r="A323" s="58" t="s">
        <v>3560</v>
      </c>
      <c r="B323" s="200">
        <v>322</v>
      </c>
      <c r="C323" s="204" t="s">
        <v>16</v>
      </c>
      <c r="D323" s="58" t="s">
        <v>322</v>
      </c>
      <c r="E323" s="42" t="s">
        <v>2511</v>
      </c>
      <c r="F323" s="58" t="s">
        <v>323</v>
      </c>
      <c r="G323" s="58" t="s">
        <v>2590</v>
      </c>
      <c r="H323" s="58" t="s">
        <v>2162</v>
      </c>
      <c r="I323" s="204" t="s">
        <v>2124</v>
      </c>
      <c r="J323" s="58">
        <v>0.0579</v>
      </c>
      <c r="K323" s="217">
        <f t="shared" si="31"/>
        <v>0.0579</v>
      </c>
      <c r="L323" s="58">
        <v>0.43</v>
      </c>
      <c r="M323" s="58">
        <v>3.2</v>
      </c>
    </row>
    <row r="324" s="58" customFormat="1" ht="55.2" spans="1:13">
      <c r="A324" s="58" t="s">
        <v>3560</v>
      </c>
      <c r="B324" s="200">
        <v>323</v>
      </c>
      <c r="C324" s="204" t="s">
        <v>16</v>
      </c>
      <c r="D324" s="58" t="s">
        <v>171</v>
      </c>
      <c r="E324" s="42" t="s">
        <v>2511</v>
      </c>
      <c r="F324" s="58" t="s">
        <v>172</v>
      </c>
      <c r="G324" s="58" t="s">
        <v>3416</v>
      </c>
      <c r="H324" s="58" t="s">
        <v>3641</v>
      </c>
      <c r="I324" s="42" t="s">
        <v>22</v>
      </c>
      <c r="J324" s="237">
        <v>2</v>
      </c>
      <c r="K324" s="217">
        <v>0</v>
      </c>
      <c r="L324" s="58">
        <v>0.22</v>
      </c>
      <c r="M324" s="58">
        <v>3.1</v>
      </c>
    </row>
    <row r="325" s="58" customFormat="1" ht="41.4" spans="1:13">
      <c r="A325" s="58" t="s">
        <v>3560</v>
      </c>
      <c r="B325" s="200">
        <v>324</v>
      </c>
      <c r="C325" s="204" t="s">
        <v>16</v>
      </c>
      <c r="D325" s="58" t="s">
        <v>322</v>
      </c>
      <c r="E325" s="42" t="s">
        <v>2511</v>
      </c>
      <c r="F325" s="58" t="s">
        <v>323</v>
      </c>
      <c r="G325" s="58" t="s">
        <v>2590</v>
      </c>
      <c r="H325" s="58" t="s">
        <v>2162</v>
      </c>
      <c r="I325" s="204" t="s">
        <v>2124</v>
      </c>
      <c r="J325" s="58">
        <v>0.0579</v>
      </c>
      <c r="K325" s="217">
        <f>J325</f>
        <v>0.0579</v>
      </c>
      <c r="L325" s="58">
        <v>0.43</v>
      </c>
      <c r="M325" s="58">
        <v>3.2</v>
      </c>
    </row>
    <row r="326" s="58" customFormat="1" ht="41.4" spans="1:13">
      <c r="A326" s="58" t="s">
        <v>3560</v>
      </c>
      <c r="B326" s="200">
        <v>325</v>
      </c>
      <c r="C326" s="204" t="s">
        <v>16</v>
      </c>
      <c r="D326" s="58" t="s">
        <v>171</v>
      </c>
      <c r="E326" s="42" t="s">
        <v>2511</v>
      </c>
      <c r="F326" s="58" t="s">
        <v>172</v>
      </c>
      <c r="G326" s="58" t="s">
        <v>3431</v>
      </c>
      <c r="H326" s="58" t="s">
        <v>2299</v>
      </c>
      <c r="I326" s="42" t="s">
        <v>22</v>
      </c>
      <c r="J326" s="237">
        <v>2</v>
      </c>
      <c r="K326" s="217">
        <v>0</v>
      </c>
      <c r="L326" s="58">
        <v>0.56</v>
      </c>
      <c r="M326" s="58">
        <v>3.1</v>
      </c>
    </row>
    <row r="327" s="58" customFormat="1" ht="41.4" spans="1:13">
      <c r="A327" s="58" t="s">
        <v>3560</v>
      </c>
      <c r="B327" s="200">
        <v>326</v>
      </c>
      <c r="C327" s="204" t="s">
        <v>16</v>
      </c>
      <c r="D327" s="58" t="s">
        <v>171</v>
      </c>
      <c r="E327" s="42" t="s">
        <v>2511</v>
      </c>
      <c r="F327" s="58" t="s">
        <v>172</v>
      </c>
      <c r="G327" s="58" t="s">
        <v>3431</v>
      </c>
      <c r="H327" s="58" t="s">
        <v>2299</v>
      </c>
      <c r="I327" s="42" t="s">
        <v>22</v>
      </c>
      <c r="J327" s="237">
        <v>2</v>
      </c>
      <c r="K327" s="217">
        <v>0</v>
      </c>
      <c r="L327" s="58">
        <v>0.56</v>
      </c>
      <c r="M327" s="58">
        <v>3.1</v>
      </c>
    </row>
    <row r="328" s="58" customFormat="1" ht="55.2" spans="1:13">
      <c r="A328" s="58" t="s">
        <v>3560</v>
      </c>
      <c r="B328" s="200">
        <v>327</v>
      </c>
      <c r="C328" s="204" t="s">
        <v>16</v>
      </c>
      <c r="D328" s="204" t="s">
        <v>89</v>
      </c>
      <c r="E328" s="42" t="s">
        <v>2511</v>
      </c>
      <c r="F328" s="58" t="s">
        <v>114</v>
      </c>
      <c r="G328" s="58" t="s">
        <v>2847</v>
      </c>
      <c r="H328" s="58" t="s">
        <v>2841</v>
      </c>
      <c r="I328" s="42" t="s">
        <v>22</v>
      </c>
      <c r="J328" s="237">
        <v>1</v>
      </c>
      <c r="K328" s="217">
        <v>0</v>
      </c>
      <c r="L328" s="58">
        <v>1.26</v>
      </c>
      <c r="M328" s="58">
        <v>3.1</v>
      </c>
    </row>
    <row r="329" s="58" customFormat="1" ht="41.4" spans="1:13">
      <c r="A329" s="58" t="s">
        <v>3560</v>
      </c>
      <c r="B329" s="200">
        <v>328</v>
      </c>
      <c r="C329" s="204" t="s">
        <v>16</v>
      </c>
      <c r="D329" s="58" t="s">
        <v>171</v>
      </c>
      <c r="E329" s="42" t="s">
        <v>2511</v>
      </c>
      <c r="F329" s="58" t="s">
        <v>172</v>
      </c>
      <c r="G329" s="58" t="s">
        <v>2836</v>
      </c>
      <c r="H329" s="58" t="s">
        <v>2299</v>
      </c>
      <c r="I329" s="42" t="s">
        <v>22</v>
      </c>
      <c r="J329" s="237">
        <v>2</v>
      </c>
      <c r="K329" s="217">
        <v>0</v>
      </c>
      <c r="L329" s="58">
        <v>0.06</v>
      </c>
      <c r="M329" s="58">
        <v>3.1</v>
      </c>
    </row>
    <row r="330" s="58" customFormat="1" ht="41.4" spans="1:13">
      <c r="A330" s="58" t="s">
        <v>3560</v>
      </c>
      <c r="B330" s="200">
        <v>329</v>
      </c>
      <c r="C330" s="204" t="s">
        <v>16</v>
      </c>
      <c r="D330" s="58" t="s">
        <v>171</v>
      </c>
      <c r="E330" s="42" t="s">
        <v>2511</v>
      </c>
      <c r="F330" s="58" t="s">
        <v>172</v>
      </c>
      <c r="G330" s="58" t="s">
        <v>3431</v>
      </c>
      <c r="H330" s="58" t="s">
        <v>2299</v>
      </c>
      <c r="I330" s="42" t="s">
        <v>22</v>
      </c>
      <c r="J330" s="237">
        <v>2</v>
      </c>
      <c r="K330" s="217">
        <v>0</v>
      </c>
      <c r="L330" s="58">
        <v>0.56</v>
      </c>
      <c r="M330" s="58">
        <v>3.1</v>
      </c>
    </row>
    <row r="331" s="58" customFormat="1" ht="41.4" spans="1:13">
      <c r="A331" s="58" t="s">
        <v>3560</v>
      </c>
      <c r="B331" s="200">
        <v>330</v>
      </c>
      <c r="C331" s="204" t="s">
        <v>16</v>
      </c>
      <c r="D331" s="204" t="s">
        <v>53</v>
      </c>
      <c r="E331" s="42" t="s">
        <v>2511</v>
      </c>
      <c r="F331" s="58" t="s">
        <v>236</v>
      </c>
      <c r="G331" s="58" t="s">
        <v>3667</v>
      </c>
      <c r="H331" s="58" t="s">
        <v>2841</v>
      </c>
      <c r="I331" s="42" t="s">
        <v>22</v>
      </c>
      <c r="J331" s="237">
        <v>1</v>
      </c>
      <c r="K331" s="217">
        <v>0</v>
      </c>
      <c r="L331" s="58">
        <v>0.34</v>
      </c>
      <c r="M331" s="58">
        <v>3.1</v>
      </c>
    </row>
    <row r="332" s="58" customFormat="1" ht="41.4" spans="1:13">
      <c r="A332" s="58" t="s">
        <v>3560</v>
      </c>
      <c r="B332" s="200">
        <v>331</v>
      </c>
      <c r="C332" s="204" t="s">
        <v>16</v>
      </c>
      <c r="D332" s="204" t="s">
        <v>53</v>
      </c>
      <c r="E332" s="42" t="s">
        <v>2511</v>
      </c>
      <c r="F332" s="58" t="s">
        <v>236</v>
      </c>
      <c r="G332" s="58" t="s">
        <v>3433</v>
      </c>
      <c r="H332" s="58" t="s">
        <v>2841</v>
      </c>
      <c r="I332" s="42" t="s">
        <v>22</v>
      </c>
      <c r="J332" s="237">
        <v>2</v>
      </c>
      <c r="K332" s="217">
        <v>0</v>
      </c>
      <c r="L332" s="58">
        <v>3.1</v>
      </c>
      <c r="M332" s="58">
        <v>3.1</v>
      </c>
    </row>
    <row r="333" s="58" customFormat="1" ht="41.4" spans="1:13">
      <c r="A333" s="58" t="s">
        <v>3560</v>
      </c>
      <c r="B333" s="200">
        <v>332</v>
      </c>
      <c r="C333" s="204" t="s">
        <v>16</v>
      </c>
      <c r="D333" s="58" t="s">
        <v>353</v>
      </c>
      <c r="E333" s="42" t="s">
        <v>2511</v>
      </c>
      <c r="F333" s="58" t="s">
        <v>2125</v>
      </c>
      <c r="G333" s="58" t="s">
        <v>3436</v>
      </c>
      <c r="H333" s="58" t="s">
        <v>2314</v>
      </c>
      <c r="I333" s="42" t="s">
        <v>22</v>
      </c>
      <c r="J333" s="237">
        <v>1</v>
      </c>
      <c r="K333" s="58">
        <v>0</v>
      </c>
      <c r="L333" s="58">
        <v>330</v>
      </c>
      <c r="M333" s="58">
        <v>3.1</v>
      </c>
    </row>
    <row r="334" s="58" customFormat="1" ht="41.4" spans="1:13">
      <c r="A334" s="58" t="s">
        <v>3560</v>
      </c>
      <c r="B334" s="200">
        <v>333</v>
      </c>
      <c r="C334" s="204" t="s">
        <v>16</v>
      </c>
      <c r="D334" s="204" t="s">
        <v>53</v>
      </c>
      <c r="E334" s="42" t="s">
        <v>2511</v>
      </c>
      <c r="F334" s="58" t="s">
        <v>55</v>
      </c>
      <c r="G334" s="58" t="s">
        <v>3430</v>
      </c>
      <c r="H334" s="58" t="s">
        <v>2841</v>
      </c>
      <c r="I334" s="42" t="s">
        <v>22</v>
      </c>
      <c r="J334" s="237">
        <v>3</v>
      </c>
      <c r="K334" s="217">
        <v>0</v>
      </c>
      <c r="L334" s="58">
        <v>84</v>
      </c>
      <c r="M334" s="58">
        <v>3.1</v>
      </c>
    </row>
    <row r="335" s="58" customFormat="1" ht="41.4" spans="1:13">
      <c r="A335" s="58" t="s">
        <v>3560</v>
      </c>
      <c r="B335" s="200">
        <v>334</v>
      </c>
      <c r="C335" s="204" t="s">
        <v>16</v>
      </c>
      <c r="D335" s="204" t="s">
        <v>53</v>
      </c>
      <c r="E335" s="42" t="s">
        <v>2511</v>
      </c>
      <c r="F335" s="58" t="s">
        <v>55</v>
      </c>
      <c r="G335" s="58" t="s">
        <v>3450</v>
      </c>
      <c r="H335" s="58" t="s">
        <v>2841</v>
      </c>
      <c r="I335" s="42" t="s">
        <v>22</v>
      </c>
      <c r="J335" s="237">
        <v>7</v>
      </c>
      <c r="K335" s="217">
        <v>0</v>
      </c>
      <c r="L335" s="58">
        <v>348.005</v>
      </c>
      <c r="M335" s="58">
        <v>3.1</v>
      </c>
    </row>
    <row r="336" s="58" customFormat="1" ht="41.4" spans="1:13">
      <c r="A336" s="58" t="s">
        <v>3560</v>
      </c>
      <c r="B336" s="200">
        <v>335</v>
      </c>
      <c r="C336" s="204" t="s">
        <v>16</v>
      </c>
      <c r="D336" s="204" t="s">
        <v>53</v>
      </c>
      <c r="E336" s="42" t="s">
        <v>2511</v>
      </c>
      <c r="F336" s="58" t="s">
        <v>304</v>
      </c>
      <c r="G336" s="58" t="s">
        <v>3518</v>
      </c>
      <c r="H336" s="58" t="s">
        <v>2841</v>
      </c>
      <c r="I336" s="42" t="s">
        <v>22</v>
      </c>
      <c r="J336" s="237">
        <v>2</v>
      </c>
      <c r="K336" s="217">
        <v>0</v>
      </c>
      <c r="L336" s="58">
        <v>127.12</v>
      </c>
      <c r="M336" s="58">
        <v>3.1</v>
      </c>
    </row>
    <row r="337" s="58" customFormat="1" ht="41.4" spans="1:13">
      <c r="A337" s="58" t="s">
        <v>3560</v>
      </c>
      <c r="B337" s="200">
        <v>336</v>
      </c>
      <c r="C337" s="204" t="s">
        <v>16</v>
      </c>
      <c r="D337" s="58" t="s">
        <v>171</v>
      </c>
      <c r="E337" s="42" t="s">
        <v>2511</v>
      </c>
      <c r="F337" s="58" t="s">
        <v>172</v>
      </c>
      <c r="G337" s="58" t="s">
        <v>3431</v>
      </c>
      <c r="H337" s="58" t="s">
        <v>2299</v>
      </c>
      <c r="I337" s="42" t="s">
        <v>22</v>
      </c>
      <c r="J337" s="237">
        <v>2</v>
      </c>
      <c r="K337" s="217">
        <v>0</v>
      </c>
      <c r="L337" s="58">
        <v>0.56</v>
      </c>
      <c r="M337" s="58">
        <v>3.1</v>
      </c>
    </row>
    <row r="338" s="58" customFormat="1" ht="41.4" spans="1:13">
      <c r="A338" s="58" t="s">
        <v>3560</v>
      </c>
      <c r="B338" s="200">
        <v>337</v>
      </c>
      <c r="C338" s="204" t="s">
        <v>16</v>
      </c>
      <c r="D338" s="204" t="s">
        <v>53</v>
      </c>
      <c r="E338" s="42" t="s">
        <v>2511</v>
      </c>
      <c r="F338" s="58" t="s">
        <v>236</v>
      </c>
      <c r="G338" s="58" t="s">
        <v>3433</v>
      </c>
      <c r="H338" s="58" t="s">
        <v>2841</v>
      </c>
      <c r="I338" s="42" t="s">
        <v>22</v>
      </c>
      <c r="J338" s="237">
        <v>2</v>
      </c>
      <c r="K338" s="217">
        <v>0</v>
      </c>
      <c r="L338" s="58">
        <v>3.1</v>
      </c>
      <c r="M338" s="58">
        <v>3.1</v>
      </c>
    </row>
    <row r="339" s="58" customFormat="1" ht="41.4" spans="1:13">
      <c r="A339" s="58" t="s">
        <v>3560</v>
      </c>
      <c r="B339" s="200">
        <v>338</v>
      </c>
      <c r="C339" s="204" t="s">
        <v>16</v>
      </c>
      <c r="D339" s="58" t="s">
        <v>322</v>
      </c>
      <c r="E339" s="42" t="s">
        <v>2511</v>
      </c>
      <c r="F339" s="58" t="s">
        <v>323</v>
      </c>
      <c r="G339" s="58" t="s">
        <v>3434</v>
      </c>
      <c r="H339" s="58" t="s">
        <v>2841</v>
      </c>
      <c r="I339" s="204" t="s">
        <v>2124</v>
      </c>
      <c r="J339" s="58">
        <v>23.9806</v>
      </c>
      <c r="K339" s="58">
        <v>0</v>
      </c>
      <c r="L339" s="58">
        <v>599.515</v>
      </c>
      <c r="M339" s="58">
        <v>3.1</v>
      </c>
    </row>
    <row r="340" s="58" customFormat="1" ht="41.4" spans="1:13">
      <c r="A340" s="58" t="s">
        <v>3560</v>
      </c>
      <c r="B340" s="200">
        <v>339</v>
      </c>
      <c r="C340" s="204" t="s">
        <v>16</v>
      </c>
      <c r="D340" s="58" t="s">
        <v>353</v>
      </c>
      <c r="E340" s="42" t="s">
        <v>2511</v>
      </c>
      <c r="F340" s="58" t="s">
        <v>2125</v>
      </c>
      <c r="G340" s="58" t="s">
        <v>3436</v>
      </c>
      <c r="H340" s="58" t="s">
        <v>2314</v>
      </c>
      <c r="I340" s="42" t="s">
        <v>22</v>
      </c>
      <c r="J340" s="237">
        <v>1</v>
      </c>
      <c r="K340" s="58">
        <v>0</v>
      </c>
      <c r="L340" s="58">
        <v>330</v>
      </c>
      <c r="M340" s="58">
        <v>3.1</v>
      </c>
    </row>
    <row r="341" s="58" customFormat="1" ht="41.4" spans="1:13">
      <c r="A341" s="58" t="s">
        <v>3560</v>
      </c>
      <c r="B341" s="200">
        <v>340</v>
      </c>
      <c r="C341" s="204" t="s">
        <v>16</v>
      </c>
      <c r="D341" s="58" t="s">
        <v>322</v>
      </c>
      <c r="E341" s="42" t="s">
        <v>2511</v>
      </c>
      <c r="F341" s="58" t="s">
        <v>323</v>
      </c>
      <c r="G341" s="58" t="s">
        <v>3434</v>
      </c>
      <c r="H341" s="58" t="s">
        <v>2841</v>
      </c>
      <c r="I341" s="204" t="s">
        <v>2124</v>
      </c>
      <c r="J341" s="58">
        <v>0.89279</v>
      </c>
      <c r="K341" s="58">
        <v>0</v>
      </c>
      <c r="L341" s="58">
        <v>22.31975</v>
      </c>
      <c r="M341" s="58">
        <v>3.1</v>
      </c>
    </row>
    <row r="342" s="58" customFormat="1" ht="55.2" spans="1:13">
      <c r="A342" s="58" t="s">
        <v>3560</v>
      </c>
      <c r="B342" s="200">
        <v>341</v>
      </c>
      <c r="C342" s="204" t="s">
        <v>16</v>
      </c>
      <c r="D342" s="204" t="s">
        <v>89</v>
      </c>
      <c r="E342" s="42" t="s">
        <v>2511</v>
      </c>
      <c r="F342" s="58" t="s">
        <v>114</v>
      </c>
      <c r="G342" s="58" t="s">
        <v>3449</v>
      </c>
      <c r="H342" s="58" t="s">
        <v>2841</v>
      </c>
      <c r="I342" s="42" t="s">
        <v>22</v>
      </c>
      <c r="J342" s="237">
        <v>3</v>
      </c>
      <c r="K342" s="217">
        <v>0</v>
      </c>
      <c r="L342" s="58">
        <v>102.33</v>
      </c>
      <c r="M342" s="58">
        <v>3.1</v>
      </c>
    </row>
    <row r="343" s="58" customFormat="1" ht="41.4" spans="1:13">
      <c r="A343" s="58" t="s">
        <v>3560</v>
      </c>
      <c r="B343" s="200">
        <v>342</v>
      </c>
      <c r="C343" s="204" t="s">
        <v>16</v>
      </c>
      <c r="D343" s="204" t="s">
        <v>53</v>
      </c>
      <c r="E343" s="42" t="s">
        <v>2511</v>
      </c>
      <c r="F343" s="58" t="s">
        <v>55</v>
      </c>
      <c r="G343" s="58" t="s">
        <v>3450</v>
      </c>
      <c r="H343" s="58" t="s">
        <v>2841</v>
      </c>
      <c r="I343" s="42" t="s">
        <v>22</v>
      </c>
      <c r="J343" s="237">
        <v>4</v>
      </c>
      <c r="K343" s="217">
        <v>0</v>
      </c>
      <c r="L343" s="58">
        <v>198.86</v>
      </c>
      <c r="M343" s="58">
        <v>3.1</v>
      </c>
    </row>
    <row r="344" s="58" customFormat="1" ht="41.4" spans="1:13">
      <c r="A344" s="58" t="s">
        <v>3560</v>
      </c>
      <c r="B344" s="200">
        <v>343</v>
      </c>
      <c r="C344" s="204" t="s">
        <v>16</v>
      </c>
      <c r="D344" s="58" t="s">
        <v>171</v>
      </c>
      <c r="E344" s="42" t="s">
        <v>2511</v>
      </c>
      <c r="F344" s="58" t="s">
        <v>172</v>
      </c>
      <c r="G344" s="58" t="s">
        <v>3431</v>
      </c>
      <c r="H344" s="58" t="s">
        <v>2299</v>
      </c>
      <c r="I344" s="42" t="s">
        <v>22</v>
      </c>
      <c r="J344" s="237">
        <v>3</v>
      </c>
      <c r="K344" s="217">
        <v>0</v>
      </c>
      <c r="L344" s="58">
        <v>0.84</v>
      </c>
      <c r="M344" s="58">
        <v>3.1</v>
      </c>
    </row>
    <row r="345" s="58" customFormat="1" ht="41.4" spans="1:13">
      <c r="A345" s="58" t="s">
        <v>3560</v>
      </c>
      <c r="B345" s="200">
        <v>344</v>
      </c>
      <c r="C345" s="204" t="s">
        <v>16</v>
      </c>
      <c r="D345" s="58" t="s">
        <v>322</v>
      </c>
      <c r="E345" s="42" t="s">
        <v>2511</v>
      </c>
      <c r="F345" s="58" t="s">
        <v>323</v>
      </c>
      <c r="G345" s="58" t="s">
        <v>3434</v>
      </c>
      <c r="H345" s="58" t="s">
        <v>2841</v>
      </c>
      <c r="I345" s="204" t="s">
        <v>2124</v>
      </c>
      <c r="J345" s="58">
        <v>3.7198</v>
      </c>
      <c r="K345" s="58">
        <v>0</v>
      </c>
      <c r="L345" s="58">
        <v>92.995</v>
      </c>
      <c r="M345" s="58">
        <v>3.1</v>
      </c>
    </row>
    <row r="346" s="58" customFormat="1" ht="41.4" spans="1:13">
      <c r="A346" s="58" t="s">
        <v>3560</v>
      </c>
      <c r="B346" s="200">
        <v>345</v>
      </c>
      <c r="C346" s="204" t="s">
        <v>16</v>
      </c>
      <c r="D346" s="58" t="s">
        <v>353</v>
      </c>
      <c r="E346" s="42" t="s">
        <v>2511</v>
      </c>
      <c r="F346" s="58" t="s">
        <v>2125</v>
      </c>
      <c r="G346" s="58" t="s">
        <v>3436</v>
      </c>
      <c r="H346" s="58" t="s">
        <v>2314</v>
      </c>
      <c r="I346" s="42" t="s">
        <v>22</v>
      </c>
      <c r="J346" s="237">
        <v>1</v>
      </c>
      <c r="K346" s="58">
        <v>0</v>
      </c>
      <c r="L346" s="58">
        <v>330</v>
      </c>
      <c r="M346" s="58">
        <v>3.1</v>
      </c>
    </row>
    <row r="347" s="58" customFormat="1" ht="41.4" spans="1:13">
      <c r="A347" s="58" t="s">
        <v>3560</v>
      </c>
      <c r="B347" s="200">
        <v>346</v>
      </c>
      <c r="C347" s="204" t="s">
        <v>16</v>
      </c>
      <c r="D347" s="204" t="s">
        <v>53</v>
      </c>
      <c r="E347" s="42" t="s">
        <v>2511</v>
      </c>
      <c r="F347" s="58" t="s">
        <v>55</v>
      </c>
      <c r="G347" s="58" t="s">
        <v>3430</v>
      </c>
      <c r="H347" s="58" t="s">
        <v>2841</v>
      </c>
      <c r="I347" s="42" t="s">
        <v>22</v>
      </c>
      <c r="J347" s="237">
        <v>2</v>
      </c>
      <c r="K347" s="217">
        <v>0</v>
      </c>
      <c r="L347" s="58">
        <v>56</v>
      </c>
      <c r="M347" s="58">
        <v>3.1</v>
      </c>
    </row>
    <row r="348" s="58" customFormat="1" ht="41.4" spans="1:13">
      <c r="A348" s="58" t="s">
        <v>3560</v>
      </c>
      <c r="B348" s="200">
        <v>347</v>
      </c>
      <c r="C348" s="204" t="s">
        <v>16</v>
      </c>
      <c r="D348" s="58" t="s">
        <v>322</v>
      </c>
      <c r="E348" s="42" t="s">
        <v>2511</v>
      </c>
      <c r="F348" s="58" t="s">
        <v>323</v>
      </c>
      <c r="G348" s="58" t="s">
        <v>3434</v>
      </c>
      <c r="H348" s="58" t="s">
        <v>2841</v>
      </c>
      <c r="I348" s="204" t="s">
        <v>2124</v>
      </c>
      <c r="J348" s="58">
        <v>1.72693</v>
      </c>
      <c r="K348" s="58">
        <v>0</v>
      </c>
      <c r="L348" s="58">
        <v>43.17325</v>
      </c>
      <c r="M348" s="58">
        <v>3.1</v>
      </c>
    </row>
    <row r="349" s="58" customFormat="1" ht="55.2" spans="1:13">
      <c r="A349" s="58" t="s">
        <v>3560</v>
      </c>
      <c r="B349" s="200">
        <v>348</v>
      </c>
      <c r="C349" s="204" t="s">
        <v>16</v>
      </c>
      <c r="D349" s="204" t="s">
        <v>89</v>
      </c>
      <c r="E349" s="42" t="s">
        <v>2511</v>
      </c>
      <c r="F349" s="58" t="s">
        <v>114</v>
      </c>
      <c r="G349" s="58" t="s">
        <v>3449</v>
      </c>
      <c r="H349" s="58" t="s">
        <v>2841</v>
      </c>
      <c r="I349" s="42" t="s">
        <v>22</v>
      </c>
      <c r="J349" s="237">
        <v>3</v>
      </c>
      <c r="K349" s="217">
        <v>0</v>
      </c>
      <c r="L349" s="58">
        <v>102.33</v>
      </c>
      <c r="M349" s="58">
        <v>3.1</v>
      </c>
    </row>
    <row r="350" s="58" customFormat="1" ht="41.4" spans="1:13">
      <c r="A350" s="58" t="s">
        <v>3560</v>
      </c>
      <c r="B350" s="200">
        <v>349</v>
      </c>
      <c r="C350" s="204" t="s">
        <v>16</v>
      </c>
      <c r="D350" s="204" t="s">
        <v>53</v>
      </c>
      <c r="E350" s="42" t="s">
        <v>2511</v>
      </c>
      <c r="F350" s="58" t="s">
        <v>55</v>
      </c>
      <c r="G350" s="58" t="s">
        <v>3430</v>
      </c>
      <c r="H350" s="58" t="s">
        <v>2841</v>
      </c>
      <c r="I350" s="42" t="s">
        <v>22</v>
      </c>
      <c r="J350" s="237">
        <v>1</v>
      </c>
      <c r="K350" s="217">
        <v>0</v>
      </c>
      <c r="L350" s="58">
        <v>28</v>
      </c>
      <c r="M350" s="58">
        <v>3.1</v>
      </c>
    </row>
    <row r="351" s="58" customFormat="1" ht="41.4" spans="1:13">
      <c r="A351" s="58" t="s">
        <v>3560</v>
      </c>
      <c r="B351" s="200">
        <v>350</v>
      </c>
      <c r="C351" s="204" t="s">
        <v>16</v>
      </c>
      <c r="D351" s="204" t="s">
        <v>53</v>
      </c>
      <c r="E351" s="42" t="s">
        <v>2511</v>
      </c>
      <c r="F351" s="58" t="s">
        <v>55</v>
      </c>
      <c r="G351" s="58" t="s">
        <v>3450</v>
      </c>
      <c r="H351" s="58" t="s">
        <v>2841</v>
      </c>
      <c r="I351" s="42" t="s">
        <v>22</v>
      </c>
      <c r="J351" s="237">
        <v>1</v>
      </c>
      <c r="K351" s="217">
        <v>0</v>
      </c>
      <c r="L351" s="58">
        <v>49.715</v>
      </c>
      <c r="M351" s="58">
        <v>3.1</v>
      </c>
    </row>
    <row r="352" s="58" customFormat="1" ht="41.4" spans="1:13">
      <c r="A352" s="58" t="s">
        <v>3560</v>
      </c>
      <c r="B352" s="200">
        <v>351</v>
      </c>
      <c r="C352" s="204" t="s">
        <v>16</v>
      </c>
      <c r="D352" s="58" t="s">
        <v>171</v>
      </c>
      <c r="E352" s="42" t="s">
        <v>2511</v>
      </c>
      <c r="F352" s="58" t="s">
        <v>172</v>
      </c>
      <c r="G352" s="58" t="s">
        <v>3431</v>
      </c>
      <c r="H352" s="58" t="s">
        <v>2299</v>
      </c>
      <c r="I352" s="42" t="s">
        <v>22</v>
      </c>
      <c r="J352" s="237">
        <v>3</v>
      </c>
      <c r="K352" s="217">
        <v>0</v>
      </c>
      <c r="L352" s="58">
        <v>0.84</v>
      </c>
      <c r="M352" s="58">
        <v>3.1</v>
      </c>
    </row>
    <row r="353" s="58" customFormat="1" ht="41.4" spans="1:13">
      <c r="A353" s="58" t="s">
        <v>3560</v>
      </c>
      <c r="B353" s="200">
        <v>352</v>
      </c>
      <c r="C353" s="204" t="s">
        <v>16</v>
      </c>
      <c r="D353" s="58" t="s">
        <v>322</v>
      </c>
      <c r="E353" s="42" t="s">
        <v>2511</v>
      </c>
      <c r="F353" s="58" t="s">
        <v>323</v>
      </c>
      <c r="G353" s="58" t="s">
        <v>3434</v>
      </c>
      <c r="H353" s="58" t="s">
        <v>2841</v>
      </c>
      <c r="I353" s="204" t="s">
        <v>2124</v>
      </c>
      <c r="J353" s="58">
        <v>2.86913</v>
      </c>
      <c r="K353" s="58">
        <v>0</v>
      </c>
      <c r="L353" s="58">
        <v>71.72825</v>
      </c>
      <c r="M353" s="58">
        <v>3.1</v>
      </c>
    </row>
    <row r="354" s="58" customFormat="1" ht="41.4" spans="1:13">
      <c r="A354" s="58" t="s">
        <v>3560</v>
      </c>
      <c r="B354" s="200">
        <v>353</v>
      </c>
      <c r="C354" s="204" t="s">
        <v>16</v>
      </c>
      <c r="D354" s="58" t="s">
        <v>353</v>
      </c>
      <c r="E354" s="42" t="s">
        <v>2511</v>
      </c>
      <c r="F354" s="58" t="s">
        <v>2125</v>
      </c>
      <c r="G354" s="58" t="s">
        <v>3436</v>
      </c>
      <c r="H354" s="58" t="s">
        <v>2314</v>
      </c>
      <c r="I354" s="42" t="s">
        <v>22</v>
      </c>
      <c r="J354" s="237">
        <v>1</v>
      </c>
      <c r="K354" s="58">
        <v>0</v>
      </c>
      <c r="L354" s="58">
        <v>330</v>
      </c>
      <c r="M354" s="58">
        <v>3.1</v>
      </c>
    </row>
    <row r="355" s="58" customFormat="1" ht="41.4" spans="1:13">
      <c r="A355" s="58" t="s">
        <v>3560</v>
      </c>
      <c r="B355" s="200">
        <v>354</v>
      </c>
      <c r="C355" s="204" t="s">
        <v>16</v>
      </c>
      <c r="D355" s="204" t="s">
        <v>53</v>
      </c>
      <c r="E355" s="42" t="s">
        <v>2511</v>
      </c>
      <c r="F355" s="58" t="s">
        <v>55</v>
      </c>
      <c r="G355" s="58" t="s">
        <v>3442</v>
      </c>
      <c r="H355" s="58" t="s">
        <v>2841</v>
      </c>
      <c r="I355" s="42" t="s">
        <v>22</v>
      </c>
      <c r="J355" s="237">
        <v>4</v>
      </c>
      <c r="K355" s="165">
        <f t="shared" ref="K355:K359" si="32">(CEILING(J355*0.2,1))*1</f>
        <v>1</v>
      </c>
      <c r="L355" s="58">
        <v>4.4</v>
      </c>
      <c r="M355" s="58">
        <v>3.1</v>
      </c>
    </row>
    <row r="356" s="58" customFormat="1" ht="41.4" spans="1:13">
      <c r="A356" s="58" t="s">
        <v>3560</v>
      </c>
      <c r="B356" s="200">
        <v>355</v>
      </c>
      <c r="C356" s="204" t="s">
        <v>16</v>
      </c>
      <c r="D356" s="58" t="s">
        <v>322</v>
      </c>
      <c r="E356" s="42" t="s">
        <v>2511</v>
      </c>
      <c r="F356" s="58" t="s">
        <v>323</v>
      </c>
      <c r="G356" s="58" t="s">
        <v>3444</v>
      </c>
      <c r="H356" s="58" t="s">
        <v>2841</v>
      </c>
      <c r="I356" s="204" t="s">
        <v>2124</v>
      </c>
      <c r="J356" s="58">
        <v>2.95563</v>
      </c>
      <c r="K356" s="165">
        <f>(CEILING(J356*0.1,1))*1</f>
        <v>1</v>
      </c>
      <c r="L356" s="58">
        <v>12.36931155</v>
      </c>
      <c r="M356" s="58">
        <v>3.1</v>
      </c>
    </row>
    <row r="357" s="58" customFormat="1" ht="55.2" spans="1:13">
      <c r="A357" s="58" t="s">
        <v>3560</v>
      </c>
      <c r="B357" s="200">
        <v>356</v>
      </c>
      <c r="C357" s="204" t="s">
        <v>16</v>
      </c>
      <c r="D357" s="204" t="s">
        <v>89</v>
      </c>
      <c r="E357" s="42" t="s">
        <v>2511</v>
      </c>
      <c r="F357" s="58" t="s">
        <v>114</v>
      </c>
      <c r="G357" s="58" t="s">
        <v>3441</v>
      </c>
      <c r="H357" s="58" t="s">
        <v>2841</v>
      </c>
      <c r="I357" s="42" t="s">
        <v>22</v>
      </c>
      <c r="J357" s="237">
        <v>2</v>
      </c>
      <c r="K357" s="217">
        <v>0</v>
      </c>
      <c r="L357" s="58">
        <v>6.5</v>
      </c>
      <c r="M357" s="58">
        <v>3.1</v>
      </c>
    </row>
    <row r="358" s="58" customFormat="1" ht="41.4" spans="1:13">
      <c r="A358" s="58" t="s">
        <v>3560</v>
      </c>
      <c r="B358" s="200">
        <v>357</v>
      </c>
      <c r="C358" s="204" t="s">
        <v>16</v>
      </c>
      <c r="D358" s="204" t="s">
        <v>53</v>
      </c>
      <c r="E358" s="42" t="s">
        <v>2511</v>
      </c>
      <c r="F358" s="58" t="s">
        <v>55</v>
      </c>
      <c r="G358" s="58" t="s">
        <v>3442</v>
      </c>
      <c r="H358" s="58" t="s">
        <v>2841</v>
      </c>
      <c r="I358" s="42" t="s">
        <v>22</v>
      </c>
      <c r="J358" s="237">
        <v>1</v>
      </c>
      <c r="K358" s="165">
        <f t="shared" si="32"/>
        <v>1</v>
      </c>
      <c r="L358" s="58">
        <v>1.1</v>
      </c>
      <c r="M358" s="58">
        <v>3.1</v>
      </c>
    </row>
    <row r="359" s="58" customFormat="1" ht="41.4" spans="1:13">
      <c r="A359" s="58" t="s">
        <v>3560</v>
      </c>
      <c r="B359" s="200">
        <v>358</v>
      </c>
      <c r="C359" s="204" t="s">
        <v>16</v>
      </c>
      <c r="D359" s="204" t="s">
        <v>53</v>
      </c>
      <c r="E359" s="42" t="s">
        <v>2511</v>
      </c>
      <c r="F359" s="58" t="s">
        <v>304</v>
      </c>
      <c r="G359" s="58" t="s">
        <v>3448</v>
      </c>
      <c r="H359" s="58" t="s">
        <v>2841</v>
      </c>
      <c r="I359" s="42" t="s">
        <v>22</v>
      </c>
      <c r="J359" s="237">
        <v>1</v>
      </c>
      <c r="K359" s="165">
        <f t="shared" si="32"/>
        <v>1</v>
      </c>
      <c r="L359" s="58">
        <v>1.75</v>
      </c>
      <c r="M359" s="58">
        <v>3.1</v>
      </c>
    </row>
    <row r="360" s="58" customFormat="1" ht="41.4" spans="1:13">
      <c r="A360" s="58" t="s">
        <v>3560</v>
      </c>
      <c r="B360" s="200">
        <v>359</v>
      </c>
      <c r="C360" s="204" t="s">
        <v>16</v>
      </c>
      <c r="D360" s="58" t="s">
        <v>171</v>
      </c>
      <c r="E360" s="42" t="s">
        <v>2511</v>
      </c>
      <c r="F360" s="58" t="s">
        <v>172</v>
      </c>
      <c r="G360" s="58" t="s">
        <v>3381</v>
      </c>
      <c r="H360" s="58" t="s">
        <v>2299</v>
      </c>
      <c r="I360" s="42" t="s">
        <v>22</v>
      </c>
      <c r="J360" s="237">
        <v>2</v>
      </c>
      <c r="K360" s="217">
        <v>0</v>
      </c>
      <c r="L360" s="58">
        <v>0.1</v>
      </c>
      <c r="M360" s="58">
        <v>3.1</v>
      </c>
    </row>
    <row r="361" s="58" customFormat="1" ht="41.4" spans="1:13">
      <c r="A361" s="58" t="s">
        <v>3560</v>
      </c>
      <c r="B361" s="200">
        <v>360</v>
      </c>
      <c r="C361" s="204" t="s">
        <v>16</v>
      </c>
      <c r="D361" s="58" t="s">
        <v>322</v>
      </c>
      <c r="E361" s="42" t="s">
        <v>2511</v>
      </c>
      <c r="F361" s="58" t="s">
        <v>323</v>
      </c>
      <c r="G361" s="58" t="s">
        <v>3444</v>
      </c>
      <c r="H361" s="58" t="s">
        <v>2841</v>
      </c>
      <c r="I361" s="204" t="s">
        <v>2124</v>
      </c>
      <c r="J361" s="58">
        <v>1.094</v>
      </c>
      <c r="K361" s="165">
        <f>(CEILING(J361*0.1,1))*1</f>
        <v>1</v>
      </c>
      <c r="L361" s="58">
        <v>4.57839</v>
      </c>
      <c r="M361" s="58">
        <v>3.1</v>
      </c>
    </row>
    <row r="362" s="58" customFormat="1" ht="41.4" spans="1:13">
      <c r="A362" s="58" t="s">
        <v>3560</v>
      </c>
      <c r="B362" s="200">
        <v>361</v>
      </c>
      <c r="C362" s="204" t="s">
        <v>16</v>
      </c>
      <c r="D362" s="58" t="s">
        <v>353</v>
      </c>
      <c r="E362" s="42" t="s">
        <v>2511</v>
      </c>
      <c r="F362" s="58" t="s">
        <v>2125</v>
      </c>
      <c r="G362" s="58" t="s">
        <v>3445</v>
      </c>
      <c r="H362" s="58" t="s">
        <v>2314</v>
      </c>
      <c r="I362" s="42" t="s">
        <v>22</v>
      </c>
      <c r="J362" s="237">
        <v>1</v>
      </c>
      <c r="K362" s="165">
        <f t="shared" ref="K362:K367" si="33">(CEILING(J362*0.2,1))*1</f>
        <v>1</v>
      </c>
      <c r="L362" s="58">
        <v>40</v>
      </c>
      <c r="M362" s="58">
        <v>3.1</v>
      </c>
    </row>
    <row r="363" s="58" customFormat="1" ht="41.4" spans="1:13">
      <c r="A363" s="58" t="s">
        <v>3560</v>
      </c>
      <c r="B363" s="200">
        <v>362</v>
      </c>
      <c r="C363" s="204" t="s">
        <v>16</v>
      </c>
      <c r="D363" s="204" t="s">
        <v>53</v>
      </c>
      <c r="E363" s="42" t="s">
        <v>2511</v>
      </c>
      <c r="F363" s="58" t="s">
        <v>55</v>
      </c>
      <c r="G363" s="58" t="s">
        <v>3668</v>
      </c>
      <c r="H363" s="58" t="s">
        <v>2841</v>
      </c>
      <c r="I363" s="42" t="s">
        <v>22</v>
      </c>
      <c r="J363" s="237">
        <v>1</v>
      </c>
      <c r="K363" s="165">
        <f t="shared" si="33"/>
        <v>1</v>
      </c>
      <c r="L363" s="58">
        <v>0.55</v>
      </c>
      <c r="M363" s="58">
        <v>3.1</v>
      </c>
    </row>
    <row r="364" s="58" customFormat="1" ht="41.4" spans="1:13">
      <c r="A364" s="58" t="s">
        <v>3560</v>
      </c>
      <c r="B364" s="200">
        <v>363</v>
      </c>
      <c r="C364" s="204" t="s">
        <v>16</v>
      </c>
      <c r="D364" s="204" t="s">
        <v>53</v>
      </c>
      <c r="E364" s="42" t="s">
        <v>2511</v>
      </c>
      <c r="F364" s="58" t="s">
        <v>55</v>
      </c>
      <c r="G364" s="58" t="s">
        <v>3415</v>
      </c>
      <c r="H364" s="58" t="s">
        <v>2841</v>
      </c>
      <c r="I364" s="42" t="s">
        <v>22</v>
      </c>
      <c r="J364" s="237">
        <v>1</v>
      </c>
      <c r="K364" s="165">
        <f t="shared" si="33"/>
        <v>1</v>
      </c>
      <c r="L364" s="58">
        <v>0.6</v>
      </c>
      <c r="M364" s="58">
        <v>3.1</v>
      </c>
    </row>
    <row r="365" s="58" customFormat="1" ht="41.4" spans="1:13">
      <c r="A365" s="58" t="s">
        <v>3560</v>
      </c>
      <c r="B365" s="200">
        <v>364</v>
      </c>
      <c r="C365" s="204" t="s">
        <v>16</v>
      </c>
      <c r="D365" s="204" t="s">
        <v>53</v>
      </c>
      <c r="E365" s="42" t="s">
        <v>2511</v>
      </c>
      <c r="F365" s="58" t="s">
        <v>55</v>
      </c>
      <c r="G365" s="58" t="s">
        <v>3442</v>
      </c>
      <c r="H365" s="58" t="s">
        <v>2841</v>
      </c>
      <c r="I365" s="42" t="s">
        <v>22</v>
      </c>
      <c r="J365" s="237">
        <v>7</v>
      </c>
      <c r="K365" s="165">
        <f t="shared" si="33"/>
        <v>2</v>
      </c>
      <c r="L365" s="58">
        <v>7.7</v>
      </c>
      <c r="M365" s="58">
        <v>3.1</v>
      </c>
    </row>
    <row r="366" s="58" customFormat="1" ht="41.4" spans="1:13">
      <c r="A366" s="58" t="s">
        <v>3560</v>
      </c>
      <c r="B366" s="200">
        <v>365</v>
      </c>
      <c r="C366" s="204" t="s">
        <v>16</v>
      </c>
      <c r="D366" s="204" t="s">
        <v>53</v>
      </c>
      <c r="E366" s="42" t="s">
        <v>2511</v>
      </c>
      <c r="F366" s="58" t="s">
        <v>249</v>
      </c>
      <c r="G366" s="58" t="s">
        <v>3451</v>
      </c>
      <c r="H366" s="58" t="s">
        <v>2841</v>
      </c>
      <c r="I366" s="42" t="s">
        <v>22</v>
      </c>
      <c r="J366" s="237">
        <v>1</v>
      </c>
      <c r="K366" s="165">
        <f t="shared" si="33"/>
        <v>1</v>
      </c>
      <c r="L366" s="58">
        <v>0.435</v>
      </c>
      <c r="M366" s="58">
        <v>3.1</v>
      </c>
    </row>
    <row r="367" s="58" customFormat="1" ht="41.4" spans="1:13">
      <c r="A367" s="58" t="s">
        <v>3560</v>
      </c>
      <c r="B367" s="200">
        <v>366</v>
      </c>
      <c r="C367" s="204" t="s">
        <v>16</v>
      </c>
      <c r="D367" s="204" t="s">
        <v>53</v>
      </c>
      <c r="E367" s="42" t="s">
        <v>2511</v>
      </c>
      <c r="F367" s="58" t="s">
        <v>304</v>
      </c>
      <c r="G367" s="58" t="s">
        <v>3443</v>
      </c>
      <c r="H367" s="58" t="s">
        <v>2841</v>
      </c>
      <c r="I367" s="42" t="s">
        <v>22</v>
      </c>
      <c r="J367" s="237">
        <v>1</v>
      </c>
      <c r="K367" s="165">
        <f t="shared" si="33"/>
        <v>1</v>
      </c>
      <c r="L367" s="58">
        <v>1.525</v>
      </c>
      <c r="M367" s="58">
        <v>3.1</v>
      </c>
    </row>
    <row r="368" s="58" customFormat="1" ht="41.4" spans="1:13">
      <c r="A368" s="58" t="s">
        <v>3560</v>
      </c>
      <c r="B368" s="200">
        <v>367</v>
      </c>
      <c r="C368" s="204" t="s">
        <v>16</v>
      </c>
      <c r="D368" s="58" t="s">
        <v>322</v>
      </c>
      <c r="E368" s="42" t="s">
        <v>2511</v>
      </c>
      <c r="F368" s="58" t="s">
        <v>323</v>
      </c>
      <c r="G368" s="58" t="s">
        <v>2843</v>
      </c>
      <c r="H368" s="58" t="s">
        <v>2841</v>
      </c>
      <c r="I368" s="204" t="s">
        <v>2124</v>
      </c>
      <c r="J368" s="58">
        <v>6.90086</v>
      </c>
      <c r="K368" s="165">
        <f t="shared" ref="K368:K372" si="34">(CEILING(J368*0.1,1))*1</f>
        <v>1</v>
      </c>
      <c r="L368" s="58">
        <v>44.5795556</v>
      </c>
      <c r="M368" s="58">
        <v>3.1</v>
      </c>
    </row>
    <row r="369" s="58" customFormat="1" ht="41.4" spans="1:13">
      <c r="A369" s="58" t="s">
        <v>3560</v>
      </c>
      <c r="B369" s="200">
        <v>368</v>
      </c>
      <c r="C369" s="204" t="s">
        <v>16</v>
      </c>
      <c r="D369" s="58" t="s">
        <v>322</v>
      </c>
      <c r="E369" s="42" t="s">
        <v>2511</v>
      </c>
      <c r="F369" s="58" t="s">
        <v>323</v>
      </c>
      <c r="G369" s="58" t="s">
        <v>3444</v>
      </c>
      <c r="H369" s="58" t="s">
        <v>2841</v>
      </c>
      <c r="I369" s="204" t="s">
        <v>2124</v>
      </c>
      <c r="J369" s="58">
        <v>24.8347</v>
      </c>
      <c r="K369" s="165">
        <f t="shared" si="34"/>
        <v>3</v>
      </c>
      <c r="L369" s="58">
        <v>103.9332195</v>
      </c>
      <c r="M369" s="58">
        <v>3.1</v>
      </c>
    </row>
    <row r="370" s="58" customFormat="1" ht="55.2" spans="1:13">
      <c r="A370" s="58" t="s">
        <v>3560</v>
      </c>
      <c r="B370" s="200">
        <v>369</v>
      </c>
      <c r="C370" s="204" t="s">
        <v>16</v>
      </c>
      <c r="D370" s="204" t="s">
        <v>89</v>
      </c>
      <c r="E370" s="42" t="s">
        <v>2511</v>
      </c>
      <c r="F370" s="58" t="s">
        <v>114</v>
      </c>
      <c r="G370" s="58" t="s">
        <v>2840</v>
      </c>
      <c r="H370" s="58" t="s">
        <v>2841</v>
      </c>
      <c r="I370" s="42" t="s">
        <v>22</v>
      </c>
      <c r="J370" s="237">
        <v>1</v>
      </c>
      <c r="K370" s="217">
        <v>0</v>
      </c>
      <c r="L370" s="58">
        <v>2.33</v>
      </c>
      <c r="M370" s="58">
        <v>3.1</v>
      </c>
    </row>
    <row r="371" s="58" customFormat="1" ht="41.4" spans="1:13">
      <c r="A371" s="58" t="s">
        <v>3560</v>
      </c>
      <c r="B371" s="200">
        <v>370</v>
      </c>
      <c r="C371" s="204" t="s">
        <v>16</v>
      </c>
      <c r="D371" s="58" t="s">
        <v>171</v>
      </c>
      <c r="E371" s="42" t="s">
        <v>2511</v>
      </c>
      <c r="F371" s="58" t="s">
        <v>172</v>
      </c>
      <c r="G371" s="58" t="s">
        <v>2842</v>
      </c>
      <c r="H371" s="58" t="s">
        <v>2299</v>
      </c>
      <c r="I371" s="42" t="s">
        <v>22</v>
      </c>
      <c r="J371" s="237">
        <v>2</v>
      </c>
      <c r="K371" s="217">
        <v>0</v>
      </c>
      <c r="L371" s="58">
        <v>0.06</v>
      </c>
      <c r="M371" s="58">
        <v>3.1</v>
      </c>
    </row>
    <row r="372" s="58" customFormat="1" ht="41.4" spans="1:13">
      <c r="A372" s="58" t="s">
        <v>3560</v>
      </c>
      <c r="B372" s="200">
        <v>371</v>
      </c>
      <c r="C372" s="204" t="s">
        <v>16</v>
      </c>
      <c r="D372" s="58" t="s">
        <v>322</v>
      </c>
      <c r="E372" s="42" t="s">
        <v>2511</v>
      </c>
      <c r="F372" s="58" t="s">
        <v>323</v>
      </c>
      <c r="G372" s="58" t="s">
        <v>3444</v>
      </c>
      <c r="H372" s="58" t="s">
        <v>2841</v>
      </c>
      <c r="I372" s="204" t="s">
        <v>2124</v>
      </c>
      <c r="J372" s="58">
        <v>3.42668</v>
      </c>
      <c r="K372" s="165">
        <f t="shared" si="34"/>
        <v>1</v>
      </c>
      <c r="L372" s="58">
        <v>14.3406558</v>
      </c>
      <c r="M372" s="58">
        <v>3.1</v>
      </c>
    </row>
    <row r="373" s="58" customFormat="1" ht="41.4" spans="1:13">
      <c r="A373" s="58" t="s">
        <v>3560</v>
      </c>
      <c r="B373" s="200">
        <v>372</v>
      </c>
      <c r="C373" s="204" t="s">
        <v>16</v>
      </c>
      <c r="D373" s="58" t="s">
        <v>353</v>
      </c>
      <c r="E373" s="42" t="s">
        <v>2511</v>
      </c>
      <c r="F373" s="58" t="s">
        <v>2125</v>
      </c>
      <c r="G373" s="58" t="s">
        <v>3447</v>
      </c>
      <c r="H373" s="58" t="s">
        <v>2314</v>
      </c>
      <c r="I373" s="42" t="s">
        <v>22</v>
      </c>
      <c r="J373" s="237">
        <v>1</v>
      </c>
      <c r="K373" s="165">
        <f t="shared" ref="K373:K379" si="35">(CEILING(J373*0.2,1))*1</f>
        <v>1</v>
      </c>
      <c r="L373" s="58">
        <v>35</v>
      </c>
      <c r="M373" s="58">
        <v>3.1</v>
      </c>
    </row>
    <row r="374" s="58" customFormat="1" ht="55.2" spans="1:13">
      <c r="A374" s="58" t="s">
        <v>3560</v>
      </c>
      <c r="B374" s="200">
        <v>373</v>
      </c>
      <c r="C374" s="204" t="s">
        <v>16</v>
      </c>
      <c r="D374" s="204" t="s">
        <v>89</v>
      </c>
      <c r="E374" s="42" t="s">
        <v>2511</v>
      </c>
      <c r="F374" s="58" t="s">
        <v>114</v>
      </c>
      <c r="G374" s="58" t="s">
        <v>2840</v>
      </c>
      <c r="H374" s="58" t="s">
        <v>2841</v>
      </c>
      <c r="I374" s="42" t="s">
        <v>22</v>
      </c>
      <c r="J374" s="237">
        <v>1</v>
      </c>
      <c r="K374" s="217">
        <v>0</v>
      </c>
      <c r="L374" s="58">
        <v>2.33</v>
      </c>
      <c r="M374" s="58">
        <v>3.1</v>
      </c>
    </row>
    <row r="375" s="58" customFormat="1" ht="55.2" spans="1:13">
      <c r="A375" s="58" t="s">
        <v>3560</v>
      </c>
      <c r="B375" s="200">
        <v>374</v>
      </c>
      <c r="C375" s="204" t="s">
        <v>16</v>
      </c>
      <c r="D375" s="204" t="s">
        <v>89</v>
      </c>
      <c r="E375" s="42" t="s">
        <v>2511</v>
      </c>
      <c r="F375" s="58" t="s">
        <v>114</v>
      </c>
      <c r="G375" s="58" t="s">
        <v>3441</v>
      </c>
      <c r="H375" s="58" t="s">
        <v>2841</v>
      </c>
      <c r="I375" s="42" t="s">
        <v>22</v>
      </c>
      <c r="J375" s="237">
        <v>2</v>
      </c>
      <c r="K375" s="217">
        <v>0</v>
      </c>
      <c r="L375" s="58">
        <v>6.5</v>
      </c>
      <c r="M375" s="58">
        <v>3.1</v>
      </c>
    </row>
    <row r="376" s="58" customFormat="1" ht="41.4" spans="1:13">
      <c r="A376" s="58" t="s">
        <v>3560</v>
      </c>
      <c r="B376" s="200">
        <v>375</v>
      </c>
      <c r="C376" s="204" t="s">
        <v>16</v>
      </c>
      <c r="D376" s="204" t="s">
        <v>53</v>
      </c>
      <c r="E376" s="42" t="s">
        <v>2511</v>
      </c>
      <c r="F376" s="58" t="s">
        <v>55</v>
      </c>
      <c r="G376" s="58" t="s">
        <v>3442</v>
      </c>
      <c r="H376" s="58" t="s">
        <v>2841</v>
      </c>
      <c r="I376" s="42" t="s">
        <v>22</v>
      </c>
      <c r="J376" s="237">
        <v>5</v>
      </c>
      <c r="K376" s="165">
        <f t="shared" si="35"/>
        <v>1</v>
      </c>
      <c r="L376" s="58">
        <v>5.5</v>
      </c>
      <c r="M376" s="58">
        <v>3.1</v>
      </c>
    </row>
    <row r="377" s="58" customFormat="1" ht="41.4" spans="1:13">
      <c r="A377" s="58" t="s">
        <v>3560</v>
      </c>
      <c r="B377" s="200">
        <v>376</v>
      </c>
      <c r="C377" s="204" t="s">
        <v>16</v>
      </c>
      <c r="D377" s="204" t="s">
        <v>53</v>
      </c>
      <c r="E377" s="42" t="s">
        <v>2511</v>
      </c>
      <c r="F377" s="58" t="s">
        <v>249</v>
      </c>
      <c r="G377" s="58" t="s">
        <v>3451</v>
      </c>
      <c r="H377" s="58" t="s">
        <v>2841</v>
      </c>
      <c r="I377" s="42" t="s">
        <v>22</v>
      </c>
      <c r="J377" s="237">
        <v>1</v>
      </c>
      <c r="K377" s="165">
        <f t="shared" si="35"/>
        <v>1</v>
      </c>
      <c r="L377" s="58">
        <v>0.435</v>
      </c>
      <c r="M377" s="58">
        <v>3.1</v>
      </c>
    </row>
    <row r="378" s="58" customFormat="1" ht="41.4" spans="1:13">
      <c r="A378" s="58" t="s">
        <v>3560</v>
      </c>
      <c r="B378" s="200">
        <v>377</v>
      </c>
      <c r="C378" s="204" t="s">
        <v>16</v>
      </c>
      <c r="D378" s="204" t="s">
        <v>53</v>
      </c>
      <c r="E378" s="42" t="s">
        <v>2511</v>
      </c>
      <c r="F378" s="58" t="s">
        <v>304</v>
      </c>
      <c r="G378" s="58" t="s">
        <v>3448</v>
      </c>
      <c r="H378" s="58" t="s">
        <v>2841</v>
      </c>
      <c r="I378" s="42" t="s">
        <v>22</v>
      </c>
      <c r="J378" s="237">
        <v>1</v>
      </c>
      <c r="K378" s="165">
        <f t="shared" si="35"/>
        <v>1</v>
      </c>
      <c r="L378" s="58">
        <v>1.75</v>
      </c>
      <c r="M378" s="58">
        <v>3.1</v>
      </c>
    </row>
    <row r="379" s="58" customFormat="1" ht="41.4" spans="1:13">
      <c r="A379" s="58" t="s">
        <v>3560</v>
      </c>
      <c r="B379" s="200">
        <v>378</v>
      </c>
      <c r="C379" s="204" t="s">
        <v>16</v>
      </c>
      <c r="D379" s="204" t="s">
        <v>53</v>
      </c>
      <c r="E379" s="42" t="s">
        <v>2511</v>
      </c>
      <c r="F379" s="58" t="s">
        <v>304</v>
      </c>
      <c r="G379" s="58" t="s">
        <v>3443</v>
      </c>
      <c r="H379" s="58" t="s">
        <v>2841</v>
      </c>
      <c r="I379" s="42" t="s">
        <v>22</v>
      </c>
      <c r="J379" s="237">
        <v>1</v>
      </c>
      <c r="K379" s="165">
        <f t="shared" si="35"/>
        <v>1</v>
      </c>
      <c r="L379" s="58">
        <v>1.525</v>
      </c>
      <c r="M379" s="58">
        <v>3.1</v>
      </c>
    </row>
    <row r="380" s="58" customFormat="1" ht="41.4" spans="1:13">
      <c r="A380" s="58" t="s">
        <v>3560</v>
      </c>
      <c r="B380" s="200">
        <v>379</v>
      </c>
      <c r="C380" s="204" t="s">
        <v>16</v>
      </c>
      <c r="D380" s="58" t="s">
        <v>171</v>
      </c>
      <c r="E380" s="42" t="s">
        <v>2511</v>
      </c>
      <c r="F380" s="58" t="s">
        <v>172</v>
      </c>
      <c r="G380" s="58" t="s">
        <v>2842</v>
      </c>
      <c r="H380" s="58" t="s">
        <v>2299</v>
      </c>
      <c r="I380" s="42" t="s">
        <v>22</v>
      </c>
      <c r="J380" s="237">
        <v>2</v>
      </c>
      <c r="K380" s="217">
        <v>0</v>
      </c>
      <c r="L380" s="58">
        <v>0.06</v>
      </c>
      <c r="M380" s="58">
        <v>3.1</v>
      </c>
    </row>
    <row r="381" s="58" customFormat="1" ht="41.4" spans="1:13">
      <c r="A381" s="58" t="s">
        <v>3560</v>
      </c>
      <c r="B381" s="200">
        <v>380</v>
      </c>
      <c r="C381" s="204" t="s">
        <v>16</v>
      </c>
      <c r="D381" s="58" t="s">
        <v>171</v>
      </c>
      <c r="E381" s="42" t="s">
        <v>2511</v>
      </c>
      <c r="F381" s="58" t="s">
        <v>172</v>
      </c>
      <c r="G381" s="58" t="s">
        <v>3381</v>
      </c>
      <c r="H381" s="58" t="s">
        <v>2299</v>
      </c>
      <c r="I381" s="42" t="s">
        <v>22</v>
      </c>
      <c r="J381" s="237">
        <v>2</v>
      </c>
      <c r="K381" s="217">
        <v>0</v>
      </c>
      <c r="L381" s="58">
        <v>0.1</v>
      </c>
      <c r="M381" s="58">
        <v>3.1</v>
      </c>
    </row>
    <row r="382" s="58" customFormat="1" ht="41.4" spans="1:13">
      <c r="A382" s="58" t="s">
        <v>3560</v>
      </c>
      <c r="B382" s="200">
        <v>381</v>
      </c>
      <c r="C382" s="204" t="s">
        <v>16</v>
      </c>
      <c r="D382" s="58" t="s">
        <v>322</v>
      </c>
      <c r="E382" s="42" t="s">
        <v>2511</v>
      </c>
      <c r="F382" s="58" t="s">
        <v>323</v>
      </c>
      <c r="G382" s="58" t="s">
        <v>3444</v>
      </c>
      <c r="H382" s="58" t="s">
        <v>2841</v>
      </c>
      <c r="I382" s="204" t="s">
        <v>2124</v>
      </c>
      <c r="J382" s="58">
        <v>8.28465</v>
      </c>
      <c r="K382" s="165">
        <f>(CEILING(J382*0.1,1))*1</f>
        <v>1</v>
      </c>
      <c r="L382" s="58">
        <v>34.67126025</v>
      </c>
      <c r="M382" s="58">
        <v>3.1</v>
      </c>
    </row>
    <row r="383" s="58" customFormat="1" ht="41.4" spans="1:13">
      <c r="A383" s="58" t="s">
        <v>3560</v>
      </c>
      <c r="B383" s="200">
        <v>382</v>
      </c>
      <c r="C383" s="204" t="s">
        <v>16</v>
      </c>
      <c r="D383" s="58" t="s">
        <v>353</v>
      </c>
      <c r="E383" s="42" t="s">
        <v>2511</v>
      </c>
      <c r="F383" s="58" t="s">
        <v>2125</v>
      </c>
      <c r="G383" s="58" t="s">
        <v>3447</v>
      </c>
      <c r="H383" s="58" t="s">
        <v>2314</v>
      </c>
      <c r="I383" s="42" t="s">
        <v>22</v>
      </c>
      <c r="J383" s="237">
        <v>1</v>
      </c>
      <c r="K383" s="165">
        <f t="shared" ref="K383:K386" si="36">(CEILING(J383*0.2,1))*1</f>
        <v>1</v>
      </c>
      <c r="L383" s="58">
        <v>35</v>
      </c>
      <c r="M383" s="58">
        <v>3.1</v>
      </c>
    </row>
    <row r="384" s="58" customFormat="1" ht="41.4" spans="1:13">
      <c r="A384" s="58" t="s">
        <v>3560</v>
      </c>
      <c r="B384" s="200">
        <v>383</v>
      </c>
      <c r="C384" s="204" t="s">
        <v>16</v>
      </c>
      <c r="D384" s="58" t="s">
        <v>353</v>
      </c>
      <c r="E384" s="42" t="s">
        <v>2511</v>
      </c>
      <c r="F384" s="58" t="s">
        <v>2125</v>
      </c>
      <c r="G384" s="58" t="s">
        <v>3445</v>
      </c>
      <c r="H384" s="58" t="s">
        <v>2314</v>
      </c>
      <c r="I384" s="42" t="s">
        <v>22</v>
      </c>
      <c r="J384" s="237">
        <v>1</v>
      </c>
      <c r="K384" s="165">
        <f t="shared" si="36"/>
        <v>1</v>
      </c>
      <c r="L384" s="58">
        <v>40</v>
      </c>
      <c r="M384" s="58">
        <v>3.1</v>
      </c>
    </row>
    <row r="385" s="58" customFormat="1" ht="55.2" spans="1:13">
      <c r="A385" s="58" t="s">
        <v>3560</v>
      </c>
      <c r="B385" s="200">
        <v>384</v>
      </c>
      <c r="C385" s="204" t="s">
        <v>16</v>
      </c>
      <c r="D385" s="204" t="s">
        <v>89</v>
      </c>
      <c r="E385" s="42" t="s">
        <v>2511</v>
      </c>
      <c r="F385" s="58" t="s">
        <v>114</v>
      </c>
      <c r="G385" s="58" t="s">
        <v>2840</v>
      </c>
      <c r="H385" s="58" t="s">
        <v>2841</v>
      </c>
      <c r="I385" s="42" t="s">
        <v>22</v>
      </c>
      <c r="J385" s="237">
        <v>1</v>
      </c>
      <c r="K385" s="217">
        <v>0</v>
      </c>
      <c r="L385" s="58">
        <v>2.33</v>
      </c>
      <c r="M385" s="58">
        <v>3.1</v>
      </c>
    </row>
    <row r="386" s="58" customFormat="1" ht="41.4" spans="1:13">
      <c r="A386" s="58" t="s">
        <v>3560</v>
      </c>
      <c r="B386" s="200">
        <v>385</v>
      </c>
      <c r="C386" s="204" t="s">
        <v>16</v>
      </c>
      <c r="D386" s="204" t="s">
        <v>53</v>
      </c>
      <c r="E386" s="42" t="s">
        <v>2511</v>
      </c>
      <c r="F386" s="58" t="s">
        <v>55</v>
      </c>
      <c r="G386" s="58" t="s">
        <v>3415</v>
      </c>
      <c r="H386" s="58" t="s">
        <v>2841</v>
      </c>
      <c r="I386" s="42" t="s">
        <v>22</v>
      </c>
      <c r="J386" s="237">
        <v>8</v>
      </c>
      <c r="K386" s="165">
        <f t="shared" si="36"/>
        <v>2</v>
      </c>
      <c r="L386" s="58">
        <v>4.8</v>
      </c>
      <c r="M386" s="58">
        <v>3.1</v>
      </c>
    </row>
    <row r="387" s="58" customFormat="1" ht="41.4" spans="1:13">
      <c r="A387" s="58" t="s">
        <v>3560</v>
      </c>
      <c r="B387" s="200">
        <v>386</v>
      </c>
      <c r="C387" s="204" t="s">
        <v>16</v>
      </c>
      <c r="D387" s="58" t="s">
        <v>171</v>
      </c>
      <c r="E387" s="42" t="s">
        <v>2511</v>
      </c>
      <c r="F387" s="58" t="s">
        <v>172</v>
      </c>
      <c r="G387" s="58" t="s">
        <v>2842</v>
      </c>
      <c r="H387" s="58" t="s">
        <v>2299</v>
      </c>
      <c r="I387" s="42" t="s">
        <v>22</v>
      </c>
      <c r="J387" s="237">
        <v>2</v>
      </c>
      <c r="K387" s="217">
        <v>0</v>
      </c>
      <c r="L387" s="58">
        <v>0.06</v>
      </c>
      <c r="M387" s="58">
        <v>3.1</v>
      </c>
    </row>
    <row r="388" s="58" customFormat="1" ht="41.4" spans="1:13">
      <c r="A388" s="58" t="s">
        <v>3560</v>
      </c>
      <c r="B388" s="200">
        <v>387</v>
      </c>
      <c r="C388" s="204" t="s">
        <v>16</v>
      </c>
      <c r="D388" s="58" t="s">
        <v>322</v>
      </c>
      <c r="E388" s="42" t="s">
        <v>2511</v>
      </c>
      <c r="F388" s="58" t="s">
        <v>323</v>
      </c>
      <c r="G388" s="58" t="s">
        <v>2843</v>
      </c>
      <c r="H388" s="58" t="s">
        <v>2841</v>
      </c>
      <c r="I388" s="204" t="s">
        <v>2124</v>
      </c>
      <c r="J388" s="58">
        <v>20.9478</v>
      </c>
      <c r="K388" s="165">
        <f>(CEILING(J388*0.1,1))*1</f>
        <v>3</v>
      </c>
      <c r="L388" s="58">
        <v>135.322788</v>
      </c>
      <c r="M388" s="58">
        <v>3.1</v>
      </c>
    </row>
    <row r="389" s="58" customFormat="1" ht="41.4" spans="1:13">
      <c r="A389" s="58" t="s">
        <v>3560</v>
      </c>
      <c r="B389" s="200">
        <v>388</v>
      </c>
      <c r="C389" s="204" t="s">
        <v>16</v>
      </c>
      <c r="D389" s="58" t="s">
        <v>353</v>
      </c>
      <c r="E389" s="42" t="s">
        <v>2511</v>
      </c>
      <c r="F389" s="58" t="s">
        <v>2125</v>
      </c>
      <c r="G389" s="58" t="s">
        <v>3447</v>
      </c>
      <c r="H389" s="58" t="s">
        <v>2314</v>
      </c>
      <c r="I389" s="42" t="s">
        <v>22</v>
      </c>
      <c r="J389" s="237">
        <v>1</v>
      </c>
      <c r="K389" s="165">
        <f t="shared" ref="K389:K392" si="37">(CEILING(J389*0.2,1))*1</f>
        <v>1</v>
      </c>
      <c r="L389" s="58">
        <v>35</v>
      </c>
      <c r="M389" s="58">
        <v>3.1</v>
      </c>
    </row>
    <row r="390" s="58" customFormat="1" ht="55.2" spans="1:13">
      <c r="A390" s="58" t="s">
        <v>3560</v>
      </c>
      <c r="B390" s="200">
        <v>389</v>
      </c>
      <c r="C390" s="204" t="s">
        <v>16</v>
      </c>
      <c r="D390" s="204" t="s">
        <v>89</v>
      </c>
      <c r="E390" s="42" t="s">
        <v>2511</v>
      </c>
      <c r="F390" s="58" t="s">
        <v>114</v>
      </c>
      <c r="G390" s="58" t="s">
        <v>2840</v>
      </c>
      <c r="H390" s="58" t="s">
        <v>2841</v>
      </c>
      <c r="I390" s="42" t="s">
        <v>22</v>
      </c>
      <c r="J390" s="237">
        <v>1</v>
      </c>
      <c r="K390" s="217">
        <v>0</v>
      </c>
      <c r="L390" s="58">
        <v>2.33</v>
      </c>
      <c r="M390" s="58">
        <v>3.1</v>
      </c>
    </row>
    <row r="391" s="58" customFormat="1" ht="41.4" spans="1:13">
      <c r="A391" s="58" t="s">
        <v>3560</v>
      </c>
      <c r="B391" s="200">
        <v>390</v>
      </c>
      <c r="C391" s="204" t="s">
        <v>16</v>
      </c>
      <c r="D391" s="204" t="s">
        <v>53</v>
      </c>
      <c r="E391" s="42" t="s">
        <v>2511</v>
      </c>
      <c r="F391" s="58" t="s">
        <v>55</v>
      </c>
      <c r="G391" s="58" t="s">
        <v>3415</v>
      </c>
      <c r="H391" s="58" t="s">
        <v>2841</v>
      </c>
      <c r="I391" s="42" t="s">
        <v>22</v>
      </c>
      <c r="J391" s="237">
        <v>3</v>
      </c>
      <c r="K391" s="165">
        <f t="shared" si="37"/>
        <v>1</v>
      </c>
      <c r="L391" s="58">
        <v>1.8</v>
      </c>
      <c r="M391" s="58">
        <v>3.1</v>
      </c>
    </row>
    <row r="392" s="58" customFormat="1" ht="41.4" spans="1:13">
      <c r="A392" s="58" t="s">
        <v>3560</v>
      </c>
      <c r="B392" s="200">
        <v>391</v>
      </c>
      <c r="C392" s="204" t="s">
        <v>16</v>
      </c>
      <c r="D392" s="204" t="s">
        <v>53</v>
      </c>
      <c r="E392" s="42" t="s">
        <v>2511</v>
      </c>
      <c r="F392" s="58" t="s">
        <v>249</v>
      </c>
      <c r="G392" s="58" t="s">
        <v>3451</v>
      </c>
      <c r="H392" s="58" t="s">
        <v>2841</v>
      </c>
      <c r="I392" s="42" t="s">
        <v>22</v>
      </c>
      <c r="J392" s="237">
        <v>1</v>
      </c>
      <c r="K392" s="165">
        <f t="shared" si="37"/>
        <v>1</v>
      </c>
      <c r="L392" s="58">
        <v>0.435</v>
      </c>
      <c r="M392" s="58">
        <v>3.1</v>
      </c>
    </row>
    <row r="393" s="58" customFormat="1" ht="41.4" spans="1:13">
      <c r="A393" s="58" t="s">
        <v>3560</v>
      </c>
      <c r="B393" s="200">
        <v>392</v>
      </c>
      <c r="C393" s="204" t="s">
        <v>16</v>
      </c>
      <c r="D393" s="58" t="s">
        <v>171</v>
      </c>
      <c r="E393" s="42" t="s">
        <v>2511</v>
      </c>
      <c r="F393" s="58" t="s">
        <v>172</v>
      </c>
      <c r="G393" s="58" t="s">
        <v>2842</v>
      </c>
      <c r="H393" s="58" t="s">
        <v>2299</v>
      </c>
      <c r="I393" s="42" t="s">
        <v>22</v>
      </c>
      <c r="J393" s="237">
        <v>2</v>
      </c>
      <c r="K393" s="217">
        <v>0</v>
      </c>
      <c r="L393" s="58">
        <v>0.06</v>
      </c>
      <c r="M393" s="58">
        <v>3.1</v>
      </c>
    </row>
    <row r="394" s="58" customFormat="1" ht="41.4" spans="1:13">
      <c r="A394" s="58" t="s">
        <v>3560</v>
      </c>
      <c r="B394" s="200">
        <v>393</v>
      </c>
      <c r="C394" s="204" t="s">
        <v>16</v>
      </c>
      <c r="D394" s="58" t="s">
        <v>322</v>
      </c>
      <c r="E394" s="42" t="s">
        <v>2511</v>
      </c>
      <c r="F394" s="58" t="s">
        <v>323</v>
      </c>
      <c r="G394" s="58" t="s">
        <v>2843</v>
      </c>
      <c r="H394" s="58" t="s">
        <v>2841</v>
      </c>
      <c r="I394" s="204" t="s">
        <v>2124</v>
      </c>
      <c r="J394" s="58">
        <v>2.98462</v>
      </c>
      <c r="K394" s="165">
        <f>(CEILING(J394*0.1,1))*1</f>
        <v>1</v>
      </c>
      <c r="L394" s="58">
        <v>19.2806452</v>
      </c>
      <c r="M394" s="58">
        <v>3.1</v>
      </c>
    </row>
    <row r="395" s="58" customFormat="1" ht="41.4" spans="1:13">
      <c r="A395" s="58" t="s">
        <v>3560</v>
      </c>
      <c r="B395" s="200">
        <v>394</v>
      </c>
      <c r="C395" s="204" t="s">
        <v>16</v>
      </c>
      <c r="D395" s="58" t="s">
        <v>353</v>
      </c>
      <c r="E395" s="42" t="s">
        <v>2511</v>
      </c>
      <c r="F395" s="58" t="s">
        <v>2125</v>
      </c>
      <c r="G395" s="58" t="s">
        <v>3447</v>
      </c>
      <c r="H395" s="58" t="s">
        <v>2314</v>
      </c>
      <c r="I395" s="42" t="s">
        <v>22</v>
      </c>
      <c r="J395" s="237">
        <v>1</v>
      </c>
      <c r="K395" s="165">
        <f t="shared" ref="K395:K400" si="38">(CEILING(J395*0.2,1))*1</f>
        <v>1</v>
      </c>
      <c r="L395" s="58">
        <v>35</v>
      </c>
      <c r="M395" s="58">
        <v>3.1</v>
      </c>
    </row>
    <row r="396" s="58" customFormat="1" ht="55.2" spans="1:13">
      <c r="A396" s="58" t="s">
        <v>3560</v>
      </c>
      <c r="B396" s="200">
        <v>395</v>
      </c>
      <c r="C396" s="204" t="s">
        <v>16</v>
      </c>
      <c r="D396" s="204" t="s">
        <v>89</v>
      </c>
      <c r="E396" s="42" t="s">
        <v>2511</v>
      </c>
      <c r="F396" s="58" t="s">
        <v>114</v>
      </c>
      <c r="G396" s="58" t="s">
        <v>2840</v>
      </c>
      <c r="H396" s="58" t="s">
        <v>2841</v>
      </c>
      <c r="I396" s="42" t="s">
        <v>22</v>
      </c>
      <c r="J396" s="237">
        <v>1</v>
      </c>
      <c r="K396" s="217">
        <v>0</v>
      </c>
      <c r="L396" s="58">
        <v>2.33</v>
      </c>
      <c r="M396" s="58">
        <v>3.1</v>
      </c>
    </row>
    <row r="397" s="58" customFormat="1" ht="41.4" spans="1:13">
      <c r="A397" s="58" t="s">
        <v>3560</v>
      </c>
      <c r="B397" s="200">
        <v>396</v>
      </c>
      <c r="C397" s="204" t="s">
        <v>16</v>
      </c>
      <c r="D397" s="204" t="s">
        <v>53</v>
      </c>
      <c r="E397" s="42" t="s">
        <v>2511</v>
      </c>
      <c r="F397" s="58" t="s">
        <v>55</v>
      </c>
      <c r="G397" s="58" t="s">
        <v>3415</v>
      </c>
      <c r="H397" s="58" t="s">
        <v>2841</v>
      </c>
      <c r="I397" s="42" t="s">
        <v>22</v>
      </c>
      <c r="J397" s="237">
        <v>3</v>
      </c>
      <c r="K397" s="165">
        <f t="shared" si="38"/>
        <v>1</v>
      </c>
      <c r="L397" s="58">
        <v>1.8</v>
      </c>
      <c r="M397" s="58">
        <v>3.1</v>
      </c>
    </row>
    <row r="398" s="58" customFormat="1" ht="41.4" spans="1:13">
      <c r="A398" s="58" t="s">
        <v>3560</v>
      </c>
      <c r="B398" s="200">
        <v>397</v>
      </c>
      <c r="C398" s="204" t="s">
        <v>16</v>
      </c>
      <c r="D398" s="58" t="s">
        <v>171</v>
      </c>
      <c r="E398" s="42" t="s">
        <v>2511</v>
      </c>
      <c r="F398" s="58" t="s">
        <v>172</v>
      </c>
      <c r="G398" s="58" t="s">
        <v>2842</v>
      </c>
      <c r="H398" s="58" t="s">
        <v>2299</v>
      </c>
      <c r="I398" s="42" t="s">
        <v>22</v>
      </c>
      <c r="J398" s="237">
        <v>2</v>
      </c>
      <c r="K398" s="217">
        <v>0</v>
      </c>
      <c r="L398" s="58">
        <v>0.06</v>
      </c>
      <c r="M398" s="58">
        <v>3.1</v>
      </c>
    </row>
    <row r="399" s="58" customFormat="1" ht="41.4" spans="1:13">
      <c r="A399" s="58" t="s">
        <v>3560</v>
      </c>
      <c r="B399" s="200">
        <v>398</v>
      </c>
      <c r="C399" s="204" t="s">
        <v>16</v>
      </c>
      <c r="D399" s="58" t="s">
        <v>322</v>
      </c>
      <c r="E399" s="42" t="s">
        <v>2511</v>
      </c>
      <c r="F399" s="58" t="s">
        <v>323</v>
      </c>
      <c r="G399" s="58" t="s">
        <v>2843</v>
      </c>
      <c r="H399" s="58" t="s">
        <v>2841</v>
      </c>
      <c r="I399" s="204" t="s">
        <v>2124</v>
      </c>
      <c r="J399" s="58">
        <v>3.90448</v>
      </c>
      <c r="K399" s="165">
        <f>(CEILING(J399*0.1,1))*1</f>
        <v>1</v>
      </c>
      <c r="L399" s="58">
        <v>25.2229408</v>
      </c>
      <c r="M399" s="58">
        <v>3.1</v>
      </c>
    </row>
    <row r="400" s="58" customFormat="1" ht="41.4" spans="1:13">
      <c r="A400" s="58" t="s">
        <v>3560</v>
      </c>
      <c r="B400" s="200">
        <v>399</v>
      </c>
      <c r="C400" s="204" t="s">
        <v>16</v>
      </c>
      <c r="D400" s="58" t="s">
        <v>353</v>
      </c>
      <c r="E400" s="42" t="s">
        <v>2511</v>
      </c>
      <c r="F400" s="58" t="s">
        <v>2125</v>
      </c>
      <c r="G400" s="58" t="s">
        <v>3447</v>
      </c>
      <c r="H400" s="58" t="s">
        <v>2314</v>
      </c>
      <c r="I400" s="42" t="s">
        <v>22</v>
      </c>
      <c r="J400" s="237">
        <v>1</v>
      </c>
      <c r="K400" s="165">
        <f t="shared" si="38"/>
        <v>1</v>
      </c>
      <c r="L400" s="58">
        <v>35</v>
      </c>
      <c r="M400" s="58">
        <v>3.1</v>
      </c>
    </row>
    <row r="401" s="58" customFormat="1" ht="55.2" spans="1:13">
      <c r="A401" s="58" t="s">
        <v>3560</v>
      </c>
      <c r="B401" s="200">
        <v>400</v>
      </c>
      <c r="C401" s="204" t="s">
        <v>16</v>
      </c>
      <c r="D401" s="204" t="s">
        <v>89</v>
      </c>
      <c r="E401" s="42" t="s">
        <v>2511</v>
      </c>
      <c r="F401" s="58" t="s">
        <v>114</v>
      </c>
      <c r="G401" s="58" t="s">
        <v>2840</v>
      </c>
      <c r="H401" s="58" t="s">
        <v>2841</v>
      </c>
      <c r="I401" s="42" t="s">
        <v>22</v>
      </c>
      <c r="J401" s="237">
        <v>1</v>
      </c>
      <c r="K401" s="217">
        <v>0</v>
      </c>
      <c r="L401" s="58">
        <v>2.33</v>
      </c>
      <c r="M401" s="58">
        <v>3.1</v>
      </c>
    </row>
    <row r="402" s="58" customFormat="1" ht="41.4" spans="1:13">
      <c r="A402" s="58" t="s">
        <v>3560</v>
      </c>
      <c r="B402" s="200">
        <v>401</v>
      </c>
      <c r="C402" s="204" t="s">
        <v>16</v>
      </c>
      <c r="D402" s="204" t="s">
        <v>53</v>
      </c>
      <c r="E402" s="42" t="s">
        <v>2511</v>
      </c>
      <c r="F402" s="58" t="s">
        <v>249</v>
      </c>
      <c r="G402" s="58" t="s">
        <v>3451</v>
      </c>
      <c r="H402" s="58" t="s">
        <v>2841</v>
      </c>
      <c r="I402" s="42" t="s">
        <v>22</v>
      </c>
      <c r="J402" s="237">
        <v>1</v>
      </c>
      <c r="K402" s="165">
        <f t="shared" ref="K402:K407" si="39">(CEILING(J402*0.2,1))*1</f>
        <v>1</v>
      </c>
      <c r="L402" s="58">
        <v>0.435</v>
      </c>
      <c r="M402" s="58">
        <v>3.1</v>
      </c>
    </row>
    <row r="403" s="58" customFormat="1" ht="41.4" spans="1:13">
      <c r="A403" s="58" t="s">
        <v>3560</v>
      </c>
      <c r="B403" s="200">
        <v>402</v>
      </c>
      <c r="C403" s="204" t="s">
        <v>16</v>
      </c>
      <c r="D403" s="58" t="s">
        <v>171</v>
      </c>
      <c r="E403" s="42" t="s">
        <v>2511</v>
      </c>
      <c r="F403" s="58" t="s">
        <v>172</v>
      </c>
      <c r="G403" s="58" t="s">
        <v>2842</v>
      </c>
      <c r="H403" s="58" t="s">
        <v>2299</v>
      </c>
      <c r="I403" s="42" t="s">
        <v>22</v>
      </c>
      <c r="J403" s="237">
        <v>2</v>
      </c>
      <c r="K403" s="217">
        <v>0</v>
      </c>
      <c r="L403" s="58">
        <v>0.06</v>
      </c>
      <c r="M403" s="58">
        <v>3.1</v>
      </c>
    </row>
    <row r="404" s="58" customFormat="1" ht="41.4" spans="1:13">
      <c r="A404" s="58" t="s">
        <v>3560</v>
      </c>
      <c r="B404" s="200">
        <v>403</v>
      </c>
      <c r="C404" s="204" t="s">
        <v>16</v>
      </c>
      <c r="D404" s="58" t="s">
        <v>322</v>
      </c>
      <c r="E404" s="42" t="s">
        <v>2511</v>
      </c>
      <c r="F404" s="58" t="s">
        <v>323</v>
      </c>
      <c r="G404" s="58" t="s">
        <v>2843</v>
      </c>
      <c r="H404" s="58" t="s">
        <v>2841</v>
      </c>
      <c r="I404" s="204" t="s">
        <v>2124</v>
      </c>
      <c r="J404" s="58">
        <v>0.04914</v>
      </c>
      <c r="K404" s="165">
        <f>(CEILING(J404*0.1,1))*1</f>
        <v>1</v>
      </c>
      <c r="L404" s="58">
        <v>0.3174444</v>
      </c>
      <c r="M404" s="58">
        <v>3.1</v>
      </c>
    </row>
    <row r="405" s="58" customFormat="1" ht="41.4" spans="1:13">
      <c r="A405" s="58" t="s">
        <v>3560</v>
      </c>
      <c r="B405" s="200">
        <v>404</v>
      </c>
      <c r="C405" s="204" t="s">
        <v>16</v>
      </c>
      <c r="D405" s="58" t="s">
        <v>353</v>
      </c>
      <c r="E405" s="42" t="s">
        <v>2511</v>
      </c>
      <c r="F405" s="58" t="s">
        <v>2125</v>
      </c>
      <c r="G405" s="58" t="s">
        <v>3447</v>
      </c>
      <c r="H405" s="58" t="s">
        <v>2314</v>
      </c>
      <c r="I405" s="42" t="s">
        <v>22</v>
      </c>
      <c r="J405" s="237">
        <v>1</v>
      </c>
      <c r="K405" s="165">
        <f t="shared" si="39"/>
        <v>1</v>
      </c>
      <c r="L405" s="58">
        <v>35</v>
      </c>
      <c r="M405" s="58">
        <v>3.1</v>
      </c>
    </row>
    <row r="406" s="58" customFormat="1" ht="55.2" spans="1:13">
      <c r="A406" s="58" t="s">
        <v>3560</v>
      </c>
      <c r="B406" s="200">
        <v>405</v>
      </c>
      <c r="C406" s="204" t="s">
        <v>16</v>
      </c>
      <c r="D406" s="204" t="s">
        <v>89</v>
      </c>
      <c r="E406" s="42" t="s">
        <v>2511</v>
      </c>
      <c r="F406" s="58" t="s">
        <v>114</v>
      </c>
      <c r="G406" s="58" t="s">
        <v>3441</v>
      </c>
      <c r="H406" s="58" t="s">
        <v>2841</v>
      </c>
      <c r="I406" s="42" t="s">
        <v>22</v>
      </c>
      <c r="J406" s="237">
        <v>3</v>
      </c>
      <c r="K406" s="217">
        <v>0</v>
      </c>
      <c r="L406" s="58">
        <v>9.75</v>
      </c>
      <c r="M406" s="58">
        <v>3.1</v>
      </c>
    </row>
    <row r="407" s="58" customFormat="1" ht="41.4" spans="1:13">
      <c r="A407" s="58" t="s">
        <v>3560</v>
      </c>
      <c r="B407" s="200">
        <v>406</v>
      </c>
      <c r="C407" s="204" t="s">
        <v>16</v>
      </c>
      <c r="D407" s="204" t="s">
        <v>53</v>
      </c>
      <c r="E407" s="42" t="s">
        <v>2511</v>
      </c>
      <c r="F407" s="58" t="s">
        <v>55</v>
      </c>
      <c r="G407" s="58" t="s">
        <v>3442</v>
      </c>
      <c r="H407" s="58" t="s">
        <v>2841</v>
      </c>
      <c r="I407" s="42" t="s">
        <v>22</v>
      </c>
      <c r="J407" s="237">
        <v>4</v>
      </c>
      <c r="K407" s="165">
        <f t="shared" si="39"/>
        <v>1</v>
      </c>
      <c r="L407" s="58">
        <v>4.4</v>
      </c>
      <c r="M407" s="58">
        <v>3.1</v>
      </c>
    </row>
    <row r="408" s="58" customFormat="1" ht="41.4" spans="1:13">
      <c r="A408" s="58" t="s">
        <v>3560</v>
      </c>
      <c r="B408" s="200">
        <v>407</v>
      </c>
      <c r="C408" s="204" t="s">
        <v>16</v>
      </c>
      <c r="D408" s="58" t="s">
        <v>171</v>
      </c>
      <c r="E408" s="42" t="s">
        <v>2511</v>
      </c>
      <c r="F408" s="58" t="s">
        <v>172</v>
      </c>
      <c r="G408" s="58" t="s">
        <v>3381</v>
      </c>
      <c r="H408" s="58" t="s">
        <v>2299</v>
      </c>
      <c r="I408" s="42" t="s">
        <v>22</v>
      </c>
      <c r="J408" s="237">
        <v>4</v>
      </c>
      <c r="K408" s="217">
        <v>0</v>
      </c>
      <c r="L408" s="58">
        <v>0.2</v>
      </c>
      <c r="M408" s="58">
        <v>3.1</v>
      </c>
    </row>
    <row r="409" s="58" customFormat="1" ht="41.4" spans="1:13">
      <c r="A409" s="58" t="s">
        <v>3560</v>
      </c>
      <c r="B409" s="200">
        <v>408</v>
      </c>
      <c r="C409" s="204" t="s">
        <v>16</v>
      </c>
      <c r="D409" s="58" t="s">
        <v>322</v>
      </c>
      <c r="E409" s="42" t="s">
        <v>2511</v>
      </c>
      <c r="F409" s="58" t="s">
        <v>323</v>
      </c>
      <c r="G409" s="58" t="s">
        <v>3444</v>
      </c>
      <c r="H409" s="58" t="s">
        <v>2841</v>
      </c>
      <c r="I409" s="204" t="s">
        <v>2124</v>
      </c>
      <c r="J409" s="58">
        <v>11.1439</v>
      </c>
      <c r="K409" s="165">
        <f>(CEILING(J409*0.1,1))*1</f>
        <v>2</v>
      </c>
      <c r="L409" s="58">
        <v>46.6372215</v>
      </c>
      <c r="M409" s="58">
        <v>3.1</v>
      </c>
    </row>
    <row r="410" s="58" customFormat="1" ht="41.4" spans="1:13">
      <c r="A410" s="58" t="s">
        <v>3560</v>
      </c>
      <c r="B410" s="200">
        <v>409</v>
      </c>
      <c r="C410" s="204" t="s">
        <v>16</v>
      </c>
      <c r="D410" s="58" t="s">
        <v>353</v>
      </c>
      <c r="E410" s="42" t="s">
        <v>2511</v>
      </c>
      <c r="F410" s="58" t="s">
        <v>2125</v>
      </c>
      <c r="G410" s="58" t="s">
        <v>3445</v>
      </c>
      <c r="H410" s="58" t="s">
        <v>2314</v>
      </c>
      <c r="I410" s="42" t="s">
        <v>22</v>
      </c>
      <c r="J410" s="237">
        <v>2</v>
      </c>
      <c r="K410" s="165">
        <f>(CEILING(J410*0.2,1))*1</f>
        <v>1</v>
      </c>
      <c r="L410" s="58">
        <v>80</v>
      </c>
      <c r="M410" s="58">
        <v>3.1</v>
      </c>
    </row>
    <row r="411" s="58" customFormat="1" ht="27.6" spans="1:13">
      <c r="A411" s="58" t="s">
        <v>3560</v>
      </c>
      <c r="B411" s="200">
        <v>410</v>
      </c>
      <c r="C411" s="204" t="s">
        <v>16</v>
      </c>
      <c r="D411" s="204" t="s">
        <v>89</v>
      </c>
      <c r="E411" s="42" t="s">
        <v>2511</v>
      </c>
      <c r="F411" s="58" t="s">
        <v>114</v>
      </c>
      <c r="G411" s="58" t="s">
        <v>3669</v>
      </c>
      <c r="H411" s="58" t="s">
        <v>3670</v>
      </c>
      <c r="I411" s="42" t="s">
        <v>22</v>
      </c>
      <c r="J411" s="237">
        <v>1</v>
      </c>
      <c r="K411" s="217">
        <v>0</v>
      </c>
      <c r="L411" s="58">
        <v>62.9</v>
      </c>
      <c r="M411" s="58">
        <v>3.1</v>
      </c>
    </row>
    <row r="412" s="58" customFormat="1" ht="27.6" spans="1:13">
      <c r="A412" s="58" t="s">
        <v>3560</v>
      </c>
      <c r="B412" s="200">
        <v>411</v>
      </c>
      <c r="C412" s="204" t="s">
        <v>16</v>
      </c>
      <c r="D412" s="204" t="s">
        <v>53</v>
      </c>
      <c r="E412" s="42" t="s">
        <v>2511</v>
      </c>
      <c r="F412" s="58" t="s">
        <v>55</v>
      </c>
      <c r="G412" s="58" t="s">
        <v>3465</v>
      </c>
      <c r="H412" s="58" t="s">
        <v>3670</v>
      </c>
      <c r="I412" s="42" t="s">
        <v>22</v>
      </c>
      <c r="J412" s="237">
        <v>8</v>
      </c>
      <c r="K412" s="217">
        <v>0</v>
      </c>
      <c r="L412" s="58">
        <v>360</v>
      </c>
      <c r="M412" s="58">
        <v>3.1</v>
      </c>
    </row>
    <row r="413" s="58" customFormat="1" ht="41.4" spans="1:13">
      <c r="A413" s="58" t="s">
        <v>3560</v>
      </c>
      <c r="B413" s="200">
        <v>412</v>
      </c>
      <c r="C413" s="204" t="s">
        <v>16</v>
      </c>
      <c r="D413" s="58" t="s">
        <v>171</v>
      </c>
      <c r="E413" s="42" t="s">
        <v>2511</v>
      </c>
      <c r="F413" s="58" t="s">
        <v>172</v>
      </c>
      <c r="G413" s="58" t="s">
        <v>3438</v>
      </c>
      <c r="H413" s="58" t="s">
        <v>2299</v>
      </c>
      <c r="I413" s="42" t="s">
        <v>22</v>
      </c>
      <c r="J413" s="237">
        <v>1</v>
      </c>
      <c r="K413" s="217">
        <v>0</v>
      </c>
      <c r="L413" s="58">
        <v>0.19</v>
      </c>
      <c r="M413" s="58">
        <v>3.1</v>
      </c>
    </row>
    <row r="414" s="58" customFormat="1" ht="27.6" spans="1:13">
      <c r="A414" s="58" t="s">
        <v>3560</v>
      </c>
      <c r="B414" s="200">
        <v>413</v>
      </c>
      <c r="C414" s="204" t="s">
        <v>16</v>
      </c>
      <c r="D414" s="58" t="s">
        <v>322</v>
      </c>
      <c r="E414" s="42" t="s">
        <v>2511</v>
      </c>
      <c r="F414" s="58" t="s">
        <v>323</v>
      </c>
      <c r="G414" s="58" t="s">
        <v>3482</v>
      </c>
      <c r="H414" s="58" t="s">
        <v>3670</v>
      </c>
      <c r="I414" s="204" t="s">
        <v>2124</v>
      </c>
      <c r="J414" s="58">
        <v>48.6354</v>
      </c>
      <c r="K414" s="58">
        <v>0</v>
      </c>
      <c r="L414" s="58">
        <v>3020.25834</v>
      </c>
      <c r="M414" s="58">
        <v>3.1</v>
      </c>
    </row>
    <row r="415" s="58" customFormat="1" ht="27.6" spans="1:13">
      <c r="A415" s="58" t="s">
        <v>3560</v>
      </c>
      <c r="B415" s="200">
        <v>414</v>
      </c>
      <c r="C415" s="204" t="s">
        <v>16</v>
      </c>
      <c r="D415" s="204" t="s">
        <v>89</v>
      </c>
      <c r="E415" s="42" t="s">
        <v>2511</v>
      </c>
      <c r="F415" s="58" t="s">
        <v>90</v>
      </c>
      <c r="G415" s="58" t="s">
        <v>3671</v>
      </c>
      <c r="H415" s="58" t="s">
        <v>3672</v>
      </c>
      <c r="I415" s="42" t="s">
        <v>22</v>
      </c>
      <c r="J415" s="237">
        <v>1</v>
      </c>
      <c r="K415" s="217">
        <v>0</v>
      </c>
      <c r="L415" s="58">
        <v>24.9</v>
      </c>
      <c r="M415" s="58">
        <v>3.1</v>
      </c>
    </row>
    <row r="416" s="58" customFormat="1" ht="27.6" spans="1:13">
      <c r="A416" s="58" t="s">
        <v>3560</v>
      </c>
      <c r="B416" s="200">
        <v>415</v>
      </c>
      <c r="C416" s="204" t="s">
        <v>16</v>
      </c>
      <c r="D416" s="204" t="s">
        <v>89</v>
      </c>
      <c r="E416" s="42" t="s">
        <v>2511</v>
      </c>
      <c r="F416" s="58" t="s">
        <v>114</v>
      </c>
      <c r="G416" s="58" t="s">
        <v>3673</v>
      </c>
      <c r="H416" s="58" t="s">
        <v>3670</v>
      </c>
      <c r="I416" s="42" t="s">
        <v>22</v>
      </c>
      <c r="J416" s="237">
        <v>2</v>
      </c>
      <c r="K416" s="217">
        <v>0</v>
      </c>
      <c r="L416" s="58">
        <v>56</v>
      </c>
      <c r="M416" s="58">
        <v>3.1</v>
      </c>
    </row>
    <row r="417" s="58" customFormat="1" ht="27.6" spans="1:13">
      <c r="A417" s="58" t="s">
        <v>3560</v>
      </c>
      <c r="B417" s="200">
        <v>416</v>
      </c>
      <c r="C417" s="204" t="s">
        <v>16</v>
      </c>
      <c r="D417" s="204" t="s">
        <v>53</v>
      </c>
      <c r="E417" s="42" t="s">
        <v>2511</v>
      </c>
      <c r="F417" s="58" t="s">
        <v>55</v>
      </c>
      <c r="G417" s="58" t="s">
        <v>3464</v>
      </c>
      <c r="H417" s="58" t="s">
        <v>3670</v>
      </c>
      <c r="I417" s="42" t="s">
        <v>22</v>
      </c>
      <c r="J417" s="237">
        <v>3</v>
      </c>
      <c r="K417" s="165">
        <f>(CEILING(J417*0.2,1))*1</f>
        <v>1</v>
      </c>
      <c r="L417" s="58">
        <v>39</v>
      </c>
      <c r="M417" s="58">
        <v>3.1</v>
      </c>
    </row>
    <row r="418" s="58" customFormat="1" ht="41.4" spans="1:13">
      <c r="A418" s="58" t="s">
        <v>3560</v>
      </c>
      <c r="B418" s="200">
        <v>417</v>
      </c>
      <c r="C418" s="204" t="s">
        <v>16</v>
      </c>
      <c r="D418" s="58" t="s">
        <v>171</v>
      </c>
      <c r="E418" s="42" t="s">
        <v>2511</v>
      </c>
      <c r="F418" s="58" t="s">
        <v>172</v>
      </c>
      <c r="G418" s="58" t="s">
        <v>3674</v>
      </c>
      <c r="H418" s="58" t="s">
        <v>2299</v>
      </c>
      <c r="I418" s="42" t="s">
        <v>22</v>
      </c>
      <c r="J418" s="237">
        <v>2</v>
      </c>
      <c r="K418" s="217">
        <v>0</v>
      </c>
      <c r="L418" s="58">
        <v>0.18</v>
      </c>
      <c r="M418" s="58">
        <v>3.1</v>
      </c>
    </row>
    <row r="419" s="58" customFormat="1" ht="27.6" spans="1:13">
      <c r="A419" s="58" t="s">
        <v>3560</v>
      </c>
      <c r="B419" s="200">
        <v>418</v>
      </c>
      <c r="C419" s="204" t="s">
        <v>16</v>
      </c>
      <c r="D419" s="58" t="s">
        <v>322</v>
      </c>
      <c r="E419" s="42" t="s">
        <v>2511</v>
      </c>
      <c r="F419" s="58" t="s">
        <v>323</v>
      </c>
      <c r="G419" s="58" t="s">
        <v>3481</v>
      </c>
      <c r="H419" s="58" t="s">
        <v>3670</v>
      </c>
      <c r="I419" s="204" t="s">
        <v>2124</v>
      </c>
      <c r="J419" s="58">
        <v>25.6</v>
      </c>
      <c r="K419" s="165">
        <f>(CEILING(J419*0.1,1))*1</f>
        <v>3</v>
      </c>
      <c r="L419" s="58">
        <v>692.224</v>
      </c>
      <c r="M419" s="58">
        <v>3.1</v>
      </c>
    </row>
    <row r="420" s="58" customFormat="1" ht="27.6" spans="1:13">
      <c r="A420" s="58" t="s">
        <v>3560</v>
      </c>
      <c r="B420" s="200">
        <v>419</v>
      </c>
      <c r="C420" s="204" t="s">
        <v>16</v>
      </c>
      <c r="D420" s="204" t="s">
        <v>89</v>
      </c>
      <c r="E420" s="42" t="s">
        <v>2511</v>
      </c>
      <c r="F420" s="58" t="s">
        <v>114</v>
      </c>
      <c r="G420" s="58" t="s">
        <v>3673</v>
      </c>
      <c r="H420" s="58" t="s">
        <v>3670</v>
      </c>
      <c r="I420" s="42" t="s">
        <v>22</v>
      </c>
      <c r="J420" s="237">
        <v>1</v>
      </c>
      <c r="K420" s="217">
        <v>0</v>
      </c>
      <c r="L420" s="58">
        <v>28</v>
      </c>
      <c r="M420" s="58">
        <v>3.1</v>
      </c>
    </row>
    <row r="421" s="58" customFormat="1" ht="27.6" spans="1:13">
      <c r="A421" s="58" t="s">
        <v>3560</v>
      </c>
      <c r="B421" s="200">
        <v>420</v>
      </c>
      <c r="C421" s="204" t="s">
        <v>16</v>
      </c>
      <c r="D421" s="204" t="s">
        <v>53</v>
      </c>
      <c r="E421" s="42" t="s">
        <v>2511</v>
      </c>
      <c r="F421" s="58" t="s">
        <v>55</v>
      </c>
      <c r="G421" s="58" t="s">
        <v>3464</v>
      </c>
      <c r="H421" s="58" t="s">
        <v>3670</v>
      </c>
      <c r="I421" s="42" t="s">
        <v>22</v>
      </c>
      <c r="J421" s="237">
        <v>8</v>
      </c>
      <c r="K421" s="165">
        <f>(CEILING(J421*0.2,1))*1</f>
        <v>2</v>
      </c>
      <c r="L421" s="58">
        <v>104</v>
      </c>
      <c r="M421" s="58">
        <v>3.1</v>
      </c>
    </row>
    <row r="422" s="58" customFormat="1" ht="41.4" spans="1:13">
      <c r="A422" s="58" t="s">
        <v>3560</v>
      </c>
      <c r="B422" s="200">
        <v>421</v>
      </c>
      <c r="C422" s="204" t="s">
        <v>16</v>
      </c>
      <c r="D422" s="58" t="s">
        <v>171</v>
      </c>
      <c r="E422" s="42" t="s">
        <v>2511</v>
      </c>
      <c r="F422" s="58" t="s">
        <v>172</v>
      </c>
      <c r="G422" s="58" t="s">
        <v>3674</v>
      </c>
      <c r="H422" s="58" t="s">
        <v>2299</v>
      </c>
      <c r="I422" s="42" t="s">
        <v>22</v>
      </c>
      <c r="J422" s="237">
        <v>1</v>
      </c>
      <c r="K422" s="217">
        <v>0</v>
      </c>
      <c r="L422" s="58">
        <v>0.09</v>
      </c>
      <c r="M422" s="58">
        <v>3.1</v>
      </c>
    </row>
    <row r="423" s="58" customFormat="1" ht="27.6" spans="1:13">
      <c r="A423" s="58" t="s">
        <v>3560</v>
      </c>
      <c r="B423" s="200">
        <v>422</v>
      </c>
      <c r="C423" s="204" t="s">
        <v>16</v>
      </c>
      <c r="D423" s="58" t="s">
        <v>322</v>
      </c>
      <c r="E423" s="42" t="s">
        <v>2511</v>
      </c>
      <c r="F423" s="58" t="s">
        <v>323</v>
      </c>
      <c r="G423" s="58" t="s">
        <v>3481</v>
      </c>
      <c r="H423" s="58" t="s">
        <v>3670</v>
      </c>
      <c r="I423" s="204" t="s">
        <v>2124</v>
      </c>
      <c r="J423" s="58">
        <v>49.0897</v>
      </c>
      <c r="K423" s="165">
        <f>(CEILING(J423*0.1,1))*1</f>
        <v>5</v>
      </c>
      <c r="L423" s="58">
        <v>1327.385488</v>
      </c>
      <c r="M423" s="58">
        <v>3.1</v>
      </c>
    </row>
    <row r="424" s="58" customFormat="1" ht="55.2" spans="1:13">
      <c r="A424" s="58" t="s">
        <v>3560</v>
      </c>
      <c r="B424" s="200">
        <v>423</v>
      </c>
      <c r="C424" s="204" t="s">
        <v>16</v>
      </c>
      <c r="D424" s="204" t="s">
        <v>89</v>
      </c>
      <c r="E424" s="42" t="s">
        <v>2511</v>
      </c>
      <c r="F424" s="58" t="s">
        <v>114</v>
      </c>
      <c r="G424" s="58" t="s">
        <v>3675</v>
      </c>
      <c r="H424" s="58" t="s">
        <v>2841</v>
      </c>
      <c r="I424" s="42" t="s">
        <v>22</v>
      </c>
      <c r="J424" s="237">
        <v>1</v>
      </c>
      <c r="K424" s="217">
        <v>0</v>
      </c>
      <c r="L424" s="58">
        <v>16.86</v>
      </c>
      <c r="M424" s="58">
        <v>3.1</v>
      </c>
    </row>
    <row r="425" s="58" customFormat="1" ht="41.4" spans="1:13">
      <c r="A425" s="58" t="s">
        <v>3560</v>
      </c>
      <c r="B425" s="200">
        <v>424</v>
      </c>
      <c r="C425" s="204" t="s">
        <v>16</v>
      </c>
      <c r="D425" s="204" t="s">
        <v>53</v>
      </c>
      <c r="E425" s="42" t="s">
        <v>2511</v>
      </c>
      <c r="F425" s="58" t="s">
        <v>55</v>
      </c>
      <c r="G425" s="58" t="s">
        <v>3676</v>
      </c>
      <c r="H425" s="58" t="s">
        <v>2841</v>
      </c>
      <c r="I425" s="42" t="s">
        <v>22</v>
      </c>
      <c r="J425" s="237">
        <v>3</v>
      </c>
      <c r="K425" s="217">
        <v>0</v>
      </c>
      <c r="L425" s="58">
        <v>41.25</v>
      </c>
      <c r="M425" s="58">
        <v>3.1</v>
      </c>
    </row>
    <row r="426" s="58" customFormat="1" ht="41.4" spans="1:13">
      <c r="A426" s="58" t="s">
        <v>3560</v>
      </c>
      <c r="B426" s="200">
        <v>425</v>
      </c>
      <c r="C426" s="204" t="s">
        <v>16</v>
      </c>
      <c r="D426" s="58" t="s">
        <v>171</v>
      </c>
      <c r="E426" s="42" t="s">
        <v>2511</v>
      </c>
      <c r="F426" s="58" t="s">
        <v>172</v>
      </c>
      <c r="G426" s="58" t="s">
        <v>3438</v>
      </c>
      <c r="H426" s="58" t="s">
        <v>2299</v>
      </c>
      <c r="I426" s="42" t="s">
        <v>22</v>
      </c>
      <c r="J426" s="237">
        <v>1</v>
      </c>
      <c r="K426" s="217">
        <v>0</v>
      </c>
      <c r="L426" s="58">
        <v>0.19</v>
      </c>
      <c r="M426" s="58">
        <v>3.1</v>
      </c>
    </row>
    <row r="427" s="58" customFormat="1" ht="41.4" spans="1:13">
      <c r="A427" s="58" t="s">
        <v>3560</v>
      </c>
      <c r="B427" s="200">
        <v>426</v>
      </c>
      <c r="C427" s="204" t="s">
        <v>16</v>
      </c>
      <c r="D427" s="58" t="s">
        <v>322</v>
      </c>
      <c r="E427" s="42" t="s">
        <v>2511</v>
      </c>
      <c r="F427" s="58" t="s">
        <v>323</v>
      </c>
      <c r="G427" s="58" t="s">
        <v>2844</v>
      </c>
      <c r="H427" s="58" t="s">
        <v>2841</v>
      </c>
      <c r="I427" s="204" t="s">
        <v>2124</v>
      </c>
      <c r="J427" s="58">
        <v>7.63233</v>
      </c>
      <c r="K427" s="58">
        <v>0</v>
      </c>
      <c r="L427" s="58">
        <v>99.22029</v>
      </c>
      <c r="M427" s="58">
        <v>3.1</v>
      </c>
    </row>
    <row r="428" s="58" customFormat="1" ht="55.2" spans="1:13">
      <c r="A428" s="58" t="s">
        <v>3560</v>
      </c>
      <c r="B428" s="200">
        <v>427</v>
      </c>
      <c r="C428" s="204" t="s">
        <v>16</v>
      </c>
      <c r="D428" s="204" t="s">
        <v>89</v>
      </c>
      <c r="E428" s="42" t="s">
        <v>2511</v>
      </c>
      <c r="F428" s="58" t="s">
        <v>114</v>
      </c>
      <c r="G428" s="58" t="s">
        <v>3441</v>
      </c>
      <c r="H428" s="58" t="s">
        <v>2841</v>
      </c>
      <c r="I428" s="42" t="s">
        <v>22</v>
      </c>
      <c r="J428" s="237">
        <v>3</v>
      </c>
      <c r="K428" s="217">
        <v>0</v>
      </c>
      <c r="L428" s="58">
        <v>9.75</v>
      </c>
      <c r="M428" s="58">
        <v>3.1</v>
      </c>
    </row>
    <row r="429" s="58" customFormat="1" ht="41.4" spans="1:13">
      <c r="A429" s="58" t="s">
        <v>3560</v>
      </c>
      <c r="B429" s="200">
        <v>428</v>
      </c>
      <c r="C429" s="204" t="s">
        <v>16</v>
      </c>
      <c r="D429" s="204" t="s">
        <v>53</v>
      </c>
      <c r="E429" s="42" t="s">
        <v>2511</v>
      </c>
      <c r="F429" s="58" t="s">
        <v>55</v>
      </c>
      <c r="G429" s="58" t="s">
        <v>3442</v>
      </c>
      <c r="H429" s="58" t="s">
        <v>2841</v>
      </c>
      <c r="I429" s="42" t="s">
        <v>22</v>
      </c>
      <c r="J429" s="237">
        <v>5</v>
      </c>
      <c r="K429" s="165">
        <f>(CEILING(J429*0.2,1))*1</f>
        <v>1</v>
      </c>
      <c r="L429" s="58">
        <v>5.5</v>
      </c>
      <c r="M429" s="58">
        <v>3.1</v>
      </c>
    </row>
    <row r="430" s="58" customFormat="1" ht="41.4" spans="1:13">
      <c r="A430" s="58" t="s">
        <v>3560</v>
      </c>
      <c r="B430" s="200">
        <v>429</v>
      </c>
      <c r="C430" s="204" t="s">
        <v>16</v>
      </c>
      <c r="D430" s="58" t="s">
        <v>171</v>
      </c>
      <c r="E430" s="42" t="s">
        <v>2511</v>
      </c>
      <c r="F430" s="58" t="s">
        <v>172</v>
      </c>
      <c r="G430" s="58" t="s">
        <v>3381</v>
      </c>
      <c r="H430" s="58" t="s">
        <v>2299</v>
      </c>
      <c r="I430" s="42" t="s">
        <v>22</v>
      </c>
      <c r="J430" s="237">
        <v>4</v>
      </c>
      <c r="K430" s="217">
        <v>0</v>
      </c>
      <c r="L430" s="58">
        <v>0.2</v>
      </c>
      <c r="M430" s="58">
        <v>3.1</v>
      </c>
    </row>
    <row r="431" s="58" customFormat="1" ht="41.4" spans="1:13">
      <c r="A431" s="58" t="s">
        <v>3560</v>
      </c>
      <c r="B431" s="200">
        <v>430</v>
      </c>
      <c r="C431" s="204" t="s">
        <v>16</v>
      </c>
      <c r="D431" s="58" t="s">
        <v>322</v>
      </c>
      <c r="E431" s="42" t="s">
        <v>2511</v>
      </c>
      <c r="F431" s="58" t="s">
        <v>323</v>
      </c>
      <c r="G431" s="58" t="s">
        <v>3444</v>
      </c>
      <c r="H431" s="58" t="s">
        <v>2841</v>
      </c>
      <c r="I431" s="204" t="s">
        <v>2124</v>
      </c>
      <c r="J431" s="58">
        <v>15.9576</v>
      </c>
      <c r="K431" s="165">
        <f>(CEILING(J431*0.1,1))*1</f>
        <v>2</v>
      </c>
      <c r="L431" s="58">
        <v>66.782556</v>
      </c>
      <c r="M431" s="58">
        <v>3.1</v>
      </c>
    </row>
    <row r="432" s="58" customFormat="1" ht="41.4" spans="1:13">
      <c r="A432" s="58" t="s">
        <v>3560</v>
      </c>
      <c r="B432" s="200">
        <v>431</v>
      </c>
      <c r="C432" s="204" t="s">
        <v>16</v>
      </c>
      <c r="D432" s="58" t="s">
        <v>353</v>
      </c>
      <c r="E432" s="42" t="s">
        <v>2511</v>
      </c>
      <c r="F432" s="58" t="s">
        <v>2125</v>
      </c>
      <c r="G432" s="58" t="s">
        <v>3445</v>
      </c>
      <c r="H432" s="58" t="s">
        <v>2314</v>
      </c>
      <c r="I432" s="42" t="s">
        <v>22</v>
      </c>
      <c r="J432" s="237">
        <v>2</v>
      </c>
      <c r="K432" s="165">
        <f>(CEILING(J432*0.2,1))*1</f>
        <v>1</v>
      </c>
      <c r="L432" s="58">
        <v>80</v>
      </c>
      <c r="M432" s="58">
        <v>3.1</v>
      </c>
    </row>
    <row r="433" s="58" customFormat="1" ht="41.4" spans="1:13">
      <c r="A433" s="58" t="s">
        <v>3560</v>
      </c>
      <c r="B433" s="200">
        <v>432</v>
      </c>
      <c r="C433" s="204" t="s">
        <v>16</v>
      </c>
      <c r="D433" s="58" t="s">
        <v>322</v>
      </c>
      <c r="E433" s="42" t="s">
        <v>2511</v>
      </c>
      <c r="F433" s="58" t="s">
        <v>323</v>
      </c>
      <c r="G433" s="58" t="s">
        <v>2582</v>
      </c>
      <c r="H433" s="58" t="s">
        <v>2162</v>
      </c>
      <c r="I433" s="204" t="s">
        <v>2124</v>
      </c>
      <c r="J433" s="58">
        <v>0.13121</v>
      </c>
      <c r="K433" s="217">
        <f>J433</f>
        <v>0.13121</v>
      </c>
      <c r="L433" s="58">
        <v>1</v>
      </c>
      <c r="M433" s="58">
        <v>3.2</v>
      </c>
    </row>
    <row r="434" s="58" customFormat="1" ht="27.6" spans="1:13">
      <c r="A434" s="58" t="s">
        <v>3560</v>
      </c>
      <c r="B434" s="200">
        <v>433</v>
      </c>
      <c r="C434" s="204" t="s">
        <v>16</v>
      </c>
      <c r="D434" s="58" t="s">
        <v>322</v>
      </c>
      <c r="E434" s="42" t="s">
        <v>2511</v>
      </c>
      <c r="F434" s="58" t="s">
        <v>323</v>
      </c>
      <c r="G434" s="58" t="s">
        <v>3677</v>
      </c>
      <c r="H434" s="58" t="s">
        <v>2162</v>
      </c>
      <c r="I434" s="204" t="s">
        <v>2124</v>
      </c>
      <c r="J434" s="58">
        <v>21.6711</v>
      </c>
      <c r="K434" s="217">
        <f>J434</f>
        <v>21.6711</v>
      </c>
      <c r="L434" s="58">
        <v>162</v>
      </c>
      <c r="M434" s="58">
        <v>3.2</v>
      </c>
    </row>
    <row r="435" s="58" customFormat="1" ht="41.4" spans="1:13">
      <c r="A435" s="58" t="s">
        <v>3560</v>
      </c>
      <c r="B435" s="200">
        <v>434</v>
      </c>
      <c r="C435" s="204" t="s">
        <v>16</v>
      </c>
      <c r="D435" s="204" t="s">
        <v>89</v>
      </c>
      <c r="E435" s="42" t="s">
        <v>2511</v>
      </c>
      <c r="F435" s="58" t="s">
        <v>114</v>
      </c>
      <c r="G435" s="58" t="s">
        <v>3678</v>
      </c>
      <c r="H435" s="204" t="s">
        <v>2166</v>
      </c>
      <c r="I435" s="42" t="s">
        <v>22</v>
      </c>
      <c r="J435" s="238">
        <v>2</v>
      </c>
      <c r="K435" s="217">
        <v>0</v>
      </c>
      <c r="L435" s="238">
        <v>360</v>
      </c>
      <c r="M435" s="58">
        <v>3.2</v>
      </c>
    </row>
    <row r="436" s="58" customFormat="1" ht="41.4" spans="1:13">
      <c r="A436" s="58" t="s">
        <v>3560</v>
      </c>
      <c r="B436" s="200">
        <v>435</v>
      </c>
      <c r="C436" s="204" t="s">
        <v>16</v>
      </c>
      <c r="D436" s="58" t="s">
        <v>322</v>
      </c>
      <c r="E436" s="42" t="s">
        <v>2511</v>
      </c>
      <c r="F436" s="58" t="s">
        <v>323</v>
      </c>
      <c r="G436" s="58" t="s">
        <v>3275</v>
      </c>
      <c r="H436" s="58" t="s">
        <v>2162</v>
      </c>
      <c r="I436" s="204" t="s">
        <v>2124</v>
      </c>
      <c r="J436" s="58">
        <v>43.1215</v>
      </c>
      <c r="K436" s="58">
        <v>0</v>
      </c>
      <c r="L436" s="58">
        <v>8062</v>
      </c>
      <c r="M436" s="58">
        <v>3.2</v>
      </c>
    </row>
    <row r="437" s="58" customFormat="1" ht="55.2" spans="1:13">
      <c r="A437" s="58" t="s">
        <v>3560</v>
      </c>
      <c r="B437" s="200">
        <v>436</v>
      </c>
      <c r="C437" s="204" t="s">
        <v>16</v>
      </c>
      <c r="D437" s="204" t="s">
        <v>53</v>
      </c>
      <c r="E437" s="42" t="s">
        <v>2511</v>
      </c>
      <c r="F437" s="58" t="s">
        <v>55</v>
      </c>
      <c r="G437" s="58" t="s">
        <v>2764</v>
      </c>
      <c r="H437" s="204" t="s">
        <v>2158</v>
      </c>
      <c r="I437" s="42" t="s">
        <v>22</v>
      </c>
      <c r="J437" s="237">
        <v>8</v>
      </c>
      <c r="K437" s="217">
        <v>0</v>
      </c>
      <c r="L437" s="58">
        <v>3015</v>
      </c>
      <c r="M437" s="58">
        <v>3.2</v>
      </c>
    </row>
    <row r="438" s="58" customFormat="1" ht="55.2" spans="1:13">
      <c r="A438" s="58" t="s">
        <v>3560</v>
      </c>
      <c r="B438" s="200">
        <v>437</v>
      </c>
      <c r="C438" s="204" t="s">
        <v>16</v>
      </c>
      <c r="D438" s="204" t="s">
        <v>53</v>
      </c>
      <c r="E438" s="42" t="s">
        <v>2511</v>
      </c>
      <c r="F438" s="58" t="s">
        <v>55</v>
      </c>
      <c r="G438" s="58" t="s">
        <v>3278</v>
      </c>
      <c r="H438" s="204" t="s">
        <v>2158</v>
      </c>
      <c r="I438" s="42" t="s">
        <v>22</v>
      </c>
      <c r="J438" s="237">
        <v>1</v>
      </c>
      <c r="K438" s="217">
        <v>0</v>
      </c>
      <c r="L438" s="58">
        <v>188</v>
      </c>
      <c r="M438" s="58">
        <v>3.2</v>
      </c>
    </row>
    <row r="439" s="58" customFormat="1" ht="41.4" spans="1:13">
      <c r="A439" s="58" t="s">
        <v>3560</v>
      </c>
      <c r="B439" s="200">
        <v>438</v>
      </c>
      <c r="C439" s="204" t="s">
        <v>16</v>
      </c>
      <c r="D439" s="58" t="s">
        <v>322</v>
      </c>
      <c r="E439" s="42" t="s">
        <v>2511</v>
      </c>
      <c r="F439" s="58" t="s">
        <v>323</v>
      </c>
      <c r="G439" s="58" t="s">
        <v>2774</v>
      </c>
      <c r="H439" s="58" t="s">
        <v>2162</v>
      </c>
      <c r="I439" s="204" t="s">
        <v>2124</v>
      </c>
      <c r="J439" s="58">
        <v>24.1842</v>
      </c>
      <c r="K439" s="58">
        <v>0</v>
      </c>
      <c r="L439" s="58">
        <v>22122</v>
      </c>
      <c r="M439" s="58">
        <v>3.2</v>
      </c>
    </row>
    <row r="440" s="58" customFormat="1" ht="41.4" spans="1:13">
      <c r="A440" s="58" t="s">
        <v>3560</v>
      </c>
      <c r="B440" s="200">
        <v>439</v>
      </c>
      <c r="C440" s="204" t="s">
        <v>16</v>
      </c>
      <c r="D440" s="58" t="s">
        <v>322</v>
      </c>
      <c r="E440" s="42" t="s">
        <v>2511</v>
      </c>
      <c r="F440" s="58" t="s">
        <v>323</v>
      </c>
      <c r="G440" s="58" t="s">
        <v>2774</v>
      </c>
      <c r="H440" s="58" t="s">
        <v>2162</v>
      </c>
      <c r="I440" s="204" t="s">
        <v>2124</v>
      </c>
      <c r="J440" s="58">
        <v>31.4868</v>
      </c>
      <c r="K440" s="58">
        <v>0</v>
      </c>
      <c r="L440" s="58">
        <v>28801</v>
      </c>
      <c r="M440" s="58">
        <v>3.2</v>
      </c>
    </row>
    <row r="441" s="58" customFormat="1" ht="41.4" spans="1:13">
      <c r="A441" s="58" t="s">
        <v>3560</v>
      </c>
      <c r="B441" s="200">
        <v>440</v>
      </c>
      <c r="C441" s="204" t="s">
        <v>16</v>
      </c>
      <c r="D441" s="204" t="s">
        <v>53</v>
      </c>
      <c r="E441" s="42" t="s">
        <v>2511</v>
      </c>
      <c r="F441" s="58" t="s">
        <v>55</v>
      </c>
      <c r="G441" s="58" t="s">
        <v>3450</v>
      </c>
      <c r="H441" s="58" t="s">
        <v>2841</v>
      </c>
      <c r="I441" s="42" t="s">
        <v>22</v>
      </c>
      <c r="J441" s="58">
        <v>3</v>
      </c>
      <c r="K441" s="217">
        <v>0</v>
      </c>
      <c r="L441" s="58">
        <v>149.145</v>
      </c>
      <c r="M441" s="58">
        <v>3.1</v>
      </c>
    </row>
    <row r="442" s="58" customFormat="1" ht="41.4" spans="1:13">
      <c r="A442" s="58" t="s">
        <v>3560</v>
      </c>
      <c r="B442" s="200">
        <v>441</v>
      </c>
      <c r="C442" s="204" t="s">
        <v>16</v>
      </c>
      <c r="D442" s="58" t="s">
        <v>322</v>
      </c>
      <c r="E442" s="42" t="s">
        <v>2511</v>
      </c>
      <c r="F442" s="58" t="s">
        <v>323</v>
      </c>
      <c r="G442" s="58" t="s">
        <v>3434</v>
      </c>
      <c r="H442" s="58" t="s">
        <v>2841</v>
      </c>
      <c r="I442" s="204" t="s">
        <v>2124</v>
      </c>
      <c r="J442" s="58">
        <v>4.49392</v>
      </c>
      <c r="K442" s="58">
        <v>0</v>
      </c>
      <c r="L442" s="58">
        <v>112.348</v>
      </c>
      <c r="M442" s="58">
        <v>3.1</v>
      </c>
    </row>
    <row r="443" s="58" customFormat="1" ht="41.4" spans="1:13">
      <c r="A443" s="58" t="s">
        <v>3560</v>
      </c>
      <c r="B443" s="200">
        <v>442</v>
      </c>
      <c r="C443" s="204" t="s">
        <v>16</v>
      </c>
      <c r="D443" s="204" t="s">
        <v>53</v>
      </c>
      <c r="E443" s="42" t="s">
        <v>2511</v>
      </c>
      <c r="F443" s="58" t="s">
        <v>55</v>
      </c>
      <c r="G443" s="58" t="s">
        <v>3450</v>
      </c>
      <c r="H443" s="58" t="s">
        <v>2841</v>
      </c>
      <c r="I443" s="42" t="s">
        <v>22</v>
      </c>
      <c r="J443" s="58">
        <v>1</v>
      </c>
      <c r="K443" s="217">
        <v>0</v>
      </c>
      <c r="L443" s="161">
        <v>49.715</v>
      </c>
      <c r="M443" s="58">
        <v>3.1</v>
      </c>
    </row>
    <row r="444" s="58" customFormat="1" ht="41.4" spans="1:13">
      <c r="A444" s="58" t="s">
        <v>3560</v>
      </c>
      <c r="B444" s="200">
        <v>443</v>
      </c>
      <c r="C444" s="204" t="s">
        <v>16</v>
      </c>
      <c r="D444" s="58" t="s">
        <v>322</v>
      </c>
      <c r="E444" s="42" t="s">
        <v>2511</v>
      </c>
      <c r="F444" s="58" t="s">
        <v>323</v>
      </c>
      <c r="G444" s="58" t="s">
        <v>3434</v>
      </c>
      <c r="H444" s="58" t="s">
        <v>2841</v>
      </c>
      <c r="I444" s="204" t="s">
        <v>2124</v>
      </c>
      <c r="J444" s="58">
        <v>1.70627</v>
      </c>
      <c r="K444" s="58">
        <v>0</v>
      </c>
      <c r="L444" s="161">
        <v>42.65675</v>
      </c>
      <c r="M444" s="58">
        <v>3.1</v>
      </c>
    </row>
    <row r="445" s="58" customFormat="1" ht="41.4" spans="1:13">
      <c r="A445" s="58" t="s">
        <v>3560</v>
      </c>
      <c r="B445" s="200">
        <v>444</v>
      </c>
      <c r="C445" s="204" t="s">
        <v>16</v>
      </c>
      <c r="D445" s="204" t="s">
        <v>53</v>
      </c>
      <c r="E445" s="42" t="s">
        <v>2511</v>
      </c>
      <c r="F445" s="58" t="s">
        <v>55</v>
      </c>
      <c r="G445" s="58" t="s">
        <v>3450</v>
      </c>
      <c r="H445" s="58" t="s">
        <v>2841</v>
      </c>
      <c r="I445" s="42" t="s">
        <v>22</v>
      </c>
      <c r="J445" s="58">
        <v>3</v>
      </c>
      <c r="K445" s="217">
        <v>0</v>
      </c>
      <c r="L445" s="58">
        <v>149.145</v>
      </c>
      <c r="M445" s="58">
        <v>3.1</v>
      </c>
    </row>
    <row r="446" s="58" customFormat="1" ht="41.4" spans="1:13">
      <c r="A446" s="58" t="s">
        <v>3560</v>
      </c>
      <c r="B446" s="200">
        <v>445</v>
      </c>
      <c r="C446" s="204" t="s">
        <v>16</v>
      </c>
      <c r="D446" s="58" t="s">
        <v>322</v>
      </c>
      <c r="E446" s="42" t="s">
        <v>2511</v>
      </c>
      <c r="F446" s="58" t="s">
        <v>323</v>
      </c>
      <c r="G446" s="58" t="s">
        <v>3434</v>
      </c>
      <c r="H446" s="58" t="s">
        <v>2841</v>
      </c>
      <c r="I446" s="204" t="s">
        <v>2124</v>
      </c>
      <c r="J446" s="58">
        <v>4.3892</v>
      </c>
      <c r="K446" s="58">
        <v>0</v>
      </c>
      <c r="L446" s="58">
        <v>109.73</v>
      </c>
      <c r="M446" s="58">
        <v>3.1</v>
      </c>
    </row>
    <row r="447" s="58" customFormat="1" ht="41.4" spans="1:13">
      <c r="A447" s="58" t="s">
        <v>3560</v>
      </c>
      <c r="B447" s="200">
        <v>446</v>
      </c>
      <c r="C447" s="204" t="s">
        <v>16</v>
      </c>
      <c r="D447" s="204" t="s">
        <v>53</v>
      </c>
      <c r="E447" s="42" t="s">
        <v>2511</v>
      </c>
      <c r="F447" s="58" t="s">
        <v>55</v>
      </c>
      <c r="G447" s="58" t="s">
        <v>3450</v>
      </c>
      <c r="H447" s="58" t="s">
        <v>2841</v>
      </c>
      <c r="I447" s="42" t="s">
        <v>22</v>
      </c>
      <c r="J447" s="58">
        <v>2</v>
      </c>
      <c r="K447" s="217">
        <v>0</v>
      </c>
      <c r="L447" s="161">
        <v>99.43</v>
      </c>
      <c r="M447" s="58">
        <v>3.1</v>
      </c>
    </row>
    <row r="448" s="58" customFormat="1" ht="41.4" spans="1:13">
      <c r="A448" s="58" t="s">
        <v>3560</v>
      </c>
      <c r="B448" s="200">
        <v>447</v>
      </c>
      <c r="C448" s="204" t="s">
        <v>16</v>
      </c>
      <c r="D448" s="58" t="s">
        <v>322</v>
      </c>
      <c r="E448" s="42" t="s">
        <v>2511</v>
      </c>
      <c r="F448" s="58" t="s">
        <v>323</v>
      </c>
      <c r="G448" s="58" t="s">
        <v>3434</v>
      </c>
      <c r="H448" s="58" t="s">
        <v>2841</v>
      </c>
      <c r="I448" s="204" t="s">
        <v>2124</v>
      </c>
      <c r="J448" s="58">
        <v>1.73587</v>
      </c>
      <c r="K448" s="58">
        <v>0</v>
      </c>
      <c r="L448" s="161">
        <v>43.39675</v>
      </c>
      <c r="M448" s="58">
        <v>3.1</v>
      </c>
    </row>
    <row r="449" s="58" customFormat="1" ht="41.4" spans="1:13">
      <c r="A449" s="58" t="s">
        <v>3560</v>
      </c>
      <c r="B449" s="200">
        <v>448</v>
      </c>
      <c r="C449" s="204" t="s">
        <v>16</v>
      </c>
      <c r="D449" s="58" t="s">
        <v>322</v>
      </c>
      <c r="E449" s="42" t="s">
        <v>2511</v>
      </c>
      <c r="F449" s="58" t="s">
        <v>323</v>
      </c>
      <c r="G449" s="58" t="s">
        <v>3434</v>
      </c>
      <c r="H449" s="58" t="s">
        <v>2841</v>
      </c>
      <c r="I449" s="204" t="s">
        <v>2124</v>
      </c>
      <c r="J449" s="58">
        <v>1.1805</v>
      </c>
      <c r="K449" s="58">
        <v>0</v>
      </c>
      <c r="L449" s="58">
        <v>29.5125</v>
      </c>
      <c r="M449" s="58">
        <v>3.1</v>
      </c>
    </row>
    <row r="450" s="58" customFormat="1" ht="41.4" spans="1:13">
      <c r="A450" s="58" t="s">
        <v>3560</v>
      </c>
      <c r="B450" s="200">
        <v>449</v>
      </c>
      <c r="C450" s="204" t="s">
        <v>16</v>
      </c>
      <c r="D450" s="204" t="s">
        <v>53</v>
      </c>
      <c r="E450" s="42" t="s">
        <v>2511</v>
      </c>
      <c r="F450" s="58" t="s">
        <v>55</v>
      </c>
      <c r="G450" s="58" t="s">
        <v>3450</v>
      </c>
      <c r="H450" s="58" t="s">
        <v>2841</v>
      </c>
      <c r="I450" s="42" t="s">
        <v>22</v>
      </c>
      <c r="J450" s="58">
        <v>4</v>
      </c>
      <c r="K450" s="217">
        <v>0</v>
      </c>
      <c r="L450" s="58">
        <v>198.86</v>
      </c>
      <c r="M450" s="58">
        <v>3.1</v>
      </c>
    </row>
    <row r="451" s="58" customFormat="1" ht="41.4" spans="1:13">
      <c r="A451" s="58" t="s">
        <v>3560</v>
      </c>
      <c r="B451" s="200">
        <v>450</v>
      </c>
      <c r="C451" s="204" t="s">
        <v>16</v>
      </c>
      <c r="D451" s="204" t="s">
        <v>53</v>
      </c>
      <c r="E451" s="42" t="s">
        <v>2511</v>
      </c>
      <c r="F451" s="58" t="s">
        <v>304</v>
      </c>
      <c r="G451" s="58" t="s">
        <v>3518</v>
      </c>
      <c r="H451" s="58" t="s">
        <v>2841</v>
      </c>
      <c r="I451" s="42" t="s">
        <v>22</v>
      </c>
      <c r="J451" s="58">
        <v>2</v>
      </c>
      <c r="K451" s="217">
        <v>0</v>
      </c>
      <c r="L451" s="161">
        <v>127.12</v>
      </c>
      <c r="M451" s="58">
        <v>3.1</v>
      </c>
    </row>
    <row r="452" s="58" customFormat="1" ht="41.4" spans="1:13">
      <c r="A452" s="58" t="s">
        <v>3560</v>
      </c>
      <c r="B452" s="200">
        <v>451</v>
      </c>
      <c r="C452" s="204" t="s">
        <v>16</v>
      </c>
      <c r="D452" s="58" t="s">
        <v>322</v>
      </c>
      <c r="E452" s="42" t="s">
        <v>2511</v>
      </c>
      <c r="F452" s="58" t="s">
        <v>323</v>
      </c>
      <c r="G452" s="58" t="s">
        <v>2850</v>
      </c>
      <c r="H452" s="58" t="s">
        <v>2841</v>
      </c>
      <c r="I452" s="204" t="s">
        <v>2124</v>
      </c>
      <c r="J452" s="58">
        <v>0.0578</v>
      </c>
      <c r="K452" s="217">
        <f t="shared" ref="K452:K458" si="40">J452</f>
        <v>0.0578</v>
      </c>
      <c r="L452" s="161">
        <v>0.227154</v>
      </c>
      <c r="M452" s="58">
        <v>3.1</v>
      </c>
    </row>
    <row r="453" s="58" customFormat="1" ht="41.4" spans="1:13">
      <c r="A453" s="58" t="s">
        <v>3560</v>
      </c>
      <c r="B453" s="200">
        <v>452</v>
      </c>
      <c r="C453" s="204" t="s">
        <v>16</v>
      </c>
      <c r="D453" s="58" t="s">
        <v>322</v>
      </c>
      <c r="E453" s="42" t="s">
        <v>2511</v>
      </c>
      <c r="F453" s="58" t="s">
        <v>323</v>
      </c>
      <c r="G453" s="58" t="s">
        <v>3434</v>
      </c>
      <c r="H453" s="58" t="s">
        <v>2841</v>
      </c>
      <c r="I453" s="204" t="s">
        <v>2124</v>
      </c>
      <c r="J453" s="58">
        <v>10.8125</v>
      </c>
      <c r="K453" s="58">
        <v>0</v>
      </c>
      <c r="L453" s="58">
        <v>270.3125</v>
      </c>
      <c r="M453" s="58">
        <v>3.1</v>
      </c>
    </row>
    <row r="454" s="58" customFormat="1" ht="41.4" spans="1:13">
      <c r="A454" s="58" t="s">
        <v>3560</v>
      </c>
      <c r="B454" s="200">
        <v>453</v>
      </c>
      <c r="C454" s="204" t="s">
        <v>16</v>
      </c>
      <c r="D454" s="204" t="s">
        <v>53</v>
      </c>
      <c r="E454" s="42" t="s">
        <v>2511</v>
      </c>
      <c r="F454" s="58" t="s">
        <v>55</v>
      </c>
      <c r="G454" s="58" t="s">
        <v>3450</v>
      </c>
      <c r="H454" s="58" t="s">
        <v>2841</v>
      </c>
      <c r="I454" s="42" t="s">
        <v>22</v>
      </c>
      <c r="J454" s="58">
        <v>3</v>
      </c>
      <c r="K454" s="217">
        <v>0</v>
      </c>
      <c r="L454" s="58">
        <v>149.145</v>
      </c>
      <c r="M454" s="58">
        <v>3.1</v>
      </c>
    </row>
    <row r="455" s="58" customFormat="1" ht="41.4" spans="1:13">
      <c r="A455" s="58" t="s">
        <v>3560</v>
      </c>
      <c r="B455" s="200">
        <v>454</v>
      </c>
      <c r="C455" s="204" t="s">
        <v>16</v>
      </c>
      <c r="D455" s="58" t="s">
        <v>322</v>
      </c>
      <c r="E455" s="42" t="s">
        <v>2511</v>
      </c>
      <c r="F455" s="58" t="s">
        <v>323</v>
      </c>
      <c r="G455" s="58" t="s">
        <v>3434</v>
      </c>
      <c r="H455" s="58" t="s">
        <v>2841</v>
      </c>
      <c r="I455" s="204" t="s">
        <v>2124</v>
      </c>
      <c r="J455" s="58">
        <v>33.9986</v>
      </c>
      <c r="K455" s="58">
        <v>0</v>
      </c>
      <c r="L455" s="161">
        <v>849.965</v>
      </c>
      <c r="M455" s="58">
        <v>3.1</v>
      </c>
    </row>
    <row r="456" s="58" customFormat="1" ht="41.4" spans="1:13">
      <c r="A456" s="58" t="s">
        <v>3560</v>
      </c>
      <c r="B456" s="200">
        <v>455</v>
      </c>
      <c r="C456" s="204" t="s">
        <v>16</v>
      </c>
      <c r="D456" s="58" t="s">
        <v>353</v>
      </c>
      <c r="E456" s="42" t="s">
        <v>2511</v>
      </c>
      <c r="F456" s="58" t="s">
        <v>2864</v>
      </c>
      <c r="G456" s="58" t="s">
        <v>2865</v>
      </c>
      <c r="H456" s="58" t="s">
        <v>3679</v>
      </c>
      <c r="I456" s="42" t="s">
        <v>22</v>
      </c>
      <c r="J456" s="58">
        <v>7</v>
      </c>
      <c r="K456" s="217">
        <f t="shared" si="40"/>
        <v>7</v>
      </c>
      <c r="L456" s="58">
        <v>210</v>
      </c>
      <c r="M456" s="58">
        <v>3.2</v>
      </c>
    </row>
    <row r="457" s="58" customFormat="1" ht="41.4" spans="1:13">
      <c r="A457" s="58" t="s">
        <v>3560</v>
      </c>
      <c r="B457" s="200">
        <v>456</v>
      </c>
      <c r="C457" s="204" t="s">
        <v>16</v>
      </c>
      <c r="D457" s="58" t="s">
        <v>353</v>
      </c>
      <c r="E457" s="42" t="s">
        <v>2511</v>
      </c>
      <c r="F457" s="58" t="s">
        <v>2864</v>
      </c>
      <c r="G457" s="58" t="s">
        <v>2867</v>
      </c>
      <c r="H457" s="58" t="s">
        <v>3680</v>
      </c>
      <c r="I457" s="42" t="s">
        <v>22</v>
      </c>
      <c r="J457" s="58">
        <v>1</v>
      </c>
      <c r="K457" s="217">
        <f t="shared" si="40"/>
        <v>1</v>
      </c>
      <c r="L457" s="58">
        <v>30</v>
      </c>
      <c r="M457" s="58">
        <v>3.2</v>
      </c>
    </row>
    <row r="458" s="58" customFormat="1" ht="41.4" spans="1:13">
      <c r="A458" s="58" t="s">
        <v>3560</v>
      </c>
      <c r="B458" s="200">
        <v>457</v>
      </c>
      <c r="C458" s="204" t="s">
        <v>16</v>
      </c>
      <c r="D458" s="58" t="s">
        <v>353</v>
      </c>
      <c r="E458" s="42" t="s">
        <v>2511</v>
      </c>
      <c r="F458" s="58" t="s">
        <v>2864</v>
      </c>
      <c r="G458" s="58" t="s">
        <v>2869</v>
      </c>
      <c r="H458" s="58" t="s">
        <v>3681</v>
      </c>
      <c r="I458" s="42" t="s">
        <v>22</v>
      </c>
      <c r="J458" s="58">
        <v>1</v>
      </c>
      <c r="K458" s="217">
        <f t="shared" si="40"/>
        <v>1</v>
      </c>
      <c r="L458" s="58">
        <v>30</v>
      </c>
      <c r="M458" s="58">
        <v>3.2</v>
      </c>
    </row>
    <row r="459" s="58" customFormat="1" ht="55.2" spans="1:13">
      <c r="A459" s="58" t="s">
        <v>3560</v>
      </c>
      <c r="B459" s="200">
        <v>458</v>
      </c>
      <c r="C459" s="204" t="s">
        <v>16</v>
      </c>
      <c r="D459" s="204" t="s">
        <v>89</v>
      </c>
      <c r="E459" s="42" t="s">
        <v>2511</v>
      </c>
      <c r="F459" s="58" t="s">
        <v>114</v>
      </c>
      <c r="G459" s="58" t="s">
        <v>3534</v>
      </c>
      <c r="H459" s="58" t="s">
        <v>2841</v>
      </c>
      <c r="I459" s="42" t="s">
        <v>22</v>
      </c>
      <c r="J459" s="237">
        <v>1</v>
      </c>
      <c r="K459" s="217">
        <v>0</v>
      </c>
      <c r="L459" s="217">
        <v>34.11</v>
      </c>
      <c r="M459" s="58">
        <v>3.1</v>
      </c>
    </row>
    <row r="460" s="58" customFormat="1" ht="55.2" spans="1:13">
      <c r="A460" s="58" t="s">
        <v>3560</v>
      </c>
      <c r="B460" s="200">
        <v>459</v>
      </c>
      <c r="C460" s="204" t="s">
        <v>16</v>
      </c>
      <c r="D460" s="204" t="s">
        <v>89</v>
      </c>
      <c r="E460" s="42" t="s">
        <v>2511</v>
      </c>
      <c r="F460" s="58" t="s">
        <v>114</v>
      </c>
      <c r="G460" s="58" t="s">
        <v>3534</v>
      </c>
      <c r="H460" s="58" t="s">
        <v>2841</v>
      </c>
      <c r="I460" s="42" t="s">
        <v>22</v>
      </c>
      <c r="J460" s="237">
        <v>1</v>
      </c>
      <c r="K460" s="217">
        <v>0</v>
      </c>
      <c r="L460" s="217">
        <v>34.11</v>
      </c>
      <c r="M460" s="58">
        <v>3.1</v>
      </c>
    </row>
    <row r="461" s="58" customFormat="1" ht="55.2" spans="1:13">
      <c r="A461" s="58" t="s">
        <v>3560</v>
      </c>
      <c r="B461" s="200">
        <v>460</v>
      </c>
      <c r="C461" s="204" t="s">
        <v>16</v>
      </c>
      <c r="D461" s="204" t="s">
        <v>89</v>
      </c>
      <c r="E461" s="42" t="s">
        <v>2511</v>
      </c>
      <c r="F461" s="58" t="s">
        <v>114</v>
      </c>
      <c r="G461" s="58" t="s">
        <v>3534</v>
      </c>
      <c r="H461" s="58" t="s">
        <v>2841</v>
      </c>
      <c r="I461" s="42" t="s">
        <v>22</v>
      </c>
      <c r="J461" s="237">
        <v>2</v>
      </c>
      <c r="K461" s="217">
        <v>0</v>
      </c>
      <c r="L461" s="58">
        <v>68.22</v>
      </c>
      <c r="M461" s="58">
        <v>3.1</v>
      </c>
    </row>
    <row r="462" s="58" customFormat="1" ht="55.2" spans="1:13">
      <c r="A462" s="58" t="s">
        <v>3560</v>
      </c>
      <c r="B462" s="200">
        <v>461</v>
      </c>
      <c r="C462" s="204" t="s">
        <v>16</v>
      </c>
      <c r="D462" s="204" t="s">
        <v>89</v>
      </c>
      <c r="E462" s="42" t="s">
        <v>2511</v>
      </c>
      <c r="F462" s="58" t="s">
        <v>114</v>
      </c>
      <c r="G462" s="58" t="s">
        <v>3534</v>
      </c>
      <c r="H462" s="58" t="s">
        <v>2841</v>
      </c>
      <c r="I462" s="42" t="s">
        <v>22</v>
      </c>
      <c r="J462" s="237">
        <v>2</v>
      </c>
      <c r="K462" s="217">
        <v>0</v>
      </c>
      <c r="L462" s="58">
        <v>68.22</v>
      </c>
      <c r="M462" s="58">
        <v>3.1</v>
      </c>
    </row>
    <row r="463" s="58" customFormat="1" ht="55.2" spans="1:13">
      <c r="A463" s="58" t="s">
        <v>3560</v>
      </c>
      <c r="B463" s="200">
        <v>462</v>
      </c>
      <c r="C463" s="204" t="s">
        <v>16</v>
      </c>
      <c r="D463" s="204" t="s">
        <v>89</v>
      </c>
      <c r="E463" s="42" t="s">
        <v>2511</v>
      </c>
      <c r="F463" s="58" t="s">
        <v>114</v>
      </c>
      <c r="G463" s="58" t="s">
        <v>3534</v>
      </c>
      <c r="H463" s="58" t="s">
        <v>2841</v>
      </c>
      <c r="I463" s="42" t="s">
        <v>22</v>
      </c>
      <c r="J463" s="237">
        <v>2</v>
      </c>
      <c r="K463" s="217">
        <v>0</v>
      </c>
      <c r="L463" s="217">
        <v>68.22</v>
      </c>
      <c r="M463" s="58">
        <v>3.1</v>
      </c>
    </row>
    <row r="464" s="58" customFormat="1" ht="27.6" spans="1:13">
      <c r="A464" s="58" t="s">
        <v>3560</v>
      </c>
      <c r="B464" s="200">
        <v>463</v>
      </c>
      <c r="C464" s="204" t="s">
        <v>16</v>
      </c>
      <c r="D464" s="58" t="s">
        <v>414</v>
      </c>
      <c r="E464" s="42" t="s">
        <v>2511</v>
      </c>
      <c r="F464" s="58" t="s">
        <v>415</v>
      </c>
      <c r="G464" s="58" t="s">
        <v>1989</v>
      </c>
      <c r="H464" s="58" t="s">
        <v>1990</v>
      </c>
      <c r="I464" s="58" t="s">
        <v>22</v>
      </c>
      <c r="J464" s="58">
        <v>40</v>
      </c>
      <c r="K464" s="217">
        <v>0</v>
      </c>
      <c r="M464" s="58">
        <v>3.1</v>
      </c>
    </row>
    <row r="465" s="58" customFormat="1" ht="27.6" spans="1:13">
      <c r="A465" s="58" t="s">
        <v>3560</v>
      </c>
      <c r="B465" s="200">
        <v>464</v>
      </c>
      <c r="C465" s="204" t="s">
        <v>16</v>
      </c>
      <c r="D465" s="58" t="s">
        <v>414</v>
      </c>
      <c r="E465" s="42" t="s">
        <v>2511</v>
      </c>
      <c r="F465" s="58" t="s">
        <v>415</v>
      </c>
      <c r="G465" s="58" t="s">
        <v>1993</v>
      </c>
      <c r="H465" s="58" t="s">
        <v>1990</v>
      </c>
      <c r="I465" s="58" t="s">
        <v>22</v>
      </c>
      <c r="J465" s="58">
        <v>24</v>
      </c>
      <c r="K465" s="217">
        <v>0</v>
      </c>
      <c r="M465" s="58">
        <v>3.1</v>
      </c>
    </row>
    <row r="466" s="58" customFormat="1" ht="27.6" spans="1:13">
      <c r="A466" s="58" t="s">
        <v>3560</v>
      </c>
      <c r="B466" s="200">
        <v>465</v>
      </c>
      <c r="C466" s="204" t="s">
        <v>16</v>
      </c>
      <c r="D466" s="58" t="s">
        <v>414</v>
      </c>
      <c r="E466" s="42" t="s">
        <v>2511</v>
      </c>
      <c r="F466" s="58" t="s">
        <v>415</v>
      </c>
      <c r="G466" s="58" t="s">
        <v>1993</v>
      </c>
      <c r="H466" s="58" t="s">
        <v>1990</v>
      </c>
      <c r="I466" s="58" t="s">
        <v>22</v>
      </c>
      <c r="J466" s="58">
        <v>80</v>
      </c>
      <c r="K466" s="217">
        <v>0</v>
      </c>
      <c r="M466" s="58">
        <v>3.1</v>
      </c>
    </row>
    <row r="467" s="58" customFormat="1" ht="27.6" spans="1:13">
      <c r="A467" s="58" t="s">
        <v>3560</v>
      </c>
      <c r="B467" s="200">
        <v>466</v>
      </c>
      <c r="C467" s="204" t="s">
        <v>16</v>
      </c>
      <c r="D467" s="58" t="s">
        <v>414</v>
      </c>
      <c r="E467" s="42" t="s">
        <v>2511</v>
      </c>
      <c r="F467" s="58" t="s">
        <v>415</v>
      </c>
      <c r="G467" s="58" t="s">
        <v>432</v>
      </c>
      <c r="H467" s="58" t="s">
        <v>1990</v>
      </c>
      <c r="I467" s="58" t="s">
        <v>22</v>
      </c>
      <c r="J467" s="58">
        <v>24</v>
      </c>
      <c r="K467" s="217">
        <v>0</v>
      </c>
      <c r="M467" s="58">
        <v>3.1</v>
      </c>
    </row>
    <row r="468" s="58" customFormat="1" ht="27.6" spans="1:13">
      <c r="A468" s="58" t="s">
        <v>3560</v>
      </c>
      <c r="B468" s="200">
        <v>467</v>
      </c>
      <c r="C468" s="204" t="s">
        <v>16</v>
      </c>
      <c r="D468" s="58" t="s">
        <v>414</v>
      </c>
      <c r="E468" s="42" t="s">
        <v>2511</v>
      </c>
      <c r="F468" s="58" t="s">
        <v>415</v>
      </c>
      <c r="G468" s="58" t="s">
        <v>3551</v>
      </c>
      <c r="H468" s="58" t="s">
        <v>1990</v>
      </c>
      <c r="I468" s="58" t="s">
        <v>22</v>
      </c>
      <c r="J468" s="58">
        <v>24</v>
      </c>
      <c r="K468" s="217">
        <v>0</v>
      </c>
      <c r="M468" s="58">
        <v>3.1</v>
      </c>
    </row>
    <row r="469" s="58" customFormat="1" ht="27.6" spans="1:13">
      <c r="A469" s="58" t="s">
        <v>3560</v>
      </c>
      <c r="B469" s="200">
        <v>468</v>
      </c>
      <c r="C469" s="204" t="s">
        <v>16</v>
      </c>
      <c r="D469" s="58" t="s">
        <v>414</v>
      </c>
      <c r="E469" s="42" t="s">
        <v>2511</v>
      </c>
      <c r="F469" s="58" t="s">
        <v>415</v>
      </c>
      <c r="G469" s="58" t="s">
        <v>3550</v>
      </c>
      <c r="H469" s="58" t="s">
        <v>1990</v>
      </c>
      <c r="I469" s="58" t="s">
        <v>22</v>
      </c>
      <c r="J469" s="58">
        <v>224</v>
      </c>
      <c r="K469" s="217">
        <v>0</v>
      </c>
      <c r="M469" s="58">
        <v>3.1</v>
      </c>
    </row>
    <row r="470" s="58" customFormat="1" ht="41.4" spans="1:13">
      <c r="A470" s="58" t="s">
        <v>3560</v>
      </c>
      <c r="B470" s="200">
        <v>469</v>
      </c>
      <c r="C470" s="204" t="s">
        <v>16</v>
      </c>
      <c r="D470" s="58" t="s">
        <v>414</v>
      </c>
      <c r="E470" s="42" t="s">
        <v>2511</v>
      </c>
      <c r="F470" s="58" t="s">
        <v>415</v>
      </c>
      <c r="G470" s="58" t="s">
        <v>2775</v>
      </c>
      <c r="H470" s="58" t="s">
        <v>417</v>
      </c>
      <c r="I470" s="58" t="s">
        <v>22</v>
      </c>
      <c r="J470" s="58">
        <v>16</v>
      </c>
      <c r="K470" s="217">
        <v>0</v>
      </c>
      <c r="M470" s="58">
        <v>3.1</v>
      </c>
    </row>
    <row r="471" s="58" customFormat="1" ht="41.4" spans="1:13">
      <c r="A471" s="58" t="s">
        <v>3560</v>
      </c>
      <c r="B471" s="200">
        <v>470</v>
      </c>
      <c r="C471" s="204" t="s">
        <v>16</v>
      </c>
      <c r="D471" s="58" t="s">
        <v>414</v>
      </c>
      <c r="E471" s="42" t="s">
        <v>2511</v>
      </c>
      <c r="F471" s="58" t="s">
        <v>415</v>
      </c>
      <c r="G471" s="58" t="s">
        <v>1989</v>
      </c>
      <c r="H471" s="58" t="s">
        <v>417</v>
      </c>
      <c r="I471" s="58" t="s">
        <v>22</v>
      </c>
      <c r="J471" s="58">
        <v>160</v>
      </c>
      <c r="K471" s="217">
        <v>0</v>
      </c>
      <c r="M471" s="58">
        <v>3.1</v>
      </c>
    </row>
    <row r="472" s="58" customFormat="1" ht="41.4" spans="1:13">
      <c r="A472" s="58" t="s">
        <v>3560</v>
      </c>
      <c r="B472" s="200">
        <v>471</v>
      </c>
      <c r="C472" s="204" t="s">
        <v>16</v>
      </c>
      <c r="D472" s="58" t="s">
        <v>414</v>
      </c>
      <c r="E472" s="42" t="s">
        <v>2511</v>
      </c>
      <c r="F472" s="58" t="s">
        <v>415</v>
      </c>
      <c r="G472" s="58" t="s">
        <v>1993</v>
      </c>
      <c r="H472" s="58" t="s">
        <v>417</v>
      </c>
      <c r="I472" s="58" t="s">
        <v>22</v>
      </c>
      <c r="J472" s="58">
        <v>8</v>
      </c>
      <c r="K472" s="217">
        <v>0</v>
      </c>
      <c r="M472" s="58">
        <v>3.1</v>
      </c>
    </row>
    <row r="473" s="58" customFormat="1" ht="41.4" spans="1:13">
      <c r="A473" s="58" t="s">
        <v>3560</v>
      </c>
      <c r="B473" s="200">
        <v>472</v>
      </c>
      <c r="C473" s="204" t="s">
        <v>16</v>
      </c>
      <c r="D473" s="58" t="s">
        <v>414</v>
      </c>
      <c r="E473" s="42" t="s">
        <v>2511</v>
      </c>
      <c r="F473" s="58" t="s">
        <v>415</v>
      </c>
      <c r="G473" s="58" t="s">
        <v>430</v>
      </c>
      <c r="H473" s="58" t="s">
        <v>417</v>
      </c>
      <c r="I473" s="58" t="s">
        <v>22</v>
      </c>
      <c r="J473" s="58">
        <v>24</v>
      </c>
      <c r="K473" s="217">
        <v>0</v>
      </c>
      <c r="M473" s="58">
        <v>3.1</v>
      </c>
    </row>
    <row r="474" s="58" customFormat="1" ht="41.4" spans="1:13">
      <c r="A474" s="58" t="s">
        <v>3560</v>
      </c>
      <c r="B474" s="200">
        <v>473</v>
      </c>
      <c r="C474" s="204" t="s">
        <v>16</v>
      </c>
      <c r="D474" s="58" t="s">
        <v>414</v>
      </c>
      <c r="E474" s="42" t="s">
        <v>2511</v>
      </c>
      <c r="F474" s="58" t="s">
        <v>415</v>
      </c>
      <c r="G474" s="58" t="s">
        <v>432</v>
      </c>
      <c r="H474" s="58" t="s">
        <v>417</v>
      </c>
      <c r="I474" s="58" t="s">
        <v>22</v>
      </c>
      <c r="J474" s="58">
        <v>8</v>
      </c>
      <c r="K474" s="217">
        <v>0</v>
      </c>
      <c r="M474" s="58">
        <v>3.1</v>
      </c>
    </row>
    <row r="475" s="58" customFormat="1" ht="41.4" spans="1:13">
      <c r="A475" s="58" t="s">
        <v>3560</v>
      </c>
      <c r="B475" s="200">
        <v>474</v>
      </c>
      <c r="C475" s="204" t="s">
        <v>16</v>
      </c>
      <c r="D475" s="58" t="s">
        <v>414</v>
      </c>
      <c r="E475" s="42" t="s">
        <v>2511</v>
      </c>
      <c r="F475" s="58" t="s">
        <v>415</v>
      </c>
      <c r="G475" s="58" t="s">
        <v>3551</v>
      </c>
      <c r="H475" s="58" t="s">
        <v>417</v>
      </c>
      <c r="I475" s="58" t="s">
        <v>22</v>
      </c>
      <c r="J475" s="58">
        <v>24</v>
      </c>
      <c r="K475" s="217">
        <v>0</v>
      </c>
      <c r="M475" s="58">
        <v>3.1</v>
      </c>
    </row>
    <row r="476" s="58" customFormat="1" ht="41.4" spans="1:13">
      <c r="A476" s="58" t="s">
        <v>3560</v>
      </c>
      <c r="B476" s="200">
        <v>475</v>
      </c>
      <c r="C476" s="204" t="s">
        <v>16</v>
      </c>
      <c r="D476" s="58" t="s">
        <v>414</v>
      </c>
      <c r="E476" s="42" t="s">
        <v>2511</v>
      </c>
      <c r="F476" s="58" t="s">
        <v>415</v>
      </c>
      <c r="G476" s="58" t="s">
        <v>3551</v>
      </c>
      <c r="H476" s="58" t="s">
        <v>417</v>
      </c>
      <c r="I476" s="58" t="s">
        <v>22</v>
      </c>
      <c r="J476" s="58">
        <v>12</v>
      </c>
      <c r="K476" s="217">
        <v>0</v>
      </c>
      <c r="M476" s="58">
        <v>3.1</v>
      </c>
    </row>
    <row r="477" s="58" customFormat="1" ht="41.4" spans="1:13">
      <c r="A477" s="58" t="s">
        <v>3560</v>
      </c>
      <c r="B477" s="200">
        <v>476</v>
      </c>
      <c r="C477" s="204" t="s">
        <v>16</v>
      </c>
      <c r="D477" s="58" t="s">
        <v>414</v>
      </c>
      <c r="E477" s="42" t="s">
        <v>2511</v>
      </c>
      <c r="F477" s="58" t="s">
        <v>415</v>
      </c>
      <c r="G477" s="58" t="s">
        <v>437</v>
      </c>
      <c r="H477" s="58" t="s">
        <v>417</v>
      </c>
      <c r="I477" s="58" t="s">
        <v>22</v>
      </c>
      <c r="J477" s="58">
        <v>24</v>
      </c>
      <c r="K477" s="217">
        <v>0</v>
      </c>
      <c r="M477" s="58">
        <v>3.1</v>
      </c>
    </row>
    <row r="478" s="58" customFormat="1" ht="41.4" spans="1:13">
      <c r="A478" s="58" t="s">
        <v>3560</v>
      </c>
      <c r="B478" s="200">
        <v>477</v>
      </c>
      <c r="C478" s="204" t="s">
        <v>16</v>
      </c>
      <c r="D478" s="58" t="s">
        <v>414</v>
      </c>
      <c r="E478" s="42" t="s">
        <v>2511</v>
      </c>
      <c r="F478" s="58" t="s">
        <v>415</v>
      </c>
      <c r="G478" s="58" t="s">
        <v>3682</v>
      </c>
      <c r="H478" s="58" t="s">
        <v>417</v>
      </c>
      <c r="I478" s="58" t="s">
        <v>22</v>
      </c>
      <c r="J478" s="58">
        <v>48</v>
      </c>
      <c r="K478" s="217">
        <v>0</v>
      </c>
      <c r="M478" s="58">
        <v>3.1</v>
      </c>
    </row>
    <row r="479" s="58" customFormat="1" ht="41.4" spans="1:13">
      <c r="A479" s="58" t="s">
        <v>3560</v>
      </c>
      <c r="B479" s="200">
        <v>478</v>
      </c>
      <c r="C479" s="204" t="s">
        <v>16</v>
      </c>
      <c r="D479" s="58" t="s">
        <v>414</v>
      </c>
      <c r="E479" s="42" t="s">
        <v>2511</v>
      </c>
      <c r="F479" s="58" t="s">
        <v>415</v>
      </c>
      <c r="G479" s="58" t="s">
        <v>2006</v>
      </c>
      <c r="H479" s="58" t="s">
        <v>417</v>
      </c>
      <c r="I479" s="58" t="s">
        <v>22</v>
      </c>
      <c r="J479" s="58">
        <v>40</v>
      </c>
      <c r="K479" s="217">
        <v>0</v>
      </c>
      <c r="M479" s="58">
        <v>3.1</v>
      </c>
    </row>
    <row r="480" s="58" customFormat="1" ht="41.4" spans="1:13">
      <c r="A480" s="58" t="s">
        <v>3560</v>
      </c>
      <c r="B480" s="200">
        <v>479</v>
      </c>
      <c r="C480" s="204" t="s">
        <v>16</v>
      </c>
      <c r="D480" s="58" t="s">
        <v>414</v>
      </c>
      <c r="E480" s="42" t="s">
        <v>2511</v>
      </c>
      <c r="F480" s="58" t="s">
        <v>415</v>
      </c>
      <c r="G480" s="58" t="s">
        <v>2779</v>
      </c>
      <c r="H480" s="58" t="s">
        <v>417</v>
      </c>
      <c r="I480" s="58" t="s">
        <v>22</v>
      </c>
      <c r="J480" s="58">
        <v>96</v>
      </c>
      <c r="K480" s="217">
        <v>0</v>
      </c>
      <c r="M480" s="58">
        <v>3.1</v>
      </c>
    </row>
    <row r="481" s="58" customFormat="1" ht="41.4" spans="1:13">
      <c r="A481" s="58" t="s">
        <v>3560</v>
      </c>
      <c r="B481" s="200">
        <v>480</v>
      </c>
      <c r="C481" s="204" t="s">
        <v>16</v>
      </c>
      <c r="D481" s="58" t="s">
        <v>414</v>
      </c>
      <c r="E481" s="42" t="s">
        <v>2511</v>
      </c>
      <c r="F481" s="58" t="s">
        <v>415</v>
      </c>
      <c r="G481" s="58" t="s">
        <v>3683</v>
      </c>
      <c r="H481" s="58" t="s">
        <v>417</v>
      </c>
      <c r="I481" s="58" t="s">
        <v>22</v>
      </c>
      <c r="J481" s="58">
        <v>32</v>
      </c>
      <c r="K481" s="217">
        <v>0</v>
      </c>
      <c r="M481" s="58">
        <v>3.1</v>
      </c>
    </row>
    <row r="482" s="58" customFormat="1" ht="41.4" spans="1:13">
      <c r="A482" s="58" t="s">
        <v>3560</v>
      </c>
      <c r="B482" s="200">
        <v>481</v>
      </c>
      <c r="C482" s="204" t="s">
        <v>16</v>
      </c>
      <c r="D482" s="58" t="s">
        <v>414</v>
      </c>
      <c r="E482" s="42" t="s">
        <v>2511</v>
      </c>
      <c r="F482" s="58" t="s">
        <v>415</v>
      </c>
      <c r="G482" s="58" t="s">
        <v>2781</v>
      </c>
      <c r="H482" s="58" t="s">
        <v>417</v>
      </c>
      <c r="I482" s="58" t="s">
        <v>22</v>
      </c>
      <c r="J482" s="58">
        <v>12</v>
      </c>
      <c r="K482" s="217">
        <v>0</v>
      </c>
      <c r="M482" s="58">
        <v>3.1</v>
      </c>
    </row>
    <row r="483" s="58" customFormat="1" ht="41.4" spans="1:13">
      <c r="A483" s="58" t="s">
        <v>3560</v>
      </c>
      <c r="B483" s="200">
        <v>482</v>
      </c>
      <c r="C483" s="204" t="s">
        <v>16</v>
      </c>
      <c r="D483" s="58" t="s">
        <v>414</v>
      </c>
      <c r="E483" s="42" t="s">
        <v>2511</v>
      </c>
      <c r="F483" s="58" t="s">
        <v>415</v>
      </c>
      <c r="G483" s="58" t="s">
        <v>3682</v>
      </c>
      <c r="H483" s="58" t="s">
        <v>417</v>
      </c>
      <c r="I483" s="58" t="s">
        <v>22</v>
      </c>
      <c r="J483" s="58">
        <v>8</v>
      </c>
      <c r="K483" s="217">
        <v>0</v>
      </c>
      <c r="M483" s="58">
        <v>3.1</v>
      </c>
    </row>
    <row r="484" s="58" customFormat="1" ht="41.4" spans="1:13">
      <c r="A484" s="58" t="s">
        <v>3560</v>
      </c>
      <c r="B484" s="200">
        <v>483</v>
      </c>
      <c r="C484" s="204" t="s">
        <v>16</v>
      </c>
      <c r="D484" s="58" t="s">
        <v>414</v>
      </c>
      <c r="E484" s="42" t="s">
        <v>2511</v>
      </c>
      <c r="F484" s="58" t="s">
        <v>415</v>
      </c>
      <c r="G484" s="58" t="s">
        <v>2777</v>
      </c>
      <c r="H484" s="58" t="s">
        <v>417</v>
      </c>
      <c r="I484" s="58" t="s">
        <v>22</v>
      </c>
      <c r="J484" s="58">
        <v>40</v>
      </c>
      <c r="K484" s="217">
        <v>0</v>
      </c>
      <c r="M484" s="58">
        <v>3.1</v>
      </c>
    </row>
    <row r="485" s="58" customFormat="1" ht="41.4" spans="1:13">
      <c r="A485" s="58" t="s">
        <v>3560</v>
      </c>
      <c r="B485" s="200">
        <v>484</v>
      </c>
      <c r="C485" s="204" t="s">
        <v>16</v>
      </c>
      <c r="D485" s="58" t="s">
        <v>414</v>
      </c>
      <c r="E485" s="42" t="s">
        <v>2511</v>
      </c>
      <c r="F485" s="58" t="s">
        <v>415</v>
      </c>
      <c r="G485" s="58" t="s">
        <v>3684</v>
      </c>
      <c r="H485" s="58" t="s">
        <v>417</v>
      </c>
      <c r="I485" s="58" t="s">
        <v>22</v>
      </c>
      <c r="J485" s="58">
        <v>40</v>
      </c>
      <c r="K485" s="217">
        <v>0</v>
      </c>
      <c r="M485" s="58">
        <v>3.1</v>
      </c>
    </row>
    <row r="486" s="58" customFormat="1" ht="41.4" spans="1:13">
      <c r="A486" s="58" t="s">
        <v>3560</v>
      </c>
      <c r="B486" s="200">
        <v>485</v>
      </c>
      <c r="C486" s="204" t="s">
        <v>16</v>
      </c>
      <c r="D486" s="58" t="s">
        <v>414</v>
      </c>
      <c r="E486" s="42" t="s">
        <v>2511</v>
      </c>
      <c r="F486" s="58" t="s">
        <v>415</v>
      </c>
      <c r="G486" s="58" t="s">
        <v>2776</v>
      </c>
      <c r="H486" s="58" t="s">
        <v>417</v>
      </c>
      <c r="I486" s="58" t="s">
        <v>22</v>
      </c>
      <c r="J486" s="58">
        <v>40</v>
      </c>
      <c r="K486" s="217">
        <v>0</v>
      </c>
      <c r="M486" s="58">
        <v>3.1</v>
      </c>
    </row>
    <row r="487" s="58" customFormat="1" ht="41.4" spans="1:13">
      <c r="A487" s="58" t="s">
        <v>3560</v>
      </c>
      <c r="B487" s="200">
        <v>486</v>
      </c>
      <c r="C487" s="204" t="s">
        <v>16</v>
      </c>
      <c r="D487" s="58" t="s">
        <v>414</v>
      </c>
      <c r="E487" s="42" t="s">
        <v>2511</v>
      </c>
      <c r="F487" s="58" t="s">
        <v>415</v>
      </c>
      <c r="G487" s="58" t="s">
        <v>2777</v>
      </c>
      <c r="H487" s="58" t="s">
        <v>417</v>
      </c>
      <c r="I487" s="58" t="s">
        <v>22</v>
      </c>
      <c r="J487" s="58">
        <v>296</v>
      </c>
      <c r="K487" s="217">
        <v>0</v>
      </c>
      <c r="M487" s="58">
        <v>3.1</v>
      </c>
    </row>
    <row r="488" s="58" customFormat="1" ht="41.4" spans="1:13">
      <c r="A488" s="58" t="s">
        <v>3560</v>
      </c>
      <c r="B488" s="200">
        <v>487</v>
      </c>
      <c r="C488" s="204" t="s">
        <v>16</v>
      </c>
      <c r="D488" s="58" t="s">
        <v>414</v>
      </c>
      <c r="E488" s="42" t="s">
        <v>2511</v>
      </c>
      <c r="F488" s="58" t="s">
        <v>415</v>
      </c>
      <c r="G488" s="58" t="s">
        <v>2784</v>
      </c>
      <c r="H488" s="58" t="s">
        <v>417</v>
      </c>
      <c r="I488" s="58" t="s">
        <v>22</v>
      </c>
      <c r="J488" s="58">
        <v>24</v>
      </c>
      <c r="K488" s="217">
        <v>0</v>
      </c>
      <c r="M488" s="58">
        <v>3.1</v>
      </c>
    </row>
    <row r="489" s="58" customFormat="1" ht="41.4" spans="1:13">
      <c r="A489" s="58" t="s">
        <v>3560</v>
      </c>
      <c r="B489" s="200">
        <v>488</v>
      </c>
      <c r="C489" s="204" t="s">
        <v>16</v>
      </c>
      <c r="D489" s="58" t="s">
        <v>414</v>
      </c>
      <c r="E489" s="42" t="s">
        <v>2511</v>
      </c>
      <c r="F489" s="58" t="s">
        <v>415</v>
      </c>
      <c r="G489" s="58" t="s">
        <v>3554</v>
      </c>
      <c r="H489" s="58" t="s">
        <v>417</v>
      </c>
      <c r="I489" s="58" t="s">
        <v>22</v>
      </c>
      <c r="J489" s="58">
        <v>24</v>
      </c>
      <c r="K489" s="217">
        <v>0</v>
      </c>
      <c r="M489" s="58">
        <v>3.1</v>
      </c>
    </row>
    <row r="490" s="58" customFormat="1" ht="41.4" spans="1:13">
      <c r="A490" s="58" t="s">
        <v>3560</v>
      </c>
      <c r="B490" s="200">
        <v>489</v>
      </c>
      <c r="C490" s="204" t="s">
        <v>16</v>
      </c>
      <c r="D490" s="58" t="s">
        <v>414</v>
      </c>
      <c r="E490" s="42" t="s">
        <v>2511</v>
      </c>
      <c r="F490" s="58" t="s">
        <v>415</v>
      </c>
      <c r="G490" s="58" t="s">
        <v>3555</v>
      </c>
      <c r="H490" s="58" t="s">
        <v>417</v>
      </c>
      <c r="I490" s="58" t="s">
        <v>22</v>
      </c>
      <c r="J490" s="58">
        <v>32</v>
      </c>
      <c r="K490" s="217">
        <v>0</v>
      </c>
      <c r="M490" s="58">
        <v>3.1</v>
      </c>
    </row>
    <row r="491" s="58" customFormat="1" ht="41.4" spans="1:13">
      <c r="A491" s="58" t="s">
        <v>3560</v>
      </c>
      <c r="B491" s="200">
        <v>490</v>
      </c>
      <c r="C491" s="204" t="s">
        <v>16</v>
      </c>
      <c r="D491" s="58" t="s">
        <v>414</v>
      </c>
      <c r="E491" s="42" t="s">
        <v>2511</v>
      </c>
      <c r="F491" s="58" t="s">
        <v>415</v>
      </c>
      <c r="G491" s="58" t="s">
        <v>2785</v>
      </c>
      <c r="H491" s="58" t="s">
        <v>417</v>
      </c>
      <c r="I491" s="58" t="s">
        <v>22</v>
      </c>
      <c r="J491" s="58">
        <v>64</v>
      </c>
      <c r="K491" s="217">
        <v>0</v>
      </c>
      <c r="M491" s="58">
        <v>3.1</v>
      </c>
    </row>
    <row r="492" s="58" customFormat="1" ht="41.4" spans="1:13">
      <c r="A492" s="58" t="s">
        <v>3560</v>
      </c>
      <c r="B492" s="200">
        <v>491</v>
      </c>
      <c r="C492" s="204" t="s">
        <v>16</v>
      </c>
      <c r="D492" s="58" t="s">
        <v>414</v>
      </c>
      <c r="E492" s="42" t="s">
        <v>2511</v>
      </c>
      <c r="F492" s="58" t="s">
        <v>415</v>
      </c>
      <c r="G492" s="58" t="s">
        <v>3685</v>
      </c>
      <c r="H492" s="58" t="s">
        <v>417</v>
      </c>
      <c r="I492" s="58" t="s">
        <v>22</v>
      </c>
      <c r="J492" s="58">
        <v>8</v>
      </c>
      <c r="K492" s="217">
        <v>0</v>
      </c>
      <c r="M492" s="58">
        <v>3.1</v>
      </c>
    </row>
    <row r="493" s="58" customFormat="1" ht="41.4" spans="1:13">
      <c r="A493" s="58" t="s">
        <v>3560</v>
      </c>
      <c r="B493" s="200">
        <v>492</v>
      </c>
      <c r="C493" s="204" t="s">
        <v>16</v>
      </c>
      <c r="D493" s="58" t="s">
        <v>414</v>
      </c>
      <c r="E493" s="42" t="s">
        <v>2511</v>
      </c>
      <c r="F493" s="58" t="s">
        <v>415</v>
      </c>
      <c r="G493" s="58" t="s">
        <v>3686</v>
      </c>
      <c r="H493" s="58" t="s">
        <v>417</v>
      </c>
      <c r="I493" s="58" t="s">
        <v>22</v>
      </c>
      <c r="J493" s="58">
        <v>32</v>
      </c>
      <c r="K493" s="217">
        <v>0</v>
      </c>
      <c r="M493" s="58">
        <v>3.1</v>
      </c>
    </row>
    <row r="494" s="58" customFormat="1" ht="41.4" spans="1:13">
      <c r="A494" s="58" t="s">
        <v>3560</v>
      </c>
      <c r="B494" s="200">
        <v>493</v>
      </c>
      <c r="C494" s="204" t="s">
        <v>16</v>
      </c>
      <c r="D494" s="58" t="s">
        <v>414</v>
      </c>
      <c r="E494" s="42" t="s">
        <v>2511</v>
      </c>
      <c r="F494" s="58" t="s">
        <v>415</v>
      </c>
      <c r="G494" s="58" t="s">
        <v>3687</v>
      </c>
      <c r="H494" s="58" t="s">
        <v>417</v>
      </c>
      <c r="I494" s="58" t="s">
        <v>22</v>
      </c>
      <c r="J494" s="58">
        <v>48</v>
      </c>
      <c r="K494" s="217">
        <v>0</v>
      </c>
      <c r="M494" s="58">
        <v>3.1</v>
      </c>
    </row>
    <row r="495" s="58" customFormat="1" ht="41.4" spans="1:13">
      <c r="A495" s="58" t="s">
        <v>3560</v>
      </c>
      <c r="B495" s="200">
        <v>494</v>
      </c>
      <c r="C495" s="204" t="s">
        <v>16</v>
      </c>
      <c r="D495" s="58" t="s">
        <v>414</v>
      </c>
      <c r="E495" s="42" t="s">
        <v>2511</v>
      </c>
      <c r="F495" s="58" t="s">
        <v>415</v>
      </c>
      <c r="G495" s="58" t="s">
        <v>3688</v>
      </c>
      <c r="H495" s="58" t="s">
        <v>417</v>
      </c>
      <c r="I495" s="58" t="s">
        <v>22</v>
      </c>
      <c r="J495" s="58">
        <v>24</v>
      </c>
      <c r="K495" s="217">
        <v>0</v>
      </c>
      <c r="M495" s="58">
        <v>3.1</v>
      </c>
    </row>
    <row r="496" s="58" customFormat="1" ht="55.2" spans="1:13">
      <c r="A496" s="58" t="s">
        <v>3560</v>
      </c>
      <c r="B496" s="200">
        <v>495</v>
      </c>
      <c r="C496" s="204" t="s">
        <v>16</v>
      </c>
      <c r="D496" s="58" t="s">
        <v>449</v>
      </c>
      <c r="E496" s="58" t="s">
        <v>2803</v>
      </c>
      <c r="F496" s="58" t="s">
        <v>451</v>
      </c>
      <c r="G496" s="58" t="s">
        <v>2031</v>
      </c>
      <c r="H496" s="58" t="s">
        <v>453</v>
      </c>
      <c r="I496" s="58" t="s">
        <v>22</v>
      </c>
      <c r="J496" s="58">
        <v>3</v>
      </c>
      <c r="K496" s="217">
        <v>0</v>
      </c>
      <c r="L496" s="58">
        <f t="shared" ref="L496:L500" si="41">J496*5</f>
        <v>15</v>
      </c>
      <c r="M496" s="58">
        <v>3.1</v>
      </c>
    </row>
    <row r="497" s="58" customFormat="1" ht="55.2" spans="1:13">
      <c r="A497" s="58" t="s">
        <v>3560</v>
      </c>
      <c r="B497" s="200">
        <v>496</v>
      </c>
      <c r="C497" s="204" t="s">
        <v>16</v>
      </c>
      <c r="D497" s="58" t="s">
        <v>449</v>
      </c>
      <c r="E497" s="58" t="s">
        <v>2803</v>
      </c>
      <c r="F497" s="58" t="s">
        <v>451</v>
      </c>
      <c r="G497" s="58" t="s">
        <v>457</v>
      </c>
      <c r="H497" s="58" t="s">
        <v>453</v>
      </c>
      <c r="I497" s="58" t="s">
        <v>22</v>
      </c>
      <c r="J497" s="58">
        <v>67</v>
      </c>
      <c r="K497" s="217">
        <v>0</v>
      </c>
      <c r="L497" s="58">
        <f t="shared" si="41"/>
        <v>335</v>
      </c>
      <c r="M497" s="58">
        <v>3.1</v>
      </c>
    </row>
    <row r="498" s="58" customFormat="1" ht="55.2" spans="1:13">
      <c r="A498" s="58" t="s">
        <v>3560</v>
      </c>
      <c r="B498" s="200">
        <v>497</v>
      </c>
      <c r="C498" s="204" t="s">
        <v>16</v>
      </c>
      <c r="D498" s="58" t="s">
        <v>449</v>
      </c>
      <c r="E498" s="58" t="s">
        <v>2803</v>
      </c>
      <c r="F498" s="58" t="s">
        <v>451</v>
      </c>
      <c r="G498" s="58" t="s">
        <v>2037</v>
      </c>
      <c r="H498" s="58" t="s">
        <v>453</v>
      </c>
      <c r="I498" s="58" t="s">
        <v>22</v>
      </c>
      <c r="J498" s="58">
        <v>21</v>
      </c>
      <c r="K498" s="217">
        <v>0</v>
      </c>
      <c r="L498" s="58">
        <f t="shared" si="41"/>
        <v>105</v>
      </c>
      <c r="M498" s="58">
        <v>3.1</v>
      </c>
    </row>
    <row r="499" s="58" customFormat="1" ht="55.2" spans="1:13">
      <c r="A499" s="58" t="s">
        <v>3560</v>
      </c>
      <c r="B499" s="200">
        <v>498</v>
      </c>
      <c r="C499" s="204" t="s">
        <v>16</v>
      </c>
      <c r="D499" s="58" t="s">
        <v>449</v>
      </c>
      <c r="E499" s="58" t="s">
        <v>2803</v>
      </c>
      <c r="F499" s="58" t="s">
        <v>451</v>
      </c>
      <c r="G499" s="58" t="s">
        <v>2039</v>
      </c>
      <c r="H499" s="58" t="s">
        <v>453</v>
      </c>
      <c r="I499" s="58" t="s">
        <v>22</v>
      </c>
      <c r="J499" s="58">
        <v>30</v>
      </c>
      <c r="K499" s="217">
        <v>0</v>
      </c>
      <c r="L499" s="58">
        <f t="shared" si="41"/>
        <v>150</v>
      </c>
      <c r="M499" s="58">
        <v>3.1</v>
      </c>
    </row>
    <row r="500" s="58" customFormat="1" ht="55.2" spans="1:13">
      <c r="A500" s="58" t="s">
        <v>3560</v>
      </c>
      <c r="B500" s="200">
        <v>499</v>
      </c>
      <c r="C500" s="204" t="s">
        <v>16</v>
      </c>
      <c r="D500" s="58" t="s">
        <v>449</v>
      </c>
      <c r="E500" s="58" t="s">
        <v>2803</v>
      </c>
      <c r="F500" s="58" t="s">
        <v>451</v>
      </c>
      <c r="G500" s="58" t="s">
        <v>2041</v>
      </c>
      <c r="H500" s="58" t="s">
        <v>453</v>
      </c>
      <c r="I500" s="58" t="s">
        <v>22</v>
      </c>
      <c r="J500" s="58">
        <v>17</v>
      </c>
      <c r="K500" s="217">
        <v>0</v>
      </c>
      <c r="L500" s="58">
        <f t="shared" si="41"/>
        <v>85</v>
      </c>
      <c r="M500" s="58">
        <v>3.1</v>
      </c>
    </row>
    <row r="501" s="58" customFormat="1" ht="41.4" spans="1:13">
      <c r="A501" s="58" t="s">
        <v>3560</v>
      </c>
      <c r="B501" s="200">
        <v>500</v>
      </c>
      <c r="C501" s="204" t="s">
        <v>16</v>
      </c>
      <c r="D501" s="58" t="s">
        <v>449</v>
      </c>
      <c r="E501" s="58" t="s">
        <v>2803</v>
      </c>
      <c r="F501" s="58" t="s">
        <v>459</v>
      </c>
      <c r="G501" s="58" t="s">
        <v>2804</v>
      </c>
      <c r="H501" s="58" t="s">
        <v>461</v>
      </c>
      <c r="I501" s="58" t="s">
        <v>2335</v>
      </c>
      <c r="J501" s="58">
        <v>25</v>
      </c>
      <c r="K501" s="217">
        <v>0</v>
      </c>
      <c r="L501" s="58">
        <v>1950</v>
      </c>
      <c r="M501" s="58">
        <v>3.1</v>
      </c>
    </row>
    <row r="502" s="58" customFormat="1" ht="55.2" spans="1:13">
      <c r="A502" s="58" t="s">
        <v>3560</v>
      </c>
      <c r="B502" s="200">
        <v>501</v>
      </c>
      <c r="C502" s="204" t="s">
        <v>16</v>
      </c>
      <c r="D502" s="58" t="s">
        <v>449</v>
      </c>
      <c r="E502" s="58" t="s">
        <v>2803</v>
      </c>
      <c r="F502" s="58" t="s">
        <v>463</v>
      </c>
      <c r="G502" s="58" t="s">
        <v>2500</v>
      </c>
      <c r="H502" s="58" t="s">
        <v>465</v>
      </c>
      <c r="I502" s="58" t="s">
        <v>22</v>
      </c>
      <c r="J502" s="58">
        <v>10</v>
      </c>
      <c r="K502" s="217">
        <v>0</v>
      </c>
      <c r="L502" s="58">
        <f>J502*12</f>
        <v>120</v>
      </c>
      <c r="M502" s="58">
        <v>3.1</v>
      </c>
    </row>
    <row r="503" s="58" customFormat="1" ht="55.2" spans="1:13">
      <c r="A503" s="58" t="s">
        <v>3560</v>
      </c>
      <c r="B503" s="200">
        <v>502</v>
      </c>
      <c r="C503" s="204" t="s">
        <v>16</v>
      </c>
      <c r="D503" s="58" t="s">
        <v>449</v>
      </c>
      <c r="E503" s="58" t="s">
        <v>2803</v>
      </c>
      <c r="F503" s="58" t="s">
        <v>463</v>
      </c>
      <c r="G503" s="58" t="s">
        <v>2333</v>
      </c>
      <c r="H503" s="58" t="s">
        <v>465</v>
      </c>
      <c r="I503" s="58" t="s">
        <v>22</v>
      </c>
      <c r="J503" s="58">
        <v>20</v>
      </c>
      <c r="K503" s="217">
        <v>0</v>
      </c>
      <c r="L503" s="58">
        <f>J503*12</f>
        <v>240</v>
      </c>
      <c r="M503" s="58">
        <v>3.1</v>
      </c>
    </row>
    <row r="504" s="58" customFormat="1" ht="41.4" spans="1:13">
      <c r="A504" s="58" t="s">
        <v>3560</v>
      </c>
      <c r="B504" s="200">
        <v>503</v>
      </c>
      <c r="C504" s="58" t="s">
        <v>16</v>
      </c>
      <c r="D504" s="58" t="s">
        <v>17</v>
      </c>
      <c r="E504" s="58" t="s">
        <v>2803</v>
      </c>
      <c r="F504" s="58" t="s">
        <v>2806</v>
      </c>
      <c r="G504" s="58" t="s">
        <v>3558</v>
      </c>
      <c r="I504" s="58" t="s">
        <v>22</v>
      </c>
      <c r="J504" s="58">
        <v>1</v>
      </c>
      <c r="K504" s="58">
        <v>1</v>
      </c>
      <c r="M504" s="58">
        <v>3.2</v>
      </c>
    </row>
    <row r="505" s="58" customFormat="1" ht="41.4" spans="1:13">
      <c r="A505" s="58" t="s">
        <v>3560</v>
      </c>
      <c r="B505" s="200">
        <v>504</v>
      </c>
      <c r="C505" s="58" t="s">
        <v>16</v>
      </c>
      <c r="D505" s="58" t="s">
        <v>17</v>
      </c>
      <c r="E505" s="58" t="s">
        <v>2803</v>
      </c>
      <c r="F505" s="58" t="s">
        <v>2806</v>
      </c>
      <c r="G505" s="58" t="s">
        <v>3559</v>
      </c>
      <c r="I505" s="58" t="s">
        <v>22</v>
      </c>
      <c r="J505" s="58">
        <v>1</v>
      </c>
      <c r="K505" s="58">
        <v>1</v>
      </c>
      <c r="M505" s="58">
        <v>3.2</v>
      </c>
    </row>
    <row r="506" s="58" customFormat="1" ht="41.4" spans="1:13">
      <c r="A506" s="58" t="s">
        <v>3560</v>
      </c>
      <c r="B506" s="200">
        <v>505</v>
      </c>
      <c r="C506" s="58" t="s">
        <v>16</v>
      </c>
      <c r="D506" s="58" t="s">
        <v>17</v>
      </c>
      <c r="E506" s="58" t="s">
        <v>2803</v>
      </c>
      <c r="F506" s="58" t="s">
        <v>2806</v>
      </c>
      <c r="G506" s="58" t="s">
        <v>2807</v>
      </c>
      <c r="I506" s="58" t="s">
        <v>22</v>
      </c>
      <c r="J506" s="58">
        <v>1</v>
      </c>
      <c r="K506" s="58">
        <v>1</v>
      </c>
      <c r="M506" s="58">
        <v>3.2</v>
      </c>
    </row>
  </sheetData>
  <dataValidations count="1">
    <dataValidation allowBlank="1" showErrorMessage="1" sqref="B1:XFD1"/>
  </dataValidations>
  <pageMargins left="0.75" right="0.75" top="1" bottom="1" header="0.5" footer="0.5"/>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dimension ref="A1:AA33"/>
  <sheetViews>
    <sheetView topLeftCell="A24" workbookViewId="0">
      <selection activeCell="A1" sqref="$A1:$XFD1048576"/>
    </sheetView>
  </sheetViews>
  <sheetFormatPr defaultColWidth="9" defaultRowHeight="93" customHeight="1"/>
  <cols>
    <col min="1" max="1" width="9" style="214"/>
    <col min="2" max="2" width="5.73148148148148" style="215" customWidth="1"/>
    <col min="3" max="3" width="7.93518518518519" style="215" customWidth="1"/>
    <col min="4" max="4" width="10.8888888888889" style="204" customWidth="1"/>
    <col min="5" max="6" width="21.2592592592593" style="204" customWidth="1"/>
    <col min="7" max="7" width="36.8888888888889" style="216" customWidth="1"/>
    <col min="8" max="8" width="16.3148148148148" style="204" customWidth="1"/>
    <col min="9" max="9" width="6.17592592592593" style="204" customWidth="1"/>
    <col min="10" max="11" width="7.78703703703704" style="217" customWidth="1"/>
    <col min="12" max="14" width="12.8148148148148" style="218" customWidth="1"/>
    <col min="15" max="15" width="12.2962962962963" style="214" customWidth="1"/>
    <col min="16" max="16" width="24.4722222222222" style="214" customWidth="1"/>
    <col min="17" max="17" width="13.1851851851852" style="214" customWidth="1"/>
    <col min="18" max="18" width="13.1851851851852" style="215" customWidth="1"/>
    <col min="19" max="19" width="10.4537037037037" style="218" customWidth="1"/>
    <col min="20" max="20" width="12.0925925925926" style="218" customWidth="1"/>
    <col min="21" max="21" width="12.8148148148148" style="218" customWidth="1"/>
    <col min="22" max="22" width="10.9074074074074" style="218" customWidth="1"/>
    <col min="23" max="23" width="16.4722222222222" style="218" customWidth="1"/>
    <col min="24" max="24" width="16.6388888888889" style="219" customWidth="1"/>
    <col min="25" max="25" width="10.0925925925926" style="215" customWidth="1"/>
    <col min="26" max="26" width="9.18518518518519" style="214" customWidth="1"/>
    <col min="27" max="27" width="16.6388888888889" style="214" customWidth="1"/>
    <col min="28" max="16384" width="9" style="214"/>
  </cols>
  <sheetData>
    <row r="1" s="56" customFormat="1" ht="45.6" spans="2:27">
      <c r="B1" s="60" t="s">
        <v>1</v>
      </c>
      <c r="C1" s="60" t="s">
        <v>2</v>
      </c>
      <c r="D1" s="60" t="s">
        <v>2501</v>
      </c>
      <c r="E1" s="60" t="s">
        <v>2502</v>
      </c>
      <c r="F1" s="60" t="s">
        <v>5</v>
      </c>
      <c r="G1" s="60" t="s">
        <v>2503</v>
      </c>
      <c r="H1" s="60" t="s">
        <v>2504</v>
      </c>
      <c r="I1" s="60" t="s">
        <v>2505</v>
      </c>
      <c r="J1" s="70" t="s">
        <v>2506</v>
      </c>
      <c r="K1" s="70" t="s">
        <v>2507</v>
      </c>
      <c r="L1" s="69" t="s">
        <v>11</v>
      </c>
      <c r="M1" s="69" t="s">
        <v>2508</v>
      </c>
      <c r="N1" s="69" t="s">
        <v>2509</v>
      </c>
      <c r="O1" s="60" t="s">
        <v>14</v>
      </c>
      <c r="P1" s="60"/>
      <c r="Q1" s="60"/>
      <c r="R1" s="60"/>
      <c r="S1" s="69"/>
      <c r="T1" s="231"/>
      <c r="U1" s="69"/>
      <c r="V1" s="69"/>
      <c r="W1" s="69"/>
      <c r="X1" s="60"/>
      <c r="Y1" s="60"/>
      <c r="AA1" s="60"/>
    </row>
    <row r="2" s="41" customFormat="1" ht="48" spans="1:23">
      <c r="A2" s="42" t="s">
        <v>3689</v>
      </c>
      <c r="B2" s="220">
        <v>1</v>
      </c>
      <c r="C2" s="41" t="s">
        <v>16</v>
      </c>
      <c r="D2" s="42" t="s">
        <v>322</v>
      </c>
      <c r="E2" s="42" t="s">
        <v>3690</v>
      </c>
      <c r="F2" s="42" t="s">
        <v>323</v>
      </c>
      <c r="G2" s="42" t="s">
        <v>3691</v>
      </c>
      <c r="H2" s="42" t="s">
        <v>3692</v>
      </c>
      <c r="I2" s="42" t="s">
        <v>2124</v>
      </c>
      <c r="J2" s="160">
        <v>378</v>
      </c>
      <c r="K2" s="160">
        <f t="shared" ref="K2:K7" si="0">J2</f>
        <v>378</v>
      </c>
      <c r="L2" s="224"/>
      <c r="M2" s="224" t="s">
        <v>473</v>
      </c>
      <c r="N2" s="224"/>
      <c r="O2" s="42"/>
      <c r="P2" s="42"/>
      <c r="Q2" s="150"/>
      <c r="R2" s="42"/>
      <c r="S2" s="232"/>
      <c r="T2" s="150"/>
      <c r="U2" s="150"/>
      <c r="V2" s="150"/>
      <c r="W2" s="150"/>
    </row>
    <row r="3" s="213" customFormat="1" ht="48" spans="1:23">
      <c r="A3" s="42" t="s">
        <v>3689</v>
      </c>
      <c r="B3" s="220">
        <v>2</v>
      </c>
      <c r="C3" s="41" t="s">
        <v>16</v>
      </c>
      <c r="D3" s="42" t="s">
        <v>322</v>
      </c>
      <c r="E3" s="42" t="s">
        <v>3690</v>
      </c>
      <c r="F3" s="42" t="s">
        <v>323</v>
      </c>
      <c r="G3" s="221" t="s">
        <v>3693</v>
      </c>
      <c r="H3" s="222" t="s">
        <v>2141</v>
      </c>
      <c r="I3" s="222" t="s">
        <v>2124</v>
      </c>
      <c r="J3" s="225">
        <v>378</v>
      </c>
      <c r="K3" s="160">
        <f t="shared" si="0"/>
        <v>378</v>
      </c>
      <c r="L3" s="226"/>
      <c r="M3" s="227">
        <v>3.2</v>
      </c>
      <c r="N3" s="226"/>
      <c r="O3" s="222"/>
      <c r="P3" s="222"/>
      <c r="Q3" s="233"/>
      <c r="R3" s="222"/>
      <c r="S3" s="234"/>
      <c r="T3" s="233"/>
      <c r="U3" s="233"/>
      <c r="V3" s="233"/>
      <c r="W3" s="233"/>
    </row>
    <row r="4" s="214" customFormat="1" ht="48" spans="1:25">
      <c r="A4" s="42" t="s">
        <v>3689</v>
      </c>
      <c r="B4" s="220">
        <v>3</v>
      </c>
      <c r="C4" s="41" t="s">
        <v>16</v>
      </c>
      <c r="D4" s="42" t="s">
        <v>322</v>
      </c>
      <c r="E4" s="42" t="s">
        <v>3690</v>
      </c>
      <c r="F4" s="42" t="s">
        <v>323</v>
      </c>
      <c r="G4" s="216" t="s">
        <v>2367</v>
      </c>
      <c r="H4" s="204" t="s">
        <v>2162</v>
      </c>
      <c r="I4" s="204" t="s">
        <v>2124</v>
      </c>
      <c r="J4" s="217">
        <v>120</v>
      </c>
      <c r="K4" s="160">
        <f t="shared" si="0"/>
        <v>120</v>
      </c>
      <c r="L4" s="228"/>
      <c r="M4" s="227">
        <v>3.2</v>
      </c>
      <c r="N4" s="228"/>
      <c r="O4" s="216"/>
      <c r="P4" s="216"/>
      <c r="Q4" s="235"/>
      <c r="R4" s="204"/>
      <c r="S4" s="228"/>
      <c r="T4" s="218"/>
      <c r="U4" s="218"/>
      <c r="V4" s="218"/>
      <c r="W4" s="218"/>
      <c r="X4" s="219"/>
      <c r="Y4" s="215"/>
    </row>
    <row r="5" s="214" customFormat="1" ht="48" spans="1:25">
      <c r="A5" s="42" t="s">
        <v>3689</v>
      </c>
      <c r="B5" s="220">
        <v>4</v>
      </c>
      <c r="C5" s="41" t="s">
        <v>16</v>
      </c>
      <c r="D5" s="42" t="s">
        <v>322</v>
      </c>
      <c r="E5" s="42" t="s">
        <v>3690</v>
      </c>
      <c r="F5" s="42" t="s">
        <v>323</v>
      </c>
      <c r="G5" s="216" t="s">
        <v>3694</v>
      </c>
      <c r="H5" s="204" t="s">
        <v>2162</v>
      </c>
      <c r="I5" s="204" t="s">
        <v>2124</v>
      </c>
      <c r="J5" s="217">
        <v>63</v>
      </c>
      <c r="K5" s="147">
        <v>0</v>
      </c>
      <c r="L5" s="228"/>
      <c r="M5" s="227">
        <v>3.2</v>
      </c>
      <c r="N5" s="228"/>
      <c r="O5" s="216"/>
      <c r="P5" s="216"/>
      <c r="Q5" s="235"/>
      <c r="R5" s="204"/>
      <c r="S5" s="228"/>
      <c r="T5" s="218"/>
      <c r="U5" s="218"/>
      <c r="V5" s="218"/>
      <c r="W5" s="218"/>
      <c r="X5" s="219"/>
      <c r="Y5" s="215"/>
    </row>
    <row r="6" s="214" customFormat="1" ht="48" spans="1:25">
      <c r="A6" s="42" t="s">
        <v>3689</v>
      </c>
      <c r="B6" s="220">
        <v>5</v>
      </c>
      <c r="C6" s="41" t="s">
        <v>16</v>
      </c>
      <c r="D6" s="42" t="s">
        <v>322</v>
      </c>
      <c r="E6" s="42" t="s">
        <v>3690</v>
      </c>
      <c r="F6" s="42" t="s">
        <v>323</v>
      </c>
      <c r="G6" s="216" t="s">
        <v>3201</v>
      </c>
      <c r="H6" s="204" t="s">
        <v>2162</v>
      </c>
      <c r="I6" s="204" t="s">
        <v>2124</v>
      </c>
      <c r="J6" s="217">
        <v>63</v>
      </c>
      <c r="K6" s="147">
        <v>0</v>
      </c>
      <c r="L6" s="228"/>
      <c r="M6" s="227">
        <v>3.2</v>
      </c>
      <c r="N6" s="228"/>
      <c r="O6" s="216"/>
      <c r="P6" s="216"/>
      <c r="Q6" s="235"/>
      <c r="R6" s="204"/>
      <c r="S6" s="228"/>
      <c r="T6" s="218"/>
      <c r="U6" s="218"/>
      <c r="V6" s="218"/>
      <c r="W6" s="218"/>
      <c r="X6" s="219"/>
      <c r="Y6" s="215"/>
    </row>
    <row r="7" s="214" customFormat="1" ht="48" spans="1:25">
      <c r="A7" s="42" t="s">
        <v>3689</v>
      </c>
      <c r="B7" s="220">
        <v>6</v>
      </c>
      <c r="C7" s="41" t="s">
        <v>16</v>
      </c>
      <c r="D7" s="42" t="s">
        <v>322</v>
      </c>
      <c r="E7" s="42" t="s">
        <v>3690</v>
      </c>
      <c r="F7" s="42" t="s">
        <v>323</v>
      </c>
      <c r="G7" s="216" t="s">
        <v>2881</v>
      </c>
      <c r="H7" s="204" t="s">
        <v>2374</v>
      </c>
      <c r="I7" s="204" t="s">
        <v>2124</v>
      </c>
      <c r="J7" s="217">
        <v>120</v>
      </c>
      <c r="K7" s="160">
        <f t="shared" si="0"/>
        <v>120</v>
      </c>
      <c r="L7" s="228"/>
      <c r="M7" s="227">
        <v>3.1</v>
      </c>
      <c r="N7" s="228"/>
      <c r="O7" s="216"/>
      <c r="P7" s="216"/>
      <c r="Q7" s="235"/>
      <c r="R7" s="204"/>
      <c r="S7" s="228"/>
      <c r="T7" s="218"/>
      <c r="U7" s="218"/>
      <c r="V7" s="218"/>
      <c r="W7" s="218"/>
      <c r="X7" s="219"/>
      <c r="Y7" s="215"/>
    </row>
    <row r="8" s="214" customFormat="1" ht="48" spans="1:25">
      <c r="A8" s="42" t="s">
        <v>3689</v>
      </c>
      <c r="B8" s="220">
        <v>7</v>
      </c>
      <c r="C8" s="215" t="s">
        <v>16</v>
      </c>
      <c r="D8" s="204" t="s">
        <v>89</v>
      </c>
      <c r="E8" s="42" t="s">
        <v>3690</v>
      </c>
      <c r="F8" s="204" t="s">
        <v>535</v>
      </c>
      <c r="G8" s="216" t="s">
        <v>3695</v>
      </c>
      <c r="H8" s="42" t="s">
        <v>3692</v>
      </c>
      <c r="I8" s="204" t="s">
        <v>22</v>
      </c>
      <c r="J8" s="217">
        <v>18</v>
      </c>
      <c r="K8" s="161">
        <v>0</v>
      </c>
      <c r="L8" s="228"/>
      <c r="M8" s="227">
        <v>3.1</v>
      </c>
      <c r="N8" s="228"/>
      <c r="O8" s="216"/>
      <c r="P8" s="216"/>
      <c r="Q8" s="235"/>
      <c r="R8" s="204"/>
      <c r="S8" s="228"/>
      <c r="T8" s="218"/>
      <c r="U8" s="218"/>
      <c r="V8" s="218"/>
      <c r="W8" s="218"/>
      <c r="X8" s="219"/>
      <c r="Y8" s="215"/>
    </row>
    <row r="9" s="214" customFormat="1" ht="48" spans="1:25">
      <c r="A9" s="42" t="s">
        <v>3689</v>
      </c>
      <c r="B9" s="220">
        <v>8</v>
      </c>
      <c r="C9" s="215" t="s">
        <v>16</v>
      </c>
      <c r="D9" s="204" t="s">
        <v>89</v>
      </c>
      <c r="E9" s="42" t="s">
        <v>3690</v>
      </c>
      <c r="F9" s="204" t="s">
        <v>535</v>
      </c>
      <c r="G9" s="216" t="s">
        <v>3696</v>
      </c>
      <c r="H9" s="204" t="s">
        <v>2134</v>
      </c>
      <c r="I9" s="204" t="s">
        <v>22</v>
      </c>
      <c r="J9" s="217">
        <v>18</v>
      </c>
      <c r="K9" s="161">
        <v>0</v>
      </c>
      <c r="L9" s="228"/>
      <c r="M9" s="227">
        <v>3.2</v>
      </c>
      <c r="N9" s="228"/>
      <c r="O9" s="216"/>
      <c r="P9" s="216"/>
      <c r="Q9" s="235"/>
      <c r="R9" s="204"/>
      <c r="S9" s="228"/>
      <c r="T9" s="218"/>
      <c r="U9" s="218"/>
      <c r="V9" s="218"/>
      <c r="W9" s="218"/>
      <c r="X9" s="219"/>
      <c r="Y9" s="215"/>
    </row>
    <row r="10" s="214" customFormat="1" ht="48" spans="1:25">
      <c r="A10" s="42" t="s">
        <v>3689</v>
      </c>
      <c r="B10" s="220">
        <v>9</v>
      </c>
      <c r="C10" s="215" t="s">
        <v>16</v>
      </c>
      <c r="D10" s="204" t="s">
        <v>89</v>
      </c>
      <c r="E10" s="42" t="s">
        <v>3690</v>
      </c>
      <c r="F10" s="204" t="s">
        <v>535</v>
      </c>
      <c r="G10" s="216" t="s">
        <v>3697</v>
      </c>
      <c r="H10" s="204" t="s">
        <v>2166</v>
      </c>
      <c r="I10" s="204" t="s">
        <v>22</v>
      </c>
      <c r="J10" s="217">
        <v>2</v>
      </c>
      <c r="K10" s="161">
        <v>0</v>
      </c>
      <c r="L10" s="228"/>
      <c r="M10" s="227">
        <v>3.2</v>
      </c>
      <c r="N10" s="228"/>
      <c r="O10" s="216"/>
      <c r="P10" s="216"/>
      <c r="Q10" s="235"/>
      <c r="R10" s="204"/>
      <c r="S10" s="228"/>
      <c r="T10" s="218"/>
      <c r="U10" s="218"/>
      <c r="V10" s="218"/>
      <c r="W10" s="218"/>
      <c r="X10" s="219"/>
      <c r="Y10" s="215"/>
    </row>
    <row r="11" s="214" customFormat="1" ht="48" spans="1:25">
      <c r="A11" s="42" t="s">
        <v>3689</v>
      </c>
      <c r="B11" s="220">
        <v>10</v>
      </c>
      <c r="C11" s="215" t="s">
        <v>16</v>
      </c>
      <c r="D11" s="204" t="s">
        <v>89</v>
      </c>
      <c r="E11" s="42" t="s">
        <v>3690</v>
      </c>
      <c r="F11" s="204" t="s">
        <v>535</v>
      </c>
      <c r="G11" s="216" t="s">
        <v>3698</v>
      </c>
      <c r="H11" s="204" t="s">
        <v>2166</v>
      </c>
      <c r="I11" s="204" t="s">
        <v>22</v>
      </c>
      <c r="J11" s="217">
        <v>2</v>
      </c>
      <c r="K11" s="161">
        <v>0</v>
      </c>
      <c r="L11" s="228"/>
      <c r="M11" s="227">
        <v>3.2</v>
      </c>
      <c r="N11" s="228"/>
      <c r="O11" s="216"/>
      <c r="P11" s="216"/>
      <c r="Q11" s="235"/>
      <c r="R11" s="204"/>
      <c r="S11" s="228"/>
      <c r="T11" s="218"/>
      <c r="U11" s="218"/>
      <c r="V11" s="218"/>
      <c r="W11" s="218"/>
      <c r="X11" s="219"/>
      <c r="Y11" s="215"/>
    </row>
    <row r="12" s="214" customFormat="1" ht="48" spans="1:25">
      <c r="A12" s="42" t="s">
        <v>3689</v>
      </c>
      <c r="B12" s="220">
        <v>11</v>
      </c>
      <c r="C12" s="215" t="s">
        <v>16</v>
      </c>
      <c r="D12" s="204" t="s">
        <v>89</v>
      </c>
      <c r="E12" s="42" t="s">
        <v>3690</v>
      </c>
      <c r="F12" s="204" t="s">
        <v>535</v>
      </c>
      <c r="G12" s="216" t="s">
        <v>3699</v>
      </c>
      <c r="H12" s="204" t="s">
        <v>2369</v>
      </c>
      <c r="I12" s="204" t="s">
        <v>22</v>
      </c>
      <c r="J12" s="217">
        <v>2</v>
      </c>
      <c r="K12" s="161">
        <v>0</v>
      </c>
      <c r="L12" s="228"/>
      <c r="M12" s="227">
        <v>3.1</v>
      </c>
      <c r="N12" s="228"/>
      <c r="O12" s="216"/>
      <c r="P12" s="216"/>
      <c r="Q12" s="235"/>
      <c r="R12" s="204"/>
      <c r="S12" s="228"/>
      <c r="T12" s="218"/>
      <c r="U12" s="218"/>
      <c r="V12" s="218"/>
      <c r="W12" s="218"/>
      <c r="X12" s="219"/>
      <c r="Y12" s="215"/>
    </row>
    <row r="13" s="214" customFormat="1" ht="48" spans="1:25">
      <c r="A13" s="42" t="s">
        <v>3689</v>
      </c>
      <c r="B13" s="220">
        <v>12</v>
      </c>
      <c r="C13" s="215" t="s">
        <v>16</v>
      </c>
      <c r="D13" s="204" t="s">
        <v>171</v>
      </c>
      <c r="E13" s="42" t="s">
        <v>3690</v>
      </c>
      <c r="F13" s="204" t="s">
        <v>172</v>
      </c>
      <c r="G13" s="216" t="s">
        <v>3700</v>
      </c>
      <c r="H13" s="204"/>
      <c r="I13" s="204" t="s">
        <v>22</v>
      </c>
      <c r="J13" s="217">
        <v>6</v>
      </c>
      <c r="K13" s="161">
        <v>0</v>
      </c>
      <c r="L13" s="228"/>
      <c r="M13" s="227">
        <v>3.2</v>
      </c>
      <c r="N13" s="228"/>
      <c r="O13" s="216"/>
      <c r="P13" s="216"/>
      <c r="Q13" s="235"/>
      <c r="R13" s="204"/>
      <c r="S13" s="228"/>
      <c r="T13" s="218"/>
      <c r="U13" s="218"/>
      <c r="V13" s="218"/>
      <c r="W13" s="218"/>
      <c r="X13" s="219"/>
      <c r="Y13" s="215"/>
    </row>
    <row r="14" s="214" customFormat="1" ht="48" spans="1:25">
      <c r="A14" s="42" t="s">
        <v>3689</v>
      </c>
      <c r="B14" s="220">
        <v>13</v>
      </c>
      <c r="C14" s="215" t="s">
        <v>16</v>
      </c>
      <c r="D14" s="204" t="s">
        <v>171</v>
      </c>
      <c r="E14" s="42" t="s">
        <v>3690</v>
      </c>
      <c r="F14" s="204" t="s">
        <v>172</v>
      </c>
      <c r="G14" s="216" t="s">
        <v>3701</v>
      </c>
      <c r="H14" s="204"/>
      <c r="I14" s="204" t="s">
        <v>22</v>
      </c>
      <c r="J14" s="217">
        <v>6</v>
      </c>
      <c r="K14" s="161">
        <v>0</v>
      </c>
      <c r="L14" s="228"/>
      <c r="M14" s="227">
        <v>3.2</v>
      </c>
      <c r="N14" s="228"/>
      <c r="O14" s="216"/>
      <c r="P14" s="216"/>
      <c r="Q14" s="235"/>
      <c r="R14" s="204"/>
      <c r="S14" s="218"/>
      <c r="T14" s="228"/>
      <c r="U14" s="218"/>
      <c r="V14" s="218"/>
      <c r="W14" s="218"/>
      <c r="X14" s="219"/>
      <c r="Y14" s="215"/>
    </row>
    <row r="15" s="214" customFormat="1" ht="48" spans="1:25">
      <c r="A15" s="42" t="s">
        <v>3689</v>
      </c>
      <c r="B15" s="220">
        <v>14</v>
      </c>
      <c r="C15" s="215" t="s">
        <v>16</v>
      </c>
      <c r="D15" s="204" t="s">
        <v>171</v>
      </c>
      <c r="E15" s="42" t="s">
        <v>3690</v>
      </c>
      <c r="F15" s="204" t="s">
        <v>172</v>
      </c>
      <c r="G15" s="216" t="s">
        <v>3702</v>
      </c>
      <c r="H15" s="204"/>
      <c r="I15" s="204" t="s">
        <v>22</v>
      </c>
      <c r="J15" s="217">
        <v>1</v>
      </c>
      <c r="K15" s="161">
        <v>0</v>
      </c>
      <c r="L15" s="228"/>
      <c r="M15" s="227">
        <v>3.2</v>
      </c>
      <c r="N15" s="228"/>
      <c r="O15" s="216"/>
      <c r="P15" s="216"/>
      <c r="Q15" s="235"/>
      <c r="R15" s="204"/>
      <c r="S15" s="218"/>
      <c r="T15" s="228"/>
      <c r="U15" s="218"/>
      <c r="V15" s="218"/>
      <c r="W15" s="218"/>
      <c r="X15" s="219"/>
      <c r="Y15" s="215"/>
    </row>
    <row r="16" s="214" customFormat="1" ht="48" spans="1:25">
      <c r="A16" s="42" t="s">
        <v>3689</v>
      </c>
      <c r="B16" s="220">
        <v>15</v>
      </c>
      <c r="C16" s="215" t="s">
        <v>16</v>
      </c>
      <c r="D16" s="204" t="s">
        <v>171</v>
      </c>
      <c r="E16" s="42" t="s">
        <v>3690</v>
      </c>
      <c r="F16" s="204" t="s">
        <v>172</v>
      </c>
      <c r="G16" s="216" t="s">
        <v>3703</v>
      </c>
      <c r="H16" s="204"/>
      <c r="I16" s="204" t="s">
        <v>22</v>
      </c>
      <c r="J16" s="217">
        <v>1</v>
      </c>
      <c r="K16" s="161">
        <v>0</v>
      </c>
      <c r="L16" s="228"/>
      <c r="M16" s="227">
        <v>3.2</v>
      </c>
      <c r="N16" s="228"/>
      <c r="O16" s="216"/>
      <c r="P16" s="216"/>
      <c r="Q16" s="235"/>
      <c r="R16" s="204"/>
      <c r="S16" s="228"/>
      <c r="T16" s="218"/>
      <c r="U16" s="218"/>
      <c r="V16" s="218"/>
      <c r="W16" s="218"/>
      <c r="X16" s="219"/>
      <c r="Y16" s="215"/>
    </row>
    <row r="17" s="214" customFormat="1" ht="84" spans="1:25">
      <c r="A17" s="42" t="s">
        <v>3689</v>
      </c>
      <c r="B17" s="220">
        <v>16</v>
      </c>
      <c r="C17" s="215" t="s">
        <v>16</v>
      </c>
      <c r="D17" s="204" t="s">
        <v>171</v>
      </c>
      <c r="E17" s="42" t="s">
        <v>3690</v>
      </c>
      <c r="F17" s="204" t="s">
        <v>172</v>
      </c>
      <c r="G17" s="216" t="s">
        <v>3704</v>
      </c>
      <c r="H17" s="204" t="s">
        <v>2414</v>
      </c>
      <c r="I17" s="204" t="s">
        <v>22</v>
      </c>
      <c r="J17" s="217">
        <v>2</v>
      </c>
      <c r="K17" s="161">
        <v>0</v>
      </c>
      <c r="L17" s="228"/>
      <c r="M17" s="227">
        <v>3.1</v>
      </c>
      <c r="N17" s="228"/>
      <c r="O17" s="216"/>
      <c r="P17" s="216"/>
      <c r="Q17" s="235"/>
      <c r="R17" s="204"/>
      <c r="S17" s="228"/>
      <c r="T17" s="218"/>
      <c r="U17" s="218"/>
      <c r="V17" s="218"/>
      <c r="W17" s="218"/>
      <c r="X17" s="219"/>
      <c r="Y17" s="215"/>
    </row>
    <row r="18" s="214" customFormat="1" ht="48" spans="1:25">
      <c r="A18" s="42" t="s">
        <v>3689</v>
      </c>
      <c r="B18" s="220">
        <v>17</v>
      </c>
      <c r="C18" s="215" t="s">
        <v>16</v>
      </c>
      <c r="D18" s="204" t="s">
        <v>53</v>
      </c>
      <c r="E18" s="42" t="s">
        <v>3690</v>
      </c>
      <c r="F18" s="204" t="s">
        <v>55</v>
      </c>
      <c r="G18" s="216" t="s">
        <v>3705</v>
      </c>
      <c r="H18" s="42" t="s">
        <v>3692</v>
      </c>
      <c r="I18" s="204" t="s">
        <v>22</v>
      </c>
      <c r="J18" s="217">
        <v>60</v>
      </c>
      <c r="K18" s="217">
        <f t="shared" ref="K18:K20" si="1">J18</f>
        <v>60</v>
      </c>
      <c r="L18" s="228"/>
      <c r="M18" s="227">
        <v>3.1</v>
      </c>
      <c r="N18" s="228"/>
      <c r="O18" s="216"/>
      <c r="P18" s="216"/>
      <c r="Q18" s="235"/>
      <c r="R18" s="204"/>
      <c r="S18" s="228"/>
      <c r="T18" s="218"/>
      <c r="U18" s="218"/>
      <c r="V18" s="218"/>
      <c r="W18" s="218"/>
      <c r="X18" s="219"/>
      <c r="Y18" s="215"/>
    </row>
    <row r="19" s="214" customFormat="1" ht="48" spans="1:25">
      <c r="A19" s="42" t="s">
        <v>3689</v>
      </c>
      <c r="B19" s="220">
        <v>18</v>
      </c>
      <c r="C19" s="215" t="s">
        <v>16</v>
      </c>
      <c r="D19" s="204" t="s">
        <v>53</v>
      </c>
      <c r="E19" s="42" t="s">
        <v>3690</v>
      </c>
      <c r="F19" s="204" t="s">
        <v>55</v>
      </c>
      <c r="G19" s="216" t="s">
        <v>3706</v>
      </c>
      <c r="H19" s="204" t="s">
        <v>2136</v>
      </c>
      <c r="I19" s="204" t="s">
        <v>22</v>
      </c>
      <c r="J19" s="217">
        <v>60</v>
      </c>
      <c r="K19" s="217">
        <f t="shared" si="1"/>
        <v>60</v>
      </c>
      <c r="L19" s="228"/>
      <c r="M19" s="227">
        <v>3.2</v>
      </c>
      <c r="N19" s="228"/>
      <c r="O19" s="216"/>
      <c r="P19" s="216"/>
      <c r="Q19" s="235"/>
      <c r="R19" s="204"/>
      <c r="S19" s="228"/>
      <c r="T19" s="218"/>
      <c r="U19" s="218"/>
      <c r="V19" s="218"/>
      <c r="W19" s="218"/>
      <c r="X19" s="219"/>
      <c r="Y19" s="215"/>
    </row>
    <row r="20" s="214" customFormat="1" ht="48" spans="1:25">
      <c r="A20" s="42" t="s">
        <v>3689</v>
      </c>
      <c r="B20" s="220">
        <v>19</v>
      </c>
      <c r="C20" s="215" t="s">
        <v>16</v>
      </c>
      <c r="D20" s="204" t="s">
        <v>53</v>
      </c>
      <c r="E20" s="42" t="s">
        <v>3690</v>
      </c>
      <c r="F20" s="204" t="s">
        <v>55</v>
      </c>
      <c r="G20" s="216" t="s">
        <v>3707</v>
      </c>
      <c r="H20" s="204" t="s">
        <v>2158</v>
      </c>
      <c r="I20" s="204" t="s">
        <v>22</v>
      </c>
      <c r="J20" s="217">
        <v>20</v>
      </c>
      <c r="K20" s="217">
        <f t="shared" si="1"/>
        <v>20</v>
      </c>
      <c r="L20" s="228"/>
      <c r="M20" s="227">
        <v>3.2</v>
      </c>
      <c r="N20" s="228"/>
      <c r="O20" s="216"/>
      <c r="P20" s="216"/>
      <c r="Q20" s="235"/>
      <c r="R20" s="204"/>
      <c r="S20" s="228"/>
      <c r="T20" s="218"/>
      <c r="U20" s="218"/>
      <c r="V20" s="218"/>
      <c r="W20" s="218"/>
      <c r="X20" s="219"/>
      <c r="Y20" s="215"/>
    </row>
    <row r="21" s="214" customFormat="1" ht="48" spans="1:25">
      <c r="A21" s="42" t="s">
        <v>3689</v>
      </c>
      <c r="B21" s="220">
        <v>20</v>
      </c>
      <c r="C21" s="215" t="s">
        <v>16</v>
      </c>
      <c r="D21" s="204" t="s">
        <v>53</v>
      </c>
      <c r="E21" s="42" t="s">
        <v>3690</v>
      </c>
      <c r="F21" s="204" t="s">
        <v>55</v>
      </c>
      <c r="G21" s="216" t="s">
        <v>3708</v>
      </c>
      <c r="H21" s="204" t="s">
        <v>2158</v>
      </c>
      <c r="I21" s="204" t="s">
        <v>22</v>
      </c>
      <c r="J21" s="217">
        <v>11</v>
      </c>
      <c r="K21" s="229">
        <v>0</v>
      </c>
      <c r="L21" s="228"/>
      <c r="M21" s="227">
        <v>3.2</v>
      </c>
      <c r="N21" s="228"/>
      <c r="O21" s="216"/>
      <c r="P21" s="216"/>
      <c r="Q21" s="235"/>
      <c r="R21" s="204"/>
      <c r="S21" s="228"/>
      <c r="T21" s="218"/>
      <c r="U21" s="218"/>
      <c r="V21" s="218"/>
      <c r="W21" s="218"/>
      <c r="X21" s="219"/>
      <c r="Y21" s="215"/>
    </row>
    <row r="22" s="214" customFormat="1" ht="48" spans="1:25">
      <c r="A22" s="42" t="s">
        <v>3689</v>
      </c>
      <c r="B22" s="220">
        <v>21</v>
      </c>
      <c r="C22" s="215" t="s">
        <v>16</v>
      </c>
      <c r="D22" s="204" t="s">
        <v>53</v>
      </c>
      <c r="E22" s="42" t="s">
        <v>3690</v>
      </c>
      <c r="F22" s="204" t="s">
        <v>55</v>
      </c>
      <c r="G22" s="216" t="s">
        <v>3709</v>
      </c>
      <c r="H22" s="204" t="s">
        <v>2158</v>
      </c>
      <c r="I22" s="204" t="s">
        <v>22</v>
      </c>
      <c r="J22" s="217">
        <v>11</v>
      </c>
      <c r="K22" s="229">
        <v>0</v>
      </c>
      <c r="L22" s="228"/>
      <c r="M22" s="227">
        <v>3.2</v>
      </c>
      <c r="N22" s="228"/>
      <c r="O22" s="216"/>
      <c r="P22" s="216"/>
      <c r="Q22" s="235"/>
      <c r="R22" s="204"/>
      <c r="S22" s="228"/>
      <c r="T22" s="218"/>
      <c r="U22" s="218"/>
      <c r="V22" s="218"/>
      <c r="W22" s="218"/>
      <c r="X22" s="219"/>
      <c r="Y22" s="215"/>
    </row>
    <row r="23" s="214" customFormat="1" ht="48" spans="1:25">
      <c r="A23" s="42" t="s">
        <v>3689</v>
      </c>
      <c r="B23" s="220">
        <v>22</v>
      </c>
      <c r="C23" s="215" t="s">
        <v>16</v>
      </c>
      <c r="D23" s="204" t="s">
        <v>53</v>
      </c>
      <c r="E23" s="42" t="s">
        <v>3690</v>
      </c>
      <c r="F23" s="204" t="s">
        <v>55</v>
      </c>
      <c r="G23" s="216" t="s">
        <v>3710</v>
      </c>
      <c r="H23" s="204" t="s">
        <v>2371</v>
      </c>
      <c r="I23" s="204" t="s">
        <v>22</v>
      </c>
      <c r="J23" s="217">
        <v>20</v>
      </c>
      <c r="K23" s="217">
        <f>J23</f>
        <v>20</v>
      </c>
      <c r="L23" s="228"/>
      <c r="M23" s="227">
        <v>3.1</v>
      </c>
      <c r="N23" s="228"/>
      <c r="O23" s="216"/>
      <c r="P23" s="216"/>
      <c r="Q23" s="235"/>
      <c r="R23" s="204"/>
      <c r="S23" s="228"/>
      <c r="T23" s="218"/>
      <c r="U23" s="218"/>
      <c r="V23" s="218"/>
      <c r="W23" s="218"/>
      <c r="X23" s="219"/>
      <c r="Y23" s="215"/>
    </row>
    <row r="24" s="214" customFormat="1" ht="48" spans="1:25">
      <c r="A24" s="42" t="s">
        <v>3689</v>
      </c>
      <c r="B24" s="220">
        <v>23</v>
      </c>
      <c r="C24" s="215" t="s">
        <v>16</v>
      </c>
      <c r="D24" s="204" t="s">
        <v>53</v>
      </c>
      <c r="E24" s="42" t="s">
        <v>3690</v>
      </c>
      <c r="F24" s="204" t="s">
        <v>236</v>
      </c>
      <c r="G24" s="216" t="s">
        <v>3711</v>
      </c>
      <c r="H24" s="204" t="s">
        <v>3712</v>
      </c>
      <c r="I24" s="204" t="s">
        <v>22</v>
      </c>
      <c r="J24" s="217">
        <v>2</v>
      </c>
      <c r="K24" s="229">
        <v>0</v>
      </c>
      <c r="L24" s="228"/>
      <c r="M24" s="227">
        <v>3.2</v>
      </c>
      <c r="N24" s="228"/>
      <c r="O24" s="216"/>
      <c r="P24" s="216"/>
      <c r="Q24" s="235"/>
      <c r="R24" s="204"/>
      <c r="S24" s="228"/>
      <c r="T24" s="218"/>
      <c r="U24" s="218"/>
      <c r="V24" s="218"/>
      <c r="W24" s="218"/>
      <c r="X24" s="219"/>
      <c r="Y24" s="215"/>
    </row>
    <row r="25" s="214" customFormat="1" ht="48" spans="1:25">
      <c r="A25" s="42" t="s">
        <v>3689</v>
      </c>
      <c r="B25" s="220">
        <v>24</v>
      </c>
      <c r="C25" s="215" t="s">
        <v>16</v>
      </c>
      <c r="D25" s="204" t="s">
        <v>53</v>
      </c>
      <c r="E25" s="42" t="s">
        <v>3690</v>
      </c>
      <c r="F25" s="204" t="s">
        <v>236</v>
      </c>
      <c r="G25" s="216" t="s">
        <v>3713</v>
      </c>
      <c r="H25" s="204" t="s">
        <v>3712</v>
      </c>
      <c r="I25" s="204" t="s">
        <v>22</v>
      </c>
      <c r="J25" s="217">
        <v>2</v>
      </c>
      <c r="K25" s="229">
        <v>0</v>
      </c>
      <c r="L25" s="228"/>
      <c r="M25" s="227">
        <v>3.2</v>
      </c>
      <c r="N25" s="228"/>
      <c r="O25" s="216"/>
      <c r="P25" s="216"/>
      <c r="Q25" s="235"/>
      <c r="R25" s="204"/>
      <c r="S25" s="228"/>
      <c r="T25" s="218"/>
      <c r="U25" s="218"/>
      <c r="V25" s="218"/>
      <c r="W25" s="218"/>
      <c r="X25" s="219"/>
      <c r="Y25" s="215"/>
    </row>
    <row r="26" s="214" customFormat="1" ht="36" spans="1:25">
      <c r="A26" s="42" t="s">
        <v>3689</v>
      </c>
      <c r="B26" s="220">
        <v>25</v>
      </c>
      <c r="C26" s="215" t="s">
        <v>16</v>
      </c>
      <c r="D26" s="204" t="s">
        <v>414</v>
      </c>
      <c r="E26" s="42" t="s">
        <v>3714</v>
      </c>
      <c r="F26" s="204" t="s">
        <v>415</v>
      </c>
      <c r="G26" s="216" t="s">
        <v>2775</v>
      </c>
      <c r="H26" s="204" t="s">
        <v>3715</v>
      </c>
      <c r="I26" s="204" t="s">
        <v>22</v>
      </c>
      <c r="J26" s="217">
        <v>72</v>
      </c>
      <c r="K26" s="161">
        <v>0</v>
      </c>
      <c r="L26" s="228"/>
      <c r="M26" s="227">
        <v>3.2</v>
      </c>
      <c r="N26" s="228"/>
      <c r="O26" s="216"/>
      <c r="P26" s="216"/>
      <c r="Q26" s="235"/>
      <c r="R26" s="204"/>
      <c r="S26" s="228"/>
      <c r="T26" s="218"/>
      <c r="U26" s="218"/>
      <c r="V26" s="218"/>
      <c r="W26" s="218"/>
      <c r="X26" s="219"/>
      <c r="Y26" s="215"/>
    </row>
    <row r="27" s="214" customFormat="1" ht="48" spans="1:25">
      <c r="A27" s="42" t="s">
        <v>3689</v>
      </c>
      <c r="B27" s="220">
        <v>26</v>
      </c>
      <c r="C27" s="215" t="s">
        <v>16</v>
      </c>
      <c r="D27" s="204" t="s">
        <v>414</v>
      </c>
      <c r="E27" s="42" t="s">
        <v>3714</v>
      </c>
      <c r="F27" s="204" t="s">
        <v>415</v>
      </c>
      <c r="G27" s="216" t="s">
        <v>1989</v>
      </c>
      <c r="H27" s="204" t="s">
        <v>417</v>
      </c>
      <c r="I27" s="204" t="s">
        <v>22</v>
      </c>
      <c r="J27" s="217">
        <v>80</v>
      </c>
      <c r="K27" s="161">
        <v>0</v>
      </c>
      <c r="L27" s="228"/>
      <c r="M27" s="227">
        <v>3.1</v>
      </c>
      <c r="N27" s="228"/>
      <c r="O27" s="216"/>
      <c r="P27" s="216"/>
      <c r="Q27" s="235"/>
      <c r="R27" s="204"/>
      <c r="S27" s="228"/>
      <c r="T27" s="218"/>
      <c r="U27" s="218"/>
      <c r="V27" s="218"/>
      <c r="W27" s="218"/>
      <c r="X27" s="219"/>
      <c r="Y27" s="215"/>
    </row>
    <row r="28" s="214" customFormat="1" ht="48" spans="1:25">
      <c r="A28" s="42" t="s">
        <v>3689</v>
      </c>
      <c r="B28" s="220">
        <v>27</v>
      </c>
      <c r="C28" s="215" t="s">
        <v>16</v>
      </c>
      <c r="D28" s="204" t="s">
        <v>414</v>
      </c>
      <c r="E28" s="42" t="s">
        <v>3714</v>
      </c>
      <c r="F28" s="204" t="s">
        <v>415</v>
      </c>
      <c r="G28" s="216" t="s">
        <v>3716</v>
      </c>
      <c r="H28" s="204" t="s">
        <v>417</v>
      </c>
      <c r="I28" s="204" t="s">
        <v>22</v>
      </c>
      <c r="J28" s="217">
        <v>40</v>
      </c>
      <c r="K28" s="161">
        <v>0</v>
      </c>
      <c r="L28" s="228"/>
      <c r="M28" s="227">
        <v>3.1</v>
      </c>
      <c r="N28" s="228"/>
      <c r="O28" s="216"/>
      <c r="P28" s="216"/>
      <c r="Q28" s="235"/>
      <c r="R28" s="204"/>
      <c r="S28" s="228"/>
      <c r="T28" s="218"/>
      <c r="U28" s="218"/>
      <c r="V28" s="218"/>
      <c r="W28" s="218"/>
      <c r="X28" s="219"/>
      <c r="Y28" s="215"/>
    </row>
    <row r="29" s="214" customFormat="1" ht="48" spans="1:25">
      <c r="A29" s="42" t="s">
        <v>3689</v>
      </c>
      <c r="B29" s="220">
        <v>28</v>
      </c>
      <c r="C29" s="215" t="s">
        <v>16</v>
      </c>
      <c r="D29" s="204" t="s">
        <v>414</v>
      </c>
      <c r="E29" s="42" t="s">
        <v>3714</v>
      </c>
      <c r="F29" s="204" t="s">
        <v>415</v>
      </c>
      <c r="G29" s="216" t="s">
        <v>3717</v>
      </c>
      <c r="H29" s="204" t="s">
        <v>417</v>
      </c>
      <c r="I29" s="204" t="s">
        <v>22</v>
      </c>
      <c r="J29" s="217">
        <v>64</v>
      </c>
      <c r="K29" s="161">
        <v>0</v>
      </c>
      <c r="L29" s="228"/>
      <c r="M29" s="227">
        <v>3.1</v>
      </c>
      <c r="N29" s="228"/>
      <c r="O29" s="216"/>
      <c r="P29" s="216"/>
      <c r="Q29" s="235"/>
      <c r="R29" s="204"/>
      <c r="S29" s="228"/>
      <c r="T29" s="218"/>
      <c r="U29" s="218"/>
      <c r="V29" s="218"/>
      <c r="W29" s="218"/>
      <c r="X29" s="219"/>
      <c r="Y29" s="215"/>
    </row>
    <row r="30" s="214" customFormat="1" ht="36" spans="1:25">
      <c r="A30" s="42" t="s">
        <v>3689</v>
      </c>
      <c r="B30" s="220">
        <v>29</v>
      </c>
      <c r="C30" s="215" t="s">
        <v>16</v>
      </c>
      <c r="D30" s="204" t="s">
        <v>3081</v>
      </c>
      <c r="E30" s="42" t="s">
        <v>3714</v>
      </c>
      <c r="F30" s="204" t="s">
        <v>3081</v>
      </c>
      <c r="G30" s="216" t="s">
        <v>3082</v>
      </c>
      <c r="H30" s="204" t="s">
        <v>3082</v>
      </c>
      <c r="I30" s="204" t="s">
        <v>2335</v>
      </c>
      <c r="J30" s="217">
        <v>35</v>
      </c>
      <c r="K30" s="161">
        <v>0</v>
      </c>
      <c r="L30" s="228"/>
      <c r="M30" s="227">
        <v>3.1</v>
      </c>
      <c r="N30" s="228"/>
      <c r="O30" s="216"/>
      <c r="P30" s="216"/>
      <c r="Q30" s="235"/>
      <c r="R30" s="204"/>
      <c r="S30" s="228"/>
      <c r="T30" s="218"/>
      <c r="U30" s="218"/>
      <c r="V30" s="218"/>
      <c r="W30" s="218"/>
      <c r="X30" s="219"/>
      <c r="Y30" s="215"/>
    </row>
    <row r="31" s="214" customFormat="1" ht="36" spans="1:25">
      <c r="A31" s="42" t="s">
        <v>3689</v>
      </c>
      <c r="B31" s="220">
        <v>30</v>
      </c>
      <c r="C31" s="215" t="s">
        <v>16</v>
      </c>
      <c r="D31" s="204" t="s">
        <v>449</v>
      </c>
      <c r="E31" s="42" t="s">
        <v>3714</v>
      </c>
      <c r="F31" s="204" t="s">
        <v>451</v>
      </c>
      <c r="G31" s="216" t="s">
        <v>2031</v>
      </c>
      <c r="H31" s="204" t="s">
        <v>453</v>
      </c>
      <c r="I31" s="204" t="s">
        <v>22</v>
      </c>
      <c r="J31" s="217">
        <v>198</v>
      </c>
      <c r="K31" s="217">
        <v>0</v>
      </c>
      <c r="L31" s="230">
        <f>J31*5</f>
        <v>990</v>
      </c>
      <c r="M31" s="227">
        <v>3.1</v>
      </c>
      <c r="N31" s="230"/>
      <c r="R31" s="215"/>
      <c r="S31" s="218"/>
      <c r="T31" s="218"/>
      <c r="U31" s="218"/>
      <c r="V31" s="218"/>
      <c r="W31" s="218"/>
      <c r="X31" s="219"/>
      <c r="Y31" s="215"/>
    </row>
    <row r="32" s="214" customFormat="1" ht="36" spans="1:25">
      <c r="A32" s="42" t="s">
        <v>3689</v>
      </c>
      <c r="B32" s="220">
        <v>31</v>
      </c>
      <c r="C32" s="215" t="s">
        <v>16</v>
      </c>
      <c r="D32" s="204" t="s">
        <v>449</v>
      </c>
      <c r="E32" s="42" t="s">
        <v>3714</v>
      </c>
      <c r="F32" s="204" t="s">
        <v>451</v>
      </c>
      <c r="G32" s="216" t="s">
        <v>457</v>
      </c>
      <c r="H32" s="204" t="s">
        <v>453</v>
      </c>
      <c r="I32" s="204" t="s">
        <v>22</v>
      </c>
      <c r="J32" s="217">
        <v>268</v>
      </c>
      <c r="K32" s="217">
        <v>0</v>
      </c>
      <c r="L32" s="230">
        <f>J32*5</f>
        <v>1340</v>
      </c>
      <c r="M32" s="227">
        <v>3.1</v>
      </c>
      <c r="N32" s="230"/>
      <c r="R32" s="215"/>
      <c r="S32" s="218"/>
      <c r="T32" s="218"/>
      <c r="U32" s="218"/>
      <c r="V32" s="218"/>
      <c r="W32" s="218"/>
      <c r="X32" s="219"/>
      <c r="Y32" s="215"/>
    </row>
    <row r="33" s="214" customFormat="1" ht="36" spans="1:25">
      <c r="A33" s="42" t="s">
        <v>3689</v>
      </c>
      <c r="B33" s="220">
        <v>32</v>
      </c>
      <c r="C33" s="215" t="s">
        <v>16</v>
      </c>
      <c r="D33" s="215" t="s">
        <v>449</v>
      </c>
      <c r="E33" s="42" t="s">
        <v>3714</v>
      </c>
      <c r="F33" s="204" t="s">
        <v>459</v>
      </c>
      <c r="G33" s="223" t="s">
        <v>2804</v>
      </c>
      <c r="H33" s="204" t="s">
        <v>461</v>
      </c>
      <c r="I33" s="204" t="s">
        <v>2335</v>
      </c>
      <c r="J33" s="217">
        <v>6</v>
      </c>
      <c r="K33" s="217">
        <v>0</v>
      </c>
      <c r="L33" s="230">
        <f>J33*78</f>
        <v>468</v>
      </c>
      <c r="M33" s="227">
        <v>3.1</v>
      </c>
      <c r="N33" s="230"/>
      <c r="R33" s="215"/>
      <c r="S33" s="218"/>
      <c r="T33" s="218"/>
      <c r="U33" s="218"/>
      <c r="V33" s="218"/>
      <c r="W33" s="218"/>
      <c r="X33" s="219"/>
      <c r="Y33" s="215"/>
    </row>
  </sheetData>
  <dataValidations count="4">
    <dataValidation type="decimal" operator="between" allowBlank="1" showInputMessage="1" showErrorMessage="1" error="Input the number!" sqref="U14:W14 U15:W15 S14:S15 T16:W30 T2:W13">
      <formula1>-100000000</formula1>
      <formula2>1000000000000</formula2>
    </dataValidation>
    <dataValidation allowBlank="1" showErrorMessage="1" sqref="B1:XFD1"/>
    <dataValidation type="list" allowBlank="1" showInputMessage="1" showErrorMessage="1" sqref="X2:Y2 X3:Y30">
      <formula1>#N/A</formula1>
    </dataValidation>
    <dataValidation type="decimal" operator="between" allowBlank="1" showInputMessage="1" showErrorMessage="1" error="Input the number!" sqref="L3:L30 N3:N30 S2:S13 S16:S30 T14:T15">
      <formula1>-1000000</formula1>
      <formula2>1000000</formula2>
    </dataValidation>
  </dataValidations>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dimension ref="A1:O5167"/>
  <sheetViews>
    <sheetView topLeftCell="A5159" workbookViewId="0">
      <selection activeCell="A1" sqref="$A1:$XFD1048576"/>
    </sheetView>
  </sheetViews>
  <sheetFormatPr defaultColWidth="9" defaultRowHeight="12"/>
  <cols>
    <col min="1" max="1" width="9" style="155"/>
    <col min="2" max="2" width="5.73148148148148" style="159" customWidth="1"/>
    <col min="3" max="3" width="7.93518518518519" style="159" customWidth="1"/>
    <col min="4" max="4" width="10.8888888888889" style="103" customWidth="1"/>
    <col min="5" max="6" width="21.2592592592593" style="103" customWidth="1"/>
    <col min="7" max="7" width="72" style="103" customWidth="1"/>
    <col min="8" max="8" width="28.5" style="103" customWidth="1"/>
    <col min="9" max="9" width="6.17592592592593" style="103" customWidth="1"/>
    <col min="10" max="10" width="7.78703703703704" style="160" customWidth="1"/>
    <col min="11" max="11" width="7.78703703703704" style="161" customWidth="1"/>
    <col min="12" max="12" width="12.8148148148148" style="162" customWidth="1"/>
    <col min="13" max="13" width="12.8148148148148" style="163" customWidth="1"/>
    <col min="14" max="14" width="12.8148148148148" style="164" customWidth="1"/>
    <col min="15" max="15" width="13.1203703703704" style="165" customWidth="1"/>
    <col min="16" max="16" width="24.4722222222222" style="166" customWidth="1"/>
    <col min="17" max="17" width="13.1851851851852" style="155" customWidth="1"/>
    <col min="18" max="18" width="13.1851851851852" style="159" customWidth="1"/>
    <col min="19" max="19" width="10.4537037037037" style="167" customWidth="1"/>
    <col min="20" max="20" width="12.0925925925926" style="167" customWidth="1"/>
    <col min="21" max="21" width="12.8148148148148" style="167" customWidth="1"/>
    <col min="22" max="22" width="10.9074074074074" style="167" customWidth="1"/>
    <col min="23" max="23" width="16.4722222222222" style="167" customWidth="1"/>
    <col min="24" max="24" width="16.6388888888889" style="156" customWidth="1"/>
    <col min="25" max="25" width="10.0925925925926" style="159" customWidth="1"/>
    <col min="26" max="26" width="9.18518518518519" style="155" customWidth="1"/>
    <col min="27" max="27" width="16.6388888888889" style="155" customWidth="1"/>
    <col min="28" max="16384" width="9" style="155"/>
  </cols>
  <sheetData>
    <row r="1" s="82" customFormat="1" ht="45" spans="2:15">
      <c r="B1" s="90" t="s">
        <v>3718</v>
      </c>
      <c r="C1" s="90" t="s">
        <v>3719</v>
      </c>
      <c r="D1" s="90" t="s">
        <v>3</v>
      </c>
      <c r="E1" s="90" t="s">
        <v>4</v>
      </c>
      <c r="F1" s="90" t="s">
        <v>49</v>
      </c>
      <c r="G1" s="90" t="s">
        <v>3720</v>
      </c>
      <c r="H1" s="90" t="s">
        <v>7</v>
      </c>
      <c r="I1" s="90" t="s">
        <v>3721</v>
      </c>
      <c r="J1" s="172" t="s">
        <v>2506</v>
      </c>
      <c r="K1" s="68" t="s">
        <v>2507</v>
      </c>
      <c r="L1" s="96" t="s">
        <v>11</v>
      </c>
      <c r="M1" s="96" t="s">
        <v>12</v>
      </c>
      <c r="N1" s="96" t="s">
        <v>13</v>
      </c>
      <c r="O1" s="97" t="s">
        <v>3722</v>
      </c>
    </row>
    <row r="2" s="153" customFormat="1" ht="24" spans="1:15">
      <c r="A2" s="38" t="s">
        <v>15</v>
      </c>
      <c r="B2" s="168">
        <v>1</v>
      </c>
      <c r="C2" s="43" t="s">
        <v>16</v>
      </c>
      <c r="D2" s="43" t="s">
        <v>89</v>
      </c>
      <c r="E2" s="103" t="s">
        <v>3723</v>
      </c>
      <c r="F2" s="169" t="s">
        <v>90</v>
      </c>
      <c r="G2" s="170" t="s">
        <v>3724</v>
      </c>
      <c r="H2" s="40" t="s">
        <v>3358</v>
      </c>
      <c r="I2" s="40" t="s">
        <v>22</v>
      </c>
      <c r="J2" s="173">
        <v>1</v>
      </c>
      <c r="K2" s="174">
        <v>0</v>
      </c>
      <c r="L2" s="175">
        <v>4</v>
      </c>
      <c r="M2" s="105">
        <v>3.1</v>
      </c>
      <c r="N2" s="176"/>
      <c r="O2" s="177"/>
    </row>
    <row r="3" s="154" customFormat="1" ht="24" spans="1:15">
      <c r="A3" s="38" t="s">
        <v>15</v>
      </c>
      <c r="B3" s="168">
        <v>2</v>
      </c>
      <c r="C3" s="43" t="s">
        <v>16</v>
      </c>
      <c r="D3" s="43" t="s">
        <v>53</v>
      </c>
      <c r="E3" s="103" t="s">
        <v>3723</v>
      </c>
      <c r="F3" s="169" t="s">
        <v>55</v>
      </c>
      <c r="G3" s="171" t="s">
        <v>3725</v>
      </c>
      <c r="H3" s="40" t="s">
        <v>3358</v>
      </c>
      <c r="I3" s="40" t="s">
        <v>22</v>
      </c>
      <c r="J3" s="173">
        <v>5</v>
      </c>
      <c r="K3" s="57">
        <f t="shared" ref="K3:K7" si="0">(CEILING(J3*0.2,1))*1</f>
        <v>1</v>
      </c>
      <c r="L3" s="178">
        <v>6</v>
      </c>
      <c r="M3" s="105">
        <v>3.1</v>
      </c>
      <c r="N3" s="176"/>
      <c r="O3" s="179"/>
    </row>
    <row r="4" s="155" customFormat="1" ht="24" spans="1:15">
      <c r="A4" s="38" t="s">
        <v>15</v>
      </c>
      <c r="B4" s="168">
        <v>3</v>
      </c>
      <c r="C4" s="43" t="s">
        <v>16</v>
      </c>
      <c r="D4" s="43" t="s">
        <v>53</v>
      </c>
      <c r="E4" s="103" t="s">
        <v>3723</v>
      </c>
      <c r="F4" s="169" t="s">
        <v>304</v>
      </c>
      <c r="G4" s="171" t="s">
        <v>3726</v>
      </c>
      <c r="H4" s="40" t="s">
        <v>3358</v>
      </c>
      <c r="I4" s="40" t="s">
        <v>22</v>
      </c>
      <c r="J4" s="173">
        <v>12</v>
      </c>
      <c r="K4" s="57">
        <f t="shared" si="0"/>
        <v>3</v>
      </c>
      <c r="L4" s="180">
        <v>18</v>
      </c>
      <c r="M4" s="105">
        <v>3.1</v>
      </c>
      <c r="N4" s="176"/>
      <c r="O4" s="103"/>
    </row>
    <row r="5" s="155" customFormat="1" ht="24" spans="1:15">
      <c r="A5" s="38" t="s">
        <v>15</v>
      </c>
      <c r="B5" s="168">
        <v>4</v>
      </c>
      <c r="C5" s="43" t="s">
        <v>16</v>
      </c>
      <c r="D5" s="43" t="s">
        <v>53</v>
      </c>
      <c r="E5" s="103" t="s">
        <v>3723</v>
      </c>
      <c r="F5" s="169" t="s">
        <v>304</v>
      </c>
      <c r="G5" s="171" t="s">
        <v>3727</v>
      </c>
      <c r="H5" s="40" t="s">
        <v>3358</v>
      </c>
      <c r="I5" s="40" t="s">
        <v>22</v>
      </c>
      <c r="J5" s="173">
        <v>5</v>
      </c>
      <c r="K5" s="57">
        <f t="shared" si="0"/>
        <v>1</v>
      </c>
      <c r="L5" s="180">
        <v>8</v>
      </c>
      <c r="M5" s="105">
        <v>3.1</v>
      </c>
      <c r="N5" s="176"/>
      <c r="O5" s="103"/>
    </row>
    <row r="6" s="155" customFormat="1" ht="24" spans="1:15">
      <c r="A6" s="38" t="s">
        <v>15</v>
      </c>
      <c r="B6" s="168">
        <v>5</v>
      </c>
      <c r="C6" s="43" t="s">
        <v>16</v>
      </c>
      <c r="D6" s="43" t="s">
        <v>171</v>
      </c>
      <c r="E6" s="103" t="s">
        <v>3723</v>
      </c>
      <c r="F6" s="169" t="s">
        <v>172</v>
      </c>
      <c r="G6" s="171" t="s">
        <v>3381</v>
      </c>
      <c r="H6" s="40" t="s">
        <v>2299</v>
      </c>
      <c r="I6" s="40" t="s">
        <v>22</v>
      </c>
      <c r="J6" s="173">
        <v>1</v>
      </c>
      <c r="K6" s="174">
        <v>0</v>
      </c>
      <c r="L6" s="181">
        <v>0.05</v>
      </c>
      <c r="M6" s="105">
        <v>3.1</v>
      </c>
      <c r="N6" s="176"/>
      <c r="O6" s="103"/>
    </row>
    <row r="7" s="155" customFormat="1" ht="24" spans="1:15">
      <c r="A7" s="38" t="s">
        <v>15</v>
      </c>
      <c r="B7" s="168">
        <v>6</v>
      </c>
      <c r="C7" s="43" t="s">
        <v>16</v>
      </c>
      <c r="D7" s="43" t="s">
        <v>322</v>
      </c>
      <c r="E7" s="103" t="s">
        <v>3723</v>
      </c>
      <c r="F7" s="169" t="s">
        <v>323</v>
      </c>
      <c r="G7" s="171" t="s">
        <v>3728</v>
      </c>
      <c r="H7" s="40" t="s">
        <v>3358</v>
      </c>
      <c r="I7" s="43" t="s">
        <v>2124</v>
      </c>
      <c r="J7" s="116">
        <v>75.4886</v>
      </c>
      <c r="K7" s="57">
        <f t="shared" si="0"/>
        <v>16</v>
      </c>
      <c r="L7" s="180">
        <v>316</v>
      </c>
      <c r="M7" s="105">
        <v>3.1</v>
      </c>
      <c r="N7" s="176"/>
      <c r="O7" s="103"/>
    </row>
    <row r="8" s="155" customFormat="1" ht="24" spans="1:15">
      <c r="A8" s="38" t="s">
        <v>15</v>
      </c>
      <c r="B8" s="168">
        <v>7</v>
      </c>
      <c r="C8" s="43" t="s">
        <v>16</v>
      </c>
      <c r="D8" s="43" t="s">
        <v>89</v>
      </c>
      <c r="E8" s="103" t="s">
        <v>3723</v>
      </c>
      <c r="F8" s="169" t="s">
        <v>114</v>
      </c>
      <c r="G8" s="171" t="s">
        <v>3729</v>
      </c>
      <c r="H8" s="40" t="s">
        <v>3358</v>
      </c>
      <c r="I8" s="40" t="s">
        <v>22</v>
      </c>
      <c r="J8" s="173">
        <v>1</v>
      </c>
      <c r="K8" s="174">
        <v>0</v>
      </c>
      <c r="L8" s="180">
        <v>3</v>
      </c>
      <c r="M8" s="105">
        <v>3.1</v>
      </c>
      <c r="N8" s="176"/>
      <c r="O8" s="103"/>
    </row>
    <row r="9" s="155" customFormat="1" ht="24" spans="1:15">
      <c r="A9" s="38" t="s">
        <v>15</v>
      </c>
      <c r="B9" s="168">
        <v>8</v>
      </c>
      <c r="C9" s="43" t="s">
        <v>16</v>
      </c>
      <c r="D9" s="43" t="s">
        <v>89</v>
      </c>
      <c r="E9" s="103" t="s">
        <v>3723</v>
      </c>
      <c r="F9" s="169" t="s">
        <v>90</v>
      </c>
      <c r="G9" s="171" t="s">
        <v>3724</v>
      </c>
      <c r="H9" s="40" t="s">
        <v>3358</v>
      </c>
      <c r="I9" s="40" t="s">
        <v>22</v>
      </c>
      <c r="J9" s="173">
        <v>1</v>
      </c>
      <c r="K9" s="174">
        <v>0</v>
      </c>
      <c r="L9" s="180">
        <v>4</v>
      </c>
      <c r="M9" s="105">
        <v>3.1</v>
      </c>
      <c r="N9" s="176"/>
      <c r="O9" s="103"/>
    </row>
    <row r="10" s="155" customFormat="1" ht="24" spans="1:15">
      <c r="A10" s="38" t="s">
        <v>15</v>
      </c>
      <c r="B10" s="168">
        <v>9</v>
      </c>
      <c r="C10" s="43" t="s">
        <v>16</v>
      </c>
      <c r="D10" s="43" t="s">
        <v>53</v>
      </c>
      <c r="E10" s="103" t="s">
        <v>3723</v>
      </c>
      <c r="F10" s="169" t="s">
        <v>55</v>
      </c>
      <c r="G10" s="171" t="s">
        <v>3725</v>
      </c>
      <c r="H10" s="40" t="s">
        <v>3358</v>
      </c>
      <c r="I10" s="40" t="s">
        <v>22</v>
      </c>
      <c r="J10" s="173">
        <v>7</v>
      </c>
      <c r="K10" s="57">
        <f t="shared" ref="K10:K12" si="1">(CEILING(J10*0.2,1))*1</f>
        <v>2</v>
      </c>
      <c r="L10" s="180">
        <v>8</v>
      </c>
      <c r="M10" s="105">
        <v>3.1</v>
      </c>
      <c r="N10" s="176"/>
      <c r="O10" s="103"/>
    </row>
    <row r="11" s="155" customFormat="1" ht="24" spans="1:15">
      <c r="A11" s="38" t="s">
        <v>15</v>
      </c>
      <c r="B11" s="168">
        <v>10</v>
      </c>
      <c r="C11" s="43" t="s">
        <v>16</v>
      </c>
      <c r="D11" s="43" t="s">
        <v>53</v>
      </c>
      <c r="E11" s="103" t="s">
        <v>3723</v>
      </c>
      <c r="F11" s="169" t="s">
        <v>304</v>
      </c>
      <c r="G11" s="171" t="s">
        <v>3726</v>
      </c>
      <c r="H11" s="40" t="s">
        <v>3358</v>
      </c>
      <c r="I11" s="40" t="s">
        <v>22</v>
      </c>
      <c r="J11" s="173">
        <v>5</v>
      </c>
      <c r="K11" s="57">
        <f t="shared" si="1"/>
        <v>1</v>
      </c>
      <c r="L11" s="180">
        <v>7</v>
      </c>
      <c r="M11" s="105">
        <v>3.1</v>
      </c>
      <c r="N11" s="176"/>
      <c r="O11" s="103"/>
    </row>
    <row r="12" s="155" customFormat="1" ht="24" spans="1:15">
      <c r="A12" s="38" t="s">
        <v>15</v>
      </c>
      <c r="B12" s="168">
        <v>11</v>
      </c>
      <c r="C12" s="43" t="s">
        <v>16</v>
      </c>
      <c r="D12" s="43" t="s">
        <v>53</v>
      </c>
      <c r="E12" s="103" t="s">
        <v>3723</v>
      </c>
      <c r="F12" s="169" t="s">
        <v>304</v>
      </c>
      <c r="G12" s="171" t="s">
        <v>3727</v>
      </c>
      <c r="H12" s="40" t="s">
        <v>3358</v>
      </c>
      <c r="I12" s="40" t="s">
        <v>22</v>
      </c>
      <c r="J12" s="173">
        <v>13</v>
      </c>
      <c r="K12" s="57">
        <f t="shared" si="1"/>
        <v>3</v>
      </c>
      <c r="L12" s="180">
        <v>20</v>
      </c>
      <c r="M12" s="105">
        <v>3.1</v>
      </c>
      <c r="N12" s="176"/>
      <c r="O12" s="103"/>
    </row>
    <row r="13" s="155" customFormat="1" ht="24" spans="1:15">
      <c r="A13" s="38" t="s">
        <v>15</v>
      </c>
      <c r="B13" s="168">
        <v>12</v>
      </c>
      <c r="C13" s="43" t="s">
        <v>16</v>
      </c>
      <c r="D13" s="43" t="s">
        <v>171</v>
      </c>
      <c r="E13" s="103" t="s">
        <v>3723</v>
      </c>
      <c r="F13" s="169" t="s">
        <v>172</v>
      </c>
      <c r="G13" s="171" t="s">
        <v>3381</v>
      </c>
      <c r="H13" s="40" t="s">
        <v>2299</v>
      </c>
      <c r="I13" s="40" t="s">
        <v>22</v>
      </c>
      <c r="J13" s="173">
        <v>1</v>
      </c>
      <c r="K13" s="174">
        <v>0</v>
      </c>
      <c r="L13" s="181">
        <v>0.05</v>
      </c>
      <c r="M13" s="105">
        <v>3.1</v>
      </c>
      <c r="N13" s="176"/>
      <c r="O13" s="103"/>
    </row>
    <row r="14" s="155" customFormat="1" ht="24" spans="1:15">
      <c r="A14" s="38" t="s">
        <v>15</v>
      </c>
      <c r="B14" s="168">
        <v>13</v>
      </c>
      <c r="C14" s="43" t="s">
        <v>16</v>
      </c>
      <c r="D14" s="43" t="s">
        <v>322</v>
      </c>
      <c r="E14" s="103" t="s">
        <v>3723</v>
      </c>
      <c r="F14" s="169" t="s">
        <v>323</v>
      </c>
      <c r="G14" s="171" t="s">
        <v>3728</v>
      </c>
      <c r="H14" s="40" t="s">
        <v>3358</v>
      </c>
      <c r="I14" s="43" t="s">
        <v>2124</v>
      </c>
      <c r="J14" s="116">
        <v>66.6417</v>
      </c>
      <c r="K14" s="57">
        <f t="shared" ref="K14:K19" si="2">(CEILING(J14*0.2,1))*1</f>
        <v>14</v>
      </c>
      <c r="L14" s="180">
        <v>279</v>
      </c>
      <c r="M14" s="105">
        <v>3.1</v>
      </c>
      <c r="N14" s="176"/>
      <c r="O14" s="103"/>
    </row>
    <row r="15" s="155" customFormat="1" ht="24" spans="1:15">
      <c r="A15" s="38" t="s">
        <v>15</v>
      </c>
      <c r="B15" s="168">
        <v>14</v>
      </c>
      <c r="C15" s="43" t="s">
        <v>16</v>
      </c>
      <c r="D15" s="43" t="s">
        <v>89</v>
      </c>
      <c r="E15" s="103" t="s">
        <v>3723</v>
      </c>
      <c r="F15" s="169" t="s">
        <v>114</v>
      </c>
      <c r="G15" s="171" t="s">
        <v>3729</v>
      </c>
      <c r="H15" s="40" t="s">
        <v>3358</v>
      </c>
      <c r="I15" s="40" t="s">
        <v>22</v>
      </c>
      <c r="J15" s="173">
        <v>9</v>
      </c>
      <c r="K15" s="174">
        <v>0</v>
      </c>
      <c r="L15" s="180">
        <v>64</v>
      </c>
      <c r="M15" s="105">
        <v>3.1</v>
      </c>
      <c r="N15" s="176"/>
      <c r="O15" s="103"/>
    </row>
    <row r="16" s="155" customFormat="1" ht="24" spans="1:15">
      <c r="A16" s="38" t="s">
        <v>15</v>
      </c>
      <c r="B16" s="168">
        <v>15</v>
      </c>
      <c r="C16" s="43" t="s">
        <v>16</v>
      </c>
      <c r="D16" s="43" t="s">
        <v>53</v>
      </c>
      <c r="E16" s="103" t="s">
        <v>3723</v>
      </c>
      <c r="F16" s="169" t="s">
        <v>55</v>
      </c>
      <c r="G16" s="171" t="s">
        <v>3725</v>
      </c>
      <c r="H16" s="40" t="s">
        <v>3358</v>
      </c>
      <c r="I16" s="40" t="s">
        <v>22</v>
      </c>
      <c r="J16" s="173">
        <v>6</v>
      </c>
      <c r="K16" s="57">
        <f t="shared" si="2"/>
        <v>2</v>
      </c>
      <c r="L16" s="180">
        <v>23</v>
      </c>
      <c r="M16" s="105">
        <v>3.1</v>
      </c>
      <c r="N16" s="176"/>
      <c r="O16" s="103"/>
    </row>
    <row r="17" s="155" customFormat="1" ht="24" spans="1:15">
      <c r="A17" s="38" t="s">
        <v>15</v>
      </c>
      <c r="B17" s="168">
        <v>16</v>
      </c>
      <c r="C17" s="43" t="s">
        <v>16</v>
      </c>
      <c r="D17" s="43" t="s">
        <v>53</v>
      </c>
      <c r="E17" s="103" t="s">
        <v>3723</v>
      </c>
      <c r="F17" s="169" t="s">
        <v>304</v>
      </c>
      <c r="G17" s="171" t="s">
        <v>3730</v>
      </c>
      <c r="H17" s="40" t="s">
        <v>3358</v>
      </c>
      <c r="I17" s="40" t="s">
        <v>22</v>
      </c>
      <c r="J17" s="173">
        <v>2</v>
      </c>
      <c r="K17" s="57">
        <f t="shared" si="2"/>
        <v>1</v>
      </c>
      <c r="L17" s="180">
        <v>12</v>
      </c>
      <c r="M17" s="105">
        <v>3.1</v>
      </c>
      <c r="N17" s="176"/>
      <c r="O17" s="103"/>
    </row>
    <row r="18" s="155" customFormat="1" ht="24" spans="1:15">
      <c r="A18" s="38" t="s">
        <v>15</v>
      </c>
      <c r="B18" s="168">
        <v>17</v>
      </c>
      <c r="C18" s="43" t="s">
        <v>16</v>
      </c>
      <c r="D18" s="43" t="s">
        <v>53</v>
      </c>
      <c r="E18" s="103" t="s">
        <v>3723</v>
      </c>
      <c r="F18" s="169" t="s">
        <v>249</v>
      </c>
      <c r="G18" s="171" t="s">
        <v>3731</v>
      </c>
      <c r="H18" s="40" t="s">
        <v>3358</v>
      </c>
      <c r="I18" s="40" t="s">
        <v>22</v>
      </c>
      <c r="J18" s="173">
        <v>1</v>
      </c>
      <c r="K18" s="57">
        <f t="shared" si="2"/>
        <v>1</v>
      </c>
      <c r="L18" s="180">
        <v>2</v>
      </c>
      <c r="M18" s="105">
        <v>3.1</v>
      </c>
      <c r="N18" s="176"/>
      <c r="O18" s="103"/>
    </row>
    <row r="19" s="155" customFormat="1" ht="24" spans="1:15">
      <c r="A19" s="38" t="s">
        <v>15</v>
      </c>
      <c r="B19" s="168">
        <v>18</v>
      </c>
      <c r="C19" s="43" t="s">
        <v>16</v>
      </c>
      <c r="D19" s="43" t="s">
        <v>53</v>
      </c>
      <c r="E19" s="103" t="s">
        <v>3723</v>
      </c>
      <c r="F19" s="169" t="s">
        <v>304</v>
      </c>
      <c r="G19" s="171" t="s">
        <v>3726</v>
      </c>
      <c r="H19" s="40" t="s">
        <v>3358</v>
      </c>
      <c r="I19" s="40" t="s">
        <v>22</v>
      </c>
      <c r="J19" s="173">
        <v>2</v>
      </c>
      <c r="K19" s="57">
        <f t="shared" si="2"/>
        <v>1</v>
      </c>
      <c r="L19" s="180">
        <v>15</v>
      </c>
      <c r="M19" s="105">
        <v>3.1</v>
      </c>
      <c r="N19" s="176"/>
      <c r="O19" s="103"/>
    </row>
    <row r="20" s="155" customFormat="1" ht="24" spans="1:15">
      <c r="A20" s="38" t="s">
        <v>15</v>
      </c>
      <c r="B20" s="168">
        <v>19</v>
      </c>
      <c r="C20" s="43" t="s">
        <v>16</v>
      </c>
      <c r="D20" s="43" t="s">
        <v>171</v>
      </c>
      <c r="E20" s="103" t="s">
        <v>3723</v>
      </c>
      <c r="F20" s="169" t="s">
        <v>172</v>
      </c>
      <c r="G20" s="171" t="s">
        <v>3381</v>
      </c>
      <c r="H20" s="40" t="s">
        <v>2299</v>
      </c>
      <c r="I20" s="40" t="s">
        <v>22</v>
      </c>
      <c r="J20" s="173">
        <v>6</v>
      </c>
      <c r="K20" s="174">
        <v>0</v>
      </c>
      <c r="L20" s="180">
        <v>1</v>
      </c>
      <c r="M20" s="105">
        <v>3.1</v>
      </c>
      <c r="N20" s="176"/>
      <c r="O20" s="103"/>
    </row>
    <row r="21" s="155" customFormat="1" ht="24" spans="1:15">
      <c r="A21" s="38" t="s">
        <v>15</v>
      </c>
      <c r="B21" s="168">
        <v>20</v>
      </c>
      <c r="C21" s="43" t="s">
        <v>16</v>
      </c>
      <c r="D21" s="43" t="s">
        <v>322</v>
      </c>
      <c r="E21" s="103" t="s">
        <v>3723</v>
      </c>
      <c r="F21" s="169" t="s">
        <v>323</v>
      </c>
      <c r="G21" s="171" t="s">
        <v>3728</v>
      </c>
      <c r="H21" s="40" t="s">
        <v>3358</v>
      </c>
      <c r="I21" s="43" t="s">
        <v>2124</v>
      </c>
      <c r="J21" s="116">
        <v>3.86589</v>
      </c>
      <c r="K21" s="57">
        <f t="shared" ref="K21:K26" si="3">(CEILING(J21*0.2,1))*1</f>
        <v>1</v>
      </c>
      <c r="L21" s="180">
        <v>62</v>
      </c>
      <c r="M21" s="105">
        <v>3.1</v>
      </c>
      <c r="N21" s="176"/>
      <c r="O21" s="103"/>
    </row>
    <row r="22" s="155" customFormat="1" ht="24" spans="1:15">
      <c r="A22" s="38" t="s">
        <v>15</v>
      </c>
      <c r="B22" s="168">
        <v>21</v>
      </c>
      <c r="C22" s="43" t="s">
        <v>16</v>
      </c>
      <c r="D22" s="43" t="s">
        <v>89</v>
      </c>
      <c r="E22" s="103" t="s">
        <v>3723</v>
      </c>
      <c r="F22" s="169" t="s">
        <v>114</v>
      </c>
      <c r="G22" s="171" t="s">
        <v>3729</v>
      </c>
      <c r="H22" s="40" t="s">
        <v>3358</v>
      </c>
      <c r="I22" s="40" t="s">
        <v>22</v>
      </c>
      <c r="J22" s="173">
        <v>8</v>
      </c>
      <c r="K22" s="174">
        <v>0</v>
      </c>
      <c r="L22" s="180">
        <v>57</v>
      </c>
      <c r="M22" s="105">
        <v>3.1</v>
      </c>
      <c r="N22" s="176"/>
      <c r="O22" s="103"/>
    </row>
    <row r="23" s="155" customFormat="1" ht="24" spans="1:15">
      <c r="A23" s="38" t="s">
        <v>15</v>
      </c>
      <c r="B23" s="168">
        <v>22</v>
      </c>
      <c r="C23" s="43" t="s">
        <v>16</v>
      </c>
      <c r="D23" s="43" t="s">
        <v>53</v>
      </c>
      <c r="E23" s="103" t="s">
        <v>3723</v>
      </c>
      <c r="F23" s="169" t="s">
        <v>55</v>
      </c>
      <c r="G23" s="171" t="s">
        <v>3725</v>
      </c>
      <c r="H23" s="40" t="s">
        <v>3358</v>
      </c>
      <c r="I23" s="40" t="s">
        <v>22</v>
      </c>
      <c r="J23" s="173">
        <v>2</v>
      </c>
      <c r="K23" s="57">
        <f t="shared" si="3"/>
        <v>1</v>
      </c>
      <c r="L23" s="180">
        <v>8</v>
      </c>
      <c r="M23" s="105">
        <v>3.1</v>
      </c>
      <c r="N23" s="176"/>
      <c r="O23" s="103"/>
    </row>
    <row r="24" s="155" customFormat="1" ht="24" spans="1:15">
      <c r="A24" s="38" t="s">
        <v>15</v>
      </c>
      <c r="B24" s="168">
        <v>23</v>
      </c>
      <c r="C24" s="43" t="s">
        <v>16</v>
      </c>
      <c r="D24" s="43" t="s">
        <v>53</v>
      </c>
      <c r="E24" s="103" t="s">
        <v>3723</v>
      </c>
      <c r="F24" s="169" t="s">
        <v>304</v>
      </c>
      <c r="G24" s="171" t="s">
        <v>3730</v>
      </c>
      <c r="H24" s="40" t="s">
        <v>3358</v>
      </c>
      <c r="I24" s="40" t="s">
        <v>22</v>
      </c>
      <c r="J24" s="173">
        <v>1</v>
      </c>
      <c r="K24" s="57">
        <f t="shared" si="3"/>
        <v>1</v>
      </c>
      <c r="L24" s="180">
        <v>6</v>
      </c>
      <c r="M24" s="105">
        <v>3.1</v>
      </c>
      <c r="N24" s="176"/>
      <c r="O24" s="103"/>
    </row>
    <row r="25" s="155" customFormat="1" ht="24" spans="1:15">
      <c r="A25" s="38" t="s">
        <v>15</v>
      </c>
      <c r="B25" s="168">
        <v>24</v>
      </c>
      <c r="C25" s="43" t="s">
        <v>16</v>
      </c>
      <c r="D25" s="43" t="s">
        <v>53</v>
      </c>
      <c r="E25" s="103" t="s">
        <v>3723</v>
      </c>
      <c r="F25" s="169" t="s">
        <v>249</v>
      </c>
      <c r="G25" s="171" t="s">
        <v>3731</v>
      </c>
      <c r="H25" s="40" t="s">
        <v>3358</v>
      </c>
      <c r="I25" s="40" t="s">
        <v>22</v>
      </c>
      <c r="J25" s="173">
        <v>1</v>
      </c>
      <c r="K25" s="57">
        <f t="shared" si="3"/>
        <v>1</v>
      </c>
      <c r="L25" s="180">
        <v>2</v>
      </c>
      <c r="M25" s="105">
        <v>3.1</v>
      </c>
      <c r="N25" s="182"/>
      <c r="O25" s="103"/>
    </row>
    <row r="26" s="155" customFormat="1" ht="24" spans="1:15">
      <c r="A26" s="38" t="s">
        <v>15</v>
      </c>
      <c r="B26" s="168">
        <v>25</v>
      </c>
      <c r="C26" s="43" t="s">
        <v>16</v>
      </c>
      <c r="D26" s="43" t="s">
        <v>53</v>
      </c>
      <c r="E26" s="103" t="s">
        <v>3723</v>
      </c>
      <c r="F26" s="169" t="s">
        <v>304</v>
      </c>
      <c r="G26" s="171" t="s">
        <v>3726</v>
      </c>
      <c r="H26" s="40" t="s">
        <v>3358</v>
      </c>
      <c r="I26" s="40" t="s">
        <v>22</v>
      </c>
      <c r="J26" s="173">
        <v>2</v>
      </c>
      <c r="K26" s="57">
        <f t="shared" si="3"/>
        <v>1</v>
      </c>
      <c r="L26" s="180">
        <v>15</v>
      </c>
      <c r="M26" s="105">
        <v>3.1</v>
      </c>
      <c r="N26" s="176"/>
      <c r="O26" s="103"/>
    </row>
    <row r="27" s="155" customFormat="1" ht="24" spans="1:15">
      <c r="A27" s="38" t="s">
        <v>15</v>
      </c>
      <c r="B27" s="168">
        <v>26</v>
      </c>
      <c r="C27" s="43" t="s">
        <v>16</v>
      </c>
      <c r="D27" s="43" t="s">
        <v>171</v>
      </c>
      <c r="E27" s="103" t="s">
        <v>3723</v>
      </c>
      <c r="F27" s="169" t="s">
        <v>172</v>
      </c>
      <c r="G27" s="171" t="s">
        <v>3381</v>
      </c>
      <c r="H27" s="40" t="s">
        <v>2299</v>
      </c>
      <c r="I27" s="40" t="s">
        <v>22</v>
      </c>
      <c r="J27" s="173">
        <v>5</v>
      </c>
      <c r="K27" s="174">
        <v>0</v>
      </c>
      <c r="L27" s="180">
        <v>1</v>
      </c>
      <c r="M27" s="105">
        <v>3.1</v>
      </c>
      <c r="N27" s="182"/>
      <c r="O27" s="103"/>
    </row>
    <row r="28" s="155" customFormat="1" ht="24" spans="1:15">
      <c r="A28" s="38" t="s">
        <v>15</v>
      </c>
      <c r="B28" s="168">
        <v>27</v>
      </c>
      <c r="C28" s="43" t="s">
        <v>16</v>
      </c>
      <c r="D28" s="43" t="s">
        <v>322</v>
      </c>
      <c r="E28" s="103" t="s">
        <v>3723</v>
      </c>
      <c r="F28" s="169" t="s">
        <v>323</v>
      </c>
      <c r="G28" s="171" t="s">
        <v>3728</v>
      </c>
      <c r="H28" s="40" t="s">
        <v>3358</v>
      </c>
      <c r="I28" s="43" t="s">
        <v>2124</v>
      </c>
      <c r="J28" s="116">
        <v>0.91055</v>
      </c>
      <c r="K28" s="57">
        <f t="shared" ref="K28:K33" si="4">(CEILING(J28*0.2,1))*1</f>
        <v>1</v>
      </c>
      <c r="L28" s="180">
        <v>15</v>
      </c>
      <c r="M28" s="105">
        <v>3.1</v>
      </c>
      <c r="N28" s="182"/>
      <c r="O28" s="103"/>
    </row>
    <row r="29" s="155" customFormat="1" ht="24" spans="1:15">
      <c r="A29" s="38" t="s">
        <v>15</v>
      </c>
      <c r="B29" s="168">
        <v>28</v>
      </c>
      <c r="C29" s="43" t="s">
        <v>16</v>
      </c>
      <c r="D29" s="43" t="s">
        <v>89</v>
      </c>
      <c r="E29" s="103" t="s">
        <v>3723</v>
      </c>
      <c r="F29" s="169" t="s">
        <v>114</v>
      </c>
      <c r="G29" s="171" t="s">
        <v>3729</v>
      </c>
      <c r="H29" s="40" t="s">
        <v>3358</v>
      </c>
      <c r="I29" s="40" t="s">
        <v>22</v>
      </c>
      <c r="J29" s="173">
        <v>1</v>
      </c>
      <c r="K29" s="174">
        <v>0</v>
      </c>
      <c r="L29" s="180">
        <v>3</v>
      </c>
      <c r="M29" s="105">
        <v>3.1</v>
      </c>
      <c r="N29" s="182"/>
      <c r="O29" s="103"/>
    </row>
    <row r="30" s="155" customFormat="1" ht="24" spans="1:15">
      <c r="A30" s="38" t="s">
        <v>15</v>
      </c>
      <c r="B30" s="168">
        <v>29</v>
      </c>
      <c r="C30" s="43" t="s">
        <v>16</v>
      </c>
      <c r="D30" s="43" t="s">
        <v>89</v>
      </c>
      <c r="E30" s="103" t="s">
        <v>3723</v>
      </c>
      <c r="F30" s="169" t="s">
        <v>90</v>
      </c>
      <c r="G30" s="171" t="s">
        <v>3724</v>
      </c>
      <c r="H30" s="40" t="s">
        <v>3358</v>
      </c>
      <c r="I30" s="40" t="s">
        <v>22</v>
      </c>
      <c r="J30" s="173">
        <v>1</v>
      </c>
      <c r="K30" s="174">
        <v>0</v>
      </c>
      <c r="L30" s="180">
        <v>4</v>
      </c>
      <c r="M30" s="105">
        <v>3.1</v>
      </c>
      <c r="N30" s="182"/>
      <c r="O30" s="103"/>
    </row>
    <row r="31" s="155" customFormat="1" ht="24" spans="1:15">
      <c r="A31" s="38" t="s">
        <v>15</v>
      </c>
      <c r="B31" s="168">
        <v>30</v>
      </c>
      <c r="C31" s="43" t="s">
        <v>16</v>
      </c>
      <c r="D31" s="43" t="s">
        <v>53</v>
      </c>
      <c r="E31" s="103" t="s">
        <v>3723</v>
      </c>
      <c r="F31" s="169" t="s">
        <v>55</v>
      </c>
      <c r="G31" s="171" t="s">
        <v>3725</v>
      </c>
      <c r="H31" s="40" t="s">
        <v>3358</v>
      </c>
      <c r="I31" s="40" t="s">
        <v>22</v>
      </c>
      <c r="J31" s="173">
        <v>2</v>
      </c>
      <c r="K31" s="57">
        <f t="shared" si="4"/>
        <v>1</v>
      </c>
      <c r="L31" s="180">
        <v>2</v>
      </c>
      <c r="M31" s="105">
        <v>3.1</v>
      </c>
      <c r="N31" s="182"/>
      <c r="O31" s="103"/>
    </row>
    <row r="32" s="155" customFormat="1" ht="24" spans="1:15">
      <c r="A32" s="38" t="s">
        <v>15</v>
      </c>
      <c r="B32" s="168">
        <v>31</v>
      </c>
      <c r="C32" s="43" t="s">
        <v>16</v>
      </c>
      <c r="D32" s="43" t="s">
        <v>53</v>
      </c>
      <c r="E32" s="103" t="s">
        <v>3723</v>
      </c>
      <c r="F32" s="169" t="s">
        <v>304</v>
      </c>
      <c r="G32" s="171" t="s">
        <v>3726</v>
      </c>
      <c r="H32" s="40" t="s">
        <v>3358</v>
      </c>
      <c r="I32" s="40" t="s">
        <v>22</v>
      </c>
      <c r="J32" s="173">
        <v>15</v>
      </c>
      <c r="K32" s="57">
        <f t="shared" si="4"/>
        <v>3</v>
      </c>
      <c r="L32" s="180">
        <v>22</v>
      </c>
      <c r="M32" s="105">
        <v>3.1</v>
      </c>
      <c r="N32" s="182"/>
      <c r="O32" s="103"/>
    </row>
    <row r="33" s="155" customFormat="1" ht="24" spans="1:15">
      <c r="A33" s="38" t="s">
        <v>15</v>
      </c>
      <c r="B33" s="168">
        <v>32</v>
      </c>
      <c r="C33" s="43" t="s">
        <v>16</v>
      </c>
      <c r="D33" s="43" t="s">
        <v>53</v>
      </c>
      <c r="E33" s="103" t="s">
        <v>3723</v>
      </c>
      <c r="F33" s="169" t="s">
        <v>304</v>
      </c>
      <c r="G33" s="171" t="s">
        <v>3727</v>
      </c>
      <c r="H33" s="40" t="s">
        <v>3358</v>
      </c>
      <c r="I33" s="40" t="s">
        <v>22</v>
      </c>
      <c r="J33" s="173">
        <v>5</v>
      </c>
      <c r="K33" s="57">
        <f t="shared" si="4"/>
        <v>1</v>
      </c>
      <c r="L33" s="180">
        <v>8</v>
      </c>
      <c r="M33" s="105">
        <v>3.1</v>
      </c>
      <c r="N33" s="182"/>
      <c r="O33" s="103"/>
    </row>
    <row r="34" s="155" customFormat="1" ht="24" spans="1:15">
      <c r="A34" s="38" t="s">
        <v>15</v>
      </c>
      <c r="B34" s="168">
        <v>33</v>
      </c>
      <c r="C34" s="43" t="s">
        <v>16</v>
      </c>
      <c r="D34" s="43" t="s">
        <v>171</v>
      </c>
      <c r="E34" s="103" t="s">
        <v>3723</v>
      </c>
      <c r="F34" s="169" t="s">
        <v>172</v>
      </c>
      <c r="G34" s="171" t="s">
        <v>3381</v>
      </c>
      <c r="H34" s="40" t="s">
        <v>2299</v>
      </c>
      <c r="I34" s="40" t="s">
        <v>22</v>
      </c>
      <c r="J34" s="173">
        <v>1</v>
      </c>
      <c r="K34" s="174">
        <v>0</v>
      </c>
      <c r="L34" s="181">
        <v>0.05</v>
      </c>
      <c r="M34" s="105">
        <v>3.1</v>
      </c>
      <c r="N34" s="182"/>
      <c r="O34" s="103"/>
    </row>
    <row r="35" s="155" customFormat="1" ht="24" spans="1:15">
      <c r="A35" s="38" t="s">
        <v>15</v>
      </c>
      <c r="B35" s="168">
        <v>34</v>
      </c>
      <c r="C35" s="43" t="s">
        <v>16</v>
      </c>
      <c r="D35" s="43" t="s">
        <v>322</v>
      </c>
      <c r="E35" s="103" t="s">
        <v>3723</v>
      </c>
      <c r="F35" s="169" t="s">
        <v>323</v>
      </c>
      <c r="G35" s="171" t="s">
        <v>3728</v>
      </c>
      <c r="H35" s="40" t="s">
        <v>3358</v>
      </c>
      <c r="I35" s="43" t="s">
        <v>2124</v>
      </c>
      <c r="J35" s="116">
        <v>31.6384</v>
      </c>
      <c r="K35" s="57">
        <f t="shared" ref="K35:K41" si="5">(CEILING(J35*0.2,1))*1</f>
        <v>7</v>
      </c>
      <c r="L35" s="180">
        <v>132</v>
      </c>
      <c r="M35" s="105">
        <v>3.1</v>
      </c>
      <c r="N35" s="182"/>
      <c r="O35" s="103"/>
    </row>
    <row r="36" s="155" customFormat="1" ht="24" spans="1:15">
      <c r="A36" s="38" t="s">
        <v>15</v>
      </c>
      <c r="B36" s="168">
        <v>35</v>
      </c>
      <c r="C36" s="43" t="s">
        <v>16</v>
      </c>
      <c r="D36" s="43" t="s">
        <v>89</v>
      </c>
      <c r="E36" s="103" t="s">
        <v>3723</v>
      </c>
      <c r="F36" s="169" t="s">
        <v>114</v>
      </c>
      <c r="G36" s="171" t="s">
        <v>3729</v>
      </c>
      <c r="H36" s="40" t="s">
        <v>3358</v>
      </c>
      <c r="I36" s="40" t="s">
        <v>22</v>
      </c>
      <c r="J36" s="173">
        <v>2</v>
      </c>
      <c r="K36" s="174">
        <v>0</v>
      </c>
      <c r="L36" s="180">
        <v>7</v>
      </c>
      <c r="M36" s="105">
        <v>3.1</v>
      </c>
      <c r="N36" s="182"/>
      <c r="O36" s="103"/>
    </row>
    <row r="37" s="155" customFormat="1" ht="24" spans="1:15">
      <c r="A37" s="38" t="s">
        <v>15</v>
      </c>
      <c r="B37" s="168">
        <v>36</v>
      </c>
      <c r="C37" s="43" t="s">
        <v>16</v>
      </c>
      <c r="D37" s="43" t="s">
        <v>89</v>
      </c>
      <c r="E37" s="103" t="s">
        <v>3723</v>
      </c>
      <c r="F37" s="169" t="s">
        <v>90</v>
      </c>
      <c r="G37" s="171" t="s">
        <v>3724</v>
      </c>
      <c r="H37" s="40" t="s">
        <v>3358</v>
      </c>
      <c r="I37" s="40" t="s">
        <v>22</v>
      </c>
      <c r="J37" s="173">
        <v>1</v>
      </c>
      <c r="K37" s="174">
        <v>0</v>
      </c>
      <c r="L37" s="180">
        <v>4</v>
      </c>
      <c r="M37" s="105">
        <v>3.1</v>
      </c>
      <c r="N37" s="182"/>
      <c r="O37" s="103"/>
    </row>
    <row r="38" s="155" customFormat="1" ht="24" spans="1:15">
      <c r="A38" s="38" t="s">
        <v>15</v>
      </c>
      <c r="B38" s="168">
        <v>37</v>
      </c>
      <c r="C38" s="43" t="s">
        <v>16</v>
      </c>
      <c r="D38" s="43" t="s">
        <v>53</v>
      </c>
      <c r="E38" s="103" t="s">
        <v>3723</v>
      </c>
      <c r="F38" s="169" t="s">
        <v>55</v>
      </c>
      <c r="G38" s="171" t="s">
        <v>3725</v>
      </c>
      <c r="H38" s="40" t="s">
        <v>3358</v>
      </c>
      <c r="I38" s="40" t="s">
        <v>22</v>
      </c>
      <c r="J38" s="173">
        <v>4</v>
      </c>
      <c r="K38" s="57">
        <f t="shared" si="5"/>
        <v>1</v>
      </c>
      <c r="L38" s="180">
        <v>4</v>
      </c>
      <c r="M38" s="105">
        <v>3.1</v>
      </c>
      <c r="N38" s="182"/>
      <c r="O38" s="183"/>
    </row>
    <row r="39" s="155" customFormat="1" ht="24" spans="1:15">
      <c r="A39" s="38" t="s">
        <v>15</v>
      </c>
      <c r="B39" s="168">
        <v>38</v>
      </c>
      <c r="C39" s="43" t="s">
        <v>16</v>
      </c>
      <c r="D39" s="43" t="s">
        <v>53</v>
      </c>
      <c r="E39" s="103" t="s">
        <v>3723</v>
      </c>
      <c r="F39" s="169" t="s">
        <v>304</v>
      </c>
      <c r="G39" s="171" t="s">
        <v>3730</v>
      </c>
      <c r="H39" s="40" t="s">
        <v>3358</v>
      </c>
      <c r="I39" s="40" t="s">
        <v>22</v>
      </c>
      <c r="J39" s="173">
        <v>2</v>
      </c>
      <c r="K39" s="57">
        <f t="shared" si="5"/>
        <v>1</v>
      </c>
      <c r="L39" s="180">
        <v>4</v>
      </c>
      <c r="M39" s="105">
        <v>3.1</v>
      </c>
      <c r="N39" s="182"/>
      <c r="O39" s="183"/>
    </row>
    <row r="40" s="155" customFormat="1" ht="24" spans="1:15">
      <c r="A40" s="38" t="s">
        <v>15</v>
      </c>
      <c r="B40" s="168">
        <v>39</v>
      </c>
      <c r="C40" s="43" t="s">
        <v>16</v>
      </c>
      <c r="D40" s="43" t="s">
        <v>53</v>
      </c>
      <c r="E40" s="103" t="s">
        <v>3723</v>
      </c>
      <c r="F40" s="169" t="s">
        <v>249</v>
      </c>
      <c r="G40" s="171" t="s">
        <v>3731</v>
      </c>
      <c r="H40" s="40" t="s">
        <v>3358</v>
      </c>
      <c r="I40" s="40" t="s">
        <v>22</v>
      </c>
      <c r="J40" s="173">
        <v>1</v>
      </c>
      <c r="K40" s="57">
        <f t="shared" si="5"/>
        <v>1</v>
      </c>
      <c r="L40" s="181">
        <v>0.39</v>
      </c>
      <c r="M40" s="105">
        <v>3.1</v>
      </c>
      <c r="N40" s="176"/>
      <c r="O40" s="183"/>
    </row>
    <row r="41" s="155" customFormat="1" ht="24" spans="1:15">
      <c r="A41" s="38" t="s">
        <v>15</v>
      </c>
      <c r="B41" s="168">
        <v>40</v>
      </c>
      <c r="C41" s="43" t="s">
        <v>16</v>
      </c>
      <c r="D41" s="43" t="s">
        <v>53</v>
      </c>
      <c r="E41" s="103" t="s">
        <v>3723</v>
      </c>
      <c r="F41" s="169" t="s">
        <v>55</v>
      </c>
      <c r="G41" s="171" t="s">
        <v>3732</v>
      </c>
      <c r="H41" s="40" t="s">
        <v>3358</v>
      </c>
      <c r="I41" s="40" t="s">
        <v>22</v>
      </c>
      <c r="J41" s="173">
        <v>2</v>
      </c>
      <c r="K41" s="57">
        <f t="shared" si="5"/>
        <v>1</v>
      </c>
      <c r="L41" s="180">
        <v>1</v>
      </c>
      <c r="M41" s="105">
        <v>3.1</v>
      </c>
      <c r="N41" s="176"/>
      <c r="O41" s="183"/>
    </row>
    <row r="42" s="155" customFormat="1" ht="24" spans="1:15">
      <c r="A42" s="38" t="s">
        <v>15</v>
      </c>
      <c r="B42" s="168">
        <v>41</v>
      </c>
      <c r="C42" s="43" t="s">
        <v>16</v>
      </c>
      <c r="D42" s="43" t="s">
        <v>171</v>
      </c>
      <c r="E42" s="103" t="s">
        <v>3723</v>
      </c>
      <c r="F42" s="169" t="s">
        <v>172</v>
      </c>
      <c r="G42" s="171" t="s">
        <v>3381</v>
      </c>
      <c r="H42" s="40" t="s">
        <v>2299</v>
      </c>
      <c r="I42" s="40" t="s">
        <v>22</v>
      </c>
      <c r="J42" s="173">
        <v>2</v>
      </c>
      <c r="K42" s="174">
        <v>0</v>
      </c>
      <c r="L42" s="184">
        <v>0.1</v>
      </c>
      <c r="M42" s="105">
        <v>3.1</v>
      </c>
      <c r="N42" s="182"/>
      <c r="O42" s="183"/>
    </row>
    <row r="43" s="155" customFormat="1" ht="24" spans="1:15">
      <c r="A43" s="38" t="s">
        <v>15</v>
      </c>
      <c r="B43" s="168">
        <v>42</v>
      </c>
      <c r="C43" s="43" t="s">
        <v>16</v>
      </c>
      <c r="D43" s="43" t="s">
        <v>322</v>
      </c>
      <c r="E43" s="103" t="s">
        <v>3723</v>
      </c>
      <c r="F43" s="169" t="s">
        <v>323</v>
      </c>
      <c r="G43" s="171" t="s">
        <v>3728</v>
      </c>
      <c r="H43" s="40" t="s">
        <v>3358</v>
      </c>
      <c r="I43" s="43" t="s">
        <v>2124</v>
      </c>
      <c r="J43" s="116">
        <v>14.8543</v>
      </c>
      <c r="K43" s="57">
        <f t="shared" ref="K43:K49" si="6">(CEILING(J43*0.2,1))*1</f>
        <v>3</v>
      </c>
      <c r="L43" s="180">
        <v>62</v>
      </c>
      <c r="M43" s="105">
        <v>3.1</v>
      </c>
      <c r="N43" s="182"/>
      <c r="O43" s="183"/>
    </row>
    <row r="44" s="155" customFormat="1" ht="24" spans="1:15">
      <c r="A44" s="38" t="s">
        <v>15</v>
      </c>
      <c r="B44" s="168">
        <v>43</v>
      </c>
      <c r="C44" s="43" t="s">
        <v>16</v>
      </c>
      <c r="D44" s="43" t="s">
        <v>89</v>
      </c>
      <c r="E44" s="103" t="s">
        <v>3723</v>
      </c>
      <c r="F44" s="169" t="s">
        <v>114</v>
      </c>
      <c r="G44" s="171" t="s">
        <v>2699</v>
      </c>
      <c r="H44" s="40" t="s">
        <v>2638</v>
      </c>
      <c r="I44" s="40" t="s">
        <v>22</v>
      </c>
      <c r="J44" s="173">
        <v>4</v>
      </c>
      <c r="K44" s="185">
        <v>0</v>
      </c>
      <c r="L44" s="181">
        <v>38.28</v>
      </c>
      <c r="M44" s="105">
        <v>3.2</v>
      </c>
      <c r="N44" s="182"/>
      <c r="O44" s="183"/>
    </row>
    <row r="45" s="155" customFormat="1" ht="24" spans="1:15">
      <c r="A45" s="38" t="s">
        <v>15</v>
      </c>
      <c r="B45" s="168">
        <v>44</v>
      </c>
      <c r="C45" s="43" t="s">
        <v>16</v>
      </c>
      <c r="D45" s="43" t="s">
        <v>53</v>
      </c>
      <c r="E45" s="103" t="s">
        <v>3723</v>
      </c>
      <c r="F45" s="169" t="s">
        <v>249</v>
      </c>
      <c r="G45" s="171" t="s">
        <v>3733</v>
      </c>
      <c r="H45" s="40" t="s">
        <v>2121</v>
      </c>
      <c r="I45" s="40" t="s">
        <v>22</v>
      </c>
      <c r="J45" s="173">
        <v>1</v>
      </c>
      <c r="K45" s="57">
        <f t="shared" si="6"/>
        <v>1</v>
      </c>
      <c r="L45" s="181">
        <v>0.87</v>
      </c>
      <c r="M45" s="105">
        <v>3.2</v>
      </c>
      <c r="N45" s="176"/>
      <c r="O45" s="183"/>
    </row>
    <row r="46" s="155" customFormat="1" ht="24" spans="1:15">
      <c r="A46" s="38" t="s">
        <v>15</v>
      </c>
      <c r="B46" s="168">
        <v>45</v>
      </c>
      <c r="C46" s="43" t="s">
        <v>16</v>
      </c>
      <c r="D46" s="43" t="s">
        <v>53</v>
      </c>
      <c r="E46" s="103" t="s">
        <v>3723</v>
      </c>
      <c r="F46" s="169" t="s">
        <v>249</v>
      </c>
      <c r="G46" s="171" t="s">
        <v>3734</v>
      </c>
      <c r="H46" s="40" t="s">
        <v>2121</v>
      </c>
      <c r="I46" s="40" t="s">
        <v>22</v>
      </c>
      <c r="J46" s="173">
        <v>1</v>
      </c>
      <c r="K46" s="57">
        <f t="shared" si="6"/>
        <v>1</v>
      </c>
      <c r="L46" s="181">
        <v>1.95</v>
      </c>
      <c r="M46" s="105">
        <v>3.2</v>
      </c>
      <c r="N46" s="182"/>
      <c r="O46" s="183"/>
    </row>
    <row r="47" s="155" customFormat="1" ht="24" spans="1:15">
      <c r="A47" s="38" t="s">
        <v>15</v>
      </c>
      <c r="B47" s="168">
        <v>46</v>
      </c>
      <c r="C47" s="43" t="s">
        <v>16</v>
      </c>
      <c r="D47" s="43" t="s">
        <v>53</v>
      </c>
      <c r="E47" s="103" t="s">
        <v>3723</v>
      </c>
      <c r="F47" s="169" t="s">
        <v>304</v>
      </c>
      <c r="G47" s="171" t="s">
        <v>3735</v>
      </c>
      <c r="H47" s="40" t="s">
        <v>2121</v>
      </c>
      <c r="I47" s="40" t="s">
        <v>22</v>
      </c>
      <c r="J47" s="173">
        <v>1</v>
      </c>
      <c r="K47" s="57">
        <f t="shared" si="6"/>
        <v>1</v>
      </c>
      <c r="L47" s="181">
        <v>6.85</v>
      </c>
      <c r="M47" s="105">
        <v>3.2</v>
      </c>
      <c r="N47" s="182"/>
      <c r="O47" s="183"/>
    </row>
    <row r="48" s="155" customFormat="1" ht="24" spans="1:15">
      <c r="A48" s="38" t="s">
        <v>15</v>
      </c>
      <c r="B48" s="168">
        <v>47</v>
      </c>
      <c r="C48" s="43" t="s">
        <v>16</v>
      </c>
      <c r="D48" s="43" t="s">
        <v>53</v>
      </c>
      <c r="E48" s="103" t="s">
        <v>3723</v>
      </c>
      <c r="F48" s="169" t="s">
        <v>55</v>
      </c>
      <c r="G48" s="171" t="s">
        <v>2701</v>
      </c>
      <c r="H48" s="40" t="s">
        <v>2121</v>
      </c>
      <c r="I48" s="40" t="s">
        <v>22</v>
      </c>
      <c r="J48" s="173">
        <v>5</v>
      </c>
      <c r="K48" s="57">
        <f t="shared" si="6"/>
        <v>1</v>
      </c>
      <c r="L48" s="180">
        <v>27</v>
      </c>
      <c r="M48" s="105">
        <v>3.2</v>
      </c>
      <c r="N48" s="176"/>
      <c r="O48" s="183"/>
    </row>
    <row r="49" s="155" customFormat="1" ht="24" spans="1:15">
      <c r="A49" s="38" t="s">
        <v>15</v>
      </c>
      <c r="B49" s="168">
        <v>48</v>
      </c>
      <c r="C49" s="43" t="s">
        <v>16</v>
      </c>
      <c r="D49" s="43" t="s">
        <v>53</v>
      </c>
      <c r="E49" s="103" t="s">
        <v>3723</v>
      </c>
      <c r="F49" s="169" t="s">
        <v>304</v>
      </c>
      <c r="G49" s="171" t="s">
        <v>3736</v>
      </c>
      <c r="H49" s="40" t="s">
        <v>2121</v>
      </c>
      <c r="I49" s="40" t="s">
        <v>22</v>
      </c>
      <c r="J49" s="173">
        <v>1</v>
      </c>
      <c r="K49" s="57">
        <f t="shared" si="6"/>
        <v>1</v>
      </c>
      <c r="L49" s="184">
        <v>8.1</v>
      </c>
      <c r="M49" s="105">
        <v>3.2</v>
      </c>
      <c r="N49" s="176"/>
      <c r="O49" s="183"/>
    </row>
    <row r="50" s="155" customFormat="1" ht="24" spans="1:15">
      <c r="A50" s="38" t="s">
        <v>15</v>
      </c>
      <c r="B50" s="168">
        <v>49</v>
      </c>
      <c r="C50" s="43" t="s">
        <v>16</v>
      </c>
      <c r="D50" s="43" t="s">
        <v>171</v>
      </c>
      <c r="E50" s="103" t="s">
        <v>3723</v>
      </c>
      <c r="F50" s="169" t="s">
        <v>172</v>
      </c>
      <c r="G50" s="171" t="s">
        <v>2703</v>
      </c>
      <c r="H50" s="40" t="s">
        <v>1926</v>
      </c>
      <c r="I50" s="40" t="s">
        <v>22</v>
      </c>
      <c r="J50" s="173">
        <v>4</v>
      </c>
      <c r="K50" s="174">
        <v>0</v>
      </c>
      <c r="L50" s="181">
        <v>2.24</v>
      </c>
      <c r="M50" s="105">
        <v>3.1</v>
      </c>
      <c r="N50" s="182"/>
      <c r="O50" s="103"/>
    </row>
    <row r="51" s="155" customFormat="1" ht="24" spans="1:15">
      <c r="A51" s="38" t="s">
        <v>15</v>
      </c>
      <c r="B51" s="168">
        <v>50</v>
      </c>
      <c r="C51" s="43" t="s">
        <v>16</v>
      </c>
      <c r="D51" s="43" t="s">
        <v>53</v>
      </c>
      <c r="E51" s="103" t="s">
        <v>3723</v>
      </c>
      <c r="F51" s="169" t="s">
        <v>236</v>
      </c>
      <c r="G51" s="171" t="s">
        <v>3737</v>
      </c>
      <c r="H51" s="40" t="s">
        <v>2345</v>
      </c>
      <c r="I51" s="40" t="s">
        <v>22</v>
      </c>
      <c r="J51" s="173">
        <v>2</v>
      </c>
      <c r="K51" s="57">
        <f t="shared" ref="K51:K56" si="7">(CEILING(J51*0.2,1))*1</f>
        <v>1</v>
      </c>
      <c r="L51" s="181">
        <v>1.36</v>
      </c>
      <c r="M51" s="105">
        <v>3.2</v>
      </c>
      <c r="N51" s="182"/>
      <c r="O51" s="103"/>
    </row>
    <row r="52" s="155" customFormat="1" ht="24" spans="1:15">
      <c r="A52" s="38" t="s">
        <v>15</v>
      </c>
      <c r="B52" s="168">
        <v>51</v>
      </c>
      <c r="C52" s="43" t="s">
        <v>16</v>
      </c>
      <c r="D52" s="43" t="s">
        <v>322</v>
      </c>
      <c r="E52" s="103" t="s">
        <v>3723</v>
      </c>
      <c r="F52" s="169" t="s">
        <v>323</v>
      </c>
      <c r="G52" s="171" t="s">
        <v>2705</v>
      </c>
      <c r="H52" s="40" t="s">
        <v>2123</v>
      </c>
      <c r="I52" s="43" t="s">
        <v>2124</v>
      </c>
      <c r="J52" s="116">
        <v>10.2732</v>
      </c>
      <c r="K52" s="57">
        <f t="shared" si="7"/>
        <v>3</v>
      </c>
      <c r="L52" s="181">
        <v>142.08</v>
      </c>
      <c r="M52" s="105">
        <v>3.2</v>
      </c>
      <c r="N52" s="182"/>
      <c r="O52" s="103"/>
    </row>
    <row r="53" s="155" customFormat="1" ht="24" spans="1:15">
      <c r="A53" s="38" t="s">
        <v>15</v>
      </c>
      <c r="B53" s="168">
        <v>52</v>
      </c>
      <c r="C53" s="43" t="s">
        <v>16</v>
      </c>
      <c r="D53" s="43" t="s">
        <v>89</v>
      </c>
      <c r="E53" s="103" t="s">
        <v>3723</v>
      </c>
      <c r="F53" s="169" t="s">
        <v>114</v>
      </c>
      <c r="G53" s="171" t="s">
        <v>2699</v>
      </c>
      <c r="H53" s="40" t="s">
        <v>2638</v>
      </c>
      <c r="I53" s="40" t="s">
        <v>22</v>
      </c>
      <c r="J53" s="173">
        <v>4</v>
      </c>
      <c r="K53" s="185">
        <v>0</v>
      </c>
      <c r="L53" s="181">
        <v>38.28</v>
      </c>
      <c r="M53" s="105">
        <v>3.2</v>
      </c>
      <c r="N53" s="182"/>
      <c r="O53" s="103"/>
    </row>
    <row r="54" s="155" customFormat="1" ht="24" spans="1:15">
      <c r="A54" s="38" t="s">
        <v>15</v>
      </c>
      <c r="B54" s="168">
        <v>53</v>
      </c>
      <c r="C54" s="43" t="s">
        <v>16</v>
      </c>
      <c r="D54" s="43" t="s">
        <v>53</v>
      </c>
      <c r="E54" s="103" t="s">
        <v>3723</v>
      </c>
      <c r="F54" s="169" t="s">
        <v>249</v>
      </c>
      <c r="G54" s="171" t="s">
        <v>3733</v>
      </c>
      <c r="H54" s="40" t="s">
        <v>2121</v>
      </c>
      <c r="I54" s="40" t="s">
        <v>22</v>
      </c>
      <c r="J54" s="173">
        <v>1</v>
      </c>
      <c r="K54" s="57">
        <f t="shared" si="7"/>
        <v>1</v>
      </c>
      <c r="L54" s="181">
        <v>0.87</v>
      </c>
      <c r="M54" s="105">
        <v>3.2</v>
      </c>
      <c r="N54" s="176"/>
      <c r="O54" s="183"/>
    </row>
    <row r="55" s="155" customFormat="1" ht="24" spans="1:15">
      <c r="A55" s="38" t="s">
        <v>15</v>
      </c>
      <c r="B55" s="168">
        <v>54</v>
      </c>
      <c r="C55" s="43" t="s">
        <v>16</v>
      </c>
      <c r="D55" s="43" t="s">
        <v>53</v>
      </c>
      <c r="E55" s="103" t="s">
        <v>3723</v>
      </c>
      <c r="F55" s="169" t="s">
        <v>249</v>
      </c>
      <c r="G55" s="171" t="s">
        <v>3734</v>
      </c>
      <c r="H55" s="40" t="s">
        <v>2121</v>
      </c>
      <c r="I55" s="40" t="s">
        <v>22</v>
      </c>
      <c r="J55" s="173">
        <v>1</v>
      </c>
      <c r="K55" s="57">
        <f t="shared" si="7"/>
        <v>1</v>
      </c>
      <c r="L55" s="181">
        <v>1.95</v>
      </c>
      <c r="M55" s="105">
        <v>3.2</v>
      </c>
      <c r="N55" s="176"/>
      <c r="O55" s="183"/>
    </row>
    <row r="56" s="155" customFormat="1" ht="24" spans="1:15">
      <c r="A56" s="38" t="s">
        <v>15</v>
      </c>
      <c r="B56" s="168">
        <v>55</v>
      </c>
      <c r="C56" s="43" t="s">
        <v>16</v>
      </c>
      <c r="D56" s="43" t="s">
        <v>53</v>
      </c>
      <c r="E56" s="103" t="s">
        <v>3723</v>
      </c>
      <c r="F56" s="169" t="s">
        <v>55</v>
      </c>
      <c r="G56" s="171" t="s">
        <v>2701</v>
      </c>
      <c r="H56" s="40" t="s">
        <v>2121</v>
      </c>
      <c r="I56" s="40" t="s">
        <v>22</v>
      </c>
      <c r="J56" s="173">
        <v>5</v>
      </c>
      <c r="K56" s="57">
        <f t="shared" si="7"/>
        <v>1</v>
      </c>
      <c r="L56" s="180">
        <v>27</v>
      </c>
      <c r="M56" s="105">
        <v>3.2</v>
      </c>
      <c r="N56" s="176"/>
      <c r="O56" s="183"/>
    </row>
    <row r="57" s="155" customFormat="1" ht="24" spans="1:15">
      <c r="A57" s="38" t="s">
        <v>15</v>
      </c>
      <c r="B57" s="168">
        <v>56</v>
      </c>
      <c r="C57" s="43" t="s">
        <v>16</v>
      </c>
      <c r="D57" s="43" t="s">
        <v>171</v>
      </c>
      <c r="E57" s="103" t="s">
        <v>3723</v>
      </c>
      <c r="F57" s="169" t="s">
        <v>172</v>
      </c>
      <c r="G57" s="171" t="s">
        <v>2703</v>
      </c>
      <c r="H57" s="40" t="s">
        <v>1926</v>
      </c>
      <c r="I57" s="40" t="s">
        <v>22</v>
      </c>
      <c r="J57" s="173">
        <v>4</v>
      </c>
      <c r="K57" s="174">
        <v>0</v>
      </c>
      <c r="L57" s="181">
        <v>2.24</v>
      </c>
      <c r="M57" s="105">
        <v>3.1</v>
      </c>
      <c r="N57" s="176"/>
      <c r="O57" s="103"/>
    </row>
    <row r="58" s="155" customFormat="1" ht="24" spans="1:15">
      <c r="A58" s="38" t="s">
        <v>15</v>
      </c>
      <c r="B58" s="168">
        <v>57</v>
      </c>
      <c r="C58" s="43" t="s">
        <v>16</v>
      </c>
      <c r="D58" s="43" t="s">
        <v>53</v>
      </c>
      <c r="E58" s="103" t="s">
        <v>3723</v>
      </c>
      <c r="F58" s="169" t="s">
        <v>236</v>
      </c>
      <c r="G58" s="171" t="s">
        <v>3738</v>
      </c>
      <c r="H58" s="40" t="s">
        <v>2345</v>
      </c>
      <c r="I58" s="40" t="s">
        <v>22</v>
      </c>
      <c r="J58" s="173">
        <v>2</v>
      </c>
      <c r="K58" s="57">
        <f t="shared" ref="K58:K62" si="8">(CEILING(J58*0.2,1))*1</f>
        <v>1</v>
      </c>
      <c r="L58" s="181">
        <v>1.36</v>
      </c>
      <c r="M58" s="105">
        <v>3.2</v>
      </c>
      <c r="N58" s="182"/>
      <c r="O58" s="103"/>
    </row>
    <row r="59" s="155" customFormat="1" ht="24" spans="1:15">
      <c r="A59" s="38" t="s">
        <v>15</v>
      </c>
      <c r="B59" s="168">
        <v>58</v>
      </c>
      <c r="C59" s="43" t="s">
        <v>16</v>
      </c>
      <c r="D59" s="43" t="s">
        <v>322</v>
      </c>
      <c r="E59" s="103" t="s">
        <v>3723</v>
      </c>
      <c r="F59" s="169" t="s">
        <v>323</v>
      </c>
      <c r="G59" s="171" t="s">
        <v>2705</v>
      </c>
      <c r="H59" s="40" t="s">
        <v>2123</v>
      </c>
      <c r="I59" s="43" t="s">
        <v>2124</v>
      </c>
      <c r="J59" s="116">
        <v>2.65843</v>
      </c>
      <c r="K59" s="57">
        <f t="shared" si="8"/>
        <v>1</v>
      </c>
      <c r="L59" s="181">
        <v>36.77</v>
      </c>
      <c r="M59" s="105">
        <v>3.2</v>
      </c>
      <c r="N59" s="176"/>
      <c r="O59" s="103"/>
    </row>
    <row r="60" s="155" customFormat="1" ht="24" spans="1:15">
      <c r="A60" s="38" t="s">
        <v>15</v>
      </c>
      <c r="B60" s="168">
        <v>59</v>
      </c>
      <c r="C60" s="43" t="s">
        <v>16</v>
      </c>
      <c r="D60" s="43" t="s">
        <v>89</v>
      </c>
      <c r="E60" s="103" t="s">
        <v>3723</v>
      </c>
      <c r="F60" s="169" t="s">
        <v>114</v>
      </c>
      <c r="G60" s="171" t="s">
        <v>3739</v>
      </c>
      <c r="H60" s="40" t="s">
        <v>3740</v>
      </c>
      <c r="I60" s="40" t="s">
        <v>22</v>
      </c>
      <c r="J60" s="173">
        <v>2</v>
      </c>
      <c r="K60" s="185">
        <v>0</v>
      </c>
      <c r="L60" s="181">
        <v>256.14</v>
      </c>
      <c r="M60" s="105">
        <v>3.2</v>
      </c>
      <c r="N60" s="182"/>
      <c r="O60" s="103"/>
    </row>
    <row r="61" s="155" customFormat="1" ht="24" spans="1:15">
      <c r="A61" s="38" t="s">
        <v>15</v>
      </c>
      <c r="B61" s="168">
        <v>60</v>
      </c>
      <c r="C61" s="43" t="s">
        <v>16</v>
      </c>
      <c r="D61" s="43" t="s">
        <v>89</v>
      </c>
      <c r="E61" s="103" t="s">
        <v>3723</v>
      </c>
      <c r="F61" s="169" t="s">
        <v>114</v>
      </c>
      <c r="G61" s="171" t="s">
        <v>3741</v>
      </c>
      <c r="H61" s="40" t="s">
        <v>2638</v>
      </c>
      <c r="I61" s="40" t="s">
        <v>22</v>
      </c>
      <c r="J61" s="173">
        <v>3</v>
      </c>
      <c r="K61" s="185">
        <v>0</v>
      </c>
      <c r="L61" s="181">
        <v>50.49</v>
      </c>
      <c r="M61" s="105">
        <v>3.2</v>
      </c>
      <c r="N61" s="182"/>
      <c r="O61" s="103"/>
    </row>
    <row r="62" s="155" customFormat="1" ht="24" spans="1:15">
      <c r="A62" s="38" t="s">
        <v>15</v>
      </c>
      <c r="B62" s="168">
        <v>61</v>
      </c>
      <c r="C62" s="43" t="s">
        <v>16</v>
      </c>
      <c r="D62" s="43" t="s">
        <v>53</v>
      </c>
      <c r="E62" s="103" t="s">
        <v>3723</v>
      </c>
      <c r="F62" s="169" t="s">
        <v>249</v>
      </c>
      <c r="G62" s="171" t="s">
        <v>3742</v>
      </c>
      <c r="H62" s="40" t="s">
        <v>2121</v>
      </c>
      <c r="I62" s="40" t="s">
        <v>22</v>
      </c>
      <c r="J62" s="173">
        <v>1</v>
      </c>
      <c r="K62" s="57">
        <f t="shared" si="8"/>
        <v>1</v>
      </c>
      <c r="L62" s="181">
        <v>9.86</v>
      </c>
      <c r="M62" s="105">
        <v>3.2</v>
      </c>
      <c r="N62" s="176"/>
      <c r="O62" s="103"/>
    </row>
    <row r="63" s="155" customFormat="1" ht="24" spans="1:15">
      <c r="A63" s="38" t="s">
        <v>15</v>
      </c>
      <c r="B63" s="168">
        <v>62</v>
      </c>
      <c r="C63" s="43" t="s">
        <v>16</v>
      </c>
      <c r="D63" s="43" t="s">
        <v>53</v>
      </c>
      <c r="E63" s="103" t="s">
        <v>3723</v>
      </c>
      <c r="F63" s="169" t="s">
        <v>249</v>
      </c>
      <c r="G63" s="171" t="s">
        <v>3743</v>
      </c>
      <c r="H63" s="40" t="s">
        <v>3744</v>
      </c>
      <c r="I63" s="40" t="s">
        <v>22</v>
      </c>
      <c r="J63" s="173">
        <v>1</v>
      </c>
      <c r="K63" s="185">
        <v>0</v>
      </c>
      <c r="L63" s="180">
        <v>42</v>
      </c>
      <c r="M63" s="105">
        <v>3.2</v>
      </c>
      <c r="N63" s="176"/>
      <c r="O63" s="103"/>
    </row>
    <row r="64" s="155" customFormat="1" ht="24" spans="1:15">
      <c r="A64" s="38" t="s">
        <v>15</v>
      </c>
      <c r="B64" s="168">
        <v>63</v>
      </c>
      <c r="C64" s="43" t="s">
        <v>16</v>
      </c>
      <c r="D64" s="43" t="s">
        <v>171</v>
      </c>
      <c r="E64" s="103" t="s">
        <v>3723</v>
      </c>
      <c r="F64" s="169" t="s">
        <v>172</v>
      </c>
      <c r="G64" s="171" t="s">
        <v>3745</v>
      </c>
      <c r="H64" s="40" t="s">
        <v>1926</v>
      </c>
      <c r="I64" s="40" t="s">
        <v>22</v>
      </c>
      <c r="J64" s="173">
        <v>2</v>
      </c>
      <c r="K64" s="174">
        <v>0</v>
      </c>
      <c r="L64" s="180">
        <v>1</v>
      </c>
      <c r="M64" s="105">
        <v>3.1</v>
      </c>
      <c r="N64" s="182"/>
      <c r="O64" s="103"/>
    </row>
    <row r="65" s="156" customFormat="1" ht="24" spans="1:15">
      <c r="A65" s="38" t="s">
        <v>15</v>
      </c>
      <c r="B65" s="168">
        <v>64</v>
      </c>
      <c r="C65" s="43" t="s">
        <v>16</v>
      </c>
      <c r="D65" s="43" t="s">
        <v>171</v>
      </c>
      <c r="E65" s="103" t="s">
        <v>3723</v>
      </c>
      <c r="F65" s="169" t="s">
        <v>172</v>
      </c>
      <c r="G65" s="171" t="s">
        <v>3746</v>
      </c>
      <c r="H65" s="40" t="s">
        <v>1926</v>
      </c>
      <c r="I65" s="40" t="s">
        <v>22</v>
      </c>
      <c r="J65" s="173">
        <v>2</v>
      </c>
      <c r="K65" s="174">
        <v>0</v>
      </c>
      <c r="L65" s="181">
        <v>3.16</v>
      </c>
      <c r="M65" s="105">
        <v>3.1</v>
      </c>
      <c r="N65" s="182"/>
      <c r="O65" s="103"/>
    </row>
    <row r="66" s="156" customFormat="1" ht="24" spans="1:15">
      <c r="A66" s="38" t="s">
        <v>15</v>
      </c>
      <c r="B66" s="168">
        <v>65</v>
      </c>
      <c r="C66" s="43" t="s">
        <v>16</v>
      </c>
      <c r="D66" s="43" t="s">
        <v>53</v>
      </c>
      <c r="E66" s="103" t="s">
        <v>3723</v>
      </c>
      <c r="F66" s="169" t="s">
        <v>236</v>
      </c>
      <c r="G66" s="171" t="s">
        <v>3747</v>
      </c>
      <c r="H66" s="40" t="s">
        <v>2638</v>
      </c>
      <c r="I66" s="40" t="s">
        <v>22</v>
      </c>
      <c r="J66" s="173">
        <v>1</v>
      </c>
      <c r="K66" s="185">
        <v>0</v>
      </c>
      <c r="L66" s="184">
        <v>1.6</v>
      </c>
      <c r="M66" s="105">
        <v>3.2</v>
      </c>
      <c r="N66" s="182"/>
      <c r="O66" s="103"/>
    </row>
    <row r="67" s="156" customFormat="1" ht="24" spans="1:15">
      <c r="A67" s="38" t="s">
        <v>15</v>
      </c>
      <c r="B67" s="168">
        <v>66</v>
      </c>
      <c r="C67" s="43" t="s">
        <v>16</v>
      </c>
      <c r="D67" s="43" t="s">
        <v>322</v>
      </c>
      <c r="E67" s="103" t="s">
        <v>3723</v>
      </c>
      <c r="F67" s="169" t="s">
        <v>323</v>
      </c>
      <c r="G67" s="171" t="s">
        <v>3748</v>
      </c>
      <c r="H67" s="40" t="s">
        <v>2123</v>
      </c>
      <c r="I67" s="43" t="s">
        <v>2124</v>
      </c>
      <c r="J67" s="116">
        <v>0.8859</v>
      </c>
      <c r="K67" s="57">
        <f>(CEILING(J67*0.2,1))*1</f>
        <v>1</v>
      </c>
      <c r="L67" s="181">
        <v>14.25</v>
      </c>
      <c r="M67" s="105">
        <v>3.2</v>
      </c>
      <c r="N67" s="182"/>
      <c r="O67" s="103"/>
    </row>
    <row r="68" s="156" customFormat="1" ht="24" spans="1:15">
      <c r="A68" s="38" t="s">
        <v>15</v>
      </c>
      <c r="B68" s="168">
        <v>67</v>
      </c>
      <c r="C68" s="43" t="s">
        <v>16</v>
      </c>
      <c r="D68" s="43" t="s">
        <v>322</v>
      </c>
      <c r="E68" s="103" t="s">
        <v>3723</v>
      </c>
      <c r="F68" s="169" t="s">
        <v>323</v>
      </c>
      <c r="G68" s="171" t="s">
        <v>3749</v>
      </c>
      <c r="H68" s="40" t="s">
        <v>3750</v>
      </c>
      <c r="I68" s="43" t="s">
        <v>2124</v>
      </c>
      <c r="J68" s="116">
        <v>0.701</v>
      </c>
      <c r="K68" s="185">
        <v>0</v>
      </c>
      <c r="L68" s="184">
        <v>88.8</v>
      </c>
      <c r="M68" s="105">
        <v>3.2</v>
      </c>
      <c r="N68" s="176"/>
      <c r="O68" s="103"/>
    </row>
    <row r="69" s="155" customFormat="1" ht="24" spans="1:14">
      <c r="A69" s="38" t="s">
        <v>15</v>
      </c>
      <c r="B69" s="168">
        <v>68</v>
      </c>
      <c r="C69" s="43" t="s">
        <v>16</v>
      </c>
      <c r="D69" s="43" t="s">
        <v>53</v>
      </c>
      <c r="E69" s="103" t="s">
        <v>3723</v>
      </c>
      <c r="F69" s="169" t="s">
        <v>55</v>
      </c>
      <c r="G69" s="171" t="s">
        <v>3751</v>
      </c>
      <c r="H69" s="40" t="s">
        <v>2121</v>
      </c>
      <c r="I69" s="40" t="s">
        <v>22</v>
      </c>
      <c r="J69" s="173">
        <v>1</v>
      </c>
      <c r="K69" s="185">
        <v>0</v>
      </c>
      <c r="L69" s="184">
        <v>18.1</v>
      </c>
      <c r="M69" s="105">
        <v>3.2</v>
      </c>
      <c r="N69" s="176"/>
    </row>
    <row r="70" s="156" customFormat="1" ht="24" spans="1:15">
      <c r="A70" s="38" t="s">
        <v>15</v>
      </c>
      <c r="B70" s="168">
        <v>69</v>
      </c>
      <c r="C70" s="43" t="s">
        <v>16</v>
      </c>
      <c r="D70" s="43" t="s">
        <v>53</v>
      </c>
      <c r="E70" s="103" t="s">
        <v>3723</v>
      </c>
      <c r="F70" s="169" t="s">
        <v>55</v>
      </c>
      <c r="G70" s="171" t="s">
        <v>3752</v>
      </c>
      <c r="H70" s="40" t="s">
        <v>2121</v>
      </c>
      <c r="I70" s="40" t="s">
        <v>22</v>
      </c>
      <c r="J70" s="173">
        <v>4</v>
      </c>
      <c r="K70" s="185">
        <v>0</v>
      </c>
      <c r="L70" s="186">
        <v>144</v>
      </c>
      <c r="M70" s="105">
        <v>3.2</v>
      </c>
      <c r="N70" s="176"/>
      <c r="O70" s="103"/>
    </row>
    <row r="71" s="156" customFormat="1" ht="24" spans="1:15">
      <c r="A71" s="38" t="s">
        <v>15</v>
      </c>
      <c r="B71" s="168">
        <v>70</v>
      </c>
      <c r="C71" s="43" t="s">
        <v>16</v>
      </c>
      <c r="D71" s="43" t="s">
        <v>53</v>
      </c>
      <c r="E71" s="103" t="s">
        <v>3723</v>
      </c>
      <c r="F71" s="169" t="s">
        <v>236</v>
      </c>
      <c r="G71" s="171" t="s">
        <v>3753</v>
      </c>
      <c r="H71" s="40" t="s">
        <v>2345</v>
      </c>
      <c r="I71" s="40" t="s">
        <v>22</v>
      </c>
      <c r="J71" s="173">
        <v>1</v>
      </c>
      <c r="K71" s="185">
        <v>0</v>
      </c>
      <c r="L71" s="187">
        <v>6.7</v>
      </c>
      <c r="M71" s="105">
        <v>3.2</v>
      </c>
      <c r="N71" s="182"/>
      <c r="O71" s="103"/>
    </row>
    <row r="72" s="156" customFormat="1" ht="24" spans="1:15">
      <c r="A72" s="38" t="s">
        <v>15</v>
      </c>
      <c r="B72" s="168">
        <v>71</v>
      </c>
      <c r="C72" s="43" t="s">
        <v>16</v>
      </c>
      <c r="D72" s="43" t="s">
        <v>322</v>
      </c>
      <c r="E72" s="103" t="s">
        <v>3723</v>
      </c>
      <c r="F72" s="169" t="s">
        <v>323</v>
      </c>
      <c r="G72" s="171" t="s">
        <v>3754</v>
      </c>
      <c r="H72" s="40" t="s">
        <v>2123</v>
      </c>
      <c r="I72" s="43" t="s">
        <v>2124</v>
      </c>
      <c r="J72" s="116">
        <v>14.0431</v>
      </c>
      <c r="K72" s="185">
        <v>0</v>
      </c>
      <c r="L72" s="188">
        <v>584.47</v>
      </c>
      <c r="M72" s="105">
        <v>3.2</v>
      </c>
      <c r="N72" s="176"/>
      <c r="O72" s="103"/>
    </row>
    <row r="73" s="156" customFormat="1" ht="24" spans="1:15">
      <c r="A73" s="38" t="s">
        <v>15</v>
      </c>
      <c r="B73" s="168">
        <v>72</v>
      </c>
      <c r="C73" s="43" t="s">
        <v>16</v>
      </c>
      <c r="D73" s="43" t="s">
        <v>53</v>
      </c>
      <c r="E73" s="103" t="s">
        <v>3723</v>
      </c>
      <c r="F73" s="169" t="s">
        <v>249</v>
      </c>
      <c r="G73" s="171" t="s">
        <v>3607</v>
      </c>
      <c r="H73" s="40" t="s">
        <v>2121</v>
      </c>
      <c r="I73" s="40" t="s">
        <v>22</v>
      </c>
      <c r="J73" s="173">
        <v>1</v>
      </c>
      <c r="K73" s="57">
        <f t="shared" ref="K73:K75" si="9">(CEILING(J73*0.2,1))*1</f>
        <v>1</v>
      </c>
      <c r="L73" s="187">
        <v>1.8</v>
      </c>
      <c r="M73" s="105">
        <v>3.2</v>
      </c>
      <c r="N73" s="176"/>
      <c r="O73" s="103"/>
    </row>
    <row r="74" s="156" customFormat="1" ht="24" spans="1:15">
      <c r="A74" s="38" t="s">
        <v>15</v>
      </c>
      <c r="B74" s="168">
        <v>73</v>
      </c>
      <c r="C74" s="43" t="s">
        <v>16</v>
      </c>
      <c r="D74" s="43" t="s">
        <v>53</v>
      </c>
      <c r="E74" s="103" t="s">
        <v>3723</v>
      </c>
      <c r="F74" s="169" t="s">
        <v>55</v>
      </c>
      <c r="G74" s="171" t="s">
        <v>2701</v>
      </c>
      <c r="H74" s="40" t="s">
        <v>2121</v>
      </c>
      <c r="I74" s="40" t="s">
        <v>22</v>
      </c>
      <c r="J74" s="173">
        <v>9</v>
      </c>
      <c r="K74" s="57">
        <f t="shared" si="9"/>
        <v>2</v>
      </c>
      <c r="L74" s="187">
        <v>48.6</v>
      </c>
      <c r="M74" s="105">
        <v>3.2</v>
      </c>
      <c r="N74" s="182"/>
      <c r="O74" s="103"/>
    </row>
    <row r="75" s="156" customFormat="1" ht="24" spans="1:15">
      <c r="A75" s="38" t="s">
        <v>15</v>
      </c>
      <c r="B75" s="168">
        <v>74</v>
      </c>
      <c r="C75" s="43" t="s">
        <v>16</v>
      </c>
      <c r="D75" s="43" t="s">
        <v>322</v>
      </c>
      <c r="E75" s="103" t="s">
        <v>3723</v>
      </c>
      <c r="F75" s="169" t="s">
        <v>323</v>
      </c>
      <c r="G75" s="171" t="s">
        <v>2705</v>
      </c>
      <c r="H75" s="40" t="s">
        <v>2123</v>
      </c>
      <c r="I75" s="43" t="s">
        <v>2124</v>
      </c>
      <c r="J75" s="116">
        <v>16.6856</v>
      </c>
      <c r="K75" s="57">
        <f t="shared" si="9"/>
        <v>4</v>
      </c>
      <c r="L75" s="188">
        <v>230.76</v>
      </c>
      <c r="M75" s="105">
        <v>3.2</v>
      </c>
      <c r="N75" s="176"/>
      <c r="O75" s="103"/>
    </row>
    <row r="76" s="156" customFormat="1" ht="24" spans="1:15">
      <c r="A76" s="38" t="s">
        <v>15</v>
      </c>
      <c r="B76" s="168">
        <v>75</v>
      </c>
      <c r="C76" s="43" t="s">
        <v>16</v>
      </c>
      <c r="D76" s="43" t="s">
        <v>89</v>
      </c>
      <c r="E76" s="103" t="s">
        <v>3723</v>
      </c>
      <c r="F76" s="169" t="s">
        <v>114</v>
      </c>
      <c r="G76" s="171" t="s">
        <v>3755</v>
      </c>
      <c r="H76" s="40" t="s">
        <v>2638</v>
      </c>
      <c r="I76" s="40" t="s">
        <v>22</v>
      </c>
      <c r="J76" s="173">
        <v>1</v>
      </c>
      <c r="K76" s="185">
        <v>0</v>
      </c>
      <c r="L76" s="188">
        <v>21.22</v>
      </c>
      <c r="M76" s="105">
        <v>3.2</v>
      </c>
      <c r="N76" s="182"/>
      <c r="O76" s="103"/>
    </row>
    <row r="77" s="156" customFormat="1" ht="24" spans="1:15">
      <c r="A77" s="38" t="s">
        <v>15</v>
      </c>
      <c r="B77" s="168">
        <v>76</v>
      </c>
      <c r="C77" s="43" t="s">
        <v>16</v>
      </c>
      <c r="D77" s="43" t="s">
        <v>89</v>
      </c>
      <c r="E77" s="103" t="s">
        <v>3723</v>
      </c>
      <c r="F77" s="169" t="s">
        <v>114</v>
      </c>
      <c r="G77" s="171" t="s">
        <v>3756</v>
      </c>
      <c r="H77" s="40" t="s">
        <v>2638</v>
      </c>
      <c r="I77" s="40" t="s">
        <v>22</v>
      </c>
      <c r="J77" s="173">
        <v>4</v>
      </c>
      <c r="K77" s="185">
        <v>0</v>
      </c>
      <c r="L77" s="188">
        <v>448.52</v>
      </c>
      <c r="M77" s="105">
        <v>3.2</v>
      </c>
      <c r="N77" s="182"/>
      <c r="O77" s="103"/>
    </row>
    <row r="78" s="156" customFormat="1" ht="24" spans="1:15">
      <c r="A78" s="38" t="s">
        <v>15</v>
      </c>
      <c r="B78" s="168">
        <v>77</v>
      </c>
      <c r="C78" s="43" t="s">
        <v>16</v>
      </c>
      <c r="D78" s="43" t="s">
        <v>53</v>
      </c>
      <c r="E78" s="103" t="s">
        <v>3723</v>
      </c>
      <c r="F78" s="169" t="s">
        <v>55</v>
      </c>
      <c r="G78" s="171" t="s">
        <v>3757</v>
      </c>
      <c r="H78" s="40" t="s">
        <v>2121</v>
      </c>
      <c r="I78" s="40" t="s">
        <v>22</v>
      </c>
      <c r="J78" s="173">
        <v>3</v>
      </c>
      <c r="K78" s="185">
        <v>0</v>
      </c>
      <c r="L78" s="186">
        <v>420</v>
      </c>
      <c r="M78" s="105">
        <v>3.2</v>
      </c>
      <c r="N78" s="182"/>
      <c r="O78" s="103"/>
    </row>
    <row r="79" s="156" customFormat="1" ht="24" spans="1:15">
      <c r="A79" s="38" t="s">
        <v>15</v>
      </c>
      <c r="B79" s="168">
        <v>78</v>
      </c>
      <c r="C79" s="43" t="s">
        <v>16</v>
      </c>
      <c r="D79" s="43" t="s">
        <v>53</v>
      </c>
      <c r="E79" s="103" t="s">
        <v>3723</v>
      </c>
      <c r="F79" s="169" t="s">
        <v>249</v>
      </c>
      <c r="G79" s="171" t="s">
        <v>3758</v>
      </c>
      <c r="H79" s="40" t="s">
        <v>2121</v>
      </c>
      <c r="I79" s="40" t="s">
        <v>22</v>
      </c>
      <c r="J79" s="173">
        <v>1</v>
      </c>
      <c r="K79" s="185">
        <v>0</v>
      </c>
      <c r="L79" s="186">
        <v>33</v>
      </c>
      <c r="M79" s="105">
        <v>3.2</v>
      </c>
      <c r="N79" s="182"/>
      <c r="O79" s="103"/>
    </row>
    <row r="80" s="156" customFormat="1" ht="24" spans="1:15">
      <c r="A80" s="38" t="s">
        <v>15</v>
      </c>
      <c r="B80" s="168">
        <v>79</v>
      </c>
      <c r="C80" s="43" t="s">
        <v>16</v>
      </c>
      <c r="D80" s="43" t="s">
        <v>53</v>
      </c>
      <c r="E80" s="103" t="s">
        <v>3723</v>
      </c>
      <c r="F80" s="169" t="s">
        <v>249</v>
      </c>
      <c r="G80" s="171" t="s">
        <v>3759</v>
      </c>
      <c r="H80" s="40" t="s">
        <v>2121</v>
      </c>
      <c r="I80" s="40" t="s">
        <v>22</v>
      </c>
      <c r="J80" s="173">
        <v>1</v>
      </c>
      <c r="K80" s="185">
        <v>0</v>
      </c>
      <c r="L80" s="186">
        <v>45</v>
      </c>
      <c r="M80" s="105">
        <v>3.2</v>
      </c>
      <c r="N80" s="182"/>
      <c r="O80" s="103"/>
    </row>
    <row r="81" s="156" customFormat="1" ht="24" spans="1:15">
      <c r="A81" s="38" t="s">
        <v>15</v>
      </c>
      <c r="B81" s="168">
        <v>80</v>
      </c>
      <c r="C81" s="43" t="s">
        <v>16</v>
      </c>
      <c r="D81" s="43" t="s">
        <v>171</v>
      </c>
      <c r="E81" s="103" t="s">
        <v>3723</v>
      </c>
      <c r="F81" s="169" t="s">
        <v>172</v>
      </c>
      <c r="G81" s="171" t="s">
        <v>3760</v>
      </c>
      <c r="H81" s="40" t="s">
        <v>1926</v>
      </c>
      <c r="I81" s="40" t="s">
        <v>22</v>
      </c>
      <c r="J81" s="173">
        <v>1</v>
      </c>
      <c r="K81" s="174">
        <v>0</v>
      </c>
      <c r="L81" s="188">
        <v>1.14</v>
      </c>
      <c r="M81" s="105">
        <v>3.1</v>
      </c>
      <c r="N81" s="182"/>
      <c r="O81" s="103"/>
    </row>
    <row r="82" s="156" customFormat="1" ht="24" spans="1:15">
      <c r="A82" s="38" t="s">
        <v>15</v>
      </c>
      <c r="B82" s="168">
        <v>81</v>
      </c>
      <c r="C82" s="43" t="s">
        <v>16</v>
      </c>
      <c r="D82" s="43" t="s">
        <v>171</v>
      </c>
      <c r="E82" s="103" t="s">
        <v>3723</v>
      </c>
      <c r="F82" s="169" t="s">
        <v>172</v>
      </c>
      <c r="G82" s="171" t="s">
        <v>3761</v>
      </c>
      <c r="H82" s="40" t="s">
        <v>1926</v>
      </c>
      <c r="I82" s="40" t="s">
        <v>22</v>
      </c>
      <c r="J82" s="173">
        <v>4</v>
      </c>
      <c r="K82" s="174">
        <v>0</v>
      </c>
      <c r="L82" s="188">
        <v>14.24</v>
      </c>
      <c r="M82" s="105">
        <v>3.1</v>
      </c>
      <c r="N82" s="182"/>
      <c r="O82" s="103"/>
    </row>
    <row r="83" s="156" customFormat="1" ht="24" spans="1:15">
      <c r="A83" s="38" t="s">
        <v>15</v>
      </c>
      <c r="B83" s="168">
        <v>82</v>
      </c>
      <c r="C83" s="43" t="s">
        <v>16</v>
      </c>
      <c r="D83" s="43" t="s">
        <v>322</v>
      </c>
      <c r="E83" s="103" t="s">
        <v>3723</v>
      </c>
      <c r="F83" s="169" t="s">
        <v>323</v>
      </c>
      <c r="G83" s="171" t="s">
        <v>3762</v>
      </c>
      <c r="H83" s="40" t="s">
        <v>2123</v>
      </c>
      <c r="I83" s="43" t="s">
        <v>2124</v>
      </c>
      <c r="J83" s="116">
        <v>0.5</v>
      </c>
      <c r="K83" s="185">
        <v>0</v>
      </c>
      <c r="L83" s="188">
        <v>26.83</v>
      </c>
      <c r="M83" s="105">
        <v>3.2</v>
      </c>
      <c r="N83" s="182"/>
      <c r="O83" s="103"/>
    </row>
    <row r="84" s="156" customFormat="1" ht="24" spans="1:15">
      <c r="A84" s="38" t="s">
        <v>15</v>
      </c>
      <c r="B84" s="168">
        <v>83</v>
      </c>
      <c r="C84" s="43" t="s">
        <v>16</v>
      </c>
      <c r="D84" s="43" t="s">
        <v>322</v>
      </c>
      <c r="E84" s="103" t="s">
        <v>3723</v>
      </c>
      <c r="F84" s="169" t="s">
        <v>323</v>
      </c>
      <c r="G84" s="171" t="s">
        <v>3763</v>
      </c>
      <c r="H84" s="40" t="s">
        <v>2123</v>
      </c>
      <c r="I84" s="43" t="s">
        <v>2124</v>
      </c>
      <c r="J84" s="116">
        <v>1.10587</v>
      </c>
      <c r="K84" s="185">
        <v>0</v>
      </c>
      <c r="L84" s="188">
        <v>105.2</v>
      </c>
      <c r="M84" s="105">
        <v>3.2</v>
      </c>
      <c r="N84" s="182"/>
      <c r="O84" s="103"/>
    </row>
    <row r="85" s="156" customFormat="1" ht="24" spans="1:15">
      <c r="A85" s="38" t="s">
        <v>15</v>
      </c>
      <c r="B85" s="168">
        <v>84</v>
      </c>
      <c r="C85" s="43" t="s">
        <v>16</v>
      </c>
      <c r="D85" s="43" t="s">
        <v>89</v>
      </c>
      <c r="E85" s="103" t="s">
        <v>3723</v>
      </c>
      <c r="F85" s="169" t="s">
        <v>114</v>
      </c>
      <c r="G85" s="171" t="s">
        <v>3755</v>
      </c>
      <c r="H85" s="40" t="s">
        <v>2638</v>
      </c>
      <c r="I85" s="40" t="s">
        <v>22</v>
      </c>
      <c r="J85" s="173">
        <v>1</v>
      </c>
      <c r="K85" s="185">
        <v>0</v>
      </c>
      <c r="L85" s="188">
        <v>21.22</v>
      </c>
      <c r="M85" s="105">
        <v>3.2</v>
      </c>
      <c r="N85" s="176"/>
      <c r="O85" s="103"/>
    </row>
    <row r="86" s="156" customFormat="1" ht="24" spans="1:15">
      <c r="A86" s="38" t="s">
        <v>15</v>
      </c>
      <c r="B86" s="168">
        <v>85</v>
      </c>
      <c r="C86" s="43" t="s">
        <v>16</v>
      </c>
      <c r="D86" s="43" t="s">
        <v>89</v>
      </c>
      <c r="E86" s="103" t="s">
        <v>3723</v>
      </c>
      <c r="F86" s="169" t="s">
        <v>114</v>
      </c>
      <c r="G86" s="171" t="s">
        <v>3756</v>
      </c>
      <c r="H86" s="40" t="s">
        <v>2638</v>
      </c>
      <c r="I86" s="40" t="s">
        <v>22</v>
      </c>
      <c r="J86" s="173">
        <v>4</v>
      </c>
      <c r="K86" s="185">
        <v>0</v>
      </c>
      <c r="L86" s="188">
        <v>448.52</v>
      </c>
      <c r="M86" s="105">
        <v>3.2</v>
      </c>
      <c r="N86" s="182"/>
      <c r="O86" s="103"/>
    </row>
    <row r="87" s="156" customFormat="1" ht="24" spans="1:15">
      <c r="A87" s="38" t="s">
        <v>15</v>
      </c>
      <c r="B87" s="168">
        <v>86</v>
      </c>
      <c r="C87" s="43" t="s">
        <v>16</v>
      </c>
      <c r="D87" s="43" t="s">
        <v>53</v>
      </c>
      <c r="E87" s="103" t="s">
        <v>3723</v>
      </c>
      <c r="F87" s="169" t="s">
        <v>55</v>
      </c>
      <c r="G87" s="171" t="s">
        <v>3764</v>
      </c>
      <c r="H87" s="40" t="s">
        <v>2121</v>
      </c>
      <c r="I87" s="40" t="s">
        <v>22</v>
      </c>
      <c r="J87" s="173">
        <v>1</v>
      </c>
      <c r="K87" s="185">
        <v>0</v>
      </c>
      <c r="L87" s="186">
        <v>71</v>
      </c>
      <c r="M87" s="105">
        <v>3.2</v>
      </c>
      <c r="N87" s="176"/>
      <c r="O87" s="103"/>
    </row>
    <row r="88" s="156" customFormat="1" ht="24" spans="1:15">
      <c r="A88" s="38" t="s">
        <v>15</v>
      </c>
      <c r="B88" s="168">
        <v>87</v>
      </c>
      <c r="C88" s="43" t="s">
        <v>16</v>
      </c>
      <c r="D88" s="43" t="s">
        <v>53</v>
      </c>
      <c r="E88" s="103" t="s">
        <v>3723</v>
      </c>
      <c r="F88" s="169" t="s">
        <v>55</v>
      </c>
      <c r="G88" s="171" t="s">
        <v>3757</v>
      </c>
      <c r="H88" s="40" t="s">
        <v>2121</v>
      </c>
      <c r="I88" s="40" t="s">
        <v>22</v>
      </c>
      <c r="J88" s="173">
        <v>6</v>
      </c>
      <c r="K88" s="185">
        <v>0</v>
      </c>
      <c r="L88" s="186">
        <v>840</v>
      </c>
      <c r="M88" s="105">
        <v>3.2</v>
      </c>
      <c r="N88" s="182"/>
      <c r="O88" s="103"/>
    </row>
    <row r="89" s="156" customFormat="1" ht="24" spans="1:15">
      <c r="A89" s="38" t="s">
        <v>15</v>
      </c>
      <c r="B89" s="168">
        <v>88</v>
      </c>
      <c r="C89" s="43" t="s">
        <v>16</v>
      </c>
      <c r="D89" s="43" t="s">
        <v>53</v>
      </c>
      <c r="E89" s="103" t="s">
        <v>3723</v>
      </c>
      <c r="F89" s="169" t="s">
        <v>304</v>
      </c>
      <c r="G89" s="171" t="s">
        <v>3765</v>
      </c>
      <c r="H89" s="40" t="s">
        <v>2121</v>
      </c>
      <c r="I89" s="40" t="s">
        <v>22</v>
      </c>
      <c r="J89" s="173">
        <v>1</v>
      </c>
      <c r="K89" s="185">
        <v>0</v>
      </c>
      <c r="L89" s="186">
        <v>155</v>
      </c>
      <c r="M89" s="105">
        <v>3.2</v>
      </c>
      <c r="N89" s="182"/>
      <c r="O89" s="103"/>
    </row>
    <row r="90" s="156" customFormat="1" ht="24" spans="1:15">
      <c r="A90" s="38" t="s">
        <v>15</v>
      </c>
      <c r="B90" s="168">
        <v>89</v>
      </c>
      <c r="C90" s="43" t="s">
        <v>16</v>
      </c>
      <c r="D90" s="43" t="s">
        <v>53</v>
      </c>
      <c r="E90" s="103" t="s">
        <v>3723</v>
      </c>
      <c r="F90" s="169" t="s">
        <v>249</v>
      </c>
      <c r="G90" s="171" t="s">
        <v>3758</v>
      </c>
      <c r="H90" s="40" t="s">
        <v>2121</v>
      </c>
      <c r="I90" s="40" t="s">
        <v>22</v>
      </c>
      <c r="J90" s="173">
        <v>1</v>
      </c>
      <c r="K90" s="185">
        <v>0</v>
      </c>
      <c r="L90" s="186">
        <v>33</v>
      </c>
      <c r="M90" s="105">
        <v>3.2</v>
      </c>
      <c r="N90" s="176"/>
      <c r="O90" s="103"/>
    </row>
    <row r="91" s="156" customFormat="1" ht="24" spans="1:15">
      <c r="A91" s="38" t="s">
        <v>15</v>
      </c>
      <c r="B91" s="168">
        <v>90</v>
      </c>
      <c r="C91" s="43" t="s">
        <v>16</v>
      </c>
      <c r="D91" s="43" t="s">
        <v>53</v>
      </c>
      <c r="E91" s="103" t="s">
        <v>3723</v>
      </c>
      <c r="F91" s="169" t="s">
        <v>249</v>
      </c>
      <c r="G91" s="171" t="s">
        <v>3759</v>
      </c>
      <c r="H91" s="40" t="s">
        <v>2121</v>
      </c>
      <c r="I91" s="40" t="s">
        <v>22</v>
      </c>
      <c r="J91" s="173">
        <v>1</v>
      </c>
      <c r="K91" s="185">
        <v>0</v>
      </c>
      <c r="L91" s="186">
        <v>45</v>
      </c>
      <c r="M91" s="105">
        <v>3.2</v>
      </c>
      <c r="N91" s="182"/>
      <c r="O91" s="103"/>
    </row>
    <row r="92" s="156" customFormat="1" ht="24" spans="1:15">
      <c r="A92" s="38" t="s">
        <v>15</v>
      </c>
      <c r="B92" s="168">
        <v>91</v>
      </c>
      <c r="C92" s="43" t="s">
        <v>16</v>
      </c>
      <c r="D92" s="43" t="s">
        <v>171</v>
      </c>
      <c r="E92" s="103" t="s">
        <v>3723</v>
      </c>
      <c r="F92" s="169" t="s">
        <v>172</v>
      </c>
      <c r="G92" s="171" t="s">
        <v>3760</v>
      </c>
      <c r="H92" s="40" t="s">
        <v>1926</v>
      </c>
      <c r="I92" s="40" t="s">
        <v>22</v>
      </c>
      <c r="J92" s="173">
        <v>1</v>
      </c>
      <c r="K92" s="174">
        <v>0</v>
      </c>
      <c r="L92" s="188">
        <v>1.14</v>
      </c>
      <c r="M92" s="105">
        <v>3.1</v>
      </c>
      <c r="N92" s="182"/>
      <c r="O92" s="103"/>
    </row>
    <row r="93" s="156" customFormat="1" ht="24" spans="1:15">
      <c r="A93" s="38" t="s">
        <v>15</v>
      </c>
      <c r="B93" s="168">
        <v>92</v>
      </c>
      <c r="C93" s="43" t="s">
        <v>16</v>
      </c>
      <c r="D93" s="43" t="s">
        <v>171</v>
      </c>
      <c r="E93" s="103" t="s">
        <v>3723</v>
      </c>
      <c r="F93" s="169" t="s">
        <v>172</v>
      </c>
      <c r="G93" s="171" t="s">
        <v>3761</v>
      </c>
      <c r="H93" s="40" t="s">
        <v>1926</v>
      </c>
      <c r="I93" s="40" t="s">
        <v>22</v>
      </c>
      <c r="J93" s="173">
        <v>4</v>
      </c>
      <c r="K93" s="174">
        <v>0</v>
      </c>
      <c r="L93" s="188">
        <v>14.24</v>
      </c>
      <c r="M93" s="105">
        <v>3.1</v>
      </c>
      <c r="N93" s="176"/>
      <c r="O93" s="103"/>
    </row>
    <row r="94" s="156" customFormat="1" ht="24" spans="1:15">
      <c r="A94" s="38" t="s">
        <v>15</v>
      </c>
      <c r="B94" s="168">
        <v>93</v>
      </c>
      <c r="C94" s="43" t="s">
        <v>16</v>
      </c>
      <c r="D94" s="43" t="s">
        <v>322</v>
      </c>
      <c r="E94" s="103" t="s">
        <v>3723</v>
      </c>
      <c r="F94" s="169" t="s">
        <v>323</v>
      </c>
      <c r="G94" s="171" t="s">
        <v>3762</v>
      </c>
      <c r="H94" s="40" t="s">
        <v>2123</v>
      </c>
      <c r="I94" s="43" t="s">
        <v>2124</v>
      </c>
      <c r="J94" s="116">
        <v>0.5</v>
      </c>
      <c r="K94" s="185">
        <v>0</v>
      </c>
      <c r="L94" s="188">
        <v>26.83</v>
      </c>
      <c r="M94" s="105">
        <v>3.2</v>
      </c>
      <c r="N94" s="182"/>
      <c r="O94" s="103"/>
    </row>
    <row r="95" s="156" customFormat="1" ht="24" spans="1:15">
      <c r="A95" s="38" t="s">
        <v>15</v>
      </c>
      <c r="B95" s="168">
        <v>94</v>
      </c>
      <c r="C95" s="43" t="s">
        <v>16</v>
      </c>
      <c r="D95" s="43" t="s">
        <v>322</v>
      </c>
      <c r="E95" s="103" t="s">
        <v>3723</v>
      </c>
      <c r="F95" s="169" t="s">
        <v>323</v>
      </c>
      <c r="G95" s="171" t="s">
        <v>3763</v>
      </c>
      <c r="H95" s="40" t="s">
        <v>2123</v>
      </c>
      <c r="I95" s="43" t="s">
        <v>2124</v>
      </c>
      <c r="J95" s="116">
        <v>1.70976</v>
      </c>
      <c r="K95" s="185">
        <v>0</v>
      </c>
      <c r="L95" s="188">
        <v>162.65</v>
      </c>
      <c r="M95" s="105">
        <v>3.2</v>
      </c>
      <c r="N95" s="182"/>
      <c r="O95" s="103"/>
    </row>
    <row r="96" s="156" customFormat="1" ht="24" spans="1:15">
      <c r="A96" s="38" t="s">
        <v>15</v>
      </c>
      <c r="B96" s="168">
        <v>95</v>
      </c>
      <c r="C96" s="43" t="s">
        <v>16</v>
      </c>
      <c r="D96" s="43" t="s">
        <v>89</v>
      </c>
      <c r="E96" s="103" t="s">
        <v>3723</v>
      </c>
      <c r="F96" s="169" t="s">
        <v>114</v>
      </c>
      <c r="G96" s="171" t="s">
        <v>3766</v>
      </c>
      <c r="H96" s="40" t="s">
        <v>2638</v>
      </c>
      <c r="I96" s="40" t="s">
        <v>22</v>
      </c>
      <c r="J96" s="173">
        <v>1</v>
      </c>
      <c r="K96" s="185">
        <v>0</v>
      </c>
      <c r="L96" s="188">
        <v>34.08</v>
      </c>
      <c r="M96" s="105">
        <v>3.2</v>
      </c>
      <c r="N96" s="176"/>
      <c r="O96" s="103"/>
    </row>
    <row r="97" s="156" customFormat="1" ht="24" spans="1:15">
      <c r="A97" s="38" t="s">
        <v>15</v>
      </c>
      <c r="B97" s="168">
        <v>96</v>
      </c>
      <c r="C97" s="43" t="s">
        <v>16</v>
      </c>
      <c r="D97" s="43" t="s">
        <v>53</v>
      </c>
      <c r="E97" s="103" t="s">
        <v>3723</v>
      </c>
      <c r="F97" s="169" t="s">
        <v>55</v>
      </c>
      <c r="G97" s="171" t="s">
        <v>3767</v>
      </c>
      <c r="H97" s="40" t="s">
        <v>2121</v>
      </c>
      <c r="I97" s="40" t="s">
        <v>22</v>
      </c>
      <c r="J97" s="173">
        <v>5</v>
      </c>
      <c r="K97" s="185">
        <v>0</v>
      </c>
      <c r="L97" s="186">
        <v>300</v>
      </c>
      <c r="M97" s="105">
        <v>3.2</v>
      </c>
      <c r="N97" s="182"/>
      <c r="O97" s="103"/>
    </row>
    <row r="98" s="156" customFormat="1" ht="24" spans="1:15">
      <c r="A98" s="38" t="s">
        <v>15</v>
      </c>
      <c r="B98" s="168">
        <v>97</v>
      </c>
      <c r="C98" s="43" t="s">
        <v>16</v>
      </c>
      <c r="D98" s="43" t="s">
        <v>53</v>
      </c>
      <c r="E98" s="103" t="s">
        <v>3723</v>
      </c>
      <c r="F98" s="169" t="s">
        <v>249</v>
      </c>
      <c r="G98" s="171" t="s">
        <v>3758</v>
      </c>
      <c r="H98" s="40" t="s">
        <v>2121</v>
      </c>
      <c r="I98" s="40" t="s">
        <v>22</v>
      </c>
      <c r="J98" s="173">
        <v>1</v>
      </c>
      <c r="K98" s="185">
        <v>0</v>
      </c>
      <c r="L98" s="186">
        <v>33</v>
      </c>
      <c r="M98" s="105">
        <v>3.2</v>
      </c>
      <c r="N98" s="182"/>
      <c r="O98" s="103"/>
    </row>
    <row r="99" s="156" customFormat="1" ht="24" spans="1:15">
      <c r="A99" s="38" t="s">
        <v>15</v>
      </c>
      <c r="B99" s="168">
        <v>98</v>
      </c>
      <c r="C99" s="43" t="s">
        <v>16</v>
      </c>
      <c r="D99" s="43" t="s">
        <v>171</v>
      </c>
      <c r="E99" s="103" t="s">
        <v>3723</v>
      </c>
      <c r="F99" s="169" t="s">
        <v>172</v>
      </c>
      <c r="G99" s="171" t="s">
        <v>3768</v>
      </c>
      <c r="H99" s="40" t="s">
        <v>1926</v>
      </c>
      <c r="I99" s="40" t="s">
        <v>22</v>
      </c>
      <c r="J99" s="173">
        <v>1</v>
      </c>
      <c r="K99" s="174">
        <v>0</v>
      </c>
      <c r="L99" s="188">
        <v>1.41</v>
      </c>
      <c r="M99" s="105">
        <v>3.1</v>
      </c>
      <c r="N99" s="176"/>
      <c r="O99" s="103"/>
    </row>
    <row r="100" s="156" customFormat="1" ht="24" spans="1:15">
      <c r="A100" s="38" t="s">
        <v>15</v>
      </c>
      <c r="B100" s="168">
        <v>99</v>
      </c>
      <c r="C100" s="43" t="s">
        <v>16</v>
      </c>
      <c r="D100" s="43" t="s">
        <v>322</v>
      </c>
      <c r="E100" s="103" t="s">
        <v>3723</v>
      </c>
      <c r="F100" s="169" t="s">
        <v>323</v>
      </c>
      <c r="G100" s="171" t="s">
        <v>3762</v>
      </c>
      <c r="H100" s="40" t="s">
        <v>2123</v>
      </c>
      <c r="I100" s="43" t="s">
        <v>2124</v>
      </c>
      <c r="J100" s="116">
        <v>2.08097</v>
      </c>
      <c r="K100" s="185">
        <v>0</v>
      </c>
      <c r="L100" s="188">
        <v>111.64</v>
      </c>
      <c r="M100" s="105">
        <v>3.2</v>
      </c>
      <c r="N100" s="182"/>
      <c r="O100" s="103"/>
    </row>
    <row r="101" s="156" customFormat="1" ht="24" spans="1:15">
      <c r="A101" s="38" t="s">
        <v>15</v>
      </c>
      <c r="B101" s="168">
        <v>100</v>
      </c>
      <c r="C101" s="43" t="s">
        <v>16</v>
      </c>
      <c r="D101" s="43" t="s">
        <v>89</v>
      </c>
      <c r="E101" s="103" t="s">
        <v>3723</v>
      </c>
      <c r="F101" s="169" t="s">
        <v>114</v>
      </c>
      <c r="G101" s="171" t="s">
        <v>3755</v>
      </c>
      <c r="H101" s="40" t="s">
        <v>2638</v>
      </c>
      <c r="I101" s="40" t="s">
        <v>22</v>
      </c>
      <c r="J101" s="173">
        <v>1</v>
      </c>
      <c r="K101" s="185">
        <v>0</v>
      </c>
      <c r="L101" s="188">
        <v>21.22</v>
      </c>
      <c r="M101" s="105">
        <v>3.2</v>
      </c>
      <c r="N101" s="182"/>
      <c r="O101" s="103"/>
    </row>
    <row r="102" s="156" customFormat="1" ht="24" spans="1:15">
      <c r="A102" s="38" t="s">
        <v>15</v>
      </c>
      <c r="B102" s="168">
        <v>101</v>
      </c>
      <c r="C102" s="43" t="s">
        <v>16</v>
      </c>
      <c r="D102" s="43" t="s">
        <v>89</v>
      </c>
      <c r="E102" s="103" t="s">
        <v>3723</v>
      </c>
      <c r="F102" s="169" t="s">
        <v>114</v>
      </c>
      <c r="G102" s="171" t="s">
        <v>3756</v>
      </c>
      <c r="H102" s="40" t="s">
        <v>2638</v>
      </c>
      <c r="I102" s="40" t="s">
        <v>22</v>
      </c>
      <c r="J102" s="173">
        <v>4</v>
      </c>
      <c r="K102" s="185">
        <v>0</v>
      </c>
      <c r="L102" s="188">
        <v>448.52</v>
      </c>
      <c r="M102" s="105">
        <v>3.2</v>
      </c>
      <c r="N102" s="176"/>
      <c r="O102" s="103"/>
    </row>
    <row r="103" s="156" customFormat="1" ht="24" spans="1:15">
      <c r="A103" s="38" t="s">
        <v>15</v>
      </c>
      <c r="B103" s="168">
        <v>102</v>
      </c>
      <c r="C103" s="43" t="s">
        <v>16</v>
      </c>
      <c r="D103" s="43" t="s">
        <v>53</v>
      </c>
      <c r="E103" s="103" t="s">
        <v>3723</v>
      </c>
      <c r="F103" s="169" t="s">
        <v>55</v>
      </c>
      <c r="G103" s="171" t="s">
        <v>3757</v>
      </c>
      <c r="H103" s="40" t="s">
        <v>2121</v>
      </c>
      <c r="I103" s="40" t="s">
        <v>22</v>
      </c>
      <c r="J103" s="173">
        <v>3</v>
      </c>
      <c r="K103" s="185">
        <v>0</v>
      </c>
      <c r="L103" s="186">
        <v>420</v>
      </c>
      <c r="M103" s="105">
        <v>3.2</v>
      </c>
      <c r="N103" s="182"/>
      <c r="O103" s="103"/>
    </row>
    <row r="104" s="156" customFormat="1" ht="24" spans="1:15">
      <c r="A104" s="38" t="s">
        <v>15</v>
      </c>
      <c r="B104" s="168">
        <v>103</v>
      </c>
      <c r="C104" s="43" t="s">
        <v>16</v>
      </c>
      <c r="D104" s="43" t="s">
        <v>53</v>
      </c>
      <c r="E104" s="103" t="s">
        <v>3723</v>
      </c>
      <c r="F104" s="169" t="s">
        <v>249</v>
      </c>
      <c r="G104" s="171" t="s">
        <v>3758</v>
      </c>
      <c r="H104" s="40" t="s">
        <v>2121</v>
      </c>
      <c r="I104" s="40" t="s">
        <v>22</v>
      </c>
      <c r="J104" s="173">
        <v>1</v>
      </c>
      <c r="K104" s="185">
        <v>0</v>
      </c>
      <c r="L104" s="186">
        <v>33</v>
      </c>
      <c r="M104" s="105">
        <v>3.2</v>
      </c>
      <c r="N104" s="176"/>
      <c r="O104" s="103"/>
    </row>
    <row r="105" s="156" customFormat="1" ht="24" spans="1:15">
      <c r="A105" s="38" t="s">
        <v>15</v>
      </c>
      <c r="B105" s="168">
        <v>104</v>
      </c>
      <c r="C105" s="43" t="s">
        <v>16</v>
      </c>
      <c r="D105" s="43" t="s">
        <v>53</v>
      </c>
      <c r="E105" s="103" t="s">
        <v>3723</v>
      </c>
      <c r="F105" s="169" t="s">
        <v>249</v>
      </c>
      <c r="G105" s="171" t="s">
        <v>3759</v>
      </c>
      <c r="H105" s="40" t="s">
        <v>2121</v>
      </c>
      <c r="I105" s="40" t="s">
        <v>22</v>
      </c>
      <c r="J105" s="173">
        <v>1</v>
      </c>
      <c r="K105" s="185">
        <v>0</v>
      </c>
      <c r="L105" s="186">
        <v>45</v>
      </c>
      <c r="M105" s="105">
        <v>3.2</v>
      </c>
      <c r="N105" s="182"/>
      <c r="O105" s="103"/>
    </row>
    <row r="106" s="156" customFormat="1" ht="24" spans="1:15">
      <c r="A106" s="38" t="s">
        <v>15</v>
      </c>
      <c r="B106" s="168">
        <v>105</v>
      </c>
      <c r="C106" s="43" t="s">
        <v>16</v>
      </c>
      <c r="D106" s="43" t="s">
        <v>171</v>
      </c>
      <c r="E106" s="103" t="s">
        <v>3723</v>
      </c>
      <c r="F106" s="169" t="s">
        <v>172</v>
      </c>
      <c r="G106" s="171" t="s">
        <v>3760</v>
      </c>
      <c r="H106" s="40" t="s">
        <v>1926</v>
      </c>
      <c r="I106" s="40" t="s">
        <v>22</v>
      </c>
      <c r="J106" s="173">
        <v>1</v>
      </c>
      <c r="K106" s="174">
        <v>0</v>
      </c>
      <c r="L106" s="188">
        <v>1.14</v>
      </c>
      <c r="M106" s="105">
        <v>3.1</v>
      </c>
      <c r="N106" s="182"/>
      <c r="O106" s="103"/>
    </row>
    <row r="107" s="156" customFormat="1" ht="24" spans="1:15">
      <c r="A107" s="38" t="s">
        <v>15</v>
      </c>
      <c r="B107" s="168">
        <v>106</v>
      </c>
      <c r="C107" s="43" t="s">
        <v>16</v>
      </c>
      <c r="D107" s="43" t="s">
        <v>171</v>
      </c>
      <c r="E107" s="103" t="s">
        <v>3723</v>
      </c>
      <c r="F107" s="169" t="s">
        <v>172</v>
      </c>
      <c r="G107" s="171" t="s">
        <v>3761</v>
      </c>
      <c r="H107" s="40" t="s">
        <v>1926</v>
      </c>
      <c r="I107" s="40" t="s">
        <v>22</v>
      </c>
      <c r="J107" s="173">
        <v>4</v>
      </c>
      <c r="K107" s="174">
        <v>0</v>
      </c>
      <c r="L107" s="188">
        <v>14.24</v>
      </c>
      <c r="M107" s="105">
        <v>3.1</v>
      </c>
      <c r="N107" s="182"/>
      <c r="O107" s="103"/>
    </row>
    <row r="108" s="156" customFormat="1" ht="24" spans="1:15">
      <c r="A108" s="38" t="s">
        <v>15</v>
      </c>
      <c r="B108" s="168">
        <v>107</v>
      </c>
      <c r="C108" s="43" t="s">
        <v>16</v>
      </c>
      <c r="D108" s="43" t="s">
        <v>322</v>
      </c>
      <c r="E108" s="103" t="s">
        <v>3723</v>
      </c>
      <c r="F108" s="169" t="s">
        <v>323</v>
      </c>
      <c r="G108" s="171" t="s">
        <v>3762</v>
      </c>
      <c r="H108" s="40" t="s">
        <v>2123</v>
      </c>
      <c r="I108" s="43" t="s">
        <v>2124</v>
      </c>
      <c r="J108" s="116">
        <v>0.5</v>
      </c>
      <c r="K108" s="185">
        <v>0</v>
      </c>
      <c r="L108" s="188">
        <v>26.83</v>
      </c>
      <c r="M108" s="105">
        <v>3.2</v>
      </c>
      <c r="N108" s="176"/>
      <c r="O108" s="103"/>
    </row>
    <row r="109" s="156" customFormat="1" ht="24" spans="1:15">
      <c r="A109" s="38" t="s">
        <v>15</v>
      </c>
      <c r="B109" s="168">
        <v>108</v>
      </c>
      <c r="C109" s="43" t="s">
        <v>16</v>
      </c>
      <c r="D109" s="43" t="s">
        <v>322</v>
      </c>
      <c r="E109" s="103" t="s">
        <v>3723</v>
      </c>
      <c r="F109" s="169" t="s">
        <v>323</v>
      </c>
      <c r="G109" s="171" t="s">
        <v>3763</v>
      </c>
      <c r="H109" s="40" t="s">
        <v>2123</v>
      </c>
      <c r="I109" s="43" t="s">
        <v>2124</v>
      </c>
      <c r="J109" s="116">
        <v>1.10587</v>
      </c>
      <c r="K109" s="185">
        <v>0</v>
      </c>
      <c r="L109" s="188">
        <v>105.2</v>
      </c>
      <c r="M109" s="105">
        <v>3.2</v>
      </c>
      <c r="N109" s="176"/>
      <c r="O109" s="103"/>
    </row>
    <row r="110" s="156" customFormat="1" ht="24" spans="1:15">
      <c r="A110" s="38" t="s">
        <v>15</v>
      </c>
      <c r="B110" s="168">
        <v>109</v>
      </c>
      <c r="C110" s="43" t="s">
        <v>16</v>
      </c>
      <c r="D110" s="43" t="s">
        <v>89</v>
      </c>
      <c r="E110" s="103" t="s">
        <v>3723</v>
      </c>
      <c r="F110" s="169" t="s">
        <v>114</v>
      </c>
      <c r="G110" s="171" t="s">
        <v>3755</v>
      </c>
      <c r="H110" s="40" t="s">
        <v>2638</v>
      </c>
      <c r="I110" s="40" t="s">
        <v>22</v>
      </c>
      <c r="J110" s="173">
        <v>1</v>
      </c>
      <c r="K110" s="185">
        <v>0</v>
      </c>
      <c r="L110" s="188">
        <v>21.22</v>
      </c>
      <c r="M110" s="105">
        <v>3.2</v>
      </c>
      <c r="N110" s="176"/>
      <c r="O110" s="103"/>
    </row>
    <row r="111" s="156" customFormat="1" ht="24" spans="1:15">
      <c r="A111" s="38" t="s">
        <v>15</v>
      </c>
      <c r="B111" s="168">
        <v>110</v>
      </c>
      <c r="C111" s="43" t="s">
        <v>16</v>
      </c>
      <c r="D111" s="43" t="s">
        <v>89</v>
      </c>
      <c r="E111" s="103" t="s">
        <v>3723</v>
      </c>
      <c r="F111" s="169" t="s">
        <v>114</v>
      </c>
      <c r="G111" s="171" t="s">
        <v>3756</v>
      </c>
      <c r="H111" s="40" t="s">
        <v>2638</v>
      </c>
      <c r="I111" s="40" t="s">
        <v>22</v>
      </c>
      <c r="J111" s="173">
        <v>4</v>
      </c>
      <c r="K111" s="185">
        <v>0</v>
      </c>
      <c r="L111" s="188">
        <v>448.52</v>
      </c>
      <c r="M111" s="105">
        <v>3.2</v>
      </c>
      <c r="N111" s="176"/>
      <c r="O111" s="103"/>
    </row>
    <row r="112" s="156" customFormat="1" ht="24" spans="1:15">
      <c r="A112" s="38" t="s">
        <v>15</v>
      </c>
      <c r="B112" s="168">
        <v>111</v>
      </c>
      <c r="C112" s="43" t="s">
        <v>16</v>
      </c>
      <c r="D112" s="43" t="s">
        <v>53</v>
      </c>
      <c r="E112" s="103" t="s">
        <v>3723</v>
      </c>
      <c r="F112" s="169" t="s">
        <v>55</v>
      </c>
      <c r="G112" s="171" t="s">
        <v>3764</v>
      </c>
      <c r="H112" s="40" t="s">
        <v>2121</v>
      </c>
      <c r="I112" s="40" t="s">
        <v>22</v>
      </c>
      <c r="J112" s="173">
        <v>1</v>
      </c>
      <c r="K112" s="185">
        <v>0</v>
      </c>
      <c r="L112" s="186">
        <v>71</v>
      </c>
      <c r="M112" s="105">
        <v>3.2</v>
      </c>
      <c r="N112" s="176"/>
      <c r="O112" s="103"/>
    </row>
    <row r="113" s="156" customFormat="1" ht="24" spans="1:15">
      <c r="A113" s="38" t="s">
        <v>15</v>
      </c>
      <c r="B113" s="168">
        <v>112</v>
      </c>
      <c r="C113" s="43" t="s">
        <v>16</v>
      </c>
      <c r="D113" s="43" t="s">
        <v>53</v>
      </c>
      <c r="E113" s="103" t="s">
        <v>3723</v>
      </c>
      <c r="F113" s="169" t="s">
        <v>55</v>
      </c>
      <c r="G113" s="171" t="s">
        <v>3757</v>
      </c>
      <c r="H113" s="40" t="s">
        <v>2121</v>
      </c>
      <c r="I113" s="40" t="s">
        <v>22</v>
      </c>
      <c r="J113" s="173">
        <v>6</v>
      </c>
      <c r="K113" s="185">
        <v>0</v>
      </c>
      <c r="L113" s="186">
        <v>840</v>
      </c>
      <c r="M113" s="105">
        <v>3.2</v>
      </c>
      <c r="N113" s="176"/>
      <c r="O113" s="103"/>
    </row>
    <row r="114" s="156" customFormat="1" ht="24" spans="1:15">
      <c r="A114" s="38" t="s">
        <v>15</v>
      </c>
      <c r="B114" s="168">
        <v>113</v>
      </c>
      <c r="C114" s="43" t="s">
        <v>16</v>
      </c>
      <c r="D114" s="43" t="s">
        <v>53</v>
      </c>
      <c r="E114" s="103" t="s">
        <v>3723</v>
      </c>
      <c r="F114" s="169" t="s">
        <v>304</v>
      </c>
      <c r="G114" s="171" t="s">
        <v>3765</v>
      </c>
      <c r="H114" s="40" t="s">
        <v>2121</v>
      </c>
      <c r="I114" s="40" t="s">
        <v>22</v>
      </c>
      <c r="J114" s="173">
        <v>1</v>
      </c>
      <c r="K114" s="185">
        <v>0</v>
      </c>
      <c r="L114" s="186">
        <v>155</v>
      </c>
      <c r="M114" s="105">
        <v>3.2</v>
      </c>
      <c r="N114" s="176"/>
      <c r="O114" s="103"/>
    </row>
    <row r="115" s="156" customFormat="1" ht="24" spans="1:15">
      <c r="A115" s="38" t="s">
        <v>15</v>
      </c>
      <c r="B115" s="168">
        <v>114</v>
      </c>
      <c r="C115" s="43" t="s">
        <v>16</v>
      </c>
      <c r="D115" s="43" t="s">
        <v>53</v>
      </c>
      <c r="E115" s="103" t="s">
        <v>3723</v>
      </c>
      <c r="F115" s="169" t="s">
        <v>249</v>
      </c>
      <c r="G115" s="171" t="s">
        <v>3758</v>
      </c>
      <c r="H115" s="40" t="s">
        <v>2121</v>
      </c>
      <c r="I115" s="40" t="s">
        <v>22</v>
      </c>
      <c r="J115" s="173">
        <v>1</v>
      </c>
      <c r="K115" s="185">
        <v>0</v>
      </c>
      <c r="L115" s="186">
        <v>33</v>
      </c>
      <c r="M115" s="105">
        <v>3.2</v>
      </c>
      <c r="N115" s="176"/>
      <c r="O115" s="103"/>
    </row>
    <row r="116" s="156" customFormat="1" ht="24" spans="1:15">
      <c r="A116" s="38" t="s">
        <v>15</v>
      </c>
      <c r="B116" s="168">
        <v>115</v>
      </c>
      <c r="C116" s="43" t="s">
        <v>16</v>
      </c>
      <c r="D116" s="43" t="s">
        <v>53</v>
      </c>
      <c r="E116" s="103" t="s">
        <v>3723</v>
      </c>
      <c r="F116" s="169" t="s">
        <v>249</v>
      </c>
      <c r="G116" s="171" t="s">
        <v>3759</v>
      </c>
      <c r="H116" s="40" t="s">
        <v>2121</v>
      </c>
      <c r="I116" s="40" t="s">
        <v>22</v>
      </c>
      <c r="J116" s="173">
        <v>1</v>
      </c>
      <c r="K116" s="185">
        <v>0</v>
      </c>
      <c r="L116" s="186">
        <v>45</v>
      </c>
      <c r="M116" s="105">
        <v>3.2</v>
      </c>
      <c r="N116" s="176"/>
      <c r="O116" s="103"/>
    </row>
    <row r="117" s="156" customFormat="1" ht="24" spans="1:15">
      <c r="A117" s="38" t="s">
        <v>15</v>
      </c>
      <c r="B117" s="168">
        <v>116</v>
      </c>
      <c r="C117" s="43" t="s">
        <v>16</v>
      </c>
      <c r="D117" s="43" t="s">
        <v>171</v>
      </c>
      <c r="E117" s="103" t="s">
        <v>3723</v>
      </c>
      <c r="F117" s="169" t="s">
        <v>172</v>
      </c>
      <c r="G117" s="171" t="s">
        <v>3760</v>
      </c>
      <c r="H117" s="40" t="s">
        <v>1926</v>
      </c>
      <c r="I117" s="40" t="s">
        <v>22</v>
      </c>
      <c r="J117" s="173">
        <v>1</v>
      </c>
      <c r="K117" s="174">
        <v>0</v>
      </c>
      <c r="L117" s="188">
        <v>1.14</v>
      </c>
      <c r="M117" s="105">
        <v>3.1</v>
      </c>
      <c r="N117" s="182"/>
      <c r="O117" s="103"/>
    </row>
    <row r="118" s="156" customFormat="1" ht="24" spans="1:15">
      <c r="A118" s="38" t="s">
        <v>15</v>
      </c>
      <c r="B118" s="168">
        <v>117</v>
      </c>
      <c r="C118" s="43" t="s">
        <v>16</v>
      </c>
      <c r="D118" s="43" t="s">
        <v>171</v>
      </c>
      <c r="E118" s="103" t="s">
        <v>3723</v>
      </c>
      <c r="F118" s="169" t="s">
        <v>172</v>
      </c>
      <c r="G118" s="171" t="s">
        <v>3761</v>
      </c>
      <c r="H118" s="40" t="s">
        <v>1926</v>
      </c>
      <c r="I118" s="40" t="s">
        <v>22</v>
      </c>
      <c r="J118" s="173">
        <v>4</v>
      </c>
      <c r="K118" s="174">
        <v>0</v>
      </c>
      <c r="L118" s="188">
        <v>14.24</v>
      </c>
      <c r="M118" s="105">
        <v>3.1</v>
      </c>
      <c r="N118" s="182"/>
      <c r="O118" s="103"/>
    </row>
    <row r="119" s="156" customFormat="1" ht="24" spans="1:15">
      <c r="A119" s="38" t="s">
        <v>15</v>
      </c>
      <c r="B119" s="168">
        <v>118</v>
      </c>
      <c r="C119" s="43" t="s">
        <v>16</v>
      </c>
      <c r="D119" s="43" t="s">
        <v>322</v>
      </c>
      <c r="E119" s="103" t="s">
        <v>3723</v>
      </c>
      <c r="F119" s="169" t="s">
        <v>323</v>
      </c>
      <c r="G119" s="171" t="s">
        <v>3762</v>
      </c>
      <c r="H119" s="40" t="s">
        <v>2123</v>
      </c>
      <c r="I119" s="43" t="s">
        <v>2124</v>
      </c>
      <c r="J119" s="174">
        <v>0.5</v>
      </c>
      <c r="K119" s="185">
        <v>0</v>
      </c>
      <c r="L119" s="188">
        <v>26.83</v>
      </c>
      <c r="M119" s="105">
        <v>3.2</v>
      </c>
      <c r="N119" s="176"/>
      <c r="O119" s="103"/>
    </row>
    <row r="120" s="156" customFormat="1" ht="24" spans="1:15">
      <c r="A120" s="38" t="s">
        <v>15</v>
      </c>
      <c r="B120" s="168">
        <v>119</v>
      </c>
      <c r="C120" s="43" t="s">
        <v>16</v>
      </c>
      <c r="D120" s="43" t="s">
        <v>322</v>
      </c>
      <c r="E120" s="103" t="s">
        <v>3723</v>
      </c>
      <c r="F120" s="169" t="s">
        <v>323</v>
      </c>
      <c r="G120" s="171" t="s">
        <v>3763</v>
      </c>
      <c r="H120" s="40" t="s">
        <v>2123</v>
      </c>
      <c r="I120" s="43" t="s">
        <v>2124</v>
      </c>
      <c r="J120" s="116">
        <v>1.69877</v>
      </c>
      <c r="K120" s="185">
        <v>0</v>
      </c>
      <c r="L120" s="188">
        <v>161.6</v>
      </c>
      <c r="M120" s="105">
        <v>3.2</v>
      </c>
      <c r="N120" s="176"/>
      <c r="O120" s="103"/>
    </row>
    <row r="121" s="156" customFormat="1" ht="24" spans="1:15">
      <c r="A121" s="38" t="s">
        <v>15</v>
      </c>
      <c r="B121" s="168">
        <v>120</v>
      </c>
      <c r="C121" s="43" t="s">
        <v>16</v>
      </c>
      <c r="D121" s="43" t="s">
        <v>53</v>
      </c>
      <c r="E121" s="103" t="s">
        <v>3723</v>
      </c>
      <c r="F121" s="169" t="s">
        <v>885</v>
      </c>
      <c r="G121" s="171" t="s">
        <v>3769</v>
      </c>
      <c r="H121" s="40" t="s">
        <v>2121</v>
      </c>
      <c r="I121" s="40" t="s">
        <v>22</v>
      </c>
      <c r="J121" s="173">
        <v>1</v>
      </c>
      <c r="K121" s="185">
        <v>0</v>
      </c>
      <c r="L121" s="186">
        <v>35</v>
      </c>
      <c r="M121" s="105">
        <v>3.2</v>
      </c>
      <c r="N121" s="176"/>
      <c r="O121" s="103"/>
    </row>
    <row r="122" s="156" customFormat="1" ht="24" spans="1:15">
      <c r="A122" s="38" t="s">
        <v>15</v>
      </c>
      <c r="B122" s="168">
        <v>121</v>
      </c>
      <c r="C122" s="43" t="s">
        <v>16</v>
      </c>
      <c r="D122" s="43" t="s">
        <v>53</v>
      </c>
      <c r="E122" s="103" t="s">
        <v>3723</v>
      </c>
      <c r="F122" s="169" t="s">
        <v>55</v>
      </c>
      <c r="G122" s="171" t="s">
        <v>3764</v>
      </c>
      <c r="H122" s="40" t="s">
        <v>2121</v>
      </c>
      <c r="I122" s="40" t="s">
        <v>22</v>
      </c>
      <c r="J122" s="173">
        <v>1</v>
      </c>
      <c r="K122" s="185">
        <v>0</v>
      </c>
      <c r="L122" s="186">
        <v>71</v>
      </c>
      <c r="M122" s="105">
        <v>3.2</v>
      </c>
      <c r="N122" s="176"/>
      <c r="O122" s="103"/>
    </row>
    <row r="123" s="156" customFormat="1" ht="24" spans="1:15">
      <c r="A123" s="38" t="s">
        <v>15</v>
      </c>
      <c r="B123" s="168">
        <v>122</v>
      </c>
      <c r="C123" s="43" t="s">
        <v>16</v>
      </c>
      <c r="D123" s="43" t="s">
        <v>53</v>
      </c>
      <c r="E123" s="103" t="s">
        <v>3723</v>
      </c>
      <c r="F123" s="169" t="s">
        <v>55</v>
      </c>
      <c r="G123" s="171" t="s">
        <v>3757</v>
      </c>
      <c r="H123" s="40" t="s">
        <v>2121</v>
      </c>
      <c r="I123" s="40" t="s">
        <v>22</v>
      </c>
      <c r="J123" s="173">
        <v>2</v>
      </c>
      <c r="K123" s="185">
        <v>0</v>
      </c>
      <c r="L123" s="186">
        <v>280</v>
      </c>
      <c r="M123" s="105">
        <v>3.2</v>
      </c>
      <c r="N123" s="182"/>
      <c r="O123" s="103"/>
    </row>
    <row r="124" s="156" customFormat="1" ht="24" spans="1:15">
      <c r="A124" s="38" t="s">
        <v>15</v>
      </c>
      <c r="B124" s="168">
        <v>123</v>
      </c>
      <c r="C124" s="43" t="s">
        <v>16</v>
      </c>
      <c r="D124" s="43" t="s">
        <v>53</v>
      </c>
      <c r="E124" s="103" t="s">
        <v>3723</v>
      </c>
      <c r="F124" s="169" t="s">
        <v>304</v>
      </c>
      <c r="G124" s="171" t="s">
        <v>3765</v>
      </c>
      <c r="H124" s="40" t="s">
        <v>2121</v>
      </c>
      <c r="I124" s="40" t="s">
        <v>22</v>
      </c>
      <c r="J124" s="173">
        <v>2</v>
      </c>
      <c r="K124" s="185">
        <v>0</v>
      </c>
      <c r="L124" s="186">
        <v>310</v>
      </c>
      <c r="M124" s="105">
        <v>3.2</v>
      </c>
      <c r="N124" s="182"/>
      <c r="O124" s="103"/>
    </row>
    <row r="125" s="156" customFormat="1" ht="24" spans="1:15">
      <c r="A125" s="38" t="s">
        <v>15</v>
      </c>
      <c r="B125" s="168">
        <v>124</v>
      </c>
      <c r="C125" s="43" t="s">
        <v>16</v>
      </c>
      <c r="D125" s="43" t="s">
        <v>53</v>
      </c>
      <c r="E125" s="103" t="s">
        <v>3723</v>
      </c>
      <c r="F125" s="169" t="s">
        <v>236</v>
      </c>
      <c r="G125" s="171" t="s">
        <v>3770</v>
      </c>
      <c r="H125" s="40" t="s">
        <v>2345</v>
      </c>
      <c r="I125" s="40" t="s">
        <v>22</v>
      </c>
      <c r="J125" s="173">
        <v>2</v>
      </c>
      <c r="K125" s="185">
        <v>0</v>
      </c>
      <c r="L125" s="187">
        <v>13.4</v>
      </c>
      <c r="M125" s="105">
        <v>3.2</v>
      </c>
      <c r="N125" s="176"/>
      <c r="O125" s="103"/>
    </row>
    <row r="126" s="156" customFormat="1" ht="24" spans="1:15">
      <c r="A126" s="38" t="s">
        <v>15</v>
      </c>
      <c r="B126" s="168">
        <v>125</v>
      </c>
      <c r="C126" s="43" t="s">
        <v>16</v>
      </c>
      <c r="D126" s="43" t="s">
        <v>322</v>
      </c>
      <c r="E126" s="103" t="s">
        <v>3723</v>
      </c>
      <c r="F126" s="169" t="s">
        <v>323</v>
      </c>
      <c r="G126" s="171" t="s">
        <v>3763</v>
      </c>
      <c r="H126" s="40" t="s">
        <v>2123</v>
      </c>
      <c r="I126" s="43" t="s">
        <v>2124</v>
      </c>
      <c r="J126" s="116">
        <v>62.832</v>
      </c>
      <c r="K126" s="185">
        <v>0</v>
      </c>
      <c r="L126" s="188">
        <v>5977.21</v>
      </c>
      <c r="M126" s="105">
        <v>3.2</v>
      </c>
      <c r="N126" s="176"/>
      <c r="O126" s="103"/>
    </row>
    <row r="127" s="156" customFormat="1" ht="24" spans="1:15">
      <c r="A127" s="38" t="s">
        <v>15</v>
      </c>
      <c r="B127" s="168">
        <v>126</v>
      </c>
      <c r="C127" s="43" t="s">
        <v>16</v>
      </c>
      <c r="D127" s="43" t="s">
        <v>89</v>
      </c>
      <c r="E127" s="103" t="s">
        <v>3723</v>
      </c>
      <c r="F127" s="169" t="s">
        <v>114</v>
      </c>
      <c r="G127" s="171" t="s">
        <v>3766</v>
      </c>
      <c r="H127" s="40" t="s">
        <v>2638</v>
      </c>
      <c r="I127" s="40" t="s">
        <v>22</v>
      </c>
      <c r="J127" s="173">
        <v>1</v>
      </c>
      <c r="K127" s="185">
        <v>0</v>
      </c>
      <c r="L127" s="188">
        <v>34.08</v>
      </c>
      <c r="M127" s="105">
        <v>3.2</v>
      </c>
      <c r="N127" s="176"/>
      <c r="O127" s="103"/>
    </row>
    <row r="128" s="156" customFormat="1" ht="24" spans="1:15">
      <c r="A128" s="38" t="s">
        <v>15</v>
      </c>
      <c r="B128" s="168">
        <v>127</v>
      </c>
      <c r="C128" s="43" t="s">
        <v>16</v>
      </c>
      <c r="D128" s="43" t="s">
        <v>53</v>
      </c>
      <c r="E128" s="103" t="s">
        <v>3723</v>
      </c>
      <c r="F128" s="169" t="s">
        <v>55</v>
      </c>
      <c r="G128" s="171" t="s">
        <v>3771</v>
      </c>
      <c r="H128" s="40" t="s">
        <v>2121</v>
      </c>
      <c r="I128" s="40" t="s">
        <v>22</v>
      </c>
      <c r="J128" s="173">
        <v>5</v>
      </c>
      <c r="K128" s="185">
        <v>0</v>
      </c>
      <c r="L128" s="187">
        <v>137.5</v>
      </c>
      <c r="M128" s="105">
        <v>3.2</v>
      </c>
      <c r="N128" s="176"/>
      <c r="O128" s="103"/>
    </row>
    <row r="129" s="156" customFormat="1" ht="24" spans="1:15">
      <c r="A129" s="38" t="s">
        <v>15</v>
      </c>
      <c r="B129" s="168">
        <v>128</v>
      </c>
      <c r="C129" s="43" t="s">
        <v>16</v>
      </c>
      <c r="D129" s="43" t="s">
        <v>171</v>
      </c>
      <c r="E129" s="103" t="s">
        <v>3723</v>
      </c>
      <c r="F129" s="169" t="s">
        <v>172</v>
      </c>
      <c r="G129" s="171" t="s">
        <v>3768</v>
      </c>
      <c r="H129" s="40" t="s">
        <v>1926</v>
      </c>
      <c r="I129" s="40" t="s">
        <v>22</v>
      </c>
      <c r="J129" s="173">
        <v>1</v>
      </c>
      <c r="K129" s="174">
        <v>0</v>
      </c>
      <c r="L129" s="188">
        <v>1.41</v>
      </c>
      <c r="M129" s="105">
        <v>3.1</v>
      </c>
      <c r="N129" s="176"/>
      <c r="O129" s="103"/>
    </row>
    <row r="130" s="156" customFormat="1" ht="24" spans="1:15">
      <c r="A130" s="38" t="s">
        <v>15</v>
      </c>
      <c r="B130" s="168">
        <v>129</v>
      </c>
      <c r="C130" s="189" t="s">
        <v>16</v>
      </c>
      <c r="D130" s="43" t="s">
        <v>322</v>
      </c>
      <c r="E130" s="103" t="s">
        <v>3723</v>
      </c>
      <c r="F130" s="169" t="s">
        <v>323</v>
      </c>
      <c r="G130" s="171" t="s">
        <v>3772</v>
      </c>
      <c r="H130" s="40" t="s">
        <v>2123</v>
      </c>
      <c r="I130" s="43" t="s">
        <v>2124</v>
      </c>
      <c r="J130" s="190">
        <v>4.88987</v>
      </c>
      <c r="K130" s="185">
        <v>0</v>
      </c>
      <c r="L130" s="188">
        <v>177.11</v>
      </c>
      <c r="M130" s="105">
        <v>3.2</v>
      </c>
      <c r="N130" s="176"/>
      <c r="O130" s="103"/>
    </row>
    <row r="131" s="156" customFormat="1" ht="24" spans="1:15">
      <c r="A131" s="38" t="s">
        <v>15</v>
      </c>
      <c r="B131" s="168">
        <v>130</v>
      </c>
      <c r="C131" s="189" t="s">
        <v>16</v>
      </c>
      <c r="D131" s="43" t="s">
        <v>89</v>
      </c>
      <c r="E131" s="103" t="s">
        <v>3723</v>
      </c>
      <c r="F131" s="169" t="s">
        <v>114</v>
      </c>
      <c r="G131" s="171" t="s">
        <v>2699</v>
      </c>
      <c r="H131" s="40" t="s">
        <v>2638</v>
      </c>
      <c r="I131" s="40" t="s">
        <v>22</v>
      </c>
      <c r="J131" s="191">
        <v>1</v>
      </c>
      <c r="K131" s="185">
        <v>0</v>
      </c>
      <c r="L131" s="188">
        <v>9.57</v>
      </c>
      <c r="M131" s="105">
        <v>3.2</v>
      </c>
      <c r="N131" s="176"/>
      <c r="O131" s="103"/>
    </row>
    <row r="132" s="156" customFormat="1" ht="24" spans="1:15">
      <c r="A132" s="38" t="s">
        <v>15</v>
      </c>
      <c r="B132" s="168">
        <v>131</v>
      </c>
      <c r="C132" s="43" t="s">
        <v>16</v>
      </c>
      <c r="D132" s="43" t="s">
        <v>89</v>
      </c>
      <c r="E132" s="103" t="s">
        <v>3723</v>
      </c>
      <c r="F132" s="169" t="s">
        <v>114</v>
      </c>
      <c r="G132" s="171" t="s">
        <v>3755</v>
      </c>
      <c r="H132" s="40" t="s">
        <v>2638</v>
      </c>
      <c r="I132" s="40" t="s">
        <v>22</v>
      </c>
      <c r="J132" s="173">
        <v>4</v>
      </c>
      <c r="K132" s="185">
        <v>0</v>
      </c>
      <c r="L132" s="188">
        <v>84.88</v>
      </c>
      <c r="M132" s="105">
        <v>3.2</v>
      </c>
      <c r="N132" s="176"/>
      <c r="O132" s="103"/>
    </row>
    <row r="133" s="156" customFormat="1" ht="24" spans="1:15">
      <c r="A133" s="38" t="s">
        <v>15</v>
      </c>
      <c r="B133" s="168">
        <v>132</v>
      </c>
      <c r="C133" s="43" t="s">
        <v>16</v>
      </c>
      <c r="D133" s="43" t="s">
        <v>53</v>
      </c>
      <c r="E133" s="103" t="s">
        <v>3723</v>
      </c>
      <c r="F133" s="169" t="s">
        <v>249</v>
      </c>
      <c r="G133" s="171" t="s">
        <v>3773</v>
      </c>
      <c r="H133" s="40" t="s">
        <v>2121</v>
      </c>
      <c r="I133" s="40" t="s">
        <v>22</v>
      </c>
      <c r="J133" s="173">
        <v>1</v>
      </c>
      <c r="K133" s="185">
        <v>0</v>
      </c>
      <c r="L133" s="187">
        <v>10.7</v>
      </c>
      <c r="M133" s="105">
        <v>3.2</v>
      </c>
      <c r="N133" s="176"/>
      <c r="O133" s="103"/>
    </row>
    <row r="134" s="156" customFormat="1" ht="24" spans="1:15">
      <c r="A134" s="38" t="s">
        <v>15</v>
      </c>
      <c r="B134" s="168">
        <v>133</v>
      </c>
      <c r="C134" s="43" t="s">
        <v>16</v>
      </c>
      <c r="D134" s="43" t="s">
        <v>53</v>
      </c>
      <c r="E134" s="103" t="s">
        <v>3723</v>
      </c>
      <c r="F134" s="169" t="s">
        <v>55</v>
      </c>
      <c r="G134" s="171" t="s">
        <v>3774</v>
      </c>
      <c r="H134" s="40" t="s">
        <v>2121</v>
      </c>
      <c r="I134" s="40" t="s">
        <v>22</v>
      </c>
      <c r="J134" s="173">
        <v>7</v>
      </c>
      <c r="K134" s="185">
        <v>0</v>
      </c>
      <c r="L134" s="187">
        <v>136.5</v>
      </c>
      <c r="M134" s="105">
        <v>3.2</v>
      </c>
      <c r="N134" s="176"/>
      <c r="O134" s="103"/>
    </row>
    <row r="135" s="156" customFormat="1" ht="24" spans="1:15">
      <c r="A135" s="38" t="s">
        <v>15</v>
      </c>
      <c r="B135" s="168">
        <v>134</v>
      </c>
      <c r="C135" s="43" t="s">
        <v>16</v>
      </c>
      <c r="D135" s="43" t="s">
        <v>171</v>
      </c>
      <c r="E135" s="103" t="s">
        <v>3723</v>
      </c>
      <c r="F135" s="169" t="s">
        <v>172</v>
      </c>
      <c r="G135" s="171" t="s">
        <v>2703</v>
      </c>
      <c r="H135" s="40" t="s">
        <v>1926</v>
      </c>
      <c r="I135" s="40" t="s">
        <v>22</v>
      </c>
      <c r="J135" s="173">
        <v>1</v>
      </c>
      <c r="K135" s="174">
        <v>0</v>
      </c>
      <c r="L135" s="188">
        <v>0.56</v>
      </c>
      <c r="M135" s="105">
        <v>3.1</v>
      </c>
      <c r="N135" s="176"/>
      <c r="O135" s="103"/>
    </row>
    <row r="136" s="156" customFormat="1" ht="24" spans="1:15">
      <c r="A136" s="38" t="s">
        <v>15</v>
      </c>
      <c r="B136" s="168">
        <v>135</v>
      </c>
      <c r="C136" s="43" t="s">
        <v>16</v>
      </c>
      <c r="D136" s="43" t="s">
        <v>171</v>
      </c>
      <c r="E136" s="103" t="s">
        <v>3723</v>
      </c>
      <c r="F136" s="169" t="s">
        <v>172</v>
      </c>
      <c r="G136" s="171" t="s">
        <v>3760</v>
      </c>
      <c r="H136" s="40" t="s">
        <v>1926</v>
      </c>
      <c r="I136" s="40" t="s">
        <v>22</v>
      </c>
      <c r="J136" s="173">
        <v>4</v>
      </c>
      <c r="K136" s="174">
        <v>0</v>
      </c>
      <c r="L136" s="188">
        <v>4.56</v>
      </c>
      <c r="M136" s="105">
        <v>3.1</v>
      </c>
      <c r="N136" s="182"/>
      <c r="O136" s="103"/>
    </row>
    <row r="137" s="156" customFormat="1" ht="24" spans="1:15">
      <c r="A137" s="38" t="s">
        <v>15</v>
      </c>
      <c r="B137" s="168">
        <v>136</v>
      </c>
      <c r="C137" s="43" t="s">
        <v>16</v>
      </c>
      <c r="D137" s="43" t="s">
        <v>322</v>
      </c>
      <c r="E137" s="103" t="s">
        <v>3723</v>
      </c>
      <c r="F137" s="169" t="s">
        <v>323</v>
      </c>
      <c r="G137" s="171" t="s">
        <v>3775</v>
      </c>
      <c r="H137" s="40" t="s">
        <v>2123</v>
      </c>
      <c r="I137" s="43" t="s">
        <v>2124</v>
      </c>
      <c r="J137" s="116">
        <v>2.40048</v>
      </c>
      <c r="K137" s="185">
        <v>0</v>
      </c>
      <c r="L137" s="188">
        <v>67.12</v>
      </c>
      <c r="M137" s="105">
        <v>3.2</v>
      </c>
      <c r="N137" s="182"/>
      <c r="O137" s="103"/>
    </row>
    <row r="138" s="156" customFormat="1" ht="24" spans="1:15">
      <c r="A138" s="38" t="s">
        <v>15</v>
      </c>
      <c r="B138" s="168">
        <v>137</v>
      </c>
      <c r="C138" s="43" t="s">
        <v>16</v>
      </c>
      <c r="D138" s="43" t="s">
        <v>89</v>
      </c>
      <c r="E138" s="103" t="s">
        <v>3723</v>
      </c>
      <c r="F138" s="169" t="s">
        <v>114</v>
      </c>
      <c r="G138" s="171" t="s">
        <v>2699</v>
      </c>
      <c r="H138" s="40" t="s">
        <v>2638</v>
      </c>
      <c r="I138" s="40" t="s">
        <v>22</v>
      </c>
      <c r="J138" s="173">
        <v>1</v>
      </c>
      <c r="K138" s="185">
        <v>0</v>
      </c>
      <c r="L138" s="188">
        <v>9.57</v>
      </c>
      <c r="M138" s="105">
        <v>3.2</v>
      </c>
      <c r="N138" s="182"/>
      <c r="O138" s="103"/>
    </row>
    <row r="139" s="156" customFormat="1" ht="24" spans="1:15">
      <c r="A139" s="38" t="s">
        <v>15</v>
      </c>
      <c r="B139" s="168">
        <v>138</v>
      </c>
      <c r="C139" s="43" t="s">
        <v>16</v>
      </c>
      <c r="D139" s="43" t="s">
        <v>89</v>
      </c>
      <c r="E139" s="103" t="s">
        <v>3723</v>
      </c>
      <c r="F139" s="169" t="s">
        <v>114</v>
      </c>
      <c r="G139" s="171" t="s">
        <v>3755</v>
      </c>
      <c r="H139" s="40" t="s">
        <v>2638</v>
      </c>
      <c r="I139" s="40" t="s">
        <v>22</v>
      </c>
      <c r="J139" s="173">
        <v>4</v>
      </c>
      <c r="K139" s="185">
        <v>0</v>
      </c>
      <c r="L139" s="188">
        <v>84.88</v>
      </c>
      <c r="M139" s="105">
        <v>3.2</v>
      </c>
      <c r="N139" s="176"/>
      <c r="O139" s="103"/>
    </row>
    <row r="140" s="156" customFormat="1" ht="24" spans="1:15">
      <c r="A140" s="38" t="s">
        <v>15</v>
      </c>
      <c r="B140" s="168">
        <v>139</v>
      </c>
      <c r="C140" s="43" t="s">
        <v>16</v>
      </c>
      <c r="D140" s="43" t="s">
        <v>53</v>
      </c>
      <c r="E140" s="103" t="s">
        <v>3723</v>
      </c>
      <c r="F140" s="169" t="s">
        <v>249</v>
      </c>
      <c r="G140" s="171" t="s">
        <v>3773</v>
      </c>
      <c r="H140" s="40" t="s">
        <v>2121</v>
      </c>
      <c r="I140" s="40" t="s">
        <v>22</v>
      </c>
      <c r="J140" s="173">
        <v>1</v>
      </c>
      <c r="K140" s="185">
        <v>0</v>
      </c>
      <c r="L140" s="187">
        <v>10.7</v>
      </c>
      <c r="M140" s="105">
        <v>3.2</v>
      </c>
      <c r="N140" s="176"/>
      <c r="O140" s="103"/>
    </row>
    <row r="141" s="156" customFormat="1" ht="24" spans="1:15">
      <c r="A141" s="38" t="s">
        <v>15</v>
      </c>
      <c r="B141" s="168">
        <v>140</v>
      </c>
      <c r="C141" s="43" t="s">
        <v>16</v>
      </c>
      <c r="D141" s="43" t="s">
        <v>53</v>
      </c>
      <c r="E141" s="103" t="s">
        <v>3723</v>
      </c>
      <c r="F141" s="169" t="s">
        <v>55</v>
      </c>
      <c r="G141" s="171" t="s">
        <v>3774</v>
      </c>
      <c r="H141" s="40" t="s">
        <v>2121</v>
      </c>
      <c r="I141" s="40" t="s">
        <v>22</v>
      </c>
      <c r="J141" s="173">
        <v>7</v>
      </c>
      <c r="K141" s="185">
        <v>0</v>
      </c>
      <c r="L141" s="187">
        <v>136.5</v>
      </c>
      <c r="M141" s="105">
        <v>3.2</v>
      </c>
      <c r="N141" s="176"/>
      <c r="O141" s="103"/>
    </row>
    <row r="142" s="156" customFormat="1" ht="24" spans="1:15">
      <c r="A142" s="38" t="s">
        <v>15</v>
      </c>
      <c r="B142" s="168">
        <v>141</v>
      </c>
      <c r="C142" s="43" t="s">
        <v>16</v>
      </c>
      <c r="D142" s="43" t="s">
        <v>171</v>
      </c>
      <c r="E142" s="103" t="s">
        <v>3723</v>
      </c>
      <c r="F142" s="169" t="s">
        <v>172</v>
      </c>
      <c r="G142" s="171" t="s">
        <v>2703</v>
      </c>
      <c r="H142" s="40" t="s">
        <v>1926</v>
      </c>
      <c r="I142" s="40" t="s">
        <v>22</v>
      </c>
      <c r="J142" s="173">
        <v>1</v>
      </c>
      <c r="K142" s="174">
        <v>0</v>
      </c>
      <c r="L142" s="188">
        <v>0.56</v>
      </c>
      <c r="M142" s="105">
        <v>3.1</v>
      </c>
      <c r="N142" s="176"/>
      <c r="O142" s="103"/>
    </row>
    <row r="143" s="155" customFormat="1" ht="24" spans="1:14">
      <c r="A143" s="38" t="s">
        <v>15</v>
      </c>
      <c r="B143" s="168">
        <v>142</v>
      </c>
      <c r="C143" s="43" t="s">
        <v>16</v>
      </c>
      <c r="D143" s="43" t="s">
        <v>171</v>
      </c>
      <c r="E143" s="103" t="s">
        <v>3723</v>
      </c>
      <c r="F143" s="169" t="s">
        <v>172</v>
      </c>
      <c r="G143" s="171" t="s">
        <v>3760</v>
      </c>
      <c r="H143" s="40" t="s">
        <v>1926</v>
      </c>
      <c r="I143" s="40" t="s">
        <v>22</v>
      </c>
      <c r="J143" s="173">
        <v>4</v>
      </c>
      <c r="K143" s="174">
        <v>0</v>
      </c>
      <c r="L143" s="192">
        <v>4.56</v>
      </c>
      <c r="M143" s="105">
        <v>3.1</v>
      </c>
      <c r="N143" s="176"/>
    </row>
    <row r="144" s="155" customFormat="1" ht="24" spans="1:14">
      <c r="A144" s="38" t="s">
        <v>15</v>
      </c>
      <c r="B144" s="168">
        <v>143</v>
      </c>
      <c r="C144" s="43" t="s">
        <v>16</v>
      </c>
      <c r="D144" s="43" t="s">
        <v>322</v>
      </c>
      <c r="E144" s="103" t="s">
        <v>3723</v>
      </c>
      <c r="F144" s="169" t="s">
        <v>323</v>
      </c>
      <c r="G144" s="171" t="s">
        <v>3775</v>
      </c>
      <c r="H144" s="40" t="s">
        <v>2123</v>
      </c>
      <c r="I144" s="43" t="s">
        <v>2124</v>
      </c>
      <c r="J144" s="116">
        <v>2.97708</v>
      </c>
      <c r="K144" s="185">
        <v>0</v>
      </c>
      <c r="L144" s="192">
        <v>83.24</v>
      </c>
      <c r="M144" s="105">
        <v>3.2</v>
      </c>
      <c r="N144" s="176"/>
    </row>
    <row r="145" s="43" customFormat="1" ht="24" spans="1:15">
      <c r="A145" s="38" t="s">
        <v>15</v>
      </c>
      <c r="B145" s="168">
        <v>144</v>
      </c>
      <c r="C145" s="43" t="s">
        <v>16</v>
      </c>
      <c r="D145" s="43" t="s">
        <v>53</v>
      </c>
      <c r="E145" s="103" t="s">
        <v>3723</v>
      </c>
      <c r="F145" s="169" t="s">
        <v>249</v>
      </c>
      <c r="G145" s="171" t="s">
        <v>3607</v>
      </c>
      <c r="H145" s="40" t="s">
        <v>2121</v>
      </c>
      <c r="I145" s="40" t="s">
        <v>22</v>
      </c>
      <c r="J145" s="173">
        <v>1</v>
      </c>
      <c r="K145" s="57">
        <f t="shared" ref="K145:K148" si="10">(CEILING(J145*0.2,1))*1</f>
        <v>1</v>
      </c>
      <c r="L145" s="193">
        <v>1.8</v>
      </c>
      <c r="M145" s="105">
        <v>3.2</v>
      </c>
      <c r="N145" s="176"/>
      <c r="O145" s="155"/>
    </row>
    <row r="146" s="43" customFormat="1" ht="24" spans="1:15">
      <c r="A146" s="38" t="s">
        <v>15</v>
      </c>
      <c r="B146" s="168">
        <v>145</v>
      </c>
      <c r="C146" s="43" t="s">
        <v>16</v>
      </c>
      <c r="D146" s="43" t="s">
        <v>53</v>
      </c>
      <c r="E146" s="103" t="s">
        <v>3723</v>
      </c>
      <c r="F146" s="169" t="s">
        <v>55</v>
      </c>
      <c r="G146" s="171" t="s">
        <v>2700</v>
      </c>
      <c r="H146" s="40" t="s">
        <v>2121</v>
      </c>
      <c r="I146" s="40" t="s">
        <v>22</v>
      </c>
      <c r="J146" s="173">
        <v>1</v>
      </c>
      <c r="K146" s="57">
        <f t="shared" si="10"/>
        <v>1</v>
      </c>
      <c r="L146" s="192">
        <v>2.75</v>
      </c>
      <c r="M146" s="105">
        <v>3.2</v>
      </c>
      <c r="N146" s="176"/>
      <c r="O146" s="155"/>
    </row>
    <row r="147" s="43" customFormat="1" ht="24" spans="1:15">
      <c r="A147" s="38" t="s">
        <v>15</v>
      </c>
      <c r="B147" s="168">
        <v>146</v>
      </c>
      <c r="C147" s="43" t="s">
        <v>16</v>
      </c>
      <c r="D147" s="43" t="s">
        <v>53</v>
      </c>
      <c r="E147" s="103" t="s">
        <v>3723</v>
      </c>
      <c r="F147" s="169" t="s">
        <v>55</v>
      </c>
      <c r="G147" s="171" t="s">
        <v>2701</v>
      </c>
      <c r="H147" s="40" t="s">
        <v>2121</v>
      </c>
      <c r="I147" s="40" t="s">
        <v>22</v>
      </c>
      <c r="J147" s="173">
        <v>6</v>
      </c>
      <c r="K147" s="57">
        <f t="shared" si="10"/>
        <v>2</v>
      </c>
      <c r="L147" s="193">
        <v>32.4</v>
      </c>
      <c r="M147" s="105">
        <v>3.2</v>
      </c>
      <c r="N147" s="176"/>
      <c r="O147" s="155"/>
    </row>
    <row r="148" s="43" customFormat="1" ht="24" spans="1:15">
      <c r="A148" s="38" t="s">
        <v>15</v>
      </c>
      <c r="B148" s="168">
        <v>147</v>
      </c>
      <c r="C148" s="43" t="s">
        <v>16</v>
      </c>
      <c r="D148" s="43" t="s">
        <v>322</v>
      </c>
      <c r="E148" s="103" t="s">
        <v>3723</v>
      </c>
      <c r="F148" s="169" t="s">
        <v>323</v>
      </c>
      <c r="G148" s="171" t="s">
        <v>2705</v>
      </c>
      <c r="H148" s="40" t="s">
        <v>2123</v>
      </c>
      <c r="I148" s="43" t="s">
        <v>2124</v>
      </c>
      <c r="J148" s="116">
        <v>7.97325</v>
      </c>
      <c r="K148" s="57">
        <f t="shared" si="10"/>
        <v>2</v>
      </c>
      <c r="L148" s="192">
        <v>110.27</v>
      </c>
      <c r="M148" s="105">
        <v>3.2</v>
      </c>
      <c r="N148" s="182"/>
      <c r="O148" s="155"/>
    </row>
    <row r="149" s="43" customFormat="1" ht="24" spans="1:15">
      <c r="A149" s="38" t="s">
        <v>15</v>
      </c>
      <c r="B149" s="168">
        <v>148</v>
      </c>
      <c r="C149" s="43" t="s">
        <v>16</v>
      </c>
      <c r="D149" s="43" t="s">
        <v>89</v>
      </c>
      <c r="E149" s="103" t="s">
        <v>3723</v>
      </c>
      <c r="F149" s="169" t="s">
        <v>114</v>
      </c>
      <c r="G149" s="171" t="s">
        <v>2699</v>
      </c>
      <c r="H149" s="40" t="s">
        <v>2638</v>
      </c>
      <c r="I149" s="40" t="s">
        <v>22</v>
      </c>
      <c r="J149" s="173">
        <v>1</v>
      </c>
      <c r="K149" s="185">
        <v>0</v>
      </c>
      <c r="L149" s="192">
        <v>9.57</v>
      </c>
      <c r="M149" s="105">
        <v>3.2</v>
      </c>
      <c r="N149" s="182"/>
      <c r="O149" s="155"/>
    </row>
    <row r="150" s="43" customFormat="1" ht="24" spans="1:15">
      <c r="A150" s="38" t="s">
        <v>15</v>
      </c>
      <c r="B150" s="168">
        <v>149</v>
      </c>
      <c r="C150" s="43" t="s">
        <v>16</v>
      </c>
      <c r="D150" s="43" t="s">
        <v>89</v>
      </c>
      <c r="E150" s="103" t="s">
        <v>3723</v>
      </c>
      <c r="F150" s="169" t="s">
        <v>114</v>
      </c>
      <c r="G150" s="171" t="s">
        <v>3776</v>
      </c>
      <c r="H150" s="40" t="s">
        <v>2638</v>
      </c>
      <c r="I150" s="40" t="s">
        <v>22</v>
      </c>
      <c r="J150" s="173">
        <v>4</v>
      </c>
      <c r="K150" s="185">
        <v>0</v>
      </c>
      <c r="L150" s="192">
        <v>63.84</v>
      </c>
      <c r="M150" s="105">
        <v>3.2</v>
      </c>
      <c r="N150" s="176"/>
      <c r="O150" s="155"/>
    </row>
    <row r="151" s="43" customFormat="1" ht="24" spans="1:15">
      <c r="A151" s="38" t="s">
        <v>15</v>
      </c>
      <c r="B151" s="168">
        <v>150</v>
      </c>
      <c r="C151" s="43" t="s">
        <v>16</v>
      </c>
      <c r="D151" s="43" t="s">
        <v>53</v>
      </c>
      <c r="E151" s="103" t="s">
        <v>3723</v>
      </c>
      <c r="F151" s="169" t="s">
        <v>249</v>
      </c>
      <c r="G151" s="171" t="s">
        <v>3777</v>
      </c>
      <c r="H151" s="40" t="s">
        <v>2121</v>
      </c>
      <c r="I151" s="40" t="s">
        <v>22</v>
      </c>
      <c r="J151" s="173">
        <v>1</v>
      </c>
      <c r="K151" s="57">
        <f t="shared" ref="K151:K156" si="11">(CEILING(J151*0.2,1))*1</f>
        <v>1</v>
      </c>
      <c r="L151" s="193">
        <v>6.5</v>
      </c>
      <c r="M151" s="105">
        <v>3.2</v>
      </c>
      <c r="N151" s="176"/>
      <c r="O151" s="155"/>
    </row>
    <row r="152" s="43" customFormat="1" ht="24" spans="1:15">
      <c r="A152" s="38" t="s">
        <v>15</v>
      </c>
      <c r="B152" s="168">
        <v>151</v>
      </c>
      <c r="C152" s="43" t="s">
        <v>16</v>
      </c>
      <c r="D152" s="43" t="s">
        <v>53</v>
      </c>
      <c r="E152" s="103" t="s">
        <v>3723</v>
      </c>
      <c r="F152" s="169" t="s">
        <v>55</v>
      </c>
      <c r="G152" s="171" t="s">
        <v>3778</v>
      </c>
      <c r="H152" s="40" t="s">
        <v>2121</v>
      </c>
      <c r="I152" s="40" t="s">
        <v>22</v>
      </c>
      <c r="J152" s="173">
        <v>3</v>
      </c>
      <c r="K152" s="57">
        <f t="shared" si="11"/>
        <v>1</v>
      </c>
      <c r="L152" s="193">
        <v>31.8</v>
      </c>
      <c r="M152" s="105">
        <v>3.2</v>
      </c>
      <c r="N152" s="182"/>
      <c r="O152" s="155"/>
    </row>
    <row r="153" s="43" customFormat="1" ht="24" spans="1:15">
      <c r="A153" s="38" t="s">
        <v>15</v>
      </c>
      <c r="B153" s="168">
        <v>152</v>
      </c>
      <c r="C153" s="43" t="s">
        <v>16</v>
      </c>
      <c r="D153" s="43" t="s">
        <v>171</v>
      </c>
      <c r="E153" s="103" t="s">
        <v>3723</v>
      </c>
      <c r="F153" s="169" t="s">
        <v>172</v>
      </c>
      <c r="G153" s="171" t="s">
        <v>2703</v>
      </c>
      <c r="H153" s="40" t="s">
        <v>1926</v>
      </c>
      <c r="I153" s="40" t="s">
        <v>22</v>
      </c>
      <c r="J153" s="173">
        <v>1</v>
      </c>
      <c r="K153" s="174">
        <v>0</v>
      </c>
      <c r="L153" s="192">
        <v>0.56</v>
      </c>
      <c r="M153" s="105">
        <v>3.1</v>
      </c>
      <c r="N153" s="176"/>
      <c r="O153" s="155"/>
    </row>
    <row r="154" s="43" customFormat="1" ht="24" spans="1:15">
      <c r="A154" s="38" t="s">
        <v>15</v>
      </c>
      <c r="B154" s="168">
        <v>153</v>
      </c>
      <c r="C154" s="43" t="s">
        <v>16</v>
      </c>
      <c r="D154" s="43" t="s">
        <v>171</v>
      </c>
      <c r="E154" s="103" t="s">
        <v>3723</v>
      </c>
      <c r="F154" s="169" t="s">
        <v>172</v>
      </c>
      <c r="G154" s="171" t="s">
        <v>3779</v>
      </c>
      <c r="H154" s="40" t="s">
        <v>1926</v>
      </c>
      <c r="I154" s="40" t="s">
        <v>22</v>
      </c>
      <c r="J154" s="173">
        <v>4</v>
      </c>
      <c r="K154" s="174">
        <v>0</v>
      </c>
      <c r="L154" s="192">
        <v>2.92</v>
      </c>
      <c r="M154" s="105">
        <v>3.1</v>
      </c>
      <c r="N154" s="176"/>
      <c r="O154" s="155"/>
    </row>
    <row r="155" s="43" customFormat="1" ht="24" spans="1:15">
      <c r="A155" s="38" t="s">
        <v>15</v>
      </c>
      <c r="B155" s="168">
        <v>154</v>
      </c>
      <c r="C155" s="43" t="s">
        <v>16</v>
      </c>
      <c r="D155" s="43" t="s">
        <v>53</v>
      </c>
      <c r="E155" s="103" t="s">
        <v>3723</v>
      </c>
      <c r="F155" s="169" t="s">
        <v>236</v>
      </c>
      <c r="G155" s="171" t="s">
        <v>3780</v>
      </c>
      <c r="H155" s="40" t="s">
        <v>2345</v>
      </c>
      <c r="I155" s="40" t="s">
        <v>22</v>
      </c>
      <c r="J155" s="173">
        <v>2</v>
      </c>
      <c r="K155" s="57">
        <f t="shared" si="11"/>
        <v>1</v>
      </c>
      <c r="L155" s="192">
        <v>1.36</v>
      </c>
      <c r="M155" s="105">
        <v>3.2</v>
      </c>
      <c r="N155" s="182"/>
      <c r="O155" s="155"/>
    </row>
    <row r="156" s="43" customFormat="1" ht="24" spans="1:15">
      <c r="A156" s="38" t="s">
        <v>15</v>
      </c>
      <c r="B156" s="168">
        <v>155</v>
      </c>
      <c r="C156" s="43" t="s">
        <v>16</v>
      </c>
      <c r="D156" s="43" t="s">
        <v>322</v>
      </c>
      <c r="E156" s="103" t="s">
        <v>3723</v>
      </c>
      <c r="F156" s="169" t="s">
        <v>323</v>
      </c>
      <c r="G156" s="171" t="s">
        <v>3781</v>
      </c>
      <c r="H156" s="40" t="s">
        <v>2123</v>
      </c>
      <c r="I156" s="43" t="s">
        <v>2124</v>
      </c>
      <c r="J156" s="116">
        <v>1.83085</v>
      </c>
      <c r="K156" s="57">
        <f t="shared" si="11"/>
        <v>1</v>
      </c>
      <c r="L156" s="192">
        <v>36.8</v>
      </c>
      <c r="M156" s="105">
        <v>3.2</v>
      </c>
      <c r="N156" s="182"/>
      <c r="O156" s="155"/>
    </row>
    <row r="157" s="43" customFormat="1" ht="24" spans="1:15">
      <c r="A157" s="38" t="s">
        <v>15</v>
      </c>
      <c r="B157" s="168">
        <v>156</v>
      </c>
      <c r="C157" s="43" t="s">
        <v>16</v>
      </c>
      <c r="D157" s="43" t="s">
        <v>53</v>
      </c>
      <c r="E157" s="103" t="s">
        <v>3723</v>
      </c>
      <c r="F157" s="169" t="s">
        <v>885</v>
      </c>
      <c r="G157" s="171" t="s">
        <v>3782</v>
      </c>
      <c r="H157" s="40" t="s">
        <v>2121</v>
      </c>
      <c r="I157" s="40" t="s">
        <v>22</v>
      </c>
      <c r="J157" s="173">
        <v>1</v>
      </c>
      <c r="K157" s="185">
        <v>0</v>
      </c>
      <c r="L157" s="193">
        <v>8.5</v>
      </c>
      <c r="M157" s="105">
        <v>3.2</v>
      </c>
      <c r="N157" s="182"/>
      <c r="O157" s="155"/>
    </row>
    <row r="158" s="43" customFormat="1" ht="24" spans="1:15">
      <c r="A158" s="38" t="s">
        <v>15</v>
      </c>
      <c r="B158" s="168">
        <v>157</v>
      </c>
      <c r="C158" s="43" t="s">
        <v>16</v>
      </c>
      <c r="D158" s="43" t="s">
        <v>53</v>
      </c>
      <c r="E158" s="103" t="s">
        <v>3723</v>
      </c>
      <c r="F158" s="169" t="s">
        <v>55</v>
      </c>
      <c r="G158" s="171" t="s">
        <v>3752</v>
      </c>
      <c r="H158" s="40" t="s">
        <v>2121</v>
      </c>
      <c r="I158" s="40" t="s">
        <v>22</v>
      </c>
      <c r="J158" s="173">
        <v>1</v>
      </c>
      <c r="K158" s="185">
        <v>0</v>
      </c>
      <c r="L158" s="194">
        <v>36</v>
      </c>
      <c r="M158" s="105">
        <v>3.2</v>
      </c>
      <c r="N158" s="176"/>
      <c r="O158" s="155"/>
    </row>
    <row r="159" s="43" customFormat="1" ht="24" spans="1:15">
      <c r="A159" s="38" t="s">
        <v>15</v>
      </c>
      <c r="B159" s="168">
        <v>158</v>
      </c>
      <c r="C159" s="43" t="s">
        <v>16</v>
      </c>
      <c r="D159" s="43" t="s">
        <v>53</v>
      </c>
      <c r="E159" s="103" t="s">
        <v>3723</v>
      </c>
      <c r="F159" s="169" t="s">
        <v>304</v>
      </c>
      <c r="G159" s="171" t="s">
        <v>3783</v>
      </c>
      <c r="H159" s="40" t="s">
        <v>2121</v>
      </c>
      <c r="I159" s="40" t="s">
        <v>22</v>
      </c>
      <c r="J159" s="173">
        <v>3</v>
      </c>
      <c r="K159" s="185">
        <v>0</v>
      </c>
      <c r="L159" s="193">
        <v>125.1</v>
      </c>
      <c r="M159" s="105">
        <v>3.2</v>
      </c>
      <c r="N159" s="182"/>
      <c r="O159" s="155"/>
    </row>
    <row r="160" s="43" customFormat="1" ht="24" spans="1:15">
      <c r="A160" s="38" t="s">
        <v>15</v>
      </c>
      <c r="B160" s="168">
        <v>159</v>
      </c>
      <c r="C160" s="43" t="s">
        <v>16</v>
      </c>
      <c r="D160" s="43" t="s">
        <v>53</v>
      </c>
      <c r="E160" s="103" t="s">
        <v>3723</v>
      </c>
      <c r="F160" s="169" t="s">
        <v>236</v>
      </c>
      <c r="G160" s="171" t="s">
        <v>3784</v>
      </c>
      <c r="H160" s="40" t="s">
        <v>2345</v>
      </c>
      <c r="I160" s="40" t="s">
        <v>22</v>
      </c>
      <c r="J160" s="173">
        <v>1</v>
      </c>
      <c r="K160" s="185">
        <v>0</v>
      </c>
      <c r="L160" s="193">
        <v>1.7</v>
      </c>
      <c r="M160" s="105">
        <v>3.2</v>
      </c>
      <c r="N160" s="176"/>
      <c r="O160" s="155"/>
    </row>
    <row r="161" s="43" customFormat="1" ht="24" spans="1:15">
      <c r="A161" s="38" t="s">
        <v>15</v>
      </c>
      <c r="B161" s="168">
        <v>160</v>
      </c>
      <c r="C161" s="43" t="s">
        <v>16</v>
      </c>
      <c r="D161" s="43" t="s">
        <v>322</v>
      </c>
      <c r="E161" s="103" t="s">
        <v>3723</v>
      </c>
      <c r="F161" s="169" t="s">
        <v>323</v>
      </c>
      <c r="G161" s="171" t="s">
        <v>3754</v>
      </c>
      <c r="H161" s="40" t="s">
        <v>2123</v>
      </c>
      <c r="I161" s="43" t="s">
        <v>2124</v>
      </c>
      <c r="J161" s="116">
        <v>1.94786</v>
      </c>
      <c r="K161" s="185">
        <v>0</v>
      </c>
      <c r="L161" s="192">
        <v>81.07</v>
      </c>
      <c r="M161" s="105">
        <v>3.2</v>
      </c>
      <c r="N161" s="176"/>
      <c r="O161" s="155"/>
    </row>
    <row r="162" s="43" customFormat="1" ht="24" spans="1:15">
      <c r="A162" s="38" t="s">
        <v>15</v>
      </c>
      <c r="B162" s="168">
        <v>161</v>
      </c>
      <c r="C162" s="43" t="s">
        <v>16</v>
      </c>
      <c r="D162" s="43" t="s">
        <v>89</v>
      </c>
      <c r="E162" s="103" t="s">
        <v>3723</v>
      </c>
      <c r="F162" s="169" t="s">
        <v>114</v>
      </c>
      <c r="G162" s="171" t="s">
        <v>2699</v>
      </c>
      <c r="H162" s="40" t="s">
        <v>2638</v>
      </c>
      <c r="I162" s="40" t="s">
        <v>22</v>
      </c>
      <c r="J162" s="173">
        <v>1</v>
      </c>
      <c r="K162" s="185">
        <v>0</v>
      </c>
      <c r="L162" s="192">
        <v>9.57</v>
      </c>
      <c r="M162" s="105">
        <v>3.2</v>
      </c>
      <c r="N162" s="182"/>
      <c r="O162" s="155"/>
    </row>
    <row r="163" s="43" customFormat="1" ht="24" spans="1:15">
      <c r="A163" s="38" t="s">
        <v>15</v>
      </c>
      <c r="B163" s="168">
        <v>162</v>
      </c>
      <c r="C163" s="43" t="s">
        <v>16</v>
      </c>
      <c r="D163" s="43" t="s">
        <v>89</v>
      </c>
      <c r="E163" s="103" t="s">
        <v>3723</v>
      </c>
      <c r="F163" s="169" t="s">
        <v>114</v>
      </c>
      <c r="G163" s="171" t="s">
        <v>3766</v>
      </c>
      <c r="H163" s="40" t="s">
        <v>2638</v>
      </c>
      <c r="I163" s="40" t="s">
        <v>22</v>
      </c>
      <c r="J163" s="173">
        <v>4</v>
      </c>
      <c r="K163" s="185">
        <v>0</v>
      </c>
      <c r="L163" s="192">
        <v>136.32</v>
      </c>
      <c r="M163" s="105">
        <v>3.2</v>
      </c>
      <c r="N163" s="182"/>
      <c r="O163" s="155"/>
    </row>
    <row r="164" s="43" customFormat="1" ht="24" spans="1:15">
      <c r="A164" s="38" t="s">
        <v>15</v>
      </c>
      <c r="B164" s="168">
        <v>163</v>
      </c>
      <c r="C164" s="43" t="s">
        <v>16</v>
      </c>
      <c r="D164" s="43" t="s">
        <v>53</v>
      </c>
      <c r="E164" s="103" t="s">
        <v>3723</v>
      </c>
      <c r="F164" s="169" t="s">
        <v>249</v>
      </c>
      <c r="G164" s="171" t="s">
        <v>3785</v>
      </c>
      <c r="H164" s="40" t="s">
        <v>2121</v>
      </c>
      <c r="I164" s="40" t="s">
        <v>22</v>
      </c>
      <c r="J164" s="173">
        <v>1</v>
      </c>
      <c r="K164" s="185">
        <v>0</v>
      </c>
      <c r="L164" s="194">
        <v>15</v>
      </c>
      <c r="M164" s="105">
        <v>3.2</v>
      </c>
      <c r="N164" s="182"/>
      <c r="O164" s="155"/>
    </row>
    <row r="165" s="43" customFormat="1" ht="24" spans="1:15">
      <c r="A165" s="38" t="s">
        <v>15</v>
      </c>
      <c r="B165" s="168">
        <v>164</v>
      </c>
      <c r="C165" s="43" t="s">
        <v>16</v>
      </c>
      <c r="D165" s="43" t="s">
        <v>53</v>
      </c>
      <c r="E165" s="103" t="s">
        <v>3723</v>
      </c>
      <c r="F165" s="169" t="s">
        <v>55</v>
      </c>
      <c r="G165" s="171" t="s">
        <v>3771</v>
      </c>
      <c r="H165" s="40" t="s">
        <v>2121</v>
      </c>
      <c r="I165" s="40" t="s">
        <v>22</v>
      </c>
      <c r="J165" s="173">
        <v>5</v>
      </c>
      <c r="K165" s="185">
        <v>0</v>
      </c>
      <c r="L165" s="193">
        <v>137.5</v>
      </c>
      <c r="M165" s="105">
        <v>3.2</v>
      </c>
      <c r="N165" s="182"/>
      <c r="O165" s="155"/>
    </row>
    <row r="166" s="43" customFormat="1" ht="24" spans="1:15">
      <c r="A166" s="38" t="s">
        <v>15</v>
      </c>
      <c r="B166" s="168">
        <v>165</v>
      </c>
      <c r="C166" s="43" t="s">
        <v>16</v>
      </c>
      <c r="D166" s="43" t="s">
        <v>53</v>
      </c>
      <c r="E166" s="103" t="s">
        <v>3723</v>
      </c>
      <c r="F166" s="169" t="s">
        <v>304</v>
      </c>
      <c r="G166" s="171" t="s">
        <v>3786</v>
      </c>
      <c r="H166" s="40" t="s">
        <v>2121</v>
      </c>
      <c r="I166" s="40" t="s">
        <v>22</v>
      </c>
      <c r="J166" s="173">
        <v>1</v>
      </c>
      <c r="K166" s="185">
        <v>0</v>
      </c>
      <c r="L166" s="194">
        <v>40</v>
      </c>
      <c r="M166" s="105">
        <v>3.2</v>
      </c>
      <c r="N166" s="182"/>
      <c r="O166" s="155"/>
    </row>
    <row r="167" s="43" customFormat="1" ht="24" spans="1:15">
      <c r="A167" s="38" t="s">
        <v>15</v>
      </c>
      <c r="B167" s="168">
        <v>166</v>
      </c>
      <c r="C167" s="43" t="s">
        <v>16</v>
      </c>
      <c r="D167" s="43" t="s">
        <v>171</v>
      </c>
      <c r="E167" s="103" t="s">
        <v>3723</v>
      </c>
      <c r="F167" s="169" t="s">
        <v>172</v>
      </c>
      <c r="G167" s="171" t="s">
        <v>2703</v>
      </c>
      <c r="H167" s="40" t="s">
        <v>1926</v>
      </c>
      <c r="I167" s="40" t="s">
        <v>22</v>
      </c>
      <c r="J167" s="173">
        <v>1</v>
      </c>
      <c r="K167" s="174">
        <v>0</v>
      </c>
      <c r="L167" s="192">
        <v>0.56</v>
      </c>
      <c r="M167" s="105">
        <v>3.1</v>
      </c>
      <c r="N167" s="176"/>
      <c r="O167" s="155"/>
    </row>
    <row r="168" s="43" customFormat="1" ht="24" spans="1:15">
      <c r="A168" s="38" t="s">
        <v>15</v>
      </c>
      <c r="B168" s="168">
        <v>167</v>
      </c>
      <c r="C168" s="43" t="s">
        <v>16</v>
      </c>
      <c r="D168" s="43" t="s">
        <v>171</v>
      </c>
      <c r="E168" s="103" t="s">
        <v>3723</v>
      </c>
      <c r="F168" s="169" t="s">
        <v>172</v>
      </c>
      <c r="G168" s="171" t="s">
        <v>3768</v>
      </c>
      <c r="H168" s="40" t="s">
        <v>1926</v>
      </c>
      <c r="I168" s="40" t="s">
        <v>22</v>
      </c>
      <c r="J168" s="173">
        <v>4</v>
      </c>
      <c r="K168" s="174">
        <v>0</v>
      </c>
      <c r="L168" s="192">
        <v>5.64</v>
      </c>
      <c r="M168" s="105">
        <v>3.1</v>
      </c>
      <c r="N168" s="182"/>
      <c r="O168" s="155"/>
    </row>
    <row r="169" s="43" customFormat="1" ht="24" spans="1:15">
      <c r="A169" s="38" t="s">
        <v>15</v>
      </c>
      <c r="B169" s="168">
        <v>168</v>
      </c>
      <c r="C169" s="43" t="s">
        <v>16</v>
      </c>
      <c r="D169" s="43" t="s">
        <v>53</v>
      </c>
      <c r="E169" s="103" t="s">
        <v>3723</v>
      </c>
      <c r="F169" s="169" t="s">
        <v>236</v>
      </c>
      <c r="G169" s="171" t="s">
        <v>3787</v>
      </c>
      <c r="H169" s="40" t="s">
        <v>2345</v>
      </c>
      <c r="I169" s="40" t="s">
        <v>22</v>
      </c>
      <c r="J169" s="173">
        <v>2</v>
      </c>
      <c r="K169" s="185">
        <v>0</v>
      </c>
      <c r="L169" s="192">
        <v>1.36</v>
      </c>
      <c r="M169" s="105">
        <v>3.2</v>
      </c>
      <c r="N169" s="176"/>
      <c r="O169" s="155"/>
    </row>
    <row r="170" s="43" customFormat="1" ht="24" spans="1:15">
      <c r="A170" s="38" t="s">
        <v>15</v>
      </c>
      <c r="B170" s="168">
        <v>169</v>
      </c>
      <c r="C170" s="43" t="s">
        <v>16</v>
      </c>
      <c r="D170" s="43" t="s">
        <v>53</v>
      </c>
      <c r="E170" s="103" t="s">
        <v>3723</v>
      </c>
      <c r="F170" s="169" t="s">
        <v>236</v>
      </c>
      <c r="G170" s="171" t="s">
        <v>3784</v>
      </c>
      <c r="H170" s="40" t="s">
        <v>2345</v>
      </c>
      <c r="I170" s="40" t="s">
        <v>22</v>
      </c>
      <c r="J170" s="173">
        <v>1</v>
      </c>
      <c r="K170" s="185">
        <v>0</v>
      </c>
      <c r="L170" s="193">
        <v>1.7</v>
      </c>
      <c r="M170" s="105">
        <v>3.2</v>
      </c>
      <c r="N170" s="176"/>
      <c r="O170" s="155"/>
    </row>
    <row r="171" s="43" customFormat="1" ht="24" spans="1:15">
      <c r="A171" s="38" t="s">
        <v>15</v>
      </c>
      <c r="B171" s="168">
        <v>170</v>
      </c>
      <c r="C171" s="43" t="s">
        <v>16</v>
      </c>
      <c r="D171" s="43" t="s">
        <v>322</v>
      </c>
      <c r="E171" s="103" t="s">
        <v>3723</v>
      </c>
      <c r="F171" s="169" t="s">
        <v>323</v>
      </c>
      <c r="G171" s="171" t="s">
        <v>3772</v>
      </c>
      <c r="H171" s="40" t="s">
        <v>2123</v>
      </c>
      <c r="I171" s="43" t="s">
        <v>2124</v>
      </c>
      <c r="J171" s="116">
        <v>1.9945</v>
      </c>
      <c r="K171" s="185">
        <v>0</v>
      </c>
      <c r="L171" s="192">
        <v>72.24</v>
      </c>
      <c r="M171" s="105">
        <v>3.2</v>
      </c>
      <c r="N171" s="176"/>
      <c r="O171" s="155"/>
    </row>
    <row r="172" s="43" customFormat="1" ht="24" spans="1:15">
      <c r="A172" s="38" t="s">
        <v>15</v>
      </c>
      <c r="B172" s="168">
        <v>171</v>
      </c>
      <c r="C172" s="43" t="s">
        <v>16</v>
      </c>
      <c r="D172" s="43" t="s">
        <v>89</v>
      </c>
      <c r="E172" s="103" t="s">
        <v>3723</v>
      </c>
      <c r="F172" s="169" t="s">
        <v>114</v>
      </c>
      <c r="G172" s="171" t="s">
        <v>2699</v>
      </c>
      <c r="H172" s="40" t="s">
        <v>2638</v>
      </c>
      <c r="I172" s="40" t="s">
        <v>22</v>
      </c>
      <c r="J172" s="173">
        <v>1</v>
      </c>
      <c r="K172" s="185">
        <v>0</v>
      </c>
      <c r="L172" s="192">
        <v>9.57</v>
      </c>
      <c r="M172" s="105">
        <v>3.2</v>
      </c>
      <c r="N172" s="182"/>
      <c r="O172" s="155"/>
    </row>
    <row r="173" s="43" customFormat="1" ht="24" spans="1:15">
      <c r="A173" s="38" t="s">
        <v>15</v>
      </c>
      <c r="B173" s="168">
        <v>172</v>
      </c>
      <c r="C173" s="43" t="s">
        <v>16</v>
      </c>
      <c r="D173" s="43" t="s">
        <v>89</v>
      </c>
      <c r="E173" s="103" t="s">
        <v>3723</v>
      </c>
      <c r="F173" s="169" t="s">
        <v>114</v>
      </c>
      <c r="G173" s="171" t="s">
        <v>3766</v>
      </c>
      <c r="H173" s="40" t="s">
        <v>2638</v>
      </c>
      <c r="I173" s="40" t="s">
        <v>22</v>
      </c>
      <c r="J173" s="173">
        <v>4</v>
      </c>
      <c r="K173" s="185">
        <v>0</v>
      </c>
      <c r="L173" s="192">
        <v>136.32</v>
      </c>
      <c r="M173" s="105">
        <v>3.2</v>
      </c>
      <c r="N173" s="182"/>
      <c r="O173" s="155"/>
    </row>
    <row r="174" s="43" customFormat="1" ht="24" spans="1:15">
      <c r="A174" s="38" t="s">
        <v>15</v>
      </c>
      <c r="B174" s="168">
        <v>173</v>
      </c>
      <c r="C174" s="43" t="s">
        <v>16</v>
      </c>
      <c r="D174" s="43" t="s">
        <v>53</v>
      </c>
      <c r="E174" s="103" t="s">
        <v>3723</v>
      </c>
      <c r="F174" s="169" t="s">
        <v>249</v>
      </c>
      <c r="G174" s="171" t="s">
        <v>3785</v>
      </c>
      <c r="H174" s="40" t="s">
        <v>2121</v>
      </c>
      <c r="I174" s="40" t="s">
        <v>22</v>
      </c>
      <c r="J174" s="173">
        <v>1</v>
      </c>
      <c r="K174" s="185">
        <v>0</v>
      </c>
      <c r="L174" s="194">
        <v>15</v>
      </c>
      <c r="M174" s="105">
        <v>3.2</v>
      </c>
      <c r="N174" s="182"/>
      <c r="O174" s="155"/>
    </row>
    <row r="175" s="43" customFormat="1" ht="24" spans="1:15">
      <c r="A175" s="38" t="s">
        <v>15</v>
      </c>
      <c r="B175" s="168">
        <v>174</v>
      </c>
      <c r="C175" s="43" t="s">
        <v>16</v>
      </c>
      <c r="D175" s="43" t="s">
        <v>53</v>
      </c>
      <c r="E175" s="103" t="s">
        <v>3723</v>
      </c>
      <c r="F175" s="169" t="s">
        <v>55</v>
      </c>
      <c r="G175" s="171" t="s">
        <v>3771</v>
      </c>
      <c r="H175" s="40" t="s">
        <v>2121</v>
      </c>
      <c r="I175" s="40" t="s">
        <v>22</v>
      </c>
      <c r="J175" s="173">
        <v>4</v>
      </c>
      <c r="K175" s="185">
        <v>0</v>
      </c>
      <c r="L175" s="194">
        <v>110</v>
      </c>
      <c r="M175" s="105">
        <v>3.2</v>
      </c>
      <c r="N175" s="182"/>
      <c r="O175" s="155"/>
    </row>
    <row r="176" s="43" customFormat="1" ht="24" spans="1:15">
      <c r="A176" s="38" t="s">
        <v>15</v>
      </c>
      <c r="B176" s="168">
        <v>175</v>
      </c>
      <c r="C176" s="43" t="s">
        <v>16</v>
      </c>
      <c r="D176" s="43" t="s">
        <v>171</v>
      </c>
      <c r="E176" s="103" t="s">
        <v>3723</v>
      </c>
      <c r="F176" s="169" t="s">
        <v>172</v>
      </c>
      <c r="G176" s="171" t="s">
        <v>2703</v>
      </c>
      <c r="H176" s="40" t="s">
        <v>1926</v>
      </c>
      <c r="I176" s="40" t="s">
        <v>22</v>
      </c>
      <c r="J176" s="173">
        <v>1</v>
      </c>
      <c r="K176" s="174">
        <v>0</v>
      </c>
      <c r="L176" s="192">
        <v>0.56</v>
      </c>
      <c r="M176" s="105">
        <v>3.1</v>
      </c>
      <c r="N176" s="182"/>
      <c r="O176" s="155"/>
    </row>
    <row r="177" s="155" customFormat="1" ht="24" spans="1:14">
      <c r="A177" s="38" t="s">
        <v>15</v>
      </c>
      <c r="B177" s="168">
        <v>176</v>
      </c>
      <c r="C177" s="43" t="s">
        <v>16</v>
      </c>
      <c r="D177" s="43" t="s">
        <v>171</v>
      </c>
      <c r="E177" s="103" t="s">
        <v>3723</v>
      </c>
      <c r="F177" s="169" t="s">
        <v>172</v>
      </c>
      <c r="G177" s="171" t="s">
        <v>3768</v>
      </c>
      <c r="H177" s="40" t="s">
        <v>1926</v>
      </c>
      <c r="I177" s="40" t="s">
        <v>22</v>
      </c>
      <c r="J177" s="173">
        <v>4</v>
      </c>
      <c r="K177" s="174">
        <v>0</v>
      </c>
      <c r="L177" s="192">
        <v>5.64</v>
      </c>
      <c r="M177" s="105">
        <v>3.1</v>
      </c>
      <c r="N177" s="182"/>
    </row>
    <row r="178" s="155" customFormat="1" ht="24" spans="1:14">
      <c r="A178" s="38" t="s">
        <v>15</v>
      </c>
      <c r="B178" s="168">
        <v>177</v>
      </c>
      <c r="C178" s="43" t="s">
        <v>16</v>
      </c>
      <c r="D178" s="43" t="s">
        <v>53</v>
      </c>
      <c r="E178" s="103" t="s">
        <v>3723</v>
      </c>
      <c r="F178" s="169" t="s">
        <v>236</v>
      </c>
      <c r="G178" s="171" t="s">
        <v>3787</v>
      </c>
      <c r="H178" s="40" t="s">
        <v>2345</v>
      </c>
      <c r="I178" s="40" t="s">
        <v>22</v>
      </c>
      <c r="J178" s="173">
        <v>2</v>
      </c>
      <c r="K178" s="185">
        <v>0</v>
      </c>
      <c r="L178" s="192">
        <v>1.36</v>
      </c>
      <c r="M178" s="105">
        <v>3.2</v>
      </c>
      <c r="N178" s="182"/>
    </row>
    <row r="179" s="155" customFormat="1" ht="24" spans="1:14">
      <c r="A179" s="38" t="s">
        <v>15</v>
      </c>
      <c r="B179" s="168">
        <v>178</v>
      </c>
      <c r="C179" s="43" t="s">
        <v>16</v>
      </c>
      <c r="D179" s="43" t="s">
        <v>322</v>
      </c>
      <c r="E179" s="103" t="s">
        <v>3723</v>
      </c>
      <c r="F179" s="169" t="s">
        <v>323</v>
      </c>
      <c r="G179" s="171" t="s">
        <v>3772</v>
      </c>
      <c r="H179" s="40" t="s">
        <v>2123</v>
      </c>
      <c r="I179" s="43" t="s">
        <v>2124</v>
      </c>
      <c r="J179" s="116">
        <v>1.42603</v>
      </c>
      <c r="K179" s="185">
        <v>0</v>
      </c>
      <c r="L179" s="192">
        <v>51.65</v>
      </c>
      <c r="M179" s="105">
        <v>3.2</v>
      </c>
      <c r="N179" s="182"/>
    </row>
    <row r="180" s="155" customFormat="1" ht="24" spans="1:14">
      <c r="A180" s="38" t="s">
        <v>15</v>
      </c>
      <c r="B180" s="168">
        <v>179</v>
      </c>
      <c r="C180" s="43" t="s">
        <v>16</v>
      </c>
      <c r="D180" s="43" t="s">
        <v>53</v>
      </c>
      <c r="E180" s="103" t="s">
        <v>3723</v>
      </c>
      <c r="F180" s="169" t="s">
        <v>249</v>
      </c>
      <c r="G180" s="171" t="s">
        <v>3607</v>
      </c>
      <c r="H180" s="40" t="s">
        <v>2121</v>
      </c>
      <c r="I180" s="40" t="s">
        <v>22</v>
      </c>
      <c r="J180" s="173">
        <v>1</v>
      </c>
      <c r="K180" s="57">
        <f t="shared" ref="K180:K184" si="12">(CEILING(J180*0.2,1))*1</f>
        <v>1</v>
      </c>
      <c r="L180" s="193">
        <v>1.8</v>
      </c>
      <c r="M180" s="105">
        <v>3.2</v>
      </c>
      <c r="N180" s="182"/>
    </row>
    <row r="181" s="155" customFormat="1" ht="24" spans="1:14">
      <c r="A181" s="38" t="s">
        <v>15</v>
      </c>
      <c r="B181" s="168">
        <v>180</v>
      </c>
      <c r="C181" s="43" t="s">
        <v>16</v>
      </c>
      <c r="D181" s="43" t="s">
        <v>53</v>
      </c>
      <c r="E181" s="103" t="s">
        <v>3723</v>
      </c>
      <c r="F181" s="169" t="s">
        <v>249</v>
      </c>
      <c r="G181" s="171" t="s">
        <v>3777</v>
      </c>
      <c r="H181" s="40" t="s">
        <v>2121</v>
      </c>
      <c r="I181" s="40" t="s">
        <v>22</v>
      </c>
      <c r="J181" s="173">
        <v>1</v>
      </c>
      <c r="K181" s="57">
        <f t="shared" si="12"/>
        <v>1</v>
      </c>
      <c r="L181" s="193">
        <v>6.5</v>
      </c>
      <c r="M181" s="105">
        <v>3.2</v>
      </c>
      <c r="N181" s="182"/>
    </row>
    <row r="182" s="155" customFormat="1" ht="24" spans="1:14">
      <c r="A182" s="38" t="s">
        <v>15</v>
      </c>
      <c r="B182" s="168">
        <v>181</v>
      </c>
      <c r="C182" s="43" t="s">
        <v>16</v>
      </c>
      <c r="D182" s="43" t="s">
        <v>53</v>
      </c>
      <c r="E182" s="103" t="s">
        <v>3723</v>
      </c>
      <c r="F182" s="169" t="s">
        <v>55</v>
      </c>
      <c r="G182" s="171" t="s">
        <v>3778</v>
      </c>
      <c r="H182" s="40" t="s">
        <v>2121</v>
      </c>
      <c r="I182" s="40" t="s">
        <v>22</v>
      </c>
      <c r="J182" s="173">
        <v>4</v>
      </c>
      <c r="K182" s="57">
        <f t="shared" si="12"/>
        <v>1</v>
      </c>
      <c r="L182" s="193">
        <v>42.4</v>
      </c>
      <c r="M182" s="105">
        <v>3.2</v>
      </c>
      <c r="N182" s="182"/>
    </row>
    <row r="183" s="155" customFormat="1" ht="24" spans="1:14">
      <c r="A183" s="38" t="s">
        <v>15</v>
      </c>
      <c r="B183" s="168">
        <v>182</v>
      </c>
      <c r="C183" s="43" t="s">
        <v>16</v>
      </c>
      <c r="D183" s="43" t="s">
        <v>53</v>
      </c>
      <c r="E183" s="103" t="s">
        <v>3723</v>
      </c>
      <c r="F183" s="169" t="s">
        <v>55</v>
      </c>
      <c r="G183" s="171" t="s">
        <v>3788</v>
      </c>
      <c r="H183" s="40" t="s">
        <v>2121</v>
      </c>
      <c r="I183" s="40" t="s">
        <v>22</v>
      </c>
      <c r="J183" s="173">
        <v>1</v>
      </c>
      <c r="K183" s="57">
        <f t="shared" si="12"/>
        <v>1</v>
      </c>
      <c r="L183" s="193">
        <v>5.3</v>
      </c>
      <c r="M183" s="105">
        <v>3.2</v>
      </c>
      <c r="N183" s="182"/>
    </row>
    <row r="184" s="155" customFormat="1" ht="24" spans="1:14">
      <c r="A184" s="38" t="s">
        <v>15</v>
      </c>
      <c r="B184" s="168">
        <v>183</v>
      </c>
      <c r="C184" s="43" t="s">
        <v>16</v>
      </c>
      <c r="D184" s="43" t="s">
        <v>322</v>
      </c>
      <c r="E184" s="103" t="s">
        <v>3723</v>
      </c>
      <c r="F184" s="169" t="s">
        <v>323</v>
      </c>
      <c r="G184" s="171" t="s">
        <v>3781</v>
      </c>
      <c r="H184" s="40" t="s">
        <v>2123</v>
      </c>
      <c r="I184" s="43" t="s">
        <v>2124</v>
      </c>
      <c r="J184" s="116">
        <v>3.50128</v>
      </c>
      <c r="K184" s="57">
        <f t="shared" si="12"/>
        <v>1</v>
      </c>
      <c r="L184" s="192">
        <v>70.38</v>
      </c>
      <c r="M184" s="105">
        <v>3.2</v>
      </c>
      <c r="N184" s="182"/>
    </row>
    <row r="185" s="155" customFormat="1" ht="24" spans="1:14">
      <c r="A185" s="38" t="s">
        <v>15</v>
      </c>
      <c r="B185" s="168">
        <v>184</v>
      </c>
      <c r="C185" s="43" t="s">
        <v>16</v>
      </c>
      <c r="D185" s="43" t="s">
        <v>89</v>
      </c>
      <c r="E185" s="103" t="s">
        <v>3723</v>
      </c>
      <c r="F185" s="169" t="s">
        <v>114</v>
      </c>
      <c r="G185" s="171" t="s">
        <v>2699</v>
      </c>
      <c r="H185" s="40" t="s">
        <v>2638</v>
      </c>
      <c r="I185" s="40" t="s">
        <v>22</v>
      </c>
      <c r="J185" s="173">
        <v>1</v>
      </c>
      <c r="K185" s="185">
        <v>0</v>
      </c>
      <c r="L185" s="192">
        <v>9.57</v>
      </c>
      <c r="M185" s="105">
        <v>3.2</v>
      </c>
      <c r="N185" s="182"/>
    </row>
    <row r="186" s="155" customFormat="1" ht="24" spans="1:14">
      <c r="A186" s="38" t="s">
        <v>15</v>
      </c>
      <c r="B186" s="168">
        <v>185</v>
      </c>
      <c r="C186" s="43" t="s">
        <v>16</v>
      </c>
      <c r="D186" s="43" t="s">
        <v>89</v>
      </c>
      <c r="E186" s="103" t="s">
        <v>3723</v>
      </c>
      <c r="F186" s="169" t="s">
        <v>114</v>
      </c>
      <c r="G186" s="171" t="s">
        <v>3789</v>
      </c>
      <c r="H186" s="40" t="s">
        <v>2638</v>
      </c>
      <c r="I186" s="40" t="s">
        <v>22</v>
      </c>
      <c r="J186" s="173">
        <v>4</v>
      </c>
      <c r="K186" s="185">
        <v>0</v>
      </c>
      <c r="L186" s="194">
        <v>182</v>
      </c>
      <c r="M186" s="105">
        <v>3.2</v>
      </c>
      <c r="N186" s="182"/>
    </row>
    <row r="187" s="155" customFormat="1" ht="24" spans="1:14">
      <c r="A187" s="38" t="s">
        <v>15</v>
      </c>
      <c r="B187" s="168">
        <v>186</v>
      </c>
      <c r="C187" s="43" t="s">
        <v>16</v>
      </c>
      <c r="D187" s="43" t="s">
        <v>53</v>
      </c>
      <c r="E187" s="103" t="s">
        <v>3723</v>
      </c>
      <c r="F187" s="169" t="s">
        <v>249</v>
      </c>
      <c r="G187" s="171" t="s">
        <v>3790</v>
      </c>
      <c r="H187" s="40" t="s">
        <v>2121</v>
      </c>
      <c r="I187" s="40" t="s">
        <v>22</v>
      </c>
      <c r="J187" s="173">
        <v>1</v>
      </c>
      <c r="K187" s="185">
        <v>0</v>
      </c>
      <c r="L187" s="193">
        <v>26.9</v>
      </c>
      <c r="M187" s="105">
        <v>3.2</v>
      </c>
      <c r="N187" s="182"/>
    </row>
    <row r="188" s="155" customFormat="1" ht="24" spans="1:14">
      <c r="A188" s="38" t="s">
        <v>15</v>
      </c>
      <c r="B188" s="168">
        <v>187</v>
      </c>
      <c r="C188" s="43" t="s">
        <v>16</v>
      </c>
      <c r="D188" s="43" t="s">
        <v>53</v>
      </c>
      <c r="E188" s="103" t="s">
        <v>3723</v>
      </c>
      <c r="F188" s="169" t="s">
        <v>55</v>
      </c>
      <c r="G188" s="171" t="s">
        <v>3752</v>
      </c>
      <c r="H188" s="40" t="s">
        <v>2121</v>
      </c>
      <c r="I188" s="40" t="s">
        <v>22</v>
      </c>
      <c r="J188" s="173">
        <v>4</v>
      </c>
      <c r="K188" s="185">
        <v>0</v>
      </c>
      <c r="L188" s="194">
        <v>144</v>
      </c>
      <c r="M188" s="105">
        <v>3.2</v>
      </c>
      <c r="N188" s="182"/>
    </row>
    <row r="189" s="155" customFormat="1" ht="24" spans="1:14">
      <c r="A189" s="38" t="s">
        <v>15</v>
      </c>
      <c r="B189" s="168">
        <v>188</v>
      </c>
      <c r="C189" s="43" t="s">
        <v>16</v>
      </c>
      <c r="D189" s="43" t="s">
        <v>53</v>
      </c>
      <c r="E189" s="103" t="s">
        <v>3723</v>
      </c>
      <c r="F189" s="169" t="s">
        <v>304</v>
      </c>
      <c r="G189" s="171" t="s">
        <v>3791</v>
      </c>
      <c r="H189" s="40" t="s">
        <v>2121</v>
      </c>
      <c r="I189" s="40" t="s">
        <v>22</v>
      </c>
      <c r="J189" s="173">
        <v>1</v>
      </c>
      <c r="K189" s="185">
        <v>0</v>
      </c>
      <c r="L189" s="194">
        <v>48</v>
      </c>
      <c r="M189" s="105">
        <v>3.2</v>
      </c>
      <c r="N189" s="176"/>
    </row>
    <row r="190" s="157" customFormat="1" ht="24" spans="1:15">
      <c r="A190" s="38" t="s">
        <v>15</v>
      </c>
      <c r="B190" s="168">
        <v>189</v>
      </c>
      <c r="C190" s="43" t="s">
        <v>16</v>
      </c>
      <c r="D190" s="43" t="s">
        <v>171</v>
      </c>
      <c r="E190" s="103" t="s">
        <v>3723</v>
      </c>
      <c r="F190" s="169" t="s">
        <v>172</v>
      </c>
      <c r="G190" s="171" t="s">
        <v>2703</v>
      </c>
      <c r="H190" s="40" t="s">
        <v>1926</v>
      </c>
      <c r="I190" s="40" t="s">
        <v>22</v>
      </c>
      <c r="J190" s="173">
        <v>1</v>
      </c>
      <c r="K190" s="174">
        <v>0</v>
      </c>
      <c r="L190" s="192">
        <v>0.56</v>
      </c>
      <c r="M190" s="105">
        <v>3.1</v>
      </c>
      <c r="N190" s="176"/>
      <c r="O190" s="155"/>
    </row>
    <row r="191" s="155" customFormat="1" ht="24" spans="1:14">
      <c r="A191" s="38" t="s">
        <v>15</v>
      </c>
      <c r="B191" s="168">
        <v>190</v>
      </c>
      <c r="C191" s="43" t="s">
        <v>16</v>
      </c>
      <c r="D191" s="43" t="s">
        <v>171</v>
      </c>
      <c r="E191" s="103" t="s">
        <v>3723</v>
      </c>
      <c r="F191" s="169" t="s">
        <v>172</v>
      </c>
      <c r="G191" s="171" t="s">
        <v>3792</v>
      </c>
      <c r="H191" s="40" t="s">
        <v>1926</v>
      </c>
      <c r="I191" s="40" t="s">
        <v>22</v>
      </c>
      <c r="J191" s="173">
        <v>4</v>
      </c>
      <c r="K191" s="174">
        <v>0</v>
      </c>
      <c r="L191" s="192">
        <v>6.28</v>
      </c>
      <c r="M191" s="105">
        <v>3.1</v>
      </c>
      <c r="N191" s="182"/>
    </row>
    <row r="192" s="155" customFormat="1" ht="24" spans="1:14">
      <c r="A192" s="38" t="s">
        <v>15</v>
      </c>
      <c r="B192" s="168">
        <v>191</v>
      </c>
      <c r="C192" s="43" t="s">
        <v>16</v>
      </c>
      <c r="D192" s="43" t="s">
        <v>53</v>
      </c>
      <c r="E192" s="103" t="s">
        <v>3723</v>
      </c>
      <c r="F192" s="169" t="s">
        <v>236</v>
      </c>
      <c r="G192" s="171" t="s">
        <v>3787</v>
      </c>
      <c r="H192" s="40" t="s">
        <v>2345</v>
      </c>
      <c r="I192" s="40" t="s">
        <v>22</v>
      </c>
      <c r="J192" s="173">
        <v>2</v>
      </c>
      <c r="K192" s="185">
        <v>0</v>
      </c>
      <c r="L192" s="192">
        <v>1.36</v>
      </c>
      <c r="M192" s="105">
        <v>3.2</v>
      </c>
      <c r="N192" s="176"/>
    </row>
    <row r="193" s="157" customFormat="1" ht="24" spans="1:15">
      <c r="A193" s="38" t="s">
        <v>15</v>
      </c>
      <c r="B193" s="168">
        <v>192</v>
      </c>
      <c r="C193" s="43" t="s">
        <v>16</v>
      </c>
      <c r="D193" s="43" t="s">
        <v>53</v>
      </c>
      <c r="E193" s="103" t="s">
        <v>3723</v>
      </c>
      <c r="F193" s="169" t="s">
        <v>236</v>
      </c>
      <c r="G193" s="171" t="s">
        <v>3784</v>
      </c>
      <c r="H193" s="40" t="s">
        <v>2345</v>
      </c>
      <c r="I193" s="40" t="s">
        <v>22</v>
      </c>
      <c r="J193" s="173">
        <v>1</v>
      </c>
      <c r="K193" s="185">
        <v>0</v>
      </c>
      <c r="L193" s="193">
        <v>1.7</v>
      </c>
      <c r="M193" s="105">
        <v>3.2</v>
      </c>
      <c r="N193" s="182"/>
      <c r="O193" s="155"/>
    </row>
    <row r="194" s="155" customFormat="1" ht="24" spans="1:14">
      <c r="A194" s="38" t="s">
        <v>15</v>
      </c>
      <c r="B194" s="168">
        <v>193</v>
      </c>
      <c r="C194" s="43" t="s">
        <v>16</v>
      </c>
      <c r="D194" s="43" t="s">
        <v>322</v>
      </c>
      <c r="E194" s="103" t="s">
        <v>3723</v>
      </c>
      <c r="F194" s="169" t="s">
        <v>323</v>
      </c>
      <c r="G194" s="171" t="s">
        <v>3754</v>
      </c>
      <c r="H194" s="40" t="s">
        <v>2123</v>
      </c>
      <c r="I194" s="43" t="s">
        <v>2124</v>
      </c>
      <c r="J194" s="116">
        <v>1.59865</v>
      </c>
      <c r="K194" s="185">
        <v>0</v>
      </c>
      <c r="L194" s="192">
        <v>66.54</v>
      </c>
      <c r="M194" s="105">
        <v>3.2</v>
      </c>
      <c r="N194" s="182"/>
    </row>
    <row r="195" s="155" customFormat="1" ht="24" spans="1:14">
      <c r="A195" s="38" t="s">
        <v>15</v>
      </c>
      <c r="B195" s="168">
        <v>194</v>
      </c>
      <c r="C195" s="43" t="s">
        <v>16</v>
      </c>
      <c r="D195" s="43" t="s">
        <v>89</v>
      </c>
      <c r="E195" s="103" t="s">
        <v>3723</v>
      </c>
      <c r="F195" s="169" t="s">
        <v>114</v>
      </c>
      <c r="G195" s="171" t="s">
        <v>2699</v>
      </c>
      <c r="H195" s="40" t="s">
        <v>2638</v>
      </c>
      <c r="I195" s="40" t="s">
        <v>22</v>
      </c>
      <c r="J195" s="173">
        <v>1</v>
      </c>
      <c r="K195" s="185">
        <v>0</v>
      </c>
      <c r="L195" s="192">
        <v>9.57</v>
      </c>
      <c r="M195" s="105">
        <v>3.2</v>
      </c>
      <c r="N195" s="182"/>
    </row>
    <row r="196" s="155" customFormat="1" ht="24" spans="1:14">
      <c r="A196" s="38" t="s">
        <v>15</v>
      </c>
      <c r="B196" s="168">
        <v>195</v>
      </c>
      <c r="C196" s="43" t="s">
        <v>16</v>
      </c>
      <c r="D196" s="43" t="s">
        <v>89</v>
      </c>
      <c r="E196" s="103" t="s">
        <v>3723</v>
      </c>
      <c r="F196" s="169" t="s">
        <v>114</v>
      </c>
      <c r="G196" s="171" t="s">
        <v>3789</v>
      </c>
      <c r="H196" s="40" t="s">
        <v>2638</v>
      </c>
      <c r="I196" s="40" t="s">
        <v>22</v>
      </c>
      <c r="J196" s="173">
        <v>4</v>
      </c>
      <c r="K196" s="185">
        <v>0</v>
      </c>
      <c r="L196" s="194">
        <v>182</v>
      </c>
      <c r="M196" s="105">
        <v>3.2</v>
      </c>
      <c r="N196" s="182"/>
    </row>
    <row r="197" s="155" customFormat="1" ht="24" spans="1:14">
      <c r="A197" s="38" t="s">
        <v>15</v>
      </c>
      <c r="B197" s="168">
        <v>196</v>
      </c>
      <c r="C197" s="43" t="s">
        <v>16</v>
      </c>
      <c r="D197" s="43" t="s">
        <v>53</v>
      </c>
      <c r="E197" s="103" t="s">
        <v>3723</v>
      </c>
      <c r="F197" s="169" t="s">
        <v>249</v>
      </c>
      <c r="G197" s="171" t="s">
        <v>3790</v>
      </c>
      <c r="H197" s="40" t="s">
        <v>2121</v>
      </c>
      <c r="I197" s="40" t="s">
        <v>22</v>
      </c>
      <c r="J197" s="173">
        <v>1</v>
      </c>
      <c r="K197" s="185">
        <v>0</v>
      </c>
      <c r="L197" s="193">
        <v>26.9</v>
      </c>
      <c r="M197" s="105">
        <v>3.2</v>
      </c>
      <c r="N197" s="176"/>
    </row>
    <row r="198" s="155" customFormat="1" ht="24" spans="1:14">
      <c r="A198" s="38" t="s">
        <v>15</v>
      </c>
      <c r="B198" s="168">
        <v>197</v>
      </c>
      <c r="C198" s="43" t="s">
        <v>16</v>
      </c>
      <c r="D198" s="43" t="s">
        <v>53</v>
      </c>
      <c r="E198" s="103" t="s">
        <v>3723</v>
      </c>
      <c r="F198" s="169" t="s">
        <v>55</v>
      </c>
      <c r="G198" s="171" t="s">
        <v>3752</v>
      </c>
      <c r="H198" s="40" t="s">
        <v>2121</v>
      </c>
      <c r="I198" s="40" t="s">
        <v>22</v>
      </c>
      <c r="J198" s="173">
        <v>4</v>
      </c>
      <c r="K198" s="185">
        <v>0</v>
      </c>
      <c r="L198" s="194">
        <v>144</v>
      </c>
      <c r="M198" s="105">
        <v>3.2</v>
      </c>
      <c r="N198" s="176"/>
    </row>
    <row r="199" s="155" customFormat="1" ht="24" spans="1:14">
      <c r="A199" s="38" t="s">
        <v>15</v>
      </c>
      <c r="B199" s="168">
        <v>198</v>
      </c>
      <c r="C199" s="43" t="s">
        <v>16</v>
      </c>
      <c r="D199" s="43" t="s">
        <v>171</v>
      </c>
      <c r="E199" s="103" t="s">
        <v>3723</v>
      </c>
      <c r="F199" s="169" t="s">
        <v>172</v>
      </c>
      <c r="G199" s="171" t="s">
        <v>2703</v>
      </c>
      <c r="H199" s="40" t="s">
        <v>1926</v>
      </c>
      <c r="I199" s="40" t="s">
        <v>22</v>
      </c>
      <c r="J199" s="173">
        <v>1</v>
      </c>
      <c r="K199" s="174">
        <v>0</v>
      </c>
      <c r="L199" s="192">
        <v>0.56</v>
      </c>
      <c r="M199" s="105">
        <v>3.1</v>
      </c>
      <c r="N199" s="182"/>
    </row>
    <row r="200" s="155" customFormat="1" ht="24" spans="1:14">
      <c r="A200" s="38" t="s">
        <v>15</v>
      </c>
      <c r="B200" s="168">
        <v>199</v>
      </c>
      <c r="C200" s="43" t="s">
        <v>16</v>
      </c>
      <c r="D200" s="43" t="s">
        <v>171</v>
      </c>
      <c r="E200" s="103" t="s">
        <v>3723</v>
      </c>
      <c r="F200" s="169" t="s">
        <v>172</v>
      </c>
      <c r="G200" s="171" t="s">
        <v>3792</v>
      </c>
      <c r="H200" s="40" t="s">
        <v>1926</v>
      </c>
      <c r="I200" s="40" t="s">
        <v>22</v>
      </c>
      <c r="J200" s="173">
        <v>4</v>
      </c>
      <c r="K200" s="174">
        <v>0</v>
      </c>
      <c r="L200" s="192">
        <v>6.28</v>
      </c>
      <c r="M200" s="105">
        <v>3.1</v>
      </c>
      <c r="N200" s="176"/>
    </row>
    <row r="201" s="155" customFormat="1" ht="24" spans="1:14">
      <c r="A201" s="38" t="s">
        <v>15</v>
      </c>
      <c r="B201" s="168">
        <v>200</v>
      </c>
      <c r="C201" s="43" t="s">
        <v>16</v>
      </c>
      <c r="D201" s="43" t="s">
        <v>53</v>
      </c>
      <c r="E201" s="103" t="s">
        <v>3723</v>
      </c>
      <c r="F201" s="169" t="s">
        <v>236</v>
      </c>
      <c r="G201" s="171" t="s">
        <v>3787</v>
      </c>
      <c r="H201" s="40" t="s">
        <v>2345</v>
      </c>
      <c r="I201" s="40" t="s">
        <v>22</v>
      </c>
      <c r="J201" s="173">
        <v>2</v>
      </c>
      <c r="K201" s="185">
        <v>0</v>
      </c>
      <c r="L201" s="192">
        <v>1.36</v>
      </c>
      <c r="M201" s="105">
        <v>3.2</v>
      </c>
      <c r="N201" s="182"/>
    </row>
    <row r="202" s="157" customFormat="1" ht="24" spans="1:15">
      <c r="A202" s="38" t="s">
        <v>15</v>
      </c>
      <c r="B202" s="168">
        <v>201</v>
      </c>
      <c r="C202" s="43" t="s">
        <v>16</v>
      </c>
      <c r="D202" s="43" t="s">
        <v>322</v>
      </c>
      <c r="E202" s="103" t="s">
        <v>3723</v>
      </c>
      <c r="F202" s="169" t="s">
        <v>323</v>
      </c>
      <c r="G202" s="171" t="s">
        <v>3754</v>
      </c>
      <c r="H202" s="40" t="s">
        <v>2123</v>
      </c>
      <c r="I202" s="43" t="s">
        <v>2124</v>
      </c>
      <c r="J202" s="116">
        <v>0.7854</v>
      </c>
      <c r="K202" s="185">
        <v>0</v>
      </c>
      <c r="L202" s="192">
        <v>32.69</v>
      </c>
      <c r="M202" s="105">
        <v>3.2</v>
      </c>
      <c r="N202" s="182"/>
      <c r="O202" s="155"/>
    </row>
    <row r="203" s="157" customFormat="1" ht="24" spans="1:15">
      <c r="A203" s="38" t="s">
        <v>15</v>
      </c>
      <c r="B203" s="168">
        <v>202</v>
      </c>
      <c r="C203" s="43" t="s">
        <v>16</v>
      </c>
      <c r="D203" s="43" t="s">
        <v>53</v>
      </c>
      <c r="E203" s="103" t="s">
        <v>3723</v>
      </c>
      <c r="F203" s="169" t="s">
        <v>249</v>
      </c>
      <c r="G203" s="171" t="s">
        <v>3607</v>
      </c>
      <c r="H203" s="40" t="s">
        <v>2121</v>
      </c>
      <c r="I203" s="40" t="s">
        <v>22</v>
      </c>
      <c r="J203" s="173">
        <v>1</v>
      </c>
      <c r="K203" s="57">
        <f t="shared" ref="K203:K209" si="13">(CEILING(J203*0.2,1))*1</f>
        <v>1</v>
      </c>
      <c r="L203" s="193">
        <v>1.8</v>
      </c>
      <c r="M203" s="105">
        <v>3.2</v>
      </c>
      <c r="N203" s="182"/>
      <c r="O203" s="155"/>
    </row>
    <row r="204" s="155" customFormat="1" ht="24" spans="1:14">
      <c r="A204" s="38" t="s">
        <v>15</v>
      </c>
      <c r="B204" s="168">
        <v>203</v>
      </c>
      <c r="C204" s="43" t="s">
        <v>16</v>
      </c>
      <c r="D204" s="43" t="s">
        <v>53</v>
      </c>
      <c r="E204" s="103" t="s">
        <v>3723</v>
      </c>
      <c r="F204" s="169" t="s">
        <v>55</v>
      </c>
      <c r="G204" s="171" t="s">
        <v>2700</v>
      </c>
      <c r="H204" s="40" t="s">
        <v>2121</v>
      </c>
      <c r="I204" s="40" t="s">
        <v>22</v>
      </c>
      <c r="J204" s="173">
        <v>1</v>
      </c>
      <c r="K204" s="57">
        <f t="shared" si="13"/>
        <v>1</v>
      </c>
      <c r="L204" s="192">
        <v>2.75</v>
      </c>
      <c r="M204" s="105">
        <v>3.2</v>
      </c>
      <c r="N204" s="182"/>
    </row>
    <row r="205" s="155" customFormat="1" ht="24" spans="1:14">
      <c r="A205" s="38" t="s">
        <v>15</v>
      </c>
      <c r="B205" s="168">
        <v>204</v>
      </c>
      <c r="C205" s="43" t="s">
        <v>16</v>
      </c>
      <c r="D205" s="43" t="s">
        <v>53</v>
      </c>
      <c r="E205" s="103" t="s">
        <v>3723</v>
      </c>
      <c r="F205" s="169" t="s">
        <v>55</v>
      </c>
      <c r="G205" s="171" t="s">
        <v>2701</v>
      </c>
      <c r="H205" s="40" t="s">
        <v>2121</v>
      </c>
      <c r="I205" s="40" t="s">
        <v>22</v>
      </c>
      <c r="J205" s="173">
        <v>6</v>
      </c>
      <c r="K205" s="57">
        <f t="shared" si="13"/>
        <v>2</v>
      </c>
      <c r="L205" s="193">
        <v>32.4</v>
      </c>
      <c r="M205" s="105">
        <v>3.2</v>
      </c>
      <c r="N205" s="182"/>
    </row>
    <row r="206" s="155" customFormat="1" ht="24" spans="1:14">
      <c r="A206" s="38" t="s">
        <v>15</v>
      </c>
      <c r="B206" s="168">
        <v>205</v>
      </c>
      <c r="C206" s="43" t="s">
        <v>16</v>
      </c>
      <c r="D206" s="43" t="s">
        <v>322</v>
      </c>
      <c r="E206" s="103" t="s">
        <v>3723</v>
      </c>
      <c r="F206" s="169" t="s">
        <v>323</v>
      </c>
      <c r="G206" s="171" t="s">
        <v>2705</v>
      </c>
      <c r="H206" s="40" t="s">
        <v>2123</v>
      </c>
      <c r="I206" s="43" t="s">
        <v>2124</v>
      </c>
      <c r="J206" s="116">
        <v>14.1587</v>
      </c>
      <c r="K206" s="57">
        <f t="shared" si="13"/>
        <v>3</v>
      </c>
      <c r="L206" s="192">
        <v>195.81</v>
      </c>
      <c r="M206" s="105">
        <v>3.2</v>
      </c>
      <c r="N206" s="182"/>
    </row>
    <row r="207" s="155" customFormat="1" ht="24" spans="1:14">
      <c r="A207" s="38" t="s">
        <v>15</v>
      </c>
      <c r="B207" s="168">
        <v>206</v>
      </c>
      <c r="C207" s="43" t="s">
        <v>16</v>
      </c>
      <c r="D207" s="43" t="s">
        <v>53</v>
      </c>
      <c r="E207" s="103" t="s">
        <v>3723</v>
      </c>
      <c r="F207" s="169" t="s">
        <v>249</v>
      </c>
      <c r="G207" s="171" t="s">
        <v>3608</v>
      </c>
      <c r="H207" s="40" t="s">
        <v>2121</v>
      </c>
      <c r="I207" s="40" t="s">
        <v>22</v>
      </c>
      <c r="J207" s="173">
        <v>1</v>
      </c>
      <c r="K207" s="57">
        <f t="shared" si="13"/>
        <v>1</v>
      </c>
      <c r="L207" s="192">
        <v>0.78</v>
      </c>
      <c r="M207" s="105">
        <v>3.2</v>
      </c>
      <c r="N207" s="182"/>
    </row>
    <row r="208" s="155" customFormat="1" ht="24" spans="1:14">
      <c r="A208" s="38" t="s">
        <v>15</v>
      </c>
      <c r="B208" s="168">
        <v>207</v>
      </c>
      <c r="C208" s="43" t="s">
        <v>16</v>
      </c>
      <c r="D208" s="43" t="s">
        <v>53</v>
      </c>
      <c r="E208" s="103" t="s">
        <v>3723</v>
      </c>
      <c r="F208" s="169" t="s">
        <v>55</v>
      </c>
      <c r="G208" s="171" t="s">
        <v>3618</v>
      </c>
      <c r="H208" s="40" t="s">
        <v>2121</v>
      </c>
      <c r="I208" s="40" t="s">
        <v>22</v>
      </c>
      <c r="J208" s="173">
        <v>3</v>
      </c>
      <c r="K208" s="57">
        <f t="shared" si="13"/>
        <v>1</v>
      </c>
      <c r="L208" s="193">
        <v>6.6</v>
      </c>
      <c r="M208" s="105">
        <v>3.2</v>
      </c>
      <c r="N208" s="182"/>
    </row>
    <row r="209" s="155" customFormat="1" ht="24" spans="1:14">
      <c r="A209" s="38" t="s">
        <v>15</v>
      </c>
      <c r="B209" s="168">
        <v>208</v>
      </c>
      <c r="C209" s="43" t="s">
        <v>16</v>
      </c>
      <c r="D209" s="43" t="s">
        <v>322</v>
      </c>
      <c r="E209" s="103" t="s">
        <v>3723</v>
      </c>
      <c r="F209" s="169" t="s">
        <v>323</v>
      </c>
      <c r="G209" s="171" t="s">
        <v>3619</v>
      </c>
      <c r="H209" s="40" t="s">
        <v>2123</v>
      </c>
      <c r="I209" s="43" t="s">
        <v>2124</v>
      </c>
      <c r="J209" s="116">
        <v>0.7154</v>
      </c>
      <c r="K209" s="57">
        <f t="shared" si="13"/>
        <v>1</v>
      </c>
      <c r="L209" s="192">
        <v>5.99</v>
      </c>
      <c r="M209" s="105">
        <v>3.2</v>
      </c>
      <c r="N209" s="176"/>
    </row>
    <row r="210" s="155" customFormat="1" ht="24" spans="1:14">
      <c r="A210" s="38" t="s">
        <v>15</v>
      </c>
      <c r="B210" s="168">
        <v>209</v>
      </c>
      <c r="C210" s="43" t="s">
        <v>16</v>
      </c>
      <c r="D210" s="43" t="s">
        <v>89</v>
      </c>
      <c r="E210" s="103" t="s">
        <v>3723</v>
      </c>
      <c r="F210" s="169" t="s">
        <v>114</v>
      </c>
      <c r="G210" s="171" t="s">
        <v>2699</v>
      </c>
      <c r="H210" s="40" t="s">
        <v>2638</v>
      </c>
      <c r="I210" s="40" t="s">
        <v>22</v>
      </c>
      <c r="J210" s="173">
        <v>1</v>
      </c>
      <c r="K210" s="185">
        <v>0</v>
      </c>
      <c r="L210" s="192">
        <v>9.57</v>
      </c>
      <c r="M210" s="105">
        <v>3.2</v>
      </c>
      <c r="N210" s="176"/>
    </row>
    <row r="211" s="155" customFormat="1" ht="24" spans="1:14">
      <c r="A211" s="38" t="s">
        <v>15</v>
      </c>
      <c r="B211" s="168">
        <v>210</v>
      </c>
      <c r="C211" s="43" t="s">
        <v>16</v>
      </c>
      <c r="D211" s="43" t="s">
        <v>89</v>
      </c>
      <c r="E211" s="103" t="s">
        <v>3723</v>
      </c>
      <c r="F211" s="169" t="s">
        <v>114</v>
      </c>
      <c r="G211" s="171" t="s">
        <v>3776</v>
      </c>
      <c r="H211" s="40" t="s">
        <v>2638</v>
      </c>
      <c r="I211" s="40" t="s">
        <v>22</v>
      </c>
      <c r="J211" s="173">
        <v>4</v>
      </c>
      <c r="K211" s="185">
        <v>0</v>
      </c>
      <c r="L211" s="192">
        <v>63.84</v>
      </c>
      <c r="M211" s="105">
        <v>3.2</v>
      </c>
      <c r="N211" s="182"/>
    </row>
    <row r="212" s="155" customFormat="1" ht="24" spans="1:14">
      <c r="A212" s="38" t="s">
        <v>15</v>
      </c>
      <c r="B212" s="168">
        <v>211</v>
      </c>
      <c r="C212" s="43" t="s">
        <v>16</v>
      </c>
      <c r="D212" s="43" t="s">
        <v>53</v>
      </c>
      <c r="E212" s="103" t="s">
        <v>3723</v>
      </c>
      <c r="F212" s="169" t="s">
        <v>249</v>
      </c>
      <c r="G212" s="171" t="s">
        <v>3777</v>
      </c>
      <c r="H212" s="40" t="s">
        <v>2121</v>
      </c>
      <c r="I212" s="40" t="s">
        <v>22</v>
      </c>
      <c r="J212" s="173">
        <v>1</v>
      </c>
      <c r="K212" s="57">
        <f t="shared" ref="K212:K217" si="14">(CEILING(J212*0.2,1))*1</f>
        <v>1</v>
      </c>
      <c r="L212" s="193">
        <v>6.5</v>
      </c>
      <c r="M212" s="105">
        <v>3.2</v>
      </c>
      <c r="N212" s="182"/>
    </row>
    <row r="213" s="155" customFormat="1" ht="24" spans="1:14">
      <c r="A213" s="38" t="s">
        <v>15</v>
      </c>
      <c r="B213" s="168">
        <v>212</v>
      </c>
      <c r="C213" s="43" t="s">
        <v>16</v>
      </c>
      <c r="D213" s="43" t="s">
        <v>53</v>
      </c>
      <c r="E213" s="103" t="s">
        <v>3723</v>
      </c>
      <c r="F213" s="169" t="s">
        <v>55</v>
      </c>
      <c r="G213" s="171" t="s">
        <v>3778</v>
      </c>
      <c r="H213" s="40" t="s">
        <v>2121</v>
      </c>
      <c r="I213" s="40" t="s">
        <v>22</v>
      </c>
      <c r="J213" s="173">
        <v>3</v>
      </c>
      <c r="K213" s="57">
        <f t="shared" si="14"/>
        <v>1</v>
      </c>
      <c r="L213" s="193">
        <v>31.8</v>
      </c>
      <c r="M213" s="105">
        <v>3.2</v>
      </c>
      <c r="N213" s="182"/>
    </row>
    <row r="214" s="155" customFormat="1" ht="24" spans="1:14">
      <c r="A214" s="38" t="s">
        <v>15</v>
      </c>
      <c r="B214" s="168">
        <v>213</v>
      </c>
      <c r="C214" s="43" t="s">
        <v>16</v>
      </c>
      <c r="D214" s="43" t="s">
        <v>171</v>
      </c>
      <c r="E214" s="103" t="s">
        <v>3723</v>
      </c>
      <c r="F214" s="169" t="s">
        <v>172</v>
      </c>
      <c r="G214" s="171" t="s">
        <v>2703</v>
      </c>
      <c r="H214" s="40" t="s">
        <v>1926</v>
      </c>
      <c r="I214" s="40" t="s">
        <v>22</v>
      </c>
      <c r="J214" s="173">
        <v>1</v>
      </c>
      <c r="K214" s="174">
        <v>0</v>
      </c>
      <c r="L214" s="192">
        <v>0.56</v>
      </c>
      <c r="M214" s="105">
        <v>3.1</v>
      </c>
      <c r="N214" s="176"/>
    </row>
    <row r="215" s="155" customFormat="1" ht="24" spans="1:14">
      <c r="A215" s="38" t="s">
        <v>15</v>
      </c>
      <c r="B215" s="168">
        <v>214</v>
      </c>
      <c r="C215" s="43" t="s">
        <v>16</v>
      </c>
      <c r="D215" s="43" t="s">
        <v>171</v>
      </c>
      <c r="E215" s="103" t="s">
        <v>3723</v>
      </c>
      <c r="F215" s="169" t="s">
        <v>172</v>
      </c>
      <c r="G215" s="171" t="s">
        <v>3779</v>
      </c>
      <c r="H215" s="40" t="s">
        <v>1926</v>
      </c>
      <c r="I215" s="40" t="s">
        <v>22</v>
      </c>
      <c r="J215" s="173">
        <v>4</v>
      </c>
      <c r="K215" s="174">
        <v>0</v>
      </c>
      <c r="L215" s="192">
        <v>2.92</v>
      </c>
      <c r="M215" s="105">
        <v>3.1</v>
      </c>
      <c r="N215" s="176"/>
    </row>
    <row r="216" s="155" customFormat="1" ht="24" spans="1:14">
      <c r="A216" s="38" t="s">
        <v>15</v>
      </c>
      <c r="B216" s="168">
        <v>215</v>
      </c>
      <c r="C216" s="43" t="s">
        <v>16</v>
      </c>
      <c r="D216" s="43" t="s">
        <v>53</v>
      </c>
      <c r="E216" s="103" t="s">
        <v>3723</v>
      </c>
      <c r="F216" s="169" t="s">
        <v>236</v>
      </c>
      <c r="G216" s="171" t="s">
        <v>3780</v>
      </c>
      <c r="H216" s="40" t="s">
        <v>2345</v>
      </c>
      <c r="I216" s="40" t="s">
        <v>22</v>
      </c>
      <c r="J216" s="173">
        <v>2</v>
      </c>
      <c r="K216" s="57">
        <f t="shared" si="14"/>
        <v>1</v>
      </c>
      <c r="L216" s="192">
        <v>1.36</v>
      </c>
      <c r="M216" s="105">
        <v>3.2</v>
      </c>
      <c r="N216" s="182"/>
    </row>
    <row r="217" s="155" customFormat="1" ht="24" spans="1:14">
      <c r="A217" s="38" t="s">
        <v>15</v>
      </c>
      <c r="B217" s="168">
        <v>216</v>
      </c>
      <c r="C217" s="43" t="s">
        <v>16</v>
      </c>
      <c r="D217" s="43" t="s">
        <v>322</v>
      </c>
      <c r="E217" s="103" t="s">
        <v>3723</v>
      </c>
      <c r="F217" s="169" t="s">
        <v>323</v>
      </c>
      <c r="G217" s="171" t="s">
        <v>3781</v>
      </c>
      <c r="H217" s="40" t="s">
        <v>2123</v>
      </c>
      <c r="I217" s="43" t="s">
        <v>2124</v>
      </c>
      <c r="J217" s="116">
        <v>1.83085</v>
      </c>
      <c r="K217" s="57">
        <f t="shared" si="14"/>
        <v>1</v>
      </c>
      <c r="L217" s="192">
        <v>36.8</v>
      </c>
      <c r="M217" s="105">
        <v>3.2</v>
      </c>
      <c r="N217" s="182"/>
    </row>
    <row r="218" s="155" customFormat="1" ht="24" spans="1:14">
      <c r="A218" s="38" t="s">
        <v>15</v>
      </c>
      <c r="B218" s="168">
        <v>217</v>
      </c>
      <c r="C218" s="43" t="s">
        <v>16</v>
      </c>
      <c r="D218" s="43" t="s">
        <v>89</v>
      </c>
      <c r="E218" s="103" t="s">
        <v>3723</v>
      </c>
      <c r="F218" s="169" t="s">
        <v>114</v>
      </c>
      <c r="G218" s="171" t="s">
        <v>2699</v>
      </c>
      <c r="H218" s="40" t="s">
        <v>2638</v>
      </c>
      <c r="I218" s="40" t="s">
        <v>22</v>
      </c>
      <c r="J218" s="173">
        <v>1</v>
      </c>
      <c r="K218" s="185">
        <v>0</v>
      </c>
      <c r="L218" s="192">
        <v>9.57</v>
      </c>
      <c r="M218" s="105">
        <v>3.2</v>
      </c>
      <c r="N218" s="182"/>
    </row>
    <row r="219" s="155" customFormat="1" ht="24" spans="1:14">
      <c r="A219" s="38" t="s">
        <v>15</v>
      </c>
      <c r="B219" s="168">
        <v>218</v>
      </c>
      <c r="C219" s="43" t="s">
        <v>16</v>
      </c>
      <c r="D219" s="43" t="s">
        <v>89</v>
      </c>
      <c r="E219" s="103" t="s">
        <v>3723</v>
      </c>
      <c r="F219" s="169" t="s">
        <v>114</v>
      </c>
      <c r="G219" s="171" t="s">
        <v>3776</v>
      </c>
      <c r="H219" s="40" t="s">
        <v>2638</v>
      </c>
      <c r="I219" s="40" t="s">
        <v>22</v>
      </c>
      <c r="J219" s="173">
        <v>4</v>
      </c>
      <c r="K219" s="185">
        <v>0</v>
      </c>
      <c r="L219" s="192">
        <v>63.84</v>
      </c>
      <c r="M219" s="105">
        <v>3.2</v>
      </c>
      <c r="N219" s="176"/>
    </row>
    <row r="220" s="155" customFormat="1" ht="24" spans="1:14">
      <c r="A220" s="38" t="s">
        <v>15</v>
      </c>
      <c r="B220" s="168">
        <v>219</v>
      </c>
      <c r="C220" s="43" t="s">
        <v>16</v>
      </c>
      <c r="D220" s="43" t="s">
        <v>53</v>
      </c>
      <c r="E220" s="103" t="s">
        <v>3723</v>
      </c>
      <c r="F220" s="169" t="s">
        <v>249</v>
      </c>
      <c r="G220" s="171" t="s">
        <v>3777</v>
      </c>
      <c r="H220" s="40" t="s">
        <v>2121</v>
      </c>
      <c r="I220" s="40" t="s">
        <v>22</v>
      </c>
      <c r="J220" s="173">
        <v>1</v>
      </c>
      <c r="K220" s="57">
        <f t="shared" ref="K220:K238" si="15">(CEILING(J220*0.2,1))*1</f>
        <v>1</v>
      </c>
      <c r="L220" s="193">
        <v>6.5</v>
      </c>
      <c r="M220" s="105">
        <v>3.2</v>
      </c>
      <c r="N220" s="176"/>
    </row>
    <row r="221" s="155" customFormat="1" ht="24" spans="1:14">
      <c r="A221" s="38" t="s">
        <v>15</v>
      </c>
      <c r="B221" s="168">
        <v>220</v>
      </c>
      <c r="C221" s="43" t="s">
        <v>16</v>
      </c>
      <c r="D221" s="43" t="s">
        <v>53</v>
      </c>
      <c r="E221" s="103" t="s">
        <v>3723</v>
      </c>
      <c r="F221" s="169" t="s">
        <v>55</v>
      </c>
      <c r="G221" s="171" t="s">
        <v>3778</v>
      </c>
      <c r="H221" s="40" t="s">
        <v>2121</v>
      </c>
      <c r="I221" s="40" t="s">
        <v>22</v>
      </c>
      <c r="J221" s="173">
        <v>3</v>
      </c>
      <c r="K221" s="57">
        <f t="shared" si="15"/>
        <v>1</v>
      </c>
      <c r="L221" s="193">
        <v>31.8</v>
      </c>
      <c r="M221" s="105">
        <v>3.2</v>
      </c>
      <c r="N221" s="182"/>
    </row>
    <row r="222" s="155" customFormat="1" ht="24" spans="1:14">
      <c r="A222" s="38" t="s">
        <v>15</v>
      </c>
      <c r="B222" s="168">
        <v>221</v>
      </c>
      <c r="C222" s="43" t="s">
        <v>16</v>
      </c>
      <c r="D222" s="43" t="s">
        <v>171</v>
      </c>
      <c r="E222" s="103" t="s">
        <v>3723</v>
      </c>
      <c r="F222" s="169" t="s">
        <v>172</v>
      </c>
      <c r="G222" s="171" t="s">
        <v>2703</v>
      </c>
      <c r="H222" s="40" t="s">
        <v>1926</v>
      </c>
      <c r="I222" s="40" t="s">
        <v>22</v>
      </c>
      <c r="J222" s="173">
        <v>1</v>
      </c>
      <c r="K222" s="174">
        <v>0</v>
      </c>
      <c r="L222" s="192">
        <v>0.56</v>
      </c>
      <c r="M222" s="105">
        <v>3.1</v>
      </c>
      <c r="N222" s="182"/>
    </row>
    <row r="223" s="155" customFormat="1" ht="24" spans="1:14">
      <c r="A223" s="38" t="s">
        <v>15</v>
      </c>
      <c r="B223" s="168">
        <v>222</v>
      </c>
      <c r="C223" s="43" t="s">
        <v>16</v>
      </c>
      <c r="D223" s="43" t="s">
        <v>171</v>
      </c>
      <c r="E223" s="103" t="s">
        <v>3723</v>
      </c>
      <c r="F223" s="169" t="s">
        <v>172</v>
      </c>
      <c r="G223" s="171" t="s">
        <v>3779</v>
      </c>
      <c r="H223" s="40" t="s">
        <v>1926</v>
      </c>
      <c r="I223" s="40" t="s">
        <v>22</v>
      </c>
      <c r="J223" s="173">
        <v>4</v>
      </c>
      <c r="K223" s="174">
        <v>0</v>
      </c>
      <c r="L223" s="192">
        <v>2.92</v>
      </c>
      <c r="M223" s="105">
        <v>3.1</v>
      </c>
      <c r="N223" s="182"/>
    </row>
    <row r="224" s="155" customFormat="1" ht="24" spans="1:14">
      <c r="A224" s="38" t="s">
        <v>15</v>
      </c>
      <c r="B224" s="168">
        <v>223</v>
      </c>
      <c r="C224" s="43" t="s">
        <v>16</v>
      </c>
      <c r="D224" s="43" t="s">
        <v>53</v>
      </c>
      <c r="E224" s="103" t="s">
        <v>3723</v>
      </c>
      <c r="F224" s="169" t="s">
        <v>236</v>
      </c>
      <c r="G224" s="171" t="s">
        <v>3780</v>
      </c>
      <c r="H224" s="40" t="s">
        <v>2345</v>
      </c>
      <c r="I224" s="40" t="s">
        <v>22</v>
      </c>
      <c r="J224" s="173">
        <v>2</v>
      </c>
      <c r="K224" s="57">
        <f t="shared" si="15"/>
        <v>1</v>
      </c>
      <c r="L224" s="192">
        <v>1.36</v>
      </c>
      <c r="M224" s="105">
        <v>3.2</v>
      </c>
      <c r="N224" s="176"/>
    </row>
    <row r="225" s="155" customFormat="1" ht="24" spans="1:14">
      <c r="A225" s="38" t="s">
        <v>15</v>
      </c>
      <c r="B225" s="168">
        <v>224</v>
      </c>
      <c r="C225" s="43" t="s">
        <v>16</v>
      </c>
      <c r="D225" s="43" t="s">
        <v>322</v>
      </c>
      <c r="E225" s="103" t="s">
        <v>3723</v>
      </c>
      <c r="F225" s="169" t="s">
        <v>323</v>
      </c>
      <c r="G225" s="171" t="s">
        <v>3781</v>
      </c>
      <c r="H225" s="40" t="s">
        <v>2123</v>
      </c>
      <c r="I225" s="43" t="s">
        <v>2124</v>
      </c>
      <c r="J225" s="116">
        <v>1.83085</v>
      </c>
      <c r="K225" s="57">
        <f t="shared" si="15"/>
        <v>1</v>
      </c>
      <c r="L225" s="192">
        <v>36.8</v>
      </c>
      <c r="M225" s="105">
        <v>3.2</v>
      </c>
      <c r="N225" s="182"/>
    </row>
    <row r="226" s="155" customFormat="1" ht="24" spans="1:14">
      <c r="A226" s="38" t="s">
        <v>15</v>
      </c>
      <c r="B226" s="168">
        <v>225</v>
      </c>
      <c r="C226" s="43" t="s">
        <v>16</v>
      </c>
      <c r="D226" s="43" t="s">
        <v>53</v>
      </c>
      <c r="E226" s="103" t="s">
        <v>3723</v>
      </c>
      <c r="F226" s="169" t="s">
        <v>249</v>
      </c>
      <c r="G226" s="171" t="s">
        <v>3734</v>
      </c>
      <c r="H226" s="40" t="s">
        <v>2121</v>
      </c>
      <c r="I226" s="40" t="s">
        <v>22</v>
      </c>
      <c r="J226" s="173">
        <v>1</v>
      </c>
      <c r="K226" s="57">
        <f t="shared" si="15"/>
        <v>1</v>
      </c>
      <c r="L226" s="192">
        <v>1.95</v>
      </c>
      <c r="M226" s="105">
        <v>3.2</v>
      </c>
      <c r="N226" s="182"/>
    </row>
    <row r="227" s="155" customFormat="1" ht="24" spans="1:14">
      <c r="A227" s="38" t="s">
        <v>15</v>
      </c>
      <c r="B227" s="168">
        <v>226</v>
      </c>
      <c r="C227" s="43" t="s">
        <v>16</v>
      </c>
      <c r="D227" s="43" t="s">
        <v>53</v>
      </c>
      <c r="E227" s="103" t="s">
        <v>3723</v>
      </c>
      <c r="F227" s="169" t="s">
        <v>304</v>
      </c>
      <c r="G227" s="171" t="s">
        <v>3793</v>
      </c>
      <c r="H227" s="40" t="s">
        <v>2121</v>
      </c>
      <c r="I227" s="40" t="s">
        <v>22</v>
      </c>
      <c r="J227" s="173">
        <v>1</v>
      </c>
      <c r="K227" s="57">
        <f t="shared" si="15"/>
        <v>1</v>
      </c>
      <c r="L227" s="193">
        <v>7.1</v>
      </c>
      <c r="M227" s="105">
        <v>3.2</v>
      </c>
      <c r="N227" s="182"/>
    </row>
    <row r="228" s="155" customFormat="1" ht="24" spans="1:14">
      <c r="A228" s="38" t="s">
        <v>15</v>
      </c>
      <c r="B228" s="168">
        <v>227</v>
      </c>
      <c r="C228" s="43" t="s">
        <v>16</v>
      </c>
      <c r="D228" s="43" t="s">
        <v>53</v>
      </c>
      <c r="E228" s="103" t="s">
        <v>3723</v>
      </c>
      <c r="F228" s="169" t="s">
        <v>55</v>
      </c>
      <c r="G228" s="171" t="s">
        <v>2700</v>
      </c>
      <c r="H228" s="40" t="s">
        <v>2121</v>
      </c>
      <c r="I228" s="40" t="s">
        <v>22</v>
      </c>
      <c r="J228" s="173">
        <v>1</v>
      </c>
      <c r="K228" s="57">
        <f t="shared" si="15"/>
        <v>1</v>
      </c>
      <c r="L228" s="192">
        <v>2.75</v>
      </c>
      <c r="M228" s="105">
        <v>3.2</v>
      </c>
      <c r="N228" s="182"/>
    </row>
    <row r="229" s="155" customFormat="1" ht="24" spans="1:14">
      <c r="A229" s="38" t="s">
        <v>15</v>
      </c>
      <c r="B229" s="168">
        <v>228</v>
      </c>
      <c r="C229" s="43" t="s">
        <v>16</v>
      </c>
      <c r="D229" s="43" t="s">
        <v>53</v>
      </c>
      <c r="E229" s="103" t="s">
        <v>3723</v>
      </c>
      <c r="F229" s="169" t="s">
        <v>55</v>
      </c>
      <c r="G229" s="171" t="s">
        <v>3618</v>
      </c>
      <c r="H229" s="40" t="s">
        <v>2121</v>
      </c>
      <c r="I229" s="40" t="s">
        <v>22</v>
      </c>
      <c r="J229" s="173">
        <v>1</v>
      </c>
      <c r="K229" s="57">
        <f t="shared" si="15"/>
        <v>1</v>
      </c>
      <c r="L229" s="193">
        <v>2.2</v>
      </c>
      <c r="M229" s="105">
        <v>3.2</v>
      </c>
      <c r="N229" s="182"/>
    </row>
    <row r="230" s="155" customFormat="1" ht="24" spans="1:14">
      <c r="A230" s="38" t="s">
        <v>15</v>
      </c>
      <c r="B230" s="168">
        <v>229</v>
      </c>
      <c r="C230" s="43" t="s">
        <v>16</v>
      </c>
      <c r="D230" s="43" t="s">
        <v>53</v>
      </c>
      <c r="E230" s="103" t="s">
        <v>3723</v>
      </c>
      <c r="F230" s="169" t="s">
        <v>55</v>
      </c>
      <c r="G230" s="171" t="s">
        <v>2701</v>
      </c>
      <c r="H230" s="40" t="s">
        <v>2121</v>
      </c>
      <c r="I230" s="40" t="s">
        <v>22</v>
      </c>
      <c r="J230" s="173">
        <v>9</v>
      </c>
      <c r="K230" s="57">
        <f t="shared" si="15"/>
        <v>2</v>
      </c>
      <c r="L230" s="193">
        <v>48.6</v>
      </c>
      <c r="M230" s="105">
        <v>3.2</v>
      </c>
      <c r="N230" s="182"/>
    </row>
    <row r="231" s="155" customFormat="1" ht="24" spans="1:14">
      <c r="A231" s="38" t="s">
        <v>15</v>
      </c>
      <c r="B231" s="168">
        <v>230</v>
      </c>
      <c r="C231" s="43" t="s">
        <v>16</v>
      </c>
      <c r="D231" s="43" t="s">
        <v>322</v>
      </c>
      <c r="E231" s="103" t="s">
        <v>3723</v>
      </c>
      <c r="F231" s="169" t="s">
        <v>323</v>
      </c>
      <c r="G231" s="171" t="s">
        <v>2705</v>
      </c>
      <c r="H231" s="40" t="s">
        <v>2123</v>
      </c>
      <c r="I231" s="43" t="s">
        <v>2124</v>
      </c>
      <c r="J231" s="116">
        <v>28.9819</v>
      </c>
      <c r="K231" s="57">
        <f t="shared" si="15"/>
        <v>6</v>
      </c>
      <c r="L231" s="192">
        <v>400.82</v>
      </c>
      <c r="M231" s="105">
        <v>3.2</v>
      </c>
      <c r="N231" s="182"/>
    </row>
    <row r="232" s="155" customFormat="1" ht="24" spans="1:14">
      <c r="A232" s="38" t="s">
        <v>15</v>
      </c>
      <c r="B232" s="168">
        <v>231</v>
      </c>
      <c r="C232" s="43" t="s">
        <v>16</v>
      </c>
      <c r="D232" s="43" t="s">
        <v>53</v>
      </c>
      <c r="E232" s="103" t="s">
        <v>3723</v>
      </c>
      <c r="F232" s="169" t="s">
        <v>249</v>
      </c>
      <c r="G232" s="171" t="s">
        <v>3733</v>
      </c>
      <c r="H232" s="40" t="s">
        <v>2121</v>
      </c>
      <c r="I232" s="40" t="s">
        <v>22</v>
      </c>
      <c r="J232" s="173">
        <v>1</v>
      </c>
      <c r="K232" s="57">
        <f t="shared" si="15"/>
        <v>1</v>
      </c>
      <c r="L232" s="192">
        <v>0.87</v>
      </c>
      <c r="M232" s="105">
        <v>3.2</v>
      </c>
      <c r="N232" s="182"/>
    </row>
    <row r="233" s="155" customFormat="1" ht="24" spans="1:14">
      <c r="A233" s="38" t="s">
        <v>15</v>
      </c>
      <c r="B233" s="168">
        <v>232</v>
      </c>
      <c r="C233" s="43" t="s">
        <v>16</v>
      </c>
      <c r="D233" s="43" t="s">
        <v>53</v>
      </c>
      <c r="E233" s="103" t="s">
        <v>3723</v>
      </c>
      <c r="F233" s="169" t="s">
        <v>55</v>
      </c>
      <c r="G233" s="171" t="s">
        <v>3618</v>
      </c>
      <c r="H233" s="40" t="s">
        <v>2121</v>
      </c>
      <c r="I233" s="40" t="s">
        <v>22</v>
      </c>
      <c r="J233" s="173">
        <v>2</v>
      </c>
      <c r="K233" s="57">
        <f t="shared" si="15"/>
        <v>1</v>
      </c>
      <c r="L233" s="193">
        <v>4.4</v>
      </c>
      <c r="M233" s="105">
        <v>3.2</v>
      </c>
      <c r="N233" s="176"/>
    </row>
    <row r="234" s="155" customFormat="1" ht="24" spans="1:14">
      <c r="A234" s="38" t="s">
        <v>15</v>
      </c>
      <c r="B234" s="168">
        <v>233</v>
      </c>
      <c r="C234" s="43" t="s">
        <v>16</v>
      </c>
      <c r="D234" s="43" t="s">
        <v>322</v>
      </c>
      <c r="E234" s="103" t="s">
        <v>3723</v>
      </c>
      <c r="F234" s="169" t="s">
        <v>323</v>
      </c>
      <c r="G234" s="171" t="s">
        <v>3619</v>
      </c>
      <c r="H234" s="40" t="s">
        <v>2123</v>
      </c>
      <c r="I234" s="43" t="s">
        <v>2124</v>
      </c>
      <c r="J234" s="116">
        <v>0.7955</v>
      </c>
      <c r="K234" s="57">
        <f t="shared" si="15"/>
        <v>1</v>
      </c>
      <c r="L234" s="192">
        <v>6.66</v>
      </c>
      <c r="M234" s="105">
        <v>3.2</v>
      </c>
      <c r="N234" s="182"/>
    </row>
    <row r="235" s="155" customFormat="1" ht="24" spans="1:14">
      <c r="A235" s="38" t="s">
        <v>15</v>
      </c>
      <c r="B235" s="168">
        <v>234</v>
      </c>
      <c r="C235" s="43" t="s">
        <v>16</v>
      </c>
      <c r="D235" s="43" t="s">
        <v>53</v>
      </c>
      <c r="E235" s="103" t="s">
        <v>3723</v>
      </c>
      <c r="F235" s="169" t="s">
        <v>249</v>
      </c>
      <c r="G235" s="171" t="s">
        <v>3733</v>
      </c>
      <c r="H235" s="40" t="s">
        <v>2121</v>
      </c>
      <c r="I235" s="40" t="s">
        <v>22</v>
      </c>
      <c r="J235" s="173">
        <v>1</v>
      </c>
      <c r="K235" s="57">
        <f t="shared" si="15"/>
        <v>1</v>
      </c>
      <c r="L235" s="192">
        <v>0.87</v>
      </c>
      <c r="M235" s="105">
        <v>3.2</v>
      </c>
      <c r="N235" s="182"/>
    </row>
    <row r="236" s="155" customFormat="1" ht="24" spans="1:14">
      <c r="A236" s="38" t="s">
        <v>15</v>
      </c>
      <c r="B236" s="168">
        <v>235</v>
      </c>
      <c r="C236" s="43" t="s">
        <v>16</v>
      </c>
      <c r="D236" s="43" t="s">
        <v>53</v>
      </c>
      <c r="E236" s="103" t="s">
        <v>3723</v>
      </c>
      <c r="F236" s="169" t="s">
        <v>55</v>
      </c>
      <c r="G236" s="171" t="s">
        <v>3618</v>
      </c>
      <c r="H236" s="40" t="s">
        <v>2121</v>
      </c>
      <c r="I236" s="40" t="s">
        <v>22</v>
      </c>
      <c r="J236" s="173">
        <v>2</v>
      </c>
      <c r="K236" s="57">
        <f t="shared" si="15"/>
        <v>1</v>
      </c>
      <c r="L236" s="193">
        <v>4.4</v>
      </c>
      <c r="M236" s="105">
        <v>3.2</v>
      </c>
      <c r="N236" s="182"/>
    </row>
    <row r="237" s="155" customFormat="1" ht="24" spans="1:14">
      <c r="A237" s="38" t="s">
        <v>15</v>
      </c>
      <c r="B237" s="168">
        <v>236</v>
      </c>
      <c r="C237" s="43" t="s">
        <v>16</v>
      </c>
      <c r="D237" s="43" t="s">
        <v>322</v>
      </c>
      <c r="E237" s="103" t="s">
        <v>3723</v>
      </c>
      <c r="F237" s="169" t="s">
        <v>323</v>
      </c>
      <c r="G237" s="171" t="s">
        <v>3619</v>
      </c>
      <c r="H237" s="40" t="s">
        <v>2123</v>
      </c>
      <c r="I237" s="43" t="s">
        <v>2124</v>
      </c>
      <c r="J237" s="116">
        <v>0.7463</v>
      </c>
      <c r="K237" s="57">
        <f t="shared" si="15"/>
        <v>1</v>
      </c>
      <c r="L237" s="192">
        <v>6.25</v>
      </c>
      <c r="M237" s="105">
        <v>3.2</v>
      </c>
      <c r="N237" s="182"/>
    </row>
    <row r="238" s="155" customFormat="1" ht="24" spans="1:14">
      <c r="A238" s="38" t="s">
        <v>15</v>
      </c>
      <c r="B238" s="168">
        <v>237</v>
      </c>
      <c r="C238" s="43" t="s">
        <v>16</v>
      </c>
      <c r="D238" s="43" t="s">
        <v>53</v>
      </c>
      <c r="E238" s="103" t="s">
        <v>3723</v>
      </c>
      <c r="F238" s="169" t="s">
        <v>249</v>
      </c>
      <c r="G238" s="171" t="s">
        <v>3607</v>
      </c>
      <c r="H238" s="40" t="s">
        <v>2121</v>
      </c>
      <c r="I238" s="40" t="s">
        <v>22</v>
      </c>
      <c r="J238" s="173">
        <v>1</v>
      </c>
      <c r="K238" s="57">
        <f t="shared" si="15"/>
        <v>1</v>
      </c>
      <c r="L238" s="193">
        <v>1.8</v>
      </c>
      <c r="M238" s="105">
        <v>3.2</v>
      </c>
      <c r="N238" s="182"/>
    </row>
    <row r="239" s="155" customFormat="1" ht="24" spans="1:14">
      <c r="A239" s="38" t="s">
        <v>15</v>
      </c>
      <c r="B239" s="168">
        <v>238</v>
      </c>
      <c r="C239" s="43" t="s">
        <v>16</v>
      </c>
      <c r="D239" s="43" t="s">
        <v>53</v>
      </c>
      <c r="E239" s="103" t="s">
        <v>3723</v>
      </c>
      <c r="F239" s="169" t="s">
        <v>249</v>
      </c>
      <c r="G239" s="171" t="s">
        <v>3773</v>
      </c>
      <c r="H239" s="40" t="s">
        <v>2121</v>
      </c>
      <c r="I239" s="40" t="s">
        <v>22</v>
      </c>
      <c r="J239" s="173">
        <v>1</v>
      </c>
      <c r="K239" s="185">
        <v>0</v>
      </c>
      <c r="L239" s="193">
        <v>10.7</v>
      </c>
      <c r="M239" s="105">
        <v>3.2</v>
      </c>
      <c r="N239" s="182"/>
    </row>
    <row r="240" s="155" customFormat="1" ht="24" spans="1:14">
      <c r="A240" s="38" t="s">
        <v>15</v>
      </c>
      <c r="B240" s="168">
        <v>239</v>
      </c>
      <c r="C240" s="43" t="s">
        <v>16</v>
      </c>
      <c r="D240" s="43" t="s">
        <v>53</v>
      </c>
      <c r="E240" s="103" t="s">
        <v>3723</v>
      </c>
      <c r="F240" s="169" t="s">
        <v>55</v>
      </c>
      <c r="G240" s="171" t="s">
        <v>3774</v>
      </c>
      <c r="H240" s="40" t="s">
        <v>2121</v>
      </c>
      <c r="I240" s="40" t="s">
        <v>22</v>
      </c>
      <c r="J240" s="173">
        <v>4</v>
      </c>
      <c r="K240" s="185">
        <v>0</v>
      </c>
      <c r="L240" s="194">
        <v>78</v>
      </c>
      <c r="M240" s="105">
        <v>3.2</v>
      </c>
      <c r="N240" s="182"/>
    </row>
    <row r="241" s="155" customFormat="1" ht="24" spans="1:14">
      <c r="A241" s="38" t="s">
        <v>15</v>
      </c>
      <c r="B241" s="168">
        <v>240</v>
      </c>
      <c r="C241" s="43" t="s">
        <v>16</v>
      </c>
      <c r="D241" s="43" t="s">
        <v>322</v>
      </c>
      <c r="E241" s="103" t="s">
        <v>3723</v>
      </c>
      <c r="F241" s="169" t="s">
        <v>323</v>
      </c>
      <c r="G241" s="171" t="s">
        <v>3775</v>
      </c>
      <c r="H241" s="40" t="s">
        <v>2123</v>
      </c>
      <c r="I241" s="43" t="s">
        <v>2124</v>
      </c>
      <c r="J241" s="116">
        <v>1.79538</v>
      </c>
      <c r="K241" s="185">
        <v>0</v>
      </c>
      <c r="L241" s="192">
        <v>50.2</v>
      </c>
      <c r="M241" s="105">
        <v>3.2</v>
      </c>
      <c r="N241" s="182"/>
    </row>
    <row r="242" s="155" customFormat="1" ht="24" spans="1:14">
      <c r="A242" s="38" t="s">
        <v>15</v>
      </c>
      <c r="B242" s="168">
        <v>241</v>
      </c>
      <c r="C242" s="43" t="s">
        <v>16</v>
      </c>
      <c r="D242" s="43" t="s">
        <v>53</v>
      </c>
      <c r="E242" s="103" t="s">
        <v>3723</v>
      </c>
      <c r="F242" s="169" t="s">
        <v>249</v>
      </c>
      <c r="G242" s="171" t="s">
        <v>3607</v>
      </c>
      <c r="H242" s="40" t="s">
        <v>2121</v>
      </c>
      <c r="I242" s="40" t="s">
        <v>22</v>
      </c>
      <c r="J242" s="173">
        <v>1</v>
      </c>
      <c r="K242" s="57">
        <f t="shared" ref="K242:K246" si="16">(CEILING(J242*0.2,1))*1</f>
        <v>1</v>
      </c>
      <c r="L242" s="193">
        <v>1.8</v>
      </c>
      <c r="M242" s="105">
        <v>3.2</v>
      </c>
      <c r="N242" s="176"/>
    </row>
    <row r="243" s="155" customFormat="1" ht="24" spans="1:14">
      <c r="A243" s="38" t="s">
        <v>15</v>
      </c>
      <c r="B243" s="168">
        <v>242</v>
      </c>
      <c r="C243" s="43" t="s">
        <v>16</v>
      </c>
      <c r="D243" s="43" t="s">
        <v>53</v>
      </c>
      <c r="E243" s="103" t="s">
        <v>3723</v>
      </c>
      <c r="F243" s="169" t="s">
        <v>55</v>
      </c>
      <c r="G243" s="171" t="s">
        <v>2700</v>
      </c>
      <c r="H243" s="40" t="s">
        <v>2121</v>
      </c>
      <c r="I243" s="40" t="s">
        <v>22</v>
      </c>
      <c r="J243" s="173">
        <v>1</v>
      </c>
      <c r="K243" s="57">
        <f t="shared" si="16"/>
        <v>1</v>
      </c>
      <c r="L243" s="192">
        <v>2.75</v>
      </c>
      <c r="M243" s="105">
        <v>3.2</v>
      </c>
      <c r="N243" s="176"/>
    </row>
    <row r="244" s="155" customFormat="1" ht="24" spans="1:14">
      <c r="A244" s="38" t="s">
        <v>15</v>
      </c>
      <c r="B244" s="168">
        <v>243</v>
      </c>
      <c r="C244" s="43" t="s">
        <v>16</v>
      </c>
      <c r="D244" s="43" t="s">
        <v>53</v>
      </c>
      <c r="E244" s="103" t="s">
        <v>3723</v>
      </c>
      <c r="F244" s="169" t="s">
        <v>55</v>
      </c>
      <c r="G244" s="171" t="s">
        <v>2701</v>
      </c>
      <c r="H244" s="40" t="s">
        <v>2121</v>
      </c>
      <c r="I244" s="40" t="s">
        <v>22</v>
      </c>
      <c r="J244" s="173">
        <v>3</v>
      </c>
      <c r="K244" s="57">
        <f t="shared" si="16"/>
        <v>1</v>
      </c>
      <c r="L244" s="193">
        <v>16.2</v>
      </c>
      <c r="M244" s="105">
        <v>3.2</v>
      </c>
      <c r="N244" s="176"/>
    </row>
    <row r="245" s="155" customFormat="1" ht="24" spans="1:14">
      <c r="A245" s="38" t="s">
        <v>15</v>
      </c>
      <c r="B245" s="168">
        <v>244</v>
      </c>
      <c r="C245" s="43" t="s">
        <v>16</v>
      </c>
      <c r="D245" s="43" t="s">
        <v>322</v>
      </c>
      <c r="E245" s="103" t="s">
        <v>3723</v>
      </c>
      <c r="F245" s="169" t="s">
        <v>323</v>
      </c>
      <c r="G245" s="171" t="s">
        <v>2705</v>
      </c>
      <c r="H245" s="40" t="s">
        <v>2123</v>
      </c>
      <c r="I245" s="43" t="s">
        <v>2124</v>
      </c>
      <c r="J245" s="116">
        <v>3.25429</v>
      </c>
      <c r="K245" s="57">
        <f t="shared" si="16"/>
        <v>1</v>
      </c>
      <c r="L245" s="192">
        <v>45.01</v>
      </c>
      <c r="M245" s="105">
        <v>3.2</v>
      </c>
      <c r="N245" s="176"/>
    </row>
    <row r="246" s="155" customFormat="1" ht="24" spans="1:14">
      <c r="A246" s="38" t="s">
        <v>15</v>
      </c>
      <c r="B246" s="168">
        <v>245</v>
      </c>
      <c r="C246" s="43" t="s">
        <v>16</v>
      </c>
      <c r="D246" s="43" t="s">
        <v>53</v>
      </c>
      <c r="E246" s="103" t="s">
        <v>3723</v>
      </c>
      <c r="F246" s="169" t="s">
        <v>249</v>
      </c>
      <c r="G246" s="171" t="s">
        <v>3794</v>
      </c>
      <c r="H246" s="40" t="s">
        <v>2121</v>
      </c>
      <c r="I246" s="40" t="s">
        <v>22</v>
      </c>
      <c r="J246" s="173">
        <v>1</v>
      </c>
      <c r="K246" s="57">
        <f t="shared" si="16"/>
        <v>1</v>
      </c>
      <c r="L246" s="193">
        <v>6.5</v>
      </c>
      <c r="M246" s="105">
        <v>3.2</v>
      </c>
      <c r="N246" s="182"/>
    </row>
    <row r="247" s="155" customFormat="1" ht="24" spans="1:14">
      <c r="A247" s="38" t="s">
        <v>15</v>
      </c>
      <c r="B247" s="168">
        <v>246</v>
      </c>
      <c r="C247" s="43" t="s">
        <v>16</v>
      </c>
      <c r="D247" s="43" t="s">
        <v>53</v>
      </c>
      <c r="E247" s="103" t="s">
        <v>3723</v>
      </c>
      <c r="F247" s="169" t="s">
        <v>249</v>
      </c>
      <c r="G247" s="171" t="s">
        <v>3795</v>
      </c>
      <c r="H247" s="40" t="s">
        <v>2121</v>
      </c>
      <c r="I247" s="40" t="s">
        <v>22</v>
      </c>
      <c r="J247" s="173">
        <v>1</v>
      </c>
      <c r="K247" s="185">
        <v>0</v>
      </c>
      <c r="L247" s="192">
        <v>10.16</v>
      </c>
      <c r="M247" s="105">
        <v>3.2</v>
      </c>
      <c r="N247" s="182"/>
    </row>
    <row r="248" s="155" customFormat="1" ht="24" spans="1:14">
      <c r="A248" s="38" t="s">
        <v>15</v>
      </c>
      <c r="B248" s="168">
        <v>247</v>
      </c>
      <c r="C248" s="43" t="s">
        <v>16</v>
      </c>
      <c r="D248" s="43" t="s">
        <v>53</v>
      </c>
      <c r="E248" s="103" t="s">
        <v>3723</v>
      </c>
      <c r="F248" s="169" t="s">
        <v>55</v>
      </c>
      <c r="G248" s="171" t="s">
        <v>3771</v>
      </c>
      <c r="H248" s="40" t="s">
        <v>2121</v>
      </c>
      <c r="I248" s="40" t="s">
        <v>22</v>
      </c>
      <c r="J248" s="173">
        <v>4</v>
      </c>
      <c r="K248" s="185">
        <v>0</v>
      </c>
      <c r="L248" s="194">
        <v>110</v>
      </c>
      <c r="M248" s="105">
        <v>3.2</v>
      </c>
      <c r="N248" s="182"/>
    </row>
    <row r="249" s="155" customFormat="1" ht="24" spans="1:14">
      <c r="A249" s="38" t="s">
        <v>15</v>
      </c>
      <c r="B249" s="168">
        <v>248</v>
      </c>
      <c r="C249" s="43" t="s">
        <v>16</v>
      </c>
      <c r="D249" s="43" t="s">
        <v>322</v>
      </c>
      <c r="E249" s="103" t="s">
        <v>3723</v>
      </c>
      <c r="F249" s="169" t="s">
        <v>323</v>
      </c>
      <c r="G249" s="171" t="s">
        <v>3772</v>
      </c>
      <c r="H249" s="40" t="s">
        <v>2123</v>
      </c>
      <c r="I249" s="43" t="s">
        <v>2124</v>
      </c>
      <c r="J249" s="116">
        <v>3.89318</v>
      </c>
      <c r="K249" s="185">
        <v>0</v>
      </c>
      <c r="L249" s="192">
        <v>141.01</v>
      </c>
      <c r="M249" s="105">
        <v>3.2</v>
      </c>
      <c r="N249" s="182"/>
    </row>
    <row r="250" s="155" customFormat="1" ht="24" spans="1:14">
      <c r="A250" s="38" t="s">
        <v>15</v>
      </c>
      <c r="B250" s="168">
        <v>249</v>
      </c>
      <c r="C250" s="43" t="s">
        <v>16</v>
      </c>
      <c r="D250" s="43" t="s">
        <v>53</v>
      </c>
      <c r="E250" s="103" t="s">
        <v>3723</v>
      </c>
      <c r="F250" s="169" t="s">
        <v>249</v>
      </c>
      <c r="G250" s="171" t="s">
        <v>3794</v>
      </c>
      <c r="H250" s="40" t="s">
        <v>2121</v>
      </c>
      <c r="I250" s="40" t="s">
        <v>22</v>
      </c>
      <c r="J250" s="173">
        <v>1</v>
      </c>
      <c r="K250" s="57">
        <f t="shared" ref="K250:K262" si="17">(CEILING(J250*0.2,1))*1</f>
        <v>1</v>
      </c>
      <c r="L250" s="193">
        <v>6.5</v>
      </c>
      <c r="M250" s="105">
        <v>3.2</v>
      </c>
      <c r="N250" s="182"/>
    </row>
    <row r="251" s="158" customFormat="1" ht="24" spans="1:15">
      <c r="A251" s="38" t="s">
        <v>15</v>
      </c>
      <c r="B251" s="168">
        <v>250</v>
      </c>
      <c r="C251" s="43" t="s">
        <v>16</v>
      </c>
      <c r="D251" s="43" t="s">
        <v>53</v>
      </c>
      <c r="E251" s="103" t="s">
        <v>3723</v>
      </c>
      <c r="F251" s="169" t="s">
        <v>249</v>
      </c>
      <c r="G251" s="171" t="s">
        <v>3795</v>
      </c>
      <c r="H251" s="40" t="s">
        <v>2121</v>
      </c>
      <c r="I251" s="40" t="s">
        <v>22</v>
      </c>
      <c r="J251" s="173">
        <v>1</v>
      </c>
      <c r="K251" s="185">
        <v>0</v>
      </c>
      <c r="L251" s="192">
        <v>10.16</v>
      </c>
      <c r="M251" s="105">
        <v>3.2</v>
      </c>
      <c r="N251" s="182"/>
      <c r="O251" s="155"/>
    </row>
    <row r="252" s="155" customFormat="1" ht="24" spans="1:14">
      <c r="A252" s="38" t="s">
        <v>15</v>
      </c>
      <c r="B252" s="168">
        <v>251</v>
      </c>
      <c r="C252" s="43" t="s">
        <v>16</v>
      </c>
      <c r="D252" s="43" t="s">
        <v>53</v>
      </c>
      <c r="E252" s="103" t="s">
        <v>3723</v>
      </c>
      <c r="F252" s="169" t="s">
        <v>55</v>
      </c>
      <c r="G252" s="171" t="s">
        <v>3771</v>
      </c>
      <c r="H252" s="40" t="s">
        <v>2121</v>
      </c>
      <c r="I252" s="40" t="s">
        <v>22</v>
      </c>
      <c r="J252" s="173">
        <v>3</v>
      </c>
      <c r="K252" s="185">
        <v>0</v>
      </c>
      <c r="L252" s="193">
        <v>82.5</v>
      </c>
      <c r="M252" s="105">
        <v>3.2</v>
      </c>
      <c r="N252" s="182"/>
    </row>
    <row r="253" s="155" customFormat="1" ht="24" spans="1:14">
      <c r="A253" s="38" t="s">
        <v>15</v>
      </c>
      <c r="B253" s="168">
        <v>252</v>
      </c>
      <c r="C253" s="43" t="s">
        <v>16</v>
      </c>
      <c r="D253" s="43" t="s">
        <v>322</v>
      </c>
      <c r="E253" s="103" t="s">
        <v>3723</v>
      </c>
      <c r="F253" s="169" t="s">
        <v>323</v>
      </c>
      <c r="G253" s="171" t="s">
        <v>3772</v>
      </c>
      <c r="H253" s="40" t="s">
        <v>2123</v>
      </c>
      <c r="I253" s="43" t="s">
        <v>2124</v>
      </c>
      <c r="J253" s="116">
        <v>1.80118</v>
      </c>
      <c r="K253" s="185">
        <v>0</v>
      </c>
      <c r="L253" s="192">
        <v>65.24</v>
      </c>
      <c r="M253" s="105">
        <v>3.2</v>
      </c>
      <c r="N253" s="182"/>
    </row>
    <row r="254" s="155" customFormat="1" ht="24" spans="1:14">
      <c r="A254" s="38" t="s">
        <v>15</v>
      </c>
      <c r="B254" s="168">
        <v>253</v>
      </c>
      <c r="C254" s="43" t="s">
        <v>16</v>
      </c>
      <c r="D254" s="43" t="s">
        <v>53</v>
      </c>
      <c r="E254" s="103" t="s">
        <v>3723</v>
      </c>
      <c r="F254" s="169" t="s">
        <v>249</v>
      </c>
      <c r="G254" s="171" t="s">
        <v>3608</v>
      </c>
      <c r="H254" s="40" t="s">
        <v>2121</v>
      </c>
      <c r="I254" s="40" t="s">
        <v>22</v>
      </c>
      <c r="J254" s="173">
        <v>1</v>
      </c>
      <c r="K254" s="57">
        <f t="shared" si="17"/>
        <v>1</v>
      </c>
      <c r="L254" s="192">
        <v>0.78</v>
      </c>
      <c r="M254" s="105">
        <v>3.2</v>
      </c>
      <c r="N254" s="176"/>
    </row>
    <row r="255" s="155" customFormat="1" ht="24" spans="1:14">
      <c r="A255" s="38" t="s">
        <v>15</v>
      </c>
      <c r="B255" s="168">
        <v>254</v>
      </c>
      <c r="C255" s="43" t="s">
        <v>16</v>
      </c>
      <c r="D255" s="43" t="s">
        <v>53</v>
      </c>
      <c r="E255" s="103" t="s">
        <v>3723</v>
      </c>
      <c r="F255" s="169" t="s">
        <v>249</v>
      </c>
      <c r="G255" s="171" t="s">
        <v>3794</v>
      </c>
      <c r="H255" s="40" t="s">
        <v>2121</v>
      </c>
      <c r="I255" s="40" t="s">
        <v>22</v>
      </c>
      <c r="J255" s="173">
        <v>1</v>
      </c>
      <c r="K255" s="57">
        <f t="shared" si="17"/>
        <v>1</v>
      </c>
      <c r="L255" s="193">
        <v>6.5</v>
      </c>
      <c r="M255" s="105">
        <v>3.2</v>
      </c>
      <c r="N255" s="176"/>
    </row>
    <row r="256" s="155" customFormat="1" ht="24" spans="1:14">
      <c r="A256" s="38" t="s">
        <v>15</v>
      </c>
      <c r="B256" s="168">
        <v>255</v>
      </c>
      <c r="C256" s="43" t="s">
        <v>16</v>
      </c>
      <c r="D256" s="43" t="s">
        <v>53</v>
      </c>
      <c r="E256" s="103" t="s">
        <v>3723</v>
      </c>
      <c r="F256" s="169" t="s">
        <v>55</v>
      </c>
      <c r="G256" s="171" t="s">
        <v>3778</v>
      </c>
      <c r="H256" s="40" t="s">
        <v>2121</v>
      </c>
      <c r="I256" s="40" t="s">
        <v>22</v>
      </c>
      <c r="J256" s="173">
        <v>4</v>
      </c>
      <c r="K256" s="57">
        <f t="shared" si="17"/>
        <v>1</v>
      </c>
      <c r="L256" s="193">
        <v>42.4</v>
      </c>
      <c r="M256" s="105">
        <v>3.2</v>
      </c>
      <c r="N256" s="176"/>
    </row>
    <row r="257" s="155" customFormat="1" ht="24" spans="1:14">
      <c r="A257" s="38" t="s">
        <v>15</v>
      </c>
      <c r="B257" s="168">
        <v>256</v>
      </c>
      <c r="C257" s="43" t="s">
        <v>16</v>
      </c>
      <c r="D257" s="43" t="s">
        <v>322</v>
      </c>
      <c r="E257" s="103" t="s">
        <v>3723</v>
      </c>
      <c r="F257" s="169" t="s">
        <v>323</v>
      </c>
      <c r="G257" s="171" t="s">
        <v>3781</v>
      </c>
      <c r="H257" s="40" t="s">
        <v>2123</v>
      </c>
      <c r="I257" s="43" t="s">
        <v>2124</v>
      </c>
      <c r="J257" s="116">
        <v>5.99546</v>
      </c>
      <c r="K257" s="57">
        <f t="shared" si="17"/>
        <v>2</v>
      </c>
      <c r="L257" s="192">
        <v>120.51</v>
      </c>
      <c r="M257" s="105">
        <v>3.2</v>
      </c>
      <c r="N257" s="176"/>
    </row>
    <row r="258" s="155" customFormat="1" ht="24" spans="1:14">
      <c r="A258" s="38" t="s">
        <v>15</v>
      </c>
      <c r="B258" s="168">
        <v>257</v>
      </c>
      <c r="C258" s="43" t="s">
        <v>16</v>
      </c>
      <c r="D258" s="43" t="s">
        <v>53</v>
      </c>
      <c r="E258" s="103" t="s">
        <v>3723</v>
      </c>
      <c r="F258" s="169" t="s">
        <v>55</v>
      </c>
      <c r="G258" s="171" t="s">
        <v>3796</v>
      </c>
      <c r="H258" s="40" t="s">
        <v>2351</v>
      </c>
      <c r="I258" s="40" t="s">
        <v>22</v>
      </c>
      <c r="J258" s="173">
        <v>1</v>
      </c>
      <c r="K258" s="57">
        <f t="shared" si="17"/>
        <v>1</v>
      </c>
      <c r="L258" s="194">
        <v>5</v>
      </c>
      <c r="M258" s="105">
        <v>3.2</v>
      </c>
      <c r="N258" s="182"/>
    </row>
    <row r="259" s="155" customFormat="1" ht="24" spans="1:14">
      <c r="A259" s="38" t="s">
        <v>15</v>
      </c>
      <c r="B259" s="168">
        <v>258</v>
      </c>
      <c r="C259" s="43" t="s">
        <v>16</v>
      </c>
      <c r="D259" s="43" t="s">
        <v>53</v>
      </c>
      <c r="E259" s="103" t="s">
        <v>3723</v>
      </c>
      <c r="F259" s="169" t="s">
        <v>55</v>
      </c>
      <c r="G259" s="171" t="s">
        <v>3797</v>
      </c>
      <c r="H259" s="40" t="s">
        <v>2351</v>
      </c>
      <c r="I259" s="40" t="s">
        <v>22</v>
      </c>
      <c r="J259" s="173">
        <v>8</v>
      </c>
      <c r="K259" s="57">
        <f t="shared" si="17"/>
        <v>2</v>
      </c>
      <c r="L259" s="194">
        <v>85</v>
      </c>
      <c r="M259" s="105">
        <v>3.2</v>
      </c>
      <c r="N259" s="182"/>
    </row>
    <row r="260" s="155" customFormat="1" ht="24" spans="1:14">
      <c r="A260" s="38" t="s">
        <v>15</v>
      </c>
      <c r="B260" s="168">
        <v>259</v>
      </c>
      <c r="C260" s="43" t="s">
        <v>16</v>
      </c>
      <c r="D260" s="43" t="s">
        <v>53</v>
      </c>
      <c r="E260" s="103" t="s">
        <v>3723</v>
      </c>
      <c r="F260" s="169" t="s">
        <v>249</v>
      </c>
      <c r="G260" s="171" t="s">
        <v>3621</v>
      </c>
      <c r="H260" s="40" t="s">
        <v>2351</v>
      </c>
      <c r="I260" s="40" t="s">
        <v>22</v>
      </c>
      <c r="J260" s="173">
        <v>1</v>
      </c>
      <c r="K260" s="57">
        <f t="shared" si="17"/>
        <v>1</v>
      </c>
      <c r="L260" s="194">
        <v>2</v>
      </c>
      <c r="M260" s="105">
        <v>3.2</v>
      </c>
      <c r="N260" s="182"/>
    </row>
    <row r="261" s="155" customFormat="1" ht="24" spans="1:14">
      <c r="A261" s="38" t="s">
        <v>15</v>
      </c>
      <c r="B261" s="168">
        <v>260</v>
      </c>
      <c r="C261" s="43" t="s">
        <v>16</v>
      </c>
      <c r="D261" s="43" t="s">
        <v>53</v>
      </c>
      <c r="E261" s="103" t="s">
        <v>3723</v>
      </c>
      <c r="F261" s="169" t="s">
        <v>249</v>
      </c>
      <c r="G261" s="171" t="s">
        <v>3798</v>
      </c>
      <c r="H261" s="40" t="s">
        <v>2351</v>
      </c>
      <c r="I261" s="40" t="s">
        <v>22</v>
      </c>
      <c r="J261" s="173">
        <v>1</v>
      </c>
      <c r="K261" s="57">
        <f t="shared" si="17"/>
        <v>1</v>
      </c>
      <c r="L261" s="194">
        <v>3</v>
      </c>
      <c r="M261" s="105">
        <v>3.2</v>
      </c>
      <c r="N261" s="182"/>
    </row>
    <row r="262" s="155" customFormat="1" ht="24" spans="1:14">
      <c r="A262" s="38" t="s">
        <v>15</v>
      </c>
      <c r="B262" s="168">
        <v>261</v>
      </c>
      <c r="C262" s="43" t="s">
        <v>16</v>
      </c>
      <c r="D262" s="43" t="s">
        <v>322</v>
      </c>
      <c r="E262" s="103" t="s">
        <v>3723</v>
      </c>
      <c r="F262" s="169" t="s">
        <v>323</v>
      </c>
      <c r="G262" s="171" t="s">
        <v>3799</v>
      </c>
      <c r="H262" s="40" t="s">
        <v>2358</v>
      </c>
      <c r="I262" s="43" t="s">
        <v>2124</v>
      </c>
      <c r="J262" s="116">
        <v>22.0255</v>
      </c>
      <c r="K262" s="57">
        <f t="shared" si="17"/>
        <v>5</v>
      </c>
      <c r="L262" s="194">
        <v>443</v>
      </c>
      <c r="M262" s="105">
        <v>3.2</v>
      </c>
      <c r="N262" s="182"/>
    </row>
    <row r="263" s="155" customFormat="1" ht="24" spans="1:14">
      <c r="A263" s="38" t="s">
        <v>15</v>
      </c>
      <c r="B263" s="168">
        <v>262</v>
      </c>
      <c r="C263" s="43" t="s">
        <v>16</v>
      </c>
      <c r="D263" s="43" t="s">
        <v>53</v>
      </c>
      <c r="E263" s="103" t="s">
        <v>3723</v>
      </c>
      <c r="F263" s="169" t="s">
        <v>55</v>
      </c>
      <c r="G263" s="171" t="s">
        <v>3800</v>
      </c>
      <c r="H263" s="40" t="s">
        <v>2351</v>
      </c>
      <c r="I263" s="40" t="s">
        <v>22</v>
      </c>
      <c r="J263" s="173">
        <v>1</v>
      </c>
      <c r="K263" s="185">
        <v>0</v>
      </c>
      <c r="L263" s="194">
        <v>10</v>
      </c>
      <c r="M263" s="105">
        <v>3.2</v>
      </c>
      <c r="N263" s="182"/>
    </row>
    <row r="264" s="155" customFormat="1" ht="24" spans="1:14">
      <c r="A264" s="38" t="s">
        <v>15</v>
      </c>
      <c r="B264" s="168">
        <v>263</v>
      </c>
      <c r="C264" s="43" t="s">
        <v>16</v>
      </c>
      <c r="D264" s="43" t="s">
        <v>53</v>
      </c>
      <c r="E264" s="103" t="s">
        <v>3723</v>
      </c>
      <c r="F264" s="169" t="s">
        <v>55</v>
      </c>
      <c r="G264" s="171" t="s">
        <v>3620</v>
      </c>
      <c r="H264" s="40" t="s">
        <v>2351</v>
      </c>
      <c r="I264" s="40" t="s">
        <v>22</v>
      </c>
      <c r="J264" s="173">
        <v>8</v>
      </c>
      <c r="K264" s="185">
        <v>0</v>
      </c>
      <c r="L264" s="194">
        <v>156</v>
      </c>
      <c r="M264" s="105">
        <v>3.2</v>
      </c>
      <c r="N264" s="182"/>
    </row>
    <row r="265" s="155" customFormat="1" ht="24" spans="1:14">
      <c r="A265" s="38" t="s">
        <v>15</v>
      </c>
      <c r="B265" s="168">
        <v>264</v>
      </c>
      <c r="C265" s="43" t="s">
        <v>16</v>
      </c>
      <c r="D265" s="43" t="s">
        <v>53</v>
      </c>
      <c r="E265" s="103" t="s">
        <v>3723</v>
      </c>
      <c r="F265" s="169" t="s">
        <v>249</v>
      </c>
      <c r="G265" s="171" t="s">
        <v>3615</v>
      </c>
      <c r="H265" s="40" t="s">
        <v>2351</v>
      </c>
      <c r="I265" s="40" t="s">
        <v>22</v>
      </c>
      <c r="J265" s="173">
        <v>1</v>
      </c>
      <c r="K265" s="57">
        <f>(CEILING(J265*0.2,1))*1</f>
        <v>1</v>
      </c>
      <c r="L265" s="194">
        <v>1</v>
      </c>
      <c r="M265" s="105">
        <v>3.2</v>
      </c>
      <c r="N265" s="182"/>
    </row>
    <row r="266" s="155" customFormat="1" ht="24" spans="1:14">
      <c r="A266" s="38" t="s">
        <v>15</v>
      </c>
      <c r="B266" s="168">
        <v>265</v>
      </c>
      <c r="C266" s="43" t="s">
        <v>16</v>
      </c>
      <c r="D266" s="43" t="s">
        <v>53</v>
      </c>
      <c r="E266" s="103" t="s">
        <v>3723</v>
      </c>
      <c r="F266" s="169" t="s">
        <v>249</v>
      </c>
      <c r="G266" s="171" t="s">
        <v>3801</v>
      </c>
      <c r="H266" s="40" t="s">
        <v>2351</v>
      </c>
      <c r="I266" s="40" t="s">
        <v>22</v>
      </c>
      <c r="J266" s="173">
        <v>1</v>
      </c>
      <c r="K266" s="185">
        <v>0</v>
      </c>
      <c r="L266" s="194">
        <v>5</v>
      </c>
      <c r="M266" s="105">
        <v>3.2</v>
      </c>
      <c r="N266" s="182"/>
    </row>
    <row r="267" s="155" customFormat="1" ht="24" spans="1:14">
      <c r="A267" s="38" t="s">
        <v>15</v>
      </c>
      <c r="B267" s="168">
        <v>266</v>
      </c>
      <c r="C267" s="43" t="s">
        <v>16</v>
      </c>
      <c r="D267" s="43" t="s">
        <v>322</v>
      </c>
      <c r="E267" s="103" t="s">
        <v>3723</v>
      </c>
      <c r="F267" s="169" t="s">
        <v>323</v>
      </c>
      <c r="G267" s="171" t="s">
        <v>3623</v>
      </c>
      <c r="H267" s="40" t="s">
        <v>2358</v>
      </c>
      <c r="I267" s="43" t="s">
        <v>2124</v>
      </c>
      <c r="J267" s="116">
        <v>15.5576</v>
      </c>
      <c r="K267" s="185">
        <v>0</v>
      </c>
      <c r="L267" s="194">
        <v>435</v>
      </c>
      <c r="M267" s="105">
        <v>3.2</v>
      </c>
      <c r="N267" s="182"/>
    </row>
    <row r="268" s="155" customFormat="1" ht="24" spans="1:14">
      <c r="A268" s="38" t="s">
        <v>15</v>
      </c>
      <c r="B268" s="168">
        <v>267</v>
      </c>
      <c r="C268" s="43" t="s">
        <v>16</v>
      </c>
      <c r="D268" s="43" t="s">
        <v>53</v>
      </c>
      <c r="E268" s="103" t="s">
        <v>3723</v>
      </c>
      <c r="F268" s="169" t="s">
        <v>55</v>
      </c>
      <c r="G268" s="171" t="s">
        <v>3802</v>
      </c>
      <c r="H268" s="40" t="s">
        <v>2351</v>
      </c>
      <c r="I268" s="40" t="s">
        <v>22</v>
      </c>
      <c r="J268" s="173">
        <v>10</v>
      </c>
      <c r="K268" s="185">
        <v>0</v>
      </c>
      <c r="L268" s="194">
        <v>600</v>
      </c>
      <c r="M268" s="105">
        <v>3.2</v>
      </c>
      <c r="N268" s="176"/>
    </row>
    <row r="269" s="155" customFormat="1" ht="24" spans="1:14">
      <c r="A269" s="38" t="s">
        <v>15</v>
      </c>
      <c r="B269" s="168">
        <v>268</v>
      </c>
      <c r="C269" s="43" t="s">
        <v>16</v>
      </c>
      <c r="D269" s="43" t="s">
        <v>53</v>
      </c>
      <c r="E269" s="103" t="s">
        <v>3723</v>
      </c>
      <c r="F269" s="169" t="s">
        <v>249</v>
      </c>
      <c r="G269" s="171" t="s">
        <v>3803</v>
      </c>
      <c r="H269" s="40" t="s">
        <v>2351</v>
      </c>
      <c r="I269" s="40" t="s">
        <v>22</v>
      </c>
      <c r="J269" s="173">
        <v>1</v>
      </c>
      <c r="K269" s="185">
        <v>0</v>
      </c>
      <c r="L269" s="194">
        <v>22</v>
      </c>
      <c r="M269" s="105">
        <v>3.2</v>
      </c>
      <c r="N269" s="176"/>
    </row>
    <row r="270" s="155" customFormat="1" ht="24" spans="1:14">
      <c r="A270" s="38" t="s">
        <v>15</v>
      </c>
      <c r="B270" s="168">
        <v>269</v>
      </c>
      <c r="C270" s="43" t="s">
        <v>16</v>
      </c>
      <c r="D270" s="43" t="s">
        <v>53</v>
      </c>
      <c r="E270" s="103" t="s">
        <v>3723</v>
      </c>
      <c r="F270" s="169" t="s">
        <v>304</v>
      </c>
      <c r="G270" s="171" t="s">
        <v>3804</v>
      </c>
      <c r="H270" s="40" t="s">
        <v>2356</v>
      </c>
      <c r="I270" s="40" t="s">
        <v>22</v>
      </c>
      <c r="J270" s="173">
        <v>1</v>
      </c>
      <c r="K270" s="185">
        <v>0</v>
      </c>
      <c r="L270" s="194">
        <v>65</v>
      </c>
      <c r="M270" s="105">
        <v>3.2</v>
      </c>
      <c r="N270" s="182"/>
    </row>
    <row r="271" s="155" customFormat="1" ht="24" spans="1:14">
      <c r="A271" s="38" t="s">
        <v>15</v>
      </c>
      <c r="B271" s="168">
        <v>270</v>
      </c>
      <c r="C271" s="43" t="s">
        <v>16</v>
      </c>
      <c r="D271" s="43" t="s">
        <v>322</v>
      </c>
      <c r="E271" s="103" t="s">
        <v>3723</v>
      </c>
      <c r="F271" s="169" t="s">
        <v>323</v>
      </c>
      <c r="G271" s="171" t="s">
        <v>3805</v>
      </c>
      <c r="H271" s="40" t="s">
        <v>2988</v>
      </c>
      <c r="I271" s="43" t="s">
        <v>2124</v>
      </c>
      <c r="J271" s="116">
        <v>62.7354</v>
      </c>
      <c r="K271" s="185">
        <v>0</v>
      </c>
      <c r="L271" s="194">
        <v>3366</v>
      </c>
      <c r="M271" s="105">
        <v>3.2</v>
      </c>
      <c r="N271" s="182"/>
    </row>
    <row r="272" s="155" customFormat="1" ht="21.6" spans="1:14">
      <c r="A272" s="38" t="s">
        <v>15</v>
      </c>
      <c r="B272" s="168">
        <v>271</v>
      </c>
      <c r="C272" s="43" t="s">
        <v>16</v>
      </c>
      <c r="D272" s="43" t="s">
        <v>89</v>
      </c>
      <c r="E272" s="103" t="s">
        <v>3723</v>
      </c>
      <c r="F272" s="169" t="s">
        <v>114</v>
      </c>
      <c r="G272" s="171" t="s">
        <v>3806</v>
      </c>
      <c r="H272" s="40" t="s">
        <v>2134</v>
      </c>
      <c r="I272" s="40" t="s">
        <v>22</v>
      </c>
      <c r="J272" s="173">
        <v>1</v>
      </c>
      <c r="K272" s="174">
        <v>0</v>
      </c>
      <c r="L272" s="194">
        <v>7</v>
      </c>
      <c r="M272" s="105">
        <v>3.1</v>
      </c>
      <c r="N272" s="176"/>
    </row>
    <row r="273" s="155" customFormat="1" ht="21.6" spans="1:14">
      <c r="A273" s="38" t="s">
        <v>15</v>
      </c>
      <c r="B273" s="168">
        <v>272</v>
      </c>
      <c r="C273" s="43" t="s">
        <v>16</v>
      </c>
      <c r="D273" s="43" t="s">
        <v>89</v>
      </c>
      <c r="E273" s="103" t="s">
        <v>3723</v>
      </c>
      <c r="F273" s="169" t="s">
        <v>114</v>
      </c>
      <c r="G273" s="171" t="s">
        <v>3807</v>
      </c>
      <c r="H273" s="40" t="s">
        <v>2134</v>
      </c>
      <c r="I273" s="40" t="s">
        <v>22</v>
      </c>
      <c r="J273" s="173">
        <v>4</v>
      </c>
      <c r="K273" s="174">
        <v>0</v>
      </c>
      <c r="L273" s="194">
        <v>85</v>
      </c>
      <c r="M273" s="105">
        <v>3.1</v>
      </c>
      <c r="N273" s="176"/>
    </row>
    <row r="274" s="155" customFormat="1" ht="24" spans="1:14">
      <c r="A274" s="38" t="s">
        <v>15</v>
      </c>
      <c r="B274" s="168">
        <v>273</v>
      </c>
      <c r="C274" s="43" t="s">
        <v>16</v>
      </c>
      <c r="D274" s="43" t="s">
        <v>53</v>
      </c>
      <c r="E274" s="103" t="s">
        <v>3723</v>
      </c>
      <c r="F274" s="169" t="s">
        <v>55</v>
      </c>
      <c r="G274" s="171" t="s">
        <v>3620</v>
      </c>
      <c r="H274" s="40" t="s">
        <v>2351</v>
      </c>
      <c r="I274" s="40" t="s">
        <v>22</v>
      </c>
      <c r="J274" s="173">
        <v>6</v>
      </c>
      <c r="K274" s="185">
        <v>0</v>
      </c>
      <c r="L274" s="194">
        <v>117</v>
      </c>
      <c r="M274" s="105">
        <v>3.2</v>
      </c>
      <c r="N274" s="182"/>
    </row>
    <row r="275" s="155" customFormat="1" ht="24" spans="1:14">
      <c r="A275" s="38" t="s">
        <v>15</v>
      </c>
      <c r="B275" s="168">
        <v>274</v>
      </c>
      <c r="C275" s="43" t="s">
        <v>16</v>
      </c>
      <c r="D275" s="43" t="s">
        <v>53</v>
      </c>
      <c r="E275" s="103" t="s">
        <v>3723</v>
      </c>
      <c r="F275" s="169" t="s">
        <v>249</v>
      </c>
      <c r="G275" s="171" t="s">
        <v>3801</v>
      </c>
      <c r="H275" s="40" t="s">
        <v>2351</v>
      </c>
      <c r="I275" s="40" t="s">
        <v>22</v>
      </c>
      <c r="J275" s="173">
        <v>1</v>
      </c>
      <c r="K275" s="185">
        <v>0</v>
      </c>
      <c r="L275" s="194">
        <v>5</v>
      </c>
      <c r="M275" s="105">
        <v>3.2</v>
      </c>
      <c r="N275" s="182"/>
    </row>
    <row r="276" s="155" customFormat="1" ht="24" spans="1:14">
      <c r="A276" s="38" t="s">
        <v>15</v>
      </c>
      <c r="B276" s="168">
        <v>275</v>
      </c>
      <c r="C276" s="43" t="s">
        <v>16</v>
      </c>
      <c r="D276" s="43" t="s">
        <v>53</v>
      </c>
      <c r="E276" s="103" t="s">
        <v>3723</v>
      </c>
      <c r="F276" s="169" t="s">
        <v>304</v>
      </c>
      <c r="G276" s="171" t="s">
        <v>3808</v>
      </c>
      <c r="H276" s="40" t="s">
        <v>2356</v>
      </c>
      <c r="I276" s="40" t="s">
        <v>22</v>
      </c>
      <c r="J276" s="173">
        <v>1</v>
      </c>
      <c r="K276" s="185">
        <v>0</v>
      </c>
      <c r="L276" s="194">
        <v>27</v>
      </c>
      <c r="M276" s="105">
        <v>3.2</v>
      </c>
      <c r="N276" s="176"/>
    </row>
    <row r="277" s="155" customFormat="1" ht="36" spans="1:14">
      <c r="A277" s="38" t="s">
        <v>15</v>
      </c>
      <c r="B277" s="168">
        <v>276</v>
      </c>
      <c r="C277" s="43" t="s">
        <v>16</v>
      </c>
      <c r="D277" s="43" t="s">
        <v>171</v>
      </c>
      <c r="E277" s="103" t="s">
        <v>3723</v>
      </c>
      <c r="F277" s="169" t="s">
        <v>172</v>
      </c>
      <c r="G277" s="171" t="s">
        <v>3809</v>
      </c>
      <c r="H277" s="40" t="s">
        <v>3641</v>
      </c>
      <c r="I277" s="40" t="s">
        <v>22</v>
      </c>
      <c r="J277" s="173">
        <v>1</v>
      </c>
      <c r="K277" s="174">
        <v>0</v>
      </c>
      <c r="L277" s="192">
        <v>0.24</v>
      </c>
      <c r="M277" s="105">
        <v>3.1</v>
      </c>
      <c r="N277" s="176"/>
    </row>
    <row r="278" s="155" customFormat="1" ht="36" spans="1:14">
      <c r="A278" s="38" t="s">
        <v>15</v>
      </c>
      <c r="B278" s="168">
        <v>277</v>
      </c>
      <c r="C278" s="43" t="s">
        <v>16</v>
      </c>
      <c r="D278" s="43" t="s">
        <v>171</v>
      </c>
      <c r="E278" s="103" t="s">
        <v>3723</v>
      </c>
      <c r="F278" s="169" t="s">
        <v>172</v>
      </c>
      <c r="G278" s="171" t="s">
        <v>3810</v>
      </c>
      <c r="H278" s="40" t="s">
        <v>3641</v>
      </c>
      <c r="I278" s="40" t="s">
        <v>22</v>
      </c>
      <c r="J278" s="173">
        <v>4</v>
      </c>
      <c r="K278" s="174">
        <v>0</v>
      </c>
      <c r="L278" s="194">
        <v>2</v>
      </c>
      <c r="M278" s="105">
        <v>3.1</v>
      </c>
      <c r="N278" s="182"/>
    </row>
    <row r="279" s="155" customFormat="1" ht="24" spans="1:14">
      <c r="A279" s="38" t="s">
        <v>15</v>
      </c>
      <c r="B279" s="168">
        <v>278</v>
      </c>
      <c r="C279" s="43" t="s">
        <v>16</v>
      </c>
      <c r="D279" s="43" t="s">
        <v>53</v>
      </c>
      <c r="E279" s="103" t="s">
        <v>3723</v>
      </c>
      <c r="F279" s="169" t="s">
        <v>236</v>
      </c>
      <c r="G279" s="171" t="s">
        <v>3811</v>
      </c>
      <c r="H279" s="40" t="s">
        <v>2134</v>
      </c>
      <c r="I279" s="40" t="s">
        <v>22</v>
      </c>
      <c r="J279" s="173">
        <v>2</v>
      </c>
      <c r="K279" s="57">
        <f>(CEILING(J279*0.2,1))*1</f>
        <v>1</v>
      </c>
      <c r="L279" s="194">
        <v>8</v>
      </c>
      <c r="M279" s="105">
        <v>3.2</v>
      </c>
      <c r="N279" s="182"/>
    </row>
    <row r="280" s="155" customFormat="1" ht="24" spans="1:14">
      <c r="A280" s="38" t="s">
        <v>15</v>
      </c>
      <c r="B280" s="168">
        <v>279</v>
      </c>
      <c r="C280" s="43" t="s">
        <v>16</v>
      </c>
      <c r="D280" s="43" t="s">
        <v>53</v>
      </c>
      <c r="E280" s="103" t="s">
        <v>3723</v>
      </c>
      <c r="F280" s="169" t="s">
        <v>236</v>
      </c>
      <c r="G280" s="171" t="s">
        <v>3812</v>
      </c>
      <c r="H280" s="40" t="s">
        <v>2134</v>
      </c>
      <c r="I280" s="40" t="s">
        <v>22</v>
      </c>
      <c r="J280" s="173">
        <v>1</v>
      </c>
      <c r="K280" s="185">
        <v>0</v>
      </c>
      <c r="L280" s="194">
        <v>2</v>
      </c>
      <c r="M280" s="105">
        <v>3.2</v>
      </c>
      <c r="N280" s="182"/>
    </row>
    <row r="281" s="155" customFormat="1" ht="24" spans="1:14">
      <c r="A281" s="38" t="s">
        <v>15</v>
      </c>
      <c r="B281" s="168">
        <v>280</v>
      </c>
      <c r="C281" s="43" t="s">
        <v>16</v>
      </c>
      <c r="D281" s="43" t="s">
        <v>322</v>
      </c>
      <c r="E281" s="103" t="s">
        <v>3723</v>
      </c>
      <c r="F281" s="169" t="s">
        <v>323</v>
      </c>
      <c r="G281" s="171" t="s">
        <v>3623</v>
      </c>
      <c r="H281" s="40" t="s">
        <v>2358</v>
      </c>
      <c r="I281" s="43" t="s">
        <v>2124</v>
      </c>
      <c r="J281" s="116">
        <v>8.40588</v>
      </c>
      <c r="K281" s="185">
        <v>0</v>
      </c>
      <c r="L281" s="194">
        <v>235</v>
      </c>
      <c r="M281" s="105">
        <v>3.2</v>
      </c>
      <c r="N281" s="182"/>
    </row>
    <row r="282" s="155" customFormat="1" ht="21.6" spans="1:14">
      <c r="A282" s="38" t="s">
        <v>15</v>
      </c>
      <c r="B282" s="168">
        <v>281</v>
      </c>
      <c r="C282" s="43" t="s">
        <v>16</v>
      </c>
      <c r="D282" s="43" t="s">
        <v>89</v>
      </c>
      <c r="E282" s="103" t="s">
        <v>3723</v>
      </c>
      <c r="F282" s="169" t="s">
        <v>114</v>
      </c>
      <c r="G282" s="171" t="s">
        <v>3806</v>
      </c>
      <c r="H282" s="40" t="s">
        <v>2134</v>
      </c>
      <c r="I282" s="40" t="s">
        <v>22</v>
      </c>
      <c r="J282" s="173">
        <v>1</v>
      </c>
      <c r="K282" s="174">
        <v>0</v>
      </c>
      <c r="L282" s="194">
        <v>7</v>
      </c>
      <c r="M282" s="105">
        <v>3.1</v>
      </c>
      <c r="N282" s="182"/>
    </row>
    <row r="283" s="155" customFormat="1" ht="21.6" spans="1:14">
      <c r="A283" s="38" t="s">
        <v>15</v>
      </c>
      <c r="B283" s="168">
        <v>282</v>
      </c>
      <c r="C283" s="43" t="s">
        <v>16</v>
      </c>
      <c r="D283" s="43" t="s">
        <v>89</v>
      </c>
      <c r="E283" s="103" t="s">
        <v>3723</v>
      </c>
      <c r="F283" s="169" t="s">
        <v>114</v>
      </c>
      <c r="G283" s="171" t="s">
        <v>3807</v>
      </c>
      <c r="H283" s="40" t="s">
        <v>2134</v>
      </c>
      <c r="I283" s="40" t="s">
        <v>22</v>
      </c>
      <c r="J283" s="173">
        <v>4</v>
      </c>
      <c r="K283" s="174">
        <v>0</v>
      </c>
      <c r="L283" s="194">
        <v>85</v>
      </c>
      <c r="M283" s="105">
        <v>3.1</v>
      </c>
      <c r="N283" s="182"/>
    </row>
    <row r="284" s="155" customFormat="1" ht="24" spans="1:14">
      <c r="A284" s="38" t="s">
        <v>15</v>
      </c>
      <c r="B284" s="168">
        <v>283</v>
      </c>
      <c r="C284" s="43" t="s">
        <v>16</v>
      </c>
      <c r="D284" s="43" t="s">
        <v>53</v>
      </c>
      <c r="E284" s="103" t="s">
        <v>3723</v>
      </c>
      <c r="F284" s="169" t="s">
        <v>55</v>
      </c>
      <c r="G284" s="171" t="s">
        <v>3620</v>
      </c>
      <c r="H284" s="40" t="s">
        <v>2351</v>
      </c>
      <c r="I284" s="40" t="s">
        <v>22</v>
      </c>
      <c r="J284" s="173">
        <v>4</v>
      </c>
      <c r="K284" s="185">
        <v>0</v>
      </c>
      <c r="L284" s="194">
        <v>78</v>
      </c>
      <c r="M284" s="105">
        <v>3.2</v>
      </c>
      <c r="N284" s="176"/>
    </row>
    <row r="285" s="155" customFormat="1" ht="24" spans="1:14">
      <c r="A285" s="38" t="s">
        <v>15</v>
      </c>
      <c r="B285" s="168">
        <v>284</v>
      </c>
      <c r="C285" s="43" t="s">
        <v>16</v>
      </c>
      <c r="D285" s="43" t="s">
        <v>53</v>
      </c>
      <c r="E285" s="103" t="s">
        <v>3723</v>
      </c>
      <c r="F285" s="169" t="s">
        <v>249</v>
      </c>
      <c r="G285" s="171" t="s">
        <v>3801</v>
      </c>
      <c r="H285" s="40" t="s">
        <v>2351</v>
      </c>
      <c r="I285" s="40" t="s">
        <v>22</v>
      </c>
      <c r="J285" s="173">
        <v>1</v>
      </c>
      <c r="K285" s="185">
        <v>0</v>
      </c>
      <c r="L285" s="194">
        <v>5</v>
      </c>
      <c r="M285" s="105">
        <v>3.2</v>
      </c>
      <c r="N285" s="176"/>
    </row>
    <row r="286" s="155" customFormat="1" ht="36" spans="1:14">
      <c r="A286" s="38" t="s">
        <v>15</v>
      </c>
      <c r="B286" s="168">
        <v>285</v>
      </c>
      <c r="C286" s="43" t="s">
        <v>16</v>
      </c>
      <c r="D286" s="43" t="s">
        <v>171</v>
      </c>
      <c r="E286" s="103" t="s">
        <v>3723</v>
      </c>
      <c r="F286" s="169" t="s">
        <v>172</v>
      </c>
      <c r="G286" s="171" t="s">
        <v>3809</v>
      </c>
      <c r="H286" s="40" t="s">
        <v>3641</v>
      </c>
      <c r="I286" s="40" t="s">
        <v>22</v>
      </c>
      <c r="J286" s="173">
        <v>1</v>
      </c>
      <c r="K286" s="174">
        <v>0</v>
      </c>
      <c r="L286" s="192">
        <v>0.24</v>
      </c>
      <c r="M286" s="105">
        <v>3.1</v>
      </c>
      <c r="N286" s="182"/>
    </row>
    <row r="287" s="155" customFormat="1" ht="36" spans="1:14">
      <c r="A287" s="38" t="s">
        <v>15</v>
      </c>
      <c r="B287" s="168">
        <v>286</v>
      </c>
      <c r="C287" s="43" t="s">
        <v>16</v>
      </c>
      <c r="D287" s="43" t="s">
        <v>171</v>
      </c>
      <c r="E287" s="103" t="s">
        <v>3723</v>
      </c>
      <c r="F287" s="169" t="s">
        <v>172</v>
      </c>
      <c r="G287" s="171" t="s">
        <v>3810</v>
      </c>
      <c r="H287" s="40" t="s">
        <v>3641</v>
      </c>
      <c r="I287" s="40" t="s">
        <v>22</v>
      </c>
      <c r="J287" s="173">
        <v>4</v>
      </c>
      <c r="K287" s="174">
        <v>0</v>
      </c>
      <c r="L287" s="194">
        <v>2</v>
      </c>
      <c r="M287" s="105">
        <v>3.1</v>
      </c>
      <c r="N287" s="182"/>
    </row>
    <row r="288" s="155" customFormat="1" ht="24" spans="1:14">
      <c r="A288" s="38" t="s">
        <v>15</v>
      </c>
      <c r="B288" s="168">
        <v>287</v>
      </c>
      <c r="C288" s="43" t="s">
        <v>16</v>
      </c>
      <c r="D288" s="43" t="s">
        <v>53</v>
      </c>
      <c r="E288" s="103" t="s">
        <v>3723</v>
      </c>
      <c r="F288" s="169" t="s">
        <v>236</v>
      </c>
      <c r="G288" s="171" t="s">
        <v>3811</v>
      </c>
      <c r="H288" s="40" t="s">
        <v>2134</v>
      </c>
      <c r="I288" s="40" t="s">
        <v>22</v>
      </c>
      <c r="J288" s="173">
        <v>2</v>
      </c>
      <c r="K288" s="57">
        <f t="shared" ref="K288:K294" si="18">(CEILING(J288*0.2,1))*1</f>
        <v>1</v>
      </c>
      <c r="L288" s="194">
        <v>8</v>
      </c>
      <c r="M288" s="105">
        <v>3.2</v>
      </c>
      <c r="N288" s="182"/>
    </row>
    <row r="289" s="155" customFormat="1" ht="24" spans="1:14">
      <c r="A289" s="38" t="s">
        <v>15</v>
      </c>
      <c r="B289" s="168">
        <v>288</v>
      </c>
      <c r="C289" s="43" t="s">
        <v>16</v>
      </c>
      <c r="D289" s="43" t="s">
        <v>322</v>
      </c>
      <c r="E289" s="103" t="s">
        <v>3723</v>
      </c>
      <c r="F289" s="169" t="s">
        <v>323</v>
      </c>
      <c r="G289" s="171" t="s">
        <v>3623</v>
      </c>
      <c r="H289" s="40" t="s">
        <v>2358</v>
      </c>
      <c r="I289" s="43" t="s">
        <v>2124</v>
      </c>
      <c r="J289" s="116">
        <v>4.4805</v>
      </c>
      <c r="K289" s="185">
        <v>0</v>
      </c>
      <c r="L289" s="194">
        <v>125</v>
      </c>
      <c r="M289" s="105">
        <v>3.2</v>
      </c>
      <c r="N289" s="182"/>
    </row>
    <row r="290" s="155" customFormat="1" ht="24" spans="1:14">
      <c r="A290" s="38" t="s">
        <v>15</v>
      </c>
      <c r="B290" s="168">
        <v>289</v>
      </c>
      <c r="C290" s="43" t="s">
        <v>16</v>
      </c>
      <c r="D290" s="43" t="s">
        <v>53</v>
      </c>
      <c r="E290" s="103" t="s">
        <v>3723</v>
      </c>
      <c r="F290" s="169" t="s">
        <v>249</v>
      </c>
      <c r="G290" s="171" t="s">
        <v>3607</v>
      </c>
      <c r="H290" s="40" t="s">
        <v>2121</v>
      </c>
      <c r="I290" s="40" t="s">
        <v>22</v>
      </c>
      <c r="J290" s="173">
        <v>1</v>
      </c>
      <c r="K290" s="57">
        <f t="shared" si="18"/>
        <v>1</v>
      </c>
      <c r="L290" s="193">
        <v>1.8</v>
      </c>
      <c r="M290" s="105">
        <v>3.2</v>
      </c>
      <c r="N290" s="182"/>
    </row>
    <row r="291" s="155" customFormat="1" ht="24" spans="1:14">
      <c r="A291" s="38" t="s">
        <v>15</v>
      </c>
      <c r="B291" s="168">
        <v>290</v>
      </c>
      <c r="C291" s="43" t="s">
        <v>16</v>
      </c>
      <c r="D291" s="43" t="s">
        <v>53</v>
      </c>
      <c r="E291" s="103" t="s">
        <v>3723</v>
      </c>
      <c r="F291" s="169" t="s">
        <v>55</v>
      </c>
      <c r="G291" s="171" t="s">
        <v>2700</v>
      </c>
      <c r="H291" s="40" t="s">
        <v>2121</v>
      </c>
      <c r="I291" s="40" t="s">
        <v>22</v>
      </c>
      <c r="J291" s="173">
        <v>1</v>
      </c>
      <c r="K291" s="57">
        <f t="shared" si="18"/>
        <v>1</v>
      </c>
      <c r="L291" s="192">
        <v>2.75</v>
      </c>
      <c r="M291" s="105">
        <v>3.2</v>
      </c>
      <c r="N291" s="182"/>
    </row>
    <row r="292" s="155" customFormat="1" ht="24" spans="1:14">
      <c r="A292" s="38" t="s">
        <v>15</v>
      </c>
      <c r="B292" s="168">
        <v>291</v>
      </c>
      <c r="C292" s="43" t="s">
        <v>16</v>
      </c>
      <c r="D292" s="43" t="s">
        <v>53</v>
      </c>
      <c r="E292" s="103" t="s">
        <v>3723</v>
      </c>
      <c r="F292" s="169" t="s">
        <v>55</v>
      </c>
      <c r="G292" s="171" t="s">
        <v>2701</v>
      </c>
      <c r="H292" s="40" t="s">
        <v>2121</v>
      </c>
      <c r="I292" s="40" t="s">
        <v>22</v>
      </c>
      <c r="J292" s="173">
        <v>4</v>
      </c>
      <c r="K292" s="57">
        <f t="shared" si="18"/>
        <v>1</v>
      </c>
      <c r="L292" s="193">
        <v>21.6</v>
      </c>
      <c r="M292" s="105">
        <v>3.2</v>
      </c>
      <c r="N292" s="182"/>
    </row>
    <row r="293" s="155" customFormat="1" ht="24" spans="1:14">
      <c r="A293" s="38" t="s">
        <v>15</v>
      </c>
      <c r="B293" s="168">
        <v>292</v>
      </c>
      <c r="C293" s="43" t="s">
        <v>16</v>
      </c>
      <c r="D293" s="43" t="s">
        <v>322</v>
      </c>
      <c r="E293" s="103" t="s">
        <v>3723</v>
      </c>
      <c r="F293" s="169" t="s">
        <v>323</v>
      </c>
      <c r="G293" s="171" t="s">
        <v>2705</v>
      </c>
      <c r="H293" s="40" t="s">
        <v>2123</v>
      </c>
      <c r="I293" s="43" t="s">
        <v>2124</v>
      </c>
      <c r="J293" s="116">
        <v>3.36059</v>
      </c>
      <c r="K293" s="57">
        <f t="shared" si="18"/>
        <v>1</v>
      </c>
      <c r="L293" s="192">
        <v>46.48</v>
      </c>
      <c r="M293" s="105">
        <v>3.2</v>
      </c>
      <c r="N293" s="182"/>
    </row>
    <row r="294" s="155" customFormat="1" ht="24" spans="1:14">
      <c r="A294" s="38" t="s">
        <v>15</v>
      </c>
      <c r="B294" s="168">
        <v>293</v>
      </c>
      <c r="C294" s="43" t="s">
        <v>16</v>
      </c>
      <c r="D294" s="43" t="s">
        <v>53</v>
      </c>
      <c r="E294" s="103" t="s">
        <v>3723</v>
      </c>
      <c r="F294" s="169" t="s">
        <v>3813</v>
      </c>
      <c r="G294" s="171" t="s">
        <v>3814</v>
      </c>
      <c r="H294" s="40" t="s">
        <v>2191</v>
      </c>
      <c r="I294" s="40" t="s">
        <v>22</v>
      </c>
      <c r="J294" s="173">
        <v>1</v>
      </c>
      <c r="K294" s="57">
        <f t="shared" si="18"/>
        <v>1</v>
      </c>
      <c r="L294" s="194">
        <v>6</v>
      </c>
      <c r="M294" s="105">
        <v>3.2</v>
      </c>
      <c r="N294" s="176"/>
    </row>
    <row r="295" s="155" customFormat="1" ht="24" spans="1:14">
      <c r="A295" s="38" t="s">
        <v>15</v>
      </c>
      <c r="B295" s="168">
        <v>294</v>
      </c>
      <c r="C295" s="43" t="s">
        <v>16</v>
      </c>
      <c r="D295" s="43" t="s">
        <v>89</v>
      </c>
      <c r="E295" s="103" t="s">
        <v>3723</v>
      </c>
      <c r="F295" s="169" t="s">
        <v>114</v>
      </c>
      <c r="G295" s="171" t="s">
        <v>3815</v>
      </c>
      <c r="H295" s="40" t="s">
        <v>2118</v>
      </c>
      <c r="I295" s="40" t="s">
        <v>22</v>
      </c>
      <c r="J295" s="173">
        <v>3</v>
      </c>
      <c r="K295" s="185">
        <v>0</v>
      </c>
      <c r="L295" s="194">
        <v>93</v>
      </c>
      <c r="M295" s="105">
        <v>3.2</v>
      </c>
      <c r="N295" s="176"/>
    </row>
    <row r="296" s="155" customFormat="1" ht="24" spans="1:14">
      <c r="A296" s="38" t="s">
        <v>15</v>
      </c>
      <c r="B296" s="168">
        <v>295</v>
      </c>
      <c r="C296" s="43" t="s">
        <v>16</v>
      </c>
      <c r="D296" s="43" t="s">
        <v>89</v>
      </c>
      <c r="E296" s="103" t="s">
        <v>3723</v>
      </c>
      <c r="F296" s="169" t="s">
        <v>114</v>
      </c>
      <c r="G296" s="171" t="s">
        <v>3816</v>
      </c>
      <c r="H296" s="40" t="s">
        <v>2118</v>
      </c>
      <c r="I296" s="40" t="s">
        <v>22</v>
      </c>
      <c r="J296" s="173">
        <v>2</v>
      </c>
      <c r="K296" s="185">
        <v>0</v>
      </c>
      <c r="L296" s="194">
        <v>44</v>
      </c>
      <c r="M296" s="105">
        <v>3.2</v>
      </c>
      <c r="N296" s="182"/>
    </row>
    <row r="297" s="155" customFormat="1" ht="36" spans="1:14">
      <c r="A297" s="38" t="s">
        <v>15</v>
      </c>
      <c r="B297" s="168">
        <v>296</v>
      </c>
      <c r="C297" s="43" t="s">
        <v>16</v>
      </c>
      <c r="D297" s="43" t="s">
        <v>171</v>
      </c>
      <c r="E297" s="103" t="s">
        <v>3723</v>
      </c>
      <c r="F297" s="169" t="s">
        <v>172</v>
      </c>
      <c r="G297" s="171" t="s">
        <v>3817</v>
      </c>
      <c r="H297" s="40" t="s">
        <v>1705</v>
      </c>
      <c r="I297" s="40" t="s">
        <v>22</v>
      </c>
      <c r="J297" s="173">
        <v>5</v>
      </c>
      <c r="K297" s="174">
        <v>0</v>
      </c>
      <c r="L297" s="194">
        <v>2</v>
      </c>
      <c r="M297" s="105">
        <v>3.2</v>
      </c>
      <c r="N297" s="182"/>
    </row>
    <row r="298" s="155" customFormat="1" ht="24" spans="1:14">
      <c r="A298" s="38" t="s">
        <v>15</v>
      </c>
      <c r="B298" s="168">
        <v>297</v>
      </c>
      <c r="C298" s="43" t="s">
        <v>16</v>
      </c>
      <c r="D298" s="43" t="s">
        <v>322</v>
      </c>
      <c r="E298" s="103" t="s">
        <v>3723</v>
      </c>
      <c r="F298" s="169" t="s">
        <v>323</v>
      </c>
      <c r="G298" s="171" t="s">
        <v>3818</v>
      </c>
      <c r="H298" s="40" t="s">
        <v>2123</v>
      </c>
      <c r="I298" s="43" t="s">
        <v>2124</v>
      </c>
      <c r="J298" s="116">
        <v>1.04003</v>
      </c>
      <c r="K298" s="57">
        <f t="shared" ref="K298:K301" si="19">(CEILING(J298*0.2,1))*1</f>
        <v>1</v>
      </c>
      <c r="L298" s="194">
        <v>29</v>
      </c>
      <c r="M298" s="105">
        <v>3.2</v>
      </c>
      <c r="N298" s="176"/>
    </row>
    <row r="299" s="155" customFormat="1" ht="24" spans="1:14">
      <c r="A299" s="38" t="s">
        <v>15</v>
      </c>
      <c r="B299" s="168">
        <v>298</v>
      </c>
      <c r="C299" s="43" t="s">
        <v>16</v>
      </c>
      <c r="D299" s="43" t="s">
        <v>53</v>
      </c>
      <c r="E299" s="103" t="s">
        <v>3723</v>
      </c>
      <c r="F299" s="169" t="s">
        <v>3813</v>
      </c>
      <c r="G299" s="171" t="s">
        <v>3814</v>
      </c>
      <c r="H299" s="40" t="s">
        <v>2191</v>
      </c>
      <c r="I299" s="40" t="s">
        <v>22</v>
      </c>
      <c r="J299" s="173">
        <v>1</v>
      </c>
      <c r="K299" s="57">
        <f t="shared" si="19"/>
        <v>1</v>
      </c>
      <c r="L299" s="194">
        <v>6</v>
      </c>
      <c r="M299" s="105">
        <v>3.2</v>
      </c>
      <c r="N299" s="176"/>
    </row>
    <row r="300" s="155" customFormat="1" ht="24" spans="1:14">
      <c r="A300" s="38" t="s">
        <v>15</v>
      </c>
      <c r="B300" s="168">
        <v>299</v>
      </c>
      <c r="C300" s="43" t="s">
        <v>16</v>
      </c>
      <c r="D300" s="43" t="s">
        <v>89</v>
      </c>
      <c r="E300" s="103" t="s">
        <v>3723</v>
      </c>
      <c r="F300" s="169" t="s">
        <v>114</v>
      </c>
      <c r="G300" s="171" t="s">
        <v>3815</v>
      </c>
      <c r="H300" s="40" t="s">
        <v>2118</v>
      </c>
      <c r="I300" s="40" t="s">
        <v>22</v>
      </c>
      <c r="J300" s="173">
        <v>5</v>
      </c>
      <c r="K300" s="185">
        <v>0</v>
      </c>
      <c r="L300" s="194">
        <v>154</v>
      </c>
      <c r="M300" s="105">
        <v>3.2</v>
      </c>
      <c r="N300" s="182"/>
    </row>
    <row r="301" s="155" customFormat="1" ht="24" spans="1:14">
      <c r="A301" s="38" t="s">
        <v>15</v>
      </c>
      <c r="B301" s="168">
        <v>300</v>
      </c>
      <c r="C301" s="43" t="s">
        <v>16</v>
      </c>
      <c r="D301" s="43" t="s">
        <v>53</v>
      </c>
      <c r="E301" s="103" t="s">
        <v>3723</v>
      </c>
      <c r="F301" s="169" t="s">
        <v>55</v>
      </c>
      <c r="G301" s="171" t="s">
        <v>3819</v>
      </c>
      <c r="H301" s="40" t="s">
        <v>2121</v>
      </c>
      <c r="I301" s="40" t="s">
        <v>22</v>
      </c>
      <c r="J301" s="173">
        <v>1</v>
      </c>
      <c r="K301" s="57">
        <f t="shared" si="19"/>
        <v>1</v>
      </c>
      <c r="L301" s="194">
        <v>7</v>
      </c>
      <c r="M301" s="105">
        <v>3.2</v>
      </c>
      <c r="N301" s="182"/>
    </row>
    <row r="302" s="155" customFormat="1" ht="36" spans="1:14">
      <c r="A302" s="38" t="s">
        <v>15</v>
      </c>
      <c r="B302" s="168">
        <v>301</v>
      </c>
      <c r="C302" s="43" t="s">
        <v>16</v>
      </c>
      <c r="D302" s="43" t="s">
        <v>171</v>
      </c>
      <c r="E302" s="103" t="s">
        <v>3723</v>
      </c>
      <c r="F302" s="169" t="s">
        <v>172</v>
      </c>
      <c r="G302" s="171" t="s">
        <v>3817</v>
      </c>
      <c r="H302" s="40" t="s">
        <v>1705</v>
      </c>
      <c r="I302" s="40" t="s">
        <v>22</v>
      </c>
      <c r="J302" s="173">
        <v>5</v>
      </c>
      <c r="K302" s="174">
        <v>0</v>
      </c>
      <c r="L302" s="194">
        <v>2</v>
      </c>
      <c r="M302" s="105">
        <v>3.2</v>
      </c>
      <c r="N302" s="176"/>
    </row>
    <row r="303" s="155" customFormat="1" ht="24" spans="1:14">
      <c r="A303" s="38" t="s">
        <v>15</v>
      </c>
      <c r="B303" s="168">
        <v>302</v>
      </c>
      <c r="C303" s="43" t="s">
        <v>16</v>
      </c>
      <c r="D303" s="43" t="s">
        <v>53</v>
      </c>
      <c r="E303" s="103" t="s">
        <v>3723</v>
      </c>
      <c r="F303" s="169" t="s">
        <v>236</v>
      </c>
      <c r="G303" s="171" t="s">
        <v>3820</v>
      </c>
      <c r="H303" s="40" t="s">
        <v>2118</v>
      </c>
      <c r="I303" s="40" t="s">
        <v>22</v>
      </c>
      <c r="J303" s="173">
        <v>2</v>
      </c>
      <c r="K303" s="57">
        <f t="shared" ref="K303:K309" si="20">(CEILING(J303*0.2,1))*1</f>
        <v>1</v>
      </c>
      <c r="L303" s="194">
        <v>9</v>
      </c>
      <c r="M303" s="105">
        <v>3.2</v>
      </c>
      <c r="N303" s="176"/>
    </row>
    <row r="304" s="155" customFormat="1" ht="24" spans="1:14">
      <c r="A304" s="38" t="s">
        <v>15</v>
      </c>
      <c r="B304" s="168">
        <v>303</v>
      </c>
      <c r="C304" s="43" t="s">
        <v>16</v>
      </c>
      <c r="D304" s="43" t="s">
        <v>322</v>
      </c>
      <c r="E304" s="103" t="s">
        <v>3723</v>
      </c>
      <c r="F304" s="169" t="s">
        <v>323</v>
      </c>
      <c r="G304" s="171" t="s">
        <v>3818</v>
      </c>
      <c r="H304" s="40" t="s">
        <v>2123</v>
      </c>
      <c r="I304" s="43" t="s">
        <v>2124</v>
      </c>
      <c r="J304" s="116">
        <v>1.22357</v>
      </c>
      <c r="K304" s="57">
        <f t="shared" si="20"/>
        <v>1</v>
      </c>
      <c r="L304" s="194">
        <v>35</v>
      </c>
      <c r="M304" s="105">
        <v>3.2</v>
      </c>
      <c r="N304" s="182"/>
    </row>
    <row r="305" s="155" customFormat="1" ht="24" spans="1:14">
      <c r="A305" s="38" t="s">
        <v>15</v>
      </c>
      <c r="B305" s="168">
        <v>304</v>
      </c>
      <c r="C305" s="43" t="s">
        <v>16</v>
      </c>
      <c r="D305" s="43" t="s">
        <v>89</v>
      </c>
      <c r="E305" s="103" t="s">
        <v>3723</v>
      </c>
      <c r="F305" s="169" t="s">
        <v>114</v>
      </c>
      <c r="G305" s="171" t="s">
        <v>3821</v>
      </c>
      <c r="H305" s="40" t="s">
        <v>2638</v>
      </c>
      <c r="I305" s="40" t="s">
        <v>22</v>
      </c>
      <c r="J305" s="173">
        <v>4</v>
      </c>
      <c r="K305" s="185">
        <v>0</v>
      </c>
      <c r="L305" s="194">
        <v>26</v>
      </c>
      <c r="M305" s="105">
        <v>3.2</v>
      </c>
      <c r="N305" s="182"/>
    </row>
    <row r="306" s="155" customFormat="1" ht="24" spans="1:14">
      <c r="A306" s="38" t="s">
        <v>15</v>
      </c>
      <c r="B306" s="168">
        <v>305</v>
      </c>
      <c r="C306" s="43" t="s">
        <v>16</v>
      </c>
      <c r="D306" s="43" t="s">
        <v>53</v>
      </c>
      <c r="E306" s="103" t="s">
        <v>3723</v>
      </c>
      <c r="F306" s="169" t="s">
        <v>249</v>
      </c>
      <c r="G306" s="171" t="s">
        <v>3608</v>
      </c>
      <c r="H306" s="40" t="s">
        <v>2121</v>
      </c>
      <c r="I306" s="40" t="s">
        <v>22</v>
      </c>
      <c r="J306" s="173">
        <v>1</v>
      </c>
      <c r="K306" s="57">
        <f t="shared" si="20"/>
        <v>1</v>
      </c>
      <c r="L306" s="192">
        <v>0.78</v>
      </c>
      <c r="M306" s="105">
        <v>3.2</v>
      </c>
      <c r="N306" s="176"/>
    </row>
    <row r="307" s="155" customFormat="1" ht="24" spans="1:14">
      <c r="A307" s="38" t="s">
        <v>15</v>
      </c>
      <c r="B307" s="168">
        <v>306</v>
      </c>
      <c r="C307" s="43" t="s">
        <v>16</v>
      </c>
      <c r="D307" s="43" t="s">
        <v>53</v>
      </c>
      <c r="E307" s="103" t="s">
        <v>3723</v>
      </c>
      <c r="F307" s="169" t="s">
        <v>304</v>
      </c>
      <c r="G307" s="171" t="s">
        <v>3822</v>
      </c>
      <c r="H307" s="40" t="s">
        <v>2121</v>
      </c>
      <c r="I307" s="40" t="s">
        <v>22</v>
      </c>
      <c r="J307" s="173">
        <v>1</v>
      </c>
      <c r="K307" s="57">
        <f t="shared" si="20"/>
        <v>1</v>
      </c>
      <c r="L307" s="192">
        <v>3.05</v>
      </c>
      <c r="M307" s="105">
        <v>3.2</v>
      </c>
      <c r="N307" s="182"/>
    </row>
    <row r="308" s="155" customFormat="1" ht="24" spans="1:14">
      <c r="A308" s="38" t="s">
        <v>15</v>
      </c>
      <c r="B308" s="168">
        <v>307</v>
      </c>
      <c r="C308" s="43" t="s">
        <v>16</v>
      </c>
      <c r="D308" s="43" t="s">
        <v>53</v>
      </c>
      <c r="E308" s="103" t="s">
        <v>3723</v>
      </c>
      <c r="F308" s="169" t="s">
        <v>55</v>
      </c>
      <c r="G308" s="171" t="s">
        <v>3618</v>
      </c>
      <c r="H308" s="40" t="s">
        <v>2121</v>
      </c>
      <c r="I308" s="40" t="s">
        <v>22</v>
      </c>
      <c r="J308" s="173">
        <v>7</v>
      </c>
      <c r="K308" s="57">
        <f t="shared" si="20"/>
        <v>2</v>
      </c>
      <c r="L308" s="193">
        <v>15.4</v>
      </c>
      <c r="M308" s="105">
        <v>3.2</v>
      </c>
      <c r="N308" s="176"/>
    </row>
    <row r="309" s="155" customFormat="1" ht="24" spans="1:14">
      <c r="A309" s="38" t="s">
        <v>15</v>
      </c>
      <c r="B309" s="168">
        <v>308</v>
      </c>
      <c r="C309" s="43" t="s">
        <v>16</v>
      </c>
      <c r="D309" s="43" t="s">
        <v>53</v>
      </c>
      <c r="E309" s="103" t="s">
        <v>3723</v>
      </c>
      <c r="F309" s="169" t="s">
        <v>304</v>
      </c>
      <c r="G309" s="171" t="s">
        <v>3823</v>
      </c>
      <c r="H309" s="40" t="s">
        <v>2121</v>
      </c>
      <c r="I309" s="40" t="s">
        <v>22</v>
      </c>
      <c r="J309" s="173">
        <v>1</v>
      </c>
      <c r="K309" s="57">
        <f t="shared" si="20"/>
        <v>1</v>
      </c>
      <c r="L309" s="193">
        <v>3.5</v>
      </c>
      <c r="M309" s="105">
        <v>3.2</v>
      </c>
      <c r="N309" s="182"/>
    </row>
    <row r="310" s="155" customFormat="1" ht="24" spans="1:14">
      <c r="A310" s="38" t="s">
        <v>15</v>
      </c>
      <c r="B310" s="168">
        <v>309</v>
      </c>
      <c r="C310" s="43" t="s">
        <v>16</v>
      </c>
      <c r="D310" s="43" t="s">
        <v>171</v>
      </c>
      <c r="E310" s="103" t="s">
        <v>3723</v>
      </c>
      <c r="F310" s="169" t="s">
        <v>172</v>
      </c>
      <c r="G310" s="171" t="s">
        <v>3824</v>
      </c>
      <c r="H310" s="40" t="s">
        <v>1926</v>
      </c>
      <c r="I310" s="40" t="s">
        <v>22</v>
      </c>
      <c r="J310" s="173">
        <v>4</v>
      </c>
      <c r="K310" s="174">
        <v>0</v>
      </c>
      <c r="L310" s="192">
        <v>1.28</v>
      </c>
      <c r="M310" s="105">
        <v>3.1</v>
      </c>
      <c r="N310" s="182"/>
    </row>
    <row r="311" s="155" customFormat="1" ht="24" spans="1:14">
      <c r="A311" s="38" t="s">
        <v>15</v>
      </c>
      <c r="B311" s="168">
        <v>310</v>
      </c>
      <c r="C311" s="43" t="s">
        <v>16</v>
      </c>
      <c r="D311" s="43" t="s">
        <v>53</v>
      </c>
      <c r="E311" s="103" t="s">
        <v>3723</v>
      </c>
      <c r="F311" s="169" t="s">
        <v>236</v>
      </c>
      <c r="G311" s="171" t="s">
        <v>3825</v>
      </c>
      <c r="H311" s="40" t="s">
        <v>2345</v>
      </c>
      <c r="I311" s="40" t="s">
        <v>22</v>
      </c>
      <c r="J311" s="173">
        <v>2</v>
      </c>
      <c r="K311" s="57">
        <f t="shared" ref="K311:K317" si="21">(CEILING(J311*0.2,1))*1</f>
        <v>1</v>
      </c>
      <c r="L311" s="193">
        <v>4.4</v>
      </c>
      <c r="M311" s="105">
        <v>3.2</v>
      </c>
      <c r="N311" s="182"/>
    </row>
    <row r="312" s="155" customFormat="1" ht="24" spans="1:14">
      <c r="A312" s="38" t="s">
        <v>15</v>
      </c>
      <c r="B312" s="168">
        <v>311</v>
      </c>
      <c r="C312" s="43" t="s">
        <v>16</v>
      </c>
      <c r="D312" s="43" t="s">
        <v>322</v>
      </c>
      <c r="E312" s="103" t="s">
        <v>3723</v>
      </c>
      <c r="F312" s="169" t="s">
        <v>323</v>
      </c>
      <c r="G312" s="171" t="s">
        <v>3619</v>
      </c>
      <c r="H312" s="40" t="s">
        <v>2123</v>
      </c>
      <c r="I312" s="43" t="s">
        <v>2124</v>
      </c>
      <c r="J312" s="116">
        <v>3.4298</v>
      </c>
      <c r="K312" s="57">
        <f t="shared" si="21"/>
        <v>1</v>
      </c>
      <c r="L312" s="192">
        <v>28.71</v>
      </c>
      <c r="M312" s="105">
        <v>3.2</v>
      </c>
      <c r="N312" s="182"/>
    </row>
    <row r="313" s="155" customFormat="1" ht="24" spans="1:14">
      <c r="A313" s="38" t="s">
        <v>15</v>
      </c>
      <c r="B313" s="168">
        <v>312</v>
      </c>
      <c r="C313" s="43" t="s">
        <v>16</v>
      </c>
      <c r="D313" s="43" t="s">
        <v>89</v>
      </c>
      <c r="E313" s="103" t="s">
        <v>3723</v>
      </c>
      <c r="F313" s="169" t="s">
        <v>114</v>
      </c>
      <c r="G313" s="171" t="s">
        <v>3821</v>
      </c>
      <c r="H313" s="40" t="s">
        <v>2638</v>
      </c>
      <c r="I313" s="40" t="s">
        <v>22</v>
      </c>
      <c r="J313" s="173">
        <v>4</v>
      </c>
      <c r="K313" s="185">
        <v>0</v>
      </c>
      <c r="L313" s="194">
        <v>26</v>
      </c>
      <c r="M313" s="105">
        <v>3.2</v>
      </c>
      <c r="N313" s="182"/>
    </row>
    <row r="314" s="155" customFormat="1" ht="24" spans="1:14">
      <c r="A314" s="38" t="s">
        <v>15</v>
      </c>
      <c r="B314" s="168">
        <v>313</v>
      </c>
      <c r="C314" s="43" t="s">
        <v>16</v>
      </c>
      <c r="D314" s="43" t="s">
        <v>53</v>
      </c>
      <c r="E314" s="103" t="s">
        <v>3723</v>
      </c>
      <c r="F314" s="169" t="s">
        <v>249</v>
      </c>
      <c r="G314" s="171" t="s">
        <v>3608</v>
      </c>
      <c r="H314" s="40" t="s">
        <v>2121</v>
      </c>
      <c r="I314" s="40" t="s">
        <v>22</v>
      </c>
      <c r="J314" s="173">
        <v>1</v>
      </c>
      <c r="K314" s="57">
        <f t="shared" si="21"/>
        <v>1</v>
      </c>
      <c r="L314" s="192">
        <v>0.78</v>
      </c>
      <c r="M314" s="105">
        <v>3.2</v>
      </c>
      <c r="N314" s="176"/>
    </row>
    <row r="315" s="155" customFormat="1" ht="24" spans="1:14">
      <c r="A315" s="38" t="s">
        <v>15</v>
      </c>
      <c r="B315" s="168">
        <v>314</v>
      </c>
      <c r="C315" s="43" t="s">
        <v>16</v>
      </c>
      <c r="D315" s="43" t="s">
        <v>53</v>
      </c>
      <c r="E315" s="103" t="s">
        <v>3723</v>
      </c>
      <c r="F315" s="169" t="s">
        <v>885</v>
      </c>
      <c r="G315" s="171" t="s">
        <v>3826</v>
      </c>
      <c r="H315" s="40" t="s">
        <v>2121</v>
      </c>
      <c r="I315" s="40" t="s">
        <v>22</v>
      </c>
      <c r="J315" s="173">
        <v>1</v>
      </c>
      <c r="K315" s="57">
        <f t="shared" si="21"/>
        <v>1</v>
      </c>
      <c r="L315" s="192">
        <v>0.65</v>
      </c>
      <c r="M315" s="105">
        <v>3.2</v>
      </c>
      <c r="N315" s="176"/>
    </row>
    <row r="316" s="155" customFormat="1" ht="24" spans="1:14">
      <c r="A316" s="38" t="s">
        <v>15</v>
      </c>
      <c r="B316" s="168">
        <v>315</v>
      </c>
      <c r="C316" s="43" t="s">
        <v>16</v>
      </c>
      <c r="D316" s="43" t="s">
        <v>53</v>
      </c>
      <c r="E316" s="103" t="s">
        <v>3723</v>
      </c>
      <c r="F316" s="169" t="s">
        <v>55</v>
      </c>
      <c r="G316" s="171" t="s">
        <v>3618</v>
      </c>
      <c r="H316" s="40" t="s">
        <v>2121</v>
      </c>
      <c r="I316" s="40" t="s">
        <v>22</v>
      </c>
      <c r="J316" s="173">
        <v>4</v>
      </c>
      <c r="K316" s="57">
        <f t="shared" si="21"/>
        <v>1</v>
      </c>
      <c r="L316" s="193">
        <v>8.8</v>
      </c>
      <c r="M316" s="105">
        <v>3.2</v>
      </c>
      <c r="N316" s="176"/>
    </row>
    <row r="317" s="155" customFormat="1" ht="24" spans="1:14">
      <c r="A317" s="38" t="s">
        <v>15</v>
      </c>
      <c r="B317" s="168">
        <v>316</v>
      </c>
      <c r="C317" s="43" t="s">
        <v>16</v>
      </c>
      <c r="D317" s="43" t="s">
        <v>53</v>
      </c>
      <c r="E317" s="103" t="s">
        <v>3723</v>
      </c>
      <c r="F317" s="169" t="s">
        <v>304</v>
      </c>
      <c r="G317" s="171" t="s">
        <v>3823</v>
      </c>
      <c r="H317" s="40" t="s">
        <v>2121</v>
      </c>
      <c r="I317" s="40" t="s">
        <v>22</v>
      </c>
      <c r="J317" s="173">
        <v>3</v>
      </c>
      <c r="K317" s="57">
        <f t="shared" si="21"/>
        <v>1</v>
      </c>
      <c r="L317" s="193">
        <v>10.5</v>
      </c>
      <c r="M317" s="105">
        <v>3.2</v>
      </c>
      <c r="N317" s="176"/>
    </row>
    <row r="318" s="155" customFormat="1" ht="24" spans="1:14">
      <c r="A318" s="38" t="s">
        <v>15</v>
      </c>
      <c r="B318" s="168">
        <v>317</v>
      </c>
      <c r="C318" s="43" t="s">
        <v>16</v>
      </c>
      <c r="D318" s="43" t="s">
        <v>171</v>
      </c>
      <c r="E318" s="103" t="s">
        <v>3723</v>
      </c>
      <c r="F318" s="169" t="s">
        <v>172</v>
      </c>
      <c r="G318" s="171" t="s">
        <v>3824</v>
      </c>
      <c r="H318" s="40" t="s">
        <v>1926</v>
      </c>
      <c r="I318" s="40" t="s">
        <v>22</v>
      </c>
      <c r="J318" s="173">
        <v>4</v>
      </c>
      <c r="K318" s="174">
        <v>0</v>
      </c>
      <c r="L318" s="192">
        <v>1.28</v>
      </c>
      <c r="M318" s="105">
        <v>3.1</v>
      </c>
      <c r="N318" s="176"/>
    </row>
    <row r="319" s="155" customFormat="1" ht="24" spans="1:14">
      <c r="A319" s="38" t="s">
        <v>15</v>
      </c>
      <c r="B319" s="168">
        <v>318</v>
      </c>
      <c r="C319" s="43" t="s">
        <v>16</v>
      </c>
      <c r="D319" s="43" t="s">
        <v>53</v>
      </c>
      <c r="E319" s="103" t="s">
        <v>3723</v>
      </c>
      <c r="F319" s="169" t="s">
        <v>236</v>
      </c>
      <c r="G319" s="171" t="s">
        <v>3825</v>
      </c>
      <c r="H319" s="40" t="s">
        <v>2345</v>
      </c>
      <c r="I319" s="40" t="s">
        <v>22</v>
      </c>
      <c r="J319" s="173">
        <v>2</v>
      </c>
      <c r="K319" s="57">
        <f t="shared" ref="K319:K326" si="22">(CEILING(J319*0.2,1))*1</f>
        <v>1</v>
      </c>
      <c r="L319" s="193">
        <v>4.4</v>
      </c>
      <c r="M319" s="105">
        <v>3.2</v>
      </c>
      <c r="N319" s="176"/>
    </row>
    <row r="320" s="155" customFormat="1" ht="24" spans="1:14">
      <c r="A320" s="38" t="s">
        <v>15</v>
      </c>
      <c r="B320" s="168">
        <v>319</v>
      </c>
      <c r="C320" s="43" t="s">
        <v>16</v>
      </c>
      <c r="D320" s="43" t="s">
        <v>322</v>
      </c>
      <c r="E320" s="103" t="s">
        <v>3723</v>
      </c>
      <c r="F320" s="169" t="s">
        <v>323</v>
      </c>
      <c r="G320" s="171" t="s">
        <v>3619</v>
      </c>
      <c r="H320" s="40" t="s">
        <v>2123</v>
      </c>
      <c r="I320" s="43" t="s">
        <v>2124</v>
      </c>
      <c r="J320" s="116">
        <v>2.70627</v>
      </c>
      <c r="K320" s="57">
        <f t="shared" si="22"/>
        <v>1</v>
      </c>
      <c r="L320" s="192">
        <v>22.65</v>
      </c>
      <c r="M320" s="105">
        <v>3.2</v>
      </c>
      <c r="N320" s="182"/>
    </row>
    <row r="321" s="155" customFormat="1" ht="24" spans="1:14">
      <c r="A321" s="38" t="s">
        <v>15</v>
      </c>
      <c r="B321" s="168">
        <v>320</v>
      </c>
      <c r="C321" s="43" t="s">
        <v>16</v>
      </c>
      <c r="D321" s="43" t="s">
        <v>89</v>
      </c>
      <c r="E321" s="103" t="s">
        <v>3723</v>
      </c>
      <c r="F321" s="169" t="s">
        <v>114</v>
      </c>
      <c r="G321" s="171" t="s">
        <v>3821</v>
      </c>
      <c r="H321" s="40" t="s">
        <v>2638</v>
      </c>
      <c r="I321" s="40" t="s">
        <v>22</v>
      </c>
      <c r="J321" s="173">
        <v>4</v>
      </c>
      <c r="K321" s="185">
        <v>0</v>
      </c>
      <c r="L321" s="194">
        <v>26</v>
      </c>
      <c r="M321" s="105">
        <v>3.2</v>
      </c>
      <c r="N321" s="182"/>
    </row>
    <row r="322" s="155" customFormat="1" ht="24" spans="1:14">
      <c r="A322" s="38" t="s">
        <v>15</v>
      </c>
      <c r="B322" s="168">
        <v>321</v>
      </c>
      <c r="C322" s="43" t="s">
        <v>16</v>
      </c>
      <c r="D322" s="43" t="s">
        <v>53</v>
      </c>
      <c r="E322" s="103" t="s">
        <v>3723</v>
      </c>
      <c r="F322" s="169" t="s">
        <v>249</v>
      </c>
      <c r="G322" s="171" t="s">
        <v>3608</v>
      </c>
      <c r="H322" s="40" t="s">
        <v>2121</v>
      </c>
      <c r="I322" s="40" t="s">
        <v>22</v>
      </c>
      <c r="J322" s="173">
        <v>1</v>
      </c>
      <c r="K322" s="57">
        <f t="shared" si="22"/>
        <v>1</v>
      </c>
      <c r="L322" s="192">
        <v>0.78</v>
      </c>
      <c r="M322" s="105">
        <v>3.2</v>
      </c>
      <c r="N322" s="176"/>
    </row>
    <row r="323" s="155" customFormat="1" ht="24" spans="1:14">
      <c r="A323" s="38" t="s">
        <v>15</v>
      </c>
      <c r="B323" s="168">
        <v>322</v>
      </c>
      <c r="C323" s="43" t="s">
        <v>16</v>
      </c>
      <c r="D323" s="43" t="s">
        <v>53</v>
      </c>
      <c r="E323" s="103" t="s">
        <v>3723</v>
      </c>
      <c r="F323" s="169" t="s">
        <v>304</v>
      </c>
      <c r="G323" s="171" t="s">
        <v>3822</v>
      </c>
      <c r="H323" s="40" t="s">
        <v>2121</v>
      </c>
      <c r="I323" s="40" t="s">
        <v>22</v>
      </c>
      <c r="J323" s="173">
        <v>2</v>
      </c>
      <c r="K323" s="57">
        <f t="shared" si="22"/>
        <v>1</v>
      </c>
      <c r="L323" s="193">
        <v>6.1</v>
      </c>
      <c r="M323" s="105">
        <v>3.2</v>
      </c>
      <c r="N323" s="176"/>
    </row>
    <row r="324" s="155" customFormat="1" ht="24" spans="1:14">
      <c r="A324" s="38" t="s">
        <v>15</v>
      </c>
      <c r="B324" s="168">
        <v>323</v>
      </c>
      <c r="C324" s="43" t="s">
        <v>16</v>
      </c>
      <c r="D324" s="43" t="s">
        <v>53</v>
      </c>
      <c r="E324" s="103" t="s">
        <v>3723</v>
      </c>
      <c r="F324" s="169" t="s">
        <v>885</v>
      </c>
      <c r="G324" s="171" t="s">
        <v>3826</v>
      </c>
      <c r="H324" s="40" t="s">
        <v>2121</v>
      </c>
      <c r="I324" s="40" t="s">
        <v>22</v>
      </c>
      <c r="J324" s="173">
        <v>1</v>
      </c>
      <c r="K324" s="57">
        <f t="shared" si="22"/>
        <v>1</v>
      </c>
      <c r="L324" s="192">
        <v>0.65</v>
      </c>
      <c r="M324" s="105">
        <v>3.2</v>
      </c>
      <c r="N324" s="182"/>
    </row>
    <row r="325" s="155" customFormat="1" ht="24" spans="1:14">
      <c r="A325" s="38" t="s">
        <v>15</v>
      </c>
      <c r="B325" s="168">
        <v>324</v>
      </c>
      <c r="C325" s="43" t="s">
        <v>16</v>
      </c>
      <c r="D325" s="43" t="s">
        <v>53</v>
      </c>
      <c r="E325" s="103" t="s">
        <v>3723</v>
      </c>
      <c r="F325" s="169" t="s">
        <v>55</v>
      </c>
      <c r="G325" s="171" t="s">
        <v>3618</v>
      </c>
      <c r="H325" s="40" t="s">
        <v>2121</v>
      </c>
      <c r="I325" s="40" t="s">
        <v>22</v>
      </c>
      <c r="J325" s="173">
        <v>6</v>
      </c>
      <c r="K325" s="57">
        <f t="shared" si="22"/>
        <v>2</v>
      </c>
      <c r="L325" s="193">
        <v>13.2</v>
      </c>
      <c r="M325" s="105">
        <v>3.2</v>
      </c>
      <c r="N325" s="182"/>
    </row>
    <row r="326" s="155" customFormat="1" ht="24" spans="1:14">
      <c r="A326" s="38" t="s">
        <v>15</v>
      </c>
      <c r="B326" s="168">
        <v>325</v>
      </c>
      <c r="C326" s="43" t="s">
        <v>16</v>
      </c>
      <c r="D326" s="43" t="s">
        <v>53</v>
      </c>
      <c r="E326" s="103" t="s">
        <v>3723</v>
      </c>
      <c r="F326" s="169" t="s">
        <v>304</v>
      </c>
      <c r="G326" s="171" t="s">
        <v>3823</v>
      </c>
      <c r="H326" s="40" t="s">
        <v>2121</v>
      </c>
      <c r="I326" s="40" t="s">
        <v>22</v>
      </c>
      <c r="J326" s="173">
        <v>2</v>
      </c>
      <c r="K326" s="57">
        <f t="shared" si="22"/>
        <v>1</v>
      </c>
      <c r="L326" s="194">
        <v>7</v>
      </c>
      <c r="M326" s="105">
        <v>3.2</v>
      </c>
      <c r="N326" s="182"/>
    </row>
    <row r="327" s="155" customFormat="1" ht="24" spans="1:14">
      <c r="A327" s="38" t="s">
        <v>15</v>
      </c>
      <c r="B327" s="168">
        <v>326</v>
      </c>
      <c r="C327" s="43" t="s">
        <v>16</v>
      </c>
      <c r="D327" s="43" t="s">
        <v>171</v>
      </c>
      <c r="E327" s="103" t="s">
        <v>3723</v>
      </c>
      <c r="F327" s="169" t="s">
        <v>172</v>
      </c>
      <c r="G327" s="171" t="s">
        <v>3824</v>
      </c>
      <c r="H327" s="40" t="s">
        <v>1926</v>
      </c>
      <c r="I327" s="40" t="s">
        <v>22</v>
      </c>
      <c r="J327" s="173">
        <v>4</v>
      </c>
      <c r="K327" s="174">
        <v>0</v>
      </c>
      <c r="L327" s="192">
        <v>1.28</v>
      </c>
      <c r="M327" s="105">
        <v>3.1</v>
      </c>
      <c r="N327" s="176"/>
    </row>
    <row r="328" s="155" customFormat="1" ht="24" spans="1:14">
      <c r="A328" s="38" t="s">
        <v>15</v>
      </c>
      <c r="B328" s="168">
        <v>327</v>
      </c>
      <c r="C328" s="43" t="s">
        <v>16</v>
      </c>
      <c r="D328" s="43" t="s">
        <v>53</v>
      </c>
      <c r="E328" s="103" t="s">
        <v>3723</v>
      </c>
      <c r="F328" s="169" t="s">
        <v>236</v>
      </c>
      <c r="G328" s="171" t="s">
        <v>3825</v>
      </c>
      <c r="H328" s="40" t="s">
        <v>2345</v>
      </c>
      <c r="I328" s="40" t="s">
        <v>22</v>
      </c>
      <c r="J328" s="173">
        <v>2</v>
      </c>
      <c r="K328" s="57">
        <f>(CEILING(J328*0.2,1))*1</f>
        <v>1</v>
      </c>
      <c r="L328" s="193">
        <v>4.4</v>
      </c>
      <c r="M328" s="105">
        <v>3.2</v>
      </c>
      <c r="N328" s="176"/>
    </row>
    <row r="329" s="155" customFormat="1" ht="24" spans="1:14">
      <c r="A329" s="38" t="s">
        <v>15</v>
      </c>
      <c r="B329" s="168">
        <v>328</v>
      </c>
      <c r="C329" s="43" t="s">
        <v>16</v>
      </c>
      <c r="D329" s="43" t="s">
        <v>322</v>
      </c>
      <c r="E329" s="103" t="s">
        <v>3723</v>
      </c>
      <c r="F329" s="169" t="s">
        <v>323</v>
      </c>
      <c r="G329" s="171" t="s">
        <v>3619</v>
      </c>
      <c r="H329" s="40" t="s">
        <v>2123</v>
      </c>
      <c r="I329" s="43" t="s">
        <v>2124</v>
      </c>
      <c r="J329" s="116">
        <v>20.9372</v>
      </c>
      <c r="K329" s="57">
        <f>(CEILING(J329*0.2,1))*1</f>
        <v>5</v>
      </c>
      <c r="L329" s="192">
        <v>175.24</v>
      </c>
      <c r="M329" s="105">
        <v>3.2</v>
      </c>
      <c r="N329" s="182"/>
    </row>
    <row r="330" s="155" customFormat="1" ht="24" spans="1:14">
      <c r="A330" s="38" t="s">
        <v>15</v>
      </c>
      <c r="B330" s="168">
        <v>329</v>
      </c>
      <c r="C330" s="43" t="s">
        <v>16</v>
      </c>
      <c r="D330" s="43" t="s">
        <v>89</v>
      </c>
      <c r="E330" s="103" t="s">
        <v>3723</v>
      </c>
      <c r="F330" s="169" t="s">
        <v>90</v>
      </c>
      <c r="G330" s="171" t="s">
        <v>3827</v>
      </c>
      <c r="H330" s="40" t="s">
        <v>2118</v>
      </c>
      <c r="I330" s="40" t="s">
        <v>22</v>
      </c>
      <c r="J330" s="173">
        <v>1</v>
      </c>
      <c r="K330" s="185">
        <v>0</v>
      </c>
      <c r="L330" s="194">
        <v>50</v>
      </c>
      <c r="M330" s="105">
        <v>3.2</v>
      </c>
      <c r="N330" s="182"/>
    </row>
    <row r="331" s="155" customFormat="1" ht="24" spans="1:14">
      <c r="A331" s="38" t="s">
        <v>15</v>
      </c>
      <c r="B331" s="168">
        <v>330</v>
      </c>
      <c r="C331" s="43" t="s">
        <v>16</v>
      </c>
      <c r="D331" s="43" t="s">
        <v>89</v>
      </c>
      <c r="E331" s="103" t="s">
        <v>3723</v>
      </c>
      <c r="F331" s="169" t="s">
        <v>114</v>
      </c>
      <c r="G331" s="171" t="s">
        <v>3766</v>
      </c>
      <c r="H331" s="40" t="s">
        <v>2638</v>
      </c>
      <c r="I331" s="40" t="s">
        <v>22</v>
      </c>
      <c r="J331" s="173">
        <v>1</v>
      </c>
      <c r="K331" s="185">
        <v>0</v>
      </c>
      <c r="L331" s="192">
        <v>34.08</v>
      </c>
      <c r="M331" s="105">
        <v>3.2</v>
      </c>
      <c r="N331" s="176"/>
    </row>
    <row r="332" s="155" customFormat="1" ht="24" spans="1:14">
      <c r="A332" s="38" t="s">
        <v>15</v>
      </c>
      <c r="B332" s="168">
        <v>331</v>
      </c>
      <c r="C332" s="43" t="s">
        <v>16</v>
      </c>
      <c r="D332" s="43" t="s">
        <v>53</v>
      </c>
      <c r="E332" s="103" t="s">
        <v>3723</v>
      </c>
      <c r="F332" s="169" t="s">
        <v>885</v>
      </c>
      <c r="G332" s="171" t="s">
        <v>3769</v>
      </c>
      <c r="H332" s="40" t="s">
        <v>2121</v>
      </c>
      <c r="I332" s="40" t="s">
        <v>22</v>
      </c>
      <c r="J332" s="173">
        <v>1</v>
      </c>
      <c r="K332" s="185">
        <v>0</v>
      </c>
      <c r="L332" s="194">
        <v>35</v>
      </c>
      <c r="M332" s="105">
        <v>3.2</v>
      </c>
      <c r="N332" s="182"/>
    </row>
    <row r="333" s="155" customFormat="1" ht="24" spans="1:14">
      <c r="A333" s="38" t="s">
        <v>15</v>
      </c>
      <c r="B333" s="168">
        <v>332</v>
      </c>
      <c r="C333" s="43" t="s">
        <v>16</v>
      </c>
      <c r="D333" s="43" t="s">
        <v>53</v>
      </c>
      <c r="E333" s="103" t="s">
        <v>3723</v>
      </c>
      <c r="F333" s="169" t="s">
        <v>55</v>
      </c>
      <c r="G333" s="171" t="s">
        <v>3764</v>
      </c>
      <c r="H333" s="40" t="s">
        <v>2121</v>
      </c>
      <c r="I333" s="40" t="s">
        <v>22</v>
      </c>
      <c r="J333" s="173">
        <v>4</v>
      </c>
      <c r="K333" s="185">
        <v>0</v>
      </c>
      <c r="L333" s="194">
        <v>284</v>
      </c>
      <c r="M333" s="105">
        <v>3.2</v>
      </c>
      <c r="N333" s="182"/>
    </row>
    <row r="334" s="155" customFormat="1" ht="24" spans="1:14">
      <c r="A334" s="38" t="s">
        <v>15</v>
      </c>
      <c r="B334" s="168">
        <v>333</v>
      </c>
      <c r="C334" s="43" t="s">
        <v>16</v>
      </c>
      <c r="D334" s="43" t="s">
        <v>53</v>
      </c>
      <c r="E334" s="103" t="s">
        <v>3723</v>
      </c>
      <c r="F334" s="169" t="s">
        <v>55</v>
      </c>
      <c r="G334" s="171" t="s">
        <v>3757</v>
      </c>
      <c r="H334" s="40" t="s">
        <v>2121</v>
      </c>
      <c r="I334" s="40" t="s">
        <v>22</v>
      </c>
      <c r="J334" s="173">
        <v>2</v>
      </c>
      <c r="K334" s="185">
        <v>0</v>
      </c>
      <c r="L334" s="194">
        <v>280</v>
      </c>
      <c r="M334" s="105">
        <v>3.2</v>
      </c>
      <c r="N334" s="182"/>
    </row>
    <row r="335" s="155" customFormat="1" ht="24" spans="1:14">
      <c r="A335" s="38" t="s">
        <v>15</v>
      </c>
      <c r="B335" s="168">
        <v>334</v>
      </c>
      <c r="C335" s="43" t="s">
        <v>16</v>
      </c>
      <c r="D335" s="43" t="s">
        <v>53</v>
      </c>
      <c r="E335" s="103" t="s">
        <v>3723</v>
      </c>
      <c r="F335" s="169" t="s">
        <v>304</v>
      </c>
      <c r="G335" s="171" t="s">
        <v>3828</v>
      </c>
      <c r="H335" s="40" t="s">
        <v>2121</v>
      </c>
      <c r="I335" s="40" t="s">
        <v>22</v>
      </c>
      <c r="J335" s="173">
        <v>1</v>
      </c>
      <c r="K335" s="185">
        <v>0</v>
      </c>
      <c r="L335" s="194">
        <v>130</v>
      </c>
      <c r="M335" s="105">
        <v>3.2</v>
      </c>
      <c r="N335" s="182"/>
    </row>
    <row r="336" s="155" customFormat="1" ht="24" spans="1:14">
      <c r="A336" s="38" t="s">
        <v>15</v>
      </c>
      <c r="B336" s="168">
        <v>335</v>
      </c>
      <c r="C336" s="43" t="s">
        <v>16</v>
      </c>
      <c r="D336" s="43" t="s">
        <v>53</v>
      </c>
      <c r="E336" s="103" t="s">
        <v>3723</v>
      </c>
      <c r="F336" s="169" t="s">
        <v>304</v>
      </c>
      <c r="G336" s="171" t="s">
        <v>3829</v>
      </c>
      <c r="H336" s="40" t="s">
        <v>2121</v>
      </c>
      <c r="I336" s="40" t="s">
        <v>22</v>
      </c>
      <c r="J336" s="173">
        <v>7</v>
      </c>
      <c r="K336" s="185">
        <v>0</v>
      </c>
      <c r="L336" s="194">
        <v>924</v>
      </c>
      <c r="M336" s="105">
        <v>3.2</v>
      </c>
      <c r="N336" s="182"/>
    </row>
    <row r="337" s="155" customFormat="1" ht="24" spans="1:14">
      <c r="A337" s="38" t="s">
        <v>15</v>
      </c>
      <c r="B337" s="168">
        <v>336</v>
      </c>
      <c r="C337" s="43" t="s">
        <v>16</v>
      </c>
      <c r="D337" s="43" t="s">
        <v>171</v>
      </c>
      <c r="E337" s="103" t="s">
        <v>3723</v>
      </c>
      <c r="F337" s="169" t="s">
        <v>172</v>
      </c>
      <c r="G337" s="171" t="s">
        <v>3768</v>
      </c>
      <c r="H337" s="40" t="s">
        <v>1926</v>
      </c>
      <c r="I337" s="40" t="s">
        <v>22</v>
      </c>
      <c r="J337" s="173">
        <v>1</v>
      </c>
      <c r="K337" s="174">
        <v>0</v>
      </c>
      <c r="L337" s="192">
        <v>1.41</v>
      </c>
      <c r="M337" s="105">
        <v>3.1</v>
      </c>
      <c r="N337" s="182"/>
    </row>
    <row r="338" s="155" customFormat="1" ht="24" spans="1:14">
      <c r="A338" s="38" t="s">
        <v>15</v>
      </c>
      <c r="B338" s="168">
        <v>337</v>
      </c>
      <c r="C338" s="43" t="s">
        <v>16</v>
      </c>
      <c r="D338" s="43" t="s">
        <v>53</v>
      </c>
      <c r="E338" s="103" t="s">
        <v>3723</v>
      </c>
      <c r="F338" s="169" t="s">
        <v>236</v>
      </c>
      <c r="G338" s="171" t="s">
        <v>3830</v>
      </c>
      <c r="H338" s="40" t="s">
        <v>2345</v>
      </c>
      <c r="I338" s="40" t="s">
        <v>22</v>
      </c>
      <c r="J338" s="173">
        <v>1</v>
      </c>
      <c r="K338" s="185">
        <v>0</v>
      </c>
      <c r="L338" s="192">
        <v>0.68</v>
      </c>
      <c r="M338" s="105">
        <v>3.2</v>
      </c>
      <c r="N338" s="176"/>
    </row>
    <row r="339" s="155" customFormat="1" ht="24" spans="1:14">
      <c r="A339" s="38" t="s">
        <v>15</v>
      </c>
      <c r="B339" s="168">
        <v>338</v>
      </c>
      <c r="C339" s="43" t="s">
        <v>16</v>
      </c>
      <c r="D339" s="43" t="s">
        <v>322</v>
      </c>
      <c r="E339" s="103" t="s">
        <v>3723</v>
      </c>
      <c r="F339" s="169" t="s">
        <v>323</v>
      </c>
      <c r="G339" s="171" t="s">
        <v>3763</v>
      </c>
      <c r="H339" s="40" t="s">
        <v>2123</v>
      </c>
      <c r="I339" s="43" t="s">
        <v>2124</v>
      </c>
      <c r="J339" s="116">
        <v>47.0155</v>
      </c>
      <c r="K339" s="185">
        <v>0</v>
      </c>
      <c r="L339" s="192">
        <v>4472.58</v>
      </c>
      <c r="M339" s="105">
        <v>3.2</v>
      </c>
      <c r="N339" s="176"/>
    </row>
    <row r="340" s="155" customFormat="1" ht="24" spans="1:14">
      <c r="A340" s="38" t="s">
        <v>15</v>
      </c>
      <c r="B340" s="168">
        <v>339</v>
      </c>
      <c r="C340" s="43" t="s">
        <v>16</v>
      </c>
      <c r="D340" s="43" t="s">
        <v>89</v>
      </c>
      <c r="E340" s="103" t="s">
        <v>3723</v>
      </c>
      <c r="F340" s="169" t="s">
        <v>114</v>
      </c>
      <c r="G340" s="171" t="s">
        <v>3821</v>
      </c>
      <c r="H340" s="40" t="s">
        <v>2638</v>
      </c>
      <c r="I340" s="40" t="s">
        <v>22</v>
      </c>
      <c r="J340" s="173">
        <v>4</v>
      </c>
      <c r="K340" s="185">
        <v>0</v>
      </c>
      <c r="L340" s="194">
        <v>26</v>
      </c>
      <c r="M340" s="105">
        <v>3.2</v>
      </c>
      <c r="N340" s="182"/>
    </row>
    <row r="341" s="155" customFormat="1" ht="24" spans="1:14">
      <c r="A341" s="38" t="s">
        <v>15</v>
      </c>
      <c r="B341" s="168">
        <v>340</v>
      </c>
      <c r="C341" s="43" t="s">
        <v>16</v>
      </c>
      <c r="D341" s="43" t="s">
        <v>53</v>
      </c>
      <c r="E341" s="103" t="s">
        <v>3723</v>
      </c>
      <c r="F341" s="169" t="s">
        <v>249</v>
      </c>
      <c r="G341" s="171" t="s">
        <v>3608</v>
      </c>
      <c r="H341" s="40" t="s">
        <v>2121</v>
      </c>
      <c r="I341" s="40" t="s">
        <v>22</v>
      </c>
      <c r="J341" s="173">
        <v>1</v>
      </c>
      <c r="K341" s="57">
        <f t="shared" ref="K341:K344" si="23">(CEILING(J341*0.2,1))*1</f>
        <v>1</v>
      </c>
      <c r="L341" s="192">
        <v>0.78</v>
      </c>
      <c r="M341" s="105">
        <v>3.2</v>
      </c>
      <c r="N341" s="176"/>
    </row>
    <row r="342" s="155" customFormat="1" ht="24" spans="1:14">
      <c r="A342" s="38" t="s">
        <v>15</v>
      </c>
      <c r="B342" s="168">
        <v>341</v>
      </c>
      <c r="C342" s="43" t="s">
        <v>16</v>
      </c>
      <c r="D342" s="43" t="s">
        <v>53</v>
      </c>
      <c r="E342" s="103" t="s">
        <v>3723</v>
      </c>
      <c r="F342" s="169" t="s">
        <v>304</v>
      </c>
      <c r="G342" s="171" t="s">
        <v>3822</v>
      </c>
      <c r="H342" s="40" t="s">
        <v>2121</v>
      </c>
      <c r="I342" s="40" t="s">
        <v>22</v>
      </c>
      <c r="J342" s="173">
        <v>1</v>
      </c>
      <c r="K342" s="57">
        <f t="shared" si="23"/>
        <v>1</v>
      </c>
      <c r="L342" s="192">
        <v>3.05</v>
      </c>
      <c r="M342" s="105">
        <v>3.2</v>
      </c>
      <c r="N342" s="176"/>
    </row>
    <row r="343" s="155" customFormat="1" ht="24" spans="1:14">
      <c r="A343" s="38" t="s">
        <v>15</v>
      </c>
      <c r="B343" s="168">
        <v>342</v>
      </c>
      <c r="C343" s="43" t="s">
        <v>16</v>
      </c>
      <c r="D343" s="43" t="s">
        <v>53</v>
      </c>
      <c r="E343" s="103" t="s">
        <v>3723</v>
      </c>
      <c r="F343" s="169" t="s">
        <v>55</v>
      </c>
      <c r="G343" s="171" t="s">
        <v>3618</v>
      </c>
      <c r="H343" s="40" t="s">
        <v>2121</v>
      </c>
      <c r="I343" s="40" t="s">
        <v>22</v>
      </c>
      <c r="J343" s="173">
        <v>6</v>
      </c>
      <c r="K343" s="57">
        <f t="shared" si="23"/>
        <v>2</v>
      </c>
      <c r="L343" s="193">
        <v>13.2</v>
      </c>
      <c r="M343" s="105">
        <v>3.2</v>
      </c>
      <c r="N343" s="176"/>
    </row>
    <row r="344" s="155" customFormat="1" ht="24" spans="1:14">
      <c r="A344" s="38" t="s">
        <v>15</v>
      </c>
      <c r="B344" s="168">
        <v>343</v>
      </c>
      <c r="C344" s="43" t="s">
        <v>16</v>
      </c>
      <c r="D344" s="43" t="s">
        <v>53</v>
      </c>
      <c r="E344" s="103" t="s">
        <v>3723</v>
      </c>
      <c r="F344" s="169" t="s">
        <v>304</v>
      </c>
      <c r="G344" s="171" t="s">
        <v>3823</v>
      </c>
      <c r="H344" s="40" t="s">
        <v>2121</v>
      </c>
      <c r="I344" s="40" t="s">
        <v>22</v>
      </c>
      <c r="J344" s="173">
        <v>1</v>
      </c>
      <c r="K344" s="57">
        <f t="shared" si="23"/>
        <v>1</v>
      </c>
      <c r="L344" s="193">
        <v>3.5</v>
      </c>
      <c r="M344" s="105">
        <v>3.2</v>
      </c>
      <c r="N344" s="176"/>
    </row>
    <row r="345" s="155" customFormat="1" ht="24" spans="1:14">
      <c r="A345" s="38" t="s">
        <v>15</v>
      </c>
      <c r="B345" s="168">
        <v>344</v>
      </c>
      <c r="C345" s="43" t="s">
        <v>16</v>
      </c>
      <c r="D345" s="43" t="s">
        <v>171</v>
      </c>
      <c r="E345" s="103" t="s">
        <v>3723</v>
      </c>
      <c r="F345" s="169" t="s">
        <v>172</v>
      </c>
      <c r="G345" s="171" t="s">
        <v>3824</v>
      </c>
      <c r="H345" s="40" t="s">
        <v>1926</v>
      </c>
      <c r="I345" s="40" t="s">
        <v>22</v>
      </c>
      <c r="J345" s="173">
        <v>4</v>
      </c>
      <c r="K345" s="174">
        <v>0</v>
      </c>
      <c r="L345" s="192">
        <v>1.28</v>
      </c>
      <c r="M345" s="105">
        <v>3.1</v>
      </c>
      <c r="N345" s="176"/>
    </row>
    <row r="346" s="155" customFormat="1" ht="24" spans="1:14">
      <c r="A346" s="38" t="s">
        <v>15</v>
      </c>
      <c r="B346" s="168">
        <v>345</v>
      </c>
      <c r="C346" s="43" t="s">
        <v>16</v>
      </c>
      <c r="D346" s="43" t="s">
        <v>53</v>
      </c>
      <c r="E346" s="103" t="s">
        <v>3723</v>
      </c>
      <c r="F346" s="169" t="s">
        <v>236</v>
      </c>
      <c r="G346" s="171" t="s">
        <v>3825</v>
      </c>
      <c r="H346" s="40" t="s">
        <v>2345</v>
      </c>
      <c r="I346" s="40" t="s">
        <v>22</v>
      </c>
      <c r="J346" s="173">
        <v>2</v>
      </c>
      <c r="K346" s="57">
        <f t="shared" ref="K346:K351" si="24">(CEILING(J346*0.2,1))*1</f>
        <v>1</v>
      </c>
      <c r="L346" s="193">
        <v>4.4</v>
      </c>
      <c r="M346" s="105">
        <v>3.2</v>
      </c>
      <c r="N346" s="176"/>
    </row>
    <row r="347" s="155" customFormat="1" ht="24" spans="1:14">
      <c r="A347" s="38" t="s">
        <v>15</v>
      </c>
      <c r="B347" s="168">
        <v>346</v>
      </c>
      <c r="C347" s="43" t="s">
        <v>16</v>
      </c>
      <c r="D347" s="43" t="s">
        <v>322</v>
      </c>
      <c r="E347" s="103" t="s">
        <v>3723</v>
      </c>
      <c r="F347" s="169" t="s">
        <v>323</v>
      </c>
      <c r="G347" s="171" t="s">
        <v>3619</v>
      </c>
      <c r="H347" s="40" t="s">
        <v>2123</v>
      </c>
      <c r="I347" s="43" t="s">
        <v>2124</v>
      </c>
      <c r="J347" s="116">
        <v>8.01081</v>
      </c>
      <c r="K347" s="57">
        <f t="shared" si="24"/>
        <v>2</v>
      </c>
      <c r="L347" s="192">
        <v>67.05</v>
      </c>
      <c r="M347" s="105">
        <v>3.2</v>
      </c>
      <c r="N347" s="176"/>
    </row>
    <row r="348" s="155" customFormat="1" ht="24" spans="1:14">
      <c r="A348" s="38" t="s">
        <v>15</v>
      </c>
      <c r="B348" s="168">
        <v>347</v>
      </c>
      <c r="C348" s="43" t="s">
        <v>16</v>
      </c>
      <c r="D348" s="43" t="s">
        <v>89</v>
      </c>
      <c r="E348" s="103" t="s">
        <v>3723</v>
      </c>
      <c r="F348" s="169" t="s">
        <v>114</v>
      </c>
      <c r="G348" s="171" t="s">
        <v>3821</v>
      </c>
      <c r="H348" s="40" t="s">
        <v>2638</v>
      </c>
      <c r="I348" s="40" t="s">
        <v>22</v>
      </c>
      <c r="J348" s="173">
        <v>4</v>
      </c>
      <c r="K348" s="185">
        <v>0</v>
      </c>
      <c r="L348" s="194">
        <v>26</v>
      </c>
      <c r="M348" s="105">
        <v>3.2</v>
      </c>
      <c r="N348" s="176"/>
    </row>
    <row r="349" s="155" customFormat="1" ht="24" spans="1:14">
      <c r="A349" s="38" t="s">
        <v>15</v>
      </c>
      <c r="B349" s="168">
        <v>348</v>
      </c>
      <c r="C349" s="43" t="s">
        <v>16</v>
      </c>
      <c r="D349" s="43" t="s">
        <v>53</v>
      </c>
      <c r="E349" s="103" t="s">
        <v>3723</v>
      </c>
      <c r="F349" s="169" t="s">
        <v>249</v>
      </c>
      <c r="G349" s="171" t="s">
        <v>3608</v>
      </c>
      <c r="H349" s="40" t="s">
        <v>2121</v>
      </c>
      <c r="I349" s="40" t="s">
        <v>22</v>
      </c>
      <c r="J349" s="173">
        <v>1</v>
      </c>
      <c r="K349" s="57">
        <f t="shared" si="24"/>
        <v>1</v>
      </c>
      <c r="L349" s="192">
        <v>0.78</v>
      </c>
      <c r="M349" s="105">
        <v>3.2</v>
      </c>
      <c r="N349" s="176"/>
    </row>
    <row r="350" s="155" customFormat="1" ht="24" spans="1:14">
      <c r="A350" s="38" t="s">
        <v>15</v>
      </c>
      <c r="B350" s="168">
        <v>349</v>
      </c>
      <c r="C350" s="43" t="s">
        <v>16</v>
      </c>
      <c r="D350" s="43" t="s">
        <v>53</v>
      </c>
      <c r="E350" s="103" t="s">
        <v>3723</v>
      </c>
      <c r="F350" s="169" t="s">
        <v>304</v>
      </c>
      <c r="G350" s="171" t="s">
        <v>3822</v>
      </c>
      <c r="H350" s="40" t="s">
        <v>2121</v>
      </c>
      <c r="I350" s="40" t="s">
        <v>22</v>
      </c>
      <c r="J350" s="173">
        <v>1</v>
      </c>
      <c r="K350" s="57">
        <f t="shared" si="24"/>
        <v>1</v>
      </c>
      <c r="L350" s="192">
        <v>3.05</v>
      </c>
      <c r="M350" s="105">
        <v>3.2</v>
      </c>
      <c r="N350" s="176"/>
    </row>
    <row r="351" s="155" customFormat="1" ht="24" spans="1:14">
      <c r="A351" s="38" t="s">
        <v>15</v>
      </c>
      <c r="B351" s="168">
        <v>350</v>
      </c>
      <c r="C351" s="43" t="s">
        <v>16</v>
      </c>
      <c r="D351" s="43" t="s">
        <v>53</v>
      </c>
      <c r="E351" s="103" t="s">
        <v>3723</v>
      </c>
      <c r="F351" s="169" t="s">
        <v>55</v>
      </c>
      <c r="G351" s="171" t="s">
        <v>3618</v>
      </c>
      <c r="H351" s="40" t="s">
        <v>2121</v>
      </c>
      <c r="I351" s="40" t="s">
        <v>22</v>
      </c>
      <c r="J351" s="173">
        <v>4</v>
      </c>
      <c r="K351" s="57">
        <f t="shared" si="24"/>
        <v>1</v>
      </c>
      <c r="L351" s="193">
        <v>8.8</v>
      </c>
      <c r="M351" s="105">
        <v>3.2</v>
      </c>
      <c r="N351" s="176"/>
    </row>
    <row r="352" s="155" customFormat="1" ht="24" spans="1:14">
      <c r="A352" s="38" t="s">
        <v>15</v>
      </c>
      <c r="B352" s="168">
        <v>351</v>
      </c>
      <c r="C352" s="43" t="s">
        <v>16</v>
      </c>
      <c r="D352" s="43" t="s">
        <v>171</v>
      </c>
      <c r="E352" s="103" t="s">
        <v>3723</v>
      </c>
      <c r="F352" s="169" t="s">
        <v>172</v>
      </c>
      <c r="G352" s="171" t="s">
        <v>3824</v>
      </c>
      <c r="H352" s="40" t="s">
        <v>1926</v>
      </c>
      <c r="I352" s="40" t="s">
        <v>22</v>
      </c>
      <c r="J352" s="173">
        <v>4</v>
      </c>
      <c r="K352" s="174">
        <v>0</v>
      </c>
      <c r="L352" s="192">
        <v>1.28</v>
      </c>
      <c r="M352" s="105">
        <v>3.1</v>
      </c>
      <c r="N352" s="182"/>
    </row>
    <row r="353" s="155" customFormat="1" ht="24" spans="1:14">
      <c r="A353" s="38" t="s">
        <v>15</v>
      </c>
      <c r="B353" s="168">
        <v>352</v>
      </c>
      <c r="C353" s="43" t="s">
        <v>16</v>
      </c>
      <c r="D353" s="43" t="s">
        <v>53</v>
      </c>
      <c r="E353" s="103" t="s">
        <v>3723</v>
      </c>
      <c r="F353" s="169" t="s">
        <v>236</v>
      </c>
      <c r="G353" s="171" t="s">
        <v>3825</v>
      </c>
      <c r="H353" s="40" t="s">
        <v>2345</v>
      </c>
      <c r="I353" s="40" t="s">
        <v>22</v>
      </c>
      <c r="J353" s="173">
        <v>2</v>
      </c>
      <c r="K353" s="57">
        <f t="shared" ref="K353:K359" si="25">(CEILING(J353*0.2,1))*1</f>
        <v>1</v>
      </c>
      <c r="L353" s="193">
        <v>4.4</v>
      </c>
      <c r="M353" s="105">
        <v>3.2</v>
      </c>
      <c r="N353" s="176"/>
    </row>
    <row r="354" s="155" customFormat="1" ht="24" spans="1:14">
      <c r="A354" s="38" t="s">
        <v>15</v>
      </c>
      <c r="B354" s="168">
        <v>353</v>
      </c>
      <c r="C354" s="43" t="s">
        <v>16</v>
      </c>
      <c r="D354" s="43" t="s">
        <v>322</v>
      </c>
      <c r="E354" s="103" t="s">
        <v>3723</v>
      </c>
      <c r="F354" s="169" t="s">
        <v>323</v>
      </c>
      <c r="G354" s="171" t="s">
        <v>3619</v>
      </c>
      <c r="H354" s="40" t="s">
        <v>2123</v>
      </c>
      <c r="I354" s="43" t="s">
        <v>2124</v>
      </c>
      <c r="J354" s="116">
        <v>3.15273</v>
      </c>
      <c r="K354" s="57">
        <f t="shared" si="25"/>
        <v>1</v>
      </c>
      <c r="L354" s="192">
        <v>26.39</v>
      </c>
      <c r="M354" s="105">
        <v>3.2</v>
      </c>
      <c r="N354" s="176"/>
    </row>
    <row r="355" s="155" customFormat="1" ht="24" spans="1:14">
      <c r="A355" s="38" t="s">
        <v>15</v>
      </c>
      <c r="B355" s="168">
        <v>354</v>
      </c>
      <c r="C355" s="43" t="s">
        <v>16</v>
      </c>
      <c r="D355" s="43" t="s">
        <v>89</v>
      </c>
      <c r="E355" s="103" t="s">
        <v>3723</v>
      </c>
      <c r="F355" s="169" t="s">
        <v>114</v>
      </c>
      <c r="G355" s="171" t="s">
        <v>3821</v>
      </c>
      <c r="H355" s="40" t="s">
        <v>2638</v>
      </c>
      <c r="I355" s="40" t="s">
        <v>22</v>
      </c>
      <c r="J355" s="173">
        <v>4</v>
      </c>
      <c r="K355" s="185">
        <v>0</v>
      </c>
      <c r="L355" s="194">
        <v>26</v>
      </c>
      <c r="M355" s="105">
        <v>3.2</v>
      </c>
      <c r="N355" s="182"/>
    </row>
    <row r="356" s="155" customFormat="1" ht="24" spans="1:14">
      <c r="A356" s="38" t="s">
        <v>15</v>
      </c>
      <c r="B356" s="168">
        <v>355</v>
      </c>
      <c r="C356" s="43" t="s">
        <v>16</v>
      </c>
      <c r="D356" s="43" t="s">
        <v>53</v>
      </c>
      <c r="E356" s="103" t="s">
        <v>3723</v>
      </c>
      <c r="F356" s="169" t="s">
        <v>249</v>
      </c>
      <c r="G356" s="171" t="s">
        <v>3608</v>
      </c>
      <c r="H356" s="40" t="s">
        <v>2121</v>
      </c>
      <c r="I356" s="40" t="s">
        <v>22</v>
      </c>
      <c r="J356" s="173">
        <v>1</v>
      </c>
      <c r="K356" s="57">
        <f t="shared" si="25"/>
        <v>1</v>
      </c>
      <c r="L356" s="192">
        <v>0.78</v>
      </c>
      <c r="M356" s="105">
        <v>3.2</v>
      </c>
      <c r="N356" s="176"/>
    </row>
    <row r="357" s="155" customFormat="1" ht="24" spans="1:14">
      <c r="A357" s="38" t="s">
        <v>15</v>
      </c>
      <c r="B357" s="168">
        <v>356</v>
      </c>
      <c r="C357" s="43" t="s">
        <v>16</v>
      </c>
      <c r="D357" s="43" t="s">
        <v>53</v>
      </c>
      <c r="E357" s="103" t="s">
        <v>3723</v>
      </c>
      <c r="F357" s="169" t="s">
        <v>304</v>
      </c>
      <c r="G357" s="171" t="s">
        <v>3822</v>
      </c>
      <c r="H357" s="40" t="s">
        <v>2121</v>
      </c>
      <c r="I357" s="40" t="s">
        <v>22</v>
      </c>
      <c r="J357" s="173">
        <v>2</v>
      </c>
      <c r="K357" s="57">
        <f t="shared" si="25"/>
        <v>1</v>
      </c>
      <c r="L357" s="193">
        <v>6.1</v>
      </c>
      <c r="M357" s="105">
        <v>3.2</v>
      </c>
      <c r="N357" s="182"/>
    </row>
    <row r="358" s="155" customFormat="1" ht="24" spans="1:14">
      <c r="A358" s="38" t="s">
        <v>15</v>
      </c>
      <c r="B358" s="168">
        <v>357</v>
      </c>
      <c r="C358" s="43" t="s">
        <v>16</v>
      </c>
      <c r="D358" s="43" t="s">
        <v>53</v>
      </c>
      <c r="E358" s="103" t="s">
        <v>3723</v>
      </c>
      <c r="F358" s="169" t="s">
        <v>55</v>
      </c>
      <c r="G358" s="171" t="s">
        <v>3618</v>
      </c>
      <c r="H358" s="40" t="s">
        <v>2121</v>
      </c>
      <c r="I358" s="40" t="s">
        <v>22</v>
      </c>
      <c r="J358" s="173">
        <v>8</v>
      </c>
      <c r="K358" s="57">
        <f t="shared" si="25"/>
        <v>2</v>
      </c>
      <c r="L358" s="193">
        <v>17.6</v>
      </c>
      <c r="M358" s="105">
        <v>3.2</v>
      </c>
      <c r="N358" s="182"/>
    </row>
    <row r="359" s="155" customFormat="1" ht="24" spans="1:14">
      <c r="A359" s="38" t="s">
        <v>15</v>
      </c>
      <c r="B359" s="168">
        <v>358</v>
      </c>
      <c r="C359" s="43" t="s">
        <v>16</v>
      </c>
      <c r="D359" s="43" t="s">
        <v>53</v>
      </c>
      <c r="E359" s="103" t="s">
        <v>3723</v>
      </c>
      <c r="F359" s="169" t="s">
        <v>304</v>
      </c>
      <c r="G359" s="171" t="s">
        <v>3823</v>
      </c>
      <c r="H359" s="40" t="s">
        <v>2121</v>
      </c>
      <c r="I359" s="40" t="s">
        <v>22</v>
      </c>
      <c r="J359" s="173">
        <v>1</v>
      </c>
      <c r="K359" s="57">
        <f t="shared" si="25"/>
        <v>1</v>
      </c>
      <c r="L359" s="193">
        <v>3.5</v>
      </c>
      <c r="M359" s="105">
        <v>3.2</v>
      </c>
      <c r="N359" s="182"/>
    </row>
    <row r="360" s="155" customFormat="1" ht="24" spans="1:14">
      <c r="A360" s="38" t="s">
        <v>15</v>
      </c>
      <c r="B360" s="168">
        <v>359</v>
      </c>
      <c r="C360" s="43" t="s">
        <v>16</v>
      </c>
      <c r="D360" s="43" t="s">
        <v>171</v>
      </c>
      <c r="E360" s="103" t="s">
        <v>3723</v>
      </c>
      <c r="F360" s="169" t="s">
        <v>172</v>
      </c>
      <c r="G360" s="171" t="s">
        <v>3824</v>
      </c>
      <c r="H360" s="40" t="s">
        <v>1926</v>
      </c>
      <c r="I360" s="40" t="s">
        <v>22</v>
      </c>
      <c r="J360" s="173">
        <v>4</v>
      </c>
      <c r="K360" s="174">
        <v>0</v>
      </c>
      <c r="L360" s="192">
        <v>1.28</v>
      </c>
      <c r="M360" s="105">
        <v>3.1</v>
      </c>
      <c r="N360" s="182"/>
    </row>
    <row r="361" s="155" customFormat="1" ht="24" spans="1:14">
      <c r="A361" s="38" t="s">
        <v>15</v>
      </c>
      <c r="B361" s="168">
        <v>360</v>
      </c>
      <c r="C361" s="43" t="s">
        <v>16</v>
      </c>
      <c r="D361" s="43" t="s">
        <v>53</v>
      </c>
      <c r="E361" s="103" t="s">
        <v>3723</v>
      </c>
      <c r="F361" s="169" t="s">
        <v>236</v>
      </c>
      <c r="G361" s="171" t="s">
        <v>3825</v>
      </c>
      <c r="H361" s="40" t="s">
        <v>2345</v>
      </c>
      <c r="I361" s="40" t="s">
        <v>22</v>
      </c>
      <c r="J361" s="173">
        <v>2</v>
      </c>
      <c r="K361" s="57">
        <f t="shared" ref="K361:K365" si="26">(CEILING(J361*0.2,1))*1</f>
        <v>1</v>
      </c>
      <c r="L361" s="193">
        <v>4.4</v>
      </c>
      <c r="M361" s="105">
        <v>3.2</v>
      </c>
      <c r="N361" s="182"/>
    </row>
    <row r="362" s="155" customFormat="1" ht="24" spans="1:14">
      <c r="A362" s="38" t="s">
        <v>15</v>
      </c>
      <c r="B362" s="168">
        <v>361</v>
      </c>
      <c r="C362" s="43" t="s">
        <v>16</v>
      </c>
      <c r="D362" s="43" t="s">
        <v>322</v>
      </c>
      <c r="E362" s="103" t="s">
        <v>3723</v>
      </c>
      <c r="F362" s="169" t="s">
        <v>323</v>
      </c>
      <c r="G362" s="171" t="s">
        <v>3619</v>
      </c>
      <c r="H362" s="40" t="s">
        <v>2123</v>
      </c>
      <c r="I362" s="43" t="s">
        <v>2124</v>
      </c>
      <c r="J362" s="116">
        <v>12.702</v>
      </c>
      <c r="K362" s="57">
        <f t="shared" si="26"/>
        <v>3</v>
      </c>
      <c r="L362" s="192">
        <v>106.32</v>
      </c>
      <c r="M362" s="105">
        <v>3.2</v>
      </c>
      <c r="N362" s="182"/>
    </row>
    <row r="363" s="155" customFormat="1" ht="24" spans="1:14">
      <c r="A363" s="38" t="s">
        <v>15</v>
      </c>
      <c r="B363" s="168">
        <v>362</v>
      </c>
      <c r="C363" s="43" t="s">
        <v>16</v>
      </c>
      <c r="D363" s="43" t="s">
        <v>89</v>
      </c>
      <c r="E363" s="103" t="s">
        <v>3723</v>
      </c>
      <c r="F363" s="169" t="s">
        <v>114</v>
      </c>
      <c r="G363" s="171" t="s">
        <v>3821</v>
      </c>
      <c r="H363" s="40" t="s">
        <v>2638</v>
      </c>
      <c r="I363" s="40" t="s">
        <v>22</v>
      </c>
      <c r="J363" s="173">
        <v>4</v>
      </c>
      <c r="K363" s="185">
        <v>0</v>
      </c>
      <c r="L363" s="194">
        <v>26</v>
      </c>
      <c r="M363" s="105">
        <v>3.2</v>
      </c>
      <c r="N363" s="182"/>
    </row>
    <row r="364" s="155" customFormat="1" ht="24" spans="1:14">
      <c r="A364" s="38" t="s">
        <v>15</v>
      </c>
      <c r="B364" s="168">
        <v>363</v>
      </c>
      <c r="C364" s="43" t="s">
        <v>16</v>
      </c>
      <c r="D364" s="43" t="s">
        <v>53</v>
      </c>
      <c r="E364" s="103" t="s">
        <v>3723</v>
      </c>
      <c r="F364" s="169" t="s">
        <v>249</v>
      </c>
      <c r="G364" s="171" t="s">
        <v>3608</v>
      </c>
      <c r="H364" s="40" t="s">
        <v>2121</v>
      </c>
      <c r="I364" s="40" t="s">
        <v>22</v>
      </c>
      <c r="J364" s="173">
        <v>1</v>
      </c>
      <c r="K364" s="57">
        <f t="shared" si="26"/>
        <v>1</v>
      </c>
      <c r="L364" s="192">
        <v>0.78</v>
      </c>
      <c r="M364" s="105">
        <v>3.2</v>
      </c>
      <c r="N364" s="182"/>
    </row>
    <row r="365" s="155" customFormat="1" ht="24" spans="1:14">
      <c r="A365" s="38" t="s">
        <v>15</v>
      </c>
      <c r="B365" s="168">
        <v>364</v>
      </c>
      <c r="C365" s="43" t="s">
        <v>16</v>
      </c>
      <c r="D365" s="43" t="s">
        <v>53</v>
      </c>
      <c r="E365" s="103" t="s">
        <v>3723</v>
      </c>
      <c r="F365" s="169" t="s">
        <v>55</v>
      </c>
      <c r="G365" s="171" t="s">
        <v>3618</v>
      </c>
      <c r="H365" s="40" t="s">
        <v>2121</v>
      </c>
      <c r="I365" s="40" t="s">
        <v>22</v>
      </c>
      <c r="J365" s="173">
        <v>3</v>
      </c>
      <c r="K365" s="57">
        <f t="shared" si="26"/>
        <v>1</v>
      </c>
      <c r="L365" s="193">
        <v>6.6</v>
      </c>
      <c r="M365" s="105">
        <v>3.2</v>
      </c>
      <c r="N365" s="176"/>
    </row>
    <row r="366" s="155" customFormat="1" ht="24" spans="1:14">
      <c r="A366" s="38" t="s">
        <v>15</v>
      </c>
      <c r="B366" s="168">
        <v>365</v>
      </c>
      <c r="C366" s="43" t="s">
        <v>16</v>
      </c>
      <c r="D366" s="43" t="s">
        <v>171</v>
      </c>
      <c r="E366" s="103" t="s">
        <v>3723</v>
      </c>
      <c r="F366" s="169" t="s">
        <v>172</v>
      </c>
      <c r="G366" s="171" t="s">
        <v>3824</v>
      </c>
      <c r="H366" s="40" t="s">
        <v>1926</v>
      </c>
      <c r="I366" s="40" t="s">
        <v>22</v>
      </c>
      <c r="J366" s="173">
        <v>4</v>
      </c>
      <c r="K366" s="174">
        <v>0</v>
      </c>
      <c r="L366" s="192">
        <v>1.28</v>
      </c>
      <c r="M366" s="105">
        <v>3.1</v>
      </c>
      <c r="N366" s="182"/>
    </row>
    <row r="367" s="155" customFormat="1" ht="24" spans="1:14">
      <c r="A367" s="38" t="s">
        <v>15</v>
      </c>
      <c r="B367" s="168">
        <v>366</v>
      </c>
      <c r="C367" s="43" t="s">
        <v>16</v>
      </c>
      <c r="D367" s="43" t="s">
        <v>53</v>
      </c>
      <c r="E367" s="103" t="s">
        <v>3723</v>
      </c>
      <c r="F367" s="169" t="s">
        <v>236</v>
      </c>
      <c r="G367" s="171" t="s">
        <v>3825</v>
      </c>
      <c r="H367" s="40" t="s">
        <v>2345</v>
      </c>
      <c r="I367" s="40" t="s">
        <v>22</v>
      </c>
      <c r="J367" s="173">
        <v>2</v>
      </c>
      <c r="K367" s="57">
        <f t="shared" ref="K367:K377" si="27">(CEILING(J367*0.2,1))*1</f>
        <v>1</v>
      </c>
      <c r="L367" s="193">
        <v>4.4</v>
      </c>
      <c r="M367" s="105">
        <v>3.2</v>
      </c>
      <c r="N367" s="182"/>
    </row>
    <row r="368" s="155" customFormat="1" ht="24" spans="1:14">
      <c r="A368" s="38" t="s">
        <v>15</v>
      </c>
      <c r="B368" s="168">
        <v>367</v>
      </c>
      <c r="C368" s="43" t="s">
        <v>16</v>
      </c>
      <c r="D368" s="43" t="s">
        <v>322</v>
      </c>
      <c r="E368" s="103" t="s">
        <v>3723</v>
      </c>
      <c r="F368" s="169" t="s">
        <v>323</v>
      </c>
      <c r="G368" s="171" t="s">
        <v>3619</v>
      </c>
      <c r="H368" s="40" t="s">
        <v>2123</v>
      </c>
      <c r="I368" s="43" t="s">
        <v>2124</v>
      </c>
      <c r="J368" s="116">
        <v>2.17861</v>
      </c>
      <c r="K368" s="57">
        <f t="shared" si="27"/>
        <v>1</v>
      </c>
      <c r="L368" s="192">
        <v>18.23</v>
      </c>
      <c r="M368" s="105">
        <v>3.2</v>
      </c>
      <c r="N368" s="176"/>
    </row>
    <row r="369" s="155" customFormat="1" ht="24" spans="1:14">
      <c r="A369" s="38" t="s">
        <v>15</v>
      </c>
      <c r="B369" s="168">
        <v>368</v>
      </c>
      <c r="C369" s="43" t="s">
        <v>16</v>
      </c>
      <c r="D369" s="43" t="s">
        <v>53</v>
      </c>
      <c r="E369" s="103" t="s">
        <v>3723</v>
      </c>
      <c r="F369" s="169" t="s">
        <v>249</v>
      </c>
      <c r="G369" s="171" t="s">
        <v>3608</v>
      </c>
      <c r="H369" s="40" t="s">
        <v>2121</v>
      </c>
      <c r="I369" s="40" t="s">
        <v>22</v>
      </c>
      <c r="J369" s="173">
        <v>1</v>
      </c>
      <c r="K369" s="57">
        <f t="shared" si="27"/>
        <v>1</v>
      </c>
      <c r="L369" s="192">
        <v>0.78</v>
      </c>
      <c r="M369" s="105">
        <v>3.2</v>
      </c>
      <c r="N369" s="182"/>
    </row>
    <row r="370" s="155" customFormat="1" ht="24" spans="1:14">
      <c r="A370" s="38" t="s">
        <v>15</v>
      </c>
      <c r="B370" s="168">
        <v>369</v>
      </c>
      <c r="C370" s="43" t="s">
        <v>16</v>
      </c>
      <c r="D370" s="43" t="s">
        <v>53</v>
      </c>
      <c r="E370" s="103" t="s">
        <v>3723</v>
      </c>
      <c r="F370" s="169" t="s">
        <v>249</v>
      </c>
      <c r="G370" s="171" t="s">
        <v>3734</v>
      </c>
      <c r="H370" s="40" t="s">
        <v>2121</v>
      </c>
      <c r="I370" s="40" t="s">
        <v>22</v>
      </c>
      <c r="J370" s="173">
        <v>1</v>
      </c>
      <c r="K370" s="57">
        <f t="shared" si="27"/>
        <v>1</v>
      </c>
      <c r="L370" s="192">
        <v>1.95</v>
      </c>
      <c r="M370" s="105">
        <v>3.2</v>
      </c>
      <c r="N370" s="182"/>
    </row>
    <row r="371" s="155" customFormat="1" ht="24" spans="1:14">
      <c r="A371" s="38" t="s">
        <v>15</v>
      </c>
      <c r="B371" s="168">
        <v>370</v>
      </c>
      <c r="C371" s="43" t="s">
        <v>16</v>
      </c>
      <c r="D371" s="43" t="s">
        <v>53</v>
      </c>
      <c r="E371" s="103" t="s">
        <v>3723</v>
      </c>
      <c r="F371" s="169" t="s">
        <v>55</v>
      </c>
      <c r="G371" s="171" t="s">
        <v>2701</v>
      </c>
      <c r="H371" s="40" t="s">
        <v>2121</v>
      </c>
      <c r="I371" s="40" t="s">
        <v>22</v>
      </c>
      <c r="J371" s="173">
        <v>12</v>
      </c>
      <c r="K371" s="57">
        <f t="shared" si="27"/>
        <v>3</v>
      </c>
      <c r="L371" s="193">
        <v>64.8</v>
      </c>
      <c r="M371" s="105">
        <v>3.2</v>
      </c>
      <c r="N371" s="176"/>
    </row>
    <row r="372" s="155" customFormat="1" ht="24" spans="1:14">
      <c r="A372" s="38" t="s">
        <v>15</v>
      </c>
      <c r="B372" s="168">
        <v>371</v>
      </c>
      <c r="C372" s="43" t="s">
        <v>16</v>
      </c>
      <c r="D372" s="43" t="s">
        <v>322</v>
      </c>
      <c r="E372" s="103" t="s">
        <v>3723</v>
      </c>
      <c r="F372" s="169" t="s">
        <v>323</v>
      </c>
      <c r="G372" s="171" t="s">
        <v>2705</v>
      </c>
      <c r="H372" s="40" t="s">
        <v>2123</v>
      </c>
      <c r="I372" s="43" t="s">
        <v>2124</v>
      </c>
      <c r="J372" s="116">
        <v>37.539</v>
      </c>
      <c r="K372" s="57">
        <f t="shared" si="27"/>
        <v>8</v>
      </c>
      <c r="L372" s="192">
        <v>519.16</v>
      </c>
      <c r="M372" s="105">
        <v>3.2</v>
      </c>
      <c r="N372" s="176"/>
    </row>
    <row r="373" s="155" customFormat="1" ht="24" spans="1:14">
      <c r="A373" s="38" t="s">
        <v>15</v>
      </c>
      <c r="B373" s="168">
        <v>372</v>
      </c>
      <c r="C373" s="43" t="s">
        <v>16</v>
      </c>
      <c r="D373" s="43" t="s">
        <v>53</v>
      </c>
      <c r="E373" s="103" t="s">
        <v>3723</v>
      </c>
      <c r="F373" s="169" t="s">
        <v>249</v>
      </c>
      <c r="G373" s="171" t="s">
        <v>3608</v>
      </c>
      <c r="H373" s="40" t="s">
        <v>2121</v>
      </c>
      <c r="I373" s="40" t="s">
        <v>22</v>
      </c>
      <c r="J373" s="173">
        <v>1</v>
      </c>
      <c r="K373" s="57">
        <f t="shared" si="27"/>
        <v>1</v>
      </c>
      <c r="L373" s="192">
        <v>0.78</v>
      </c>
      <c r="M373" s="105">
        <v>3.2</v>
      </c>
      <c r="N373" s="182"/>
    </row>
    <row r="374" s="155" customFormat="1" ht="24" spans="1:14">
      <c r="A374" s="38" t="s">
        <v>15</v>
      </c>
      <c r="B374" s="168">
        <v>373</v>
      </c>
      <c r="C374" s="43" t="s">
        <v>16</v>
      </c>
      <c r="D374" s="43" t="s">
        <v>53</v>
      </c>
      <c r="E374" s="103" t="s">
        <v>3723</v>
      </c>
      <c r="F374" s="169" t="s">
        <v>249</v>
      </c>
      <c r="G374" s="171" t="s">
        <v>3734</v>
      </c>
      <c r="H374" s="40" t="s">
        <v>2121</v>
      </c>
      <c r="I374" s="40" t="s">
        <v>22</v>
      </c>
      <c r="J374" s="173">
        <v>1</v>
      </c>
      <c r="K374" s="57">
        <f t="shared" si="27"/>
        <v>1</v>
      </c>
      <c r="L374" s="192">
        <v>1.95</v>
      </c>
      <c r="M374" s="105">
        <v>3.2</v>
      </c>
      <c r="N374" s="182"/>
    </row>
    <row r="375" s="155" customFormat="1" ht="24" spans="1:14">
      <c r="A375" s="38" t="s">
        <v>15</v>
      </c>
      <c r="B375" s="168">
        <v>374</v>
      </c>
      <c r="C375" s="43" t="s">
        <v>16</v>
      </c>
      <c r="D375" s="43" t="s">
        <v>53</v>
      </c>
      <c r="E375" s="103" t="s">
        <v>3723</v>
      </c>
      <c r="F375" s="169" t="s">
        <v>55</v>
      </c>
      <c r="G375" s="171" t="s">
        <v>2701</v>
      </c>
      <c r="H375" s="40" t="s">
        <v>2121</v>
      </c>
      <c r="I375" s="40" t="s">
        <v>22</v>
      </c>
      <c r="J375" s="173">
        <v>3</v>
      </c>
      <c r="K375" s="57">
        <f t="shared" si="27"/>
        <v>1</v>
      </c>
      <c r="L375" s="193">
        <v>16.2</v>
      </c>
      <c r="M375" s="105">
        <v>3.2</v>
      </c>
      <c r="N375" s="176"/>
    </row>
    <row r="376" s="155" customFormat="1" ht="24" spans="1:14">
      <c r="A376" s="38" t="s">
        <v>15</v>
      </c>
      <c r="B376" s="168">
        <v>375</v>
      </c>
      <c r="C376" s="43" t="s">
        <v>16</v>
      </c>
      <c r="D376" s="43" t="s">
        <v>322</v>
      </c>
      <c r="E376" s="103" t="s">
        <v>3723</v>
      </c>
      <c r="F376" s="169" t="s">
        <v>323</v>
      </c>
      <c r="G376" s="171" t="s">
        <v>2705</v>
      </c>
      <c r="H376" s="40" t="s">
        <v>2123</v>
      </c>
      <c r="I376" s="43" t="s">
        <v>2124</v>
      </c>
      <c r="J376" s="116">
        <v>2.27901</v>
      </c>
      <c r="K376" s="57">
        <f t="shared" si="27"/>
        <v>1</v>
      </c>
      <c r="L376" s="192">
        <v>31.52</v>
      </c>
      <c r="M376" s="105">
        <v>3.2</v>
      </c>
      <c r="N376" s="182"/>
    </row>
    <row r="377" s="155" customFormat="1" ht="24" spans="1:14">
      <c r="A377" s="38" t="s">
        <v>15</v>
      </c>
      <c r="B377" s="168">
        <v>376</v>
      </c>
      <c r="C377" s="43" t="s">
        <v>16</v>
      </c>
      <c r="D377" s="43" t="s">
        <v>53</v>
      </c>
      <c r="E377" s="103" t="s">
        <v>3723</v>
      </c>
      <c r="F377" s="169" t="s">
        <v>249</v>
      </c>
      <c r="G377" s="171" t="s">
        <v>3607</v>
      </c>
      <c r="H377" s="40" t="s">
        <v>2121</v>
      </c>
      <c r="I377" s="40" t="s">
        <v>22</v>
      </c>
      <c r="J377" s="173">
        <v>1</v>
      </c>
      <c r="K377" s="57">
        <f t="shared" si="27"/>
        <v>1</v>
      </c>
      <c r="L377" s="193">
        <v>1.8</v>
      </c>
      <c r="M377" s="105">
        <v>3.2</v>
      </c>
      <c r="N377" s="176"/>
    </row>
    <row r="378" s="155" customFormat="1" ht="24" spans="1:14">
      <c r="A378" s="38" t="s">
        <v>15</v>
      </c>
      <c r="B378" s="168">
        <v>377</v>
      </c>
      <c r="C378" s="43" t="s">
        <v>16</v>
      </c>
      <c r="D378" s="43" t="s">
        <v>53</v>
      </c>
      <c r="E378" s="103" t="s">
        <v>3723</v>
      </c>
      <c r="F378" s="169" t="s">
        <v>249</v>
      </c>
      <c r="G378" s="171" t="s">
        <v>3773</v>
      </c>
      <c r="H378" s="40" t="s">
        <v>2121</v>
      </c>
      <c r="I378" s="40" t="s">
        <v>22</v>
      </c>
      <c r="J378" s="173">
        <v>1</v>
      </c>
      <c r="K378" s="185">
        <v>0</v>
      </c>
      <c r="L378" s="193">
        <v>10.7</v>
      </c>
      <c r="M378" s="105">
        <v>3.2</v>
      </c>
      <c r="N378" s="182"/>
    </row>
    <row r="379" s="155" customFormat="1" ht="24" spans="1:14">
      <c r="A379" s="38" t="s">
        <v>15</v>
      </c>
      <c r="B379" s="168">
        <v>378</v>
      </c>
      <c r="C379" s="43" t="s">
        <v>16</v>
      </c>
      <c r="D379" s="43" t="s">
        <v>53</v>
      </c>
      <c r="E379" s="103" t="s">
        <v>3723</v>
      </c>
      <c r="F379" s="169" t="s">
        <v>55</v>
      </c>
      <c r="G379" s="171" t="s">
        <v>3774</v>
      </c>
      <c r="H379" s="40" t="s">
        <v>2121</v>
      </c>
      <c r="I379" s="40" t="s">
        <v>22</v>
      </c>
      <c r="J379" s="173">
        <v>4</v>
      </c>
      <c r="K379" s="185">
        <v>0</v>
      </c>
      <c r="L379" s="194">
        <v>78</v>
      </c>
      <c r="M379" s="105">
        <v>3.2</v>
      </c>
      <c r="N379" s="176"/>
    </row>
    <row r="380" s="155" customFormat="1" ht="24" spans="1:14">
      <c r="A380" s="38" t="s">
        <v>15</v>
      </c>
      <c r="B380" s="168">
        <v>379</v>
      </c>
      <c r="C380" s="43" t="s">
        <v>16</v>
      </c>
      <c r="D380" s="43" t="s">
        <v>322</v>
      </c>
      <c r="E380" s="103" t="s">
        <v>3723</v>
      </c>
      <c r="F380" s="169" t="s">
        <v>323</v>
      </c>
      <c r="G380" s="171" t="s">
        <v>3775</v>
      </c>
      <c r="H380" s="40" t="s">
        <v>2123</v>
      </c>
      <c r="I380" s="43" t="s">
        <v>2124</v>
      </c>
      <c r="J380" s="116">
        <v>1.97791</v>
      </c>
      <c r="K380" s="185">
        <v>0</v>
      </c>
      <c r="L380" s="192">
        <v>55.3</v>
      </c>
      <c r="M380" s="105">
        <v>3.2</v>
      </c>
      <c r="N380" s="182"/>
    </row>
    <row r="381" s="155" customFormat="1" ht="24" spans="1:14">
      <c r="A381" s="38" t="s">
        <v>15</v>
      </c>
      <c r="B381" s="168">
        <v>380</v>
      </c>
      <c r="C381" s="43" t="s">
        <v>16</v>
      </c>
      <c r="D381" s="43" t="s">
        <v>53</v>
      </c>
      <c r="E381" s="103" t="s">
        <v>3723</v>
      </c>
      <c r="F381" s="169" t="s">
        <v>55</v>
      </c>
      <c r="G381" s="171" t="s">
        <v>3614</v>
      </c>
      <c r="H381" s="40" t="s">
        <v>2356</v>
      </c>
      <c r="I381" s="40" t="s">
        <v>22</v>
      </c>
      <c r="J381" s="173">
        <v>9</v>
      </c>
      <c r="K381" s="57">
        <f t="shared" ref="K381:K384" si="28">(CEILING(J381*0.2,1))*1</f>
        <v>2</v>
      </c>
      <c r="L381" s="194">
        <v>49</v>
      </c>
      <c r="M381" s="105">
        <v>3.2</v>
      </c>
      <c r="N381" s="182"/>
    </row>
    <row r="382" s="155" customFormat="1" ht="24" spans="1:14">
      <c r="A382" s="38" t="s">
        <v>15</v>
      </c>
      <c r="B382" s="168">
        <v>381</v>
      </c>
      <c r="C382" s="43" t="s">
        <v>16</v>
      </c>
      <c r="D382" s="43" t="s">
        <v>53</v>
      </c>
      <c r="E382" s="103" t="s">
        <v>3723</v>
      </c>
      <c r="F382" s="169" t="s">
        <v>249</v>
      </c>
      <c r="G382" s="171" t="s">
        <v>3615</v>
      </c>
      <c r="H382" s="40" t="s">
        <v>2351</v>
      </c>
      <c r="I382" s="40" t="s">
        <v>22</v>
      </c>
      <c r="J382" s="173">
        <v>1</v>
      </c>
      <c r="K382" s="57">
        <f t="shared" si="28"/>
        <v>1</v>
      </c>
      <c r="L382" s="194">
        <v>1</v>
      </c>
      <c r="M382" s="105">
        <v>3.2</v>
      </c>
      <c r="N382" s="176"/>
    </row>
    <row r="383" s="155" customFormat="1" ht="24" spans="1:14">
      <c r="A383" s="38" t="s">
        <v>15</v>
      </c>
      <c r="B383" s="168">
        <v>382</v>
      </c>
      <c r="C383" s="43" t="s">
        <v>16</v>
      </c>
      <c r="D383" s="43" t="s">
        <v>53</v>
      </c>
      <c r="E383" s="103" t="s">
        <v>3723</v>
      </c>
      <c r="F383" s="169" t="s">
        <v>249</v>
      </c>
      <c r="G383" s="171" t="s">
        <v>3616</v>
      </c>
      <c r="H383" s="40" t="s">
        <v>2351</v>
      </c>
      <c r="I383" s="40" t="s">
        <v>22</v>
      </c>
      <c r="J383" s="173">
        <v>1</v>
      </c>
      <c r="K383" s="57">
        <f t="shared" si="28"/>
        <v>1</v>
      </c>
      <c r="L383" s="194">
        <v>2</v>
      </c>
      <c r="M383" s="105">
        <v>3.2</v>
      </c>
      <c r="N383" s="176"/>
    </row>
    <row r="384" s="155" customFormat="1" ht="24" spans="1:14">
      <c r="A384" s="38" t="s">
        <v>15</v>
      </c>
      <c r="B384" s="168">
        <v>383</v>
      </c>
      <c r="C384" s="43" t="s">
        <v>16</v>
      </c>
      <c r="D384" s="43" t="s">
        <v>322</v>
      </c>
      <c r="E384" s="103" t="s">
        <v>3723</v>
      </c>
      <c r="F384" s="169" t="s">
        <v>323</v>
      </c>
      <c r="G384" s="171" t="s">
        <v>3617</v>
      </c>
      <c r="H384" s="40" t="s">
        <v>2358</v>
      </c>
      <c r="I384" s="43" t="s">
        <v>2124</v>
      </c>
      <c r="J384" s="116">
        <v>26.8804</v>
      </c>
      <c r="K384" s="57">
        <f t="shared" si="28"/>
        <v>6</v>
      </c>
      <c r="L384" s="194">
        <v>374</v>
      </c>
      <c r="M384" s="105">
        <v>3.2</v>
      </c>
      <c r="N384" s="176"/>
    </row>
    <row r="385" s="155" customFormat="1" ht="24" spans="1:14">
      <c r="A385" s="38" t="s">
        <v>15</v>
      </c>
      <c r="B385" s="168">
        <v>384</v>
      </c>
      <c r="C385" s="43" t="s">
        <v>16</v>
      </c>
      <c r="D385" s="43" t="s">
        <v>89</v>
      </c>
      <c r="E385" s="103" t="s">
        <v>3723</v>
      </c>
      <c r="F385" s="169" t="s">
        <v>114</v>
      </c>
      <c r="G385" s="171" t="s">
        <v>2699</v>
      </c>
      <c r="H385" s="40" t="s">
        <v>2638</v>
      </c>
      <c r="I385" s="40" t="s">
        <v>22</v>
      </c>
      <c r="J385" s="173">
        <v>1</v>
      </c>
      <c r="K385" s="185">
        <v>0</v>
      </c>
      <c r="L385" s="192">
        <v>9.57</v>
      </c>
      <c r="M385" s="105">
        <v>3.2</v>
      </c>
      <c r="N385" s="176"/>
    </row>
    <row r="386" s="155" customFormat="1" ht="24" spans="1:14">
      <c r="A386" s="38" t="s">
        <v>15</v>
      </c>
      <c r="B386" s="168">
        <v>385</v>
      </c>
      <c r="C386" s="43" t="s">
        <v>16</v>
      </c>
      <c r="D386" s="43" t="s">
        <v>89</v>
      </c>
      <c r="E386" s="103" t="s">
        <v>3723</v>
      </c>
      <c r="F386" s="169" t="s">
        <v>114</v>
      </c>
      <c r="G386" s="171" t="s">
        <v>3755</v>
      </c>
      <c r="H386" s="40" t="s">
        <v>2638</v>
      </c>
      <c r="I386" s="40" t="s">
        <v>22</v>
      </c>
      <c r="J386" s="173">
        <v>4</v>
      </c>
      <c r="K386" s="185">
        <v>0</v>
      </c>
      <c r="L386" s="192">
        <v>84.88</v>
      </c>
      <c r="M386" s="105">
        <v>3.2</v>
      </c>
      <c r="N386" s="176"/>
    </row>
    <row r="387" s="155" customFormat="1" ht="24" spans="1:14">
      <c r="A387" s="38" t="s">
        <v>15</v>
      </c>
      <c r="B387" s="168">
        <v>386</v>
      </c>
      <c r="C387" s="43" t="s">
        <v>16</v>
      </c>
      <c r="D387" s="43" t="s">
        <v>53</v>
      </c>
      <c r="E387" s="103" t="s">
        <v>3723</v>
      </c>
      <c r="F387" s="169" t="s">
        <v>249</v>
      </c>
      <c r="G387" s="171" t="s">
        <v>3773</v>
      </c>
      <c r="H387" s="40" t="s">
        <v>2121</v>
      </c>
      <c r="I387" s="40" t="s">
        <v>22</v>
      </c>
      <c r="J387" s="173">
        <v>1</v>
      </c>
      <c r="K387" s="185">
        <v>0</v>
      </c>
      <c r="L387" s="193">
        <v>10.7</v>
      </c>
      <c r="M387" s="105">
        <v>3.2</v>
      </c>
      <c r="N387" s="176"/>
    </row>
    <row r="388" s="155" customFormat="1" ht="24" spans="1:14">
      <c r="A388" s="38" t="s">
        <v>15</v>
      </c>
      <c r="B388" s="168">
        <v>387</v>
      </c>
      <c r="C388" s="43" t="s">
        <v>16</v>
      </c>
      <c r="D388" s="43" t="s">
        <v>53</v>
      </c>
      <c r="E388" s="103" t="s">
        <v>3723</v>
      </c>
      <c r="F388" s="169" t="s">
        <v>55</v>
      </c>
      <c r="G388" s="171" t="s">
        <v>3774</v>
      </c>
      <c r="H388" s="40" t="s">
        <v>2121</v>
      </c>
      <c r="I388" s="40" t="s">
        <v>22</v>
      </c>
      <c r="J388" s="173">
        <v>7</v>
      </c>
      <c r="K388" s="185">
        <v>0</v>
      </c>
      <c r="L388" s="193">
        <v>136.5</v>
      </c>
      <c r="M388" s="105">
        <v>3.2</v>
      </c>
      <c r="N388" s="176"/>
    </row>
    <row r="389" s="155" customFormat="1" ht="24" spans="1:14">
      <c r="A389" s="38" t="s">
        <v>15</v>
      </c>
      <c r="B389" s="168">
        <v>388</v>
      </c>
      <c r="C389" s="43" t="s">
        <v>16</v>
      </c>
      <c r="D389" s="43" t="s">
        <v>53</v>
      </c>
      <c r="E389" s="103" t="s">
        <v>3723</v>
      </c>
      <c r="F389" s="169" t="s">
        <v>304</v>
      </c>
      <c r="G389" s="171" t="s">
        <v>3831</v>
      </c>
      <c r="H389" s="40" t="s">
        <v>2121</v>
      </c>
      <c r="I389" s="40" t="s">
        <v>22</v>
      </c>
      <c r="J389" s="173">
        <v>1</v>
      </c>
      <c r="K389" s="185">
        <v>0</v>
      </c>
      <c r="L389" s="194">
        <v>27</v>
      </c>
      <c r="M389" s="105">
        <v>3.2</v>
      </c>
      <c r="N389" s="176"/>
    </row>
    <row r="390" s="155" customFormat="1" ht="24" spans="1:14">
      <c r="A390" s="38" t="s">
        <v>15</v>
      </c>
      <c r="B390" s="168">
        <v>389</v>
      </c>
      <c r="C390" s="43" t="s">
        <v>16</v>
      </c>
      <c r="D390" s="43" t="s">
        <v>171</v>
      </c>
      <c r="E390" s="103" t="s">
        <v>3723</v>
      </c>
      <c r="F390" s="169" t="s">
        <v>172</v>
      </c>
      <c r="G390" s="171" t="s">
        <v>2703</v>
      </c>
      <c r="H390" s="40" t="s">
        <v>1926</v>
      </c>
      <c r="I390" s="40" t="s">
        <v>22</v>
      </c>
      <c r="J390" s="173">
        <v>1</v>
      </c>
      <c r="K390" s="174">
        <v>0</v>
      </c>
      <c r="L390" s="192">
        <v>0.56</v>
      </c>
      <c r="M390" s="105">
        <v>3.1</v>
      </c>
      <c r="N390" s="176"/>
    </row>
    <row r="391" s="155" customFormat="1" ht="24" spans="1:14">
      <c r="A391" s="38" t="s">
        <v>15</v>
      </c>
      <c r="B391" s="168">
        <v>390</v>
      </c>
      <c r="C391" s="43" t="s">
        <v>16</v>
      </c>
      <c r="D391" s="43" t="s">
        <v>171</v>
      </c>
      <c r="E391" s="103" t="s">
        <v>3723</v>
      </c>
      <c r="F391" s="169" t="s">
        <v>172</v>
      </c>
      <c r="G391" s="171" t="s">
        <v>3760</v>
      </c>
      <c r="H391" s="40" t="s">
        <v>1926</v>
      </c>
      <c r="I391" s="40" t="s">
        <v>22</v>
      </c>
      <c r="J391" s="173">
        <v>4</v>
      </c>
      <c r="K391" s="174">
        <v>0</v>
      </c>
      <c r="L391" s="192">
        <v>4.56</v>
      </c>
      <c r="M391" s="105">
        <v>3.1</v>
      </c>
      <c r="N391" s="176"/>
    </row>
    <row r="392" s="155" customFormat="1" ht="24" spans="1:14">
      <c r="A392" s="38" t="s">
        <v>15</v>
      </c>
      <c r="B392" s="168">
        <v>391</v>
      </c>
      <c r="C392" s="43" t="s">
        <v>16</v>
      </c>
      <c r="D392" s="43" t="s">
        <v>53</v>
      </c>
      <c r="E392" s="103" t="s">
        <v>3723</v>
      </c>
      <c r="F392" s="169" t="s">
        <v>236</v>
      </c>
      <c r="G392" s="171" t="s">
        <v>3780</v>
      </c>
      <c r="H392" s="40" t="s">
        <v>2345</v>
      </c>
      <c r="I392" s="40" t="s">
        <v>22</v>
      </c>
      <c r="J392" s="173">
        <v>2</v>
      </c>
      <c r="K392" s="57">
        <f>(CEILING(J392*0.2,1))*1</f>
        <v>1</v>
      </c>
      <c r="L392" s="192">
        <v>1.36</v>
      </c>
      <c r="M392" s="105">
        <v>3.2</v>
      </c>
      <c r="N392" s="176"/>
    </row>
    <row r="393" s="155" customFormat="1" ht="24" spans="1:14">
      <c r="A393" s="38" t="s">
        <v>15</v>
      </c>
      <c r="B393" s="168">
        <v>392</v>
      </c>
      <c r="C393" s="43" t="s">
        <v>16</v>
      </c>
      <c r="D393" s="43" t="s">
        <v>53</v>
      </c>
      <c r="E393" s="103" t="s">
        <v>3723</v>
      </c>
      <c r="F393" s="169" t="s">
        <v>236</v>
      </c>
      <c r="G393" s="171" t="s">
        <v>3832</v>
      </c>
      <c r="H393" s="40" t="s">
        <v>2345</v>
      </c>
      <c r="I393" s="40" t="s">
        <v>22</v>
      </c>
      <c r="J393" s="173">
        <v>2</v>
      </c>
      <c r="K393" s="185">
        <v>0</v>
      </c>
      <c r="L393" s="193">
        <v>3.4</v>
      </c>
      <c r="M393" s="105">
        <v>3.2</v>
      </c>
      <c r="N393" s="176"/>
    </row>
    <row r="394" s="155" customFormat="1" ht="24" spans="1:14">
      <c r="A394" s="38" t="s">
        <v>15</v>
      </c>
      <c r="B394" s="168">
        <v>393</v>
      </c>
      <c r="C394" s="43" t="s">
        <v>16</v>
      </c>
      <c r="D394" s="43" t="s">
        <v>322</v>
      </c>
      <c r="E394" s="103" t="s">
        <v>3723</v>
      </c>
      <c r="F394" s="169" t="s">
        <v>323</v>
      </c>
      <c r="G394" s="171" t="s">
        <v>3775</v>
      </c>
      <c r="H394" s="40" t="s">
        <v>2123</v>
      </c>
      <c r="I394" s="43" t="s">
        <v>2124</v>
      </c>
      <c r="J394" s="116">
        <v>3.79741</v>
      </c>
      <c r="K394" s="185">
        <v>0</v>
      </c>
      <c r="L394" s="192">
        <v>106.18</v>
      </c>
      <c r="M394" s="105">
        <v>3.2</v>
      </c>
      <c r="N394" s="176"/>
    </row>
    <row r="395" s="155" customFormat="1" ht="24" spans="1:14">
      <c r="A395" s="38" t="s">
        <v>15</v>
      </c>
      <c r="B395" s="168">
        <v>394</v>
      </c>
      <c r="C395" s="43" t="s">
        <v>16</v>
      </c>
      <c r="D395" s="43" t="s">
        <v>89</v>
      </c>
      <c r="E395" s="103" t="s">
        <v>3723</v>
      </c>
      <c r="F395" s="169" t="s">
        <v>114</v>
      </c>
      <c r="G395" s="171" t="s">
        <v>2699</v>
      </c>
      <c r="H395" s="40" t="s">
        <v>2638</v>
      </c>
      <c r="I395" s="40" t="s">
        <v>22</v>
      </c>
      <c r="J395" s="173">
        <v>1</v>
      </c>
      <c r="K395" s="185">
        <v>0</v>
      </c>
      <c r="L395" s="192">
        <v>9.57</v>
      </c>
      <c r="M395" s="105">
        <v>3.2</v>
      </c>
      <c r="N395" s="176"/>
    </row>
    <row r="396" s="155" customFormat="1" ht="24" spans="1:14">
      <c r="A396" s="38" t="s">
        <v>15</v>
      </c>
      <c r="B396" s="168">
        <v>395</v>
      </c>
      <c r="C396" s="43" t="s">
        <v>16</v>
      </c>
      <c r="D396" s="43" t="s">
        <v>89</v>
      </c>
      <c r="E396" s="103" t="s">
        <v>3723</v>
      </c>
      <c r="F396" s="169" t="s">
        <v>114</v>
      </c>
      <c r="G396" s="171" t="s">
        <v>3755</v>
      </c>
      <c r="H396" s="40" t="s">
        <v>2638</v>
      </c>
      <c r="I396" s="40" t="s">
        <v>22</v>
      </c>
      <c r="J396" s="173">
        <v>4</v>
      </c>
      <c r="K396" s="185">
        <v>0</v>
      </c>
      <c r="L396" s="192">
        <v>84.88</v>
      </c>
      <c r="M396" s="105">
        <v>3.2</v>
      </c>
      <c r="N396" s="176"/>
    </row>
    <row r="397" s="155" customFormat="1" ht="24" spans="1:14">
      <c r="A397" s="38" t="s">
        <v>15</v>
      </c>
      <c r="B397" s="168">
        <v>396</v>
      </c>
      <c r="C397" s="43" t="s">
        <v>16</v>
      </c>
      <c r="D397" s="43" t="s">
        <v>53</v>
      </c>
      <c r="E397" s="103" t="s">
        <v>3723</v>
      </c>
      <c r="F397" s="169" t="s">
        <v>249</v>
      </c>
      <c r="G397" s="171" t="s">
        <v>3773</v>
      </c>
      <c r="H397" s="40" t="s">
        <v>2121</v>
      </c>
      <c r="I397" s="40" t="s">
        <v>22</v>
      </c>
      <c r="J397" s="173">
        <v>1</v>
      </c>
      <c r="K397" s="185">
        <v>0</v>
      </c>
      <c r="L397" s="193">
        <v>10.7</v>
      </c>
      <c r="M397" s="105">
        <v>3.2</v>
      </c>
      <c r="N397" s="176"/>
    </row>
    <row r="398" s="155" customFormat="1" ht="24" spans="1:14">
      <c r="A398" s="38" t="s">
        <v>15</v>
      </c>
      <c r="B398" s="168">
        <v>397</v>
      </c>
      <c r="C398" s="43" t="s">
        <v>16</v>
      </c>
      <c r="D398" s="43" t="s">
        <v>53</v>
      </c>
      <c r="E398" s="103" t="s">
        <v>3723</v>
      </c>
      <c r="F398" s="169" t="s">
        <v>55</v>
      </c>
      <c r="G398" s="171" t="s">
        <v>3774</v>
      </c>
      <c r="H398" s="40" t="s">
        <v>2121</v>
      </c>
      <c r="I398" s="40" t="s">
        <v>22</v>
      </c>
      <c r="J398" s="173">
        <v>3</v>
      </c>
      <c r="K398" s="185">
        <v>0</v>
      </c>
      <c r="L398" s="193">
        <v>58.5</v>
      </c>
      <c r="M398" s="105">
        <v>3.2</v>
      </c>
      <c r="N398" s="176"/>
    </row>
    <row r="399" s="155" customFormat="1" ht="24" spans="1:14">
      <c r="A399" s="38" t="s">
        <v>15</v>
      </c>
      <c r="B399" s="168">
        <v>398</v>
      </c>
      <c r="C399" s="43" t="s">
        <v>16</v>
      </c>
      <c r="D399" s="43" t="s">
        <v>171</v>
      </c>
      <c r="E399" s="103" t="s">
        <v>3723</v>
      </c>
      <c r="F399" s="169" t="s">
        <v>172</v>
      </c>
      <c r="G399" s="171" t="s">
        <v>2703</v>
      </c>
      <c r="H399" s="40" t="s">
        <v>1926</v>
      </c>
      <c r="I399" s="40" t="s">
        <v>22</v>
      </c>
      <c r="J399" s="173">
        <v>1</v>
      </c>
      <c r="K399" s="174">
        <v>0</v>
      </c>
      <c r="L399" s="192">
        <v>0.56</v>
      </c>
      <c r="M399" s="105">
        <v>3.1</v>
      </c>
      <c r="N399" s="182"/>
    </row>
    <row r="400" s="155" customFormat="1" ht="24" spans="1:14">
      <c r="A400" s="38" t="s">
        <v>15</v>
      </c>
      <c r="B400" s="168">
        <v>399</v>
      </c>
      <c r="C400" s="43" t="s">
        <v>16</v>
      </c>
      <c r="D400" s="43" t="s">
        <v>171</v>
      </c>
      <c r="E400" s="103" t="s">
        <v>3723</v>
      </c>
      <c r="F400" s="169" t="s">
        <v>172</v>
      </c>
      <c r="G400" s="171" t="s">
        <v>3760</v>
      </c>
      <c r="H400" s="40" t="s">
        <v>1926</v>
      </c>
      <c r="I400" s="40" t="s">
        <v>22</v>
      </c>
      <c r="J400" s="173">
        <v>4</v>
      </c>
      <c r="K400" s="174">
        <v>0</v>
      </c>
      <c r="L400" s="192">
        <v>4.56</v>
      </c>
      <c r="M400" s="105">
        <v>3.1</v>
      </c>
      <c r="N400" s="182"/>
    </row>
    <row r="401" s="155" customFormat="1" ht="24" spans="1:14">
      <c r="A401" s="38" t="s">
        <v>15</v>
      </c>
      <c r="B401" s="168">
        <v>400</v>
      </c>
      <c r="C401" s="43" t="s">
        <v>16</v>
      </c>
      <c r="D401" s="43" t="s">
        <v>53</v>
      </c>
      <c r="E401" s="103" t="s">
        <v>3723</v>
      </c>
      <c r="F401" s="169" t="s">
        <v>236</v>
      </c>
      <c r="G401" s="171" t="s">
        <v>3780</v>
      </c>
      <c r="H401" s="40" t="s">
        <v>2345</v>
      </c>
      <c r="I401" s="40" t="s">
        <v>22</v>
      </c>
      <c r="J401" s="173">
        <v>2</v>
      </c>
      <c r="K401" s="57">
        <f t="shared" ref="K401:K405" si="29">(CEILING(J401*0.2,1))*1</f>
        <v>1</v>
      </c>
      <c r="L401" s="192">
        <v>1.36</v>
      </c>
      <c r="M401" s="105">
        <v>3.2</v>
      </c>
      <c r="N401" s="176"/>
    </row>
    <row r="402" s="155" customFormat="1" ht="24" spans="1:14">
      <c r="A402" s="38" t="s">
        <v>15</v>
      </c>
      <c r="B402" s="168">
        <v>401</v>
      </c>
      <c r="C402" s="43" t="s">
        <v>16</v>
      </c>
      <c r="D402" s="43" t="s">
        <v>322</v>
      </c>
      <c r="E402" s="103" t="s">
        <v>3723</v>
      </c>
      <c r="F402" s="169" t="s">
        <v>323</v>
      </c>
      <c r="G402" s="171" t="s">
        <v>3775</v>
      </c>
      <c r="H402" s="40" t="s">
        <v>2123</v>
      </c>
      <c r="I402" s="43" t="s">
        <v>2124</v>
      </c>
      <c r="J402" s="116">
        <v>1.59713</v>
      </c>
      <c r="K402" s="185">
        <v>0</v>
      </c>
      <c r="L402" s="192">
        <v>44.66</v>
      </c>
      <c r="M402" s="105">
        <v>3.2</v>
      </c>
      <c r="N402" s="176"/>
    </row>
    <row r="403" s="155" customFormat="1" ht="24" spans="1:14">
      <c r="A403" s="38" t="s">
        <v>15</v>
      </c>
      <c r="B403" s="168">
        <v>402</v>
      </c>
      <c r="C403" s="43" t="s">
        <v>16</v>
      </c>
      <c r="D403" s="43" t="s">
        <v>89</v>
      </c>
      <c r="E403" s="103" t="s">
        <v>3723</v>
      </c>
      <c r="F403" s="169" t="s">
        <v>114</v>
      </c>
      <c r="G403" s="171" t="s">
        <v>3821</v>
      </c>
      <c r="H403" s="40" t="s">
        <v>2638</v>
      </c>
      <c r="I403" s="40" t="s">
        <v>22</v>
      </c>
      <c r="J403" s="173">
        <v>4</v>
      </c>
      <c r="K403" s="185">
        <v>0</v>
      </c>
      <c r="L403" s="194">
        <v>26</v>
      </c>
      <c r="M403" s="105">
        <v>3.2</v>
      </c>
      <c r="N403" s="182"/>
    </row>
    <row r="404" s="155" customFormat="1" ht="24" spans="1:14">
      <c r="A404" s="38" t="s">
        <v>15</v>
      </c>
      <c r="B404" s="168">
        <v>403</v>
      </c>
      <c r="C404" s="43" t="s">
        <v>16</v>
      </c>
      <c r="D404" s="43" t="s">
        <v>53</v>
      </c>
      <c r="E404" s="103" t="s">
        <v>3723</v>
      </c>
      <c r="F404" s="169" t="s">
        <v>249</v>
      </c>
      <c r="G404" s="171" t="s">
        <v>3608</v>
      </c>
      <c r="H404" s="40" t="s">
        <v>2121</v>
      </c>
      <c r="I404" s="40" t="s">
        <v>22</v>
      </c>
      <c r="J404" s="173">
        <v>1</v>
      </c>
      <c r="K404" s="57">
        <f t="shared" si="29"/>
        <v>1</v>
      </c>
      <c r="L404" s="192">
        <v>0.78</v>
      </c>
      <c r="M404" s="105">
        <v>3.2</v>
      </c>
      <c r="N404" s="176"/>
    </row>
    <row r="405" s="155" customFormat="1" ht="24" spans="1:14">
      <c r="A405" s="38" t="s">
        <v>15</v>
      </c>
      <c r="B405" s="168">
        <v>404</v>
      </c>
      <c r="C405" s="43" t="s">
        <v>16</v>
      </c>
      <c r="D405" s="43" t="s">
        <v>53</v>
      </c>
      <c r="E405" s="103" t="s">
        <v>3723</v>
      </c>
      <c r="F405" s="169" t="s">
        <v>55</v>
      </c>
      <c r="G405" s="171" t="s">
        <v>3618</v>
      </c>
      <c r="H405" s="40" t="s">
        <v>2121</v>
      </c>
      <c r="I405" s="40" t="s">
        <v>22</v>
      </c>
      <c r="J405" s="173">
        <v>3</v>
      </c>
      <c r="K405" s="57">
        <f t="shared" si="29"/>
        <v>1</v>
      </c>
      <c r="L405" s="193">
        <v>6.6</v>
      </c>
      <c r="M405" s="105">
        <v>3.2</v>
      </c>
      <c r="N405" s="182"/>
    </row>
    <row r="406" s="155" customFormat="1" ht="24" spans="1:14">
      <c r="A406" s="38" t="s">
        <v>15</v>
      </c>
      <c r="B406" s="168">
        <v>405</v>
      </c>
      <c r="C406" s="43" t="s">
        <v>16</v>
      </c>
      <c r="D406" s="43" t="s">
        <v>171</v>
      </c>
      <c r="E406" s="103" t="s">
        <v>3723</v>
      </c>
      <c r="F406" s="169" t="s">
        <v>172</v>
      </c>
      <c r="G406" s="171" t="s">
        <v>3824</v>
      </c>
      <c r="H406" s="40" t="s">
        <v>1926</v>
      </c>
      <c r="I406" s="40" t="s">
        <v>22</v>
      </c>
      <c r="J406" s="173">
        <v>4</v>
      </c>
      <c r="K406" s="174">
        <v>0</v>
      </c>
      <c r="L406" s="192">
        <v>1.28</v>
      </c>
      <c r="M406" s="105">
        <v>3.1</v>
      </c>
      <c r="N406" s="176"/>
    </row>
    <row r="407" s="155" customFormat="1" ht="24" spans="1:14">
      <c r="A407" s="38" t="s">
        <v>15</v>
      </c>
      <c r="B407" s="168">
        <v>406</v>
      </c>
      <c r="C407" s="43" t="s">
        <v>16</v>
      </c>
      <c r="D407" s="43" t="s">
        <v>53</v>
      </c>
      <c r="E407" s="103" t="s">
        <v>3723</v>
      </c>
      <c r="F407" s="169" t="s">
        <v>236</v>
      </c>
      <c r="G407" s="171" t="s">
        <v>3825</v>
      </c>
      <c r="H407" s="40" t="s">
        <v>2345</v>
      </c>
      <c r="I407" s="40" t="s">
        <v>22</v>
      </c>
      <c r="J407" s="173">
        <v>2</v>
      </c>
      <c r="K407" s="57">
        <f>(CEILING(J407*0.2,1))*1</f>
        <v>1</v>
      </c>
      <c r="L407" s="193">
        <v>4.4</v>
      </c>
      <c r="M407" s="105">
        <v>3.2</v>
      </c>
      <c r="N407" s="176"/>
    </row>
    <row r="408" s="155" customFormat="1" ht="24" spans="1:14">
      <c r="A408" s="38" t="s">
        <v>15</v>
      </c>
      <c r="B408" s="168">
        <v>407</v>
      </c>
      <c r="C408" s="43" t="s">
        <v>16</v>
      </c>
      <c r="D408" s="43" t="s">
        <v>322</v>
      </c>
      <c r="E408" s="103" t="s">
        <v>3723</v>
      </c>
      <c r="F408" s="169" t="s">
        <v>323</v>
      </c>
      <c r="G408" s="171" t="s">
        <v>3619</v>
      </c>
      <c r="H408" s="40" t="s">
        <v>2123</v>
      </c>
      <c r="I408" s="43" t="s">
        <v>2124</v>
      </c>
      <c r="J408" s="116">
        <v>2.1659</v>
      </c>
      <c r="K408" s="57">
        <f>(CEILING(J408*0.2,1))*1</f>
        <v>1</v>
      </c>
      <c r="L408" s="192">
        <v>18.13</v>
      </c>
      <c r="M408" s="105">
        <v>3.2</v>
      </c>
      <c r="N408" s="176"/>
    </row>
    <row r="409" s="155" customFormat="1" ht="24" spans="1:14">
      <c r="A409" s="38" t="s">
        <v>15</v>
      </c>
      <c r="B409" s="168">
        <v>408</v>
      </c>
      <c r="C409" s="43" t="s">
        <v>16</v>
      </c>
      <c r="D409" s="43" t="s">
        <v>53</v>
      </c>
      <c r="E409" s="103" t="s">
        <v>3723</v>
      </c>
      <c r="F409" s="169" t="s">
        <v>885</v>
      </c>
      <c r="G409" s="171" t="s">
        <v>3833</v>
      </c>
      <c r="H409" s="40" t="s">
        <v>2121</v>
      </c>
      <c r="I409" s="40" t="s">
        <v>22</v>
      </c>
      <c r="J409" s="173">
        <v>1</v>
      </c>
      <c r="K409" s="185">
        <v>0</v>
      </c>
      <c r="L409" s="194">
        <v>66</v>
      </c>
      <c r="M409" s="105">
        <v>3.2</v>
      </c>
      <c r="N409" s="176"/>
    </row>
    <row r="410" s="155" customFormat="1" ht="24" spans="1:14">
      <c r="A410" s="38" t="s">
        <v>15</v>
      </c>
      <c r="B410" s="168">
        <v>409</v>
      </c>
      <c r="C410" s="43" t="s">
        <v>16</v>
      </c>
      <c r="D410" s="43" t="s">
        <v>53</v>
      </c>
      <c r="E410" s="103" t="s">
        <v>3723</v>
      </c>
      <c r="F410" s="169" t="s">
        <v>304</v>
      </c>
      <c r="G410" s="171" t="s">
        <v>3834</v>
      </c>
      <c r="H410" s="40" t="s">
        <v>2121</v>
      </c>
      <c r="I410" s="40" t="s">
        <v>22</v>
      </c>
      <c r="J410" s="173">
        <v>2</v>
      </c>
      <c r="K410" s="185">
        <v>0</v>
      </c>
      <c r="L410" s="194">
        <v>1026</v>
      </c>
      <c r="M410" s="105">
        <v>3.2</v>
      </c>
      <c r="N410" s="182"/>
    </row>
    <row r="411" s="155" customFormat="1" ht="24" spans="1:14">
      <c r="A411" s="38" t="s">
        <v>15</v>
      </c>
      <c r="B411" s="168">
        <v>410</v>
      </c>
      <c r="C411" s="43" t="s">
        <v>16</v>
      </c>
      <c r="D411" s="43" t="s">
        <v>53</v>
      </c>
      <c r="E411" s="103" t="s">
        <v>3723</v>
      </c>
      <c r="F411" s="169" t="s">
        <v>55</v>
      </c>
      <c r="G411" s="171" t="s">
        <v>3835</v>
      </c>
      <c r="H411" s="40" t="s">
        <v>2121</v>
      </c>
      <c r="I411" s="40" t="s">
        <v>22</v>
      </c>
      <c r="J411" s="173">
        <v>1</v>
      </c>
      <c r="K411" s="185">
        <v>0</v>
      </c>
      <c r="L411" s="194">
        <v>200</v>
      </c>
      <c r="M411" s="105">
        <v>3.2</v>
      </c>
      <c r="N411" s="176"/>
    </row>
    <row r="412" s="155" customFormat="1" ht="24" spans="1:14">
      <c r="A412" s="38" t="s">
        <v>15</v>
      </c>
      <c r="B412" s="168">
        <v>411</v>
      </c>
      <c r="C412" s="43" t="s">
        <v>16</v>
      </c>
      <c r="D412" s="43" t="s">
        <v>53</v>
      </c>
      <c r="E412" s="103" t="s">
        <v>3723</v>
      </c>
      <c r="F412" s="169" t="s">
        <v>55</v>
      </c>
      <c r="G412" s="171" t="s">
        <v>3836</v>
      </c>
      <c r="H412" s="40" t="s">
        <v>2121</v>
      </c>
      <c r="I412" s="40" t="s">
        <v>22</v>
      </c>
      <c r="J412" s="173">
        <v>2</v>
      </c>
      <c r="K412" s="185">
        <v>0</v>
      </c>
      <c r="L412" s="194">
        <v>800</v>
      </c>
      <c r="M412" s="105">
        <v>3.2</v>
      </c>
      <c r="N412" s="176"/>
    </row>
    <row r="413" s="155" customFormat="1" ht="24" spans="1:14">
      <c r="A413" s="38" t="s">
        <v>15</v>
      </c>
      <c r="B413" s="168">
        <v>412</v>
      </c>
      <c r="C413" s="43" t="s">
        <v>16</v>
      </c>
      <c r="D413" s="43" t="s">
        <v>322</v>
      </c>
      <c r="E413" s="103" t="s">
        <v>3723</v>
      </c>
      <c r="F413" s="169" t="s">
        <v>323</v>
      </c>
      <c r="G413" s="171" t="s">
        <v>3837</v>
      </c>
      <c r="H413" s="40" t="s">
        <v>2986</v>
      </c>
      <c r="I413" s="43" t="s">
        <v>2124</v>
      </c>
      <c r="J413" s="116">
        <v>20.316</v>
      </c>
      <c r="K413" s="185">
        <v>0</v>
      </c>
      <c r="L413" s="192">
        <v>3595.32</v>
      </c>
      <c r="M413" s="105">
        <v>3.2</v>
      </c>
      <c r="N413" s="176"/>
    </row>
    <row r="414" s="155" customFormat="1" ht="24" spans="1:14">
      <c r="A414" s="38" t="s">
        <v>15</v>
      </c>
      <c r="B414" s="168">
        <v>413</v>
      </c>
      <c r="C414" s="43" t="s">
        <v>16</v>
      </c>
      <c r="D414" s="43" t="s">
        <v>89</v>
      </c>
      <c r="E414" s="103" t="s">
        <v>3723</v>
      </c>
      <c r="F414" s="169" t="s">
        <v>90</v>
      </c>
      <c r="G414" s="171" t="s">
        <v>3827</v>
      </c>
      <c r="H414" s="40" t="s">
        <v>2118</v>
      </c>
      <c r="I414" s="40" t="s">
        <v>22</v>
      </c>
      <c r="J414" s="173">
        <v>1</v>
      </c>
      <c r="K414" s="185">
        <v>0</v>
      </c>
      <c r="L414" s="194">
        <v>50</v>
      </c>
      <c r="M414" s="105">
        <v>3.2</v>
      </c>
      <c r="N414" s="176"/>
    </row>
    <row r="415" s="155" customFormat="1" ht="24" spans="1:14">
      <c r="A415" s="38" t="s">
        <v>15</v>
      </c>
      <c r="B415" s="168">
        <v>414</v>
      </c>
      <c r="C415" s="43" t="s">
        <v>16</v>
      </c>
      <c r="D415" s="43" t="s">
        <v>89</v>
      </c>
      <c r="E415" s="103" t="s">
        <v>3723</v>
      </c>
      <c r="F415" s="169" t="s">
        <v>114</v>
      </c>
      <c r="G415" s="171" t="s">
        <v>3766</v>
      </c>
      <c r="H415" s="40" t="s">
        <v>2638</v>
      </c>
      <c r="I415" s="40" t="s">
        <v>22</v>
      </c>
      <c r="J415" s="173">
        <v>1</v>
      </c>
      <c r="K415" s="185">
        <v>0</v>
      </c>
      <c r="L415" s="192">
        <v>34.08</v>
      </c>
      <c r="M415" s="105">
        <v>3.2</v>
      </c>
      <c r="N415" s="182"/>
    </row>
    <row r="416" s="155" customFormat="1" ht="24" spans="1:14">
      <c r="A416" s="38" t="s">
        <v>15</v>
      </c>
      <c r="B416" s="168">
        <v>415</v>
      </c>
      <c r="C416" s="43" t="s">
        <v>16</v>
      </c>
      <c r="D416" s="43" t="s">
        <v>53</v>
      </c>
      <c r="E416" s="103" t="s">
        <v>3723</v>
      </c>
      <c r="F416" s="169" t="s">
        <v>885</v>
      </c>
      <c r="G416" s="171" t="s">
        <v>3838</v>
      </c>
      <c r="H416" s="40" t="s">
        <v>2121</v>
      </c>
      <c r="I416" s="40" t="s">
        <v>22</v>
      </c>
      <c r="J416" s="173">
        <v>1</v>
      </c>
      <c r="K416" s="185">
        <v>0</v>
      </c>
      <c r="L416" s="194">
        <v>18</v>
      </c>
      <c r="M416" s="105">
        <v>3.2</v>
      </c>
      <c r="N416" s="182"/>
    </row>
    <row r="417" s="155" customFormat="1" ht="24" spans="1:14">
      <c r="A417" s="38" t="s">
        <v>15</v>
      </c>
      <c r="B417" s="168">
        <v>416</v>
      </c>
      <c r="C417" s="43" t="s">
        <v>16</v>
      </c>
      <c r="D417" s="43" t="s">
        <v>53</v>
      </c>
      <c r="E417" s="103" t="s">
        <v>3723</v>
      </c>
      <c r="F417" s="169" t="s">
        <v>55</v>
      </c>
      <c r="G417" s="171" t="s">
        <v>3839</v>
      </c>
      <c r="H417" s="40" t="s">
        <v>2121</v>
      </c>
      <c r="I417" s="40" t="s">
        <v>22</v>
      </c>
      <c r="J417" s="173">
        <v>1</v>
      </c>
      <c r="K417" s="185">
        <v>0</v>
      </c>
      <c r="L417" s="194">
        <v>30</v>
      </c>
      <c r="M417" s="105">
        <v>3.2</v>
      </c>
      <c r="N417" s="182"/>
    </row>
    <row r="418" s="155" customFormat="1" ht="24" spans="1:14">
      <c r="A418" s="38" t="s">
        <v>15</v>
      </c>
      <c r="B418" s="168">
        <v>417</v>
      </c>
      <c r="C418" s="43" t="s">
        <v>16</v>
      </c>
      <c r="D418" s="43" t="s">
        <v>53</v>
      </c>
      <c r="E418" s="103" t="s">
        <v>3723</v>
      </c>
      <c r="F418" s="169" t="s">
        <v>55</v>
      </c>
      <c r="G418" s="171" t="s">
        <v>3767</v>
      </c>
      <c r="H418" s="40" t="s">
        <v>2121</v>
      </c>
      <c r="I418" s="40" t="s">
        <v>22</v>
      </c>
      <c r="J418" s="173">
        <v>2</v>
      </c>
      <c r="K418" s="185">
        <v>0</v>
      </c>
      <c r="L418" s="194">
        <v>120</v>
      </c>
      <c r="M418" s="105">
        <v>3.2</v>
      </c>
      <c r="N418" s="176"/>
    </row>
    <row r="419" s="155" customFormat="1" ht="24" spans="1:14">
      <c r="A419" s="38" t="s">
        <v>15</v>
      </c>
      <c r="B419" s="168">
        <v>418</v>
      </c>
      <c r="C419" s="43" t="s">
        <v>16</v>
      </c>
      <c r="D419" s="43" t="s">
        <v>53</v>
      </c>
      <c r="E419" s="103" t="s">
        <v>3723</v>
      </c>
      <c r="F419" s="169" t="s">
        <v>304</v>
      </c>
      <c r="G419" s="171" t="s">
        <v>3840</v>
      </c>
      <c r="H419" s="40" t="s">
        <v>2121</v>
      </c>
      <c r="I419" s="40" t="s">
        <v>22</v>
      </c>
      <c r="J419" s="173">
        <v>3</v>
      </c>
      <c r="K419" s="185">
        <v>0</v>
      </c>
      <c r="L419" s="193">
        <v>194.4</v>
      </c>
      <c r="M419" s="105">
        <v>3.2</v>
      </c>
      <c r="N419" s="182"/>
    </row>
    <row r="420" s="155" customFormat="1" ht="24" spans="1:14">
      <c r="A420" s="38" t="s">
        <v>15</v>
      </c>
      <c r="B420" s="168">
        <v>419</v>
      </c>
      <c r="C420" s="43" t="s">
        <v>16</v>
      </c>
      <c r="D420" s="43" t="s">
        <v>53</v>
      </c>
      <c r="E420" s="103" t="s">
        <v>3723</v>
      </c>
      <c r="F420" s="169" t="s">
        <v>304</v>
      </c>
      <c r="G420" s="171" t="s">
        <v>3841</v>
      </c>
      <c r="H420" s="40" t="s">
        <v>2121</v>
      </c>
      <c r="I420" s="40" t="s">
        <v>22</v>
      </c>
      <c r="J420" s="173">
        <v>2</v>
      </c>
      <c r="K420" s="185">
        <v>0</v>
      </c>
      <c r="L420" s="193">
        <v>131.4</v>
      </c>
      <c r="M420" s="105">
        <v>3.2</v>
      </c>
      <c r="N420" s="182"/>
    </row>
    <row r="421" s="155" customFormat="1" ht="24" spans="1:14">
      <c r="A421" s="38" t="s">
        <v>15</v>
      </c>
      <c r="B421" s="168">
        <v>420</v>
      </c>
      <c r="C421" s="43" t="s">
        <v>16</v>
      </c>
      <c r="D421" s="43" t="s">
        <v>171</v>
      </c>
      <c r="E421" s="103" t="s">
        <v>3723</v>
      </c>
      <c r="F421" s="169" t="s">
        <v>172</v>
      </c>
      <c r="G421" s="171" t="s">
        <v>3768</v>
      </c>
      <c r="H421" s="40" t="s">
        <v>1926</v>
      </c>
      <c r="I421" s="40" t="s">
        <v>22</v>
      </c>
      <c r="J421" s="173">
        <v>1</v>
      </c>
      <c r="K421" s="174">
        <v>0</v>
      </c>
      <c r="L421" s="192">
        <v>1.41</v>
      </c>
      <c r="M421" s="105">
        <v>3.1</v>
      </c>
      <c r="N421" s="182"/>
    </row>
    <row r="422" s="155" customFormat="1" ht="24" spans="1:14">
      <c r="A422" s="38" t="s">
        <v>15</v>
      </c>
      <c r="B422" s="168">
        <v>421</v>
      </c>
      <c r="C422" s="43" t="s">
        <v>16</v>
      </c>
      <c r="D422" s="43" t="s">
        <v>53</v>
      </c>
      <c r="E422" s="103" t="s">
        <v>3723</v>
      </c>
      <c r="F422" s="169" t="s">
        <v>236</v>
      </c>
      <c r="G422" s="171" t="s">
        <v>3842</v>
      </c>
      <c r="H422" s="40" t="s">
        <v>2345</v>
      </c>
      <c r="I422" s="40" t="s">
        <v>22</v>
      </c>
      <c r="J422" s="173">
        <v>3</v>
      </c>
      <c r="K422" s="185">
        <v>0</v>
      </c>
      <c r="L422" s="194">
        <v>39</v>
      </c>
      <c r="M422" s="105">
        <v>3.2</v>
      </c>
      <c r="N422" s="182"/>
    </row>
    <row r="423" s="155" customFormat="1" ht="24" spans="1:14">
      <c r="A423" s="38" t="s">
        <v>15</v>
      </c>
      <c r="B423" s="168">
        <v>422</v>
      </c>
      <c r="C423" s="43" t="s">
        <v>16</v>
      </c>
      <c r="D423" s="43" t="s">
        <v>53</v>
      </c>
      <c r="E423" s="103" t="s">
        <v>3723</v>
      </c>
      <c r="F423" s="169" t="s">
        <v>236</v>
      </c>
      <c r="G423" s="171" t="s">
        <v>3787</v>
      </c>
      <c r="H423" s="40" t="s">
        <v>2345</v>
      </c>
      <c r="I423" s="40" t="s">
        <v>22</v>
      </c>
      <c r="J423" s="173">
        <v>1</v>
      </c>
      <c r="K423" s="185">
        <v>0</v>
      </c>
      <c r="L423" s="192">
        <v>0.68</v>
      </c>
      <c r="M423" s="105">
        <v>3.2</v>
      </c>
      <c r="N423" s="182"/>
    </row>
    <row r="424" s="155" customFormat="1" ht="24" spans="1:14">
      <c r="A424" s="38" t="s">
        <v>15</v>
      </c>
      <c r="B424" s="168">
        <v>423</v>
      </c>
      <c r="C424" s="43" t="s">
        <v>16</v>
      </c>
      <c r="D424" s="43" t="s">
        <v>53</v>
      </c>
      <c r="E424" s="103" t="s">
        <v>3723</v>
      </c>
      <c r="F424" s="169" t="s">
        <v>236</v>
      </c>
      <c r="G424" s="171" t="s">
        <v>3843</v>
      </c>
      <c r="H424" s="40" t="s">
        <v>2345</v>
      </c>
      <c r="I424" s="40" t="s">
        <v>22</v>
      </c>
      <c r="J424" s="173">
        <v>1</v>
      </c>
      <c r="K424" s="185">
        <v>0</v>
      </c>
      <c r="L424" s="193">
        <v>1.7</v>
      </c>
      <c r="M424" s="105">
        <v>3.2</v>
      </c>
      <c r="N424" s="176"/>
    </row>
    <row r="425" s="155" customFormat="1" ht="24" spans="1:14">
      <c r="A425" s="38" t="s">
        <v>15</v>
      </c>
      <c r="B425" s="168">
        <v>424</v>
      </c>
      <c r="C425" s="43" t="s">
        <v>16</v>
      </c>
      <c r="D425" s="43" t="s">
        <v>322</v>
      </c>
      <c r="E425" s="103" t="s">
        <v>3723</v>
      </c>
      <c r="F425" s="169" t="s">
        <v>323</v>
      </c>
      <c r="G425" s="171" t="s">
        <v>3762</v>
      </c>
      <c r="H425" s="40" t="s">
        <v>2123</v>
      </c>
      <c r="I425" s="43" t="s">
        <v>2124</v>
      </c>
      <c r="J425" s="116">
        <v>32.8278</v>
      </c>
      <c r="K425" s="185">
        <v>0</v>
      </c>
      <c r="L425" s="192">
        <v>1761.21</v>
      </c>
      <c r="M425" s="105">
        <v>3.2</v>
      </c>
      <c r="N425" s="176"/>
    </row>
    <row r="426" s="155" customFormat="1" ht="24" spans="1:14">
      <c r="A426" s="38" t="s">
        <v>15</v>
      </c>
      <c r="B426" s="168">
        <v>425</v>
      </c>
      <c r="C426" s="43" t="s">
        <v>16</v>
      </c>
      <c r="D426" s="43" t="s">
        <v>89</v>
      </c>
      <c r="E426" s="103" t="s">
        <v>3723</v>
      </c>
      <c r="F426" s="169" t="s">
        <v>90</v>
      </c>
      <c r="G426" s="171" t="s">
        <v>3827</v>
      </c>
      <c r="H426" s="40" t="s">
        <v>2118</v>
      </c>
      <c r="I426" s="40" t="s">
        <v>22</v>
      </c>
      <c r="J426" s="173">
        <v>1</v>
      </c>
      <c r="K426" s="185">
        <v>0</v>
      </c>
      <c r="L426" s="194">
        <v>50</v>
      </c>
      <c r="M426" s="105">
        <v>3.2</v>
      </c>
      <c r="N426" s="176"/>
    </row>
    <row r="427" s="155" customFormat="1" ht="24" spans="1:14">
      <c r="A427" s="38" t="s">
        <v>15</v>
      </c>
      <c r="B427" s="168">
        <v>426</v>
      </c>
      <c r="C427" s="43" t="s">
        <v>16</v>
      </c>
      <c r="D427" s="43" t="s">
        <v>89</v>
      </c>
      <c r="E427" s="103" t="s">
        <v>3723</v>
      </c>
      <c r="F427" s="169" t="s">
        <v>114</v>
      </c>
      <c r="G427" s="171" t="s">
        <v>3766</v>
      </c>
      <c r="H427" s="40" t="s">
        <v>2638</v>
      </c>
      <c r="I427" s="40" t="s">
        <v>22</v>
      </c>
      <c r="J427" s="173">
        <v>1</v>
      </c>
      <c r="K427" s="185">
        <v>0</v>
      </c>
      <c r="L427" s="192">
        <v>34.08</v>
      </c>
      <c r="M427" s="105">
        <v>3.2</v>
      </c>
      <c r="N427" s="176"/>
    </row>
    <row r="428" s="155" customFormat="1" ht="24" spans="1:14">
      <c r="A428" s="38" t="s">
        <v>15</v>
      </c>
      <c r="B428" s="168">
        <v>427</v>
      </c>
      <c r="C428" s="43" t="s">
        <v>16</v>
      </c>
      <c r="D428" s="43" t="s">
        <v>53</v>
      </c>
      <c r="E428" s="103" t="s">
        <v>3723</v>
      </c>
      <c r="F428" s="169" t="s">
        <v>885</v>
      </c>
      <c r="G428" s="171" t="s">
        <v>3833</v>
      </c>
      <c r="H428" s="40" t="s">
        <v>2121</v>
      </c>
      <c r="I428" s="40" t="s">
        <v>22</v>
      </c>
      <c r="J428" s="173">
        <v>1</v>
      </c>
      <c r="K428" s="185">
        <v>0</v>
      </c>
      <c r="L428" s="194">
        <v>66</v>
      </c>
      <c r="M428" s="105">
        <v>3.2</v>
      </c>
      <c r="N428" s="176"/>
    </row>
    <row r="429" s="155" customFormat="1" ht="24" spans="1:14">
      <c r="A429" s="38" t="s">
        <v>15</v>
      </c>
      <c r="B429" s="168">
        <v>428</v>
      </c>
      <c r="C429" s="43" t="s">
        <v>16</v>
      </c>
      <c r="D429" s="43" t="s">
        <v>53</v>
      </c>
      <c r="E429" s="103" t="s">
        <v>3723</v>
      </c>
      <c r="F429" s="169" t="s">
        <v>304</v>
      </c>
      <c r="G429" s="171" t="s">
        <v>3844</v>
      </c>
      <c r="H429" s="40" t="s">
        <v>2121</v>
      </c>
      <c r="I429" s="40" t="s">
        <v>22</v>
      </c>
      <c r="J429" s="173">
        <v>1</v>
      </c>
      <c r="K429" s="185">
        <v>0</v>
      </c>
      <c r="L429" s="194">
        <v>304</v>
      </c>
      <c r="M429" s="105">
        <v>3.2</v>
      </c>
      <c r="N429" s="182"/>
    </row>
    <row r="430" s="155" customFormat="1" ht="24" spans="1:14">
      <c r="A430" s="38" t="s">
        <v>15</v>
      </c>
      <c r="B430" s="168">
        <v>429</v>
      </c>
      <c r="C430" s="43" t="s">
        <v>16</v>
      </c>
      <c r="D430" s="43" t="s">
        <v>53</v>
      </c>
      <c r="E430" s="103" t="s">
        <v>3723</v>
      </c>
      <c r="F430" s="169" t="s">
        <v>304</v>
      </c>
      <c r="G430" s="171" t="s">
        <v>3834</v>
      </c>
      <c r="H430" s="40" t="s">
        <v>2121</v>
      </c>
      <c r="I430" s="40" t="s">
        <v>22</v>
      </c>
      <c r="J430" s="173">
        <v>1</v>
      </c>
      <c r="K430" s="185">
        <v>0</v>
      </c>
      <c r="L430" s="194">
        <v>513</v>
      </c>
      <c r="M430" s="105">
        <v>3.2</v>
      </c>
      <c r="N430" s="182"/>
    </row>
    <row r="431" s="155" customFormat="1" ht="24" spans="1:14">
      <c r="A431" s="38" t="s">
        <v>15</v>
      </c>
      <c r="B431" s="168">
        <v>430</v>
      </c>
      <c r="C431" s="43" t="s">
        <v>16</v>
      </c>
      <c r="D431" s="43" t="s">
        <v>53</v>
      </c>
      <c r="E431" s="103" t="s">
        <v>3723</v>
      </c>
      <c r="F431" s="169" t="s">
        <v>55</v>
      </c>
      <c r="G431" s="171" t="s">
        <v>3845</v>
      </c>
      <c r="H431" s="40" t="s">
        <v>2121</v>
      </c>
      <c r="I431" s="40" t="s">
        <v>22</v>
      </c>
      <c r="J431" s="173">
        <v>1</v>
      </c>
      <c r="K431" s="185">
        <v>0</v>
      </c>
      <c r="L431" s="192">
        <v>271.79</v>
      </c>
      <c r="M431" s="105">
        <v>3.2</v>
      </c>
      <c r="N431" s="182"/>
    </row>
    <row r="432" s="155" customFormat="1" ht="24" spans="1:14">
      <c r="A432" s="38" t="s">
        <v>15</v>
      </c>
      <c r="B432" s="168">
        <v>431</v>
      </c>
      <c r="C432" s="43" t="s">
        <v>16</v>
      </c>
      <c r="D432" s="43" t="s">
        <v>53</v>
      </c>
      <c r="E432" s="103" t="s">
        <v>3723</v>
      </c>
      <c r="F432" s="169" t="s">
        <v>55</v>
      </c>
      <c r="G432" s="171" t="s">
        <v>3836</v>
      </c>
      <c r="H432" s="40" t="s">
        <v>2121</v>
      </c>
      <c r="I432" s="40" t="s">
        <v>22</v>
      </c>
      <c r="J432" s="173">
        <v>1</v>
      </c>
      <c r="K432" s="185">
        <v>0</v>
      </c>
      <c r="L432" s="194">
        <v>400</v>
      </c>
      <c r="M432" s="105">
        <v>3.2</v>
      </c>
      <c r="N432" s="182"/>
    </row>
    <row r="433" s="155" customFormat="1" ht="24" spans="1:14">
      <c r="A433" s="38" t="s">
        <v>15</v>
      </c>
      <c r="B433" s="168">
        <v>432</v>
      </c>
      <c r="C433" s="43" t="s">
        <v>16</v>
      </c>
      <c r="D433" s="43" t="s">
        <v>53</v>
      </c>
      <c r="E433" s="103" t="s">
        <v>3723</v>
      </c>
      <c r="F433" s="169" t="s">
        <v>249</v>
      </c>
      <c r="G433" s="171" t="s">
        <v>3846</v>
      </c>
      <c r="H433" s="40" t="s">
        <v>2121</v>
      </c>
      <c r="I433" s="40" t="s">
        <v>22</v>
      </c>
      <c r="J433" s="173">
        <v>1</v>
      </c>
      <c r="K433" s="185">
        <v>0</v>
      </c>
      <c r="L433" s="194">
        <v>123</v>
      </c>
      <c r="M433" s="105">
        <v>3.2</v>
      </c>
      <c r="N433" s="176"/>
    </row>
    <row r="434" s="155" customFormat="1" ht="24" spans="1:14">
      <c r="A434" s="38" t="s">
        <v>15</v>
      </c>
      <c r="B434" s="168">
        <v>433</v>
      </c>
      <c r="C434" s="43" t="s">
        <v>16</v>
      </c>
      <c r="D434" s="43" t="s">
        <v>53</v>
      </c>
      <c r="E434" s="103" t="s">
        <v>3723</v>
      </c>
      <c r="F434" s="169" t="s">
        <v>304</v>
      </c>
      <c r="G434" s="171" t="s">
        <v>3847</v>
      </c>
      <c r="H434" s="40" t="s">
        <v>2121</v>
      </c>
      <c r="I434" s="40" t="s">
        <v>22</v>
      </c>
      <c r="J434" s="173">
        <v>2</v>
      </c>
      <c r="K434" s="185">
        <v>0</v>
      </c>
      <c r="L434" s="194">
        <v>976</v>
      </c>
      <c r="M434" s="105">
        <v>3.2</v>
      </c>
      <c r="N434" s="182"/>
    </row>
    <row r="435" s="155" customFormat="1" ht="24" spans="1:14">
      <c r="A435" s="38" t="s">
        <v>15</v>
      </c>
      <c r="B435" s="168">
        <v>434</v>
      </c>
      <c r="C435" s="43" t="s">
        <v>16</v>
      </c>
      <c r="D435" s="43" t="s">
        <v>171</v>
      </c>
      <c r="E435" s="103" t="s">
        <v>3723</v>
      </c>
      <c r="F435" s="169" t="s">
        <v>172</v>
      </c>
      <c r="G435" s="171" t="s">
        <v>3768</v>
      </c>
      <c r="H435" s="40" t="s">
        <v>1926</v>
      </c>
      <c r="I435" s="40" t="s">
        <v>22</v>
      </c>
      <c r="J435" s="173">
        <v>1</v>
      </c>
      <c r="K435" s="174">
        <v>0</v>
      </c>
      <c r="L435" s="192">
        <v>1.41</v>
      </c>
      <c r="M435" s="105">
        <v>3.1</v>
      </c>
      <c r="N435" s="182"/>
    </row>
    <row r="436" s="155" customFormat="1" ht="24" spans="1:14">
      <c r="A436" s="38" t="s">
        <v>15</v>
      </c>
      <c r="B436" s="168">
        <v>435</v>
      </c>
      <c r="C436" s="43" t="s">
        <v>16</v>
      </c>
      <c r="D436" s="43" t="s">
        <v>53</v>
      </c>
      <c r="E436" s="103" t="s">
        <v>3723</v>
      </c>
      <c r="F436" s="169" t="s">
        <v>236</v>
      </c>
      <c r="G436" s="171" t="s">
        <v>3848</v>
      </c>
      <c r="H436" s="40" t="s">
        <v>2345</v>
      </c>
      <c r="I436" s="40" t="s">
        <v>22</v>
      </c>
      <c r="J436" s="173">
        <v>2</v>
      </c>
      <c r="K436" s="185">
        <v>0</v>
      </c>
      <c r="L436" s="194">
        <v>26</v>
      </c>
      <c r="M436" s="105">
        <v>3.2</v>
      </c>
      <c r="N436" s="182"/>
    </row>
    <row r="437" s="155" customFormat="1" ht="24" spans="1:14">
      <c r="A437" s="38" t="s">
        <v>15</v>
      </c>
      <c r="B437" s="168">
        <v>436</v>
      </c>
      <c r="C437" s="43" t="s">
        <v>16</v>
      </c>
      <c r="D437" s="43" t="s">
        <v>53</v>
      </c>
      <c r="E437" s="103" t="s">
        <v>3723</v>
      </c>
      <c r="F437" s="169" t="s">
        <v>236</v>
      </c>
      <c r="G437" s="171" t="s">
        <v>3849</v>
      </c>
      <c r="H437" s="40" t="s">
        <v>2345</v>
      </c>
      <c r="I437" s="40" t="s">
        <v>22</v>
      </c>
      <c r="J437" s="173">
        <v>2</v>
      </c>
      <c r="K437" s="185">
        <v>0</v>
      </c>
      <c r="L437" s="194">
        <v>32</v>
      </c>
      <c r="M437" s="105">
        <v>3.2</v>
      </c>
      <c r="N437" s="182"/>
    </row>
    <row r="438" s="155" customFormat="1" ht="24" spans="1:14">
      <c r="A438" s="38" t="s">
        <v>15</v>
      </c>
      <c r="B438" s="168">
        <v>437</v>
      </c>
      <c r="C438" s="43" t="s">
        <v>16</v>
      </c>
      <c r="D438" s="43" t="s">
        <v>53</v>
      </c>
      <c r="E438" s="103" t="s">
        <v>3723</v>
      </c>
      <c r="F438" s="169" t="s">
        <v>236</v>
      </c>
      <c r="G438" s="171" t="s">
        <v>3850</v>
      </c>
      <c r="H438" s="40" t="s">
        <v>2345</v>
      </c>
      <c r="I438" s="40" t="s">
        <v>22</v>
      </c>
      <c r="J438" s="173">
        <v>2</v>
      </c>
      <c r="K438" s="185">
        <v>0</v>
      </c>
      <c r="L438" s="194">
        <v>74</v>
      </c>
      <c r="M438" s="105">
        <v>3.2</v>
      </c>
      <c r="N438" s="182"/>
    </row>
    <row r="439" s="155" customFormat="1" ht="24" spans="1:14">
      <c r="A439" s="38" t="s">
        <v>15</v>
      </c>
      <c r="B439" s="168">
        <v>438</v>
      </c>
      <c r="C439" s="43" t="s">
        <v>16</v>
      </c>
      <c r="D439" s="43" t="s">
        <v>53</v>
      </c>
      <c r="E439" s="103" t="s">
        <v>3723</v>
      </c>
      <c r="F439" s="169" t="s">
        <v>236</v>
      </c>
      <c r="G439" s="171" t="s">
        <v>3830</v>
      </c>
      <c r="H439" s="40" t="s">
        <v>2345</v>
      </c>
      <c r="I439" s="40" t="s">
        <v>22</v>
      </c>
      <c r="J439" s="173">
        <v>1</v>
      </c>
      <c r="K439" s="185">
        <v>0</v>
      </c>
      <c r="L439" s="192">
        <v>0.68</v>
      </c>
      <c r="M439" s="105">
        <v>3.2</v>
      </c>
      <c r="N439" s="182"/>
    </row>
    <row r="440" s="155" customFormat="1" ht="24" spans="1:14">
      <c r="A440" s="38" t="s">
        <v>15</v>
      </c>
      <c r="B440" s="168">
        <v>439</v>
      </c>
      <c r="C440" s="43" t="s">
        <v>16</v>
      </c>
      <c r="D440" s="43" t="s">
        <v>53</v>
      </c>
      <c r="E440" s="103" t="s">
        <v>3723</v>
      </c>
      <c r="F440" s="169" t="s">
        <v>236</v>
      </c>
      <c r="G440" s="171" t="s">
        <v>3830</v>
      </c>
      <c r="H440" s="40" t="s">
        <v>2345</v>
      </c>
      <c r="I440" s="40" t="s">
        <v>22</v>
      </c>
      <c r="J440" s="173">
        <v>2</v>
      </c>
      <c r="K440" s="185">
        <v>0</v>
      </c>
      <c r="L440" s="192">
        <v>1.36</v>
      </c>
      <c r="M440" s="105">
        <v>3.2</v>
      </c>
      <c r="N440" s="182"/>
    </row>
    <row r="441" s="155" customFormat="1" ht="24" spans="1:14">
      <c r="A441" s="38" t="s">
        <v>15</v>
      </c>
      <c r="B441" s="168">
        <v>440</v>
      </c>
      <c r="C441" s="43" t="s">
        <v>16</v>
      </c>
      <c r="D441" s="43" t="s">
        <v>53</v>
      </c>
      <c r="E441" s="103" t="s">
        <v>3723</v>
      </c>
      <c r="F441" s="169" t="s">
        <v>236</v>
      </c>
      <c r="G441" s="171" t="s">
        <v>3851</v>
      </c>
      <c r="H441" s="40" t="s">
        <v>2345</v>
      </c>
      <c r="I441" s="40" t="s">
        <v>22</v>
      </c>
      <c r="J441" s="173">
        <v>4</v>
      </c>
      <c r="K441" s="185">
        <v>0</v>
      </c>
      <c r="L441" s="193">
        <v>12.4</v>
      </c>
      <c r="M441" s="105">
        <v>3.2</v>
      </c>
      <c r="N441" s="182"/>
    </row>
    <row r="442" s="155" customFormat="1" ht="24" spans="1:14">
      <c r="A442" s="38" t="s">
        <v>15</v>
      </c>
      <c r="B442" s="168">
        <v>441</v>
      </c>
      <c r="C442" s="43" t="s">
        <v>16</v>
      </c>
      <c r="D442" s="43" t="s">
        <v>53</v>
      </c>
      <c r="E442" s="103" t="s">
        <v>3723</v>
      </c>
      <c r="F442" s="169" t="s">
        <v>236</v>
      </c>
      <c r="G442" s="171" t="s">
        <v>3852</v>
      </c>
      <c r="H442" s="40" t="s">
        <v>2345</v>
      </c>
      <c r="I442" s="40" t="s">
        <v>22</v>
      </c>
      <c r="J442" s="173">
        <v>5</v>
      </c>
      <c r="K442" s="185">
        <v>0</v>
      </c>
      <c r="L442" s="193">
        <v>33.5</v>
      </c>
      <c r="M442" s="105">
        <v>3.2</v>
      </c>
      <c r="N442" s="176"/>
    </row>
    <row r="443" s="155" customFormat="1" ht="24" spans="1:14">
      <c r="A443" s="38" t="s">
        <v>15</v>
      </c>
      <c r="B443" s="168">
        <v>442</v>
      </c>
      <c r="C443" s="43" t="s">
        <v>16</v>
      </c>
      <c r="D443" s="43" t="s">
        <v>322</v>
      </c>
      <c r="E443" s="103" t="s">
        <v>3723</v>
      </c>
      <c r="F443" s="169" t="s">
        <v>323</v>
      </c>
      <c r="G443" s="171" t="s">
        <v>3853</v>
      </c>
      <c r="H443" s="40" t="s">
        <v>2986</v>
      </c>
      <c r="I443" s="43" t="s">
        <v>2124</v>
      </c>
      <c r="J443" s="116">
        <v>0.606</v>
      </c>
      <c r="K443" s="185">
        <v>0</v>
      </c>
      <c r="L443" s="192">
        <v>89.26</v>
      </c>
      <c r="M443" s="105">
        <v>3.2</v>
      </c>
      <c r="N443" s="176"/>
    </row>
    <row r="444" s="155" customFormat="1" ht="24" spans="1:14">
      <c r="A444" s="38" t="s">
        <v>15</v>
      </c>
      <c r="B444" s="168">
        <v>443</v>
      </c>
      <c r="C444" s="43" t="s">
        <v>16</v>
      </c>
      <c r="D444" s="43" t="s">
        <v>322</v>
      </c>
      <c r="E444" s="103" t="s">
        <v>3723</v>
      </c>
      <c r="F444" s="169" t="s">
        <v>323</v>
      </c>
      <c r="G444" s="171" t="s">
        <v>3837</v>
      </c>
      <c r="H444" s="40" t="s">
        <v>2986</v>
      </c>
      <c r="I444" s="43" t="s">
        <v>2124</v>
      </c>
      <c r="J444" s="116">
        <v>79.5329</v>
      </c>
      <c r="K444" s="185">
        <v>0</v>
      </c>
      <c r="L444" s="192">
        <v>14074.94</v>
      </c>
      <c r="M444" s="105">
        <v>3.2</v>
      </c>
      <c r="N444" s="176"/>
    </row>
    <row r="445" s="155" customFormat="1" ht="24" spans="1:14">
      <c r="A445" s="38" t="s">
        <v>15</v>
      </c>
      <c r="B445" s="168">
        <v>444</v>
      </c>
      <c r="C445" s="43" t="s">
        <v>16</v>
      </c>
      <c r="D445" s="43" t="s">
        <v>89</v>
      </c>
      <c r="E445" s="103" t="s">
        <v>3723</v>
      </c>
      <c r="F445" s="169" t="s">
        <v>90</v>
      </c>
      <c r="G445" s="171" t="s">
        <v>3827</v>
      </c>
      <c r="H445" s="40" t="s">
        <v>2118</v>
      </c>
      <c r="I445" s="40" t="s">
        <v>22</v>
      </c>
      <c r="J445" s="173">
        <v>1</v>
      </c>
      <c r="K445" s="185">
        <v>0</v>
      </c>
      <c r="L445" s="194">
        <v>50</v>
      </c>
      <c r="M445" s="105">
        <v>3.2</v>
      </c>
      <c r="N445" s="182"/>
    </row>
    <row r="446" s="155" customFormat="1" ht="24" spans="1:14">
      <c r="A446" s="38" t="s">
        <v>15</v>
      </c>
      <c r="B446" s="168">
        <v>445</v>
      </c>
      <c r="C446" s="43" t="s">
        <v>16</v>
      </c>
      <c r="D446" s="43" t="s">
        <v>89</v>
      </c>
      <c r="E446" s="103" t="s">
        <v>3723</v>
      </c>
      <c r="F446" s="169" t="s">
        <v>114</v>
      </c>
      <c r="G446" s="171" t="s">
        <v>3766</v>
      </c>
      <c r="H446" s="40" t="s">
        <v>2638</v>
      </c>
      <c r="I446" s="40" t="s">
        <v>22</v>
      </c>
      <c r="J446" s="173">
        <v>1</v>
      </c>
      <c r="K446" s="185">
        <v>0</v>
      </c>
      <c r="L446" s="192">
        <v>34.08</v>
      </c>
      <c r="M446" s="105">
        <v>3.2</v>
      </c>
      <c r="N446" s="182"/>
    </row>
    <row r="447" s="155" customFormat="1" ht="24" spans="1:14">
      <c r="A447" s="38" t="s">
        <v>15</v>
      </c>
      <c r="B447" s="168">
        <v>446</v>
      </c>
      <c r="C447" s="43" t="s">
        <v>16</v>
      </c>
      <c r="D447" s="43" t="s">
        <v>53</v>
      </c>
      <c r="E447" s="103" t="s">
        <v>3723</v>
      </c>
      <c r="F447" s="169" t="s">
        <v>885</v>
      </c>
      <c r="G447" s="171" t="s">
        <v>3769</v>
      </c>
      <c r="H447" s="40" t="s">
        <v>2121</v>
      </c>
      <c r="I447" s="40" t="s">
        <v>22</v>
      </c>
      <c r="J447" s="173">
        <v>1</v>
      </c>
      <c r="K447" s="185">
        <v>0</v>
      </c>
      <c r="L447" s="194">
        <v>35</v>
      </c>
      <c r="M447" s="105">
        <v>3.2</v>
      </c>
      <c r="N447" s="176"/>
    </row>
    <row r="448" s="155" customFormat="1" ht="24" spans="1:14">
      <c r="A448" s="38" t="s">
        <v>15</v>
      </c>
      <c r="B448" s="168">
        <v>447</v>
      </c>
      <c r="C448" s="43" t="s">
        <v>16</v>
      </c>
      <c r="D448" s="43" t="s">
        <v>53</v>
      </c>
      <c r="E448" s="103" t="s">
        <v>3723</v>
      </c>
      <c r="F448" s="169" t="s">
        <v>55</v>
      </c>
      <c r="G448" s="171" t="s">
        <v>3764</v>
      </c>
      <c r="H448" s="40" t="s">
        <v>2121</v>
      </c>
      <c r="I448" s="40" t="s">
        <v>22</v>
      </c>
      <c r="J448" s="173">
        <v>3</v>
      </c>
      <c r="K448" s="185">
        <v>0</v>
      </c>
      <c r="L448" s="194">
        <v>213</v>
      </c>
      <c r="M448" s="105">
        <v>3.2</v>
      </c>
      <c r="N448" s="182"/>
    </row>
    <row r="449" s="155" customFormat="1" ht="24" spans="1:14">
      <c r="A449" s="38" t="s">
        <v>15</v>
      </c>
      <c r="B449" s="168">
        <v>448</v>
      </c>
      <c r="C449" s="43" t="s">
        <v>16</v>
      </c>
      <c r="D449" s="43" t="s">
        <v>53</v>
      </c>
      <c r="E449" s="103" t="s">
        <v>3723</v>
      </c>
      <c r="F449" s="169" t="s">
        <v>55</v>
      </c>
      <c r="G449" s="171" t="s">
        <v>3757</v>
      </c>
      <c r="H449" s="40" t="s">
        <v>2121</v>
      </c>
      <c r="I449" s="40" t="s">
        <v>22</v>
      </c>
      <c r="J449" s="173">
        <v>5</v>
      </c>
      <c r="K449" s="185">
        <v>0</v>
      </c>
      <c r="L449" s="194">
        <v>700</v>
      </c>
      <c r="M449" s="105">
        <v>3.2</v>
      </c>
      <c r="N449" s="182"/>
    </row>
    <row r="450" s="155" customFormat="1" ht="24" spans="1:14">
      <c r="A450" s="38" t="s">
        <v>15</v>
      </c>
      <c r="B450" s="168">
        <v>449</v>
      </c>
      <c r="C450" s="43" t="s">
        <v>16</v>
      </c>
      <c r="D450" s="43" t="s">
        <v>53</v>
      </c>
      <c r="E450" s="103" t="s">
        <v>3723</v>
      </c>
      <c r="F450" s="169" t="s">
        <v>304</v>
      </c>
      <c r="G450" s="171" t="s">
        <v>3828</v>
      </c>
      <c r="H450" s="40" t="s">
        <v>2121</v>
      </c>
      <c r="I450" s="40" t="s">
        <v>22</v>
      </c>
      <c r="J450" s="173">
        <v>5</v>
      </c>
      <c r="K450" s="185">
        <v>0</v>
      </c>
      <c r="L450" s="194">
        <v>650</v>
      </c>
      <c r="M450" s="105">
        <v>3.2</v>
      </c>
      <c r="N450" s="182"/>
    </row>
    <row r="451" s="155" customFormat="1" ht="24" spans="1:14">
      <c r="A451" s="38" t="s">
        <v>15</v>
      </c>
      <c r="B451" s="168">
        <v>450</v>
      </c>
      <c r="C451" s="43" t="s">
        <v>16</v>
      </c>
      <c r="D451" s="43" t="s">
        <v>53</v>
      </c>
      <c r="E451" s="103" t="s">
        <v>3723</v>
      </c>
      <c r="F451" s="169" t="s">
        <v>304</v>
      </c>
      <c r="G451" s="171" t="s">
        <v>3854</v>
      </c>
      <c r="H451" s="40" t="s">
        <v>2121</v>
      </c>
      <c r="I451" s="40" t="s">
        <v>22</v>
      </c>
      <c r="J451" s="173">
        <v>2</v>
      </c>
      <c r="K451" s="185">
        <v>0</v>
      </c>
      <c r="L451" s="194">
        <v>274</v>
      </c>
      <c r="M451" s="105">
        <v>3.2</v>
      </c>
      <c r="N451" s="182"/>
    </row>
    <row r="452" s="155" customFormat="1" ht="24" spans="1:14">
      <c r="A452" s="38" t="s">
        <v>15</v>
      </c>
      <c r="B452" s="168">
        <v>451</v>
      </c>
      <c r="C452" s="43" t="s">
        <v>16</v>
      </c>
      <c r="D452" s="43" t="s">
        <v>171</v>
      </c>
      <c r="E452" s="103" t="s">
        <v>3723</v>
      </c>
      <c r="F452" s="169" t="s">
        <v>172</v>
      </c>
      <c r="G452" s="171" t="s">
        <v>3768</v>
      </c>
      <c r="H452" s="40" t="s">
        <v>1926</v>
      </c>
      <c r="I452" s="40" t="s">
        <v>22</v>
      </c>
      <c r="J452" s="173">
        <v>1</v>
      </c>
      <c r="K452" s="174">
        <v>0</v>
      </c>
      <c r="L452" s="192">
        <v>1.41</v>
      </c>
      <c r="M452" s="105">
        <v>3.1</v>
      </c>
      <c r="N452" s="182"/>
    </row>
    <row r="453" s="155" customFormat="1" ht="24" spans="1:14">
      <c r="A453" s="38" t="s">
        <v>15</v>
      </c>
      <c r="B453" s="168">
        <v>452</v>
      </c>
      <c r="C453" s="43" t="s">
        <v>16</v>
      </c>
      <c r="D453" s="43" t="s">
        <v>53</v>
      </c>
      <c r="E453" s="103" t="s">
        <v>3723</v>
      </c>
      <c r="F453" s="169" t="s">
        <v>236</v>
      </c>
      <c r="G453" s="171" t="s">
        <v>3830</v>
      </c>
      <c r="H453" s="40" t="s">
        <v>2345</v>
      </c>
      <c r="I453" s="40" t="s">
        <v>22</v>
      </c>
      <c r="J453" s="173">
        <v>1</v>
      </c>
      <c r="K453" s="185">
        <v>0</v>
      </c>
      <c r="L453" s="192">
        <v>0.68</v>
      </c>
      <c r="M453" s="105">
        <v>3.2</v>
      </c>
      <c r="N453" s="182"/>
    </row>
    <row r="454" s="155" customFormat="1" ht="24" spans="1:14">
      <c r="A454" s="38" t="s">
        <v>15</v>
      </c>
      <c r="B454" s="168">
        <v>453</v>
      </c>
      <c r="C454" s="43" t="s">
        <v>16</v>
      </c>
      <c r="D454" s="43" t="s">
        <v>53</v>
      </c>
      <c r="E454" s="103" t="s">
        <v>3723</v>
      </c>
      <c r="F454" s="169" t="s">
        <v>236</v>
      </c>
      <c r="G454" s="171" t="s">
        <v>3855</v>
      </c>
      <c r="H454" s="40" t="s">
        <v>2345</v>
      </c>
      <c r="I454" s="40" t="s">
        <v>22</v>
      </c>
      <c r="J454" s="173">
        <v>5</v>
      </c>
      <c r="K454" s="185">
        <v>0</v>
      </c>
      <c r="L454" s="193">
        <v>8.5</v>
      </c>
      <c r="M454" s="105">
        <v>3.2</v>
      </c>
      <c r="N454" s="182"/>
    </row>
    <row r="455" s="155" customFormat="1" ht="24" spans="1:14">
      <c r="A455" s="38" t="s">
        <v>15</v>
      </c>
      <c r="B455" s="168">
        <v>454</v>
      </c>
      <c r="C455" s="43" t="s">
        <v>16</v>
      </c>
      <c r="D455" s="43" t="s">
        <v>322</v>
      </c>
      <c r="E455" s="103" t="s">
        <v>3723</v>
      </c>
      <c r="F455" s="169" t="s">
        <v>323</v>
      </c>
      <c r="G455" s="171" t="s">
        <v>3763</v>
      </c>
      <c r="H455" s="40" t="s">
        <v>2123</v>
      </c>
      <c r="I455" s="43" t="s">
        <v>2124</v>
      </c>
      <c r="J455" s="116">
        <v>46.4031</v>
      </c>
      <c r="K455" s="185">
        <v>0</v>
      </c>
      <c r="L455" s="192">
        <v>4414.33</v>
      </c>
      <c r="M455" s="105">
        <v>3.2</v>
      </c>
      <c r="N455" s="182"/>
    </row>
    <row r="456" s="155" customFormat="1" ht="21.6" spans="1:14">
      <c r="A456" s="38" t="s">
        <v>15</v>
      </c>
      <c r="B456" s="168">
        <v>455</v>
      </c>
      <c r="C456" s="43" t="s">
        <v>16</v>
      </c>
      <c r="D456" s="43" t="s">
        <v>89</v>
      </c>
      <c r="E456" s="103" t="s">
        <v>3723</v>
      </c>
      <c r="F456" s="169" t="s">
        <v>90</v>
      </c>
      <c r="G456" s="171" t="s">
        <v>3856</v>
      </c>
      <c r="H456" s="40" t="s">
        <v>2134</v>
      </c>
      <c r="I456" s="40" t="s">
        <v>22</v>
      </c>
      <c r="J456" s="173">
        <v>1</v>
      </c>
      <c r="K456" s="174">
        <v>0</v>
      </c>
      <c r="L456" s="194">
        <v>50</v>
      </c>
      <c r="M456" s="105">
        <v>3.1</v>
      </c>
      <c r="N456" s="182"/>
    </row>
    <row r="457" s="155" customFormat="1" ht="21.6" spans="1:14">
      <c r="A457" s="38" t="s">
        <v>15</v>
      </c>
      <c r="B457" s="168">
        <v>456</v>
      </c>
      <c r="C457" s="43" t="s">
        <v>16</v>
      </c>
      <c r="D457" s="43" t="s">
        <v>89</v>
      </c>
      <c r="E457" s="103" t="s">
        <v>3723</v>
      </c>
      <c r="F457" s="169" t="s">
        <v>114</v>
      </c>
      <c r="G457" s="171" t="s">
        <v>3857</v>
      </c>
      <c r="H457" s="40" t="s">
        <v>2134</v>
      </c>
      <c r="I457" s="40" t="s">
        <v>22</v>
      </c>
      <c r="J457" s="173">
        <v>1</v>
      </c>
      <c r="K457" s="174">
        <v>0</v>
      </c>
      <c r="L457" s="194">
        <v>34</v>
      </c>
      <c r="M457" s="105">
        <v>3.1</v>
      </c>
      <c r="N457" s="182"/>
    </row>
    <row r="458" s="155" customFormat="1" ht="24" spans="1:14">
      <c r="A458" s="38" t="s">
        <v>15</v>
      </c>
      <c r="B458" s="168">
        <v>457</v>
      </c>
      <c r="C458" s="43" t="s">
        <v>16</v>
      </c>
      <c r="D458" s="43" t="s">
        <v>53</v>
      </c>
      <c r="E458" s="103" t="s">
        <v>3723</v>
      </c>
      <c r="F458" s="169" t="s">
        <v>55</v>
      </c>
      <c r="G458" s="171" t="s">
        <v>3858</v>
      </c>
      <c r="H458" s="40" t="s">
        <v>2351</v>
      </c>
      <c r="I458" s="40" t="s">
        <v>22</v>
      </c>
      <c r="J458" s="173">
        <v>1</v>
      </c>
      <c r="K458" s="185">
        <v>0</v>
      </c>
      <c r="L458" s="194">
        <v>140</v>
      </c>
      <c r="M458" s="105">
        <v>3.2</v>
      </c>
      <c r="N458" s="182"/>
    </row>
    <row r="459" s="155" customFormat="1" ht="24" spans="1:14">
      <c r="A459" s="38" t="s">
        <v>15</v>
      </c>
      <c r="B459" s="168">
        <v>458</v>
      </c>
      <c r="C459" s="43" t="s">
        <v>16</v>
      </c>
      <c r="D459" s="43" t="s">
        <v>53</v>
      </c>
      <c r="E459" s="103" t="s">
        <v>3723</v>
      </c>
      <c r="F459" s="169" t="s">
        <v>55</v>
      </c>
      <c r="G459" s="171" t="s">
        <v>3859</v>
      </c>
      <c r="H459" s="40" t="s">
        <v>3860</v>
      </c>
      <c r="I459" s="40" t="s">
        <v>22</v>
      </c>
      <c r="J459" s="173">
        <v>1</v>
      </c>
      <c r="K459" s="185">
        <v>0</v>
      </c>
      <c r="L459" s="194">
        <v>264</v>
      </c>
      <c r="M459" s="105">
        <v>3.2</v>
      </c>
      <c r="N459" s="176"/>
    </row>
    <row r="460" s="155" customFormat="1" ht="24" spans="1:14">
      <c r="A460" s="38" t="s">
        <v>15</v>
      </c>
      <c r="B460" s="168">
        <v>459</v>
      </c>
      <c r="C460" s="43" t="s">
        <v>16</v>
      </c>
      <c r="D460" s="43" t="s">
        <v>53</v>
      </c>
      <c r="E460" s="103" t="s">
        <v>3723</v>
      </c>
      <c r="F460" s="169" t="s">
        <v>249</v>
      </c>
      <c r="G460" s="171" t="s">
        <v>3861</v>
      </c>
      <c r="H460" s="40" t="s">
        <v>3860</v>
      </c>
      <c r="I460" s="40" t="s">
        <v>22</v>
      </c>
      <c r="J460" s="173">
        <v>1</v>
      </c>
      <c r="K460" s="185">
        <v>0</v>
      </c>
      <c r="L460" s="194">
        <v>65</v>
      </c>
      <c r="M460" s="105">
        <v>3.2</v>
      </c>
      <c r="N460" s="176"/>
    </row>
    <row r="461" s="155" customFormat="1" ht="24" spans="1:14">
      <c r="A461" s="38" t="s">
        <v>15</v>
      </c>
      <c r="B461" s="168">
        <v>460</v>
      </c>
      <c r="C461" s="43" t="s">
        <v>16</v>
      </c>
      <c r="D461" s="43" t="s">
        <v>53</v>
      </c>
      <c r="E461" s="103" t="s">
        <v>3723</v>
      </c>
      <c r="F461" s="169" t="s">
        <v>304</v>
      </c>
      <c r="G461" s="171" t="s">
        <v>3862</v>
      </c>
      <c r="H461" s="40" t="s">
        <v>3860</v>
      </c>
      <c r="I461" s="40" t="s">
        <v>22</v>
      </c>
      <c r="J461" s="173">
        <v>1</v>
      </c>
      <c r="K461" s="185">
        <v>0</v>
      </c>
      <c r="L461" s="194">
        <v>290</v>
      </c>
      <c r="M461" s="105">
        <v>3.2</v>
      </c>
      <c r="N461" s="182"/>
    </row>
    <row r="462" s="155" customFormat="1" ht="24" spans="1:14">
      <c r="A462" s="38" t="s">
        <v>15</v>
      </c>
      <c r="B462" s="168">
        <v>461</v>
      </c>
      <c r="C462" s="43" t="s">
        <v>16</v>
      </c>
      <c r="D462" s="43" t="s">
        <v>53</v>
      </c>
      <c r="E462" s="103" t="s">
        <v>3723</v>
      </c>
      <c r="F462" s="169" t="s">
        <v>304</v>
      </c>
      <c r="G462" s="171" t="s">
        <v>3863</v>
      </c>
      <c r="H462" s="40" t="s">
        <v>3860</v>
      </c>
      <c r="I462" s="40" t="s">
        <v>22</v>
      </c>
      <c r="J462" s="173">
        <v>1</v>
      </c>
      <c r="K462" s="185">
        <v>0</v>
      </c>
      <c r="L462" s="194">
        <v>182</v>
      </c>
      <c r="M462" s="105">
        <v>3.2</v>
      </c>
      <c r="N462" s="182"/>
    </row>
    <row r="463" s="155" customFormat="1" ht="24" spans="1:14">
      <c r="A463" s="38" t="s">
        <v>15</v>
      </c>
      <c r="B463" s="168">
        <v>462</v>
      </c>
      <c r="C463" s="43" t="s">
        <v>16</v>
      </c>
      <c r="D463" s="43" t="s">
        <v>53</v>
      </c>
      <c r="E463" s="103" t="s">
        <v>3723</v>
      </c>
      <c r="F463" s="169" t="s">
        <v>304</v>
      </c>
      <c r="G463" s="171" t="s">
        <v>3864</v>
      </c>
      <c r="H463" s="40" t="s">
        <v>3860</v>
      </c>
      <c r="I463" s="40" t="s">
        <v>22</v>
      </c>
      <c r="J463" s="173">
        <v>1</v>
      </c>
      <c r="K463" s="185">
        <v>0</v>
      </c>
      <c r="L463" s="194">
        <v>198</v>
      </c>
      <c r="M463" s="105">
        <v>3.2</v>
      </c>
      <c r="N463" s="176"/>
    </row>
    <row r="464" s="155" customFormat="1" ht="24" spans="1:14">
      <c r="A464" s="38" t="s">
        <v>15</v>
      </c>
      <c r="B464" s="168">
        <v>463</v>
      </c>
      <c r="C464" s="43" t="s">
        <v>16</v>
      </c>
      <c r="D464" s="43" t="s">
        <v>53</v>
      </c>
      <c r="E464" s="103" t="s">
        <v>3723</v>
      </c>
      <c r="F464" s="169" t="s">
        <v>885</v>
      </c>
      <c r="G464" s="171" t="s">
        <v>3865</v>
      </c>
      <c r="H464" s="40" t="s">
        <v>3866</v>
      </c>
      <c r="I464" s="40" t="s">
        <v>22</v>
      </c>
      <c r="J464" s="173">
        <v>1</v>
      </c>
      <c r="K464" s="185">
        <v>0</v>
      </c>
      <c r="L464" s="194">
        <v>51</v>
      </c>
      <c r="M464" s="105">
        <v>3.2</v>
      </c>
      <c r="N464" s="176"/>
    </row>
    <row r="465" s="155" customFormat="1" ht="36" spans="1:14">
      <c r="A465" s="38" t="s">
        <v>15</v>
      </c>
      <c r="B465" s="168">
        <v>464</v>
      </c>
      <c r="C465" s="43" t="s">
        <v>16</v>
      </c>
      <c r="D465" s="43" t="s">
        <v>171</v>
      </c>
      <c r="E465" s="103" t="s">
        <v>3723</v>
      </c>
      <c r="F465" s="169" t="s">
        <v>172</v>
      </c>
      <c r="G465" s="171" t="s">
        <v>3867</v>
      </c>
      <c r="H465" s="40" t="s">
        <v>3641</v>
      </c>
      <c r="I465" s="40" t="s">
        <v>22</v>
      </c>
      <c r="J465" s="173">
        <v>1</v>
      </c>
      <c r="K465" s="174">
        <v>0</v>
      </c>
      <c r="L465" s="194">
        <v>1</v>
      </c>
      <c r="M465" s="105">
        <v>3.1</v>
      </c>
      <c r="N465" s="176"/>
    </row>
    <row r="466" s="155" customFormat="1" ht="24" spans="1:14">
      <c r="A466" s="38" t="s">
        <v>15</v>
      </c>
      <c r="B466" s="168">
        <v>465</v>
      </c>
      <c r="C466" s="43" t="s">
        <v>16</v>
      </c>
      <c r="D466" s="43" t="s">
        <v>53</v>
      </c>
      <c r="E466" s="103" t="s">
        <v>3723</v>
      </c>
      <c r="F466" s="169" t="s">
        <v>236</v>
      </c>
      <c r="G466" s="171" t="s">
        <v>3868</v>
      </c>
      <c r="H466" s="40" t="s">
        <v>2134</v>
      </c>
      <c r="I466" s="40" t="s">
        <v>22</v>
      </c>
      <c r="J466" s="173">
        <v>1</v>
      </c>
      <c r="K466" s="185">
        <v>0</v>
      </c>
      <c r="L466" s="194">
        <v>1</v>
      </c>
      <c r="M466" s="105">
        <v>3.2</v>
      </c>
      <c r="N466" s="176"/>
    </row>
    <row r="467" s="155" customFormat="1" ht="24" spans="1:14">
      <c r="A467" s="38" t="s">
        <v>15</v>
      </c>
      <c r="B467" s="168">
        <v>466</v>
      </c>
      <c r="C467" s="43" t="s">
        <v>16</v>
      </c>
      <c r="D467" s="43" t="s">
        <v>53</v>
      </c>
      <c r="E467" s="103" t="s">
        <v>3723</v>
      </c>
      <c r="F467" s="169" t="s">
        <v>236</v>
      </c>
      <c r="G467" s="171" t="s">
        <v>3869</v>
      </c>
      <c r="H467" s="40" t="s">
        <v>2134</v>
      </c>
      <c r="I467" s="40" t="s">
        <v>22</v>
      </c>
      <c r="J467" s="173">
        <v>1</v>
      </c>
      <c r="K467" s="185">
        <v>0</v>
      </c>
      <c r="L467" s="194">
        <v>7</v>
      </c>
      <c r="M467" s="105">
        <v>3.2</v>
      </c>
      <c r="N467" s="182"/>
    </row>
    <row r="468" s="155" customFormat="1" ht="24" spans="1:14">
      <c r="A468" s="38" t="s">
        <v>15</v>
      </c>
      <c r="B468" s="168">
        <v>467</v>
      </c>
      <c r="C468" s="43" t="s">
        <v>16</v>
      </c>
      <c r="D468" s="43" t="s">
        <v>53</v>
      </c>
      <c r="E468" s="103" t="s">
        <v>3723</v>
      </c>
      <c r="F468" s="169" t="s">
        <v>236</v>
      </c>
      <c r="G468" s="171" t="s">
        <v>3870</v>
      </c>
      <c r="H468" s="40" t="s">
        <v>2134</v>
      </c>
      <c r="I468" s="40" t="s">
        <v>22</v>
      </c>
      <c r="J468" s="173">
        <v>1</v>
      </c>
      <c r="K468" s="185">
        <v>0</v>
      </c>
      <c r="L468" s="194">
        <v>13</v>
      </c>
      <c r="M468" s="105">
        <v>3.2</v>
      </c>
      <c r="N468" s="182"/>
    </row>
    <row r="469" s="155" customFormat="1" ht="24" spans="1:14">
      <c r="A469" s="38" t="s">
        <v>15</v>
      </c>
      <c r="B469" s="168">
        <v>468</v>
      </c>
      <c r="C469" s="43" t="s">
        <v>16</v>
      </c>
      <c r="D469" s="43" t="s">
        <v>53</v>
      </c>
      <c r="E469" s="103" t="s">
        <v>3723</v>
      </c>
      <c r="F469" s="169" t="s">
        <v>236</v>
      </c>
      <c r="G469" s="171" t="s">
        <v>3871</v>
      </c>
      <c r="H469" s="40" t="s">
        <v>2134</v>
      </c>
      <c r="I469" s="40" t="s">
        <v>22</v>
      </c>
      <c r="J469" s="173">
        <v>1</v>
      </c>
      <c r="K469" s="185">
        <v>0</v>
      </c>
      <c r="L469" s="194">
        <v>16</v>
      </c>
      <c r="M469" s="105">
        <v>3.2</v>
      </c>
      <c r="N469" s="182"/>
    </row>
    <row r="470" s="155" customFormat="1" ht="24" spans="1:14">
      <c r="A470" s="38" t="s">
        <v>15</v>
      </c>
      <c r="B470" s="168">
        <v>469</v>
      </c>
      <c r="C470" s="43" t="s">
        <v>16</v>
      </c>
      <c r="D470" s="43" t="s">
        <v>322</v>
      </c>
      <c r="E470" s="103" t="s">
        <v>3723</v>
      </c>
      <c r="F470" s="169" t="s">
        <v>323</v>
      </c>
      <c r="G470" s="171" t="s">
        <v>3872</v>
      </c>
      <c r="H470" s="40" t="s">
        <v>2988</v>
      </c>
      <c r="I470" s="43" t="s">
        <v>2124</v>
      </c>
      <c r="J470" s="116">
        <v>2.53158</v>
      </c>
      <c r="K470" s="185">
        <v>0</v>
      </c>
      <c r="L470" s="194">
        <v>241</v>
      </c>
      <c r="M470" s="105">
        <v>3.2</v>
      </c>
      <c r="N470" s="182"/>
    </row>
    <row r="471" s="155" customFormat="1" ht="24" spans="1:14">
      <c r="A471" s="38" t="s">
        <v>15</v>
      </c>
      <c r="B471" s="168">
        <v>470</v>
      </c>
      <c r="C471" s="43" t="s">
        <v>16</v>
      </c>
      <c r="D471" s="43" t="s">
        <v>322</v>
      </c>
      <c r="E471" s="103" t="s">
        <v>3723</v>
      </c>
      <c r="F471" s="169" t="s">
        <v>323</v>
      </c>
      <c r="G471" s="171" t="s">
        <v>3873</v>
      </c>
      <c r="H471" s="40" t="s">
        <v>3147</v>
      </c>
      <c r="I471" s="43" t="s">
        <v>2124</v>
      </c>
      <c r="J471" s="116">
        <v>80.6403</v>
      </c>
      <c r="K471" s="185">
        <v>0</v>
      </c>
      <c r="L471" s="194">
        <v>11878</v>
      </c>
      <c r="M471" s="105">
        <v>3.2</v>
      </c>
      <c r="N471" s="182"/>
    </row>
    <row r="472" s="155" customFormat="1" ht="24" spans="1:14">
      <c r="A472" s="38" t="s">
        <v>15</v>
      </c>
      <c r="B472" s="168">
        <v>471</v>
      </c>
      <c r="C472" s="43" t="s">
        <v>16</v>
      </c>
      <c r="D472" s="43" t="s">
        <v>89</v>
      </c>
      <c r="E472" s="103" t="s">
        <v>3723</v>
      </c>
      <c r="F472" s="169" t="s">
        <v>114</v>
      </c>
      <c r="G472" s="171" t="s">
        <v>2699</v>
      </c>
      <c r="H472" s="40" t="s">
        <v>2638</v>
      </c>
      <c r="I472" s="40" t="s">
        <v>22</v>
      </c>
      <c r="J472" s="173">
        <v>1</v>
      </c>
      <c r="K472" s="185">
        <v>0</v>
      </c>
      <c r="L472" s="192">
        <v>9.57</v>
      </c>
      <c r="M472" s="105">
        <v>3.2</v>
      </c>
      <c r="N472" s="182"/>
    </row>
    <row r="473" s="155" customFormat="1" ht="24" spans="1:14">
      <c r="A473" s="38" t="s">
        <v>15</v>
      </c>
      <c r="B473" s="168">
        <v>472</v>
      </c>
      <c r="C473" s="43" t="s">
        <v>16</v>
      </c>
      <c r="D473" s="43" t="s">
        <v>89</v>
      </c>
      <c r="E473" s="103" t="s">
        <v>3723</v>
      </c>
      <c r="F473" s="169" t="s">
        <v>114</v>
      </c>
      <c r="G473" s="171" t="s">
        <v>3776</v>
      </c>
      <c r="H473" s="40" t="s">
        <v>2638</v>
      </c>
      <c r="I473" s="40" t="s">
        <v>22</v>
      </c>
      <c r="J473" s="173">
        <v>4</v>
      </c>
      <c r="K473" s="185">
        <v>0</v>
      </c>
      <c r="L473" s="192">
        <v>63.84</v>
      </c>
      <c r="M473" s="105">
        <v>3.2</v>
      </c>
      <c r="N473" s="182"/>
    </row>
    <row r="474" s="155" customFormat="1" ht="24" spans="1:14">
      <c r="A474" s="38" t="s">
        <v>15</v>
      </c>
      <c r="B474" s="168">
        <v>473</v>
      </c>
      <c r="C474" s="43" t="s">
        <v>16</v>
      </c>
      <c r="D474" s="43" t="s">
        <v>53</v>
      </c>
      <c r="E474" s="103" t="s">
        <v>3723</v>
      </c>
      <c r="F474" s="169" t="s">
        <v>249</v>
      </c>
      <c r="G474" s="171" t="s">
        <v>3777</v>
      </c>
      <c r="H474" s="40" t="s">
        <v>2121</v>
      </c>
      <c r="I474" s="40" t="s">
        <v>22</v>
      </c>
      <c r="J474" s="173">
        <v>1</v>
      </c>
      <c r="K474" s="57">
        <f t="shared" ref="K474:K479" si="30">(CEILING(J474*0.2,1))*1</f>
        <v>1</v>
      </c>
      <c r="L474" s="193">
        <v>6.5</v>
      </c>
      <c r="M474" s="105">
        <v>3.2</v>
      </c>
      <c r="N474" s="182"/>
    </row>
    <row r="475" s="155" customFormat="1" ht="24" spans="1:14">
      <c r="A475" s="38" t="s">
        <v>15</v>
      </c>
      <c r="B475" s="168">
        <v>474</v>
      </c>
      <c r="C475" s="43" t="s">
        <v>16</v>
      </c>
      <c r="D475" s="43" t="s">
        <v>53</v>
      </c>
      <c r="E475" s="103" t="s">
        <v>3723</v>
      </c>
      <c r="F475" s="169" t="s">
        <v>55</v>
      </c>
      <c r="G475" s="171" t="s">
        <v>3778</v>
      </c>
      <c r="H475" s="40" t="s">
        <v>2121</v>
      </c>
      <c r="I475" s="40" t="s">
        <v>22</v>
      </c>
      <c r="J475" s="173">
        <v>3</v>
      </c>
      <c r="K475" s="57">
        <f t="shared" si="30"/>
        <v>1</v>
      </c>
      <c r="L475" s="193">
        <v>31.8</v>
      </c>
      <c r="M475" s="105">
        <v>3.2</v>
      </c>
      <c r="N475" s="182"/>
    </row>
    <row r="476" s="155" customFormat="1" ht="24" spans="1:14">
      <c r="A476" s="38" t="s">
        <v>15</v>
      </c>
      <c r="B476" s="168">
        <v>475</v>
      </c>
      <c r="C476" s="43" t="s">
        <v>16</v>
      </c>
      <c r="D476" s="43" t="s">
        <v>171</v>
      </c>
      <c r="E476" s="103" t="s">
        <v>3723</v>
      </c>
      <c r="F476" s="169" t="s">
        <v>172</v>
      </c>
      <c r="G476" s="171" t="s">
        <v>2703</v>
      </c>
      <c r="H476" s="40" t="s">
        <v>1926</v>
      </c>
      <c r="I476" s="40" t="s">
        <v>22</v>
      </c>
      <c r="J476" s="173">
        <v>1</v>
      </c>
      <c r="K476" s="174">
        <v>0</v>
      </c>
      <c r="L476" s="192">
        <v>0.56</v>
      </c>
      <c r="M476" s="105">
        <v>3.1</v>
      </c>
      <c r="N476" s="182"/>
    </row>
    <row r="477" s="155" customFormat="1" ht="24" spans="1:14">
      <c r="A477" s="38" t="s">
        <v>15</v>
      </c>
      <c r="B477" s="168">
        <v>476</v>
      </c>
      <c r="C477" s="43" t="s">
        <v>16</v>
      </c>
      <c r="D477" s="43" t="s">
        <v>171</v>
      </c>
      <c r="E477" s="103" t="s">
        <v>3723</v>
      </c>
      <c r="F477" s="169" t="s">
        <v>172</v>
      </c>
      <c r="G477" s="171" t="s">
        <v>3779</v>
      </c>
      <c r="H477" s="40" t="s">
        <v>1926</v>
      </c>
      <c r="I477" s="40" t="s">
        <v>22</v>
      </c>
      <c r="J477" s="173">
        <v>4</v>
      </c>
      <c r="K477" s="174">
        <v>0</v>
      </c>
      <c r="L477" s="192">
        <v>2.92</v>
      </c>
      <c r="M477" s="105">
        <v>3.1</v>
      </c>
      <c r="N477" s="182"/>
    </row>
    <row r="478" s="155" customFormat="1" ht="24" spans="1:14">
      <c r="A478" s="38" t="s">
        <v>15</v>
      </c>
      <c r="B478" s="168">
        <v>477</v>
      </c>
      <c r="C478" s="43" t="s">
        <v>16</v>
      </c>
      <c r="D478" s="43" t="s">
        <v>53</v>
      </c>
      <c r="E478" s="103" t="s">
        <v>3723</v>
      </c>
      <c r="F478" s="169" t="s">
        <v>236</v>
      </c>
      <c r="G478" s="171" t="s">
        <v>3780</v>
      </c>
      <c r="H478" s="40" t="s">
        <v>2345</v>
      </c>
      <c r="I478" s="40" t="s">
        <v>22</v>
      </c>
      <c r="J478" s="173">
        <v>2</v>
      </c>
      <c r="K478" s="57">
        <f t="shared" si="30"/>
        <v>1</v>
      </c>
      <c r="L478" s="192">
        <v>1.36</v>
      </c>
      <c r="M478" s="105">
        <v>3.2</v>
      </c>
      <c r="N478" s="176"/>
    </row>
    <row r="479" s="155" customFormat="1" ht="24" spans="1:14">
      <c r="A479" s="38" t="s">
        <v>15</v>
      </c>
      <c r="B479" s="168">
        <v>478</v>
      </c>
      <c r="C479" s="43" t="s">
        <v>16</v>
      </c>
      <c r="D479" s="43" t="s">
        <v>322</v>
      </c>
      <c r="E479" s="103" t="s">
        <v>3723</v>
      </c>
      <c r="F479" s="169" t="s">
        <v>323</v>
      </c>
      <c r="G479" s="171" t="s">
        <v>3781</v>
      </c>
      <c r="H479" s="40" t="s">
        <v>2123</v>
      </c>
      <c r="I479" s="43" t="s">
        <v>2124</v>
      </c>
      <c r="J479" s="116">
        <v>1.88085</v>
      </c>
      <c r="K479" s="57">
        <f t="shared" si="30"/>
        <v>1</v>
      </c>
      <c r="L479" s="192">
        <v>37.81</v>
      </c>
      <c r="M479" s="105">
        <v>3.2</v>
      </c>
      <c r="N479" s="176"/>
    </row>
    <row r="480" s="155" customFormat="1" ht="24" spans="1:14">
      <c r="A480" s="38" t="s">
        <v>15</v>
      </c>
      <c r="B480" s="168">
        <v>479</v>
      </c>
      <c r="C480" s="43" t="s">
        <v>16</v>
      </c>
      <c r="D480" s="43" t="s">
        <v>53</v>
      </c>
      <c r="E480" s="103" t="s">
        <v>3723</v>
      </c>
      <c r="F480" s="169" t="s">
        <v>885</v>
      </c>
      <c r="G480" s="171" t="s">
        <v>3782</v>
      </c>
      <c r="H480" s="40" t="s">
        <v>2121</v>
      </c>
      <c r="I480" s="40" t="s">
        <v>22</v>
      </c>
      <c r="J480" s="173">
        <v>1</v>
      </c>
      <c r="K480" s="185">
        <v>0</v>
      </c>
      <c r="L480" s="193">
        <v>8.5</v>
      </c>
      <c r="M480" s="105">
        <v>3.2</v>
      </c>
      <c r="N480" s="176"/>
    </row>
    <row r="481" s="155" customFormat="1" ht="24" spans="1:14">
      <c r="A481" s="38" t="s">
        <v>15</v>
      </c>
      <c r="B481" s="168">
        <v>480</v>
      </c>
      <c r="C481" s="43" t="s">
        <v>16</v>
      </c>
      <c r="D481" s="43" t="s">
        <v>53</v>
      </c>
      <c r="E481" s="103" t="s">
        <v>3723</v>
      </c>
      <c r="F481" s="169" t="s">
        <v>55</v>
      </c>
      <c r="G481" s="171" t="s">
        <v>3752</v>
      </c>
      <c r="H481" s="40" t="s">
        <v>2121</v>
      </c>
      <c r="I481" s="40" t="s">
        <v>22</v>
      </c>
      <c r="J481" s="173">
        <v>1</v>
      </c>
      <c r="K481" s="185">
        <v>0</v>
      </c>
      <c r="L481" s="194">
        <v>36</v>
      </c>
      <c r="M481" s="105">
        <v>3.2</v>
      </c>
      <c r="N481" s="176"/>
    </row>
    <row r="482" s="155" customFormat="1" ht="24" spans="1:14">
      <c r="A482" s="38" t="s">
        <v>15</v>
      </c>
      <c r="B482" s="168">
        <v>481</v>
      </c>
      <c r="C482" s="43" t="s">
        <v>16</v>
      </c>
      <c r="D482" s="43" t="s">
        <v>53</v>
      </c>
      <c r="E482" s="103" t="s">
        <v>3723</v>
      </c>
      <c r="F482" s="169" t="s">
        <v>304</v>
      </c>
      <c r="G482" s="171" t="s">
        <v>3783</v>
      </c>
      <c r="H482" s="40" t="s">
        <v>2121</v>
      </c>
      <c r="I482" s="40" t="s">
        <v>22</v>
      </c>
      <c r="J482" s="173">
        <v>3</v>
      </c>
      <c r="K482" s="185">
        <v>0</v>
      </c>
      <c r="L482" s="193">
        <v>125.1</v>
      </c>
      <c r="M482" s="105">
        <v>3.2</v>
      </c>
      <c r="N482" s="176"/>
    </row>
    <row r="483" s="155" customFormat="1" ht="24" spans="1:14">
      <c r="A483" s="38" t="s">
        <v>15</v>
      </c>
      <c r="B483" s="168">
        <v>482</v>
      </c>
      <c r="C483" s="43" t="s">
        <v>16</v>
      </c>
      <c r="D483" s="43" t="s">
        <v>53</v>
      </c>
      <c r="E483" s="103" t="s">
        <v>3723</v>
      </c>
      <c r="F483" s="169" t="s">
        <v>236</v>
      </c>
      <c r="G483" s="171" t="s">
        <v>3784</v>
      </c>
      <c r="H483" s="40" t="s">
        <v>2345</v>
      </c>
      <c r="I483" s="40" t="s">
        <v>22</v>
      </c>
      <c r="J483" s="173">
        <v>1</v>
      </c>
      <c r="K483" s="185">
        <v>0</v>
      </c>
      <c r="L483" s="193">
        <v>1.7</v>
      </c>
      <c r="M483" s="105">
        <v>3.2</v>
      </c>
      <c r="N483" s="176"/>
    </row>
    <row r="484" s="155" customFormat="1" ht="24" spans="1:14">
      <c r="A484" s="38" t="s">
        <v>15</v>
      </c>
      <c r="B484" s="168">
        <v>483</v>
      </c>
      <c r="C484" s="43" t="s">
        <v>16</v>
      </c>
      <c r="D484" s="43" t="s">
        <v>322</v>
      </c>
      <c r="E484" s="103" t="s">
        <v>3723</v>
      </c>
      <c r="F484" s="169" t="s">
        <v>323</v>
      </c>
      <c r="G484" s="171" t="s">
        <v>3754</v>
      </c>
      <c r="H484" s="40" t="s">
        <v>2123</v>
      </c>
      <c r="I484" s="43" t="s">
        <v>2124</v>
      </c>
      <c r="J484" s="116">
        <v>2.3786</v>
      </c>
      <c r="K484" s="185">
        <v>0</v>
      </c>
      <c r="L484" s="192">
        <v>99</v>
      </c>
      <c r="M484" s="105">
        <v>3.2</v>
      </c>
      <c r="N484" s="176"/>
    </row>
    <row r="485" s="155" customFormat="1" ht="24" spans="1:14">
      <c r="A485" s="38" t="s">
        <v>15</v>
      </c>
      <c r="B485" s="168">
        <v>484</v>
      </c>
      <c r="C485" s="43" t="s">
        <v>16</v>
      </c>
      <c r="D485" s="43" t="s">
        <v>89</v>
      </c>
      <c r="E485" s="103" t="s">
        <v>3723</v>
      </c>
      <c r="F485" s="169" t="s">
        <v>114</v>
      </c>
      <c r="G485" s="171" t="s">
        <v>2699</v>
      </c>
      <c r="H485" s="40" t="s">
        <v>2638</v>
      </c>
      <c r="I485" s="40" t="s">
        <v>22</v>
      </c>
      <c r="J485" s="173">
        <v>1</v>
      </c>
      <c r="K485" s="185">
        <v>0</v>
      </c>
      <c r="L485" s="192">
        <v>9.57</v>
      </c>
      <c r="M485" s="105">
        <v>3.2</v>
      </c>
      <c r="N485" s="176"/>
    </row>
    <row r="486" s="155" customFormat="1" ht="24" spans="1:14">
      <c r="A486" s="38" t="s">
        <v>15</v>
      </c>
      <c r="B486" s="168">
        <v>485</v>
      </c>
      <c r="C486" s="43" t="s">
        <v>16</v>
      </c>
      <c r="D486" s="43" t="s">
        <v>89</v>
      </c>
      <c r="E486" s="103" t="s">
        <v>3723</v>
      </c>
      <c r="F486" s="169" t="s">
        <v>114</v>
      </c>
      <c r="G486" s="171" t="s">
        <v>3766</v>
      </c>
      <c r="H486" s="40" t="s">
        <v>2638</v>
      </c>
      <c r="I486" s="40" t="s">
        <v>22</v>
      </c>
      <c r="J486" s="173">
        <v>4</v>
      </c>
      <c r="K486" s="185">
        <v>0</v>
      </c>
      <c r="L486" s="192">
        <v>136.32</v>
      </c>
      <c r="M486" s="105">
        <v>3.2</v>
      </c>
      <c r="N486" s="176"/>
    </row>
    <row r="487" s="155" customFormat="1" ht="24" spans="1:14">
      <c r="A487" s="38" t="s">
        <v>15</v>
      </c>
      <c r="B487" s="168">
        <v>486</v>
      </c>
      <c r="C487" s="43" t="s">
        <v>16</v>
      </c>
      <c r="D487" s="43" t="s">
        <v>53</v>
      </c>
      <c r="E487" s="103" t="s">
        <v>3723</v>
      </c>
      <c r="F487" s="169" t="s">
        <v>249</v>
      </c>
      <c r="G487" s="171" t="s">
        <v>3785</v>
      </c>
      <c r="H487" s="40" t="s">
        <v>2121</v>
      </c>
      <c r="I487" s="40" t="s">
        <v>22</v>
      </c>
      <c r="J487" s="173">
        <v>1</v>
      </c>
      <c r="K487" s="185">
        <v>0</v>
      </c>
      <c r="L487" s="194">
        <v>15</v>
      </c>
      <c r="M487" s="105">
        <v>3.2</v>
      </c>
      <c r="N487" s="176"/>
    </row>
    <row r="488" s="155" customFormat="1" ht="24" spans="1:14">
      <c r="A488" s="38" t="s">
        <v>15</v>
      </c>
      <c r="B488" s="168">
        <v>487</v>
      </c>
      <c r="C488" s="43" t="s">
        <v>16</v>
      </c>
      <c r="D488" s="43" t="s">
        <v>53</v>
      </c>
      <c r="E488" s="103" t="s">
        <v>3723</v>
      </c>
      <c r="F488" s="169" t="s">
        <v>55</v>
      </c>
      <c r="G488" s="171" t="s">
        <v>3771</v>
      </c>
      <c r="H488" s="40" t="s">
        <v>2121</v>
      </c>
      <c r="I488" s="40" t="s">
        <v>22</v>
      </c>
      <c r="J488" s="173">
        <v>5</v>
      </c>
      <c r="K488" s="185">
        <v>0</v>
      </c>
      <c r="L488" s="193">
        <v>137.5</v>
      </c>
      <c r="M488" s="105">
        <v>3.2</v>
      </c>
      <c r="N488" s="182"/>
    </row>
    <row r="489" s="155" customFormat="1" ht="24" spans="1:14">
      <c r="A489" s="38" t="s">
        <v>15</v>
      </c>
      <c r="B489" s="168">
        <v>488</v>
      </c>
      <c r="C489" s="43" t="s">
        <v>16</v>
      </c>
      <c r="D489" s="43" t="s">
        <v>53</v>
      </c>
      <c r="E489" s="103" t="s">
        <v>3723</v>
      </c>
      <c r="F489" s="169" t="s">
        <v>304</v>
      </c>
      <c r="G489" s="171" t="s">
        <v>3786</v>
      </c>
      <c r="H489" s="40" t="s">
        <v>2121</v>
      </c>
      <c r="I489" s="40" t="s">
        <v>22</v>
      </c>
      <c r="J489" s="173">
        <v>1</v>
      </c>
      <c r="K489" s="185">
        <v>0</v>
      </c>
      <c r="L489" s="194">
        <v>40</v>
      </c>
      <c r="M489" s="105">
        <v>3.2</v>
      </c>
      <c r="N489" s="176"/>
    </row>
    <row r="490" s="155" customFormat="1" ht="24" spans="1:14">
      <c r="A490" s="38" t="s">
        <v>15</v>
      </c>
      <c r="B490" s="168">
        <v>489</v>
      </c>
      <c r="C490" s="43" t="s">
        <v>16</v>
      </c>
      <c r="D490" s="43" t="s">
        <v>171</v>
      </c>
      <c r="E490" s="103" t="s">
        <v>3723</v>
      </c>
      <c r="F490" s="169" t="s">
        <v>172</v>
      </c>
      <c r="G490" s="171" t="s">
        <v>2703</v>
      </c>
      <c r="H490" s="40" t="s">
        <v>1926</v>
      </c>
      <c r="I490" s="40" t="s">
        <v>22</v>
      </c>
      <c r="J490" s="173">
        <v>1</v>
      </c>
      <c r="K490" s="174">
        <v>0</v>
      </c>
      <c r="L490" s="192">
        <v>0.56</v>
      </c>
      <c r="M490" s="105">
        <v>3.1</v>
      </c>
      <c r="N490" s="176"/>
    </row>
    <row r="491" s="155" customFormat="1" ht="24" spans="1:14">
      <c r="A491" s="38" t="s">
        <v>15</v>
      </c>
      <c r="B491" s="168">
        <v>490</v>
      </c>
      <c r="C491" s="43" t="s">
        <v>16</v>
      </c>
      <c r="D491" s="43" t="s">
        <v>171</v>
      </c>
      <c r="E491" s="103" t="s">
        <v>3723</v>
      </c>
      <c r="F491" s="169" t="s">
        <v>172</v>
      </c>
      <c r="G491" s="171" t="s">
        <v>3768</v>
      </c>
      <c r="H491" s="40" t="s">
        <v>1926</v>
      </c>
      <c r="I491" s="40" t="s">
        <v>22</v>
      </c>
      <c r="J491" s="173">
        <v>4</v>
      </c>
      <c r="K491" s="174">
        <v>0</v>
      </c>
      <c r="L491" s="192">
        <v>5.64</v>
      </c>
      <c r="M491" s="105">
        <v>3.1</v>
      </c>
      <c r="N491" s="182"/>
    </row>
    <row r="492" s="155" customFormat="1" ht="24" spans="1:14">
      <c r="A492" s="38" t="s">
        <v>15</v>
      </c>
      <c r="B492" s="168">
        <v>491</v>
      </c>
      <c r="C492" s="43" t="s">
        <v>16</v>
      </c>
      <c r="D492" s="43" t="s">
        <v>53</v>
      </c>
      <c r="E492" s="103" t="s">
        <v>3723</v>
      </c>
      <c r="F492" s="169" t="s">
        <v>236</v>
      </c>
      <c r="G492" s="171" t="s">
        <v>3787</v>
      </c>
      <c r="H492" s="40" t="s">
        <v>2345</v>
      </c>
      <c r="I492" s="40" t="s">
        <v>22</v>
      </c>
      <c r="J492" s="173">
        <v>2</v>
      </c>
      <c r="K492" s="185">
        <v>0</v>
      </c>
      <c r="L492" s="192">
        <v>1.36</v>
      </c>
      <c r="M492" s="105">
        <v>3.2</v>
      </c>
      <c r="N492" s="176"/>
    </row>
    <row r="493" s="155" customFormat="1" ht="24" spans="1:14">
      <c r="A493" s="38" t="s">
        <v>15</v>
      </c>
      <c r="B493" s="168">
        <v>492</v>
      </c>
      <c r="C493" s="43" t="s">
        <v>16</v>
      </c>
      <c r="D493" s="43" t="s">
        <v>53</v>
      </c>
      <c r="E493" s="103" t="s">
        <v>3723</v>
      </c>
      <c r="F493" s="169" t="s">
        <v>236</v>
      </c>
      <c r="G493" s="171" t="s">
        <v>3784</v>
      </c>
      <c r="H493" s="40" t="s">
        <v>2345</v>
      </c>
      <c r="I493" s="40" t="s">
        <v>22</v>
      </c>
      <c r="J493" s="173">
        <v>1</v>
      </c>
      <c r="K493" s="185">
        <v>0</v>
      </c>
      <c r="L493" s="193">
        <v>1.7</v>
      </c>
      <c r="M493" s="105">
        <v>3.2</v>
      </c>
      <c r="N493" s="176"/>
    </row>
    <row r="494" s="155" customFormat="1" ht="24" spans="1:14">
      <c r="A494" s="38" t="s">
        <v>15</v>
      </c>
      <c r="B494" s="168">
        <v>493</v>
      </c>
      <c r="C494" s="43" t="s">
        <v>16</v>
      </c>
      <c r="D494" s="43" t="s">
        <v>322</v>
      </c>
      <c r="E494" s="103" t="s">
        <v>3723</v>
      </c>
      <c r="F494" s="169" t="s">
        <v>323</v>
      </c>
      <c r="G494" s="171" t="s">
        <v>3772</v>
      </c>
      <c r="H494" s="40" t="s">
        <v>2123</v>
      </c>
      <c r="I494" s="43" t="s">
        <v>2124</v>
      </c>
      <c r="J494" s="116">
        <v>2.00789</v>
      </c>
      <c r="K494" s="185">
        <v>0</v>
      </c>
      <c r="L494" s="192">
        <v>72.73</v>
      </c>
      <c r="M494" s="105">
        <v>3.2</v>
      </c>
      <c r="N494" s="176"/>
    </row>
    <row r="495" s="155" customFormat="1" ht="24" spans="1:14">
      <c r="A495" s="38" t="s">
        <v>15</v>
      </c>
      <c r="B495" s="168">
        <v>494</v>
      </c>
      <c r="C495" s="43" t="s">
        <v>16</v>
      </c>
      <c r="D495" s="43" t="s">
        <v>89</v>
      </c>
      <c r="E495" s="103" t="s">
        <v>3723</v>
      </c>
      <c r="F495" s="169" t="s">
        <v>114</v>
      </c>
      <c r="G495" s="171" t="s">
        <v>2699</v>
      </c>
      <c r="H495" s="40" t="s">
        <v>2638</v>
      </c>
      <c r="I495" s="40" t="s">
        <v>22</v>
      </c>
      <c r="J495" s="173">
        <v>1</v>
      </c>
      <c r="K495" s="185">
        <v>0</v>
      </c>
      <c r="L495" s="192">
        <v>9.57</v>
      </c>
      <c r="M495" s="105">
        <v>3.2</v>
      </c>
      <c r="N495" s="182"/>
    </row>
    <row r="496" s="155" customFormat="1" ht="24" spans="1:14">
      <c r="A496" s="38" t="s">
        <v>15</v>
      </c>
      <c r="B496" s="168">
        <v>495</v>
      </c>
      <c r="C496" s="43" t="s">
        <v>16</v>
      </c>
      <c r="D496" s="43" t="s">
        <v>89</v>
      </c>
      <c r="E496" s="103" t="s">
        <v>3723</v>
      </c>
      <c r="F496" s="169" t="s">
        <v>114</v>
      </c>
      <c r="G496" s="171" t="s">
        <v>3766</v>
      </c>
      <c r="H496" s="40" t="s">
        <v>2638</v>
      </c>
      <c r="I496" s="40" t="s">
        <v>22</v>
      </c>
      <c r="J496" s="173">
        <v>4</v>
      </c>
      <c r="K496" s="185">
        <v>0</v>
      </c>
      <c r="L496" s="192">
        <v>136.32</v>
      </c>
      <c r="M496" s="105">
        <v>3.2</v>
      </c>
      <c r="N496" s="176"/>
    </row>
    <row r="497" s="155" customFormat="1" ht="24" spans="1:14">
      <c r="A497" s="38" t="s">
        <v>15</v>
      </c>
      <c r="B497" s="168">
        <v>496</v>
      </c>
      <c r="C497" s="43" t="s">
        <v>16</v>
      </c>
      <c r="D497" s="43" t="s">
        <v>53</v>
      </c>
      <c r="E497" s="103" t="s">
        <v>3723</v>
      </c>
      <c r="F497" s="169" t="s">
        <v>249</v>
      </c>
      <c r="G497" s="171" t="s">
        <v>3785</v>
      </c>
      <c r="H497" s="40" t="s">
        <v>2121</v>
      </c>
      <c r="I497" s="40" t="s">
        <v>22</v>
      </c>
      <c r="J497" s="173">
        <v>1</v>
      </c>
      <c r="K497" s="185">
        <v>0</v>
      </c>
      <c r="L497" s="194">
        <v>15</v>
      </c>
      <c r="M497" s="105">
        <v>3.2</v>
      </c>
      <c r="N497" s="176"/>
    </row>
    <row r="498" s="155" customFormat="1" ht="24" spans="1:14">
      <c r="A498" s="38" t="s">
        <v>15</v>
      </c>
      <c r="B498" s="168">
        <v>497</v>
      </c>
      <c r="C498" s="43" t="s">
        <v>16</v>
      </c>
      <c r="D498" s="43" t="s">
        <v>53</v>
      </c>
      <c r="E498" s="103" t="s">
        <v>3723</v>
      </c>
      <c r="F498" s="169" t="s">
        <v>55</v>
      </c>
      <c r="G498" s="171" t="s">
        <v>3771</v>
      </c>
      <c r="H498" s="40" t="s">
        <v>2121</v>
      </c>
      <c r="I498" s="40" t="s">
        <v>22</v>
      </c>
      <c r="J498" s="173">
        <v>4</v>
      </c>
      <c r="K498" s="185">
        <v>0</v>
      </c>
      <c r="L498" s="194">
        <v>110</v>
      </c>
      <c r="M498" s="105">
        <v>3.2</v>
      </c>
      <c r="N498" s="176"/>
    </row>
    <row r="499" s="155" customFormat="1" ht="24" spans="1:14">
      <c r="A499" s="38" t="s">
        <v>15</v>
      </c>
      <c r="B499" s="168">
        <v>498</v>
      </c>
      <c r="C499" s="43" t="s">
        <v>16</v>
      </c>
      <c r="D499" s="43" t="s">
        <v>171</v>
      </c>
      <c r="E499" s="103" t="s">
        <v>3723</v>
      </c>
      <c r="F499" s="169" t="s">
        <v>172</v>
      </c>
      <c r="G499" s="171" t="s">
        <v>2703</v>
      </c>
      <c r="H499" s="40" t="s">
        <v>1926</v>
      </c>
      <c r="I499" s="40" t="s">
        <v>22</v>
      </c>
      <c r="J499" s="173">
        <v>1</v>
      </c>
      <c r="K499" s="174">
        <v>0</v>
      </c>
      <c r="L499" s="192">
        <v>0.56</v>
      </c>
      <c r="M499" s="105">
        <v>3.1</v>
      </c>
      <c r="N499" s="182"/>
    </row>
    <row r="500" s="155" customFormat="1" ht="24" spans="1:14">
      <c r="A500" s="38" t="s">
        <v>15</v>
      </c>
      <c r="B500" s="168">
        <v>499</v>
      </c>
      <c r="C500" s="43" t="s">
        <v>16</v>
      </c>
      <c r="D500" s="43" t="s">
        <v>171</v>
      </c>
      <c r="E500" s="103" t="s">
        <v>3723</v>
      </c>
      <c r="F500" s="169" t="s">
        <v>172</v>
      </c>
      <c r="G500" s="171" t="s">
        <v>3768</v>
      </c>
      <c r="H500" s="40" t="s">
        <v>1926</v>
      </c>
      <c r="I500" s="40" t="s">
        <v>22</v>
      </c>
      <c r="J500" s="173">
        <v>4</v>
      </c>
      <c r="K500" s="174">
        <v>0</v>
      </c>
      <c r="L500" s="192">
        <v>5.64</v>
      </c>
      <c r="M500" s="105">
        <v>3.1</v>
      </c>
      <c r="N500" s="182"/>
    </row>
    <row r="501" s="155" customFormat="1" ht="24" spans="1:14">
      <c r="A501" s="38" t="s">
        <v>15</v>
      </c>
      <c r="B501" s="168">
        <v>500</v>
      </c>
      <c r="C501" s="43" t="s">
        <v>16</v>
      </c>
      <c r="D501" s="43" t="s">
        <v>53</v>
      </c>
      <c r="E501" s="103" t="s">
        <v>3723</v>
      </c>
      <c r="F501" s="169" t="s">
        <v>236</v>
      </c>
      <c r="G501" s="171" t="s">
        <v>3787</v>
      </c>
      <c r="H501" s="40" t="s">
        <v>2345</v>
      </c>
      <c r="I501" s="40" t="s">
        <v>22</v>
      </c>
      <c r="J501" s="173">
        <v>2</v>
      </c>
      <c r="K501" s="185">
        <v>0</v>
      </c>
      <c r="L501" s="192">
        <v>1.36</v>
      </c>
      <c r="M501" s="105">
        <v>3.2</v>
      </c>
      <c r="N501" s="176"/>
    </row>
    <row r="502" s="155" customFormat="1" ht="24" spans="1:14">
      <c r="A502" s="38" t="s">
        <v>15</v>
      </c>
      <c r="B502" s="168">
        <v>501</v>
      </c>
      <c r="C502" s="43" t="s">
        <v>16</v>
      </c>
      <c r="D502" s="43" t="s">
        <v>322</v>
      </c>
      <c r="E502" s="103" t="s">
        <v>3723</v>
      </c>
      <c r="F502" s="169" t="s">
        <v>323</v>
      </c>
      <c r="G502" s="171" t="s">
        <v>3772</v>
      </c>
      <c r="H502" s="40" t="s">
        <v>2123</v>
      </c>
      <c r="I502" s="43" t="s">
        <v>2124</v>
      </c>
      <c r="J502" s="116">
        <v>1.17603</v>
      </c>
      <c r="K502" s="185">
        <v>0</v>
      </c>
      <c r="L502" s="192">
        <v>42.6</v>
      </c>
      <c r="M502" s="105">
        <v>3.2</v>
      </c>
      <c r="N502" s="176"/>
    </row>
    <row r="503" s="155" customFormat="1" ht="24" spans="1:14">
      <c r="A503" s="38" t="s">
        <v>15</v>
      </c>
      <c r="B503" s="168">
        <v>502</v>
      </c>
      <c r="C503" s="43" t="s">
        <v>16</v>
      </c>
      <c r="D503" s="43" t="s">
        <v>53</v>
      </c>
      <c r="E503" s="103" t="s">
        <v>3723</v>
      </c>
      <c r="F503" s="169" t="s">
        <v>249</v>
      </c>
      <c r="G503" s="171" t="s">
        <v>3607</v>
      </c>
      <c r="H503" s="40" t="s">
        <v>2121</v>
      </c>
      <c r="I503" s="40" t="s">
        <v>22</v>
      </c>
      <c r="J503" s="173">
        <v>1</v>
      </c>
      <c r="K503" s="57">
        <f t="shared" ref="K503:K507" si="31">(CEILING(J503*0.2,1))*1</f>
        <v>1</v>
      </c>
      <c r="L503" s="193">
        <v>1.8</v>
      </c>
      <c r="M503" s="105">
        <v>3.2</v>
      </c>
      <c r="N503" s="176"/>
    </row>
    <row r="504" s="155" customFormat="1" ht="24" spans="1:14">
      <c r="A504" s="38" t="s">
        <v>15</v>
      </c>
      <c r="B504" s="168">
        <v>503</v>
      </c>
      <c r="C504" s="43" t="s">
        <v>16</v>
      </c>
      <c r="D504" s="43" t="s">
        <v>53</v>
      </c>
      <c r="E504" s="103" t="s">
        <v>3723</v>
      </c>
      <c r="F504" s="169" t="s">
        <v>249</v>
      </c>
      <c r="G504" s="171" t="s">
        <v>3777</v>
      </c>
      <c r="H504" s="40" t="s">
        <v>2121</v>
      </c>
      <c r="I504" s="40" t="s">
        <v>22</v>
      </c>
      <c r="J504" s="173">
        <v>1</v>
      </c>
      <c r="K504" s="57">
        <f t="shared" si="31"/>
        <v>1</v>
      </c>
      <c r="L504" s="193">
        <v>6.5</v>
      </c>
      <c r="M504" s="105">
        <v>3.2</v>
      </c>
      <c r="N504" s="182"/>
    </row>
    <row r="505" s="155" customFormat="1" ht="24" spans="1:14">
      <c r="A505" s="38" t="s">
        <v>15</v>
      </c>
      <c r="B505" s="168">
        <v>504</v>
      </c>
      <c r="C505" s="43" t="s">
        <v>16</v>
      </c>
      <c r="D505" s="43" t="s">
        <v>53</v>
      </c>
      <c r="E505" s="103" t="s">
        <v>3723</v>
      </c>
      <c r="F505" s="169" t="s">
        <v>55</v>
      </c>
      <c r="G505" s="171" t="s">
        <v>3778</v>
      </c>
      <c r="H505" s="40" t="s">
        <v>2121</v>
      </c>
      <c r="I505" s="40" t="s">
        <v>22</v>
      </c>
      <c r="J505" s="173">
        <v>4</v>
      </c>
      <c r="K505" s="57">
        <f t="shared" si="31"/>
        <v>1</v>
      </c>
      <c r="L505" s="193">
        <v>42.4</v>
      </c>
      <c r="M505" s="105">
        <v>3.2</v>
      </c>
      <c r="N505" s="176"/>
    </row>
    <row r="506" s="155" customFormat="1" ht="24" spans="1:14">
      <c r="A506" s="38" t="s">
        <v>15</v>
      </c>
      <c r="B506" s="168">
        <v>505</v>
      </c>
      <c r="C506" s="43" t="s">
        <v>16</v>
      </c>
      <c r="D506" s="43" t="s">
        <v>53</v>
      </c>
      <c r="E506" s="103" t="s">
        <v>3723</v>
      </c>
      <c r="F506" s="169" t="s">
        <v>55</v>
      </c>
      <c r="G506" s="171" t="s">
        <v>3788</v>
      </c>
      <c r="H506" s="40" t="s">
        <v>2121</v>
      </c>
      <c r="I506" s="40" t="s">
        <v>22</v>
      </c>
      <c r="J506" s="173">
        <v>1</v>
      </c>
      <c r="K506" s="57">
        <f t="shared" si="31"/>
        <v>1</v>
      </c>
      <c r="L506" s="193">
        <v>5.3</v>
      </c>
      <c r="M506" s="105">
        <v>3.2</v>
      </c>
      <c r="N506" s="176"/>
    </row>
    <row r="507" s="155" customFormat="1" ht="24" spans="1:14">
      <c r="A507" s="38" t="s">
        <v>15</v>
      </c>
      <c r="B507" s="168">
        <v>506</v>
      </c>
      <c r="C507" s="43" t="s">
        <v>16</v>
      </c>
      <c r="D507" s="43" t="s">
        <v>322</v>
      </c>
      <c r="E507" s="103" t="s">
        <v>3723</v>
      </c>
      <c r="F507" s="169" t="s">
        <v>323</v>
      </c>
      <c r="G507" s="171" t="s">
        <v>3781</v>
      </c>
      <c r="H507" s="40" t="s">
        <v>2123</v>
      </c>
      <c r="I507" s="43" t="s">
        <v>2124</v>
      </c>
      <c r="J507" s="116">
        <v>3.55215</v>
      </c>
      <c r="K507" s="57">
        <f t="shared" si="31"/>
        <v>1</v>
      </c>
      <c r="L507" s="192">
        <v>71.4</v>
      </c>
      <c r="M507" s="105">
        <v>3.2</v>
      </c>
      <c r="N507" s="176"/>
    </row>
    <row r="508" s="155" customFormat="1" ht="24" spans="1:14">
      <c r="A508" s="38" t="s">
        <v>15</v>
      </c>
      <c r="B508" s="168">
        <v>507</v>
      </c>
      <c r="C508" s="43" t="s">
        <v>16</v>
      </c>
      <c r="D508" s="43" t="s">
        <v>89</v>
      </c>
      <c r="E508" s="103" t="s">
        <v>3723</v>
      </c>
      <c r="F508" s="169" t="s">
        <v>114</v>
      </c>
      <c r="G508" s="171" t="s">
        <v>2699</v>
      </c>
      <c r="H508" s="40" t="s">
        <v>2638</v>
      </c>
      <c r="I508" s="40" t="s">
        <v>22</v>
      </c>
      <c r="J508" s="173">
        <v>1</v>
      </c>
      <c r="K508" s="185">
        <v>0</v>
      </c>
      <c r="L508" s="192">
        <v>9.57</v>
      </c>
      <c r="M508" s="105">
        <v>3.2</v>
      </c>
      <c r="N508" s="182"/>
    </row>
    <row r="509" s="155" customFormat="1" ht="24" spans="1:14">
      <c r="A509" s="38" t="s">
        <v>15</v>
      </c>
      <c r="B509" s="168">
        <v>508</v>
      </c>
      <c r="C509" s="43" t="s">
        <v>16</v>
      </c>
      <c r="D509" s="43" t="s">
        <v>89</v>
      </c>
      <c r="E509" s="103" t="s">
        <v>3723</v>
      </c>
      <c r="F509" s="169" t="s">
        <v>114</v>
      </c>
      <c r="G509" s="171" t="s">
        <v>3789</v>
      </c>
      <c r="H509" s="40" t="s">
        <v>2638</v>
      </c>
      <c r="I509" s="40" t="s">
        <v>22</v>
      </c>
      <c r="J509" s="173">
        <v>4</v>
      </c>
      <c r="K509" s="185">
        <v>0</v>
      </c>
      <c r="L509" s="194">
        <v>182</v>
      </c>
      <c r="M509" s="105">
        <v>3.2</v>
      </c>
      <c r="N509" s="176"/>
    </row>
    <row r="510" s="155" customFormat="1" ht="24" spans="1:14">
      <c r="A510" s="38" t="s">
        <v>15</v>
      </c>
      <c r="B510" s="168">
        <v>509</v>
      </c>
      <c r="C510" s="43" t="s">
        <v>16</v>
      </c>
      <c r="D510" s="43" t="s">
        <v>53</v>
      </c>
      <c r="E510" s="103" t="s">
        <v>3723</v>
      </c>
      <c r="F510" s="169" t="s">
        <v>249</v>
      </c>
      <c r="G510" s="171" t="s">
        <v>3790</v>
      </c>
      <c r="H510" s="40" t="s">
        <v>2121</v>
      </c>
      <c r="I510" s="40" t="s">
        <v>22</v>
      </c>
      <c r="J510" s="173">
        <v>1</v>
      </c>
      <c r="K510" s="185">
        <v>0</v>
      </c>
      <c r="L510" s="193">
        <v>26.9</v>
      </c>
      <c r="M510" s="105">
        <v>3.2</v>
      </c>
      <c r="N510" s="176"/>
    </row>
    <row r="511" s="155" customFormat="1" ht="24" spans="1:14">
      <c r="A511" s="38" t="s">
        <v>15</v>
      </c>
      <c r="B511" s="168">
        <v>510</v>
      </c>
      <c r="C511" s="43" t="s">
        <v>16</v>
      </c>
      <c r="D511" s="43" t="s">
        <v>53</v>
      </c>
      <c r="E511" s="103" t="s">
        <v>3723</v>
      </c>
      <c r="F511" s="169" t="s">
        <v>55</v>
      </c>
      <c r="G511" s="171" t="s">
        <v>3752</v>
      </c>
      <c r="H511" s="40" t="s">
        <v>2121</v>
      </c>
      <c r="I511" s="40" t="s">
        <v>22</v>
      </c>
      <c r="J511" s="173">
        <v>4</v>
      </c>
      <c r="K511" s="185">
        <v>0</v>
      </c>
      <c r="L511" s="194">
        <v>144</v>
      </c>
      <c r="M511" s="105">
        <v>3.2</v>
      </c>
      <c r="N511" s="176"/>
    </row>
    <row r="512" s="155" customFormat="1" ht="24" spans="1:14">
      <c r="A512" s="38" t="s">
        <v>15</v>
      </c>
      <c r="B512" s="168">
        <v>511</v>
      </c>
      <c r="C512" s="43" t="s">
        <v>16</v>
      </c>
      <c r="D512" s="43" t="s">
        <v>53</v>
      </c>
      <c r="E512" s="103" t="s">
        <v>3723</v>
      </c>
      <c r="F512" s="169" t="s">
        <v>304</v>
      </c>
      <c r="G512" s="171" t="s">
        <v>3791</v>
      </c>
      <c r="H512" s="40" t="s">
        <v>2121</v>
      </c>
      <c r="I512" s="40" t="s">
        <v>22</v>
      </c>
      <c r="J512" s="173">
        <v>1</v>
      </c>
      <c r="K512" s="185">
        <v>0</v>
      </c>
      <c r="L512" s="194">
        <v>48</v>
      </c>
      <c r="M512" s="105">
        <v>3.2</v>
      </c>
      <c r="N512" s="182"/>
    </row>
    <row r="513" s="155" customFormat="1" ht="24" spans="1:14">
      <c r="A513" s="38" t="s">
        <v>15</v>
      </c>
      <c r="B513" s="168">
        <v>512</v>
      </c>
      <c r="C513" s="43" t="s">
        <v>16</v>
      </c>
      <c r="D513" s="43" t="s">
        <v>171</v>
      </c>
      <c r="E513" s="103" t="s">
        <v>3723</v>
      </c>
      <c r="F513" s="169" t="s">
        <v>172</v>
      </c>
      <c r="G513" s="171" t="s">
        <v>2703</v>
      </c>
      <c r="H513" s="40" t="s">
        <v>1926</v>
      </c>
      <c r="I513" s="40" t="s">
        <v>22</v>
      </c>
      <c r="J513" s="173">
        <v>1</v>
      </c>
      <c r="K513" s="174">
        <v>0</v>
      </c>
      <c r="L513" s="192">
        <v>0.56</v>
      </c>
      <c r="M513" s="105">
        <v>3.1</v>
      </c>
      <c r="N513" s="176"/>
    </row>
    <row r="514" s="155" customFormat="1" ht="24" spans="1:14">
      <c r="A514" s="38" t="s">
        <v>15</v>
      </c>
      <c r="B514" s="168">
        <v>513</v>
      </c>
      <c r="C514" s="43" t="s">
        <v>16</v>
      </c>
      <c r="D514" s="43" t="s">
        <v>171</v>
      </c>
      <c r="E514" s="103" t="s">
        <v>3723</v>
      </c>
      <c r="F514" s="169" t="s">
        <v>172</v>
      </c>
      <c r="G514" s="171" t="s">
        <v>3792</v>
      </c>
      <c r="H514" s="40" t="s">
        <v>1926</v>
      </c>
      <c r="I514" s="40" t="s">
        <v>22</v>
      </c>
      <c r="J514" s="173">
        <v>4</v>
      </c>
      <c r="K514" s="174">
        <v>0</v>
      </c>
      <c r="L514" s="192">
        <v>6.28</v>
      </c>
      <c r="M514" s="105">
        <v>3.1</v>
      </c>
      <c r="N514" s="176"/>
    </row>
    <row r="515" s="155" customFormat="1" ht="24" spans="1:14">
      <c r="A515" s="38" t="s">
        <v>15</v>
      </c>
      <c r="B515" s="168">
        <v>514</v>
      </c>
      <c r="C515" s="43" t="s">
        <v>16</v>
      </c>
      <c r="D515" s="43" t="s">
        <v>53</v>
      </c>
      <c r="E515" s="103" t="s">
        <v>3723</v>
      </c>
      <c r="F515" s="169" t="s">
        <v>236</v>
      </c>
      <c r="G515" s="171" t="s">
        <v>3787</v>
      </c>
      <c r="H515" s="40" t="s">
        <v>2345</v>
      </c>
      <c r="I515" s="40" t="s">
        <v>22</v>
      </c>
      <c r="J515" s="173">
        <v>2</v>
      </c>
      <c r="K515" s="185">
        <v>0</v>
      </c>
      <c r="L515" s="192">
        <v>1.36</v>
      </c>
      <c r="M515" s="105">
        <v>3.2</v>
      </c>
      <c r="N515" s="182"/>
    </row>
    <row r="516" s="155" customFormat="1" ht="24" spans="1:14">
      <c r="A516" s="38" t="s">
        <v>15</v>
      </c>
      <c r="B516" s="168">
        <v>515</v>
      </c>
      <c r="C516" s="43" t="s">
        <v>16</v>
      </c>
      <c r="D516" s="43" t="s">
        <v>53</v>
      </c>
      <c r="E516" s="103" t="s">
        <v>3723</v>
      </c>
      <c r="F516" s="169" t="s">
        <v>236</v>
      </c>
      <c r="G516" s="171" t="s">
        <v>3784</v>
      </c>
      <c r="H516" s="40" t="s">
        <v>2345</v>
      </c>
      <c r="I516" s="40" t="s">
        <v>22</v>
      </c>
      <c r="J516" s="173">
        <v>1</v>
      </c>
      <c r="K516" s="185">
        <v>0</v>
      </c>
      <c r="L516" s="193">
        <v>1.7</v>
      </c>
      <c r="M516" s="105">
        <v>3.2</v>
      </c>
      <c r="N516" s="182"/>
    </row>
    <row r="517" s="155" customFormat="1" ht="24" spans="1:14">
      <c r="A517" s="38" t="s">
        <v>15</v>
      </c>
      <c r="B517" s="168">
        <v>516</v>
      </c>
      <c r="C517" s="43" t="s">
        <v>16</v>
      </c>
      <c r="D517" s="43" t="s">
        <v>322</v>
      </c>
      <c r="E517" s="103" t="s">
        <v>3723</v>
      </c>
      <c r="F517" s="169" t="s">
        <v>323</v>
      </c>
      <c r="G517" s="171" t="s">
        <v>3754</v>
      </c>
      <c r="H517" s="40" t="s">
        <v>2123</v>
      </c>
      <c r="I517" s="43" t="s">
        <v>2124</v>
      </c>
      <c r="J517" s="116">
        <v>1.8273</v>
      </c>
      <c r="K517" s="185">
        <v>0</v>
      </c>
      <c r="L517" s="192">
        <v>76.05</v>
      </c>
      <c r="M517" s="105">
        <v>3.2</v>
      </c>
      <c r="N517" s="176"/>
    </row>
    <row r="518" s="155" customFormat="1" ht="24" spans="1:14">
      <c r="A518" s="38" t="s">
        <v>15</v>
      </c>
      <c r="B518" s="168">
        <v>517</v>
      </c>
      <c r="C518" s="43" t="s">
        <v>16</v>
      </c>
      <c r="D518" s="43" t="s">
        <v>89</v>
      </c>
      <c r="E518" s="103" t="s">
        <v>3723</v>
      </c>
      <c r="F518" s="169" t="s">
        <v>114</v>
      </c>
      <c r="G518" s="171" t="s">
        <v>2699</v>
      </c>
      <c r="H518" s="40" t="s">
        <v>2638</v>
      </c>
      <c r="I518" s="40" t="s">
        <v>22</v>
      </c>
      <c r="J518" s="173">
        <v>1</v>
      </c>
      <c r="K518" s="185">
        <v>0</v>
      </c>
      <c r="L518" s="192">
        <v>9.57</v>
      </c>
      <c r="M518" s="105">
        <v>3.2</v>
      </c>
      <c r="N518" s="176"/>
    </row>
    <row r="519" s="155" customFormat="1" ht="24" spans="1:14">
      <c r="A519" s="38" t="s">
        <v>15</v>
      </c>
      <c r="B519" s="168">
        <v>518</v>
      </c>
      <c r="C519" s="43" t="s">
        <v>16</v>
      </c>
      <c r="D519" s="43" t="s">
        <v>89</v>
      </c>
      <c r="E519" s="103" t="s">
        <v>3723</v>
      </c>
      <c r="F519" s="169" t="s">
        <v>114</v>
      </c>
      <c r="G519" s="171" t="s">
        <v>3789</v>
      </c>
      <c r="H519" s="40" t="s">
        <v>2638</v>
      </c>
      <c r="I519" s="40" t="s">
        <v>22</v>
      </c>
      <c r="J519" s="173">
        <v>4</v>
      </c>
      <c r="K519" s="185">
        <v>0</v>
      </c>
      <c r="L519" s="194">
        <v>182</v>
      </c>
      <c r="M519" s="105">
        <v>3.2</v>
      </c>
      <c r="N519" s="176"/>
    </row>
    <row r="520" s="155" customFormat="1" ht="24" spans="1:14">
      <c r="A520" s="38" t="s">
        <v>15</v>
      </c>
      <c r="B520" s="168">
        <v>519</v>
      </c>
      <c r="C520" s="43" t="s">
        <v>16</v>
      </c>
      <c r="D520" s="43" t="s">
        <v>53</v>
      </c>
      <c r="E520" s="103" t="s">
        <v>3723</v>
      </c>
      <c r="F520" s="169" t="s">
        <v>249</v>
      </c>
      <c r="G520" s="171" t="s">
        <v>3790</v>
      </c>
      <c r="H520" s="40" t="s">
        <v>2121</v>
      </c>
      <c r="I520" s="40" t="s">
        <v>22</v>
      </c>
      <c r="J520" s="173">
        <v>1</v>
      </c>
      <c r="K520" s="185">
        <v>0</v>
      </c>
      <c r="L520" s="193">
        <v>26.9</v>
      </c>
      <c r="M520" s="105">
        <v>3.2</v>
      </c>
      <c r="N520" s="182"/>
    </row>
    <row r="521" s="155" customFormat="1" ht="24" spans="1:14">
      <c r="A521" s="38" t="s">
        <v>15</v>
      </c>
      <c r="B521" s="168">
        <v>520</v>
      </c>
      <c r="C521" s="43" t="s">
        <v>16</v>
      </c>
      <c r="D521" s="43" t="s">
        <v>53</v>
      </c>
      <c r="E521" s="103" t="s">
        <v>3723</v>
      </c>
      <c r="F521" s="169" t="s">
        <v>55</v>
      </c>
      <c r="G521" s="171" t="s">
        <v>3752</v>
      </c>
      <c r="H521" s="40" t="s">
        <v>2121</v>
      </c>
      <c r="I521" s="40" t="s">
        <v>22</v>
      </c>
      <c r="J521" s="173">
        <v>4</v>
      </c>
      <c r="K521" s="185">
        <v>0</v>
      </c>
      <c r="L521" s="194">
        <v>144</v>
      </c>
      <c r="M521" s="105">
        <v>3.2</v>
      </c>
      <c r="N521" s="182"/>
    </row>
    <row r="522" s="155" customFormat="1" ht="24" spans="1:14">
      <c r="A522" s="38" t="s">
        <v>15</v>
      </c>
      <c r="B522" s="168">
        <v>521</v>
      </c>
      <c r="C522" s="43" t="s">
        <v>16</v>
      </c>
      <c r="D522" s="43" t="s">
        <v>171</v>
      </c>
      <c r="E522" s="103" t="s">
        <v>3723</v>
      </c>
      <c r="F522" s="169" t="s">
        <v>172</v>
      </c>
      <c r="G522" s="171" t="s">
        <v>2703</v>
      </c>
      <c r="H522" s="40" t="s">
        <v>1926</v>
      </c>
      <c r="I522" s="40" t="s">
        <v>22</v>
      </c>
      <c r="J522" s="173">
        <v>1</v>
      </c>
      <c r="K522" s="174">
        <v>0</v>
      </c>
      <c r="L522" s="192">
        <v>0.56</v>
      </c>
      <c r="M522" s="105">
        <v>3.1</v>
      </c>
      <c r="N522" s="182"/>
    </row>
    <row r="523" s="155" customFormat="1" ht="24" spans="1:14">
      <c r="A523" s="38" t="s">
        <v>15</v>
      </c>
      <c r="B523" s="168">
        <v>522</v>
      </c>
      <c r="C523" s="43" t="s">
        <v>16</v>
      </c>
      <c r="D523" s="43" t="s">
        <v>171</v>
      </c>
      <c r="E523" s="103" t="s">
        <v>3723</v>
      </c>
      <c r="F523" s="169" t="s">
        <v>172</v>
      </c>
      <c r="G523" s="171" t="s">
        <v>3792</v>
      </c>
      <c r="H523" s="40" t="s">
        <v>1926</v>
      </c>
      <c r="I523" s="40" t="s">
        <v>22</v>
      </c>
      <c r="J523" s="173">
        <v>4</v>
      </c>
      <c r="K523" s="174">
        <v>0</v>
      </c>
      <c r="L523" s="192">
        <v>6.28</v>
      </c>
      <c r="M523" s="105">
        <v>3.1</v>
      </c>
      <c r="N523" s="182"/>
    </row>
    <row r="524" s="155" customFormat="1" ht="24" spans="1:14">
      <c r="A524" s="38" t="s">
        <v>15</v>
      </c>
      <c r="B524" s="168">
        <v>523</v>
      </c>
      <c r="C524" s="43" t="s">
        <v>16</v>
      </c>
      <c r="D524" s="43" t="s">
        <v>53</v>
      </c>
      <c r="E524" s="103" t="s">
        <v>3723</v>
      </c>
      <c r="F524" s="169" t="s">
        <v>236</v>
      </c>
      <c r="G524" s="171" t="s">
        <v>3787</v>
      </c>
      <c r="H524" s="40" t="s">
        <v>2345</v>
      </c>
      <c r="I524" s="40" t="s">
        <v>22</v>
      </c>
      <c r="J524" s="173">
        <v>2</v>
      </c>
      <c r="K524" s="185">
        <v>0</v>
      </c>
      <c r="L524" s="192">
        <v>1.36</v>
      </c>
      <c r="M524" s="105">
        <v>3.2</v>
      </c>
      <c r="N524" s="182"/>
    </row>
    <row r="525" s="155" customFormat="1" ht="24" spans="1:14">
      <c r="A525" s="38" t="s">
        <v>15</v>
      </c>
      <c r="B525" s="168">
        <v>524</v>
      </c>
      <c r="C525" s="43" t="s">
        <v>16</v>
      </c>
      <c r="D525" s="43" t="s">
        <v>322</v>
      </c>
      <c r="E525" s="103" t="s">
        <v>3723</v>
      </c>
      <c r="F525" s="169" t="s">
        <v>323</v>
      </c>
      <c r="G525" s="171" t="s">
        <v>3754</v>
      </c>
      <c r="H525" s="40" t="s">
        <v>2123</v>
      </c>
      <c r="I525" s="43" t="s">
        <v>2124</v>
      </c>
      <c r="J525" s="116">
        <v>0.7854</v>
      </c>
      <c r="K525" s="185">
        <v>0</v>
      </c>
      <c r="L525" s="192">
        <v>32.69</v>
      </c>
      <c r="M525" s="105">
        <v>3.2</v>
      </c>
      <c r="N525" s="182"/>
    </row>
    <row r="526" s="155" customFormat="1" ht="24" spans="1:14">
      <c r="A526" s="38" t="s">
        <v>15</v>
      </c>
      <c r="B526" s="168">
        <v>525</v>
      </c>
      <c r="C526" s="43" t="s">
        <v>16</v>
      </c>
      <c r="D526" s="43" t="s">
        <v>89</v>
      </c>
      <c r="E526" s="103" t="s">
        <v>3723</v>
      </c>
      <c r="F526" s="169" t="s">
        <v>114</v>
      </c>
      <c r="G526" s="171" t="s">
        <v>2699</v>
      </c>
      <c r="H526" s="40" t="s">
        <v>2638</v>
      </c>
      <c r="I526" s="40" t="s">
        <v>22</v>
      </c>
      <c r="J526" s="173">
        <v>1</v>
      </c>
      <c r="K526" s="185">
        <v>0</v>
      </c>
      <c r="L526" s="192">
        <v>9.57</v>
      </c>
      <c r="M526" s="105">
        <v>3.2</v>
      </c>
      <c r="N526" s="182"/>
    </row>
    <row r="527" s="155" customFormat="1" ht="24" spans="1:14">
      <c r="A527" s="38" t="s">
        <v>15</v>
      </c>
      <c r="B527" s="168">
        <v>526</v>
      </c>
      <c r="C527" s="43" t="s">
        <v>16</v>
      </c>
      <c r="D527" s="43" t="s">
        <v>89</v>
      </c>
      <c r="E527" s="103" t="s">
        <v>3723</v>
      </c>
      <c r="F527" s="169" t="s">
        <v>114</v>
      </c>
      <c r="G527" s="171" t="s">
        <v>3776</v>
      </c>
      <c r="H527" s="40" t="s">
        <v>2638</v>
      </c>
      <c r="I527" s="40" t="s">
        <v>22</v>
      </c>
      <c r="J527" s="173">
        <v>4</v>
      </c>
      <c r="K527" s="185">
        <v>0</v>
      </c>
      <c r="L527" s="192">
        <v>63.84</v>
      </c>
      <c r="M527" s="105">
        <v>3.2</v>
      </c>
      <c r="N527" s="182"/>
    </row>
    <row r="528" s="155" customFormat="1" ht="24" spans="1:14">
      <c r="A528" s="38" t="s">
        <v>15</v>
      </c>
      <c r="B528" s="168">
        <v>527</v>
      </c>
      <c r="C528" s="43" t="s">
        <v>16</v>
      </c>
      <c r="D528" s="43" t="s">
        <v>53</v>
      </c>
      <c r="E528" s="103" t="s">
        <v>3723</v>
      </c>
      <c r="F528" s="169" t="s">
        <v>249</v>
      </c>
      <c r="G528" s="171" t="s">
        <v>3777</v>
      </c>
      <c r="H528" s="40" t="s">
        <v>2121</v>
      </c>
      <c r="I528" s="40" t="s">
        <v>22</v>
      </c>
      <c r="J528" s="173">
        <v>1</v>
      </c>
      <c r="K528" s="57">
        <f t="shared" ref="K528:K533" si="32">(CEILING(J528*0.2,1))*1</f>
        <v>1</v>
      </c>
      <c r="L528" s="193">
        <v>6.5</v>
      </c>
      <c r="M528" s="105">
        <v>3.2</v>
      </c>
      <c r="N528" s="182"/>
    </row>
    <row r="529" s="155" customFormat="1" ht="24" spans="1:14">
      <c r="A529" s="38" t="s">
        <v>15</v>
      </c>
      <c r="B529" s="168">
        <v>528</v>
      </c>
      <c r="C529" s="43" t="s">
        <v>16</v>
      </c>
      <c r="D529" s="43" t="s">
        <v>53</v>
      </c>
      <c r="E529" s="103" t="s">
        <v>3723</v>
      </c>
      <c r="F529" s="169" t="s">
        <v>55</v>
      </c>
      <c r="G529" s="171" t="s">
        <v>3778</v>
      </c>
      <c r="H529" s="40" t="s">
        <v>2121</v>
      </c>
      <c r="I529" s="40" t="s">
        <v>22</v>
      </c>
      <c r="J529" s="173">
        <v>3</v>
      </c>
      <c r="K529" s="57">
        <f t="shared" si="32"/>
        <v>1</v>
      </c>
      <c r="L529" s="193">
        <v>31.8</v>
      </c>
      <c r="M529" s="105">
        <v>3.2</v>
      </c>
      <c r="N529" s="182"/>
    </row>
    <row r="530" s="155" customFormat="1" ht="24" spans="1:14">
      <c r="A530" s="38" t="s">
        <v>15</v>
      </c>
      <c r="B530" s="168">
        <v>529</v>
      </c>
      <c r="C530" s="43" t="s">
        <v>16</v>
      </c>
      <c r="D530" s="43" t="s">
        <v>171</v>
      </c>
      <c r="E530" s="103" t="s">
        <v>3723</v>
      </c>
      <c r="F530" s="169" t="s">
        <v>172</v>
      </c>
      <c r="G530" s="171" t="s">
        <v>2703</v>
      </c>
      <c r="H530" s="40" t="s">
        <v>1926</v>
      </c>
      <c r="I530" s="40" t="s">
        <v>22</v>
      </c>
      <c r="J530" s="173">
        <v>1</v>
      </c>
      <c r="K530" s="174">
        <v>0</v>
      </c>
      <c r="L530" s="192">
        <v>0.56</v>
      </c>
      <c r="M530" s="105">
        <v>3.1</v>
      </c>
      <c r="N530" s="182"/>
    </row>
    <row r="531" s="155" customFormat="1" ht="24" spans="1:14">
      <c r="A531" s="38" t="s">
        <v>15</v>
      </c>
      <c r="B531" s="168">
        <v>530</v>
      </c>
      <c r="C531" s="43" t="s">
        <v>16</v>
      </c>
      <c r="D531" s="43" t="s">
        <v>171</v>
      </c>
      <c r="E531" s="103" t="s">
        <v>3723</v>
      </c>
      <c r="F531" s="169" t="s">
        <v>172</v>
      </c>
      <c r="G531" s="171" t="s">
        <v>3779</v>
      </c>
      <c r="H531" s="40" t="s">
        <v>1926</v>
      </c>
      <c r="I531" s="40" t="s">
        <v>22</v>
      </c>
      <c r="J531" s="173">
        <v>4</v>
      </c>
      <c r="K531" s="174">
        <v>0</v>
      </c>
      <c r="L531" s="192">
        <v>2.92</v>
      </c>
      <c r="M531" s="105">
        <v>3.1</v>
      </c>
      <c r="N531" s="182"/>
    </row>
    <row r="532" s="155" customFormat="1" ht="24" spans="1:14">
      <c r="A532" s="38" t="s">
        <v>15</v>
      </c>
      <c r="B532" s="168">
        <v>531</v>
      </c>
      <c r="C532" s="43" t="s">
        <v>16</v>
      </c>
      <c r="D532" s="43" t="s">
        <v>53</v>
      </c>
      <c r="E532" s="103" t="s">
        <v>3723</v>
      </c>
      <c r="F532" s="169" t="s">
        <v>236</v>
      </c>
      <c r="G532" s="171" t="s">
        <v>3780</v>
      </c>
      <c r="H532" s="40" t="s">
        <v>2345</v>
      </c>
      <c r="I532" s="40" t="s">
        <v>22</v>
      </c>
      <c r="J532" s="173">
        <v>2</v>
      </c>
      <c r="K532" s="57">
        <f t="shared" si="32"/>
        <v>1</v>
      </c>
      <c r="L532" s="192">
        <v>1.36</v>
      </c>
      <c r="M532" s="105">
        <v>3.2</v>
      </c>
      <c r="N532" s="182"/>
    </row>
    <row r="533" s="155" customFormat="1" ht="24" spans="1:14">
      <c r="A533" s="38" t="s">
        <v>15</v>
      </c>
      <c r="B533" s="168">
        <v>532</v>
      </c>
      <c r="C533" s="43" t="s">
        <v>16</v>
      </c>
      <c r="D533" s="43" t="s">
        <v>322</v>
      </c>
      <c r="E533" s="103" t="s">
        <v>3723</v>
      </c>
      <c r="F533" s="169" t="s">
        <v>323</v>
      </c>
      <c r="G533" s="171" t="s">
        <v>3781</v>
      </c>
      <c r="H533" s="40" t="s">
        <v>2123</v>
      </c>
      <c r="I533" s="43" t="s">
        <v>2124</v>
      </c>
      <c r="J533" s="116">
        <v>1.88085</v>
      </c>
      <c r="K533" s="57">
        <f t="shared" si="32"/>
        <v>1</v>
      </c>
      <c r="L533" s="192">
        <v>37.81</v>
      </c>
      <c r="M533" s="105">
        <v>3.2</v>
      </c>
      <c r="N533" s="182"/>
    </row>
    <row r="534" s="155" customFormat="1" ht="24" spans="1:14">
      <c r="A534" s="38" t="s">
        <v>15</v>
      </c>
      <c r="B534" s="168">
        <v>533</v>
      </c>
      <c r="C534" s="43" t="s">
        <v>16</v>
      </c>
      <c r="D534" s="43" t="s">
        <v>89</v>
      </c>
      <c r="E534" s="103" t="s">
        <v>3723</v>
      </c>
      <c r="F534" s="169" t="s">
        <v>114</v>
      </c>
      <c r="G534" s="171" t="s">
        <v>2699</v>
      </c>
      <c r="H534" s="40" t="s">
        <v>2638</v>
      </c>
      <c r="I534" s="40" t="s">
        <v>22</v>
      </c>
      <c r="J534" s="173">
        <v>1</v>
      </c>
      <c r="K534" s="185">
        <v>0</v>
      </c>
      <c r="L534" s="192">
        <v>9.57</v>
      </c>
      <c r="M534" s="105">
        <v>3.2</v>
      </c>
      <c r="N534" s="176"/>
    </row>
    <row r="535" s="155" customFormat="1" ht="24" spans="1:14">
      <c r="A535" s="38" t="s">
        <v>15</v>
      </c>
      <c r="B535" s="168">
        <v>534</v>
      </c>
      <c r="C535" s="43" t="s">
        <v>16</v>
      </c>
      <c r="D535" s="43" t="s">
        <v>89</v>
      </c>
      <c r="E535" s="103" t="s">
        <v>3723</v>
      </c>
      <c r="F535" s="169" t="s">
        <v>114</v>
      </c>
      <c r="G535" s="171" t="s">
        <v>3776</v>
      </c>
      <c r="H535" s="40" t="s">
        <v>2638</v>
      </c>
      <c r="I535" s="40" t="s">
        <v>22</v>
      </c>
      <c r="J535" s="173">
        <v>4</v>
      </c>
      <c r="K535" s="185">
        <v>0</v>
      </c>
      <c r="L535" s="192">
        <v>63.84</v>
      </c>
      <c r="M535" s="105">
        <v>3.2</v>
      </c>
      <c r="N535" s="176"/>
    </row>
    <row r="536" s="155" customFormat="1" ht="24" spans="1:14">
      <c r="A536" s="38" t="s">
        <v>15</v>
      </c>
      <c r="B536" s="168">
        <v>535</v>
      </c>
      <c r="C536" s="43" t="s">
        <v>16</v>
      </c>
      <c r="D536" s="43" t="s">
        <v>53</v>
      </c>
      <c r="E536" s="103" t="s">
        <v>3723</v>
      </c>
      <c r="F536" s="169" t="s">
        <v>249</v>
      </c>
      <c r="G536" s="171" t="s">
        <v>3777</v>
      </c>
      <c r="H536" s="40" t="s">
        <v>2121</v>
      </c>
      <c r="I536" s="40" t="s">
        <v>22</v>
      </c>
      <c r="J536" s="173">
        <v>1</v>
      </c>
      <c r="K536" s="57">
        <f t="shared" ref="K536:K541" si="33">(CEILING(J536*0.2,1))*1</f>
        <v>1</v>
      </c>
      <c r="L536" s="193">
        <v>6.5</v>
      </c>
      <c r="M536" s="105">
        <v>3.2</v>
      </c>
      <c r="N536" s="182"/>
    </row>
    <row r="537" s="155" customFormat="1" ht="24" spans="1:14">
      <c r="A537" s="38" t="s">
        <v>15</v>
      </c>
      <c r="B537" s="168">
        <v>536</v>
      </c>
      <c r="C537" s="43" t="s">
        <v>16</v>
      </c>
      <c r="D537" s="43" t="s">
        <v>53</v>
      </c>
      <c r="E537" s="103" t="s">
        <v>3723</v>
      </c>
      <c r="F537" s="169" t="s">
        <v>55</v>
      </c>
      <c r="G537" s="171" t="s">
        <v>3778</v>
      </c>
      <c r="H537" s="40" t="s">
        <v>2121</v>
      </c>
      <c r="I537" s="40" t="s">
        <v>22</v>
      </c>
      <c r="J537" s="173">
        <v>3</v>
      </c>
      <c r="K537" s="57">
        <f t="shared" si="33"/>
        <v>1</v>
      </c>
      <c r="L537" s="193">
        <v>31.8</v>
      </c>
      <c r="M537" s="105">
        <v>3.2</v>
      </c>
      <c r="N537" s="182"/>
    </row>
    <row r="538" s="155" customFormat="1" ht="24" spans="1:14">
      <c r="A538" s="38" t="s">
        <v>15</v>
      </c>
      <c r="B538" s="168">
        <v>537</v>
      </c>
      <c r="C538" s="43" t="s">
        <v>16</v>
      </c>
      <c r="D538" s="43" t="s">
        <v>171</v>
      </c>
      <c r="E538" s="103" t="s">
        <v>3723</v>
      </c>
      <c r="F538" s="169" t="s">
        <v>172</v>
      </c>
      <c r="G538" s="171" t="s">
        <v>2703</v>
      </c>
      <c r="H538" s="40" t="s">
        <v>1926</v>
      </c>
      <c r="I538" s="40" t="s">
        <v>22</v>
      </c>
      <c r="J538" s="173">
        <v>1</v>
      </c>
      <c r="K538" s="174">
        <v>0</v>
      </c>
      <c r="L538" s="192">
        <v>0.56</v>
      </c>
      <c r="M538" s="105">
        <v>3.1</v>
      </c>
      <c r="N538" s="182"/>
    </row>
    <row r="539" s="155" customFormat="1" ht="24" spans="1:14">
      <c r="A539" s="38" t="s">
        <v>15</v>
      </c>
      <c r="B539" s="168">
        <v>538</v>
      </c>
      <c r="C539" s="43" t="s">
        <v>16</v>
      </c>
      <c r="D539" s="43" t="s">
        <v>171</v>
      </c>
      <c r="E539" s="103" t="s">
        <v>3723</v>
      </c>
      <c r="F539" s="169" t="s">
        <v>172</v>
      </c>
      <c r="G539" s="171" t="s">
        <v>3779</v>
      </c>
      <c r="H539" s="40" t="s">
        <v>1926</v>
      </c>
      <c r="I539" s="40" t="s">
        <v>22</v>
      </c>
      <c r="J539" s="173">
        <v>4</v>
      </c>
      <c r="K539" s="174">
        <v>0</v>
      </c>
      <c r="L539" s="192">
        <v>2.92</v>
      </c>
      <c r="M539" s="105">
        <v>3.1</v>
      </c>
      <c r="N539" s="182"/>
    </row>
    <row r="540" s="155" customFormat="1" ht="24" spans="1:14">
      <c r="A540" s="38" t="s">
        <v>15</v>
      </c>
      <c r="B540" s="168">
        <v>539</v>
      </c>
      <c r="C540" s="43" t="s">
        <v>16</v>
      </c>
      <c r="D540" s="43" t="s">
        <v>53</v>
      </c>
      <c r="E540" s="103" t="s">
        <v>3723</v>
      </c>
      <c r="F540" s="169" t="s">
        <v>236</v>
      </c>
      <c r="G540" s="171" t="s">
        <v>3780</v>
      </c>
      <c r="H540" s="40" t="s">
        <v>2345</v>
      </c>
      <c r="I540" s="40" t="s">
        <v>22</v>
      </c>
      <c r="J540" s="173">
        <v>2</v>
      </c>
      <c r="K540" s="57">
        <f t="shared" si="33"/>
        <v>1</v>
      </c>
      <c r="L540" s="192">
        <v>1.36</v>
      </c>
      <c r="M540" s="105">
        <v>3.2</v>
      </c>
      <c r="N540" s="182"/>
    </row>
    <row r="541" s="155" customFormat="1" ht="24" spans="1:14">
      <c r="A541" s="38" t="s">
        <v>15</v>
      </c>
      <c r="B541" s="168">
        <v>540</v>
      </c>
      <c r="C541" s="43" t="s">
        <v>16</v>
      </c>
      <c r="D541" s="43" t="s">
        <v>322</v>
      </c>
      <c r="E541" s="103" t="s">
        <v>3723</v>
      </c>
      <c r="F541" s="169" t="s">
        <v>323</v>
      </c>
      <c r="G541" s="171" t="s">
        <v>3781</v>
      </c>
      <c r="H541" s="40" t="s">
        <v>2123</v>
      </c>
      <c r="I541" s="43" t="s">
        <v>2124</v>
      </c>
      <c r="J541" s="116">
        <v>1.88085</v>
      </c>
      <c r="K541" s="57">
        <f t="shared" si="33"/>
        <v>1</v>
      </c>
      <c r="L541" s="192">
        <v>37.81</v>
      </c>
      <c r="M541" s="105">
        <v>3.2</v>
      </c>
      <c r="N541" s="182"/>
    </row>
    <row r="542" s="155" customFormat="1" ht="24" spans="1:14">
      <c r="A542" s="38" t="s">
        <v>15</v>
      </c>
      <c r="B542" s="168">
        <v>541</v>
      </c>
      <c r="C542" s="43" t="s">
        <v>16</v>
      </c>
      <c r="D542" s="43" t="s">
        <v>89</v>
      </c>
      <c r="E542" s="103" t="s">
        <v>3723</v>
      </c>
      <c r="F542" s="169" t="s">
        <v>114</v>
      </c>
      <c r="G542" s="171" t="s">
        <v>2699</v>
      </c>
      <c r="H542" s="40" t="s">
        <v>2638</v>
      </c>
      <c r="I542" s="40" t="s">
        <v>22</v>
      </c>
      <c r="J542" s="173">
        <v>1</v>
      </c>
      <c r="K542" s="185">
        <v>0</v>
      </c>
      <c r="L542" s="192">
        <v>9.57</v>
      </c>
      <c r="M542" s="105">
        <v>3.2</v>
      </c>
      <c r="N542" s="182"/>
    </row>
    <row r="543" s="155" customFormat="1" ht="24" spans="1:14">
      <c r="A543" s="38" t="s">
        <v>15</v>
      </c>
      <c r="B543" s="168">
        <v>542</v>
      </c>
      <c r="C543" s="43" t="s">
        <v>16</v>
      </c>
      <c r="D543" s="43" t="s">
        <v>89</v>
      </c>
      <c r="E543" s="103" t="s">
        <v>3723</v>
      </c>
      <c r="F543" s="169" t="s">
        <v>114</v>
      </c>
      <c r="G543" s="171" t="s">
        <v>3776</v>
      </c>
      <c r="H543" s="40" t="s">
        <v>2638</v>
      </c>
      <c r="I543" s="40" t="s">
        <v>22</v>
      </c>
      <c r="J543" s="173">
        <v>4</v>
      </c>
      <c r="K543" s="185">
        <v>0</v>
      </c>
      <c r="L543" s="192">
        <v>63.84</v>
      </c>
      <c r="M543" s="105">
        <v>3.2</v>
      </c>
      <c r="N543" s="182"/>
    </row>
    <row r="544" s="155" customFormat="1" ht="24" spans="1:14">
      <c r="A544" s="38" t="s">
        <v>15</v>
      </c>
      <c r="B544" s="168">
        <v>543</v>
      </c>
      <c r="C544" s="43" t="s">
        <v>16</v>
      </c>
      <c r="D544" s="43" t="s">
        <v>53</v>
      </c>
      <c r="E544" s="103" t="s">
        <v>3723</v>
      </c>
      <c r="F544" s="169" t="s">
        <v>249</v>
      </c>
      <c r="G544" s="171" t="s">
        <v>3777</v>
      </c>
      <c r="H544" s="40" t="s">
        <v>2121</v>
      </c>
      <c r="I544" s="40" t="s">
        <v>22</v>
      </c>
      <c r="J544" s="173">
        <v>1</v>
      </c>
      <c r="K544" s="57">
        <f t="shared" ref="K544:K549" si="34">(CEILING(J544*0.2,1))*1</f>
        <v>1</v>
      </c>
      <c r="L544" s="193">
        <v>6.5</v>
      </c>
      <c r="M544" s="105">
        <v>3.2</v>
      </c>
      <c r="N544" s="182"/>
    </row>
    <row r="545" s="155" customFormat="1" ht="24" spans="1:14">
      <c r="A545" s="38" t="s">
        <v>15</v>
      </c>
      <c r="B545" s="168">
        <v>544</v>
      </c>
      <c r="C545" s="43" t="s">
        <v>16</v>
      </c>
      <c r="D545" s="43" t="s">
        <v>53</v>
      </c>
      <c r="E545" s="103" t="s">
        <v>3723</v>
      </c>
      <c r="F545" s="169" t="s">
        <v>55</v>
      </c>
      <c r="G545" s="171" t="s">
        <v>3778</v>
      </c>
      <c r="H545" s="40" t="s">
        <v>2121</v>
      </c>
      <c r="I545" s="40" t="s">
        <v>22</v>
      </c>
      <c r="J545" s="173">
        <v>3</v>
      </c>
      <c r="K545" s="57">
        <f t="shared" si="34"/>
        <v>1</v>
      </c>
      <c r="L545" s="193">
        <v>31.8</v>
      </c>
      <c r="M545" s="105">
        <v>3.2</v>
      </c>
      <c r="N545" s="182"/>
    </row>
    <row r="546" s="155" customFormat="1" ht="24" spans="1:14">
      <c r="A546" s="38" t="s">
        <v>15</v>
      </c>
      <c r="B546" s="168">
        <v>545</v>
      </c>
      <c r="C546" s="43" t="s">
        <v>16</v>
      </c>
      <c r="D546" s="43" t="s">
        <v>171</v>
      </c>
      <c r="E546" s="103" t="s">
        <v>3723</v>
      </c>
      <c r="F546" s="169" t="s">
        <v>172</v>
      </c>
      <c r="G546" s="171" t="s">
        <v>2703</v>
      </c>
      <c r="H546" s="40" t="s">
        <v>1926</v>
      </c>
      <c r="I546" s="40" t="s">
        <v>22</v>
      </c>
      <c r="J546" s="173">
        <v>1</v>
      </c>
      <c r="K546" s="174">
        <v>0</v>
      </c>
      <c r="L546" s="192">
        <v>0.56</v>
      </c>
      <c r="M546" s="105">
        <v>3.1</v>
      </c>
      <c r="N546" s="176"/>
    </row>
    <row r="547" s="155" customFormat="1" ht="24" spans="1:14">
      <c r="A547" s="38" t="s">
        <v>15</v>
      </c>
      <c r="B547" s="168">
        <v>546</v>
      </c>
      <c r="C547" s="43" t="s">
        <v>16</v>
      </c>
      <c r="D547" s="43" t="s">
        <v>171</v>
      </c>
      <c r="E547" s="103" t="s">
        <v>3723</v>
      </c>
      <c r="F547" s="169" t="s">
        <v>172</v>
      </c>
      <c r="G547" s="171" t="s">
        <v>3779</v>
      </c>
      <c r="H547" s="40" t="s">
        <v>1926</v>
      </c>
      <c r="I547" s="40" t="s">
        <v>22</v>
      </c>
      <c r="J547" s="173">
        <v>4</v>
      </c>
      <c r="K547" s="174">
        <v>0</v>
      </c>
      <c r="L547" s="192">
        <v>2.92</v>
      </c>
      <c r="M547" s="105">
        <v>3.1</v>
      </c>
      <c r="N547" s="176"/>
    </row>
    <row r="548" s="155" customFormat="1" ht="24" spans="1:14">
      <c r="A548" s="38" t="s">
        <v>15</v>
      </c>
      <c r="B548" s="168">
        <v>547</v>
      </c>
      <c r="C548" s="43" t="s">
        <v>16</v>
      </c>
      <c r="D548" s="43" t="s">
        <v>53</v>
      </c>
      <c r="E548" s="103" t="s">
        <v>3723</v>
      </c>
      <c r="F548" s="169" t="s">
        <v>236</v>
      </c>
      <c r="G548" s="171" t="s">
        <v>3780</v>
      </c>
      <c r="H548" s="40" t="s">
        <v>2345</v>
      </c>
      <c r="I548" s="40" t="s">
        <v>22</v>
      </c>
      <c r="J548" s="173">
        <v>2</v>
      </c>
      <c r="K548" s="57">
        <f t="shared" si="34"/>
        <v>1</v>
      </c>
      <c r="L548" s="192">
        <v>1.36</v>
      </c>
      <c r="M548" s="105">
        <v>3.2</v>
      </c>
      <c r="N548" s="176"/>
    </row>
    <row r="549" s="155" customFormat="1" ht="24" spans="1:14">
      <c r="A549" s="38" t="s">
        <v>15</v>
      </c>
      <c r="B549" s="168">
        <v>548</v>
      </c>
      <c r="C549" s="43" t="s">
        <v>16</v>
      </c>
      <c r="D549" s="43" t="s">
        <v>322</v>
      </c>
      <c r="E549" s="103" t="s">
        <v>3723</v>
      </c>
      <c r="F549" s="169" t="s">
        <v>323</v>
      </c>
      <c r="G549" s="171" t="s">
        <v>3781</v>
      </c>
      <c r="H549" s="40" t="s">
        <v>2123</v>
      </c>
      <c r="I549" s="43" t="s">
        <v>2124</v>
      </c>
      <c r="J549" s="116">
        <v>1.88085</v>
      </c>
      <c r="K549" s="57">
        <f t="shared" si="34"/>
        <v>1</v>
      </c>
      <c r="L549" s="192">
        <v>37.81</v>
      </c>
      <c r="M549" s="105">
        <v>3.2</v>
      </c>
      <c r="N549" s="176"/>
    </row>
    <row r="550" s="155" customFormat="1" ht="24" spans="1:14">
      <c r="A550" s="38" t="s">
        <v>15</v>
      </c>
      <c r="B550" s="168">
        <v>549</v>
      </c>
      <c r="C550" s="43" t="s">
        <v>16</v>
      </c>
      <c r="D550" s="43" t="s">
        <v>53</v>
      </c>
      <c r="E550" s="103" t="s">
        <v>3723</v>
      </c>
      <c r="F550" s="169" t="s">
        <v>885</v>
      </c>
      <c r="G550" s="171" t="s">
        <v>3782</v>
      </c>
      <c r="H550" s="40" t="s">
        <v>2121</v>
      </c>
      <c r="I550" s="40" t="s">
        <v>22</v>
      </c>
      <c r="J550" s="173">
        <v>1</v>
      </c>
      <c r="K550" s="185">
        <v>0</v>
      </c>
      <c r="L550" s="193">
        <v>8.5</v>
      </c>
      <c r="M550" s="105">
        <v>3.2</v>
      </c>
      <c r="N550" s="182"/>
    </row>
    <row r="551" s="155" customFormat="1" ht="24" spans="1:14">
      <c r="A551" s="38" t="s">
        <v>15</v>
      </c>
      <c r="B551" s="168">
        <v>550</v>
      </c>
      <c r="C551" s="43" t="s">
        <v>16</v>
      </c>
      <c r="D551" s="43" t="s">
        <v>53</v>
      </c>
      <c r="E551" s="103" t="s">
        <v>3723</v>
      </c>
      <c r="F551" s="169" t="s">
        <v>55</v>
      </c>
      <c r="G551" s="171" t="s">
        <v>3752</v>
      </c>
      <c r="H551" s="40" t="s">
        <v>2121</v>
      </c>
      <c r="I551" s="40" t="s">
        <v>22</v>
      </c>
      <c r="J551" s="173">
        <v>1</v>
      </c>
      <c r="K551" s="185">
        <v>0</v>
      </c>
      <c r="L551" s="194">
        <v>36</v>
      </c>
      <c r="M551" s="105">
        <v>3.2</v>
      </c>
      <c r="N551" s="176"/>
    </row>
    <row r="552" s="155" customFormat="1" ht="24" spans="1:14">
      <c r="A552" s="38" t="s">
        <v>15</v>
      </c>
      <c r="B552" s="168">
        <v>551</v>
      </c>
      <c r="C552" s="43" t="s">
        <v>16</v>
      </c>
      <c r="D552" s="43" t="s">
        <v>53</v>
      </c>
      <c r="E552" s="103" t="s">
        <v>3723</v>
      </c>
      <c r="F552" s="169" t="s">
        <v>304</v>
      </c>
      <c r="G552" s="171" t="s">
        <v>3783</v>
      </c>
      <c r="H552" s="40" t="s">
        <v>2121</v>
      </c>
      <c r="I552" s="40" t="s">
        <v>22</v>
      </c>
      <c r="J552" s="173">
        <v>3</v>
      </c>
      <c r="K552" s="185">
        <v>0</v>
      </c>
      <c r="L552" s="193">
        <v>125.1</v>
      </c>
      <c r="M552" s="105">
        <v>3.2</v>
      </c>
      <c r="N552" s="176"/>
    </row>
    <row r="553" s="155" customFormat="1" ht="24" spans="1:14">
      <c r="A553" s="38" t="s">
        <v>15</v>
      </c>
      <c r="B553" s="168">
        <v>552</v>
      </c>
      <c r="C553" s="43" t="s">
        <v>16</v>
      </c>
      <c r="D553" s="43" t="s">
        <v>53</v>
      </c>
      <c r="E553" s="103" t="s">
        <v>3723</v>
      </c>
      <c r="F553" s="169" t="s">
        <v>236</v>
      </c>
      <c r="G553" s="171" t="s">
        <v>3784</v>
      </c>
      <c r="H553" s="40" t="s">
        <v>2345</v>
      </c>
      <c r="I553" s="40" t="s">
        <v>22</v>
      </c>
      <c r="J553" s="173">
        <v>1</v>
      </c>
      <c r="K553" s="185">
        <v>0</v>
      </c>
      <c r="L553" s="193">
        <v>1.7</v>
      </c>
      <c r="M553" s="105">
        <v>3.2</v>
      </c>
      <c r="N553" s="176"/>
    </row>
    <row r="554" s="155" customFormat="1" ht="24" spans="1:14">
      <c r="A554" s="38" t="s">
        <v>15</v>
      </c>
      <c r="B554" s="168">
        <v>553</v>
      </c>
      <c r="C554" s="43" t="s">
        <v>16</v>
      </c>
      <c r="D554" s="43" t="s">
        <v>322</v>
      </c>
      <c r="E554" s="103" t="s">
        <v>3723</v>
      </c>
      <c r="F554" s="169" t="s">
        <v>323</v>
      </c>
      <c r="G554" s="171" t="s">
        <v>3754</v>
      </c>
      <c r="H554" s="40" t="s">
        <v>2123</v>
      </c>
      <c r="I554" s="43" t="s">
        <v>2124</v>
      </c>
      <c r="J554" s="116">
        <v>2.11612</v>
      </c>
      <c r="K554" s="185">
        <v>0</v>
      </c>
      <c r="L554" s="192">
        <v>88.07</v>
      </c>
      <c r="M554" s="105">
        <v>3.2</v>
      </c>
      <c r="N554" s="176"/>
    </row>
    <row r="555" s="155" customFormat="1" ht="24" spans="1:14">
      <c r="A555" s="38" t="s">
        <v>15</v>
      </c>
      <c r="B555" s="168">
        <v>554</v>
      </c>
      <c r="C555" s="43" t="s">
        <v>16</v>
      </c>
      <c r="D555" s="43" t="s">
        <v>89</v>
      </c>
      <c r="E555" s="103" t="s">
        <v>3723</v>
      </c>
      <c r="F555" s="169" t="s">
        <v>114</v>
      </c>
      <c r="G555" s="171" t="s">
        <v>2699</v>
      </c>
      <c r="H555" s="40" t="s">
        <v>2638</v>
      </c>
      <c r="I555" s="40" t="s">
        <v>22</v>
      </c>
      <c r="J555" s="173">
        <v>1</v>
      </c>
      <c r="K555" s="185">
        <v>0</v>
      </c>
      <c r="L555" s="192">
        <v>9.57</v>
      </c>
      <c r="M555" s="105">
        <v>3.2</v>
      </c>
      <c r="N555" s="176"/>
    </row>
    <row r="556" s="155" customFormat="1" ht="24" spans="1:14">
      <c r="A556" s="38" t="s">
        <v>15</v>
      </c>
      <c r="B556" s="168">
        <v>555</v>
      </c>
      <c r="C556" s="43" t="s">
        <v>16</v>
      </c>
      <c r="D556" s="43" t="s">
        <v>89</v>
      </c>
      <c r="E556" s="103" t="s">
        <v>3723</v>
      </c>
      <c r="F556" s="169" t="s">
        <v>114</v>
      </c>
      <c r="G556" s="171" t="s">
        <v>3766</v>
      </c>
      <c r="H556" s="40" t="s">
        <v>2638</v>
      </c>
      <c r="I556" s="40" t="s">
        <v>22</v>
      </c>
      <c r="J556" s="173">
        <v>4</v>
      </c>
      <c r="K556" s="185">
        <v>0</v>
      </c>
      <c r="L556" s="192">
        <v>136.32</v>
      </c>
      <c r="M556" s="105">
        <v>3.2</v>
      </c>
      <c r="N556" s="176"/>
    </row>
    <row r="557" s="155" customFormat="1" ht="24" spans="1:14">
      <c r="A557" s="38" t="s">
        <v>15</v>
      </c>
      <c r="B557" s="168">
        <v>556</v>
      </c>
      <c r="C557" s="43" t="s">
        <v>16</v>
      </c>
      <c r="D557" s="43" t="s">
        <v>53</v>
      </c>
      <c r="E557" s="103" t="s">
        <v>3723</v>
      </c>
      <c r="F557" s="169" t="s">
        <v>249</v>
      </c>
      <c r="G557" s="171" t="s">
        <v>3785</v>
      </c>
      <c r="H557" s="40" t="s">
        <v>2121</v>
      </c>
      <c r="I557" s="40" t="s">
        <v>22</v>
      </c>
      <c r="J557" s="173">
        <v>1</v>
      </c>
      <c r="K557" s="185">
        <v>0</v>
      </c>
      <c r="L557" s="194">
        <v>15</v>
      </c>
      <c r="M557" s="105">
        <v>3.2</v>
      </c>
      <c r="N557" s="176"/>
    </row>
    <row r="558" s="155" customFormat="1" ht="24" spans="1:14">
      <c r="A558" s="38" t="s">
        <v>15</v>
      </c>
      <c r="B558" s="168">
        <v>557</v>
      </c>
      <c r="C558" s="43" t="s">
        <v>16</v>
      </c>
      <c r="D558" s="43" t="s">
        <v>53</v>
      </c>
      <c r="E558" s="103" t="s">
        <v>3723</v>
      </c>
      <c r="F558" s="169" t="s">
        <v>55</v>
      </c>
      <c r="G558" s="171" t="s">
        <v>3771</v>
      </c>
      <c r="H558" s="40" t="s">
        <v>2121</v>
      </c>
      <c r="I558" s="40" t="s">
        <v>22</v>
      </c>
      <c r="J558" s="173">
        <v>5</v>
      </c>
      <c r="K558" s="185">
        <v>0</v>
      </c>
      <c r="L558" s="193">
        <v>137.5</v>
      </c>
      <c r="M558" s="105">
        <v>3.2</v>
      </c>
      <c r="N558" s="176"/>
    </row>
    <row r="559" s="155" customFormat="1" ht="24" spans="1:14">
      <c r="A559" s="38" t="s">
        <v>15</v>
      </c>
      <c r="B559" s="168">
        <v>558</v>
      </c>
      <c r="C559" s="43" t="s">
        <v>16</v>
      </c>
      <c r="D559" s="43" t="s">
        <v>53</v>
      </c>
      <c r="E559" s="103" t="s">
        <v>3723</v>
      </c>
      <c r="F559" s="169" t="s">
        <v>304</v>
      </c>
      <c r="G559" s="171" t="s">
        <v>3786</v>
      </c>
      <c r="H559" s="40" t="s">
        <v>2121</v>
      </c>
      <c r="I559" s="40" t="s">
        <v>22</v>
      </c>
      <c r="J559" s="173">
        <v>1</v>
      </c>
      <c r="K559" s="185">
        <v>0</v>
      </c>
      <c r="L559" s="194">
        <v>40</v>
      </c>
      <c r="M559" s="105">
        <v>3.2</v>
      </c>
      <c r="N559" s="176"/>
    </row>
    <row r="560" s="155" customFormat="1" ht="24" spans="1:14">
      <c r="A560" s="38" t="s">
        <v>15</v>
      </c>
      <c r="B560" s="168">
        <v>559</v>
      </c>
      <c r="C560" s="43" t="s">
        <v>16</v>
      </c>
      <c r="D560" s="43" t="s">
        <v>171</v>
      </c>
      <c r="E560" s="103" t="s">
        <v>3723</v>
      </c>
      <c r="F560" s="169" t="s">
        <v>172</v>
      </c>
      <c r="G560" s="171" t="s">
        <v>2703</v>
      </c>
      <c r="H560" s="40" t="s">
        <v>1926</v>
      </c>
      <c r="I560" s="40" t="s">
        <v>22</v>
      </c>
      <c r="J560" s="173">
        <v>1</v>
      </c>
      <c r="K560" s="174">
        <v>0</v>
      </c>
      <c r="L560" s="192">
        <v>0.56</v>
      </c>
      <c r="M560" s="105">
        <v>3.1</v>
      </c>
      <c r="N560" s="176"/>
    </row>
    <row r="561" s="155" customFormat="1" ht="24" spans="1:14">
      <c r="A561" s="38" t="s">
        <v>15</v>
      </c>
      <c r="B561" s="168">
        <v>560</v>
      </c>
      <c r="C561" s="43" t="s">
        <v>16</v>
      </c>
      <c r="D561" s="43" t="s">
        <v>171</v>
      </c>
      <c r="E561" s="103" t="s">
        <v>3723</v>
      </c>
      <c r="F561" s="169" t="s">
        <v>172</v>
      </c>
      <c r="G561" s="171" t="s">
        <v>3768</v>
      </c>
      <c r="H561" s="40" t="s">
        <v>1926</v>
      </c>
      <c r="I561" s="40" t="s">
        <v>22</v>
      </c>
      <c r="J561" s="173">
        <v>4</v>
      </c>
      <c r="K561" s="174">
        <v>0</v>
      </c>
      <c r="L561" s="192">
        <v>5.64</v>
      </c>
      <c r="M561" s="105">
        <v>3.1</v>
      </c>
      <c r="N561" s="176"/>
    </row>
    <row r="562" s="155" customFormat="1" ht="24" spans="1:14">
      <c r="A562" s="38" t="s">
        <v>15</v>
      </c>
      <c r="B562" s="168">
        <v>561</v>
      </c>
      <c r="C562" s="43" t="s">
        <v>16</v>
      </c>
      <c r="D562" s="43" t="s">
        <v>53</v>
      </c>
      <c r="E562" s="103" t="s">
        <v>3723</v>
      </c>
      <c r="F562" s="169" t="s">
        <v>236</v>
      </c>
      <c r="G562" s="171" t="s">
        <v>3787</v>
      </c>
      <c r="H562" s="40" t="s">
        <v>2345</v>
      </c>
      <c r="I562" s="40" t="s">
        <v>22</v>
      </c>
      <c r="J562" s="173">
        <v>2</v>
      </c>
      <c r="K562" s="185">
        <v>0</v>
      </c>
      <c r="L562" s="192">
        <v>1.36</v>
      </c>
      <c r="M562" s="105">
        <v>3.2</v>
      </c>
      <c r="N562" s="176"/>
    </row>
    <row r="563" s="155" customFormat="1" ht="24" spans="1:14">
      <c r="A563" s="38" t="s">
        <v>15</v>
      </c>
      <c r="B563" s="168">
        <v>562</v>
      </c>
      <c r="C563" s="43" t="s">
        <v>16</v>
      </c>
      <c r="D563" s="43" t="s">
        <v>53</v>
      </c>
      <c r="E563" s="103" t="s">
        <v>3723</v>
      </c>
      <c r="F563" s="169" t="s">
        <v>236</v>
      </c>
      <c r="G563" s="171" t="s">
        <v>3784</v>
      </c>
      <c r="H563" s="40" t="s">
        <v>2345</v>
      </c>
      <c r="I563" s="40" t="s">
        <v>22</v>
      </c>
      <c r="J563" s="173">
        <v>1</v>
      </c>
      <c r="K563" s="185">
        <v>0</v>
      </c>
      <c r="L563" s="193">
        <v>1.7</v>
      </c>
      <c r="M563" s="105">
        <v>3.2</v>
      </c>
      <c r="N563" s="176"/>
    </row>
    <row r="564" s="155" customFormat="1" ht="24" spans="1:14">
      <c r="A564" s="38" t="s">
        <v>15</v>
      </c>
      <c r="B564" s="168">
        <v>563</v>
      </c>
      <c r="C564" s="43" t="s">
        <v>16</v>
      </c>
      <c r="D564" s="43" t="s">
        <v>322</v>
      </c>
      <c r="E564" s="103" t="s">
        <v>3723</v>
      </c>
      <c r="F564" s="169" t="s">
        <v>323</v>
      </c>
      <c r="G564" s="171" t="s">
        <v>3772</v>
      </c>
      <c r="H564" s="40" t="s">
        <v>2123</v>
      </c>
      <c r="I564" s="43" t="s">
        <v>2124</v>
      </c>
      <c r="J564" s="116">
        <v>2.05686</v>
      </c>
      <c r="K564" s="185">
        <v>0</v>
      </c>
      <c r="L564" s="192">
        <v>74.5</v>
      </c>
      <c r="M564" s="105">
        <v>3.2</v>
      </c>
      <c r="N564" s="176"/>
    </row>
    <row r="565" s="155" customFormat="1" ht="24" spans="1:14">
      <c r="A565" s="38" t="s">
        <v>15</v>
      </c>
      <c r="B565" s="168">
        <v>564</v>
      </c>
      <c r="C565" s="43" t="s">
        <v>16</v>
      </c>
      <c r="D565" s="43" t="s">
        <v>89</v>
      </c>
      <c r="E565" s="103" t="s">
        <v>3723</v>
      </c>
      <c r="F565" s="169" t="s">
        <v>114</v>
      </c>
      <c r="G565" s="171" t="s">
        <v>2699</v>
      </c>
      <c r="H565" s="40" t="s">
        <v>2638</v>
      </c>
      <c r="I565" s="40" t="s">
        <v>22</v>
      </c>
      <c r="J565" s="173">
        <v>1</v>
      </c>
      <c r="K565" s="185">
        <v>0</v>
      </c>
      <c r="L565" s="192">
        <v>9.57</v>
      </c>
      <c r="M565" s="105">
        <v>3.2</v>
      </c>
      <c r="N565" s="176"/>
    </row>
    <row r="566" s="155" customFormat="1" ht="24" spans="1:14">
      <c r="A566" s="38" t="s">
        <v>15</v>
      </c>
      <c r="B566" s="168">
        <v>565</v>
      </c>
      <c r="C566" s="43" t="s">
        <v>16</v>
      </c>
      <c r="D566" s="43" t="s">
        <v>89</v>
      </c>
      <c r="E566" s="103" t="s">
        <v>3723</v>
      </c>
      <c r="F566" s="169" t="s">
        <v>114</v>
      </c>
      <c r="G566" s="171" t="s">
        <v>3766</v>
      </c>
      <c r="H566" s="40" t="s">
        <v>2638</v>
      </c>
      <c r="I566" s="40" t="s">
        <v>22</v>
      </c>
      <c r="J566" s="173">
        <v>4</v>
      </c>
      <c r="K566" s="185">
        <v>0</v>
      </c>
      <c r="L566" s="192">
        <v>136.32</v>
      </c>
      <c r="M566" s="105">
        <v>3.2</v>
      </c>
      <c r="N566" s="182"/>
    </row>
    <row r="567" s="155" customFormat="1" ht="24" spans="1:14">
      <c r="A567" s="38" t="s">
        <v>15</v>
      </c>
      <c r="B567" s="168">
        <v>566</v>
      </c>
      <c r="C567" s="43" t="s">
        <v>16</v>
      </c>
      <c r="D567" s="43" t="s">
        <v>53</v>
      </c>
      <c r="E567" s="103" t="s">
        <v>3723</v>
      </c>
      <c r="F567" s="169" t="s">
        <v>249</v>
      </c>
      <c r="G567" s="171" t="s">
        <v>3785</v>
      </c>
      <c r="H567" s="40" t="s">
        <v>2121</v>
      </c>
      <c r="I567" s="40" t="s">
        <v>22</v>
      </c>
      <c r="J567" s="173">
        <v>1</v>
      </c>
      <c r="K567" s="185">
        <v>0</v>
      </c>
      <c r="L567" s="194">
        <v>15</v>
      </c>
      <c r="M567" s="105">
        <v>3.2</v>
      </c>
      <c r="N567" s="176"/>
    </row>
    <row r="568" s="155" customFormat="1" ht="24" spans="1:14">
      <c r="A568" s="38" t="s">
        <v>15</v>
      </c>
      <c r="B568" s="168">
        <v>567</v>
      </c>
      <c r="C568" s="43" t="s">
        <v>16</v>
      </c>
      <c r="D568" s="43" t="s">
        <v>53</v>
      </c>
      <c r="E568" s="103" t="s">
        <v>3723</v>
      </c>
      <c r="F568" s="169" t="s">
        <v>55</v>
      </c>
      <c r="G568" s="171" t="s">
        <v>3771</v>
      </c>
      <c r="H568" s="40" t="s">
        <v>2121</v>
      </c>
      <c r="I568" s="40" t="s">
        <v>22</v>
      </c>
      <c r="J568" s="173">
        <v>4</v>
      </c>
      <c r="K568" s="185">
        <v>0</v>
      </c>
      <c r="L568" s="194">
        <v>110</v>
      </c>
      <c r="M568" s="105">
        <v>3.2</v>
      </c>
      <c r="N568" s="182"/>
    </row>
    <row r="569" s="155" customFormat="1" ht="24" spans="1:14">
      <c r="A569" s="38" t="s">
        <v>15</v>
      </c>
      <c r="B569" s="168">
        <v>568</v>
      </c>
      <c r="C569" s="43" t="s">
        <v>16</v>
      </c>
      <c r="D569" s="43" t="s">
        <v>171</v>
      </c>
      <c r="E569" s="103" t="s">
        <v>3723</v>
      </c>
      <c r="F569" s="169" t="s">
        <v>172</v>
      </c>
      <c r="G569" s="171" t="s">
        <v>2703</v>
      </c>
      <c r="H569" s="40" t="s">
        <v>1926</v>
      </c>
      <c r="I569" s="40" t="s">
        <v>22</v>
      </c>
      <c r="J569" s="173">
        <v>1</v>
      </c>
      <c r="K569" s="174">
        <v>0</v>
      </c>
      <c r="L569" s="192">
        <v>0.56</v>
      </c>
      <c r="M569" s="105">
        <v>3.1</v>
      </c>
      <c r="N569" s="176"/>
    </row>
    <row r="570" s="155" customFormat="1" ht="24" spans="1:14">
      <c r="A570" s="38" t="s">
        <v>15</v>
      </c>
      <c r="B570" s="168">
        <v>569</v>
      </c>
      <c r="C570" s="43" t="s">
        <v>16</v>
      </c>
      <c r="D570" s="43" t="s">
        <v>171</v>
      </c>
      <c r="E570" s="103" t="s">
        <v>3723</v>
      </c>
      <c r="F570" s="169" t="s">
        <v>172</v>
      </c>
      <c r="G570" s="171" t="s">
        <v>3768</v>
      </c>
      <c r="H570" s="40" t="s">
        <v>1926</v>
      </c>
      <c r="I570" s="40" t="s">
        <v>22</v>
      </c>
      <c r="J570" s="173">
        <v>4</v>
      </c>
      <c r="K570" s="174">
        <v>0</v>
      </c>
      <c r="L570" s="192">
        <v>5.64</v>
      </c>
      <c r="M570" s="105">
        <v>3.1</v>
      </c>
      <c r="N570" s="176"/>
    </row>
    <row r="571" s="155" customFormat="1" ht="24" spans="1:14">
      <c r="A571" s="38" t="s">
        <v>15</v>
      </c>
      <c r="B571" s="168">
        <v>570</v>
      </c>
      <c r="C571" s="43" t="s">
        <v>16</v>
      </c>
      <c r="D571" s="43" t="s">
        <v>53</v>
      </c>
      <c r="E571" s="103" t="s">
        <v>3723</v>
      </c>
      <c r="F571" s="169" t="s">
        <v>236</v>
      </c>
      <c r="G571" s="171" t="s">
        <v>3787</v>
      </c>
      <c r="H571" s="40" t="s">
        <v>2345</v>
      </c>
      <c r="I571" s="40" t="s">
        <v>22</v>
      </c>
      <c r="J571" s="173">
        <v>2</v>
      </c>
      <c r="K571" s="185">
        <v>0</v>
      </c>
      <c r="L571" s="192">
        <v>1.36</v>
      </c>
      <c r="M571" s="105">
        <v>3.2</v>
      </c>
      <c r="N571" s="176"/>
    </row>
    <row r="572" s="155" customFormat="1" ht="24" spans="1:14">
      <c r="A572" s="38" t="s">
        <v>15</v>
      </c>
      <c r="B572" s="168">
        <v>571</v>
      </c>
      <c r="C572" s="43" t="s">
        <v>16</v>
      </c>
      <c r="D572" s="43" t="s">
        <v>322</v>
      </c>
      <c r="E572" s="103" t="s">
        <v>3723</v>
      </c>
      <c r="F572" s="169" t="s">
        <v>323</v>
      </c>
      <c r="G572" s="171" t="s">
        <v>3772</v>
      </c>
      <c r="H572" s="40" t="s">
        <v>2123</v>
      </c>
      <c r="I572" s="43" t="s">
        <v>2124</v>
      </c>
      <c r="J572" s="116">
        <v>1.17603</v>
      </c>
      <c r="K572" s="185">
        <v>0</v>
      </c>
      <c r="L572" s="192">
        <v>42.6</v>
      </c>
      <c r="M572" s="105">
        <v>3.2</v>
      </c>
      <c r="N572" s="176"/>
    </row>
    <row r="573" s="155" customFormat="1" ht="24" spans="1:14">
      <c r="A573" s="38" t="s">
        <v>15</v>
      </c>
      <c r="B573" s="168">
        <v>572</v>
      </c>
      <c r="C573" s="43" t="s">
        <v>16</v>
      </c>
      <c r="D573" s="43" t="s">
        <v>53</v>
      </c>
      <c r="E573" s="103" t="s">
        <v>3723</v>
      </c>
      <c r="F573" s="169" t="s">
        <v>249</v>
      </c>
      <c r="G573" s="171" t="s">
        <v>3607</v>
      </c>
      <c r="H573" s="40" t="s">
        <v>2121</v>
      </c>
      <c r="I573" s="40" t="s">
        <v>22</v>
      </c>
      <c r="J573" s="173">
        <v>1</v>
      </c>
      <c r="K573" s="57">
        <f t="shared" ref="K573:K576" si="35">(CEILING(J573*0.2,1))*1</f>
        <v>1</v>
      </c>
      <c r="L573" s="193">
        <v>1.8</v>
      </c>
      <c r="M573" s="105">
        <v>3.2</v>
      </c>
      <c r="N573" s="176"/>
    </row>
    <row r="574" s="155" customFormat="1" ht="24" spans="1:14">
      <c r="A574" s="38" t="s">
        <v>15</v>
      </c>
      <c r="B574" s="168">
        <v>573</v>
      </c>
      <c r="C574" s="43" t="s">
        <v>16</v>
      </c>
      <c r="D574" s="43" t="s">
        <v>53</v>
      </c>
      <c r="E574" s="103" t="s">
        <v>3723</v>
      </c>
      <c r="F574" s="169" t="s">
        <v>249</v>
      </c>
      <c r="G574" s="171" t="s">
        <v>3777</v>
      </c>
      <c r="H574" s="40" t="s">
        <v>2121</v>
      </c>
      <c r="I574" s="40" t="s">
        <v>22</v>
      </c>
      <c r="J574" s="173">
        <v>1</v>
      </c>
      <c r="K574" s="57">
        <f t="shared" si="35"/>
        <v>1</v>
      </c>
      <c r="L574" s="193">
        <v>6.5</v>
      </c>
      <c r="M574" s="105">
        <v>3.2</v>
      </c>
      <c r="N574" s="176"/>
    </row>
    <row r="575" s="155" customFormat="1" ht="24" spans="1:14">
      <c r="A575" s="38" t="s">
        <v>15</v>
      </c>
      <c r="B575" s="168">
        <v>574</v>
      </c>
      <c r="C575" s="43" t="s">
        <v>16</v>
      </c>
      <c r="D575" s="43" t="s">
        <v>53</v>
      </c>
      <c r="E575" s="103" t="s">
        <v>3723</v>
      </c>
      <c r="F575" s="169" t="s">
        <v>55</v>
      </c>
      <c r="G575" s="171" t="s">
        <v>3778</v>
      </c>
      <c r="H575" s="40" t="s">
        <v>2121</v>
      </c>
      <c r="I575" s="40" t="s">
        <v>22</v>
      </c>
      <c r="J575" s="173">
        <v>4</v>
      </c>
      <c r="K575" s="57">
        <f t="shared" si="35"/>
        <v>1</v>
      </c>
      <c r="L575" s="193">
        <v>42.4</v>
      </c>
      <c r="M575" s="105">
        <v>3.2</v>
      </c>
      <c r="N575" s="176"/>
    </row>
    <row r="576" s="155" customFormat="1" ht="24" spans="1:14">
      <c r="A576" s="38" t="s">
        <v>15</v>
      </c>
      <c r="B576" s="168">
        <v>575</v>
      </c>
      <c r="C576" s="43" t="s">
        <v>16</v>
      </c>
      <c r="D576" s="43" t="s">
        <v>322</v>
      </c>
      <c r="E576" s="103" t="s">
        <v>3723</v>
      </c>
      <c r="F576" s="169" t="s">
        <v>323</v>
      </c>
      <c r="G576" s="171" t="s">
        <v>3781</v>
      </c>
      <c r="H576" s="40" t="s">
        <v>2123</v>
      </c>
      <c r="I576" s="43" t="s">
        <v>2124</v>
      </c>
      <c r="J576" s="116">
        <v>4.57519</v>
      </c>
      <c r="K576" s="57">
        <f t="shared" si="35"/>
        <v>1</v>
      </c>
      <c r="L576" s="192">
        <v>91.96</v>
      </c>
      <c r="M576" s="105">
        <v>3.2</v>
      </c>
      <c r="N576" s="176"/>
    </row>
    <row r="577" s="155" customFormat="1" ht="24" spans="1:14">
      <c r="A577" s="38" t="s">
        <v>15</v>
      </c>
      <c r="B577" s="168">
        <v>576</v>
      </c>
      <c r="C577" s="43" t="s">
        <v>16</v>
      </c>
      <c r="D577" s="43" t="s">
        <v>89</v>
      </c>
      <c r="E577" s="103" t="s">
        <v>3723</v>
      </c>
      <c r="F577" s="169" t="s">
        <v>114</v>
      </c>
      <c r="G577" s="171" t="s">
        <v>2699</v>
      </c>
      <c r="H577" s="40" t="s">
        <v>2638</v>
      </c>
      <c r="I577" s="40" t="s">
        <v>22</v>
      </c>
      <c r="J577" s="173">
        <v>1</v>
      </c>
      <c r="K577" s="185">
        <v>0</v>
      </c>
      <c r="L577" s="192">
        <v>9.57</v>
      </c>
      <c r="M577" s="105">
        <v>3.2</v>
      </c>
      <c r="N577" s="176"/>
    </row>
    <row r="578" s="155" customFormat="1" ht="24" spans="1:14">
      <c r="A578" s="38" t="s">
        <v>15</v>
      </c>
      <c r="B578" s="168">
        <v>577</v>
      </c>
      <c r="C578" s="43" t="s">
        <v>16</v>
      </c>
      <c r="D578" s="43" t="s">
        <v>89</v>
      </c>
      <c r="E578" s="103" t="s">
        <v>3723</v>
      </c>
      <c r="F578" s="169" t="s">
        <v>114</v>
      </c>
      <c r="G578" s="171" t="s">
        <v>3789</v>
      </c>
      <c r="H578" s="40" t="s">
        <v>2638</v>
      </c>
      <c r="I578" s="40" t="s">
        <v>22</v>
      </c>
      <c r="J578" s="173">
        <v>4</v>
      </c>
      <c r="K578" s="185">
        <v>0</v>
      </c>
      <c r="L578" s="194">
        <v>182</v>
      </c>
      <c r="M578" s="105">
        <v>3.2</v>
      </c>
      <c r="N578" s="176"/>
    </row>
    <row r="579" s="155" customFormat="1" ht="24" spans="1:14">
      <c r="A579" s="38" t="s">
        <v>15</v>
      </c>
      <c r="B579" s="168">
        <v>578</v>
      </c>
      <c r="C579" s="43" t="s">
        <v>16</v>
      </c>
      <c r="D579" s="43" t="s">
        <v>53</v>
      </c>
      <c r="E579" s="103" t="s">
        <v>3723</v>
      </c>
      <c r="F579" s="169" t="s">
        <v>249</v>
      </c>
      <c r="G579" s="171" t="s">
        <v>3790</v>
      </c>
      <c r="H579" s="40" t="s">
        <v>2121</v>
      </c>
      <c r="I579" s="40" t="s">
        <v>22</v>
      </c>
      <c r="J579" s="173">
        <v>1</v>
      </c>
      <c r="K579" s="185">
        <v>0</v>
      </c>
      <c r="L579" s="193">
        <v>26.9</v>
      </c>
      <c r="M579" s="105">
        <v>3.2</v>
      </c>
      <c r="N579" s="176"/>
    </row>
    <row r="580" s="155" customFormat="1" ht="24" spans="1:14">
      <c r="A580" s="38" t="s">
        <v>15</v>
      </c>
      <c r="B580" s="168">
        <v>579</v>
      </c>
      <c r="C580" s="43" t="s">
        <v>16</v>
      </c>
      <c r="D580" s="43" t="s">
        <v>53</v>
      </c>
      <c r="E580" s="103" t="s">
        <v>3723</v>
      </c>
      <c r="F580" s="169" t="s">
        <v>55</v>
      </c>
      <c r="G580" s="171" t="s">
        <v>3752</v>
      </c>
      <c r="H580" s="40" t="s">
        <v>2121</v>
      </c>
      <c r="I580" s="40" t="s">
        <v>22</v>
      </c>
      <c r="J580" s="173">
        <v>4</v>
      </c>
      <c r="K580" s="185">
        <v>0</v>
      </c>
      <c r="L580" s="194">
        <v>144</v>
      </c>
      <c r="M580" s="105">
        <v>3.2</v>
      </c>
      <c r="N580" s="176"/>
    </row>
    <row r="581" s="155" customFormat="1" ht="24" spans="1:14">
      <c r="A581" s="38" t="s">
        <v>15</v>
      </c>
      <c r="B581" s="168">
        <v>580</v>
      </c>
      <c r="C581" s="43" t="s">
        <v>16</v>
      </c>
      <c r="D581" s="43" t="s">
        <v>53</v>
      </c>
      <c r="E581" s="103" t="s">
        <v>3723</v>
      </c>
      <c r="F581" s="169" t="s">
        <v>304</v>
      </c>
      <c r="G581" s="171" t="s">
        <v>3791</v>
      </c>
      <c r="H581" s="40" t="s">
        <v>2121</v>
      </c>
      <c r="I581" s="40" t="s">
        <v>22</v>
      </c>
      <c r="J581" s="173">
        <v>1</v>
      </c>
      <c r="K581" s="185">
        <v>0</v>
      </c>
      <c r="L581" s="194">
        <v>48</v>
      </c>
      <c r="M581" s="105">
        <v>3.2</v>
      </c>
      <c r="N581" s="176"/>
    </row>
    <row r="582" s="155" customFormat="1" ht="24" spans="1:14">
      <c r="A582" s="38" t="s">
        <v>15</v>
      </c>
      <c r="B582" s="168">
        <v>581</v>
      </c>
      <c r="C582" s="43" t="s">
        <v>16</v>
      </c>
      <c r="D582" s="43" t="s">
        <v>171</v>
      </c>
      <c r="E582" s="103" t="s">
        <v>3723</v>
      </c>
      <c r="F582" s="169" t="s">
        <v>172</v>
      </c>
      <c r="G582" s="171" t="s">
        <v>2703</v>
      </c>
      <c r="H582" s="40" t="s">
        <v>1926</v>
      </c>
      <c r="I582" s="40" t="s">
        <v>22</v>
      </c>
      <c r="J582" s="173">
        <v>1</v>
      </c>
      <c r="K582" s="174">
        <v>0</v>
      </c>
      <c r="L582" s="192">
        <v>0.56</v>
      </c>
      <c r="M582" s="105">
        <v>3.1</v>
      </c>
      <c r="N582" s="176"/>
    </row>
    <row r="583" s="155" customFormat="1" ht="24" spans="1:14">
      <c r="A583" s="38" t="s">
        <v>15</v>
      </c>
      <c r="B583" s="168">
        <v>582</v>
      </c>
      <c r="C583" s="43" t="s">
        <v>16</v>
      </c>
      <c r="D583" s="43" t="s">
        <v>171</v>
      </c>
      <c r="E583" s="103" t="s">
        <v>3723</v>
      </c>
      <c r="F583" s="169" t="s">
        <v>172</v>
      </c>
      <c r="G583" s="171" t="s">
        <v>3792</v>
      </c>
      <c r="H583" s="40" t="s">
        <v>1926</v>
      </c>
      <c r="I583" s="40" t="s">
        <v>22</v>
      </c>
      <c r="J583" s="173">
        <v>4</v>
      </c>
      <c r="K583" s="174">
        <v>0</v>
      </c>
      <c r="L583" s="192">
        <v>6.28</v>
      </c>
      <c r="M583" s="105">
        <v>3.1</v>
      </c>
      <c r="N583" s="182"/>
    </row>
    <row r="584" s="155" customFormat="1" ht="24" spans="1:14">
      <c r="A584" s="38" t="s">
        <v>15</v>
      </c>
      <c r="B584" s="168">
        <v>583</v>
      </c>
      <c r="C584" s="43" t="s">
        <v>16</v>
      </c>
      <c r="D584" s="43" t="s">
        <v>53</v>
      </c>
      <c r="E584" s="103" t="s">
        <v>3723</v>
      </c>
      <c r="F584" s="169" t="s">
        <v>236</v>
      </c>
      <c r="G584" s="171" t="s">
        <v>3787</v>
      </c>
      <c r="H584" s="40" t="s">
        <v>2345</v>
      </c>
      <c r="I584" s="40" t="s">
        <v>22</v>
      </c>
      <c r="J584" s="173">
        <v>2</v>
      </c>
      <c r="K584" s="185">
        <v>0</v>
      </c>
      <c r="L584" s="192">
        <v>1.36</v>
      </c>
      <c r="M584" s="105">
        <v>3.2</v>
      </c>
      <c r="N584" s="182"/>
    </row>
    <row r="585" s="155" customFormat="1" ht="24" spans="1:14">
      <c r="A585" s="38" t="s">
        <v>15</v>
      </c>
      <c r="B585" s="168">
        <v>584</v>
      </c>
      <c r="C585" s="43" t="s">
        <v>16</v>
      </c>
      <c r="D585" s="43" t="s">
        <v>53</v>
      </c>
      <c r="E585" s="103" t="s">
        <v>3723</v>
      </c>
      <c r="F585" s="169" t="s">
        <v>236</v>
      </c>
      <c r="G585" s="171" t="s">
        <v>3784</v>
      </c>
      <c r="H585" s="40" t="s">
        <v>2345</v>
      </c>
      <c r="I585" s="40" t="s">
        <v>22</v>
      </c>
      <c r="J585" s="173">
        <v>1</v>
      </c>
      <c r="K585" s="185">
        <v>0</v>
      </c>
      <c r="L585" s="193">
        <v>1.7</v>
      </c>
      <c r="M585" s="105">
        <v>3.2</v>
      </c>
      <c r="N585" s="182"/>
    </row>
    <row r="586" s="155" customFormat="1" ht="24" spans="1:14">
      <c r="A586" s="38" t="s">
        <v>15</v>
      </c>
      <c r="B586" s="168">
        <v>585</v>
      </c>
      <c r="C586" s="43" t="s">
        <v>16</v>
      </c>
      <c r="D586" s="43" t="s">
        <v>322</v>
      </c>
      <c r="E586" s="103" t="s">
        <v>3723</v>
      </c>
      <c r="F586" s="169" t="s">
        <v>323</v>
      </c>
      <c r="G586" s="171" t="s">
        <v>3754</v>
      </c>
      <c r="H586" s="40" t="s">
        <v>2123</v>
      </c>
      <c r="I586" s="43" t="s">
        <v>2124</v>
      </c>
      <c r="J586" s="116">
        <v>1.82288</v>
      </c>
      <c r="K586" s="185">
        <v>0</v>
      </c>
      <c r="L586" s="192">
        <v>75.87</v>
      </c>
      <c r="M586" s="105">
        <v>3.2</v>
      </c>
      <c r="N586" s="182"/>
    </row>
    <row r="587" s="155" customFormat="1" ht="24" spans="1:14">
      <c r="A587" s="38" t="s">
        <v>15</v>
      </c>
      <c r="B587" s="168">
        <v>586</v>
      </c>
      <c r="C587" s="43" t="s">
        <v>16</v>
      </c>
      <c r="D587" s="43" t="s">
        <v>89</v>
      </c>
      <c r="E587" s="103" t="s">
        <v>3723</v>
      </c>
      <c r="F587" s="169" t="s">
        <v>114</v>
      </c>
      <c r="G587" s="171" t="s">
        <v>2699</v>
      </c>
      <c r="H587" s="40" t="s">
        <v>2638</v>
      </c>
      <c r="I587" s="40" t="s">
        <v>22</v>
      </c>
      <c r="J587" s="173">
        <v>1</v>
      </c>
      <c r="K587" s="185">
        <v>0</v>
      </c>
      <c r="L587" s="192">
        <v>9.57</v>
      </c>
      <c r="M587" s="105">
        <v>3.2</v>
      </c>
      <c r="N587" s="182"/>
    </row>
    <row r="588" s="155" customFormat="1" ht="24" spans="1:14">
      <c r="A588" s="38" t="s">
        <v>15</v>
      </c>
      <c r="B588" s="168">
        <v>587</v>
      </c>
      <c r="C588" s="43" t="s">
        <v>16</v>
      </c>
      <c r="D588" s="43" t="s">
        <v>89</v>
      </c>
      <c r="E588" s="103" t="s">
        <v>3723</v>
      </c>
      <c r="F588" s="169" t="s">
        <v>114</v>
      </c>
      <c r="G588" s="171" t="s">
        <v>3789</v>
      </c>
      <c r="H588" s="40" t="s">
        <v>2638</v>
      </c>
      <c r="I588" s="40" t="s">
        <v>22</v>
      </c>
      <c r="J588" s="173">
        <v>4</v>
      </c>
      <c r="K588" s="185">
        <v>0</v>
      </c>
      <c r="L588" s="194">
        <v>182</v>
      </c>
      <c r="M588" s="105">
        <v>3.2</v>
      </c>
      <c r="N588" s="182"/>
    </row>
    <row r="589" s="155" customFormat="1" ht="24" spans="1:14">
      <c r="A589" s="38" t="s">
        <v>15</v>
      </c>
      <c r="B589" s="168">
        <v>588</v>
      </c>
      <c r="C589" s="43" t="s">
        <v>16</v>
      </c>
      <c r="D589" s="43" t="s">
        <v>53</v>
      </c>
      <c r="E589" s="103" t="s">
        <v>3723</v>
      </c>
      <c r="F589" s="169" t="s">
        <v>249</v>
      </c>
      <c r="G589" s="171" t="s">
        <v>3790</v>
      </c>
      <c r="H589" s="40" t="s">
        <v>2121</v>
      </c>
      <c r="I589" s="40" t="s">
        <v>22</v>
      </c>
      <c r="J589" s="173">
        <v>1</v>
      </c>
      <c r="K589" s="185">
        <v>0</v>
      </c>
      <c r="L589" s="193">
        <v>26.9</v>
      </c>
      <c r="M589" s="105">
        <v>3.2</v>
      </c>
      <c r="N589" s="182"/>
    </row>
    <row r="590" s="155" customFormat="1" ht="24" spans="1:14">
      <c r="A590" s="38" t="s">
        <v>15</v>
      </c>
      <c r="B590" s="168">
        <v>589</v>
      </c>
      <c r="C590" s="43" t="s">
        <v>16</v>
      </c>
      <c r="D590" s="43" t="s">
        <v>53</v>
      </c>
      <c r="E590" s="103" t="s">
        <v>3723</v>
      </c>
      <c r="F590" s="169" t="s">
        <v>55</v>
      </c>
      <c r="G590" s="171" t="s">
        <v>3752</v>
      </c>
      <c r="H590" s="40" t="s">
        <v>2121</v>
      </c>
      <c r="I590" s="40" t="s">
        <v>22</v>
      </c>
      <c r="J590" s="173">
        <v>4</v>
      </c>
      <c r="K590" s="185">
        <v>0</v>
      </c>
      <c r="L590" s="194">
        <v>144</v>
      </c>
      <c r="M590" s="105">
        <v>3.2</v>
      </c>
      <c r="N590" s="182"/>
    </row>
    <row r="591" s="155" customFormat="1" ht="24" spans="1:14">
      <c r="A591" s="38" t="s">
        <v>15</v>
      </c>
      <c r="B591" s="168">
        <v>590</v>
      </c>
      <c r="C591" s="43" t="s">
        <v>16</v>
      </c>
      <c r="D591" s="43" t="s">
        <v>171</v>
      </c>
      <c r="E591" s="103" t="s">
        <v>3723</v>
      </c>
      <c r="F591" s="169" t="s">
        <v>172</v>
      </c>
      <c r="G591" s="171" t="s">
        <v>2703</v>
      </c>
      <c r="H591" s="40" t="s">
        <v>1926</v>
      </c>
      <c r="I591" s="40" t="s">
        <v>22</v>
      </c>
      <c r="J591" s="173">
        <v>1</v>
      </c>
      <c r="K591" s="174">
        <v>0</v>
      </c>
      <c r="L591" s="192">
        <v>0.56</v>
      </c>
      <c r="M591" s="105">
        <v>3.1</v>
      </c>
      <c r="N591" s="182"/>
    </row>
    <row r="592" s="155" customFormat="1" ht="24" spans="1:14">
      <c r="A592" s="38" t="s">
        <v>15</v>
      </c>
      <c r="B592" s="168">
        <v>591</v>
      </c>
      <c r="C592" s="43" t="s">
        <v>16</v>
      </c>
      <c r="D592" s="43" t="s">
        <v>171</v>
      </c>
      <c r="E592" s="103" t="s">
        <v>3723</v>
      </c>
      <c r="F592" s="169" t="s">
        <v>172</v>
      </c>
      <c r="G592" s="171" t="s">
        <v>3792</v>
      </c>
      <c r="H592" s="40" t="s">
        <v>1926</v>
      </c>
      <c r="I592" s="40" t="s">
        <v>22</v>
      </c>
      <c r="J592" s="173">
        <v>4</v>
      </c>
      <c r="K592" s="174">
        <v>0</v>
      </c>
      <c r="L592" s="192">
        <v>6.28</v>
      </c>
      <c r="M592" s="105">
        <v>3.1</v>
      </c>
      <c r="N592" s="182"/>
    </row>
    <row r="593" s="155" customFormat="1" ht="24" spans="1:14">
      <c r="A593" s="38" t="s">
        <v>15</v>
      </c>
      <c r="B593" s="168">
        <v>592</v>
      </c>
      <c r="C593" s="43" t="s">
        <v>16</v>
      </c>
      <c r="D593" s="43" t="s">
        <v>53</v>
      </c>
      <c r="E593" s="103" t="s">
        <v>3723</v>
      </c>
      <c r="F593" s="169" t="s">
        <v>236</v>
      </c>
      <c r="G593" s="171" t="s">
        <v>3787</v>
      </c>
      <c r="H593" s="40" t="s">
        <v>2345</v>
      </c>
      <c r="I593" s="40" t="s">
        <v>22</v>
      </c>
      <c r="J593" s="173">
        <v>2</v>
      </c>
      <c r="K593" s="185">
        <v>0</v>
      </c>
      <c r="L593" s="192">
        <v>1.36</v>
      </c>
      <c r="M593" s="105">
        <v>3.2</v>
      </c>
      <c r="N593" s="182"/>
    </row>
    <row r="594" s="155" customFormat="1" ht="24" spans="1:14">
      <c r="A594" s="38" t="s">
        <v>15</v>
      </c>
      <c r="B594" s="168">
        <v>593</v>
      </c>
      <c r="C594" s="43" t="s">
        <v>16</v>
      </c>
      <c r="D594" s="43" t="s">
        <v>322</v>
      </c>
      <c r="E594" s="103" t="s">
        <v>3723</v>
      </c>
      <c r="F594" s="169" t="s">
        <v>323</v>
      </c>
      <c r="G594" s="171" t="s">
        <v>3754</v>
      </c>
      <c r="H594" s="40" t="s">
        <v>2123</v>
      </c>
      <c r="I594" s="43" t="s">
        <v>2124</v>
      </c>
      <c r="J594" s="116">
        <v>0.7854</v>
      </c>
      <c r="K594" s="185">
        <v>0</v>
      </c>
      <c r="L594" s="192">
        <v>32.69</v>
      </c>
      <c r="M594" s="105">
        <v>3.2</v>
      </c>
      <c r="N594" s="182"/>
    </row>
    <row r="595" s="155" customFormat="1" ht="24" spans="1:14">
      <c r="A595" s="38" t="s">
        <v>15</v>
      </c>
      <c r="B595" s="168">
        <v>594</v>
      </c>
      <c r="C595" s="43" t="s">
        <v>16</v>
      </c>
      <c r="D595" s="43" t="s">
        <v>89</v>
      </c>
      <c r="E595" s="103" t="s">
        <v>3723</v>
      </c>
      <c r="F595" s="169" t="s">
        <v>114</v>
      </c>
      <c r="G595" s="171" t="s">
        <v>2699</v>
      </c>
      <c r="H595" s="40" t="s">
        <v>2638</v>
      </c>
      <c r="I595" s="40" t="s">
        <v>22</v>
      </c>
      <c r="J595" s="173">
        <v>1</v>
      </c>
      <c r="K595" s="185">
        <v>0</v>
      </c>
      <c r="L595" s="192">
        <v>9.57</v>
      </c>
      <c r="M595" s="105">
        <v>3.2</v>
      </c>
      <c r="N595" s="182"/>
    </row>
    <row r="596" s="155" customFormat="1" ht="24" spans="1:14">
      <c r="A596" s="38" t="s">
        <v>15</v>
      </c>
      <c r="B596" s="168">
        <v>595</v>
      </c>
      <c r="C596" s="43" t="s">
        <v>16</v>
      </c>
      <c r="D596" s="43" t="s">
        <v>89</v>
      </c>
      <c r="E596" s="103" t="s">
        <v>3723</v>
      </c>
      <c r="F596" s="169" t="s">
        <v>114</v>
      </c>
      <c r="G596" s="171" t="s">
        <v>3776</v>
      </c>
      <c r="H596" s="40" t="s">
        <v>2638</v>
      </c>
      <c r="I596" s="40" t="s">
        <v>22</v>
      </c>
      <c r="J596" s="173">
        <v>4</v>
      </c>
      <c r="K596" s="185">
        <v>0</v>
      </c>
      <c r="L596" s="192">
        <v>63.84</v>
      </c>
      <c r="M596" s="105">
        <v>3.2</v>
      </c>
      <c r="N596" s="182"/>
    </row>
    <row r="597" s="155" customFormat="1" ht="24" spans="1:14">
      <c r="A597" s="38" t="s">
        <v>15</v>
      </c>
      <c r="B597" s="168">
        <v>596</v>
      </c>
      <c r="C597" s="43" t="s">
        <v>16</v>
      </c>
      <c r="D597" s="43" t="s">
        <v>53</v>
      </c>
      <c r="E597" s="103" t="s">
        <v>3723</v>
      </c>
      <c r="F597" s="169" t="s">
        <v>249</v>
      </c>
      <c r="G597" s="171" t="s">
        <v>3777</v>
      </c>
      <c r="H597" s="40" t="s">
        <v>2121</v>
      </c>
      <c r="I597" s="40" t="s">
        <v>22</v>
      </c>
      <c r="J597" s="173">
        <v>1</v>
      </c>
      <c r="K597" s="57">
        <f t="shared" ref="K597:K602" si="36">(CEILING(J597*0.2,1))*1</f>
        <v>1</v>
      </c>
      <c r="L597" s="193">
        <v>6.5</v>
      </c>
      <c r="M597" s="105">
        <v>3.2</v>
      </c>
      <c r="N597" s="182"/>
    </row>
    <row r="598" s="155" customFormat="1" ht="24" spans="1:14">
      <c r="A598" s="38" t="s">
        <v>15</v>
      </c>
      <c r="B598" s="168">
        <v>597</v>
      </c>
      <c r="C598" s="43" t="s">
        <v>16</v>
      </c>
      <c r="D598" s="43" t="s">
        <v>53</v>
      </c>
      <c r="E598" s="103" t="s">
        <v>3723</v>
      </c>
      <c r="F598" s="169" t="s">
        <v>55</v>
      </c>
      <c r="G598" s="171" t="s">
        <v>3778</v>
      </c>
      <c r="H598" s="40" t="s">
        <v>2121</v>
      </c>
      <c r="I598" s="40" t="s">
        <v>22</v>
      </c>
      <c r="J598" s="173">
        <v>3</v>
      </c>
      <c r="K598" s="57">
        <f t="shared" si="36"/>
        <v>1</v>
      </c>
      <c r="L598" s="193">
        <v>31.8</v>
      </c>
      <c r="M598" s="105">
        <v>3.2</v>
      </c>
      <c r="N598" s="182"/>
    </row>
    <row r="599" s="155" customFormat="1" ht="24" spans="1:14">
      <c r="A599" s="38" t="s">
        <v>15</v>
      </c>
      <c r="B599" s="168">
        <v>598</v>
      </c>
      <c r="C599" s="43" t="s">
        <v>16</v>
      </c>
      <c r="D599" s="43" t="s">
        <v>171</v>
      </c>
      <c r="E599" s="103" t="s">
        <v>3723</v>
      </c>
      <c r="F599" s="169" t="s">
        <v>172</v>
      </c>
      <c r="G599" s="171" t="s">
        <v>2703</v>
      </c>
      <c r="H599" s="40" t="s">
        <v>1926</v>
      </c>
      <c r="I599" s="40" t="s">
        <v>22</v>
      </c>
      <c r="J599" s="173">
        <v>1</v>
      </c>
      <c r="K599" s="174">
        <v>0</v>
      </c>
      <c r="L599" s="192">
        <v>0.56</v>
      </c>
      <c r="M599" s="105">
        <v>3.1</v>
      </c>
      <c r="N599" s="182"/>
    </row>
    <row r="600" s="155" customFormat="1" ht="24" spans="1:14">
      <c r="A600" s="38" t="s">
        <v>15</v>
      </c>
      <c r="B600" s="168">
        <v>599</v>
      </c>
      <c r="C600" s="43" t="s">
        <v>16</v>
      </c>
      <c r="D600" s="43" t="s">
        <v>171</v>
      </c>
      <c r="E600" s="103" t="s">
        <v>3723</v>
      </c>
      <c r="F600" s="169" t="s">
        <v>172</v>
      </c>
      <c r="G600" s="171" t="s">
        <v>3779</v>
      </c>
      <c r="H600" s="40" t="s">
        <v>1926</v>
      </c>
      <c r="I600" s="40" t="s">
        <v>22</v>
      </c>
      <c r="J600" s="173">
        <v>4</v>
      </c>
      <c r="K600" s="174">
        <v>0</v>
      </c>
      <c r="L600" s="192">
        <v>2.92</v>
      </c>
      <c r="M600" s="105">
        <v>3.1</v>
      </c>
      <c r="N600" s="182"/>
    </row>
    <row r="601" s="155" customFormat="1" ht="24" spans="1:14">
      <c r="A601" s="38" t="s">
        <v>15</v>
      </c>
      <c r="B601" s="168">
        <v>600</v>
      </c>
      <c r="C601" s="43" t="s">
        <v>16</v>
      </c>
      <c r="D601" s="43" t="s">
        <v>53</v>
      </c>
      <c r="E601" s="103" t="s">
        <v>3723</v>
      </c>
      <c r="F601" s="169" t="s">
        <v>236</v>
      </c>
      <c r="G601" s="171" t="s">
        <v>3780</v>
      </c>
      <c r="H601" s="40" t="s">
        <v>2345</v>
      </c>
      <c r="I601" s="40" t="s">
        <v>22</v>
      </c>
      <c r="J601" s="173">
        <v>2</v>
      </c>
      <c r="K601" s="57">
        <f t="shared" si="36"/>
        <v>1</v>
      </c>
      <c r="L601" s="192">
        <v>1.36</v>
      </c>
      <c r="M601" s="105">
        <v>3.2</v>
      </c>
      <c r="N601" s="176"/>
    </row>
    <row r="602" s="155" customFormat="1" ht="24" spans="1:14">
      <c r="A602" s="38" t="s">
        <v>15</v>
      </c>
      <c r="B602" s="168">
        <v>601</v>
      </c>
      <c r="C602" s="43" t="s">
        <v>16</v>
      </c>
      <c r="D602" s="43" t="s">
        <v>322</v>
      </c>
      <c r="E602" s="103" t="s">
        <v>3723</v>
      </c>
      <c r="F602" s="169" t="s">
        <v>323</v>
      </c>
      <c r="G602" s="171" t="s">
        <v>3781</v>
      </c>
      <c r="H602" s="40" t="s">
        <v>2123</v>
      </c>
      <c r="I602" s="43" t="s">
        <v>2124</v>
      </c>
      <c r="J602" s="116">
        <v>1.88085</v>
      </c>
      <c r="K602" s="57">
        <f t="shared" si="36"/>
        <v>1</v>
      </c>
      <c r="L602" s="192">
        <v>37.81</v>
      </c>
      <c r="M602" s="105">
        <v>3.2</v>
      </c>
      <c r="N602" s="176"/>
    </row>
    <row r="603" s="155" customFormat="1" ht="24" spans="1:14">
      <c r="A603" s="38" t="s">
        <v>15</v>
      </c>
      <c r="B603" s="168">
        <v>602</v>
      </c>
      <c r="C603" s="43" t="s">
        <v>16</v>
      </c>
      <c r="D603" s="43" t="s">
        <v>89</v>
      </c>
      <c r="E603" s="103" t="s">
        <v>3723</v>
      </c>
      <c r="F603" s="169" t="s">
        <v>114</v>
      </c>
      <c r="G603" s="171" t="s">
        <v>2699</v>
      </c>
      <c r="H603" s="40" t="s">
        <v>2638</v>
      </c>
      <c r="I603" s="40" t="s">
        <v>22</v>
      </c>
      <c r="J603" s="173">
        <v>1</v>
      </c>
      <c r="K603" s="185">
        <v>0</v>
      </c>
      <c r="L603" s="192">
        <v>9.57</v>
      </c>
      <c r="M603" s="105">
        <v>3.2</v>
      </c>
      <c r="N603" s="176"/>
    </row>
    <row r="604" s="155" customFormat="1" ht="24" spans="1:14">
      <c r="A604" s="38" t="s">
        <v>15</v>
      </c>
      <c r="B604" s="168">
        <v>603</v>
      </c>
      <c r="C604" s="43" t="s">
        <v>16</v>
      </c>
      <c r="D604" s="43" t="s">
        <v>89</v>
      </c>
      <c r="E604" s="103" t="s">
        <v>3723</v>
      </c>
      <c r="F604" s="169" t="s">
        <v>114</v>
      </c>
      <c r="G604" s="171" t="s">
        <v>3776</v>
      </c>
      <c r="H604" s="40" t="s">
        <v>2638</v>
      </c>
      <c r="I604" s="40" t="s">
        <v>22</v>
      </c>
      <c r="J604" s="173">
        <v>4</v>
      </c>
      <c r="K604" s="185">
        <v>0</v>
      </c>
      <c r="L604" s="192">
        <v>63.84</v>
      </c>
      <c r="M604" s="105">
        <v>3.2</v>
      </c>
      <c r="N604" s="182"/>
    </row>
    <row r="605" s="155" customFormat="1" ht="24" spans="1:14">
      <c r="A605" s="38" t="s">
        <v>15</v>
      </c>
      <c r="B605" s="168">
        <v>604</v>
      </c>
      <c r="C605" s="43" t="s">
        <v>16</v>
      </c>
      <c r="D605" s="43" t="s">
        <v>53</v>
      </c>
      <c r="E605" s="103" t="s">
        <v>3723</v>
      </c>
      <c r="F605" s="169" t="s">
        <v>249</v>
      </c>
      <c r="G605" s="171" t="s">
        <v>3777</v>
      </c>
      <c r="H605" s="40" t="s">
        <v>2121</v>
      </c>
      <c r="I605" s="40" t="s">
        <v>22</v>
      </c>
      <c r="J605" s="173">
        <v>1</v>
      </c>
      <c r="K605" s="57">
        <f t="shared" ref="K605:K610" si="37">(CEILING(J605*0.2,1))*1</f>
        <v>1</v>
      </c>
      <c r="L605" s="193">
        <v>6.5</v>
      </c>
      <c r="M605" s="105">
        <v>3.2</v>
      </c>
      <c r="N605" s="182"/>
    </row>
    <row r="606" s="155" customFormat="1" ht="24" spans="1:14">
      <c r="A606" s="38" t="s">
        <v>15</v>
      </c>
      <c r="B606" s="168">
        <v>605</v>
      </c>
      <c r="C606" s="43" t="s">
        <v>16</v>
      </c>
      <c r="D606" s="43" t="s">
        <v>53</v>
      </c>
      <c r="E606" s="103" t="s">
        <v>3723</v>
      </c>
      <c r="F606" s="169" t="s">
        <v>55</v>
      </c>
      <c r="G606" s="171" t="s">
        <v>3778</v>
      </c>
      <c r="H606" s="40" t="s">
        <v>2121</v>
      </c>
      <c r="I606" s="40" t="s">
        <v>22</v>
      </c>
      <c r="J606" s="173">
        <v>3</v>
      </c>
      <c r="K606" s="57">
        <f t="shared" si="37"/>
        <v>1</v>
      </c>
      <c r="L606" s="193">
        <v>31.8</v>
      </c>
      <c r="M606" s="105">
        <v>3.2</v>
      </c>
      <c r="N606" s="182"/>
    </row>
    <row r="607" s="155" customFormat="1" ht="24" spans="1:14">
      <c r="A607" s="38" t="s">
        <v>15</v>
      </c>
      <c r="B607" s="168">
        <v>606</v>
      </c>
      <c r="C607" s="43" t="s">
        <v>16</v>
      </c>
      <c r="D607" s="43" t="s">
        <v>171</v>
      </c>
      <c r="E607" s="103" t="s">
        <v>3723</v>
      </c>
      <c r="F607" s="169" t="s">
        <v>172</v>
      </c>
      <c r="G607" s="171" t="s">
        <v>2703</v>
      </c>
      <c r="H607" s="40" t="s">
        <v>1926</v>
      </c>
      <c r="I607" s="40" t="s">
        <v>22</v>
      </c>
      <c r="J607" s="173">
        <v>1</v>
      </c>
      <c r="K607" s="174">
        <v>0</v>
      </c>
      <c r="L607" s="192">
        <v>0.56</v>
      </c>
      <c r="M607" s="105">
        <v>3.1</v>
      </c>
      <c r="N607" s="182"/>
    </row>
    <row r="608" s="155" customFormat="1" ht="24" spans="1:14">
      <c r="A608" s="38" t="s">
        <v>15</v>
      </c>
      <c r="B608" s="168">
        <v>607</v>
      </c>
      <c r="C608" s="43" t="s">
        <v>16</v>
      </c>
      <c r="D608" s="43" t="s">
        <v>171</v>
      </c>
      <c r="E608" s="103" t="s">
        <v>3723</v>
      </c>
      <c r="F608" s="169" t="s">
        <v>172</v>
      </c>
      <c r="G608" s="171" t="s">
        <v>3779</v>
      </c>
      <c r="H608" s="40" t="s">
        <v>1926</v>
      </c>
      <c r="I608" s="40" t="s">
        <v>22</v>
      </c>
      <c r="J608" s="173">
        <v>4</v>
      </c>
      <c r="K608" s="174">
        <v>0</v>
      </c>
      <c r="L608" s="192">
        <v>2.92</v>
      </c>
      <c r="M608" s="105">
        <v>3.1</v>
      </c>
      <c r="N608" s="182"/>
    </row>
    <row r="609" s="155" customFormat="1" ht="24" spans="1:14">
      <c r="A609" s="38" t="s">
        <v>15</v>
      </c>
      <c r="B609" s="168">
        <v>608</v>
      </c>
      <c r="C609" s="43" t="s">
        <v>16</v>
      </c>
      <c r="D609" s="43" t="s">
        <v>53</v>
      </c>
      <c r="E609" s="103" t="s">
        <v>3723</v>
      </c>
      <c r="F609" s="169" t="s">
        <v>236</v>
      </c>
      <c r="G609" s="171" t="s">
        <v>3780</v>
      </c>
      <c r="H609" s="40" t="s">
        <v>2345</v>
      </c>
      <c r="I609" s="40" t="s">
        <v>22</v>
      </c>
      <c r="J609" s="173">
        <v>2</v>
      </c>
      <c r="K609" s="57">
        <f t="shared" si="37"/>
        <v>1</v>
      </c>
      <c r="L609" s="192">
        <v>1.36</v>
      </c>
      <c r="M609" s="105">
        <v>3.2</v>
      </c>
      <c r="N609" s="182"/>
    </row>
    <row r="610" s="155" customFormat="1" ht="24" spans="1:14">
      <c r="A610" s="38" t="s">
        <v>15</v>
      </c>
      <c r="B610" s="168">
        <v>609</v>
      </c>
      <c r="C610" s="43" t="s">
        <v>16</v>
      </c>
      <c r="D610" s="43" t="s">
        <v>322</v>
      </c>
      <c r="E610" s="103" t="s">
        <v>3723</v>
      </c>
      <c r="F610" s="169" t="s">
        <v>323</v>
      </c>
      <c r="G610" s="171" t="s">
        <v>3781</v>
      </c>
      <c r="H610" s="40" t="s">
        <v>2123</v>
      </c>
      <c r="I610" s="43" t="s">
        <v>2124</v>
      </c>
      <c r="J610" s="116">
        <v>1.88085</v>
      </c>
      <c r="K610" s="57">
        <f t="shared" si="37"/>
        <v>1</v>
      </c>
      <c r="L610" s="192">
        <v>37.81</v>
      </c>
      <c r="M610" s="105">
        <v>3.2</v>
      </c>
      <c r="N610" s="176"/>
    </row>
    <row r="611" s="155" customFormat="1" ht="24" spans="1:14">
      <c r="A611" s="38" t="s">
        <v>15</v>
      </c>
      <c r="B611" s="168">
        <v>610</v>
      </c>
      <c r="C611" s="43" t="s">
        <v>16</v>
      </c>
      <c r="D611" s="43" t="s">
        <v>89</v>
      </c>
      <c r="E611" s="103" t="s">
        <v>3723</v>
      </c>
      <c r="F611" s="169" t="s">
        <v>114</v>
      </c>
      <c r="G611" s="171" t="s">
        <v>2710</v>
      </c>
      <c r="H611" s="40" t="s">
        <v>2166</v>
      </c>
      <c r="I611" s="40" t="s">
        <v>22</v>
      </c>
      <c r="J611" s="173">
        <v>1</v>
      </c>
      <c r="K611" s="185">
        <v>0</v>
      </c>
      <c r="L611" s="194">
        <v>7</v>
      </c>
      <c r="M611" s="105">
        <v>3.2</v>
      </c>
      <c r="N611" s="182"/>
    </row>
    <row r="612" s="155" customFormat="1" ht="24" spans="1:14">
      <c r="A612" s="38" t="s">
        <v>15</v>
      </c>
      <c r="B612" s="168">
        <v>611</v>
      </c>
      <c r="C612" s="43" t="s">
        <v>16</v>
      </c>
      <c r="D612" s="43" t="s">
        <v>89</v>
      </c>
      <c r="E612" s="103" t="s">
        <v>3723</v>
      </c>
      <c r="F612" s="169" t="s">
        <v>114</v>
      </c>
      <c r="G612" s="171" t="s">
        <v>3403</v>
      </c>
      <c r="H612" s="40" t="s">
        <v>2166</v>
      </c>
      <c r="I612" s="40" t="s">
        <v>22</v>
      </c>
      <c r="J612" s="173">
        <v>4</v>
      </c>
      <c r="K612" s="185">
        <v>0</v>
      </c>
      <c r="L612" s="194">
        <v>43</v>
      </c>
      <c r="M612" s="105">
        <v>3.2</v>
      </c>
      <c r="N612" s="176"/>
    </row>
    <row r="613" s="155" customFormat="1" ht="24" spans="1:14">
      <c r="A613" s="38" t="s">
        <v>15</v>
      </c>
      <c r="B613" s="168">
        <v>612</v>
      </c>
      <c r="C613" s="43" t="s">
        <v>16</v>
      </c>
      <c r="D613" s="43" t="s">
        <v>53</v>
      </c>
      <c r="E613" s="103" t="s">
        <v>3723</v>
      </c>
      <c r="F613" s="169" t="s">
        <v>55</v>
      </c>
      <c r="G613" s="171" t="s">
        <v>2643</v>
      </c>
      <c r="H613" s="40" t="s">
        <v>2158</v>
      </c>
      <c r="I613" s="40" t="s">
        <v>22</v>
      </c>
      <c r="J613" s="173">
        <v>4</v>
      </c>
      <c r="K613" s="57">
        <f t="shared" ref="K613:K619" si="38">(CEILING(J613*0.2,1))*1</f>
        <v>1</v>
      </c>
      <c r="L613" s="194">
        <v>41</v>
      </c>
      <c r="M613" s="105">
        <v>3.2</v>
      </c>
      <c r="N613" s="182"/>
    </row>
    <row r="614" s="155" customFormat="1" ht="24" spans="1:14">
      <c r="A614" s="38" t="s">
        <v>15</v>
      </c>
      <c r="B614" s="168">
        <v>613</v>
      </c>
      <c r="C614" s="43" t="s">
        <v>16</v>
      </c>
      <c r="D614" s="43" t="s">
        <v>53</v>
      </c>
      <c r="E614" s="103" t="s">
        <v>3723</v>
      </c>
      <c r="F614" s="169" t="s">
        <v>249</v>
      </c>
      <c r="G614" s="171" t="s">
        <v>2644</v>
      </c>
      <c r="H614" s="40" t="s">
        <v>2158</v>
      </c>
      <c r="I614" s="40" t="s">
        <v>22</v>
      </c>
      <c r="J614" s="173">
        <v>1</v>
      </c>
      <c r="K614" s="57">
        <f t="shared" si="38"/>
        <v>1</v>
      </c>
      <c r="L614" s="194">
        <v>4</v>
      </c>
      <c r="M614" s="105">
        <v>3.2</v>
      </c>
      <c r="N614" s="182"/>
    </row>
    <row r="615" s="155" customFormat="1" ht="36" spans="1:14">
      <c r="A615" s="38" t="s">
        <v>15</v>
      </c>
      <c r="B615" s="168">
        <v>614</v>
      </c>
      <c r="C615" s="43" t="s">
        <v>16</v>
      </c>
      <c r="D615" s="43" t="s">
        <v>171</v>
      </c>
      <c r="E615" s="103" t="s">
        <v>3723</v>
      </c>
      <c r="F615" s="169" t="s">
        <v>172</v>
      </c>
      <c r="G615" s="171" t="s">
        <v>2603</v>
      </c>
      <c r="H615" s="40" t="s">
        <v>2414</v>
      </c>
      <c r="I615" s="40" t="s">
        <v>22</v>
      </c>
      <c r="J615" s="173">
        <v>1</v>
      </c>
      <c r="K615" s="174">
        <v>0</v>
      </c>
      <c r="L615" s="192">
        <v>0.24</v>
      </c>
      <c r="M615" s="105">
        <v>3.1</v>
      </c>
      <c r="N615" s="176"/>
    </row>
    <row r="616" s="155" customFormat="1" ht="36" spans="1:14">
      <c r="A616" s="38" t="s">
        <v>15</v>
      </c>
      <c r="B616" s="168">
        <v>615</v>
      </c>
      <c r="C616" s="43" t="s">
        <v>16</v>
      </c>
      <c r="D616" s="43" t="s">
        <v>171</v>
      </c>
      <c r="E616" s="103" t="s">
        <v>3723</v>
      </c>
      <c r="F616" s="169" t="s">
        <v>172</v>
      </c>
      <c r="G616" s="171" t="s">
        <v>3874</v>
      </c>
      <c r="H616" s="40" t="s">
        <v>2414</v>
      </c>
      <c r="I616" s="40" t="s">
        <v>22</v>
      </c>
      <c r="J616" s="173">
        <v>4</v>
      </c>
      <c r="K616" s="174">
        <v>0</v>
      </c>
      <c r="L616" s="194">
        <v>1</v>
      </c>
      <c r="M616" s="105">
        <v>3.1</v>
      </c>
      <c r="N616" s="182"/>
    </row>
    <row r="617" s="155" customFormat="1" ht="24" spans="1:14">
      <c r="A617" s="38" t="s">
        <v>15</v>
      </c>
      <c r="B617" s="168">
        <v>616</v>
      </c>
      <c r="C617" s="43" t="s">
        <v>16</v>
      </c>
      <c r="D617" s="43" t="s">
        <v>53</v>
      </c>
      <c r="E617" s="103" t="s">
        <v>3723</v>
      </c>
      <c r="F617" s="169" t="s">
        <v>236</v>
      </c>
      <c r="G617" s="171" t="s">
        <v>3875</v>
      </c>
      <c r="H617" s="40" t="s">
        <v>2166</v>
      </c>
      <c r="I617" s="40" t="s">
        <v>22</v>
      </c>
      <c r="J617" s="173">
        <v>2</v>
      </c>
      <c r="K617" s="185">
        <v>0</v>
      </c>
      <c r="L617" s="194">
        <v>3</v>
      </c>
      <c r="M617" s="105">
        <v>3.2</v>
      </c>
      <c r="N617" s="182"/>
    </row>
    <row r="618" s="155" customFormat="1" ht="24" spans="1:14">
      <c r="A618" s="38" t="s">
        <v>15</v>
      </c>
      <c r="B618" s="168">
        <v>617</v>
      </c>
      <c r="C618" s="43" t="s">
        <v>16</v>
      </c>
      <c r="D618" s="43" t="s">
        <v>53</v>
      </c>
      <c r="E618" s="103" t="s">
        <v>3723</v>
      </c>
      <c r="F618" s="169" t="s">
        <v>236</v>
      </c>
      <c r="G618" s="171" t="s">
        <v>2667</v>
      </c>
      <c r="H618" s="40" t="s">
        <v>2166</v>
      </c>
      <c r="I618" s="40" t="s">
        <v>22</v>
      </c>
      <c r="J618" s="173">
        <v>1</v>
      </c>
      <c r="K618" s="57">
        <f t="shared" si="38"/>
        <v>1</v>
      </c>
      <c r="L618" s="194">
        <v>1</v>
      </c>
      <c r="M618" s="105">
        <v>3.2</v>
      </c>
      <c r="N618" s="176"/>
    </row>
    <row r="619" s="155" customFormat="1" ht="24" spans="1:14">
      <c r="A619" s="38" t="s">
        <v>15</v>
      </c>
      <c r="B619" s="168">
        <v>618</v>
      </c>
      <c r="C619" s="43" t="s">
        <v>16</v>
      </c>
      <c r="D619" s="43" t="s">
        <v>322</v>
      </c>
      <c r="E619" s="103" t="s">
        <v>3723</v>
      </c>
      <c r="F619" s="169" t="s">
        <v>323</v>
      </c>
      <c r="G619" s="171" t="s">
        <v>2668</v>
      </c>
      <c r="H619" s="40" t="s">
        <v>2162</v>
      </c>
      <c r="I619" s="43" t="s">
        <v>2124</v>
      </c>
      <c r="J619" s="116">
        <v>2.1211</v>
      </c>
      <c r="K619" s="57">
        <f t="shared" si="38"/>
        <v>1</v>
      </c>
      <c r="L619" s="194">
        <v>60</v>
      </c>
      <c r="M619" s="105">
        <v>3.2</v>
      </c>
      <c r="N619" s="176"/>
    </row>
    <row r="620" s="155" customFormat="1" ht="24" spans="1:14">
      <c r="A620" s="38" t="s">
        <v>15</v>
      </c>
      <c r="B620" s="168">
        <v>619</v>
      </c>
      <c r="C620" s="43" t="s">
        <v>16</v>
      </c>
      <c r="D620" s="43" t="s">
        <v>89</v>
      </c>
      <c r="E620" s="103" t="s">
        <v>3723</v>
      </c>
      <c r="F620" s="169" t="s">
        <v>114</v>
      </c>
      <c r="G620" s="171" t="s">
        <v>2710</v>
      </c>
      <c r="H620" s="40" t="s">
        <v>2166</v>
      </c>
      <c r="I620" s="40" t="s">
        <v>22</v>
      </c>
      <c r="J620" s="173">
        <v>1</v>
      </c>
      <c r="K620" s="185">
        <v>0</v>
      </c>
      <c r="L620" s="194">
        <v>7</v>
      </c>
      <c r="M620" s="105">
        <v>3.2</v>
      </c>
      <c r="N620" s="176"/>
    </row>
    <row r="621" s="155" customFormat="1" ht="24" spans="1:14">
      <c r="A621" s="38" t="s">
        <v>15</v>
      </c>
      <c r="B621" s="168">
        <v>620</v>
      </c>
      <c r="C621" s="43" t="s">
        <v>16</v>
      </c>
      <c r="D621" s="43" t="s">
        <v>89</v>
      </c>
      <c r="E621" s="103" t="s">
        <v>3723</v>
      </c>
      <c r="F621" s="169" t="s">
        <v>114</v>
      </c>
      <c r="G621" s="171" t="s">
        <v>3403</v>
      </c>
      <c r="H621" s="40" t="s">
        <v>2166</v>
      </c>
      <c r="I621" s="40" t="s">
        <v>22</v>
      </c>
      <c r="J621" s="173">
        <v>4</v>
      </c>
      <c r="K621" s="185">
        <v>0</v>
      </c>
      <c r="L621" s="194">
        <v>43</v>
      </c>
      <c r="M621" s="105">
        <v>3.2</v>
      </c>
      <c r="N621" s="176"/>
    </row>
    <row r="622" s="155" customFormat="1" ht="24" spans="1:14">
      <c r="A622" s="38" t="s">
        <v>15</v>
      </c>
      <c r="B622" s="168">
        <v>621</v>
      </c>
      <c r="C622" s="43" t="s">
        <v>16</v>
      </c>
      <c r="D622" s="43" t="s">
        <v>53</v>
      </c>
      <c r="E622" s="103" t="s">
        <v>3723</v>
      </c>
      <c r="F622" s="169" t="s">
        <v>55</v>
      </c>
      <c r="G622" s="171" t="s">
        <v>2643</v>
      </c>
      <c r="H622" s="40" t="s">
        <v>2158</v>
      </c>
      <c r="I622" s="40" t="s">
        <v>22</v>
      </c>
      <c r="J622" s="173">
        <v>12</v>
      </c>
      <c r="K622" s="57">
        <f t="shared" ref="K622:K624" si="39">(CEILING(J622*0.2,1))*1</f>
        <v>3</v>
      </c>
      <c r="L622" s="194">
        <v>122</v>
      </c>
      <c r="M622" s="105">
        <v>3.2</v>
      </c>
      <c r="N622" s="176"/>
    </row>
    <row r="623" s="155" customFormat="1" ht="24" spans="1:14">
      <c r="A623" s="38" t="s">
        <v>15</v>
      </c>
      <c r="B623" s="168">
        <v>622</v>
      </c>
      <c r="C623" s="43" t="s">
        <v>16</v>
      </c>
      <c r="D623" s="43" t="s">
        <v>53</v>
      </c>
      <c r="E623" s="103" t="s">
        <v>3723</v>
      </c>
      <c r="F623" s="169" t="s">
        <v>249</v>
      </c>
      <c r="G623" s="171" t="s">
        <v>2644</v>
      </c>
      <c r="H623" s="40" t="s">
        <v>2158</v>
      </c>
      <c r="I623" s="40" t="s">
        <v>22</v>
      </c>
      <c r="J623" s="173">
        <v>1</v>
      </c>
      <c r="K623" s="57">
        <f t="shared" si="39"/>
        <v>1</v>
      </c>
      <c r="L623" s="194">
        <v>4</v>
      </c>
      <c r="M623" s="105">
        <v>3.2</v>
      </c>
      <c r="N623" s="176"/>
    </row>
    <row r="624" s="155" customFormat="1" ht="24" spans="1:14">
      <c r="A624" s="38" t="s">
        <v>15</v>
      </c>
      <c r="B624" s="168">
        <v>623</v>
      </c>
      <c r="C624" s="43" t="s">
        <v>16</v>
      </c>
      <c r="D624" s="43" t="s">
        <v>53</v>
      </c>
      <c r="E624" s="103" t="s">
        <v>3723</v>
      </c>
      <c r="F624" s="169" t="s">
        <v>304</v>
      </c>
      <c r="G624" s="171" t="s">
        <v>3876</v>
      </c>
      <c r="H624" s="40" t="s">
        <v>2158</v>
      </c>
      <c r="I624" s="40" t="s">
        <v>22</v>
      </c>
      <c r="J624" s="173">
        <v>1</v>
      </c>
      <c r="K624" s="57">
        <f t="shared" si="39"/>
        <v>1</v>
      </c>
      <c r="L624" s="194">
        <v>16</v>
      </c>
      <c r="M624" s="105">
        <v>3.2</v>
      </c>
      <c r="N624" s="176"/>
    </row>
    <row r="625" s="155" customFormat="1" ht="36" spans="1:14">
      <c r="A625" s="38" t="s">
        <v>15</v>
      </c>
      <c r="B625" s="168">
        <v>624</v>
      </c>
      <c r="C625" s="43" t="s">
        <v>16</v>
      </c>
      <c r="D625" s="43" t="s">
        <v>171</v>
      </c>
      <c r="E625" s="103" t="s">
        <v>3723</v>
      </c>
      <c r="F625" s="169" t="s">
        <v>172</v>
      </c>
      <c r="G625" s="171" t="s">
        <v>2603</v>
      </c>
      <c r="H625" s="40" t="s">
        <v>2414</v>
      </c>
      <c r="I625" s="40" t="s">
        <v>22</v>
      </c>
      <c r="J625" s="173">
        <v>1</v>
      </c>
      <c r="K625" s="174">
        <v>0</v>
      </c>
      <c r="L625" s="192">
        <v>0.24</v>
      </c>
      <c r="M625" s="105">
        <v>3.1</v>
      </c>
      <c r="N625" s="176"/>
    </row>
    <row r="626" s="155" customFormat="1" ht="36" spans="1:14">
      <c r="A626" s="38" t="s">
        <v>15</v>
      </c>
      <c r="B626" s="168">
        <v>625</v>
      </c>
      <c r="C626" s="43" t="s">
        <v>16</v>
      </c>
      <c r="D626" s="43" t="s">
        <v>171</v>
      </c>
      <c r="E626" s="103" t="s">
        <v>3723</v>
      </c>
      <c r="F626" s="169" t="s">
        <v>172</v>
      </c>
      <c r="G626" s="171" t="s">
        <v>3874</v>
      </c>
      <c r="H626" s="40" t="s">
        <v>2414</v>
      </c>
      <c r="I626" s="40" t="s">
        <v>22</v>
      </c>
      <c r="J626" s="173">
        <v>4</v>
      </c>
      <c r="K626" s="174">
        <v>0</v>
      </c>
      <c r="L626" s="194">
        <v>1</v>
      </c>
      <c r="M626" s="105">
        <v>3.1</v>
      </c>
      <c r="N626" s="176"/>
    </row>
    <row r="627" s="155" customFormat="1" ht="24" spans="1:14">
      <c r="A627" s="38" t="s">
        <v>15</v>
      </c>
      <c r="B627" s="168">
        <v>626</v>
      </c>
      <c r="C627" s="43" t="s">
        <v>16</v>
      </c>
      <c r="D627" s="43" t="s">
        <v>53</v>
      </c>
      <c r="E627" s="103" t="s">
        <v>3723</v>
      </c>
      <c r="F627" s="169" t="s">
        <v>236</v>
      </c>
      <c r="G627" s="171" t="s">
        <v>3875</v>
      </c>
      <c r="H627" s="40" t="s">
        <v>2166</v>
      </c>
      <c r="I627" s="40" t="s">
        <v>22</v>
      </c>
      <c r="J627" s="173">
        <v>2</v>
      </c>
      <c r="K627" s="185">
        <v>0</v>
      </c>
      <c r="L627" s="194">
        <v>3</v>
      </c>
      <c r="M627" s="105">
        <v>3.2</v>
      </c>
      <c r="N627" s="176"/>
    </row>
    <row r="628" s="155" customFormat="1" ht="24" spans="1:14">
      <c r="A628" s="38" t="s">
        <v>15</v>
      </c>
      <c r="B628" s="168">
        <v>627</v>
      </c>
      <c r="C628" s="43" t="s">
        <v>16</v>
      </c>
      <c r="D628" s="43" t="s">
        <v>53</v>
      </c>
      <c r="E628" s="103" t="s">
        <v>3723</v>
      </c>
      <c r="F628" s="169" t="s">
        <v>236</v>
      </c>
      <c r="G628" s="171" t="s">
        <v>2667</v>
      </c>
      <c r="H628" s="40" t="s">
        <v>2166</v>
      </c>
      <c r="I628" s="40" t="s">
        <v>22</v>
      </c>
      <c r="J628" s="173">
        <v>1</v>
      </c>
      <c r="K628" s="57">
        <f t="shared" ref="K628:K632" si="40">(CEILING(J628*0.2,1))*1</f>
        <v>1</v>
      </c>
      <c r="L628" s="194">
        <v>1</v>
      </c>
      <c r="M628" s="105">
        <v>3.2</v>
      </c>
      <c r="N628" s="176"/>
    </row>
    <row r="629" s="155" customFormat="1" ht="24" spans="1:14">
      <c r="A629" s="38" t="s">
        <v>15</v>
      </c>
      <c r="B629" s="168">
        <v>628</v>
      </c>
      <c r="C629" s="43" t="s">
        <v>16</v>
      </c>
      <c r="D629" s="43" t="s">
        <v>322</v>
      </c>
      <c r="E629" s="103" t="s">
        <v>3723</v>
      </c>
      <c r="F629" s="169" t="s">
        <v>323</v>
      </c>
      <c r="G629" s="171" t="s">
        <v>2668</v>
      </c>
      <c r="H629" s="40" t="s">
        <v>2162</v>
      </c>
      <c r="I629" s="43" t="s">
        <v>2124</v>
      </c>
      <c r="J629" s="116">
        <v>34.1765</v>
      </c>
      <c r="K629" s="57">
        <f t="shared" si="40"/>
        <v>7</v>
      </c>
      <c r="L629" s="194">
        <v>966</v>
      </c>
      <c r="M629" s="105">
        <v>3.2</v>
      </c>
      <c r="N629" s="176"/>
    </row>
    <row r="630" s="155" customFormat="1" ht="24" spans="1:14">
      <c r="A630" s="38" t="s">
        <v>15</v>
      </c>
      <c r="B630" s="168">
        <v>629</v>
      </c>
      <c r="C630" s="43" t="s">
        <v>16</v>
      </c>
      <c r="D630" s="43" t="s">
        <v>53</v>
      </c>
      <c r="E630" s="103" t="s">
        <v>3723</v>
      </c>
      <c r="F630" s="169" t="s">
        <v>55</v>
      </c>
      <c r="G630" s="171" t="s">
        <v>2687</v>
      </c>
      <c r="H630" s="40" t="s">
        <v>2158</v>
      </c>
      <c r="I630" s="40" t="s">
        <v>22</v>
      </c>
      <c r="J630" s="173">
        <v>4</v>
      </c>
      <c r="K630" s="57">
        <f t="shared" si="40"/>
        <v>1</v>
      </c>
      <c r="L630" s="194">
        <v>16</v>
      </c>
      <c r="M630" s="105">
        <v>3.2</v>
      </c>
      <c r="N630" s="182"/>
    </row>
    <row r="631" s="155" customFormat="1" ht="24" spans="1:14">
      <c r="A631" s="38" t="s">
        <v>15</v>
      </c>
      <c r="B631" s="168">
        <v>630</v>
      </c>
      <c r="C631" s="43" t="s">
        <v>16</v>
      </c>
      <c r="D631" s="43" t="s">
        <v>53</v>
      </c>
      <c r="E631" s="103" t="s">
        <v>3723</v>
      </c>
      <c r="F631" s="169" t="s">
        <v>249</v>
      </c>
      <c r="G631" s="171" t="s">
        <v>2645</v>
      </c>
      <c r="H631" s="40" t="s">
        <v>2158</v>
      </c>
      <c r="I631" s="40" t="s">
        <v>22</v>
      </c>
      <c r="J631" s="173">
        <v>1</v>
      </c>
      <c r="K631" s="57">
        <f t="shared" si="40"/>
        <v>1</v>
      </c>
      <c r="L631" s="194">
        <v>2</v>
      </c>
      <c r="M631" s="105">
        <v>3.2</v>
      </c>
      <c r="N631" s="176"/>
    </row>
    <row r="632" s="155" customFormat="1" ht="24" spans="1:14">
      <c r="A632" s="38" t="s">
        <v>15</v>
      </c>
      <c r="B632" s="168">
        <v>631</v>
      </c>
      <c r="C632" s="43" t="s">
        <v>16</v>
      </c>
      <c r="D632" s="43" t="s">
        <v>322</v>
      </c>
      <c r="E632" s="103" t="s">
        <v>3723</v>
      </c>
      <c r="F632" s="169" t="s">
        <v>323</v>
      </c>
      <c r="G632" s="171" t="s">
        <v>2688</v>
      </c>
      <c r="H632" s="40" t="s">
        <v>2162</v>
      </c>
      <c r="I632" s="43" t="s">
        <v>2124</v>
      </c>
      <c r="J632" s="116">
        <v>2.07786</v>
      </c>
      <c r="K632" s="57">
        <f t="shared" si="40"/>
        <v>1</v>
      </c>
      <c r="L632" s="194">
        <v>33</v>
      </c>
      <c r="M632" s="105">
        <v>3.2</v>
      </c>
      <c r="N632" s="182"/>
    </row>
    <row r="633" s="155" customFormat="1" ht="24" spans="1:14">
      <c r="A633" s="38" t="s">
        <v>15</v>
      </c>
      <c r="B633" s="168">
        <v>632</v>
      </c>
      <c r="C633" s="43" t="s">
        <v>16</v>
      </c>
      <c r="D633" s="43" t="s">
        <v>89</v>
      </c>
      <c r="E633" s="103" t="s">
        <v>3723</v>
      </c>
      <c r="F633" s="169" t="s">
        <v>114</v>
      </c>
      <c r="G633" s="171" t="s">
        <v>3650</v>
      </c>
      <c r="H633" s="40" t="s">
        <v>2166</v>
      </c>
      <c r="I633" s="40" t="s">
        <v>22</v>
      </c>
      <c r="J633" s="173">
        <v>1</v>
      </c>
      <c r="K633" s="185">
        <v>0</v>
      </c>
      <c r="L633" s="194">
        <v>24</v>
      </c>
      <c r="M633" s="105">
        <v>3.2</v>
      </c>
      <c r="N633" s="176"/>
    </row>
    <row r="634" s="155" customFormat="1" ht="24" spans="1:14">
      <c r="A634" s="38" t="s">
        <v>15</v>
      </c>
      <c r="B634" s="168">
        <v>633</v>
      </c>
      <c r="C634" s="43" t="s">
        <v>16</v>
      </c>
      <c r="D634" s="43" t="s">
        <v>89</v>
      </c>
      <c r="E634" s="103" t="s">
        <v>3723</v>
      </c>
      <c r="F634" s="169" t="s">
        <v>114</v>
      </c>
      <c r="G634" s="171" t="s">
        <v>3877</v>
      </c>
      <c r="H634" s="40" t="s">
        <v>2166</v>
      </c>
      <c r="I634" s="40" t="s">
        <v>22</v>
      </c>
      <c r="J634" s="173">
        <v>4</v>
      </c>
      <c r="K634" s="185">
        <v>0</v>
      </c>
      <c r="L634" s="194">
        <v>193</v>
      </c>
      <c r="M634" s="105">
        <v>3.2</v>
      </c>
      <c r="N634" s="176"/>
    </row>
    <row r="635" s="155" customFormat="1" ht="24" spans="1:14">
      <c r="A635" s="38" t="s">
        <v>15</v>
      </c>
      <c r="B635" s="168">
        <v>634</v>
      </c>
      <c r="C635" s="43" t="s">
        <v>16</v>
      </c>
      <c r="D635" s="43" t="s">
        <v>53</v>
      </c>
      <c r="E635" s="103" t="s">
        <v>3723</v>
      </c>
      <c r="F635" s="169" t="s">
        <v>55</v>
      </c>
      <c r="G635" s="171" t="s">
        <v>3878</v>
      </c>
      <c r="H635" s="40" t="s">
        <v>2158</v>
      </c>
      <c r="I635" s="40" t="s">
        <v>22</v>
      </c>
      <c r="J635" s="173">
        <v>4</v>
      </c>
      <c r="K635" s="185">
        <v>0</v>
      </c>
      <c r="L635" s="194">
        <v>240</v>
      </c>
      <c r="M635" s="105">
        <v>3.2</v>
      </c>
      <c r="N635" s="176"/>
    </row>
    <row r="636" s="155" customFormat="1" ht="24" spans="1:14">
      <c r="A636" s="38" t="s">
        <v>15</v>
      </c>
      <c r="B636" s="168">
        <v>635</v>
      </c>
      <c r="C636" s="43" t="s">
        <v>16</v>
      </c>
      <c r="D636" s="43" t="s">
        <v>53</v>
      </c>
      <c r="E636" s="103" t="s">
        <v>3723</v>
      </c>
      <c r="F636" s="169" t="s">
        <v>249</v>
      </c>
      <c r="G636" s="171" t="s">
        <v>3879</v>
      </c>
      <c r="H636" s="40" t="s">
        <v>2158</v>
      </c>
      <c r="I636" s="40" t="s">
        <v>22</v>
      </c>
      <c r="J636" s="173">
        <v>1</v>
      </c>
      <c r="K636" s="185">
        <v>0</v>
      </c>
      <c r="L636" s="194">
        <v>27</v>
      </c>
      <c r="M636" s="105">
        <v>3.2</v>
      </c>
      <c r="N636" s="176"/>
    </row>
    <row r="637" s="155" customFormat="1" ht="24" spans="1:14">
      <c r="A637" s="38" t="s">
        <v>15</v>
      </c>
      <c r="B637" s="168">
        <v>636</v>
      </c>
      <c r="C637" s="43" t="s">
        <v>16</v>
      </c>
      <c r="D637" s="43" t="s">
        <v>53</v>
      </c>
      <c r="E637" s="103" t="s">
        <v>3723</v>
      </c>
      <c r="F637" s="169" t="s">
        <v>55</v>
      </c>
      <c r="G637" s="171" t="s">
        <v>3880</v>
      </c>
      <c r="H637" s="40" t="s">
        <v>2158</v>
      </c>
      <c r="I637" s="40" t="s">
        <v>22</v>
      </c>
      <c r="J637" s="173">
        <v>1</v>
      </c>
      <c r="K637" s="185">
        <v>0</v>
      </c>
      <c r="L637" s="194">
        <v>32</v>
      </c>
      <c r="M637" s="105">
        <v>3.2</v>
      </c>
      <c r="N637" s="176"/>
    </row>
    <row r="638" s="155" customFormat="1" ht="36" spans="1:14">
      <c r="A638" s="38" t="s">
        <v>15</v>
      </c>
      <c r="B638" s="168">
        <v>637</v>
      </c>
      <c r="C638" s="43" t="s">
        <v>16</v>
      </c>
      <c r="D638" s="43" t="s">
        <v>171</v>
      </c>
      <c r="E638" s="103" t="s">
        <v>3723</v>
      </c>
      <c r="F638" s="169" t="s">
        <v>172</v>
      </c>
      <c r="G638" s="171" t="s">
        <v>3881</v>
      </c>
      <c r="H638" s="40" t="s">
        <v>2414</v>
      </c>
      <c r="I638" s="40" t="s">
        <v>22</v>
      </c>
      <c r="J638" s="173">
        <v>1</v>
      </c>
      <c r="K638" s="174">
        <v>0</v>
      </c>
      <c r="L638" s="194">
        <v>1</v>
      </c>
      <c r="M638" s="105">
        <v>3.1</v>
      </c>
      <c r="N638" s="176"/>
    </row>
    <row r="639" s="155" customFormat="1" ht="36" spans="1:14">
      <c r="A639" s="38" t="s">
        <v>15</v>
      </c>
      <c r="B639" s="168">
        <v>638</v>
      </c>
      <c r="C639" s="43" t="s">
        <v>16</v>
      </c>
      <c r="D639" s="43" t="s">
        <v>171</v>
      </c>
      <c r="E639" s="103" t="s">
        <v>3723</v>
      </c>
      <c r="F639" s="169" t="s">
        <v>172</v>
      </c>
      <c r="G639" s="171" t="s">
        <v>3882</v>
      </c>
      <c r="H639" s="40" t="s">
        <v>2414</v>
      </c>
      <c r="I639" s="40" t="s">
        <v>22</v>
      </c>
      <c r="J639" s="173">
        <v>4</v>
      </c>
      <c r="K639" s="174">
        <v>0</v>
      </c>
      <c r="L639" s="194">
        <v>4</v>
      </c>
      <c r="M639" s="105">
        <v>3.1</v>
      </c>
      <c r="N639" s="176"/>
    </row>
    <row r="640" s="155" customFormat="1" ht="24" spans="1:14">
      <c r="A640" s="38" t="s">
        <v>15</v>
      </c>
      <c r="B640" s="168">
        <v>639</v>
      </c>
      <c r="C640" s="43" t="s">
        <v>16</v>
      </c>
      <c r="D640" s="43" t="s">
        <v>53</v>
      </c>
      <c r="E640" s="103" t="s">
        <v>3723</v>
      </c>
      <c r="F640" s="169" t="s">
        <v>236</v>
      </c>
      <c r="G640" s="171" t="s">
        <v>3883</v>
      </c>
      <c r="H640" s="40" t="s">
        <v>2166</v>
      </c>
      <c r="I640" s="40" t="s">
        <v>22</v>
      </c>
      <c r="J640" s="173">
        <v>1</v>
      </c>
      <c r="K640" s="185">
        <v>0</v>
      </c>
      <c r="L640" s="194">
        <v>4</v>
      </c>
      <c r="M640" s="105">
        <v>3.2</v>
      </c>
      <c r="N640" s="176"/>
    </row>
    <row r="641" s="155" customFormat="1" ht="24" spans="1:14">
      <c r="A641" s="38" t="s">
        <v>15</v>
      </c>
      <c r="B641" s="168">
        <v>640</v>
      </c>
      <c r="C641" s="43" t="s">
        <v>16</v>
      </c>
      <c r="D641" s="43" t="s">
        <v>53</v>
      </c>
      <c r="E641" s="103" t="s">
        <v>3723</v>
      </c>
      <c r="F641" s="169" t="s">
        <v>236</v>
      </c>
      <c r="G641" s="171" t="s">
        <v>3884</v>
      </c>
      <c r="H641" s="40" t="s">
        <v>2166</v>
      </c>
      <c r="I641" s="40" t="s">
        <v>22</v>
      </c>
      <c r="J641" s="173">
        <v>1</v>
      </c>
      <c r="K641" s="185">
        <v>0</v>
      </c>
      <c r="L641" s="194">
        <v>2</v>
      </c>
      <c r="M641" s="105">
        <v>3.2</v>
      </c>
      <c r="N641" s="176"/>
    </row>
    <row r="642" s="155" customFormat="1" ht="24" spans="1:14">
      <c r="A642" s="38" t="s">
        <v>15</v>
      </c>
      <c r="B642" s="168">
        <v>641</v>
      </c>
      <c r="C642" s="43" t="s">
        <v>16</v>
      </c>
      <c r="D642" s="43" t="s">
        <v>322</v>
      </c>
      <c r="E642" s="103" t="s">
        <v>3723</v>
      </c>
      <c r="F642" s="169" t="s">
        <v>323</v>
      </c>
      <c r="G642" s="171" t="s">
        <v>3885</v>
      </c>
      <c r="H642" s="40" t="s">
        <v>2162</v>
      </c>
      <c r="I642" s="43" t="s">
        <v>2124</v>
      </c>
      <c r="J642" s="116">
        <v>3.62845</v>
      </c>
      <c r="K642" s="185">
        <v>0</v>
      </c>
      <c r="L642" s="194">
        <v>246</v>
      </c>
      <c r="M642" s="105">
        <v>3.2</v>
      </c>
      <c r="N642" s="176"/>
    </row>
    <row r="643" s="155" customFormat="1" ht="24" spans="1:14">
      <c r="A643" s="38" t="s">
        <v>15</v>
      </c>
      <c r="B643" s="168">
        <v>642</v>
      </c>
      <c r="C643" s="43" t="s">
        <v>16</v>
      </c>
      <c r="D643" s="43" t="s">
        <v>89</v>
      </c>
      <c r="E643" s="103" t="s">
        <v>3723</v>
      </c>
      <c r="F643" s="169" t="s">
        <v>114</v>
      </c>
      <c r="G643" s="171" t="s">
        <v>2710</v>
      </c>
      <c r="H643" s="40" t="s">
        <v>2166</v>
      </c>
      <c r="I643" s="40" t="s">
        <v>22</v>
      </c>
      <c r="J643" s="173">
        <v>1</v>
      </c>
      <c r="K643" s="185">
        <v>0</v>
      </c>
      <c r="L643" s="194">
        <v>7</v>
      </c>
      <c r="M643" s="105">
        <v>3.2</v>
      </c>
      <c r="N643" s="176"/>
    </row>
    <row r="644" s="155" customFormat="1" ht="24" spans="1:14">
      <c r="A644" s="38" t="s">
        <v>15</v>
      </c>
      <c r="B644" s="168">
        <v>643</v>
      </c>
      <c r="C644" s="43" t="s">
        <v>16</v>
      </c>
      <c r="D644" s="43" t="s">
        <v>89</v>
      </c>
      <c r="E644" s="103" t="s">
        <v>3723</v>
      </c>
      <c r="F644" s="169" t="s">
        <v>114</v>
      </c>
      <c r="G644" s="171" t="s">
        <v>3886</v>
      </c>
      <c r="H644" s="40" t="s">
        <v>2166</v>
      </c>
      <c r="I644" s="40" t="s">
        <v>22</v>
      </c>
      <c r="J644" s="173">
        <v>4</v>
      </c>
      <c r="K644" s="185">
        <v>0</v>
      </c>
      <c r="L644" s="194">
        <v>70</v>
      </c>
      <c r="M644" s="105">
        <v>3.2</v>
      </c>
      <c r="N644" s="176"/>
    </row>
    <row r="645" s="155" customFormat="1" ht="24" spans="1:14">
      <c r="A645" s="38" t="s">
        <v>15</v>
      </c>
      <c r="B645" s="168">
        <v>644</v>
      </c>
      <c r="C645" s="43" t="s">
        <v>16</v>
      </c>
      <c r="D645" s="43" t="s">
        <v>53</v>
      </c>
      <c r="E645" s="103" t="s">
        <v>3723</v>
      </c>
      <c r="F645" s="169" t="s">
        <v>55</v>
      </c>
      <c r="G645" s="171" t="s">
        <v>2708</v>
      </c>
      <c r="H645" s="40" t="s">
        <v>2158</v>
      </c>
      <c r="I645" s="40" t="s">
        <v>22</v>
      </c>
      <c r="J645" s="173">
        <v>5</v>
      </c>
      <c r="K645" s="57">
        <f t="shared" ref="K645:K647" si="41">(CEILING(J645*0.2,1))*1</f>
        <v>1</v>
      </c>
      <c r="L645" s="194">
        <v>88</v>
      </c>
      <c r="M645" s="105">
        <v>3.2</v>
      </c>
      <c r="N645" s="176"/>
    </row>
    <row r="646" s="155" customFormat="1" ht="24" spans="1:14">
      <c r="A646" s="38" t="s">
        <v>15</v>
      </c>
      <c r="B646" s="168">
        <v>645</v>
      </c>
      <c r="C646" s="43" t="s">
        <v>16</v>
      </c>
      <c r="D646" s="43" t="s">
        <v>53</v>
      </c>
      <c r="E646" s="103" t="s">
        <v>3723</v>
      </c>
      <c r="F646" s="169" t="s">
        <v>249</v>
      </c>
      <c r="G646" s="171" t="s">
        <v>3887</v>
      </c>
      <c r="H646" s="40" t="s">
        <v>2158</v>
      </c>
      <c r="I646" s="40" t="s">
        <v>22</v>
      </c>
      <c r="J646" s="173">
        <v>1</v>
      </c>
      <c r="K646" s="57">
        <f t="shared" si="41"/>
        <v>1</v>
      </c>
      <c r="L646" s="194">
        <v>7</v>
      </c>
      <c r="M646" s="105">
        <v>3.2</v>
      </c>
      <c r="N646" s="176"/>
    </row>
    <row r="647" s="155" customFormat="1" ht="24" spans="1:14">
      <c r="A647" s="38" t="s">
        <v>15</v>
      </c>
      <c r="B647" s="168">
        <v>646</v>
      </c>
      <c r="C647" s="43" t="s">
        <v>16</v>
      </c>
      <c r="D647" s="43" t="s">
        <v>53</v>
      </c>
      <c r="E647" s="103" t="s">
        <v>3723</v>
      </c>
      <c r="F647" s="169" t="s">
        <v>304</v>
      </c>
      <c r="G647" s="171" t="s">
        <v>3888</v>
      </c>
      <c r="H647" s="40" t="s">
        <v>2158</v>
      </c>
      <c r="I647" s="40" t="s">
        <v>22</v>
      </c>
      <c r="J647" s="173">
        <v>1</v>
      </c>
      <c r="K647" s="57">
        <f t="shared" si="41"/>
        <v>1</v>
      </c>
      <c r="L647" s="194">
        <v>31</v>
      </c>
      <c r="M647" s="105">
        <v>3.2</v>
      </c>
      <c r="N647" s="176"/>
    </row>
    <row r="648" s="155" customFormat="1" ht="36" spans="1:14">
      <c r="A648" s="38" t="s">
        <v>15</v>
      </c>
      <c r="B648" s="168">
        <v>647</v>
      </c>
      <c r="C648" s="43" t="s">
        <v>16</v>
      </c>
      <c r="D648" s="43" t="s">
        <v>171</v>
      </c>
      <c r="E648" s="103" t="s">
        <v>3723</v>
      </c>
      <c r="F648" s="169" t="s">
        <v>172</v>
      </c>
      <c r="G648" s="171" t="s">
        <v>2603</v>
      </c>
      <c r="H648" s="40" t="s">
        <v>2414</v>
      </c>
      <c r="I648" s="40" t="s">
        <v>22</v>
      </c>
      <c r="J648" s="173">
        <v>1</v>
      </c>
      <c r="K648" s="174">
        <v>0</v>
      </c>
      <c r="L648" s="192">
        <v>0.24</v>
      </c>
      <c r="M648" s="105">
        <v>3.1</v>
      </c>
      <c r="N648" s="176"/>
    </row>
    <row r="649" s="155" customFormat="1" ht="36" spans="1:14">
      <c r="A649" s="38" t="s">
        <v>15</v>
      </c>
      <c r="B649" s="168">
        <v>648</v>
      </c>
      <c r="C649" s="43" t="s">
        <v>16</v>
      </c>
      <c r="D649" s="43" t="s">
        <v>171</v>
      </c>
      <c r="E649" s="103" t="s">
        <v>3723</v>
      </c>
      <c r="F649" s="169" t="s">
        <v>172</v>
      </c>
      <c r="G649" s="171" t="s">
        <v>3889</v>
      </c>
      <c r="H649" s="40" t="s">
        <v>2414</v>
      </c>
      <c r="I649" s="40" t="s">
        <v>22</v>
      </c>
      <c r="J649" s="173">
        <v>4</v>
      </c>
      <c r="K649" s="174">
        <v>0</v>
      </c>
      <c r="L649" s="194">
        <v>2</v>
      </c>
      <c r="M649" s="105">
        <v>3.1</v>
      </c>
      <c r="N649" s="182"/>
    </row>
    <row r="650" s="155" customFormat="1" ht="24" spans="1:14">
      <c r="A650" s="38" t="s">
        <v>15</v>
      </c>
      <c r="B650" s="168">
        <v>649</v>
      </c>
      <c r="C650" s="43" t="s">
        <v>16</v>
      </c>
      <c r="D650" s="43" t="s">
        <v>53</v>
      </c>
      <c r="E650" s="103" t="s">
        <v>3723</v>
      </c>
      <c r="F650" s="169" t="s">
        <v>236</v>
      </c>
      <c r="G650" s="171" t="s">
        <v>3890</v>
      </c>
      <c r="H650" s="40" t="s">
        <v>2166</v>
      </c>
      <c r="I650" s="40" t="s">
        <v>22</v>
      </c>
      <c r="J650" s="173">
        <v>1</v>
      </c>
      <c r="K650" s="185">
        <v>0</v>
      </c>
      <c r="L650" s="194">
        <v>2</v>
      </c>
      <c r="M650" s="105">
        <v>3.2</v>
      </c>
      <c r="N650" s="176"/>
    </row>
    <row r="651" s="155" customFormat="1" ht="24" spans="1:14">
      <c r="A651" s="38" t="s">
        <v>15</v>
      </c>
      <c r="B651" s="168">
        <v>650</v>
      </c>
      <c r="C651" s="43" t="s">
        <v>16</v>
      </c>
      <c r="D651" s="43" t="s">
        <v>53</v>
      </c>
      <c r="E651" s="103" t="s">
        <v>3723</v>
      </c>
      <c r="F651" s="169" t="s">
        <v>236</v>
      </c>
      <c r="G651" s="171" t="s">
        <v>3891</v>
      </c>
      <c r="H651" s="40" t="s">
        <v>2166</v>
      </c>
      <c r="I651" s="40" t="s">
        <v>22</v>
      </c>
      <c r="J651" s="173">
        <v>1</v>
      </c>
      <c r="K651" s="57">
        <f t="shared" ref="K651:K653" si="42">(CEILING(J651*0.2,1))*1</f>
        <v>1</v>
      </c>
      <c r="L651" s="194">
        <v>4</v>
      </c>
      <c r="M651" s="105">
        <v>3.2</v>
      </c>
      <c r="N651" s="182"/>
    </row>
    <row r="652" s="155" customFormat="1" ht="24" spans="1:14">
      <c r="A652" s="38" t="s">
        <v>15</v>
      </c>
      <c r="B652" s="168">
        <v>651</v>
      </c>
      <c r="C652" s="43" t="s">
        <v>16</v>
      </c>
      <c r="D652" s="43" t="s">
        <v>53</v>
      </c>
      <c r="E652" s="103" t="s">
        <v>3723</v>
      </c>
      <c r="F652" s="169" t="s">
        <v>236</v>
      </c>
      <c r="G652" s="171" t="s">
        <v>3892</v>
      </c>
      <c r="H652" s="40" t="s">
        <v>2166</v>
      </c>
      <c r="I652" s="40" t="s">
        <v>22</v>
      </c>
      <c r="J652" s="173">
        <v>1</v>
      </c>
      <c r="K652" s="57">
        <f t="shared" si="42"/>
        <v>1</v>
      </c>
      <c r="L652" s="194">
        <v>2</v>
      </c>
      <c r="M652" s="105">
        <v>3.2</v>
      </c>
      <c r="N652" s="176"/>
    </row>
    <row r="653" s="155" customFormat="1" ht="24" spans="1:14">
      <c r="A653" s="38" t="s">
        <v>15</v>
      </c>
      <c r="B653" s="168">
        <v>652</v>
      </c>
      <c r="C653" s="43" t="s">
        <v>16</v>
      </c>
      <c r="D653" s="43" t="s">
        <v>322</v>
      </c>
      <c r="E653" s="103" t="s">
        <v>3723</v>
      </c>
      <c r="F653" s="169" t="s">
        <v>323</v>
      </c>
      <c r="G653" s="171" t="s">
        <v>2709</v>
      </c>
      <c r="H653" s="40" t="s">
        <v>2162</v>
      </c>
      <c r="I653" s="43" t="s">
        <v>2124</v>
      </c>
      <c r="J653" s="116">
        <v>3.24583</v>
      </c>
      <c r="K653" s="57">
        <f t="shared" si="42"/>
        <v>1</v>
      </c>
      <c r="L653" s="194">
        <v>120</v>
      </c>
      <c r="M653" s="105">
        <v>3.2</v>
      </c>
      <c r="N653" s="176"/>
    </row>
    <row r="654" s="155" customFormat="1" ht="24" spans="1:14">
      <c r="A654" s="38" t="s">
        <v>15</v>
      </c>
      <c r="B654" s="168">
        <v>653</v>
      </c>
      <c r="C654" s="43" t="s">
        <v>16</v>
      </c>
      <c r="D654" s="43" t="s">
        <v>89</v>
      </c>
      <c r="E654" s="103" t="s">
        <v>3723</v>
      </c>
      <c r="F654" s="169" t="s">
        <v>114</v>
      </c>
      <c r="G654" s="171" t="s">
        <v>2710</v>
      </c>
      <c r="H654" s="40" t="s">
        <v>2166</v>
      </c>
      <c r="I654" s="40" t="s">
        <v>22</v>
      </c>
      <c r="J654" s="173">
        <v>1</v>
      </c>
      <c r="K654" s="185">
        <v>0</v>
      </c>
      <c r="L654" s="194">
        <v>7</v>
      </c>
      <c r="M654" s="105">
        <v>3.2</v>
      </c>
      <c r="N654" s="176"/>
    </row>
    <row r="655" s="155" customFormat="1" ht="24" spans="1:14">
      <c r="A655" s="38" t="s">
        <v>15</v>
      </c>
      <c r="B655" s="168">
        <v>654</v>
      </c>
      <c r="C655" s="43" t="s">
        <v>16</v>
      </c>
      <c r="D655" s="43" t="s">
        <v>89</v>
      </c>
      <c r="E655" s="103" t="s">
        <v>3723</v>
      </c>
      <c r="F655" s="169" t="s">
        <v>114</v>
      </c>
      <c r="G655" s="171" t="s">
        <v>3886</v>
      </c>
      <c r="H655" s="40" t="s">
        <v>2166</v>
      </c>
      <c r="I655" s="40" t="s">
        <v>22</v>
      </c>
      <c r="J655" s="173">
        <v>4</v>
      </c>
      <c r="K655" s="185">
        <v>0</v>
      </c>
      <c r="L655" s="194">
        <v>70</v>
      </c>
      <c r="M655" s="105">
        <v>3.2</v>
      </c>
      <c r="N655" s="176"/>
    </row>
    <row r="656" s="155" customFormat="1" ht="24" spans="1:14">
      <c r="A656" s="38" t="s">
        <v>15</v>
      </c>
      <c r="B656" s="168">
        <v>655</v>
      </c>
      <c r="C656" s="43" t="s">
        <v>16</v>
      </c>
      <c r="D656" s="43" t="s">
        <v>53</v>
      </c>
      <c r="E656" s="103" t="s">
        <v>3723</v>
      </c>
      <c r="F656" s="169" t="s">
        <v>55</v>
      </c>
      <c r="G656" s="171" t="s">
        <v>2708</v>
      </c>
      <c r="H656" s="40" t="s">
        <v>2158</v>
      </c>
      <c r="I656" s="40" t="s">
        <v>22</v>
      </c>
      <c r="J656" s="173">
        <v>4</v>
      </c>
      <c r="K656" s="57">
        <f t="shared" ref="K656:K662" si="43">(CEILING(J656*0.2,1))*1</f>
        <v>1</v>
      </c>
      <c r="L656" s="194">
        <v>70</v>
      </c>
      <c r="M656" s="105">
        <v>3.2</v>
      </c>
      <c r="N656" s="176"/>
    </row>
    <row r="657" s="155" customFormat="1" ht="24" spans="1:14">
      <c r="A657" s="38" t="s">
        <v>15</v>
      </c>
      <c r="B657" s="168">
        <v>656</v>
      </c>
      <c r="C657" s="43" t="s">
        <v>16</v>
      </c>
      <c r="D657" s="43" t="s">
        <v>53</v>
      </c>
      <c r="E657" s="103" t="s">
        <v>3723</v>
      </c>
      <c r="F657" s="169" t="s">
        <v>249</v>
      </c>
      <c r="G657" s="171" t="s">
        <v>3887</v>
      </c>
      <c r="H657" s="40" t="s">
        <v>2158</v>
      </c>
      <c r="I657" s="40" t="s">
        <v>22</v>
      </c>
      <c r="J657" s="173">
        <v>1</v>
      </c>
      <c r="K657" s="57">
        <f t="shared" si="43"/>
        <v>1</v>
      </c>
      <c r="L657" s="194">
        <v>7</v>
      </c>
      <c r="M657" s="105">
        <v>3.2</v>
      </c>
      <c r="N657" s="176"/>
    </row>
    <row r="658" s="155" customFormat="1" ht="36" spans="1:14">
      <c r="A658" s="38" t="s">
        <v>15</v>
      </c>
      <c r="B658" s="168">
        <v>657</v>
      </c>
      <c r="C658" s="43" t="s">
        <v>16</v>
      </c>
      <c r="D658" s="43" t="s">
        <v>171</v>
      </c>
      <c r="E658" s="103" t="s">
        <v>3723</v>
      </c>
      <c r="F658" s="169" t="s">
        <v>172</v>
      </c>
      <c r="G658" s="171" t="s">
        <v>2603</v>
      </c>
      <c r="H658" s="40" t="s">
        <v>2414</v>
      </c>
      <c r="I658" s="40" t="s">
        <v>22</v>
      </c>
      <c r="J658" s="173">
        <v>1</v>
      </c>
      <c r="K658" s="174">
        <v>0</v>
      </c>
      <c r="L658" s="192">
        <v>0.24</v>
      </c>
      <c r="M658" s="105">
        <v>3.1</v>
      </c>
      <c r="N658" s="176"/>
    </row>
    <row r="659" s="155" customFormat="1" ht="36" spans="1:14">
      <c r="A659" s="38" t="s">
        <v>15</v>
      </c>
      <c r="B659" s="168">
        <v>658</v>
      </c>
      <c r="C659" s="43" t="s">
        <v>16</v>
      </c>
      <c r="D659" s="43" t="s">
        <v>171</v>
      </c>
      <c r="E659" s="103" t="s">
        <v>3723</v>
      </c>
      <c r="F659" s="169" t="s">
        <v>172</v>
      </c>
      <c r="G659" s="171" t="s">
        <v>3889</v>
      </c>
      <c r="H659" s="40" t="s">
        <v>2414</v>
      </c>
      <c r="I659" s="40" t="s">
        <v>22</v>
      </c>
      <c r="J659" s="173">
        <v>4</v>
      </c>
      <c r="K659" s="174">
        <v>0</v>
      </c>
      <c r="L659" s="194">
        <v>2</v>
      </c>
      <c r="M659" s="105">
        <v>3.1</v>
      </c>
      <c r="N659" s="176"/>
    </row>
    <row r="660" s="155" customFormat="1" ht="24" spans="1:14">
      <c r="A660" s="38" t="s">
        <v>15</v>
      </c>
      <c r="B660" s="168">
        <v>659</v>
      </c>
      <c r="C660" s="43" t="s">
        <v>16</v>
      </c>
      <c r="D660" s="43" t="s">
        <v>53</v>
      </c>
      <c r="E660" s="103" t="s">
        <v>3723</v>
      </c>
      <c r="F660" s="169" t="s">
        <v>236</v>
      </c>
      <c r="G660" s="171" t="s">
        <v>3890</v>
      </c>
      <c r="H660" s="40" t="s">
        <v>2166</v>
      </c>
      <c r="I660" s="40" t="s">
        <v>22</v>
      </c>
      <c r="J660" s="173">
        <v>1</v>
      </c>
      <c r="K660" s="185">
        <v>0</v>
      </c>
      <c r="L660" s="194">
        <v>2</v>
      </c>
      <c r="M660" s="105">
        <v>3.2</v>
      </c>
      <c r="N660" s="176"/>
    </row>
    <row r="661" s="155" customFormat="1" ht="24" spans="1:14">
      <c r="A661" s="38" t="s">
        <v>15</v>
      </c>
      <c r="B661" s="168">
        <v>660</v>
      </c>
      <c r="C661" s="43" t="s">
        <v>16</v>
      </c>
      <c r="D661" s="43" t="s">
        <v>53</v>
      </c>
      <c r="E661" s="103" t="s">
        <v>3723</v>
      </c>
      <c r="F661" s="169" t="s">
        <v>236</v>
      </c>
      <c r="G661" s="171" t="s">
        <v>3891</v>
      </c>
      <c r="H661" s="40" t="s">
        <v>2166</v>
      </c>
      <c r="I661" s="40" t="s">
        <v>22</v>
      </c>
      <c r="J661" s="173">
        <v>1</v>
      </c>
      <c r="K661" s="57">
        <f t="shared" si="43"/>
        <v>1</v>
      </c>
      <c r="L661" s="194">
        <v>4</v>
      </c>
      <c r="M661" s="105">
        <v>3.2</v>
      </c>
      <c r="N661" s="176"/>
    </row>
    <row r="662" s="155" customFormat="1" ht="24" spans="1:14">
      <c r="A662" s="38" t="s">
        <v>15</v>
      </c>
      <c r="B662" s="168">
        <v>661</v>
      </c>
      <c r="C662" s="43" t="s">
        <v>16</v>
      </c>
      <c r="D662" s="43" t="s">
        <v>322</v>
      </c>
      <c r="E662" s="103" t="s">
        <v>3723</v>
      </c>
      <c r="F662" s="169" t="s">
        <v>323</v>
      </c>
      <c r="G662" s="171" t="s">
        <v>2709</v>
      </c>
      <c r="H662" s="40" t="s">
        <v>2162</v>
      </c>
      <c r="I662" s="43" t="s">
        <v>2124</v>
      </c>
      <c r="J662" s="116">
        <v>2.00203</v>
      </c>
      <c r="K662" s="57">
        <f t="shared" si="43"/>
        <v>1</v>
      </c>
      <c r="L662" s="194">
        <v>74</v>
      </c>
      <c r="M662" s="105">
        <v>3.2</v>
      </c>
      <c r="N662" s="176"/>
    </row>
    <row r="663" s="155" customFormat="1" ht="34.2" spans="1:14">
      <c r="A663" s="38" t="s">
        <v>15</v>
      </c>
      <c r="B663" s="168">
        <v>662</v>
      </c>
      <c r="C663" s="43" t="s">
        <v>16</v>
      </c>
      <c r="D663" s="43" t="s">
        <v>322</v>
      </c>
      <c r="E663" s="103" t="s">
        <v>2803</v>
      </c>
      <c r="F663" s="43" t="s">
        <v>323</v>
      </c>
      <c r="G663" s="195" t="s">
        <v>3893</v>
      </c>
      <c r="H663" s="40" t="s">
        <v>2123</v>
      </c>
      <c r="I663" s="43" t="s">
        <v>2124</v>
      </c>
      <c r="J663" s="106">
        <v>100</v>
      </c>
      <c r="K663" s="185">
        <v>100</v>
      </c>
      <c r="L663" s="162"/>
      <c r="M663" s="105">
        <v>3.2</v>
      </c>
      <c r="N663" s="176"/>
    </row>
    <row r="664" s="155" customFormat="1" ht="34.2" spans="1:14">
      <c r="A664" s="38" t="s">
        <v>15</v>
      </c>
      <c r="B664" s="168">
        <v>663</v>
      </c>
      <c r="C664" s="43" t="s">
        <v>16</v>
      </c>
      <c r="D664" s="43" t="s">
        <v>322</v>
      </c>
      <c r="E664" s="103" t="s">
        <v>2803</v>
      </c>
      <c r="F664" s="43" t="s">
        <v>323</v>
      </c>
      <c r="G664" s="195" t="s">
        <v>3894</v>
      </c>
      <c r="H664" s="40" t="s">
        <v>2123</v>
      </c>
      <c r="I664" s="43" t="s">
        <v>2124</v>
      </c>
      <c r="J664" s="106">
        <v>300</v>
      </c>
      <c r="K664" s="185">
        <v>300</v>
      </c>
      <c r="L664" s="162"/>
      <c r="M664" s="105">
        <v>3.2</v>
      </c>
      <c r="N664" s="164"/>
    </row>
    <row r="665" s="155" customFormat="1" ht="34.2" spans="1:14">
      <c r="A665" s="38" t="s">
        <v>15</v>
      </c>
      <c r="B665" s="168">
        <v>664</v>
      </c>
      <c r="C665" s="43" t="s">
        <v>16</v>
      </c>
      <c r="D665" s="43" t="s">
        <v>322</v>
      </c>
      <c r="E665" s="103" t="s">
        <v>2803</v>
      </c>
      <c r="F665" s="43" t="s">
        <v>323</v>
      </c>
      <c r="G665" s="195" t="s">
        <v>3895</v>
      </c>
      <c r="H665" s="40" t="s">
        <v>2123</v>
      </c>
      <c r="I665" s="43" t="s">
        <v>2124</v>
      </c>
      <c r="J665" s="106">
        <v>100</v>
      </c>
      <c r="K665" s="185">
        <v>100</v>
      </c>
      <c r="L665" s="162"/>
      <c r="M665" s="105">
        <v>3.2</v>
      </c>
      <c r="N665" s="164"/>
    </row>
    <row r="666" s="155" customFormat="1" ht="34.2" spans="1:14">
      <c r="A666" s="38" t="s">
        <v>15</v>
      </c>
      <c r="B666" s="168">
        <v>665</v>
      </c>
      <c r="C666" s="43" t="s">
        <v>16</v>
      </c>
      <c r="D666" s="43" t="s">
        <v>322</v>
      </c>
      <c r="E666" s="103" t="s">
        <v>2803</v>
      </c>
      <c r="F666" s="43" t="s">
        <v>323</v>
      </c>
      <c r="G666" s="195" t="s">
        <v>3896</v>
      </c>
      <c r="H666" s="40" t="s">
        <v>2123</v>
      </c>
      <c r="I666" s="43" t="s">
        <v>2124</v>
      </c>
      <c r="J666" s="106">
        <v>100</v>
      </c>
      <c r="K666" s="185">
        <v>100</v>
      </c>
      <c r="L666" s="162"/>
      <c r="M666" s="105">
        <v>3.2</v>
      </c>
      <c r="N666" s="164"/>
    </row>
    <row r="667" s="155" customFormat="1" ht="34.2" spans="1:14">
      <c r="A667" s="38" t="s">
        <v>15</v>
      </c>
      <c r="B667" s="168">
        <v>666</v>
      </c>
      <c r="C667" s="43" t="s">
        <v>16</v>
      </c>
      <c r="D667" s="43" t="s">
        <v>322</v>
      </c>
      <c r="E667" s="103" t="s">
        <v>2803</v>
      </c>
      <c r="F667" s="43" t="s">
        <v>323</v>
      </c>
      <c r="G667" s="195" t="s">
        <v>3897</v>
      </c>
      <c r="H667" s="40" t="s">
        <v>2123</v>
      </c>
      <c r="I667" s="43" t="s">
        <v>2124</v>
      </c>
      <c r="J667" s="106">
        <v>100</v>
      </c>
      <c r="K667" s="185">
        <v>100</v>
      </c>
      <c r="L667" s="162"/>
      <c r="M667" s="105">
        <v>3.2</v>
      </c>
      <c r="N667" s="164"/>
    </row>
    <row r="668" s="155" customFormat="1" ht="34.2" spans="1:14">
      <c r="A668" s="38" t="s">
        <v>15</v>
      </c>
      <c r="B668" s="168">
        <v>667</v>
      </c>
      <c r="C668" s="43" t="s">
        <v>16</v>
      </c>
      <c r="D668" s="43" t="s">
        <v>322</v>
      </c>
      <c r="E668" s="103" t="s">
        <v>2803</v>
      </c>
      <c r="F668" s="43" t="s">
        <v>323</v>
      </c>
      <c r="G668" s="195" t="s">
        <v>3898</v>
      </c>
      <c r="H668" s="40" t="s">
        <v>2123</v>
      </c>
      <c r="I668" s="43" t="s">
        <v>2124</v>
      </c>
      <c r="J668" s="106">
        <v>150</v>
      </c>
      <c r="K668" s="185">
        <v>150</v>
      </c>
      <c r="L668" s="162"/>
      <c r="M668" s="105">
        <v>3.2</v>
      </c>
      <c r="N668" s="164"/>
    </row>
    <row r="669" s="155" customFormat="1" ht="34.2" spans="1:14">
      <c r="A669" s="38" t="s">
        <v>15</v>
      </c>
      <c r="B669" s="168">
        <v>668</v>
      </c>
      <c r="C669" s="43" t="s">
        <v>16</v>
      </c>
      <c r="D669" s="43" t="s">
        <v>322</v>
      </c>
      <c r="E669" s="103" t="s">
        <v>2803</v>
      </c>
      <c r="F669" s="43" t="s">
        <v>323</v>
      </c>
      <c r="G669" s="195" t="s">
        <v>3899</v>
      </c>
      <c r="H669" s="40" t="s">
        <v>3900</v>
      </c>
      <c r="I669" s="43" t="s">
        <v>2124</v>
      </c>
      <c r="J669" s="106">
        <v>4</v>
      </c>
      <c r="K669" s="185">
        <v>0.4</v>
      </c>
      <c r="L669" s="162"/>
      <c r="M669" s="105">
        <v>3.1</v>
      </c>
      <c r="N669" s="176"/>
    </row>
    <row r="670" s="155" customFormat="1" ht="34.2" spans="1:14">
      <c r="A670" s="38" t="s">
        <v>15</v>
      </c>
      <c r="B670" s="168">
        <v>669</v>
      </c>
      <c r="C670" s="43" t="s">
        <v>16</v>
      </c>
      <c r="D670" s="43" t="s">
        <v>322</v>
      </c>
      <c r="E670" s="103" t="s">
        <v>2803</v>
      </c>
      <c r="F670" s="43" t="s">
        <v>323</v>
      </c>
      <c r="G670" s="195" t="s">
        <v>3901</v>
      </c>
      <c r="H670" s="40" t="s">
        <v>3900</v>
      </c>
      <c r="I670" s="43" t="s">
        <v>2124</v>
      </c>
      <c r="J670" s="106">
        <v>8</v>
      </c>
      <c r="K670" s="185">
        <v>8</v>
      </c>
      <c r="L670" s="162"/>
      <c r="M670" s="105">
        <v>3.1</v>
      </c>
      <c r="N670" s="164"/>
    </row>
    <row r="671" s="155" customFormat="1" ht="34.2" spans="1:14">
      <c r="A671" s="38" t="s">
        <v>15</v>
      </c>
      <c r="B671" s="168">
        <v>670</v>
      </c>
      <c r="C671" s="43" t="s">
        <v>16</v>
      </c>
      <c r="D671" s="43" t="s">
        <v>322</v>
      </c>
      <c r="E671" s="103" t="s">
        <v>2803</v>
      </c>
      <c r="F671" s="43" t="s">
        <v>323</v>
      </c>
      <c r="G671" s="195" t="s">
        <v>3902</v>
      </c>
      <c r="H671" s="40" t="s">
        <v>3900</v>
      </c>
      <c r="I671" s="43" t="s">
        <v>2124</v>
      </c>
      <c r="J671" s="106">
        <v>2</v>
      </c>
      <c r="K671" s="185">
        <v>2</v>
      </c>
      <c r="L671" s="162"/>
      <c r="M671" s="105">
        <v>3.1</v>
      </c>
      <c r="N671" s="164"/>
    </row>
    <row r="672" s="155" customFormat="1" ht="34.2" spans="1:14">
      <c r="A672" s="38" t="s">
        <v>15</v>
      </c>
      <c r="B672" s="168">
        <v>671</v>
      </c>
      <c r="C672" s="43" t="s">
        <v>16</v>
      </c>
      <c r="D672" s="43" t="s">
        <v>322</v>
      </c>
      <c r="E672" s="103" t="s">
        <v>2803</v>
      </c>
      <c r="F672" s="43" t="s">
        <v>323</v>
      </c>
      <c r="G672" s="195" t="s">
        <v>3903</v>
      </c>
      <c r="H672" s="40" t="s">
        <v>3900</v>
      </c>
      <c r="I672" s="43" t="s">
        <v>2124</v>
      </c>
      <c r="J672" s="106">
        <v>4</v>
      </c>
      <c r="K672" s="185">
        <v>4</v>
      </c>
      <c r="L672" s="162"/>
      <c r="M672" s="105">
        <v>3.1</v>
      </c>
      <c r="N672" s="164"/>
    </row>
    <row r="673" s="155" customFormat="1" ht="34.2" spans="1:14">
      <c r="A673" s="38" t="s">
        <v>15</v>
      </c>
      <c r="B673" s="168">
        <v>672</v>
      </c>
      <c r="C673" s="43" t="s">
        <v>16</v>
      </c>
      <c r="D673" s="43" t="s">
        <v>322</v>
      </c>
      <c r="E673" s="103" t="s">
        <v>2803</v>
      </c>
      <c r="F673" s="43" t="s">
        <v>323</v>
      </c>
      <c r="G673" s="195" t="s">
        <v>3904</v>
      </c>
      <c r="H673" s="40" t="s">
        <v>3900</v>
      </c>
      <c r="I673" s="43" t="s">
        <v>2124</v>
      </c>
      <c r="J673" s="106">
        <v>5</v>
      </c>
      <c r="K673" s="185">
        <v>5</v>
      </c>
      <c r="L673" s="162"/>
      <c r="M673" s="105">
        <v>3.1</v>
      </c>
      <c r="N673" s="164"/>
    </row>
    <row r="674" s="155" customFormat="1" ht="34.2" spans="1:14">
      <c r="A674" s="38" t="s">
        <v>15</v>
      </c>
      <c r="B674" s="168">
        <v>673</v>
      </c>
      <c r="C674" s="43" t="s">
        <v>16</v>
      </c>
      <c r="D674" s="43" t="s">
        <v>322</v>
      </c>
      <c r="E674" s="103" t="s">
        <v>2803</v>
      </c>
      <c r="F674" s="43" t="s">
        <v>323</v>
      </c>
      <c r="G674" s="195" t="s">
        <v>3905</v>
      </c>
      <c r="H674" s="40" t="s">
        <v>3900</v>
      </c>
      <c r="I674" s="43" t="s">
        <v>2124</v>
      </c>
      <c r="J674" s="106">
        <v>6</v>
      </c>
      <c r="K674" s="185">
        <v>6</v>
      </c>
      <c r="L674" s="162"/>
      <c r="M674" s="105">
        <v>3.1</v>
      </c>
      <c r="N674" s="164"/>
    </row>
    <row r="675" s="155" customFormat="1" ht="34.2" spans="1:14">
      <c r="A675" s="38" t="s">
        <v>15</v>
      </c>
      <c r="B675" s="168">
        <v>674</v>
      </c>
      <c r="C675" s="43" t="s">
        <v>16</v>
      </c>
      <c r="D675" s="43" t="s">
        <v>322</v>
      </c>
      <c r="E675" s="103" t="s">
        <v>2803</v>
      </c>
      <c r="F675" s="43" t="s">
        <v>323</v>
      </c>
      <c r="G675" s="195" t="s">
        <v>3906</v>
      </c>
      <c r="H675" s="40" t="s">
        <v>2374</v>
      </c>
      <c r="I675" s="43" t="s">
        <v>2124</v>
      </c>
      <c r="J675" s="106">
        <v>350</v>
      </c>
      <c r="K675" s="185">
        <v>350</v>
      </c>
      <c r="L675" s="162"/>
      <c r="M675" s="105">
        <v>3.2</v>
      </c>
      <c r="N675" s="176"/>
    </row>
    <row r="676" s="155" customFormat="1" ht="34.2" spans="1:14">
      <c r="A676" s="38" t="s">
        <v>15</v>
      </c>
      <c r="B676" s="168">
        <v>675</v>
      </c>
      <c r="C676" s="43" t="s">
        <v>16</v>
      </c>
      <c r="D676" s="43" t="s">
        <v>322</v>
      </c>
      <c r="E676" s="103" t="s">
        <v>2803</v>
      </c>
      <c r="F676" s="43" t="s">
        <v>323</v>
      </c>
      <c r="G676" s="195" t="s">
        <v>3907</v>
      </c>
      <c r="H676" s="40" t="s">
        <v>2374</v>
      </c>
      <c r="I676" s="43" t="s">
        <v>2124</v>
      </c>
      <c r="J676" s="106">
        <v>550</v>
      </c>
      <c r="K676" s="185">
        <v>550</v>
      </c>
      <c r="L676" s="162"/>
      <c r="M676" s="105">
        <v>3.2</v>
      </c>
      <c r="N676" s="164"/>
    </row>
    <row r="677" s="155" customFormat="1" ht="34.2" spans="1:14">
      <c r="A677" s="38" t="s">
        <v>15</v>
      </c>
      <c r="B677" s="168">
        <v>676</v>
      </c>
      <c r="C677" s="43" t="s">
        <v>16</v>
      </c>
      <c r="D677" s="43" t="s">
        <v>322</v>
      </c>
      <c r="E677" s="103" t="s">
        <v>2803</v>
      </c>
      <c r="F677" s="43" t="s">
        <v>323</v>
      </c>
      <c r="G677" s="195" t="s">
        <v>3908</v>
      </c>
      <c r="H677" s="40" t="s">
        <v>2374</v>
      </c>
      <c r="I677" s="43" t="s">
        <v>2124</v>
      </c>
      <c r="J677" s="106">
        <v>50</v>
      </c>
      <c r="K677" s="185">
        <v>50</v>
      </c>
      <c r="L677" s="162"/>
      <c r="M677" s="105">
        <v>3.1</v>
      </c>
      <c r="N677" s="164"/>
    </row>
    <row r="678" s="155" customFormat="1" ht="34.2" spans="1:14">
      <c r="A678" s="38" t="s">
        <v>15</v>
      </c>
      <c r="B678" s="168">
        <v>677</v>
      </c>
      <c r="C678" s="43" t="s">
        <v>16</v>
      </c>
      <c r="D678" s="43" t="s">
        <v>322</v>
      </c>
      <c r="E678" s="103" t="s">
        <v>2803</v>
      </c>
      <c r="F678" s="43" t="s">
        <v>323</v>
      </c>
      <c r="G678" s="195" t="s">
        <v>3909</v>
      </c>
      <c r="H678" s="40" t="s">
        <v>2374</v>
      </c>
      <c r="I678" s="43" t="s">
        <v>2124</v>
      </c>
      <c r="J678" s="106">
        <v>400</v>
      </c>
      <c r="K678" s="185">
        <v>400</v>
      </c>
      <c r="L678" s="162"/>
      <c r="M678" s="105">
        <v>3.2</v>
      </c>
      <c r="N678" s="164"/>
    </row>
    <row r="679" s="155" customFormat="1" ht="34.2" spans="1:14">
      <c r="A679" s="38" t="s">
        <v>15</v>
      </c>
      <c r="B679" s="168">
        <v>678</v>
      </c>
      <c r="C679" s="43" t="s">
        <v>16</v>
      </c>
      <c r="D679" s="43" t="s">
        <v>322</v>
      </c>
      <c r="E679" s="103" t="s">
        <v>2803</v>
      </c>
      <c r="F679" s="43" t="s">
        <v>323</v>
      </c>
      <c r="G679" s="195" t="s">
        <v>3295</v>
      </c>
      <c r="H679" s="40" t="s">
        <v>2374</v>
      </c>
      <c r="I679" s="43" t="s">
        <v>2124</v>
      </c>
      <c r="J679" s="106">
        <v>200</v>
      </c>
      <c r="K679" s="185">
        <v>200</v>
      </c>
      <c r="L679" s="162"/>
      <c r="M679" s="105">
        <v>3.2</v>
      </c>
      <c r="N679" s="164"/>
    </row>
    <row r="680" s="155" customFormat="1" ht="34.2" spans="1:14">
      <c r="A680" s="38" t="s">
        <v>15</v>
      </c>
      <c r="B680" s="168">
        <v>679</v>
      </c>
      <c r="C680" s="43" t="s">
        <v>16</v>
      </c>
      <c r="D680" s="43" t="s">
        <v>322</v>
      </c>
      <c r="E680" s="103" t="s">
        <v>2803</v>
      </c>
      <c r="F680" s="43" t="s">
        <v>323</v>
      </c>
      <c r="G680" s="195" t="s">
        <v>3910</v>
      </c>
      <c r="H680" s="40" t="s">
        <v>2374</v>
      </c>
      <c r="I680" s="43" t="s">
        <v>2124</v>
      </c>
      <c r="J680" s="106">
        <v>100</v>
      </c>
      <c r="K680" s="185">
        <v>100</v>
      </c>
      <c r="L680" s="162"/>
      <c r="M680" s="105">
        <v>3.1</v>
      </c>
      <c r="N680" s="164"/>
    </row>
    <row r="681" s="155" customFormat="1" ht="34.2" spans="1:14">
      <c r="A681" s="38" t="s">
        <v>15</v>
      </c>
      <c r="B681" s="168">
        <v>680</v>
      </c>
      <c r="C681" s="43" t="s">
        <v>16</v>
      </c>
      <c r="D681" s="43" t="s">
        <v>322</v>
      </c>
      <c r="E681" s="103" t="s">
        <v>2803</v>
      </c>
      <c r="F681" s="43" t="s">
        <v>323</v>
      </c>
      <c r="G681" s="195" t="s">
        <v>3911</v>
      </c>
      <c r="H681" s="40" t="s">
        <v>3453</v>
      </c>
      <c r="I681" s="43" t="s">
        <v>2124</v>
      </c>
      <c r="J681" s="106">
        <v>1000</v>
      </c>
      <c r="K681" s="185">
        <v>1000</v>
      </c>
      <c r="L681" s="162"/>
      <c r="M681" s="105">
        <v>3.1</v>
      </c>
      <c r="N681" s="164"/>
    </row>
    <row r="682" s="155" customFormat="1" ht="34.2" spans="1:14">
      <c r="A682" s="38" t="s">
        <v>15</v>
      </c>
      <c r="B682" s="168">
        <v>681</v>
      </c>
      <c r="C682" s="43" t="s">
        <v>16</v>
      </c>
      <c r="D682" s="43" t="s">
        <v>322</v>
      </c>
      <c r="E682" s="103" t="s">
        <v>2803</v>
      </c>
      <c r="F682" s="43" t="s">
        <v>323</v>
      </c>
      <c r="G682" s="195" t="s">
        <v>3912</v>
      </c>
      <c r="H682" s="40" t="s">
        <v>3913</v>
      </c>
      <c r="I682" s="43" t="s">
        <v>2124</v>
      </c>
      <c r="J682" s="106">
        <v>100</v>
      </c>
      <c r="K682" s="185">
        <v>10</v>
      </c>
      <c r="L682" s="162"/>
      <c r="M682" s="105">
        <v>3.1</v>
      </c>
      <c r="N682" s="176"/>
    </row>
    <row r="683" s="155" customFormat="1" ht="34.2" spans="1:14">
      <c r="A683" s="38" t="s">
        <v>15</v>
      </c>
      <c r="B683" s="168">
        <v>682</v>
      </c>
      <c r="C683" s="43" t="s">
        <v>16</v>
      </c>
      <c r="D683" s="43" t="s">
        <v>322</v>
      </c>
      <c r="E683" s="103" t="s">
        <v>2803</v>
      </c>
      <c r="F683" s="43" t="s">
        <v>323</v>
      </c>
      <c r="G683" s="195" t="s">
        <v>3914</v>
      </c>
      <c r="H683" s="40" t="s">
        <v>3913</v>
      </c>
      <c r="I683" s="43" t="s">
        <v>2124</v>
      </c>
      <c r="J683" s="106">
        <v>850</v>
      </c>
      <c r="K683" s="185">
        <v>850</v>
      </c>
      <c r="L683" s="162"/>
      <c r="M683" s="105">
        <v>3.1</v>
      </c>
      <c r="N683" s="164"/>
    </row>
    <row r="684" s="155" customFormat="1" ht="34.2" spans="1:14">
      <c r="A684" s="38" t="s">
        <v>15</v>
      </c>
      <c r="B684" s="168">
        <v>683</v>
      </c>
      <c r="C684" s="43" t="s">
        <v>16</v>
      </c>
      <c r="D684" s="43" t="s">
        <v>322</v>
      </c>
      <c r="E684" s="103" t="s">
        <v>2803</v>
      </c>
      <c r="F684" s="43" t="s">
        <v>323</v>
      </c>
      <c r="G684" s="195" t="s">
        <v>3915</v>
      </c>
      <c r="H684" s="40" t="s">
        <v>3913</v>
      </c>
      <c r="I684" s="43" t="s">
        <v>2124</v>
      </c>
      <c r="J684" s="106">
        <v>50</v>
      </c>
      <c r="K684" s="185">
        <v>50</v>
      </c>
      <c r="L684" s="162"/>
      <c r="M684" s="105">
        <v>3.1</v>
      </c>
      <c r="N684" s="164"/>
    </row>
    <row r="685" s="155" customFormat="1" ht="34.2" spans="1:14">
      <c r="A685" s="38" t="s">
        <v>15</v>
      </c>
      <c r="B685" s="168">
        <v>684</v>
      </c>
      <c r="C685" s="43" t="s">
        <v>16</v>
      </c>
      <c r="D685" s="43" t="s">
        <v>322</v>
      </c>
      <c r="E685" s="103" t="s">
        <v>2803</v>
      </c>
      <c r="F685" s="43" t="s">
        <v>323</v>
      </c>
      <c r="G685" s="195" t="s">
        <v>3916</v>
      </c>
      <c r="H685" s="40" t="s">
        <v>3913</v>
      </c>
      <c r="I685" s="43" t="s">
        <v>2124</v>
      </c>
      <c r="J685" s="106">
        <v>150</v>
      </c>
      <c r="K685" s="185">
        <v>150</v>
      </c>
      <c r="L685" s="162"/>
      <c r="M685" s="105">
        <v>3.1</v>
      </c>
      <c r="N685" s="164"/>
    </row>
    <row r="686" s="155" customFormat="1" ht="34.2" spans="1:14">
      <c r="A686" s="38" t="s">
        <v>15</v>
      </c>
      <c r="B686" s="168">
        <v>685</v>
      </c>
      <c r="C686" s="43" t="s">
        <v>16</v>
      </c>
      <c r="D686" s="43" t="s">
        <v>322</v>
      </c>
      <c r="E686" s="103" t="s">
        <v>2803</v>
      </c>
      <c r="F686" s="43" t="s">
        <v>323</v>
      </c>
      <c r="G686" s="195" t="s">
        <v>3917</v>
      </c>
      <c r="H686" s="40" t="s">
        <v>3918</v>
      </c>
      <c r="I686" s="43" t="s">
        <v>2124</v>
      </c>
      <c r="J686" s="196">
        <v>510</v>
      </c>
      <c r="K686" s="116">
        <v>51</v>
      </c>
      <c r="L686" s="162"/>
      <c r="M686" s="105">
        <v>3.1</v>
      </c>
      <c r="N686" s="176"/>
    </row>
    <row r="687" s="155" customFormat="1" ht="34.2" spans="1:14">
      <c r="A687" s="38" t="s">
        <v>15</v>
      </c>
      <c r="B687" s="168">
        <v>686</v>
      </c>
      <c r="C687" s="43" t="s">
        <v>16</v>
      </c>
      <c r="D687" s="43" t="s">
        <v>322</v>
      </c>
      <c r="E687" s="103" t="s">
        <v>2803</v>
      </c>
      <c r="F687" s="43" t="s">
        <v>323</v>
      </c>
      <c r="G687" s="195" t="s">
        <v>3919</v>
      </c>
      <c r="H687" s="40" t="s">
        <v>3918</v>
      </c>
      <c r="I687" s="43" t="s">
        <v>2124</v>
      </c>
      <c r="J687" s="196">
        <v>150</v>
      </c>
      <c r="K687" s="116">
        <v>150</v>
      </c>
      <c r="L687" s="162"/>
      <c r="M687" s="105">
        <v>3.1</v>
      </c>
      <c r="N687" s="164"/>
    </row>
    <row r="688" s="155" customFormat="1" ht="34.2" spans="1:14">
      <c r="A688" s="38" t="s">
        <v>15</v>
      </c>
      <c r="B688" s="168">
        <v>687</v>
      </c>
      <c r="C688" s="43" t="s">
        <v>16</v>
      </c>
      <c r="D688" s="43" t="s">
        <v>322</v>
      </c>
      <c r="E688" s="103" t="s">
        <v>2803</v>
      </c>
      <c r="F688" s="43" t="s">
        <v>323</v>
      </c>
      <c r="G688" s="195" t="s">
        <v>3920</v>
      </c>
      <c r="H688" s="40" t="s">
        <v>3918</v>
      </c>
      <c r="I688" s="43" t="s">
        <v>2124</v>
      </c>
      <c r="J688" s="196">
        <v>20</v>
      </c>
      <c r="K688" s="116">
        <v>20</v>
      </c>
      <c r="L688" s="162"/>
      <c r="M688" s="105">
        <v>3.1</v>
      </c>
      <c r="N688" s="164"/>
    </row>
    <row r="689" s="155" customFormat="1" ht="34.2" spans="1:14">
      <c r="A689" s="38" t="s">
        <v>15</v>
      </c>
      <c r="B689" s="168">
        <v>688</v>
      </c>
      <c r="C689" s="43" t="s">
        <v>16</v>
      </c>
      <c r="D689" s="43" t="s">
        <v>322</v>
      </c>
      <c r="E689" s="103" t="s">
        <v>2803</v>
      </c>
      <c r="F689" s="43" t="s">
        <v>323</v>
      </c>
      <c r="G689" s="195" t="s">
        <v>3921</v>
      </c>
      <c r="H689" s="40" t="s">
        <v>3918</v>
      </c>
      <c r="I689" s="43" t="s">
        <v>2124</v>
      </c>
      <c r="J689" s="196">
        <v>220</v>
      </c>
      <c r="K689" s="116">
        <v>220</v>
      </c>
      <c r="L689" s="162"/>
      <c r="M689" s="105">
        <v>3.1</v>
      </c>
      <c r="N689" s="164"/>
    </row>
    <row r="690" s="155" customFormat="1" ht="34.2" spans="1:14">
      <c r="A690" s="38" t="s">
        <v>15</v>
      </c>
      <c r="B690" s="168">
        <v>689</v>
      </c>
      <c r="C690" s="43" t="s">
        <v>16</v>
      </c>
      <c r="D690" s="43" t="s">
        <v>322</v>
      </c>
      <c r="E690" s="103" t="s">
        <v>2803</v>
      </c>
      <c r="F690" s="43" t="s">
        <v>323</v>
      </c>
      <c r="G690" s="195" t="s">
        <v>3922</v>
      </c>
      <c r="H690" s="40" t="s">
        <v>2162</v>
      </c>
      <c r="I690" s="43" t="s">
        <v>2124</v>
      </c>
      <c r="J690" s="196">
        <v>600</v>
      </c>
      <c r="K690" s="116">
        <v>60</v>
      </c>
      <c r="L690" s="162"/>
      <c r="M690" s="105">
        <v>3.2</v>
      </c>
      <c r="N690" s="176"/>
    </row>
    <row r="691" s="155" customFormat="1" ht="34.2" spans="1:14">
      <c r="A691" s="38" t="s">
        <v>15</v>
      </c>
      <c r="B691" s="168">
        <v>690</v>
      </c>
      <c r="C691" s="43" t="s">
        <v>16</v>
      </c>
      <c r="D691" s="43" t="s">
        <v>322</v>
      </c>
      <c r="E691" s="103" t="s">
        <v>2803</v>
      </c>
      <c r="F691" s="43" t="s">
        <v>323</v>
      </c>
      <c r="G691" s="195" t="s">
        <v>3677</v>
      </c>
      <c r="H691" s="40" t="s">
        <v>2162</v>
      </c>
      <c r="I691" s="43" t="s">
        <v>2124</v>
      </c>
      <c r="J691" s="196">
        <v>1300</v>
      </c>
      <c r="K691" s="116">
        <f t="shared" ref="K691:K694" si="44">J691</f>
        <v>1300</v>
      </c>
      <c r="L691" s="162"/>
      <c r="M691" s="105">
        <v>3.2</v>
      </c>
      <c r="N691" s="164"/>
    </row>
    <row r="692" s="155" customFormat="1" ht="34.2" spans="1:14">
      <c r="A692" s="38" t="s">
        <v>15</v>
      </c>
      <c r="B692" s="168">
        <v>691</v>
      </c>
      <c r="C692" s="43" t="s">
        <v>16</v>
      </c>
      <c r="D692" s="43" t="s">
        <v>322</v>
      </c>
      <c r="E692" s="103" t="s">
        <v>2803</v>
      </c>
      <c r="F692" s="43" t="s">
        <v>323</v>
      </c>
      <c r="G692" s="195" t="s">
        <v>3923</v>
      </c>
      <c r="H692" s="40" t="s">
        <v>2162</v>
      </c>
      <c r="I692" s="43" t="s">
        <v>2124</v>
      </c>
      <c r="J692" s="196">
        <v>300</v>
      </c>
      <c r="K692" s="116">
        <f t="shared" si="44"/>
        <v>300</v>
      </c>
      <c r="L692" s="162"/>
      <c r="M692" s="105">
        <v>3.2</v>
      </c>
      <c r="N692" s="164"/>
    </row>
    <row r="693" s="155" customFormat="1" ht="34.2" spans="1:14">
      <c r="A693" s="38" t="s">
        <v>15</v>
      </c>
      <c r="B693" s="168">
        <v>692</v>
      </c>
      <c r="C693" s="43" t="s">
        <v>16</v>
      </c>
      <c r="D693" s="43" t="s">
        <v>322</v>
      </c>
      <c r="E693" s="103" t="s">
        <v>2803</v>
      </c>
      <c r="F693" s="43" t="s">
        <v>323</v>
      </c>
      <c r="G693" s="195" t="s">
        <v>3924</v>
      </c>
      <c r="H693" s="40" t="s">
        <v>2162</v>
      </c>
      <c r="I693" s="43" t="s">
        <v>2124</v>
      </c>
      <c r="J693" s="196">
        <v>1400</v>
      </c>
      <c r="K693" s="116">
        <f t="shared" si="44"/>
        <v>1400</v>
      </c>
      <c r="L693" s="162"/>
      <c r="M693" s="105">
        <v>3.2</v>
      </c>
      <c r="N693" s="164"/>
    </row>
    <row r="694" s="155" customFormat="1" ht="34.2" spans="1:14">
      <c r="A694" s="38" t="s">
        <v>15</v>
      </c>
      <c r="B694" s="168">
        <v>693</v>
      </c>
      <c r="C694" s="43" t="s">
        <v>16</v>
      </c>
      <c r="D694" s="43" t="s">
        <v>322</v>
      </c>
      <c r="E694" s="103" t="s">
        <v>2803</v>
      </c>
      <c r="F694" s="43" t="s">
        <v>323</v>
      </c>
      <c r="G694" s="195" t="s">
        <v>3925</v>
      </c>
      <c r="H694" s="40" t="s">
        <v>2162</v>
      </c>
      <c r="I694" s="43" t="s">
        <v>2124</v>
      </c>
      <c r="J694" s="196">
        <v>100</v>
      </c>
      <c r="K694" s="116">
        <f t="shared" si="44"/>
        <v>100</v>
      </c>
      <c r="L694" s="162"/>
      <c r="M694" s="105">
        <v>3.2</v>
      </c>
      <c r="N694" s="164"/>
    </row>
    <row r="695" s="155" customFormat="1" ht="34.2" spans="1:14">
      <c r="A695" s="38" t="s">
        <v>15</v>
      </c>
      <c r="B695" s="168">
        <v>694</v>
      </c>
      <c r="C695" s="43" t="s">
        <v>16</v>
      </c>
      <c r="D695" s="43" t="s">
        <v>322</v>
      </c>
      <c r="E695" s="103" t="s">
        <v>2803</v>
      </c>
      <c r="F695" s="43" t="s">
        <v>323</v>
      </c>
      <c r="G695" s="195" t="s">
        <v>3926</v>
      </c>
      <c r="H695" s="40" t="s">
        <v>2141</v>
      </c>
      <c r="I695" s="43" t="s">
        <v>2124</v>
      </c>
      <c r="J695" s="196">
        <v>21</v>
      </c>
      <c r="K695" s="116">
        <v>2.1</v>
      </c>
      <c r="L695" s="162"/>
      <c r="M695" s="105">
        <v>3.2</v>
      </c>
      <c r="N695" s="176"/>
    </row>
    <row r="696" s="155" customFormat="1" ht="34.2" spans="1:14">
      <c r="A696" s="38" t="s">
        <v>15</v>
      </c>
      <c r="B696" s="168">
        <v>695</v>
      </c>
      <c r="C696" s="43" t="s">
        <v>16</v>
      </c>
      <c r="D696" s="43" t="s">
        <v>322</v>
      </c>
      <c r="E696" s="103" t="s">
        <v>2803</v>
      </c>
      <c r="F696" s="43" t="s">
        <v>323</v>
      </c>
      <c r="G696" s="195" t="s">
        <v>3927</v>
      </c>
      <c r="H696" s="40" t="s">
        <v>2141</v>
      </c>
      <c r="I696" s="43" t="s">
        <v>2124</v>
      </c>
      <c r="J696" s="196">
        <v>34</v>
      </c>
      <c r="K696" s="116">
        <f t="shared" ref="K696:K700" si="45">J696</f>
        <v>34</v>
      </c>
      <c r="L696" s="162"/>
      <c r="M696" s="105">
        <v>3.2</v>
      </c>
      <c r="N696" s="164"/>
    </row>
    <row r="697" s="155" customFormat="1" ht="34.2" spans="1:14">
      <c r="A697" s="38" t="s">
        <v>15</v>
      </c>
      <c r="B697" s="168">
        <v>696</v>
      </c>
      <c r="C697" s="43" t="s">
        <v>16</v>
      </c>
      <c r="D697" s="43" t="s">
        <v>322</v>
      </c>
      <c r="E697" s="103" t="s">
        <v>2803</v>
      </c>
      <c r="F697" s="43" t="s">
        <v>323</v>
      </c>
      <c r="G697" s="195" t="s">
        <v>3928</v>
      </c>
      <c r="H697" s="40" t="s">
        <v>2141</v>
      </c>
      <c r="I697" s="43" t="s">
        <v>2124</v>
      </c>
      <c r="J697" s="196">
        <v>17</v>
      </c>
      <c r="K697" s="116">
        <f t="shared" si="45"/>
        <v>17</v>
      </c>
      <c r="L697" s="162"/>
      <c r="M697" s="105">
        <v>3.2</v>
      </c>
      <c r="N697" s="164"/>
    </row>
    <row r="698" s="155" customFormat="1" ht="34.2" spans="1:14">
      <c r="A698" s="38" t="s">
        <v>15</v>
      </c>
      <c r="B698" s="168">
        <v>697</v>
      </c>
      <c r="C698" s="43" t="s">
        <v>16</v>
      </c>
      <c r="D698" s="43" t="s">
        <v>322</v>
      </c>
      <c r="E698" s="103" t="s">
        <v>2803</v>
      </c>
      <c r="F698" s="43" t="s">
        <v>323</v>
      </c>
      <c r="G698" s="195" t="s">
        <v>3929</v>
      </c>
      <c r="H698" s="40" t="s">
        <v>2141</v>
      </c>
      <c r="I698" s="43" t="s">
        <v>2124</v>
      </c>
      <c r="J698" s="196">
        <v>27</v>
      </c>
      <c r="K698" s="116">
        <f t="shared" si="45"/>
        <v>27</v>
      </c>
      <c r="L698" s="162"/>
      <c r="M698" s="105">
        <v>3.2</v>
      </c>
      <c r="N698" s="164"/>
    </row>
    <row r="699" s="155" customFormat="1" ht="34.2" spans="1:14">
      <c r="A699" s="38" t="s">
        <v>15</v>
      </c>
      <c r="B699" s="168">
        <v>698</v>
      </c>
      <c r="C699" s="43" t="s">
        <v>16</v>
      </c>
      <c r="D699" s="43" t="s">
        <v>322</v>
      </c>
      <c r="E699" s="103" t="s">
        <v>2803</v>
      </c>
      <c r="F699" s="43" t="s">
        <v>323</v>
      </c>
      <c r="G699" s="195" t="s">
        <v>3930</v>
      </c>
      <c r="H699" s="40" t="s">
        <v>2141</v>
      </c>
      <c r="I699" s="43" t="s">
        <v>2124</v>
      </c>
      <c r="J699" s="196">
        <v>12</v>
      </c>
      <c r="K699" s="116">
        <f t="shared" si="45"/>
        <v>12</v>
      </c>
      <c r="L699" s="162"/>
      <c r="M699" s="105">
        <v>3.2</v>
      </c>
      <c r="N699" s="164"/>
    </row>
    <row r="700" s="155" customFormat="1" ht="34.2" spans="1:14">
      <c r="A700" s="38" t="s">
        <v>15</v>
      </c>
      <c r="B700" s="168">
        <v>699</v>
      </c>
      <c r="C700" s="43" t="s">
        <v>16</v>
      </c>
      <c r="D700" s="43" t="s">
        <v>322</v>
      </c>
      <c r="E700" s="103" t="s">
        <v>2803</v>
      </c>
      <c r="F700" s="43" t="s">
        <v>323</v>
      </c>
      <c r="G700" s="195" t="s">
        <v>3931</v>
      </c>
      <c r="H700" s="40" t="s">
        <v>2141</v>
      </c>
      <c r="I700" s="43" t="s">
        <v>2124</v>
      </c>
      <c r="J700" s="196">
        <v>4</v>
      </c>
      <c r="K700" s="116">
        <f t="shared" si="45"/>
        <v>4</v>
      </c>
      <c r="L700" s="162"/>
      <c r="M700" s="105">
        <v>3.2</v>
      </c>
      <c r="N700" s="164"/>
    </row>
    <row r="701" s="155" customFormat="1" ht="34.2" spans="1:14">
      <c r="A701" s="38" t="s">
        <v>15</v>
      </c>
      <c r="B701" s="168">
        <v>700</v>
      </c>
      <c r="C701" s="43" t="s">
        <v>16</v>
      </c>
      <c r="D701" s="43" t="s">
        <v>322</v>
      </c>
      <c r="E701" s="103" t="s">
        <v>2803</v>
      </c>
      <c r="F701" s="43" t="s">
        <v>323</v>
      </c>
      <c r="G701" s="195" t="s">
        <v>3926</v>
      </c>
      <c r="H701" s="40" t="s">
        <v>2988</v>
      </c>
      <c r="I701" s="43" t="s">
        <v>2124</v>
      </c>
      <c r="J701" s="196">
        <v>13</v>
      </c>
      <c r="K701" s="116">
        <v>1.3</v>
      </c>
      <c r="L701" s="197"/>
      <c r="M701" s="105">
        <v>3.2</v>
      </c>
      <c r="N701" s="176"/>
    </row>
    <row r="702" s="155" customFormat="1" ht="34.2" spans="1:14">
      <c r="A702" s="38" t="s">
        <v>15</v>
      </c>
      <c r="B702" s="168">
        <v>701</v>
      </c>
      <c r="C702" s="43" t="s">
        <v>16</v>
      </c>
      <c r="D702" s="43" t="s">
        <v>322</v>
      </c>
      <c r="E702" s="103" t="s">
        <v>2803</v>
      </c>
      <c r="F702" s="43" t="s">
        <v>323</v>
      </c>
      <c r="G702" s="195" t="s">
        <v>3927</v>
      </c>
      <c r="H702" s="40" t="s">
        <v>2988</v>
      </c>
      <c r="I702" s="43" t="s">
        <v>2124</v>
      </c>
      <c r="J702" s="196">
        <v>24</v>
      </c>
      <c r="K702" s="116">
        <f t="shared" ref="K702:K706" si="46">J702</f>
        <v>24</v>
      </c>
      <c r="L702" s="197"/>
      <c r="M702" s="105">
        <v>3.2</v>
      </c>
      <c r="N702" s="164"/>
    </row>
    <row r="703" s="155" customFormat="1" ht="34.2" spans="1:14">
      <c r="A703" s="38" t="s">
        <v>15</v>
      </c>
      <c r="B703" s="168">
        <v>702</v>
      </c>
      <c r="C703" s="43" t="s">
        <v>16</v>
      </c>
      <c r="D703" s="43" t="s">
        <v>322</v>
      </c>
      <c r="E703" s="103" t="s">
        <v>2803</v>
      </c>
      <c r="F703" s="43" t="s">
        <v>323</v>
      </c>
      <c r="G703" s="195" t="s">
        <v>3928</v>
      </c>
      <c r="H703" s="40" t="s">
        <v>2988</v>
      </c>
      <c r="I703" s="43" t="s">
        <v>2124</v>
      </c>
      <c r="J703" s="196">
        <v>9</v>
      </c>
      <c r="K703" s="116">
        <f t="shared" si="46"/>
        <v>9</v>
      </c>
      <c r="L703" s="197"/>
      <c r="M703" s="105">
        <v>3.2</v>
      </c>
      <c r="N703" s="164"/>
    </row>
    <row r="704" s="155" customFormat="1" ht="34.2" spans="1:14">
      <c r="A704" s="38" t="s">
        <v>15</v>
      </c>
      <c r="B704" s="168">
        <v>703</v>
      </c>
      <c r="C704" s="43" t="s">
        <v>16</v>
      </c>
      <c r="D704" s="43" t="s">
        <v>322</v>
      </c>
      <c r="E704" s="103" t="s">
        <v>2803</v>
      </c>
      <c r="F704" s="43" t="s">
        <v>323</v>
      </c>
      <c r="G704" s="195" t="s">
        <v>3929</v>
      </c>
      <c r="H704" s="40" t="s">
        <v>2988</v>
      </c>
      <c r="I704" s="43" t="s">
        <v>2124</v>
      </c>
      <c r="J704" s="196">
        <v>21</v>
      </c>
      <c r="K704" s="116">
        <f t="shared" si="46"/>
        <v>21</v>
      </c>
      <c r="L704" s="197"/>
      <c r="M704" s="105">
        <v>3.2</v>
      </c>
      <c r="N704" s="164"/>
    </row>
    <row r="705" s="155" customFormat="1" ht="34.2" spans="1:14">
      <c r="A705" s="38" t="s">
        <v>15</v>
      </c>
      <c r="B705" s="168">
        <v>704</v>
      </c>
      <c r="C705" s="43" t="s">
        <v>16</v>
      </c>
      <c r="D705" s="43" t="s">
        <v>322</v>
      </c>
      <c r="E705" s="103" t="s">
        <v>2803</v>
      </c>
      <c r="F705" s="43" t="s">
        <v>323</v>
      </c>
      <c r="G705" s="195" t="s">
        <v>3930</v>
      </c>
      <c r="H705" s="40" t="s">
        <v>2988</v>
      </c>
      <c r="I705" s="43" t="s">
        <v>2124</v>
      </c>
      <c r="J705" s="196">
        <v>4</v>
      </c>
      <c r="K705" s="116">
        <f t="shared" si="46"/>
        <v>4</v>
      </c>
      <c r="L705" s="197"/>
      <c r="M705" s="105">
        <v>3.2</v>
      </c>
      <c r="N705" s="164"/>
    </row>
    <row r="706" s="155" customFormat="1" ht="34.2" spans="1:14">
      <c r="A706" s="38" t="s">
        <v>15</v>
      </c>
      <c r="B706" s="168">
        <v>705</v>
      </c>
      <c r="C706" s="43" t="s">
        <v>16</v>
      </c>
      <c r="D706" s="43" t="s">
        <v>322</v>
      </c>
      <c r="E706" s="103" t="s">
        <v>2803</v>
      </c>
      <c r="F706" s="43" t="s">
        <v>323</v>
      </c>
      <c r="G706" s="195" t="s">
        <v>3931</v>
      </c>
      <c r="H706" s="40" t="s">
        <v>2988</v>
      </c>
      <c r="I706" s="43" t="s">
        <v>2124</v>
      </c>
      <c r="J706" s="196">
        <v>2</v>
      </c>
      <c r="K706" s="116">
        <f t="shared" si="46"/>
        <v>2</v>
      </c>
      <c r="L706" s="197"/>
      <c r="M706" s="105">
        <v>3.2</v>
      </c>
      <c r="N706" s="164"/>
    </row>
    <row r="707" s="155" customFormat="1" ht="34.2" spans="1:14">
      <c r="A707" s="38" t="s">
        <v>15</v>
      </c>
      <c r="B707" s="168">
        <v>706</v>
      </c>
      <c r="C707" s="43" t="s">
        <v>16</v>
      </c>
      <c r="D707" s="43" t="s">
        <v>322</v>
      </c>
      <c r="E707" s="103" t="s">
        <v>2803</v>
      </c>
      <c r="F707" s="43" t="s">
        <v>323</v>
      </c>
      <c r="G707" s="195" t="s">
        <v>3932</v>
      </c>
      <c r="H707" s="40" t="s">
        <v>2723</v>
      </c>
      <c r="I707" s="43" t="s">
        <v>2124</v>
      </c>
      <c r="J707" s="106">
        <v>70</v>
      </c>
      <c r="K707" s="185">
        <v>70</v>
      </c>
      <c r="L707" s="162"/>
      <c r="M707" s="105">
        <v>3.1</v>
      </c>
      <c r="N707" s="164"/>
    </row>
    <row r="708" s="155" customFormat="1" ht="24" spans="1:14">
      <c r="A708" s="38" t="s">
        <v>15</v>
      </c>
      <c r="B708" s="168">
        <v>707</v>
      </c>
      <c r="C708" s="43" t="s">
        <v>16</v>
      </c>
      <c r="D708" s="43" t="s">
        <v>89</v>
      </c>
      <c r="E708" s="103" t="s">
        <v>3723</v>
      </c>
      <c r="F708" s="169" t="s">
        <v>114</v>
      </c>
      <c r="G708" s="169" t="s">
        <v>2710</v>
      </c>
      <c r="H708" s="40" t="s">
        <v>2166</v>
      </c>
      <c r="I708" s="40" t="s">
        <v>22</v>
      </c>
      <c r="J708" s="173">
        <v>4</v>
      </c>
      <c r="K708" s="185">
        <v>0</v>
      </c>
      <c r="L708" s="198">
        <v>28</v>
      </c>
      <c r="M708" s="105">
        <v>3.2</v>
      </c>
      <c r="N708" s="167"/>
    </row>
    <row r="709" s="155" customFormat="1" ht="24" spans="1:14">
      <c r="A709" s="38" t="s">
        <v>15</v>
      </c>
      <c r="B709" s="168">
        <v>708</v>
      </c>
      <c r="C709" s="43" t="s">
        <v>16</v>
      </c>
      <c r="D709" s="43" t="s">
        <v>53</v>
      </c>
      <c r="E709" s="103" t="s">
        <v>3723</v>
      </c>
      <c r="F709" s="169" t="s">
        <v>55</v>
      </c>
      <c r="G709" s="169" t="s">
        <v>2687</v>
      </c>
      <c r="H709" s="40" t="s">
        <v>2158</v>
      </c>
      <c r="I709" s="40" t="s">
        <v>22</v>
      </c>
      <c r="J709" s="173">
        <v>5</v>
      </c>
      <c r="K709" s="57">
        <f t="shared" ref="K709:K713" si="47">(CEILING(J709*0.2,1))*1</f>
        <v>1</v>
      </c>
      <c r="L709" s="198">
        <v>20</v>
      </c>
      <c r="M709" s="105">
        <v>3.2</v>
      </c>
      <c r="N709" s="167"/>
    </row>
    <row r="710" s="155" customFormat="1" ht="24" spans="1:14">
      <c r="A710" s="38" t="s">
        <v>15</v>
      </c>
      <c r="B710" s="168">
        <v>709</v>
      </c>
      <c r="C710" s="43" t="s">
        <v>16</v>
      </c>
      <c r="D710" s="43" t="s">
        <v>53</v>
      </c>
      <c r="E710" s="103" t="s">
        <v>3723</v>
      </c>
      <c r="F710" s="169" t="s">
        <v>249</v>
      </c>
      <c r="G710" s="169" t="s">
        <v>2645</v>
      </c>
      <c r="H710" s="40" t="s">
        <v>2158</v>
      </c>
      <c r="I710" s="40" t="s">
        <v>22</v>
      </c>
      <c r="J710" s="173">
        <v>1</v>
      </c>
      <c r="K710" s="57">
        <f t="shared" si="47"/>
        <v>1</v>
      </c>
      <c r="L710" s="198">
        <v>2</v>
      </c>
      <c r="M710" s="105">
        <v>3.2</v>
      </c>
      <c r="N710" s="167"/>
    </row>
    <row r="711" s="155" customFormat="1" ht="24" spans="1:14">
      <c r="A711" s="38" t="s">
        <v>15</v>
      </c>
      <c r="B711" s="168">
        <v>710</v>
      </c>
      <c r="C711" s="43" t="s">
        <v>16</v>
      </c>
      <c r="D711" s="43" t="s">
        <v>53</v>
      </c>
      <c r="E711" s="103" t="s">
        <v>3723</v>
      </c>
      <c r="F711" s="169" t="s">
        <v>304</v>
      </c>
      <c r="G711" s="169" t="s">
        <v>2711</v>
      </c>
      <c r="H711" s="40" t="s">
        <v>2158</v>
      </c>
      <c r="I711" s="40" t="s">
        <v>22</v>
      </c>
      <c r="J711" s="173">
        <v>1</v>
      </c>
      <c r="K711" s="57">
        <f t="shared" si="47"/>
        <v>1</v>
      </c>
      <c r="L711" s="198">
        <v>6</v>
      </c>
      <c r="M711" s="105">
        <v>3.2</v>
      </c>
      <c r="N711" s="167"/>
    </row>
    <row r="712" s="155" customFormat="1" ht="24" spans="1:14">
      <c r="A712" s="38" t="s">
        <v>15</v>
      </c>
      <c r="B712" s="168">
        <v>711</v>
      </c>
      <c r="C712" s="43" t="s">
        <v>16</v>
      </c>
      <c r="D712" s="43" t="s">
        <v>53</v>
      </c>
      <c r="E712" s="103" t="s">
        <v>3723</v>
      </c>
      <c r="F712" s="169" t="s">
        <v>304</v>
      </c>
      <c r="G712" s="169" t="s">
        <v>3933</v>
      </c>
      <c r="H712" s="40" t="s">
        <v>2158</v>
      </c>
      <c r="I712" s="40" t="s">
        <v>22</v>
      </c>
      <c r="J712" s="173">
        <v>1</v>
      </c>
      <c r="K712" s="57">
        <f t="shared" si="47"/>
        <v>1</v>
      </c>
      <c r="L712" s="198">
        <v>8</v>
      </c>
      <c r="M712" s="105">
        <v>3.2</v>
      </c>
      <c r="N712" s="167"/>
    </row>
    <row r="713" s="155" customFormat="1" ht="24" spans="1:14">
      <c r="A713" s="38" t="s">
        <v>15</v>
      </c>
      <c r="B713" s="168">
        <v>712</v>
      </c>
      <c r="C713" s="43" t="s">
        <v>16</v>
      </c>
      <c r="D713" s="43" t="s">
        <v>53</v>
      </c>
      <c r="E713" s="103" t="s">
        <v>3723</v>
      </c>
      <c r="F713" s="169" t="s">
        <v>55</v>
      </c>
      <c r="G713" s="169" t="s">
        <v>2713</v>
      </c>
      <c r="H713" s="40" t="s">
        <v>2158</v>
      </c>
      <c r="I713" s="40" t="s">
        <v>22</v>
      </c>
      <c r="J713" s="173">
        <v>1</v>
      </c>
      <c r="K713" s="57">
        <f t="shared" si="47"/>
        <v>1</v>
      </c>
      <c r="L713" s="198">
        <v>2</v>
      </c>
      <c r="M713" s="105">
        <v>3.2</v>
      </c>
      <c r="N713" s="167"/>
    </row>
    <row r="714" s="155" customFormat="1" ht="36" spans="1:14">
      <c r="A714" s="38" t="s">
        <v>15</v>
      </c>
      <c r="B714" s="168">
        <v>713</v>
      </c>
      <c r="C714" s="43" t="s">
        <v>16</v>
      </c>
      <c r="D714" s="43" t="s">
        <v>171</v>
      </c>
      <c r="E714" s="103" t="s">
        <v>3723</v>
      </c>
      <c r="F714" s="169" t="s">
        <v>172</v>
      </c>
      <c r="G714" s="169" t="s">
        <v>2603</v>
      </c>
      <c r="H714" s="40" t="s">
        <v>2414</v>
      </c>
      <c r="I714" s="40" t="s">
        <v>22</v>
      </c>
      <c r="J714" s="173">
        <v>4</v>
      </c>
      <c r="K714" s="174">
        <v>0</v>
      </c>
      <c r="L714" s="198">
        <v>1</v>
      </c>
      <c r="M714" s="105">
        <v>3.1</v>
      </c>
      <c r="N714" s="167"/>
    </row>
    <row r="715" s="155" customFormat="1" ht="24" spans="1:14">
      <c r="A715" s="38" t="s">
        <v>15</v>
      </c>
      <c r="B715" s="168">
        <v>714</v>
      </c>
      <c r="C715" s="43" t="s">
        <v>16</v>
      </c>
      <c r="D715" s="43" t="s">
        <v>53</v>
      </c>
      <c r="E715" s="103" t="s">
        <v>3723</v>
      </c>
      <c r="F715" s="169" t="s">
        <v>236</v>
      </c>
      <c r="G715" s="169" t="s">
        <v>3890</v>
      </c>
      <c r="H715" s="40" t="s">
        <v>2166</v>
      </c>
      <c r="I715" s="40" t="s">
        <v>22</v>
      </c>
      <c r="J715" s="173">
        <v>2</v>
      </c>
      <c r="K715" s="185">
        <v>0</v>
      </c>
      <c r="L715" s="198">
        <v>4</v>
      </c>
      <c r="M715" s="105">
        <v>3.2</v>
      </c>
      <c r="N715" s="167"/>
    </row>
    <row r="716" s="155" customFormat="1" ht="24" spans="1:14">
      <c r="A716" s="38" t="s">
        <v>15</v>
      </c>
      <c r="B716" s="168">
        <v>715</v>
      </c>
      <c r="C716" s="43" t="s">
        <v>16</v>
      </c>
      <c r="D716" s="43" t="s">
        <v>322</v>
      </c>
      <c r="E716" s="103" t="s">
        <v>3723</v>
      </c>
      <c r="F716" s="169" t="s">
        <v>323</v>
      </c>
      <c r="G716" s="169" t="s">
        <v>2688</v>
      </c>
      <c r="H716" s="40" t="s">
        <v>2162</v>
      </c>
      <c r="I716" s="43" t="s">
        <v>2124</v>
      </c>
      <c r="J716" s="116">
        <v>12.1114</v>
      </c>
      <c r="K716" s="57">
        <f t="shared" ref="K716:K719" si="48">(CEILING(J716*0.2,1))*1</f>
        <v>3</v>
      </c>
      <c r="L716" s="198">
        <v>195</v>
      </c>
      <c r="M716" s="105">
        <v>3.2</v>
      </c>
      <c r="N716" s="167"/>
    </row>
    <row r="717" s="155" customFormat="1" ht="24" spans="1:14">
      <c r="A717" s="38" t="s">
        <v>15</v>
      </c>
      <c r="B717" s="168">
        <v>716</v>
      </c>
      <c r="C717" s="43" t="s">
        <v>16</v>
      </c>
      <c r="D717" s="43" t="s">
        <v>89</v>
      </c>
      <c r="E717" s="103" t="s">
        <v>3723</v>
      </c>
      <c r="F717" s="169" t="s">
        <v>114</v>
      </c>
      <c r="G717" s="169" t="s">
        <v>2710</v>
      </c>
      <c r="H717" s="40" t="s">
        <v>2166</v>
      </c>
      <c r="I717" s="40" t="s">
        <v>22</v>
      </c>
      <c r="J717" s="173">
        <v>4</v>
      </c>
      <c r="K717" s="185">
        <v>0</v>
      </c>
      <c r="L717" s="198">
        <v>28</v>
      </c>
      <c r="M717" s="105">
        <v>3.2</v>
      </c>
      <c r="N717" s="167"/>
    </row>
    <row r="718" s="155" customFormat="1" ht="24" spans="1:14">
      <c r="A718" s="38" t="s">
        <v>15</v>
      </c>
      <c r="B718" s="168">
        <v>717</v>
      </c>
      <c r="C718" s="43" t="s">
        <v>16</v>
      </c>
      <c r="D718" s="43" t="s">
        <v>53</v>
      </c>
      <c r="E718" s="103" t="s">
        <v>3723</v>
      </c>
      <c r="F718" s="169" t="s">
        <v>55</v>
      </c>
      <c r="G718" s="169" t="s">
        <v>2687</v>
      </c>
      <c r="H718" s="40" t="s">
        <v>2158</v>
      </c>
      <c r="I718" s="40" t="s">
        <v>22</v>
      </c>
      <c r="J718" s="173">
        <v>3</v>
      </c>
      <c r="K718" s="57">
        <f t="shared" si="48"/>
        <v>1</v>
      </c>
      <c r="L718" s="198">
        <v>12</v>
      </c>
      <c r="M718" s="105">
        <v>3.2</v>
      </c>
      <c r="N718" s="167"/>
    </row>
    <row r="719" s="155" customFormat="1" ht="24" spans="1:14">
      <c r="A719" s="38" t="s">
        <v>15</v>
      </c>
      <c r="B719" s="168">
        <v>718</v>
      </c>
      <c r="C719" s="43" t="s">
        <v>16</v>
      </c>
      <c r="D719" s="43" t="s">
        <v>53</v>
      </c>
      <c r="E719" s="103" t="s">
        <v>3723</v>
      </c>
      <c r="F719" s="169" t="s">
        <v>249</v>
      </c>
      <c r="G719" s="169" t="s">
        <v>2645</v>
      </c>
      <c r="H719" s="40" t="s">
        <v>2158</v>
      </c>
      <c r="I719" s="40" t="s">
        <v>22</v>
      </c>
      <c r="J719" s="173">
        <v>1</v>
      </c>
      <c r="K719" s="57">
        <f t="shared" si="48"/>
        <v>1</v>
      </c>
      <c r="L719" s="198">
        <v>2</v>
      </c>
      <c r="M719" s="105">
        <v>3.2</v>
      </c>
      <c r="N719" s="167"/>
    </row>
    <row r="720" s="155" customFormat="1" ht="36" spans="1:14">
      <c r="A720" s="38" t="s">
        <v>15</v>
      </c>
      <c r="B720" s="168">
        <v>719</v>
      </c>
      <c r="C720" s="43" t="s">
        <v>16</v>
      </c>
      <c r="D720" s="43" t="s">
        <v>171</v>
      </c>
      <c r="E720" s="103" t="s">
        <v>3723</v>
      </c>
      <c r="F720" s="169" t="s">
        <v>172</v>
      </c>
      <c r="G720" s="169" t="s">
        <v>2603</v>
      </c>
      <c r="H720" s="40" t="s">
        <v>2414</v>
      </c>
      <c r="I720" s="40" t="s">
        <v>22</v>
      </c>
      <c r="J720" s="173">
        <v>4</v>
      </c>
      <c r="K720" s="174">
        <v>0</v>
      </c>
      <c r="L720" s="198">
        <v>1</v>
      </c>
      <c r="M720" s="105">
        <v>3.1</v>
      </c>
      <c r="N720" s="167"/>
    </row>
    <row r="721" s="155" customFormat="1" ht="24" spans="1:14">
      <c r="A721" s="38" t="s">
        <v>15</v>
      </c>
      <c r="B721" s="168">
        <v>720</v>
      </c>
      <c r="C721" s="43" t="s">
        <v>16</v>
      </c>
      <c r="D721" s="43" t="s">
        <v>53</v>
      </c>
      <c r="E721" s="103" t="s">
        <v>3723</v>
      </c>
      <c r="F721" s="169" t="s">
        <v>236</v>
      </c>
      <c r="G721" s="169" t="s">
        <v>3890</v>
      </c>
      <c r="H721" s="40" t="s">
        <v>2166</v>
      </c>
      <c r="I721" s="40" t="s">
        <v>22</v>
      </c>
      <c r="J721" s="173">
        <v>2</v>
      </c>
      <c r="K721" s="185">
        <v>0</v>
      </c>
      <c r="L721" s="198">
        <v>4</v>
      </c>
      <c r="M721" s="105">
        <v>3.2</v>
      </c>
      <c r="N721" s="167"/>
    </row>
    <row r="722" s="155" customFormat="1" ht="24" spans="1:14">
      <c r="A722" s="38" t="s">
        <v>15</v>
      </c>
      <c r="B722" s="168">
        <v>721</v>
      </c>
      <c r="C722" s="43" t="s">
        <v>16</v>
      </c>
      <c r="D722" s="43" t="s">
        <v>322</v>
      </c>
      <c r="E722" s="103" t="s">
        <v>3723</v>
      </c>
      <c r="F722" s="169" t="s">
        <v>323</v>
      </c>
      <c r="G722" s="169" t="s">
        <v>2688</v>
      </c>
      <c r="H722" s="40" t="s">
        <v>2162</v>
      </c>
      <c r="I722" s="43" t="s">
        <v>2124</v>
      </c>
      <c r="J722" s="116">
        <v>2.847</v>
      </c>
      <c r="K722" s="57">
        <f t="shared" ref="K722:K728" si="49">(CEILING(J722*0.2,1))*1</f>
        <v>1</v>
      </c>
      <c r="L722" s="198">
        <v>46</v>
      </c>
      <c r="M722" s="105">
        <v>3.2</v>
      </c>
      <c r="N722" s="167"/>
    </row>
    <row r="723" s="155" customFormat="1" ht="24" spans="1:14">
      <c r="A723" s="38" t="s">
        <v>15</v>
      </c>
      <c r="B723" s="168">
        <v>722</v>
      </c>
      <c r="C723" s="43" t="s">
        <v>16</v>
      </c>
      <c r="D723" s="43" t="s">
        <v>89</v>
      </c>
      <c r="E723" s="103" t="s">
        <v>3723</v>
      </c>
      <c r="F723" s="169" t="s">
        <v>114</v>
      </c>
      <c r="G723" s="169" t="s">
        <v>3403</v>
      </c>
      <c r="H723" s="40" t="s">
        <v>2166</v>
      </c>
      <c r="I723" s="40" t="s">
        <v>22</v>
      </c>
      <c r="J723" s="173">
        <v>1</v>
      </c>
      <c r="K723" s="185">
        <v>0</v>
      </c>
      <c r="L723" s="198">
        <v>11</v>
      </c>
      <c r="M723" s="105">
        <v>3.2</v>
      </c>
      <c r="N723" s="167"/>
    </row>
    <row r="724" s="155" customFormat="1" ht="24" spans="1:14">
      <c r="A724" s="38" t="s">
        <v>15</v>
      </c>
      <c r="B724" s="168">
        <v>723</v>
      </c>
      <c r="C724" s="43" t="s">
        <v>16</v>
      </c>
      <c r="D724" s="43" t="s">
        <v>89</v>
      </c>
      <c r="E724" s="103" t="s">
        <v>3723</v>
      </c>
      <c r="F724" s="169" t="s">
        <v>114</v>
      </c>
      <c r="G724" s="169" t="s">
        <v>3886</v>
      </c>
      <c r="H724" s="40" t="s">
        <v>2166</v>
      </c>
      <c r="I724" s="40" t="s">
        <v>22</v>
      </c>
      <c r="J724" s="173">
        <v>4</v>
      </c>
      <c r="K724" s="185">
        <v>0</v>
      </c>
      <c r="L724" s="198">
        <v>70</v>
      </c>
      <c r="M724" s="105">
        <v>3.2</v>
      </c>
      <c r="N724" s="167"/>
    </row>
    <row r="725" s="155" customFormat="1" ht="24" spans="1:14">
      <c r="A725" s="38" t="s">
        <v>15</v>
      </c>
      <c r="B725" s="168">
        <v>724</v>
      </c>
      <c r="C725" s="43" t="s">
        <v>16</v>
      </c>
      <c r="D725" s="43" t="s">
        <v>53</v>
      </c>
      <c r="E725" s="103" t="s">
        <v>3723</v>
      </c>
      <c r="F725" s="169" t="s">
        <v>55</v>
      </c>
      <c r="G725" s="169" t="s">
        <v>2708</v>
      </c>
      <c r="H725" s="40" t="s">
        <v>2158</v>
      </c>
      <c r="I725" s="40" t="s">
        <v>22</v>
      </c>
      <c r="J725" s="173">
        <v>6</v>
      </c>
      <c r="K725" s="57">
        <f t="shared" si="49"/>
        <v>2</v>
      </c>
      <c r="L725" s="198">
        <v>105</v>
      </c>
      <c r="M725" s="105">
        <v>3.2</v>
      </c>
      <c r="N725" s="167"/>
    </row>
    <row r="726" s="155" customFormat="1" ht="24" spans="1:14">
      <c r="A726" s="38" t="s">
        <v>15</v>
      </c>
      <c r="B726" s="168">
        <v>725</v>
      </c>
      <c r="C726" s="43" t="s">
        <v>16</v>
      </c>
      <c r="D726" s="43" t="s">
        <v>53</v>
      </c>
      <c r="E726" s="103" t="s">
        <v>3723</v>
      </c>
      <c r="F726" s="169" t="s">
        <v>249</v>
      </c>
      <c r="G726" s="169" t="s">
        <v>3934</v>
      </c>
      <c r="H726" s="40" t="s">
        <v>2158</v>
      </c>
      <c r="I726" s="40" t="s">
        <v>22</v>
      </c>
      <c r="J726" s="173">
        <v>1</v>
      </c>
      <c r="K726" s="57">
        <f t="shared" si="49"/>
        <v>1</v>
      </c>
      <c r="L726" s="198">
        <v>7</v>
      </c>
      <c r="M726" s="105">
        <v>3.2</v>
      </c>
      <c r="N726" s="167"/>
    </row>
    <row r="727" s="155" customFormat="1" ht="24" spans="1:14">
      <c r="A727" s="38" t="s">
        <v>15</v>
      </c>
      <c r="B727" s="168">
        <v>726</v>
      </c>
      <c r="C727" s="43" t="s">
        <v>16</v>
      </c>
      <c r="D727" s="43" t="s">
        <v>53</v>
      </c>
      <c r="E727" s="103" t="s">
        <v>3723</v>
      </c>
      <c r="F727" s="169" t="s">
        <v>304</v>
      </c>
      <c r="G727" s="169" t="s">
        <v>3888</v>
      </c>
      <c r="H727" s="40" t="s">
        <v>2158</v>
      </c>
      <c r="I727" s="40" t="s">
        <v>22</v>
      </c>
      <c r="J727" s="173">
        <v>1</v>
      </c>
      <c r="K727" s="57">
        <f t="shared" si="49"/>
        <v>1</v>
      </c>
      <c r="L727" s="198">
        <v>31</v>
      </c>
      <c r="M727" s="105">
        <v>3.2</v>
      </c>
      <c r="N727" s="167"/>
    </row>
    <row r="728" s="155" customFormat="1" ht="24" spans="1:14">
      <c r="A728" s="38" t="s">
        <v>15</v>
      </c>
      <c r="B728" s="168">
        <v>727</v>
      </c>
      <c r="C728" s="43" t="s">
        <v>16</v>
      </c>
      <c r="D728" s="43" t="s">
        <v>53</v>
      </c>
      <c r="E728" s="103" t="s">
        <v>3723</v>
      </c>
      <c r="F728" s="169" t="s">
        <v>304</v>
      </c>
      <c r="G728" s="169" t="s">
        <v>3935</v>
      </c>
      <c r="H728" s="40" t="s">
        <v>2158</v>
      </c>
      <c r="I728" s="40" t="s">
        <v>22</v>
      </c>
      <c r="J728" s="173">
        <v>1</v>
      </c>
      <c r="K728" s="57">
        <f t="shared" si="49"/>
        <v>1</v>
      </c>
      <c r="L728" s="198">
        <v>28</v>
      </c>
      <c r="M728" s="105">
        <v>3.2</v>
      </c>
      <c r="N728" s="167"/>
    </row>
    <row r="729" s="155" customFormat="1" ht="36" spans="1:14">
      <c r="A729" s="38" t="s">
        <v>15</v>
      </c>
      <c r="B729" s="168">
        <v>728</v>
      </c>
      <c r="C729" s="43" t="s">
        <v>16</v>
      </c>
      <c r="D729" s="43" t="s">
        <v>171</v>
      </c>
      <c r="E729" s="103" t="s">
        <v>3723</v>
      </c>
      <c r="F729" s="169" t="s">
        <v>172</v>
      </c>
      <c r="G729" s="169" t="s">
        <v>3874</v>
      </c>
      <c r="H729" s="40" t="s">
        <v>2414</v>
      </c>
      <c r="I729" s="40" t="s">
        <v>22</v>
      </c>
      <c r="J729" s="173">
        <v>1</v>
      </c>
      <c r="K729" s="174">
        <v>0</v>
      </c>
      <c r="L729" s="199">
        <v>0.3</v>
      </c>
      <c r="M729" s="105">
        <v>3.1</v>
      </c>
      <c r="N729" s="167"/>
    </row>
    <row r="730" s="155" customFormat="1" ht="36" spans="1:14">
      <c r="A730" s="38" t="s">
        <v>15</v>
      </c>
      <c r="B730" s="168">
        <v>729</v>
      </c>
      <c r="C730" s="43" t="s">
        <v>16</v>
      </c>
      <c r="D730" s="43" t="s">
        <v>171</v>
      </c>
      <c r="E730" s="103" t="s">
        <v>3723</v>
      </c>
      <c r="F730" s="169" t="s">
        <v>172</v>
      </c>
      <c r="G730" s="169" t="s">
        <v>3889</v>
      </c>
      <c r="H730" s="40" t="s">
        <v>2414</v>
      </c>
      <c r="I730" s="40" t="s">
        <v>22</v>
      </c>
      <c r="J730" s="173">
        <v>4</v>
      </c>
      <c r="K730" s="174">
        <v>0</v>
      </c>
      <c r="L730" s="198">
        <v>2</v>
      </c>
      <c r="M730" s="105">
        <v>3.1</v>
      </c>
      <c r="N730" s="167"/>
    </row>
    <row r="731" s="155" customFormat="1" ht="24" spans="1:14">
      <c r="A731" s="38" t="s">
        <v>15</v>
      </c>
      <c r="B731" s="168">
        <v>730</v>
      </c>
      <c r="C731" s="43" t="s">
        <v>16</v>
      </c>
      <c r="D731" s="43" t="s">
        <v>53</v>
      </c>
      <c r="E731" s="103" t="s">
        <v>3723</v>
      </c>
      <c r="F731" s="169" t="s">
        <v>236</v>
      </c>
      <c r="G731" s="169" t="s">
        <v>3890</v>
      </c>
      <c r="H731" s="40" t="s">
        <v>2166</v>
      </c>
      <c r="I731" s="40" t="s">
        <v>22</v>
      </c>
      <c r="J731" s="173">
        <v>1</v>
      </c>
      <c r="K731" s="185">
        <v>0</v>
      </c>
      <c r="L731" s="198">
        <v>2</v>
      </c>
      <c r="M731" s="105">
        <v>3.2</v>
      </c>
      <c r="N731" s="167"/>
    </row>
    <row r="732" s="155" customFormat="1" ht="24" spans="1:14">
      <c r="A732" s="38" t="s">
        <v>15</v>
      </c>
      <c r="B732" s="168">
        <v>731</v>
      </c>
      <c r="C732" s="43" t="s">
        <v>16</v>
      </c>
      <c r="D732" s="43" t="s">
        <v>53</v>
      </c>
      <c r="E732" s="103" t="s">
        <v>3723</v>
      </c>
      <c r="F732" s="169" t="s">
        <v>236</v>
      </c>
      <c r="G732" s="169" t="s">
        <v>3891</v>
      </c>
      <c r="H732" s="40" t="s">
        <v>2166</v>
      </c>
      <c r="I732" s="40" t="s">
        <v>22</v>
      </c>
      <c r="J732" s="173">
        <v>1</v>
      </c>
      <c r="K732" s="57">
        <f t="shared" ref="K732:K734" si="50">(CEILING(J732*0.2,1))*1</f>
        <v>1</v>
      </c>
      <c r="L732" s="198">
        <v>4</v>
      </c>
      <c r="M732" s="105">
        <v>3.2</v>
      </c>
      <c r="N732" s="167"/>
    </row>
    <row r="733" s="155" customFormat="1" ht="24" spans="1:14">
      <c r="A733" s="38" t="s">
        <v>15</v>
      </c>
      <c r="B733" s="168">
        <v>732</v>
      </c>
      <c r="C733" s="43" t="s">
        <v>16</v>
      </c>
      <c r="D733" s="43" t="s">
        <v>53</v>
      </c>
      <c r="E733" s="103" t="s">
        <v>3723</v>
      </c>
      <c r="F733" s="169" t="s">
        <v>236</v>
      </c>
      <c r="G733" s="169" t="s">
        <v>3892</v>
      </c>
      <c r="H733" s="40" t="s">
        <v>2166</v>
      </c>
      <c r="I733" s="40" t="s">
        <v>22</v>
      </c>
      <c r="J733" s="173">
        <v>1</v>
      </c>
      <c r="K733" s="57">
        <f t="shared" si="50"/>
        <v>1</v>
      </c>
      <c r="L733" s="198">
        <v>2</v>
      </c>
      <c r="M733" s="105">
        <v>3.2</v>
      </c>
      <c r="N733" s="167"/>
    </row>
    <row r="734" s="155" customFormat="1" ht="24" spans="1:14">
      <c r="A734" s="38" t="s">
        <v>15</v>
      </c>
      <c r="B734" s="168">
        <v>733</v>
      </c>
      <c r="C734" s="43" t="s">
        <v>16</v>
      </c>
      <c r="D734" s="43" t="s">
        <v>322</v>
      </c>
      <c r="E734" s="103" t="s">
        <v>3723</v>
      </c>
      <c r="F734" s="169" t="s">
        <v>323</v>
      </c>
      <c r="G734" s="169" t="s">
        <v>2709</v>
      </c>
      <c r="H734" s="40" t="s">
        <v>2162</v>
      </c>
      <c r="I734" s="43" t="s">
        <v>2124</v>
      </c>
      <c r="J734" s="116">
        <v>4.51046</v>
      </c>
      <c r="K734" s="57">
        <f t="shared" si="50"/>
        <v>1</v>
      </c>
      <c r="L734" s="198">
        <v>166</v>
      </c>
      <c r="M734" s="105">
        <v>3.2</v>
      </c>
      <c r="N734" s="167"/>
    </row>
    <row r="735" s="155" customFormat="1" ht="24" spans="1:14">
      <c r="A735" s="38" t="s">
        <v>15</v>
      </c>
      <c r="B735" s="168">
        <v>734</v>
      </c>
      <c r="C735" s="43" t="s">
        <v>16</v>
      </c>
      <c r="D735" s="43" t="s">
        <v>89</v>
      </c>
      <c r="E735" s="103" t="s">
        <v>3723</v>
      </c>
      <c r="F735" s="169" t="s">
        <v>114</v>
      </c>
      <c r="G735" s="169" t="s">
        <v>3403</v>
      </c>
      <c r="H735" s="40" t="s">
        <v>2166</v>
      </c>
      <c r="I735" s="40" t="s">
        <v>22</v>
      </c>
      <c r="J735" s="173">
        <v>1</v>
      </c>
      <c r="K735" s="185">
        <v>0</v>
      </c>
      <c r="L735" s="198">
        <v>11</v>
      </c>
      <c r="M735" s="105">
        <v>3.2</v>
      </c>
      <c r="N735" s="167"/>
    </row>
    <row r="736" s="155" customFormat="1" ht="24" spans="1:14">
      <c r="A736" s="38" t="s">
        <v>15</v>
      </c>
      <c r="B736" s="168">
        <v>735</v>
      </c>
      <c r="C736" s="43" t="s">
        <v>16</v>
      </c>
      <c r="D736" s="43" t="s">
        <v>89</v>
      </c>
      <c r="E736" s="103" t="s">
        <v>3723</v>
      </c>
      <c r="F736" s="169" t="s">
        <v>114</v>
      </c>
      <c r="G736" s="169" t="s">
        <v>3886</v>
      </c>
      <c r="H736" s="40" t="s">
        <v>2166</v>
      </c>
      <c r="I736" s="40" t="s">
        <v>22</v>
      </c>
      <c r="J736" s="173">
        <v>4</v>
      </c>
      <c r="K736" s="185">
        <v>0</v>
      </c>
      <c r="L736" s="198">
        <v>70</v>
      </c>
      <c r="M736" s="105">
        <v>3.2</v>
      </c>
      <c r="N736" s="167"/>
    </row>
    <row r="737" s="155" customFormat="1" ht="24" spans="1:14">
      <c r="A737" s="38" t="s">
        <v>15</v>
      </c>
      <c r="B737" s="168">
        <v>736</v>
      </c>
      <c r="C737" s="43" t="s">
        <v>16</v>
      </c>
      <c r="D737" s="43" t="s">
        <v>53</v>
      </c>
      <c r="E737" s="103" t="s">
        <v>3723</v>
      </c>
      <c r="F737" s="169" t="s">
        <v>55</v>
      </c>
      <c r="G737" s="169" t="s">
        <v>2708</v>
      </c>
      <c r="H737" s="40" t="s">
        <v>2158</v>
      </c>
      <c r="I737" s="40" t="s">
        <v>22</v>
      </c>
      <c r="J737" s="173">
        <v>5</v>
      </c>
      <c r="K737" s="57">
        <f t="shared" ref="K737:K746" si="51">(CEILING(J737*0.2,1))*1</f>
        <v>1</v>
      </c>
      <c r="L737" s="198">
        <v>88</v>
      </c>
      <c r="M737" s="105">
        <v>3.2</v>
      </c>
      <c r="N737" s="167"/>
    </row>
    <row r="738" s="155" customFormat="1" ht="24" spans="1:14">
      <c r="A738" s="38" t="s">
        <v>15</v>
      </c>
      <c r="B738" s="168">
        <v>737</v>
      </c>
      <c r="C738" s="43" t="s">
        <v>16</v>
      </c>
      <c r="D738" s="43" t="s">
        <v>53</v>
      </c>
      <c r="E738" s="103" t="s">
        <v>3723</v>
      </c>
      <c r="F738" s="169" t="s">
        <v>249</v>
      </c>
      <c r="G738" s="169" t="s">
        <v>3934</v>
      </c>
      <c r="H738" s="40" t="s">
        <v>2158</v>
      </c>
      <c r="I738" s="40" t="s">
        <v>22</v>
      </c>
      <c r="J738" s="173">
        <v>1</v>
      </c>
      <c r="K738" s="57">
        <f t="shared" si="51"/>
        <v>1</v>
      </c>
      <c r="L738" s="198">
        <v>7</v>
      </c>
      <c r="M738" s="105">
        <v>3.2</v>
      </c>
      <c r="N738" s="167"/>
    </row>
    <row r="739" s="155" customFormat="1" ht="36" spans="1:14">
      <c r="A739" s="38" t="s">
        <v>15</v>
      </c>
      <c r="B739" s="168">
        <v>738</v>
      </c>
      <c r="C739" s="43" t="s">
        <v>16</v>
      </c>
      <c r="D739" s="43" t="s">
        <v>171</v>
      </c>
      <c r="E739" s="103" t="s">
        <v>3723</v>
      </c>
      <c r="F739" s="169" t="s">
        <v>172</v>
      </c>
      <c r="G739" s="169" t="s">
        <v>3874</v>
      </c>
      <c r="H739" s="40" t="s">
        <v>2414</v>
      </c>
      <c r="I739" s="40" t="s">
        <v>22</v>
      </c>
      <c r="J739" s="173">
        <v>1</v>
      </c>
      <c r="K739" s="174">
        <v>0</v>
      </c>
      <c r="L739" s="199">
        <v>0.3</v>
      </c>
      <c r="M739" s="105">
        <v>3.1</v>
      </c>
      <c r="N739" s="167"/>
    </row>
    <row r="740" s="155" customFormat="1" ht="36" spans="1:14">
      <c r="A740" s="38" t="s">
        <v>15</v>
      </c>
      <c r="B740" s="168">
        <v>739</v>
      </c>
      <c r="C740" s="43" t="s">
        <v>16</v>
      </c>
      <c r="D740" s="43" t="s">
        <v>171</v>
      </c>
      <c r="E740" s="103" t="s">
        <v>3723</v>
      </c>
      <c r="F740" s="169" t="s">
        <v>172</v>
      </c>
      <c r="G740" s="169" t="s">
        <v>3889</v>
      </c>
      <c r="H740" s="40" t="s">
        <v>2414</v>
      </c>
      <c r="I740" s="40" t="s">
        <v>22</v>
      </c>
      <c r="J740" s="173">
        <v>4</v>
      </c>
      <c r="K740" s="174">
        <v>0</v>
      </c>
      <c r="L740" s="198">
        <v>2</v>
      </c>
      <c r="M740" s="105">
        <v>3.1</v>
      </c>
      <c r="N740" s="167"/>
    </row>
    <row r="741" s="155" customFormat="1" ht="24" spans="1:14">
      <c r="A741" s="38" t="s">
        <v>15</v>
      </c>
      <c r="B741" s="168">
        <v>740</v>
      </c>
      <c r="C741" s="43" t="s">
        <v>16</v>
      </c>
      <c r="D741" s="43" t="s">
        <v>53</v>
      </c>
      <c r="E741" s="103" t="s">
        <v>3723</v>
      </c>
      <c r="F741" s="169" t="s">
        <v>236</v>
      </c>
      <c r="G741" s="169" t="s">
        <v>3890</v>
      </c>
      <c r="H741" s="40" t="s">
        <v>2166</v>
      </c>
      <c r="I741" s="40" t="s">
        <v>22</v>
      </c>
      <c r="J741" s="173">
        <v>1</v>
      </c>
      <c r="K741" s="185">
        <v>0</v>
      </c>
      <c r="L741" s="198">
        <v>2</v>
      </c>
      <c r="M741" s="105">
        <v>3.2</v>
      </c>
      <c r="N741" s="167"/>
    </row>
    <row r="742" s="155" customFormat="1" ht="24" spans="1:14">
      <c r="A742" s="38" t="s">
        <v>15</v>
      </c>
      <c r="B742" s="168">
        <v>741</v>
      </c>
      <c r="C742" s="43" t="s">
        <v>16</v>
      </c>
      <c r="D742" s="43" t="s">
        <v>53</v>
      </c>
      <c r="E742" s="103" t="s">
        <v>3723</v>
      </c>
      <c r="F742" s="169" t="s">
        <v>236</v>
      </c>
      <c r="G742" s="169" t="s">
        <v>3891</v>
      </c>
      <c r="H742" s="40" t="s">
        <v>2166</v>
      </c>
      <c r="I742" s="40" t="s">
        <v>22</v>
      </c>
      <c r="J742" s="173">
        <v>1</v>
      </c>
      <c r="K742" s="57">
        <f t="shared" si="51"/>
        <v>1</v>
      </c>
      <c r="L742" s="198">
        <v>4</v>
      </c>
      <c r="M742" s="105">
        <v>3.2</v>
      </c>
      <c r="N742" s="167"/>
    </row>
    <row r="743" s="155" customFormat="1" ht="24" spans="1:14">
      <c r="A743" s="38" t="s">
        <v>15</v>
      </c>
      <c r="B743" s="168">
        <v>742</v>
      </c>
      <c r="C743" s="43" t="s">
        <v>16</v>
      </c>
      <c r="D743" s="43" t="s">
        <v>322</v>
      </c>
      <c r="E743" s="103" t="s">
        <v>3723</v>
      </c>
      <c r="F743" s="169" t="s">
        <v>323</v>
      </c>
      <c r="G743" s="169" t="s">
        <v>2709</v>
      </c>
      <c r="H743" s="40" t="s">
        <v>2162</v>
      </c>
      <c r="I743" s="43" t="s">
        <v>2124</v>
      </c>
      <c r="J743" s="116">
        <v>2.84826</v>
      </c>
      <c r="K743" s="57">
        <f t="shared" si="51"/>
        <v>1</v>
      </c>
      <c r="L743" s="198">
        <v>105</v>
      </c>
      <c r="M743" s="105">
        <v>3.2</v>
      </c>
      <c r="N743" s="167"/>
    </row>
    <row r="744" s="155" customFormat="1" ht="24" spans="1:14">
      <c r="A744" s="38" t="s">
        <v>15</v>
      </c>
      <c r="B744" s="168">
        <v>743</v>
      </c>
      <c r="C744" s="43" t="s">
        <v>16</v>
      </c>
      <c r="D744" s="43" t="s">
        <v>53</v>
      </c>
      <c r="E744" s="103" t="s">
        <v>3723</v>
      </c>
      <c r="F744" s="169" t="s">
        <v>55</v>
      </c>
      <c r="G744" s="169" t="s">
        <v>2643</v>
      </c>
      <c r="H744" s="40" t="s">
        <v>2158</v>
      </c>
      <c r="I744" s="40" t="s">
        <v>22</v>
      </c>
      <c r="J744" s="173">
        <v>4</v>
      </c>
      <c r="K744" s="57">
        <f t="shared" si="51"/>
        <v>1</v>
      </c>
      <c r="L744" s="198">
        <v>41</v>
      </c>
      <c r="M744" s="105">
        <v>3.2</v>
      </c>
      <c r="N744" s="167"/>
    </row>
    <row r="745" s="155" customFormat="1" ht="24" spans="1:14">
      <c r="A745" s="38" t="s">
        <v>15</v>
      </c>
      <c r="B745" s="168">
        <v>744</v>
      </c>
      <c r="C745" s="43" t="s">
        <v>16</v>
      </c>
      <c r="D745" s="43" t="s">
        <v>53</v>
      </c>
      <c r="E745" s="103" t="s">
        <v>3723</v>
      </c>
      <c r="F745" s="169" t="s">
        <v>249</v>
      </c>
      <c r="G745" s="169" t="s">
        <v>3404</v>
      </c>
      <c r="H745" s="40" t="s">
        <v>2158</v>
      </c>
      <c r="I745" s="40" t="s">
        <v>22</v>
      </c>
      <c r="J745" s="173">
        <v>1</v>
      </c>
      <c r="K745" s="57">
        <f t="shared" si="51"/>
        <v>1</v>
      </c>
      <c r="L745" s="198">
        <v>6</v>
      </c>
      <c r="M745" s="105">
        <v>3.2</v>
      </c>
      <c r="N745" s="167"/>
    </row>
    <row r="746" s="155" customFormat="1" ht="24" spans="1:14">
      <c r="A746" s="38" t="s">
        <v>15</v>
      </c>
      <c r="B746" s="168">
        <v>745</v>
      </c>
      <c r="C746" s="43" t="s">
        <v>16</v>
      </c>
      <c r="D746" s="43" t="s">
        <v>322</v>
      </c>
      <c r="E746" s="103" t="s">
        <v>3723</v>
      </c>
      <c r="F746" s="169" t="s">
        <v>323</v>
      </c>
      <c r="G746" s="169" t="s">
        <v>2668</v>
      </c>
      <c r="H746" s="40" t="s">
        <v>2162</v>
      </c>
      <c r="I746" s="43" t="s">
        <v>2124</v>
      </c>
      <c r="J746" s="116">
        <v>11.948</v>
      </c>
      <c r="K746" s="57">
        <f t="shared" si="51"/>
        <v>3</v>
      </c>
      <c r="L746" s="198">
        <v>338</v>
      </c>
      <c r="M746" s="105">
        <v>3.2</v>
      </c>
      <c r="N746" s="167"/>
    </row>
    <row r="747" s="155" customFormat="1" ht="24" spans="1:14">
      <c r="A747" s="38" t="s">
        <v>15</v>
      </c>
      <c r="B747" s="168">
        <v>746</v>
      </c>
      <c r="C747" s="43" t="s">
        <v>16</v>
      </c>
      <c r="D747" s="43" t="s">
        <v>89</v>
      </c>
      <c r="E747" s="103" t="s">
        <v>3723</v>
      </c>
      <c r="F747" s="169" t="s">
        <v>114</v>
      </c>
      <c r="G747" s="169" t="s">
        <v>3650</v>
      </c>
      <c r="H747" s="40" t="s">
        <v>2166</v>
      </c>
      <c r="I747" s="40" t="s">
        <v>22</v>
      </c>
      <c r="J747" s="173">
        <v>1</v>
      </c>
      <c r="K747" s="185">
        <v>0</v>
      </c>
      <c r="L747" s="198">
        <v>24</v>
      </c>
      <c r="M747" s="105">
        <v>3.2</v>
      </c>
      <c r="N747" s="167"/>
    </row>
    <row r="748" s="155" customFormat="1" ht="24" spans="1:14">
      <c r="A748" s="38" t="s">
        <v>15</v>
      </c>
      <c r="B748" s="168">
        <v>747</v>
      </c>
      <c r="C748" s="43" t="s">
        <v>16</v>
      </c>
      <c r="D748" s="43" t="s">
        <v>89</v>
      </c>
      <c r="E748" s="103" t="s">
        <v>3723</v>
      </c>
      <c r="F748" s="169" t="s">
        <v>114</v>
      </c>
      <c r="G748" s="169" t="s">
        <v>3936</v>
      </c>
      <c r="H748" s="40" t="s">
        <v>2166</v>
      </c>
      <c r="I748" s="40" t="s">
        <v>22</v>
      </c>
      <c r="J748" s="173">
        <v>4</v>
      </c>
      <c r="K748" s="185">
        <v>0</v>
      </c>
      <c r="L748" s="198">
        <v>241</v>
      </c>
      <c r="M748" s="105">
        <v>3.2</v>
      </c>
      <c r="N748" s="167"/>
    </row>
    <row r="749" s="155" customFormat="1" ht="24" spans="1:14">
      <c r="A749" s="38" t="s">
        <v>15</v>
      </c>
      <c r="B749" s="168">
        <v>748</v>
      </c>
      <c r="C749" s="43" t="s">
        <v>16</v>
      </c>
      <c r="D749" s="43" t="s">
        <v>53</v>
      </c>
      <c r="E749" s="103" t="s">
        <v>3723</v>
      </c>
      <c r="F749" s="169" t="s">
        <v>55</v>
      </c>
      <c r="G749" s="169" t="s">
        <v>3937</v>
      </c>
      <c r="H749" s="40" t="s">
        <v>2158</v>
      </c>
      <c r="I749" s="40" t="s">
        <v>22</v>
      </c>
      <c r="J749" s="173">
        <v>3</v>
      </c>
      <c r="K749" s="185">
        <v>0</v>
      </c>
      <c r="L749" s="198">
        <v>234</v>
      </c>
      <c r="M749" s="105">
        <v>3.2</v>
      </c>
      <c r="N749" s="167"/>
    </row>
    <row r="750" s="155" customFormat="1" ht="24" spans="1:14">
      <c r="A750" s="38" t="s">
        <v>15</v>
      </c>
      <c r="B750" s="168">
        <v>749</v>
      </c>
      <c r="C750" s="43" t="s">
        <v>16</v>
      </c>
      <c r="D750" s="43" t="s">
        <v>53</v>
      </c>
      <c r="E750" s="103" t="s">
        <v>3723</v>
      </c>
      <c r="F750" s="169" t="s">
        <v>249</v>
      </c>
      <c r="G750" s="169" t="s">
        <v>3938</v>
      </c>
      <c r="H750" s="40" t="s">
        <v>2158</v>
      </c>
      <c r="I750" s="40" t="s">
        <v>22</v>
      </c>
      <c r="J750" s="173">
        <v>1</v>
      </c>
      <c r="K750" s="185">
        <v>0</v>
      </c>
      <c r="L750" s="198">
        <v>33</v>
      </c>
      <c r="M750" s="105">
        <v>3.2</v>
      </c>
      <c r="N750" s="167"/>
    </row>
    <row r="751" s="155" customFormat="1" ht="36" spans="1:14">
      <c r="A751" s="38" t="s">
        <v>15</v>
      </c>
      <c r="B751" s="168">
        <v>750</v>
      </c>
      <c r="C751" s="43" t="s">
        <v>16</v>
      </c>
      <c r="D751" s="43" t="s">
        <v>171</v>
      </c>
      <c r="E751" s="103" t="s">
        <v>3723</v>
      </c>
      <c r="F751" s="169" t="s">
        <v>172</v>
      </c>
      <c r="G751" s="169" t="s">
        <v>3881</v>
      </c>
      <c r="H751" s="40" t="s">
        <v>2414</v>
      </c>
      <c r="I751" s="40" t="s">
        <v>22</v>
      </c>
      <c r="J751" s="173">
        <v>1</v>
      </c>
      <c r="K751" s="174">
        <v>0</v>
      </c>
      <c r="L751" s="198">
        <v>1</v>
      </c>
      <c r="M751" s="105">
        <v>3.1</v>
      </c>
      <c r="N751" s="167"/>
    </row>
    <row r="752" s="155" customFormat="1" ht="36" spans="1:14">
      <c r="A752" s="38" t="s">
        <v>15</v>
      </c>
      <c r="B752" s="168">
        <v>751</v>
      </c>
      <c r="C752" s="43" t="s">
        <v>16</v>
      </c>
      <c r="D752" s="43" t="s">
        <v>171</v>
      </c>
      <c r="E752" s="103" t="s">
        <v>3723</v>
      </c>
      <c r="F752" s="169" t="s">
        <v>172</v>
      </c>
      <c r="G752" s="169" t="s">
        <v>3939</v>
      </c>
      <c r="H752" s="40" t="s">
        <v>2414</v>
      </c>
      <c r="I752" s="40" t="s">
        <v>22</v>
      </c>
      <c r="J752" s="173">
        <v>4</v>
      </c>
      <c r="K752" s="174">
        <v>0</v>
      </c>
      <c r="L752" s="198">
        <v>6</v>
      </c>
      <c r="M752" s="105">
        <v>3.1</v>
      </c>
      <c r="N752" s="167"/>
    </row>
    <row r="753" s="155" customFormat="1" ht="24" spans="1:14">
      <c r="A753" s="38" t="s">
        <v>15</v>
      </c>
      <c r="B753" s="168">
        <v>752</v>
      </c>
      <c r="C753" s="43" t="s">
        <v>16</v>
      </c>
      <c r="D753" s="43" t="s">
        <v>53</v>
      </c>
      <c r="E753" s="103" t="s">
        <v>3723</v>
      </c>
      <c r="F753" s="169" t="s">
        <v>236</v>
      </c>
      <c r="G753" s="169" t="s">
        <v>3884</v>
      </c>
      <c r="H753" s="40" t="s">
        <v>2166</v>
      </c>
      <c r="I753" s="40" t="s">
        <v>22</v>
      </c>
      <c r="J753" s="173">
        <v>2</v>
      </c>
      <c r="K753" s="185">
        <v>0</v>
      </c>
      <c r="L753" s="198">
        <v>4</v>
      </c>
      <c r="M753" s="105">
        <v>3.2</v>
      </c>
      <c r="N753" s="167"/>
    </row>
    <row r="754" s="155" customFormat="1" ht="24" spans="1:14">
      <c r="A754" s="38" t="s">
        <v>15</v>
      </c>
      <c r="B754" s="168">
        <v>753</v>
      </c>
      <c r="C754" s="43" t="s">
        <v>16</v>
      </c>
      <c r="D754" s="43" t="s">
        <v>322</v>
      </c>
      <c r="E754" s="103" t="s">
        <v>3723</v>
      </c>
      <c r="F754" s="169" t="s">
        <v>323</v>
      </c>
      <c r="G754" s="169" t="s">
        <v>3940</v>
      </c>
      <c r="H754" s="40" t="s">
        <v>2162</v>
      </c>
      <c r="I754" s="43" t="s">
        <v>2124</v>
      </c>
      <c r="J754" s="116">
        <v>3.56024</v>
      </c>
      <c r="K754" s="185">
        <v>0</v>
      </c>
      <c r="L754" s="198">
        <v>277</v>
      </c>
      <c r="M754" s="105">
        <v>3.2</v>
      </c>
      <c r="N754" s="167"/>
    </row>
    <row r="755" s="155" customFormat="1" ht="24" spans="1:14">
      <c r="A755" s="38" t="s">
        <v>15</v>
      </c>
      <c r="B755" s="168">
        <v>754</v>
      </c>
      <c r="C755" s="43" t="s">
        <v>16</v>
      </c>
      <c r="D755" s="43" t="s">
        <v>89</v>
      </c>
      <c r="E755" s="103" t="s">
        <v>3723</v>
      </c>
      <c r="F755" s="169" t="s">
        <v>114</v>
      </c>
      <c r="G755" s="169" t="s">
        <v>3650</v>
      </c>
      <c r="H755" s="40" t="s">
        <v>2166</v>
      </c>
      <c r="I755" s="40" t="s">
        <v>22</v>
      </c>
      <c r="J755" s="173">
        <v>1</v>
      </c>
      <c r="K755" s="185">
        <v>0</v>
      </c>
      <c r="L755" s="198">
        <v>24</v>
      </c>
      <c r="M755" s="105">
        <v>3.2</v>
      </c>
      <c r="N755" s="167"/>
    </row>
    <row r="756" s="155" customFormat="1" ht="24" spans="1:14">
      <c r="A756" s="38" t="s">
        <v>15</v>
      </c>
      <c r="B756" s="168">
        <v>755</v>
      </c>
      <c r="C756" s="43" t="s">
        <v>16</v>
      </c>
      <c r="D756" s="43" t="s">
        <v>89</v>
      </c>
      <c r="E756" s="103" t="s">
        <v>3723</v>
      </c>
      <c r="F756" s="169" t="s">
        <v>114</v>
      </c>
      <c r="G756" s="169" t="s">
        <v>3936</v>
      </c>
      <c r="H756" s="40" t="s">
        <v>2166</v>
      </c>
      <c r="I756" s="40" t="s">
        <v>22</v>
      </c>
      <c r="J756" s="173">
        <v>4</v>
      </c>
      <c r="K756" s="185">
        <v>0</v>
      </c>
      <c r="L756" s="198">
        <v>241</v>
      </c>
      <c r="M756" s="105">
        <v>3.2</v>
      </c>
      <c r="N756" s="167"/>
    </row>
    <row r="757" s="155" customFormat="1" ht="24" spans="1:14">
      <c r="A757" s="38" t="s">
        <v>15</v>
      </c>
      <c r="B757" s="168">
        <v>756</v>
      </c>
      <c r="C757" s="43" t="s">
        <v>16</v>
      </c>
      <c r="D757" s="43" t="s">
        <v>53</v>
      </c>
      <c r="E757" s="103" t="s">
        <v>3723</v>
      </c>
      <c r="F757" s="169" t="s">
        <v>55</v>
      </c>
      <c r="G757" s="169" t="s">
        <v>3937</v>
      </c>
      <c r="H757" s="40" t="s">
        <v>2158</v>
      </c>
      <c r="I757" s="40" t="s">
        <v>22</v>
      </c>
      <c r="J757" s="173">
        <v>5</v>
      </c>
      <c r="K757" s="185">
        <v>0</v>
      </c>
      <c r="L757" s="198">
        <v>390</v>
      </c>
      <c r="M757" s="105">
        <v>3.2</v>
      </c>
      <c r="N757" s="167"/>
    </row>
    <row r="758" s="155" customFormat="1" ht="24" spans="1:14">
      <c r="A758" s="38" t="s">
        <v>15</v>
      </c>
      <c r="B758" s="168">
        <v>757</v>
      </c>
      <c r="C758" s="43" t="s">
        <v>16</v>
      </c>
      <c r="D758" s="43" t="s">
        <v>53</v>
      </c>
      <c r="E758" s="103" t="s">
        <v>3723</v>
      </c>
      <c r="F758" s="169" t="s">
        <v>249</v>
      </c>
      <c r="G758" s="169" t="s">
        <v>3938</v>
      </c>
      <c r="H758" s="40" t="s">
        <v>2158</v>
      </c>
      <c r="I758" s="40" t="s">
        <v>22</v>
      </c>
      <c r="J758" s="173">
        <v>1</v>
      </c>
      <c r="K758" s="185">
        <v>0</v>
      </c>
      <c r="L758" s="198">
        <v>33</v>
      </c>
      <c r="M758" s="105">
        <v>3.2</v>
      </c>
      <c r="N758" s="167"/>
    </row>
    <row r="759" s="155" customFormat="1" ht="36" spans="1:14">
      <c r="A759" s="38" t="s">
        <v>15</v>
      </c>
      <c r="B759" s="168">
        <v>758</v>
      </c>
      <c r="C759" s="43" t="s">
        <v>16</v>
      </c>
      <c r="D759" s="43" t="s">
        <v>171</v>
      </c>
      <c r="E759" s="103" t="s">
        <v>3723</v>
      </c>
      <c r="F759" s="169" t="s">
        <v>172</v>
      </c>
      <c r="G759" s="169" t="s">
        <v>3881</v>
      </c>
      <c r="H759" s="40" t="s">
        <v>2414</v>
      </c>
      <c r="I759" s="40" t="s">
        <v>22</v>
      </c>
      <c r="J759" s="173">
        <v>1</v>
      </c>
      <c r="K759" s="174">
        <v>0</v>
      </c>
      <c r="L759" s="198">
        <v>1</v>
      </c>
      <c r="M759" s="105">
        <v>3.1</v>
      </c>
      <c r="N759" s="167"/>
    </row>
    <row r="760" s="155" customFormat="1" ht="36" spans="1:14">
      <c r="A760" s="38" t="s">
        <v>15</v>
      </c>
      <c r="B760" s="168">
        <v>759</v>
      </c>
      <c r="C760" s="43" t="s">
        <v>16</v>
      </c>
      <c r="D760" s="43" t="s">
        <v>171</v>
      </c>
      <c r="E760" s="103" t="s">
        <v>3723</v>
      </c>
      <c r="F760" s="169" t="s">
        <v>172</v>
      </c>
      <c r="G760" s="169" t="s">
        <v>3939</v>
      </c>
      <c r="H760" s="40" t="s">
        <v>2414</v>
      </c>
      <c r="I760" s="40" t="s">
        <v>22</v>
      </c>
      <c r="J760" s="173">
        <v>4</v>
      </c>
      <c r="K760" s="174">
        <v>0</v>
      </c>
      <c r="L760" s="198">
        <v>6</v>
      </c>
      <c r="M760" s="105">
        <v>3.1</v>
      </c>
      <c r="N760" s="167"/>
    </row>
    <row r="761" s="155" customFormat="1" ht="24" spans="1:14">
      <c r="A761" s="38" t="s">
        <v>15</v>
      </c>
      <c r="B761" s="168">
        <v>760</v>
      </c>
      <c r="C761" s="43" t="s">
        <v>16</v>
      </c>
      <c r="D761" s="43" t="s">
        <v>53</v>
      </c>
      <c r="E761" s="103" t="s">
        <v>3723</v>
      </c>
      <c r="F761" s="169" t="s">
        <v>236</v>
      </c>
      <c r="G761" s="169" t="s">
        <v>3884</v>
      </c>
      <c r="H761" s="40" t="s">
        <v>2166</v>
      </c>
      <c r="I761" s="40" t="s">
        <v>22</v>
      </c>
      <c r="J761" s="173">
        <v>2</v>
      </c>
      <c r="K761" s="185">
        <v>0</v>
      </c>
      <c r="L761" s="198">
        <v>4</v>
      </c>
      <c r="M761" s="105">
        <v>3.2</v>
      </c>
      <c r="N761" s="167"/>
    </row>
    <row r="762" s="155" customFormat="1" ht="24" spans="1:14">
      <c r="A762" s="38" t="s">
        <v>15</v>
      </c>
      <c r="B762" s="168">
        <v>761</v>
      </c>
      <c r="C762" s="43" t="s">
        <v>16</v>
      </c>
      <c r="D762" s="43" t="s">
        <v>322</v>
      </c>
      <c r="E762" s="103" t="s">
        <v>3723</v>
      </c>
      <c r="F762" s="169" t="s">
        <v>323</v>
      </c>
      <c r="G762" s="169" t="s">
        <v>3940</v>
      </c>
      <c r="H762" s="40" t="s">
        <v>2162</v>
      </c>
      <c r="I762" s="43" t="s">
        <v>2124</v>
      </c>
      <c r="J762" s="116">
        <v>4.38385</v>
      </c>
      <c r="K762" s="185">
        <v>0</v>
      </c>
      <c r="L762" s="198">
        <v>341</v>
      </c>
      <c r="M762" s="105">
        <v>3.2</v>
      </c>
      <c r="N762" s="167"/>
    </row>
    <row r="763" s="155" customFormat="1" ht="24" spans="1:14">
      <c r="A763" s="38" t="s">
        <v>15</v>
      </c>
      <c r="B763" s="168">
        <v>762</v>
      </c>
      <c r="C763" s="43" t="s">
        <v>16</v>
      </c>
      <c r="D763" s="43" t="s">
        <v>89</v>
      </c>
      <c r="E763" s="103" t="s">
        <v>3723</v>
      </c>
      <c r="F763" s="169" t="s">
        <v>114</v>
      </c>
      <c r="G763" s="169" t="s">
        <v>3403</v>
      </c>
      <c r="H763" s="40" t="s">
        <v>2166</v>
      </c>
      <c r="I763" s="40" t="s">
        <v>22</v>
      </c>
      <c r="J763" s="173">
        <v>1</v>
      </c>
      <c r="K763" s="185">
        <v>0</v>
      </c>
      <c r="L763" s="198">
        <v>11</v>
      </c>
      <c r="M763" s="105">
        <v>3.2</v>
      </c>
      <c r="N763" s="167"/>
    </row>
    <row r="764" s="155" customFormat="1" ht="24" spans="1:14">
      <c r="A764" s="38" t="s">
        <v>15</v>
      </c>
      <c r="B764" s="168">
        <v>763</v>
      </c>
      <c r="C764" s="43" t="s">
        <v>16</v>
      </c>
      <c r="D764" s="43" t="s">
        <v>53</v>
      </c>
      <c r="E764" s="103" t="s">
        <v>3723</v>
      </c>
      <c r="F764" s="169" t="s">
        <v>55</v>
      </c>
      <c r="G764" s="169" t="s">
        <v>3941</v>
      </c>
      <c r="H764" s="40" t="s">
        <v>2158</v>
      </c>
      <c r="I764" s="40" t="s">
        <v>22</v>
      </c>
      <c r="J764" s="173">
        <v>5</v>
      </c>
      <c r="K764" s="185">
        <v>0</v>
      </c>
      <c r="L764" s="198">
        <v>230</v>
      </c>
      <c r="M764" s="105">
        <v>3.2</v>
      </c>
      <c r="N764" s="167"/>
    </row>
    <row r="765" s="155" customFormat="1" ht="24" spans="1:14">
      <c r="A765" s="38" t="s">
        <v>15</v>
      </c>
      <c r="B765" s="168">
        <v>764</v>
      </c>
      <c r="C765" s="43" t="s">
        <v>16</v>
      </c>
      <c r="D765" s="43" t="s">
        <v>53</v>
      </c>
      <c r="E765" s="103" t="s">
        <v>3723</v>
      </c>
      <c r="F765" s="169" t="s">
        <v>249</v>
      </c>
      <c r="G765" s="169" t="s">
        <v>3942</v>
      </c>
      <c r="H765" s="40" t="s">
        <v>2158</v>
      </c>
      <c r="I765" s="40" t="s">
        <v>22</v>
      </c>
      <c r="J765" s="173">
        <v>1</v>
      </c>
      <c r="K765" s="185">
        <v>0</v>
      </c>
      <c r="L765" s="198">
        <v>15</v>
      </c>
      <c r="M765" s="105">
        <v>3.2</v>
      </c>
      <c r="N765" s="167"/>
    </row>
    <row r="766" s="155" customFormat="1" ht="24" spans="1:14">
      <c r="A766" s="38" t="s">
        <v>15</v>
      </c>
      <c r="B766" s="168">
        <v>765</v>
      </c>
      <c r="C766" s="43" t="s">
        <v>16</v>
      </c>
      <c r="D766" s="43" t="s">
        <v>53</v>
      </c>
      <c r="E766" s="103" t="s">
        <v>3723</v>
      </c>
      <c r="F766" s="169" t="s">
        <v>55</v>
      </c>
      <c r="G766" s="169" t="s">
        <v>3943</v>
      </c>
      <c r="H766" s="40" t="s">
        <v>2158</v>
      </c>
      <c r="I766" s="40" t="s">
        <v>22</v>
      </c>
      <c r="J766" s="173">
        <v>1</v>
      </c>
      <c r="K766" s="185">
        <v>0</v>
      </c>
      <c r="L766" s="198">
        <v>26</v>
      </c>
      <c r="M766" s="105">
        <v>3.2</v>
      </c>
      <c r="N766" s="167"/>
    </row>
    <row r="767" s="155" customFormat="1" ht="36" spans="1:14">
      <c r="A767" s="38" t="s">
        <v>15</v>
      </c>
      <c r="B767" s="168">
        <v>766</v>
      </c>
      <c r="C767" s="43" t="s">
        <v>16</v>
      </c>
      <c r="D767" s="43" t="s">
        <v>171</v>
      </c>
      <c r="E767" s="103" t="s">
        <v>3723</v>
      </c>
      <c r="F767" s="169" t="s">
        <v>172</v>
      </c>
      <c r="G767" s="169" t="s">
        <v>3874</v>
      </c>
      <c r="H767" s="40" t="s">
        <v>2414</v>
      </c>
      <c r="I767" s="40" t="s">
        <v>22</v>
      </c>
      <c r="J767" s="173">
        <v>1</v>
      </c>
      <c r="K767" s="174">
        <v>0</v>
      </c>
      <c r="L767" s="199">
        <v>0.3</v>
      </c>
      <c r="M767" s="105">
        <v>3.1</v>
      </c>
      <c r="N767" s="167"/>
    </row>
    <row r="768" s="155" customFormat="1" ht="24" spans="1:14">
      <c r="A768" s="38" t="s">
        <v>15</v>
      </c>
      <c r="B768" s="168">
        <v>767</v>
      </c>
      <c r="C768" s="43" t="s">
        <v>16</v>
      </c>
      <c r="D768" s="43" t="s">
        <v>322</v>
      </c>
      <c r="E768" s="103" t="s">
        <v>3723</v>
      </c>
      <c r="F768" s="169" t="s">
        <v>323</v>
      </c>
      <c r="G768" s="169" t="s">
        <v>3654</v>
      </c>
      <c r="H768" s="40" t="s">
        <v>2162</v>
      </c>
      <c r="I768" s="43" t="s">
        <v>2124</v>
      </c>
      <c r="J768" s="116">
        <v>13.996</v>
      </c>
      <c r="K768" s="185">
        <v>0</v>
      </c>
      <c r="L768" s="198">
        <v>912</v>
      </c>
      <c r="M768" s="105">
        <v>3.2</v>
      </c>
      <c r="N768" s="167"/>
    </row>
    <row r="769" s="155" customFormat="1" ht="24" spans="1:14">
      <c r="A769" s="38" t="s">
        <v>15</v>
      </c>
      <c r="B769" s="168">
        <v>768</v>
      </c>
      <c r="C769" s="43" t="s">
        <v>16</v>
      </c>
      <c r="D769" s="43" t="s">
        <v>89</v>
      </c>
      <c r="E769" s="103" t="s">
        <v>3723</v>
      </c>
      <c r="F769" s="169" t="s">
        <v>90</v>
      </c>
      <c r="G769" s="169" t="s">
        <v>3944</v>
      </c>
      <c r="H769" s="40" t="s">
        <v>2166</v>
      </c>
      <c r="I769" s="40" t="s">
        <v>22</v>
      </c>
      <c r="J769" s="173">
        <v>1</v>
      </c>
      <c r="K769" s="185">
        <v>0</v>
      </c>
      <c r="L769" s="198">
        <v>50</v>
      </c>
      <c r="M769" s="105">
        <v>3.2</v>
      </c>
      <c r="N769" s="167"/>
    </row>
    <row r="770" s="155" customFormat="1" ht="24" spans="1:14">
      <c r="A770" s="38" t="s">
        <v>15</v>
      </c>
      <c r="B770" s="168">
        <v>769</v>
      </c>
      <c r="C770" s="43" t="s">
        <v>16</v>
      </c>
      <c r="D770" s="43" t="s">
        <v>89</v>
      </c>
      <c r="E770" s="103" t="s">
        <v>3723</v>
      </c>
      <c r="F770" s="169" t="s">
        <v>114</v>
      </c>
      <c r="G770" s="169" t="s">
        <v>3650</v>
      </c>
      <c r="H770" s="40" t="s">
        <v>2166</v>
      </c>
      <c r="I770" s="40" t="s">
        <v>22</v>
      </c>
      <c r="J770" s="173">
        <v>1</v>
      </c>
      <c r="K770" s="185">
        <v>0</v>
      </c>
      <c r="L770" s="198">
        <v>24</v>
      </c>
      <c r="M770" s="105">
        <v>3.2</v>
      </c>
      <c r="N770" s="167"/>
    </row>
    <row r="771" s="155" customFormat="1" ht="24" spans="1:14">
      <c r="A771" s="38" t="s">
        <v>15</v>
      </c>
      <c r="B771" s="168">
        <v>770</v>
      </c>
      <c r="C771" s="43" t="s">
        <v>16</v>
      </c>
      <c r="D771" s="43" t="s">
        <v>89</v>
      </c>
      <c r="E771" s="103" t="s">
        <v>3723</v>
      </c>
      <c r="F771" s="169" t="s">
        <v>114</v>
      </c>
      <c r="G771" s="169" t="s">
        <v>3651</v>
      </c>
      <c r="H771" s="40" t="s">
        <v>2166</v>
      </c>
      <c r="I771" s="40" t="s">
        <v>22</v>
      </c>
      <c r="J771" s="173">
        <v>1</v>
      </c>
      <c r="K771" s="185">
        <v>0</v>
      </c>
      <c r="L771" s="198">
        <v>37</v>
      </c>
      <c r="M771" s="105">
        <v>3.2</v>
      </c>
      <c r="N771" s="167"/>
    </row>
    <row r="772" s="155" customFormat="1" ht="24" spans="1:14">
      <c r="A772" s="38" t="s">
        <v>15</v>
      </c>
      <c r="B772" s="168">
        <v>771</v>
      </c>
      <c r="C772" s="43" t="s">
        <v>16</v>
      </c>
      <c r="D772" s="43" t="s">
        <v>89</v>
      </c>
      <c r="E772" s="103" t="s">
        <v>3723</v>
      </c>
      <c r="F772" s="169" t="s">
        <v>114</v>
      </c>
      <c r="G772" s="169" t="s">
        <v>3877</v>
      </c>
      <c r="H772" s="40" t="s">
        <v>2166</v>
      </c>
      <c r="I772" s="40" t="s">
        <v>22</v>
      </c>
      <c r="J772" s="173">
        <v>4</v>
      </c>
      <c r="K772" s="185">
        <v>0</v>
      </c>
      <c r="L772" s="198">
        <v>193</v>
      </c>
      <c r="M772" s="105">
        <v>3.2</v>
      </c>
      <c r="N772" s="167"/>
    </row>
    <row r="773" s="155" customFormat="1" ht="24" spans="1:14">
      <c r="A773" s="38" t="s">
        <v>15</v>
      </c>
      <c r="B773" s="168">
        <v>772</v>
      </c>
      <c r="C773" s="43" t="s">
        <v>16</v>
      </c>
      <c r="D773" s="43" t="s">
        <v>53</v>
      </c>
      <c r="E773" s="103" t="s">
        <v>3723</v>
      </c>
      <c r="F773" s="169" t="s">
        <v>885</v>
      </c>
      <c r="G773" s="169" t="s">
        <v>3945</v>
      </c>
      <c r="H773" s="40" t="s">
        <v>2158</v>
      </c>
      <c r="I773" s="40" t="s">
        <v>22</v>
      </c>
      <c r="J773" s="173">
        <v>1</v>
      </c>
      <c r="K773" s="185">
        <v>0</v>
      </c>
      <c r="L773" s="198">
        <v>16</v>
      </c>
      <c r="M773" s="105">
        <v>3.2</v>
      </c>
      <c r="N773" s="167"/>
    </row>
    <row r="774" s="155" customFormat="1" ht="24" spans="1:14">
      <c r="A774" s="38" t="s">
        <v>15</v>
      </c>
      <c r="B774" s="168">
        <v>773</v>
      </c>
      <c r="C774" s="43" t="s">
        <v>16</v>
      </c>
      <c r="D774" s="43" t="s">
        <v>53</v>
      </c>
      <c r="E774" s="103" t="s">
        <v>3723</v>
      </c>
      <c r="F774" s="169" t="s">
        <v>55</v>
      </c>
      <c r="G774" s="169" t="s">
        <v>3878</v>
      </c>
      <c r="H774" s="40" t="s">
        <v>2158</v>
      </c>
      <c r="I774" s="40" t="s">
        <v>22</v>
      </c>
      <c r="J774" s="173">
        <v>11</v>
      </c>
      <c r="K774" s="185">
        <v>0</v>
      </c>
      <c r="L774" s="198">
        <v>659</v>
      </c>
      <c r="M774" s="105">
        <v>3.2</v>
      </c>
      <c r="N774" s="167"/>
    </row>
    <row r="775" s="155" customFormat="1" ht="24" spans="1:14">
      <c r="A775" s="38" t="s">
        <v>15</v>
      </c>
      <c r="B775" s="168">
        <v>774</v>
      </c>
      <c r="C775" s="43" t="s">
        <v>16</v>
      </c>
      <c r="D775" s="43" t="s">
        <v>53</v>
      </c>
      <c r="E775" s="103" t="s">
        <v>3723</v>
      </c>
      <c r="F775" s="169" t="s">
        <v>249</v>
      </c>
      <c r="G775" s="169" t="s">
        <v>3879</v>
      </c>
      <c r="H775" s="40" t="s">
        <v>2158</v>
      </c>
      <c r="I775" s="40" t="s">
        <v>22</v>
      </c>
      <c r="J775" s="173">
        <v>1</v>
      </c>
      <c r="K775" s="185">
        <v>0</v>
      </c>
      <c r="L775" s="198">
        <v>27</v>
      </c>
      <c r="M775" s="105">
        <v>3.2</v>
      </c>
      <c r="N775" s="167"/>
    </row>
    <row r="776" s="155" customFormat="1" ht="24" spans="1:14">
      <c r="A776" s="38" t="s">
        <v>15</v>
      </c>
      <c r="B776" s="168">
        <v>775</v>
      </c>
      <c r="C776" s="43" t="s">
        <v>16</v>
      </c>
      <c r="D776" s="43" t="s">
        <v>53</v>
      </c>
      <c r="E776" s="103" t="s">
        <v>3723</v>
      </c>
      <c r="F776" s="169" t="s">
        <v>304</v>
      </c>
      <c r="G776" s="169" t="s">
        <v>3946</v>
      </c>
      <c r="H776" s="40" t="s">
        <v>2158</v>
      </c>
      <c r="I776" s="40" t="s">
        <v>22</v>
      </c>
      <c r="J776" s="173">
        <v>2</v>
      </c>
      <c r="K776" s="185">
        <v>0</v>
      </c>
      <c r="L776" s="198">
        <v>180</v>
      </c>
      <c r="M776" s="105">
        <v>3.2</v>
      </c>
      <c r="N776" s="167"/>
    </row>
    <row r="777" s="155" customFormat="1" ht="24" spans="1:14">
      <c r="A777" s="38" t="s">
        <v>15</v>
      </c>
      <c r="B777" s="168">
        <v>776</v>
      </c>
      <c r="C777" s="43" t="s">
        <v>16</v>
      </c>
      <c r="D777" s="43" t="s">
        <v>53</v>
      </c>
      <c r="E777" s="103" t="s">
        <v>3723</v>
      </c>
      <c r="F777" s="169" t="s">
        <v>304</v>
      </c>
      <c r="G777" s="169" t="s">
        <v>3947</v>
      </c>
      <c r="H777" s="40" t="s">
        <v>2158</v>
      </c>
      <c r="I777" s="40" t="s">
        <v>22</v>
      </c>
      <c r="J777" s="173">
        <v>1</v>
      </c>
      <c r="K777" s="185">
        <v>0</v>
      </c>
      <c r="L777" s="198">
        <v>103</v>
      </c>
      <c r="M777" s="105">
        <v>3.2</v>
      </c>
      <c r="N777" s="167"/>
    </row>
    <row r="778" s="155" customFormat="1" ht="24" spans="1:14">
      <c r="A778" s="38" t="s">
        <v>15</v>
      </c>
      <c r="B778" s="168">
        <v>777</v>
      </c>
      <c r="C778" s="43" t="s">
        <v>16</v>
      </c>
      <c r="D778" s="43" t="s">
        <v>53</v>
      </c>
      <c r="E778" s="103" t="s">
        <v>3723</v>
      </c>
      <c r="F778" s="169" t="s">
        <v>55</v>
      </c>
      <c r="G778" s="169" t="s">
        <v>3880</v>
      </c>
      <c r="H778" s="40" t="s">
        <v>2158</v>
      </c>
      <c r="I778" s="40" t="s">
        <v>22</v>
      </c>
      <c r="J778" s="173">
        <v>3</v>
      </c>
      <c r="K778" s="185">
        <v>0</v>
      </c>
      <c r="L778" s="198">
        <v>96</v>
      </c>
      <c r="M778" s="105">
        <v>3.2</v>
      </c>
      <c r="N778" s="167"/>
    </row>
    <row r="779" s="155" customFormat="1" ht="36" spans="1:14">
      <c r="A779" s="38" t="s">
        <v>15</v>
      </c>
      <c r="B779" s="168">
        <v>778</v>
      </c>
      <c r="C779" s="43" t="s">
        <v>16</v>
      </c>
      <c r="D779" s="43" t="s">
        <v>171</v>
      </c>
      <c r="E779" s="103" t="s">
        <v>3723</v>
      </c>
      <c r="F779" s="169" t="s">
        <v>172</v>
      </c>
      <c r="G779" s="169" t="s">
        <v>3881</v>
      </c>
      <c r="H779" s="40" t="s">
        <v>2414</v>
      </c>
      <c r="I779" s="40" t="s">
        <v>22</v>
      </c>
      <c r="J779" s="173">
        <v>1</v>
      </c>
      <c r="K779" s="174">
        <v>0</v>
      </c>
      <c r="L779" s="198">
        <v>1</v>
      </c>
      <c r="M779" s="105">
        <v>3.1</v>
      </c>
      <c r="N779" s="167"/>
    </row>
    <row r="780" s="155" customFormat="1" ht="36" spans="1:14">
      <c r="A780" s="38" t="s">
        <v>15</v>
      </c>
      <c r="B780" s="168">
        <v>779</v>
      </c>
      <c r="C780" s="43" t="s">
        <v>16</v>
      </c>
      <c r="D780" s="43" t="s">
        <v>171</v>
      </c>
      <c r="E780" s="103" t="s">
        <v>3723</v>
      </c>
      <c r="F780" s="169" t="s">
        <v>172</v>
      </c>
      <c r="G780" s="169" t="s">
        <v>3948</v>
      </c>
      <c r="H780" s="40" t="s">
        <v>2414</v>
      </c>
      <c r="I780" s="40" t="s">
        <v>22</v>
      </c>
      <c r="J780" s="173">
        <v>1</v>
      </c>
      <c r="K780" s="174">
        <v>0</v>
      </c>
      <c r="L780" s="198">
        <v>1</v>
      </c>
      <c r="M780" s="105">
        <v>3.1</v>
      </c>
      <c r="N780" s="167"/>
    </row>
    <row r="781" s="155" customFormat="1" ht="36" spans="1:14">
      <c r="A781" s="38" t="s">
        <v>15</v>
      </c>
      <c r="B781" s="168">
        <v>780</v>
      </c>
      <c r="C781" s="43" t="s">
        <v>16</v>
      </c>
      <c r="D781" s="43" t="s">
        <v>171</v>
      </c>
      <c r="E781" s="103" t="s">
        <v>3723</v>
      </c>
      <c r="F781" s="169" t="s">
        <v>172</v>
      </c>
      <c r="G781" s="169" t="s">
        <v>3882</v>
      </c>
      <c r="H781" s="40" t="s">
        <v>2414</v>
      </c>
      <c r="I781" s="40" t="s">
        <v>22</v>
      </c>
      <c r="J781" s="173">
        <v>4</v>
      </c>
      <c r="K781" s="174">
        <v>0</v>
      </c>
      <c r="L781" s="198">
        <v>4</v>
      </c>
      <c r="M781" s="105">
        <v>3.1</v>
      </c>
      <c r="N781" s="167"/>
    </row>
    <row r="782" s="155" customFormat="1" ht="24" spans="1:14">
      <c r="A782" s="38" t="s">
        <v>15</v>
      </c>
      <c r="B782" s="168">
        <v>781</v>
      </c>
      <c r="C782" s="43" t="s">
        <v>16</v>
      </c>
      <c r="D782" s="43" t="s">
        <v>53</v>
      </c>
      <c r="E782" s="103" t="s">
        <v>3723</v>
      </c>
      <c r="F782" s="169" t="s">
        <v>236</v>
      </c>
      <c r="G782" s="169" t="s">
        <v>3883</v>
      </c>
      <c r="H782" s="40" t="s">
        <v>2166</v>
      </c>
      <c r="I782" s="40" t="s">
        <v>22</v>
      </c>
      <c r="J782" s="173">
        <v>1</v>
      </c>
      <c r="K782" s="185">
        <v>0</v>
      </c>
      <c r="L782" s="198">
        <v>4</v>
      </c>
      <c r="M782" s="105">
        <v>3.2</v>
      </c>
      <c r="N782" s="167"/>
    </row>
    <row r="783" s="155" customFormat="1" ht="24" spans="1:14">
      <c r="A783" s="38" t="s">
        <v>15</v>
      </c>
      <c r="B783" s="168">
        <v>782</v>
      </c>
      <c r="C783" s="43" t="s">
        <v>16</v>
      </c>
      <c r="D783" s="43" t="s">
        <v>53</v>
      </c>
      <c r="E783" s="103" t="s">
        <v>3723</v>
      </c>
      <c r="F783" s="169" t="s">
        <v>236</v>
      </c>
      <c r="G783" s="169" t="s">
        <v>3884</v>
      </c>
      <c r="H783" s="40" t="s">
        <v>2166</v>
      </c>
      <c r="I783" s="40" t="s">
        <v>22</v>
      </c>
      <c r="J783" s="173">
        <v>1</v>
      </c>
      <c r="K783" s="185">
        <v>0</v>
      </c>
      <c r="L783" s="198">
        <v>2</v>
      </c>
      <c r="M783" s="105">
        <v>3.2</v>
      </c>
      <c r="N783" s="167"/>
    </row>
    <row r="784" s="155" customFormat="1" ht="24" spans="1:14">
      <c r="A784" s="38" t="s">
        <v>15</v>
      </c>
      <c r="B784" s="168">
        <v>783</v>
      </c>
      <c r="C784" s="43" t="s">
        <v>16</v>
      </c>
      <c r="D784" s="43" t="s">
        <v>53</v>
      </c>
      <c r="E784" s="103" t="s">
        <v>3723</v>
      </c>
      <c r="F784" s="169" t="s">
        <v>236</v>
      </c>
      <c r="G784" s="169" t="s">
        <v>3661</v>
      </c>
      <c r="H784" s="40" t="s">
        <v>2166</v>
      </c>
      <c r="I784" s="40" t="s">
        <v>22</v>
      </c>
      <c r="J784" s="173">
        <v>1</v>
      </c>
      <c r="K784" s="185">
        <v>0</v>
      </c>
      <c r="L784" s="198">
        <v>1</v>
      </c>
      <c r="M784" s="105">
        <v>3.2</v>
      </c>
      <c r="N784" s="167"/>
    </row>
    <row r="785" s="155" customFormat="1" ht="24" spans="1:14">
      <c r="A785" s="38" t="s">
        <v>15</v>
      </c>
      <c r="B785" s="168">
        <v>784</v>
      </c>
      <c r="C785" s="43" t="s">
        <v>16</v>
      </c>
      <c r="D785" s="43" t="s">
        <v>53</v>
      </c>
      <c r="E785" s="103" t="s">
        <v>3723</v>
      </c>
      <c r="F785" s="169" t="s">
        <v>236</v>
      </c>
      <c r="G785" s="169" t="s">
        <v>3949</v>
      </c>
      <c r="H785" s="40" t="s">
        <v>2166</v>
      </c>
      <c r="I785" s="40" t="s">
        <v>22</v>
      </c>
      <c r="J785" s="173">
        <v>1</v>
      </c>
      <c r="K785" s="185">
        <v>0</v>
      </c>
      <c r="L785" s="198">
        <v>2</v>
      </c>
      <c r="M785" s="105">
        <v>3.2</v>
      </c>
      <c r="N785" s="167"/>
    </row>
    <row r="786" s="155" customFormat="1" ht="24" spans="1:14">
      <c r="A786" s="38" t="s">
        <v>15</v>
      </c>
      <c r="B786" s="168">
        <v>785</v>
      </c>
      <c r="C786" s="43" t="s">
        <v>16</v>
      </c>
      <c r="D786" s="43" t="s">
        <v>53</v>
      </c>
      <c r="E786" s="103" t="s">
        <v>3723</v>
      </c>
      <c r="F786" s="169" t="s">
        <v>236</v>
      </c>
      <c r="G786" s="169" t="s">
        <v>3950</v>
      </c>
      <c r="H786" s="40" t="s">
        <v>2166</v>
      </c>
      <c r="I786" s="40" t="s">
        <v>22</v>
      </c>
      <c r="J786" s="173">
        <v>1</v>
      </c>
      <c r="K786" s="185">
        <v>0</v>
      </c>
      <c r="L786" s="198">
        <v>7</v>
      </c>
      <c r="M786" s="105">
        <v>3.2</v>
      </c>
      <c r="N786" s="167"/>
    </row>
    <row r="787" s="155" customFormat="1" ht="24" spans="1:14">
      <c r="A787" s="38" t="s">
        <v>15</v>
      </c>
      <c r="B787" s="168">
        <v>786</v>
      </c>
      <c r="C787" s="43" t="s">
        <v>16</v>
      </c>
      <c r="D787" s="43" t="s">
        <v>322</v>
      </c>
      <c r="E787" s="103" t="s">
        <v>3723</v>
      </c>
      <c r="F787" s="169" t="s">
        <v>323</v>
      </c>
      <c r="G787" s="169" t="s">
        <v>3885</v>
      </c>
      <c r="H787" s="40" t="s">
        <v>2162</v>
      </c>
      <c r="I787" s="43" t="s">
        <v>2124</v>
      </c>
      <c r="J787" s="116">
        <v>32.269</v>
      </c>
      <c r="K787" s="185">
        <v>0</v>
      </c>
      <c r="L787" s="198">
        <v>2191</v>
      </c>
      <c r="M787" s="105">
        <v>3.2</v>
      </c>
      <c r="N787" s="167"/>
    </row>
    <row r="788" s="155" customFormat="1" ht="24" spans="1:14">
      <c r="A788" s="38" t="s">
        <v>15</v>
      </c>
      <c r="B788" s="168">
        <v>787</v>
      </c>
      <c r="C788" s="43" t="s">
        <v>16</v>
      </c>
      <c r="D788" s="43" t="s">
        <v>89</v>
      </c>
      <c r="E788" s="103" t="s">
        <v>3723</v>
      </c>
      <c r="F788" s="169" t="s">
        <v>114</v>
      </c>
      <c r="G788" s="169" t="s">
        <v>2710</v>
      </c>
      <c r="H788" s="40" t="s">
        <v>2166</v>
      </c>
      <c r="I788" s="40" t="s">
        <v>22</v>
      </c>
      <c r="J788" s="173">
        <v>1</v>
      </c>
      <c r="K788" s="185">
        <v>0</v>
      </c>
      <c r="L788" s="198">
        <v>7</v>
      </c>
      <c r="M788" s="105">
        <v>3.2</v>
      </c>
      <c r="N788" s="167"/>
    </row>
    <row r="789" s="155" customFormat="1" ht="24" spans="1:14">
      <c r="A789" s="38" t="s">
        <v>15</v>
      </c>
      <c r="B789" s="168">
        <v>788</v>
      </c>
      <c r="C789" s="43" t="s">
        <v>16</v>
      </c>
      <c r="D789" s="43" t="s">
        <v>53</v>
      </c>
      <c r="E789" s="103" t="s">
        <v>3723</v>
      </c>
      <c r="F789" s="169" t="s">
        <v>55</v>
      </c>
      <c r="G789" s="169" t="s">
        <v>2643</v>
      </c>
      <c r="H789" s="40" t="s">
        <v>2158</v>
      </c>
      <c r="I789" s="40" t="s">
        <v>22</v>
      </c>
      <c r="J789" s="173">
        <v>4</v>
      </c>
      <c r="K789" s="57">
        <f t="shared" ref="K789:K792" si="52">(CEILING(J789*0.2,1))*1</f>
        <v>1</v>
      </c>
      <c r="L789" s="198">
        <v>41</v>
      </c>
      <c r="M789" s="105">
        <v>3.2</v>
      </c>
      <c r="N789" s="167"/>
    </row>
    <row r="790" s="155" customFormat="1" ht="24" spans="1:14">
      <c r="A790" s="38" t="s">
        <v>15</v>
      </c>
      <c r="B790" s="168">
        <v>789</v>
      </c>
      <c r="C790" s="43" t="s">
        <v>16</v>
      </c>
      <c r="D790" s="43" t="s">
        <v>53</v>
      </c>
      <c r="E790" s="103" t="s">
        <v>3723</v>
      </c>
      <c r="F790" s="169" t="s">
        <v>249</v>
      </c>
      <c r="G790" s="169" t="s">
        <v>2644</v>
      </c>
      <c r="H790" s="40" t="s">
        <v>2158</v>
      </c>
      <c r="I790" s="40" t="s">
        <v>22</v>
      </c>
      <c r="J790" s="173">
        <v>1</v>
      </c>
      <c r="K790" s="57">
        <f t="shared" si="52"/>
        <v>1</v>
      </c>
      <c r="L790" s="198">
        <v>4</v>
      </c>
      <c r="M790" s="105">
        <v>3.2</v>
      </c>
      <c r="N790" s="167"/>
    </row>
    <row r="791" s="155" customFormat="1" ht="36" spans="1:14">
      <c r="A791" s="38" t="s">
        <v>15</v>
      </c>
      <c r="B791" s="168">
        <v>790</v>
      </c>
      <c r="C791" s="43" t="s">
        <v>16</v>
      </c>
      <c r="D791" s="43" t="s">
        <v>171</v>
      </c>
      <c r="E791" s="103" t="s">
        <v>3723</v>
      </c>
      <c r="F791" s="169" t="s">
        <v>172</v>
      </c>
      <c r="G791" s="169" t="s">
        <v>2603</v>
      </c>
      <c r="H791" s="40" t="s">
        <v>2414</v>
      </c>
      <c r="I791" s="40" t="s">
        <v>22</v>
      </c>
      <c r="J791" s="173">
        <v>1</v>
      </c>
      <c r="K791" s="174">
        <v>0</v>
      </c>
      <c r="L791" s="201">
        <v>0.24</v>
      </c>
      <c r="M791" s="105">
        <v>3.1</v>
      </c>
      <c r="N791" s="167"/>
    </row>
    <row r="792" s="155" customFormat="1" ht="24" spans="1:14">
      <c r="A792" s="38" t="s">
        <v>15</v>
      </c>
      <c r="B792" s="168">
        <v>791</v>
      </c>
      <c r="C792" s="43" t="s">
        <v>16</v>
      </c>
      <c r="D792" s="43" t="s">
        <v>322</v>
      </c>
      <c r="E792" s="103" t="s">
        <v>3723</v>
      </c>
      <c r="F792" s="169" t="s">
        <v>323</v>
      </c>
      <c r="G792" s="169" t="s">
        <v>2668</v>
      </c>
      <c r="H792" s="40" t="s">
        <v>2162</v>
      </c>
      <c r="I792" s="43" t="s">
        <v>2124</v>
      </c>
      <c r="J792" s="116">
        <v>16.2788</v>
      </c>
      <c r="K792" s="57">
        <f t="shared" si="52"/>
        <v>4</v>
      </c>
      <c r="L792" s="198">
        <v>460</v>
      </c>
      <c r="M792" s="105">
        <v>3.2</v>
      </c>
      <c r="N792" s="167"/>
    </row>
    <row r="793" s="155" customFormat="1" ht="24" spans="1:14">
      <c r="A793" s="38" t="s">
        <v>15</v>
      </c>
      <c r="B793" s="168">
        <v>792</v>
      </c>
      <c r="C793" s="43" t="s">
        <v>16</v>
      </c>
      <c r="D793" s="43" t="s">
        <v>89</v>
      </c>
      <c r="E793" s="103" t="s">
        <v>3723</v>
      </c>
      <c r="F793" s="169" t="s">
        <v>90</v>
      </c>
      <c r="G793" s="169" t="s">
        <v>3944</v>
      </c>
      <c r="H793" s="40" t="s">
        <v>2166</v>
      </c>
      <c r="I793" s="40" t="s">
        <v>22</v>
      </c>
      <c r="J793" s="173">
        <v>1</v>
      </c>
      <c r="K793" s="185">
        <v>0</v>
      </c>
      <c r="L793" s="198">
        <v>50</v>
      </c>
      <c r="M793" s="105">
        <v>3.2</v>
      </c>
      <c r="N793" s="167"/>
    </row>
    <row r="794" s="155" customFormat="1" ht="24" spans="1:14">
      <c r="A794" s="38" t="s">
        <v>15</v>
      </c>
      <c r="B794" s="168">
        <v>793</v>
      </c>
      <c r="C794" s="43" t="s">
        <v>16</v>
      </c>
      <c r="D794" s="43" t="s">
        <v>89</v>
      </c>
      <c r="E794" s="103" t="s">
        <v>3723</v>
      </c>
      <c r="F794" s="169" t="s">
        <v>114</v>
      </c>
      <c r="G794" s="169" t="s">
        <v>3651</v>
      </c>
      <c r="H794" s="40" t="s">
        <v>2166</v>
      </c>
      <c r="I794" s="40" t="s">
        <v>22</v>
      </c>
      <c r="J794" s="173">
        <v>1</v>
      </c>
      <c r="K794" s="185">
        <v>0</v>
      </c>
      <c r="L794" s="198">
        <v>37</v>
      </c>
      <c r="M794" s="105">
        <v>3.2</v>
      </c>
      <c r="N794" s="167"/>
    </row>
    <row r="795" s="155" customFormat="1" ht="24" spans="1:14">
      <c r="A795" s="38" t="s">
        <v>15</v>
      </c>
      <c r="B795" s="168">
        <v>794</v>
      </c>
      <c r="C795" s="43" t="s">
        <v>16</v>
      </c>
      <c r="D795" s="43" t="s">
        <v>53</v>
      </c>
      <c r="E795" s="103" t="s">
        <v>3723</v>
      </c>
      <c r="F795" s="169" t="s">
        <v>55</v>
      </c>
      <c r="G795" s="169" t="s">
        <v>3951</v>
      </c>
      <c r="H795" s="40" t="s">
        <v>2158</v>
      </c>
      <c r="I795" s="40" t="s">
        <v>22</v>
      </c>
      <c r="J795" s="173">
        <v>2</v>
      </c>
      <c r="K795" s="185">
        <v>0</v>
      </c>
      <c r="L795" s="198">
        <v>404</v>
      </c>
      <c r="M795" s="105">
        <v>3.2</v>
      </c>
      <c r="N795" s="167"/>
    </row>
    <row r="796" s="155" customFormat="1" ht="24" spans="1:14">
      <c r="A796" s="38" t="s">
        <v>15</v>
      </c>
      <c r="B796" s="168">
        <v>795</v>
      </c>
      <c r="C796" s="43" t="s">
        <v>16</v>
      </c>
      <c r="D796" s="43" t="s">
        <v>53</v>
      </c>
      <c r="E796" s="103" t="s">
        <v>3723</v>
      </c>
      <c r="F796" s="169" t="s">
        <v>249</v>
      </c>
      <c r="G796" s="169" t="s">
        <v>3952</v>
      </c>
      <c r="H796" s="40" t="s">
        <v>2158</v>
      </c>
      <c r="I796" s="40" t="s">
        <v>22</v>
      </c>
      <c r="J796" s="173">
        <v>1</v>
      </c>
      <c r="K796" s="185">
        <v>0</v>
      </c>
      <c r="L796" s="198">
        <v>33</v>
      </c>
      <c r="M796" s="105">
        <v>3.2</v>
      </c>
      <c r="N796" s="167"/>
    </row>
    <row r="797" s="155" customFormat="1" ht="24" spans="1:14">
      <c r="A797" s="38" t="s">
        <v>15</v>
      </c>
      <c r="B797" s="168">
        <v>796</v>
      </c>
      <c r="C797" s="43" t="s">
        <v>16</v>
      </c>
      <c r="D797" s="43" t="s">
        <v>53</v>
      </c>
      <c r="E797" s="103" t="s">
        <v>3723</v>
      </c>
      <c r="F797" s="169" t="s">
        <v>249</v>
      </c>
      <c r="G797" s="169" t="s">
        <v>3953</v>
      </c>
      <c r="H797" s="40" t="s">
        <v>2158</v>
      </c>
      <c r="I797" s="40" t="s">
        <v>22</v>
      </c>
      <c r="J797" s="173">
        <v>1</v>
      </c>
      <c r="K797" s="185">
        <v>0</v>
      </c>
      <c r="L797" s="198">
        <v>72</v>
      </c>
      <c r="M797" s="105">
        <v>3.2</v>
      </c>
      <c r="N797" s="167"/>
    </row>
    <row r="798" s="155" customFormat="1" ht="24" spans="1:14">
      <c r="A798" s="38" t="s">
        <v>15</v>
      </c>
      <c r="B798" s="168">
        <v>797</v>
      </c>
      <c r="C798" s="43" t="s">
        <v>16</v>
      </c>
      <c r="D798" s="43" t="s">
        <v>53</v>
      </c>
      <c r="E798" s="103" t="s">
        <v>3723</v>
      </c>
      <c r="F798" s="169" t="s">
        <v>304</v>
      </c>
      <c r="G798" s="169" t="s">
        <v>3954</v>
      </c>
      <c r="H798" s="40" t="s">
        <v>2158</v>
      </c>
      <c r="I798" s="40" t="s">
        <v>22</v>
      </c>
      <c r="J798" s="173">
        <v>1</v>
      </c>
      <c r="K798" s="185">
        <v>0</v>
      </c>
      <c r="L798" s="198">
        <v>320</v>
      </c>
      <c r="M798" s="105">
        <v>3.2</v>
      </c>
      <c r="N798" s="167"/>
    </row>
    <row r="799" s="155" customFormat="1" ht="24" spans="1:14">
      <c r="A799" s="38" t="s">
        <v>15</v>
      </c>
      <c r="B799" s="168">
        <v>798</v>
      </c>
      <c r="C799" s="43" t="s">
        <v>16</v>
      </c>
      <c r="D799" s="43" t="s">
        <v>53</v>
      </c>
      <c r="E799" s="103" t="s">
        <v>3723</v>
      </c>
      <c r="F799" s="169" t="s">
        <v>304</v>
      </c>
      <c r="G799" s="169" t="s">
        <v>3955</v>
      </c>
      <c r="H799" s="40" t="s">
        <v>2158</v>
      </c>
      <c r="I799" s="40" t="s">
        <v>22</v>
      </c>
      <c r="J799" s="173">
        <v>1</v>
      </c>
      <c r="K799" s="185">
        <v>0</v>
      </c>
      <c r="L799" s="198">
        <v>227</v>
      </c>
      <c r="M799" s="105">
        <v>3.2</v>
      </c>
      <c r="N799" s="167"/>
    </row>
    <row r="800" s="155" customFormat="1" ht="24" spans="1:14">
      <c r="A800" s="38" t="s">
        <v>15</v>
      </c>
      <c r="B800" s="168">
        <v>799</v>
      </c>
      <c r="C800" s="43" t="s">
        <v>16</v>
      </c>
      <c r="D800" s="43" t="s">
        <v>53</v>
      </c>
      <c r="E800" s="103" t="s">
        <v>3723</v>
      </c>
      <c r="F800" s="169" t="s">
        <v>304</v>
      </c>
      <c r="G800" s="169" t="s">
        <v>3956</v>
      </c>
      <c r="H800" s="40" t="s">
        <v>2158</v>
      </c>
      <c r="I800" s="40" t="s">
        <v>22</v>
      </c>
      <c r="J800" s="173">
        <v>1</v>
      </c>
      <c r="K800" s="185">
        <v>0</v>
      </c>
      <c r="L800" s="198">
        <v>222</v>
      </c>
      <c r="M800" s="105">
        <v>3.2</v>
      </c>
      <c r="N800" s="167"/>
    </row>
    <row r="801" s="155" customFormat="1" ht="24" spans="1:14">
      <c r="A801" s="38" t="s">
        <v>15</v>
      </c>
      <c r="B801" s="168">
        <v>800</v>
      </c>
      <c r="C801" s="43" t="s">
        <v>16</v>
      </c>
      <c r="D801" s="43" t="s">
        <v>53</v>
      </c>
      <c r="E801" s="103" t="s">
        <v>3723</v>
      </c>
      <c r="F801" s="169" t="s">
        <v>55</v>
      </c>
      <c r="G801" s="169" t="s">
        <v>3957</v>
      </c>
      <c r="H801" s="40" t="s">
        <v>2158</v>
      </c>
      <c r="I801" s="40" t="s">
        <v>22</v>
      </c>
      <c r="J801" s="173">
        <v>1</v>
      </c>
      <c r="K801" s="185">
        <v>0</v>
      </c>
      <c r="L801" s="198">
        <v>103</v>
      </c>
      <c r="M801" s="105">
        <v>3.2</v>
      </c>
      <c r="N801" s="167"/>
    </row>
    <row r="802" s="155" customFormat="1" ht="36" spans="1:14">
      <c r="A802" s="38" t="s">
        <v>15</v>
      </c>
      <c r="B802" s="168">
        <v>801</v>
      </c>
      <c r="C802" s="43" t="s">
        <v>16</v>
      </c>
      <c r="D802" s="43" t="s">
        <v>171</v>
      </c>
      <c r="E802" s="103" t="s">
        <v>3723</v>
      </c>
      <c r="F802" s="169" t="s">
        <v>172</v>
      </c>
      <c r="G802" s="169" t="s">
        <v>3948</v>
      </c>
      <c r="H802" s="40" t="s">
        <v>2414</v>
      </c>
      <c r="I802" s="40" t="s">
        <v>22</v>
      </c>
      <c r="J802" s="173">
        <v>1</v>
      </c>
      <c r="K802" s="174">
        <v>0</v>
      </c>
      <c r="L802" s="198">
        <v>1</v>
      </c>
      <c r="M802" s="105">
        <v>3.1</v>
      </c>
      <c r="N802" s="167"/>
    </row>
    <row r="803" s="155" customFormat="1" ht="24" spans="1:14">
      <c r="A803" s="38" t="s">
        <v>15</v>
      </c>
      <c r="B803" s="168">
        <v>802</v>
      </c>
      <c r="C803" s="43" t="s">
        <v>16</v>
      </c>
      <c r="D803" s="43" t="s">
        <v>53</v>
      </c>
      <c r="E803" s="103" t="s">
        <v>3723</v>
      </c>
      <c r="F803" s="169" t="s">
        <v>236</v>
      </c>
      <c r="G803" s="169" t="s">
        <v>3661</v>
      </c>
      <c r="H803" s="40" t="s">
        <v>2166</v>
      </c>
      <c r="I803" s="40" t="s">
        <v>22</v>
      </c>
      <c r="J803" s="173">
        <v>1</v>
      </c>
      <c r="K803" s="185">
        <v>0</v>
      </c>
      <c r="L803" s="198">
        <v>1</v>
      </c>
      <c r="M803" s="105">
        <v>3.2</v>
      </c>
      <c r="N803" s="167"/>
    </row>
    <row r="804" s="155" customFormat="1" ht="24" spans="1:14">
      <c r="A804" s="38" t="s">
        <v>15</v>
      </c>
      <c r="B804" s="168">
        <v>803</v>
      </c>
      <c r="C804" s="43" t="s">
        <v>16</v>
      </c>
      <c r="D804" s="43" t="s">
        <v>53</v>
      </c>
      <c r="E804" s="103" t="s">
        <v>3723</v>
      </c>
      <c r="F804" s="169" t="s">
        <v>236</v>
      </c>
      <c r="G804" s="169" t="s">
        <v>3958</v>
      </c>
      <c r="H804" s="40" t="s">
        <v>2166</v>
      </c>
      <c r="I804" s="40" t="s">
        <v>22</v>
      </c>
      <c r="J804" s="173">
        <v>1</v>
      </c>
      <c r="K804" s="185">
        <v>0</v>
      </c>
      <c r="L804" s="198">
        <v>2</v>
      </c>
      <c r="M804" s="105">
        <v>3.2</v>
      </c>
      <c r="N804" s="167"/>
    </row>
    <row r="805" s="155" customFormat="1" ht="24" spans="1:14">
      <c r="A805" s="38" t="s">
        <v>15</v>
      </c>
      <c r="B805" s="168">
        <v>804</v>
      </c>
      <c r="C805" s="40" t="s">
        <v>16</v>
      </c>
      <c r="D805" s="43" t="s">
        <v>53</v>
      </c>
      <c r="E805" s="103" t="s">
        <v>3723</v>
      </c>
      <c r="F805" s="200" t="s">
        <v>236</v>
      </c>
      <c r="G805" s="200" t="s">
        <v>3959</v>
      </c>
      <c r="H805" s="40" t="s">
        <v>2166</v>
      </c>
      <c r="I805" s="40" t="s">
        <v>22</v>
      </c>
      <c r="J805" s="173">
        <v>1</v>
      </c>
      <c r="K805" s="185">
        <v>0</v>
      </c>
      <c r="L805" s="198">
        <v>21</v>
      </c>
      <c r="M805" s="105">
        <v>3.2</v>
      </c>
      <c r="N805" s="167"/>
    </row>
    <row r="806" s="155" customFormat="1" ht="24" spans="1:14">
      <c r="A806" s="38" t="s">
        <v>15</v>
      </c>
      <c r="B806" s="168">
        <v>805</v>
      </c>
      <c r="C806" s="43" t="s">
        <v>16</v>
      </c>
      <c r="D806" s="43" t="s">
        <v>53</v>
      </c>
      <c r="E806" s="103" t="s">
        <v>3723</v>
      </c>
      <c r="F806" s="169" t="s">
        <v>236</v>
      </c>
      <c r="G806" s="169" t="s">
        <v>3960</v>
      </c>
      <c r="H806" s="40" t="s">
        <v>2166</v>
      </c>
      <c r="I806" s="40" t="s">
        <v>22</v>
      </c>
      <c r="J806" s="173">
        <v>1</v>
      </c>
      <c r="K806" s="185">
        <v>0</v>
      </c>
      <c r="L806" s="201">
        <v>2.86</v>
      </c>
      <c r="M806" s="105">
        <v>3.2</v>
      </c>
      <c r="N806" s="167"/>
    </row>
    <row r="807" s="155" customFormat="1" ht="24" spans="1:14">
      <c r="A807" s="38" t="s">
        <v>15</v>
      </c>
      <c r="B807" s="168">
        <v>806</v>
      </c>
      <c r="C807" s="43" t="s">
        <v>16</v>
      </c>
      <c r="D807" s="43" t="s">
        <v>53</v>
      </c>
      <c r="E807" s="103" t="s">
        <v>3723</v>
      </c>
      <c r="F807" s="169" t="s">
        <v>236</v>
      </c>
      <c r="G807" s="169" t="s">
        <v>3961</v>
      </c>
      <c r="H807" s="40" t="s">
        <v>2166</v>
      </c>
      <c r="I807" s="40" t="s">
        <v>22</v>
      </c>
      <c r="J807" s="173">
        <v>1</v>
      </c>
      <c r="K807" s="185">
        <v>0</v>
      </c>
      <c r="L807" s="198">
        <v>7</v>
      </c>
      <c r="M807" s="105">
        <v>3.2</v>
      </c>
      <c r="N807" s="167"/>
    </row>
    <row r="808" s="155" customFormat="1" ht="24" spans="1:14">
      <c r="A808" s="38" t="s">
        <v>15</v>
      </c>
      <c r="B808" s="168">
        <v>807</v>
      </c>
      <c r="C808" s="43" t="s">
        <v>16</v>
      </c>
      <c r="D808" s="43" t="s">
        <v>322</v>
      </c>
      <c r="E808" s="103" t="s">
        <v>3723</v>
      </c>
      <c r="F808" s="169" t="s">
        <v>323</v>
      </c>
      <c r="G808" s="169" t="s">
        <v>3654</v>
      </c>
      <c r="H808" s="40" t="s">
        <v>2162</v>
      </c>
      <c r="I808" s="43" t="s">
        <v>2124</v>
      </c>
      <c r="J808" s="116">
        <v>2.35845</v>
      </c>
      <c r="K808" s="185">
        <v>0</v>
      </c>
      <c r="L808" s="198">
        <v>154</v>
      </c>
      <c r="M808" s="105">
        <v>3.2</v>
      </c>
      <c r="N808" s="167"/>
    </row>
    <row r="809" s="155" customFormat="1" ht="24" spans="1:14">
      <c r="A809" s="38" t="s">
        <v>15</v>
      </c>
      <c r="B809" s="168">
        <v>808</v>
      </c>
      <c r="C809" s="43" t="s">
        <v>16</v>
      </c>
      <c r="D809" s="43" t="s">
        <v>322</v>
      </c>
      <c r="E809" s="103" t="s">
        <v>3723</v>
      </c>
      <c r="F809" s="169" t="s">
        <v>323</v>
      </c>
      <c r="G809" s="169" t="s">
        <v>3962</v>
      </c>
      <c r="H809" s="40" t="s">
        <v>2162</v>
      </c>
      <c r="I809" s="43" t="s">
        <v>2124</v>
      </c>
      <c r="J809" s="116">
        <v>78.7404</v>
      </c>
      <c r="K809" s="185">
        <v>0</v>
      </c>
      <c r="L809" s="198">
        <v>11112</v>
      </c>
      <c r="M809" s="105">
        <v>3.2</v>
      </c>
      <c r="N809" s="167"/>
    </row>
    <row r="810" s="155" customFormat="1" ht="24" spans="1:14">
      <c r="A810" s="38" t="s">
        <v>15</v>
      </c>
      <c r="B810" s="168">
        <v>809</v>
      </c>
      <c r="C810" s="43" t="s">
        <v>16</v>
      </c>
      <c r="D810" s="43" t="s">
        <v>89</v>
      </c>
      <c r="E810" s="103" t="s">
        <v>3723</v>
      </c>
      <c r="F810" s="169" t="s">
        <v>90</v>
      </c>
      <c r="G810" s="169" t="s">
        <v>3963</v>
      </c>
      <c r="H810" s="40" t="s">
        <v>2166</v>
      </c>
      <c r="I810" s="40" t="s">
        <v>22</v>
      </c>
      <c r="J810" s="173">
        <v>1</v>
      </c>
      <c r="K810" s="185">
        <v>0</v>
      </c>
      <c r="L810" s="198">
        <v>32</v>
      </c>
      <c r="M810" s="105">
        <v>3.2</v>
      </c>
      <c r="N810" s="167"/>
    </row>
    <row r="811" s="155" customFormat="1" ht="24" spans="1:14">
      <c r="A811" s="38" t="s">
        <v>15</v>
      </c>
      <c r="B811" s="168">
        <v>810</v>
      </c>
      <c r="C811" s="43" t="s">
        <v>16</v>
      </c>
      <c r="D811" s="43" t="s">
        <v>89</v>
      </c>
      <c r="E811" s="103" t="s">
        <v>3723</v>
      </c>
      <c r="F811" s="169" t="s">
        <v>114</v>
      </c>
      <c r="G811" s="169" t="s">
        <v>3650</v>
      </c>
      <c r="H811" s="40" t="s">
        <v>2166</v>
      </c>
      <c r="I811" s="40" t="s">
        <v>22</v>
      </c>
      <c r="J811" s="173">
        <v>1</v>
      </c>
      <c r="K811" s="185">
        <v>0</v>
      </c>
      <c r="L811" s="198">
        <v>24</v>
      </c>
      <c r="M811" s="105">
        <v>3.2</v>
      </c>
      <c r="N811" s="167"/>
    </row>
    <row r="812" s="155" customFormat="1" ht="24" spans="1:14">
      <c r="A812" s="38" t="s">
        <v>15</v>
      </c>
      <c r="B812" s="168">
        <v>811</v>
      </c>
      <c r="C812" s="43" t="s">
        <v>16</v>
      </c>
      <c r="D812" s="43" t="s">
        <v>53</v>
      </c>
      <c r="E812" s="103" t="s">
        <v>3723</v>
      </c>
      <c r="F812" s="169" t="s">
        <v>885</v>
      </c>
      <c r="G812" s="169" t="s">
        <v>2677</v>
      </c>
      <c r="H812" s="40" t="s">
        <v>2158</v>
      </c>
      <c r="I812" s="40" t="s">
        <v>22</v>
      </c>
      <c r="J812" s="173">
        <v>1</v>
      </c>
      <c r="K812" s="185">
        <v>0</v>
      </c>
      <c r="L812" s="198">
        <v>8</v>
      </c>
      <c r="M812" s="105">
        <v>3.2</v>
      </c>
      <c r="N812" s="167"/>
    </row>
    <row r="813" s="155" customFormat="1" ht="24" spans="1:14">
      <c r="A813" s="38" t="s">
        <v>15</v>
      </c>
      <c r="B813" s="168">
        <v>812</v>
      </c>
      <c r="C813" s="43" t="s">
        <v>16</v>
      </c>
      <c r="D813" s="43" t="s">
        <v>53</v>
      </c>
      <c r="E813" s="103" t="s">
        <v>3723</v>
      </c>
      <c r="F813" s="169" t="s">
        <v>55</v>
      </c>
      <c r="G813" s="169" t="s">
        <v>2678</v>
      </c>
      <c r="H813" s="40" t="s">
        <v>2158</v>
      </c>
      <c r="I813" s="40" t="s">
        <v>22</v>
      </c>
      <c r="J813" s="173">
        <v>9</v>
      </c>
      <c r="K813" s="185">
        <v>0</v>
      </c>
      <c r="L813" s="198">
        <v>282</v>
      </c>
      <c r="M813" s="105">
        <v>3.2</v>
      </c>
      <c r="N813" s="167"/>
    </row>
    <row r="814" s="155" customFormat="1" ht="24" spans="1:14">
      <c r="A814" s="38" t="s">
        <v>15</v>
      </c>
      <c r="B814" s="168">
        <v>813</v>
      </c>
      <c r="C814" s="43" t="s">
        <v>16</v>
      </c>
      <c r="D814" s="43" t="s">
        <v>53</v>
      </c>
      <c r="E814" s="103" t="s">
        <v>3723</v>
      </c>
      <c r="F814" s="169" t="s">
        <v>304</v>
      </c>
      <c r="G814" s="169" t="s">
        <v>3964</v>
      </c>
      <c r="H814" s="40" t="s">
        <v>2158</v>
      </c>
      <c r="I814" s="40" t="s">
        <v>22</v>
      </c>
      <c r="J814" s="173">
        <v>1</v>
      </c>
      <c r="K814" s="185">
        <v>0</v>
      </c>
      <c r="L814" s="198">
        <v>37</v>
      </c>
      <c r="M814" s="105">
        <v>3.2</v>
      </c>
      <c r="N814" s="167"/>
    </row>
    <row r="815" s="155" customFormat="1" ht="24" spans="1:14">
      <c r="A815" s="38" t="s">
        <v>15</v>
      </c>
      <c r="B815" s="168">
        <v>814</v>
      </c>
      <c r="C815" s="43" t="s">
        <v>16</v>
      </c>
      <c r="D815" s="43" t="s">
        <v>53</v>
      </c>
      <c r="E815" s="103" t="s">
        <v>3723</v>
      </c>
      <c r="F815" s="169" t="s">
        <v>304</v>
      </c>
      <c r="G815" s="169" t="s">
        <v>2679</v>
      </c>
      <c r="H815" s="40" t="s">
        <v>2158</v>
      </c>
      <c r="I815" s="40" t="s">
        <v>22</v>
      </c>
      <c r="J815" s="173">
        <v>2</v>
      </c>
      <c r="K815" s="185">
        <v>0</v>
      </c>
      <c r="L815" s="198">
        <v>82</v>
      </c>
      <c r="M815" s="105">
        <v>3.2</v>
      </c>
      <c r="N815" s="167"/>
    </row>
    <row r="816" s="155" customFormat="1" ht="36" spans="1:14">
      <c r="A816" s="38" t="s">
        <v>15</v>
      </c>
      <c r="B816" s="168">
        <v>815</v>
      </c>
      <c r="C816" s="43" t="s">
        <v>16</v>
      </c>
      <c r="D816" s="43" t="s">
        <v>171</v>
      </c>
      <c r="E816" s="103" t="s">
        <v>3723</v>
      </c>
      <c r="F816" s="169" t="s">
        <v>172</v>
      </c>
      <c r="G816" s="169" t="s">
        <v>3881</v>
      </c>
      <c r="H816" s="40" t="s">
        <v>2414</v>
      </c>
      <c r="I816" s="40" t="s">
        <v>22</v>
      </c>
      <c r="J816" s="173">
        <v>1</v>
      </c>
      <c r="K816" s="174">
        <v>0</v>
      </c>
      <c r="L816" s="198">
        <v>1</v>
      </c>
      <c r="M816" s="105">
        <v>3.1</v>
      </c>
      <c r="N816" s="167"/>
    </row>
    <row r="817" s="155" customFormat="1" ht="24" spans="1:14">
      <c r="A817" s="38" t="s">
        <v>15</v>
      </c>
      <c r="B817" s="168">
        <v>816</v>
      </c>
      <c r="C817" s="43" t="s">
        <v>16</v>
      </c>
      <c r="D817" s="43" t="s">
        <v>53</v>
      </c>
      <c r="E817" s="103" t="s">
        <v>3723</v>
      </c>
      <c r="F817" s="169" t="s">
        <v>236</v>
      </c>
      <c r="G817" s="169" t="s">
        <v>2682</v>
      </c>
      <c r="H817" s="40" t="s">
        <v>2166</v>
      </c>
      <c r="I817" s="40" t="s">
        <v>22</v>
      </c>
      <c r="J817" s="173">
        <v>8</v>
      </c>
      <c r="K817" s="57">
        <f>(CEILING(J817*0.2,1))*1</f>
        <v>2</v>
      </c>
      <c r="L817" s="198">
        <v>6</v>
      </c>
      <c r="M817" s="105">
        <v>3.2</v>
      </c>
      <c r="N817" s="167"/>
    </row>
    <row r="818" s="155" customFormat="1" ht="24" spans="1:14">
      <c r="A818" s="38" t="s">
        <v>15</v>
      </c>
      <c r="B818" s="168">
        <v>817</v>
      </c>
      <c r="C818" s="43" t="s">
        <v>16</v>
      </c>
      <c r="D818" s="43" t="s">
        <v>322</v>
      </c>
      <c r="E818" s="103" t="s">
        <v>3723</v>
      </c>
      <c r="F818" s="169" t="s">
        <v>323</v>
      </c>
      <c r="G818" s="169" t="s">
        <v>2684</v>
      </c>
      <c r="H818" s="40" t="s">
        <v>2162</v>
      </c>
      <c r="I818" s="43" t="s">
        <v>2124</v>
      </c>
      <c r="J818" s="116">
        <v>48.1878</v>
      </c>
      <c r="K818" s="185">
        <v>0</v>
      </c>
      <c r="L818" s="198">
        <v>2458</v>
      </c>
      <c r="M818" s="105">
        <v>3.2</v>
      </c>
      <c r="N818" s="167"/>
    </row>
    <row r="819" s="155" customFormat="1" ht="24" spans="1:14">
      <c r="A819" s="38" t="s">
        <v>15</v>
      </c>
      <c r="B819" s="168">
        <v>818</v>
      </c>
      <c r="C819" s="43" t="s">
        <v>16</v>
      </c>
      <c r="D819" s="43" t="s">
        <v>89</v>
      </c>
      <c r="E819" s="103" t="s">
        <v>3723</v>
      </c>
      <c r="F819" s="169" t="s">
        <v>90</v>
      </c>
      <c r="G819" s="169" t="s">
        <v>3944</v>
      </c>
      <c r="H819" s="40" t="s">
        <v>2166</v>
      </c>
      <c r="I819" s="40" t="s">
        <v>22</v>
      </c>
      <c r="J819" s="173">
        <v>1</v>
      </c>
      <c r="K819" s="185">
        <v>0</v>
      </c>
      <c r="L819" s="198">
        <v>50</v>
      </c>
      <c r="M819" s="105">
        <v>3.2</v>
      </c>
      <c r="N819" s="167"/>
    </row>
    <row r="820" s="155" customFormat="1" ht="24" spans="1:14">
      <c r="A820" s="38" t="s">
        <v>15</v>
      </c>
      <c r="B820" s="168">
        <v>819</v>
      </c>
      <c r="C820" s="43" t="s">
        <v>16</v>
      </c>
      <c r="D820" s="43" t="s">
        <v>89</v>
      </c>
      <c r="E820" s="103" t="s">
        <v>3723</v>
      </c>
      <c r="F820" s="169" t="s">
        <v>114</v>
      </c>
      <c r="G820" s="169" t="s">
        <v>3651</v>
      </c>
      <c r="H820" s="40" t="s">
        <v>2166</v>
      </c>
      <c r="I820" s="40" t="s">
        <v>22</v>
      </c>
      <c r="J820" s="173">
        <v>1</v>
      </c>
      <c r="K820" s="185">
        <v>0</v>
      </c>
      <c r="L820" s="198">
        <v>37</v>
      </c>
      <c r="M820" s="105">
        <v>3.2</v>
      </c>
      <c r="N820" s="167"/>
    </row>
    <row r="821" s="155" customFormat="1" ht="24" spans="1:14">
      <c r="A821" s="38" t="s">
        <v>15</v>
      </c>
      <c r="B821" s="168">
        <v>820</v>
      </c>
      <c r="C821" s="43" t="s">
        <v>16</v>
      </c>
      <c r="D821" s="43" t="s">
        <v>53</v>
      </c>
      <c r="E821" s="103" t="s">
        <v>3723</v>
      </c>
      <c r="F821" s="169" t="s">
        <v>885</v>
      </c>
      <c r="G821" s="169" t="s">
        <v>3965</v>
      </c>
      <c r="H821" s="40" t="s">
        <v>2158</v>
      </c>
      <c r="I821" s="40" t="s">
        <v>22</v>
      </c>
      <c r="J821" s="173">
        <v>1</v>
      </c>
      <c r="K821" s="185">
        <v>0</v>
      </c>
      <c r="L821" s="198">
        <v>36</v>
      </c>
      <c r="M821" s="105">
        <v>3.2</v>
      </c>
      <c r="N821" s="167"/>
    </row>
    <row r="822" s="155" customFormat="1" ht="24" spans="1:14">
      <c r="A822" s="38" t="s">
        <v>15</v>
      </c>
      <c r="B822" s="168">
        <v>821</v>
      </c>
      <c r="C822" s="43" t="s">
        <v>16</v>
      </c>
      <c r="D822" s="43" t="s">
        <v>53</v>
      </c>
      <c r="E822" s="103" t="s">
        <v>3723</v>
      </c>
      <c r="F822" s="169" t="s">
        <v>55</v>
      </c>
      <c r="G822" s="169" t="s">
        <v>3966</v>
      </c>
      <c r="H822" s="40" t="s">
        <v>2158</v>
      </c>
      <c r="I822" s="40" t="s">
        <v>22</v>
      </c>
      <c r="J822" s="173">
        <v>6</v>
      </c>
      <c r="K822" s="185">
        <v>0</v>
      </c>
      <c r="L822" s="198">
        <v>854</v>
      </c>
      <c r="M822" s="105">
        <v>3.2</v>
      </c>
      <c r="N822" s="167"/>
    </row>
    <row r="823" s="155" customFormat="1" ht="24" spans="1:14">
      <c r="A823" s="38" t="s">
        <v>15</v>
      </c>
      <c r="B823" s="168">
        <v>822</v>
      </c>
      <c r="C823" s="43" t="s">
        <v>16</v>
      </c>
      <c r="D823" s="43" t="s">
        <v>53</v>
      </c>
      <c r="E823" s="103" t="s">
        <v>3723</v>
      </c>
      <c r="F823" s="169" t="s">
        <v>304</v>
      </c>
      <c r="G823" s="169" t="s">
        <v>3967</v>
      </c>
      <c r="H823" s="40" t="s">
        <v>2158</v>
      </c>
      <c r="I823" s="40" t="s">
        <v>22</v>
      </c>
      <c r="J823" s="173">
        <v>2</v>
      </c>
      <c r="K823" s="185">
        <v>0</v>
      </c>
      <c r="L823" s="198">
        <v>428</v>
      </c>
      <c r="M823" s="105">
        <v>3.2</v>
      </c>
      <c r="N823" s="167"/>
    </row>
    <row r="824" s="155" customFormat="1" ht="24" spans="1:14">
      <c r="A824" s="38" t="s">
        <v>15</v>
      </c>
      <c r="B824" s="168">
        <v>823</v>
      </c>
      <c r="C824" s="43" t="s">
        <v>16</v>
      </c>
      <c r="D824" s="43" t="s">
        <v>53</v>
      </c>
      <c r="E824" s="103" t="s">
        <v>3723</v>
      </c>
      <c r="F824" s="169" t="s">
        <v>304</v>
      </c>
      <c r="G824" s="169" t="s">
        <v>3968</v>
      </c>
      <c r="H824" s="40" t="s">
        <v>2158</v>
      </c>
      <c r="I824" s="40" t="s">
        <v>22</v>
      </c>
      <c r="J824" s="173">
        <v>2</v>
      </c>
      <c r="K824" s="185">
        <v>0</v>
      </c>
      <c r="L824" s="198">
        <v>336</v>
      </c>
      <c r="M824" s="105">
        <v>3.2</v>
      </c>
      <c r="N824" s="167"/>
    </row>
    <row r="825" s="155" customFormat="1" ht="24" spans="1:14">
      <c r="A825" s="38" t="s">
        <v>15</v>
      </c>
      <c r="B825" s="168">
        <v>824</v>
      </c>
      <c r="C825" s="43" t="s">
        <v>16</v>
      </c>
      <c r="D825" s="43" t="s">
        <v>53</v>
      </c>
      <c r="E825" s="103" t="s">
        <v>3723</v>
      </c>
      <c r="F825" s="169" t="s">
        <v>55</v>
      </c>
      <c r="G825" s="169" t="s">
        <v>3969</v>
      </c>
      <c r="H825" s="40" t="s">
        <v>2158</v>
      </c>
      <c r="I825" s="40" t="s">
        <v>22</v>
      </c>
      <c r="J825" s="173">
        <v>1</v>
      </c>
      <c r="K825" s="185">
        <v>0</v>
      </c>
      <c r="L825" s="198">
        <v>71</v>
      </c>
      <c r="M825" s="105">
        <v>3.2</v>
      </c>
      <c r="N825" s="167"/>
    </row>
    <row r="826" s="155" customFormat="1" ht="36" spans="1:14">
      <c r="A826" s="38" t="s">
        <v>15</v>
      </c>
      <c r="B826" s="168">
        <v>825</v>
      </c>
      <c r="C826" s="43" t="s">
        <v>16</v>
      </c>
      <c r="D826" s="43" t="s">
        <v>171</v>
      </c>
      <c r="E826" s="103" t="s">
        <v>3723</v>
      </c>
      <c r="F826" s="169" t="s">
        <v>172</v>
      </c>
      <c r="G826" s="169" t="s">
        <v>3948</v>
      </c>
      <c r="H826" s="40" t="s">
        <v>2414</v>
      </c>
      <c r="I826" s="40" t="s">
        <v>22</v>
      </c>
      <c r="J826" s="173">
        <v>1</v>
      </c>
      <c r="K826" s="174">
        <v>0</v>
      </c>
      <c r="L826" s="198">
        <v>1</v>
      </c>
      <c r="M826" s="105">
        <v>3.1</v>
      </c>
      <c r="N826" s="167"/>
    </row>
    <row r="827" s="155" customFormat="1" ht="24" spans="1:14">
      <c r="A827" s="38" t="s">
        <v>15</v>
      </c>
      <c r="B827" s="168">
        <v>826</v>
      </c>
      <c r="C827" s="43" t="s">
        <v>16</v>
      </c>
      <c r="D827" s="43" t="s">
        <v>53</v>
      </c>
      <c r="E827" s="103" t="s">
        <v>3723</v>
      </c>
      <c r="F827" s="169" t="s">
        <v>236</v>
      </c>
      <c r="G827" s="169" t="s">
        <v>3970</v>
      </c>
      <c r="H827" s="40" t="s">
        <v>2166</v>
      </c>
      <c r="I827" s="40" t="s">
        <v>22</v>
      </c>
      <c r="J827" s="173">
        <v>1</v>
      </c>
      <c r="K827" s="185">
        <v>0</v>
      </c>
      <c r="L827" s="198">
        <v>2</v>
      </c>
      <c r="M827" s="105">
        <v>3.2</v>
      </c>
      <c r="N827" s="167"/>
    </row>
    <row r="828" s="155" customFormat="1" ht="24" spans="1:14">
      <c r="A828" s="38" t="s">
        <v>15</v>
      </c>
      <c r="B828" s="168">
        <v>827</v>
      </c>
      <c r="C828" s="43" t="s">
        <v>16</v>
      </c>
      <c r="D828" s="43" t="s">
        <v>53</v>
      </c>
      <c r="E828" s="103" t="s">
        <v>3723</v>
      </c>
      <c r="F828" s="169" t="s">
        <v>236</v>
      </c>
      <c r="G828" s="169" t="s">
        <v>3971</v>
      </c>
      <c r="H828" s="40" t="s">
        <v>2166</v>
      </c>
      <c r="I828" s="40" t="s">
        <v>22</v>
      </c>
      <c r="J828" s="173">
        <v>1</v>
      </c>
      <c r="K828" s="185">
        <v>0</v>
      </c>
      <c r="L828" s="198">
        <v>1</v>
      </c>
      <c r="M828" s="105">
        <v>3.2</v>
      </c>
      <c r="N828" s="167"/>
    </row>
    <row r="829" s="155" customFormat="1" ht="24" spans="1:14">
      <c r="A829" s="38" t="s">
        <v>15</v>
      </c>
      <c r="B829" s="168">
        <v>828</v>
      </c>
      <c r="C829" s="43" t="s">
        <v>16</v>
      </c>
      <c r="D829" s="43" t="s">
        <v>53</v>
      </c>
      <c r="E829" s="103" t="s">
        <v>3723</v>
      </c>
      <c r="F829" s="169" t="s">
        <v>236</v>
      </c>
      <c r="G829" s="169" t="s">
        <v>3972</v>
      </c>
      <c r="H829" s="40" t="s">
        <v>2166</v>
      </c>
      <c r="I829" s="40" t="s">
        <v>22</v>
      </c>
      <c r="J829" s="173">
        <v>1</v>
      </c>
      <c r="K829" s="185">
        <v>0</v>
      </c>
      <c r="L829" s="201">
        <v>2.86</v>
      </c>
      <c r="M829" s="105">
        <v>3.2</v>
      </c>
      <c r="N829" s="167"/>
    </row>
    <row r="830" s="155" customFormat="1" ht="24" spans="1:14">
      <c r="A830" s="38" t="s">
        <v>15</v>
      </c>
      <c r="B830" s="168">
        <v>829</v>
      </c>
      <c r="C830" s="43" t="s">
        <v>16</v>
      </c>
      <c r="D830" s="43" t="s">
        <v>53</v>
      </c>
      <c r="E830" s="103" t="s">
        <v>3723</v>
      </c>
      <c r="F830" s="169" t="s">
        <v>236</v>
      </c>
      <c r="G830" s="169" t="s">
        <v>3973</v>
      </c>
      <c r="H830" s="40" t="s">
        <v>2166</v>
      </c>
      <c r="I830" s="40" t="s">
        <v>22</v>
      </c>
      <c r="J830" s="173">
        <v>1</v>
      </c>
      <c r="K830" s="185">
        <v>0</v>
      </c>
      <c r="L830" s="201">
        <v>6.44</v>
      </c>
      <c r="M830" s="105">
        <v>3.2</v>
      </c>
      <c r="N830" s="167"/>
    </row>
    <row r="831" s="155" customFormat="1" ht="24" spans="1:14">
      <c r="A831" s="38" t="s">
        <v>15</v>
      </c>
      <c r="B831" s="168">
        <v>830</v>
      </c>
      <c r="C831" s="43" t="s">
        <v>16</v>
      </c>
      <c r="D831" s="43" t="s">
        <v>322</v>
      </c>
      <c r="E831" s="103" t="s">
        <v>3723</v>
      </c>
      <c r="F831" s="169" t="s">
        <v>323</v>
      </c>
      <c r="G831" s="169" t="s">
        <v>3974</v>
      </c>
      <c r="H831" s="40" t="s">
        <v>2162</v>
      </c>
      <c r="I831" s="43" t="s">
        <v>2124</v>
      </c>
      <c r="J831" s="116">
        <v>45.7103</v>
      </c>
      <c r="K831" s="185">
        <v>0</v>
      </c>
      <c r="L831" s="198">
        <v>5355</v>
      </c>
      <c r="M831" s="105">
        <v>3.2</v>
      </c>
      <c r="N831" s="167"/>
    </row>
    <row r="832" s="155" customFormat="1" ht="24" spans="1:14">
      <c r="A832" s="38" t="s">
        <v>15</v>
      </c>
      <c r="B832" s="168">
        <v>831</v>
      </c>
      <c r="C832" s="43" t="s">
        <v>16</v>
      </c>
      <c r="D832" s="43" t="s">
        <v>89</v>
      </c>
      <c r="E832" s="103" t="s">
        <v>3723</v>
      </c>
      <c r="F832" s="169" t="s">
        <v>90</v>
      </c>
      <c r="G832" s="169" t="s">
        <v>2602</v>
      </c>
      <c r="H832" s="40" t="s">
        <v>2166</v>
      </c>
      <c r="I832" s="40" t="s">
        <v>22</v>
      </c>
      <c r="J832" s="173">
        <v>1</v>
      </c>
      <c r="K832" s="185">
        <v>0</v>
      </c>
      <c r="L832" s="198">
        <v>8</v>
      </c>
      <c r="M832" s="105">
        <v>3.2</v>
      </c>
      <c r="N832" s="167"/>
    </row>
    <row r="833" s="155" customFormat="1" ht="24" spans="1:14">
      <c r="A833" s="38" t="s">
        <v>15</v>
      </c>
      <c r="B833" s="168">
        <v>832</v>
      </c>
      <c r="C833" s="43" t="s">
        <v>16</v>
      </c>
      <c r="D833" s="43" t="s">
        <v>89</v>
      </c>
      <c r="E833" s="103" t="s">
        <v>3723</v>
      </c>
      <c r="F833" s="169" t="s">
        <v>114</v>
      </c>
      <c r="G833" s="169" t="s">
        <v>2710</v>
      </c>
      <c r="H833" s="40" t="s">
        <v>2166</v>
      </c>
      <c r="I833" s="40" t="s">
        <v>22</v>
      </c>
      <c r="J833" s="173">
        <v>1</v>
      </c>
      <c r="K833" s="185">
        <v>0</v>
      </c>
      <c r="L833" s="198">
        <v>7</v>
      </c>
      <c r="M833" s="105">
        <v>3.2</v>
      </c>
      <c r="N833" s="167"/>
    </row>
    <row r="834" s="155" customFormat="1" ht="24" spans="1:14">
      <c r="A834" s="38" t="s">
        <v>15</v>
      </c>
      <c r="B834" s="168">
        <v>833</v>
      </c>
      <c r="C834" s="43" t="s">
        <v>16</v>
      </c>
      <c r="D834" s="43" t="s">
        <v>53</v>
      </c>
      <c r="E834" s="103" t="s">
        <v>3723</v>
      </c>
      <c r="F834" s="169" t="s">
        <v>885</v>
      </c>
      <c r="G834" s="169" t="s">
        <v>3975</v>
      </c>
      <c r="H834" s="40" t="s">
        <v>2158</v>
      </c>
      <c r="I834" s="40" t="s">
        <v>22</v>
      </c>
      <c r="J834" s="173">
        <v>1</v>
      </c>
      <c r="K834" s="57">
        <f t="shared" ref="K834:K836" si="53">(CEILING(J834*0.2,1))*1</f>
        <v>1</v>
      </c>
      <c r="L834" s="198">
        <v>2</v>
      </c>
      <c r="M834" s="105">
        <v>3.2</v>
      </c>
      <c r="N834" s="167"/>
    </row>
    <row r="835" s="155" customFormat="1" ht="24" spans="1:14">
      <c r="A835" s="38" t="s">
        <v>15</v>
      </c>
      <c r="B835" s="168">
        <v>834</v>
      </c>
      <c r="C835" s="43" t="s">
        <v>16</v>
      </c>
      <c r="D835" s="43" t="s">
        <v>53</v>
      </c>
      <c r="E835" s="103" t="s">
        <v>3723</v>
      </c>
      <c r="F835" s="169" t="s">
        <v>55</v>
      </c>
      <c r="G835" s="169" t="s">
        <v>2687</v>
      </c>
      <c r="H835" s="40" t="s">
        <v>2158</v>
      </c>
      <c r="I835" s="40" t="s">
        <v>22</v>
      </c>
      <c r="J835" s="173">
        <v>4</v>
      </c>
      <c r="K835" s="57">
        <f t="shared" si="53"/>
        <v>1</v>
      </c>
      <c r="L835" s="198">
        <v>16</v>
      </c>
      <c r="M835" s="105">
        <v>3.2</v>
      </c>
      <c r="N835" s="167"/>
    </row>
    <row r="836" s="155" customFormat="1" ht="24" spans="1:14">
      <c r="A836" s="38" t="s">
        <v>15</v>
      </c>
      <c r="B836" s="168">
        <v>835</v>
      </c>
      <c r="C836" s="43" t="s">
        <v>16</v>
      </c>
      <c r="D836" s="43" t="s">
        <v>53</v>
      </c>
      <c r="E836" s="103" t="s">
        <v>3723</v>
      </c>
      <c r="F836" s="169" t="s">
        <v>304</v>
      </c>
      <c r="G836" s="169" t="s">
        <v>2711</v>
      </c>
      <c r="H836" s="40" t="s">
        <v>2158</v>
      </c>
      <c r="I836" s="40" t="s">
        <v>22</v>
      </c>
      <c r="J836" s="173">
        <v>6</v>
      </c>
      <c r="K836" s="57">
        <f t="shared" si="53"/>
        <v>2</v>
      </c>
      <c r="L836" s="198">
        <v>36</v>
      </c>
      <c r="M836" s="105">
        <v>3.2</v>
      </c>
      <c r="N836" s="167"/>
    </row>
    <row r="837" s="155" customFormat="1" ht="36" spans="1:14">
      <c r="A837" s="38" t="s">
        <v>15</v>
      </c>
      <c r="B837" s="168">
        <v>836</v>
      </c>
      <c r="C837" s="43" t="s">
        <v>16</v>
      </c>
      <c r="D837" s="43" t="s">
        <v>171</v>
      </c>
      <c r="E837" s="103" t="s">
        <v>3723</v>
      </c>
      <c r="F837" s="169" t="s">
        <v>172</v>
      </c>
      <c r="G837" s="169" t="s">
        <v>2603</v>
      </c>
      <c r="H837" s="40" t="s">
        <v>2414</v>
      </c>
      <c r="I837" s="40" t="s">
        <v>22</v>
      </c>
      <c r="J837" s="173">
        <v>1</v>
      </c>
      <c r="K837" s="174">
        <v>0</v>
      </c>
      <c r="L837" s="201">
        <v>0.24</v>
      </c>
      <c r="M837" s="105">
        <v>3.1</v>
      </c>
      <c r="N837" s="167"/>
    </row>
    <row r="838" s="155" customFormat="1" ht="24" spans="1:14">
      <c r="A838" s="38" t="s">
        <v>15</v>
      </c>
      <c r="B838" s="168">
        <v>837</v>
      </c>
      <c r="C838" s="43" t="s">
        <v>16</v>
      </c>
      <c r="D838" s="43" t="s">
        <v>322</v>
      </c>
      <c r="E838" s="103" t="s">
        <v>3723</v>
      </c>
      <c r="F838" s="169" t="s">
        <v>323</v>
      </c>
      <c r="G838" s="169" t="s">
        <v>2688</v>
      </c>
      <c r="H838" s="40" t="s">
        <v>2162</v>
      </c>
      <c r="I838" s="43" t="s">
        <v>2124</v>
      </c>
      <c r="J838" s="116">
        <v>24.7804</v>
      </c>
      <c r="K838" s="57">
        <f t="shared" ref="K838:K841" si="54">(CEILING(J838*0.2,1))*1</f>
        <v>5</v>
      </c>
      <c r="L838" s="198">
        <v>398</v>
      </c>
      <c r="M838" s="105">
        <v>3.2</v>
      </c>
      <c r="N838" s="167"/>
    </row>
    <row r="839" s="155" customFormat="1" ht="24" spans="1:14">
      <c r="A839" s="38" t="s">
        <v>15</v>
      </c>
      <c r="B839" s="168">
        <v>838</v>
      </c>
      <c r="C839" s="43" t="s">
        <v>16</v>
      </c>
      <c r="D839" s="43" t="s">
        <v>89</v>
      </c>
      <c r="E839" s="103" t="s">
        <v>3723</v>
      </c>
      <c r="F839" s="169" t="s">
        <v>114</v>
      </c>
      <c r="G839" s="169" t="s">
        <v>2710</v>
      </c>
      <c r="H839" s="40" t="s">
        <v>2166</v>
      </c>
      <c r="I839" s="40" t="s">
        <v>22</v>
      </c>
      <c r="J839" s="173">
        <v>2</v>
      </c>
      <c r="K839" s="185">
        <v>0</v>
      </c>
      <c r="L839" s="198">
        <v>14</v>
      </c>
      <c r="M839" s="105">
        <v>3.2</v>
      </c>
      <c r="N839" s="167"/>
    </row>
    <row r="840" s="155" customFormat="1" ht="24" spans="1:14">
      <c r="A840" s="38" t="s">
        <v>15</v>
      </c>
      <c r="B840" s="168">
        <v>839</v>
      </c>
      <c r="C840" s="43" t="s">
        <v>16</v>
      </c>
      <c r="D840" s="43" t="s">
        <v>53</v>
      </c>
      <c r="E840" s="103" t="s">
        <v>3723</v>
      </c>
      <c r="F840" s="169" t="s">
        <v>55</v>
      </c>
      <c r="G840" s="169" t="s">
        <v>2687</v>
      </c>
      <c r="H840" s="40" t="s">
        <v>2158</v>
      </c>
      <c r="I840" s="40" t="s">
        <v>22</v>
      </c>
      <c r="J840" s="173">
        <v>13</v>
      </c>
      <c r="K840" s="57">
        <f t="shared" si="54"/>
        <v>3</v>
      </c>
      <c r="L840" s="198">
        <v>51</v>
      </c>
      <c r="M840" s="105">
        <v>3.2</v>
      </c>
      <c r="N840" s="167"/>
    </row>
    <row r="841" s="155" customFormat="1" ht="24" spans="1:14">
      <c r="A841" s="38" t="s">
        <v>15</v>
      </c>
      <c r="B841" s="168">
        <v>840</v>
      </c>
      <c r="C841" s="43" t="s">
        <v>16</v>
      </c>
      <c r="D841" s="43" t="s">
        <v>53</v>
      </c>
      <c r="E841" s="103" t="s">
        <v>3723</v>
      </c>
      <c r="F841" s="169" t="s">
        <v>55</v>
      </c>
      <c r="G841" s="169" t="s">
        <v>2713</v>
      </c>
      <c r="H841" s="40" t="s">
        <v>2158</v>
      </c>
      <c r="I841" s="40" t="s">
        <v>22</v>
      </c>
      <c r="J841" s="173">
        <v>1</v>
      </c>
      <c r="K841" s="57">
        <f t="shared" si="54"/>
        <v>1</v>
      </c>
      <c r="L841" s="198">
        <v>2</v>
      </c>
      <c r="M841" s="105">
        <v>3.2</v>
      </c>
      <c r="N841" s="167"/>
    </row>
    <row r="842" s="155" customFormat="1" ht="36" spans="1:14">
      <c r="A842" s="38" t="s">
        <v>15</v>
      </c>
      <c r="B842" s="168">
        <v>841</v>
      </c>
      <c r="C842" s="43" t="s">
        <v>16</v>
      </c>
      <c r="D842" s="43" t="s">
        <v>171</v>
      </c>
      <c r="E842" s="103" t="s">
        <v>3723</v>
      </c>
      <c r="F842" s="169" t="s">
        <v>172</v>
      </c>
      <c r="G842" s="169" t="s">
        <v>2603</v>
      </c>
      <c r="H842" s="40" t="s">
        <v>2414</v>
      </c>
      <c r="I842" s="40" t="s">
        <v>22</v>
      </c>
      <c r="J842" s="173">
        <v>3</v>
      </c>
      <c r="K842" s="174">
        <v>0</v>
      </c>
      <c r="L842" s="198">
        <v>1</v>
      </c>
      <c r="M842" s="105">
        <v>3.1</v>
      </c>
      <c r="N842" s="167"/>
    </row>
    <row r="843" s="155" customFormat="1" ht="24" spans="1:14">
      <c r="A843" s="38" t="s">
        <v>15</v>
      </c>
      <c r="B843" s="168">
        <v>842</v>
      </c>
      <c r="C843" s="43" t="s">
        <v>16</v>
      </c>
      <c r="D843" s="43" t="s">
        <v>322</v>
      </c>
      <c r="E843" s="103" t="s">
        <v>3723</v>
      </c>
      <c r="F843" s="169" t="s">
        <v>323</v>
      </c>
      <c r="G843" s="169" t="s">
        <v>2688</v>
      </c>
      <c r="H843" s="40" t="s">
        <v>2162</v>
      </c>
      <c r="I843" s="43" t="s">
        <v>2124</v>
      </c>
      <c r="J843" s="116">
        <v>89.3642</v>
      </c>
      <c r="K843" s="57">
        <f t="shared" ref="K843:K849" si="55">(CEILING(J843*0.2,1))*1</f>
        <v>18</v>
      </c>
      <c r="L843" s="198">
        <v>1437</v>
      </c>
      <c r="M843" s="105">
        <v>3.2</v>
      </c>
      <c r="N843" s="167"/>
    </row>
    <row r="844" s="155" customFormat="1" ht="24" spans="1:14">
      <c r="A844" s="38" t="s">
        <v>15</v>
      </c>
      <c r="B844" s="168">
        <v>843</v>
      </c>
      <c r="C844" s="43" t="s">
        <v>16</v>
      </c>
      <c r="D844" s="43" t="s">
        <v>89</v>
      </c>
      <c r="E844" s="103" t="s">
        <v>3723</v>
      </c>
      <c r="F844" s="169" t="s">
        <v>114</v>
      </c>
      <c r="G844" s="169" t="s">
        <v>3821</v>
      </c>
      <c r="H844" s="40" t="s">
        <v>2638</v>
      </c>
      <c r="I844" s="40" t="s">
        <v>22</v>
      </c>
      <c r="J844" s="173">
        <v>1</v>
      </c>
      <c r="K844" s="185">
        <v>0</v>
      </c>
      <c r="L844" s="198">
        <v>7</v>
      </c>
      <c r="M844" s="105">
        <v>3.2</v>
      </c>
      <c r="N844" s="167"/>
    </row>
    <row r="845" s="155" customFormat="1" ht="24" spans="1:14">
      <c r="A845" s="38" t="s">
        <v>15</v>
      </c>
      <c r="B845" s="168">
        <v>844</v>
      </c>
      <c r="C845" s="43" t="s">
        <v>16</v>
      </c>
      <c r="D845" s="43" t="s">
        <v>53</v>
      </c>
      <c r="E845" s="103" t="s">
        <v>3723</v>
      </c>
      <c r="F845" s="169" t="s">
        <v>55</v>
      </c>
      <c r="G845" s="169" t="s">
        <v>3618</v>
      </c>
      <c r="H845" s="40" t="s">
        <v>2121</v>
      </c>
      <c r="I845" s="40" t="s">
        <v>22</v>
      </c>
      <c r="J845" s="173">
        <v>1</v>
      </c>
      <c r="K845" s="57">
        <f t="shared" si="55"/>
        <v>1</v>
      </c>
      <c r="L845" s="198">
        <v>2</v>
      </c>
      <c r="M845" s="105">
        <v>3.2</v>
      </c>
      <c r="N845" s="167"/>
    </row>
    <row r="846" s="155" customFormat="1" ht="24" spans="1:14">
      <c r="A846" s="38" t="s">
        <v>15</v>
      </c>
      <c r="B846" s="168">
        <v>845</v>
      </c>
      <c r="C846" s="43" t="s">
        <v>16</v>
      </c>
      <c r="D846" s="43" t="s">
        <v>53</v>
      </c>
      <c r="E846" s="103" t="s">
        <v>3723</v>
      </c>
      <c r="F846" s="169" t="s">
        <v>304</v>
      </c>
      <c r="G846" s="169" t="s">
        <v>3823</v>
      </c>
      <c r="H846" s="40" t="s">
        <v>2121</v>
      </c>
      <c r="I846" s="40" t="s">
        <v>22</v>
      </c>
      <c r="J846" s="173">
        <v>2</v>
      </c>
      <c r="K846" s="57">
        <f t="shared" si="55"/>
        <v>1</v>
      </c>
      <c r="L846" s="198">
        <v>7</v>
      </c>
      <c r="M846" s="105">
        <v>3.2</v>
      </c>
      <c r="N846" s="167"/>
    </row>
    <row r="847" s="155" customFormat="1" ht="24" spans="1:14">
      <c r="A847" s="38" t="s">
        <v>15</v>
      </c>
      <c r="B847" s="168">
        <v>846</v>
      </c>
      <c r="C847" s="43" t="s">
        <v>16</v>
      </c>
      <c r="D847" s="43" t="s">
        <v>322</v>
      </c>
      <c r="E847" s="103" t="s">
        <v>3723</v>
      </c>
      <c r="F847" s="169" t="s">
        <v>323</v>
      </c>
      <c r="G847" s="169" t="s">
        <v>3619</v>
      </c>
      <c r="H847" s="40" t="s">
        <v>2123</v>
      </c>
      <c r="I847" s="43" t="s">
        <v>2124</v>
      </c>
      <c r="J847" s="116">
        <v>1.97213</v>
      </c>
      <c r="K847" s="57">
        <f t="shared" si="55"/>
        <v>1</v>
      </c>
      <c r="L847" s="198">
        <v>17</v>
      </c>
      <c r="M847" s="105">
        <v>3.2</v>
      </c>
      <c r="N847" s="167"/>
    </row>
    <row r="848" s="155" customFormat="1" ht="24" spans="1:14">
      <c r="A848" s="38" t="s">
        <v>15</v>
      </c>
      <c r="B848" s="168">
        <v>847</v>
      </c>
      <c r="C848" s="43" t="s">
        <v>16</v>
      </c>
      <c r="D848" s="43" t="s">
        <v>53</v>
      </c>
      <c r="E848" s="103" t="s">
        <v>3723</v>
      </c>
      <c r="F848" s="169" t="s">
        <v>3813</v>
      </c>
      <c r="G848" s="169" t="s">
        <v>3976</v>
      </c>
      <c r="H848" s="40" t="s">
        <v>2131</v>
      </c>
      <c r="I848" s="40" t="s">
        <v>22</v>
      </c>
      <c r="J848" s="173">
        <v>1</v>
      </c>
      <c r="K848" s="57">
        <f t="shared" si="55"/>
        <v>1</v>
      </c>
      <c r="L848" s="198">
        <v>4</v>
      </c>
      <c r="M848" s="105">
        <v>3.2</v>
      </c>
      <c r="N848" s="167"/>
    </row>
    <row r="849" s="155" customFormat="1" ht="24" spans="1:14">
      <c r="A849" s="38" t="s">
        <v>15</v>
      </c>
      <c r="B849" s="168">
        <v>848</v>
      </c>
      <c r="C849" s="43" t="s">
        <v>16</v>
      </c>
      <c r="D849" s="43" t="s">
        <v>53</v>
      </c>
      <c r="E849" s="103" t="s">
        <v>3723</v>
      </c>
      <c r="F849" s="169" t="s">
        <v>3813</v>
      </c>
      <c r="G849" s="169" t="s">
        <v>3977</v>
      </c>
      <c r="H849" s="40" t="s">
        <v>2131</v>
      </c>
      <c r="I849" s="40" t="s">
        <v>22</v>
      </c>
      <c r="J849" s="173">
        <v>1</v>
      </c>
      <c r="K849" s="57">
        <f t="shared" si="55"/>
        <v>1</v>
      </c>
      <c r="L849" s="198">
        <v>6</v>
      </c>
      <c r="M849" s="105">
        <v>3.2</v>
      </c>
      <c r="N849" s="167"/>
    </row>
    <row r="850" s="155" customFormat="1" ht="24" spans="1:14">
      <c r="A850" s="38" t="s">
        <v>15</v>
      </c>
      <c r="B850" s="168">
        <v>849</v>
      </c>
      <c r="C850" s="43" t="s">
        <v>16</v>
      </c>
      <c r="D850" s="43" t="s">
        <v>89</v>
      </c>
      <c r="E850" s="103" t="s">
        <v>3723</v>
      </c>
      <c r="F850" s="169" t="s">
        <v>114</v>
      </c>
      <c r="G850" s="169" t="s">
        <v>3978</v>
      </c>
      <c r="H850" s="40" t="s">
        <v>2134</v>
      </c>
      <c r="I850" s="40" t="s">
        <v>22</v>
      </c>
      <c r="J850" s="173">
        <v>2</v>
      </c>
      <c r="K850" s="185">
        <v>0</v>
      </c>
      <c r="L850" s="198">
        <v>38</v>
      </c>
      <c r="M850" s="105">
        <v>3.2</v>
      </c>
      <c r="N850" s="167"/>
    </row>
    <row r="851" s="155" customFormat="1" ht="24" spans="1:14">
      <c r="A851" s="38" t="s">
        <v>15</v>
      </c>
      <c r="B851" s="168">
        <v>850</v>
      </c>
      <c r="C851" s="43" t="s">
        <v>16</v>
      </c>
      <c r="D851" s="43" t="s">
        <v>89</v>
      </c>
      <c r="E851" s="103" t="s">
        <v>3723</v>
      </c>
      <c r="F851" s="169" t="s">
        <v>114</v>
      </c>
      <c r="G851" s="169" t="s">
        <v>3979</v>
      </c>
      <c r="H851" s="40" t="s">
        <v>2134</v>
      </c>
      <c r="I851" s="40" t="s">
        <v>22</v>
      </c>
      <c r="J851" s="173">
        <v>15</v>
      </c>
      <c r="K851" s="185">
        <v>0</v>
      </c>
      <c r="L851" s="198">
        <v>252</v>
      </c>
      <c r="M851" s="105">
        <v>3.2</v>
      </c>
      <c r="N851" s="167"/>
    </row>
    <row r="852" s="155" customFormat="1" ht="24" spans="1:14">
      <c r="A852" s="38" t="s">
        <v>15</v>
      </c>
      <c r="B852" s="168">
        <v>851</v>
      </c>
      <c r="C852" s="43" t="s">
        <v>16</v>
      </c>
      <c r="D852" s="43" t="s">
        <v>53</v>
      </c>
      <c r="E852" s="103" t="s">
        <v>3723</v>
      </c>
      <c r="F852" s="169" t="s">
        <v>55</v>
      </c>
      <c r="G852" s="169" t="s">
        <v>3980</v>
      </c>
      <c r="H852" s="40" t="s">
        <v>2136</v>
      </c>
      <c r="I852" s="40" t="s">
        <v>22</v>
      </c>
      <c r="J852" s="173">
        <v>13</v>
      </c>
      <c r="K852" s="57">
        <f t="shared" ref="K852:K856" si="56">(CEILING(J852*0.2,1))*1</f>
        <v>3</v>
      </c>
      <c r="L852" s="198">
        <v>55</v>
      </c>
      <c r="M852" s="105">
        <v>3.2</v>
      </c>
      <c r="N852" s="167"/>
    </row>
    <row r="853" s="155" customFormat="1" ht="24" spans="1:14">
      <c r="A853" s="38" t="s">
        <v>15</v>
      </c>
      <c r="B853" s="168">
        <v>852</v>
      </c>
      <c r="C853" s="43" t="s">
        <v>16</v>
      </c>
      <c r="D853" s="43" t="s">
        <v>53</v>
      </c>
      <c r="E853" s="103" t="s">
        <v>3723</v>
      </c>
      <c r="F853" s="169" t="s">
        <v>55</v>
      </c>
      <c r="G853" s="169" t="s">
        <v>3981</v>
      </c>
      <c r="H853" s="40" t="s">
        <v>2136</v>
      </c>
      <c r="I853" s="40" t="s">
        <v>22</v>
      </c>
      <c r="J853" s="173">
        <v>1</v>
      </c>
      <c r="K853" s="57">
        <f t="shared" si="56"/>
        <v>1</v>
      </c>
      <c r="L853" s="198">
        <v>2</v>
      </c>
      <c r="M853" s="105">
        <v>3.2</v>
      </c>
      <c r="N853" s="167"/>
    </row>
    <row r="854" s="155" customFormat="1" ht="24" spans="1:14">
      <c r="A854" s="38" t="s">
        <v>15</v>
      </c>
      <c r="B854" s="168">
        <v>853</v>
      </c>
      <c r="C854" s="43" t="s">
        <v>16</v>
      </c>
      <c r="D854" s="43" t="s">
        <v>53</v>
      </c>
      <c r="E854" s="103" t="s">
        <v>3723</v>
      </c>
      <c r="F854" s="169" t="s">
        <v>249</v>
      </c>
      <c r="G854" s="169" t="s">
        <v>3982</v>
      </c>
      <c r="H854" s="40" t="s">
        <v>2136</v>
      </c>
      <c r="I854" s="40" t="s">
        <v>22</v>
      </c>
      <c r="J854" s="173">
        <v>2</v>
      </c>
      <c r="K854" s="57">
        <f t="shared" si="56"/>
        <v>1</v>
      </c>
      <c r="L854" s="198">
        <v>3</v>
      </c>
      <c r="M854" s="105">
        <v>3.2</v>
      </c>
      <c r="N854" s="167"/>
    </row>
    <row r="855" s="155" customFormat="1" ht="24" spans="1:14">
      <c r="A855" s="38" t="s">
        <v>15</v>
      </c>
      <c r="B855" s="168">
        <v>854</v>
      </c>
      <c r="C855" s="43" t="s">
        <v>16</v>
      </c>
      <c r="D855" s="43" t="s">
        <v>53</v>
      </c>
      <c r="E855" s="103" t="s">
        <v>3723</v>
      </c>
      <c r="F855" s="169" t="s">
        <v>304</v>
      </c>
      <c r="G855" s="169" t="s">
        <v>3983</v>
      </c>
      <c r="H855" s="40" t="s">
        <v>2136</v>
      </c>
      <c r="I855" s="40" t="s">
        <v>22</v>
      </c>
      <c r="J855" s="173">
        <v>1</v>
      </c>
      <c r="K855" s="57">
        <f t="shared" si="56"/>
        <v>1</v>
      </c>
      <c r="L855" s="198">
        <v>5</v>
      </c>
      <c r="M855" s="105">
        <v>3.2</v>
      </c>
      <c r="N855" s="167"/>
    </row>
    <row r="856" s="155" customFormat="1" ht="24" spans="1:14">
      <c r="A856" s="38" t="s">
        <v>15</v>
      </c>
      <c r="B856" s="168">
        <v>855</v>
      </c>
      <c r="C856" s="43" t="s">
        <v>16</v>
      </c>
      <c r="D856" s="43" t="s">
        <v>53</v>
      </c>
      <c r="E856" s="103" t="s">
        <v>3723</v>
      </c>
      <c r="F856" s="169" t="s">
        <v>304</v>
      </c>
      <c r="G856" s="169" t="s">
        <v>3984</v>
      </c>
      <c r="H856" s="40" t="s">
        <v>2136</v>
      </c>
      <c r="I856" s="40" t="s">
        <v>22</v>
      </c>
      <c r="J856" s="173">
        <v>2</v>
      </c>
      <c r="K856" s="57">
        <f t="shared" si="56"/>
        <v>1</v>
      </c>
      <c r="L856" s="198">
        <v>9</v>
      </c>
      <c r="M856" s="105">
        <v>3.2</v>
      </c>
      <c r="N856" s="167"/>
    </row>
    <row r="857" s="155" customFormat="1" ht="36" spans="1:14">
      <c r="A857" s="38" t="s">
        <v>15</v>
      </c>
      <c r="B857" s="168">
        <v>856</v>
      </c>
      <c r="C857" s="43" t="s">
        <v>16</v>
      </c>
      <c r="D857" s="43" t="s">
        <v>171</v>
      </c>
      <c r="E857" s="103" t="s">
        <v>3723</v>
      </c>
      <c r="F857" s="169" t="s">
        <v>172</v>
      </c>
      <c r="G857" s="169" t="s">
        <v>3985</v>
      </c>
      <c r="H857" s="40" t="s">
        <v>1874</v>
      </c>
      <c r="I857" s="40" t="s">
        <v>22</v>
      </c>
      <c r="J857" s="173">
        <v>18</v>
      </c>
      <c r="K857" s="174">
        <v>0</v>
      </c>
      <c r="L857" s="198">
        <v>6</v>
      </c>
      <c r="M857" s="105">
        <v>3.1</v>
      </c>
      <c r="N857" s="167"/>
    </row>
    <row r="858" s="155" customFormat="1" ht="24" spans="1:14">
      <c r="A858" s="38" t="s">
        <v>15</v>
      </c>
      <c r="B858" s="168">
        <v>857</v>
      </c>
      <c r="C858" s="43" t="s">
        <v>16</v>
      </c>
      <c r="D858" s="43" t="s">
        <v>53</v>
      </c>
      <c r="E858" s="103" t="s">
        <v>3723</v>
      </c>
      <c r="F858" s="169" t="s">
        <v>236</v>
      </c>
      <c r="G858" s="169" t="s">
        <v>3986</v>
      </c>
      <c r="H858" s="40" t="s">
        <v>2134</v>
      </c>
      <c r="I858" s="40" t="s">
        <v>22</v>
      </c>
      <c r="J858" s="173">
        <v>7</v>
      </c>
      <c r="K858" s="57">
        <f t="shared" ref="K858:K860" si="57">(CEILING(J858*0.2,1))*1</f>
        <v>2</v>
      </c>
      <c r="L858" s="198">
        <v>7</v>
      </c>
      <c r="M858" s="105">
        <v>3.2</v>
      </c>
      <c r="N858" s="167"/>
    </row>
    <row r="859" s="155" customFormat="1" ht="24" spans="1:14">
      <c r="A859" s="38" t="s">
        <v>15</v>
      </c>
      <c r="B859" s="168">
        <v>858</v>
      </c>
      <c r="C859" s="43" t="s">
        <v>16</v>
      </c>
      <c r="D859" s="43" t="s">
        <v>322</v>
      </c>
      <c r="E859" s="103" t="s">
        <v>3723</v>
      </c>
      <c r="F859" s="169" t="s">
        <v>323</v>
      </c>
      <c r="G859" s="169" t="s">
        <v>3987</v>
      </c>
      <c r="H859" s="40" t="s">
        <v>2141</v>
      </c>
      <c r="I859" s="43" t="s">
        <v>2124</v>
      </c>
      <c r="J859" s="116">
        <v>56.2304</v>
      </c>
      <c r="K859" s="57">
        <f t="shared" si="57"/>
        <v>12</v>
      </c>
      <c r="L859" s="198">
        <v>904</v>
      </c>
      <c r="M859" s="105">
        <v>3.2</v>
      </c>
      <c r="N859" s="167"/>
    </row>
    <row r="860" s="155" customFormat="1" ht="24" spans="1:14">
      <c r="A860" s="38" t="s">
        <v>15</v>
      </c>
      <c r="B860" s="168">
        <v>859</v>
      </c>
      <c r="C860" s="43" t="s">
        <v>16</v>
      </c>
      <c r="D860" s="43" t="s">
        <v>53</v>
      </c>
      <c r="E860" s="103" t="s">
        <v>3723</v>
      </c>
      <c r="F860" s="169" t="s">
        <v>3813</v>
      </c>
      <c r="G860" s="169" t="s">
        <v>3988</v>
      </c>
      <c r="H860" s="40" t="s">
        <v>2131</v>
      </c>
      <c r="I860" s="40" t="s">
        <v>22</v>
      </c>
      <c r="J860" s="173">
        <v>2</v>
      </c>
      <c r="K860" s="57">
        <f t="shared" si="57"/>
        <v>1</v>
      </c>
      <c r="L860" s="198">
        <v>6</v>
      </c>
      <c r="M860" s="105">
        <v>3.2</v>
      </c>
      <c r="N860" s="167"/>
    </row>
    <row r="861" s="155" customFormat="1" ht="21.6" spans="1:14">
      <c r="A861" s="38" t="s">
        <v>15</v>
      </c>
      <c r="B861" s="168">
        <v>860</v>
      </c>
      <c r="C861" s="43" t="s">
        <v>16</v>
      </c>
      <c r="D861" s="43" t="s">
        <v>89</v>
      </c>
      <c r="E861" s="103" t="s">
        <v>3723</v>
      </c>
      <c r="F861" s="169" t="s">
        <v>114</v>
      </c>
      <c r="G861" s="169" t="s">
        <v>3806</v>
      </c>
      <c r="H861" s="40" t="s">
        <v>2134</v>
      </c>
      <c r="I861" s="40" t="s">
        <v>22</v>
      </c>
      <c r="J861" s="173">
        <v>11</v>
      </c>
      <c r="K861" s="174">
        <v>0</v>
      </c>
      <c r="L861" s="198">
        <v>72</v>
      </c>
      <c r="M861" s="105">
        <v>3.1</v>
      </c>
      <c r="N861" s="167"/>
    </row>
    <row r="862" s="155" customFormat="1" ht="24" spans="1:14">
      <c r="A862" s="38" t="s">
        <v>15</v>
      </c>
      <c r="B862" s="168">
        <v>861</v>
      </c>
      <c r="C862" s="43" t="s">
        <v>16</v>
      </c>
      <c r="D862" s="43" t="s">
        <v>53</v>
      </c>
      <c r="E862" s="103" t="s">
        <v>3723</v>
      </c>
      <c r="F862" s="169" t="s">
        <v>55</v>
      </c>
      <c r="G862" s="169" t="s">
        <v>3989</v>
      </c>
      <c r="H862" s="40" t="s">
        <v>2356</v>
      </c>
      <c r="I862" s="40" t="s">
        <v>22</v>
      </c>
      <c r="J862" s="173">
        <v>10</v>
      </c>
      <c r="K862" s="57">
        <f t="shared" ref="K862:K864" si="58">(CEILING(J862*0.2,1))*1</f>
        <v>2</v>
      </c>
      <c r="L862" s="198">
        <v>22</v>
      </c>
      <c r="M862" s="105">
        <v>3.2</v>
      </c>
      <c r="N862" s="167"/>
    </row>
    <row r="863" s="155" customFormat="1" ht="24" spans="1:14">
      <c r="A863" s="38" t="s">
        <v>15</v>
      </c>
      <c r="B863" s="168">
        <v>862</v>
      </c>
      <c r="C863" s="43" t="s">
        <v>16</v>
      </c>
      <c r="D863" s="43" t="s">
        <v>53</v>
      </c>
      <c r="E863" s="103" t="s">
        <v>3723</v>
      </c>
      <c r="F863" s="169" t="s">
        <v>249</v>
      </c>
      <c r="G863" s="169" t="s">
        <v>3990</v>
      </c>
      <c r="H863" s="40" t="s">
        <v>2351</v>
      </c>
      <c r="I863" s="40" t="s">
        <v>22</v>
      </c>
      <c r="J863" s="173">
        <v>1</v>
      </c>
      <c r="K863" s="57">
        <f t="shared" si="58"/>
        <v>1</v>
      </c>
      <c r="L863" s="198">
        <v>1</v>
      </c>
      <c r="M863" s="105">
        <v>3.2</v>
      </c>
      <c r="N863" s="167"/>
    </row>
    <row r="864" s="155" customFormat="1" ht="24" spans="1:14">
      <c r="A864" s="38" t="s">
        <v>15</v>
      </c>
      <c r="B864" s="168">
        <v>863</v>
      </c>
      <c r="C864" s="43" t="s">
        <v>16</v>
      </c>
      <c r="D864" s="43" t="s">
        <v>53</v>
      </c>
      <c r="E864" s="103" t="s">
        <v>3723</v>
      </c>
      <c r="F864" s="169" t="s">
        <v>304</v>
      </c>
      <c r="G864" s="169" t="s">
        <v>3991</v>
      </c>
      <c r="H864" s="40" t="s">
        <v>2356</v>
      </c>
      <c r="I864" s="40" t="s">
        <v>22</v>
      </c>
      <c r="J864" s="173">
        <v>1</v>
      </c>
      <c r="K864" s="57">
        <f t="shared" si="58"/>
        <v>1</v>
      </c>
      <c r="L864" s="199">
        <v>3.5</v>
      </c>
      <c r="M864" s="105">
        <v>3.2</v>
      </c>
      <c r="N864" s="167"/>
    </row>
    <row r="865" s="155" customFormat="1" ht="108" spans="1:14">
      <c r="A865" s="38" t="s">
        <v>15</v>
      </c>
      <c r="B865" s="168">
        <v>864</v>
      </c>
      <c r="C865" s="43" t="s">
        <v>16</v>
      </c>
      <c r="D865" s="43" t="s">
        <v>17</v>
      </c>
      <c r="E865" s="103" t="s">
        <v>3723</v>
      </c>
      <c r="F865" s="169" t="s">
        <v>3992</v>
      </c>
      <c r="G865" s="43" t="s">
        <v>3993</v>
      </c>
      <c r="H865" s="40" t="s">
        <v>3994</v>
      </c>
      <c r="I865" s="40" t="s">
        <v>22</v>
      </c>
      <c r="J865" s="173">
        <v>1</v>
      </c>
      <c r="K865" s="161">
        <v>1</v>
      </c>
      <c r="L865" s="198">
        <v>49</v>
      </c>
      <c r="M865" s="105">
        <v>3.1</v>
      </c>
      <c r="N865" s="167"/>
    </row>
    <row r="866" s="155" customFormat="1" ht="24" spans="1:14">
      <c r="A866" s="38" t="s">
        <v>15</v>
      </c>
      <c r="B866" s="168">
        <v>865</v>
      </c>
      <c r="C866" s="43" t="s">
        <v>16</v>
      </c>
      <c r="D866" s="43" t="s">
        <v>53</v>
      </c>
      <c r="E866" s="103" t="s">
        <v>3723</v>
      </c>
      <c r="F866" s="169" t="s">
        <v>304</v>
      </c>
      <c r="G866" s="169" t="s">
        <v>3995</v>
      </c>
      <c r="H866" s="40" t="s">
        <v>2356</v>
      </c>
      <c r="I866" s="40" t="s">
        <v>22</v>
      </c>
      <c r="J866" s="173">
        <v>4</v>
      </c>
      <c r="K866" s="57">
        <f t="shared" ref="K866:K870" si="59">(CEILING(J866*0.2,1))*1</f>
        <v>1</v>
      </c>
      <c r="L866" s="198">
        <v>12</v>
      </c>
      <c r="M866" s="105">
        <v>3.2</v>
      </c>
      <c r="N866" s="167"/>
    </row>
    <row r="867" s="155" customFormat="1" ht="36" spans="1:14">
      <c r="A867" s="38" t="s">
        <v>15</v>
      </c>
      <c r="B867" s="168">
        <v>866</v>
      </c>
      <c r="C867" s="43" t="s">
        <v>16</v>
      </c>
      <c r="D867" s="43" t="s">
        <v>171</v>
      </c>
      <c r="E867" s="103" t="s">
        <v>3723</v>
      </c>
      <c r="F867" s="169" t="s">
        <v>172</v>
      </c>
      <c r="G867" s="169" t="s">
        <v>3809</v>
      </c>
      <c r="H867" s="40" t="s">
        <v>3641</v>
      </c>
      <c r="I867" s="40" t="s">
        <v>22</v>
      </c>
      <c r="J867" s="173">
        <v>12</v>
      </c>
      <c r="K867" s="174">
        <v>0</v>
      </c>
      <c r="L867" s="198">
        <v>3</v>
      </c>
      <c r="M867" s="105">
        <v>3.1</v>
      </c>
      <c r="N867" s="167"/>
    </row>
    <row r="868" s="155" customFormat="1" ht="24" spans="1:14">
      <c r="A868" s="38" t="s">
        <v>15</v>
      </c>
      <c r="B868" s="168">
        <v>867</v>
      </c>
      <c r="C868" s="43" t="s">
        <v>16</v>
      </c>
      <c r="D868" s="43" t="s">
        <v>53</v>
      </c>
      <c r="E868" s="103" t="s">
        <v>3723</v>
      </c>
      <c r="F868" s="169" t="s">
        <v>236</v>
      </c>
      <c r="G868" s="169" t="s">
        <v>3996</v>
      </c>
      <c r="H868" s="40" t="s">
        <v>2134</v>
      </c>
      <c r="I868" s="40" t="s">
        <v>22</v>
      </c>
      <c r="J868" s="173">
        <v>2</v>
      </c>
      <c r="K868" s="57">
        <f t="shared" si="59"/>
        <v>1</v>
      </c>
      <c r="L868" s="198">
        <v>4</v>
      </c>
      <c r="M868" s="105">
        <v>3.2</v>
      </c>
      <c r="N868" s="167"/>
    </row>
    <row r="869" s="155" customFormat="1" ht="24" spans="1:14">
      <c r="A869" s="38" t="s">
        <v>15</v>
      </c>
      <c r="B869" s="168">
        <v>868</v>
      </c>
      <c r="C869" s="43" t="s">
        <v>16</v>
      </c>
      <c r="D869" s="43" t="s">
        <v>322</v>
      </c>
      <c r="E869" s="103" t="s">
        <v>3723</v>
      </c>
      <c r="F869" s="169" t="s">
        <v>323</v>
      </c>
      <c r="G869" s="169" t="s">
        <v>3997</v>
      </c>
      <c r="H869" s="40" t="s">
        <v>2358</v>
      </c>
      <c r="I869" s="43" t="s">
        <v>2124</v>
      </c>
      <c r="J869" s="116">
        <v>29.7586</v>
      </c>
      <c r="K869" s="57">
        <f t="shared" si="59"/>
        <v>6</v>
      </c>
      <c r="L869" s="198">
        <v>249</v>
      </c>
      <c r="M869" s="105">
        <v>3.2</v>
      </c>
      <c r="N869" s="167"/>
    </row>
    <row r="870" s="155" customFormat="1" ht="24" spans="1:14">
      <c r="A870" s="38" t="s">
        <v>15</v>
      </c>
      <c r="B870" s="168">
        <v>869</v>
      </c>
      <c r="C870" s="43" t="s">
        <v>16</v>
      </c>
      <c r="D870" s="43" t="s">
        <v>53</v>
      </c>
      <c r="E870" s="103" t="s">
        <v>3723</v>
      </c>
      <c r="F870" s="169" t="s">
        <v>3813</v>
      </c>
      <c r="G870" s="169" t="s">
        <v>3988</v>
      </c>
      <c r="H870" s="40" t="s">
        <v>2131</v>
      </c>
      <c r="I870" s="40" t="s">
        <v>22</v>
      </c>
      <c r="J870" s="173">
        <v>1</v>
      </c>
      <c r="K870" s="57">
        <f t="shared" si="59"/>
        <v>1</v>
      </c>
      <c r="L870" s="198">
        <v>3</v>
      </c>
      <c r="M870" s="105">
        <v>3.2</v>
      </c>
      <c r="N870" s="167"/>
    </row>
    <row r="871" s="155" customFormat="1" ht="21.6" spans="1:14">
      <c r="A871" s="38" t="s">
        <v>15</v>
      </c>
      <c r="B871" s="168">
        <v>870</v>
      </c>
      <c r="C871" s="43" t="s">
        <v>16</v>
      </c>
      <c r="D871" s="43" t="s">
        <v>89</v>
      </c>
      <c r="E871" s="103" t="s">
        <v>3723</v>
      </c>
      <c r="F871" s="169" t="s">
        <v>114</v>
      </c>
      <c r="G871" s="169" t="s">
        <v>3806</v>
      </c>
      <c r="H871" s="40" t="s">
        <v>2134</v>
      </c>
      <c r="I871" s="40" t="s">
        <v>22</v>
      </c>
      <c r="J871" s="173">
        <v>8</v>
      </c>
      <c r="K871" s="174">
        <v>0</v>
      </c>
      <c r="L871" s="198">
        <v>52</v>
      </c>
      <c r="M871" s="105">
        <v>3.1</v>
      </c>
      <c r="N871" s="167"/>
    </row>
    <row r="872" s="155" customFormat="1" ht="24" spans="1:14">
      <c r="A872" s="38" t="s">
        <v>15</v>
      </c>
      <c r="B872" s="168">
        <v>871</v>
      </c>
      <c r="C872" s="43" t="s">
        <v>16</v>
      </c>
      <c r="D872" s="43" t="s">
        <v>53</v>
      </c>
      <c r="E872" s="103" t="s">
        <v>3723</v>
      </c>
      <c r="F872" s="169" t="s">
        <v>55</v>
      </c>
      <c r="G872" s="169" t="s">
        <v>3989</v>
      </c>
      <c r="H872" s="40" t="s">
        <v>2356</v>
      </c>
      <c r="I872" s="40" t="s">
        <v>22</v>
      </c>
      <c r="J872" s="173">
        <v>3</v>
      </c>
      <c r="K872" s="57">
        <f t="shared" ref="K872:K875" si="60">(CEILING(J872*0.2,1))*1</f>
        <v>1</v>
      </c>
      <c r="L872" s="198">
        <v>7</v>
      </c>
      <c r="M872" s="105">
        <v>3.2</v>
      </c>
      <c r="N872" s="167"/>
    </row>
    <row r="873" s="155" customFormat="1" ht="24" spans="1:14">
      <c r="A873" s="38" t="s">
        <v>15</v>
      </c>
      <c r="B873" s="168">
        <v>872</v>
      </c>
      <c r="C873" s="43" t="s">
        <v>16</v>
      </c>
      <c r="D873" s="43" t="s">
        <v>53</v>
      </c>
      <c r="E873" s="103" t="s">
        <v>3723</v>
      </c>
      <c r="F873" s="169" t="s">
        <v>249</v>
      </c>
      <c r="G873" s="169" t="s">
        <v>3990</v>
      </c>
      <c r="H873" s="40" t="s">
        <v>2351</v>
      </c>
      <c r="I873" s="40" t="s">
        <v>22</v>
      </c>
      <c r="J873" s="173">
        <v>1</v>
      </c>
      <c r="K873" s="57">
        <f t="shared" si="60"/>
        <v>1</v>
      </c>
      <c r="L873" s="198">
        <v>1</v>
      </c>
      <c r="M873" s="105">
        <v>3.2</v>
      </c>
      <c r="N873" s="167"/>
    </row>
    <row r="874" s="155" customFormat="1" ht="108" spans="1:14">
      <c r="A874" s="38" t="s">
        <v>15</v>
      </c>
      <c r="B874" s="168">
        <v>873</v>
      </c>
      <c r="C874" s="43" t="s">
        <v>16</v>
      </c>
      <c r="D874" s="43" t="s">
        <v>17</v>
      </c>
      <c r="E874" s="103" t="s">
        <v>3723</v>
      </c>
      <c r="F874" s="169" t="s">
        <v>3992</v>
      </c>
      <c r="G874" s="43" t="s">
        <v>3993</v>
      </c>
      <c r="H874" s="40" t="s">
        <v>3994</v>
      </c>
      <c r="I874" s="40" t="s">
        <v>22</v>
      </c>
      <c r="J874" s="173">
        <v>1</v>
      </c>
      <c r="K874" s="161">
        <v>1</v>
      </c>
      <c r="L874" s="198">
        <v>49</v>
      </c>
      <c r="M874" s="105">
        <v>3.1</v>
      </c>
      <c r="N874" s="167"/>
    </row>
    <row r="875" s="155" customFormat="1" ht="24" spans="1:14">
      <c r="A875" s="38" t="s">
        <v>15</v>
      </c>
      <c r="B875" s="168">
        <v>874</v>
      </c>
      <c r="C875" s="43" t="s">
        <v>16</v>
      </c>
      <c r="D875" s="43" t="s">
        <v>53</v>
      </c>
      <c r="E875" s="103" t="s">
        <v>3723</v>
      </c>
      <c r="F875" s="169" t="s">
        <v>304</v>
      </c>
      <c r="G875" s="169" t="s">
        <v>3995</v>
      </c>
      <c r="H875" s="40" t="s">
        <v>2356</v>
      </c>
      <c r="I875" s="40" t="s">
        <v>22</v>
      </c>
      <c r="J875" s="173">
        <v>3</v>
      </c>
      <c r="K875" s="57">
        <f t="shared" si="60"/>
        <v>1</v>
      </c>
      <c r="L875" s="198">
        <v>9</v>
      </c>
      <c r="M875" s="105">
        <v>3.2</v>
      </c>
      <c r="N875" s="167"/>
    </row>
    <row r="876" s="155" customFormat="1" ht="36" spans="1:14">
      <c r="A876" s="38" t="s">
        <v>15</v>
      </c>
      <c r="B876" s="168">
        <v>875</v>
      </c>
      <c r="C876" s="43" t="s">
        <v>16</v>
      </c>
      <c r="D876" s="43" t="s">
        <v>171</v>
      </c>
      <c r="E876" s="103" t="s">
        <v>3723</v>
      </c>
      <c r="F876" s="169" t="s">
        <v>172</v>
      </c>
      <c r="G876" s="169" t="s">
        <v>3809</v>
      </c>
      <c r="H876" s="40" t="s">
        <v>3641</v>
      </c>
      <c r="I876" s="40" t="s">
        <v>22</v>
      </c>
      <c r="J876" s="173">
        <v>8</v>
      </c>
      <c r="K876" s="174">
        <v>0</v>
      </c>
      <c r="L876" s="198">
        <v>2</v>
      </c>
      <c r="M876" s="105">
        <v>3.1</v>
      </c>
      <c r="N876" s="167"/>
    </row>
    <row r="877" s="155" customFormat="1" ht="24" spans="1:14">
      <c r="A877" s="38" t="s">
        <v>15</v>
      </c>
      <c r="B877" s="168">
        <v>876</v>
      </c>
      <c r="C877" s="43" t="s">
        <v>16</v>
      </c>
      <c r="D877" s="43" t="s">
        <v>53</v>
      </c>
      <c r="E877" s="103" t="s">
        <v>3723</v>
      </c>
      <c r="F877" s="169" t="s">
        <v>236</v>
      </c>
      <c r="G877" s="169" t="s">
        <v>3996</v>
      </c>
      <c r="H877" s="40" t="s">
        <v>2134</v>
      </c>
      <c r="I877" s="40" t="s">
        <v>22</v>
      </c>
      <c r="J877" s="173">
        <v>2</v>
      </c>
      <c r="K877" s="57">
        <f t="shared" ref="K877:K881" si="61">(CEILING(J877*0.2,1))*1</f>
        <v>1</v>
      </c>
      <c r="L877" s="198">
        <v>4</v>
      </c>
      <c r="M877" s="105">
        <v>3.2</v>
      </c>
      <c r="N877" s="167"/>
    </row>
    <row r="878" s="155" customFormat="1" ht="24" spans="1:14">
      <c r="A878" s="38" t="s">
        <v>15</v>
      </c>
      <c r="B878" s="168">
        <v>877</v>
      </c>
      <c r="C878" s="43" t="s">
        <v>16</v>
      </c>
      <c r="D878" s="43" t="s">
        <v>322</v>
      </c>
      <c r="E878" s="103" t="s">
        <v>3723</v>
      </c>
      <c r="F878" s="169" t="s">
        <v>323</v>
      </c>
      <c r="G878" s="169" t="s">
        <v>3997</v>
      </c>
      <c r="H878" s="40" t="s">
        <v>2358</v>
      </c>
      <c r="I878" s="43" t="s">
        <v>2124</v>
      </c>
      <c r="J878" s="116">
        <v>6.0409</v>
      </c>
      <c r="K878" s="57">
        <f t="shared" si="61"/>
        <v>2</v>
      </c>
      <c r="L878" s="198">
        <v>51</v>
      </c>
      <c r="M878" s="105">
        <v>3.2</v>
      </c>
      <c r="N878" s="167"/>
    </row>
    <row r="879" s="155" customFormat="1" ht="24" spans="1:14">
      <c r="A879" s="38" t="s">
        <v>15</v>
      </c>
      <c r="B879" s="168">
        <v>878</v>
      </c>
      <c r="C879" s="43" t="s">
        <v>16</v>
      </c>
      <c r="D879" s="43" t="s">
        <v>89</v>
      </c>
      <c r="E879" s="103" t="s">
        <v>3723</v>
      </c>
      <c r="F879" s="169" t="s">
        <v>114</v>
      </c>
      <c r="G879" s="169" t="s">
        <v>3979</v>
      </c>
      <c r="H879" s="40" t="s">
        <v>2134</v>
      </c>
      <c r="I879" s="40" t="s">
        <v>22</v>
      </c>
      <c r="J879" s="173">
        <v>4</v>
      </c>
      <c r="K879" s="185">
        <v>0</v>
      </c>
      <c r="L879" s="198">
        <v>67</v>
      </c>
      <c r="M879" s="105">
        <v>3.2</v>
      </c>
      <c r="N879" s="167"/>
    </row>
    <row r="880" s="155" customFormat="1" ht="24" spans="1:14">
      <c r="A880" s="38" t="s">
        <v>15</v>
      </c>
      <c r="B880" s="168">
        <v>879</v>
      </c>
      <c r="C880" s="43" t="s">
        <v>16</v>
      </c>
      <c r="D880" s="43" t="s">
        <v>53</v>
      </c>
      <c r="E880" s="103" t="s">
        <v>3723</v>
      </c>
      <c r="F880" s="169" t="s">
        <v>55</v>
      </c>
      <c r="G880" s="169" t="s">
        <v>3980</v>
      </c>
      <c r="H880" s="40" t="s">
        <v>2136</v>
      </c>
      <c r="I880" s="40" t="s">
        <v>22</v>
      </c>
      <c r="J880" s="173">
        <v>2</v>
      </c>
      <c r="K880" s="57">
        <f t="shared" si="61"/>
        <v>1</v>
      </c>
      <c r="L880" s="198">
        <v>8</v>
      </c>
      <c r="M880" s="105">
        <v>3.2</v>
      </c>
      <c r="N880" s="167"/>
    </row>
    <row r="881" s="155" customFormat="1" ht="24" spans="1:14">
      <c r="A881" s="38" t="s">
        <v>15</v>
      </c>
      <c r="B881" s="168">
        <v>880</v>
      </c>
      <c r="C881" s="43" t="s">
        <v>16</v>
      </c>
      <c r="D881" s="43" t="s">
        <v>53</v>
      </c>
      <c r="E881" s="103" t="s">
        <v>3723</v>
      </c>
      <c r="F881" s="169" t="s">
        <v>55</v>
      </c>
      <c r="G881" s="169" t="s">
        <v>3981</v>
      </c>
      <c r="H881" s="40" t="s">
        <v>2136</v>
      </c>
      <c r="I881" s="40" t="s">
        <v>22</v>
      </c>
      <c r="J881" s="173">
        <v>1</v>
      </c>
      <c r="K881" s="57">
        <f t="shared" si="61"/>
        <v>1</v>
      </c>
      <c r="L881" s="198">
        <v>2</v>
      </c>
      <c r="M881" s="105">
        <v>3.2</v>
      </c>
      <c r="N881" s="167"/>
    </row>
    <row r="882" s="155" customFormat="1" ht="36" spans="1:14">
      <c r="A882" s="38" t="s">
        <v>15</v>
      </c>
      <c r="B882" s="168">
        <v>881</v>
      </c>
      <c r="C882" s="43" t="s">
        <v>16</v>
      </c>
      <c r="D882" s="43" t="s">
        <v>171</v>
      </c>
      <c r="E882" s="103" t="s">
        <v>3723</v>
      </c>
      <c r="F882" s="169" t="s">
        <v>172</v>
      </c>
      <c r="G882" s="169" t="s">
        <v>3985</v>
      </c>
      <c r="H882" s="40" t="s">
        <v>1874</v>
      </c>
      <c r="I882" s="40" t="s">
        <v>22</v>
      </c>
      <c r="J882" s="173">
        <v>4</v>
      </c>
      <c r="K882" s="174">
        <v>0</v>
      </c>
      <c r="L882" s="198">
        <v>1</v>
      </c>
      <c r="M882" s="105">
        <v>3.1</v>
      </c>
      <c r="N882" s="167"/>
    </row>
    <row r="883" s="155" customFormat="1" ht="24" spans="1:14">
      <c r="A883" s="38" t="s">
        <v>15</v>
      </c>
      <c r="B883" s="168">
        <v>882</v>
      </c>
      <c r="C883" s="43" t="s">
        <v>16</v>
      </c>
      <c r="D883" s="43" t="s">
        <v>53</v>
      </c>
      <c r="E883" s="103" t="s">
        <v>3723</v>
      </c>
      <c r="F883" s="169" t="s">
        <v>236</v>
      </c>
      <c r="G883" s="169" t="s">
        <v>3986</v>
      </c>
      <c r="H883" s="40" t="s">
        <v>2134</v>
      </c>
      <c r="I883" s="40" t="s">
        <v>22</v>
      </c>
      <c r="J883" s="173">
        <v>1</v>
      </c>
      <c r="K883" s="57">
        <f t="shared" ref="K883:K886" si="62">(CEILING(J883*0.2,1))*1</f>
        <v>1</v>
      </c>
      <c r="L883" s="198">
        <v>1</v>
      </c>
      <c r="M883" s="105">
        <v>3.2</v>
      </c>
      <c r="N883" s="167"/>
    </row>
    <row r="884" s="155" customFormat="1" ht="24" spans="1:14">
      <c r="A884" s="38" t="s">
        <v>15</v>
      </c>
      <c r="B884" s="168">
        <v>883</v>
      </c>
      <c r="C884" s="43" t="s">
        <v>16</v>
      </c>
      <c r="D884" s="43" t="s">
        <v>322</v>
      </c>
      <c r="E884" s="103" t="s">
        <v>3723</v>
      </c>
      <c r="F884" s="169" t="s">
        <v>323</v>
      </c>
      <c r="G884" s="169" t="s">
        <v>3987</v>
      </c>
      <c r="H884" s="40" t="s">
        <v>2141</v>
      </c>
      <c r="I884" s="43" t="s">
        <v>2124</v>
      </c>
      <c r="J884" s="116">
        <v>20.37</v>
      </c>
      <c r="K884" s="57">
        <f t="shared" si="62"/>
        <v>5</v>
      </c>
      <c r="L884" s="198">
        <v>328</v>
      </c>
      <c r="M884" s="105">
        <v>3.2</v>
      </c>
      <c r="N884" s="167"/>
    </row>
    <row r="885" s="155" customFormat="1" ht="24" spans="1:14">
      <c r="A885" s="38" t="s">
        <v>15</v>
      </c>
      <c r="B885" s="168">
        <v>884</v>
      </c>
      <c r="C885" s="43" t="s">
        <v>16</v>
      </c>
      <c r="D885" s="43" t="s">
        <v>89</v>
      </c>
      <c r="E885" s="103" t="s">
        <v>3723</v>
      </c>
      <c r="F885" s="169" t="s">
        <v>114</v>
      </c>
      <c r="G885" s="169" t="s">
        <v>2710</v>
      </c>
      <c r="H885" s="40" t="s">
        <v>2166</v>
      </c>
      <c r="I885" s="40" t="s">
        <v>22</v>
      </c>
      <c r="J885" s="173">
        <v>4</v>
      </c>
      <c r="K885" s="185">
        <v>0</v>
      </c>
      <c r="L885" s="198">
        <v>28</v>
      </c>
      <c r="M885" s="105">
        <v>3.2</v>
      </c>
      <c r="N885" s="167"/>
    </row>
    <row r="886" s="155" customFormat="1" ht="24" spans="1:14">
      <c r="A886" s="38" t="s">
        <v>15</v>
      </c>
      <c r="B886" s="168">
        <v>885</v>
      </c>
      <c r="C886" s="43" t="s">
        <v>16</v>
      </c>
      <c r="D886" s="43" t="s">
        <v>53</v>
      </c>
      <c r="E886" s="103" t="s">
        <v>3723</v>
      </c>
      <c r="F886" s="169" t="s">
        <v>55</v>
      </c>
      <c r="G886" s="169" t="s">
        <v>2687</v>
      </c>
      <c r="H886" s="40" t="s">
        <v>2158</v>
      </c>
      <c r="I886" s="40" t="s">
        <v>22</v>
      </c>
      <c r="J886" s="173">
        <v>10</v>
      </c>
      <c r="K886" s="57">
        <f t="shared" si="62"/>
        <v>2</v>
      </c>
      <c r="L886" s="198">
        <v>39</v>
      </c>
      <c r="M886" s="105">
        <v>3.2</v>
      </c>
      <c r="N886" s="167"/>
    </row>
    <row r="887" s="155" customFormat="1" ht="36" spans="1:14">
      <c r="A887" s="38" t="s">
        <v>15</v>
      </c>
      <c r="B887" s="168">
        <v>886</v>
      </c>
      <c r="C887" s="43" t="s">
        <v>16</v>
      </c>
      <c r="D887" s="43" t="s">
        <v>171</v>
      </c>
      <c r="E887" s="103" t="s">
        <v>3723</v>
      </c>
      <c r="F887" s="169" t="s">
        <v>172</v>
      </c>
      <c r="G887" s="169" t="s">
        <v>2603</v>
      </c>
      <c r="H887" s="40" t="s">
        <v>2414</v>
      </c>
      <c r="I887" s="40" t="s">
        <v>22</v>
      </c>
      <c r="J887" s="173">
        <v>4</v>
      </c>
      <c r="K887" s="174">
        <v>0</v>
      </c>
      <c r="L887" s="198">
        <v>1</v>
      </c>
      <c r="M887" s="105">
        <v>3.1</v>
      </c>
      <c r="N887" s="167"/>
    </row>
    <row r="888" s="155" customFormat="1" ht="24" spans="1:14">
      <c r="A888" s="38" t="s">
        <v>15</v>
      </c>
      <c r="B888" s="168">
        <v>887</v>
      </c>
      <c r="C888" s="43" t="s">
        <v>16</v>
      </c>
      <c r="D888" s="43" t="s">
        <v>53</v>
      </c>
      <c r="E888" s="103" t="s">
        <v>3723</v>
      </c>
      <c r="F888" s="169" t="s">
        <v>236</v>
      </c>
      <c r="G888" s="169" t="s">
        <v>3890</v>
      </c>
      <c r="H888" s="40" t="s">
        <v>2166</v>
      </c>
      <c r="I888" s="40" t="s">
        <v>22</v>
      </c>
      <c r="J888" s="173">
        <v>1</v>
      </c>
      <c r="K888" s="185">
        <v>0</v>
      </c>
      <c r="L888" s="198">
        <v>2</v>
      </c>
      <c r="M888" s="105">
        <v>3.2</v>
      </c>
      <c r="N888" s="167"/>
    </row>
    <row r="889" s="155" customFormat="1" ht="24" spans="1:14">
      <c r="A889" s="38" t="s">
        <v>15</v>
      </c>
      <c r="B889" s="168">
        <v>888</v>
      </c>
      <c r="C889" s="43" t="s">
        <v>16</v>
      </c>
      <c r="D889" s="43" t="s">
        <v>322</v>
      </c>
      <c r="E889" s="103" t="s">
        <v>3723</v>
      </c>
      <c r="F889" s="169" t="s">
        <v>323</v>
      </c>
      <c r="G889" s="169" t="s">
        <v>2688</v>
      </c>
      <c r="H889" s="40" t="s">
        <v>2162</v>
      </c>
      <c r="I889" s="43" t="s">
        <v>2124</v>
      </c>
      <c r="J889" s="116">
        <v>37.6798</v>
      </c>
      <c r="K889" s="57">
        <f t="shared" ref="K889:K893" si="63">(CEILING(J889*0.2,1))*1</f>
        <v>8</v>
      </c>
      <c r="L889" s="198">
        <v>606</v>
      </c>
      <c r="M889" s="105">
        <v>3.2</v>
      </c>
      <c r="N889" s="167"/>
    </row>
    <row r="890" s="155" customFormat="1" ht="24" spans="1:14">
      <c r="A890" s="38" t="s">
        <v>15</v>
      </c>
      <c r="B890" s="168">
        <v>889</v>
      </c>
      <c r="C890" s="43" t="s">
        <v>16</v>
      </c>
      <c r="D890" s="43" t="s">
        <v>89</v>
      </c>
      <c r="E890" s="103" t="s">
        <v>3723</v>
      </c>
      <c r="F890" s="169" t="s">
        <v>114</v>
      </c>
      <c r="G890" s="169" t="s">
        <v>2710</v>
      </c>
      <c r="H890" s="40" t="s">
        <v>2166</v>
      </c>
      <c r="I890" s="40" t="s">
        <v>22</v>
      </c>
      <c r="J890" s="173">
        <v>13</v>
      </c>
      <c r="K890" s="185">
        <v>0</v>
      </c>
      <c r="L890" s="198">
        <v>92</v>
      </c>
      <c r="M890" s="105">
        <v>3.2</v>
      </c>
      <c r="N890" s="167"/>
    </row>
    <row r="891" s="155" customFormat="1" ht="24" spans="1:14">
      <c r="A891" s="38" t="s">
        <v>15</v>
      </c>
      <c r="B891" s="168">
        <v>890</v>
      </c>
      <c r="C891" s="43" t="s">
        <v>16</v>
      </c>
      <c r="D891" s="43" t="s">
        <v>53</v>
      </c>
      <c r="E891" s="103" t="s">
        <v>3723</v>
      </c>
      <c r="F891" s="169" t="s">
        <v>55</v>
      </c>
      <c r="G891" s="169" t="s">
        <v>2687</v>
      </c>
      <c r="H891" s="40" t="s">
        <v>2158</v>
      </c>
      <c r="I891" s="40" t="s">
        <v>22</v>
      </c>
      <c r="J891" s="173">
        <v>8</v>
      </c>
      <c r="K891" s="57">
        <f t="shared" si="63"/>
        <v>2</v>
      </c>
      <c r="L891" s="198">
        <v>31</v>
      </c>
      <c r="M891" s="105">
        <v>3.2</v>
      </c>
      <c r="N891" s="167"/>
    </row>
    <row r="892" s="155" customFormat="1" ht="24" spans="1:14">
      <c r="A892" s="38" t="s">
        <v>15</v>
      </c>
      <c r="B892" s="168">
        <v>891</v>
      </c>
      <c r="C892" s="43" t="s">
        <v>16</v>
      </c>
      <c r="D892" s="43" t="s">
        <v>53</v>
      </c>
      <c r="E892" s="103" t="s">
        <v>3723</v>
      </c>
      <c r="F892" s="169" t="s">
        <v>249</v>
      </c>
      <c r="G892" s="169" t="s">
        <v>3384</v>
      </c>
      <c r="H892" s="40" t="s">
        <v>2158</v>
      </c>
      <c r="I892" s="40" t="s">
        <v>22</v>
      </c>
      <c r="J892" s="173">
        <v>2</v>
      </c>
      <c r="K892" s="57">
        <f t="shared" si="63"/>
        <v>1</v>
      </c>
      <c r="L892" s="198">
        <v>5</v>
      </c>
      <c r="M892" s="105">
        <v>3.2</v>
      </c>
      <c r="N892" s="167"/>
    </row>
    <row r="893" s="155" customFormat="1" ht="24" spans="1:14">
      <c r="A893" s="38" t="s">
        <v>15</v>
      </c>
      <c r="B893" s="168">
        <v>892</v>
      </c>
      <c r="C893" s="43" t="s">
        <v>16</v>
      </c>
      <c r="D893" s="43" t="s">
        <v>53</v>
      </c>
      <c r="E893" s="103" t="s">
        <v>3723</v>
      </c>
      <c r="F893" s="169" t="s">
        <v>304</v>
      </c>
      <c r="G893" s="169" t="s">
        <v>3933</v>
      </c>
      <c r="H893" s="40" t="s">
        <v>2158</v>
      </c>
      <c r="I893" s="40" t="s">
        <v>22</v>
      </c>
      <c r="J893" s="173">
        <v>1</v>
      </c>
      <c r="K893" s="57">
        <f t="shared" si="63"/>
        <v>1</v>
      </c>
      <c r="L893" s="198">
        <v>8</v>
      </c>
      <c r="M893" s="105">
        <v>3.2</v>
      </c>
      <c r="N893" s="167"/>
    </row>
    <row r="894" s="155" customFormat="1" ht="36" spans="1:14">
      <c r="A894" s="38" t="s">
        <v>15</v>
      </c>
      <c r="B894" s="168">
        <v>893</v>
      </c>
      <c r="C894" s="43" t="s">
        <v>16</v>
      </c>
      <c r="D894" s="43" t="s">
        <v>171</v>
      </c>
      <c r="E894" s="103" t="s">
        <v>3723</v>
      </c>
      <c r="F894" s="169" t="s">
        <v>172</v>
      </c>
      <c r="G894" s="169" t="s">
        <v>2603</v>
      </c>
      <c r="H894" s="40" t="s">
        <v>2414</v>
      </c>
      <c r="I894" s="40" t="s">
        <v>22</v>
      </c>
      <c r="J894" s="173">
        <v>13</v>
      </c>
      <c r="K894" s="174">
        <v>0</v>
      </c>
      <c r="L894" s="198">
        <v>3</v>
      </c>
      <c r="M894" s="105">
        <v>3.1</v>
      </c>
      <c r="N894" s="167"/>
    </row>
    <row r="895" s="155" customFormat="1" ht="24" spans="1:14">
      <c r="A895" s="38" t="s">
        <v>15</v>
      </c>
      <c r="B895" s="168">
        <v>894</v>
      </c>
      <c r="C895" s="43" t="s">
        <v>16</v>
      </c>
      <c r="D895" s="43" t="s">
        <v>53</v>
      </c>
      <c r="E895" s="103" t="s">
        <v>3723</v>
      </c>
      <c r="F895" s="169" t="s">
        <v>236</v>
      </c>
      <c r="G895" s="169" t="s">
        <v>3890</v>
      </c>
      <c r="H895" s="40" t="s">
        <v>2166</v>
      </c>
      <c r="I895" s="40" t="s">
        <v>22</v>
      </c>
      <c r="J895" s="173">
        <v>4</v>
      </c>
      <c r="K895" s="185">
        <v>0</v>
      </c>
      <c r="L895" s="198">
        <v>9</v>
      </c>
      <c r="M895" s="105">
        <v>3.2</v>
      </c>
      <c r="N895" s="167"/>
    </row>
    <row r="896" s="155" customFormat="1" ht="24" spans="1:14">
      <c r="A896" s="38" t="s">
        <v>15</v>
      </c>
      <c r="B896" s="168">
        <v>895</v>
      </c>
      <c r="C896" s="43" t="s">
        <v>16</v>
      </c>
      <c r="D896" s="43" t="s">
        <v>322</v>
      </c>
      <c r="E896" s="103" t="s">
        <v>3723</v>
      </c>
      <c r="F896" s="169" t="s">
        <v>323</v>
      </c>
      <c r="G896" s="169" t="s">
        <v>2688</v>
      </c>
      <c r="H896" s="40" t="s">
        <v>2162</v>
      </c>
      <c r="I896" s="43" t="s">
        <v>2124</v>
      </c>
      <c r="J896" s="116">
        <v>13.4214</v>
      </c>
      <c r="K896" s="57">
        <f t="shared" ref="K896:K901" si="64">(CEILING(J896*0.2,1))*1</f>
        <v>3</v>
      </c>
      <c r="L896" s="198">
        <v>216</v>
      </c>
      <c r="M896" s="105">
        <v>3.2</v>
      </c>
      <c r="N896" s="167"/>
    </row>
    <row r="897" s="155" customFormat="1" ht="24" spans="1:14">
      <c r="A897" s="38" t="s">
        <v>15</v>
      </c>
      <c r="B897" s="168">
        <v>896</v>
      </c>
      <c r="C897" s="43" t="s">
        <v>16</v>
      </c>
      <c r="D897" s="43" t="s">
        <v>89</v>
      </c>
      <c r="E897" s="103" t="s">
        <v>3723</v>
      </c>
      <c r="F897" s="169" t="s">
        <v>90</v>
      </c>
      <c r="G897" s="169" t="s">
        <v>2602</v>
      </c>
      <c r="H897" s="40" t="s">
        <v>2166</v>
      </c>
      <c r="I897" s="40" t="s">
        <v>22</v>
      </c>
      <c r="J897" s="173">
        <v>1</v>
      </c>
      <c r="K897" s="185">
        <v>0</v>
      </c>
      <c r="L897" s="198">
        <v>8</v>
      </c>
      <c r="M897" s="105">
        <v>3.2</v>
      </c>
      <c r="N897" s="167"/>
    </row>
    <row r="898" s="155" customFormat="1" ht="24" spans="1:14">
      <c r="A898" s="38" t="s">
        <v>15</v>
      </c>
      <c r="B898" s="168">
        <v>897</v>
      </c>
      <c r="C898" s="43" t="s">
        <v>16</v>
      </c>
      <c r="D898" s="43" t="s">
        <v>89</v>
      </c>
      <c r="E898" s="103" t="s">
        <v>3723</v>
      </c>
      <c r="F898" s="169" t="s">
        <v>114</v>
      </c>
      <c r="G898" s="169" t="s">
        <v>2710</v>
      </c>
      <c r="H898" s="40" t="s">
        <v>2166</v>
      </c>
      <c r="I898" s="40" t="s">
        <v>22</v>
      </c>
      <c r="J898" s="173">
        <v>5</v>
      </c>
      <c r="K898" s="185">
        <v>0</v>
      </c>
      <c r="L898" s="198">
        <v>35</v>
      </c>
      <c r="M898" s="105">
        <v>3.2</v>
      </c>
      <c r="N898" s="167"/>
    </row>
    <row r="899" s="155" customFormat="1" ht="24" spans="1:14">
      <c r="A899" s="38" t="s">
        <v>15</v>
      </c>
      <c r="B899" s="168">
        <v>898</v>
      </c>
      <c r="C899" s="43" t="s">
        <v>16</v>
      </c>
      <c r="D899" s="43" t="s">
        <v>53</v>
      </c>
      <c r="E899" s="103" t="s">
        <v>3723</v>
      </c>
      <c r="F899" s="169" t="s">
        <v>55</v>
      </c>
      <c r="G899" s="169" t="s">
        <v>2687</v>
      </c>
      <c r="H899" s="40" t="s">
        <v>2158</v>
      </c>
      <c r="I899" s="40" t="s">
        <v>22</v>
      </c>
      <c r="J899" s="173">
        <v>14</v>
      </c>
      <c r="K899" s="57">
        <f t="shared" si="64"/>
        <v>3</v>
      </c>
      <c r="L899" s="198">
        <v>55</v>
      </c>
      <c r="M899" s="105">
        <v>3.2</v>
      </c>
      <c r="N899" s="167"/>
    </row>
    <row r="900" s="155" customFormat="1" ht="24" spans="1:14">
      <c r="A900" s="38" t="s">
        <v>15</v>
      </c>
      <c r="B900" s="168">
        <v>899</v>
      </c>
      <c r="C900" s="43" t="s">
        <v>16</v>
      </c>
      <c r="D900" s="43" t="s">
        <v>53</v>
      </c>
      <c r="E900" s="103" t="s">
        <v>3723</v>
      </c>
      <c r="F900" s="169" t="s">
        <v>304</v>
      </c>
      <c r="G900" s="169" t="s">
        <v>2711</v>
      </c>
      <c r="H900" s="40" t="s">
        <v>2158</v>
      </c>
      <c r="I900" s="40" t="s">
        <v>22</v>
      </c>
      <c r="J900" s="173">
        <v>2</v>
      </c>
      <c r="K900" s="57">
        <f t="shared" si="64"/>
        <v>1</v>
      </c>
      <c r="L900" s="198">
        <v>12</v>
      </c>
      <c r="M900" s="105">
        <v>3.2</v>
      </c>
      <c r="N900" s="167"/>
    </row>
    <row r="901" s="155" customFormat="1" ht="24" spans="1:14">
      <c r="A901" s="38" t="s">
        <v>15</v>
      </c>
      <c r="B901" s="168">
        <v>900</v>
      </c>
      <c r="C901" s="43" t="s">
        <v>16</v>
      </c>
      <c r="D901" s="43" t="s">
        <v>53</v>
      </c>
      <c r="E901" s="103" t="s">
        <v>3723</v>
      </c>
      <c r="F901" s="169" t="s">
        <v>304</v>
      </c>
      <c r="G901" s="169" t="s">
        <v>2712</v>
      </c>
      <c r="H901" s="40" t="s">
        <v>2158</v>
      </c>
      <c r="I901" s="40" t="s">
        <v>22</v>
      </c>
      <c r="J901" s="173">
        <v>2</v>
      </c>
      <c r="K901" s="57">
        <f t="shared" si="64"/>
        <v>1</v>
      </c>
      <c r="L901" s="198">
        <v>15</v>
      </c>
      <c r="M901" s="105">
        <v>3.2</v>
      </c>
      <c r="N901" s="167"/>
    </row>
    <row r="902" s="155" customFormat="1" ht="36" spans="1:14">
      <c r="A902" s="38" t="s">
        <v>15</v>
      </c>
      <c r="B902" s="168">
        <v>901</v>
      </c>
      <c r="C902" s="43" t="s">
        <v>16</v>
      </c>
      <c r="D902" s="43" t="s">
        <v>171</v>
      </c>
      <c r="E902" s="103" t="s">
        <v>3723</v>
      </c>
      <c r="F902" s="169" t="s">
        <v>172</v>
      </c>
      <c r="G902" s="169" t="s">
        <v>2603</v>
      </c>
      <c r="H902" s="40" t="s">
        <v>2414</v>
      </c>
      <c r="I902" s="40" t="s">
        <v>22</v>
      </c>
      <c r="J902" s="173">
        <v>5</v>
      </c>
      <c r="K902" s="174">
        <v>0</v>
      </c>
      <c r="L902" s="198">
        <v>1</v>
      </c>
      <c r="M902" s="105">
        <v>3.1</v>
      </c>
      <c r="N902" s="167"/>
    </row>
    <row r="903" s="155" customFormat="1" ht="24" spans="1:14">
      <c r="A903" s="38" t="s">
        <v>15</v>
      </c>
      <c r="B903" s="168">
        <v>902</v>
      </c>
      <c r="C903" s="43" t="s">
        <v>16</v>
      </c>
      <c r="D903" s="43" t="s">
        <v>53</v>
      </c>
      <c r="E903" s="103" t="s">
        <v>3723</v>
      </c>
      <c r="F903" s="169" t="s">
        <v>236</v>
      </c>
      <c r="G903" s="169" t="s">
        <v>3890</v>
      </c>
      <c r="H903" s="40" t="s">
        <v>2166</v>
      </c>
      <c r="I903" s="40" t="s">
        <v>22</v>
      </c>
      <c r="J903" s="173">
        <v>1</v>
      </c>
      <c r="K903" s="185">
        <v>0</v>
      </c>
      <c r="L903" s="198">
        <v>2</v>
      </c>
      <c r="M903" s="105">
        <v>3.2</v>
      </c>
      <c r="N903" s="167"/>
    </row>
    <row r="904" s="155" customFormat="1" ht="24" spans="1:14">
      <c r="A904" s="38" t="s">
        <v>15</v>
      </c>
      <c r="B904" s="168">
        <v>903</v>
      </c>
      <c r="C904" s="43" t="s">
        <v>16</v>
      </c>
      <c r="D904" s="43" t="s">
        <v>322</v>
      </c>
      <c r="E904" s="103" t="s">
        <v>3723</v>
      </c>
      <c r="F904" s="169" t="s">
        <v>323</v>
      </c>
      <c r="G904" s="169" t="s">
        <v>2688</v>
      </c>
      <c r="H904" s="40" t="s">
        <v>2162</v>
      </c>
      <c r="I904" s="43" t="s">
        <v>2124</v>
      </c>
      <c r="J904" s="116">
        <v>115.826</v>
      </c>
      <c r="K904" s="57">
        <f>(CEILING(J904*0.2,1))*1</f>
        <v>24</v>
      </c>
      <c r="L904" s="198">
        <v>1862</v>
      </c>
      <c r="M904" s="105">
        <v>3.2</v>
      </c>
      <c r="N904" s="167"/>
    </row>
    <row r="905" s="155" customFormat="1" ht="24" spans="1:14">
      <c r="A905" s="38" t="s">
        <v>15</v>
      </c>
      <c r="B905" s="168">
        <v>904</v>
      </c>
      <c r="C905" s="43" t="s">
        <v>16</v>
      </c>
      <c r="D905" s="43" t="s">
        <v>89</v>
      </c>
      <c r="E905" s="103" t="s">
        <v>3723</v>
      </c>
      <c r="F905" s="169" t="s">
        <v>114</v>
      </c>
      <c r="G905" s="169" t="s">
        <v>3998</v>
      </c>
      <c r="H905" s="40" t="s">
        <v>2166</v>
      </c>
      <c r="I905" s="40" t="s">
        <v>22</v>
      </c>
      <c r="J905" s="173">
        <v>2</v>
      </c>
      <c r="K905" s="185">
        <v>0</v>
      </c>
      <c r="L905" s="198">
        <v>267</v>
      </c>
      <c r="M905" s="105">
        <v>3.2</v>
      </c>
      <c r="N905" s="167"/>
    </row>
    <row r="906" s="155" customFormat="1" ht="24" spans="1:14">
      <c r="A906" s="38" t="s">
        <v>15</v>
      </c>
      <c r="B906" s="168">
        <v>905</v>
      </c>
      <c r="C906" s="43" t="s">
        <v>16</v>
      </c>
      <c r="D906" s="43" t="s">
        <v>89</v>
      </c>
      <c r="E906" s="103" t="s">
        <v>3723</v>
      </c>
      <c r="F906" s="169" t="s">
        <v>114</v>
      </c>
      <c r="G906" s="169" t="s">
        <v>3999</v>
      </c>
      <c r="H906" s="40" t="s">
        <v>2166</v>
      </c>
      <c r="I906" s="40" t="s">
        <v>22</v>
      </c>
      <c r="J906" s="173">
        <v>6</v>
      </c>
      <c r="K906" s="185">
        <v>0</v>
      </c>
      <c r="L906" s="198">
        <v>1376</v>
      </c>
      <c r="M906" s="105">
        <v>3.2</v>
      </c>
      <c r="N906" s="167"/>
    </row>
    <row r="907" s="155" customFormat="1" ht="24" spans="1:14">
      <c r="A907" s="38" t="s">
        <v>15</v>
      </c>
      <c r="B907" s="168">
        <v>906</v>
      </c>
      <c r="C907" s="43" t="s">
        <v>16</v>
      </c>
      <c r="D907" s="43" t="s">
        <v>53</v>
      </c>
      <c r="E907" s="103" t="s">
        <v>3723</v>
      </c>
      <c r="F907" s="169" t="s">
        <v>55</v>
      </c>
      <c r="G907" s="169" t="s">
        <v>4000</v>
      </c>
      <c r="H907" s="40" t="s">
        <v>2158</v>
      </c>
      <c r="I907" s="40" t="s">
        <v>22</v>
      </c>
      <c r="J907" s="173">
        <v>8</v>
      </c>
      <c r="K907" s="185">
        <v>0</v>
      </c>
      <c r="L907" s="198">
        <v>2303</v>
      </c>
      <c r="M907" s="105">
        <v>3.2</v>
      </c>
      <c r="N907" s="167"/>
    </row>
    <row r="908" s="155" customFormat="1" ht="24" spans="1:14">
      <c r="A908" s="38" t="s">
        <v>15</v>
      </c>
      <c r="B908" s="168">
        <v>907</v>
      </c>
      <c r="C908" s="43" t="s">
        <v>16</v>
      </c>
      <c r="D908" s="43" t="s">
        <v>53</v>
      </c>
      <c r="E908" s="103" t="s">
        <v>3723</v>
      </c>
      <c r="F908" s="169" t="s">
        <v>249</v>
      </c>
      <c r="G908" s="169" t="s">
        <v>4001</v>
      </c>
      <c r="H908" s="40" t="s">
        <v>2158</v>
      </c>
      <c r="I908" s="40" t="s">
        <v>22</v>
      </c>
      <c r="J908" s="173">
        <v>2</v>
      </c>
      <c r="K908" s="185">
        <v>0</v>
      </c>
      <c r="L908" s="198">
        <v>193</v>
      </c>
      <c r="M908" s="105">
        <v>3.2</v>
      </c>
      <c r="N908" s="167"/>
    </row>
    <row r="909" s="155" customFormat="1" ht="24" spans="1:14">
      <c r="A909" s="38" t="s">
        <v>15</v>
      </c>
      <c r="B909" s="168">
        <v>908</v>
      </c>
      <c r="C909" s="43" t="s">
        <v>16</v>
      </c>
      <c r="D909" s="43" t="s">
        <v>53</v>
      </c>
      <c r="E909" s="103" t="s">
        <v>3723</v>
      </c>
      <c r="F909" s="169" t="s">
        <v>304</v>
      </c>
      <c r="G909" s="169" t="s">
        <v>4002</v>
      </c>
      <c r="H909" s="40" t="s">
        <v>2158</v>
      </c>
      <c r="I909" s="40" t="s">
        <v>22</v>
      </c>
      <c r="J909" s="173">
        <v>1</v>
      </c>
      <c r="K909" s="185">
        <v>0</v>
      </c>
      <c r="L909" s="198">
        <v>322</v>
      </c>
      <c r="M909" s="105">
        <v>3.2</v>
      </c>
      <c r="N909" s="167"/>
    </row>
    <row r="910" s="155" customFormat="1" ht="36" spans="1:14">
      <c r="A910" s="38" t="s">
        <v>15</v>
      </c>
      <c r="B910" s="168">
        <v>909</v>
      </c>
      <c r="C910" s="43" t="s">
        <v>16</v>
      </c>
      <c r="D910" s="43" t="s">
        <v>171</v>
      </c>
      <c r="E910" s="103" t="s">
        <v>3723</v>
      </c>
      <c r="F910" s="169" t="s">
        <v>172</v>
      </c>
      <c r="G910" s="169" t="s">
        <v>4003</v>
      </c>
      <c r="H910" s="40" t="s">
        <v>2414</v>
      </c>
      <c r="I910" s="40" t="s">
        <v>22</v>
      </c>
      <c r="J910" s="173">
        <v>2</v>
      </c>
      <c r="K910" s="174">
        <v>0</v>
      </c>
      <c r="L910" s="198">
        <v>3</v>
      </c>
      <c r="M910" s="105">
        <v>3.1</v>
      </c>
      <c r="N910" s="167"/>
    </row>
    <row r="911" s="155" customFormat="1" ht="36" spans="1:14">
      <c r="A911" s="38" t="s">
        <v>15</v>
      </c>
      <c r="B911" s="168">
        <v>910</v>
      </c>
      <c r="C911" s="43" t="s">
        <v>16</v>
      </c>
      <c r="D911" s="43" t="s">
        <v>171</v>
      </c>
      <c r="E911" s="103" t="s">
        <v>3723</v>
      </c>
      <c r="F911" s="169" t="s">
        <v>172</v>
      </c>
      <c r="G911" s="169" t="s">
        <v>4004</v>
      </c>
      <c r="H911" s="40" t="s">
        <v>2414</v>
      </c>
      <c r="I911" s="40" t="s">
        <v>22</v>
      </c>
      <c r="J911" s="173">
        <v>4</v>
      </c>
      <c r="K911" s="174">
        <v>0</v>
      </c>
      <c r="L911" s="198">
        <v>9</v>
      </c>
      <c r="M911" s="105">
        <v>3.1</v>
      </c>
      <c r="N911" s="167"/>
    </row>
    <row r="912" s="155" customFormat="1" ht="24" spans="1:14">
      <c r="A912" s="38" t="s">
        <v>15</v>
      </c>
      <c r="B912" s="168">
        <v>911</v>
      </c>
      <c r="C912" s="43" t="s">
        <v>16</v>
      </c>
      <c r="D912" s="43" t="s">
        <v>53</v>
      </c>
      <c r="E912" s="103" t="s">
        <v>3723</v>
      </c>
      <c r="F912" s="169" t="s">
        <v>236</v>
      </c>
      <c r="G912" s="169" t="s">
        <v>4005</v>
      </c>
      <c r="H912" s="40" t="s">
        <v>2166</v>
      </c>
      <c r="I912" s="40" t="s">
        <v>22</v>
      </c>
      <c r="J912" s="173">
        <v>5</v>
      </c>
      <c r="K912" s="185">
        <v>0</v>
      </c>
      <c r="L912" s="198">
        <v>5</v>
      </c>
      <c r="M912" s="105">
        <v>3.2</v>
      </c>
      <c r="N912" s="167"/>
    </row>
    <row r="913" s="155" customFormat="1" ht="24" spans="1:14">
      <c r="A913" s="38" t="s">
        <v>15</v>
      </c>
      <c r="B913" s="168">
        <v>912</v>
      </c>
      <c r="C913" s="43" t="s">
        <v>16</v>
      </c>
      <c r="D913" s="43" t="s">
        <v>322</v>
      </c>
      <c r="E913" s="103" t="s">
        <v>3723</v>
      </c>
      <c r="F913" s="169" t="s">
        <v>323</v>
      </c>
      <c r="G913" s="169" t="s">
        <v>4006</v>
      </c>
      <c r="H913" s="40" t="s">
        <v>2162</v>
      </c>
      <c r="I913" s="43" t="s">
        <v>2124</v>
      </c>
      <c r="J913" s="116">
        <v>0.3872</v>
      </c>
      <c r="K913" s="185">
        <v>0</v>
      </c>
      <c r="L913" s="198">
        <v>61</v>
      </c>
      <c r="M913" s="105">
        <v>3.2</v>
      </c>
      <c r="N913" s="167"/>
    </row>
    <row r="914" s="155" customFormat="1" ht="24" spans="1:14">
      <c r="A914" s="38" t="s">
        <v>15</v>
      </c>
      <c r="B914" s="168">
        <v>913</v>
      </c>
      <c r="C914" s="43" t="s">
        <v>16</v>
      </c>
      <c r="D914" s="43" t="s">
        <v>322</v>
      </c>
      <c r="E914" s="103" t="s">
        <v>3723</v>
      </c>
      <c r="F914" s="169" t="s">
        <v>323</v>
      </c>
      <c r="G914" s="169" t="s">
        <v>4007</v>
      </c>
      <c r="H914" s="40" t="s">
        <v>2162</v>
      </c>
      <c r="I914" s="43" t="s">
        <v>2124</v>
      </c>
      <c r="J914" s="116">
        <v>13.9458</v>
      </c>
      <c r="K914" s="185">
        <v>0</v>
      </c>
      <c r="L914" s="198">
        <v>3550</v>
      </c>
      <c r="M914" s="105">
        <v>3.2</v>
      </c>
      <c r="N914" s="167"/>
    </row>
    <row r="915" s="155" customFormat="1" ht="24" spans="1:14">
      <c r="A915" s="38" t="s">
        <v>15</v>
      </c>
      <c r="B915" s="168">
        <v>914</v>
      </c>
      <c r="C915" s="43" t="s">
        <v>16</v>
      </c>
      <c r="D915" s="43" t="s">
        <v>4008</v>
      </c>
      <c r="E915" s="103" t="s">
        <v>3723</v>
      </c>
      <c r="F915" s="169" t="s">
        <v>4009</v>
      </c>
      <c r="G915" s="169" t="s">
        <v>4010</v>
      </c>
      <c r="H915" s="40"/>
      <c r="I915" s="40" t="s">
        <v>22</v>
      </c>
      <c r="J915" s="173">
        <v>1</v>
      </c>
      <c r="K915" s="174">
        <v>0</v>
      </c>
      <c r="L915" s="202"/>
      <c r="M915" s="105">
        <v>3.1</v>
      </c>
      <c r="N915" s="167"/>
    </row>
    <row r="916" s="155" customFormat="1" ht="24" spans="1:14">
      <c r="A916" s="38" t="s">
        <v>15</v>
      </c>
      <c r="B916" s="168">
        <v>915</v>
      </c>
      <c r="C916" s="43" t="s">
        <v>16</v>
      </c>
      <c r="D916" s="43" t="s">
        <v>4008</v>
      </c>
      <c r="E916" s="103" t="s">
        <v>3723</v>
      </c>
      <c r="F916" s="169" t="s">
        <v>4011</v>
      </c>
      <c r="G916" s="169" t="s">
        <v>4012</v>
      </c>
      <c r="H916" s="40"/>
      <c r="I916" s="40" t="s">
        <v>22</v>
      </c>
      <c r="J916" s="173">
        <v>1</v>
      </c>
      <c r="K916" s="174">
        <v>0</v>
      </c>
      <c r="L916" s="202"/>
      <c r="M916" s="105">
        <v>3.1</v>
      </c>
      <c r="N916" s="167"/>
    </row>
    <row r="917" s="155" customFormat="1" ht="24" spans="1:14">
      <c r="A917" s="38" t="s">
        <v>15</v>
      </c>
      <c r="B917" s="168">
        <v>916</v>
      </c>
      <c r="C917" s="43" t="s">
        <v>16</v>
      </c>
      <c r="D917" s="43" t="s">
        <v>89</v>
      </c>
      <c r="E917" s="103" t="s">
        <v>3723</v>
      </c>
      <c r="F917" s="169" t="s">
        <v>114</v>
      </c>
      <c r="G917" s="169" t="s">
        <v>4013</v>
      </c>
      <c r="H917" s="40" t="s">
        <v>2166</v>
      </c>
      <c r="I917" s="40" t="s">
        <v>22</v>
      </c>
      <c r="J917" s="173">
        <v>7</v>
      </c>
      <c r="K917" s="185">
        <v>0</v>
      </c>
      <c r="L917" s="198">
        <v>122</v>
      </c>
      <c r="M917" s="105">
        <v>3.2</v>
      </c>
      <c r="N917" s="167"/>
    </row>
    <row r="918" s="155" customFormat="1" ht="24" spans="1:14">
      <c r="A918" s="38" t="s">
        <v>15</v>
      </c>
      <c r="B918" s="168">
        <v>917</v>
      </c>
      <c r="C918" s="43" t="s">
        <v>16</v>
      </c>
      <c r="D918" s="43" t="s">
        <v>53</v>
      </c>
      <c r="E918" s="103" t="s">
        <v>3723</v>
      </c>
      <c r="F918" s="169" t="s">
        <v>55</v>
      </c>
      <c r="G918" s="169" t="s">
        <v>4014</v>
      </c>
      <c r="H918" s="40" t="s">
        <v>2158</v>
      </c>
      <c r="I918" s="40" t="s">
        <v>22</v>
      </c>
      <c r="J918" s="173">
        <v>6</v>
      </c>
      <c r="K918" s="57">
        <f t="shared" ref="K918:K921" si="65">(CEILING(J918*0.2,1))*1</f>
        <v>2</v>
      </c>
      <c r="L918" s="198">
        <v>32</v>
      </c>
      <c r="M918" s="105">
        <v>3.2</v>
      </c>
      <c r="N918" s="167"/>
    </row>
    <row r="919" s="155" customFormat="1" ht="24" spans="1:14">
      <c r="A919" s="38" t="s">
        <v>15</v>
      </c>
      <c r="B919" s="168">
        <v>918</v>
      </c>
      <c r="C919" s="43" t="s">
        <v>16</v>
      </c>
      <c r="D919" s="43" t="s">
        <v>53</v>
      </c>
      <c r="E919" s="103" t="s">
        <v>3723</v>
      </c>
      <c r="F919" s="169" t="s">
        <v>249</v>
      </c>
      <c r="G919" s="169" t="s">
        <v>4015</v>
      </c>
      <c r="H919" s="40" t="s">
        <v>2158</v>
      </c>
      <c r="I919" s="40" t="s">
        <v>22</v>
      </c>
      <c r="J919" s="173">
        <v>1</v>
      </c>
      <c r="K919" s="57">
        <f t="shared" si="65"/>
        <v>1</v>
      </c>
      <c r="L919" s="198">
        <v>4</v>
      </c>
      <c r="M919" s="105">
        <v>3.2</v>
      </c>
      <c r="N919" s="167"/>
    </row>
    <row r="920" s="155" customFormat="1" ht="24" spans="1:14">
      <c r="A920" s="38" t="s">
        <v>15</v>
      </c>
      <c r="B920" s="168">
        <v>919</v>
      </c>
      <c r="C920" s="43" t="s">
        <v>16</v>
      </c>
      <c r="D920" s="43" t="s">
        <v>53</v>
      </c>
      <c r="E920" s="103" t="s">
        <v>3723</v>
      </c>
      <c r="F920" s="169" t="s">
        <v>304</v>
      </c>
      <c r="G920" s="169" t="s">
        <v>4016</v>
      </c>
      <c r="H920" s="40" t="s">
        <v>2158</v>
      </c>
      <c r="I920" s="40" t="s">
        <v>22</v>
      </c>
      <c r="J920" s="173">
        <v>2</v>
      </c>
      <c r="K920" s="57">
        <f t="shared" si="65"/>
        <v>1</v>
      </c>
      <c r="L920" s="198">
        <v>17</v>
      </c>
      <c r="M920" s="105">
        <v>3.2</v>
      </c>
      <c r="N920" s="167"/>
    </row>
    <row r="921" s="155" customFormat="1" ht="24" spans="1:14">
      <c r="A921" s="38" t="s">
        <v>15</v>
      </c>
      <c r="B921" s="168">
        <v>920</v>
      </c>
      <c r="C921" s="43" t="s">
        <v>16</v>
      </c>
      <c r="D921" s="43" t="s">
        <v>53</v>
      </c>
      <c r="E921" s="103" t="s">
        <v>3723</v>
      </c>
      <c r="F921" s="169" t="s">
        <v>304</v>
      </c>
      <c r="G921" s="169" t="s">
        <v>4017</v>
      </c>
      <c r="H921" s="40" t="s">
        <v>2158</v>
      </c>
      <c r="I921" s="40" t="s">
        <v>22</v>
      </c>
      <c r="J921" s="173">
        <v>1</v>
      </c>
      <c r="K921" s="57">
        <f t="shared" si="65"/>
        <v>1</v>
      </c>
      <c r="L921" s="198">
        <v>16</v>
      </c>
      <c r="M921" s="105">
        <v>3.2</v>
      </c>
      <c r="N921" s="167"/>
    </row>
    <row r="922" s="155" customFormat="1" ht="36" spans="1:14">
      <c r="A922" s="38" t="s">
        <v>15</v>
      </c>
      <c r="B922" s="168">
        <v>921</v>
      </c>
      <c r="C922" s="43" t="s">
        <v>16</v>
      </c>
      <c r="D922" s="43" t="s">
        <v>171</v>
      </c>
      <c r="E922" s="103" t="s">
        <v>3723</v>
      </c>
      <c r="F922" s="169" t="s">
        <v>172</v>
      </c>
      <c r="G922" s="169" t="s">
        <v>4018</v>
      </c>
      <c r="H922" s="40" t="s">
        <v>2414</v>
      </c>
      <c r="I922" s="40" t="s">
        <v>22</v>
      </c>
      <c r="J922" s="173">
        <v>6</v>
      </c>
      <c r="K922" s="174">
        <v>0</v>
      </c>
      <c r="L922" s="198">
        <v>2</v>
      </c>
      <c r="M922" s="105">
        <v>3.1</v>
      </c>
      <c r="N922" s="167"/>
    </row>
    <row r="923" s="155" customFormat="1" ht="24" spans="1:14">
      <c r="A923" s="38" t="s">
        <v>15</v>
      </c>
      <c r="B923" s="168">
        <v>922</v>
      </c>
      <c r="C923" s="43" t="s">
        <v>16</v>
      </c>
      <c r="D923" s="43" t="s">
        <v>53</v>
      </c>
      <c r="E923" s="103" t="s">
        <v>3723</v>
      </c>
      <c r="F923" s="169" t="s">
        <v>236</v>
      </c>
      <c r="G923" s="169" t="s">
        <v>4019</v>
      </c>
      <c r="H923" s="40" t="s">
        <v>2166</v>
      </c>
      <c r="I923" s="40" t="s">
        <v>22</v>
      </c>
      <c r="J923" s="173">
        <v>1</v>
      </c>
      <c r="K923" s="185">
        <v>0</v>
      </c>
      <c r="L923" s="198">
        <v>2</v>
      </c>
      <c r="M923" s="105">
        <v>3.2</v>
      </c>
      <c r="N923" s="167"/>
    </row>
    <row r="924" s="155" customFormat="1" ht="24" spans="1:14">
      <c r="A924" s="38" t="s">
        <v>15</v>
      </c>
      <c r="B924" s="168">
        <v>923</v>
      </c>
      <c r="C924" s="43" t="s">
        <v>16</v>
      </c>
      <c r="D924" s="43" t="s">
        <v>322</v>
      </c>
      <c r="E924" s="103" t="s">
        <v>3723</v>
      </c>
      <c r="F924" s="169" t="s">
        <v>323</v>
      </c>
      <c r="G924" s="169" t="s">
        <v>4020</v>
      </c>
      <c r="H924" s="40" t="s">
        <v>2162</v>
      </c>
      <c r="I924" s="43" t="s">
        <v>2124</v>
      </c>
      <c r="J924" s="116">
        <v>7.181</v>
      </c>
      <c r="K924" s="57">
        <f t="shared" ref="K924:K927" si="66">(CEILING(J924*0.2,1))*1</f>
        <v>2</v>
      </c>
      <c r="L924" s="198">
        <v>160</v>
      </c>
      <c r="M924" s="105">
        <v>3.2</v>
      </c>
      <c r="N924" s="167"/>
    </row>
    <row r="925" s="155" customFormat="1" ht="24" spans="1:14">
      <c r="A925" s="38" t="s">
        <v>15</v>
      </c>
      <c r="B925" s="168">
        <v>924</v>
      </c>
      <c r="C925" s="43" t="s">
        <v>16</v>
      </c>
      <c r="D925" s="43" t="s">
        <v>53</v>
      </c>
      <c r="E925" s="103" t="s">
        <v>3723</v>
      </c>
      <c r="F925" s="169" t="s">
        <v>3813</v>
      </c>
      <c r="G925" s="169" t="s">
        <v>4021</v>
      </c>
      <c r="H925" s="40" t="s">
        <v>2580</v>
      </c>
      <c r="I925" s="40" t="s">
        <v>22</v>
      </c>
      <c r="J925" s="173">
        <v>1</v>
      </c>
      <c r="K925" s="57">
        <f t="shared" si="66"/>
        <v>1</v>
      </c>
      <c r="L925" s="198">
        <v>6</v>
      </c>
      <c r="M925" s="105">
        <v>3.2</v>
      </c>
      <c r="N925" s="167"/>
    </row>
    <row r="926" s="155" customFormat="1" ht="24" spans="1:14">
      <c r="A926" s="38" t="s">
        <v>15</v>
      </c>
      <c r="B926" s="168">
        <v>925</v>
      </c>
      <c r="C926" s="43" t="s">
        <v>16</v>
      </c>
      <c r="D926" s="43" t="s">
        <v>89</v>
      </c>
      <c r="E926" s="103" t="s">
        <v>3723</v>
      </c>
      <c r="F926" s="169" t="s">
        <v>114</v>
      </c>
      <c r="G926" s="169" t="s">
        <v>4013</v>
      </c>
      <c r="H926" s="40" t="s">
        <v>2166</v>
      </c>
      <c r="I926" s="40" t="s">
        <v>22</v>
      </c>
      <c r="J926" s="173">
        <v>1</v>
      </c>
      <c r="K926" s="185">
        <v>0</v>
      </c>
      <c r="L926" s="198">
        <v>17</v>
      </c>
      <c r="M926" s="105">
        <v>3.2</v>
      </c>
      <c r="N926" s="167"/>
    </row>
    <row r="927" s="155" customFormat="1" ht="24" spans="1:14">
      <c r="A927" s="38" t="s">
        <v>15</v>
      </c>
      <c r="B927" s="168">
        <v>926</v>
      </c>
      <c r="C927" s="43" t="s">
        <v>16</v>
      </c>
      <c r="D927" s="43" t="s">
        <v>53</v>
      </c>
      <c r="E927" s="103" t="s">
        <v>3723</v>
      </c>
      <c r="F927" s="169" t="s">
        <v>55</v>
      </c>
      <c r="G927" s="169" t="s">
        <v>4014</v>
      </c>
      <c r="H927" s="40" t="s">
        <v>2158</v>
      </c>
      <c r="I927" s="40" t="s">
        <v>22</v>
      </c>
      <c r="J927" s="173">
        <v>6</v>
      </c>
      <c r="K927" s="57">
        <f t="shared" si="66"/>
        <v>2</v>
      </c>
      <c r="L927" s="198">
        <v>32</v>
      </c>
      <c r="M927" s="105">
        <v>3.2</v>
      </c>
      <c r="N927" s="167"/>
    </row>
    <row r="928" s="155" customFormat="1" ht="36" spans="1:14">
      <c r="A928" s="38" t="s">
        <v>15</v>
      </c>
      <c r="B928" s="168">
        <v>927</v>
      </c>
      <c r="C928" s="43" t="s">
        <v>16</v>
      </c>
      <c r="D928" s="43" t="s">
        <v>171</v>
      </c>
      <c r="E928" s="103" t="s">
        <v>3723</v>
      </c>
      <c r="F928" s="169" t="s">
        <v>172</v>
      </c>
      <c r="G928" s="169" t="s">
        <v>4018</v>
      </c>
      <c r="H928" s="40" t="s">
        <v>2414</v>
      </c>
      <c r="I928" s="40" t="s">
        <v>22</v>
      </c>
      <c r="J928" s="173">
        <v>3</v>
      </c>
      <c r="K928" s="174">
        <v>0</v>
      </c>
      <c r="L928" s="198">
        <v>1</v>
      </c>
      <c r="M928" s="105">
        <v>3.1</v>
      </c>
      <c r="N928" s="167"/>
    </row>
    <row r="929" s="155" customFormat="1" ht="24" spans="1:14">
      <c r="A929" s="38" t="s">
        <v>15</v>
      </c>
      <c r="B929" s="168">
        <v>928</v>
      </c>
      <c r="C929" s="43" t="s">
        <v>16</v>
      </c>
      <c r="D929" s="43" t="s">
        <v>322</v>
      </c>
      <c r="E929" s="103" t="s">
        <v>3723</v>
      </c>
      <c r="F929" s="169" t="s">
        <v>323</v>
      </c>
      <c r="G929" s="169" t="s">
        <v>4020</v>
      </c>
      <c r="H929" s="40" t="s">
        <v>2162</v>
      </c>
      <c r="I929" s="43" t="s">
        <v>2124</v>
      </c>
      <c r="J929" s="116">
        <v>3.9806</v>
      </c>
      <c r="K929" s="57">
        <f t="shared" ref="K929:K932" si="67">(CEILING(J929*0.2,1))*1</f>
        <v>1</v>
      </c>
      <c r="L929" s="198">
        <v>89</v>
      </c>
      <c r="M929" s="105">
        <v>3.2</v>
      </c>
      <c r="N929" s="167"/>
    </row>
    <row r="930" s="155" customFormat="1" ht="24" spans="1:14">
      <c r="A930" s="38" t="s">
        <v>15</v>
      </c>
      <c r="B930" s="168">
        <v>929</v>
      </c>
      <c r="C930" s="43" t="s">
        <v>16</v>
      </c>
      <c r="D930" s="43" t="s">
        <v>89</v>
      </c>
      <c r="E930" s="103" t="s">
        <v>3723</v>
      </c>
      <c r="F930" s="169" t="s">
        <v>114</v>
      </c>
      <c r="G930" s="169" t="s">
        <v>4013</v>
      </c>
      <c r="H930" s="40" t="s">
        <v>2166</v>
      </c>
      <c r="I930" s="40" t="s">
        <v>22</v>
      </c>
      <c r="J930" s="173">
        <v>4</v>
      </c>
      <c r="K930" s="185">
        <v>0</v>
      </c>
      <c r="L930" s="198">
        <v>70</v>
      </c>
      <c r="M930" s="105">
        <v>3.2</v>
      </c>
      <c r="N930" s="167"/>
    </row>
    <row r="931" s="155" customFormat="1" ht="24" spans="1:14">
      <c r="A931" s="38" t="s">
        <v>15</v>
      </c>
      <c r="B931" s="168">
        <v>930</v>
      </c>
      <c r="C931" s="43" t="s">
        <v>16</v>
      </c>
      <c r="D931" s="43" t="s">
        <v>53</v>
      </c>
      <c r="E931" s="103" t="s">
        <v>3723</v>
      </c>
      <c r="F931" s="169" t="s">
        <v>55</v>
      </c>
      <c r="G931" s="169" t="s">
        <v>4014</v>
      </c>
      <c r="H931" s="40" t="s">
        <v>2158</v>
      </c>
      <c r="I931" s="40" t="s">
        <v>22</v>
      </c>
      <c r="J931" s="173">
        <v>3</v>
      </c>
      <c r="K931" s="57">
        <f t="shared" si="67"/>
        <v>1</v>
      </c>
      <c r="L931" s="198">
        <v>16</v>
      </c>
      <c r="M931" s="105">
        <v>3.2</v>
      </c>
      <c r="N931" s="167"/>
    </row>
    <row r="932" s="155" customFormat="1" ht="24" spans="1:14">
      <c r="A932" s="38" t="s">
        <v>15</v>
      </c>
      <c r="B932" s="168">
        <v>931</v>
      </c>
      <c r="C932" s="43" t="s">
        <v>16</v>
      </c>
      <c r="D932" s="43" t="s">
        <v>53</v>
      </c>
      <c r="E932" s="103" t="s">
        <v>3723</v>
      </c>
      <c r="F932" s="169" t="s">
        <v>249</v>
      </c>
      <c r="G932" s="169" t="s">
        <v>4015</v>
      </c>
      <c r="H932" s="40" t="s">
        <v>2158</v>
      </c>
      <c r="I932" s="40" t="s">
        <v>22</v>
      </c>
      <c r="J932" s="173">
        <v>1</v>
      </c>
      <c r="K932" s="57">
        <f t="shared" si="67"/>
        <v>1</v>
      </c>
      <c r="L932" s="198">
        <v>4</v>
      </c>
      <c r="M932" s="105">
        <v>3.2</v>
      </c>
      <c r="N932" s="167"/>
    </row>
    <row r="933" s="155" customFormat="1" ht="36" spans="1:14">
      <c r="A933" s="38" t="s">
        <v>15</v>
      </c>
      <c r="B933" s="168">
        <v>932</v>
      </c>
      <c r="C933" s="43" t="s">
        <v>16</v>
      </c>
      <c r="D933" s="43" t="s">
        <v>171</v>
      </c>
      <c r="E933" s="103" t="s">
        <v>3723</v>
      </c>
      <c r="F933" s="169" t="s">
        <v>172</v>
      </c>
      <c r="G933" s="169" t="s">
        <v>4018</v>
      </c>
      <c r="H933" s="40" t="s">
        <v>2414</v>
      </c>
      <c r="I933" s="40" t="s">
        <v>22</v>
      </c>
      <c r="J933" s="173">
        <v>4</v>
      </c>
      <c r="K933" s="174">
        <v>0</v>
      </c>
      <c r="L933" s="198">
        <v>1</v>
      </c>
      <c r="M933" s="105">
        <v>3.1</v>
      </c>
      <c r="N933" s="167"/>
    </row>
    <row r="934" s="155" customFormat="1" ht="24" spans="1:14">
      <c r="A934" s="38" t="s">
        <v>15</v>
      </c>
      <c r="B934" s="168">
        <v>933</v>
      </c>
      <c r="C934" s="43" t="s">
        <v>16</v>
      </c>
      <c r="D934" s="43" t="s">
        <v>53</v>
      </c>
      <c r="E934" s="103" t="s">
        <v>3723</v>
      </c>
      <c r="F934" s="169" t="s">
        <v>236</v>
      </c>
      <c r="G934" s="169" t="s">
        <v>4019</v>
      </c>
      <c r="H934" s="40" t="s">
        <v>2166</v>
      </c>
      <c r="I934" s="40" t="s">
        <v>22</v>
      </c>
      <c r="J934" s="173">
        <v>1</v>
      </c>
      <c r="K934" s="185">
        <v>0</v>
      </c>
      <c r="L934" s="198">
        <v>2</v>
      </c>
      <c r="M934" s="105">
        <v>3.2</v>
      </c>
      <c r="N934" s="167"/>
    </row>
    <row r="935" s="155" customFormat="1" ht="24" spans="1:14">
      <c r="A935" s="38" t="s">
        <v>15</v>
      </c>
      <c r="B935" s="168">
        <v>934</v>
      </c>
      <c r="C935" s="43" t="s">
        <v>16</v>
      </c>
      <c r="D935" s="43" t="s">
        <v>322</v>
      </c>
      <c r="E935" s="103" t="s">
        <v>3723</v>
      </c>
      <c r="F935" s="169" t="s">
        <v>323</v>
      </c>
      <c r="G935" s="169" t="s">
        <v>4020</v>
      </c>
      <c r="H935" s="40" t="s">
        <v>2162</v>
      </c>
      <c r="I935" s="43" t="s">
        <v>2124</v>
      </c>
      <c r="J935" s="116">
        <v>1.9405</v>
      </c>
      <c r="K935" s="57">
        <f>(CEILING(J935*0.2,1))*1</f>
        <v>1</v>
      </c>
      <c r="L935" s="198">
        <v>43</v>
      </c>
      <c r="M935" s="105">
        <v>3.2</v>
      </c>
      <c r="N935" s="167"/>
    </row>
    <row r="936" s="155" customFormat="1" ht="21.6" spans="1:14">
      <c r="A936" s="38" t="s">
        <v>15</v>
      </c>
      <c r="B936" s="168">
        <v>935</v>
      </c>
      <c r="C936" s="43" t="s">
        <v>16</v>
      </c>
      <c r="D936" s="43" t="s">
        <v>89</v>
      </c>
      <c r="E936" s="103" t="s">
        <v>3723</v>
      </c>
      <c r="F936" s="169" t="s">
        <v>114</v>
      </c>
      <c r="G936" s="169" t="s">
        <v>4022</v>
      </c>
      <c r="H936" s="40" t="s">
        <v>2134</v>
      </c>
      <c r="I936" s="40" t="s">
        <v>22</v>
      </c>
      <c r="J936" s="173">
        <v>4</v>
      </c>
      <c r="K936" s="174">
        <v>0</v>
      </c>
      <c r="L936" s="198">
        <v>323</v>
      </c>
      <c r="M936" s="105">
        <v>3.1</v>
      </c>
      <c r="N936" s="167"/>
    </row>
    <row r="937" s="155" customFormat="1" ht="24" spans="1:14">
      <c r="A937" s="38" t="s">
        <v>15</v>
      </c>
      <c r="B937" s="168">
        <v>936</v>
      </c>
      <c r="C937" s="43" t="s">
        <v>16</v>
      </c>
      <c r="D937" s="43" t="s">
        <v>53</v>
      </c>
      <c r="E937" s="103" t="s">
        <v>3723</v>
      </c>
      <c r="F937" s="169" t="s">
        <v>55</v>
      </c>
      <c r="G937" s="169" t="s">
        <v>4023</v>
      </c>
      <c r="H937" s="40" t="s">
        <v>2351</v>
      </c>
      <c r="I937" s="40" t="s">
        <v>22</v>
      </c>
      <c r="J937" s="173">
        <v>1</v>
      </c>
      <c r="K937" s="185">
        <v>0</v>
      </c>
      <c r="L937" s="198">
        <v>50</v>
      </c>
      <c r="M937" s="105">
        <v>3.2</v>
      </c>
      <c r="N937" s="167"/>
    </row>
    <row r="938" s="155" customFormat="1" ht="24" spans="1:14">
      <c r="A938" s="38" t="s">
        <v>15</v>
      </c>
      <c r="B938" s="168">
        <v>937</v>
      </c>
      <c r="C938" s="43" t="s">
        <v>16</v>
      </c>
      <c r="D938" s="43" t="s">
        <v>53</v>
      </c>
      <c r="E938" s="103" t="s">
        <v>3723</v>
      </c>
      <c r="F938" s="169" t="s">
        <v>55</v>
      </c>
      <c r="G938" s="169" t="s">
        <v>4024</v>
      </c>
      <c r="H938" s="40" t="s">
        <v>2351</v>
      </c>
      <c r="I938" s="40" t="s">
        <v>22</v>
      </c>
      <c r="J938" s="173">
        <v>9</v>
      </c>
      <c r="K938" s="185">
        <v>0</v>
      </c>
      <c r="L938" s="198">
        <v>900</v>
      </c>
      <c r="M938" s="105">
        <v>3.2</v>
      </c>
      <c r="N938" s="167"/>
    </row>
    <row r="939" s="155" customFormat="1" ht="36" spans="1:14">
      <c r="A939" s="38" t="s">
        <v>15</v>
      </c>
      <c r="B939" s="168">
        <v>938</v>
      </c>
      <c r="C939" s="43" t="s">
        <v>16</v>
      </c>
      <c r="D939" s="43" t="s">
        <v>171</v>
      </c>
      <c r="E939" s="103" t="s">
        <v>3723</v>
      </c>
      <c r="F939" s="169" t="s">
        <v>172</v>
      </c>
      <c r="G939" s="169" t="s">
        <v>4025</v>
      </c>
      <c r="H939" s="40" t="s">
        <v>3641</v>
      </c>
      <c r="I939" s="40" t="s">
        <v>22</v>
      </c>
      <c r="J939" s="173">
        <v>3</v>
      </c>
      <c r="K939" s="174">
        <v>0</v>
      </c>
      <c r="L939" s="198">
        <v>5</v>
      </c>
      <c r="M939" s="105">
        <v>3.1</v>
      </c>
      <c r="N939" s="167"/>
    </row>
    <row r="940" s="155" customFormat="1" ht="24" spans="1:14">
      <c r="A940" s="38" t="s">
        <v>15</v>
      </c>
      <c r="B940" s="168">
        <v>939</v>
      </c>
      <c r="C940" s="43" t="s">
        <v>16</v>
      </c>
      <c r="D940" s="43" t="s">
        <v>53</v>
      </c>
      <c r="E940" s="103" t="s">
        <v>3723</v>
      </c>
      <c r="F940" s="169" t="s">
        <v>236</v>
      </c>
      <c r="G940" s="169" t="s">
        <v>3868</v>
      </c>
      <c r="H940" s="40" t="s">
        <v>2134</v>
      </c>
      <c r="I940" s="40" t="s">
        <v>22</v>
      </c>
      <c r="J940" s="173">
        <v>1</v>
      </c>
      <c r="K940" s="185">
        <v>0</v>
      </c>
      <c r="L940" s="198">
        <v>1</v>
      </c>
      <c r="M940" s="105">
        <v>3.2</v>
      </c>
      <c r="N940" s="167"/>
    </row>
    <row r="941" s="155" customFormat="1" ht="24" spans="1:14">
      <c r="A941" s="38" t="s">
        <v>15</v>
      </c>
      <c r="B941" s="168">
        <v>940</v>
      </c>
      <c r="C941" s="43" t="s">
        <v>16</v>
      </c>
      <c r="D941" s="43" t="s">
        <v>322</v>
      </c>
      <c r="E941" s="103" t="s">
        <v>3723</v>
      </c>
      <c r="F941" s="169" t="s">
        <v>323</v>
      </c>
      <c r="G941" s="169" t="s">
        <v>4026</v>
      </c>
      <c r="H941" s="40" t="s">
        <v>2988</v>
      </c>
      <c r="I941" s="43" t="s">
        <v>2124</v>
      </c>
      <c r="J941" s="116">
        <v>23.3339</v>
      </c>
      <c r="K941" s="185">
        <v>0</v>
      </c>
      <c r="L941" s="198">
        <v>1612</v>
      </c>
      <c r="M941" s="105">
        <v>3.2</v>
      </c>
      <c r="N941" s="167"/>
    </row>
    <row r="942" s="155" customFormat="1" ht="21.6" spans="1:14">
      <c r="A942" s="38" t="s">
        <v>15</v>
      </c>
      <c r="B942" s="168">
        <v>941</v>
      </c>
      <c r="C942" s="43" t="s">
        <v>16</v>
      </c>
      <c r="D942" s="43" t="s">
        <v>89</v>
      </c>
      <c r="E942" s="103" t="s">
        <v>3723</v>
      </c>
      <c r="F942" s="169" t="s">
        <v>114</v>
      </c>
      <c r="G942" s="169" t="s">
        <v>4027</v>
      </c>
      <c r="H942" s="40" t="s">
        <v>2134</v>
      </c>
      <c r="I942" s="40" t="s">
        <v>22</v>
      </c>
      <c r="J942" s="173">
        <v>1</v>
      </c>
      <c r="K942" s="174">
        <v>0</v>
      </c>
      <c r="L942" s="198">
        <v>56</v>
      </c>
      <c r="M942" s="105">
        <v>3.1</v>
      </c>
      <c r="N942" s="167"/>
    </row>
    <row r="943" s="155" customFormat="1" ht="21.6" spans="1:14">
      <c r="A943" s="38" t="s">
        <v>15</v>
      </c>
      <c r="B943" s="168">
        <v>942</v>
      </c>
      <c r="C943" s="43" t="s">
        <v>16</v>
      </c>
      <c r="D943" s="43" t="s">
        <v>89</v>
      </c>
      <c r="E943" s="103" t="s">
        <v>3723</v>
      </c>
      <c r="F943" s="169" t="s">
        <v>114</v>
      </c>
      <c r="G943" s="169" t="s">
        <v>4022</v>
      </c>
      <c r="H943" s="40" t="s">
        <v>2134</v>
      </c>
      <c r="I943" s="40" t="s">
        <v>22</v>
      </c>
      <c r="J943" s="173">
        <v>7</v>
      </c>
      <c r="K943" s="174">
        <v>0</v>
      </c>
      <c r="L943" s="198">
        <v>565</v>
      </c>
      <c r="M943" s="105">
        <v>3.1</v>
      </c>
      <c r="N943" s="167"/>
    </row>
    <row r="944" s="155" customFormat="1" ht="24" spans="1:14">
      <c r="A944" s="38" t="s">
        <v>15</v>
      </c>
      <c r="B944" s="168">
        <v>943</v>
      </c>
      <c r="C944" s="43" t="s">
        <v>16</v>
      </c>
      <c r="D944" s="43" t="s">
        <v>53</v>
      </c>
      <c r="E944" s="103" t="s">
        <v>3723</v>
      </c>
      <c r="F944" s="169" t="s">
        <v>55</v>
      </c>
      <c r="G944" s="169" t="s">
        <v>4028</v>
      </c>
      <c r="H944" s="40" t="s">
        <v>2351</v>
      </c>
      <c r="I944" s="40" t="s">
        <v>22</v>
      </c>
      <c r="J944" s="173">
        <v>1</v>
      </c>
      <c r="K944" s="185">
        <v>0</v>
      </c>
      <c r="L944" s="198">
        <v>48</v>
      </c>
      <c r="M944" s="105">
        <v>3.2</v>
      </c>
      <c r="N944" s="167"/>
    </row>
    <row r="945" s="155" customFormat="1" ht="24" spans="1:14">
      <c r="A945" s="38" t="s">
        <v>15</v>
      </c>
      <c r="B945" s="168">
        <v>944</v>
      </c>
      <c r="C945" s="43" t="s">
        <v>16</v>
      </c>
      <c r="D945" s="43" t="s">
        <v>53</v>
      </c>
      <c r="E945" s="103" t="s">
        <v>3723</v>
      </c>
      <c r="F945" s="169" t="s">
        <v>55</v>
      </c>
      <c r="G945" s="169" t="s">
        <v>4024</v>
      </c>
      <c r="H945" s="40" t="s">
        <v>2351</v>
      </c>
      <c r="I945" s="40" t="s">
        <v>22</v>
      </c>
      <c r="J945" s="173">
        <v>4</v>
      </c>
      <c r="K945" s="185">
        <v>0</v>
      </c>
      <c r="L945" s="198">
        <v>400</v>
      </c>
      <c r="M945" s="105">
        <v>3.2</v>
      </c>
      <c r="N945" s="167"/>
    </row>
    <row r="946" s="155" customFormat="1" ht="24" spans="1:14">
      <c r="A946" s="38" t="s">
        <v>15</v>
      </c>
      <c r="B946" s="168">
        <v>945</v>
      </c>
      <c r="C946" s="43" t="s">
        <v>16</v>
      </c>
      <c r="D946" s="43" t="s">
        <v>53</v>
      </c>
      <c r="E946" s="103" t="s">
        <v>3723</v>
      </c>
      <c r="F946" s="169" t="s">
        <v>249</v>
      </c>
      <c r="G946" s="169" t="s">
        <v>4029</v>
      </c>
      <c r="H946" s="40" t="s">
        <v>2351</v>
      </c>
      <c r="I946" s="40" t="s">
        <v>22</v>
      </c>
      <c r="J946" s="173">
        <v>1</v>
      </c>
      <c r="K946" s="185">
        <v>0</v>
      </c>
      <c r="L946" s="198">
        <v>32</v>
      </c>
      <c r="M946" s="105">
        <v>3.2</v>
      </c>
      <c r="N946" s="167"/>
    </row>
    <row r="947" s="155" customFormat="1" ht="24" spans="1:14">
      <c r="A947" s="38" t="s">
        <v>15</v>
      </c>
      <c r="B947" s="168">
        <v>946</v>
      </c>
      <c r="C947" s="43" t="s">
        <v>16</v>
      </c>
      <c r="D947" s="43" t="s">
        <v>53</v>
      </c>
      <c r="E947" s="103" t="s">
        <v>3723</v>
      </c>
      <c r="F947" s="169" t="s">
        <v>304</v>
      </c>
      <c r="G947" s="169" t="s">
        <v>4030</v>
      </c>
      <c r="H947" s="40" t="s">
        <v>2356</v>
      </c>
      <c r="I947" s="40" t="s">
        <v>22</v>
      </c>
      <c r="J947" s="173">
        <v>1</v>
      </c>
      <c r="K947" s="185">
        <v>0</v>
      </c>
      <c r="L947" s="198">
        <v>103</v>
      </c>
      <c r="M947" s="105">
        <v>3.2</v>
      </c>
      <c r="N947" s="167"/>
    </row>
    <row r="948" s="155" customFormat="1" ht="108" spans="1:14">
      <c r="A948" s="38" t="s">
        <v>15</v>
      </c>
      <c r="B948" s="168">
        <v>947</v>
      </c>
      <c r="C948" s="43" t="s">
        <v>16</v>
      </c>
      <c r="D948" s="43" t="s">
        <v>17</v>
      </c>
      <c r="E948" s="103" t="s">
        <v>3723</v>
      </c>
      <c r="F948" s="169" t="s">
        <v>4031</v>
      </c>
      <c r="G948" s="43" t="s">
        <v>4032</v>
      </c>
      <c r="H948" s="40" t="s">
        <v>3994</v>
      </c>
      <c r="I948" s="40" t="s">
        <v>22</v>
      </c>
      <c r="J948" s="173">
        <v>1</v>
      </c>
      <c r="K948" s="161">
        <v>0</v>
      </c>
      <c r="L948" s="199">
        <v>11.7</v>
      </c>
      <c r="M948" s="105">
        <v>3.1</v>
      </c>
      <c r="N948" s="167"/>
    </row>
    <row r="949" s="155" customFormat="1" ht="36" spans="1:14">
      <c r="A949" s="38" t="s">
        <v>15</v>
      </c>
      <c r="B949" s="168">
        <v>948</v>
      </c>
      <c r="C949" s="43" t="s">
        <v>16</v>
      </c>
      <c r="D949" s="43" t="s">
        <v>171</v>
      </c>
      <c r="E949" s="103" t="s">
        <v>3723</v>
      </c>
      <c r="F949" s="169" t="s">
        <v>172</v>
      </c>
      <c r="G949" s="169" t="s">
        <v>4033</v>
      </c>
      <c r="H949" s="40" t="s">
        <v>3641</v>
      </c>
      <c r="I949" s="40" t="s">
        <v>22</v>
      </c>
      <c r="J949" s="173">
        <v>1</v>
      </c>
      <c r="K949" s="174">
        <v>0</v>
      </c>
      <c r="L949" s="198">
        <v>1</v>
      </c>
      <c r="M949" s="105">
        <v>3.1</v>
      </c>
      <c r="N949" s="167"/>
    </row>
    <row r="950" s="155" customFormat="1" ht="36" spans="1:14">
      <c r="A950" s="38" t="s">
        <v>15</v>
      </c>
      <c r="B950" s="168">
        <v>949</v>
      </c>
      <c r="C950" s="43" t="s">
        <v>16</v>
      </c>
      <c r="D950" s="43" t="s">
        <v>171</v>
      </c>
      <c r="E950" s="103" t="s">
        <v>3723</v>
      </c>
      <c r="F950" s="169" t="s">
        <v>172</v>
      </c>
      <c r="G950" s="169" t="s">
        <v>4025</v>
      </c>
      <c r="H950" s="40" t="s">
        <v>3641</v>
      </c>
      <c r="I950" s="40" t="s">
        <v>22</v>
      </c>
      <c r="J950" s="173">
        <v>4</v>
      </c>
      <c r="K950" s="174">
        <v>0</v>
      </c>
      <c r="L950" s="198">
        <v>7</v>
      </c>
      <c r="M950" s="105">
        <v>3.1</v>
      </c>
      <c r="N950" s="167"/>
    </row>
    <row r="951" s="155" customFormat="1" ht="24" spans="1:14">
      <c r="A951" s="38" t="s">
        <v>15</v>
      </c>
      <c r="B951" s="168">
        <v>950</v>
      </c>
      <c r="C951" s="43" t="s">
        <v>16</v>
      </c>
      <c r="D951" s="43" t="s">
        <v>53</v>
      </c>
      <c r="E951" s="103" t="s">
        <v>3723</v>
      </c>
      <c r="F951" s="169" t="s">
        <v>236</v>
      </c>
      <c r="G951" s="169" t="s">
        <v>3868</v>
      </c>
      <c r="H951" s="40" t="s">
        <v>2134</v>
      </c>
      <c r="I951" s="40" t="s">
        <v>22</v>
      </c>
      <c r="J951" s="173">
        <v>9</v>
      </c>
      <c r="K951" s="185">
        <v>0</v>
      </c>
      <c r="L951" s="198">
        <v>6</v>
      </c>
      <c r="M951" s="105">
        <v>3.2</v>
      </c>
      <c r="N951" s="167"/>
    </row>
    <row r="952" s="155" customFormat="1" ht="24" spans="1:14">
      <c r="A952" s="38" t="s">
        <v>15</v>
      </c>
      <c r="B952" s="168">
        <v>951</v>
      </c>
      <c r="C952" s="43" t="s">
        <v>16</v>
      </c>
      <c r="D952" s="43" t="s">
        <v>322</v>
      </c>
      <c r="E952" s="103" t="s">
        <v>3723</v>
      </c>
      <c r="F952" s="169" t="s">
        <v>323</v>
      </c>
      <c r="G952" s="169" t="s">
        <v>4034</v>
      </c>
      <c r="H952" s="40" t="s">
        <v>2988</v>
      </c>
      <c r="I952" s="43" t="s">
        <v>2124</v>
      </c>
      <c r="J952" s="116">
        <v>1.4149</v>
      </c>
      <c r="K952" s="185">
        <v>0</v>
      </c>
      <c r="L952" s="198">
        <v>67</v>
      </c>
      <c r="M952" s="105">
        <v>3.2</v>
      </c>
      <c r="N952" s="167"/>
    </row>
    <row r="953" s="155" customFormat="1" ht="24" spans="1:14">
      <c r="A953" s="38" t="s">
        <v>15</v>
      </c>
      <c r="B953" s="168">
        <v>952</v>
      </c>
      <c r="C953" s="43" t="s">
        <v>16</v>
      </c>
      <c r="D953" s="43" t="s">
        <v>322</v>
      </c>
      <c r="E953" s="103" t="s">
        <v>3723</v>
      </c>
      <c r="F953" s="169" t="s">
        <v>323</v>
      </c>
      <c r="G953" s="169" t="s">
        <v>4026</v>
      </c>
      <c r="H953" s="40" t="s">
        <v>2988</v>
      </c>
      <c r="I953" s="43" t="s">
        <v>2124</v>
      </c>
      <c r="J953" s="116">
        <v>23.6245</v>
      </c>
      <c r="K953" s="185">
        <v>0</v>
      </c>
      <c r="L953" s="198">
        <v>1632</v>
      </c>
      <c r="M953" s="105">
        <v>3.2</v>
      </c>
      <c r="N953" s="167"/>
    </row>
    <row r="954" s="155" customFormat="1" ht="24" spans="1:14">
      <c r="A954" s="38" t="s">
        <v>15</v>
      </c>
      <c r="B954" s="168">
        <v>953</v>
      </c>
      <c r="C954" s="43" t="s">
        <v>16</v>
      </c>
      <c r="D954" s="43" t="s">
        <v>4008</v>
      </c>
      <c r="E954" s="103" t="s">
        <v>3723</v>
      </c>
      <c r="F954" s="169" t="s">
        <v>4035</v>
      </c>
      <c r="G954" s="169" t="s">
        <v>4012</v>
      </c>
      <c r="H954" s="40"/>
      <c r="I954" s="40" t="s">
        <v>22</v>
      </c>
      <c r="J954" s="173">
        <v>1</v>
      </c>
      <c r="K954" s="174">
        <v>0</v>
      </c>
      <c r="L954" s="202"/>
      <c r="M954" s="105">
        <v>3.1</v>
      </c>
      <c r="N954" s="167"/>
    </row>
    <row r="955" s="155" customFormat="1" ht="24" spans="1:14">
      <c r="A955" s="38" t="s">
        <v>15</v>
      </c>
      <c r="B955" s="168">
        <v>954</v>
      </c>
      <c r="C955" s="43" t="s">
        <v>16</v>
      </c>
      <c r="D955" s="43" t="s">
        <v>4008</v>
      </c>
      <c r="E955" s="103" t="s">
        <v>3723</v>
      </c>
      <c r="F955" s="169" t="s">
        <v>4036</v>
      </c>
      <c r="G955" s="169" t="s">
        <v>4037</v>
      </c>
      <c r="H955" s="40"/>
      <c r="I955" s="40" t="s">
        <v>22</v>
      </c>
      <c r="J955" s="173">
        <v>1</v>
      </c>
      <c r="K955" s="174">
        <v>0</v>
      </c>
      <c r="L955" s="202"/>
      <c r="M955" s="105">
        <v>3.1</v>
      </c>
      <c r="N955" s="167"/>
    </row>
    <row r="956" s="155" customFormat="1" ht="21.6" spans="1:14">
      <c r="A956" s="38" t="s">
        <v>15</v>
      </c>
      <c r="B956" s="168">
        <v>955</v>
      </c>
      <c r="C956" s="43" t="s">
        <v>16</v>
      </c>
      <c r="D956" s="43" t="s">
        <v>4008</v>
      </c>
      <c r="E956" s="103" t="s">
        <v>3723</v>
      </c>
      <c r="F956" s="169" t="s">
        <v>4038</v>
      </c>
      <c r="G956" s="169" t="s">
        <v>4037</v>
      </c>
      <c r="H956" s="40"/>
      <c r="I956" s="40" t="s">
        <v>22</v>
      </c>
      <c r="J956" s="173">
        <v>1</v>
      </c>
      <c r="K956" s="174">
        <v>0</v>
      </c>
      <c r="L956" s="202"/>
      <c r="M956" s="105">
        <v>3.1</v>
      </c>
      <c r="N956" s="167"/>
    </row>
    <row r="957" s="155" customFormat="1" ht="24" spans="1:14">
      <c r="A957" s="38" t="s">
        <v>15</v>
      </c>
      <c r="B957" s="168">
        <v>956</v>
      </c>
      <c r="C957" s="43" t="s">
        <v>16</v>
      </c>
      <c r="D957" s="43" t="s">
        <v>4008</v>
      </c>
      <c r="E957" s="103" t="s">
        <v>3723</v>
      </c>
      <c r="F957" s="169" t="s">
        <v>4039</v>
      </c>
      <c r="G957" s="169" t="s">
        <v>4037</v>
      </c>
      <c r="H957" s="40"/>
      <c r="I957" s="40" t="s">
        <v>22</v>
      </c>
      <c r="J957" s="173">
        <v>1</v>
      </c>
      <c r="K957" s="174">
        <v>0</v>
      </c>
      <c r="L957" s="202"/>
      <c r="M957" s="105">
        <v>3.1</v>
      </c>
      <c r="N957" s="167"/>
    </row>
    <row r="958" s="155" customFormat="1" ht="24" spans="1:14">
      <c r="A958" s="38" t="s">
        <v>15</v>
      </c>
      <c r="B958" s="168">
        <v>957</v>
      </c>
      <c r="C958" s="43" t="s">
        <v>16</v>
      </c>
      <c r="D958" s="43" t="s">
        <v>89</v>
      </c>
      <c r="E958" s="103" t="s">
        <v>3723</v>
      </c>
      <c r="F958" s="169" t="s">
        <v>114</v>
      </c>
      <c r="G958" s="169" t="s">
        <v>4040</v>
      </c>
      <c r="H958" s="40" t="s">
        <v>2166</v>
      </c>
      <c r="I958" s="40" t="s">
        <v>22</v>
      </c>
      <c r="J958" s="173">
        <v>3</v>
      </c>
      <c r="K958" s="185">
        <v>0</v>
      </c>
      <c r="L958" s="198">
        <v>51</v>
      </c>
      <c r="M958" s="105">
        <v>3.2</v>
      </c>
      <c r="N958" s="167"/>
    </row>
    <row r="959" s="155" customFormat="1" ht="24" spans="1:14">
      <c r="A959" s="38" t="s">
        <v>15</v>
      </c>
      <c r="B959" s="168">
        <v>958</v>
      </c>
      <c r="C959" s="43" t="s">
        <v>16</v>
      </c>
      <c r="D959" s="43" t="s">
        <v>89</v>
      </c>
      <c r="E959" s="103" t="s">
        <v>3723</v>
      </c>
      <c r="F959" s="169" t="s">
        <v>114</v>
      </c>
      <c r="G959" s="169" t="s">
        <v>4041</v>
      </c>
      <c r="H959" s="40" t="s">
        <v>2166</v>
      </c>
      <c r="I959" s="40" t="s">
        <v>22</v>
      </c>
      <c r="J959" s="173">
        <v>1</v>
      </c>
      <c r="K959" s="185">
        <v>0</v>
      </c>
      <c r="L959" s="198">
        <v>35</v>
      </c>
      <c r="M959" s="105">
        <v>3.2</v>
      </c>
      <c r="N959" s="167"/>
    </row>
    <row r="960" s="155" customFormat="1" ht="24" spans="1:14">
      <c r="A960" s="38" t="s">
        <v>15</v>
      </c>
      <c r="B960" s="168">
        <v>959</v>
      </c>
      <c r="C960" s="43" t="s">
        <v>16</v>
      </c>
      <c r="D960" s="43" t="s">
        <v>89</v>
      </c>
      <c r="E960" s="103" t="s">
        <v>3723</v>
      </c>
      <c r="F960" s="169" t="s">
        <v>114</v>
      </c>
      <c r="G960" s="169" t="s">
        <v>4042</v>
      </c>
      <c r="H960" s="40" t="s">
        <v>2166</v>
      </c>
      <c r="I960" s="40" t="s">
        <v>22</v>
      </c>
      <c r="J960" s="173">
        <v>4</v>
      </c>
      <c r="K960" s="185">
        <v>0</v>
      </c>
      <c r="L960" s="198">
        <v>193</v>
      </c>
      <c r="M960" s="105">
        <v>3.2</v>
      </c>
      <c r="N960" s="167"/>
    </row>
    <row r="961" s="155" customFormat="1" ht="24" spans="1:14">
      <c r="A961" s="38" t="s">
        <v>15</v>
      </c>
      <c r="B961" s="168">
        <v>960</v>
      </c>
      <c r="C961" s="43" t="s">
        <v>16</v>
      </c>
      <c r="D961" s="43" t="s">
        <v>53</v>
      </c>
      <c r="E961" s="103" t="s">
        <v>3723</v>
      </c>
      <c r="F961" s="169" t="s">
        <v>249</v>
      </c>
      <c r="G961" s="169" t="s">
        <v>4043</v>
      </c>
      <c r="H961" s="40" t="s">
        <v>2121</v>
      </c>
      <c r="I961" s="40" t="s">
        <v>22</v>
      </c>
      <c r="J961" s="173">
        <v>1</v>
      </c>
      <c r="K961" s="185">
        <v>0</v>
      </c>
      <c r="L961" s="198">
        <v>23</v>
      </c>
      <c r="M961" s="105">
        <v>3.2</v>
      </c>
      <c r="N961" s="167"/>
    </row>
    <row r="962" s="155" customFormat="1" ht="24" spans="1:14">
      <c r="A962" s="38" t="s">
        <v>15</v>
      </c>
      <c r="B962" s="168">
        <v>961</v>
      </c>
      <c r="C962" s="43" t="s">
        <v>16</v>
      </c>
      <c r="D962" s="43" t="s">
        <v>53</v>
      </c>
      <c r="E962" s="103" t="s">
        <v>3723</v>
      </c>
      <c r="F962" s="169" t="s">
        <v>249</v>
      </c>
      <c r="G962" s="169" t="s">
        <v>4044</v>
      </c>
      <c r="H962" s="40" t="s">
        <v>2121</v>
      </c>
      <c r="I962" s="40" t="s">
        <v>22</v>
      </c>
      <c r="J962" s="173">
        <v>1</v>
      </c>
      <c r="K962" s="185">
        <v>0</v>
      </c>
      <c r="L962" s="198">
        <v>23</v>
      </c>
      <c r="M962" s="105">
        <v>3.2</v>
      </c>
      <c r="N962" s="167"/>
    </row>
    <row r="963" s="155" customFormat="1" ht="24" spans="1:14">
      <c r="A963" s="38" t="s">
        <v>15</v>
      </c>
      <c r="B963" s="168">
        <v>962</v>
      </c>
      <c r="C963" s="43" t="s">
        <v>16</v>
      </c>
      <c r="D963" s="43" t="s">
        <v>53</v>
      </c>
      <c r="E963" s="103" t="s">
        <v>3723</v>
      </c>
      <c r="F963" s="169" t="s">
        <v>55</v>
      </c>
      <c r="G963" s="169" t="s">
        <v>4045</v>
      </c>
      <c r="H963" s="40" t="s">
        <v>2158</v>
      </c>
      <c r="I963" s="40" t="s">
        <v>22</v>
      </c>
      <c r="J963" s="173">
        <v>2</v>
      </c>
      <c r="K963" s="57">
        <f>(CEILING(J963*0.2,1))*1</f>
        <v>1</v>
      </c>
      <c r="L963" s="198">
        <v>33</v>
      </c>
      <c r="M963" s="105">
        <v>3.2</v>
      </c>
      <c r="N963" s="167"/>
    </row>
    <row r="964" s="155" customFormat="1" ht="24" spans="1:14">
      <c r="A964" s="38" t="s">
        <v>15</v>
      </c>
      <c r="B964" s="168">
        <v>963</v>
      </c>
      <c r="C964" s="43" t="s">
        <v>16</v>
      </c>
      <c r="D964" s="43" t="s">
        <v>53</v>
      </c>
      <c r="E964" s="103" t="s">
        <v>3723</v>
      </c>
      <c r="F964" s="169" t="s">
        <v>55</v>
      </c>
      <c r="G964" s="169" t="s">
        <v>4046</v>
      </c>
      <c r="H964" s="40" t="s">
        <v>2158</v>
      </c>
      <c r="I964" s="40" t="s">
        <v>22</v>
      </c>
      <c r="J964" s="173">
        <v>1</v>
      </c>
      <c r="K964" s="185">
        <v>0</v>
      </c>
      <c r="L964" s="198">
        <v>37</v>
      </c>
      <c r="M964" s="105">
        <v>3.2</v>
      </c>
      <c r="N964" s="167"/>
    </row>
    <row r="965" s="155" customFormat="1" ht="24" spans="1:14">
      <c r="A965" s="38" t="s">
        <v>15</v>
      </c>
      <c r="B965" s="168">
        <v>964</v>
      </c>
      <c r="C965" s="43" t="s">
        <v>16</v>
      </c>
      <c r="D965" s="43" t="s">
        <v>53</v>
      </c>
      <c r="E965" s="103" t="s">
        <v>3723</v>
      </c>
      <c r="F965" s="169" t="s">
        <v>55</v>
      </c>
      <c r="G965" s="169" t="s">
        <v>4047</v>
      </c>
      <c r="H965" s="40" t="s">
        <v>2158</v>
      </c>
      <c r="I965" s="40" t="s">
        <v>22</v>
      </c>
      <c r="J965" s="173">
        <v>11</v>
      </c>
      <c r="K965" s="185">
        <v>0</v>
      </c>
      <c r="L965" s="198">
        <v>659</v>
      </c>
      <c r="M965" s="105">
        <v>3.2</v>
      </c>
      <c r="N965" s="167"/>
    </row>
    <row r="966" s="155" customFormat="1" ht="24" spans="1:14">
      <c r="A966" s="38" t="s">
        <v>15</v>
      </c>
      <c r="B966" s="168">
        <v>965</v>
      </c>
      <c r="C966" s="43" t="s">
        <v>16</v>
      </c>
      <c r="D966" s="43" t="s">
        <v>53</v>
      </c>
      <c r="E966" s="103" t="s">
        <v>3723</v>
      </c>
      <c r="F966" s="169" t="s">
        <v>304</v>
      </c>
      <c r="G966" s="169" t="s">
        <v>4048</v>
      </c>
      <c r="H966" s="40" t="s">
        <v>2158</v>
      </c>
      <c r="I966" s="40" t="s">
        <v>22</v>
      </c>
      <c r="J966" s="173">
        <v>2</v>
      </c>
      <c r="K966" s="185">
        <v>0</v>
      </c>
      <c r="L966" s="198">
        <v>190</v>
      </c>
      <c r="M966" s="105">
        <v>3.2</v>
      </c>
      <c r="N966" s="167"/>
    </row>
    <row r="967" s="155" customFormat="1" ht="24" spans="1:14">
      <c r="A967" s="38" t="s">
        <v>15</v>
      </c>
      <c r="B967" s="168">
        <v>966</v>
      </c>
      <c r="C967" s="43" t="s">
        <v>16</v>
      </c>
      <c r="D967" s="43" t="s">
        <v>171</v>
      </c>
      <c r="E967" s="103" t="s">
        <v>3723</v>
      </c>
      <c r="F967" s="169" t="s">
        <v>172</v>
      </c>
      <c r="G967" s="169" t="s">
        <v>3779</v>
      </c>
      <c r="H967" s="40" t="s">
        <v>1926</v>
      </c>
      <c r="I967" s="40" t="s">
        <v>22</v>
      </c>
      <c r="J967" s="173">
        <v>2</v>
      </c>
      <c r="K967" s="174">
        <v>0</v>
      </c>
      <c r="L967" s="198">
        <v>1</v>
      </c>
      <c r="M967" s="105">
        <v>3.1</v>
      </c>
      <c r="N967" s="167"/>
    </row>
    <row r="968" s="155" customFormat="1" ht="24" spans="1:14">
      <c r="A968" s="38" t="s">
        <v>15</v>
      </c>
      <c r="B968" s="168">
        <v>967</v>
      </c>
      <c r="C968" s="43" t="s">
        <v>16</v>
      </c>
      <c r="D968" s="43" t="s">
        <v>171</v>
      </c>
      <c r="E968" s="103" t="s">
        <v>3723</v>
      </c>
      <c r="F968" s="169" t="s">
        <v>172</v>
      </c>
      <c r="G968" s="169" t="s">
        <v>3768</v>
      </c>
      <c r="H968" s="40" t="s">
        <v>1926</v>
      </c>
      <c r="I968" s="40" t="s">
        <v>22</v>
      </c>
      <c r="J968" s="173">
        <v>1</v>
      </c>
      <c r="K968" s="174">
        <v>0</v>
      </c>
      <c r="L968" s="198">
        <v>1</v>
      </c>
      <c r="M968" s="105">
        <v>3.1</v>
      </c>
      <c r="N968" s="167"/>
    </row>
    <row r="969" s="155" customFormat="1" ht="24" spans="1:14">
      <c r="A969" s="38" t="s">
        <v>15</v>
      </c>
      <c r="B969" s="168">
        <v>968</v>
      </c>
      <c r="C969" s="43" t="s">
        <v>16</v>
      </c>
      <c r="D969" s="43" t="s">
        <v>171</v>
      </c>
      <c r="E969" s="103" t="s">
        <v>3723</v>
      </c>
      <c r="F969" s="169" t="s">
        <v>172</v>
      </c>
      <c r="G969" s="169" t="s">
        <v>3792</v>
      </c>
      <c r="H969" s="40" t="s">
        <v>1926</v>
      </c>
      <c r="I969" s="40" t="s">
        <v>22</v>
      </c>
      <c r="J969" s="173">
        <v>3</v>
      </c>
      <c r="K969" s="174">
        <v>0</v>
      </c>
      <c r="L969" s="198">
        <v>5</v>
      </c>
      <c r="M969" s="105">
        <v>3.1</v>
      </c>
      <c r="N969" s="167"/>
    </row>
    <row r="970" s="155" customFormat="1" ht="24" spans="1:14">
      <c r="A970" s="38" t="s">
        <v>15</v>
      </c>
      <c r="B970" s="168">
        <v>969</v>
      </c>
      <c r="C970" s="43" t="s">
        <v>16</v>
      </c>
      <c r="D970" s="43" t="s">
        <v>53</v>
      </c>
      <c r="E970" s="103" t="s">
        <v>3723</v>
      </c>
      <c r="F970" s="169" t="s">
        <v>236</v>
      </c>
      <c r="G970" s="169" t="s">
        <v>4049</v>
      </c>
      <c r="H970" s="40" t="s">
        <v>2345</v>
      </c>
      <c r="I970" s="40" t="s">
        <v>22</v>
      </c>
      <c r="J970" s="173">
        <v>8</v>
      </c>
      <c r="K970" s="185">
        <v>0</v>
      </c>
      <c r="L970" s="198">
        <v>5</v>
      </c>
      <c r="M970" s="105">
        <v>3.2</v>
      </c>
      <c r="N970" s="167"/>
    </row>
    <row r="971" s="155" customFormat="1" ht="24" spans="1:14">
      <c r="A971" s="38" t="s">
        <v>15</v>
      </c>
      <c r="B971" s="168">
        <v>970</v>
      </c>
      <c r="C971" s="43" t="s">
        <v>16</v>
      </c>
      <c r="D971" s="43" t="s">
        <v>53</v>
      </c>
      <c r="E971" s="103" t="s">
        <v>3723</v>
      </c>
      <c r="F971" s="169" t="s">
        <v>236</v>
      </c>
      <c r="G971" s="169" t="s">
        <v>4050</v>
      </c>
      <c r="H971" s="40" t="s">
        <v>2345</v>
      </c>
      <c r="I971" s="40" t="s">
        <v>22</v>
      </c>
      <c r="J971" s="173">
        <v>1</v>
      </c>
      <c r="K971" s="185">
        <v>0</v>
      </c>
      <c r="L971" s="198">
        <v>7</v>
      </c>
      <c r="M971" s="105">
        <v>3.2</v>
      </c>
      <c r="N971" s="167"/>
    </row>
    <row r="972" s="155" customFormat="1" ht="24" spans="1:14">
      <c r="A972" s="38" t="s">
        <v>15</v>
      </c>
      <c r="B972" s="168">
        <v>971</v>
      </c>
      <c r="C972" s="43" t="s">
        <v>16</v>
      </c>
      <c r="D972" s="43" t="s">
        <v>322</v>
      </c>
      <c r="E972" s="103" t="s">
        <v>3723</v>
      </c>
      <c r="F972" s="169" t="s">
        <v>323</v>
      </c>
      <c r="G972" s="169" t="s">
        <v>4051</v>
      </c>
      <c r="H972" s="40" t="s">
        <v>2162</v>
      </c>
      <c r="I972" s="43" t="s">
        <v>2124</v>
      </c>
      <c r="J972" s="116">
        <v>0.18415</v>
      </c>
      <c r="K972" s="57">
        <f>(CEILING(J972*0.2,1))*1</f>
        <v>1</v>
      </c>
      <c r="L972" s="198">
        <v>6</v>
      </c>
      <c r="M972" s="105">
        <v>3.2</v>
      </c>
      <c r="N972" s="167"/>
    </row>
    <row r="973" s="155" customFormat="1" ht="24" spans="1:14">
      <c r="A973" s="38" t="s">
        <v>15</v>
      </c>
      <c r="B973" s="168">
        <v>972</v>
      </c>
      <c r="C973" s="43" t="s">
        <v>16</v>
      </c>
      <c r="D973" s="43" t="s">
        <v>322</v>
      </c>
      <c r="E973" s="103" t="s">
        <v>3723</v>
      </c>
      <c r="F973" s="169" t="s">
        <v>323</v>
      </c>
      <c r="G973" s="169" t="s">
        <v>4052</v>
      </c>
      <c r="H973" s="40" t="s">
        <v>2162</v>
      </c>
      <c r="I973" s="43" t="s">
        <v>2124</v>
      </c>
      <c r="J973" s="116">
        <v>1.4696</v>
      </c>
      <c r="K973" s="185">
        <v>0</v>
      </c>
      <c r="L973" s="198">
        <v>73</v>
      </c>
      <c r="M973" s="105">
        <v>3.2</v>
      </c>
      <c r="N973" s="167"/>
    </row>
    <row r="974" s="155" customFormat="1" ht="24" spans="1:14">
      <c r="A974" s="38" t="s">
        <v>15</v>
      </c>
      <c r="B974" s="168">
        <v>973</v>
      </c>
      <c r="C974" s="43" t="s">
        <v>16</v>
      </c>
      <c r="D974" s="43" t="s">
        <v>322</v>
      </c>
      <c r="E974" s="103" t="s">
        <v>3723</v>
      </c>
      <c r="F974" s="169" t="s">
        <v>323</v>
      </c>
      <c r="G974" s="169" t="s">
        <v>4053</v>
      </c>
      <c r="H974" s="40" t="s">
        <v>2162</v>
      </c>
      <c r="I974" s="43" t="s">
        <v>2124</v>
      </c>
      <c r="J974" s="116">
        <v>38.3531</v>
      </c>
      <c r="K974" s="185">
        <v>0</v>
      </c>
      <c r="L974" s="198">
        <v>2604</v>
      </c>
      <c r="M974" s="105">
        <v>3.2</v>
      </c>
      <c r="N974" s="167"/>
    </row>
    <row r="975" s="155" customFormat="1" ht="21.6" spans="1:14">
      <c r="A975" s="38" t="s">
        <v>15</v>
      </c>
      <c r="B975" s="168">
        <v>974</v>
      </c>
      <c r="C975" s="43" t="s">
        <v>16</v>
      </c>
      <c r="D975" s="43" t="s">
        <v>4008</v>
      </c>
      <c r="E975" s="103" t="s">
        <v>3723</v>
      </c>
      <c r="F975" s="169" t="s">
        <v>4054</v>
      </c>
      <c r="G975" s="169" t="s">
        <v>4012</v>
      </c>
      <c r="H975" s="40"/>
      <c r="I975" s="40" t="s">
        <v>22</v>
      </c>
      <c r="J975" s="173">
        <v>1</v>
      </c>
      <c r="K975" s="174">
        <v>0</v>
      </c>
      <c r="L975" s="202"/>
      <c r="M975" s="105">
        <v>3.1</v>
      </c>
      <c r="N975" s="167"/>
    </row>
    <row r="976" s="155" customFormat="1" ht="24" spans="1:14">
      <c r="A976" s="38" t="s">
        <v>15</v>
      </c>
      <c r="B976" s="168">
        <v>975</v>
      </c>
      <c r="C976" s="43" t="s">
        <v>16</v>
      </c>
      <c r="D976" s="43" t="s">
        <v>4008</v>
      </c>
      <c r="E976" s="103" t="s">
        <v>3723</v>
      </c>
      <c r="F976" s="169" t="s">
        <v>4055</v>
      </c>
      <c r="G976" s="169" t="s">
        <v>4037</v>
      </c>
      <c r="H976" s="40"/>
      <c r="I976" s="40" t="s">
        <v>22</v>
      </c>
      <c r="J976" s="173">
        <v>1</v>
      </c>
      <c r="K976" s="174">
        <v>0</v>
      </c>
      <c r="L976" s="202"/>
      <c r="M976" s="105">
        <v>3.1</v>
      </c>
      <c r="N976" s="167"/>
    </row>
    <row r="977" s="155" customFormat="1" ht="24" spans="1:14">
      <c r="A977" s="38" t="s">
        <v>15</v>
      </c>
      <c r="B977" s="168">
        <v>976</v>
      </c>
      <c r="C977" s="43" t="s">
        <v>16</v>
      </c>
      <c r="D977" s="43" t="s">
        <v>4008</v>
      </c>
      <c r="E977" s="103" t="s">
        <v>3723</v>
      </c>
      <c r="F977" s="169" t="s">
        <v>4056</v>
      </c>
      <c r="G977" s="169" t="s">
        <v>4037</v>
      </c>
      <c r="H977" s="40"/>
      <c r="I977" s="40" t="s">
        <v>22</v>
      </c>
      <c r="J977" s="173">
        <v>1</v>
      </c>
      <c r="K977" s="174">
        <v>0</v>
      </c>
      <c r="L977" s="202"/>
      <c r="M977" s="105">
        <v>3.1</v>
      </c>
      <c r="N977" s="167"/>
    </row>
    <row r="978" s="155" customFormat="1" ht="24" spans="1:14">
      <c r="A978" s="38" t="s">
        <v>15</v>
      </c>
      <c r="B978" s="168">
        <v>977</v>
      </c>
      <c r="C978" s="43" t="s">
        <v>16</v>
      </c>
      <c r="D978" s="43" t="s">
        <v>89</v>
      </c>
      <c r="E978" s="103" t="s">
        <v>3723</v>
      </c>
      <c r="F978" s="169" t="s">
        <v>114</v>
      </c>
      <c r="G978" s="169" t="s">
        <v>2699</v>
      </c>
      <c r="H978" s="40" t="s">
        <v>2638</v>
      </c>
      <c r="I978" s="40" t="s">
        <v>22</v>
      </c>
      <c r="J978" s="173">
        <v>4</v>
      </c>
      <c r="K978" s="185">
        <v>0</v>
      </c>
      <c r="L978" s="198">
        <v>38</v>
      </c>
      <c r="M978" s="105">
        <v>3.2</v>
      </c>
      <c r="N978" s="167"/>
    </row>
    <row r="979" s="155" customFormat="1" ht="24" spans="1:14">
      <c r="A979" s="38" t="s">
        <v>15</v>
      </c>
      <c r="B979" s="168">
        <v>978</v>
      </c>
      <c r="C979" s="43" t="s">
        <v>16</v>
      </c>
      <c r="D979" s="43" t="s">
        <v>53</v>
      </c>
      <c r="E979" s="103" t="s">
        <v>3723</v>
      </c>
      <c r="F979" s="169" t="s">
        <v>55</v>
      </c>
      <c r="G979" s="169" t="s">
        <v>2701</v>
      </c>
      <c r="H979" s="40" t="s">
        <v>2121</v>
      </c>
      <c r="I979" s="40" t="s">
        <v>22</v>
      </c>
      <c r="J979" s="173">
        <v>5</v>
      </c>
      <c r="K979" s="57">
        <f t="shared" ref="K979:K981" si="68">(CEILING(J979*0.2,1))*1</f>
        <v>1</v>
      </c>
      <c r="L979" s="198">
        <v>27</v>
      </c>
      <c r="M979" s="105">
        <v>3.2</v>
      </c>
      <c r="N979" s="167"/>
    </row>
    <row r="980" s="155" customFormat="1" ht="24" spans="1:14">
      <c r="A980" s="38" t="s">
        <v>15</v>
      </c>
      <c r="B980" s="168">
        <v>979</v>
      </c>
      <c r="C980" s="43" t="s">
        <v>16</v>
      </c>
      <c r="D980" s="43" t="s">
        <v>53</v>
      </c>
      <c r="E980" s="103" t="s">
        <v>3723</v>
      </c>
      <c r="F980" s="169" t="s">
        <v>304</v>
      </c>
      <c r="G980" s="169" t="s">
        <v>3736</v>
      </c>
      <c r="H980" s="40" t="s">
        <v>2121</v>
      </c>
      <c r="I980" s="40" t="s">
        <v>22</v>
      </c>
      <c r="J980" s="173">
        <v>1</v>
      </c>
      <c r="K980" s="57">
        <f t="shared" si="68"/>
        <v>1</v>
      </c>
      <c r="L980" s="198">
        <v>8</v>
      </c>
      <c r="M980" s="105">
        <v>3.2</v>
      </c>
      <c r="N980" s="167"/>
    </row>
    <row r="981" s="155" customFormat="1" ht="24" spans="1:14">
      <c r="A981" s="38" t="s">
        <v>15</v>
      </c>
      <c r="B981" s="168">
        <v>980</v>
      </c>
      <c r="C981" s="43" t="s">
        <v>16</v>
      </c>
      <c r="D981" s="43" t="s">
        <v>53</v>
      </c>
      <c r="E981" s="103" t="s">
        <v>3723</v>
      </c>
      <c r="F981" s="169" t="s">
        <v>249</v>
      </c>
      <c r="G981" s="169" t="s">
        <v>4057</v>
      </c>
      <c r="H981" s="40" t="s">
        <v>2121</v>
      </c>
      <c r="I981" s="40" t="s">
        <v>22</v>
      </c>
      <c r="J981" s="173">
        <v>1</v>
      </c>
      <c r="K981" s="57">
        <f t="shared" si="68"/>
        <v>1</v>
      </c>
      <c r="L981" s="198">
        <v>2</v>
      </c>
      <c r="M981" s="105">
        <v>3.2</v>
      </c>
      <c r="N981" s="167"/>
    </row>
    <row r="982" s="155" customFormat="1" ht="24" spans="1:14">
      <c r="A982" s="38" t="s">
        <v>15</v>
      </c>
      <c r="B982" s="168">
        <v>981</v>
      </c>
      <c r="C982" s="43" t="s">
        <v>16</v>
      </c>
      <c r="D982" s="43" t="s">
        <v>171</v>
      </c>
      <c r="E982" s="103" t="s">
        <v>3723</v>
      </c>
      <c r="F982" s="169" t="s">
        <v>172</v>
      </c>
      <c r="G982" s="169" t="s">
        <v>2703</v>
      </c>
      <c r="H982" s="40" t="s">
        <v>1926</v>
      </c>
      <c r="I982" s="40" t="s">
        <v>22</v>
      </c>
      <c r="J982" s="173">
        <v>4</v>
      </c>
      <c r="K982" s="174">
        <v>0</v>
      </c>
      <c r="L982" s="198">
        <v>2</v>
      </c>
      <c r="M982" s="105">
        <v>3.1</v>
      </c>
      <c r="N982" s="167"/>
    </row>
    <row r="983" s="155" customFormat="1" ht="24" spans="1:14">
      <c r="A983" s="38" t="s">
        <v>15</v>
      </c>
      <c r="B983" s="168">
        <v>982</v>
      </c>
      <c r="C983" s="43" t="s">
        <v>16</v>
      </c>
      <c r="D983" s="43" t="s">
        <v>53</v>
      </c>
      <c r="E983" s="103" t="s">
        <v>3723</v>
      </c>
      <c r="F983" s="169" t="s">
        <v>236</v>
      </c>
      <c r="G983" s="169" t="s">
        <v>4058</v>
      </c>
      <c r="H983" s="40" t="s">
        <v>2345</v>
      </c>
      <c r="I983" s="40" t="s">
        <v>22</v>
      </c>
      <c r="J983" s="173">
        <v>1</v>
      </c>
      <c r="K983" s="57">
        <f t="shared" ref="K983:K986" si="69">(CEILING(J983*0.2,1))*1</f>
        <v>1</v>
      </c>
      <c r="L983" s="198">
        <v>2</v>
      </c>
      <c r="M983" s="105">
        <v>3.2</v>
      </c>
      <c r="N983" s="167"/>
    </row>
    <row r="984" s="155" customFormat="1" ht="24" spans="1:14">
      <c r="A984" s="38" t="s">
        <v>15</v>
      </c>
      <c r="B984" s="168">
        <v>983</v>
      </c>
      <c r="C984" s="43" t="s">
        <v>16</v>
      </c>
      <c r="D984" s="43" t="s">
        <v>53</v>
      </c>
      <c r="E984" s="103" t="s">
        <v>3723</v>
      </c>
      <c r="F984" s="169" t="s">
        <v>236</v>
      </c>
      <c r="G984" s="169" t="s">
        <v>4059</v>
      </c>
      <c r="H984" s="40" t="s">
        <v>2345</v>
      </c>
      <c r="I984" s="40" t="s">
        <v>22</v>
      </c>
      <c r="J984" s="173">
        <v>1</v>
      </c>
      <c r="K984" s="57">
        <f t="shared" si="69"/>
        <v>1</v>
      </c>
      <c r="L984" s="198">
        <v>4</v>
      </c>
      <c r="M984" s="105">
        <v>3.2</v>
      </c>
      <c r="N984" s="167"/>
    </row>
    <row r="985" s="155" customFormat="1" ht="24" spans="1:14">
      <c r="A985" s="38" t="s">
        <v>15</v>
      </c>
      <c r="B985" s="168">
        <v>984</v>
      </c>
      <c r="C985" s="43" t="s">
        <v>16</v>
      </c>
      <c r="D985" s="43" t="s">
        <v>53</v>
      </c>
      <c r="E985" s="103" t="s">
        <v>3723</v>
      </c>
      <c r="F985" s="169" t="s">
        <v>236</v>
      </c>
      <c r="G985" s="169" t="s">
        <v>4060</v>
      </c>
      <c r="H985" s="40" t="s">
        <v>2345</v>
      </c>
      <c r="I985" s="40" t="s">
        <v>22</v>
      </c>
      <c r="J985" s="173">
        <v>1</v>
      </c>
      <c r="K985" s="57">
        <f t="shared" si="69"/>
        <v>1</v>
      </c>
      <c r="L985" s="198">
        <v>1</v>
      </c>
      <c r="M985" s="105">
        <v>3.2</v>
      </c>
      <c r="N985" s="167"/>
    </row>
    <row r="986" s="155" customFormat="1" ht="24" spans="1:14">
      <c r="A986" s="38" t="s">
        <v>15</v>
      </c>
      <c r="B986" s="168">
        <v>985</v>
      </c>
      <c r="C986" s="43" t="s">
        <v>16</v>
      </c>
      <c r="D986" s="43" t="s">
        <v>322</v>
      </c>
      <c r="E986" s="103" t="s">
        <v>3723</v>
      </c>
      <c r="F986" s="169" t="s">
        <v>323</v>
      </c>
      <c r="G986" s="169" t="s">
        <v>2705</v>
      </c>
      <c r="H986" s="40" t="s">
        <v>2123</v>
      </c>
      <c r="I986" s="43" t="s">
        <v>2124</v>
      </c>
      <c r="J986" s="116">
        <v>9.26185</v>
      </c>
      <c r="K986" s="57">
        <f t="shared" si="69"/>
        <v>2</v>
      </c>
      <c r="L986" s="198">
        <v>128</v>
      </c>
      <c r="M986" s="105">
        <v>3.2</v>
      </c>
      <c r="N986" s="167"/>
    </row>
    <row r="987" s="155" customFormat="1" ht="24" spans="1:14">
      <c r="A987" s="38" t="s">
        <v>15</v>
      </c>
      <c r="B987" s="168">
        <v>986</v>
      </c>
      <c r="C987" s="43" t="s">
        <v>16</v>
      </c>
      <c r="D987" s="43" t="s">
        <v>89</v>
      </c>
      <c r="E987" s="103" t="s">
        <v>3723</v>
      </c>
      <c r="F987" s="169" t="s">
        <v>114</v>
      </c>
      <c r="G987" s="169" t="s">
        <v>2699</v>
      </c>
      <c r="H987" s="40" t="s">
        <v>2638</v>
      </c>
      <c r="I987" s="40" t="s">
        <v>22</v>
      </c>
      <c r="J987" s="173">
        <v>4</v>
      </c>
      <c r="K987" s="185">
        <v>0</v>
      </c>
      <c r="L987" s="198">
        <v>38</v>
      </c>
      <c r="M987" s="105">
        <v>3.2</v>
      </c>
      <c r="N987" s="167"/>
    </row>
    <row r="988" s="155" customFormat="1" ht="24" spans="1:14">
      <c r="A988" s="38" t="s">
        <v>15</v>
      </c>
      <c r="B988" s="168">
        <v>987</v>
      </c>
      <c r="C988" s="43" t="s">
        <v>16</v>
      </c>
      <c r="D988" s="43" t="s">
        <v>53</v>
      </c>
      <c r="E988" s="103" t="s">
        <v>3723</v>
      </c>
      <c r="F988" s="169" t="s">
        <v>55</v>
      </c>
      <c r="G988" s="169" t="s">
        <v>2701</v>
      </c>
      <c r="H988" s="40" t="s">
        <v>2121</v>
      </c>
      <c r="I988" s="40" t="s">
        <v>22</v>
      </c>
      <c r="J988" s="173">
        <v>2</v>
      </c>
      <c r="K988" s="57">
        <f t="shared" ref="K988:K993" si="70">(CEILING(J988*0.2,1))*1</f>
        <v>1</v>
      </c>
      <c r="L988" s="198">
        <v>11</v>
      </c>
      <c r="M988" s="105">
        <v>3.2</v>
      </c>
      <c r="N988" s="167"/>
    </row>
    <row r="989" s="155" customFormat="1" ht="24" spans="1:14">
      <c r="A989" s="38" t="s">
        <v>15</v>
      </c>
      <c r="B989" s="168">
        <v>988</v>
      </c>
      <c r="C989" s="43" t="s">
        <v>16</v>
      </c>
      <c r="D989" s="43" t="s">
        <v>53</v>
      </c>
      <c r="E989" s="103" t="s">
        <v>3723</v>
      </c>
      <c r="F989" s="169" t="s">
        <v>249</v>
      </c>
      <c r="G989" s="169" t="s">
        <v>4057</v>
      </c>
      <c r="H989" s="40" t="s">
        <v>2121</v>
      </c>
      <c r="I989" s="40" t="s">
        <v>22</v>
      </c>
      <c r="J989" s="173">
        <v>1</v>
      </c>
      <c r="K989" s="57">
        <f t="shared" si="70"/>
        <v>1</v>
      </c>
      <c r="L989" s="198">
        <v>2</v>
      </c>
      <c r="M989" s="105">
        <v>3.2</v>
      </c>
      <c r="N989" s="167"/>
    </row>
    <row r="990" s="155" customFormat="1" ht="24" spans="1:14">
      <c r="A990" s="38" t="s">
        <v>15</v>
      </c>
      <c r="B990" s="168">
        <v>989</v>
      </c>
      <c r="C990" s="43" t="s">
        <v>16</v>
      </c>
      <c r="D990" s="43" t="s">
        <v>171</v>
      </c>
      <c r="E990" s="103" t="s">
        <v>3723</v>
      </c>
      <c r="F990" s="169" t="s">
        <v>172</v>
      </c>
      <c r="G990" s="169" t="s">
        <v>2703</v>
      </c>
      <c r="H990" s="40" t="s">
        <v>1926</v>
      </c>
      <c r="I990" s="40" t="s">
        <v>22</v>
      </c>
      <c r="J990" s="173">
        <v>4</v>
      </c>
      <c r="K990" s="174">
        <v>0</v>
      </c>
      <c r="L990" s="198">
        <v>2</v>
      </c>
      <c r="M990" s="105">
        <v>3.1</v>
      </c>
      <c r="N990" s="167"/>
    </row>
    <row r="991" s="155" customFormat="1" ht="24" spans="1:14">
      <c r="A991" s="38" t="s">
        <v>15</v>
      </c>
      <c r="B991" s="168">
        <v>990</v>
      </c>
      <c r="C991" s="43" t="s">
        <v>16</v>
      </c>
      <c r="D991" s="43" t="s">
        <v>53</v>
      </c>
      <c r="E991" s="103" t="s">
        <v>3723</v>
      </c>
      <c r="F991" s="169" t="s">
        <v>236</v>
      </c>
      <c r="G991" s="169" t="s">
        <v>4061</v>
      </c>
      <c r="H991" s="40" t="s">
        <v>2345</v>
      </c>
      <c r="I991" s="40" t="s">
        <v>22</v>
      </c>
      <c r="J991" s="173">
        <v>1</v>
      </c>
      <c r="K991" s="57">
        <f t="shared" si="70"/>
        <v>1</v>
      </c>
      <c r="L991" s="198">
        <v>2</v>
      </c>
      <c r="M991" s="105">
        <v>3.2</v>
      </c>
      <c r="N991" s="167"/>
    </row>
    <row r="992" s="155" customFormat="1" ht="24" spans="1:14">
      <c r="A992" s="38" t="s">
        <v>15</v>
      </c>
      <c r="B992" s="168">
        <v>991</v>
      </c>
      <c r="C992" s="43" t="s">
        <v>16</v>
      </c>
      <c r="D992" s="43" t="s">
        <v>53</v>
      </c>
      <c r="E992" s="103" t="s">
        <v>3723</v>
      </c>
      <c r="F992" s="169" t="s">
        <v>236</v>
      </c>
      <c r="G992" s="169" t="s">
        <v>4059</v>
      </c>
      <c r="H992" s="40" t="s">
        <v>2345</v>
      </c>
      <c r="I992" s="40" t="s">
        <v>22</v>
      </c>
      <c r="J992" s="173">
        <v>1</v>
      </c>
      <c r="K992" s="57">
        <f t="shared" si="70"/>
        <v>1</v>
      </c>
      <c r="L992" s="198">
        <v>4</v>
      </c>
      <c r="M992" s="105">
        <v>3.2</v>
      </c>
      <c r="N992" s="167"/>
    </row>
    <row r="993" s="155" customFormat="1" ht="24" spans="1:14">
      <c r="A993" s="38" t="s">
        <v>15</v>
      </c>
      <c r="B993" s="168">
        <v>992</v>
      </c>
      <c r="C993" s="43" t="s">
        <v>16</v>
      </c>
      <c r="D993" s="43" t="s">
        <v>322</v>
      </c>
      <c r="E993" s="103" t="s">
        <v>3723</v>
      </c>
      <c r="F993" s="169" t="s">
        <v>323</v>
      </c>
      <c r="G993" s="169" t="s">
        <v>2705</v>
      </c>
      <c r="H993" s="40" t="s">
        <v>2123</v>
      </c>
      <c r="I993" s="43" t="s">
        <v>2124</v>
      </c>
      <c r="J993" s="116">
        <v>2.5151</v>
      </c>
      <c r="K993" s="57">
        <f t="shared" si="70"/>
        <v>1</v>
      </c>
      <c r="L993" s="198">
        <v>35</v>
      </c>
      <c r="M993" s="105">
        <v>3.2</v>
      </c>
      <c r="N993" s="167"/>
    </row>
    <row r="994" s="155" customFormat="1" ht="24" spans="1:14">
      <c r="A994" s="38" t="s">
        <v>15</v>
      </c>
      <c r="B994" s="168">
        <v>993</v>
      </c>
      <c r="C994" s="43" t="s">
        <v>16</v>
      </c>
      <c r="D994" s="43" t="s">
        <v>53</v>
      </c>
      <c r="E994" s="103" t="s">
        <v>3723</v>
      </c>
      <c r="F994" s="169" t="s">
        <v>3813</v>
      </c>
      <c r="G994" s="169" t="s">
        <v>4062</v>
      </c>
      <c r="H994" s="40" t="s">
        <v>2131</v>
      </c>
      <c r="I994" s="40" t="s">
        <v>22</v>
      </c>
      <c r="J994" s="173">
        <v>1</v>
      </c>
      <c r="K994" s="185">
        <v>0</v>
      </c>
      <c r="L994" s="198">
        <v>24</v>
      </c>
      <c r="M994" s="105">
        <v>3.2</v>
      </c>
      <c r="N994" s="167"/>
    </row>
    <row r="995" s="155" customFormat="1" ht="21.6" spans="1:14">
      <c r="A995" s="38" t="s">
        <v>15</v>
      </c>
      <c r="B995" s="168">
        <v>994</v>
      </c>
      <c r="C995" s="43" t="s">
        <v>16</v>
      </c>
      <c r="D995" s="43" t="s">
        <v>89</v>
      </c>
      <c r="E995" s="103" t="s">
        <v>3723</v>
      </c>
      <c r="F995" s="169" t="s">
        <v>114</v>
      </c>
      <c r="G995" s="169" t="s">
        <v>4063</v>
      </c>
      <c r="H995" s="40" t="s">
        <v>2134</v>
      </c>
      <c r="I995" s="40" t="s">
        <v>22</v>
      </c>
      <c r="J995" s="173">
        <v>3</v>
      </c>
      <c r="K995" s="174">
        <v>0</v>
      </c>
      <c r="L995" s="198">
        <v>48</v>
      </c>
      <c r="M995" s="105">
        <v>3.1</v>
      </c>
      <c r="N995" s="167"/>
    </row>
    <row r="996" s="155" customFormat="1" ht="21.6" spans="1:14">
      <c r="A996" s="38" t="s">
        <v>15</v>
      </c>
      <c r="B996" s="168">
        <v>995</v>
      </c>
      <c r="C996" s="43" t="s">
        <v>16</v>
      </c>
      <c r="D996" s="43" t="s">
        <v>89</v>
      </c>
      <c r="E996" s="103" t="s">
        <v>3723</v>
      </c>
      <c r="F996" s="169" t="s">
        <v>114</v>
      </c>
      <c r="G996" s="169" t="s">
        <v>3637</v>
      </c>
      <c r="H996" s="40" t="s">
        <v>2134</v>
      </c>
      <c r="I996" s="40" t="s">
        <v>22</v>
      </c>
      <c r="J996" s="173">
        <v>5</v>
      </c>
      <c r="K996" s="174">
        <v>0</v>
      </c>
      <c r="L996" s="198">
        <v>228</v>
      </c>
      <c r="M996" s="105">
        <v>3.1</v>
      </c>
      <c r="N996" s="167"/>
    </row>
    <row r="997" s="155" customFormat="1" ht="24" spans="1:14">
      <c r="A997" s="38" t="s">
        <v>15</v>
      </c>
      <c r="B997" s="168">
        <v>996</v>
      </c>
      <c r="C997" s="43" t="s">
        <v>16</v>
      </c>
      <c r="D997" s="43" t="s">
        <v>53</v>
      </c>
      <c r="E997" s="103" t="s">
        <v>3723</v>
      </c>
      <c r="F997" s="169" t="s">
        <v>55</v>
      </c>
      <c r="G997" s="169" t="s">
        <v>4064</v>
      </c>
      <c r="H997" s="40" t="s">
        <v>2351</v>
      </c>
      <c r="I997" s="40" t="s">
        <v>22</v>
      </c>
      <c r="J997" s="173">
        <v>2</v>
      </c>
      <c r="K997" s="185">
        <v>0</v>
      </c>
      <c r="L997" s="198">
        <v>36</v>
      </c>
      <c r="M997" s="105">
        <v>3.2</v>
      </c>
      <c r="N997" s="167"/>
    </row>
    <row r="998" s="155" customFormat="1" ht="24" spans="1:14">
      <c r="A998" s="38" t="s">
        <v>15</v>
      </c>
      <c r="B998" s="168">
        <v>997</v>
      </c>
      <c r="C998" s="43" t="s">
        <v>16</v>
      </c>
      <c r="D998" s="43" t="s">
        <v>53</v>
      </c>
      <c r="E998" s="103" t="s">
        <v>3723</v>
      </c>
      <c r="F998" s="169" t="s">
        <v>55</v>
      </c>
      <c r="G998" s="169" t="s">
        <v>3797</v>
      </c>
      <c r="H998" s="40" t="s">
        <v>2351</v>
      </c>
      <c r="I998" s="40" t="s">
        <v>22</v>
      </c>
      <c r="J998" s="173">
        <v>2</v>
      </c>
      <c r="K998" s="57">
        <f>(CEILING(J998*0.2,1))*1</f>
        <v>1</v>
      </c>
      <c r="L998" s="198">
        <v>21</v>
      </c>
      <c r="M998" s="105">
        <v>3.2</v>
      </c>
      <c r="N998" s="167"/>
    </row>
    <row r="999" s="155" customFormat="1" ht="24" spans="1:14">
      <c r="A999" s="38" t="s">
        <v>15</v>
      </c>
      <c r="B999" s="168">
        <v>998</v>
      </c>
      <c r="C999" s="43" t="s">
        <v>16</v>
      </c>
      <c r="D999" s="43" t="s">
        <v>53</v>
      </c>
      <c r="E999" s="103" t="s">
        <v>3723</v>
      </c>
      <c r="F999" s="169" t="s">
        <v>55</v>
      </c>
      <c r="G999" s="169" t="s">
        <v>3638</v>
      </c>
      <c r="H999" s="40" t="s">
        <v>2351</v>
      </c>
      <c r="I999" s="40" t="s">
        <v>22</v>
      </c>
      <c r="J999" s="173">
        <v>8</v>
      </c>
      <c r="K999" s="185">
        <v>0</v>
      </c>
      <c r="L999" s="198">
        <v>288</v>
      </c>
      <c r="M999" s="105">
        <v>3.2</v>
      </c>
      <c r="N999" s="167"/>
    </row>
    <row r="1000" s="155" customFormat="1" ht="24" spans="1:14">
      <c r="A1000" s="38" t="s">
        <v>15</v>
      </c>
      <c r="B1000" s="168">
        <v>999</v>
      </c>
      <c r="C1000" s="43" t="s">
        <v>16</v>
      </c>
      <c r="D1000" s="43" t="s">
        <v>53</v>
      </c>
      <c r="E1000" s="103" t="s">
        <v>3723</v>
      </c>
      <c r="F1000" s="169" t="s">
        <v>249</v>
      </c>
      <c r="G1000" s="169" t="s">
        <v>4065</v>
      </c>
      <c r="H1000" s="40" t="s">
        <v>2351</v>
      </c>
      <c r="I1000" s="40" t="s">
        <v>22</v>
      </c>
      <c r="J1000" s="173">
        <v>1</v>
      </c>
      <c r="K1000" s="185">
        <v>0</v>
      </c>
      <c r="L1000" s="198">
        <v>14</v>
      </c>
      <c r="M1000" s="105">
        <v>3.2</v>
      </c>
      <c r="N1000" s="167"/>
    </row>
    <row r="1001" s="155" customFormat="1" ht="36" spans="1:14">
      <c r="A1001" s="38" t="s">
        <v>15</v>
      </c>
      <c r="B1001" s="168">
        <v>1000</v>
      </c>
      <c r="C1001" s="43" t="s">
        <v>16</v>
      </c>
      <c r="D1001" s="43" t="s">
        <v>171</v>
      </c>
      <c r="E1001" s="103" t="s">
        <v>3723</v>
      </c>
      <c r="F1001" s="169" t="s">
        <v>172</v>
      </c>
      <c r="G1001" s="169" t="s">
        <v>4066</v>
      </c>
      <c r="H1001" s="40" t="s">
        <v>3641</v>
      </c>
      <c r="I1001" s="40" t="s">
        <v>22</v>
      </c>
      <c r="J1001" s="173">
        <v>2</v>
      </c>
      <c r="K1001" s="174">
        <v>0</v>
      </c>
      <c r="L1001" s="198">
        <v>1</v>
      </c>
      <c r="M1001" s="105">
        <v>3.1</v>
      </c>
      <c r="N1001" s="167"/>
    </row>
    <row r="1002" s="155" customFormat="1" ht="36" spans="1:14">
      <c r="A1002" s="38" t="s">
        <v>15</v>
      </c>
      <c r="B1002" s="168">
        <v>1001</v>
      </c>
      <c r="C1002" s="43" t="s">
        <v>16</v>
      </c>
      <c r="D1002" s="43" t="s">
        <v>171</v>
      </c>
      <c r="E1002" s="103" t="s">
        <v>3723</v>
      </c>
      <c r="F1002" s="169" t="s">
        <v>172</v>
      </c>
      <c r="G1002" s="169" t="s">
        <v>4067</v>
      </c>
      <c r="H1002" s="40" t="s">
        <v>3641</v>
      </c>
      <c r="I1002" s="40" t="s">
        <v>22</v>
      </c>
      <c r="J1002" s="173">
        <v>5</v>
      </c>
      <c r="K1002" s="174">
        <v>0</v>
      </c>
      <c r="L1002" s="198">
        <v>6</v>
      </c>
      <c r="M1002" s="105">
        <v>3.1</v>
      </c>
      <c r="N1002" s="167"/>
    </row>
    <row r="1003" s="155" customFormat="1" ht="24" spans="1:14">
      <c r="A1003" s="38" t="s">
        <v>15</v>
      </c>
      <c r="B1003" s="168">
        <v>1002</v>
      </c>
      <c r="C1003" s="43" t="s">
        <v>16</v>
      </c>
      <c r="D1003" s="43" t="s">
        <v>53</v>
      </c>
      <c r="E1003" s="103" t="s">
        <v>3723</v>
      </c>
      <c r="F1003" s="169" t="s">
        <v>236</v>
      </c>
      <c r="G1003" s="169" t="s">
        <v>3643</v>
      </c>
      <c r="H1003" s="40" t="s">
        <v>2134</v>
      </c>
      <c r="I1003" s="40" t="s">
        <v>22</v>
      </c>
      <c r="J1003" s="173">
        <v>2</v>
      </c>
      <c r="K1003" s="185">
        <v>0</v>
      </c>
      <c r="L1003" s="198">
        <v>1</v>
      </c>
      <c r="M1003" s="105">
        <v>3.2</v>
      </c>
      <c r="N1003" s="167"/>
    </row>
    <row r="1004" s="155" customFormat="1" ht="24" spans="1:14">
      <c r="A1004" s="38" t="s">
        <v>15</v>
      </c>
      <c r="B1004" s="168">
        <v>1003</v>
      </c>
      <c r="C1004" s="43" t="s">
        <v>16</v>
      </c>
      <c r="D1004" s="43" t="s">
        <v>322</v>
      </c>
      <c r="E1004" s="103" t="s">
        <v>3723</v>
      </c>
      <c r="F1004" s="169" t="s">
        <v>323</v>
      </c>
      <c r="G1004" s="169" t="s">
        <v>3645</v>
      </c>
      <c r="H1004" s="40" t="s">
        <v>2988</v>
      </c>
      <c r="I1004" s="43" t="s">
        <v>2124</v>
      </c>
      <c r="J1004" s="116">
        <v>31.9577</v>
      </c>
      <c r="K1004" s="185">
        <v>0</v>
      </c>
      <c r="L1004" s="198">
        <v>1330</v>
      </c>
      <c r="M1004" s="105">
        <v>3.2</v>
      </c>
      <c r="N1004" s="167"/>
    </row>
    <row r="1005" s="155" customFormat="1" ht="24" spans="1:14">
      <c r="A1005" s="38" t="s">
        <v>15</v>
      </c>
      <c r="B1005" s="168">
        <v>1004</v>
      </c>
      <c r="C1005" s="43" t="s">
        <v>16</v>
      </c>
      <c r="D1005" s="43" t="s">
        <v>89</v>
      </c>
      <c r="E1005" s="103" t="s">
        <v>3723</v>
      </c>
      <c r="F1005" s="169" t="s">
        <v>114</v>
      </c>
      <c r="G1005" s="169" t="s">
        <v>4068</v>
      </c>
      <c r="H1005" s="40" t="s">
        <v>2166</v>
      </c>
      <c r="I1005" s="40" t="s">
        <v>22</v>
      </c>
      <c r="J1005" s="173">
        <v>5</v>
      </c>
      <c r="K1005" s="185">
        <v>0</v>
      </c>
      <c r="L1005" s="198">
        <v>114</v>
      </c>
      <c r="M1005" s="105">
        <v>3.2</v>
      </c>
      <c r="N1005" s="167"/>
    </row>
    <row r="1006" s="155" customFormat="1" ht="24" spans="1:14">
      <c r="A1006" s="38" t="s">
        <v>15</v>
      </c>
      <c r="B1006" s="168">
        <v>1005</v>
      </c>
      <c r="C1006" s="43" t="s">
        <v>16</v>
      </c>
      <c r="D1006" s="43" t="s">
        <v>53</v>
      </c>
      <c r="E1006" s="103" t="s">
        <v>3723</v>
      </c>
      <c r="F1006" s="169" t="s">
        <v>249</v>
      </c>
      <c r="G1006" s="169" t="s">
        <v>4069</v>
      </c>
      <c r="H1006" s="40" t="s">
        <v>2121</v>
      </c>
      <c r="I1006" s="40" t="s">
        <v>22</v>
      </c>
      <c r="J1006" s="173">
        <v>1</v>
      </c>
      <c r="K1006" s="185">
        <v>0</v>
      </c>
      <c r="L1006" s="198">
        <v>10</v>
      </c>
      <c r="M1006" s="105">
        <v>3.2</v>
      </c>
      <c r="N1006" s="167"/>
    </row>
    <row r="1007" s="155" customFormat="1" ht="24" spans="1:14">
      <c r="A1007" s="38" t="s">
        <v>15</v>
      </c>
      <c r="B1007" s="168">
        <v>1006</v>
      </c>
      <c r="C1007" s="43" t="s">
        <v>16</v>
      </c>
      <c r="D1007" s="43" t="s">
        <v>53</v>
      </c>
      <c r="E1007" s="103" t="s">
        <v>3723</v>
      </c>
      <c r="F1007" s="169" t="s">
        <v>55</v>
      </c>
      <c r="G1007" s="169" t="s">
        <v>4070</v>
      </c>
      <c r="H1007" s="40" t="s">
        <v>2158</v>
      </c>
      <c r="I1007" s="40" t="s">
        <v>22</v>
      </c>
      <c r="J1007" s="173">
        <v>1</v>
      </c>
      <c r="K1007" s="185">
        <v>0</v>
      </c>
      <c r="L1007" s="198">
        <v>26</v>
      </c>
      <c r="M1007" s="105">
        <v>3.2</v>
      </c>
      <c r="N1007" s="167"/>
    </row>
    <row r="1008" s="155" customFormat="1" ht="24" spans="1:14">
      <c r="A1008" s="38" t="s">
        <v>15</v>
      </c>
      <c r="B1008" s="168">
        <v>1007</v>
      </c>
      <c r="C1008" s="43" t="s">
        <v>16</v>
      </c>
      <c r="D1008" s="43" t="s">
        <v>53</v>
      </c>
      <c r="E1008" s="103" t="s">
        <v>3723</v>
      </c>
      <c r="F1008" s="169" t="s">
        <v>55</v>
      </c>
      <c r="G1008" s="169" t="s">
        <v>4071</v>
      </c>
      <c r="H1008" s="40" t="s">
        <v>2158</v>
      </c>
      <c r="I1008" s="40" t="s">
        <v>22</v>
      </c>
      <c r="J1008" s="173">
        <v>1</v>
      </c>
      <c r="K1008" s="185">
        <v>0</v>
      </c>
      <c r="L1008" s="198">
        <v>19</v>
      </c>
      <c r="M1008" s="105">
        <v>3.2</v>
      </c>
      <c r="N1008" s="167"/>
    </row>
    <row r="1009" s="155" customFormat="1" ht="24" spans="1:14">
      <c r="A1009" s="38" t="s">
        <v>15</v>
      </c>
      <c r="B1009" s="168">
        <v>1008</v>
      </c>
      <c r="C1009" s="43" t="s">
        <v>16</v>
      </c>
      <c r="D1009" s="43" t="s">
        <v>53</v>
      </c>
      <c r="E1009" s="103" t="s">
        <v>3723</v>
      </c>
      <c r="F1009" s="169" t="s">
        <v>55</v>
      </c>
      <c r="G1009" s="169" t="s">
        <v>4072</v>
      </c>
      <c r="H1009" s="40" t="s">
        <v>2158</v>
      </c>
      <c r="I1009" s="40" t="s">
        <v>22</v>
      </c>
      <c r="J1009" s="173">
        <v>1</v>
      </c>
      <c r="K1009" s="185">
        <v>0</v>
      </c>
      <c r="L1009" s="198">
        <v>47</v>
      </c>
      <c r="M1009" s="105">
        <v>3.2</v>
      </c>
      <c r="N1009" s="167"/>
    </row>
    <row r="1010" s="155" customFormat="1" ht="24" spans="1:14">
      <c r="A1010" s="38" t="s">
        <v>15</v>
      </c>
      <c r="B1010" s="168">
        <v>1009</v>
      </c>
      <c r="C1010" s="43" t="s">
        <v>16</v>
      </c>
      <c r="D1010" s="43" t="s">
        <v>53</v>
      </c>
      <c r="E1010" s="103" t="s">
        <v>3723</v>
      </c>
      <c r="F1010" s="169" t="s">
        <v>55</v>
      </c>
      <c r="G1010" s="169" t="s">
        <v>4046</v>
      </c>
      <c r="H1010" s="40" t="s">
        <v>2158</v>
      </c>
      <c r="I1010" s="40" t="s">
        <v>22</v>
      </c>
      <c r="J1010" s="173">
        <v>4</v>
      </c>
      <c r="K1010" s="185">
        <v>0</v>
      </c>
      <c r="L1010" s="198">
        <v>149</v>
      </c>
      <c r="M1010" s="105">
        <v>3.2</v>
      </c>
      <c r="N1010" s="167"/>
    </row>
    <row r="1011" s="155" customFormat="1" ht="24" spans="1:14">
      <c r="A1011" s="38" t="s">
        <v>15</v>
      </c>
      <c r="B1011" s="168">
        <v>1010</v>
      </c>
      <c r="C1011" s="43" t="s">
        <v>16</v>
      </c>
      <c r="D1011" s="43" t="s">
        <v>53</v>
      </c>
      <c r="E1011" s="103" t="s">
        <v>3723</v>
      </c>
      <c r="F1011" s="169" t="s">
        <v>55</v>
      </c>
      <c r="G1011" s="169" t="s">
        <v>4073</v>
      </c>
      <c r="H1011" s="40" t="s">
        <v>2158</v>
      </c>
      <c r="I1011" s="40" t="s">
        <v>22</v>
      </c>
      <c r="J1011" s="173">
        <v>8</v>
      </c>
      <c r="K1011" s="185">
        <v>0</v>
      </c>
      <c r="L1011" s="198">
        <v>625</v>
      </c>
      <c r="M1011" s="105">
        <v>3.2</v>
      </c>
      <c r="N1011" s="167"/>
    </row>
    <row r="1012" s="155" customFormat="1" ht="24" spans="1:14">
      <c r="A1012" s="38" t="s">
        <v>15</v>
      </c>
      <c r="B1012" s="168">
        <v>1011</v>
      </c>
      <c r="C1012" s="43" t="s">
        <v>16</v>
      </c>
      <c r="D1012" s="43" t="s">
        <v>53</v>
      </c>
      <c r="E1012" s="103" t="s">
        <v>3723</v>
      </c>
      <c r="F1012" s="169" t="s">
        <v>249</v>
      </c>
      <c r="G1012" s="169" t="s">
        <v>4074</v>
      </c>
      <c r="H1012" s="40" t="s">
        <v>2158</v>
      </c>
      <c r="I1012" s="40" t="s">
        <v>22</v>
      </c>
      <c r="J1012" s="173">
        <v>2</v>
      </c>
      <c r="K1012" s="185">
        <v>0</v>
      </c>
      <c r="L1012" s="198">
        <v>56</v>
      </c>
      <c r="M1012" s="105">
        <v>3.2</v>
      </c>
      <c r="N1012" s="167"/>
    </row>
    <row r="1013" s="155" customFormat="1" ht="24" spans="1:14">
      <c r="A1013" s="38" t="s">
        <v>15</v>
      </c>
      <c r="B1013" s="168">
        <v>1012</v>
      </c>
      <c r="C1013" s="43" t="s">
        <v>16</v>
      </c>
      <c r="D1013" s="43" t="s">
        <v>171</v>
      </c>
      <c r="E1013" s="103" t="s">
        <v>3723</v>
      </c>
      <c r="F1013" s="169" t="s">
        <v>172</v>
      </c>
      <c r="G1013" s="169" t="s">
        <v>3760</v>
      </c>
      <c r="H1013" s="40" t="s">
        <v>1926</v>
      </c>
      <c r="I1013" s="40" t="s">
        <v>22</v>
      </c>
      <c r="J1013" s="173">
        <v>4</v>
      </c>
      <c r="K1013" s="174">
        <v>0</v>
      </c>
      <c r="L1013" s="198">
        <v>5</v>
      </c>
      <c r="M1013" s="105">
        <v>3.1</v>
      </c>
      <c r="N1013" s="167"/>
    </row>
    <row r="1014" s="155" customFormat="1" ht="24" spans="1:14">
      <c r="A1014" s="38" t="s">
        <v>15</v>
      </c>
      <c r="B1014" s="168">
        <v>1013</v>
      </c>
      <c r="C1014" s="43" t="s">
        <v>16</v>
      </c>
      <c r="D1014" s="43" t="s">
        <v>53</v>
      </c>
      <c r="E1014" s="103" t="s">
        <v>3723</v>
      </c>
      <c r="F1014" s="169" t="s">
        <v>236</v>
      </c>
      <c r="G1014" s="169" t="s">
        <v>4049</v>
      </c>
      <c r="H1014" s="40" t="s">
        <v>2345</v>
      </c>
      <c r="I1014" s="40" t="s">
        <v>22</v>
      </c>
      <c r="J1014" s="173">
        <v>1</v>
      </c>
      <c r="K1014" s="185">
        <v>0</v>
      </c>
      <c r="L1014" s="198">
        <v>1</v>
      </c>
      <c r="M1014" s="105">
        <v>3.2</v>
      </c>
      <c r="N1014" s="167"/>
    </row>
    <row r="1015" s="155" customFormat="1" ht="24" spans="1:14">
      <c r="A1015" s="38" t="s">
        <v>15</v>
      </c>
      <c r="B1015" s="168">
        <v>1014</v>
      </c>
      <c r="C1015" s="43" t="s">
        <v>16</v>
      </c>
      <c r="D1015" s="43" t="s">
        <v>322</v>
      </c>
      <c r="E1015" s="103" t="s">
        <v>3723</v>
      </c>
      <c r="F1015" s="169" t="s">
        <v>323</v>
      </c>
      <c r="G1015" s="169" t="s">
        <v>4052</v>
      </c>
      <c r="H1015" s="40" t="s">
        <v>2162</v>
      </c>
      <c r="I1015" s="43" t="s">
        <v>2124</v>
      </c>
      <c r="J1015" s="116">
        <v>7.00245</v>
      </c>
      <c r="K1015" s="185">
        <v>0</v>
      </c>
      <c r="L1015" s="198">
        <v>348</v>
      </c>
      <c r="M1015" s="105">
        <v>3.2</v>
      </c>
      <c r="N1015" s="167"/>
    </row>
    <row r="1016" s="155" customFormat="1" ht="24" spans="1:14">
      <c r="A1016" s="38" t="s">
        <v>15</v>
      </c>
      <c r="B1016" s="168">
        <v>1015</v>
      </c>
      <c r="C1016" s="43" t="s">
        <v>16</v>
      </c>
      <c r="D1016" s="43" t="s">
        <v>322</v>
      </c>
      <c r="E1016" s="103" t="s">
        <v>3723</v>
      </c>
      <c r="F1016" s="169" t="s">
        <v>323</v>
      </c>
      <c r="G1016" s="169" t="s">
        <v>4075</v>
      </c>
      <c r="H1016" s="40" t="s">
        <v>2162</v>
      </c>
      <c r="I1016" s="43" t="s">
        <v>2124</v>
      </c>
      <c r="J1016" s="116">
        <v>24.2923</v>
      </c>
      <c r="K1016" s="185">
        <v>0</v>
      </c>
      <c r="L1016" s="198">
        <v>1891</v>
      </c>
      <c r="M1016" s="105">
        <v>3.2</v>
      </c>
      <c r="N1016" s="167"/>
    </row>
    <row r="1017" s="155" customFormat="1" ht="21.6" spans="1:14">
      <c r="A1017" s="38" t="s">
        <v>15</v>
      </c>
      <c r="B1017" s="168">
        <v>1016</v>
      </c>
      <c r="C1017" s="43" t="s">
        <v>16</v>
      </c>
      <c r="D1017" s="43" t="s">
        <v>89</v>
      </c>
      <c r="E1017" s="103" t="s">
        <v>3723</v>
      </c>
      <c r="F1017" s="169" t="s">
        <v>114</v>
      </c>
      <c r="G1017" s="169" t="s">
        <v>3857</v>
      </c>
      <c r="H1017" s="40" t="s">
        <v>2134</v>
      </c>
      <c r="I1017" s="40" t="s">
        <v>22</v>
      </c>
      <c r="J1017" s="173">
        <v>1</v>
      </c>
      <c r="K1017" s="174">
        <v>0</v>
      </c>
      <c r="L1017" s="198">
        <v>34</v>
      </c>
      <c r="M1017" s="105">
        <v>3.1</v>
      </c>
      <c r="N1017" s="167"/>
    </row>
    <row r="1018" s="155" customFormat="1" ht="21.6" spans="1:14">
      <c r="A1018" s="38" t="s">
        <v>15</v>
      </c>
      <c r="B1018" s="168">
        <v>1017</v>
      </c>
      <c r="C1018" s="43" t="s">
        <v>16</v>
      </c>
      <c r="D1018" s="43" t="s">
        <v>89</v>
      </c>
      <c r="E1018" s="103" t="s">
        <v>3723</v>
      </c>
      <c r="F1018" s="169" t="s">
        <v>114</v>
      </c>
      <c r="G1018" s="169" t="s">
        <v>3637</v>
      </c>
      <c r="H1018" s="40" t="s">
        <v>2134</v>
      </c>
      <c r="I1018" s="40" t="s">
        <v>22</v>
      </c>
      <c r="J1018" s="173">
        <v>9</v>
      </c>
      <c r="K1018" s="174">
        <v>0</v>
      </c>
      <c r="L1018" s="198">
        <v>410</v>
      </c>
      <c r="M1018" s="105">
        <v>3.1</v>
      </c>
      <c r="N1018" s="167"/>
    </row>
    <row r="1019" s="155" customFormat="1" ht="24" spans="1:14">
      <c r="A1019" s="38" t="s">
        <v>15</v>
      </c>
      <c r="B1019" s="168">
        <v>1018</v>
      </c>
      <c r="C1019" s="43" t="s">
        <v>16</v>
      </c>
      <c r="D1019" s="43" t="s">
        <v>89</v>
      </c>
      <c r="E1019" s="103" t="s">
        <v>3723</v>
      </c>
      <c r="F1019" s="169" t="s">
        <v>114</v>
      </c>
      <c r="G1019" s="169" t="s">
        <v>4076</v>
      </c>
      <c r="H1019" s="40" t="s">
        <v>2134</v>
      </c>
      <c r="I1019" s="40" t="s">
        <v>22</v>
      </c>
      <c r="J1019" s="173">
        <v>2</v>
      </c>
      <c r="K1019" s="174">
        <v>0</v>
      </c>
      <c r="L1019" s="198">
        <v>168</v>
      </c>
      <c r="M1019" s="105">
        <v>3.1</v>
      </c>
      <c r="N1019" s="167"/>
    </row>
    <row r="1020" s="155" customFormat="1" ht="24" spans="1:14">
      <c r="A1020" s="38" t="s">
        <v>15</v>
      </c>
      <c r="B1020" s="168">
        <v>1019</v>
      </c>
      <c r="C1020" s="43" t="s">
        <v>16</v>
      </c>
      <c r="D1020" s="43" t="s">
        <v>53</v>
      </c>
      <c r="E1020" s="103" t="s">
        <v>3723</v>
      </c>
      <c r="F1020" s="169" t="s">
        <v>55</v>
      </c>
      <c r="G1020" s="169" t="s">
        <v>4064</v>
      </c>
      <c r="H1020" s="40" t="s">
        <v>2351</v>
      </c>
      <c r="I1020" s="40" t="s">
        <v>22</v>
      </c>
      <c r="J1020" s="173">
        <v>3</v>
      </c>
      <c r="K1020" s="185">
        <v>0</v>
      </c>
      <c r="L1020" s="198">
        <v>54</v>
      </c>
      <c r="M1020" s="105">
        <v>3.2</v>
      </c>
      <c r="N1020" s="167"/>
    </row>
    <row r="1021" s="155" customFormat="1" ht="24" spans="1:14">
      <c r="A1021" s="38" t="s">
        <v>15</v>
      </c>
      <c r="B1021" s="168">
        <v>1020</v>
      </c>
      <c r="C1021" s="43" t="s">
        <v>16</v>
      </c>
      <c r="D1021" s="43" t="s">
        <v>53</v>
      </c>
      <c r="E1021" s="103" t="s">
        <v>3723</v>
      </c>
      <c r="F1021" s="169" t="s">
        <v>55</v>
      </c>
      <c r="G1021" s="169" t="s">
        <v>4077</v>
      </c>
      <c r="H1021" s="40" t="s">
        <v>2351</v>
      </c>
      <c r="I1021" s="40" t="s">
        <v>22</v>
      </c>
      <c r="J1021" s="173">
        <v>1</v>
      </c>
      <c r="K1021" s="185">
        <v>0</v>
      </c>
      <c r="L1021" s="198">
        <v>28</v>
      </c>
      <c r="M1021" s="105">
        <v>3.2</v>
      </c>
      <c r="N1021" s="167"/>
    </row>
    <row r="1022" s="155" customFormat="1" ht="24" spans="1:14">
      <c r="A1022" s="38" t="s">
        <v>15</v>
      </c>
      <c r="B1022" s="168">
        <v>1021</v>
      </c>
      <c r="C1022" s="43" t="s">
        <v>16</v>
      </c>
      <c r="D1022" s="43" t="s">
        <v>53</v>
      </c>
      <c r="E1022" s="103" t="s">
        <v>3723</v>
      </c>
      <c r="F1022" s="169" t="s">
        <v>55</v>
      </c>
      <c r="G1022" s="169" t="s">
        <v>3638</v>
      </c>
      <c r="H1022" s="40" t="s">
        <v>2351</v>
      </c>
      <c r="I1022" s="40" t="s">
        <v>22</v>
      </c>
      <c r="J1022" s="173">
        <v>12</v>
      </c>
      <c r="K1022" s="185">
        <v>0</v>
      </c>
      <c r="L1022" s="198">
        <v>432</v>
      </c>
      <c r="M1022" s="105">
        <v>3.2</v>
      </c>
      <c r="N1022" s="167"/>
    </row>
    <row r="1023" s="155" customFormat="1" ht="24" spans="1:14">
      <c r="A1023" s="38" t="s">
        <v>15</v>
      </c>
      <c r="B1023" s="168">
        <v>1022</v>
      </c>
      <c r="C1023" s="43" t="s">
        <v>16</v>
      </c>
      <c r="D1023" s="43" t="s">
        <v>53</v>
      </c>
      <c r="E1023" s="103" t="s">
        <v>3723</v>
      </c>
      <c r="F1023" s="169" t="s">
        <v>249</v>
      </c>
      <c r="G1023" s="169" t="s">
        <v>4078</v>
      </c>
      <c r="H1023" s="40" t="s">
        <v>2351</v>
      </c>
      <c r="I1023" s="40" t="s">
        <v>22</v>
      </c>
      <c r="J1023" s="173">
        <v>1</v>
      </c>
      <c r="K1023" s="185">
        <v>0</v>
      </c>
      <c r="L1023" s="198">
        <v>15</v>
      </c>
      <c r="M1023" s="105">
        <v>3.2</v>
      </c>
      <c r="N1023" s="167"/>
    </row>
    <row r="1024" s="155" customFormat="1" ht="24" spans="1:14">
      <c r="A1024" s="38" t="s">
        <v>15</v>
      </c>
      <c r="B1024" s="168">
        <v>1023</v>
      </c>
      <c r="C1024" s="43" t="s">
        <v>16</v>
      </c>
      <c r="D1024" s="43" t="s">
        <v>53</v>
      </c>
      <c r="E1024" s="103" t="s">
        <v>3723</v>
      </c>
      <c r="F1024" s="169" t="s">
        <v>304</v>
      </c>
      <c r="G1024" s="169" t="s">
        <v>4079</v>
      </c>
      <c r="H1024" s="40" t="s">
        <v>2356</v>
      </c>
      <c r="I1024" s="40" t="s">
        <v>22</v>
      </c>
      <c r="J1024" s="173">
        <v>1</v>
      </c>
      <c r="K1024" s="185">
        <v>0</v>
      </c>
      <c r="L1024" s="198">
        <v>48</v>
      </c>
      <c r="M1024" s="105">
        <v>3.2</v>
      </c>
      <c r="N1024" s="167"/>
    </row>
    <row r="1025" s="155" customFormat="1" ht="108" spans="1:14">
      <c r="A1025" s="38" t="s">
        <v>15</v>
      </c>
      <c r="B1025" s="168">
        <v>1024</v>
      </c>
      <c r="C1025" s="43" t="s">
        <v>16</v>
      </c>
      <c r="D1025" s="43" t="s">
        <v>17</v>
      </c>
      <c r="E1025" s="103" t="s">
        <v>3723</v>
      </c>
      <c r="F1025" s="169" t="s">
        <v>4031</v>
      </c>
      <c r="G1025" s="43" t="s">
        <v>4080</v>
      </c>
      <c r="H1025" s="40" t="s">
        <v>3994</v>
      </c>
      <c r="I1025" s="40" t="s">
        <v>22</v>
      </c>
      <c r="J1025" s="173">
        <v>1</v>
      </c>
      <c r="K1025" s="161">
        <v>0</v>
      </c>
      <c r="L1025" s="199">
        <v>5.4</v>
      </c>
      <c r="M1025" s="105">
        <v>3.1</v>
      </c>
      <c r="N1025" s="167"/>
    </row>
    <row r="1026" s="155" customFormat="1" ht="36" spans="1:14">
      <c r="A1026" s="38" t="s">
        <v>15</v>
      </c>
      <c r="B1026" s="168">
        <v>1025</v>
      </c>
      <c r="C1026" s="43" t="s">
        <v>16</v>
      </c>
      <c r="D1026" s="43" t="s">
        <v>171</v>
      </c>
      <c r="E1026" s="103" t="s">
        <v>3723</v>
      </c>
      <c r="F1026" s="169" t="s">
        <v>172</v>
      </c>
      <c r="G1026" s="169" t="s">
        <v>3867</v>
      </c>
      <c r="H1026" s="40" t="s">
        <v>3641</v>
      </c>
      <c r="I1026" s="40" t="s">
        <v>22</v>
      </c>
      <c r="J1026" s="173">
        <v>1</v>
      </c>
      <c r="K1026" s="174">
        <v>0</v>
      </c>
      <c r="L1026" s="198">
        <v>1</v>
      </c>
      <c r="M1026" s="105">
        <v>3.1</v>
      </c>
      <c r="N1026" s="167"/>
    </row>
    <row r="1027" s="155" customFormat="1" ht="36" spans="1:14">
      <c r="A1027" s="38" t="s">
        <v>15</v>
      </c>
      <c r="B1027" s="168">
        <v>1026</v>
      </c>
      <c r="C1027" s="43" t="s">
        <v>16</v>
      </c>
      <c r="D1027" s="43" t="s">
        <v>171</v>
      </c>
      <c r="E1027" s="103" t="s">
        <v>3723</v>
      </c>
      <c r="F1027" s="169" t="s">
        <v>172</v>
      </c>
      <c r="G1027" s="169" t="s">
        <v>4067</v>
      </c>
      <c r="H1027" s="40" t="s">
        <v>3641</v>
      </c>
      <c r="I1027" s="40" t="s">
        <v>22</v>
      </c>
      <c r="J1027" s="173">
        <v>7</v>
      </c>
      <c r="K1027" s="174">
        <v>0</v>
      </c>
      <c r="L1027" s="198">
        <v>8</v>
      </c>
      <c r="M1027" s="105">
        <v>3.1</v>
      </c>
      <c r="N1027" s="167"/>
    </row>
    <row r="1028" s="155" customFormat="1" ht="24" spans="1:14">
      <c r="A1028" s="38" t="s">
        <v>15</v>
      </c>
      <c r="B1028" s="168">
        <v>1027</v>
      </c>
      <c r="C1028" s="43" t="s">
        <v>16</v>
      </c>
      <c r="D1028" s="43" t="s">
        <v>53</v>
      </c>
      <c r="E1028" s="103" t="s">
        <v>3723</v>
      </c>
      <c r="F1028" s="169" t="s">
        <v>236</v>
      </c>
      <c r="G1028" s="169" t="s">
        <v>3643</v>
      </c>
      <c r="H1028" s="40" t="s">
        <v>2134</v>
      </c>
      <c r="I1028" s="40" t="s">
        <v>22</v>
      </c>
      <c r="J1028" s="173">
        <v>11</v>
      </c>
      <c r="K1028" s="185">
        <v>0</v>
      </c>
      <c r="L1028" s="198">
        <v>7</v>
      </c>
      <c r="M1028" s="105">
        <v>3.2</v>
      </c>
      <c r="N1028" s="167"/>
    </row>
    <row r="1029" s="155" customFormat="1" ht="24" spans="1:14">
      <c r="A1029" s="38" t="s">
        <v>15</v>
      </c>
      <c r="B1029" s="168">
        <v>1028</v>
      </c>
      <c r="C1029" s="43" t="s">
        <v>16</v>
      </c>
      <c r="D1029" s="43" t="s">
        <v>322</v>
      </c>
      <c r="E1029" s="103" t="s">
        <v>3723</v>
      </c>
      <c r="F1029" s="169" t="s">
        <v>323</v>
      </c>
      <c r="G1029" s="169" t="s">
        <v>4081</v>
      </c>
      <c r="H1029" s="40" t="s">
        <v>2358</v>
      </c>
      <c r="I1029" s="43" t="s">
        <v>2124</v>
      </c>
      <c r="J1029" s="116">
        <v>1.06475</v>
      </c>
      <c r="K1029" s="185">
        <v>0</v>
      </c>
      <c r="L1029" s="198">
        <v>39</v>
      </c>
      <c r="M1029" s="105">
        <v>3.2</v>
      </c>
      <c r="N1029" s="167"/>
    </row>
    <row r="1030" s="155" customFormat="1" ht="24" spans="1:14">
      <c r="A1030" s="38" t="s">
        <v>15</v>
      </c>
      <c r="B1030" s="168">
        <v>1029</v>
      </c>
      <c r="C1030" s="43" t="s">
        <v>16</v>
      </c>
      <c r="D1030" s="43" t="s">
        <v>322</v>
      </c>
      <c r="E1030" s="103" t="s">
        <v>3723</v>
      </c>
      <c r="F1030" s="169" t="s">
        <v>323</v>
      </c>
      <c r="G1030" s="169" t="s">
        <v>3645</v>
      </c>
      <c r="H1030" s="40" t="s">
        <v>2988</v>
      </c>
      <c r="I1030" s="43" t="s">
        <v>2124</v>
      </c>
      <c r="J1030" s="116">
        <v>55.5888</v>
      </c>
      <c r="K1030" s="185">
        <v>0</v>
      </c>
      <c r="L1030" s="198">
        <v>2314</v>
      </c>
      <c r="M1030" s="105">
        <v>3.2</v>
      </c>
      <c r="N1030" s="167"/>
    </row>
    <row r="1031" s="155" customFormat="1" ht="24" spans="1:14">
      <c r="A1031" s="38" t="s">
        <v>15</v>
      </c>
      <c r="B1031" s="168">
        <v>1030</v>
      </c>
      <c r="C1031" s="43" t="s">
        <v>16</v>
      </c>
      <c r="D1031" s="43" t="s">
        <v>4008</v>
      </c>
      <c r="E1031" s="103" t="s">
        <v>3723</v>
      </c>
      <c r="F1031" s="169" t="s">
        <v>4082</v>
      </c>
      <c r="G1031" s="169" t="s">
        <v>4012</v>
      </c>
      <c r="H1031" s="40"/>
      <c r="I1031" s="40" t="s">
        <v>22</v>
      </c>
      <c r="J1031" s="173">
        <v>1</v>
      </c>
      <c r="K1031" s="174">
        <v>0</v>
      </c>
      <c r="L1031" s="202"/>
      <c r="M1031" s="105">
        <v>3.1</v>
      </c>
      <c r="N1031" s="167"/>
    </row>
    <row r="1032" s="155" customFormat="1" ht="24" spans="1:14">
      <c r="A1032" s="38" t="s">
        <v>15</v>
      </c>
      <c r="B1032" s="168">
        <v>1031</v>
      </c>
      <c r="C1032" s="43" t="s">
        <v>16</v>
      </c>
      <c r="D1032" s="43" t="s">
        <v>4008</v>
      </c>
      <c r="E1032" s="103" t="s">
        <v>3723</v>
      </c>
      <c r="F1032" s="169" t="s">
        <v>4083</v>
      </c>
      <c r="G1032" s="169" t="s">
        <v>4037</v>
      </c>
      <c r="H1032" s="40"/>
      <c r="I1032" s="40" t="s">
        <v>22</v>
      </c>
      <c r="J1032" s="173">
        <v>1</v>
      </c>
      <c r="K1032" s="174">
        <v>0</v>
      </c>
      <c r="L1032" s="202"/>
      <c r="M1032" s="105">
        <v>3.1</v>
      </c>
      <c r="N1032" s="167"/>
    </row>
    <row r="1033" s="155" customFormat="1" ht="24" spans="1:14">
      <c r="A1033" s="38" t="s">
        <v>15</v>
      </c>
      <c r="B1033" s="168">
        <v>1032</v>
      </c>
      <c r="C1033" s="43" t="s">
        <v>16</v>
      </c>
      <c r="D1033" s="43" t="s">
        <v>4008</v>
      </c>
      <c r="E1033" s="103" t="s">
        <v>3723</v>
      </c>
      <c r="F1033" s="169" t="s">
        <v>4084</v>
      </c>
      <c r="G1033" s="169" t="s">
        <v>4037</v>
      </c>
      <c r="H1033" s="40"/>
      <c r="I1033" s="40" t="s">
        <v>22</v>
      </c>
      <c r="J1033" s="173">
        <v>1</v>
      </c>
      <c r="K1033" s="174">
        <v>0</v>
      </c>
      <c r="L1033" s="202"/>
      <c r="M1033" s="105">
        <v>3.1</v>
      </c>
      <c r="N1033" s="167"/>
    </row>
    <row r="1034" s="155" customFormat="1" ht="24" spans="1:14">
      <c r="A1034" s="38" t="s">
        <v>15</v>
      </c>
      <c r="B1034" s="168">
        <v>1033</v>
      </c>
      <c r="C1034" s="43" t="s">
        <v>16</v>
      </c>
      <c r="D1034" s="43" t="s">
        <v>53</v>
      </c>
      <c r="E1034" s="103" t="s">
        <v>3723</v>
      </c>
      <c r="F1034" s="169" t="s">
        <v>3813</v>
      </c>
      <c r="G1034" s="169" t="s">
        <v>4085</v>
      </c>
      <c r="H1034" s="40" t="s">
        <v>2191</v>
      </c>
      <c r="I1034" s="40" t="s">
        <v>22</v>
      </c>
      <c r="J1034" s="173">
        <v>1</v>
      </c>
      <c r="K1034" s="185">
        <v>0</v>
      </c>
      <c r="L1034" s="198">
        <v>15</v>
      </c>
      <c r="M1034" s="105">
        <v>3.2</v>
      </c>
      <c r="N1034" s="167"/>
    </row>
    <row r="1035" s="155" customFormat="1" ht="24" spans="1:14">
      <c r="A1035" s="38" t="s">
        <v>15</v>
      </c>
      <c r="B1035" s="168">
        <v>1034</v>
      </c>
      <c r="C1035" s="43" t="s">
        <v>16</v>
      </c>
      <c r="D1035" s="43" t="s">
        <v>89</v>
      </c>
      <c r="E1035" s="103" t="s">
        <v>3723</v>
      </c>
      <c r="F1035" s="169" t="s">
        <v>114</v>
      </c>
      <c r="G1035" s="169" t="s">
        <v>4040</v>
      </c>
      <c r="H1035" s="40" t="s">
        <v>2166</v>
      </c>
      <c r="I1035" s="40" t="s">
        <v>22</v>
      </c>
      <c r="J1035" s="173">
        <v>1</v>
      </c>
      <c r="K1035" s="185">
        <v>0</v>
      </c>
      <c r="L1035" s="198">
        <v>17</v>
      </c>
      <c r="M1035" s="105">
        <v>3.2</v>
      </c>
      <c r="N1035" s="167"/>
    </row>
    <row r="1036" s="155" customFormat="1" ht="24" spans="1:14">
      <c r="A1036" s="38" t="s">
        <v>15</v>
      </c>
      <c r="B1036" s="168">
        <v>1035</v>
      </c>
      <c r="C1036" s="43" t="s">
        <v>16</v>
      </c>
      <c r="D1036" s="43" t="s">
        <v>89</v>
      </c>
      <c r="E1036" s="103" t="s">
        <v>3723</v>
      </c>
      <c r="F1036" s="169" t="s">
        <v>114</v>
      </c>
      <c r="G1036" s="169" t="s">
        <v>4068</v>
      </c>
      <c r="H1036" s="40" t="s">
        <v>2166</v>
      </c>
      <c r="I1036" s="40" t="s">
        <v>22</v>
      </c>
      <c r="J1036" s="173">
        <v>10</v>
      </c>
      <c r="K1036" s="185">
        <v>0</v>
      </c>
      <c r="L1036" s="198">
        <v>227</v>
      </c>
      <c r="M1036" s="105">
        <v>3.2</v>
      </c>
      <c r="N1036" s="167"/>
    </row>
    <row r="1037" s="155" customFormat="1" ht="24" spans="1:14">
      <c r="A1037" s="38" t="s">
        <v>15</v>
      </c>
      <c r="B1037" s="168">
        <v>1036</v>
      </c>
      <c r="C1037" s="43" t="s">
        <v>16</v>
      </c>
      <c r="D1037" s="43" t="s">
        <v>53</v>
      </c>
      <c r="E1037" s="103" t="s">
        <v>3723</v>
      </c>
      <c r="F1037" s="169" t="s">
        <v>249</v>
      </c>
      <c r="G1037" s="169" t="s">
        <v>4086</v>
      </c>
      <c r="H1037" s="40" t="s">
        <v>2121</v>
      </c>
      <c r="I1037" s="40" t="s">
        <v>22</v>
      </c>
      <c r="J1037" s="173">
        <v>1</v>
      </c>
      <c r="K1037" s="185">
        <v>0</v>
      </c>
      <c r="L1037" s="198">
        <v>8</v>
      </c>
      <c r="M1037" s="105">
        <v>3.2</v>
      </c>
      <c r="N1037" s="167"/>
    </row>
    <row r="1038" s="155" customFormat="1" ht="24" spans="1:14">
      <c r="A1038" s="38" t="s">
        <v>15</v>
      </c>
      <c r="B1038" s="168">
        <v>1037</v>
      </c>
      <c r="C1038" s="43" t="s">
        <v>16</v>
      </c>
      <c r="D1038" s="43" t="s">
        <v>53</v>
      </c>
      <c r="E1038" s="103" t="s">
        <v>3723</v>
      </c>
      <c r="F1038" s="169" t="s">
        <v>304</v>
      </c>
      <c r="G1038" s="169" t="s">
        <v>4087</v>
      </c>
      <c r="H1038" s="40" t="s">
        <v>2121</v>
      </c>
      <c r="I1038" s="40" t="s">
        <v>22</v>
      </c>
      <c r="J1038" s="173">
        <v>1</v>
      </c>
      <c r="K1038" s="185">
        <v>0</v>
      </c>
      <c r="L1038" s="198">
        <v>41</v>
      </c>
      <c r="M1038" s="105">
        <v>3.2</v>
      </c>
      <c r="N1038" s="167"/>
    </row>
    <row r="1039" s="155" customFormat="1" ht="24" spans="1:14">
      <c r="A1039" s="38" t="s">
        <v>15</v>
      </c>
      <c r="B1039" s="168">
        <v>1038</v>
      </c>
      <c r="C1039" s="43" t="s">
        <v>16</v>
      </c>
      <c r="D1039" s="43" t="s">
        <v>53</v>
      </c>
      <c r="E1039" s="103" t="s">
        <v>3723</v>
      </c>
      <c r="F1039" s="169" t="s">
        <v>304</v>
      </c>
      <c r="G1039" s="169" t="s">
        <v>4088</v>
      </c>
      <c r="H1039" s="40" t="s">
        <v>2121</v>
      </c>
      <c r="I1039" s="40" t="s">
        <v>22</v>
      </c>
      <c r="J1039" s="173">
        <v>1</v>
      </c>
      <c r="K1039" s="185">
        <v>0</v>
      </c>
      <c r="L1039" s="198">
        <v>29</v>
      </c>
      <c r="M1039" s="105">
        <v>3.2</v>
      </c>
      <c r="N1039" s="167"/>
    </row>
    <row r="1040" s="155" customFormat="1" ht="24" spans="1:14">
      <c r="A1040" s="38" t="s">
        <v>15</v>
      </c>
      <c r="B1040" s="168">
        <v>1039</v>
      </c>
      <c r="C1040" s="43" t="s">
        <v>16</v>
      </c>
      <c r="D1040" s="43" t="s">
        <v>53</v>
      </c>
      <c r="E1040" s="103" t="s">
        <v>3723</v>
      </c>
      <c r="F1040" s="169" t="s">
        <v>55</v>
      </c>
      <c r="G1040" s="169" t="s">
        <v>4045</v>
      </c>
      <c r="H1040" s="40" t="s">
        <v>2158</v>
      </c>
      <c r="I1040" s="40" t="s">
        <v>22</v>
      </c>
      <c r="J1040" s="173">
        <v>1</v>
      </c>
      <c r="K1040" s="57">
        <f>(CEILING(J1040*0.2,1))*1</f>
        <v>1</v>
      </c>
      <c r="L1040" s="198">
        <v>17</v>
      </c>
      <c r="M1040" s="105">
        <v>3.2</v>
      </c>
      <c r="N1040" s="167"/>
    </row>
    <row r="1041" s="155" customFormat="1" ht="24" spans="1:14">
      <c r="A1041" s="38" t="s">
        <v>15</v>
      </c>
      <c r="B1041" s="168">
        <v>1040</v>
      </c>
      <c r="C1041" s="43" t="s">
        <v>16</v>
      </c>
      <c r="D1041" s="43" t="s">
        <v>53</v>
      </c>
      <c r="E1041" s="103" t="s">
        <v>3723</v>
      </c>
      <c r="F1041" s="169" t="s">
        <v>55</v>
      </c>
      <c r="G1041" s="169" t="s">
        <v>4070</v>
      </c>
      <c r="H1041" s="40" t="s">
        <v>2158</v>
      </c>
      <c r="I1041" s="40" t="s">
        <v>22</v>
      </c>
      <c r="J1041" s="173">
        <v>14</v>
      </c>
      <c r="K1041" s="185">
        <v>0</v>
      </c>
      <c r="L1041" s="198">
        <v>361</v>
      </c>
      <c r="M1041" s="105">
        <v>3.2</v>
      </c>
      <c r="N1041" s="167"/>
    </row>
    <row r="1042" s="155" customFormat="1" ht="24" spans="1:14">
      <c r="A1042" s="38" t="s">
        <v>15</v>
      </c>
      <c r="B1042" s="168">
        <v>1041</v>
      </c>
      <c r="C1042" s="43" t="s">
        <v>16</v>
      </c>
      <c r="D1042" s="43" t="s">
        <v>53</v>
      </c>
      <c r="E1042" s="103" t="s">
        <v>3723</v>
      </c>
      <c r="F1042" s="169" t="s">
        <v>55</v>
      </c>
      <c r="G1042" s="169" t="s">
        <v>4071</v>
      </c>
      <c r="H1042" s="40" t="s">
        <v>2158</v>
      </c>
      <c r="I1042" s="40" t="s">
        <v>22</v>
      </c>
      <c r="J1042" s="173">
        <v>1</v>
      </c>
      <c r="K1042" s="185">
        <v>0</v>
      </c>
      <c r="L1042" s="198">
        <v>19</v>
      </c>
      <c r="M1042" s="105">
        <v>3.2</v>
      </c>
      <c r="N1042" s="167"/>
    </row>
    <row r="1043" s="155" customFormat="1" ht="24" spans="1:14">
      <c r="A1043" s="38" t="s">
        <v>15</v>
      </c>
      <c r="B1043" s="168">
        <v>1042</v>
      </c>
      <c r="C1043" s="43" t="s">
        <v>16</v>
      </c>
      <c r="D1043" s="43" t="s">
        <v>53</v>
      </c>
      <c r="E1043" s="103" t="s">
        <v>3723</v>
      </c>
      <c r="F1043" s="169" t="s">
        <v>249</v>
      </c>
      <c r="G1043" s="169" t="s">
        <v>4089</v>
      </c>
      <c r="H1043" s="40" t="s">
        <v>2158</v>
      </c>
      <c r="I1043" s="40" t="s">
        <v>22</v>
      </c>
      <c r="J1043" s="173">
        <v>1</v>
      </c>
      <c r="K1043" s="185">
        <v>0</v>
      </c>
      <c r="L1043" s="198">
        <v>28</v>
      </c>
      <c r="M1043" s="105">
        <v>3.2</v>
      </c>
      <c r="N1043" s="167"/>
    </row>
    <row r="1044" s="155" customFormat="1" ht="24" spans="1:14">
      <c r="A1044" s="38" t="s">
        <v>15</v>
      </c>
      <c r="B1044" s="168">
        <v>1043</v>
      </c>
      <c r="C1044" s="43" t="s">
        <v>16</v>
      </c>
      <c r="D1044" s="43" t="s">
        <v>171</v>
      </c>
      <c r="E1044" s="103" t="s">
        <v>3723</v>
      </c>
      <c r="F1044" s="169" t="s">
        <v>172</v>
      </c>
      <c r="G1044" s="169" t="s">
        <v>3779</v>
      </c>
      <c r="H1044" s="40" t="s">
        <v>1926</v>
      </c>
      <c r="I1044" s="40" t="s">
        <v>22</v>
      </c>
      <c r="J1044" s="173">
        <v>1</v>
      </c>
      <c r="K1044" s="174">
        <v>0</v>
      </c>
      <c r="L1044" s="198">
        <v>1</v>
      </c>
      <c r="M1044" s="105">
        <v>3.1</v>
      </c>
      <c r="N1044" s="167"/>
    </row>
    <row r="1045" s="155" customFormat="1" ht="24" spans="1:14">
      <c r="A1045" s="38" t="s">
        <v>15</v>
      </c>
      <c r="B1045" s="168">
        <v>1044</v>
      </c>
      <c r="C1045" s="43" t="s">
        <v>16</v>
      </c>
      <c r="D1045" s="43" t="s">
        <v>171</v>
      </c>
      <c r="E1045" s="103" t="s">
        <v>3723</v>
      </c>
      <c r="F1045" s="169" t="s">
        <v>172</v>
      </c>
      <c r="G1045" s="169" t="s">
        <v>3760</v>
      </c>
      <c r="H1045" s="40" t="s">
        <v>1926</v>
      </c>
      <c r="I1045" s="40" t="s">
        <v>22</v>
      </c>
      <c r="J1045" s="173">
        <v>9</v>
      </c>
      <c r="K1045" s="174">
        <v>0</v>
      </c>
      <c r="L1045" s="198">
        <v>10</v>
      </c>
      <c r="M1045" s="105">
        <v>3.1</v>
      </c>
      <c r="N1045" s="167"/>
    </row>
    <row r="1046" s="155" customFormat="1" ht="24" spans="1:14">
      <c r="A1046" s="38" t="s">
        <v>15</v>
      </c>
      <c r="B1046" s="168">
        <v>1045</v>
      </c>
      <c r="C1046" s="43" t="s">
        <v>16</v>
      </c>
      <c r="D1046" s="43" t="s">
        <v>53</v>
      </c>
      <c r="E1046" s="103" t="s">
        <v>3723</v>
      </c>
      <c r="F1046" s="169" t="s">
        <v>236</v>
      </c>
      <c r="G1046" s="169" t="s">
        <v>4090</v>
      </c>
      <c r="H1046" s="40" t="s">
        <v>2345</v>
      </c>
      <c r="I1046" s="40" t="s">
        <v>22</v>
      </c>
      <c r="J1046" s="173">
        <v>8</v>
      </c>
      <c r="K1046" s="57">
        <f>(CEILING(J1046*0.2,1))*1</f>
        <v>2</v>
      </c>
      <c r="L1046" s="201">
        <v>5.44</v>
      </c>
      <c r="M1046" s="105">
        <v>3.2</v>
      </c>
      <c r="N1046" s="167"/>
    </row>
    <row r="1047" s="155" customFormat="1" ht="24" spans="1:14">
      <c r="A1047" s="38" t="s">
        <v>15</v>
      </c>
      <c r="B1047" s="168">
        <v>1046</v>
      </c>
      <c r="C1047" s="43" t="s">
        <v>16</v>
      </c>
      <c r="D1047" s="43" t="s">
        <v>322</v>
      </c>
      <c r="E1047" s="103" t="s">
        <v>3723</v>
      </c>
      <c r="F1047" s="169" t="s">
        <v>323</v>
      </c>
      <c r="G1047" s="169" t="s">
        <v>4051</v>
      </c>
      <c r="H1047" s="40" t="s">
        <v>2162</v>
      </c>
      <c r="I1047" s="43" t="s">
        <v>2124</v>
      </c>
      <c r="J1047" s="116">
        <v>1.199</v>
      </c>
      <c r="K1047" s="57">
        <f>(CEILING(J1047*0.2,1))*1</f>
        <v>1</v>
      </c>
      <c r="L1047" s="198">
        <v>40</v>
      </c>
      <c r="M1047" s="105">
        <v>3.2</v>
      </c>
      <c r="N1047" s="167"/>
    </row>
    <row r="1048" s="155" customFormat="1" ht="24" spans="1:14">
      <c r="A1048" s="38" t="s">
        <v>15</v>
      </c>
      <c r="B1048" s="168">
        <v>1047</v>
      </c>
      <c r="C1048" s="43" t="s">
        <v>16</v>
      </c>
      <c r="D1048" s="43" t="s">
        <v>322</v>
      </c>
      <c r="E1048" s="103" t="s">
        <v>3723</v>
      </c>
      <c r="F1048" s="169" t="s">
        <v>323</v>
      </c>
      <c r="G1048" s="169" t="s">
        <v>4091</v>
      </c>
      <c r="H1048" s="40" t="s">
        <v>2162</v>
      </c>
      <c r="I1048" s="43" t="s">
        <v>2124</v>
      </c>
      <c r="J1048" s="116">
        <v>60.3432</v>
      </c>
      <c r="K1048" s="185">
        <v>0</v>
      </c>
      <c r="L1048" s="198">
        <v>2520</v>
      </c>
      <c r="M1048" s="105">
        <v>3.2</v>
      </c>
      <c r="N1048" s="167"/>
    </row>
    <row r="1049" s="155" customFormat="1" ht="24" spans="1:14">
      <c r="A1049" s="38" t="s">
        <v>15</v>
      </c>
      <c r="B1049" s="168">
        <v>1048</v>
      </c>
      <c r="C1049" s="43" t="s">
        <v>16</v>
      </c>
      <c r="D1049" s="43" t="s">
        <v>4008</v>
      </c>
      <c r="E1049" s="103" t="s">
        <v>3723</v>
      </c>
      <c r="F1049" s="169" t="s">
        <v>4092</v>
      </c>
      <c r="G1049" s="169" t="s">
        <v>4037</v>
      </c>
      <c r="H1049" s="40"/>
      <c r="I1049" s="40" t="s">
        <v>22</v>
      </c>
      <c r="J1049" s="173">
        <v>1</v>
      </c>
      <c r="K1049" s="174">
        <v>0</v>
      </c>
      <c r="L1049" s="202"/>
      <c r="M1049" s="105">
        <v>3.1</v>
      </c>
      <c r="N1049" s="167"/>
    </row>
    <row r="1050" s="155" customFormat="1" ht="24" spans="1:14">
      <c r="A1050" s="38" t="s">
        <v>15</v>
      </c>
      <c r="B1050" s="168">
        <v>1049</v>
      </c>
      <c r="C1050" s="43" t="s">
        <v>16</v>
      </c>
      <c r="D1050" s="43" t="s">
        <v>89</v>
      </c>
      <c r="E1050" s="103" t="s">
        <v>3723</v>
      </c>
      <c r="F1050" s="169" t="s">
        <v>114</v>
      </c>
      <c r="G1050" s="169" t="s">
        <v>3821</v>
      </c>
      <c r="H1050" s="40" t="s">
        <v>2638</v>
      </c>
      <c r="I1050" s="40" t="s">
        <v>22</v>
      </c>
      <c r="J1050" s="173">
        <v>1</v>
      </c>
      <c r="K1050" s="185">
        <v>0</v>
      </c>
      <c r="L1050" s="198">
        <v>7</v>
      </c>
      <c r="M1050" s="105">
        <v>3.2</v>
      </c>
      <c r="N1050" s="167"/>
    </row>
    <row r="1051" s="155" customFormat="1" ht="24" spans="1:14">
      <c r="A1051" s="38" t="s">
        <v>15</v>
      </c>
      <c r="B1051" s="168">
        <v>1050</v>
      </c>
      <c r="C1051" s="43" t="s">
        <v>16</v>
      </c>
      <c r="D1051" s="43" t="s">
        <v>89</v>
      </c>
      <c r="E1051" s="103" t="s">
        <v>3723</v>
      </c>
      <c r="F1051" s="169" t="s">
        <v>114</v>
      </c>
      <c r="G1051" s="169" t="s">
        <v>2699</v>
      </c>
      <c r="H1051" s="40" t="s">
        <v>2638</v>
      </c>
      <c r="I1051" s="40" t="s">
        <v>22</v>
      </c>
      <c r="J1051" s="173">
        <v>4</v>
      </c>
      <c r="K1051" s="185">
        <v>0</v>
      </c>
      <c r="L1051" s="198">
        <v>38</v>
      </c>
      <c r="M1051" s="105">
        <v>3.2</v>
      </c>
      <c r="N1051" s="167"/>
    </row>
    <row r="1052" s="155" customFormat="1" ht="24" spans="1:14">
      <c r="A1052" s="38" t="s">
        <v>15</v>
      </c>
      <c r="B1052" s="168">
        <v>1051</v>
      </c>
      <c r="C1052" s="43" t="s">
        <v>16</v>
      </c>
      <c r="D1052" s="43" t="s">
        <v>53</v>
      </c>
      <c r="E1052" s="103" t="s">
        <v>3723</v>
      </c>
      <c r="F1052" s="169" t="s">
        <v>55</v>
      </c>
      <c r="G1052" s="169" t="s">
        <v>2700</v>
      </c>
      <c r="H1052" s="40" t="s">
        <v>2121</v>
      </c>
      <c r="I1052" s="40" t="s">
        <v>22</v>
      </c>
      <c r="J1052" s="173">
        <v>1</v>
      </c>
      <c r="K1052" s="57">
        <f t="shared" ref="K1052:K1055" si="71">(CEILING(J1052*0.2,1))*1</f>
        <v>1</v>
      </c>
      <c r="L1052" s="198">
        <v>3</v>
      </c>
      <c r="M1052" s="105">
        <v>3.2</v>
      </c>
      <c r="N1052" s="167"/>
    </row>
    <row r="1053" s="155" customFormat="1" ht="24" spans="1:14">
      <c r="A1053" s="38" t="s">
        <v>15</v>
      </c>
      <c r="B1053" s="168">
        <v>1052</v>
      </c>
      <c r="C1053" s="43" t="s">
        <v>16</v>
      </c>
      <c r="D1053" s="43" t="s">
        <v>53</v>
      </c>
      <c r="E1053" s="103" t="s">
        <v>3723</v>
      </c>
      <c r="F1053" s="169" t="s">
        <v>55</v>
      </c>
      <c r="G1053" s="169" t="s">
        <v>2701</v>
      </c>
      <c r="H1053" s="40" t="s">
        <v>2121</v>
      </c>
      <c r="I1053" s="40" t="s">
        <v>22</v>
      </c>
      <c r="J1053" s="173">
        <v>5</v>
      </c>
      <c r="K1053" s="57">
        <f t="shared" si="71"/>
        <v>1</v>
      </c>
      <c r="L1053" s="198">
        <v>27</v>
      </c>
      <c r="M1053" s="105">
        <v>3.2</v>
      </c>
      <c r="N1053" s="167"/>
    </row>
    <row r="1054" s="155" customFormat="1" ht="24" spans="1:14">
      <c r="A1054" s="38" t="s">
        <v>15</v>
      </c>
      <c r="B1054" s="168">
        <v>1053</v>
      </c>
      <c r="C1054" s="43" t="s">
        <v>16</v>
      </c>
      <c r="D1054" s="43" t="s">
        <v>53</v>
      </c>
      <c r="E1054" s="103" t="s">
        <v>3723</v>
      </c>
      <c r="F1054" s="169" t="s">
        <v>304</v>
      </c>
      <c r="G1054" s="169" t="s">
        <v>3736</v>
      </c>
      <c r="H1054" s="40" t="s">
        <v>2121</v>
      </c>
      <c r="I1054" s="40" t="s">
        <v>22</v>
      </c>
      <c r="J1054" s="173">
        <v>1</v>
      </c>
      <c r="K1054" s="57">
        <f t="shared" si="71"/>
        <v>1</v>
      </c>
      <c r="L1054" s="198">
        <v>8</v>
      </c>
      <c r="M1054" s="105">
        <v>3.2</v>
      </c>
      <c r="N1054" s="167"/>
    </row>
    <row r="1055" s="155" customFormat="1" ht="24" spans="1:14">
      <c r="A1055" s="38" t="s">
        <v>15</v>
      </c>
      <c r="B1055" s="168">
        <v>1054</v>
      </c>
      <c r="C1055" s="43" t="s">
        <v>16</v>
      </c>
      <c r="D1055" s="43" t="s">
        <v>53</v>
      </c>
      <c r="E1055" s="103" t="s">
        <v>3723</v>
      </c>
      <c r="F1055" s="169" t="s">
        <v>249</v>
      </c>
      <c r="G1055" s="169" t="s">
        <v>4093</v>
      </c>
      <c r="H1055" s="40" t="s">
        <v>2121</v>
      </c>
      <c r="I1055" s="40" t="s">
        <v>22</v>
      </c>
      <c r="J1055" s="173">
        <v>1</v>
      </c>
      <c r="K1055" s="57">
        <f t="shared" si="71"/>
        <v>1</v>
      </c>
      <c r="L1055" s="198">
        <v>2</v>
      </c>
      <c r="M1055" s="105">
        <v>3.2</v>
      </c>
      <c r="N1055" s="167"/>
    </row>
    <row r="1056" s="155" customFormat="1" ht="24" spans="1:14">
      <c r="A1056" s="38" t="s">
        <v>15</v>
      </c>
      <c r="B1056" s="168">
        <v>1055</v>
      </c>
      <c r="C1056" s="43" t="s">
        <v>16</v>
      </c>
      <c r="D1056" s="43" t="s">
        <v>171</v>
      </c>
      <c r="E1056" s="103" t="s">
        <v>3723</v>
      </c>
      <c r="F1056" s="169" t="s">
        <v>172</v>
      </c>
      <c r="G1056" s="169" t="s">
        <v>3824</v>
      </c>
      <c r="H1056" s="40" t="s">
        <v>1926</v>
      </c>
      <c r="I1056" s="40" t="s">
        <v>22</v>
      </c>
      <c r="J1056" s="173">
        <v>1</v>
      </c>
      <c r="K1056" s="174">
        <v>0</v>
      </c>
      <c r="L1056" s="201">
        <v>0.32</v>
      </c>
      <c r="M1056" s="105">
        <v>3.1</v>
      </c>
      <c r="N1056" s="167"/>
    </row>
    <row r="1057" s="155" customFormat="1" ht="24" spans="1:14">
      <c r="A1057" s="38" t="s">
        <v>15</v>
      </c>
      <c r="B1057" s="168">
        <v>1056</v>
      </c>
      <c r="C1057" s="43" t="s">
        <v>16</v>
      </c>
      <c r="D1057" s="43" t="s">
        <v>171</v>
      </c>
      <c r="E1057" s="103" t="s">
        <v>3723</v>
      </c>
      <c r="F1057" s="169" t="s">
        <v>172</v>
      </c>
      <c r="G1057" s="169" t="s">
        <v>2703</v>
      </c>
      <c r="H1057" s="40" t="s">
        <v>1926</v>
      </c>
      <c r="I1057" s="40" t="s">
        <v>22</v>
      </c>
      <c r="J1057" s="173">
        <v>4</v>
      </c>
      <c r="K1057" s="174">
        <v>0</v>
      </c>
      <c r="L1057" s="198">
        <v>2</v>
      </c>
      <c r="M1057" s="105">
        <v>3.1</v>
      </c>
      <c r="N1057" s="167"/>
    </row>
    <row r="1058" s="155" customFormat="1" ht="24" spans="1:14">
      <c r="A1058" s="38" t="s">
        <v>15</v>
      </c>
      <c r="B1058" s="168">
        <v>1057</v>
      </c>
      <c r="C1058" s="43" t="s">
        <v>16</v>
      </c>
      <c r="D1058" s="43" t="s">
        <v>53</v>
      </c>
      <c r="E1058" s="103" t="s">
        <v>3723</v>
      </c>
      <c r="F1058" s="169" t="s">
        <v>236</v>
      </c>
      <c r="G1058" s="169" t="s">
        <v>4058</v>
      </c>
      <c r="H1058" s="40" t="s">
        <v>2345</v>
      </c>
      <c r="I1058" s="40" t="s">
        <v>22</v>
      </c>
      <c r="J1058" s="173">
        <v>1</v>
      </c>
      <c r="K1058" s="57">
        <f t="shared" ref="K1058:K1061" si="72">(CEILING(J1058*0.2,1))*1</f>
        <v>1</v>
      </c>
      <c r="L1058" s="198">
        <v>2</v>
      </c>
      <c r="M1058" s="105">
        <v>3.2</v>
      </c>
      <c r="N1058" s="167"/>
    </row>
    <row r="1059" s="155" customFormat="1" ht="24" spans="1:14">
      <c r="A1059" s="38" t="s">
        <v>15</v>
      </c>
      <c r="B1059" s="168">
        <v>1058</v>
      </c>
      <c r="C1059" s="43" t="s">
        <v>16</v>
      </c>
      <c r="D1059" s="43" t="s">
        <v>53</v>
      </c>
      <c r="E1059" s="103" t="s">
        <v>3723</v>
      </c>
      <c r="F1059" s="169" t="s">
        <v>236</v>
      </c>
      <c r="G1059" s="169" t="s">
        <v>4059</v>
      </c>
      <c r="H1059" s="40" t="s">
        <v>2345</v>
      </c>
      <c r="I1059" s="40" t="s">
        <v>22</v>
      </c>
      <c r="J1059" s="173">
        <v>1</v>
      </c>
      <c r="K1059" s="57">
        <f t="shared" si="72"/>
        <v>1</v>
      </c>
      <c r="L1059" s="198">
        <v>4</v>
      </c>
      <c r="M1059" s="105">
        <v>3.2</v>
      </c>
      <c r="N1059" s="167"/>
    </row>
    <row r="1060" s="155" customFormat="1" ht="24" spans="1:14">
      <c r="A1060" s="38" t="s">
        <v>15</v>
      </c>
      <c r="B1060" s="168">
        <v>1059</v>
      </c>
      <c r="C1060" s="43" t="s">
        <v>16</v>
      </c>
      <c r="D1060" s="43" t="s">
        <v>53</v>
      </c>
      <c r="E1060" s="103" t="s">
        <v>3723</v>
      </c>
      <c r="F1060" s="169" t="s">
        <v>236</v>
      </c>
      <c r="G1060" s="169" t="s">
        <v>4094</v>
      </c>
      <c r="H1060" s="40" t="s">
        <v>2345</v>
      </c>
      <c r="I1060" s="40" t="s">
        <v>22</v>
      </c>
      <c r="J1060" s="173">
        <v>1</v>
      </c>
      <c r="K1060" s="57">
        <f t="shared" si="72"/>
        <v>1</v>
      </c>
      <c r="L1060" s="198">
        <v>1</v>
      </c>
      <c r="M1060" s="105">
        <v>3.2</v>
      </c>
      <c r="N1060" s="167"/>
    </row>
    <row r="1061" s="155" customFormat="1" ht="24" spans="1:14">
      <c r="A1061" s="38" t="s">
        <v>15</v>
      </c>
      <c r="B1061" s="168">
        <v>1060</v>
      </c>
      <c r="C1061" s="43" t="s">
        <v>16</v>
      </c>
      <c r="D1061" s="43" t="s">
        <v>322</v>
      </c>
      <c r="E1061" s="103" t="s">
        <v>3723</v>
      </c>
      <c r="F1061" s="169" t="s">
        <v>323</v>
      </c>
      <c r="G1061" s="169" t="s">
        <v>2705</v>
      </c>
      <c r="H1061" s="40" t="s">
        <v>2123</v>
      </c>
      <c r="I1061" s="43" t="s">
        <v>2124</v>
      </c>
      <c r="J1061" s="116">
        <v>9.78975</v>
      </c>
      <c r="K1061" s="57">
        <f t="shared" si="72"/>
        <v>2</v>
      </c>
      <c r="L1061" s="198">
        <v>135</v>
      </c>
      <c r="M1061" s="105">
        <v>3.2</v>
      </c>
      <c r="N1061" s="167"/>
    </row>
    <row r="1062" s="155" customFormat="1" ht="24" spans="1:14">
      <c r="A1062" s="38" t="s">
        <v>15</v>
      </c>
      <c r="B1062" s="168">
        <v>1061</v>
      </c>
      <c r="C1062" s="43" t="s">
        <v>16</v>
      </c>
      <c r="D1062" s="43" t="s">
        <v>89</v>
      </c>
      <c r="E1062" s="103" t="s">
        <v>3723</v>
      </c>
      <c r="F1062" s="169" t="s">
        <v>114</v>
      </c>
      <c r="G1062" s="169" t="s">
        <v>3821</v>
      </c>
      <c r="H1062" s="40" t="s">
        <v>2638</v>
      </c>
      <c r="I1062" s="40" t="s">
        <v>22</v>
      </c>
      <c r="J1062" s="173">
        <v>1</v>
      </c>
      <c r="K1062" s="185">
        <v>0</v>
      </c>
      <c r="L1062" s="198">
        <v>7</v>
      </c>
      <c r="M1062" s="105">
        <v>3.2</v>
      </c>
      <c r="N1062" s="167"/>
    </row>
    <row r="1063" s="155" customFormat="1" ht="24" spans="1:14">
      <c r="A1063" s="38" t="s">
        <v>15</v>
      </c>
      <c r="B1063" s="168">
        <v>1062</v>
      </c>
      <c r="C1063" s="43" t="s">
        <v>16</v>
      </c>
      <c r="D1063" s="43" t="s">
        <v>89</v>
      </c>
      <c r="E1063" s="103" t="s">
        <v>3723</v>
      </c>
      <c r="F1063" s="169" t="s">
        <v>114</v>
      </c>
      <c r="G1063" s="169" t="s">
        <v>2699</v>
      </c>
      <c r="H1063" s="40" t="s">
        <v>2638</v>
      </c>
      <c r="I1063" s="40" t="s">
        <v>22</v>
      </c>
      <c r="J1063" s="173">
        <v>4</v>
      </c>
      <c r="K1063" s="185">
        <v>0</v>
      </c>
      <c r="L1063" s="198">
        <v>38</v>
      </c>
      <c r="M1063" s="105">
        <v>3.2</v>
      </c>
      <c r="N1063" s="167"/>
    </row>
    <row r="1064" s="155" customFormat="1" ht="24" spans="1:14">
      <c r="A1064" s="38" t="s">
        <v>15</v>
      </c>
      <c r="B1064" s="168">
        <v>1063</v>
      </c>
      <c r="C1064" s="43" t="s">
        <v>16</v>
      </c>
      <c r="D1064" s="43" t="s">
        <v>53</v>
      </c>
      <c r="E1064" s="103" t="s">
        <v>3723</v>
      </c>
      <c r="F1064" s="169" t="s">
        <v>55</v>
      </c>
      <c r="G1064" s="169" t="s">
        <v>2701</v>
      </c>
      <c r="H1064" s="40" t="s">
        <v>2121</v>
      </c>
      <c r="I1064" s="40" t="s">
        <v>22</v>
      </c>
      <c r="J1064" s="173">
        <v>3</v>
      </c>
      <c r="K1064" s="57">
        <f t="shared" ref="K1064:K1070" si="73">(CEILING(J1064*0.2,1))*1</f>
        <v>1</v>
      </c>
      <c r="L1064" s="198">
        <v>16</v>
      </c>
      <c r="M1064" s="105">
        <v>3.2</v>
      </c>
      <c r="N1064" s="167"/>
    </row>
    <row r="1065" s="155" customFormat="1" ht="24" spans="1:14">
      <c r="A1065" s="38" t="s">
        <v>15</v>
      </c>
      <c r="B1065" s="168">
        <v>1064</v>
      </c>
      <c r="C1065" s="43" t="s">
        <v>16</v>
      </c>
      <c r="D1065" s="43" t="s">
        <v>53</v>
      </c>
      <c r="E1065" s="103" t="s">
        <v>3723</v>
      </c>
      <c r="F1065" s="169" t="s">
        <v>249</v>
      </c>
      <c r="G1065" s="169" t="s">
        <v>4093</v>
      </c>
      <c r="H1065" s="40" t="s">
        <v>2121</v>
      </c>
      <c r="I1065" s="40" t="s">
        <v>22</v>
      </c>
      <c r="J1065" s="173">
        <v>1</v>
      </c>
      <c r="K1065" s="57">
        <f t="shared" si="73"/>
        <v>1</v>
      </c>
      <c r="L1065" s="198">
        <v>2</v>
      </c>
      <c r="M1065" s="105">
        <v>3.2</v>
      </c>
      <c r="N1065" s="167"/>
    </row>
    <row r="1066" s="155" customFormat="1" ht="24" spans="1:14">
      <c r="A1066" s="38" t="s">
        <v>15</v>
      </c>
      <c r="B1066" s="168">
        <v>1065</v>
      </c>
      <c r="C1066" s="43" t="s">
        <v>16</v>
      </c>
      <c r="D1066" s="43" t="s">
        <v>171</v>
      </c>
      <c r="E1066" s="103" t="s">
        <v>3723</v>
      </c>
      <c r="F1066" s="169" t="s">
        <v>172</v>
      </c>
      <c r="G1066" s="169" t="s">
        <v>3824</v>
      </c>
      <c r="H1066" s="40" t="s">
        <v>1926</v>
      </c>
      <c r="I1066" s="40" t="s">
        <v>22</v>
      </c>
      <c r="J1066" s="173">
        <v>1</v>
      </c>
      <c r="K1066" s="174">
        <v>0</v>
      </c>
      <c r="L1066" s="201">
        <v>0.32</v>
      </c>
      <c r="M1066" s="105">
        <v>3.1</v>
      </c>
      <c r="N1066" s="167"/>
    </row>
    <row r="1067" s="155" customFormat="1" ht="24" spans="1:14">
      <c r="A1067" s="38" t="s">
        <v>15</v>
      </c>
      <c r="B1067" s="168">
        <v>1066</v>
      </c>
      <c r="C1067" s="43" t="s">
        <v>16</v>
      </c>
      <c r="D1067" s="43" t="s">
        <v>171</v>
      </c>
      <c r="E1067" s="103" t="s">
        <v>3723</v>
      </c>
      <c r="F1067" s="169" t="s">
        <v>172</v>
      </c>
      <c r="G1067" s="169" t="s">
        <v>2703</v>
      </c>
      <c r="H1067" s="40" t="s">
        <v>1926</v>
      </c>
      <c r="I1067" s="40" t="s">
        <v>22</v>
      </c>
      <c r="J1067" s="173">
        <v>4</v>
      </c>
      <c r="K1067" s="174">
        <v>0</v>
      </c>
      <c r="L1067" s="198">
        <v>2</v>
      </c>
      <c r="M1067" s="105">
        <v>3.1</v>
      </c>
      <c r="N1067" s="167"/>
    </row>
    <row r="1068" s="155" customFormat="1" ht="24" spans="1:14">
      <c r="A1068" s="38" t="s">
        <v>15</v>
      </c>
      <c r="B1068" s="168">
        <v>1067</v>
      </c>
      <c r="C1068" s="43" t="s">
        <v>16</v>
      </c>
      <c r="D1068" s="43" t="s">
        <v>53</v>
      </c>
      <c r="E1068" s="103" t="s">
        <v>3723</v>
      </c>
      <c r="F1068" s="169" t="s">
        <v>236</v>
      </c>
      <c r="G1068" s="169" t="s">
        <v>4058</v>
      </c>
      <c r="H1068" s="40" t="s">
        <v>2345</v>
      </c>
      <c r="I1068" s="40" t="s">
        <v>22</v>
      </c>
      <c r="J1068" s="173">
        <v>1</v>
      </c>
      <c r="K1068" s="57">
        <f t="shared" si="73"/>
        <v>1</v>
      </c>
      <c r="L1068" s="198">
        <v>2</v>
      </c>
      <c r="M1068" s="105">
        <v>3.2</v>
      </c>
      <c r="N1068" s="167"/>
    </row>
    <row r="1069" s="155" customFormat="1" ht="24" spans="1:14">
      <c r="A1069" s="38" t="s">
        <v>15</v>
      </c>
      <c r="B1069" s="168">
        <v>1068</v>
      </c>
      <c r="C1069" s="43" t="s">
        <v>16</v>
      </c>
      <c r="D1069" s="43" t="s">
        <v>53</v>
      </c>
      <c r="E1069" s="103" t="s">
        <v>3723</v>
      </c>
      <c r="F1069" s="169" t="s">
        <v>236</v>
      </c>
      <c r="G1069" s="169" t="s">
        <v>4059</v>
      </c>
      <c r="H1069" s="40" t="s">
        <v>2345</v>
      </c>
      <c r="I1069" s="40" t="s">
        <v>22</v>
      </c>
      <c r="J1069" s="173">
        <v>1</v>
      </c>
      <c r="K1069" s="57">
        <f t="shared" si="73"/>
        <v>1</v>
      </c>
      <c r="L1069" s="198">
        <v>4</v>
      </c>
      <c r="M1069" s="105">
        <v>3.2</v>
      </c>
      <c r="N1069" s="167"/>
    </row>
    <row r="1070" s="155" customFormat="1" ht="24" spans="1:14">
      <c r="A1070" s="38" t="s">
        <v>15</v>
      </c>
      <c r="B1070" s="168">
        <v>1069</v>
      </c>
      <c r="C1070" s="43" t="s">
        <v>16</v>
      </c>
      <c r="D1070" s="43" t="s">
        <v>322</v>
      </c>
      <c r="E1070" s="103" t="s">
        <v>3723</v>
      </c>
      <c r="F1070" s="169" t="s">
        <v>323</v>
      </c>
      <c r="G1070" s="169" t="s">
        <v>2705</v>
      </c>
      <c r="H1070" s="40" t="s">
        <v>2123</v>
      </c>
      <c r="I1070" s="43" t="s">
        <v>2124</v>
      </c>
      <c r="J1070" s="116">
        <v>2.65357</v>
      </c>
      <c r="K1070" s="57">
        <f t="shared" si="73"/>
        <v>1</v>
      </c>
      <c r="L1070" s="198">
        <v>37</v>
      </c>
      <c r="M1070" s="105">
        <v>3.2</v>
      </c>
      <c r="N1070" s="167"/>
    </row>
    <row r="1071" s="155" customFormat="1" ht="24" spans="1:14">
      <c r="A1071" s="38" t="s">
        <v>15</v>
      </c>
      <c r="B1071" s="168">
        <v>1070</v>
      </c>
      <c r="C1071" s="43" t="s">
        <v>16</v>
      </c>
      <c r="D1071" s="43" t="s">
        <v>89</v>
      </c>
      <c r="E1071" s="103" t="s">
        <v>3723</v>
      </c>
      <c r="F1071" s="169" t="s">
        <v>114</v>
      </c>
      <c r="G1071" s="169" t="s">
        <v>2699</v>
      </c>
      <c r="H1071" s="40" t="s">
        <v>2638</v>
      </c>
      <c r="I1071" s="40" t="s">
        <v>22</v>
      </c>
      <c r="J1071" s="173">
        <v>2</v>
      </c>
      <c r="K1071" s="185">
        <v>0</v>
      </c>
      <c r="L1071" s="198">
        <v>19</v>
      </c>
      <c r="M1071" s="105">
        <v>3.2</v>
      </c>
      <c r="N1071" s="167"/>
    </row>
    <row r="1072" s="155" customFormat="1" ht="24" spans="1:14">
      <c r="A1072" s="38" t="s">
        <v>15</v>
      </c>
      <c r="B1072" s="168">
        <v>1071</v>
      </c>
      <c r="C1072" s="43" t="s">
        <v>16</v>
      </c>
      <c r="D1072" s="43" t="s">
        <v>53</v>
      </c>
      <c r="E1072" s="103" t="s">
        <v>3723</v>
      </c>
      <c r="F1072" s="169" t="s">
        <v>249</v>
      </c>
      <c r="G1072" s="169" t="s">
        <v>4095</v>
      </c>
      <c r="H1072" s="40" t="s">
        <v>2121</v>
      </c>
      <c r="I1072" s="40" t="s">
        <v>22</v>
      </c>
      <c r="J1072" s="173">
        <v>1</v>
      </c>
      <c r="K1072" s="57">
        <f t="shared" ref="K1072:K1077" si="74">(CEILING(J1072*0.2,1))*1</f>
        <v>1</v>
      </c>
      <c r="L1072" s="198">
        <v>7</v>
      </c>
      <c r="M1072" s="105">
        <v>3.2</v>
      </c>
      <c r="N1072" s="167"/>
    </row>
    <row r="1073" s="155" customFormat="1" ht="24" spans="1:14">
      <c r="A1073" s="38" t="s">
        <v>15</v>
      </c>
      <c r="B1073" s="168">
        <v>1072</v>
      </c>
      <c r="C1073" s="43" t="s">
        <v>16</v>
      </c>
      <c r="D1073" s="43" t="s">
        <v>53</v>
      </c>
      <c r="E1073" s="103" t="s">
        <v>3723</v>
      </c>
      <c r="F1073" s="169" t="s">
        <v>249</v>
      </c>
      <c r="G1073" s="169" t="s">
        <v>4096</v>
      </c>
      <c r="H1073" s="40" t="s">
        <v>2121</v>
      </c>
      <c r="I1073" s="40" t="s">
        <v>22</v>
      </c>
      <c r="J1073" s="173">
        <v>1</v>
      </c>
      <c r="K1073" s="185">
        <v>0</v>
      </c>
      <c r="L1073" s="198">
        <v>15</v>
      </c>
      <c r="M1073" s="105">
        <v>3.2</v>
      </c>
      <c r="N1073" s="167"/>
    </row>
    <row r="1074" s="155" customFormat="1" ht="24" spans="1:14">
      <c r="A1074" s="38" t="s">
        <v>15</v>
      </c>
      <c r="B1074" s="168">
        <v>1073</v>
      </c>
      <c r="C1074" s="43" t="s">
        <v>16</v>
      </c>
      <c r="D1074" s="43" t="s">
        <v>53</v>
      </c>
      <c r="E1074" s="103" t="s">
        <v>3723</v>
      </c>
      <c r="F1074" s="169" t="s">
        <v>55</v>
      </c>
      <c r="G1074" s="169" t="s">
        <v>4045</v>
      </c>
      <c r="H1074" s="40" t="s">
        <v>2158</v>
      </c>
      <c r="I1074" s="40" t="s">
        <v>22</v>
      </c>
      <c r="J1074" s="173">
        <v>4</v>
      </c>
      <c r="K1074" s="57">
        <f t="shared" si="74"/>
        <v>1</v>
      </c>
      <c r="L1074" s="198">
        <v>66</v>
      </c>
      <c r="M1074" s="105">
        <v>3.2</v>
      </c>
      <c r="N1074" s="167"/>
    </row>
    <row r="1075" s="155" customFormat="1" ht="24" spans="1:14">
      <c r="A1075" s="38" t="s">
        <v>15</v>
      </c>
      <c r="B1075" s="168">
        <v>1074</v>
      </c>
      <c r="C1075" s="43" t="s">
        <v>16</v>
      </c>
      <c r="D1075" s="43" t="s">
        <v>53</v>
      </c>
      <c r="E1075" s="103" t="s">
        <v>3723</v>
      </c>
      <c r="F1075" s="169" t="s">
        <v>55</v>
      </c>
      <c r="G1075" s="169" t="s">
        <v>4046</v>
      </c>
      <c r="H1075" s="40" t="s">
        <v>2158</v>
      </c>
      <c r="I1075" s="40" t="s">
        <v>22</v>
      </c>
      <c r="J1075" s="173">
        <v>4</v>
      </c>
      <c r="K1075" s="185">
        <v>0</v>
      </c>
      <c r="L1075" s="198">
        <v>149</v>
      </c>
      <c r="M1075" s="105">
        <v>3.2</v>
      </c>
      <c r="N1075" s="167"/>
    </row>
    <row r="1076" s="155" customFormat="1" ht="24" spans="1:14">
      <c r="A1076" s="38" t="s">
        <v>15</v>
      </c>
      <c r="B1076" s="168">
        <v>1075</v>
      </c>
      <c r="C1076" s="43" t="s">
        <v>16</v>
      </c>
      <c r="D1076" s="43" t="s">
        <v>171</v>
      </c>
      <c r="E1076" s="103" t="s">
        <v>3723</v>
      </c>
      <c r="F1076" s="169" t="s">
        <v>172</v>
      </c>
      <c r="G1076" s="169" t="s">
        <v>2703</v>
      </c>
      <c r="H1076" s="40" t="s">
        <v>1926</v>
      </c>
      <c r="I1076" s="40" t="s">
        <v>22</v>
      </c>
      <c r="J1076" s="173">
        <v>2</v>
      </c>
      <c r="K1076" s="174">
        <v>0</v>
      </c>
      <c r="L1076" s="198">
        <v>1</v>
      </c>
      <c r="M1076" s="105">
        <v>3.1</v>
      </c>
      <c r="N1076" s="167"/>
    </row>
    <row r="1077" s="155" customFormat="1" ht="24" spans="1:14">
      <c r="A1077" s="38" t="s">
        <v>15</v>
      </c>
      <c r="B1077" s="168">
        <v>1076</v>
      </c>
      <c r="C1077" s="43" t="s">
        <v>16</v>
      </c>
      <c r="D1077" s="43" t="s">
        <v>322</v>
      </c>
      <c r="E1077" s="103" t="s">
        <v>3723</v>
      </c>
      <c r="F1077" s="169" t="s">
        <v>323</v>
      </c>
      <c r="G1077" s="169" t="s">
        <v>4051</v>
      </c>
      <c r="H1077" s="40" t="s">
        <v>2162</v>
      </c>
      <c r="I1077" s="43" t="s">
        <v>2124</v>
      </c>
      <c r="J1077" s="116">
        <v>5.3643</v>
      </c>
      <c r="K1077" s="57">
        <f t="shared" si="74"/>
        <v>2</v>
      </c>
      <c r="L1077" s="198">
        <v>179</v>
      </c>
      <c r="M1077" s="105">
        <v>3.2</v>
      </c>
      <c r="N1077" s="167"/>
    </row>
    <row r="1078" s="155" customFormat="1" ht="24" spans="1:14">
      <c r="A1078" s="38" t="s">
        <v>15</v>
      </c>
      <c r="B1078" s="168">
        <v>1077</v>
      </c>
      <c r="C1078" s="43" t="s">
        <v>16</v>
      </c>
      <c r="D1078" s="43" t="s">
        <v>322</v>
      </c>
      <c r="E1078" s="103" t="s">
        <v>3723</v>
      </c>
      <c r="F1078" s="169" t="s">
        <v>323</v>
      </c>
      <c r="G1078" s="169" t="s">
        <v>4052</v>
      </c>
      <c r="H1078" s="40" t="s">
        <v>2162</v>
      </c>
      <c r="I1078" s="43" t="s">
        <v>2124</v>
      </c>
      <c r="J1078" s="116">
        <v>6.47765</v>
      </c>
      <c r="K1078" s="185">
        <v>0</v>
      </c>
      <c r="L1078" s="198">
        <v>322</v>
      </c>
      <c r="M1078" s="105">
        <v>3.2</v>
      </c>
      <c r="N1078" s="167"/>
    </row>
    <row r="1079" s="155" customFormat="1" ht="24" spans="1:14">
      <c r="A1079" s="38" t="s">
        <v>15</v>
      </c>
      <c r="B1079" s="168">
        <v>1078</v>
      </c>
      <c r="C1079" s="43" t="s">
        <v>16</v>
      </c>
      <c r="D1079" s="43" t="s">
        <v>89</v>
      </c>
      <c r="E1079" s="103" t="s">
        <v>3723</v>
      </c>
      <c r="F1079" s="169" t="s">
        <v>114</v>
      </c>
      <c r="G1079" s="169" t="s">
        <v>4068</v>
      </c>
      <c r="H1079" s="40" t="s">
        <v>2166</v>
      </c>
      <c r="I1079" s="40" t="s">
        <v>22</v>
      </c>
      <c r="J1079" s="173">
        <v>3</v>
      </c>
      <c r="K1079" s="185">
        <v>0</v>
      </c>
      <c r="L1079" s="198">
        <v>68</v>
      </c>
      <c r="M1079" s="105">
        <v>3.2</v>
      </c>
      <c r="N1079" s="167"/>
    </row>
    <row r="1080" s="155" customFormat="1" ht="24" spans="1:14">
      <c r="A1080" s="38" t="s">
        <v>15</v>
      </c>
      <c r="B1080" s="168">
        <v>1079</v>
      </c>
      <c r="C1080" s="43" t="s">
        <v>16</v>
      </c>
      <c r="D1080" s="43" t="s">
        <v>53</v>
      </c>
      <c r="E1080" s="103" t="s">
        <v>3723</v>
      </c>
      <c r="F1080" s="169" t="s">
        <v>55</v>
      </c>
      <c r="G1080" s="169" t="s">
        <v>4070</v>
      </c>
      <c r="H1080" s="40" t="s">
        <v>2158</v>
      </c>
      <c r="I1080" s="40" t="s">
        <v>22</v>
      </c>
      <c r="J1080" s="173">
        <v>2</v>
      </c>
      <c r="K1080" s="185">
        <v>0</v>
      </c>
      <c r="L1080" s="198">
        <v>52</v>
      </c>
      <c r="M1080" s="105">
        <v>3.2</v>
      </c>
      <c r="N1080" s="167"/>
    </row>
    <row r="1081" s="155" customFormat="1" ht="24" spans="1:14">
      <c r="A1081" s="38" t="s">
        <v>15</v>
      </c>
      <c r="B1081" s="168">
        <v>1080</v>
      </c>
      <c r="C1081" s="43" t="s">
        <v>16</v>
      </c>
      <c r="D1081" s="43" t="s">
        <v>53</v>
      </c>
      <c r="E1081" s="103" t="s">
        <v>3723</v>
      </c>
      <c r="F1081" s="169" t="s">
        <v>55</v>
      </c>
      <c r="G1081" s="169" t="s">
        <v>4072</v>
      </c>
      <c r="H1081" s="40" t="s">
        <v>2158</v>
      </c>
      <c r="I1081" s="40" t="s">
        <v>22</v>
      </c>
      <c r="J1081" s="173">
        <v>1</v>
      </c>
      <c r="K1081" s="185">
        <v>0</v>
      </c>
      <c r="L1081" s="198">
        <v>47</v>
      </c>
      <c r="M1081" s="105">
        <v>3.2</v>
      </c>
      <c r="N1081" s="167"/>
    </row>
    <row r="1082" s="155" customFormat="1" ht="24" spans="1:14">
      <c r="A1082" s="38" t="s">
        <v>15</v>
      </c>
      <c r="B1082" s="168">
        <v>1081</v>
      </c>
      <c r="C1082" s="43" t="s">
        <v>16</v>
      </c>
      <c r="D1082" s="43" t="s">
        <v>53</v>
      </c>
      <c r="E1082" s="103" t="s">
        <v>3723</v>
      </c>
      <c r="F1082" s="169" t="s">
        <v>55</v>
      </c>
      <c r="G1082" s="169" t="s">
        <v>4073</v>
      </c>
      <c r="H1082" s="40" t="s">
        <v>2158</v>
      </c>
      <c r="I1082" s="40" t="s">
        <v>22</v>
      </c>
      <c r="J1082" s="173">
        <v>5</v>
      </c>
      <c r="K1082" s="185">
        <v>0</v>
      </c>
      <c r="L1082" s="198">
        <v>390</v>
      </c>
      <c r="M1082" s="105">
        <v>3.2</v>
      </c>
      <c r="N1082" s="167"/>
    </row>
    <row r="1083" s="155" customFormat="1" ht="24" spans="1:14">
      <c r="A1083" s="38" t="s">
        <v>15</v>
      </c>
      <c r="B1083" s="168">
        <v>1082</v>
      </c>
      <c r="C1083" s="43" t="s">
        <v>16</v>
      </c>
      <c r="D1083" s="43" t="s">
        <v>53</v>
      </c>
      <c r="E1083" s="103" t="s">
        <v>3723</v>
      </c>
      <c r="F1083" s="169" t="s">
        <v>249</v>
      </c>
      <c r="G1083" s="169" t="s">
        <v>4074</v>
      </c>
      <c r="H1083" s="40" t="s">
        <v>2158</v>
      </c>
      <c r="I1083" s="40" t="s">
        <v>22</v>
      </c>
      <c r="J1083" s="173">
        <v>1</v>
      </c>
      <c r="K1083" s="185">
        <v>0</v>
      </c>
      <c r="L1083" s="198">
        <v>28</v>
      </c>
      <c r="M1083" s="105">
        <v>3.2</v>
      </c>
      <c r="N1083" s="167"/>
    </row>
    <row r="1084" s="155" customFormat="1" ht="24" spans="1:14">
      <c r="A1084" s="38" t="s">
        <v>15</v>
      </c>
      <c r="B1084" s="168">
        <v>1083</v>
      </c>
      <c r="C1084" s="43" t="s">
        <v>16</v>
      </c>
      <c r="D1084" s="43" t="s">
        <v>171</v>
      </c>
      <c r="E1084" s="103" t="s">
        <v>3723</v>
      </c>
      <c r="F1084" s="169" t="s">
        <v>172</v>
      </c>
      <c r="G1084" s="169" t="s">
        <v>3760</v>
      </c>
      <c r="H1084" s="40" t="s">
        <v>1926</v>
      </c>
      <c r="I1084" s="40" t="s">
        <v>22</v>
      </c>
      <c r="J1084" s="173">
        <v>2</v>
      </c>
      <c r="K1084" s="174">
        <v>0</v>
      </c>
      <c r="L1084" s="198">
        <v>2</v>
      </c>
      <c r="M1084" s="105">
        <v>3.1</v>
      </c>
      <c r="N1084" s="167"/>
    </row>
    <row r="1085" s="155" customFormat="1" ht="24" spans="1:14">
      <c r="A1085" s="38" t="s">
        <v>15</v>
      </c>
      <c r="B1085" s="168">
        <v>1084</v>
      </c>
      <c r="C1085" s="43" t="s">
        <v>16</v>
      </c>
      <c r="D1085" s="43" t="s">
        <v>53</v>
      </c>
      <c r="E1085" s="103" t="s">
        <v>3723</v>
      </c>
      <c r="F1085" s="169" t="s">
        <v>236</v>
      </c>
      <c r="G1085" s="169" t="s">
        <v>4049</v>
      </c>
      <c r="H1085" s="40" t="s">
        <v>2345</v>
      </c>
      <c r="I1085" s="40" t="s">
        <v>22</v>
      </c>
      <c r="J1085" s="173">
        <v>2</v>
      </c>
      <c r="K1085" s="185">
        <v>0</v>
      </c>
      <c r="L1085" s="198">
        <v>1</v>
      </c>
      <c r="M1085" s="105">
        <v>3.2</v>
      </c>
      <c r="N1085" s="167"/>
    </row>
    <row r="1086" s="155" customFormat="1" ht="24" spans="1:14">
      <c r="A1086" s="38" t="s">
        <v>15</v>
      </c>
      <c r="B1086" s="168">
        <v>1085</v>
      </c>
      <c r="C1086" s="43" t="s">
        <v>16</v>
      </c>
      <c r="D1086" s="43" t="s">
        <v>322</v>
      </c>
      <c r="E1086" s="103" t="s">
        <v>3723</v>
      </c>
      <c r="F1086" s="169" t="s">
        <v>323</v>
      </c>
      <c r="G1086" s="169" t="s">
        <v>4091</v>
      </c>
      <c r="H1086" s="40" t="s">
        <v>2162</v>
      </c>
      <c r="I1086" s="43" t="s">
        <v>2124</v>
      </c>
      <c r="J1086" s="116">
        <v>0.1333</v>
      </c>
      <c r="K1086" s="185">
        <v>0</v>
      </c>
      <c r="L1086" s="198">
        <v>6</v>
      </c>
      <c r="M1086" s="105">
        <v>3.2</v>
      </c>
      <c r="N1086" s="167"/>
    </row>
    <row r="1087" s="155" customFormat="1" ht="24" spans="1:14">
      <c r="A1087" s="38" t="s">
        <v>15</v>
      </c>
      <c r="B1087" s="168">
        <v>1086</v>
      </c>
      <c r="C1087" s="43" t="s">
        <v>16</v>
      </c>
      <c r="D1087" s="43" t="s">
        <v>322</v>
      </c>
      <c r="E1087" s="103" t="s">
        <v>3723</v>
      </c>
      <c r="F1087" s="169" t="s">
        <v>323</v>
      </c>
      <c r="G1087" s="169" t="s">
        <v>4075</v>
      </c>
      <c r="H1087" s="40" t="s">
        <v>2162</v>
      </c>
      <c r="I1087" s="43" t="s">
        <v>2124</v>
      </c>
      <c r="J1087" s="116">
        <v>26.4186</v>
      </c>
      <c r="K1087" s="185">
        <v>0</v>
      </c>
      <c r="L1087" s="198">
        <v>2056</v>
      </c>
      <c r="M1087" s="105">
        <v>3.2</v>
      </c>
      <c r="N1087" s="167"/>
    </row>
    <row r="1088" s="155" customFormat="1" ht="24" spans="1:14">
      <c r="A1088" s="38" t="s">
        <v>15</v>
      </c>
      <c r="B1088" s="168">
        <v>1087</v>
      </c>
      <c r="C1088" s="43" t="s">
        <v>16</v>
      </c>
      <c r="D1088" s="43" t="s">
        <v>89</v>
      </c>
      <c r="E1088" s="103" t="s">
        <v>3723</v>
      </c>
      <c r="F1088" s="169" t="s">
        <v>114</v>
      </c>
      <c r="G1088" s="169" t="s">
        <v>3936</v>
      </c>
      <c r="H1088" s="40" t="s">
        <v>2166</v>
      </c>
      <c r="I1088" s="40" t="s">
        <v>22</v>
      </c>
      <c r="J1088" s="173">
        <v>3</v>
      </c>
      <c r="K1088" s="185">
        <v>0</v>
      </c>
      <c r="L1088" s="198">
        <v>181</v>
      </c>
      <c r="M1088" s="105">
        <v>3.2</v>
      </c>
      <c r="N1088" s="167"/>
    </row>
    <row r="1089" s="155" customFormat="1" ht="24" spans="1:14">
      <c r="A1089" s="38" t="s">
        <v>15</v>
      </c>
      <c r="B1089" s="168">
        <v>1088</v>
      </c>
      <c r="C1089" s="43" t="s">
        <v>16</v>
      </c>
      <c r="D1089" s="43" t="s">
        <v>53</v>
      </c>
      <c r="E1089" s="103" t="s">
        <v>3723</v>
      </c>
      <c r="F1089" s="169" t="s">
        <v>55</v>
      </c>
      <c r="G1089" s="169" t="s">
        <v>3937</v>
      </c>
      <c r="H1089" s="40" t="s">
        <v>2158</v>
      </c>
      <c r="I1089" s="40" t="s">
        <v>22</v>
      </c>
      <c r="J1089" s="173">
        <v>5</v>
      </c>
      <c r="K1089" s="185">
        <v>0</v>
      </c>
      <c r="L1089" s="198">
        <v>390</v>
      </c>
      <c r="M1089" s="105">
        <v>3.2</v>
      </c>
      <c r="N1089" s="167"/>
    </row>
    <row r="1090" s="155" customFormat="1" ht="24" spans="1:14">
      <c r="A1090" s="38" t="s">
        <v>15</v>
      </c>
      <c r="B1090" s="168">
        <v>1089</v>
      </c>
      <c r="C1090" s="43" t="s">
        <v>16</v>
      </c>
      <c r="D1090" s="43" t="s">
        <v>53</v>
      </c>
      <c r="E1090" s="103" t="s">
        <v>3723</v>
      </c>
      <c r="F1090" s="169" t="s">
        <v>304</v>
      </c>
      <c r="G1090" s="169" t="s">
        <v>4097</v>
      </c>
      <c r="H1090" s="40" t="s">
        <v>2158</v>
      </c>
      <c r="I1090" s="40" t="s">
        <v>22</v>
      </c>
      <c r="J1090" s="173">
        <v>1</v>
      </c>
      <c r="K1090" s="185">
        <v>0</v>
      </c>
      <c r="L1090" s="198">
        <v>100</v>
      </c>
      <c r="M1090" s="105">
        <v>3.2</v>
      </c>
      <c r="N1090" s="167"/>
    </row>
    <row r="1091" s="155" customFormat="1" ht="24" spans="1:14">
      <c r="A1091" s="38" t="s">
        <v>15</v>
      </c>
      <c r="B1091" s="168">
        <v>1090</v>
      </c>
      <c r="C1091" s="43" t="s">
        <v>16</v>
      </c>
      <c r="D1091" s="43" t="s">
        <v>53</v>
      </c>
      <c r="E1091" s="103" t="s">
        <v>3723</v>
      </c>
      <c r="F1091" s="169" t="s">
        <v>55</v>
      </c>
      <c r="G1091" s="169" t="s">
        <v>4098</v>
      </c>
      <c r="H1091" s="40" t="s">
        <v>2158</v>
      </c>
      <c r="I1091" s="40" t="s">
        <v>22</v>
      </c>
      <c r="J1091" s="173">
        <v>2</v>
      </c>
      <c r="K1091" s="185">
        <v>0</v>
      </c>
      <c r="L1091" s="198">
        <v>93</v>
      </c>
      <c r="M1091" s="105">
        <v>3.2</v>
      </c>
      <c r="N1091" s="167"/>
    </row>
    <row r="1092" s="155" customFormat="1" ht="36" spans="1:14">
      <c r="A1092" s="38" t="s">
        <v>15</v>
      </c>
      <c r="B1092" s="168">
        <v>1091</v>
      </c>
      <c r="C1092" s="43" t="s">
        <v>16</v>
      </c>
      <c r="D1092" s="43" t="s">
        <v>171</v>
      </c>
      <c r="E1092" s="103" t="s">
        <v>3723</v>
      </c>
      <c r="F1092" s="169" t="s">
        <v>172</v>
      </c>
      <c r="G1092" s="169" t="s">
        <v>3939</v>
      </c>
      <c r="H1092" s="40" t="s">
        <v>2414</v>
      </c>
      <c r="I1092" s="40" t="s">
        <v>22</v>
      </c>
      <c r="J1092" s="173">
        <v>2</v>
      </c>
      <c r="K1092" s="174">
        <v>0</v>
      </c>
      <c r="L1092" s="198">
        <v>3</v>
      </c>
      <c r="M1092" s="105">
        <v>3.1</v>
      </c>
      <c r="N1092" s="167"/>
    </row>
    <row r="1093" s="155" customFormat="1" ht="24" spans="1:14">
      <c r="A1093" s="38" t="s">
        <v>15</v>
      </c>
      <c r="B1093" s="168">
        <v>1092</v>
      </c>
      <c r="C1093" s="43" t="s">
        <v>16</v>
      </c>
      <c r="D1093" s="43" t="s">
        <v>53</v>
      </c>
      <c r="E1093" s="103" t="s">
        <v>3723</v>
      </c>
      <c r="F1093" s="169" t="s">
        <v>236</v>
      </c>
      <c r="G1093" s="169" t="s">
        <v>3661</v>
      </c>
      <c r="H1093" s="40" t="s">
        <v>2166</v>
      </c>
      <c r="I1093" s="40" t="s">
        <v>22</v>
      </c>
      <c r="J1093" s="173">
        <v>1</v>
      </c>
      <c r="K1093" s="185">
        <v>0</v>
      </c>
      <c r="L1093" s="198">
        <v>1</v>
      </c>
      <c r="M1093" s="105">
        <v>3.2</v>
      </c>
      <c r="N1093" s="167"/>
    </row>
    <row r="1094" s="155" customFormat="1" ht="24" spans="1:14">
      <c r="A1094" s="38" t="s">
        <v>15</v>
      </c>
      <c r="B1094" s="168">
        <v>1093</v>
      </c>
      <c r="C1094" s="43" t="s">
        <v>16</v>
      </c>
      <c r="D1094" s="43" t="s">
        <v>322</v>
      </c>
      <c r="E1094" s="103" t="s">
        <v>3723</v>
      </c>
      <c r="F1094" s="169" t="s">
        <v>323</v>
      </c>
      <c r="G1094" s="169" t="s">
        <v>3940</v>
      </c>
      <c r="H1094" s="40" t="s">
        <v>2162</v>
      </c>
      <c r="I1094" s="43" t="s">
        <v>2124</v>
      </c>
      <c r="J1094" s="116">
        <v>30.0848</v>
      </c>
      <c r="K1094" s="185">
        <v>0</v>
      </c>
      <c r="L1094" s="198">
        <v>2342</v>
      </c>
      <c r="M1094" s="105">
        <v>3.2</v>
      </c>
      <c r="N1094" s="167"/>
    </row>
    <row r="1095" s="155" customFormat="1" ht="24" spans="1:14">
      <c r="A1095" s="38" t="s">
        <v>15</v>
      </c>
      <c r="B1095" s="168">
        <v>1094</v>
      </c>
      <c r="C1095" s="43" t="s">
        <v>16</v>
      </c>
      <c r="D1095" s="43" t="s">
        <v>89</v>
      </c>
      <c r="E1095" s="103" t="s">
        <v>3723</v>
      </c>
      <c r="F1095" s="169" t="s">
        <v>114</v>
      </c>
      <c r="G1095" s="169" t="s">
        <v>3403</v>
      </c>
      <c r="H1095" s="40" t="s">
        <v>2166</v>
      </c>
      <c r="I1095" s="40" t="s">
        <v>22</v>
      </c>
      <c r="J1095" s="173">
        <v>1</v>
      </c>
      <c r="K1095" s="185">
        <v>0</v>
      </c>
      <c r="L1095" s="198">
        <v>11</v>
      </c>
      <c r="M1095" s="105">
        <v>3.2</v>
      </c>
      <c r="N1095" s="167"/>
    </row>
    <row r="1096" s="155" customFormat="1" ht="24" spans="1:14">
      <c r="A1096" s="38" t="s">
        <v>15</v>
      </c>
      <c r="B1096" s="168">
        <v>1095</v>
      </c>
      <c r="C1096" s="43" t="s">
        <v>16</v>
      </c>
      <c r="D1096" s="43" t="s">
        <v>89</v>
      </c>
      <c r="E1096" s="103" t="s">
        <v>3723</v>
      </c>
      <c r="F1096" s="169" t="s">
        <v>114</v>
      </c>
      <c r="G1096" s="169" t="s">
        <v>3936</v>
      </c>
      <c r="H1096" s="40" t="s">
        <v>2166</v>
      </c>
      <c r="I1096" s="40" t="s">
        <v>22</v>
      </c>
      <c r="J1096" s="173">
        <v>4</v>
      </c>
      <c r="K1096" s="185">
        <v>0</v>
      </c>
      <c r="L1096" s="198">
        <v>241</v>
      </c>
      <c r="M1096" s="105">
        <v>3.2</v>
      </c>
      <c r="N1096" s="167"/>
    </row>
    <row r="1097" s="155" customFormat="1" ht="24" spans="1:14">
      <c r="A1097" s="38" t="s">
        <v>15</v>
      </c>
      <c r="B1097" s="168">
        <v>1096</v>
      </c>
      <c r="C1097" s="43" t="s">
        <v>16</v>
      </c>
      <c r="D1097" s="43" t="s">
        <v>53</v>
      </c>
      <c r="E1097" s="103" t="s">
        <v>3723</v>
      </c>
      <c r="F1097" s="169" t="s">
        <v>55</v>
      </c>
      <c r="G1097" s="169" t="s">
        <v>3937</v>
      </c>
      <c r="H1097" s="40" t="s">
        <v>2158</v>
      </c>
      <c r="I1097" s="40" t="s">
        <v>22</v>
      </c>
      <c r="J1097" s="173">
        <v>2</v>
      </c>
      <c r="K1097" s="185">
        <v>0</v>
      </c>
      <c r="L1097" s="198">
        <v>156</v>
      </c>
      <c r="M1097" s="105">
        <v>3.2</v>
      </c>
      <c r="N1097" s="167"/>
    </row>
    <row r="1098" s="155" customFormat="1" ht="24" spans="1:14">
      <c r="A1098" s="38" t="s">
        <v>15</v>
      </c>
      <c r="B1098" s="168">
        <v>1097</v>
      </c>
      <c r="C1098" s="43" t="s">
        <v>16</v>
      </c>
      <c r="D1098" s="43" t="s">
        <v>53</v>
      </c>
      <c r="E1098" s="103" t="s">
        <v>3723</v>
      </c>
      <c r="F1098" s="169" t="s">
        <v>249</v>
      </c>
      <c r="G1098" s="169" t="s">
        <v>4099</v>
      </c>
      <c r="H1098" s="40" t="s">
        <v>2158</v>
      </c>
      <c r="I1098" s="40" t="s">
        <v>22</v>
      </c>
      <c r="J1098" s="173">
        <v>1</v>
      </c>
      <c r="K1098" s="185">
        <v>0</v>
      </c>
      <c r="L1098" s="198">
        <v>33</v>
      </c>
      <c r="M1098" s="105">
        <v>3.2</v>
      </c>
      <c r="N1098" s="167"/>
    </row>
    <row r="1099" s="155" customFormat="1" ht="24" spans="1:14">
      <c r="A1099" s="38" t="s">
        <v>15</v>
      </c>
      <c r="B1099" s="168">
        <v>1098</v>
      </c>
      <c r="C1099" s="43" t="s">
        <v>16</v>
      </c>
      <c r="D1099" s="43" t="s">
        <v>53</v>
      </c>
      <c r="E1099" s="103" t="s">
        <v>3723</v>
      </c>
      <c r="F1099" s="169" t="s">
        <v>249</v>
      </c>
      <c r="G1099" s="169" t="s">
        <v>4100</v>
      </c>
      <c r="H1099" s="40" t="s">
        <v>2158</v>
      </c>
      <c r="I1099" s="40" t="s">
        <v>22</v>
      </c>
      <c r="J1099" s="173">
        <v>1</v>
      </c>
      <c r="K1099" s="185">
        <v>0</v>
      </c>
      <c r="L1099" s="198">
        <v>11</v>
      </c>
      <c r="M1099" s="105">
        <v>3.2</v>
      </c>
      <c r="N1099" s="167"/>
    </row>
    <row r="1100" s="155" customFormat="1" ht="36" spans="1:14">
      <c r="A1100" s="38" t="s">
        <v>15</v>
      </c>
      <c r="B1100" s="168">
        <v>1099</v>
      </c>
      <c r="C1100" s="43" t="s">
        <v>16</v>
      </c>
      <c r="D1100" s="43" t="s">
        <v>171</v>
      </c>
      <c r="E1100" s="103" t="s">
        <v>3723</v>
      </c>
      <c r="F1100" s="169" t="s">
        <v>172</v>
      </c>
      <c r="G1100" s="169" t="s">
        <v>3874</v>
      </c>
      <c r="H1100" s="40" t="s">
        <v>2414</v>
      </c>
      <c r="I1100" s="40" t="s">
        <v>22</v>
      </c>
      <c r="J1100" s="173">
        <v>1</v>
      </c>
      <c r="K1100" s="174">
        <v>0</v>
      </c>
      <c r="L1100" s="199">
        <v>0.3</v>
      </c>
      <c r="M1100" s="105">
        <v>3.1</v>
      </c>
      <c r="N1100" s="167"/>
    </row>
    <row r="1101" s="155" customFormat="1" ht="36" spans="1:14">
      <c r="A1101" s="38" t="s">
        <v>15</v>
      </c>
      <c r="B1101" s="168">
        <v>1100</v>
      </c>
      <c r="C1101" s="43" t="s">
        <v>16</v>
      </c>
      <c r="D1101" s="43" t="s">
        <v>171</v>
      </c>
      <c r="E1101" s="103" t="s">
        <v>3723</v>
      </c>
      <c r="F1101" s="169" t="s">
        <v>172</v>
      </c>
      <c r="G1101" s="169" t="s">
        <v>3939</v>
      </c>
      <c r="H1101" s="40" t="s">
        <v>2414</v>
      </c>
      <c r="I1101" s="40" t="s">
        <v>22</v>
      </c>
      <c r="J1101" s="173">
        <v>4</v>
      </c>
      <c r="K1101" s="174">
        <v>0</v>
      </c>
      <c r="L1101" s="198">
        <v>6</v>
      </c>
      <c r="M1101" s="105">
        <v>3.1</v>
      </c>
      <c r="N1101" s="167"/>
    </row>
    <row r="1102" s="40" customFormat="1" ht="24" spans="1:15">
      <c r="A1102" s="38" t="s">
        <v>15</v>
      </c>
      <c r="B1102" s="168">
        <v>1101</v>
      </c>
      <c r="C1102" s="43" t="s">
        <v>16</v>
      </c>
      <c r="D1102" s="43" t="s">
        <v>53</v>
      </c>
      <c r="E1102" s="103" t="s">
        <v>3723</v>
      </c>
      <c r="F1102" s="169" t="s">
        <v>236</v>
      </c>
      <c r="G1102" s="169" t="s">
        <v>3884</v>
      </c>
      <c r="H1102" s="40" t="s">
        <v>2166</v>
      </c>
      <c r="I1102" s="40" t="s">
        <v>22</v>
      </c>
      <c r="J1102" s="173">
        <v>1</v>
      </c>
      <c r="K1102" s="185">
        <v>0</v>
      </c>
      <c r="L1102" s="198">
        <v>2</v>
      </c>
      <c r="M1102" s="105">
        <v>3.2</v>
      </c>
      <c r="N1102" s="167"/>
      <c r="O1102" s="155"/>
    </row>
    <row r="1103" s="155" customFormat="1" ht="24" spans="1:14">
      <c r="A1103" s="38" t="s">
        <v>15</v>
      </c>
      <c r="B1103" s="168">
        <v>1102</v>
      </c>
      <c r="C1103" s="43" t="s">
        <v>16</v>
      </c>
      <c r="D1103" s="43" t="s">
        <v>53</v>
      </c>
      <c r="E1103" s="103" t="s">
        <v>3723</v>
      </c>
      <c r="F1103" s="169" t="s">
        <v>236</v>
      </c>
      <c r="G1103" s="169" t="s">
        <v>3661</v>
      </c>
      <c r="H1103" s="40" t="s">
        <v>2166</v>
      </c>
      <c r="I1103" s="40" t="s">
        <v>22</v>
      </c>
      <c r="J1103" s="173">
        <v>1</v>
      </c>
      <c r="K1103" s="185">
        <v>0</v>
      </c>
      <c r="L1103" s="198">
        <v>1</v>
      </c>
      <c r="M1103" s="105">
        <v>3.2</v>
      </c>
      <c r="N1103" s="167"/>
    </row>
    <row r="1104" s="155" customFormat="1" ht="24" spans="1:14">
      <c r="A1104" s="38" t="s">
        <v>15</v>
      </c>
      <c r="B1104" s="168">
        <v>1103</v>
      </c>
      <c r="C1104" s="43" t="s">
        <v>16</v>
      </c>
      <c r="D1104" s="43" t="s">
        <v>322</v>
      </c>
      <c r="E1104" s="103" t="s">
        <v>3723</v>
      </c>
      <c r="F1104" s="169" t="s">
        <v>323</v>
      </c>
      <c r="G1104" s="169" t="s">
        <v>3940</v>
      </c>
      <c r="H1104" s="40" t="s">
        <v>2162</v>
      </c>
      <c r="I1104" s="43" t="s">
        <v>2124</v>
      </c>
      <c r="J1104" s="116">
        <v>2.46999</v>
      </c>
      <c r="K1104" s="185">
        <v>0</v>
      </c>
      <c r="L1104" s="198">
        <v>192</v>
      </c>
      <c r="M1104" s="105">
        <v>3.2</v>
      </c>
      <c r="N1104" s="167"/>
    </row>
    <row r="1105" s="155" customFormat="1" ht="24" spans="1:14">
      <c r="A1105" s="38" t="s">
        <v>15</v>
      </c>
      <c r="B1105" s="168">
        <v>1104</v>
      </c>
      <c r="C1105" s="43" t="s">
        <v>16</v>
      </c>
      <c r="D1105" s="43" t="s">
        <v>89</v>
      </c>
      <c r="E1105" s="103" t="s">
        <v>3723</v>
      </c>
      <c r="F1105" s="169" t="s">
        <v>114</v>
      </c>
      <c r="G1105" s="169" t="s">
        <v>3403</v>
      </c>
      <c r="H1105" s="40" t="s">
        <v>2166</v>
      </c>
      <c r="I1105" s="40" t="s">
        <v>22</v>
      </c>
      <c r="J1105" s="173">
        <v>1</v>
      </c>
      <c r="K1105" s="185">
        <v>0</v>
      </c>
      <c r="L1105" s="198">
        <v>11</v>
      </c>
      <c r="M1105" s="105">
        <v>3.2</v>
      </c>
      <c r="N1105" s="167"/>
    </row>
    <row r="1106" s="155" customFormat="1" ht="24" spans="1:14">
      <c r="A1106" s="38" t="s">
        <v>15</v>
      </c>
      <c r="B1106" s="168">
        <v>1105</v>
      </c>
      <c r="C1106" s="43" t="s">
        <v>16</v>
      </c>
      <c r="D1106" s="43" t="s">
        <v>89</v>
      </c>
      <c r="E1106" s="103" t="s">
        <v>3723</v>
      </c>
      <c r="F1106" s="169" t="s">
        <v>114</v>
      </c>
      <c r="G1106" s="169" t="s">
        <v>3936</v>
      </c>
      <c r="H1106" s="40" t="s">
        <v>2166</v>
      </c>
      <c r="I1106" s="40" t="s">
        <v>22</v>
      </c>
      <c r="J1106" s="173">
        <v>4</v>
      </c>
      <c r="K1106" s="185">
        <v>0</v>
      </c>
      <c r="L1106" s="198">
        <v>241</v>
      </c>
      <c r="M1106" s="105">
        <v>3.2</v>
      </c>
      <c r="N1106" s="167"/>
    </row>
    <row r="1107" s="155" customFormat="1" ht="24" spans="1:14">
      <c r="A1107" s="38" t="s">
        <v>15</v>
      </c>
      <c r="B1107" s="168">
        <v>1106</v>
      </c>
      <c r="C1107" s="43" t="s">
        <v>16</v>
      </c>
      <c r="D1107" s="43" t="s">
        <v>53</v>
      </c>
      <c r="E1107" s="103" t="s">
        <v>3723</v>
      </c>
      <c r="F1107" s="169" t="s">
        <v>55</v>
      </c>
      <c r="G1107" s="169" t="s">
        <v>3937</v>
      </c>
      <c r="H1107" s="40" t="s">
        <v>2158</v>
      </c>
      <c r="I1107" s="40" t="s">
        <v>22</v>
      </c>
      <c r="J1107" s="173">
        <v>2</v>
      </c>
      <c r="K1107" s="185">
        <v>0</v>
      </c>
      <c r="L1107" s="198">
        <v>156</v>
      </c>
      <c r="M1107" s="105">
        <v>3.2</v>
      </c>
      <c r="N1107" s="167"/>
    </row>
    <row r="1108" s="155" customFormat="1" ht="24" spans="1:14">
      <c r="A1108" s="38" t="s">
        <v>15</v>
      </c>
      <c r="B1108" s="168">
        <v>1107</v>
      </c>
      <c r="C1108" s="43" t="s">
        <v>16</v>
      </c>
      <c r="D1108" s="43" t="s">
        <v>53</v>
      </c>
      <c r="E1108" s="103" t="s">
        <v>3723</v>
      </c>
      <c r="F1108" s="169" t="s">
        <v>249</v>
      </c>
      <c r="G1108" s="169" t="s">
        <v>4099</v>
      </c>
      <c r="H1108" s="40" t="s">
        <v>2158</v>
      </c>
      <c r="I1108" s="40" t="s">
        <v>22</v>
      </c>
      <c r="J1108" s="173">
        <v>1</v>
      </c>
      <c r="K1108" s="185">
        <v>0</v>
      </c>
      <c r="L1108" s="198">
        <v>33</v>
      </c>
      <c r="M1108" s="105">
        <v>3.2</v>
      </c>
      <c r="N1108" s="167"/>
    </row>
    <row r="1109" s="155" customFormat="1" ht="24" spans="1:14">
      <c r="A1109" s="38" t="s">
        <v>15</v>
      </c>
      <c r="B1109" s="168">
        <v>1108</v>
      </c>
      <c r="C1109" s="43" t="s">
        <v>16</v>
      </c>
      <c r="D1109" s="43" t="s">
        <v>53</v>
      </c>
      <c r="E1109" s="103" t="s">
        <v>3723</v>
      </c>
      <c r="F1109" s="169" t="s">
        <v>249</v>
      </c>
      <c r="G1109" s="169" t="s">
        <v>4100</v>
      </c>
      <c r="H1109" s="40" t="s">
        <v>2158</v>
      </c>
      <c r="I1109" s="40" t="s">
        <v>22</v>
      </c>
      <c r="J1109" s="173">
        <v>1</v>
      </c>
      <c r="K1109" s="185">
        <v>0</v>
      </c>
      <c r="L1109" s="198">
        <v>11</v>
      </c>
      <c r="M1109" s="105">
        <v>3.2</v>
      </c>
      <c r="N1109" s="167"/>
    </row>
    <row r="1110" s="155" customFormat="1" ht="36" spans="1:14">
      <c r="A1110" s="38" t="s">
        <v>15</v>
      </c>
      <c r="B1110" s="168">
        <v>1109</v>
      </c>
      <c r="C1110" s="43" t="s">
        <v>16</v>
      </c>
      <c r="D1110" s="43" t="s">
        <v>171</v>
      </c>
      <c r="E1110" s="103" t="s">
        <v>3723</v>
      </c>
      <c r="F1110" s="169" t="s">
        <v>172</v>
      </c>
      <c r="G1110" s="169" t="s">
        <v>3874</v>
      </c>
      <c r="H1110" s="40" t="s">
        <v>2414</v>
      </c>
      <c r="I1110" s="40" t="s">
        <v>22</v>
      </c>
      <c r="J1110" s="173">
        <v>1</v>
      </c>
      <c r="K1110" s="174">
        <v>0</v>
      </c>
      <c r="L1110" s="199">
        <v>0.3</v>
      </c>
      <c r="M1110" s="105">
        <v>3.1</v>
      </c>
      <c r="N1110" s="167"/>
    </row>
    <row r="1111" s="155" customFormat="1" ht="36" spans="1:14">
      <c r="A1111" s="38" t="s">
        <v>15</v>
      </c>
      <c r="B1111" s="168">
        <v>1110</v>
      </c>
      <c r="C1111" s="43" t="s">
        <v>16</v>
      </c>
      <c r="D1111" s="43" t="s">
        <v>171</v>
      </c>
      <c r="E1111" s="103" t="s">
        <v>3723</v>
      </c>
      <c r="F1111" s="169" t="s">
        <v>172</v>
      </c>
      <c r="G1111" s="169" t="s">
        <v>3939</v>
      </c>
      <c r="H1111" s="40" t="s">
        <v>2414</v>
      </c>
      <c r="I1111" s="40" t="s">
        <v>22</v>
      </c>
      <c r="J1111" s="173">
        <v>4</v>
      </c>
      <c r="K1111" s="174">
        <v>0</v>
      </c>
      <c r="L1111" s="198">
        <v>6</v>
      </c>
      <c r="M1111" s="105">
        <v>3.1</v>
      </c>
      <c r="N1111" s="167"/>
    </row>
    <row r="1112" s="155" customFormat="1" ht="24" spans="1:14">
      <c r="A1112" s="38" t="s">
        <v>15</v>
      </c>
      <c r="B1112" s="168">
        <v>1111</v>
      </c>
      <c r="C1112" s="43" t="s">
        <v>16</v>
      </c>
      <c r="D1112" s="43" t="s">
        <v>53</v>
      </c>
      <c r="E1112" s="103" t="s">
        <v>3723</v>
      </c>
      <c r="F1112" s="169" t="s">
        <v>236</v>
      </c>
      <c r="G1112" s="169" t="s">
        <v>3884</v>
      </c>
      <c r="H1112" s="40" t="s">
        <v>2166</v>
      </c>
      <c r="I1112" s="40" t="s">
        <v>22</v>
      </c>
      <c r="J1112" s="173">
        <v>1</v>
      </c>
      <c r="K1112" s="185">
        <v>0</v>
      </c>
      <c r="L1112" s="198">
        <v>2</v>
      </c>
      <c r="M1112" s="105">
        <v>3.2</v>
      </c>
      <c r="N1112" s="167"/>
    </row>
    <row r="1113" s="155" customFormat="1" ht="24" spans="1:14">
      <c r="A1113" s="38" t="s">
        <v>15</v>
      </c>
      <c r="B1113" s="168">
        <v>1112</v>
      </c>
      <c r="C1113" s="43" t="s">
        <v>16</v>
      </c>
      <c r="D1113" s="43" t="s">
        <v>53</v>
      </c>
      <c r="E1113" s="103" t="s">
        <v>3723</v>
      </c>
      <c r="F1113" s="169" t="s">
        <v>236</v>
      </c>
      <c r="G1113" s="169" t="s">
        <v>3661</v>
      </c>
      <c r="H1113" s="40" t="s">
        <v>2166</v>
      </c>
      <c r="I1113" s="40" t="s">
        <v>22</v>
      </c>
      <c r="J1113" s="173">
        <v>1</v>
      </c>
      <c r="K1113" s="185">
        <v>0</v>
      </c>
      <c r="L1113" s="198">
        <v>1</v>
      </c>
      <c r="M1113" s="105">
        <v>3.2</v>
      </c>
      <c r="N1113" s="167"/>
    </row>
    <row r="1114" s="155" customFormat="1" ht="24" spans="1:14">
      <c r="A1114" s="38" t="s">
        <v>15</v>
      </c>
      <c r="B1114" s="168">
        <v>1113</v>
      </c>
      <c r="C1114" s="43" t="s">
        <v>16</v>
      </c>
      <c r="D1114" s="43" t="s">
        <v>322</v>
      </c>
      <c r="E1114" s="103" t="s">
        <v>3723</v>
      </c>
      <c r="F1114" s="169" t="s">
        <v>323</v>
      </c>
      <c r="G1114" s="169" t="s">
        <v>3940</v>
      </c>
      <c r="H1114" s="40" t="s">
        <v>2162</v>
      </c>
      <c r="I1114" s="43" t="s">
        <v>2124</v>
      </c>
      <c r="J1114" s="116">
        <v>2.77479</v>
      </c>
      <c r="K1114" s="185">
        <v>0</v>
      </c>
      <c r="L1114" s="198">
        <v>216</v>
      </c>
      <c r="M1114" s="105">
        <v>3.2</v>
      </c>
      <c r="N1114" s="167"/>
    </row>
    <row r="1115" s="155" customFormat="1" ht="24" spans="1:14">
      <c r="A1115" s="38" t="s">
        <v>15</v>
      </c>
      <c r="B1115" s="168">
        <v>1114</v>
      </c>
      <c r="C1115" s="43" t="s">
        <v>16</v>
      </c>
      <c r="D1115" s="43" t="s">
        <v>89</v>
      </c>
      <c r="E1115" s="103" t="s">
        <v>3723</v>
      </c>
      <c r="F1115" s="169" t="s">
        <v>114</v>
      </c>
      <c r="G1115" s="169" t="s">
        <v>4101</v>
      </c>
      <c r="H1115" s="40" t="s">
        <v>2166</v>
      </c>
      <c r="I1115" s="40" t="s">
        <v>22</v>
      </c>
      <c r="J1115" s="173">
        <v>8</v>
      </c>
      <c r="K1115" s="185">
        <v>0</v>
      </c>
      <c r="L1115" s="198">
        <v>945</v>
      </c>
      <c r="M1115" s="105">
        <v>3.2</v>
      </c>
      <c r="N1115" s="167"/>
    </row>
    <row r="1116" s="155" customFormat="1" ht="24" spans="1:14">
      <c r="A1116" s="38" t="s">
        <v>15</v>
      </c>
      <c r="B1116" s="168">
        <v>1115</v>
      </c>
      <c r="C1116" s="43" t="s">
        <v>16</v>
      </c>
      <c r="D1116" s="43" t="s">
        <v>53</v>
      </c>
      <c r="E1116" s="103" t="s">
        <v>3723</v>
      </c>
      <c r="F1116" s="169" t="s">
        <v>55</v>
      </c>
      <c r="G1116" s="169" t="s">
        <v>3951</v>
      </c>
      <c r="H1116" s="40" t="s">
        <v>2158</v>
      </c>
      <c r="I1116" s="40" t="s">
        <v>22</v>
      </c>
      <c r="J1116" s="173">
        <v>4</v>
      </c>
      <c r="K1116" s="185">
        <v>0</v>
      </c>
      <c r="L1116" s="198">
        <v>808</v>
      </c>
      <c r="M1116" s="105">
        <v>3.2</v>
      </c>
      <c r="N1116" s="167"/>
    </row>
    <row r="1117" s="155" customFormat="1" ht="24" spans="1:14">
      <c r="A1117" s="38" t="s">
        <v>15</v>
      </c>
      <c r="B1117" s="168">
        <v>1116</v>
      </c>
      <c r="C1117" s="43" t="s">
        <v>16</v>
      </c>
      <c r="D1117" s="43" t="s">
        <v>53</v>
      </c>
      <c r="E1117" s="103" t="s">
        <v>3723</v>
      </c>
      <c r="F1117" s="169" t="s">
        <v>304</v>
      </c>
      <c r="G1117" s="169" t="s">
        <v>4102</v>
      </c>
      <c r="H1117" s="40" t="s">
        <v>2158</v>
      </c>
      <c r="I1117" s="40" t="s">
        <v>22</v>
      </c>
      <c r="J1117" s="173">
        <v>1</v>
      </c>
      <c r="K1117" s="185">
        <v>0</v>
      </c>
      <c r="L1117" s="198">
        <v>227</v>
      </c>
      <c r="M1117" s="105">
        <v>3.2</v>
      </c>
      <c r="N1117" s="167"/>
    </row>
    <row r="1118" s="155" customFormat="1" ht="36" spans="1:14">
      <c r="A1118" s="38" t="s">
        <v>15</v>
      </c>
      <c r="B1118" s="168">
        <v>1117</v>
      </c>
      <c r="C1118" s="43" t="s">
        <v>16</v>
      </c>
      <c r="D1118" s="43" t="s">
        <v>171</v>
      </c>
      <c r="E1118" s="103" t="s">
        <v>3723</v>
      </c>
      <c r="F1118" s="169" t="s">
        <v>172</v>
      </c>
      <c r="G1118" s="169" t="s">
        <v>4103</v>
      </c>
      <c r="H1118" s="40" t="s">
        <v>2414</v>
      </c>
      <c r="I1118" s="40" t="s">
        <v>22</v>
      </c>
      <c r="J1118" s="173">
        <v>5</v>
      </c>
      <c r="K1118" s="174">
        <v>0</v>
      </c>
      <c r="L1118" s="198">
        <v>11</v>
      </c>
      <c r="M1118" s="105">
        <v>3.1</v>
      </c>
      <c r="N1118" s="167"/>
    </row>
    <row r="1119" s="155" customFormat="1" ht="24" spans="1:14">
      <c r="A1119" s="38" t="s">
        <v>15</v>
      </c>
      <c r="B1119" s="168">
        <v>1118</v>
      </c>
      <c r="C1119" s="43" t="s">
        <v>16</v>
      </c>
      <c r="D1119" s="43" t="s">
        <v>53</v>
      </c>
      <c r="E1119" s="103" t="s">
        <v>3723</v>
      </c>
      <c r="F1119" s="169" t="s">
        <v>236</v>
      </c>
      <c r="G1119" s="169" t="s">
        <v>4104</v>
      </c>
      <c r="H1119" s="40" t="s">
        <v>2166</v>
      </c>
      <c r="I1119" s="40" t="s">
        <v>22</v>
      </c>
      <c r="J1119" s="173">
        <v>1</v>
      </c>
      <c r="K1119" s="57">
        <f>(CEILING(J1119*0.2,1))*1</f>
        <v>1</v>
      </c>
      <c r="L1119" s="198">
        <v>1</v>
      </c>
      <c r="M1119" s="105">
        <v>3.2</v>
      </c>
      <c r="N1119" s="167"/>
    </row>
    <row r="1120" s="155" customFormat="1" ht="24" spans="1:14">
      <c r="A1120" s="38" t="s">
        <v>15</v>
      </c>
      <c r="B1120" s="168">
        <v>1119</v>
      </c>
      <c r="C1120" s="43" t="s">
        <v>16</v>
      </c>
      <c r="D1120" s="43" t="s">
        <v>53</v>
      </c>
      <c r="E1120" s="103" t="s">
        <v>3723</v>
      </c>
      <c r="F1120" s="169" t="s">
        <v>236</v>
      </c>
      <c r="G1120" s="169" t="s">
        <v>3971</v>
      </c>
      <c r="H1120" s="40" t="s">
        <v>2166</v>
      </c>
      <c r="I1120" s="40" t="s">
        <v>22</v>
      </c>
      <c r="J1120" s="173">
        <v>5</v>
      </c>
      <c r="K1120" s="185">
        <v>0</v>
      </c>
      <c r="L1120" s="198">
        <v>4</v>
      </c>
      <c r="M1120" s="105">
        <v>3.2</v>
      </c>
      <c r="N1120" s="167"/>
    </row>
    <row r="1121" s="155" customFormat="1" ht="24" spans="1:14">
      <c r="A1121" s="38" t="s">
        <v>15</v>
      </c>
      <c r="B1121" s="168">
        <v>1120</v>
      </c>
      <c r="C1121" s="43" t="s">
        <v>16</v>
      </c>
      <c r="D1121" s="43" t="s">
        <v>322</v>
      </c>
      <c r="E1121" s="103" t="s">
        <v>3723</v>
      </c>
      <c r="F1121" s="169" t="s">
        <v>323</v>
      </c>
      <c r="G1121" s="169" t="s">
        <v>3962</v>
      </c>
      <c r="H1121" s="40" t="s">
        <v>2162</v>
      </c>
      <c r="I1121" s="43" t="s">
        <v>2124</v>
      </c>
      <c r="J1121" s="116">
        <v>17.0504</v>
      </c>
      <c r="K1121" s="185">
        <v>0</v>
      </c>
      <c r="L1121" s="198">
        <v>2406</v>
      </c>
      <c r="M1121" s="105">
        <v>3.2</v>
      </c>
      <c r="N1121" s="167"/>
    </row>
    <row r="1122" s="155" customFormat="1" ht="24" spans="1:14">
      <c r="A1122" s="38" t="s">
        <v>15</v>
      </c>
      <c r="B1122" s="168">
        <v>1121</v>
      </c>
      <c r="C1122" s="43" t="s">
        <v>16</v>
      </c>
      <c r="D1122" s="43" t="s">
        <v>89</v>
      </c>
      <c r="E1122" s="103" t="s">
        <v>3723</v>
      </c>
      <c r="F1122" s="169" t="s">
        <v>114</v>
      </c>
      <c r="G1122" s="169" t="s">
        <v>3651</v>
      </c>
      <c r="H1122" s="40" t="s">
        <v>2166</v>
      </c>
      <c r="I1122" s="40" t="s">
        <v>22</v>
      </c>
      <c r="J1122" s="173">
        <v>9</v>
      </c>
      <c r="K1122" s="185">
        <v>0</v>
      </c>
      <c r="L1122" s="198">
        <v>334</v>
      </c>
      <c r="M1122" s="105">
        <v>3.2</v>
      </c>
      <c r="N1122" s="167"/>
    </row>
    <row r="1123" s="155" customFormat="1" ht="24" spans="1:14">
      <c r="A1123" s="38" t="s">
        <v>15</v>
      </c>
      <c r="B1123" s="168">
        <v>1122</v>
      </c>
      <c r="C1123" s="43" t="s">
        <v>16</v>
      </c>
      <c r="D1123" s="43" t="s">
        <v>53</v>
      </c>
      <c r="E1123" s="103" t="s">
        <v>3723</v>
      </c>
      <c r="F1123" s="169" t="s">
        <v>55</v>
      </c>
      <c r="G1123" s="169" t="s">
        <v>3941</v>
      </c>
      <c r="H1123" s="40" t="s">
        <v>2158</v>
      </c>
      <c r="I1123" s="40" t="s">
        <v>22</v>
      </c>
      <c r="J1123" s="173">
        <v>2</v>
      </c>
      <c r="K1123" s="185">
        <v>0</v>
      </c>
      <c r="L1123" s="198">
        <v>92</v>
      </c>
      <c r="M1123" s="105">
        <v>3.2</v>
      </c>
      <c r="N1123" s="167"/>
    </row>
    <row r="1124" s="155" customFormat="1" ht="24" spans="1:14">
      <c r="A1124" s="38" t="s">
        <v>15</v>
      </c>
      <c r="B1124" s="168">
        <v>1123</v>
      </c>
      <c r="C1124" s="43" t="s">
        <v>16</v>
      </c>
      <c r="D1124" s="43" t="s">
        <v>53</v>
      </c>
      <c r="E1124" s="103" t="s">
        <v>3723</v>
      </c>
      <c r="F1124" s="169" t="s">
        <v>55</v>
      </c>
      <c r="G1124" s="169" t="s">
        <v>4105</v>
      </c>
      <c r="H1124" s="40" t="s">
        <v>2158</v>
      </c>
      <c r="I1124" s="40" t="s">
        <v>22</v>
      </c>
      <c r="J1124" s="173">
        <v>9</v>
      </c>
      <c r="K1124" s="185">
        <v>0</v>
      </c>
      <c r="L1124" s="198">
        <v>895</v>
      </c>
      <c r="M1124" s="105">
        <v>3.2</v>
      </c>
      <c r="N1124" s="167"/>
    </row>
    <row r="1125" s="155" customFormat="1" ht="24" spans="1:14">
      <c r="A1125" s="38" t="s">
        <v>15</v>
      </c>
      <c r="B1125" s="168">
        <v>1124</v>
      </c>
      <c r="C1125" s="43" t="s">
        <v>16</v>
      </c>
      <c r="D1125" s="43" t="s">
        <v>53</v>
      </c>
      <c r="E1125" s="103" t="s">
        <v>3723</v>
      </c>
      <c r="F1125" s="169" t="s">
        <v>249</v>
      </c>
      <c r="G1125" s="169" t="s">
        <v>4106</v>
      </c>
      <c r="H1125" s="40" t="s">
        <v>2158</v>
      </c>
      <c r="I1125" s="40" t="s">
        <v>22</v>
      </c>
      <c r="J1125" s="173">
        <v>1</v>
      </c>
      <c r="K1125" s="185">
        <v>0</v>
      </c>
      <c r="L1125" s="198">
        <v>48</v>
      </c>
      <c r="M1125" s="105">
        <v>3.2</v>
      </c>
      <c r="N1125" s="167"/>
    </row>
    <row r="1126" s="155" customFormat="1" ht="36" spans="1:14">
      <c r="A1126" s="38" t="s">
        <v>15</v>
      </c>
      <c r="B1126" s="168">
        <v>1125</v>
      </c>
      <c r="C1126" s="43" t="s">
        <v>16</v>
      </c>
      <c r="D1126" s="43" t="s">
        <v>171</v>
      </c>
      <c r="E1126" s="103" t="s">
        <v>3723</v>
      </c>
      <c r="F1126" s="169" t="s">
        <v>172</v>
      </c>
      <c r="G1126" s="169" t="s">
        <v>3948</v>
      </c>
      <c r="H1126" s="40" t="s">
        <v>2414</v>
      </c>
      <c r="I1126" s="40" t="s">
        <v>22</v>
      </c>
      <c r="J1126" s="173">
        <v>9</v>
      </c>
      <c r="K1126" s="174">
        <v>0</v>
      </c>
      <c r="L1126" s="198">
        <v>8</v>
      </c>
      <c r="M1126" s="105">
        <v>3.1</v>
      </c>
      <c r="N1126" s="167"/>
    </row>
    <row r="1127" s="155" customFormat="1" ht="24" spans="1:14">
      <c r="A1127" s="38" t="s">
        <v>15</v>
      </c>
      <c r="B1127" s="168">
        <v>1126</v>
      </c>
      <c r="C1127" s="43" t="s">
        <v>16</v>
      </c>
      <c r="D1127" s="43" t="s">
        <v>53</v>
      </c>
      <c r="E1127" s="103" t="s">
        <v>3723</v>
      </c>
      <c r="F1127" s="169" t="s">
        <v>236</v>
      </c>
      <c r="G1127" s="169" t="s">
        <v>3884</v>
      </c>
      <c r="H1127" s="40" t="s">
        <v>2166</v>
      </c>
      <c r="I1127" s="40" t="s">
        <v>22</v>
      </c>
      <c r="J1127" s="173">
        <v>4</v>
      </c>
      <c r="K1127" s="185">
        <v>0</v>
      </c>
      <c r="L1127" s="198">
        <v>9</v>
      </c>
      <c r="M1127" s="105">
        <v>3.2</v>
      </c>
      <c r="N1127" s="167"/>
    </row>
    <row r="1128" s="155" customFormat="1" ht="24" spans="1:14">
      <c r="A1128" s="38" t="s">
        <v>15</v>
      </c>
      <c r="B1128" s="168">
        <v>1127</v>
      </c>
      <c r="C1128" s="43" t="s">
        <v>16</v>
      </c>
      <c r="D1128" s="43" t="s">
        <v>322</v>
      </c>
      <c r="E1128" s="103" t="s">
        <v>3723</v>
      </c>
      <c r="F1128" s="169" t="s">
        <v>323</v>
      </c>
      <c r="G1128" s="169" t="s">
        <v>3654</v>
      </c>
      <c r="H1128" s="40" t="s">
        <v>2162</v>
      </c>
      <c r="I1128" s="43" t="s">
        <v>2124</v>
      </c>
      <c r="J1128" s="116">
        <v>2.6934</v>
      </c>
      <c r="K1128" s="185">
        <v>0</v>
      </c>
      <c r="L1128" s="198">
        <v>176</v>
      </c>
      <c r="M1128" s="105">
        <v>3.2</v>
      </c>
      <c r="N1128" s="167"/>
    </row>
    <row r="1129" s="155" customFormat="1" ht="24" spans="1:14">
      <c r="A1129" s="38" t="s">
        <v>15</v>
      </c>
      <c r="B1129" s="168">
        <v>1128</v>
      </c>
      <c r="C1129" s="43" t="s">
        <v>16</v>
      </c>
      <c r="D1129" s="43" t="s">
        <v>322</v>
      </c>
      <c r="E1129" s="103" t="s">
        <v>3723</v>
      </c>
      <c r="F1129" s="169" t="s">
        <v>323</v>
      </c>
      <c r="G1129" s="169" t="s">
        <v>4107</v>
      </c>
      <c r="H1129" s="40" t="s">
        <v>2162</v>
      </c>
      <c r="I1129" s="43" t="s">
        <v>2124</v>
      </c>
      <c r="J1129" s="116">
        <v>9.288</v>
      </c>
      <c r="K1129" s="185">
        <v>0</v>
      </c>
      <c r="L1129" s="198">
        <v>815</v>
      </c>
      <c r="M1129" s="105">
        <v>3.2</v>
      </c>
      <c r="N1129" s="167"/>
    </row>
    <row r="1130" s="155" customFormat="1" ht="24" spans="1:14">
      <c r="A1130" s="38" t="s">
        <v>15</v>
      </c>
      <c r="B1130" s="168">
        <v>1129</v>
      </c>
      <c r="C1130" s="43" t="s">
        <v>16</v>
      </c>
      <c r="D1130" s="43" t="s">
        <v>89</v>
      </c>
      <c r="E1130" s="103" t="s">
        <v>3723</v>
      </c>
      <c r="F1130" s="169" t="s">
        <v>114</v>
      </c>
      <c r="G1130" s="169" t="s">
        <v>4101</v>
      </c>
      <c r="H1130" s="40" t="s">
        <v>2166</v>
      </c>
      <c r="I1130" s="40" t="s">
        <v>22</v>
      </c>
      <c r="J1130" s="173">
        <v>2</v>
      </c>
      <c r="K1130" s="185">
        <v>0</v>
      </c>
      <c r="L1130" s="198">
        <v>236</v>
      </c>
      <c r="M1130" s="105">
        <v>3.2</v>
      </c>
      <c r="N1130" s="167"/>
    </row>
    <row r="1131" s="155" customFormat="1" ht="36" spans="1:14">
      <c r="A1131" s="38" t="s">
        <v>15</v>
      </c>
      <c r="B1131" s="168">
        <v>1130</v>
      </c>
      <c r="C1131" s="43" t="s">
        <v>16</v>
      </c>
      <c r="D1131" s="43" t="s">
        <v>171</v>
      </c>
      <c r="E1131" s="103" t="s">
        <v>3723</v>
      </c>
      <c r="F1131" s="169" t="s">
        <v>172</v>
      </c>
      <c r="G1131" s="169" t="s">
        <v>4103</v>
      </c>
      <c r="H1131" s="40" t="s">
        <v>2414</v>
      </c>
      <c r="I1131" s="40" t="s">
        <v>22</v>
      </c>
      <c r="J1131" s="173">
        <v>4</v>
      </c>
      <c r="K1131" s="174">
        <v>0</v>
      </c>
      <c r="L1131" s="198">
        <v>9</v>
      </c>
      <c r="M1131" s="105">
        <v>3.1</v>
      </c>
      <c r="N1131" s="167"/>
    </row>
    <row r="1132" s="155" customFormat="1" ht="24" spans="1:14">
      <c r="A1132" s="38" t="s">
        <v>15</v>
      </c>
      <c r="B1132" s="168">
        <v>1131</v>
      </c>
      <c r="C1132" s="43" t="s">
        <v>16</v>
      </c>
      <c r="D1132" s="43" t="s">
        <v>53</v>
      </c>
      <c r="E1132" s="103" t="s">
        <v>3723</v>
      </c>
      <c r="F1132" s="169" t="s">
        <v>236</v>
      </c>
      <c r="G1132" s="169" t="s">
        <v>3971</v>
      </c>
      <c r="H1132" s="40" t="s">
        <v>2166</v>
      </c>
      <c r="I1132" s="40" t="s">
        <v>22</v>
      </c>
      <c r="J1132" s="173">
        <v>1</v>
      </c>
      <c r="K1132" s="185">
        <v>0</v>
      </c>
      <c r="L1132" s="198">
        <v>1</v>
      </c>
      <c r="M1132" s="105">
        <v>3.2</v>
      </c>
      <c r="N1132" s="167"/>
    </row>
    <row r="1133" s="155" customFormat="1" ht="24" spans="1:14">
      <c r="A1133" s="38" t="s">
        <v>15</v>
      </c>
      <c r="B1133" s="168">
        <v>1132</v>
      </c>
      <c r="C1133" s="43" t="s">
        <v>16</v>
      </c>
      <c r="D1133" s="43" t="s">
        <v>322</v>
      </c>
      <c r="E1133" s="103" t="s">
        <v>3723</v>
      </c>
      <c r="F1133" s="169" t="s">
        <v>323</v>
      </c>
      <c r="G1133" s="169" t="s">
        <v>3962</v>
      </c>
      <c r="H1133" s="40" t="s">
        <v>2162</v>
      </c>
      <c r="I1133" s="43" t="s">
        <v>2124</v>
      </c>
      <c r="J1133" s="116">
        <v>0.45</v>
      </c>
      <c r="K1133" s="185">
        <v>0</v>
      </c>
      <c r="L1133" s="198">
        <v>64</v>
      </c>
      <c r="M1133" s="105">
        <v>3.2</v>
      </c>
      <c r="N1133" s="167"/>
    </row>
    <row r="1134" s="155" customFormat="1" ht="24" spans="1:14">
      <c r="A1134" s="38" t="s">
        <v>15</v>
      </c>
      <c r="B1134" s="168">
        <v>1133</v>
      </c>
      <c r="C1134" s="43" t="s">
        <v>16</v>
      </c>
      <c r="D1134" s="43" t="s">
        <v>89</v>
      </c>
      <c r="E1134" s="103" t="s">
        <v>3723</v>
      </c>
      <c r="F1134" s="169" t="s">
        <v>114</v>
      </c>
      <c r="G1134" s="169" t="s">
        <v>4101</v>
      </c>
      <c r="H1134" s="40" t="s">
        <v>2166</v>
      </c>
      <c r="I1134" s="40" t="s">
        <v>22</v>
      </c>
      <c r="J1134" s="173">
        <v>1</v>
      </c>
      <c r="K1134" s="185">
        <v>0</v>
      </c>
      <c r="L1134" s="198">
        <v>118</v>
      </c>
      <c r="M1134" s="105">
        <v>3.2</v>
      </c>
      <c r="N1134" s="167"/>
    </row>
    <row r="1135" s="155" customFormat="1" ht="24" spans="1:14">
      <c r="A1135" s="38" t="s">
        <v>15</v>
      </c>
      <c r="B1135" s="168">
        <v>1134</v>
      </c>
      <c r="C1135" s="43" t="s">
        <v>16</v>
      </c>
      <c r="D1135" s="43" t="s">
        <v>53</v>
      </c>
      <c r="E1135" s="103" t="s">
        <v>3723</v>
      </c>
      <c r="F1135" s="169" t="s">
        <v>55</v>
      </c>
      <c r="G1135" s="169" t="s">
        <v>3951</v>
      </c>
      <c r="H1135" s="40" t="s">
        <v>2158</v>
      </c>
      <c r="I1135" s="40" t="s">
        <v>22</v>
      </c>
      <c r="J1135" s="173">
        <v>2</v>
      </c>
      <c r="K1135" s="185">
        <v>0</v>
      </c>
      <c r="L1135" s="198">
        <v>404</v>
      </c>
      <c r="M1135" s="105">
        <v>3.2</v>
      </c>
      <c r="N1135" s="167"/>
    </row>
    <row r="1136" s="155" customFormat="1" ht="24" spans="1:14">
      <c r="A1136" s="38" t="s">
        <v>15</v>
      </c>
      <c r="B1136" s="168">
        <v>1135</v>
      </c>
      <c r="C1136" s="43" t="s">
        <v>16</v>
      </c>
      <c r="D1136" s="43" t="s">
        <v>53</v>
      </c>
      <c r="E1136" s="103" t="s">
        <v>3723</v>
      </c>
      <c r="F1136" s="169" t="s">
        <v>236</v>
      </c>
      <c r="G1136" s="169" t="s">
        <v>3971</v>
      </c>
      <c r="H1136" s="40" t="s">
        <v>2166</v>
      </c>
      <c r="I1136" s="40" t="s">
        <v>22</v>
      </c>
      <c r="J1136" s="173">
        <v>1</v>
      </c>
      <c r="K1136" s="185">
        <v>0</v>
      </c>
      <c r="L1136" s="198">
        <v>1</v>
      </c>
      <c r="M1136" s="105">
        <v>3.2</v>
      </c>
      <c r="N1136" s="167"/>
    </row>
    <row r="1137" s="155" customFormat="1" ht="24" spans="1:14">
      <c r="A1137" s="38" t="s">
        <v>15</v>
      </c>
      <c r="B1137" s="168">
        <v>1136</v>
      </c>
      <c r="C1137" s="43" t="s">
        <v>16</v>
      </c>
      <c r="D1137" s="43" t="s">
        <v>322</v>
      </c>
      <c r="E1137" s="103" t="s">
        <v>3723</v>
      </c>
      <c r="F1137" s="169" t="s">
        <v>323</v>
      </c>
      <c r="G1137" s="169" t="s">
        <v>3962</v>
      </c>
      <c r="H1137" s="40" t="s">
        <v>2162</v>
      </c>
      <c r="I1137" s="43" t="s">
        <v>2124</v>
      </c>
      <c r="J1137" s="116">
        <v>2.4305</v>
      </c>
      <c r="K1137" s="185">
        <v>0</v>
      </c>
      <c r="L1137" s="198">
        <v>343</v>
      </c>
      <c r="M1137" s="105">
        <v>3.2</v>
      </c>
      <c r="N1137" s="167"/>
    </row>
    <row r="1138" s="155" customFormat="1" ht="24" spans="1:14">
      <c r="A1138" s="38" t="s">
        <v>15</v>
      </c>
      <c r="B1138" s="168">
        <v>1137</v>
      </c>
      <c r="C1138" s="43" t="s">
        <v>16</v>
      </c>
      <c r="D1138" s="43" t="s">
        <v>89</v>
      </c>
      <c r="E1138" s="103" t="s">
        <v>3723</v>
      </c>
      <c r="F1138" s="169" t="s">
        <v>114</v>
      </c>
      <c r="G1138" s="169" t="s">
        <v>3936</v>
      </c>
      <c r="H1138" s="40" t="s">
        <v>2166</v>
      </c>
      <c r="I1138" s="40" t="s">
        <v>22</v>
      </c>
      <c r="J1138" s="173">
        <v>3</v>
      </c>
      <c r="K1138" s="185">
        <v>0</v>
      </c>
      <c r="L1138" s="198">
        <v>181</v>
      </c>
      <c r="M1138" s="105">
        <v>3.2</v>
      </c>
      <c r="N1138" s="167"/>
    </row>
    <row r="1139" s="155" customFormat="1" ht="24" spans="1:14">
      <c r="A1139" s="38" t="s">
        <v>15</v>
      </c>
      <c r="B1139" s="168">
        <v>1138</v>
      </c>
      <c r="C1139" s="43" t="s">
        <v>16</v>
      </c>
      <c r="D1139" s="43" t="s">
        <v>53</v>
      </c>
      <c r="E1139" s="103" t="s">
        <v>3723</v>
      </c>
      <c r="F1139" s="169" t="s">
        <v>55</v>
      </c>
      <c r="G1139" s="169" t="s">
        <v>3937</v>
      </c>
      <c r="H1139" s="40" t="s">
        <v>2158</v>
      </c>
      <c r="I1139" s="40" t="s">
        <v>22</v>
      </c>
      <c r="J1139" s="173">
        <v>7</v>
      </c>
      <c r="K1139" s="185">
        <v>0</v>
      </c>
      <c r="L1139" s="198">
        <v>547</v>
      </c>
      <c r="M1139" s="105">
        <v>3.2</v>
      </c>
      <c r="N1139" s="167"/>
    </row>
    <row r="1140" s="155" customFormat="1" ht="24" spans="1:14">
      <c r="A1140" s="38" t="s">
        <v>15</v>
      </c>
      <c r="B1140" s="168">
        <v>1139</v>
      </c>
      <c r="C1140" s="43" t="s">
        <v>16</v>
      </c>
      <c r="D1140" s="43" t="s">
        <v>53</v>
      </c>
      <c r="E1140" s="103" t="s">
        <v>3723</v>
      </c>
      <c r="F1140" s="169" t="s">
        <v>304</v>
      </c>
      <c r="G1140" s="169" t="s">
        <v>4097</v>
      </c>
      <c r="H1140" s="40" t="s">
        <v>2158</v>
      </c>
      <c r="I1140" s="40" t="s">
        <v>22</v>
      </c>
      <c r="J1140" s="173">
        <v>1</v>
      </c>
      <c r="K1140" s="185">
        <v>0</v>
      </c>
      <c r="L1140" s="198">
        <v>100</v>
      </c>
      <c r="M1140" s="105">
        <v>3.2</v>
      </c>
      <c r="N1140" s="167"/>
    </row>
    <row r="1141" s="155" customFormat="1" ht="24" spans="1:14">
      <c r="A1141" s="38" t="s">
        <v>15</v>
      </c>
      <c r="B1141" s="168">
        <v>1140</v>
      </c>
      <c r="C1141" s="43" t="s">
        <v>16</v>
      </c>
      <c r="D1141" s="43" t="s">
        <v>53</v>
      </c>
      <c r="E1141" s="103" t="s">
        <v>3723</v>
      </c>
      <c r="F1141" s="169" t="s">
        <v>55</v>
      </c>
      <c r="G1141" s="169" t="s">
        <v>4098</v>
      </c>
      <c r="H1141" s="40" t="s">
        <v>2158</v>
      </c>
      <c r="I1141" s="40" t="s">
        <v>22</v>
      </c>
      <c r="J1141" s="173">
        <v>2</v>
      </c>
      <c r="K1141" s="185">
        <v>0</v>
      </c>
      <c r="L1141" s="198">
        <v>93</v>
      </c>
      <c r="M1141" s="105">
        <v>3.2</v>
      </c>
      <c r="N1141" s="167"/>
    </row>
    <row r="1142" s="155" customFormat="1" ht="36" spans="1:14">
      <c r="A1142" s="38" t="s">
        <v>15</v>
      </c>
      <c r="B1142" s="168">
        <v>1141</v>
      </c>
      <c r="C1142" s="43" t="s">
        <v>16</v>
      </c>
      <c r="D1142" s="43" t="s">
        <v>171</v>
      </c>
      <c r="E1142" s="103" t="s">
        <v>3723</v>
      </c>
      <c r="F1142" s="169" t="s">
        <v>172</v>
      </c>
      <c r="G1142" s="169" t="s">
        <v>3939</v>
      </c>
      <c r="H1142" s="40" t="s">
        <v>2414</v>
      </c>
      <c r="I1142" s="40" t="s">
        <v>22</v>
      </c>
      <c r="J1142" s="173">
        <v>2</v>
      </c>
      <c r="K1142" s="174">
        <v>0</v>
      </c>
      <c r="L1142" s="198">
        <v>3</v>
      </c>
      <c r="M1142" s="105">
        <v>3.1</v>
      </c>
      <c r="N1142" s="167"/>
    </row>
    <row r="1143" s="155" customFormat="1" ht="24" spans="1:14">
      <c r="A1143" s="38" t="s">
        <v>15</v>
      </c>
      <c r="B1143" s="168">
        <v>1142</v>
      </c>
      <c r="C1143" s="43" t="s">
        <v>16</v>
      </c>
      <c r="D1143" s="43" t="s">
        <v>53</v>
      </c>
      <c r="E1143" s="103" t="s">
        <v>3723</v>
      </c>
      <c r="F1143" s="169" t="s">
        <v>236</v>
      </c>
      <c r="G1143" s="169" t="s">
        <v>3661</v>
      </c>
      <c r="H1143" s="40" t="s">
        <v>2166</v>
      </c>
      <c r="I1143" s="40" t="s">
        <v>22</v>
      </c>
      <c r="J1143" s="173">
        <v>1</v>
      </c>
      <c r="K1143" s="185">
        <v>0</v>
      </c>
      <c r="L1143" s="198">
        <v>1</v>
      </c>
      <c r="M1143" s="105">
        <v>3.2</v>
      </c>
      <c r="N1143" s="167"/>
    </row>
    <row r="1144" s="155" customFormat="1" ht="24" spans="1:14">
      <c r="A1144" s="38" t="s">
        <v>15</v>
      </c>
      <c r="B1144" s="168">
        <v>1143</v>
      </c>
      <c r="C1144" s="43" t="s">
        <v>16</v>
      </c>
      <c r="D1144" s="43" t="s">
        <v>322</v>
      </c>
      <c r="E1144" s="103" t="s">
        <v>3723</v>
      </c>
      <c r="F1144" s="169" t="s">
        <v>323</v>
      </c>
      <c r="G1144" s="169" t="s">
        <v>3940</v>
      </c>
      <c r="H1144" s="40" t="s">
        <v>2162</v>
      </c>
      <c r="I1144" s="43" t="s">
        <v>2124</v>
      </c>
      <c r="J1144" s="116">
        <v>61.5982</v>
      </c>
      <c r="K1144" s="185">
        <v>0</v>
      </c>
      <c r="L1144" s="198">
        <v>4794</v>
      </c>
      <c r="M1144" s="105">
        <v>3.2</v>
      </c>
      <c r="N1144" s="167"/>
    </row>
    <row r="1145" s="155" customFormat="1" ht="24" spans="1:14">
      <c r="A1145" s="38" t="s">
        <v>15</v>
      </c>
      <c r="B1145" s="168">
        <v>1144</v>
      </c>
      <c r="C1145" s="43" t="s">
        <v>16</v>
      </c>
      <c r="D1145" s="43" t="s">
        <v>89</v>
      </c>
      <c r="E1145" s="103" t="s">
        <v>3723</v>
      </c>
      <c r="F1145" s="169" t="s">
        <v>114</v>
      </c>
      <c r="G1145" s="169" t="s">
        <v>3403</v>
      </c>
      <c r="H1145" s="40" t="s">
        <v>2166</v>
      </c>
      <c r="I1145" s="40" t="s">
        <v>22</v>
      </c>
      <c r="J1145" s="173">
        <v>1</v>
      </c>
      <c r="K1145" s="185">
        <v>0</v>
      </c>
      <c r="L1145" s="198">
        <v>11</v>
      </c>
      <c r="M1145" s="105">
        <v>3.2</v>
      </c>
      <c r="N1145" s="167"/>
    </row>
    <row r="1146" s="155" customFormat="1" ht="24" spans="1:14">
      <c r="A1146" s="38" t="s">
        <v>15</v>
      </c>
      <c r="B1146" s="168">
        <v>1145</v>
      </c>
      <c r="C1146" s="43" t="s">
        <v>16</v>
      </c>
      <c r="D1146" s="43" t="s">
        <v>89</v>
      </c>
      <c r="E1146" s="103" t="s">
        <v>3723</v>
      </c>
      <c r="F1146" s="169" t="s">
        <v>114</v>
      </c>
      <c r="G1146" s="169" t="s">
        <v>3936</v>
      </c>
      <c r="H1146" s="40" t="s">
        <v>2166</v>
      </c>
      <c r="I1146" s="40" t="s">
        <v>22</v>
      </c>
      <c r="J1146" s="173">
        <v>4</v>
      </c>
      <c r="K1146" s="185">
        <v>0</v>
      </c>
      <c r="L1146" s="198">
        <v>241</v>
      </c>
      <c r="M1146" s="105">
        <v>3.2</v>
      </c>
      <c r="N1146" s="167"/>
    </row>
    <row r="1147" s="155" customFormat="1" ht="24" spans="1:14">
      <c r="A1147" s="38" t="s">
        <v>15</v>
      </c>
      <c r="B1147" s="168">
        <v>1146</v>
      </c>
      <c r="C1147" s="43" t="s">
        <v>16</v>
      </c>
      <c r="D1147" s="43" t="s">
        <v>53</v>
      </c>
      <c r="E1147" s="103" t="s">
        <v>3723</v>
      </c>
      <c r="F1147" s="169" t="s">
        <v>55</v>
      </c>
      <c r="G1147" s="169" t="s">
        <v>3937</v>
      </c>
      <c r="H1147" s="40" t="s">
        <v>2158</v>
      </c>
      <c r="I1147" s="40" t="s">
        <v>22</v>
      </c>
      <c r="J1147" s="173">
        <v>2</v>
      </c>
      <c r="K1147" s="185">
        <v>0</v>
      </c>
      <c r="L1147" s="198">
        <v>156</v>
      </c>
      <c r="M1147" s="105">
        <v>3.2</v>
      </c>
      <c r="N1147" s="167"/>
    </row>
    <row r="1148" s="155" customFormat="1" ht="24" spans="1:14">
      <c r="A1148" s="38" t="s">
        <v>15</v>
      </c>
      <c r="B1148" s="168">
        <v>1147</v>
      </c>
      <c r="C1148" s="43" t="s">
        <v>16</v>
      </c>
      <c r="D1148" s="43" t="s">
        <v>53</v>
      </c>
      <c r="E1148" s="103" t="s">
        <v>3723</v>
      </c>
      <c r="F1148" s="169" t="s">
        <v>249</v>
      </c>
      <c r="G1148" s="169" t="s">
        <v>4099</v>
      </c>
      <c r="H1148" s="40" t="s">
        <v>2158</v>
      </c>
      <c r="I1148" s="40" t="s">
        <v>22</v>
      </c>
      <c r="J1148" s="173">
        <v>1</v>
      </c>
      <c r="K1148" s="185">
        <v>0</v>
      </c>
      <c r="L1148" s="198">
        <v>33</v>
      </c>
      <c r="M1148" s="105">
        <v>3.2</v>
      </c>
      <c r="N1148" s="167"/>
    </row>
    <row r="1149" s="155" customFormat="1" ht="24" spans="1:14">
      <c r="A1149" s="38" t="s">
        <v>15</v>
      </c>
      <c r="B1149" s="168">
        <v>1148</v>
      </c>
      <c r="C1149" s="43" t="s">
        <v>16</v>
      </c>
      <c r="D1149" s="43" t="s">
        <v>53</v>
      </c>
      <c r="E1149" s="103" t="s">
        <v>3723</v>
      </c>
      <c r="F1149" s="169" t="s">
        <v>249</v>
      </c>
      <c r="G1149" s="169" t="s">
        <v>4100</v>
      </c>
      <c r="H1149" s="40" t="s">
        <v>2158</v>
      </c>
      <c r="I1149" s="40" t="s">
        <v>22</v>
      </c>
      <c r="J1149" s="173">
        <v>1</v>
      </c>
      <c r="K1149" s="185">
        <v>0</v>
      </c>
      <c r="L1149" s="198">
        <v>11</v>
      </c>
      <c r="M1149" s="105">
        <v>3.2</v>
      </c>
      <c r="N1149" s="167"/>
    </row>
    <row r="1150" s="155" customFormat="1" ht="36" spans="1:14">
      <c r="A1150" s="38" t="s">
        <v>15</v>
      </c>
      <c r="B1150" s="168">
        <v>1149</v>
      </c>
      <c r="C1150" s="43" t="s">
        <v>16</v>
      </c>
      <c r="D1150" s="43" t="s">
        <v>171</v>
      </c>
      <c r="E1150" s="103" t="s">
        <v>3723</v>
      </c>
      <c r="F1150" s="169" t="s">
        <v>172</v>
      </c>
      <c r="G1150" s="169" t="s">
        <v>3874</v>
      </c>
      <c r="H1150" s="40" t="s">
        <v>2414</v>
      </c>
      <c r="I1150" s="40" t="s">
        <v>22</v>
      </c>
      <c r="J1150" s="173">
        <v>1</v>
      </c>
      <c r="K1150" s="174">
        <v>0</v>
      </c>
      <c r="L1150" s="199">
        <v>0.3</v>
      </c>
      <c r="M1150" s="105">
        <v>3.1</v>
      </c>
      <c r="N1150" s="167"/>
    </row>
    <row r="1151" s="155" customFormat="1" ht="36" spans="1:14">
      <c r="A1151" s="38" t="s">
        <v>15</v>
      </c>
      <c r="B1151" s="168">
        <v>1150</v>
      </c>
      <c r="C1151" s="43" t="s">
        <v>16</v>
      </c>
      <c r="D1151" s="43" t="s">
        <v>171</v>
      </c>
      <c r="E1151" s="103" t="s">
        <v>3723</v>
      </c>
      <c r="F1151" s="169" t="s">
        <v>172</v>
      </c>
      <c r="G1151" s="169" t="s">
        <v>3939</v>
      </c>
      <c r="H1151" s="40" t="s">
        <v>2414</v>
      </c>
      <c r="I1151" s="40" t="s">
        <v>22</v>
      </c>
      <c r="J1151" s="173">
        <v>4</v>
      </c>
      <c r="K1151" s="174">
        <v>0</v>
      </c>
      <c r="L1151" s="198">
        <v>6</v>
      </c>
      <c r="M1151" s="105">
        <v>3.1</v>
      </c>
      <c r="N1151" s="167"/>
    </row>
    <row r="1152" s="155" customFormat="1" ht="24" spans="1:14">
      <c r="A1152" s="38" t="s">
        <v>15</v>
      </c>
      <c r="B1152" s="168">
        <v>1151</v>
      </c>
      <c r="C1152" s="43" t="s">
        <v>16</v>
      </c>
      <c r="D1152" s="43" t="s">
        <v>53</v>
      </c>
      <c r="E1152" s="103" t="s">
        <v>3723</v>
      </c>
      <c r="F1152" s="169" t="s">
        <v>236</v>
      </c>
      <c r="G1152" s="169" t="s">
        <v>3884</v>
      </c>
      <c r="H1152" s="40" t="s">
        <v>2166</v>
      </c>
      <c r="I1152" s="40" t="s">
        <v>22</v>
      </c>
      <c r="J1152" s="173">
        <v>1</v>
      </c>
      <c r="K1152" s="185">
        <v>0</v>
      </c>
      <c r="L1152" s="198">
        <v>2</v>
      </c>
      <c r="M1152" s="105">
        <v>3.2</v>
      </c>
      <c r="N1152" s="167"/>
    </row>
    <row r="1153" s="155" customFormat="1" ht="24" spans="1:14">
      <c r="A1153" s="38" t="s">
        <v>15</v>
      </c>
      <c r="B1153" s="168">
        <v>1152</v>
      </c>
      <c r="C1153" s="43" t="s">
        <v>16</v>
      </c>
      <c r="D1153" s="43" t="s">
        <v>53</v>
      </c>
      <c r="E1153" s="103" t="s">
        <v>3723</v>
      </c>
      <c r="F1153" s="169" t="s">
        <v>236</v>
      </c>
      <c r="G1153" s="169" t="s">
        <v>3661</v>
      </c>
      <c r="H1153" s="40" t="s">
        <v>2166</v>
      </c>
      <c r="I1153" s="40" t="s">
        <v>22</v>
      </c>
      <c r="J1153" s="173">
        <v>1</v>
      </c>
      <c r="K1153" s="185">
        <v>0</v>
      </c>
      <c r="L1153" s="198">
        <v>1</v>
      </c>
      <c r="M1153" s="105">
        <v>3.2</v>
      </c>
      <c r="N1153" s="167"/>
    </row>
    <row r="1154" s="155" customFormat="1" ht="24" spans="1:14">
      <c r="A1154" s="38" t="s">
        <v>15</v>
      </c>
      <c r="B1154" s="168">
        <v>1153</v>
      </c>
      <c r="C1154" s="43" t="s">
        <v>16</v>
      </c>
      <c r="D1154" s="43" t="s">
        <v>322</v>
      </c>
      <c r="E1154" s="103" t="s">
        <v>3723</v>
      </c>
      <c r="F1154" s="169" t="s">
        <v>323</v>
      </c>
      <c r="G1154" s="169" t="s">
        <v>3940</v>
      </c>
      <c r="H1154" s="40" t="s">
        <v>2162</v>
      </c>
      <c r="I1154" s="43" t="s">
        <v>2124</v>
      </c>
      <c r="J1154" s="116">
        <v>2.33797</v>
      </c>
      <c r="K1154" s="185">
        <v>0</v>
      </c>
      <c r="L1154" s="198">
        <v>182</v>
      </c>
      <c r="M1154" s="105">
        <v>3.2</v>
      </c>
      <c r="N1154" s="167"/>
    </row>
    <row r="1155" s="155" customFormat="1" ht="24" spans="1:14">
      <c r="A1155" s="38" t="s">
        <v>15</v>
      </c>
      <c r="B1155" s="168">
        <v>1154</v>
      </c>
      <c r="C1155" s="43" t="s">
        <v>16</v>
      </c>
      <c r="D1155" s="43" t="s">
        <v>89</v>
      </c>
      <c r="E1155" s="103" t="s">
        <v>3723</v>
      </c>
      <c r="F1155" s="169" t="s">
        <v>114</v>
      </c>
      <c r="G1155" s="169" t="s">
        <v>3403</v>
      </c>
      <c r="H1155" s="40" t="s">
        <v>2166</v>
      </c>
      <c r="I1155" s="40" t="s">
        <v>22</v>
      </c>
      <c r="J1155" s="173">
        <v>1</v>
      </c>
      <c r="K1155" s="185">
        <v>0</v>
      </c>
      <c r="L1155" s="198">
        <v>11</v>
      </c>
      <c r="M1155" s="105">
        <v>3.2</v>
      </c>
      <c r="N1155" s="167"/>
    </row>
    <row r="1156" s="155" customFormat="1" ht="24" spans="1:14">
      <c r="A1156" s="38" t="s">
        <v>15</v>
      </c>
      <c r="B1156" s="168">
        <v>1155</v>
      </c>
      <c r="C1156" s="43" t="s">
        <v>16</v>
      </c>
      <c r="D1156" s="43" t="s">
        <v>89</v>
      </c>
      <c r="E1156" s="103" t="s">
        <v>3723</v>
      </c>
      <c r="F1156" s="169" t="s">
        <v>114</v>
      </c>
      <c r="G1156" s="169" t="s">
        <v>3936</v>
      </c>
      <c r="H1156" s="40" t="s">
        <v>2166</v>
      </c>
      <c r="I1156" s="40" t="s">
        <v>22</v>
      </c>
      <c r="J1156" s="173">
        <v>4</v>
      </c>
      <c r="K1156" s="185">
        <v>0</v>
      </c>
      <c r="L1156" s="198">
        <v>241</v>
      </c>
      <c r="M1156" s="105">
        <v>3.2</v>
      </c>
      <c r="N1156" s="167"/>
    </row>
    <row r="1157" s="155" customFormat="1" ht="24" spans="1:14">
      <c r="A1157" s="38" t="s">
        <v>15</v>
      </c>
      <c r="B1157" s="168">
        <v>1156</v>
      </c>
      <c r="C1157" s="43" t="s">
        <v>16</v>
      </c>
      <c r="D1157" s="43" t="s">
        <v>53</v>
      </c>
      <c r="E1157" s="103" t="s">
        <v>3723</v>
      </c>
      <c r="F1157" s="169" t="s">
        <v>55</v>
      </c>
      <c r="G1157" s="169" t="s">
        <v>3937</v>
      </c>
      <c r="H1157" s="40" t="s">
        <v>2158</v>
      </c>
      <c r="I1157" s="40" t="s">
        <v>22</v>
      </c>
      <c r="J1157" s="173">
        <v>2</v>
      </c>
      <c r="K1157" s="185">
        <v>0</v>
      </c>
      <c r="L1157" s="198">
        <v>156</v>
      </c>
      <c r="M1157" s="105">
        <v>3.2</v>
      </c>
      <c r="N1157" s="167"/>
    </row>
    <row r="1158" s="155" customFormat="1" ht="24" spans="1:14">
      <c r="A1158" s="38" t="s">
        <v>15</v>
      </c>
      <c r="B1158" s="168">
        <v>1157</v>
      </c>
      <c r="C1158" s="43" t="s">
        <v>16</v>
      </c>
      <c r="D1158" s="43" t="s">
        <v>53</v>
      </c>
      <c r="E1158" s="103" t="s">
        <v>3723</v>
      </c>
      <c r="F1158" s="169" t="s">
        <v>249</v>
      </c>
      <c r="G1158" s="169" t="s">
        <v>4099</v>
      </c>
      <c r="H1158" s="40" t="s">
        <v>2158</v>
      </c>
      <c r="I1158" s="40" t="s">
        <v>22</v>
      </c>
      <c r="J1158" s="173">
        <v>1</v>
      </c>
      <c r="K1158" s="185">
        <v>0</v>
      </c>
      <c r="L1158" s="198">
        <v>33</v>
      </c>
      <c r="M1158" s="105">
        <v>3.2</v>
      </c>
      <c r="N1158" s="167"/>
    </row>
    <row r="1159" s="155" customFormat="1" ht="24" spans="1:14">
      <c r="A1159" s="38" t="s">
        <v>15</v>
      </c>
      <c r="B1159" s="168">
        <v>1158</v>
      </c>
      <c r="C1159" s="43" t="s">
        <v>16</v>
      </c>
      <c r="D1159" s="43" t="s">
        <v>53</v>
      </c>
      <c r="E1159" s="103" t="s">
        <v>3723</v>
      </c>
      <c r="F1159" s="169" t="s">
        <v>249</v>
      </c>
      <c r="G1159" s="169" t="s">
        <v>4100</v>
      </c>
      <c r="H1159" s="40" t="s">
        <v>2158</v>
      </c>
      <c r="I1159" s="40" t="s">
        <v>22</v>
      </c>
      <c r="J1159" s="173">
        <v>1</v>
      </c>
      <c r="K1159" s="185">
        <v>0</v>
      </c>
      <c r="L1159" s="198">
        <v>11</v>
      </c>
      <c r="M1159" s="105">
        <v>3.2</v>
      </c>
      <c r="N1159" s="167"/>
    </row>
    <row r="1160" s="155" customFormat="1" ht="36" spans="1:14">
      <c r="A1160" s="38" t="s">
        <v>15</v>
      </c>
      <c r="B1160" s="168">
        <v>1159</v>
      </c>
      <c r="C1160" s="43" t="s">
        <v>16</v>
      </c>
      <c r="D1160" s="43" t="s">
        <v>171</v>
      </c>
      <c r="E1160" s="103" t="s">
        <v>3723</v>
      </c>
      <c r="F1160" s="169" t="s">
        <v>172</v>
      </c>
      <c r="G1160" s="169" t="s">
        <v>3874</v>
      </c>
      <c r="H1160" s="40" t="s">
        <v>2414</v>
      </c>
      <c r="I1160" s="40" t="s">
        <v>22</v>
      </c>
      <c r="J1160" s="173">
        <v>1</v>
      </c>
      <c r="K1160" s="174">
        <v>0</v>
      </c>
      <c r="L1160" s="199">
        <v>0.3</v>
      </c>
      <c r="M1160" s="105">
        <v>3.1</v>
      </c>
      <c r="N1160" s="167"/>
    </row>
    <row r="1161" s="155" customFormat="1" ht="36" spans="1:14">
      <c r="A1161" s="38" t="s">
        <v>15</v>
      </c>
      <c r="B1161" s="168">
        <v>1160</v>
      </c>
      <c r="C1161" s="43" t="s">
        <v>16</v>
      </c>
      <c r="D1161" s="43" t="s">
        <v>171</v>
      </c>
      <c r="E1161" s="103" t="s">
        <v>3723</v>
      </c>
      <c r="F1161" s="169" t="s">
        <v>172</v>
      </c>
      <c r="G1161" s="169" t="s">
        <v>3939</v>
      </c>
      <c r="H1161" s="40" t="s">
        <v>2414</v>
      </c>
      <c r="I1161" s="40" t="s">
        <v>22</v>
      </c>
      <c r="J1161" s="173">
        <v>4</v>
      </c>
      <c r="K1161" s="174">
        <v>0</v>
      </c>
      <c r="L1161" s="198">
        <v>6</v>
      </c>
      <c r="M1161" s="105">
        <v>3.1</v>
      </c>
      <c r="N1161" s="167"/>
    </row>
    <row r="1162" s="155" customFormat="1" ht="24" spans="1:14">
      <c r="A1162" s="38" t="s">
        <v>15</v>
      </c>
      <c r="B1162" s="168">
        <v>1161</v>
      </c>
      <c r="C1162" s="43" t="s">
        <v>16</v>
      </c>
      <c r="D1162" s="43" t="s">
        <v>53</v>
      </c>
      <c r="E1162" s="103" t="s">
        <v>3723</v>
      </c>
      <c r="F1162" s="169" t="s">
        <v>236</v>
      </c>
      <c r="G1162" s="169" t="s">
        <v>3884</v>
      </c>
      <c r="H1162" s="40" t="s">
        <v>2166</v>
      </c>
      <c r="I1162" s="40" t="s">
        <v>22</v>
      </c>
      <c r="J1162" s="173">
        <v>1</v>
      </c>
      <c r="K1162" s="185">
        <v>0</v>
      </c>
      <c r="L1162" s="198">
        <v>2</v>
      </c>
      <c r="M1162" s="105">
        <v>3.2</v>
      </c>
      <c r="N1162" s="167"/>
    </row>
    <row r="1163" s="155" customFormat="1" ht="24" spans="1:14">
      <c r="A1163" s="38" t="s">
        <v>15</v>
      </c>
      <c r="B1163" s="168">
        <v>1162</v>
      </c>
      <c r="C1163" s="43" t="s">
        <v>16</v>
      </c>
      <c r="D1163" s="43" t="s">
        <v>53</v>
      </c>
      <c r="E1163" s="103" t="s">
        <v>3723</v>
      </c>
      <c r="F1163" s="169" t="s">
        <v>236</v>
      </c>
      <c r="G1163" s="169" t="s">
        <v>3661</v>
      </c>
      <c r="H1163" s="40" t="s">
        <v>2166</v>
      </c>
      <c r="I1163" s="40" t="s">
        <v>22</v>
      </c>
      <c r="J1163" s="173">
        <v>1</v>
      </c>
      <c r="K1163" s="185">
        <v>0</v>
      </c>
      <c r="L1163" s="198">
        <v>1</v>
      </c>
      <c r="M1163" s="105">
        <v>3.2</v>
      </c>
      <c r="N1163" s="167"/>
    </row>
    <row r="1164" s="155" customFormat="1" ht="24" spans="1:14">
      <c r="A1164" s="38" t="s">
        <v>15</v>
      </c>
      <c r="B1164" s="168">
        <v>1163</v>
      </c>
      <c r="C1164" s="43" t="s">
        <v>16</v>
      </c>
      <c r="D1164" s="43" t="s">
        <v>322</v>
      </c>
      <c r="E1164" s="103" t="s">
        <v>3723</v>
      </c>
      <c r="F1164" s="169" t="s">
        <v>323</v>
      </c>
      <c r="G1164" s="169" t="s">
        <v>3940</v>
      </c>
      <c r="H1164" s="40" t="s">
        <v>2162</v>
      </c>
      <c r="I1164" s="43" t="s">
        <v>2124</v>
      </c>
      <c r="J1164" s="116">
        <v>2.97519</v>
      </c>
      <c r="K1164" s="185">
        <v>0</v>
      </c>
      <c r="L1164" s="198">
        <v>232</v>
      </c>
      <c r="M1164" s="105">
        <v>3.2</v>
      </c>
      <c r="N1164" s="167"/>
    </row>
    <row r="1165" s="155" customFormat="1" ht="24" spans="1:14">
      <c r="A1165" s="38" t="s">
        <v>15</v>
      </c>
      <c r="B1165" s="168">
        <v>1164</v>
      </c>
      <c r="C1165" s="43" t="s">
        <v>16</v>
      </c>
      <c r="D1165" s="43" t="s">
        <v>89</v>
      </c>
      <c r="E1165" s="103" t="s">
        <v>3723</v>
      </c>
      <c r="F1165" s="169" t="s">
        <v>114</v>
      </c>
      <c r="G1165" s="169" t="s">
        <v>4101</v>
      </c>
      <c r="H1165" s="40" t="s">
        <v>2166</v>
      </c>
      <c r="I1165" s="40" t="s">
        <v>22</v>
      </c>
      <c r="J1165" s="173">
        <v>3</v>
      </c>
      <c r="K1165" s="185">
        <v>0</v>
      </c>
      <c r="L1165" s="198">
        <v>354</v>
      </c>
      <c r="M1165" s="105">
        <v>3.2</v>
      </c>
      <c r="N1165" s="167"/>
    </row>
    <row r="1166" s="155" customFormat="1" ht="24" spans="1:14">
      <c r="A1166" s="38" t="s">
        <v>15</v>
      </c>
      <c r="B1166" s="168">
        <v>1165</v>
      </c>
      <c r="C1166" s="43" t="s">
        <v>16</v>
      </c>
      <c r="D1166" s="43" t="s">
        <v>53</v>
      </c>
      <c r="E1166" s="103" t="s">
        <v>3723</v>
      </c>
      <c r="F1166" s="169" t="s">
        <v>55</v>
      </c>
      <c r="G1166" s="169" t="s">
        <v>3951</v>
      </c>
      <c r="H1166" s="40" t="s">
        <v>2158</v>
      </c>
      <c r="I1166" s="40" t="s">
        <v>22</v>
      </c>
      <c r="J1166" s="173">
        <v>3</v>
      </c>
      <c r="K1166" s="185">
        <v>0</v>
      </c>
      <c r="L1166" s="198">
        <v>606</v>
      </c>
      <c r="M1166" s="105">
        <v>3.2</v>
      </c>
      <c r="N1166" s="167"/>
    </row>
    <row r="1167" s="155" customFormat="1" ht="36" spans="1:14">
      <c r="A1167" s="38" t="s">
        <v>15</v>
      </c>
      <c r="B1167" s="168">
        <v>1166</v>
      </c>
      <c r="C1167" s="43" t="s">
        <v>16</v>
      </c>
      <c r="D1167" s="43" t="s">
        <v>171</v>
      </c>
      <c r="E1167" s="103" t="s">
        <v>3723</v>
      </c>
      <c r="F1167" s="169" t="s">
        <v>172</v>
      </c>
      <c r="G1167" s="169" t="s">
        <v>4103</v>
      </c>
      <c r="H1167" s="40" t="s">
        <v>2414</v>
      </c>
      <c r="I1167" s="40" t="s">
        <v>22</v>
      </c>
      <c r="J1167" s="173">
        <v>4</v>
      </c>
      <c r="K1167" s="174">
        <v>0</v>
      </c>
      <c r="L1167" s="198">
        <v>9</v>
      </c>
      <c r="M1167" s="105">
        <v>3.1</v>
      </c>
      <c r="N1167" s="167"/>
    </row>
    <row r="1168" s="155" customFormat="1" ht="24" spans="1:14">
      <c r="A1168" s="38" t="s">
        <v>15</v>
      </c>
      <c r="B1168" s="168">
        <v>1167</v>
      </c>
      <c r="C1168" s="43" t="s">
        <v>16</v>
      </c>
      <c r="D1168" s="43" t="s">
        <v>53</v>
      </c>
      <c r="E1168" s="103" t="s">
        <v>3723</v>
      </c>
      <c r="F1168" s="169" t="s">
        <v>236</v>
      </c>
      <c r="G1168" s="169" t="s">
        <v>3971</v>
      </c>
      <c r="H1168" s="40" t="s">
        <v>2166</v>
      </c>
      <c r="I1168" s="40" t="s">
        <v>22</v>
      </c>
      <c r="J1168" s="173">
        <v>1</v>
      </c>
      <c r="K1168" s="185">
        <v>0</v>
      </c>
      <c r="L1168" s="198">
        <v>1</v>
      </c>
      <c r="M1168" s="105">
        <v>3.2</v>
      </c>
      <c r="N1168" s="167"/>
    </row>
    <row r="1169" s="155" customFormat="1" ht="24" spans="1:14">
      <c r="A1169" s="38" t="s">
        <v>15</v>
      </c>
      <c r="B1169" s="168">
        <v>1168</v>
      </c>
      <c r="C1169" s="43" t="s">
        <v>16</v>
      </c>
      <c r="D1169" s="43" t="s">
        <v>322</v>
      </c>
      <c r="E1169" s="103" t="s">
        <v>3723</v>
      </c>
      <c r="F1169" s="169" t="s">
        <v>323</v>
      </c>
      <c r="G1169" s="169" t="s">
        <v>3962</v>
      </c>
      <c r="H1169" s="40" t="s">
        <v>2162</v>
      </c>
      <c r="I1169" s="43" t="s">
        <v>2124</v>
      </c>
      <c r="J1169" s="116">
        <v>5.2961</v>
      </c>
      <c r="K1169" s="185">
        <v>0</v>
      </c>
      <c r="L1169" s="198">
        <v>747</v>
      </c>
      <c r="M1169" s="105">
        <v>3.2</v>
      </c>
      <c r="N1169" s="167"/>
    </row>
    <row r="1170" s="155" customFormat="1" ht="24" spans="1:14">
      <c r="A1170" s="38" t="s">
        <v>15</v>
      </c>
      <c r="B1170" s="168">
        <v>1169</v>
      </c>
      <c r="C1170" s="43" t="s">
        <v>16</v>
      </c>
      <c r="D1170" s="43" t="s">
        <v>89</v>
      </c>
      <c r="E1170" s="103" t="s">
        <v>3723</v>
      </c>
      <c r="F1170" s="169" t="s">
        <v>114</v>
      </c>
      <c r="G1170" s="169" t="s">
        <v>4101</v>
      </c>
      <c r="H1170" s="40" t="s">
        <v>2166</v>
      </c>
      <c r="I1170" s="40" t="s">
        <v>22</v>
      </c>
      <c r="J1170" s="173">
        <v>8</v>
      </c>
      <c r="K1170" s="185">
        <v>0</v>
      </c>
      <c r="L1170" s="198">
        <v>945</v>
      </c>
      <c r="M1170" s="105">
        <v>3.2</v>
      </c>
      <c r="N1170" s="167"/>
    </row>
    <row r="1171" s="155" customFormat="1" ht="24" spans="1:14">
      <c r="A1171" s="38" t="s">
        <v>15</v>
      </c>
      <c r="B1171" s="168">
        <v>1170</v>
      </c>
      <c r="C1171" s="43" t="s">
        <v>16</v>
      </c>
      <c r="D1171" s="43" t="s">
        <v>53</v>
      </c>
      <c r="E1171" s="103" t="s">
        <v>3723</v>
      </c>
      <c r="F1171" s="169" t="s">
        <v>55</v>
      </c>
      <c r="G1171" s="169" t="s">
        <v>3951</v>
      </c>
      <c r="H1171" s="40" t="s">
        <v>2158</v>
      </c>
      <c r="I1171" s="40" t="s">
        <v>22</v>
      </c>
      <c r="J1171" s="173">
        <v>4</v>
      </c>
      <c r="K1171" s="185">
        <v>0</v>
      </c>
      <c r="L1171" s="198">
        <v>808</v>
      </c>
      <c r="M1171" s="105">
        <v>3.2</v>
      </c>
      <c r="N1171" s="167"/>
    </row>
    <row r="1172" s="155" customFormat="1" ht="24" spans="1:14">
      <c r="A1172" s="38" t="s">
        <v>15</v>
      </c>
      <c r="B1172" s="168">
        <v>1171</v>
      </c>
      <c r="C1172" s="43" t="s">
        <v>16</v>
      </c>
      <c r="D1172" s="43" t="s">
        <v>53</v>
      </c>
      <c r="E1172" s="103" t="s">
        <v>3723</v>
      </c>
      <c r="F1172" s="169" t="s">
        <v>304</v>
      </c>
      <c r="G1172" s="169" t="s">
        <v>4102</v>
      </c>
      <c r="H1172" s="40" t="s">
        <v>2158</v>
      </c>
      <c r="I1172" s="40" t="s">
        <v>22</v>
      </c>
      <c r="J1172" s="173">
        <v>1</v>
      </c>
      <c r="K1172" s="185">
        <v>0</v>
      </c>
      <c r="L1172" s="198">
        <v>227</v>
      </c>
      <c r="M1172" s="105">
        <v>3.2</v>
      </c>
      <c r="N1172" s="167"/>
    </row>
    <row r="1173" s="155" customFormat="1" ht="36" spans="1:14">
      <c r="A1173" s="38" t="s">
        <v>15</v>
      </c>
      <c r="B1173" s="168">
        <v>1172</v>
      </c>
      <c r="C1173" s="43" t="s">
        <v>16</v>
      </c>
      <c r="D1173" s="43" t="s">
        <v>171</v>
      </c>
      <c r="E1173" s="103" t="s">
        <v>3723</v>
      </c>
      <c r="F1173" s="169" t="s">
        <v>172</v>
      </c>
      <c r="G1173" s="169" t="s">
        <v>4103</v>
      </c>
      <c r="H1173" s="40" t="s">
        <v>2414</v>
      </c>
      <c r="I1173" s="40" t="s">
        <v>22</v>
      </c>
      <c r="J1173" s="173">
        <v>5</v>
      </c>
      <c r="K1173" s="174">
        <v>0</v>
      </c>
      <c r="L1173" s="198">
        <v>11</v>
      </c>
      <c r="M1173" s="105">
        <v>3.1</v>
      </c>
      <c r="N1173" s="167"/>
    </row>
    <row r="1174" s="155" customFormat="1" ht="24" spans="1:14">
      <c r="A1174" s="38" t="s">
        <v>15</v>
      </c>
      <c r="B1174" s="168">
        <v>1173</v>
      </c>
      <c r="C1174" s="43" t="s">
        <v>16</v>
      </c>
      <c r="D1174" s="43" t="s">
        <v>53</v>
      </c>
      <c r="E1174" s="103" t="s">
        <v>3723</v>
      </c>
      <c r="F1174" s="169" t="s">
        <v>236</v>
      </c>
      <c r="G1174" s="169" t="s">
        <v>3971</v>
      </c>
      <c r="H1174" s="40" t="s">
        <v>2166</v>
      </c>
      <c r="I1174" s="40" t="s">
        <v>22</v>
      </c>
      <c r="J1174" s="173">
        <v>5</v>
      </c>
      <c r="K1174" s="185">
        <v>0</v>
      </c>
      <c r="L1174" s="198">
        <v>4</v>
      </c>
      <c r="M1174" s="105">
        <v>3.2</v>
      </c>
      <c r="N1174" s="167"/>
    </row>
    <row r="1175" s="155" customFormat="1" ht="24" spans="1:14">
      <c r="A1175" s="38" t="s">
        <v>15</v>
      </c>
      <c r="B1175" s="168">
        <v>1174</v>
      </c>
      <c r="C1175" s="43" t="s">
        <v>16</v>
      </c>
      <c r="D1175" s="43" t="s">
        <v>322</v>
      </c>
      <c r="E1175" s="103" t="s">
        <v>3723</v>
      </c>
      <c r="F1175" s="169" t="s">
        <v>323</v>
      </c>
      <c r="G1175" s="169" t="s">
        <v>3962</v>
      </c>
      <c r="H1175" s="40" t="s">
        <v>2162</v>
      </c>
      <c r="I1175" s="43" t="s">
        <v>2124</v>
      </c>
      <c r="J1175" s="116">
        <v>18.4504</v>
      </c>
      <c r="K1175" s="185">
        <v>0</v>
      </c>
      <c r="L1175" s="198">
        <v>2604</v>
      </c>
      <c r="M1175" s="105">
        <v>3.2</v>
      </c>
      <c r="N1175" s="167"/>
    </row>
    <row r="1176" s="155" customFormat="1" ht="24" spans="1:14">
      <c r="A1176" s="38" t="s">
        <v>15</v>
      </c>
      <c r="B1176" s="168">
        <v>1175</v>
      </c>
      <c r="C1176" s="43" t="s">
        <v>16</v>
      </c>
      <c r="D1176" s="43" t="s">
        <v>89</v>
      </c>
      <c r="E1176" s="103" t="s">
        <v>3723</v>
      </c>
      <c r="F1176" s="169" t="s">
        <v>114</v>
      </c>
      <c r="G1176" s="169" t="s">
        <v>3651</v>
      </c>
      <c r="H1176" s="40" t="s">
        <v>2166</v>
      </c>
      <c r="I1176" s="40" t="s">
        <v>22</v>
      </c>
      <c r="J1176" s="173">
        <v>9</v>
      </c>
      <c r="K1176" s="185">
        <v>0</v>
      </c>
      <c r="L1176" s="198">
        <v>334</v>
      </c>
      <c r="M1176" s="105">
        <v>3.2</v>
      </c>
      <c r="N1176" s="167"/>
    </row>
    <row r="1177" s="155" customFormat="1" ht="24" spans="1:14">
      <c r="A1177" s="38" t="s">
        <v>15</v>
      </c>
      <c r="B1177" s="168">
        <v>1176</v>
      </c>
      <c r="C1177" s="43" t="s">
        <v>16</v>
      </c>
      <c r="D1177" s="43" t="s">
        <v>53</v>
      </c>
      <c r="E1177" s="103" t="s">
        <v>3723</v>
      </c>
      <c r="F1177" s="169" t="s">
        <v>55</v>
      </c>
      <c r="G1177" s="169" t="s">
        <v>3941</v>
      </c>
      <c r="H1177" s="40" t="s">
        <v>2158</v>
      </c>
      <c r="I1177" s="40" t="s">
        <v>22</v>
      </c>
      <c r="J1177" s="173">
        <v>2</v>
      </c>
      <c r="K1177" s="185">
        <v>0</v>
      </c>
      <c r="L1177" s="198">
        <v>92</v>
      </c>
      <c r="M1177" s="105">
        <v>3.2</v>
      </c>
      <c r="N1177" s="167"/>
    </row>
    <row r="1178" s="155" customFormat="1" ht="24" spans="1:14">
      <c r="A1178" s="38" t="s">
        <v>15</v>
      </c>
      <c r="B1178" s="168">
        <v>1177</v>
      </c>
      <c r="C1178" s="43" t="s">
        <v>16</v>
      </c>
      <c r="D1178" s="43" t="s">
        <v>53</v>
      </c>
      <c r="E1178" s="103" t="s">
        <v>3723</v>
      </c>
      <c r="F1178" s="169" t="s">
        <v>55</v>
      </c>
      <c r="G1178" s="169" t="s">
        <v>4105</v>
      </c>
      <c r="H1178" s="40" t="s">
        <v>2158</v>
      </c>
      <c r="I1178" s="40" t="s">
        <v>22</v>
      </c>
      <c r="J1178" s="173">
        <v>5</v>
      </c>
      <c r="K1178" s="185">
        <v>0</v>
      </c>
      <c r="L1178" s="198">
        <v>497</v>
      </c>
      <c r="M1178" s="105">
        <v>3.2</v>
      </c>
      <c r="N1178" s="167"/>
    </row>
    <row r="1179" s="155" customFormat="1" ht="24" spans="1:14">
      <c r="A1179" s="38" t="s">
        <v>15</v>
      </c>
      <c r="B1179" s="168">
        <v>1178</v>
      </c>
      <c r="C1179" s="43" t="s">
        <v>16</v>
      </c>
      <c r="D1179" s="43" t="s">
        <v>53</v>
      </c>
      <c r="E1179" s="103" t="s">
        <v>3723</v>
      </c>
      <c r="F1179" s="169" t="s">
        <v>249</v>
      </c>
      <c r="G1179" s="169" t="s">
        <v>4106</v>
      </c>
      <c r="H1179" s="40" t="s">
        <v>2158</v>
      </c>
      <c r="I1179" s="40" t="s">
        <v>22</v>
      </c>
      <c r="J1179" s="173">
        <v>1</v>
      </c>
      <c r="K1179" s="185">
        <v>0</v>
      </c>
      <c r="L1179" s="198">
        <v>48</v>
      </c>
      <c r="M1179" s="105">
        <v>3.2</v>
      </c>
      <c r="N1179" s="167"/>
    </row>
    <row r="1180" s="155" customFormat="1" ht="24" spans="1:14">
      <c r="A1180" s="38" t="s">
        <v>15</v>
      </c>
      <c r="B1180" s="168">
        <v>1179</v>
      </c>
      <c r="C1180" s="43" t="s">
        <v>16</v>
      </c>
      <c r="D1180" s="43" t="s">
        <v>53</v>
      </c>
      <c r="E1180" s="103" t="s">
        <v>3723</v>
      </c>
      <c r="F1180" s="169" t="s">
        <v>55</v>
      </c>
      <c r="G1180" s="169" t="s">
        <v>4108</v>
      </c>
      <c r="H1180" s="40" t="s">
        <v>2158</v>
      </c>
      <c r="I1180" s="40" t="s">
        <v>22</v>
      </c>
      <c r="J1180" s="173">
        <v>1</v>
      </c>
      <c r="K1180" s="185">
        <v>0</v>
      </c>
      <c r="L1180" s="198">
        <v>56</v>
      </c>
      <c r="M1180" s="105">
        <v>3.2</v>
      </c>
      <c r="N1180" s="167"/>
    </row>
    <row r="1181" s="155" customFormat="1" ht="36" spans="1:14">
      <c r="A1181" s="38" t="s">
        <v>15</v>
      </c>
      <c r="B1181" s="168">
        <v>1180</v>
      </c>
      <c r="C1181" s="43" t="s">
        <v>16</v>
      </c>
      <c r="D1181" s="43" t="s">
        <v>171</v>
      </c>
      <c r="E1181" s="103" t="s">
        <v>3723</v>
      </c>
      <c r="F1181" s="169" t="s">
        <v>172</v>
      </c>
      <c r="G1181" s="169" t="s">
        <v>3948</v>
      </c>
      <c r="H1181" s="40" t="s">
        <v>2414</v>
      </c>
      <c r="I1181" s="40" t="s">
        <v>22</v>
      </c>
      <c r="J1181" s="173">
        <v>9</v>
      </c>
      <c r="K1181" s="174">
        <v>0</v>
      </c>
      <c r="L1181" s="198">
        <v>8</v>
      </c>
      <c r="M1181" s="105">
        <v>3.1</v>
      </c>
      <c r="N1181" s="167"/>
    </row>
    <row r="1182" s="155" customFormat="1" ht="24" spans="1:14">
      <c r="A1182" s="38" t="s">
        <v>15</v>
      </c>
      <c r="B1182" s="168">
        <v>1181</v>
      </c>
      <c r="C1182" s="43" t="s">
        <v>16</v>
      </c>
      <c r="D1182" s="43" t="s">
        <v>53</v>
      </c>
      <c r="E1182" s="103" t="s">
        <v>3723</v>
      </c>
      <c r="F1182" s="169" t="s">
        <v>236</v>
      </c>
      <c r="G1182" s="169" t="s">
        <v>3884</v>
      </c>
      <c r="H1182" s="40" t="s">
        <v>2166</v>
      </c>
      <c r="I1182" s="40" t="s">
        <v>22</v>
      </c>
      <c r="J1182" s="173">
        <v>2</v>
      </c>
      <c r="K1182" s="185">
        <v>0</v>
      </c>
      <c r="L1182" s="198">
        <v>4</v>
      </c>
      <c r="M1182" s="105">
        <v>3.2</v>
      </c>
      <c r="N1182" s="167"/>
    </row>
    <row r="1183" s="155" customFormat="1" ht="24" spans="1:14">
      <c r="A1183" s="38" t="s">
        <v>15</v>
      </c>
      <c r="B1183" s="168">
        <v>1182</v>
      </c>
      <c r="C1183" s="43" t="s">
        <v>16</v>
      </c>
      <c r="D1183" s="43" t="s">
        <v>53</v>
      </c>
      <c r="E1183" s="103" t="s">
        <v>3723</v>
      </c>
      <c r="F1183" s="169" t="s">
        <v>236</v>
      </c>
      <c r="G1183" s="169" t="s">
        <v>3661</v>
      </c>
      <c r="H1183" s="40" t="s">
        <v>2166</v>
      </c>
      <c r="I1183" s="40" t="s">
        <v>22</v>
      </c>
      <c r="J1183" s="173">
        <v>2</v>
      </c>
      <c r="K1183" s="185">
        <v>0</v>
      </c>
      <c r="L1183" s="198">
        <v>2</v>
      </c>
      <c r="M1183" s="105">
        <v>3.2</v>
      </c>
      <c r="N1183" s="167"/>
    </row>
    <row r="1184" s="155" customFormat="1" ht="24" spans="1:14">
      <c r="A1184" s="38" t="s">
        <v>15</v>
      </c>
      <c r="B1184" s="168">
        <v>1183</v>
      </c>
      <c r="C1184" s="43" t="s">
        <v>16</v>
      </c>
      <c r="D1184" s="43" t="s">
        <v>322</v>
      </c>
      <c r="E1184" s="103" t="s">
        <v>3723</v>
      </c>
      <c r="F1184" s="169" t="s">
        <v>323</v>
      </c>
      <c r="G1184" s="169" t="s">
        <v>3654</v>
      </c>
      <c r="H1184" s="40" t="s">
        <v>2162</v>
      </c>
      <c r="I1184" s="43" t="s">
        <v>2124</v>
      </c>
      <c r="J1184" s="116">
        <v>4.1359</v>
      </c>
      <c r="K1184" s="185">
        <v>0</v>
      </c>
      <c r="L1184" s="198">
        <v>270</v>
      </c>
      <c r="M1184" s="105">
        <v>3.2</v>
      </c>
      <c r="N1184" s="167"/>
    </row>
    <row r="1185" s="155" customFormat="1" ht="24" spans="1:14">
      <c r="A1185" s="38" t="s">
        <v>15</v>
      </c>
      <c r="B1185" s="168">
        <v>1184</v>
      </c>
      <c r="C1185" s="43" t="s">
        <v>16</v>
      </c>
      <c r="D1185" s="43" t="s">
        <v>322</v>
      </c>
      <c r="E1185" s="103" t="s">
        <v>3723</v>
      </c>
      <c r="F1185" s="169" t="s">
        <v>323</v>
      </c>
      <c r="G1185" s="169" t="s">
        <v>4107</v>
      </c>
      <c r="H1185" s="40" t="s">
        <v>2162</v>
      </c>
      <c r="I1185" s="43" t="s">
        <v>2124</v>
      </c>
      <c r="J1185" s="116">
        <v>11.0795</v>
      </c>
      <c r="K1185" s="185">
        <v>0</v>
      </c>
      <c r="L1185" s="198">
        <v>972</v>
      </c>
      <c r="M1185" s="105">
        <v>3.2</v>
      </c>
      <c r="N1185" s="167"/>
    </row>
    <row r="1186" s="155" customFormat="1" ht="24" spans="1:14">
      <c r="A1186" s="38" t="s">
        <v>15</v>
      </c>
      <c r="B1186" s="168">
        <v>1185</v>
      </c>
      <c r="C1186" s="43" t="s">
        <v>16</v>
      </c>
      <c r="D1186" s="43" t="s">
        <v>89</v>
      </c>
      <c r="E1186" s="103" t="s">
        <v>3723</v>
      </c>
      <c r="F1186" s="169" t="s">
        <v>114</v>
      </c>
      <c r="G1186" s="169" t="s">
        <v>2710</v>
      </c>
      <c r="H1186" s="40" t="s">
        <v>2166</v>
      </c>
      <c r="I1186" s="40" t="s">
        <v>22</v>
      </c>
      <c r="J1186" s="173">
        <v>1</v>
      </c>
      <c r="K1186" s="185">
        <v>0</v>
      </c>
      <c r="L1186" s="198">
        <v>7</v>
      </c>
      <c r="M1186" s="105">
        <v>3.2</v>
      </c>
      <c r="N1186" s="167"/>
    </row>
    <row r="1187" s="155" customFormat="1" ht="24" spans="1:14">
      <c r="A1187" s="38" t="s">
        <v>15</v>
      </c>
      <c r="B1187" s="168">
        <v>1186</v>
      </c>
      <c r="C1187" s="43" t="s">
        <v>16</v>
      </c>
      <c r="D1187" s="43" t="s">
        <v>89</v>
      </c>
      <c r="E1187" s="103" t="s">
        <v>3723</v>
      </c>
      <c r="F1187" s="169" t="s">
        <v>114</v>
      </c>
      <c r="G1187" s="169" t="s">
        <v>3886</v>
      </c>
      <c r="H1187" s="40" t="s">
        <v>2166</v>
      </c>
      <c r="I1187" s="40" t="s">
        <v>22</v>
      </c>
      <c r="J1187" s="173">
        <v>7</v>
      </c>
      <c r="K1187" s="185">
        <v>0</v>
      </c>
      <c r="L1187" s="198">
        <v>122</v>
      </c>
      <c r="M1187" s="105">
        <v>3.2</v>
      </c>
      <c r="N1187" s="167"/>
    </row>
    <row r="1188" s="155" customFormat="1" ht="24" spans="1:14">
      <c r="A1188" s="38" t="s">
        <v>15</v>
      </c>
      <c r="B1188" s="168">
        <v>1187</v>
      </c>
      <c r="C1188" s="43" t="s">
        <v>16</v>
      </c>
      <c r="D1188" s="43" t="s">
        <v>53</v>
      </c>
      <c r="E1188" s="103" t="s">
        <v>3723</v>
      </c>
      <c r="F1188" s="169" t="s">
        <v>55</v>
      </c>
      <c r="G1188" s="169" t="s">
        <v>2708</v>
      </c>
      <c r="H1188" s="40" t="s">
        <v>2158</v>
      </c>
      <c r="I1188" s="40" t="s">
        <v>22</v>
      </c>
      <c r="J1188" s="173">
        <v>18</v>
      </c>
      <c r="K1188" s="57">
        <f t="shared" ref="K1188:K1191" si="75">(CEILING(J1188*0.2,1))*1</f>
        <v>4</v>
      </c>
      <c r="L1188" s="198">
        <v>315</v>
      </c>
      <c r="M1188" s="105">
        <v>3.2</v>
      </c>
      <c r="N1188" s="167"/>
    </row>
    <row r="1189" s="155" customFormat="1" ht="24" spans="1:14">
      <c r="A1189" s="38" t="s">
        <v>15</v>
      </c>
      <c r="B1189" s="168">
        <v>1188</v>
      </c>
      <c r="C1189" s="43" t="s">
        <v>16</v>
      </c>
      <c r="D1189" s="43" t="s">
        <v>53</v>
      </c>
      <c r="E1189" s="103" t="s">
        <v>3723</v>
      </c>
      <c r="F1189" s="169" t="s">
        <v>249</v>
      </c>
      <c r="G1189" s="169" t="s">
        <v>4109</v>
      </c>
      <c r="H1189" s="40" t="s">
        <v>2158</v>
      </c>
      <c r="I1189" s="40" t="s">
        <v>22</v>
      </c>
      <c r="J1189" s="173">
        <v>1</v>
      </c>
      <c r="K1189" s="57">
        <f t="shared" si="75"/>
        <v>1</v>
      </c>
      <c r="L1189" s="198">
        <v>7</v>
      </c>
      <c r="M1189" s="105">
        <v>3.2</v>
      </c>
      <c r="N1189" s="167"/>
    </row>
    <row r="1190" s="155" customFormat="1" ht="24" spans="1:14">
      <c r="A1190" s="38" t="s">
        <v>15</v>
      </c>
      <c r="B1190" s="168">
        <v>1189</v>
      </c>
      <c r="C1190" s="43" t="s">
        <v>16</v>
      </c>
      <c r="D1190" s="43" t="s">
        <v>53</v>
      </c>
      <c r="E1190" s="103" t="s">
        <v>3723</v>
      </c>
      <c r="F1190" s="169" t="s">
        <v>304</v>
      </c>
      <c r="G1190" s="169" t="s">
        <v>3888</v>
      </c>
      <c r="H1190" s="40" t="s">
        <v>2158</v>
      </c>
      <c r="I1190" s="40" t="s">
        <v>22</v>
      </c>
      <c r="J1190" s="173">
        <v>1</v>
      </c>
      <c r="K1190" s="57">
        <f t="shared" si="75"/>
        <v>1</v>
      </c>
      <c r="L1190" s="198">
        <v>31</v>
      </c>
      <c r="M1190" s="105">
        <v>3.2</v>
      </c>
      <c r="N1190" s="167"/>
    </row>
    <row r="1191" s="155" customFormat="1" ht="24" spans="1:14">
      <c r="A1191" s="38" t="s">
        <v>15</v>
      </c>
      <c r="B1191" s="168">
        <v>1190</v>
      </c>
      <c r="C1191" s="43" t="s">
        <v>16</v>
      </c>
      <c r="D1191" s="43" t="s">
        <v>53</v>
      </c>
      <c r="E1191" s="103" t="s">
        <v>3723</v>
      </c>
      <c r="F1191" s="169" t="s">
        <v>55</v>
      </c>
      <c r="G1191" s="169" t="s">
        <v>4110</v>
      </c>
      <c r="H1191" s="40" t="s">
        <v>2158</v>
      </c>
      <c r="I1191" s="40" t="s">
        <v>22</v>
      </c>
      <c r="J1191" s="173">
        <v>1</v>
      </c>
      <c r="K1191" s="57">
        <f t="shared" si="75"/>
        <v>1</v>
      </c>
      <c r="L1191" s="198">
        <v>10</v>
      </c>
      <c r="M1191" s="105">
        <v>3.2</v>
      </c>
      <c r="N1191" s="167"/>
    </row>
    <row r="1192" s="155" customFormat="1" ht="36" spans="1:14">
      <c r="A1192" s="38" t="s">
        <v>15</v>
      </c>
      <c r="B1192" s="168">
        <v>1191</v>
      </c>
      <c r="C1192" s="43" t="s">
        <v>16</v>
      </c>
      <c r="D1192" s="43" t="s">
        <v>171</v>
      </c>
      <c r="E1192" s="103" t="s">
        <v>3723</v>
      </c>
      <c r="F1192" s="169" t="s">
        <v>172</v>
      </c>
      <c r="G1192" s="169" t="s">
        <v>2603</v>
      </c>
      <c r="H1192" s="40" t="s">
        <v>2414</v>
      </c>
      <c r="I1192" s="40" t="s">
        <v>22</v>
      </c>
      <c r="J1192" s="173">
        <v>1</v>
      </c>
      <c r="K1192" s="174">
        <v>0</v>
      </c>
      <c r="L1192" s="201">
        <v>0.24</v>
      </c>
      <c r="M1192" s="105">
        <v>3.1</v>
      </c>
      <c r="N1192" s="167"/>
    </row>
    <row r="1193" s="155" customFormat="1" ht="36" spans="1:14">
      <c r="A1193" s="38" t="s">
        <v>15</v>
      </c>
      <c r="B1193" s="168">
        <v>1192</v>
      </c>
      <c r="C1193" s="43" t="s">
        <v>16</v>
      </c>
      <c r="D1193" s="43" t="s">
        <v>171</v>
      </c>
      <c r="E1193" s="103" t="s">
        <v>3723</v>
      </c>
      <c r="F1193" s="169" t="s">
        <v>172</v>
      </c>
      <c r="G1193" s="169" t="s">
        <v>3889</v>
      </c>
      <c r="H1193" s="40" t="s">
        <v>2414</v>
      </c>
      <c r="I1193" s="40" t="s">
        <v>22</v>
      </c>
      <c r="J1193" s="173">
        <v>6</v>
      </c>
      <c r="K1193" s="174">
        <v>0</v>
      </c>
      <c r="L1193" s="198">
        <v>3</v>
      </c>
      <c r="M1193" s="105">
        <v>3.1</v>
      </c>
      <c r="N1193" s="167"/>
    </row>
    <row r="1194" s="155" customFormat="1" ht="24" spans="1:14">
      <c r="A1194" s="38" t="s">
        <v>15</v>
      </c>
      <c r="B1194" s="168">
        <v>1193</v>
      </c>
      <c r="C1194" s="43" t="s">
        <v>16</v>
      </c>
      <c r="D1194" s="43" t="s">
        <v>53</v>
      </c>
      <c r="E1194" s="103" t="s">
        <v>3723</v>
      </c>
      <c r="F1194" s="169" t="s">
        <v>236</v>
      </c>
      <c r="G1194" s="169" t="s">
        <v>3890</v>
      </c>
      <c r="H1194" s="40" t="s">
        <v>2166</v>
      </c>
      <c r="I1194" s="40" t="s">
        <v>22</v>
      </c>
      <c r="J1194" s="173">
        <v>2</v>
      </c>
      <c r="K1194" s="185">
        <v>0</v>
      </c>
      <c r="L1194" s="198">
        <v>4</v>
      </c>
      <c r="M1194" s="105">
        <v>3.2</v>
      </c>
      <c r="N1194" s="167"/>
    </row>
    <row r="1195" s="155" customFormat="1" ht="24" spans="1:14">
      <c r="A1195" s="38" t="s">
        <v>15</v>
      </c>
      <c r="B1195" s="168">
        <v>1194</v>
      </c>
      <c r="C1195" s="43" t="s">
        <v>16</v>
      </c>
      <c r="D1195" s="43" t="s">
        <v>53</v>
      </c>
      <c r="E1195" s="103" t="s">
        <v>3723</v>
      </c>
      <c r="F1195" s="169" t="s">
        <v>236</v>
      </c>
      <c r="G1195" s="169" t="s">
        <v>2682</v>
      </c>
      <c r="H1195" s="40" t="s">
        <v>2166</v>
      </c>
      <c r="I1195" s="40" t="s">
        <v>22</v>
      </c>
      <c r="J1195" s="173">
        <v>1</v>
      </c>
      <c r="K1195" s="57">
        <f t="shared" ref="K1195:K1201" si="76">(CEILING(J1195*0.2,1))*1</f>
        <v>1</v>
      </c>
      <c r="L1195" s="198">
        <v>1</v>
      </c>
      <c r="M1195" s="105">
        <v>3.2</v>
      </c>
      <c r="N1195" s="167"/>
    </row>
    <row r="1196" s="155" customFormat="1" ht="24" spans="1:14">
      <c r="A1196" s="38" t="s">
        <v>15</v>
      </c>
      <c r="B1196" s="168">
        <v>1195</v>
      </c>
      <c r="C1196" s="43" t="s">
        <v>16</v>
      </c>
      <c r="D1196" s="43" t="s">
        <v>322</v>
      </c>
      <c r="E1196" s="103" t="s">
        <v>3723</v>
      </c>
      <c r="F1196" s="169" t="s">
        <v>323</v>
      </c>
      <c r="G1196" s="169" t="s">
        <v>2709</v>
      </c>
      <c r="H1196" s="40" t="s">
        <v>2162</v>
      </c>
      <c r="I1196" s="43" t="s">
        <v>2124</v>
      </c>
      <c r="J1196" s="116">
        <v>42.971</v>
      </c>
      <c r="K1196" s="57">
        <f t="shared" si="76"/>
        <v>9</v>
      </c>
      <c r="L1196" s="198">
        <v>1582</v>
      </c>
      <c r="M1196" s="105">
        <v>3.2</v>
      </c>
      <c r="N1196" s="167"/>
    </row>
    <row r="1197" s="155" customFormat="1" ht="24" spans="1:14">
      <c r="A1197" s="38" t="s">
        <v>15</v>
      </c>
      <c r="B1197" s="168">
        <v>1196</v>
      </c>
      <c r="C1197" s="43" t="s">
        <v>16</v>
      </c>
      <c r="D1197" s="43" t="s">
        <v>89</v>
      </c>
      <c r="E1197" s="103" t="s">
        <v>3723</v>
      </c>
      <c r="F1197" s="169" t="s">
        <v>114</v>
      </c>
      <c r="G1197" s="169" t="s">
        <v>2710</v>
      </c>
      <c r="H1197" s="40" t="s">
        <v>2166</v>
      </c>
      <c r="I1197" s="40" t="s">
        <v>22</v>
      </c>
      <c r="J1197" s="173">
        <v>1</v>
      </c>
      <c r="K1197" s="185">
        <v>0</v>
      </c>
      <c r="L1197" s="198">
        <v>7</v>
      </c>
      <c r="M1197" s="105">
        <v>3.2</v>
      </c>
      <c r="N1197" s="167"/>
    </row>
    <row r="1198" s="155" customFormat="1" ht="24" spans="1:14">
      <c r="A1198" s="38" t="s">
        <v>15</v>
      </c>
      <c r="B1198" s="168">
        <v>1197</v>
      </c>
      <c r="C1198" s="43" t="s">
        <v>16</v>
      </c>
      <c r="D1198" s="43" t="s">
        <v>89</v>
      </c>
      <c r="E1198" s="103" t="s">
        <v>3723</v>
      </c>
      <c r="F1198" s="169" t="s">
        <v>114</v>
      </c>
      <c r="G1198" s="169" t="s">
        <v>3886</v>
      </c>
      <c r="H1198" s="40" t="s">
        <v>2166</v>
      </c>
      <c r="I1198" s="40" t="s">
        <v>22</v>
      </c>
      <c r="J1198" s="173">
        <v>4</v>
      </c>
      <c r="K1198" s="185">
        <v>0</v>
      </c>
      <c r="L1198" s="198">
        <v>70</v>
      </c>
      <c r="M1198" s="105">
        <v>3.2</v>
      </c>
      <c r="N1198" s="167"/>
    </row>
    <row r="1199" s="155" customFormat="1" ht="24" spans="1:14">
      <c r="A1199" s="38" t="s">
        <v>15</v>
      </c>
      <c r="B1199" s="168">
        <v>1198</v>
      </c>
      <c r="C1199" s="43" t="s">
        <v>16</v>
      </c>
      <c r="D1199" s="43" t="s">
        <v>53</v>
      </c>
      <c r="E1199" s="103" t="s">
        <v>3723</v>
      </c>
      <c r="F1199" s="169" t="s">
        <v>55</v>
      </c>
      <c r="G1199" s="169" t="s">
        <v>2708</v>
      </c>
      <c r="H1199" s="40" t="s">
        <v>2158</v>
      </c>
      <c r="I1199" s="40" t="s">
        <v>22</v>
      </c>
      <c r="J1199" s="173">
        <v>4</v>
      </c>
      <c r="K1199" s="57">
        <f t="shared" si="76"/>
        <v>1</v>
      </c>
      <c r="L1199" s="198">
        <v>70</v>
      </c>
      <c r="M1199" s="105">
        <v>3.2</v>
      </c>
      <c r="N1199" s="167"/>
    </row>
    <row r="1200" s="155" customFormat="1" ht="24" spans="1:14">
      <c r="A1200" s="38" t="s">
        <v>15</v>
      </c>
      <c r="B1200" s="168">
        <v>1199</v>
      </c>
      <c r="C1200" s="43" t="s">
        <v>16</v>
      </c>
      <c r="D1200" s="43" t="s">
        <v>53</v>
      </c>
      <c r="E1200" s="103" t="s">
        <v>3723</v>
      </c>
      <c r="F1200" s="169" t="s">
        <v>249</v>
      </c>
      <c r="G1200" s="169" t="s">
        <v>4109</v>
      </c>
      <c r="H1200" s="40" t="s">
        <v>2158</v>
      </c>
      <c r="I1200" s="40" t="s">
        <v>22</v>
      </c>
      <c r="J1200" s="173">
        <v>1</v>
      </c>
      <c r="K1200" s="57">
        <f t="shared" si="76"/>
        <v>1</v>
      </c>
      <c r="L1200" s="198">
        <v>7</v>
      </c>
      <c r="M1200" s="105">
        <v>3.2</v>
      </c>
      <c r="N1200" s="167"/>
    </row>
    <row r="1201" s="155" customFormat="1" ht="24" spans="1:14">
      <c r="A1201" s="38" t="s">
        <v>15</v>
      </c>
      <c r="B1201" s="168">
        <v>1200</v>
      </c>
      <c r="C1201" s="43" t="s">
        <v>16</v>
      </c>
      <c r="D1201" s="43" t="s">
        <v>53</v>
      </c>
      <c r="E1201" s="103" t="s">
        <v>3723</v>
      </c>
      <c r="F1201" s="169" t="s">
        <v>55</v>
      </c>
      <c r="G1201" s="169" t="s">
        <v>4110</v>
      </c>
      <c r="H1201" s="40" t="s">
        <v>2158</v>
      </c>
      <c r="I1201" s="40" t="s">
        <v>22</v>
      </c>
      <c r="J1201" s="173">
        <v>1</v>
      </c>
      <c r="K1201" s="57">
        <f t="shared" si="76"/>
        <v>1</v>
      </c>
      <c r="L1201" s="198">
        <v>10</v>
      </c>
      <c r="M1201" s="105">
        <v>3.2</v>
      </c>
      <c r="N1201" s="167"/>
    </row>
    <row r="1202" s="155" customFormat="1" ht="36" spans="1:14">
      <c r="A1202" s="38" t="s">
        <v>15</v>
      </c>
      <c r="B1202" s="168">
        <v>1201</v>
      </c>
      <c r="C1202" s="43" t="s">
        <v>16</v>
      </c>
      <c r="D1202" s="43" t="s">
        <v>171</v>
      </c>
      <c r="E1202" s="103" t="s">
        <v>3723</v>
      </c>
      <c r="F1202" s="169" t="s">
        <v>172</v>
      </c>
      <c r="G1202" s="169" t="s">
        <v>2603</v>
      </c>
      <c r="H1202" s="40" t="s">
        <v>2414</v>
      </c>
      <c r="I1202" s="40" t="s">
        <v>22</v>
      </c>
      <c r="J1202" s="173">
        <v>1</v>
      </c>
      <c r="K1202" s="174">
        <v>0</v>
      </c>
      <c r="L1202" s="201">
        <v>0.24</v>
      </c>
      <c r="M1202" s="105">
        <v>3.1</v>
      </c>
      <c r="N1202" s="167"/>
    </row>
    <row r="1203" s="155" customFormat="1" ht="36" spans="1:14">
      <c r="A1203" s="38" t="s">
        <v>15</v>
      </c>
      <c r="B1203" s="168">
        <v>1202</v>
      </c>
      <c r="C1203" s="43" t="s">
        <v>16</v>
      </c>
      <c r="D1203" s="43" t="s">
        <v>171</v>
      </c>
      <c r="E1203" s="103" t="s">
        <v>3723</v>
      </c>
      <c r="F1203" s="169" t="s">
        <v>172</v>
      </c>
      <c r="G1203" s="169" t="s">
        <v>3889</v>
      </c>
      <c r="H1203" s="40" t="s">
        <v>2414</v>
      </c>
      <c r="I1203" s="40" t="s">
        <v>22</v>
      </c>
      <c r="J1203" s="173">
        <v>4</v>
      </c>
      <c r="K1203" s="174">
        <v>0</v>
      </c>
      <c r="L1203" s="198">
        <v>2</v>
      </c>
      <c r="M1203" s="105">
        <v>3.1</v>
      </c>
      <c r="N1203" s="167"/>
    </row>
    <row r="1204" s="155" customFormat="1" ht="24" spans="1:14">
      <c r="A1204" s="38" t="s">
        <v>15</v>
      </c>
      <c r="B1204" s="168">
        <v>1203</v>
      </c>
      <c r="C1204" s="43" t="s">
        <v>16</v>
      </c>
      <c r="D1204" s="43" t="s">
        <v>53</v>
      </c>
      <c r="E1204" s="103" t="s">
        <v>3723</v>
      </c>
      <c r="F1204" s="169" t="s">
        <v>236</v>
      </c>
      <c r="G1204" s="169" t="s">
        <v>3890</v>
      </c>
      <c r="H1204" s="40" t="s">
        <v>2166</v>
      </c>
      <c r="I1204" s="40" t="s">
        <v>22</v>
      </c>
      <c r="J1204" s="173">
        <v>2</v>
      </c>
      <c r="K1204" s="185">
        <v>0</v>
      </c>
      <c r="L1204" s="198">
        <v>4</v>
      </c>
      <c r="M1204" s="105">
        <v>3.2</v>
      </c>
      <c r="N1204" s="167"/>
    </row>
    <row r="1205" s="155" customFormat="1" ht="24" spans="1:14">
      <c r="A1205" s="38" t="s">
        <v>15</v>
      </c>
      <c r="B1205" s="168">
        <v>1204</v>
      </c>
      <c r="C1205" s="43" t="s">
        <v>16</v>
      </c>
      <c r="D1205" s="43" t="s">
        <v>322</v>
      </c>
      <c r="E1205" s="103" t="s">
        <v>3723</v>
      </c>
      <c r="F1205" s="169" t="s">
        <v>323</v>
      </c>
      <c r="G1205" s="169" t="s">
        <v>2709</v>
      </c>
      <c r="H1205" s="40" t="s">
        <v>2162</v>
      </c>
      <c r="I1205" s="43" t="s">
        <v>2124</v>
      </c>
      <c r="J1205" s="116">
        <v>6.46315</v>
      </c>
      <c r="K1205" s="57">
        <f>(CEILING(J1205*0.2,1))*1</f>
        <v>2</v>
      </c>
      <c r="L1205" s="198">
        <v>238</v>
      </c>
      <c r="M1205" s="105">
        <v>3.2</v>
      </c>
      <c r="N1205" s="167"/>
    </row>
    <row r="1206" s="155" customFormat="1" ht="24" spans="1:14">
      <c r="A1206" s="38" t="s">
        <v>15</v>
      </c>
      <c r="B1206" s="168">
        <v>1205</v>
      </c>
      <c r="C1206" s="43" t="s">
        <v>16</v>
      </c>
      <c r="D1206" s="43" t="s">
        <v>89</v>
      </c>
      <c r="E1206" s="103" t="s">
        <v>3723</v>
      </c>
      <c r="F1206" s="169" t="s">
        <v>114</v>
      </c>
      <c r="G1206" s="169" t="s">
        <v>3650</v>
      </c>
      <c r="H1206" s="40" t="s">
        <v>2166</v>
      </c>
      <c r="I1206" s="40" t="s">
        <v>22</v>
      </c>
      <c r="J1206" s="173">
        <v>10</v>
      </c>
      <c r="K1206" s="185">
        <v>0</v>
      </c>
      <c r="L1206" s="198">
        <v>236</v>
      </c>
      <c r="M1206" s="105">
        <v>3.2</v>
      </c>
      <c r="N1206" s="167"/>
    </row>
    <row r="1207" s="155" customFormat="1" ht="24" spans="1:14">
      <c r="A1207" s="38" t="s">
        <v>15</v>
      </c>
      <c r="B1207" s="168">
        <v>1206</v>
      </c>
      <c r="C1207" s="43" t="s">
        <v>16</v>
      </c>
      <c r="D1207" s="43" t="s">
        <v>53</v>
      </c>
      <c r="E1207" s="103" t="s">
        <v>3723</v>
      </c>
      <c r="F1207" s="169" t="s">
        <v>55</v>
      </c>
      <c r="G1207" s="169" t="s">
        <v>2678</v>
      </c>
      <c r="H1207" s="40" t="s">
        <v>2158</v>
      </c>
      <c r="I1207" s="40" t="s">
        <v>22</v>
      </c>
      <c r="J1207" s="173">
        <v>12</v>
      </c>
      <c r="K1207" s="185">
        <v>0</v>
      </c>
      <c r="L1207" s="198">
        <v>376</v>
      </c>
      <c r="M1207" s="105">
        <v>3.2</v>
      </c>
      <c r="N1207" s="167"/>
    </row>
    <row r="1208" s="155" customFormat="1" ht="24" spans="1:14">
      <c r="A1208" s="38" t="s">
        <v>15</v>
      </c>
      <c r="B1208" s="168">
        <v>1207</v>
      </c>
      <c r="C1208" s="43" t="s">
        <v>16</v>
      </c>
      <c r="D1208" s="43" t="s">
        <v>53</v>
      </c>
      <c r="E1208" s="103" t="s">
        <v>3723</v>
      </c>
      <c r="F1208" s="169" t="s">
        <v>304</v>
      </c>
      <c r="G1208" s="169" t="s">
        <v>2831</v>
      </c>
      <c r="H1208" s="40" t="s">
        <v>2158</v>
      </c>
      <c r="I1208" s="40" t="s">
        <v>22</v>
      </c>
      <c r="J1208" s="173">
        <v>1</v>
      </c>
      <c r="K1208" s="185">
        <v>0</v>
      </c>
      <c r="L1208" s="198">
        <v>41</v>
      </c>
      <c r="M1208" s="105">
        <v>3.2</v>
      </c>
      <c r="N1208" s="167"/>
    </row>
    <row r="1209" s="155" customFormat="1" ht="36" spans="1:14">
      <c r="A1209" s="38" t="s">
        <v>15</v>
      </c>
      <c r="B1209" s="168">
        <v>1208</v>
      </c>
      <c r="C1209" s="43" t="s">
        <v>16</v>
      </c>
      <c r="D1209" s="43" t="s">
        <v>171</v>
      </c>
      <c r="E1209" s="103" t="s">
        <v>3723</v>
      </c>
      <c r="F1209" s="169" t="s">
        <v>172</v>
      </c>
      <c r="G1209" s="169" t="s">
        <v>3881</v>
      </c>
      <c r="H1209" s="40" t="s">
        <v>2414</v>
      </c>
      <c r="I1209" s="40" t="s">
        <v>22</v>
      </c>
      <c r="J1209" s="173">
        <v>8</v>
      </c>
      <c r="K1209" s="174">
        <v>0</v>
      </c>
      <c r="L1209" s="198">
        <v>5</v>
      </c>
      <c r="M1209" s="105">
        <v>3.1</v>
      </c>
      <c r="N1209" s="167"/>
    </row>
    <row r="1210" s="155" customFormat="1" ht="24" spans="1:14">
      <c r="A1210" s="38" t="s">
        <v>15</v>
      </c>
      <c r="B1210" s="168">
        <v>1209</v>
      </c>
      <c r="C1210" s="43" t="s">
        <v>16</v>
      </c>
      <c r="D1210" s="43" t="s">
        <v>53</v>
      </c>
      <c r="E1210" s="103" t="s">
        <v>3723</v>
      </c>
      <c r="F1210" s="169" t="s">
        <v>236</v>
      </c>
      <c r="G1210" s="169" t="s">
        <v>3890</v>
      </c>
      <c r="H1210" s="40" t="s">
        <v>2166</v>
      </c>
      <c r="I1210" s="40" t="s">
        <v>22</v>
      </c>
      <c r="J1210" s="173">
        <v>2</v>
      </c>
      <c r="K1210" s="185">
        <v>0</v>
      </c>
      <c r="L1210" s="198">
        <v>4</v>
      </c>
      <c r="M1210" s="105">
        <v>3.2</v>
      </c>
      <c r="N1210" s="167"/>
    </row>
    <row r="1211" s="155" customFormat="1" ht="24" spans="1:14">
      <c r="A1211" s="38" t="s">
        <v>15</v>
      </c>
      <c r="B1211" s="168">
        <v>1210</v>
      </c>
      <c r="C1211" s="43" t="s">
        <v>16</v>
      </c>
      <c r="D1211" s="43" t="s">
        <v>53</v>
      </c>
      <c r="E1211" s="103" t="s">
        <v>3723</v>
      </c>
      <c r="F1211" s="169" t="s">
        <v>236</v>
      </c>
      <c r="G1211" s="169" t="s">
        <v>4104</v>
      </c>
      <c r="H1211" s="40" t="s">
        <v>2166</v>
      </c>
      <c r="I1211" s="40" t="s">
        <v>22</v>
      </c>
      <c r="J1211" s="173">
        <v>1</v>
      </c>
      <c r="K1211" s="57">
        <f t="shared" ref="K1211:K1216" si="77">(CEILING(J1211*0.2,1))*1</f>
        <v>1</v>
      </c>
      <c r="L1211" s="198">
        <v>1</v>
      </c>
      <c r="M1211" s="105">
        <v>3.2</v>
      </c>
      <c r="N1211" s="167"/>
    </row>
    <row r="1212" s="155" customFormat="1" ht="24" spans="1:14">
      <c r="A1212" s="38" t="s">
        <v>15</v>
      </c>
      <c r="B1212" s="168">
        <v>1211</v>
      </c>
      <c r="C1212" s="43" t="s">
        <v>16</v>
      </c>
      <c r="D1212" s="43" t="s">
        <v>53</v>
      </c>
      <c r="E1212" s="103" t="s">
        <v>3723</v>
      </c>
      <c r="F1212" s="169" t="s">
        <v>236</v>
      </c>
      <c r="G1212" s="169" t="s">
        <v>2682</v>
      </c>
      <c r="H1212" s="40" t="s">
        <v>2166</v>
      </c>
      <c r="I1212" s="40" t="s">
        <v>22</v>
      </c>
      <c r="J1212" s="173">
        <v>3</v>
      </c>
      <c r="K1212" s="57">
        <f t="shared" si="77"/>
        <v>1</v>
      </c>
      <c r="L1212" s="198">
        <v>2</v>
      </c>
      <c r="M1212" s="105">
        <v>3.2</v>
      </c>
      <c r="N1212" s="167"/>
    </row>
    <row r="1213" s="155" customFormat="1" ht="24" spans="1:14">
      <c r="A1213" s="38" t="s">
        <v>15</v>
      </c>
      <c r="B1213" s="168">
        <v>1212</v>
      </c>
      <c r="C1213" s="43" t="s">
        <v>16</v>
      </c>
      <c r="D1213" s="43" t="s">
        <v>322</v>
      </c>
      <c r="E1213" s="103" t="s">
        <v>3723</v>
      </c>
      <c r="F1213" s="169" t="s">
        <v>323</v>
      </c>
      <c r="G1213" s="169" t="s">
        <v>2684</v>
      </c>
      <c r="H1213" s="40" t="s">
        <v>2162</v>
      </c>
      <c r="I1213" s="43" t="s">
        <v>2124</v>
      </c>
      <c r="J1213" s="116">
        <v>37.0961</v>
      </c>
      <c r="K1213" s="185">
        <v>0</v>
      </c>
      <c r="L1213" s="198">
        <v>1892</v>
      </c>
      <c r="M1213" s="105">
        <v>3.2</v>
      </c>
      <c r="N1213" s="167"/>
    </row>
    <row r="1214" s="155" customFormat="1" ht="24" spans="1:14">
      <c r="A1214" s="38" t="s">
        <v>15</v>
      </c>
      <c r="B1214" s="168">
        <v>1213</v>
      </c>
      <c r="C1214" s="43" t="s">
        <v>16</v>
      </c>
      <c r="D1214" s="43" t="s">
        <v>53</v>
      </c>
      <c r="E1214" s="103" t="s">
        <v>3723</v>
      </c>
      <c r="F1214" s="169" t="s">
        <v>55</v>
      </c>
      <c r="G1214" s="169" t="s">
        <v>2687</v>
      </c>
      <c r="H1214" s="40" t="s">
        <v>2158</v>
      </c>
      <c r="I1214" s="40" t="s">
        <v>22</v>
      </c>
      <c r="J1214" s="173">
        <v>6</v>
      </c>
      <c r="K1214" s="57">
        <f t="shared" si="77"/>
        <v>2</v>
      </c>
      <c r="L1214" s="198">
        <v>23</v>
      </c>
      <c r="M1214" s="105">
        <v>3.2</v>
      </c>
      <c r="N1214" s="167"/>
    </row>
    <row r="1215" s="155" customFormat="1" ht="24" spans="1:14">
      <c r="A1215" s="38" t="s">
        <v>15</v>
      </c>
      <c r="B1215" s="168">
        <v>1214</v>
      </c>
      <c r="C1215" s="43" t="s">
        <v>16</v>
      </c>
      <c r="D1215" s="43" t="s">
        <v>53</v>
      </c>
      <c r="E1215" s="103" t="s">
        <v>3723</v>
      </c>
      <c r="F1215" s="169" t="s">
        <v>249</v>
      </c>
      <c r="G1215" s="169" t="s">
        <v>3384</v>
      </c>
      <c r="H1215" s="40" t="s">
        <v>2158</v>
      </c>
      <c r="I1215" s="40" t="s">
        <v>22</v>
      </c>
      <c r="J1215" s="173">
        <v>1</v>
      </c>
      <c r="K1215" s="57">
        <f t="shared" si="77"/>
        <v>1</v>
      </c>
      <c r="L1215" s="198">
        <v>2</v>
      </c>
      <c r="M1215" s="105">
        <v>3.2</v>
      </c>
      <c r="N1215" s="167"/>
    </row>
    <row r="1216" s="155" customFormat="1" ht="24" spans="1:14">
      <c r="A1216" s="38" t="s">
        <v>15</v>
      </c>
      <c r="B1216" s="168">
        <v>1215</v>
      </c>
      <c r="C1216" s="43" t="s">
        <v>16</v>
      </c>
      <c r="D1216" s="43" t="s">
        <v>322</v>
      </c>
      <c r="E1216" s="103" t="s">
        <v>3723</v>
      </c>
      <c r="F1216" s="169" t="s">
        <v>323</v>
      </c>
      <c r="G1216" s="169" t="s">
        <v>2688</v>
      </c>
      <c r="H1216" s="40" t="s">
        <v>2162</v>
      </c>
      <c r="I1216" s="43" t="s">
        <v>2124</v>
      </c>
      <c r="J1216" s="116">
        <v>9.5999</v>
      </c>
      <c r="K1216" s="57">
        <f t="shared" si="77"/>
        <v>2</v>
      </c>
      <c r="L1216" s="198">
        <v>154</v>
      </c>
      <c r="M1216" s="105">
        <v>3.2</v>
      </c>
      <c r="N1216" s="167"/>
    </row>
    <row r="1217" s="155" customFormat="1" ht="24" spans="1:14">
      <c r="A1217" s="38" t="s">
        <v>15</v>
      </c>
      <c r="B1217" s="168">
        <v>1216</v>
      </c>
      <c r="C1217" s="43" t="s">
        <v>16</v>
      </c>
      <c r="D1217" s="43" t="s">
        <v>89</v>
      </c>
      <c r="E1217" s="103" t="s">
        <v>3723</v>
      </c>
      <c r="F1217" s="169" t="s">
        <v>114</v>
      </c>
      <c r="G1217" s="169" t="s">
        <v>3650</v>
      </c>
      <c r="H1217" s="40" t="s">
        <v>2166</v>
      </c>
      <c r="I1217" s="40" t="s">
        <v>22</v>
      </c>
      <c r="J1217" s="173">
        <v>3</v>
      </c>
      <c r="K1217" s="185">
        <v>0</v>
      </c>
      <c r="L1217" s="198">
        <v>71</v>
      </c>
      <c r="M1217" s="105">
        <v>3.2</v>
      </c>
      <c r="N1217" s="167"/>
    </row>
    <row r="1218" s="155" customFormat="1" ht="24" spans="1:14">
      <c r="A1218" s="38" t="s">
        <v>15</v>
      </c>
      <c r="B1218" s="168">
        <v>1217</v>
      </c>
      <c r="C1218" s="43" t="s">
        <v>16</v>
      </c>
      <c r="D1218" s="43" t="s">
        <v>53</v>
      </c>
      <c r="E1218" s="103" t="s">
        <v>3723</v>
      </c>
      <c r="F1218" s="169" t="s">
        <v>55</v>
      </c>
      <c r="G1218" s="169" t="s">
        <v>2678</v>
      </c>
      <c r="H1218" s="40" t="s">
        <v>2158</v>
      </c>
      <c r="I1218" s="40" t="s">
        <v>22</v>
      </c>
      <c r="J1218" s="173">
        <v>2</v>
      </c>
      <c r="K1218" s="185">
        <v>0</v>
      </c>
      <c r="L1218" s="198">
        <v>63</v>
      </c>
      <c r="M1218" s="105">
        <v>3.2</v>
      </c>
      <c r="N1218" s="167"/>
    </row>
    <row r="1219" s="155" customFormat="1" ht="24" spans="1:14">
      <c r="A1219" s="38" t="s">
        <v>15</v>
      </c>
      <c r="B1219" s="168">
        <v>1218</v>
      </c>
      <c r="C1219" s="43" t="s">
        <v>16</v>
      </c>
      <c r="D1219" s="43" t="s">
        <v>53</v>
      </c>
      <c r="E1219" s="103" t="s">
        <v>3723</v>
      </c>
      <c r="F1219" s="169" t="s">
        <v>249</v>
      </c>
      <c r="G1219" s="169" t="s">
        <v>3938</v>
      </c>
      <c r="H1219" s="40" t="s">
        <v>2158</v>
      </c>
      <c r="I1219" s="40" t="s">
        <v>22</v>
      </c>
      <c r="J1219" s="173">
        <v>1</v>
      </c>
      <c r="K1219" s="185">
        <v>0</v>
      </c>
      <c r="L1219" s="198">
        <v>33</v>
      </c>
      <c r="M1219" s="105">
        <v>3.2</v>
      </c>
      <c r="N1219" s="167"/>
    </row>
    <row r="1220" s="155" customFormat="1" ht="36" spans="1:14">
      <c r="A1220" s="38" t="s">
        <v>15</v>
      </c>
      <c r="B1220" s="168">
        <v>1219</v>
      </c>
      <c r="C1220" s="43" t="s">
        <v>16</v>
      </c>
      <c r="D1220" s="43" t="s">
        <v>171</v>
      </c>
      <c r="E1220" s="103" t="s">
        <v>3723</v>
      </c>
      <c r="F1220" s="169" t="s">
        <v>172</v>
      </c>
      <c r="G1220" s="169" t="s">
        <v>3881</v>
      </c>
      <c r="H1220" s="40" t="s">
        <v>2414</v>
      </c>
      <c r="I1220" s="40" t="s">
        <v>22</v>
      </c>
      <c r="J1220" s="173">
        <v>4</v>
      </c>
      <c r="K1220" s="174">
        <v>0</v>
      </c>
      <c r="L1220" s="198">
        <v>2</v>
      </c>
      <c r="M1220" s="105">
        <v>3.1</v>
      </c>
      <c r="N1220" s="167"/>
    </row>
    <row r="1221" s="155" customFormat="1" ht="24" spans="1:14">
      <c r="A1221" s="38" t="s">
        <v>15</v>
      </c>
      <c r="B1221" s="168">
        <v>1220</v>
      </c>
      <c r="C1221" s="43" t="s">
        <v>16</v>
      </c>
      <c r="D1221" s="43" t="s">
        <v>53</v>
      </c>
      <c r="E1221" s="103" t="s">
        <v>3723</v>
      </c>
      <c r="F1221" s="169" t="s">
        <v>236</v>
      </c>
      <c r="G1221" s="169" t="s">
        <v>3883</v>
      </c>
      <c r="H1221" s="40" t="s">
        <v>2166</v>
      </c>
      <c r="I1221" s="40" t="s">
        <v>22</v>
      </c>
      <c r="J1221" s="173">
        <v>1</v>
      </c>
      <c r="K1221" s="185">
        <v>0</v>
      </c>
      <c r="L1221" s="198">
        <v>4</v>
      </c>
      <c r="M1221" s="105">
        <v>3.2</v>
      </c>
      <c r="N1221" s="167"/>
    </row>
    <row r="1222" s="155" customFormat="1" ht="24" spans="1:14">
      <c r="A1222" s="38" t="s">
        <v>15</v>
      </c>
      <c r="B1222" s="168">
        <v>1221</v>
      </c>
      <c r="C1222" s="43" t="s">
        <v>16</v>
      </c>
      <c r="D1222" s="43" t="s">
        <v>322</v>
      </c>
      <c r="E1222" s="103" t="s">
        <v>3723</v>
      </c>
      <c r="F1222" s="169" t="s">
        <v>323</v>
      </c>
      <c r="G1222" s="169" t="s">
        <v>2684</v>
      </c>
      <c r="H1222" s="40" t="s">
        <v>2162</v>
      </c>
      <c r="I1222" s="43" t="s">
        <v>2124</v>
      </c>
      <c r="J1222" s="116">
        <v>4.48435</v>
      </c>
      <c r="K1222" s="185">
        <v>0</v>
      </c>
      <c r="L1222" s="198">
        <v>229</v>
      </c>
      <c r="M1222" s="105">
        <v>3.2</v>
      </c>
      <c r="N1222" s="167"/>
    </row>
    <row r="1223" s="155" customFormat="1" ht="24" spans="1:14">
      <c r="A1223" s="38" t="s">
        <v>15</v>
      </c>
      <c r="B1223" s="168">
        <v>1222</v>
      </c>
      <c r="C1223" s="43" t="s">
        <v>16</v>
      </c>
      <c r="D1223" s="43" t="s">
        <v>53</v>
      </c>
      <c r="E1223" s="103" t="s">
        <v>3723</v>
      </c>
      <c r="F1223" s="169" t="s">
        <v>3813</v>
      </c>
      <c r="G1223" s="169" t="s">
        <v>4111</v>
      </c>
      <c r="H1223" s="40" t="s">
        <v>2191</v>
      </c>
      <c r="I1223" s="40" t="s">
        <v>22</v>
      </c>
      <c r="J1223" s="173">
        <v>2</v>
      </c>
      <c r="K1223" s="185">
        <v>0</v>
      </c>
      <c r="L1223" s="198">
        <v>130</v>
      </c>
      <c r="M1223" s="105">
        <v>3.2</v>
      </c>
      <c r="N1223" s="167"/>
    </row>
    <row r="1224" s="155" customFormat="1" ht="24" spans="1:14">
      <c r="A1224" s="38" t="s">
        <v>15</v>
      </c>
      <c r="B1224" s="168">
        <v>1223</v>
      </c>
      <c r="C1224" s="43" t="s">
        <v>16</v>
      </c>
      <c r="D1224" s="43" t="s">
        <v>89</v>
      </c>
      <c r="E1224" s="103" t="s">
        <v>3723</v>
      </c>
      <c r="F1224" s="169" t="s">
        <v>114</v>
      </c>
      <c r="G1224" s="169" t="s">
        <v>4112</v>
      </c>
      <c r="H1224" s="40" t="s">
        <v>2166</v>
      </c>
      <c r="I1224" s="40" t="s">
        <v>22</v>
      </c>
      <c r="J1224" s="173">
        <v>6</v>
      </c>
      <c r="K1224" s="185">
        <v>0</v>
      </c>
      <c r="L1224" s="198">
        <v>521</v>
      </c>
      <c r="M1224" s="105">
        <v>3.2</v>
      </c>
      <c r="N1224" s="167"/>
    </row>
    <row r="1225" s="155" customFormat="1" ht="24" spans="1:14">
      <c r="A1225" s="38" t="s">
        <v>15</v>
      </c>
      <c r="B1225" s="168">
        <v>1224</v>
      </c>
      <c r="C1225" s="43" t="s">
        <v>16</v>
      </c>
      <c r="D1225" s="43" t="s">
        <v>53</v>
      </c>
      <c r="E1225" s="103" t="s">
        <v>3723</v>
      </c>
      <c r="F1225" s="169" t="s">
        <v>55</v>
      </c>
      <c r="G1225" s="169" t="s">
        <v>4113</v>
      </c>
      <c r="H1225" s="40" t="s">
        <v>2158</v>
      </c>
      <c r="I1225" s="40" t="s">
        <v>22</v>
      </c>
      <c r="J1225" s="173">
        <v>2</v>
      </c>
      <c r="K1225" s="185">
        <v>0</v>
      </c>
      <c r="L1225" s="198">
        <v>285</v>
      </c>
      <c r="M1225" s="105">
        <v>3.2</v>
      </c>
      <c r="N1225" s="167"/>
    </row>
    <row r="1226" s="155" customFormat="1" ht="24" spans="1:14">
      <c r="A1226" s="38" t="s">
        <v>15</v>
      </c>
      <c r="B1226" s="168">
        <v>1225</v>
      </c>
      <c r="C1226" s="43" t="s">
        <v>16</v>
      </c>
      <c r="D1226" s="43" t="s">
        <v>53</v>
      </c>
      <c r="E1226" s="103" t="s">
        <v>3723</v>
      </c>
      <c r="F1226" s="169" t="s">
        <v>304</v>
      </c>
      <c r="G1226" s="169" t="s">
        <v>4114</v>
      </c>
      <c r="H1226" s="40" t="s">
        <v>2158</v>
      </c>
      <c r="I1226" s="40" t="s">
        <v>22</v>
      </c>
      <c r="J1226" s="173">
        <v>1</v>
      </c>
      <c r="K1226" s="185">
        <v>0</v>
      </c>
      <c r="L1226" s="198">
        <v>168</v>
      </c>
      <c r="M1226" s="105">
        <v>3.2</v>
      </c>
      <c r="N1226" s="167"/>
    </row>
    <row r="1227" s="155" customFormat="1" ht="24" spans="1:14">
      <c r="A1227" s="38" t="s">
        <v>15</v>
      </c>
      <c r="B1227" s="168">
        <v>1226</v>
      </c>
      <c r="C1227" s="43" t="s">
        <v>16</v>
      </c>
      <c r="D1227" s="43" t="s">
        <v>53</v>
      </c>
      <c r="E1227" s="103" t="s">
        <v>3723</v>
      </c>
      <c r="F1227" s="169" t="s">
        <v>249</v>
      </c>
      <c r="G1227" s="169" t="s">
        <v>4115</v>
      </c>
      <c r="H1227" s="40" t="s">
        <v>2158</v>
      </c>
      <c r="I1227" s="40" t="s">
        <v>22</v>
      </c>
      <c r="J1227" s="173">
        <v>1</v>
      </c>
      <c r="K1227" s="185">
        <v>0</v>
      </c>
      <c r="L1227" s="198">
        <v>58</v>
      </c>
      <c r="M1227" s="105">
        <v>3.2</v>
      </c>
      <c r="N1227" s="167"/>
    </row>
    <row r="1228" s="155" customFormat="1" ht="24" spans="1:14">
      <c r="A1228" s="38" t="s">
        <v>15</v>
      </c>
      <c r="B1228" s="168">
        <v>1227</v>
      </c>
      <c r="C1228" s="43" t="s">
        <v>16</v>
      </c>
      <c r="D1228" s="43" t="s">
        <v>171</v>
      </c>
      <c r="E1228" s="103" t="s">
        <v>3723</v>
      </c>
      <c r="F1228" s="169" t="s">
        <v>172</v>
      </c>
      <c r="G1228" s="169" t="s">
        <v>3628</v>
      </c>
      <c r="H1228" s="40" t="s">
        <v>1926</v>
      </c>
      <c r="I1228" s="40" t="s">
        <v>22</v>
      </c>
      <c r="J1228" s="173">
        <v>8</v>
      </c>
      <c r="K1228" s="174">
        <v>0</v>
      </c>
      <c r="L1228" s="198">
        <v>23</v>
      </c>
      <c r="M1228" s="105">
        <v>3.1</v>
      </c>
      <c r="N1228" s="167"/>
    </row>
    <row r="1229" s="155" customFormat="1" ht="24" spans="1:14">
      <c r="A1229" s="38" t="s">
        <v>15</v>
      </c>
      <c r="B1229" s="168">
        <v>1228</v>
      </c>
      <c r="C1229" s="43" t="s">
        <v>16</v>
      </c>
      <c r="D1229" s="43" t="s">
        <v>53</v>
      </c>
      <c r="E1229" s="103" t="s">
        <v>3723</v>
      </c>
      <c r="F1229" s="169" t="s">
        <v>236</v>
      </c>
      <c r="G1229" s="169" t="s">
        <v>3632</v>
      </c>
      <c r="H1229" s="40" t="s">
        <v>2345</v>
      </c>
      <c r="I1229" s="40" t="s">
        <v>22</v>
      </c>
      <c r="J1229" s="173">
        <v>1</v>
      </c>
      <c r="K1229" s="185">
        <v>0</v>
      </c>
      <c r="L1229" s="198">
        <v>1</v>
      </c>
      <c r="M1229" s="105">
        <v>3.2</v>
      </c>
      <c r="N1229" s="167"/>
    </row>
    <row r="1230" s="155" customFormat="1" ht="24" spans="1:14">
      <c r="A1230" s="38" t="s">
        <v>15</v>
      </c>
      <c r="B1230" s="168">
        <v>1229</v>
      </c>
      <c r="C1230" s="43" t="s">
        <v>16</v>
      </c>
      <c r="D1230" s="43" t="s">
        <v>322</v>
      </c>
      <c r="E1230" s="103" t="s">
        <v>3723</v>
      </c>
      <c r="F1230" s="169" t="s">
        <v>323</v>
      </c>
      <c r="G1230" s="169" t="s">
        <v>4116</v>
      </c>
      <c r="H1230" s="40" t="s">
        <v>2162</v>
      </c>
      <c r="I1230" s="43" t="s">
        <v>2124</v>
      </c>
      <c r="J1230" s="116">
        <v>10.7177</v>
      </c>
      <c r="K1230" s="185">
        <v>0</v>
      </c>
      <c r="L1230" s="198">
        <v>1256</v>
      </c>
      <c r="M1230" s="105">
        <v>3.2</v>
      </c>
      <c r="N1230" s="167"/>
    </row>
    <row r="1231" s="155" customFormat="1" ht="24" spans="1:14">
      <c r="A1231" s="38" t="s">
        <v>15</v>
      </c>
      <c r="B1231" s="168">
        <v>1230</v>
      </c>
      <c r="C1231" s="43" t="s">
        <v>16</v>
      </c>
      <c r="D1231" s="43" t="s">
        <v>53</v>
      </c>
      <c r="E1231" s="103" t="s">
        <v>3723</v>
      </c>
      <c r="F1231" s="169" t="s">
        <v>885</v>
      </c>
      <c r="G1231" s="169" t="s">
        <v>4117</v>
      </c>
      <c r="H1231" s="40" t="s">
        <v>2158</v>
      </c>
      <c r="I1231" s="40" t="s">
        <v>22</v>
      </c>
      <c r="J1231" s="173">
        <v>2</v>
      </c>
      <c r="K1231" s="185">
        <v>0</v>
      </c>
      <c r="L1231" s="198">
        <v>159</v>
      </c>
      <c r="M1231" s="105">
        <v>3.2</v>
      </c>
      <c r="N1231" s="167"/>
    </row>
    <row r="1232" s="155" customFormat="1" ht="24" spans="1:14">
      <c r="A1232" s="38" t="s">
        <v>15</v>
      </c>
      <c r="B1232" s="168">
        <v>1231</v>
      </c>
      <c r="C1232" s="43" t="s">
        <v>16</v>
      </c>
      <c r="D1232" s="43" t="s">
        <v>53</v>
      </c>
      <c r="E1232" s="103" t="s">
        <v>3723</v>
      </c>
      <c r="F1232" s="169" t="s">
        <v>304</v>
      </c>
      <c r="G1232" s="169" t="s">
        <v>4118</v>
      </c>
      <c r="H1232" s="40" t="s">
        <v>2158</v>
      </c>
      <c r="I1232" s="40" t="s">
        <v>22</v>
      </c>
      <c r="J1232" s="173">
        <v>2</v>
      </c>
      <c r="K1232" s="185">
        <v>0</v>
      </c>
      <c r="L1232" s="198">
        <v>1162</v>
      </c>
      <c r="M1232" s="105">
        <v>3.2</v>
      </c>
      <c r="N1232" s="167"/>
    </row>
    <row r="1233" s="155" customFormat="1" ht="24" spans="1:14">
      <c r="A1233" s="38" t="s">
        <v>15</v>
      </c>
      <c r="B1233" s="168">
        <v>1232</v>
      </c>
      <c r="C1233" s="43" t="s">
        <v>16</v>
      </c>
      <c r="D1233" s="43" t="s">
        <v>53</v>
      </c>
      <c r="E1233" s="103" t="s">
        <v>3723</v>
      </c>
      <c r="F1233" s="169" t="s">
        <v>304</v>
      </c>
      <c r="G1233" s="169" t="s">
        <v>4119</v>
      </c>
      <c r="H1233" s="40" t="s">
        <v>2158</v>
      </c>
      <c r="I1233" s="40" t="s">
        <v>22</v>
      </c>
      <c r="J1233" s="173">
        <v>3</v>
      </c>
      <c r="K1233" s="185">
        <v>0</v>
      </c>
      <c r="L1233" s="198">
        <v>1830</v>
      </c>
      <c r="M1233" s="105">
        <v>3.2</v>
      </c>
      <c r="N1233" s="167"/>
    </row>
    <row r="1234" s="155" customFormat="1" ht="24" spans="1:14">
      <c r="A1234" s="38" t="s">
        <v>15</v>
      </c>
      <c r="B1234" s="168">
        <v>1233</v>
      </c>
      <c r="C1234" s="43" t="s">
        <v>16</v>
      </c>
      <c r="D1234" s="43" t="s">
        <v>53</v>
      </c>
      <c r="E1234" s="103" t="s">
        <v>3723</v>
      </c>
      <c r="F1234" s="169" t="s">
        <v>304</v>
      </c>
      <c r="G1234" s="169" t="s">
        <v>4120</v>
      </c>
      <c r="H1234" s="40" t="s">
        <v>2158</v>
      </c>
      <c r="I1234" s="40" t="s">
        <v>22</v>
      </c>
      <c r="J1234" s="173">
        <v>2</v>
      </c>
      <c r="K1234" s="185">
        <v>0</v>
      </c>
      <c r="L1234" s="198">
        <v>1284</v>
      </c>
      <c r="M1234" s="105">
        <v>3.2</v>
      </c>
      <c r="N1234" s="167"/>
    </row>
    <row r="1235" s="155" customFormat="1" ht="24" spans="1:14">
      <c r="A1235" s="38" t="s">
        <v>15</v>
      </c>
      <c r="B1235" s="168">
        <v>1234</v>
      </c>
      <c r="C1235" s="43" t="s">
        <v>16</v>
      </c>
      <c r="D1235" s="43" t="s">
        <v>53</v>
      </c>
      <c r="E1235" s="103" t="s">
        <v>3723</v>
      </c>
      <c r="F1235" s="169" t="s">
        <v>236</v>
      </c>
      <c r="G1235" s="169" t="s">
        <v>4121</v>
      </c>
      <c r="H1235" s="40" t="s">
        <v>2345</v>
      </c>
      <c r="I1235" s="40" t="s">
        <v>22</v>
      </c>
      <c r="J1235" s="173">
        <v>1</v>
      </c>
      <c r="K1235" s="185">
        <v>0</v>
      </c>
      <c r="L1235" s="198">
        <v>7</v>
      </c>
      <c r="M1235" s="105">
        <v>3.2</v>
      </c>
      <c r="N1235" s="167"/>
    </row>
    <row r="1236" s="155" customFormat="1" ht="24" spans="1:14">
      <c r="A1236" s="38" t="s">
        <v>15</v>
      </c>
      <c r="B1236" s="168">
        <v>1235</v>
      </c>
      <c r="C1236" s="43" t="s">
        <v>16</v>
      </c>
      <c r="D1236" s="43" t="s">
        <v>322</v>
      </c>
      <c r="E1236" s="103" t="s">
        <v>3723</v>
      </c>
      <c r="F1236" s="169" t="s">
        <v>323</v>
      </c>
      <c r="G1236" s="169" t="s">
        <v>4122</v>
      </c>
      <c r="H1236" s="40" t="s">
        <v>2162</v>
      </c>
      <c r="I1236" s="43" t="s">
        <v>2124</v>
      </c>
      <c r="J1236" s="116">
        <v>21.1635</v>
      </c>
      <c r="K1236" s="185">
        <v>0</v>
      </c>
      <c r="L1236" s="198">
        <v>5974</v>
      </c>
      <c r="M1236" s="105">
        <v>3.1</v>
      </c>
      <c r="N1236" s="167"/>
    </row>
    <row r="1237" s="155" customFormat="1" ht="24" spans="1:14">
      <c r="A1237" s="38" t="s">
        <v>15</v>
      </c>
      <c r="B1237" s="168">
        <v>1236</v>
      </c>
      <c r="C1237" s="43" t="s">
        <v>16</v>
      </c>
      <c r="D1237" s="43" t="s">
        <v>89</v>
      </c>
      <c r="E1237" s="103" t="s">
        <v>3723</v>
      </c>
      <c r="F1237" s="169" t="s">
        <v>114</v>
      </c>
      <c r="G1237" s="169" t="s">
        <v>3403</v>
      </c>
      <c r="H1237" s="40" t="s">
        <v>2166</v>
      </c>
      <c r="I1237" s="40" t="s">
        <v>22</v>
      </c>
      <c r="J1237" s="173">
        <v>1</v>
      </c>
      <c r="K1237" s="185">
        <v>0</v>
      </c>
      <c r="L1237" s="198">
        <v>11</v>
      </c>
      <c r="M1237" s="105">
        <v>3.2</v>
      </c>
      <c r="N1237" s="167"/>
    </row>
    <row r="1238" s="155" customFormat="1" ht="24" spans="1:14">
      <c r="A1238" s="38" t="s">
        <v>15</v>
      </c>
      <c r="B1238" s="168">
        <v>1237</v>
      </c>
      <c r="C1238" s="43" t="s">
        <v>16</v>
      </c>
      <c r="D1238" s="43" t="s">
        <v>89</v>
      </c>
      <c r="E1238" s="103" t="s">
        <v>3723</v>
      </c>
      <c r="F1238" s="169" t="s">
        <v>114</v>
      </c>
      <c r="G1238" s="169" t="s">
        <v>3651</v>
      </c>
      <c r="H1238" s="40" t="s">
        <v>2166</v>
      </c>
      <c r="I1238" s="40" t="s">
        <v>22</v>
      </c>
      <c r="J1238" s="173">
        <v>7</v>
      </c>
      <c r="K1238" s="185">
        <v>0</v>
      </c>
      <c r="L1238" s="198">
        <v>259</v>
      </c>
      <c r="M1238" s="105">
        <v>3.2</v>
      </c>
      <c r="N1238" s="167"/>
    </row>
    <row r="1239" s="155" customFormat="1" ht="24" spans="1:14">
      <c r="A1239" s="38" t="s">
        <v>15</v>
      </c>
      <c r="B1239" s="168">
        <v>1238</v>
      </c>
      <c r="C1239" s="43" t="s">
        <v>16</v>
      </c>
      <c r="D1239" s="43" t="s">
        <v>53</v>
      </c>
      <c r="E1239" s="103" t="s">
        <v>3723</v>
      </c>
      <c r="F1239" s="169" t="s">
        <v>55</v>
      </c>
      <c r="G1239" s="169" t="s">
        <v>3941</v>
      </c>
      <c r="H1239" s="40" t="s">
        <v>2158</v>
      </c>
      <c r="I1239" s="40" t="s">
        <v>22</v>
      </c>
      <c r="J1239" s="173">
        <v>9</v>
      </c>
      <c r="K1239" s="185">
        <v>0</v>
      </c>
      <c r="L1239" s="198">
        <v>415</v>
      </c>
      <c r="M1239" s="105">
        <v>3.2</v>
      </c>
      <c r="N1239" s="167"/>
    </row>
    <row r="1240" s="155" customFormat="1" ht="24" spans="1:14">
      <c r="A1240" s="38" t="s">
        <v>15</v>
      </c>
      <c r="B1240" s="168">
        <v>1239</v>
      </c>
      <c r="C1240" s="43" t="s">
        <v>16</v>
      </c>
      <c r="D1240" s="43" t="s">
        <v>53</v>
      </c>
      <c r="E1240" s="103" t="s">
        <v>3723</v>
      </c>
      <c r="F1240" s="169" t="s">
        <v>249</v>
      </c>
      <c r="G1240" s="169" t="s">
        <v>4123</v>
      </c>
      <c r="H1240" s="40" t="s">
        <v>2158</v>
      </c>
      <c r="I1240" s="40" t="s">
        <v>22</v>
      </c>
      <c r="J1240" s="173">
        <v>1</v>
      </c>
      <c r="K1240" s="185">
        <v>0</v>
      </c>
      <c r="L1240" s="198">
        <v>15</v>
      </c>
      <c r="M1240" s="105">
        <v>3.2</v>
      </c>
      <c r="N1240" s="167"/>
    </row>
    <row r="1241" s="155" customFormat="1" ht="24" spans="1:14">
      <c r="A1241" s="38" t="s">
        <v>15</v>
      </c>
      <c r="B1241" s="168">
        <v>1240</v>
      </c>
      <c r="C1241" s="43" t="s">
        <v>16</v>
      </c>
      <c r="D1241" s="43" t="s">
        <v>53</v>
      </c>
      <c r="E1241" s="103" t="s">
        <v>3723</v>
      </c>
      <c r="F1241" s="169" t="s">
        <v>304</v>
      </c>
      <c r="G1241" s="169" t="s">
        <v>4124</v>
      </c>
      <c r="H1241" s="40" t="s">
        <v>2158</v>
      </c>
      <c r="I1241" s="40" t="s">
        <v>22</v>
      </c>
      <c r="J1241" s="173">
        <v>1</v>
      </c>
      <c r="K1241" s="185">
        <v>0</v>
      </c>
      <c r="L1241" s="198">
        <v>62</v>
      </c>
      <c r="M1241" s="105">
        <v>3.2</v>
      </c>
      <c r="N1241" s="167"/>
    </row>
    <row r="1242" s="155" customFormat="1" ht="36" spans="1:14">
      <c r="A1242" s="38" t="s">
        <v>15</v>
      </c>
      <c r="B1242" s="168">
        <v>1241</v>
      </c>
      <c r="C1242" s="43" t="s">
        <v>16</v>
      </c>
      <c r="D1242" s="43" t="s">
        <v>171</v>
      </c>
      <c r="E1242" s="103" t="s">
        <v>3723</v>
      </c>
      <c r="F1242" s="169" t="s">
        <v>172</v>
      </c>
      <c r="G1242" s="169" t="s">
        <v>3874</v>
      </c>
      <c r="H1242" s="40" t="s">
        <v>2414</v>
      </c>
      <c r="I1242" s="40" t="s">
        <v>22</v>
      </c>
      <c r="J1242" s="173">
        <v>1</v>
      </c>
      <c r="K1242" s="174">
        <v>0</v>
      </c>
      <c r="L1242" s="199">
        <v>0.3</v>
      </c>
      <c r="M1242" s="105">
        <v>3.1</v>
      </c>
      <c r="N1242" s="167"/>
    </row>
    <row r="1243" s="155" customFormat="1" ht="36" spans="1:14">
      <c r="A1243" s="38" t="s">
        <v>15</v>
      </c>
      <c r="B1243" s="168">
        <v>1242</v>
      </c>
      <c r="C1243" s="43" t="s">
        <v>16</v>
      </c>
      <c r="D1243" s="43" t="s">
        <v>171</v>
      </c>
      <c r="E1243" s="103" t="s">
        <v>3723</v>
      </c>
      <c r="F1243" s="169" t="s">
        <v>172</v>
      </c>
      <c r="G1243" s="169" t="s">
        <v>3948</v>
      </c>
      <c r="H1243" s="40" t="s">
        <v>2414</v>
      </c>
      <c r="I1243" s="40" t="s">
        <v>22</v>
      </c>
      <c r="J1243" s="173">
        <v>6</v>
      </c>
      <c r="K1243" s="174">
        <v>0</v>
      </c>
      <c r="L1243" s="198">
        <v>5</v>
      </c>
      <c r="M1243" s="105">
        <v>3.1</v>
      </c>
      <c r="N1243" s="167"/>
    </row>
    <row r="1244" s="155" customFormat="1" ht="24" spans="1:14">
      <c r="A1244" s="38" t="s">
        <v>15</v>
      </c>
      <c r="B1244" s="168">
        <v>1243</v>
      </c>
      <c r="C1244" s="43" t="s">
        <v>16</v>
      </c>
      <c r="D1244" s="43" t="s">
        <v>53</v>
      </c>
      <c r="E1244" s="103" t="s">
        <v>3723</v>
      </c>
      <c r="F1244" s="169" t="s">
        <v>236</v>
      </c>
      <c r="G1244" s="169" t="s">
        <v>3884</v>
      </c>
      <c r="H1244" s="40" t="s">
        <v>2166</v>
      </c>
      <c r="I1244" s="40" t="s">
        <v>22</v>
      </c>
      <c r="J1244" s="173">
        <v>2</v>
      </c>
      <c r="K1244" s="185">
        <v>0</v>
      </c>
      <c r="L1244" s="198">
        <v>4</v>
      </c>
      <c r="M1244" s="105">
        <v>3.2</v>
      </c>
      <c r="N1244" s="167"/>
    </row>
    <row r="1245" s="155" customFormat="1" ht="24" spans="1:14">
      <c r="A1245" s="38" t="s">
        <v>15</v>
      </c>
      <c r="B1245" s="168">
        <v>1244</v>
      </c>
      <c r="C1245" s="43" t="s">
        <v>16</v>
      </c>
      <c r="D1245" s="43" t="s">
        <v>53</v>
      </c>
      <c r="E1245" s="103" t="s">
        <v>3723</v>
      </c>
      <c r="F1245" s="169" t="s">
        <v>236</v>
      </c>
      <c r="G1245" s="169" t="s">
        <v>3949</v>
      </c>
      <c r="H1245" s="40" t="s">
        <v>2166</v>
      </c>
      <c r="I1245" s="40" t="s">
        <v>22</v>
      </c>
      <c r="J1245" s="173">
        <v>1</v>
      </c>
      <c r="K1245" s="185">
        <v>0</v>
      </c>
      <c r="L1245" s="198">
        <v>2</v>
      </c>
      <c r="M1245" s="105">
        <v>3.2</v>
      </c>
      <c r="N1245" s="167"/>
    </row>
    <row r="1246" s="155" customFormat="1" ht="24" spans="1:14">
      <c r="A1246" s="38" t="s">
        <v>15</v>
      </c>
      <c r="B1246" s="168">
        <v>1245</v>
      </c>
      <c r="C1246" s="43" t="s">
        <v>16</v>
      </c>
      <c r="D1246" s="43" t="s">
        <v>322</v>
      </c>
      <c r="E1246" s="103" t="s">
        <v>3723</v>
      </c>
      <c r="F1246" s="169" t="s">
        <v>323</v>
      </c>
      <c r="G1246" s="169" t="s">
        <v>3654</v>
      </c>
      <c r="H1246" s="40" t="s">
        <v>2162</v>
      </c>
      <c r="I1246" s="43" t="s">
        <v>2124</v>
      </c>
      <c r="J1246" s="116">
        <v>37.472</v>
      </c>
      <c r="K1246" s="185">
        <v>0</v>
      </c>
      <c r="L1246" s="198">
        <v>2443</v>
      </c>
      <c r="M1246" s="105">
        <v>3.2</v>
      </c>
      <c r="N1246" s="167"/>
    </row>
    <row r="1247" s="155" customFormat="1" ht="24" spans="1:14">
      <c r="A1247" s="38" t="s">
        <v>15</v>
      </c>
      <c r="B1247" s="168">
        <v>1246</v>
      </c>
      <c r="C1247" s="43" t="s">
        <v>16</v>
      </c>
      <c r="D1247" s="43" t="s">
        <v>89</v>
      </c>
      <c r="E1247" s="103" t="s">
        <v>3723</v>
      </c>
      <c r="F1247" s="169" t="s">
        <v>114</v>
      </c>
      <c r="G1247" s="169" t="s">
        <v>3403</v>
      </c>
      <c r="H1247" s="40" t="s">
        <v>2166</v>
      </c>
      <c r="I1247" s="40" t="s">
        <v>22</v>
      </c>
      <c r="J1247" s="173">
        <v>1</v>
      </c>
      <c r="K1247" s="185">
        <v>0</v>
      </c>
      <c r="L1247" s="198">
        <v>11</v>
      </c>
      <c r="M1247" s="105">
        <v>3.2</v>
      </c>
      <c r="N1247" s="167"/>
    </row>
    <row r="1248" s="155" customFormat="1" ht="24" spans="1:14">
      <c r="A1248" s="38" t="s">
        <v>15</v>
      </c>
      <c r="B1248" s="168">
        <v>1247</v>
      </c>
      <c r="C1248" s="43" t="s">
        <v>16</v>
      </c>
      <c r="D1248" s="43" t="s">
        <v>89</v>
      </c>
      <c r="E1248" s="103" t="s">
        <v>3723</v>
      </c>
      <c r="F1248" s="169" t="s">
        <v>114</v>
      </c>
      <c r="G1248" s="169" t="s">
        <v>3651</v>
      </c>
      <c r="H1248" s="40" t="s">
        <v>2166</v>
      </c>
      <c r="I1248" s="40" t="s">
        <v>22</v>
      </c>
      <c r="J1248" s="173">
        <v>4</v>
      </c>
      <c r="K1248" s="185">
        <v>0</v>
      </c>
      <c r="L1248" s="198">
        <v>148</v>
      </c>
      <c r="M1248" s="105">
        <v>3.2</v>
      </c>
      <c r="N1248" s="167"/>
    </row>
    <row r="1249" s="155" customFormat="1" ht="24" spans="1:14">
      <c r="A1249" s="38" t="s">
        <v>15</v>
      </c>
      <c r="B1249" s="168">
        <v>1248</v>
      </c>
      <c r="C1249" s="43" t="s">
        <v>16</v>
      </c>
      <c r="D1249" s="43" t="s">
        <v>53</v>
      </c>
      <c r="E1249" s="103" t="s">
        <v>3723</v>
      </c>
      <c r="F1249" s="169" t="s">
        <v>55</v>
      </c>
      <c r="G1249" s="169" t="s">
        <v>3941</v>
      </c>
      <c r="H1249" s="40" t="s">
        <v>2158</v>
      </c>
      <c r="I1249" s="40" t="s">
        <v>22</v>
      </c>
      <c r="J1249" s="173">
        <v>2</v>
      </c>
      <c r="K1249" s="185">
        <v>0</v>
      </c>
      <c r="L1249" s="198">
        <v>92</v>
      </c>
      <c r="M1249" s="105">
        <v>3.2</v>
      </c>
      <c r="N1249" s="167"/>
    </row>
    <row r="1250" s="155" customFormat="1" ht="24" spans="1:14">
      <c r="A1250" s="38" t="s">
        <v>15</v>
      </c>
      <c r="B1250" s="168">
        <v>1249</v>
      </c>
      <c r="C1250" s="43" t="s">
        <v>16</v>
      </c>
      <c r="D1250" s="43" t="s">
        <v>53</v>
      </c>
      <c r="E1250" s="103" t="s">
        <v>3723</v>
      </c>
      <c r="F1250" s="169" t="s">
        <v>249</v>
      </c>
      <c r="G1250" s="169" t="s">
        <v>4123</v>
      </c>
      <c r="H1250" s="40" t="s">
        <v>2158</v>
      </c>
      <c r="I1250" s="40" t="s">
        <v>22</v>
      </c>
      <c r="J1250" s="173">
        <v>1</v>
      </c>
      <c r="K1250" s="185">
        <v>0</v>
      </c>
      <c r="L1250" s="198">
        <v>15</v>
      </c>
      <c r="M1250" s="105">
        <v>3.2</v>
      </c>
      <c r="N1250" s="167"/>
    </row>
    <row r="1251" s="155" customFormat="1" ht="36" spans="1:14">
      <c r="A1251" s="38" t="s">
        <v>15</v>
      </c>
      <c r="B1251" s="168">
        <v>1250</v>
      </c>
      <c r="C1251" s="43" t="s">
        <v>16</v>
      </c>
      <c r="D1251" s="43" t="s">
        <v>171</v>
      </c>
      <c r="E1251" s="103" t="s">
        <v>3723</v>
      </c>
      <c r="F1251" s="169" t="s">
        <v>172</v>
      </c>
      <c r="G1251" s="169" t="s">
        <v>3874</v>
      </c>
      <c r="H1251" s="40" t="s">
        <v>2414</v>
      </c>
      <c r="I1251" s="40" t="s">
        <v>22</v>
      </c>
      <c r="J1251" s="173">
        <v>1</v>
      </c>
      <c r="K1251" s="174">
        <v>0</v>
      </c>
      <c r="L1251" s="199">
        <v>0.3</v>
      </c>
      <c r="M1251" s="105">
        <v>3.1</v>
      </c>
      <c r="N1251" s="167"/>
    </row>
    <row r="1252" s="155" customFormat="1" ht="36" spans="1:14">
      <c r="A1252" s="38" t="s">
        <v>15</v>
      </c>
      <c r="B1252" s="168">
        <v>1251</v>
      </c>
      <c r="C1252" s="43" t="s">
        <v>16</v>
      </c>
      <c r="D1252" s="43" t="s">
        <v>171</v>
      </c>
      <c r="E1252" s="103" t="s">
        <v>3723</v>
      </c>
      <c r="F1252" s="169" t="s">
        <v>172</v>
      </c>
      <c r="G1252" s="169" t="s">
        <v>3948</v>
      </c>
      <c r="H1252" s="40" t="s">
        <v>2414</v>
      </c>
      <c r="I1252" s="40" t="s">
        <v>22</v>
      </c>
      <c r="J1252" s="173">
        <v>4</v>
      </c>
      <c r="K1252" s="174">
        <v>0</v>
      </c>
      <c r="L1252" s="198">
        <v>4</v>
      </c>
      <c r="M1252" s="105">
        <v>3.1</v>
      </c>
      <c r="N1252" s="167"/>
    </row>
    <row r="1253" s="155" customFormat="1" ht="24" spans="1:14">
      <c r="A1253" s="38" t="s">
        <v>15</v>
      </c>
      <c r="B1253" s="168">
        <v>1252</v>
      </c>
      <c r="C1253" s="43" t="s">
        <v>16</v>
      </c>
      <c r="D1253" s="43" t="s">
        <v>53</v>
      </c>
      <c r="E1253" s="103" t="s">
        <v>3723</v>
      </c>
      <c r="F1253" s="169" t="s">
        <v>236</v>
      </c>
      <c r="G1253" s="169" t="s">
        <v>3884</v>
      </c>
      <c r="H1253" s="40" t="s">
        <v>2166</v>
      </c>
      <c r="I1253" s="40" t="s">
        <v>22</v>
      </c>
      <c r="J1253" s="173">
        <v>2</v>
      </c>
      <c r="K1253" s="185">
        <v>0</v>
      </c>
      <c r="L1253" s="198">
        <v>4</v>
      </c>
      <c r="M1253" s="105">
        <v>3.2</v>
      </c>
      <c r="N1253" s="167"/>
    </row>
    <row r="1254" s="155" customFormat="1" ht="24" spans="1:14">
      <c r="A1254" s="38" t="s">
        <v>15</v>
      </c>
      <c r="B1254" s="168">
        <v>1253</v>
      </c>
      <c r="C1254" s="43" t="s">
        <v>16</v>
      </c>
      <c r="D1254" s="43" t="s">
        <v>322</v>
      </c>
      <c r="E1254" s="103" t="s">
        <v>3723</v>
      </c>
      <c r="F1254" s="169" t="s">
        <v>323</v>
      </c>
      <c r="G1254" s="169" t="s">
        <v>3654</v>
      </c>
      <c r="H1254" s="40" t="s">
        <v>2162</v>
      </c>
      <c r="I1254" s="43" t="s">
        <v>2124</v>
      </c>
      <c r="J1254" s="116">
        <v>3.625</v>
      </c>
      <c r="K1254" s="185">
        <v>0</v>
      </c>
      <c r="L1254" s="198">
        <v>236</v>
      </c>
      <c r="M1254" s="105">
        <v>3.2</v>
      </c>
      <c r="N1254" s="167"/>
    </row>
    <row r="1255" s="155" customFormat="1" ht="24" spans="1:14">
      <c r="A1255" s="38" t="s">
        <v>15</v>
      </c>
      <c r="B1255" s="168">
        <v>1254</v>
      </c>
      <c r="C1255" s="43" t="s">
        <v>16</v>
      </c>
      <c r="D1255" s="43" t="s">
        <v>89</v>
      </c>
      <c r="E1255" s="103" t="s">
        <v>3723</v>
      </c>
      <c r="F1255" s="169" t="s">
        <v>114</v>
      </c>
      <c r="G1255" s="169" t="s">
        <v>3403</v>
      </c>
      <c r="H1255" s="40" t="s">
        <v>2166</v>
      </c>
      <c r="I1255" s="40" t="s">
        <v>22</v>
      </c>
      <c r="J1255" s="173">
        <v>9</v>
      </c>
      <c r="K1255" s="185">
        <v>0</v>
      </c>
      <c r="L1255" s="198">
        <v>97</v>
      </c>
      <c r="M1255" s="105">
        <v>3.2</v>
      </c>
      <c r="N1255" s="167"/>
    </row>
    <row r="1256" s="155" customFormat="1" ht="24" spans="1:14">
      <c r="A1256" s="38" t="s">
        <v>15</v>
      </c>
      <c r="B1256" s="168">
        <v>1255</v>
      </c>
      <c r="C1256" s="43" t="s">
        <v>16</v>
      </c>
      <c r="D1256" s="43" t="s">
        <v>53</v>
      </c>
      <c r="E1256" s="103" t="s">
        <v>3723</v>
      </c>
      <c r="F1256" s="169" t="s">
        <v>55</v>
      </c>
      <c r="G1256" s="169" t="s">
        <v>2708</v>
      </c>
      <c r="H1256" s="40" t="s">
        <v>2158</v>
      </c>
      <c r="I1256" s="40" t="s">
        <v>22</v>
      </c>
      <c r="J1256" s="173">
        <v>6</v>
      </c>
      <c r="K1256" s="57">
        <f t="shared" ref="K1256:K1259" si="78">(CEILING(J1256*0.2,1))*1</f>
        <v>2</v>
      </c>
      <c r="L1256" s="198">
        <v>105</v>
      </c>
      <c r="M1256" s="105">
        <v>3.2</v>
      </c>
      <c r="N1256" s="167"/>
    </row>
    <row r="1257" s="155" customFormat="1" ht="24" spans="1:14">
      <c r="A1257" s="38" t="s">
        <v>15</v>
      </c>
      <c r="B1257" s="168">
        <v>1256</v>
      </c>
      <c r="C1257" s="43" t="s">
        <v>16</v>
      </c>
      <c r="D1257" s="43" t="s">
        <v>53</v>
      </c>
      <c r="E1257" s="103" t="s">
        <v>3723</v>
      </c>
      <c r="F1257" s="169" t="s">
        <v>55</v>
      </c>
      <c r="G1257" s="169" t="s">
        <v>2643</v>
      </c>
      <c r="H1257" s="40" t="s">
        <v>2158</v>
      </c>
      <c r="I1257" s="40" t="s">
        <v>22</v>
      </c>
      <c r="J1257" s="173">
        <v>2</v>
      </c>
      <c r="K1257" s="57">
        <f t="shared" si="78"/>
        <v>1</v>
      </c>
      <c r="L1257" s="198">
        <v>20</v>
      </c>
      <c r="M1257" s="105">
        <v>3.2</v>
      </c>
      <c r="N1257" s="167"/>
    </row>
    <row r="1258" s="155" customFormat="1" ht="24" spans="1:14">
      <c r="A1258" s="38" t="s">
        <v>15</v>
      </c>
      <c r="B1258" s="168">
        <v>1257</v>
      </c>
      <c r="C1258" s="43" t="s">
        <v>16</v>
      </c>
      <c r="D1258" s="43" t="s">
        <v>53</v>
      </c>
      <c r="E1258" s="103" t="s">
        <v>3723</v>
      </c>
      <c r="F1258" s="169" t="s">
        <v>249</v>
      </c>
      <c r="G1258" s="169" t="s">
        <v>3934</v>
      </c>
      <c r="H1258" s="40" t="s">
        <v>2158</v>
      </c>
      <c r="I1258" s="40" t="s">
        <v>22</v>
      </c>
      <c r="J1258" s="173">
        <v>1</v>
      </c>
      <c r="K1258" s="57">
        <f t="shared" si="78"/>
        <v>1</v>
      </c>
      <c r="L1258" s="198">
        <v>7</v>
      </c>
      <c r="M1258" s="105">
        <v>3.2</v>
      </c>
      <c r="N1258" s="167"/>
    </row>
    <row r="1259" s="155" customFormat="1" ht="24" spans="1:14">
      <c r="A1259" s="38" t="s">
        <v>15</v>
      </c>
      <c r="B1259" s="168">
        <v>1258</v>
      </c>
      <c r="C1259" s="43" t="s">
        <v>16</v>
      </c>
      <c r="D1259" s="43" t="s">
        <v>53</v>
      </c>
      <c r="E1259" s="103" t="s">
        <v>3723</v>
      </c>
      <c r="F1259" s="169" t="s">
        <v>55</v>
      </c>
      <c r="G1259" s="169" t="s">
        <v>4110</v>
      </c>
      <c r="H1259" s="40" t="s">
        <v>2158</v>
      </c>
      <c r="I1259" s="40" t="s">
        <v>22</v>
      </c>
      <c r="J1259" s="173">
        <v>1</v>
      </c>
      <c r="K1259" s="57">
        <f t="shared" si="78"/>
        <v>1</v>
      </c>
      <c r="L1259" s="198">
        <v>10</v>
      </c>
      <c r="M1259" s="105">
        <v>3.2</v>
      </c>
      <c r="N1259" s="167"/>
    </row>
    <row r="1260" s="155" customFormat="1" ht="36" spans="1:14">
      <c r="A1260" s="38" t="s">
        <v>15</v>
      </c>
      <c r="B1260" s="168">
        <v>1259</v>
      </c>
      <c r="C1260" s="43" t="s">
        <v>16</v>
      </c>
      <c r="D1260" s="43" t="s">
        <v>171</v>
      </c>
      <c r="E1260" s="103" t="s">
        <v>3723</v>
      </c>
      <c r="F1260" s="169" t="s">
        <v>172</v>
      </c>
      <c r="G1260" s="169" t="s">
        <v>3874</v>
      </c>
      <c r="H1260" s="40" t="s">
        <v>2414</v>
      </c>
      <c r="I1260" s="40" t="s">
        <v>22</v>
      </c>
      <c r="J1260" s="173">
        <v>9</v>
      </c>
      <c r="K1260" s="174">
        <v>0</v>
      </c>
      <c r="L1260" s="198">
        <v>3</v>
      </c>
      <c r="M1260" s="105">
        <v>3.1</v>
      </c>
      <c r="N1260" s="167"/>
    </row>
    <row r="1261" s="155" customFormat="1" ht="24" spans="1:14">
      <c r="A1261" s="38" t="s">
        <v>15</v>
      </c>
      <c r="B1261" s="168">
        <v>1260</v>
      </c>
      <c r="C1261" s="43" t="s">
        <v>16</v>
      </c>
      <c r="D1261" s="43" t="s">
        <v>53</v>
      </c>
      <c r="E1261" s="103" t="s">
        <v>3723</v>
      </c>
      <c r="F1261" s="169" t="s">
        <v>236</v>
      </c>
      <c r="G1261" s="169" t="s">
        <v>3890</v>
      </c>
      <c r="H1261" s="40" t="s">
        <v>2166</v>
      </c>
      <c r="I1261" s="40" t="s">
        <v>22</v>
      </c>
      <c r="J1261" s="173">
        <v>4</v>
      </c>
      <c r="K1261" s="185">
        <v>0</v>
      </c>
      <c r="L1261" s="198">
        <v>9</v>
      </c>
      <c r="M1261" s="105">
        <v>3.2</v>
      </c>
      <c r="N1261" s="167"/>
    </row>
    <row r="1262" s="155" customFormat="1" ht="24" spans="1:14">
      <c r="A1262" s="38" t="s">
        <v>15</v>
      </c>
      <c r="B1262" s="168">
        <v>1261</v>
      </c>
      <c r="C1262" s="43" t="s">
        <v>16</v>
      </c>
      <c r="D1262" s="43" t="s">
        <v>322</v>
      </c>
      <c r="E1262" s="103" t="s">
        <v>3723</v>
      </c>
      <c r="F1262" s="169" t="s">
        <v>323</v>
      </c>
      <c r="G1262" s="169" t="s">
        <v>2668</v>
      </c>
      <c r="H1262" s="40" t="s">
        <v>2162</v>
      </c>
      <c r="I1262" s="43" t="s">
        <v>2124</v>
      </c>
      <c r="J1262" s="116">
        <v>3.223</v>
      </c>
      <c r="K1262" s="57">
        <f t="shared" ref="K1262:K1267" si="79">(CEILING(J1262*0.2,1))*1</f>
        <v>1</v>
      </c>
      <c r="L1262" s="198">
        <v>91</v>
      </c>
      <c r="M1262" s="105">
        <v>3.2</v>
      </c>
      <c r="N1262" s="167"/>
    </row>
    <row r="1263" s="155" customFormat="1" ht="24" spans="1:14">
      <c r="A1263" s="38" t="s">
        <v>15</v>
      </c>
      <c r="B1263" s="168">
        <v>1262</v>
      </c>
      <c r="C1263" s="43" t="s">
        <v>16</v>
      </c>
      <c r="D1263" s="43" t="s">
        <v>322</v>
      </c>
      <c r="E1263" s="103" t="s">
        <v>3723</v>
      </c>
      <c r="F1263" s="169" t="s">
        <v>323</v>
      </c>
      <c r="G1263" s="169" t="s">
        <v>2709</v>
      </c>
      <c r="H1263" s="40" t="s">
        <v>2162</v>
      </c>
      <c r="I1263" s="43" t="s">
        <v>2124</v>
      </c>
      <c r="J1263" s="116">
        <v>17.8815</v>
      </c>
      <c r="K1263" s="57">
        <f t="shared" si="79"/>
        <v>4</v>
      </c>
      <c r="L1263" s="198">
        <v>658</v>
      </c>
      <c r="M1263" s="105">
        <v>3.2</v>
      </c>
      <c r="N1263" s="167"/>
    </row>
    <row r="1264" s="155" customFormat="1" ht="24" spans="1:14">
      <c r="A1264" s="38" t="s">
        <v>15</v>
      </c>
      <c r="B1264" s="168">
        <v>1263</v>
      </c>
      <c r="C1264" s="43" t="s">
        <v>16</v>
      </c>
      <c r="D1264" s="43" t="s">
        <v>89</v>
      </c>
      <c r="E1264" s="103" t="s">
        <v>3723</v>
      </c>
      <c r="F1264" s="169" t="s">
        <v>114</v>
      </c>
      <c r="G1264" s="169" t="s">
        <v>4125</v>
      </c>
      <c r="H1264" s="40" t="s">
        <v>2166</v>
      </c>
      <c r="I1264" s="40" t="s">
        <v>22</v>
      </c>
      <c r="J1264" s="173">
        <v>8</v>
      </c>
      <c r="K1264" s="185">
        <v>0</v>
      </c>
      <c r="L1264" s="198">
        <v>694</v>
      </c>
      <c r="M1264" s="105">
        <v>3.2</v>
      </c>
      <c r="N1264" s="167"/>
    </row>
    <row r="1265" s="155" customFormat="1" ht="24" spans="1:14">
      <c r="A1265" s="38" t="s">
        <v>15</v>
      </c>
      <c r="B1265" s="168">
        <v>1264</v>
      </c>
      <c r="C1265" s="43" t="s">
        <v>16</v>
      </c>
      <c r="D1265" s="43" t="s">
        <v>53</v>
      </c>
      <c r="E1265" s="103" t="s">
        <v>3723</v>
      </c>
      <c r="F1265" s="169" t="s">
        <v>55</v>
      </c>
      <c r="G1265" s="169" t="s">
        <v>3966</v>
      </c>
      <c r="H1265" s="40" t="s">
        <v>2158</v>
      </c>
      <c r="I1265" s="40" t="s">
        <v>22</v>
      </c>
      <c r="J1265" s="173">
        <v>5</v>
      </c>
      <c r="K1265" s="185">
        <v>0</v>
      </c>
      <c r="L1265" s="198">
        <v>712</v>
      </c>
      <c r="M1265" s="105">
        <v>3.2</v>
      </c>
      <c r="N1265" s="167"/>
    </row>
    <row r="1266" s="155" customFormat="1" ht="36" spans="1:14">
      <c r="A1266" s="38" t="s">
        <v>15</v>
      </c>
      <c r="B1266" s="168">
        <v>1265</v>
      </c>
      <c r="C1266" s="43" t="s">
        <v>16</v>
      </c>
      <c r="D1266" s="43" t="s">
        <v>171</v>
      </c>
      <c r="E1266" s="103" t="s">
        <v>3723</v>
      </c>
      <c r="F1266" s="169" t="s">
        <v>172</v>
      </c>
      <c r="G1266" s="169" t="s">
        <v>4126</v>
      </c>
      <c r="H1266" s="40" t="s">
        <v>2414</v>
      </c>
      <c r="I1266" s="40" t="s">
        <v>22</v>
      </c>
      <c r="J1266" s="173">
        <v>5</v>
      </c>
      <c r="K1266" s="174">
        <v>0</v>
      </c>
      <c r="L1266" s="198">
        <v>8</v>
      </c>
      <c r="M1266" s="105">
        <v>3.1</v>
      </c>
      <c r="N1266" s="167"/>
    </row>
    <row r="1267" s="155" customFormat="1" ht="24" spans="1:14">
      <c r="A1267" s="38" t="s">
        <v>15</v>
      </c>
      <c r="B1267" s="168">
        <v>1266</v>
      </c>
      <c r="C1267" s="43" t="s">
        <v>16</v>
      </c>
      <c r="D1267" s="43" t="s">
        <v>53</v>
      </c>
      <c r="E1267" s="103" t="s">
        <v>3723</v>
      </c>
      <c r="F1267" s="169" t="s">
        <v>236</v>
      </c>
      <c r="G1267" s="169" t="s">
        <v>4104</v>
      </c>
      <c r="H1267" s="40" t="s">
        <v>2166</v>
      </c>
      <c r="I1267" s="40" t="s">
        <v>22</v>
      </c>
      <c r="J1267" s="173">
        <v>1</v>
      </c>
      <c r="K1267" s="57">
        <f t="shared" si="79"/>
        <v>1</v>
      </c>
      <c r="L1267" s="198">
        <v>1</v>
      </c>
      <c r="M1267" s="105">
        <v>3.2</v>
      </c>
      <c r="N1267" s="167"/>
    </row>
    <row r="1268" s="155" customFormat="1" ht="24" spans="1:14">
      <c r="A1268" s="38" t="s">
        <v>15</v>
      </c>
      <c r="B1268" s="168">
        <v>1267</v>
      </c>
      <c r="C1268" s="43" t="s">
        <v>16</v>
      </c>
      <c r="D1268" s="43" t="s">
        <v>53</v>
      </c>
      <c r="E1268" s="103" t="s">
        <v>3723</v>
      </c>
      <c r="F1268" s="169" t="s">
        <v>236</v>
      </c>
      <c r="G1268" s="169" t="s">
        <v>3971</v>
      </c>
      <c r="H1268" s="40" t="s">
        <v>2166</v>
      </c>
      <c r="I1268" s="40" t="s">
        <v>22</v>
      </c>
      <c r="J1268" s="173">
        <v>3</v>
      </c>
      <c r="K1268" s="185">
        <v>0</v>
      </c>
      <c r="L1268" s="198">
        <v>2</v>
      </c>
      <c r="M1268" s="105">
        <v>3.2</v>
      </c>
      <c r="N1268" s="167"/>
    </row>
    <row r="1269" s="155" customFormat="1" ht="24" spans="1:14">
      <c r="A1269" s="38" t="s">
        <v>15</v>
      </c>
      <c r="B1269" s="168">
        <v>1268</v>
      </c>
      <c r="C1269" s="43" t="s">
        <v>16</v>
      </c>
      <c r="D1269" s="43" t="s">
        <v>53</v>
      </c>
      <c r="E1269" s="103" t="s">
        <v>3723</v>
      </c>
      <c r="F1269" s="169" t="s">
        <v>236</v>
      </c>
      <c r="G1269" s="169" t="s">
        <v>4127</v>
      </c>
      <c r="H1269" s="40" t="s">
        <v>2166</v>
      </c>
      <c r="I1269" s="40" t="s">
        <v>22</v>
      </c>
      <c r="J1269" s="173">
        <v>1</v>
      </c>
      <c r="K1269" s="185">
        <v>0</v>
      </c>
      <c r="L1269" s="198">
        <v>15</v>
      </c>
      <c r="M1269" s="105">
        <v>3.2</v>
      </c>
      <c r="N1269" s="167"/>
    </row>
    <row r="1270" s="155" customFormat="1" ht="24" spans="1:14">
      <c r="A1270" s="38" t="s">
        <v>15</v>
      </c>
      <c r="B1270" s="168">
        <v>1269</v>
      </c>
      <c r="C1270" s="43" t="s">
        <v>16</v>
      </c>
      <c r="D1270" s="43" t="s">
        <v>322</v>
      </c>
      <c r="E1270" s="103" t="s">
        <v>3723</v>
      </c>
      <c r="F1270" s="169" t="s">
        <v>323</v>
      </c>
      <c r="G1270" s="169" t="s">
        <v>3974</v>
      </c>
      <c r="H1270" s="40" t="s">
        <v>2162</v>
      </c>
      <c r="I1270" s="43" t="s">
        <v>2124</v>
      </c>
      <c r="J1270" s="116">
        <v>11.5208</v>
      </c>
      <c r="K1270" s="185">
        <v>0</v>
      </c>
      <c r="L1270" s="198">
        <v>1350</v>
      </c>
      <c r="M1270" s="105">
        <v>3.2</v>
      </c>
      <c r="N1270" s="167"/>
    </row>
    <row r="1271" s="155" customFormat="1" ht="24" spans="1:14">
      <c r="A1271" s="38" t="s">
        <v>15</v>
      </c>
      <c r="B1271" s="168">
        <v>1270</v>
      </c>
      <c r="C1271" s="43" t="s">
        <v>16</v>
      </c>
      <c r="D1271" s="43" t="s">
        <v>89</v>
      </c>
      <c r="E1271" s="103" t="s">
        <v>3723</v>
      </c>
      <c r="F1271" s="169" t="s">
        <v>114</v>
      </c>
      <c r="G1271" s="169" t="s">
        <v>4128</v>
      </c>
      <c r="H1271" s="40" t="s">
        <v>2638</v>
      </c>
      <c r="I1271" s="40" t="s">
        <v>22</v>
      </c>
      <c r="J1271" s="173">
        <v>5</v>
      </c>
      <c r="K1271" s="185">
        <v>0</v>
      </c>
      <c r="L1271" s="198">
        <v>55</v>
      </c>
      <c r="M1271" s="105">
        <v>3.2</v>
      </c>
      <c r="N1271" s="167"/>
    </row>
    <row r="1272" s="155" customFormat="1" ht="24" spans="1:14">
      <c r="A1272" s="38" t="s">
        <v>15</v>
      </c>
      <c r="B1272" s="168">
        <v>1271</v>
      </c>
      <c r="C1272" s="43" t="s">
        <v>16</v>
      </c>
      <c r="D1272" s="43" t="s">
        <v>53</v>
      </c>
      <c r="E1272" s="103" t="s">
        <v>3723</v>
      </c>
      <c r="F1272" s="169" t="s">
        <v>55</v>
      </c>
      <c r="G1272" s="169" t="s">
        <v>3618</v>
      </c>
      <c r="H1272" s="40" t="s">
        <v>2121</v>
      </c>
      <c r="I1272" s="40" t="s">
        <v>22</v>
      </c>
      <c r="J1272" s="173">
        <v>2</v>
      </c>
      <c r="K1272" s="57">
        <f t="shared" ref="K1272:K1275" si="80">(CEILING(J1272*0.2,1))*1</f>
        <v>1</v>
      </c>
      <c r="L1272" s="198">
        <v>4</v>
      </c>
      <c r="M1272" s="105">
        <v>3.2</v>
      </c>
      <c r="N1272" s="167"/>
    </row>
    <row r="1273" s="155" customFormat="1" ht="36" spans="1:14">
      <c r="A1273" s="38" t="s">
        <v>15</v>
      </c>
      <c r="B1273" s="168">
        <v>1272</v>
      </c>
      <c r="C1273" s="43" t="s">
        <v>16</v>
      </c>
      <c r="D1273" s="43" t="s">
        <v>171</v>
      </c>
      <c r="E1273" s="103" t="s">
        <v>3723</v>
      </c>
      <c r="F1273" s="169" t="s">
        <v>172</v>
      </c>
      <c r="G1273" s="169" t="s">
        <v>4129</v>
      </c>
      <c r="H1273" s="40" t="s">
        <v>4130</v>
      </c>
      <c r="I1273" s="40" t="s">
        <v>22</v>
      </c>
      <c r="J1273" s="173">
        <v>5</v>
      </c>
      <c r="K1273" s="174">
        <v>0</v>
      </c>
      <c r="L1273" s="198">
        <v>1</v>
      </c>
      <c r="M1273" s="105">
        <v>3.1</v>
      </c>
      <c r="N1273" s="167"/>
    </row>
    <row r="1274" s="155" customFormat="1" ht="24" spans="1:14">
      <c r="A1274" s="38" t="s">
        <v>15</v>
      </c>
      <c r="B1274" s="168">
        <v>1273</v>
      </c>
      <c r="C1274" s="43" t="s">
        <v>16</v>
      </c>
      <c r="D1274" s="43" t="s">
        <v>53</v>
      </c>
      <c r="E1274" s="103" t="s">
        <v>3723</v>
      </c>
      <c r="F1274" s="169" t="s">
        <v>236</v>
      </c>
      <c r="G1274" s="169" t="s">
        <v>4131</v>
      </c>
      <c r="H1274" s="40" t="s">
        <v>2638</v>
      </c>
      <c r="I1274" s="40" t="s">
        <v>22</v>
      </c>
      <c r="J1274" s="173">
        <v>2</v>
      </c>
      <c r="K1274" s="57">
        <f t="shared" si="80"/>
        <v>1</v>
      </c>
      <c r="L1274" s="198">
        <v>5</v>
      </c>
      <c r="M1274" s="105">
        <v>3.2</v>
      </c>
      <c r="N1274" s="167"/>
    </row>
    <row r="1275" s="155" customFormat="1" ht="24" spans="1:14">
      <c r="A1275" s="38" t="s">
        <v>15</v>
      </c>
      <c r="B1275" s="168">
        <v>1274</v>
      </c>
      <c r="C1275" s="43" t="s">
        <v>16</v>
      </c>
      <c r="D1275" s="43" t="s">
        <v>322</v>
      </c>
      <c r="E1275" s="103" t="s">
        <v>3723</v>
      </c>
      <c r="F1275" s="169" t="s">
        <v>323</v>
      </c>
      <c r="G1275" s="169" t="s">
        <v>3619</v>
      </c>
      <c r="H1275" s="40" t="s">
        <v>2123</v>
      </c>
      <c r="I1275" s="43" t="s">
        <v>2124</v>
      </c>
      <c r="J1275" s="116">
        <v>2.4779</v>
      </c>
      <c r="K1275" s="57">
        <f t="shared" si="80"/>
        <v>1</v>
      </c>
      <c r="L1275" s="198">
        <v>21</v>
      </c>
      <c r="M1275" s="105">
        <v>3.2</v>
      </c>
      <c r="N1275" s="167"/>
    </row>
    <row r="1276" s="155" customFormat="1" ht="24" spans="1:14">
      <c r="A1276" s="38" t="s">
        <v>15</v>
      </c>
      <c r="B1276" s="168">
        <v>1275</v>
      </c>
      <c r="C1276" s="43" t="s">
        <v>16</v>
      </c>
      <c r="D1276" s="43" t="s">
        <v>89</v>
      </c>
      <c r="E1276" s="103" t="s">
        <v>3723</v>
      </c>
      <c r="F1276" s="169" t="s">
        <v>114</v>
      </c>
      <c r="G1276" s="169" t="s">
        <v>4128</v>
      </c>
      <c r="H1276" s="40" t="s">
        <v>2638</v>
      </c>
      <c r="I1276" s="40" t="s">
        <v>22</v>
      </c>
      <c r="J1276" s="173">
        <v>5</v>
      </c>
      <c r="K1276" s="185">
        <v>0</v>
      </c>
      <c r="L1276" s="198">
        <v>55</v>
      </c>
      <c r="M1276" s="105">
        <v>3.2</v>
      </c>
      <c r="N1276" s="167"/>
    </row>
    <row r="1277" s="155" customFormat="1" ht="24" spans="1:14">
      <c r="A1277" s="38" t="s">
        <v>15</v>
      </c>
      <c r="B1277" s="168">
        <v>1276</v>
      </c>
      <c r="C1277" s="43" t="s">
        <v>16</v>
      </c>
      <c r="D1277" s="43" t="s">
        <v>53</v>
      </c>
      <c r="E1277" s="103" t="s">
        <v>3723</v>
      </c>
      <c r="F1277" s="169" t="s">
        <v>55</v>
      </c>
      <c r="G1277" s="169" t="s">
        <v>3618</v>
      </c>
      <c r="H1277" s="40" t="s">
        <v>2121</v>
      </c>
      <c r="I1277" s="40" t="s">
        <v>22</v>
      </c>
      <c r="J1277" s="173">
        <v>2</v>
      </c>
      <c r="K1277" s="57">
        <f t="shared" ref="K1277:K1280" si="81">(CEILING(J1277*0.2,1))*1</f>
        <v>1</v>
      </c>
      <c r="L1277" s="198">
        <v>4</v>
      </c>
      <c r="M1277" s="105">
        <v>3.2</v>
      </c>
      <c r="N1277" s="167"/>
    </row>
    <row r="1278" s="155" customFormat="1" ht="36" spans="1:14">
      <c r="A1278" s="38" t="s">
        <v>15</v>
      </c>
      <c r="B1278" s="168">
        <v>1277</v>
      </c>
      <c r="C1278" s="43" t="s">
        <v>16</v>
      </c>
      <c r="D1278" s="43" t="s">
        <v>171</v>
      </c>
      <c r="E1278" s="103" t="s">
        <v>3723</v>
      </c>
      <c r="F1278" s="169" t="s">
        <v>172</v>
      </c>
      <c r="G1278" s="169" t="s">
        <v>4129</v>
      </c>
      <c r="H1278" s="40" t="s">
        <v>4130</v>
      </c>
      <c r="I1278" s="40" t="s">
        <v>22</v>
      </c>
      <c r="J1278" s="173">
        <v>5</v>
      </c>
      <c r="K1278" s="174">
        <v>0</v>
      </c>
      <c r="L1278" s="198">
        <v>1</v>
      </c>
      <c r="M1278" s="105">
        <v>3.1</v>
      </c>
      <c r="N1278" s="167"/>
    </row>
    <row r="1279" s="155" customFormat="1" ht="24" spans="1:14">
      <c r="A1279" s="38" t="s">
        <v>15</v>
      </c>
      <c r="B1279" s="168">
        <v>1278</v>
      </c>
      <c r="C1279" s="43" t="s">
        <v>16</v>
      </c>
      <c r="D1279" s="43" t="s">
        <v>53</v>
      </c>
      <c r="E1279" s="103" t="s">
        <v>3723</v>
      </c>
      <c r="F1279" s="169" t="s">
        <v>236</v>
      </c>
      <c r="G1279" s="169" t="s">
        <v>4131</v>
      </c>
      <c r="H1279" s="40" t="s">
        <v>2638</v>
      </c>
      <c r="I1279" s="40" t="s">
        <v>22</v>
      </c>
      <c r="J1279" s="173">
        <v>2</v>
      </c>
      <c r="K1279" s="57">
        <f t="shared" si="81"/>
        <v>1</v>
      </c>
      <c r="L1279" s="198">
        <v>5</v>
      </c>
      <c r="M1279" s="105">
        <v>3.2</v>
      </c>
      <c r="N1279" s="167"/>
    </row>
    <row r="1280" s="155" customFormat="1" ht="24" spans="1:14">
      <c r="A1280" s="38" t="s">
        <v>15</v>
      </c>
      <c r="B1280" s="168">
        <v>1279</v>
      </c>
      <c r="C1280" s="43" t="s">
        <v>16</v>
      </c>
      <c r="D1280" s="43" t="s">
        <v>322</v>
      </c>
      <c r="E1280" s="103" t="s">
        <v>3723</v>
      </c>
      <c r="F1280" s="169" t="s">
        <v>323</v>
      </c>
      <c r="G1280" s="169" t="s">
        <v>3619</v>
      </c>
      <c r="H1280" s="40" t="s">
        <v>2123</v>
      </c>
      <c r="I1280" s="43" t="s">
        <v>2124</v>
      </c>
      <c r="J1280" s="116">
        <v>2.4779</v>
      </c>
      <c r="K1280" s="57">
        <f t="shared" si="81"/>
        <v>1</v>
      </c>
      <c r="L1280" s="198">
        <v>21</v>
      </c>
      <c r="M1280" s="105">
        <v>3.2</v>
      </c>
      <c r="N1280" s="167"/>
    </row>
    <row r="1281" s="155" customFormat="1" ht="24" spans="1:14">
      <c r="A1281" s="38" t="s">
        <v>15</v>
      </c>
      <c r="B1281" s="168">
        <v>1280</v>
      </c>
      <c r="C1281" s="43" t="s">
        <v>16</v>
      </c>
      <c r="D1281" s="43" t="s">
        <v>53</v>
      </c>
      <c r="E1281" s="103" t="s">
        <v>3723</v>
      </c>
      <c r="F1281" s="169" t="s">
        <v>55</v>
      </c>
      <c r="G1281" s="169" t="s">
        <v>4113</v>
      </c>
      <c r="H1281" s="40" t="s">
        <v>2158</v>
      </c>
      <c r="I1281" s="40" t="s">
        <v>22</v>
      </c>
      <c r="J1281" s="173">
        <v>3</v>
      </c>
      <c r="K1281" s="185">
        <v>0</v>
      </c>
      <c r="L1281" s="198">
        <v>427</v>
      </c>
      <c r="M1281" s="105">
        <v>3.2</v>
      </c>
      <c r="N1281" s="167"/>
    </row>
    <row r="1282" s="155" customFormat="1" ht="24" spans="1:14">
      <c r="A1282" s="38" t="s">
        <v>15</v>
      </c>
      <c r="B1282" s="168">
        <v>1281</v>
      </c>
      <c r="C1282" s="43" t="s">
        <v>16</v>
      </c>
      <c r="D1282" s="43" t="s">
        <v>322</v>
      </c>
      <c r="E1282" s="103" t="s">
        <v>3723</v>
      </c>
      <c r="F1282" s="169" t="s">
        <v>323</v>
      </c>
      <c r="G1282" s="169" t="s">
        <v>4116</v>
      </c>
      <c r="H1282" s="40" t="s">
        <v>2162</v>
      </c>
      <c r="I1282" s="43" t="s">
        <v>2124</v>
      </c>
      <c r="J1282" s="116">
        <v>4.48636</v>
      </c>
      <c r="K1282" s="185">
        <v>0</v>
      </c>
      <c r="L1282" s="198">
        <v>526</v>
      </c>
      <c r="M1282" s="105">
        <v>3.2</v>
      </c>
      <c r="N1282" s="167"/>
    </row>
    <row r="1283" s="155" customFormat="1" ht="24" spans="1:14">
      <c r="A1283" s="38" t="s">
        <v>15</v>
      </c>
      <c r="B1283" s="168">
        <v>1282</v>
      </c>
      <c r="C1283" s="43" t="s">
        <v>16</v>
      </c>
      <c r="D1283" s="43" t="s">
        <v>89</v>
      </c>
      <c r="E1283" s="103" t="s">
        <v>3723</v>
      </c>
      <c r="F1283" s="169" t="s">
        <v>114</v>
      </c>
      <c r="G1283" s="169" t="s">
        <v>4132</v>
      </c>
      <c r="H1283" s="40" t="s">
        <v>2166</v>
      </c>
      <c r="I1283" s="40" t="s">
        <v>22</v>
      </c>
      <c r="J1283" s="173">
        <v>1</v>
      </c>
      <c r="K1283" s="185">
        <v>0</v>
      </c>
      <c r="L1283" s="198">
        <v>171</v>
      </c>
      <c r="M1283" s="105">
        <v>3.2</v>
      </c>
      <c r="N1283" s="167"/>
    </row>
    <row r="1284" s="155" customFormat="1" ht="24" spans="1:14">
      <c r="A1284" s="38" t="s">
        <v>15</v>
      </c>
      <c r="B1284" s="168">
        <v>1283</v>
      </c>
      <c r="C1284" s="43" t="s">
        <v>16</v>
      </c>
      <c r="D1284" s="43" t="s">
        <v>53</v>
      </c>
      <c r="E1284" s="103" t="s">
        <v>3723</v>
      </c>
      <c r="F1284" s="169" t="s">
        <v>3813</v>
      </c>
      <c r="G1284" s="169" t="s">
        <v>4133</v>
      </c>
      <c r="H1284" s="40" t="s">
        <v>2191</v>
      </c>
      <c r="I1284" s="40" t="s">
        <v>22</v>
      </c>
      <c r="J1284" s="173">
        <v>2</v>
      </c>
      <c r="K1284" s="185">
        <v>0</v>
      </c>
      <c r="L1284" s="198">
        <v>237</v>
      </c>
      <c r="M1284" s="105">
        <v>3.2</v>
      </c>
      <c r="N1284" s="167"/>
    </row>
    <row r="1285" s="155" customFormat="1" ht="24" spans="1:14">
      <c r="A1285" s="38" t="s">
        <v>15</v>
      </c>
      <c r="B1285" s="168">
        <v>1284</v>
      </c>
      <c r="C1285" s="43" t="s">
        <v>16</v>
      </c>
      <c r="D1285" s="43" t="s">
        <v>89</v>
      </c>
      <c r="E1285" s="103" t="s">
        <v>3723</v>
      </c>
      <c r="F1285" s="169" t="s">
        <v>114</v>
      </c>
      <c r="G1285" s="169" t="s">
        <v>4132</v>
      </c>
      <c r="H1285" s="40" t="s">
        <v>2166</v>
      </c>
      <c r="I1285" s="40" t="s">
        <v>22</v>
      </c>
      <c r="J1285" s="173">
        <v>10</v>
      </c>
      <c r="K1285" s="185">
        <v>0</v>
      </c>
      <c r="L1285" s="198">
        <v>1706</v>
      </c>
      <c r="M1285" s="105">
        <v>3.2</v>
      </c>
      <c r="N1285" s="167"/>
    </row>
    <row r="1286" s="155" customFormat="1" ht="24" spans="1:14">
      <c r="A1286" s="38" t="s">
        <v>15</v>
      </c>
      <c r="B1286" s="168">
        <v>1285</v>
      </c>
      <c r="C1286" s="43" t="s">
        <v>16</v>
      </c>
      <c r="D1286" s="43" t="s">
        <v>53</v>
      </c>
      <c r="E1286" s="103" t="s">
        <v>3723</v>
      </c>
      <c r="F1286" s="169" t="s">
        <v>55</v>
      </c>
      <c r="G1286" s="169" t="s">
        <v>4134</v>
      </c>
      <c r="H1286" s="40" t="s">
        <v>2158</v>
      </c>
      <c r="I1286" s="40" t="s">
        <v>22</v>
      </c>
      <c r="J1286" s="173">
        <v>4</v>
      </c>
      <c r="K1286" s="185">
        <v>0</v>
      </c>
      <c r="L1286" s="198">
        <v>777</v>
      </c>
      <c r="M1286" s="105">
        <v>3.2</v>
      </c>
      <c r="N1286" s="167"/>
    </row>
    <row r="1287" s="155" customFormat="1" ht="24" spans="1:14">
      <c r="A1287" s="38" t="s">
        <v>15</v>
      </c>
      <c r="B1287" s="168">
        <v>1286</v>
      </c>
      <c r="C1287" s="43" t="s">
        <v>16</v>
      </c>
      <c r="D1287" s="43" t="s">
        <v>53</v>
      </c>
      <c r="E1287" s="103" t="s">
        <v>3723</v>
      </c>
      <c r="F1287" s="169" t="s">
        <v>304</v>
      </c>
      <c r="G1287" s="169" t="s">
        <v>4135</v>
      </c>
      <c r="H1287" s="40" t="s">
        <v>2158</v>
      </c>
      <c r="I1287" s="40" t="s">
        <v>22</v>
      </c>
      <c r="J1287" s="173">
        <v>1</v>
      </c>
      <c r="K1287" s="185">
        <v>0</v>
      </c>
      <c r="L1287" s="198">
        <v>218</v>
      </c>
      <c r="M1287" s="105">
        <v>3.2</v>
      </c>
      <c r="N1287" s="167"/>
    </row>
    <row r="1288" s="155" customFormat="1" ht="36" spans="1:14">
      <c r="A1288" s="38" t="s">
        <v>15</v>
      </c>
      <c r="B1288" s="168">
        <v>1287</v>
      </c>
      <c r="C1288" s="43" t="s">
        <v>16</v>
      </c>
      <c r="D1288" s="43" t="s">
        <v>171</v>
      </c>
      <c r="E1288" s="103" t="s">
        <v>3723</v>
      </c>
      <c r="F1288" s="169" t="s">
        <v>172</v>
      </c>
      <c r="G1288" s="169" t="s">
        <v>4136</v>
      </c>
      <c r="H1288" s="40" t="s">
        <v>4130</v>
      </c>
      <c r="I1288" s="40" t="s">
        <v>22</v>
      </c>
      <c r="J1288" s="173">
        <v>12</v>
      </c>
      <c r="K1288" s="174">
        <v>0</v>
      </c>
      <c r="L1288" s="198">
        <v>29</v>
      </c>
      <c r="M1288" s="105">
        <v>3.1</v>
      </c>
      <c r="N1288" s="167"/>
    </row>
    <row r="1289" s="155" customFormat="1" ht="24" spans="1:14">
      <c r="A1289" s="38" t="s">
        <v>15</v>
      </c>
      <c r="B1289" s="168">
        <v>1288</v>
      </c>
      <c r="C1289" s="43" t="s">
        <v>16</v>
      </c>
      <c r="D1289" s="43" t="s">
        <v>53</v>
      </c>
      <c r="E1289" s="103" t="s">
        <v>3723</v>
      </c>
      <c r="F1289" s="169" t="s">
        <v>236</v>
      </c>
      <c r="G1289" s="169" t="s">
        <v>4137</v>
      </c>
      <c r="H1289" s="40" t="s">
        <v>2345</v>
      </c>
      <c r="I1289" s="40" t="s">
        <v>22</v>
      </c>
      <c r="J1289" s="173">
        <v>5</v>
      </c>
      <c r="K1289" s="185">
        <v>0</v>
      </c>
      <c r="L1289" s="198">
        <v>4</v>
      </c>
      <c r="M1289" s="105">
        <v>3.2</v>
      </c>
      <c r="N1289" s="167"/>
    </row>
    <row r="1290" s="155" customFormat="1" ht="24" spans="1:14">
      <c r="A1290" s="38" t="s">
        <v>15</v>
      </c>
      <c r="B1290" s="168">
        <v>1289</v>
      </c>
      <c r="C1290" s="43" t="s">
        <v>16</v>
      </c>
      <c r="D1290" s="43" t="s">
        <v>322</v>
      </c>
      <c r="E1290" s="103" t="s">
        <v>3723</v>
      </c>
      <c r="F1290" s="169" t="s">
        <v>323</v>
      </c>
      <c r="G1290" s="169" t="s">
        <v>4138</v>
      </c>
      <c r="H1290" s="40" t="s">
        <v>3157</v>
      </c>
      <c r="I1290" s="43" t="s">
        <v>2124</v>
      </c>
      <c r="J1290" s="116">
        <v>6.90692</v>
      </c>
      <c r="K1290" s="185">
        <v>0</v>
      </c>
      <c r="L1290" s="198">
        <v>1071</v>
      </c>
      <c r="M1290" s="105">
        <v>3.2</v>
      </c>
      <c r="N1290" s="167"/>
    </row>
    <row r="1291" s="155" customFormat="1" ht="21.6" spans="1:14">
      <c r="A1291" s="38" t="s">
        <v>15</v>
      </c>
      <c r="B1291" s="168">
        <v>1290</v>
      </c>
      <c r="C1291" s="43" t="s">
        <v>16</v>
      </c>
      <c r="D1291" s="43" t="s">
        <v>4008</v>
      </c>
      <c r="E1291" s="103" t="s">
        <v>3723</v>
      </c>
      <c r="F1291" s="169" t="s">
        <v>4139</v>
      </c>
      <c r="G1291" s="169" t="s">
        <v>4012</v>
      </c>
      <c r="H1291" s="40"/>
      <c r="I1291" s="40" t="s">
        <v>22</v>
      </c>
      <c r="J1291" s="173">
        <v>1</v>
      </c>
      <c r="K1291" s="174">
        <v>0</v>
      </c>
      <c r="L1291" s="202"/>
      <c r="M1291" s="105">
        <v>3.1</v>
      </c>
      <c r="N1291" s="167"/>
    </row>
    <row r="1292" s="155" customFormat="1" ht="24" spans="1:14">
      <c r="A1292" s="38" t="s">
        <v>15</v>
      </c>
      <c r="B1292" s="168">
        <v>1291</v>
      </c>
      <c r="C1292" s="43" t="s">
        <v>16</v>
      </c>
      <c r="D1292" s="43" t="s">
        <v>89</v>
      </c>
      <c r="E1292" s="103" t="s">
        <v>3723</v>
      </c>
      <c r="F1292" s="169" t="s">
        <v>114</v>
      </c>
      <c r="G1292" s="169" t="s">
        <v>4140</v>
      </c>
      <c r="H1292" s="40" t="s">
        <v>2134</v>
      </c>
      <c r="I1292" s="40" t="s">
        <v>22</v>
      </c>
      <c r="J1292" s="173">
        <v>1</v>
      </c>
      <c r="K1292" s="185">
        <v>0</v>
      </c>
      <c r="L1292" s="198">
        <v>115</v>
      </c>
      <c r="M1292" s="105">
        <v>3.2</v>
      </c>
      <c r="N1292" s="167"/>
    </row>
    <row r="1293" s="155" customFormat="1" ht="24" spans="1:14">
      <c r="A1293" s="38" t="s">
        <v>15</v>
      </c>
      <c r="B1293" s="168">
        <v>1292</v>
      </c>
      <c r="C1293" s="43" t="s">
        <v>16</v>
      </c>
      <c r="D1293" s="43" t="s">
        <v>89</v>
      </c>
      <c r="E1293" s="103" t="s">
        <v>3723</v>
      </c>
      <c r="F1293" s="169" t="s">
        <v>114</v>
      </c>
      <c r="G1293" s="169" t="s">
        <v>4141</v>
      </c>
      <c r="H1293" s="40" t="s">
        <v>2134</v>
      </c>
      <c r="I1293" s="40" t="s">
        <v>22</v>
      </c>
      <c r="J1293" s="173">
        <v>9</v>
      </c>
      <c r="K1293" s="185">
        <v>0</v>
      </c>
      <c r="L1293" s="198">
        <v>1536</v>
      </c>
      <c r="M1293" s="105">
        <v>3.2</v>
      </c>
      <c r="N1293" s="167"/>
    </row>
    <row r="1294" s="155" customFormat="1" ht="24" spans="1:14">
      <c r="A1294" s="38" t="s">
        <v>15</v>
      </c>
      <c r="B1294" s="168">
        <v>1293</v>
      </c>
      <c r="C1294" s="43" t="s">
        <v>16</v>
      </c>
      <c r="D1294" s="43" t="s">
        <v>89</v>
      </c>
      <c r="E1294" s="103" t="s">
        <v>3723</v>
      </c>
      <c r="F1294" s="169" t="s">
        <v>114</v>
      </c>
      <c r="G1294" s="169" t="s">
        <v>4142</v>
      </c>
      <c r="H1294" s="40" t="s">
        <v>2134</v>
      </c>
      <c r="I1294" s="40" t="s">
        <v>22</v>
      </c>
      <c r="J1294" s="173">
        <v>2</v>
      </c>
      <c r="K1294" s="185">
        <v>0</v>
      </c>
      <c r="L1294" s="198">
        <v>342</v>
      </c>
      <c r="M1294" s="105">
        <v>3.2</v>
      </c>
      <c r="N1294" s="167"/>
    </row>
    <row r="1295" s="155" customFormat="1" ht="24" spans="1:14">
      <c r="A1295" s="38" t="s">
        <v>15</v>
      </c>
      <c r="B1295" s="168">
        <v>1294</v>
      </c>
      <c r="C1295" s="43" t="s">
        <v>16</v>
      </c>
      <c r="D1295" s="43" t="s">
        <v>53</v>
      </c>
      <c r="E1295" s="103" t="s">
        <v>3723</v>
      </c>
      <c r="F1295" s="169" t="s">
        <v>304</v>
      </c>
      <c r="G1295" s="169" t="s">
        <v>4143</v>
      </c>
      <c r="H1295" s="40" t="s">
        <v>2356</v>
      </c>
      <c r="I1295" s="40" t="s">
        <v>22</v>
      </c>
      <c r="J1295" s="173">
        <v>1</v>
      </c>
      <c r="K1295" s="185">
        <v>0</v>
      </c>
      <c r="L1295" s="198">
        <v>265</v>
      </c>
      <c r="M1295" s="105">
        <v>3.2</v>
      </c>
      <c r="N1295" s="167"/>
    </row>
    <row r="1296" s="155" customFormat="1" ht="108" spans="1:14">
      <c r="A1296" s="38" t="s">
        <v>15</v>
      </c>
      <c r="B1296" s="168">
        <v>1295</v>
      </c>
      <c r="C1296" s="43" t="s">
        <v>16</v>
      </c>
      <c r="D1296" s="43" t="s">
        <v>17</v>
      </c>
      <c r="E1296" s="103" t="s">
        <v>3723</v>
      </c>
      <c r="F1296" s="169" t="s">
        <v>4031</v>
      </c>
      <c r="G1296" s="43" t="s">
        <v>4144</v>
      </c>
      <c r="H1296" s="40" t="s">
        <v>3994</v>
      </c>
      <c r="I1296" s="40" t="s">
        <v>22</v>
      </c>
      <c r="J1296" s="173">
        <v>1</v>
      </c>
      <c r="K1296" s="161">
        <v>0</v>
      </c>
      <c r="L1296" s="199">
        <v>11.7</v>
      </c>
      <c r="M1296" s="105">
        <v>3.1</v>
      </c>
      <c r="N1296" s="167"/>
    </row>
    <row r="1297" s="155" customFormat="1" ht="24" spans="1:14">
      <c r="A1297" s="38" t="s">
        <v>15</v>
      </c>
      <c r="B1297" s="168">
        <v>1296</v>
      </c>
      <c r="C1297" s="43" t="s">
        <v>16</v>
      </c>
      <c r="D1297" s="43" t="s">
        <v>53</v>
      </c>
      <c r="E1297" s="103" t="s">
        <v>3723</v>
      </c>
      <c r="F1297" s="169" t="s">
        <v>304</v>
      </c>
      <c r="G1297" s="169" t="s">
        <v>4145</v>
      </c>
      <c r="H1297" s="40" t="s">
        <v>2356</v>
      </c>
      <c r="I1297" s="40" t="s">
        <v>22</v>
      </c>
      <c r="J1297" s="173">
        <v>1</v>
      </c>
      <c r="K1297" s="185">
        <v>0</v>
      </c>
      <c r="L1297" s="198">
        <v>218</v>
      </c>
      <c r="M1297" s="105">
        <v>3.2</v>
      </c>
      <c r="N1297" s="167"/>
    </row>
    <row r="1298" s="155" customFormat="1" ht="24" spans="1:14">
      <c r="A1298" s="38" t="s">
        <v>15</v>
      </c>
      <c r="B1298" s="168">
        <v>1297</v>
      </c>
      <c r="C1298" s="43" t="s">
        <v>16</v>
      </c>
      <c r="D1298" s="43" t="s">
        <v>53</v>
      </c>
      <c r="E1298" s="103" t="s">
        <v>3723</v>
      </c>
      <c r="F1298" s="169" t="s">
        <v>55</v>
      </c>
      <c r="G1298" s="169" t="s">
        <v>4146</v>
      </c>
      <c r="H1298" s="40" t="s">
        <v>2351</v>
      </c>
      <c r="I1298" s="40" t="s">
        <v>22</v>
      </c>
      <c r="J1298" s="173">
        <v>1</v>
      </c>
      <c r="K1298" s="185">
        <v>0</v>
      </c>
      <c r="L1298" s="198">
        <v>125</v>
      </c>
      <c r="M1298" s="105">
        <v>3.2</v>
      </c>
      <c r="N1298" s="167"/>
    </row>
    <row r="1299" s="155" customFormat="1" ht="24" spans="1:14">
      <c r="A1299" s="38" t="s">
        <v>15</v>
      </c>
      <c r="B1299" s="168">
        <v>1298</v>
      </c>
      <c r="C1299" s="43" t="s">
        <v>16</v>
      </c>
      <c r="D1299" s="43" t="s">
        <v>53</v>
      </c>
      <c r="E1299" s="103" t="s">
        <v>3723</v>
      </c>
      <c r="F1299" s="169" t="s">
        <v>55</v>
      </c>
      <c r="G1299" s="169" t="s">
        <v>4147</v>
      </c>
      <c r="H1299" s="40" t="s">
        <v>2351</v>
      </c>
      <c r="I1299" s="40" t="s">
        <v>22</v>
      </c>
      <c r="J1299" s="173">
        <v>11</v>
      </c>
      <c r="K1299" s="185">
        <v>0</v>
      </c>
      <c r="L1299" s="198">
        <v>2137</v>
      </c>
      <c r="M1299" s="105">
        <v>3.2</v>
      </c>
      <c r="N1299" s="167"/>
    </row>
    <row r="1300" s="155" customFormat="1" ht="24" spans="1:14">
      <c r="A1300" s="38" t="s">
        <v>15</v>
      </c>
      <c r="B1300" s="168">
        <v>1299</v>
      </c>
      <c r="C1300" s="43" t="s">
        <v>16</v>
      </c>
      <c r="D1300" s="43" t="s">
        <v>53</v>
      </c>
      <c r="E1300" s="103" t="s">
        <v>3723</v>
      </c>
      <c r="F1300" s="169" t="s">
        <v>55</v>
      </c>
      <c r="G1300" s="169" t="s">
        <v>4148</v>
      </c>
      <c r="H1300" s="40" t="s">
        <v>2351</v>
      </c>
      <c r="I1300" s="40" t="s">
        <v>22</v>
      </c>
      <c r="J1300" s="173">
        <v>3</v>
      </c>
      <c r="K1300" s="185">
        <v>0</v>
      </c>
      <c r="L1300" s="198">
        <v>291</v>
      </c>
      <c r="M1300" s="105">
        <v>3.2</v>
      </c>
      <c r="N1300" s="167"/>
    </row>
    <row r="1301" s="155" customFormat="1" ht="24" spans="1:14">
      <c r="A1301" s="38" t="s">
        <v>15</v>
      </c>
      <c r="B1301" s="168">
        <v>1300</v>
      </c>
      <c r="C1301" s="43" t="s">
        <v>16</v>
      </c>
      <c r="D1301" s="43" t="s">
        <v>53</v>
      </c>
      <c r="E1301" s="103" t="s">
        <v>3723</v>
      </c>
      <c r="F1301" s="169" t="s">
        <v>249</v>
      </c>
      <c r="G1301" s="169" t="s">
        <v>4149</v>
      </c>
      <c r="H1301" s="40" t="s">
        <v>2351</v>
      </c>
      <c r="I1301" s="40" t="s">
        <v>22</v>
      </c>
      <c r="J1301" s="173">
        <v>1</v>
      </c>
      <c r="K1301" s="185">
        <v>0</v>
      </c>
      <c r="L1301" s="198">
        <v>79</v>
      </c>
      <c r="M1301" s="105">
        <v>3.2</v>
      </c>
      <c r="N1301" s="167"/>
    </row>
    <row r="1302" s="155" customFormat="1" ht="36" spans="1:14">
      <c r="A1302" s="38" t="s">
        <v>15</v>
      </c>
      <c r="B1302" s="168">
        <v>1301</v>
      </c>
      <c r="C1302" s="43" t="s">
        <v>16</v>
      </c>
      <c r="D1302" s="43" t="s">
        <v>171</v>
      </c>
      <c r="E1302" s="103" t="s">
        <v>3723</v>
      </c>
      <c r="F1302" s="169" t="s">
        <v>172</v>
      </c>
      <c r="G1302" s="169" t="s">
        <v>4150</v>
      </c>
      <c r="H1302" s="40" t="s">
        <v>1874</v>
      </c>
      <c r="I1302" s="40" t="s">
        <v>22</v>
      </c>
      <c r="J1302" s="173">
        <v>1</v>
      </c>
      <c r="K1302" s="174">
        <v>0</v>
      </c>
      <c r="L1302" s="198">
        <v>2</v>
      </c>
      <c r="M1302" s="105">
        <v>3.1</v>
      </c>
      <c r="N1302" s="167"/>
    </row>
    <row r="1303" s="155" customFormat="1" ht="36" spans="1:14">
      <c r="A1303" s="38" t="s">
        <v>15</v>
      </c>
      <c r="B1303" s="168">
        <v>1302</v>
      </c>
      <c r="C1303" s="43" t="s">
        <v>16</v>
      </c>
      <c r="D1303" s="43" t="s">
        <v>171</v>
      </c>
      <c r="E1303" s="103" t="s">
        <v>3723</v>
      </c>
      <c r="F1303" s="169" t="s">
        <v>172</v>
      </c>
      <c r="G1303" s="169" t="s">
        <v>4151</v>
      </c>
      <c r="H1303" s="40" t="s">
        <v>1874</v>
      </c>
      <c r="I1303" s="40" t="s">
        <v>22</v>
      </c>
      <c r="J1303" s="173">
        <v>7</v>
      </c>
      <c r="K1303" s="174">
        <v>0</v>
      </c>
      <c r="L1303" s="198">
        <v>17</v>
      </c>
      <c r="M1303" s="105">
        <v>3.1</v>
      </c>
      <c r="N1303" s="167"/>
    </row>
    <row r="1304" s="155" customFormat="1" ht="24" spans="1:14">
      <c r="A1304" s="38" t="s">
        <v>15</v>
      </c>
      <c r="B1304" s="168">
        <v>1303</v>
      </c>
      <c r="C1304" s="43" t="s">
        <v>16</v>
      </c>
      <c r="D1304" s="43" t="s">
        <v>53</v>
      </c>
      <c r="E1304" s="103" t="s">
        <v>3723</v>
      </c>
      <c r="F1304" s="169" t="s">
        <v>236</v>
      </c>
      <c r="G1304" s="169" t="s">
        <v>4152</v>
      </c>
      <c r="H1304" s="40" t="s">
        <v>2134</v>
      </c>
      <c r="I1304" s="40" t="s">
        <v>22</v>
      </c>
      <c r="J1304" s="173">
        <v>9</v>
      </c>
      <c r="K1304" s="185">
        <v>0</v>
      </c>
      <c r="L1304" s="198">
        <v>7</v>
      </c>
      <c r="M1304" s="105">
        <v>3.2</v>
      </c>
      <c r="N1304" s="167"/>
    </row>
    <row r="1305" s="155" customFormat="1" ht="24" spans="1:14">
      <c r="A1305" s="38" t="s">
        <v>15</v>
      </c>
      <c r="B1305" s="168">
        <v>1304</v>
      </c>
      <c r="C1305" s="43" t="s">
        <v>16</v>
      </c>
      <c r="D1305" s="43" t="s">
        <v>322</v>
      </c>
      <c r="E1305" s="103" t="s">
        <v>3723</v>
      </c>
      <c r="F1305" s="169" t="s">
        <v>323</v>
      </c>
      <c r="G1305" s="169" t="s">
        <v>4153</v>
      </c>
      <c r="H1305" s="40" t="s">
        <v>2988</v>
      </c>
      <c r="I1305" s="43" t="s">
        <v>2124</v>
      </c>
      <c r="J1305" s="116">
        <v>1.3959</v>
      </c>
      <c r="K1305" s="185">
        <v>0</v>
      </c>
      <c r="L1305" s="198">
        <v>172</v>
      </c>
      <c r="M1305" s="105">
        <v>3.2</v>
      </c>
      <c r="N1305" s="167"/>
    </row>
    <row r="1306" s="155" customFormat="1" ht="24" spans="1:14">
      <c r="A1306" s="38" t="s">
        <v>15</v>
      </c>
      <c r="B1306" s="168">
        <v>1305</v>
      </c>
      <c r="C1306" s="43" t="s">
        <v>16</v>
      </c>
      <c r="D1306" s="43" t="s">
        <v>322</v>
      </c>
      <c r="E1306" s="103" t="s">
        <v>3723</v>
      </c>
      <c r="F1306" s="169" t="s">
        <v>323</v>
      </c>
      <c r="G1306" s="169" t="s">
        <v>4154</v>
      </c>
      <c r="H1306" s="40" t="s">
        <v>2988</v>
      </c>
      <c r="I1306" s="43" t="s">
        <v>2124</v>
      </c>
      <c r="J1306" s="116">
        <v>32.3363</v>
      </c>
      <c r="K1306" s="185">
        <v>0</v>
      </c>
      <c r="L1306" s="198">
        <v>5016</v>
      </c>
      <c r="M1306" s="105">
        <v>3.2</v>
      </c>
      <c r="N1306" s="167"/>
    </row>
    <row r="1307" s="155" customFormat="1" ht="24" spans="1:14">
      <c r="A1307" s="38" t="s">
        <v>15</v>
      </c>
      <c r="B1307" s="168">
        <v>1306</v>
      </c>
      <c r="C1307" s="43" t="s">
        <v>16</v>
      </c>
      <c r="D1307" s="43" t="s">
        <v>4008</v>
      </c>
      <c r="E1307" s="103" t="s">
        <v>3723</v>
      </c>
      <c r="F1307" s="169" t="s">
        <v>4155</v>
      </c>
      <c r="G1307" s="169" t="s">
        <v>4010</v>
      </c>
      <c r="H1307" s="40"/>
      <c r="I1307" s="40" t="s">
        <v>22</v>
      </c>
      <c r="J1307" s="173">
        <v>1</v>
      </c>
      <c r="K1307" s="174">
        <v>0</v>
      </c>
      <c r="L1307" s="202"/>
      <c r="M1307" s="105">
        <v>3.1</v>
      </c>
      <c r="N1307" s="167"/>
    </row>
    <row r="1308" s="155" customFormat="1" ht="21.6" spans="1:14">
      <c r="A1308" s="38" t="s">
        <v>15</v>
      </c>
      <c r="B1308" s="168">
        <v>1307</v>
      </c>
      <c r="C1308" s="43" t="s">
        <v>16</v>
      </c>
      <c r="D1308" s="43" t="s">
        <v>4008</v>
      </c>
      <c r="E1308" s="103" t="s">
        <v>3723</v>
      </c>
      <c r="F1308" s="169" t="s">
        <v>4156</v>
      </c>
      <c r="G1308" s="169" t="s">
        <v>4012</v>
      </c>
      <c r="H1308" s="40"/>
      <c r="I1308" s="40" t="s">
        <v>22</v>
      </c>
      <c r="J1308" s="173">
        <v>1</v>
      </c>
      <c r="K1308" s="174">
        <v>0</v>
      </c>
      <c r="L1308" s="202"/>
      <c r="M1308" s="105">
        <v>3.1</v>
      </c>
      <c r="N1308" s="167"/>
    </row>
    <row r="1309" s="155" customFormat="1" ht="24" spans="1:14">
      <c r="A1309" s="38" t="s">
        <v>15</v>
      </c>
      <c r="B1309" s="168">
        <v>1308</v>
      </c>
      <c r="C1309" s="43" t="s">
        <v>16</v>
      </c>
      <c r="D1309" s="43" t="s">
        <v>4008</v>
      </c>
      <c r="E1309" s="103" t="s">
        <v>3723</v>
      </c>
      <c r="F1309" s="169" t="s">
        <v>4157</v>
      </c>
      <c r="G1309" s="169" t="s">
        <v>4037</v>
      </c>
      <c r="H1309" s="40"/>
      <c r="I1309" s="40" t="s">
        <v>22</v>
      </c>
      <c r="J1309" s="173">
        <v>1</v>
      </c>
      <c r="K1309" s="174">
        <v>0</v>
      </c>
      <c r="L1309" s="202"/>
      <c r="M1309" s="105">
        <v>3.1</v>
      </c>
      <c r="N1309" s="167"/>
    </row>
    <row r="1310" s="155" customFormat="1" ht="24" spans="1:14">
      <c r="A1310" s="38" t="s">
        <v>15</v>
      </c>
      <c r="B1310" s="168">
        <v>1309</v>
      </c>
      <c r="C1310" s="43" t="s">
        <v>16</v>
      </c>
      <c r="D1310" s="43" t="s">
        <v>4008</v>
      </c>
      <c r="E1310" s="103" t="s">
        <v>3723</v>
      </c>
      <c r="F1310" s="169" t="s">
        <v>4158</v>
      </c>
      <c r="G1310" s="169" t="s">
        <v>4037</v>
      </c>
      <c r="H1310" s="40"/>
      <c r="I1310" s="40" t="s">
        <v>22</v>
      </c>
      <c r="J1310" s="173">
        <v>1</v>
      </c>
      <c r="K1310" s="174">
        <v>0</v>
      </c>
      <c r="L1310" s="202"/>
      <c r="M1310" s="105">
        <v>3.1</v>
      </c>
      <c r="N1310" s="167"/>
    </row>
    <row r="1311" s="155" customFormat="1" ht="24" spans="1:14">
      <c r="A1311" s="38" t="s">
        <v>15</v>
      </c>
      <c r="B1311" s="168">
        <v>1310</v>
      </c>
      <c r="C1311" s="43" t="s">
        <v>16</v>
      </c>
      <c r="D1311" s="43" t="s">
        <v>89</v>
      </c>
      <c r="E1311" s="103" t="s">
        <v>3723</v>
      </c>
      <c r="F1311" s="169" t="s">
        <v>114</v>
      </c>
      <c r="G1311" s="169" t="s">
        <v>4159</v>
      </c>
      <c r="H1311" s="40" t="s">
        <v>2166</v>
      </c>
      <c r="I1311" s="40" t="s">
        <v>22</v>
      </c>
      <c r="J1311" s="173">
        <v>1</v>
      </c>
      <c r="K1311" s="185">
        <v>0</v>
      </c>
      <c r="L1311" s="198">
        <v>42</v>
      </c>
      <c r="M1311" s="105">
        <v>3.2</v>
      </c>
      <c r="N1311" s="167"/>
    </row>
    <row r="1312" s="155" customFormat="1" ht="24" spans="1:14">
      <c r="A1312" s="38" t="s">
        <v>15</v>
      </c>
      <c r="B1312" s="168">
        <v>1311</v>
      </c>
      <c r="C1312" s="43" t="s">
        <v>16</v>
      </c>
      <c r="D1312" s="43" t="s">
        <v>53</v>
      </c>
      <c r="E1312" s="103" t="s">
        <v>3723</v>
      </c>
      <c r="F1312" s="169" t="s">
        <v>55</v>
      </c>
      <c r="G1312" s="169" t="s">
        <v>4160</v>
      </c>
      <c r="H1312" s="40" t="s">
        <v>2158</v>
      </c>
      <c r="I1312" s="40" t="s">
        <v>22</v>
      </c>
      <c r="J1312" s="173">
        <v>3</v>
      </c>
      <c r="K1312" s="185">
        <v>0</v>
      </c>
      <c r="L1312" s="198">
        <v>268</v>
      </c>
      <c r="M1312" s="105">
        <v>3.2</v>
      </c>
      <c r="N1312" s="167"/>
    </row>
    <row r="1313" s="155" customFormat="1" ht="24" spans="1:14">
      <c r="A1313" s="38" t="s">
        <v>15</v>
      </c>
      <c r="B1313" s="168">
        <v>1312</v>
      </c>
      <c r="C1313" s="43" t="s">
        <v>16</v>
      </c>
      <c r="D1313" s="43" t="s">
        <v>53</v>
      </c>
      <c r="E1313" s="103" t="s">
        <v>3723</v>
      </c>
      <c r="F1313" s="169" t="s">
        <v>249</v>
      </c>
      <c r="G1313" s="169" t="s">
        <v>4161</v>
      </c>
      <c r="H1313" s="40" t="s">
        <v>2158</v>
      </c>
      <c r="I1313" s="40" t="s">
        <v>22</v>
      </c>
      <c r="J1313" s="173">
        <v>1</v>
      </c>
      <c r="K1313" s="185">
        <v>0</v>
      </c>
      <c r="L1313" s="198">
        <v>33</v>
      </c>
      <c r="M1313" s="105">
        <v>3.2</v>
      </c>
      <c r="N1313" s="167"/>
    </row>
    <row r="1314" s="155" customFormat="1" ht="36" spans="1:14">
      <c r="A1314" s="38" t="s">
        <v>15</v>
      </c>
      <c r="B1314" s="168">
        <v>1313</v>
      </c>
      <c r="C1314" s="43" t="s">
        <v>16</v>
      </c>
      <c r="D1314" s="43" t="s">
        <v>171</v>
      </c>
      <c r="E1314" s="103" t="s">
        <v>3723</v>
      </c>
      <c r="F1314" s="169" t="s">
        <v>172</v>
      </c>
      <c r="G1314" s="169" t="s">
        <v>4162</v>
      </c>
      <c r="H1314" s="40" t="s">
        <v>4130</v>
      </c>
      <c r="I1314" s="40" t="s">
        <v>22</v>
      </c>
      <c r="J1314" s="173">
        <v>2</v>
      </c>
      <c r="K1314" s="174">
        <v>0</v>
      </c>
      <c r="L1314" s="198">
        <v>2</v>
      </c>
      <c r="M1314" s="105">
        <v>3.1</v>
      </c>
      <c r="N1314" s="167"/>
    </row>
    <row r="1315" s="155" customFormat="1" ht="24" spans="1:14">
      <c r="A1315" s="38" t="s">
        <v>15</v>
      </c>
      <c r="B1315" s="168">
        <v>1314</v>
      </c>
      <c r="C1315" s="43" t="s">
        <v>16</v>
      </c>
      <c r="D1315" s="43" t="s">
        <v>322</v>
      </c>
      <c r="E1315" s="103" t="s">
        <v>3723</v>
      </c>
      <c r="F1315" s="169" t="s">
        <v>323</v>
      </c>
      <c r="G1315" s="169" t="s">
        <v>4163</v>
      </c>
      <c r="H1315" s="40" t="s">
        <v>3157</v>
      </c>
      <c r="I1315" s="43" t="s">
        <v>2124</v>
      </c>
      <c r="J1315" s="116">
        <v>1.46545</v>
      </c>
      <c r="K1315" s="185">
        <v>0</v>
      </c>
      <c r="L1315" s="198">
        <v>137</v>
      </c>
      <c r="M1315" s="105">
        <v>3.2</v>
      </c>
      <c r="N1315" s="167"/>
    </row>
    <row r="1316" s="155" customFormat="1" ht="24" spans="1:14">
      <c r="A1316" s="38" t="s">
        <v>15</v>
      </c>
      <c r="B1316" s="168">
        <v>1315</v>
      </c>
      <c r="C1316" s="43" t="s">
        <v>16</v>
      </c>
      <c r="D1316" s="43" t="s">
        <v>89</v>
      </c>
      <c r="E1316" s="103" t="s">
        <v>3723</v>
      </c>
      <c r="F1316" s="169" t="s">
        <v>114</v>
      </c>
      <c r="G1316" s="169" t="s">
        <v>4164</v>
      </c>
      <c r="H1316" s="40" t="s">
        <v>2134</v>
      </c>
      <c r="I1316" s="40" t="s">
        <v>22</v>
      </c>
      <c r="J1316" s="173">
        <v>1</v>
      </c>
      <c r="K1316" s="185">
        <v>0</v>
      </c>
      <c r="L1316" s="198">
        <v>44</v>
      </c>
      <c r="M1316" s="105">
        <v>3.2</v>
      </c>
      <c r="N1316" s="167"/>
    </row>
    <row r="1317" s="155" customFormat="1" ht="24" spans="1:14">
      <c r="A1317" s="38" t="s">
        <v>15</v>
      </c>
      <c r="B1317" s="168">
        <v>1316</v>
      </c>
      <c r="C1317" s="43" t="s">
        <v>16</v>
      </c>
      <c r="D1317" s="43" t="s">
        <v>53</v>
      </c>
      <c r="E1317" s="103" t="s">
        <v>3723</v>
      </c>
      <c r="F1317" s="169" t="s">
        <v>55</v>
      </c>
      <c r="G1317" s="169" t="s">
        <v>4165</v>
      </c>
      <c r="H1317" s="40" t="s">
        <v>2351</v>
      </c>
      <c r="I1317" s="40" t="s">
        <v>22</v>
      </c>
      <c r="J1317" s="173">
        <v>3</v>
      </c>
      <c r="K1317" s="185">
        <v>0</v>
      </c>
      <c r="L1317" s="198">
        <v>419</v>
      </c>
      <c r="M1317" s="105">
        <v>3.2</v>
      </c>
      <c r="N1317" s="167"/>
    </row>
    <row r="1318" s="155" customFormat="1" ht="24" spans="1:14">
      <c r="A1318" s="38" t="s">
        <v>15</v>
      </c>
      <c r="B1318" s="168">
        <v>1317</v>
      </c>
      <c r="C1318" s="43" t="s">
        <v>16</v>
      </c>
      <c r="D1318" s="43" t="s">
        <v>53</v>
      </c>
      <c r="E1318" s="103" t="s">
        <v>3723</v>
      </c>
      <c r="F1318" s="169" t="s">
        <v>55</v>
      </c>
      <c r="G1318" s="169" t="s">
        <v>4166</v>
      </c>
      <c r="H1318" s="40" t="s">
        <v>2351</v>
      </c>
      <c r="I1318" s="40" t="s">
        <v>22</v>
      </c>
      <c r="J1318" s="173">
        <v>2</v>
      </c>
      <c r="K1318" s="185">
        <v>0</v>
      </c>
      <c r="L1318" s="198">
        <v>140</v>
      </c>
      <c r="M1318" s="105">
        <v>3.2</v>
      </c>
      <c r="N1318" s="167"/>
    </row>
    <row r="1319" s="155" customFormat="1" ht="24" spans="1:14">
      <c r="A1319" s="38" t="s">
        <v>15</v>
      </c>
      <c r="B1319" s="168">
        <v>1318</v>
      </c>
      <c r="C1319" s="43" t="s">
        <v>16</v>
      </c>
      <c r="D1319" s="43" t="s">
        <v>53</v>
      </c>
      <c r="E1319" s="103" t="s">
        <v>3723</v>
      </c>
      <c r="F1319" s="169" t="s">
        <v>249</v>
      </c>
      <c r="G1319" s="169" t="s">
        <v>4167</v>
      </c>
      <c r="H1319" s="40" t="s">
        <v>2351</v>
      </c>
      <c r="I1319" s="40" t="s">
        <v>22</v>
      </c>
      <c r="J1319" s="173">
        <v>1</v>
      </c>
      <c r="K1319" s="185">
        <v>0</v>
      </c>
      <c r="L1319" s="198">
        <v>59</v>
      </c>
      <c r="M1319" s="105">
        <v>3.2</v>
      </c>
      <c r="N1319" s="167"/>
    </row>
    <row r="1320" s="155" customFormat="1" ht="24" spans="1:14">
      <c r="A1320" s="38" t="s">
        <v>15</v>
      </c>
      <c r="B1320" s="168">
        <v>1319</v>
      </c>
      <c r="C1320" s="43" t="s">
        <v>16</v>
      </c>
      <c r="D1320" s="43" t="s">
        <v>322</v>
      </c>
      <c r="E1320" s="103" t="s">
        <v>3723</v>
      </c>
      <c r="F1320" s="169" t="s">
        <v>323</v>
      </c>
      <c r="G1320" s="169" t="s">
        <v>4168</v>
      </c>
      <c r="H1320" s="40" t="s">
        <v>2988</v>
      </c>
      <c r="I1320" s="43" t="s">
        <v>2124</v>
      </c>
      <c r="J1320" s="116">
        <v>5.38665</v>
      </c>
      <c r="K1320" s="185">
        <v>0</v>
      </c>
      <c r="L1320" s="198">
        <v>659</v>
      </c>
      <c r="M1320" s="105">
        <v>3.2</v>
      </c>
      <c r="N1320" s="167"/>
    </row>
    <row r="1321" s="155" customFormat="1" ht="24" spans="1:14">
      <c r="A1321" s="38" t="s">
        <v>15</v>
      </c>
      <c r="B1321" s="168">
        <v>1320</v>
      </c>
      <c r="C1321" s="43" t="s">
        <v>16</v>
      </c>
      <c r="D1321" s="43" t="s">
        <v>89</v>
      </c>
      <c r="E1321" s="103" t="s">
        <v>3723</v>
      </c>
      <c r="F1321" s="169" t="s">
        <v>114</v>
      </c>
      <c r="G1321" s="169" t="s">
        <v>4169</v>
      </c>
      <c r="H1321" s="40" t="s">
        <v>2166</v>
      </c>
      <c r="I1321" s="40" t="s">
        <v>22</v>
      </c>
      <c r="J1321" s="173">
        <v>1</v>
      </c>
      <c r="K1321" s="185">
        <v>0</v>
      </c>
      <c r="L1321" s="198">
        <v>63</v>
      </c>
      <c r="M1321" s="105">
        <v>3.2</v>
      </c>
      <c r="N1321" s="167"/>
    </row>
    <row r="1322" s="155" customFormat="1" ht="24" spans="1:14">
      <c r="A1322" s="38" t="s">
        <v>15</v>
      </c>
      <c r="B1322" s="168">
        <v>1321</v>
      </c>
      <c r="C1322" s="43" t="s">
        <v>16</v>
      </c>
      <c r="D1322" s="43" t="s">
        <v>89</v>
      </c>
      <c r="E1322" s="103" t="s">
        <v>3723</v>
      </c>
      <c r="F1322" s="169" t="s">
        <v>114</v>
      </c>
      <c r="G1322" s="169" t="s">
        <v>4170</v>
      </c>
      <c r="H1322" s="40" t="s">
        <v>2166</v>
      </c>
      <c r="I1322" s="40" t="s">
        <v>22</v>
      </c>
      <c r="J1322" s="173">
        <v>1</v>
      </c>
      <c r="K1322" s="185">
        <v>0</v>
      </c>
      <c r="L1322" s="198">
        <v>89</v>
      </c>
      <c r="M1322" s="105">
        <v>3.2</v>
      </c>
      <c r="N1322" s="167"/>
    </row>
    <row r="1323" s="155" customFormat="1" ht="24" spans="1:14">
      <c r="A1323" s="38" t="s">
        <v>15</v>
      </c>
      <c r="B1323" s="168">
        <v>1322</v>
      </c>
      <c r="C1323" s="43" t="s">
        <v>16</v>
      </c>
      <c r="D1323" s="43" t="s">
        <v>89</v>
      </c>
      <c r="E1323" s="103" t="s">
        <v>3723</v>
      </c>
      <c r="F1323" s="169" t="s">
        <v>114</v>
      </c>
      <c r="G1323" s="169" t="s">
        <v>4171</v>
      </c>
      <c r="H1323" s="40" t="s">
        <v>2166</v>
      </c>
      <c r="I1323" s="40" t="s">
        <v>22</v>
      </c>
      <c r="J1323" s="173">
        <v>6</v>
      </c>
      <c r="K1323" s="185">
        <v>0</v>
      </c>
      <c r="L1323" s="198">
        <v>665</v>
      </c>
      <c r="M1323" s="105">
        <v>3.2</v>
      </c>
      <c r="N1323" s="167"/>
    </row>
    <row r="1324" s="155" customFormat="1" ht="24" spans="1:14">
      <c r="A1324" s="38" t="s">
        <v>15</v>
      </c>
      <c r="B1324" s="168">
        <v>1323</v>
      </c>
      <c r="C1324" s="43" t="s">
        <v>16</v>
      </c>
      <c r="D1324" s="43" t="s">
        <v>53</v>
      </c>
      <c r="E1324" s="103" t="s">
        <v>3723</v>
      </c>
      <c r="F1324" s="169" t="s">
        <v>55</v>
      </c>
      <c r="G1324" s="169" t="s">
        <v>4172</v>
      </c>
      <c r="H1324" s="40" t="s">
        <v>2158</v>
      </c>
      <c r="I1324" s="40" t="s">
        <v>22</v>
      </c>
      <c r="J1324" s="173">
        <v>1</v>
      </c>
      <c r="K1324" s="185">
        <v>0</v>
      </c>
      <c r="L1324" s="198">
        <v>46</v>
      </c>
      <c r="M1324" s="105">
        <v>3.2</v>
      </c>
      <c r="N1324" s="167"/>
    </row>
    <row r="1325" s="155" customFormat="1" ht="24" spans="1:14">
      <c r="A1325" s="38" t="s">
        <v>15</v>
      </c>
      <c r="B1325" s="168">
        <v>1324</v>
      </c>
      <c r="C1325" s="43" t="s">
        <v>16</v>
      </c>
      <c r="D1325" s="43" t="s">
        <v>53</v>
      </c>
      <c r="E1325" s="103" t="s">
        <v>3723</v>
      </c>
      <c r="F1325" s="169" t="s">
        <v>55</v>
      </c>
      <c r="G1325" s="169" t="s">
        <v>4173</v>
      </c>
      <c r="H1325" s="40" t="s">
        <v>2158</v>
      </c>
      <c r="I1325" s="40" t="s">
        <v>22</v>
      </c>
      <c r="J1325" s="173">
        <v>2</v>
      </c>
      <c r="K1325" s="185">
        <v>0</v>
      </c>
      <c r="L1325" s="198">
        <v>136</v>
      </c>
      <c r="M1325" s="105">
        <v>3.2</v>
      </c>
      <c r="N1325" s="167"/>
    </row>
    <row r="1326" s="155" customFormat="1" ht="24" spans="1:14">
      <c r="A1326" s="38" t="s">
        <v>15</v>
      </c>
      <c r="B1326" s="168">
        <v>1325</v>
      </c>
      <c r="C1326" s="43" t="s">
        <v>16</v>
      </c>
      <c r="D1326" s="43" t="s">
        <v>53</v>
      </c>
      <c r="E1326" s="103" t="s">
        <v>3723</v>
      </c>
      <c r="F1326" s="169" t="s">
        <v>55</v>
      </c>
      <c r="G1326" s="169" t="s">
        <v>4160</v>
      </c>
      <c r="H1326" s="40" t="s">
        <v>2158</v>
      </c>
      <c r="I1326" s="40" t="s">
        <v>22</v>
      </c>
      <c r="J1326" s="173">
        <v>11</v>
      </c>
      <c r="K1326" s="185">
        <v>0</v>
      </c>
      <c r="L1326" s="198">
        <v>981</v>
      </c>
      <c r="M1326" s="105">
        <v>3.2</v>
      </c>
      <c r="N1326" s="167"/>
    </row>
    <row r="1327" s="155" customFormat="1" ht="24" spans="1:14">
      <c r="A1327" s="38" t="s">
        <v>15</v>
      </c>
      <c r="B1327" s="168">
        <v>1326</v>
      </c>
      <c r="C1327" s="43" t="s">
        <v>16</v>
      </c>
      <c r="D1327" s="43" t="s">
        <v>53</v>
      </c>
      <c r="E1327" s="103" t="s">
        <v>3723</v>
      </c>
      <c r="F1327" s="169" t="s">
        <v>304</v>
      </c>
      <c r="G1327" s="169" t="s">
        <v>4174</v>
      </c>
      <c r="H1327" s="40" t="s">
        <v>2158</v>
      </c>
      <c r="I1327" s="40" t="s">
        <v>22</v>
      </c>
      <c r="J1327" s="173">
        <v>2</v>
      </c>
      <c r="K1327" s="185">
        <v>0</v>
      </c>
      <c r="L1327" s="198">
        <v>238</v>
      </c>
      <c r="M1327" s="105">
        <v>3.2</v>
      </c>
      <c r="N1327" s="167"/>
    </row>
    <row r="1328" s="155" customFormat="1" ht="24" spans="1:14">
      <c r="A1328" s="38" t="s">
        <v>15</v>
      </c>
      <c r="B1328" s="168">
        <v>1327</v>
      </c>
      <c r="C1328" s="43" t="s">
        <v>16</v>
      </c>
      <c r="D1328" s="43" t="s">
        <v>53</v>
      </c>
      <c r="E1328" s="103" t="s">
        <v>3723</v>
      </c>
      <c r="F1328" s="169" t="s">
        <v>249</v>
      </c>
      <c r="G1328" s="169" t="s">
        <v>4175</v>
      </c>
      <c r="H1328" s="40" t="s">
        <v>2158</v>
      </c>
      <c r="I1328" s="40" t="s">
        <v>22</v>
      </c>
      <c r="J1328" s="173">
        <v>1</v>
      </c>
      <c r="K1328" s="185">
        <v>0</v>
      </c>
      <c r="L1328" s="198">
        <v>33</v>
      </c>
      <c r="M1328" s="105">
        <v>3.2</v>
      </c>
      <c r="N1328" s="167"/>
    </row>
    <row r="1329" s="155" customFormat="1" ht="24" spans="1:14">
      <c r="A1329" s="38" t="s">
        <v>15</v>
      </c>
      <c r="B1329" s="168">
        <v>1328</v>
      </c>
      <c r="C1329" s="43" t="s">
        <v>16</v>
      </c>
      <c r="D1329" s="43" t="s">
        <v>53</v>
      </c>
      <c r="E1329" s="103" t="s">
        <v>3723</v>
      </c>
      <c r="F1329" s="169" t="s">
        <v>249</v>
      </c>
      <c r="G1329" s="169" t="s">
        <v>4176</v>
      </c>
      <c r="H1329" s="40" t="s">
        <v>2158</v>
      </c>
      <c r="I1329" s="40" t="s">
        <v>22</v>
      </c>
      <c r="J1329" s="173">
        <v>1</v>
      </c>
      <c r="K1329" s="185">
        <v>0</v>
      </c>
      <c r="L1329" s="198">
        <v>33</v>
      </c>
      <c r="M1329" s="105">
        <v>3.2</v>
      </c>
      <c r="N1329" s="167"/>
    </row>
    <row r="1330" s="155" customFormat="1" ht="24" spans="1:14">
      <c r="A1330" s="38" t="s">
        <v>15</v>
      </c>
      <c r="B1330" s="168">
        <v>1329</v>
      </c>
      <c r="C1330" s="43" t="s">
        <v>16</v>
      </c>
      <c r="D1330" s="43" t="s">
        <v>53</v>
      </c>
      <c r="E1330" s="103" t="s">
        <v>3723</v>
      </c>
      <c r="F1330" s="169" t="s">
        <v>304</v>
      </c>
      <c r="G1330" s="169" t="s">
        <v>4177</v>
      </c>
      <c r="H1330" s="40" t="s">
        <v>2158</v>
      </c>
      <c r="I1330" s="40" t="s">
        <v>22</v>
      </c>
      <c r="J1330" s="173">
        <v>1</v>
      </c>
      <c r="K1330" s="185">
        <v>0</v>
      </c>
      <c r="L1330" s="198">
        <v>115</v>
      </c>
      <c r="M1330" s="105">
        <v>3.2</v>
      </c>
      <c r="N1330" s="167"/>
    </row>
    <row r="1331" s="155" customFormat="1" ht="36" spans="1:14">
      <c r="A1331" s="38" t="s">
        <v>15</v>
      </c>
      <c r="B1331" s="168">
        <v>1330</v>
      </c>
      <c r="C1331" s="43" t="s">
        <v>16</v>
      </c>
      <c r="D1331" s="43" t="s">
        <v>171</v>
      </c>
      <c r="E1331" s="103" t="s">
        <v>3723</v>
      </c>
      <c r="F1331" s="169" t="s">
        <v>172</v>
      </c>
      <c r="G1331" s="169" t="s">
        <v>4178</v>
      </c>
      <c r="H1331" s="40" t="s">
        <v>4130</v>
      </c>
      <c r="I1331" s="40" t="s">
        <v>22</v>
      </c>
      <c r="J1331" s="173">
        <v>1</v>
      </c>
      <c r="K1331" s="174">
        <v>0</v>
      </c>
      <c r="L1331" s="198">
        <v>1</v>
      </c>
      <c r="M1331" s="105">
        <v>3.1</v>
      </c>
      <c r="N1331" s="167"/>
    </row>
    <row r="1332" s="155" customFormat="1" ht="36" spans="1:14">
      <c r="A1332" s="38" t="s">
        <v>15</v>
      </c>
      <c r="B1332" s="168">
        <v>1331</v>
      </c>
      <c r="C1332" s="43" t="s">
        <v>16</v>
      </c>
      <c r="D1332" s="43" t="s">
        <v>171</v>
      </c>
      <c r="E1332" s="103" t="s">
        <v>3723</v>
      </c>
      <c r="F1332" s="169" t="s">
        <v>172</v>
      </c>
      <c r="G1332" s="169" t="s">
        <v>4179</v>
      </c>
      <c r="H1332" s="40" t="s">
        <v>4130</v>
      </c>
      <c r="I1332" s="40" t="s">
        <v>22</v>
      </c>
      <c r="J1332" s="173">
        <v>1</v>
      </c>
      <c r="K1332" s="174">
        <v>0</v>
      </c>
      <c r="L1332" s="198">
        <v>2</v>
      </c>
      <c r="M1332" s="105">
        <v>3.1</v>
      </c>
      <c r="N1332" s="167"/>
    </row>
    <row r="1333" s="155" customFormat="1" ht="36" spans="1:14">
      <c r="A1333" s="38" t="s">
        <v>15</v>
      </c>
      <c r="B1333" s="168">
        <v>1332</v>
      </c>
      <c r="C1333" s="43" t="s">
        <v>16</v>
      </c>
      <c r="D1333" s="43" t="s">
        <v>171</v>
      </c>
      <c r="E1333" s="103" t="s">
        <v>3723</v>
      </c>
      <c r="F1333" s="169" t="s">
        <v>172</v>
      </c>
      <c r="G1333" s="169" t="s">
        <v>4180</v>
      </c>
      <c r="H1333" s="40" t="s">
        <v>4130</v>
      </c>
      <c r="I1333" s="40" t="s">
        <v>22</v>
      </c>
      <c r="J1333" s="173">
        <v>4</v>
      </c>
      <c r="K1333" s="174">
        <v>0</v>
      </c>
      <c r="L1333" s="198">
        <v>7</v>
      </c>
      <c r="M1333" s="105">
        <v>3.1</v>
      </c>
      <c r="N1333" s="167"/>
    </row>
    <row r="1334" s="155" customFormat="1" ht="24" spans="1:14">
      <c r="A1334" s="38" t="s">
        <v>15</v>
      </c>
      <c r="B1334" s="168">
        <v>1333</v>
      </c>
      <c r="C1334" s="43" t="s">
        <v>16</v>
      </c>
      <c r="D1334" s="43" t="s">
        <v>53</v>
      </c>
      <c r="E1334" s="103" t="s">
        <v>3723</v>
      </c>
      <c r="F1334" s="169" t="s">
        <v>236</v>
      </c>
      <c r="G1334" s="169" t="s">
        <v>4181</v>
      </c>
      <c r="H1334" s="40" t="s">
        <v>2345</v>
      </c>
      <c r="I1334" s="40" t="s">
        <v>22</v>
      </c>
      <c r="J1334" s="173">
        <v>1</v>
      </c>
      <c r="K1334" s="185">
        <v>0</v>
      </c>
      <c r="L1334" s="198">
        <v>7</v>
      </c>
      <c r="M1334" s="105">
        <v>3.2</v>
      </c>
      <c r="N1334" s="167"/>
    </row>
    <row r="1335" s="155" customFormat="1" ht="24" spans="1:14">
      <c r="A1335" s="38" t="s">
        <v>15</v>
      </c>
      <c r="B1335" s="168">
        <v>1334</v>
      </c>
      <c r="C1335" s="43" t="s">
        <v>16</v>
      </c>
      <c r="D1335" s="43" t="s">
        <v>53</v>
      </c>
      <c r="E1335" s="103" t="s">
        <v>3723</v>
      </c>
      <c r="F1335" s="169" t="s">
        <v>236</v>
      </c>
      <c r="G1335" s="169" t="s">
        <v>4182</v>
      </c>
      <c r="H1335" s="40" t="s">
        <v>2345</v>
      </c>
      <c r="I1335" s="40" t="s">
        <v>22</v>
      </c>
      <c r="J1335" s="173">
        <v>8</v>
      </c>
      <c r="K1335" s="185">
        <v>0</v>
      </c>
      <c r="L1335" s="198">
        <v>5</v>
      </c>
      <c r="M1335" s="105">
        <v>3.2</v>
      </c>
      <c r="N1335" s="167"/>
    </row>
    <row r="1336" s="155" customFormat="1" ht="24" spans="1:14">
      <c r="A1336" s="38" t="s">
        <v>15</v>
      </c>
      <c r="B1336" s="168">
        <v>1335</v>
      </c>
      <c r="C1336" s="43" t="s">
        <v>16</v>
      </c>
      <c r="D1336" s="43" t="s">
        <v>322</v>
      </c>
      <c r="E1336" s="103" t="s">
        <v>3723</v>
      </c>
      <c r="F1336" s="169" t="s">
        <v>323</v>
      </c>
      <c r="G1336" s="169" t="s">
        <v>4183</v>
      </c>
      <c r="H1336" s="40" t="s">
        <v>3157</v>
      </c>
      <c r="I1336" s="43" t="s">
        <v>2124</v>
      </c>
      <c r="J1336" s="116">
        <v>1.50375</v>
      </c>
      <c r="K1336" s="185">
        <v>0</v>
      </c>
      <c r="L1336" s="198">
        <v>98</v>
      </c>
      <c r="M1336" s="105">
        <v>3.2</v>
      </c>
      <c r="N1336" s="167"/>
    </row>
    <row r="1337" s="155" customFormat="1" ht="24" spans="1:14">
      <c r="A1337" s="38" t="s">
        <v>15</v>
      </c>
      <c r="B1337" s="168">
        <v>1336</v>
      </c>
      <c r="C1337" s="43" t="s">
        <v>16</v>
      </c>
      <c r="D1337" s="43" t="s">
        <v>322</v>
      </c>
      <c r="E1337" s="103" t="s">
        <v>3723</v>
      </c>
      <c r="F1337" s="169" t="s">
        <v>323</v>
      </c>
      <c r="G1337" s="169" t="s">
        <v>4184</v>
      </c>
      <c r="H1337" s="40" t="s">
        <v>3157</v>
      </c>
      <c r="I1337" s="43" t="s">
        <v>2124</v>
      </c>
      <c r="J1337" s="116">
        <v>0.2512</v>
      </c>
      <c r="K1337" s="185">
        <v>0</v>
      </c>
      <c r="L1337" s="198">
        <v>20</v>
      </c>
      <c r="M1337" s="105">
        <v>3.2</v>
      </c>
      <c r="N1337" s="167"/>
    </row>
    <row r="1338" s="155" customFormat="1" ht="24" spans="1:14">
      <c r="A1338" s="38" t="s">
        <v>15</v>
      </c>
      <c r="B1338" s="168">
        <v>1337</v>
      </c>
      <c r="C1338" s="43" t="s">
        <v>16</v>
      </c>
      <c r="D1338" s="43" t="s">
        <v>322</v>
      </c>
      <c r="E1338" s="103" t="s">
        <v>3723</v>
      </c>
      <c r="F1338" s="169" t="s">
        <v>323</v>
      </c>
      <c r="G1338" s="169" t="s">
        <v>4163</v>
      </c>
      <c r="H1338" s="40" t="s">
        <v>3157</v>
      </c>
      <c r="I1338" s="43" t="s">
        <v>2124</v>
      </c>
      <c r="J1338" s="116">
        <v>35.5203</v>
      </c>
      <c r="K1338" s="185">
        <v>0</v>
      </c>
      <c r="L1338" s="198">
        <v>3313</v>
      </c>
      <c r="M1338" s="105">
        <v>3.2</v>
      </c>
      <c r="N1338" s="167"/>
    </row>
    <row r="1339" s="155" customFormat="1" ht="21.6" spans="1:14">
      <c r="A1339" s="38" t="s">
        <v>15</v>
      </c>
      <c r="B1339" s="168">
        <v>1338</v>
      </c>
      <c r="C1339" s="43" t="s">
        <v>16</v>
      </c>
      <c r="D1339" s="43" t="s">
        <v>4008</v>
      </c>
      <c r="E1339" s="103" t="s">
        <v>3723</v>
      </c>
      <c r="F1339" s="169" t="s">
        <v>4185</v>
      </c>
      <c r="G1339" s="169" t="s">
        <v>4012</v>
      </c>
      <c r="H1339" s="40"/>
      <c r="I1339" s="40" t="s">
        <v>22</v>
      </c>
      <c r="J1339" s="173">
        <v>1</v>
      </c>
      <c r="K1339" s="174">
        <v>0</v>
      </c>
      <c r="L1339" s="202"/>
      <c r="M1339" s="105">
        <v>3.1</v>
      </c>
      <c r="N1339" s="167"/>
    </row>
    <row r="1340" s="155" customFormat="1" ht="24" spans="1:14">
      <c r="A1340" s="38" t="s">
        <v>15</v>
      </c>
      <c r="B1340" s="168">
        <v>1339</v>
      </c>
      <c r="C1340" s="43" t="s">
        <v>16</v>
      </c>
      <c r="D1340" s="43" t="s">
        <v>4008</v>
      </c>
      <c r="E1340" s="103" t="s">
        <v>3723</v>
      </c>
      <c r="F1340" s="169" t="s">
        <v>4186</v>
      </c>
      <c r="G1340" s="169" t="s">
        <v>4037</v>
      </c>
      <c r="H1340" s="40"/>
      <c r="I1340" s="40" t="s">
        <v>22</v>
      </c>
      <c r="J1340" s="173">
        <v>1</v>
      </c>
      <c r="K1340" s="174">
        <v>0</v>
      </c>
      <c r="L1340" s="202"/>
      <c r="M1340" s="105">
        <v>3.1</v>
      </c>
      <c r="N1340" s="167"/>
    </row>
    <row r="1341" s="155" customFormat="1" ht="24" spans="1:14">
      <c r="A1341" s="38" t="s">
        <v>15</v>
      </c>
      <c r="B1341" s="168">
        <v>1340</v>
      </c>
      <c r="C1341" s="43" t="s">
        <v>16</v>
      </c>
      <c r="D1341" s="43" t="s">
        <v>4008</v>
      </c>
      <c r="E1341" s="103" t="s">
        <v>3723</v>
      </c>
      <c r="F1341" s="169" t="s">
        <v>4187</v>
      </c>
      <c r="G1341" s="169" t="s">
        <v>4037</v>
      </c>
      <c r="H1341" s="40"/>
      <c r="I1341" s="40" t="s">
        <v>22</v>
      </c>
      <c r="J1341" s="173">
        <v>1</v>
      </c>
      <c r="K1341" s="174">
        <v>0</v>
      </c>
      <c r="L1341" s="202"/>
      <c r="M1341" s="105">
        <v>3.1</v>
      </c>
      <c r="N1341" s="167"/>
    </row>
    <row r="1342" s="155" customFormat="1" ht="21.6" spans="1:14">
      <c r="A1342" s="38" t="s">
        <v>15</v>
      </c>
      <c r="B1342" s="168">
        <v>1341</v>
      </c>
      <c r="C1342" s="43" t="s">
        <v>16</v>
      </c>
      <c r="D1342" s="43" t="s">
        <v>4008</v>
      </c>
      <c r="E1342" s="103" t="s">
        <v>3723</v>
      </c>
      <c r="F1342" s="169" t="s">
        <v>4188</v>
      </c>
      <c r="G1342" s="169" t="s">
        <v>4037</v>
      </c>
      <c r="H1342" s="40"/>
      <c r="I1342" s="40" t="s">
        <v>22</v>
      </c>
      <c r="J1342" s="173">
        <v>1</v>
      </c>
      <c r="K1342" s="174">
        <v>0</v>
      </c>
      <c r="L1342" s="202"/>
      <c r="M1342" s="105">
        <v>3.1</v>
      </c>
      <c r="N1342" s="167"/>
    </row>
    <row r="1343" s="155" customFormat="1" ht="24" spans="1:14">
      <c r="A1343" s="38" t="s">
        <v>15</v>
      </c>
      <c r="B1343" s="168">
        <v>1342</v>
      </c>
      <c r="C1343" s="43" t="s">
        <v>16</v>
      </c>
      <c r="D1343" s="43" t="s">
        <v>53</v>
      </c>
      <c r="E1343" s="103" t="s">
        <v>3723</v>
      </c>
      <c r="F1343" s="169" t="s">
        <v>304</v>
      </c>
      <c r="G1343" s="169" t="s">
        <v>3793</v>
      </c>
      <c r="H1343" s="40" t="s">
        <v>2121</v>
      </c>
      <c r="I1343" s="40" t="s">
        <v>22</v>
      </c>
      <c r="J1343" s="173">
        <v>3</v>
      </c>
      <c r="K1343" s="57">
        <f t="shared" ref="K1343:K1347" si="82">(CEILING(J1343*0.2,1))*1</f>
        <v>1</v>
      </c>
      <c r="L1343" s="198">
        <v>21</v>
      </c>
      <c r="M1343" s="105">
        <v>3.2</v>
      </c>
      <c r="N1343" s="167"/>
    </row>
    <row r="1344" s="155" customFormat="1" ht="24" spans="1:14">
      <c r="A1344" s="38" t="s">
        <v>15</v>
      </c>
      <c r="B1344" s="168">
        <v>1343</v>
      </c>
      <c r="C1344" s="43" t="s">
        <v>16</v>
      </c>
      <c r="D1344" s="43" t="s">
        <v>53</v>
      </c>
      <c r="E1344" s="103" t="s">
        <v>3723</v>
      </c>
      <c r="F1344" s="169" t="s">
        <v>885</v>
      </c>
      <c r="G1344" s="169" t="s">
        <v>4189</v>
      </c>
      <c r="H1344" s="40" t="s">
        <v>2121</v>
      </c>
      <c r="I1344" s="40" t="s">
        <v>22</v>
      </c>
      <c r="J1344" s="173">
        <v>1</v>
      </c>
      <c r="K1344" s="57">
        <f t="shared" si="82"/>
        <v>1</v>
      </c>
      <c r="L1344" s="198">
        <v>1</v>
      </c>
      <c r="M1344" s="105">
        <v>3.2</v>
      </c>
      <c r="N1344" s="167"/>
    </row>
    <row r="1345" s="155" customFormat="1" ht="24" spans="1:14">
      <c r="A1345" s="38" t="s">
        <v>15</v>
      </c>
      <c r="B1345" s="168">
        <v>1344</v>
      </c>
      <c r="C1345" s="43" t="s">
        <v>16</v>
      </c>
      <c r="D1345" s="43" t="s">
        <v>53</v>
      </c>
      <c r="E1345" s="103" t="s">
        <v>3723</v>
      </c>
      <c r="F1345" s="169" t="s">
        <v>55</v>
      </c>
      <c r="G1345" s="169" t="s">
        <v>2701</v>
      </c>
      <c r="H1345" s="40" t="s">
        <v>2121</v>
      </c>
      <c r="I1345" s="40" t="s">
        <v>22</v>
      </c>
      <c r="J1345" s="173">
        <v>2</v>
      </c>
      <c r="K1345" s="57">
        <f t="shared" si="82"/>
        <v>1</v>
      </c>
      <c r="L1345" s="198">
        <v>11</v>
      </c>
      <c r="M1345" s="105">
        <v>3.2</v>
      </c>
      <c r="N1345" s="167"/>
    </row>
    <row r="1346" s="155" customFormat="1" ht="24" spans="1:14">
      <c r="A1346" s="38" t="s">
        <v>15</v>
      </c>
      <c r="B1346" s="168">
        <v>1345</v>
      </c>
      <c r="C1346" s="43" t="s">
        <v>16</v>
      </c>
      <c r="D1346" s="43" t="s">
        <v>53</v>
      </c>
      <c r="E1346" s="103" t="s">
        <v>3723</v>
      </c>
      <c r="F1346" s="169" t="s">
        <v>236</v>
      </c>
      <c r="G1346" s="169" t="s">
        <v>4190</v>
      </c>
      <c r="H1346" s="40" t="s">
        <v>2345</v>
      </c>
      <c r="I1346" s="40" t="s">
        <v>22</v>
      </c>
      <c r="J1346" s="173">
        <v>1</v>
      </c>
      <c r="K1346" s="57">
        <f t="shared" si="82"/>
        <v>1</v>
      </c>
      <c r="L1346" s="198">
        <v>1</v>
      </c>
      <c r="M1346" s="105">
        <v>3.2</v>
      </c>
      <c r="N1346" s="167"/>
    </row>
    <row r="1347" s="155" customFormat="1" ht="24" spans="1:14">
      <c r="A1347" s="38" t="s">
        <v>15</v>
      </c>
      <c r="B1347" s="168">
        <v>1346</v>
      </c>
      <c r="C1347" s="43" t="s">
        <v>16</v>
      </c>
      <c r="D1347" s="43" t="s">
        <v>322</v>
      </c>
      <c r="E1347" s="103" t="s">
        <v>3723</v>
      </c>
      <c r="F1347" s="169" t="s">
        <v>323</v>
      </c>
      <c r="G1347" s="169" t="s">
        <v>2705</v>
      </c>
      <c r="H1347" s="40" t="s">
        <v>2123</v>
      </c>
      <c r="I1347" s="43" t="s">
        <v>2124</v>
      </c>
      <c r="J1347" s="116">
        <v>13.8124</v>
      </c>
      <c r="K1347" s="57">
        <f t="shared" si="82"/>
        <v>3</v>
      </c>
      <c r="L1347" s="198">
        <v>191</v>
      </c>
      <c r="M1347" s="105">
        <v>3.2</v>
      </c>
      <c r="N1347" s="167"/>
    </row>
    <row r="1348" s="155" customFormat="1" ht="24" spans="1:14">
      <c r="A1348" s="38" t="s">
        <v>15</v>
      </c>
      <c r="B1348" s="168">
        <v>1347</v>
      </c>
      <c r="C1348" s="43" t="s">
        <v>16</v>
      </c>
      <c r="D1348" s="43" t="s">
        <v>89</v>
      </c>
      <c r="E1348" s="103" t="s">
        <v>3723</v>
      </c>
      <c r="F1348" s="169" t="s">
        <v>114</v>
      </c>
      <c r="G1348" s="169" t="s">
        <v>4128</v>
      </c>
      <c r="H1348" s="40" t="s">
        <v>2638</v>
      </c>
      <c r="I1348" s="40" t="s">
        <v>22</v>
      </c>
      <c r="J1348" s="173">
        <v>5</v>
      </c>
      <c r="K1348" s="185">
        <v>0</v>
      </c>
      <c r="L1348" s="198">
        <v>55</v>
      </c>
      <c r="M1348" s="105">
        <v>3.2</v>
      </c>
      <c r="N1348" s="167"/>
    </row>
    <row r="1349" s="155" customFormat="1" ht="24" spans="1:14">
      <c r="A1349" s="38" t="s">
        <v>15</v>
      </c>
      <c r="B1349" s="168">
        <v>1348</v>
      </c>
      <c r="C1349" s="43" t="s">
        <v>16</v>
      </c>
      <c r="D1349" s="43" t="s">
        <v>53</v>
      </c>
      <c r="E1349" s="103" t="s">
        <v>3723</v>
      </c>
      <c r="F1349" s="169" t="s">
        <v>55</v>
      </c>
      <c r="G1349" s="169" t="s">
        <v>3618</v>
      </c>
      <c r="H1349" s="40" t="s">
        <v>2121</v>
      </c>
      <c r="I1349" s="40" t="s">
        <v>22</v>
      </c>
      <c r="J1349" s="173">
        <v>2</v>
      </c>
      <c r="K1349" s="57">
        <f t="shared" ref="K1349:K1352" si="83">(CEILING(J1349*0.2,1))*1</f>
        <v>1</v>
      </c>
      <c r="L1349" s="198">
        <v>4</v>
      </c>
      <c r="M1349" s="105">
        <v>3.2</v>
      </c>
      <c r="N1349" s="167"/>
    </row>
    <row r="1350" s="155" customFormat="1" ht="36" spans="1:14">
      <c r="A1350" s="38" t="s">
        <v>15</v>
      </c>
      <c r="B1350" s="168">
        <v>1349</v>
      </c>
      <c r="C1350" s="43" t="s">
        <v>16</v>
      </c>
      <c r="D1350" s="43" t="s">
        <v>171</v>
      </c>
      <c r="E1350" s="103" t="s">
        <v>3723</v>
      </c>
      <c r="F1350" s="169" t="s">
        <v>172</v>
      </c>
      <c r="G1350" s="169" t="s">
        <v>4129</v>
      </c>
      <c r="H1350" s="40" t="s">
        <v>4130</v>
      </c>
      <c r="I1350" s="40" t="s">
        <v>22</v>
      </c>
      <c r="J1350" s="173">
        <v>5</v>
      </c>
      <c r="K1350" s="174">
        <v>0</v>
      </c>
      <c r="L1350" s="198">
        <v>1</v>
      </c>
      <c r="M1350" s="105">
        <v>3.1</v>
      </c>
      <c r="N1350" s="167"/>
    </row>
    <row r="1351" s="155" customFormat="1" ht="24" spans="1:14">
      <c r="A1351" s="38" t="s">
        <v>15</v>
      </c>
      <c r="B1351" s="168">
        <v>1350</v>
      </c>
      <c r="C1351" s="43" t="s">
        <v>16</v>
      </c>
      <c r="D1351" s="43" t="s">
        <v>53</v>
      </c>
      <c r="E1351" s="103" t="s">
        <v>3723</v>
      </c>
      <c r="F1351" s="169" t="s">
        <v>236</v>
      </c>
      <c r="G1351" s="169" t="s">
        <v>4131</v>
      </c>
      <c r="H1351" s="40" t="s">
        <v>2638</v>
      </c>
      <c r="I1351" s="40" t="s">
        <v>22</v>
      </c>
      <c r="J1351" s="173">
        <v>2</v>
      </c>
      <c r="K1351" s="57">
        <f t="shared" si="83"/>
        <v>1</v>
      </c>
      <c r="L1351" s="198">
        <v>5</v>
      </c>
      <c r="M1351" s="105">
        <v>3.2</v>
      </c>
      <c r="N1351" s="167"/>
    </row>
    <row r="1352" s="155" customFormat="1" ht="24" spans="1:14">
      <c r="A1352" s="38" t="s">
        <v>15</v>
      </c>
      <c r="B1352" s="168">
        <v>1351</v>
      </c>
      <c r="C1352" s="43" t="s">
        <v>16</v>
      </c>
      <c r="D1352" s="43" t="s">
        <v>322</v>
      </c>
      <c r="E1352" s="103" t="s">
        <v>3723</v>
      </c>
      <c r="F1352" s="169" t="s">
        <v>323</v>
      </c>
      <c r="G1352" s="169" t="s">
        <v>3619</v>
      </c>
      <c r="H1352" s="40" t="s">
        <v>2123</v>
      </c>
      <c r="I1352" s="43" t="s">
        <v>2124</v>
      </c>
      <c r="J1352" s="116">
        <v>2.4779</v>
      </c>
      <c r="K1352" s="57">
        <f t="shared" si="83"/>
        <v>1</v>
      </c>
      <c r="L1352" s="198">
        <v>21</v>
      </c>
      <c r="M1352" s="105">
        <v>3.2</v>
      </c>
      <c r="N1352" s="167"/>
    </row>
    <row r="1353" s="155" customFormat="1" ht="24" spans="1:14">
      <c r="A1353" s="38" t="s">
        <v>15</v>
      </c>
      <c r="B1353" s="168">
        <v>1352</v>
      </c>
      <c r="C1353" s="43" t="s">
        <v>16</v>
      </c>
      <c r="D1353" s="43" t="s">
        <v>53</v>
      </c>
      <c r="E1353" s="103" t="s">
        <v>3723</v>
      </c>
      <c r="F1353" s="169" t="s">
        <v>3813</v>
      </c>
      <c r="G1353" s="169" t="s">
        <v>4191</v>
      </c>
      <c r="H1353" s="40" t="s">
        <v>2131</v>
      </c>
      <c r="I1353" s="40" t="s">
        <v>22</v>
      </c>
      <c r="J1353" s="173">
        <v>1</v>
      </c>
      <c r="K1353" s="185">
        <v>0</v>
      </c>
      <c r="L1353" s="198">
        <v>69</v>
      </c>
      <c r="M1353" s="105">
        <v>3.2</v>
      </c>
      <c r="N1353" s="167"/>
    </row>
    <row r="1354" s="155" customFormat="1" ht="24" spans="1:14">
      <c r="A1354" s="38" t="s">
        <v>15</v>
      </c>
      <c r="B1354" s="168">
        <v>1353</v>
      </c>
      <c r="C1354" s="43" t="s">
        <v>16</v>
      </c>
      <c r="D1354" s="43" t="s">
        <v>89</v>
      </c>
      <c r="E1354" s="103" t="s">
        <v>3723</v>
      </c>
      <c r="F1354" s="169" t="s">
        <v>114</v>
      </c>
      <c r="G1354" s="169" t="s">
        <v>4192</v>
      </c>
      <c r="H1354" s="40" t="s">
        <v>2134</v>
      </c>
      <c r="I1354" s="40" t="s">
        <v>22</v>
      </c>
      <c r="J1354" s="173">
        <v>1</v>
      </c>
      <c r="K1354" s="185">
        <v>0</v>
      </c>
      <c r="L1354" s="198">
        <v>89</v>
      </c>
      <c r="M1354" s="105">
        <v>3.2</v>
      </c>
      <c r="N1354" s="167"/>
    </row>
    <row r="1355" s="155" customFormat="1" ht="24" spans="1:14">
      <c r="A1355" s="38" t="s">
        <v>15</v>
      </c>
      <c r="B1355" s="168">
        <v>1354</v>
      </c>
      <c r="C1355" s="43" t="s">
        <v>16</v>
      </c>
      <c r="D1355" s="43" t="s">
        <v>89</v>
      </c>
      <c r="E1355" s="103" t="s">
        <v>3723</v>
      </c>
      <c r="F1355" s="169" t="s">
        <v>114</v>
      </c>
      <c r="G1355" s="169" t="s">
        <v>4140</v>
      </c>
      <c r="H1355" s="40" t="s">
        <v>2134</v>
      </c>
      <c r="I1355" s="40" t="s">
        <v>22</v>
      </c>
      <c r="J1355" s="173">
        <v>5</v>
      </c>
      <c r="K1355" s="185">
        <v>0</v>
      </c>
      <c r="L1355" s="198">
        <v>576</v>
      </c>
      <c r="M1355" s="105">
        <v>3.2</v>
      </c>
      <c r="N1355" s="167"/>
    </row>
    <row r="1356" s="155" customFormat="1" ht="24" spans="1:14">
      <c r="A1356" s="38" t="s">
        <v>15</v>
      </c>
      <c r="B1356" s="168">
        <v>1355</v>
      </c>
      <c r="C1356" s="43" t="s">
        <v>16</v>
      </c>
      <c r="D1356" s="43" t="s">
        <v>53</v>
      </c>
      <c r="E1356" s="103" t="s">
        <v>3723</v>
      </c>
      <c r="F1356" s="169" t="s">
        <v>55</v>
      </c>
      <c r="G1356" s="169" t="s">
        <v>4146</v>
      </c>
      <c r="H1356" s="40" t="s">
        <v>2351</v>
      </c>
      <c r="I1356" s="40" t="s">
        <v>22</v>
      </c>
      <c r="J1356" s="173">
        <v>10</v>
      </c>
      <c r="K1356" s="185">
        <v>0</v>
      </c>
      <c r="L1356" s="198">
        <v>1248</v>
      </c>
      <c r="M1356" s="105">
        <v>3.2</v>
      </c>
      <c r="N1356" s="167"/>
    </row>
    <row r="1357" s="155" customFormat="1" ht="24" spans="1:14">
      <c r="A1357" s="38" t="s">
        <v>15</v>
      </c>
      <c r="B1357" s="168">
        <v>1356</v>
      </c>
      <c r="C1357" s="43" t="s">
        <v>16</v>
      </c>
      <c r="D1357" s="43" t="s">
        <v>53</v>
      </c>
      <c r="E1357" s="103" t="s">
        <v>3723</v>
      </c>
      <c r="F1357" s="169" t="s">
        <v>55</v>
      </c>
      <c r="G1357" s="169" t="s">
        <v>4193</v>
      </c>
      <c r="H1357" s="40" t="s">
        <v>2351</v>
      </c>
      <c r="I1357" s="40" t="s">
        <v>22</v>
      </c>
      <c r="J1357" s="173">
        <v>1</v>
      </c>
      <c r="K1357" s="185">
        <v>0</v>
      </c>
      <c r="L1357" s="198">
        <v>62</v>
      </c>
      <c r="M1357" s="105">
        <v>3.2</v>
      </c>
      <c r="N1357" s="167"/>
    </row>
    <row r="1358" s="155" customFormat="1" ht="24" spans="1:14">
      <c r="A1358" s="38" t="s">
        <v>15</v>
      </c>
      <c r="B1358" s="168">
        <v>1357</v>
      </c>
      <c r="C1358" s="43" t="s">
        <v>16</v>
      </c>
      <c r="D1358" s="43" t="s">
        <v>53</v>
      </c>
      <c r="E1358" s="103" t="s">
        <v>3723</v>
      </c>
      <c r="F1358" s="169" t="s">
        <v>249</v>
      </c>
      <c r="G1358" s="169" t="s">
        <v>4194</v>
      </c>
      <c r="H1358" s="40" t="s">
        <v>2351</v>
      </c>
      <c r="I1358" s="40" t="s">
        <v>22</v>
      </c>
      <c r="J1358" s="173">
        <v>1</v>
      </c>
      <c r="K1358" s="185">
        <v>0</v>
      </c>
      <c r="L1358" s="198">
        <v>44</v>
      </c>
      <c r="M1358" s="105">
        <v>3.2</v>
      </c>
      <c r="N1358" s="167"/>
    </row>
    <row r="1359" s="155" customFormat="1" ht="36" spans="1:14">
      <c r="A1359" s="38" t="s">
        <v>15</v>
      </c>
      <c r="B1359" s="168">
        <v>1358</v>
      </c>
      <c r="C1359" s="43" t="s">
        <v>16</v>
      </c>
      <c r="D1359" s="43" t="s">
        <v>171</v>
      </c>
      <c r="E1359" s="103" t="s">
        <v>3723</v>
      </c>
      <c r="F1359" s="169" t="s">
        <v>172</v>
      </c>
      <c r="G1359" s="169" t="s">
        <v>4195</v>
      </c>
      <c r="H1359" s="40" t="s">
        <v>1874</v>
      </c>
      <c r="I1359" s="40" t="s">
        <v>22</v>
      </c>
      <c r="J1359" s="173">
        <v>1</v>
      </c>
      <c r="K1359" s="174">
        <v>0</v>
      </c>
      <c r="L1359" s="198">
        <v>2</v>
      </c>
      <c r="M1359" s="105">
        <v>3.1</v>
      </c>
      <c r="N1359" s="167"/>
    </row>
    <row r="1360" s="155" customFormat="1" ht="36" spans="1:14">
      <c r="A1360" s="38" t="s">
        <v>15</v>
      </c>
      <c r="B1360" s="168">
        <v>1359</v>
      </c>
      <c r="C1360" s="43" t="s">
        <v>16</v>
      </c>
      <c r="D1360" s="43" t="s">
        <v>171</v>
      </c>
      <c r="E1360" s="103" t="s">
        <v>3723</v>
      </c>
      <c r="F1360" s="169" t="s">
        <v>172</v>
      </c>
      <c r="G1360" s="169" t="s">
        <v>4150</v>
      </c>
      <c r="H1360" s="40" t="s">
        <v>1874</v>
      </c>
      <c r="I1360" s="40" t="s">
        <v>22</v>
      </c>
      <c r="J1360" s="173">
        <v>5</v>
      </c>
      <c r="K1360" s="174">
        <v>0</v>
      </c>
      <c r="L1360" s="198">
        <v>9</v>
      </c>
      <c r="M1360" s="105">
        <v>3.1</v>
      </c>
      <c r="N1360" s="167"/>
    </row>
    <row r="1361" s="155" customFormat="1" ht="24" spans="1:14">
      <c r="A1361" s="38" t="s">
        <v>15</v>
      </c>
      <c r="B1361" s="168">
        <v>1360</v>
      </c>
      <c r="C1361" s="43" t="s">
        <v>16</v>
      </c>
      <c r="D1361" s="43" t="s">
        <v>53</v>
      </c>
      <c r="E1361" s="103" t="s">
        <v>3723</v>
      </c>
      <c r="F1361" s="169" t="s">
        <v>236</v>
      </c>
      <c r="G1361" s="169" t="s">
        <v>4196</v>
      </c>
      <c r="H1361" s="40" t="s">
        <v>2134</v>
      </c>
      <c r="I1361" s="40" t="s">
        <v>22</v>
      </c>
      <c r="J1361" s="173">
        <v>2</v>
      </c>
      <c r="K1361" s="185">
        <v>0</v>
      </c>
      <c r="L1361" s="198">
        <v>2</v>
      </c>
      <c r="M1361" s="105">
        <v>3.2</v>
      </c>
      <c r="N1361" s="167"/>
    </row>
    <row r="1362" s="155" customFormat="1" ht="24" spans="1:14">
      <c r="A1362" s="38" t="s">
        <v>15</v>
      </c>
      <c r="B1362" s="168">
        <v>1361</v>
      </c>
      <c r="C1362" s="43" t="s">
        <v>16</v>
      </c>
      <c r="D1362" s="43" t="s">
        <v>322</v>
      </c>
      <c r="E1362" s="103" t="s">
        <v>3723</v>
      </c>
      <c r="F1362" s="169" t="s">
        <v>323</v>
      </c>
      <c r="G1362" s="169" t="s">
        <v>4153</v>
      </c>
      <c r="H1362" s="40" t="s">
        <v>2988</v>
      </c>
      <c r="I1362" s="43" t="s">
        <v>2124</v>
      </c>
      <c r="J1362" s="116">
        <v>32.4138</v>
      </c>
      <c r="K1362" s="185">
        <v>0</v>
      </c>
      <c r="L1362" s="198">
        <v>3997</v>
      </c>
      <c r="M1362" s="105">
        <v>3.2</v>
      </c>
      <c r="N1362" s="167"/>
    </row>
    <row r="1363" s="155" customFormat="1" ht="24" spans="1:14">
      <c r="A1363" s="38" t="s">
        <v>15</v>
      </c>
      <c r="B1363" s="168">
        <v>1362</v>
      </c>
      <c r="C1363" s="43" t="s">
        <v>16</v>
      </c>
      <c r="D1363" s="43" t="s">
        <v>4008</v>
      </c>
      <c r="E1363" s="103" t="s">
        <v>3723</v>
      </c>
      <c r="F1363" s="169" t="s">
        <v>4197</v>
      </c>
      <c r="G1363" s="169" t="s">
        <v>4010</v>
      </c>
      <c r="H1363" s="40"/>
      <c r="I1363" s="40" t="s">
        <v>22</v>
      </c>
      <c r="J1363" s="173">
        <v>1</v>
      </c>
      <c r="K1363" s="174">
        <v>0</v>
      </c>
      <c r="L1363" s="202"/>
      <c r="M1363" s="105">
        <v>3.1</v>
      </c>
      <c r="N1363" s="167"/>
    </row>
    <row r="1364" s="155" customFormat="1" ht="24" spans="1:14">
      <c r="A1364" s="38" t="s">
        <v>15</v>
      </c>
      <c r="B1364" s="168">
        <v>1363</v>
      </c>
      <c r="C1364" s="43" t="s">
        <v>16</v>
      </c>
      <c r="D1364" s="43" t="s">
        <v>89</v>
      </c>
      <c r="E1364" s="103" t="s">
        <v>3723</v>
      </c>
      <c r="F1364" s="169" t="s">
        <v>114</v>
      </c>
      <c r="G1364" s="169" t="s">
        <v>4198</v>
      </c>
      <c r="H1364" s="40" t="s">
        <v>2134</v>
      </c>
      <c r="I1364" s="40" t="s">
        <v>22</v>
      </c>
      <c r="J1364" s="173">
        <v>1</v>
      </c>
      <c r="K1364" s="185">
        <v>0</v>
      </c>
      <c r="L1364" s="198">
        <v>64</v>
      </c>
      <c r="M1364" s="105">
        <v>3.2</v>
      </c>
      <c r="N1364" s="167"/>
    </row>
    <row r="1365" s="155" customFormat="1" ht="24" spans="1:14">
      <c r="A1365" s="38" t="s">
        <v>15</v>
      </c>
      <c r="B1365" s="168">
        <v>1364</v>
      </c>
      <c r="C1365" s="43" t="s">
        <v>16</v>
      </c>
      <c r="D1365" s="43" t="s">
        <v>89</v>
      </c>
      <c r="E1365" s="103" t="s">
        <v>3723</v>
      </c>
      <c r="F1365" s="169" t="s">
        <v>114</v>
      </c>
      <c r="G1365" s="169" t="s">
        <v>4140</v>
      </c>
      <c r="H1365" s="40" t="s">
        <v>2134</v>
      </c>
      <c r="I1365" s="40" t="s">
        <v>22</v>
      </c>
      <c r="J1365" s="173">
        <v>9</v>
      </c>
      <c r="K1365" s="185">
        <v>0</v>
      </c>
      <c r="L1365" s="198">
        <v>1037</v>
      </c>
      <c r="M1365" s="105">
        <v>3.2</v>
      </c>
      <c r="N1365" s="167"/>
    </row>
    <row r="1366" s="155" customFormat="1" ht="24" spans="1:14">
      <c r="A1366" s="38" t="s">
        <v>15</v>
      </c>
      <c r="B1366" s="168">
        <v>1365</v>
      </c>
      <c r="C1366" s="43" t="s">
        <v>16</v>
      </c>
      <c r="D1366" s="43" t="s">
        <v>89</v>
      </c>
      <c r="E1366" s="103" t="s">
        <v>3723</v>
      </c>
      <c r="F1366" s="169" t="s">
        <v>114</v>
      </c>
      <c r="G1366" s="169" t="s">
        <v>4199</v>
      </c>
      <c r="H1366" s="40" t="s">
        <v>2134</v>
      </c>
      <c r="I1366" s="40" t="s">
        <v>22</v>
      </c>
      <c r="J1366" s="173">
        <v>2</v>
      </c>
      <c r="K1366" s="185">
        <v>0</v>
      </c>
      <c r="L1366" s="198">
        <v>222</v>
      </c>
      <c r="M1366" s="105">
        <v>3.2</v>
      </c>
      <c r="N1366" s="167"/>
    </row>
    <row r="1367" s="155" customFormat="1" ht="24" spans="1:14">
      <c r="A1367" s="38" t="s">
        <v>15</v>
      </c>
      <c r="B1367" s="168">
        <v>1366</v>
      </c>
      <c r="C1367" s="43" t="s">
        <v>16</v>
      </c>
      <c r="D1367" s="43" t="s">
        <v>53</v>
      </c>
      <c r="E1367" s="103" t="s">
        <v>3723</v>
      </c>
      <c r="F1367" s="169" t="s">
        <v>304</v>
      </c>
      <c r="G1367" s="169" t="s">
        <v>4200</v>
      </c>
      <c r="H1367" s="40" t="s">
        <v>2356</v>
      </c>
      <c r="I1367" s="40" t="s">
        <v>22</v>
      </c>
      <c r="J1367" s="173">
        <v>2</v>
      </c>
      <c r="K1367" s="185">
        <v>0</v>
      </c>
      <c r="L1367" s="198">
        <v>335</v>
      </c>
      <c r="M1367" s="105">
        <v>3.2</v>
      </c>
      <c r="N1367" s="167"/>
    </row>
    <row r="1368" s="155" customFormat="1" ht="108" spans="1:14">
      <c r="A1368" s="38" t="s">
        <v>15</v>
      </c>
      <c r="B1368" s="168">
        <v>1367</v>
      </c>
      <c r="C1368" s="43" t="s">
        <v>16</v>
      </c>
      <c r="D1368" s="43" t="s">
        <v>17</v>
      </c>
      <c r="E1368" s="103" t="s">
        <v>3723</v>
      </c>
      <c r="F1368" s="169" t="s">
        <v>4031</v>
      </c>
      <c r="G1368" s="43" t="s">
        <v>4201</v>
      </c>
      <c r="H1368" s="40" t="s">
        <v>3994</v>
      </c>
      <c r="I1368" s="40" t="s">
        <v>22</v>
      </c>
      <c r="J1368" s="173">
        <v>1</v>
      </c>
      <c r="K1368" s="161">
        <v>0</v>
      </c>
      <c r="L1368" s="199">
        <v>7.2</v>
      </c>
      <c r="M1368" s="105">
        <v>3.1</v>
      </c>
      <c r="N1368" s="167"/>
    </row>
    <row r="1369" s="155" customFormat="1" ht="24" spans="1:14">
      <c r="A1369" s="38" t="s">
        <v>15</v>
      </c>
      <c r="B1369" s="168">
        <v>1368</v>
      </c>
      <c r="C1369" s="43" t="s">
        <v>16</v>
      </c>
      <c r="D1369" s="43" t="s">
        <v>53</v>
      </c>
      <c r="E1369" s="103" t="s">
        <v>3723</v>
      </c>
      <c r="F1369" s="169" t="s">
        <v>55</v>
      </c>
      <c r="G1369" s="169" t="s">
        <v>4202</v>
      </c>
      <c r="H1369" s="40" t="s">
        <v>2351</v>
      </c>
      <c r="I1369" s="40" t="s">
        <v>22</v>
      </c>
      <c r="J1369" s="173">
        <v>1</v>
      </c>
      <c r="K1369" s="185">
        <v>0</v>
      </c>
      <c r="L1369" s="198">
        <v>60</v>
      </c>
      <c r="M1369" s="105">
        <v>3.2</v>
      </c>
      <c r="N1369" s="167"/>
    </row>
    <row r="1370" s="155" customFormat="1" ht="24" spans="1:14">
      <c r="A1370" s="38" t="s">
        <v>15</v>
      </c>
      <c r="B1370" s="168">
        <v>1369</v>
      </c>
      <c r="C1370" s="43" t="s">
        <v>16</v>
      </c>
      <c r="D1370" s="43" t="s">
        <v>53</v>
      </c>
      <c r="E1370" s="103" t="s">
        <v>3723</v>
      </c>
      <c r="F1370" s="169" t="s">
        <v>55</v>
      </c>
      <c r="G1370" s="169" t="s">
        <v>4146</v>
      </c>
      <c r="H1370" s="40" t="s">
        <v>2351</v>
      </c>
      <c r="I1370" s="40" t="s">
        <v>22</v>
      </c>
      <c r="J1370" s="173">
        <v>12</v>
      </c>
      <c r="K1370" s="185">
        <v>0</v>
      </c>
      <c r="L1370" s="198">
        <v>1497</v>
      </c>
      <c r="M1370" s="105">
        <v>3.2</v>
      </c>
      <c r="N1370" s="167"/>
    </row>
    <row r="1371" s="155" customFormat="1" ht="24" spans="1:14">
      <c r="A1371" s="38" t="s">
        <v>15</v>
      </c>
      <c r="B1371" s="168">
        <v>1370</v>
      </c>
      <c r="C1371" s="43" t="s">
        <v>16</v>
      </c>
      <c r="D1371" s="43" t="s">
        <v>53</v>
      </c>
      <c r="E1371" s="103" t="s">
        <v>3723</v>
      </c>
      <c r="F1371" s="169" t="s">
        <v>55</v>
      </c>
      <c r="G1371" s="169" t="s">
        <v>4193</v>
      </c>
      <c r="H1371" s="40" t="s">
        <v>2351</v>
      </c>
      <c r="I1371" s="40" t="s">
        <v>22</v>
      </c>
      <c r="J1371" s="173">
        <v>2</v>
      </c>
      <c r="K1371" s="185">
        <v>0</v>
      </c>
      <c r="L1371" s="198">
        <v>125</v>
      </c>
      <c r="M1371" s="105">
        <v>3.2</v>
      </c>
      <c r="N1371" s="167"/>
    </row>
    <row r="1372" s="155" customFormat="1" ht="24" spans="1:14">
      <c r="A1372" s="38" t="s">
        <v>15</v>
      </c>
      <c r="B1372" s="168">
        <v>1371</v>
      </c>
      <c r="C1372" s="43" t="s">
        <v>16</v>
      </c>
      <c r="D1372" s="43" t="s">
        <v>53</v>
      </c>
      <c r="E1372" s="103" t="s">
        <v>3723</v>
      </c>
      <c r="F1372" s="169" t="s">
        <v>249</v>
      </c>
      <c r="G1372" s="169" t="s">
        <v>4203</v>
      </c>
      <c r="H1372" s="40" t="s">
        <v>2351</v>
      </c>
      <c r="I1372" s="40" t="s">
        <v>22</v>
      </c>
      <c r="J1372" s="173">
        <v>1</v>
      </c>
      <c r="K1372" s="185">
        <v>0</v>
      </c>
      <c r="L1372" s="198">
        <v>44</v>
      </c>
      <c r="M1372" s="105">
        <v>3.2</v>
      </c>
      <c r="N1372" s="167"/>
    </row>
    <row r="1373" s="155" customFormat="1" ht="36" spans="1:14">
      <c r="A1373" s="38" t="s">
        <v>15</v>
      </c>
      <c r="B1373" s="168">
        <v>1372</v>
      </c>
      <c r="C1373" s="43" t="s">
        <v>16</v>
      </c>
      <c r="D1373" s="43" t="s">
        <v>171</v>
      </c>
      <c r="E1373" s="103" t="s">
        <v>3723</v>
      </c>
      <c r="F1373" s="169" t="s">
        <v>172</v>
      </c>
      <c r="G1373" s="169" t="s">
        <v>4204</v>
      </c>
      <c r="H1373" s="40" t="s">
        <v>1874</v>
      </c>
      <c r="I1373" s="40" t="s">
        <v>22</v>
      </c>
      <c r="J1373" s="173">
        <v>1</v>
      </c>
      <c r="K1373" s="174">
        <v>0</v>
      </c>
      <c r="L1373" s="198">
        <v>1</v>
      </c>
      <c r="M1373" s="105">
        <v>3.1</v>
      </c>
      <c r="N1373" s="167"/>
    </row>
    <row r="1374" s="155" customFormat="1" ht="36" spans="1:14">
      <c r="A1374" s="38" t="s">
        <v>15</v>
      </c>
      <c r="B1374" s="168">
        <v>1373</v>
      </c>
      <c r="C1374" s="43" t="s">
        <v>16</v>
      </c>
      <c r="D1374" s="43" t="s">
        <v>171</v>
      </c>
      <c r="E1374" s="103" t="s">
        <v>3723</v>
      </c>
      <c r="F1374" s="169" t="s">
        <v>172</v>
      </c>
      <c r="G1374" s="169" t="s">
        <v>4150</v>
      </c>
      <c r="H1374" s="40" t="s">
        <v>1874</v>
      </c>
      <c r="I1374" s="40" t="s">
        <v>22</v>
      </c>
      <c r="J1374" s="173">
        <v>7</v>
      </c>
      <c r="K1374" s="174">
        <v>0</v>
      </c>
      <c r="L1374" s="198">
        <v>12</v>
      </c>
      <c r="M1374" s="105">
        <v>3.1</v>
      </c>
      <c r="N1374" s="167"/>
    </row>
    <row r="1375" s="155" customFormat="1" ht="24" spans="1:14">
      <c r="A1375" s="38" t="s">
        <v>15</v>
      </c>
      <c r="B1375" s="168">
        <v>1374</v>
      </c>
      <c r="C1375" s="43" t="s">
        <v>16</v>
      </c>
      <c r="D1375" s="43" t="s">
        <v>53</v>
      </c>
      <c r="E1375" s="103" t="s">
        <v>3723</v>
      </c>
      <c r="F1375" s="169" t="s">
        <v>236</v>
      </c>
      <c r="G1375" s="169" t="s">
        <v>4196</v>
      </c>
      <c r="H1375" s="40" t="s">
        <v>2134</v>
      </c>
      <c r="I1375" s="40" t="s">
        <v>22</v>
      </c>
      <c r="J1375" s="173">
        <v>9</v>
      </c>
      <c r="K1375" s="185">
        <v>0</v>
      </c>
      <c r="L1375" s="198">
        <v>7</v>
      </c>
      <c r="M1375" s="105">
        <v>3.2</v>
      </c>
      <c r="N1375" s="167"/>
    </row>
    <row r="1376" s="155" customFormat="1" ht="24" spans="1:14">
      <c r="A1376" s="38" t="s">
        <v>15</v>
      </c>
      <c r="B1376" s="168">
        <v>1375</v>
      </c>
      <c r="C1376" s="43" t="s">
        <v>16</v>
      </c>
      <c r="D1376" s="43" t="s">
        <v>322</v>
      </c>
      <c r="E1376" s="103" t="s">
        <v>3723</v>
      </c>
      <c r="F1376" s="169" t="s">
        <v>323</v>
      </c>
      <c r="G1376" s="169" t="s">
        <v>4153</v>
      </c>
      <c r="H1376" s="40" t="s">
        <v>2988</v>
      </c>
      <c r="I1376" s="43" t="s">
        <v>2124</v>
      </c>
      <c r="J1376" s="116">
        <v>52.7765</v>
      </c>
      <c r="K1376" s="185">
        <v>0</v>
      </c>
      <c r="L1376" s="198">
        <v>6508</v>
      </c>
      <c r="M1376" s="105">
        <v>3.2</v>
      </c>
      <c r="N1376" s="167"/>
    </row>
    <row r="1377" s="155" customFormat="1" ht="24" spans="1:14">
      <c r="A1377" s="38" t="s">
        <v>15</v>
      </c>
      <c r="B1377" s="168">
        <v>1376</v>
      </c>
      <c r="C1377" s="43" t="s">
        <v>16</v>
      </c>
      <c r="D1377" s="43" t="s">
        <v>322</v>
      </c>
      <c r="E1377" s="103" t="s">
        <v>3723</v>
      </c>
      <c r="F1377" s="169" t="s">
        <v>323</v>
      </c>
      <c r="G1377" s="169" t="s">
        <v>4205</v>
      </c>
      <c r="H1377" s="40" t="s">
        <v>2358</v>
      </c>
      <c r="I1377" s="43" t="s">
        <v>2124</v>
      </c>
      <c r="J1377" s="116">
        <v>1.04875</v>
      </c>
      <c r="K1377" s="185">
        <v>0</v>
      </c>
      <c r="L1377" s="198">
        <v>77</v>
      </c>
      <c r="M1377" s="105">
        <v>3.2</v>
      </c>
      <c r="N1377" s="167"/>
    </row>
    <row r="1378" s="155" customFormat="1" ht="21.6" spans="1:14">
      <c r="A1378" s="38" t="s">
        <v>15</v>
      </c>
      <c r="B1378" s="168">
        <v>1377</v>
      </c>
      <c r="C1378" s="43" t="s">
        <v>16</v>
      </c>
      <c r="D1378" s="43" t="s">
        <v>4008</v>
      </c>
      <c r="E1378" s="103" t="s">
        <v>3723</v>
      </c>
      <c r="F1378" s="169" t="s">
        <v>4206</v>
      </c>
      <c r="G1378" s="169" t="s">
        <v>4010</v>
      </c>
      <c r="H1378" s="40"/>
      <c r="I1378" s="40" t="s">
        <v>22</v>
      </c>
      <c r="J1378" s="173">
        <v>1</v>
      </c>
      <c r="K1378" s="174">
        <v>0</v>
      </c>
      <c r="L1378" s="202"/>
      <c r="M1378" s="105">
        <v>3.1</v>
      </c>
      <c r="N1378" s="167"/>
    </row>
    <row r="1379" s="155" customFormat="1" ht="24" spans="1:14">
      <c r="A1379" s="38" t="s">
        <v>15</v>
      </c>
      <c r="B1379" s="168">
        <v>1378</v>
      </c>
      <c r="C1379" s="43" t="s">
        <v>16</v>
      </c>
      <c r="D1379" s="43" t="s">
        <v>4008</v>
      </c>
      <c r="E1379" s="103" t="s">
        <v>3723</v>
      </c>
      <c r="F1379" s="169" t="s">
        <v>4207</v>
      </c>
      <c r="G1379" s="169" t="s">
        <v>4037</v>
      </c>
      <c r="H1379" s="40"/>
      <c r="I1379" s="40" t="s">
        <v>22</v>
      </c>
      <c r="J1379" s="173">
        <v>1</v>
      </c>
      <c r="K1379" s="174">
        <v>0</v>
      </c>
      <c r="L1379" s="202"/>
      <c r="M1379" s="105">
        <v>3.1</v>
      </c>
      <c r="N1379" s="167"/>
    </row>
    <row r="1380" s="155" customFormat="1" ht="24" spans="1:14">
      <c r="A1380" s="38" t="s">
        <v>15</v>
      </c>
      <c r="B1380" s="168">
        <v>1379</v>
      </c>
      <c r="C1380" s="43" t="s">
        <v>16</v>
      </c>
      <c r="D1380" s="43" t="s">
        <v>4008</v>
      </c>
      <c r="E1380" s="103" t="s">
        <v>3723</v>
      </c>
      <c r="F1380" s="169" t="s">
        <v>4208</v>
      </c>
      <c r="G1380" s="169" t="s">
        <v>4037</v>
      </c>
      <c r="H1380" s="40"/>
      <c r="I1380" s="40" t="s">
        <v>22</v>
      </c>
      <c r="J1380" s="173">
        <v>1</v>
      </c>
      <c r="K1380" s="174">
        <v>0</v>
      </c>
      <c r="L1380" s="202"/>
      <c r="M1380" s="105">
        <v>3.1</v>
      </c>
      <c r="N1380" s="167"/>
    </row>
    <row r="1381" s="155" customFormat="1" ht="21.6" spans="1:14">
      <c r="A1381" s="38" t="s">
        <v>15</v>
      </c>
      <c r="B1381" s="168">
        <v>1380</v>
      </c>
      <c r="C1381" s="43" t="s">
        <v>16</v>
      </c>
      <c r="D1381" s="43" t="s">
        <v>4008</v>
      </c>
      <c r="E1381" s="103" t="s">
        <v>3723</v>
      </c>
      <c r="F1381" s="169" t="s">
        <v>4209</v>
      </c>
      <c r="G1381" s="169" t="s">
        <v>4037</v>
      </c>
      <c r="H1381" s="40"/>
      <c r="I1381" s="40" t="s">
        <v>22</v>
      </c>
      <c r="J1381" s="173">
        <v>1</v>
      </c>
      <c r="K1381" s="174">
        <v>0</v>
      </c>
      <c r="L1381" s="202"/>
      <c r="M1381" s="105">
        <v>3.1</v>
      </c>
      <c r="N1381" s="167"/>
    </row>
    <row r="1382" s="155" customFormat="1" ht="24" spans="1:14">
      <c r="A1382" s="38" t="s">
        <v>15</v>
      </c>
      <c r="B1382" s="168">
        <v>1381</v>
      </c>
      <c r="C1382" s="43" t="s">
        <v>16</v>
      </c>
      <c r="D1382" s="43" t="s">
        <v>89</v>
      </c>
      <c r="E1382" s="103" t="s">
        <v>3723</v>
      </c>
      <c r="F1382" s="169" t="s">
        <v>114</v>
      </c>
      <c r="G1382" s="169" t="s">
        <v>4210</v>
      </c>
      <c r="H1382" s="40" t="s">
        <v>2134</v>
      </c>
      <c r="I1382" s="40" t="s">
        <v>22</v>
      </c>
      <c r="J1382" s="173">
        <v>1</v>
      </c>
      <c r="K1382" s="185">
        <v>0</v>
      </c>
      <c r="L1382" s="198">
        <v>11</v>
      </c>
      <c r="M1382" s="105">
        <v>3.2</v>
      </c>
      <c r="N1382" s="167"/>
    </row>
    <row r="1383" s="155" customFormat="1" ht="24" spans="1:14">
      <c r="A1383" s="38" t="s">
        <v>15</v>
      </c>
      <c r="B1383" s="168">
        <v>1382</v>
      </c>
      <c r="C1383" s="43" t="s">
        <v>16</v>
      </c>
      <c r="D1383" s="43" t="s">
        <v>89</v>
      </c>
      <c r="E1383" s="103" t="s">
        <v>3723</v>
      </c>
      <c r="F1383" s="169" t="s">
        <v>114</v>
      </c>
      <c r="G1383" s="169" t="s">
        <v>4211</v>
      </c>
      <c r="H1383" s="40" t="s">
        <v>2134</v>
      </c>
      <c r="I1383" s="40" t="s">
        <v>22</v>
      </c>
      <c r="J1383" s="173">
        <v>7</v>
      </c>
      <c r="K1383" s="185">
        <v>0</v>
      </c>
      <c r="L1383" s="198">
        <v>139</v>
      </c>
      <c r="M1383" s="105">
        <v>3.2</v>
      </c>
      <c r="N1383" s="167"/>
    </row>
    <row r="1384" s="155" customFormat="1" ht="24" spans="1:14">
      <c r="A1384" s="38" t="s">
        <v>15</v>
      </c>
      <c r="B1384" s="168">
        <v>1383</v>
      </c>
      <c r="C1384" s="43" t="s">
        <v>16</v>
      </c>
      <c r="D1384" s="43" t="s">
        <v>53</v>
      </c>
      <c r="E1384" s="103" t="s">
        <v>3723</v>
      </c>
      <c r="F1384" s="169" t="s">
        <v>55</v>
      </c>
      <c r="G1384" s="169" t="s">
        <v>4212</v>
      </c>
      <c r="H1384" s="40" t="s">
        <v>2356</v>
      </c>
      <c r="I1384" s="40" t="s">
        <v>22</v>
      </c>
      <c r="J1384" s="173">
        <v>16</v>
      </c>
      <c r="K1384" s="57">
        <f t="shared" ref="K1384:K1386" si="84">(CEILING(J1384*0.2,1))*1</f>
        <v>4</v>
      </c>
      <c r="L1384" s="198">
        <v>176</v>
      </c>
      <c r="M1384" s="105">
        <v>3.2</v>
      </c>
      <c r="N1384" s="167"/>
    </row>
    <row r="1385" s="155" customFormat="1" ht="24" spans="1:14">
      <c r="A1385" s="38" t="s">
        <v>15</v>
      </c>
      <c r="B1385" s="168">
        <v>1384</v>
      </c>
      <c r="C1385" s="43" t="s">
        <v>16</v>
      </c>
      <c r="D1385" s="43" t="s">
        <v>53</v>
      </c>
      <c r="E1385" s="103" t="s">
        <v>3723</v>
      </c>
      <c r="F1385" s="169" t="s">
        <v>304</v>
      </c>
      <c r="G1385" s="169" t="s">
        <v>4213</v>
      </c>
      <c r="H1385" s="40" t="s">
        <v>2356</v>
      </c>
      <c r="I1385" s="40" t="s">
        <v>22</v>
      </c>
      <c r="J1385" s="173">
        <v>1</v>
      </c>
      <c r="K1385" s="57">
        <f t="shared" si="84"/>
        <v>1</v>
      </c>
      <c r="L1385" s="198">
        <v>11</v>
      </c>
      <c r="M1385" s="105">
        <v>3.2</v>
      </c>
      <c r="N1385" s="167"/>
    </row>
    <row r="1386" s="155" customFormat="1" ht="24" spans="1:14">
      <c r="A1386" s="38" t="s">
        <v>15</v>
      </c>
      <c r="B1386" s="168">
        <v>1385</v>
      </c>
      <c r="C1386" s="43" t="s">
        <v>16</v>
      </c>
      <c r="D1386" s="43" t="s">
        <v>53</v>
      </c>
      <c r="E1386" s="103" t="s">
        <v>3723</v>
      </c>
      <c r="F1386" s="169" t="s">
        <v>249</v>
      </c>
      <c r="G1386" s="169" t="s">
        <v>4214</v>
      </c>
      <c r="H1386" s="40" t="s">
        <v>2356</v>
      </c>
      <c r="I1386" s="40" t="s">
        <v>22</v>
      </c>
      <c r="J1386" s="173">
        <v>1</v>
      </c>
      <c r="K1386" s="57">
        <f t="shared" si="84"/>
        <v>1</v>
      </c>
      <c r="L1386" s="198">
        <v>4</v>
      </c>
      <c r="M1386" s="105">
        <v>3.2</v>
      </c>
      <c r="N1386" s="167"/>
    </row>
    <row r="1387" s="155" customFormat="1" ht="36" spans="1:14">
      <c r="A1387" s="38" t="s">
        <v>15</v>
      </c>
      <c r="B1387" s="168">
        <v>1386</v>
      </c>
      <c r="C1387" s="43" t="s">
        <v>16</v>
      </c>
      <c r="D1387" s="43" t="s">
        <v>171</v>
      </c>
      <c r="E1387" s="103" t="s">
        <v>3723</v>
      </c>
      <c r="F1387" s="169" t="s">
        <v>172</v>
      </c>
      <c r="G1387" s="169" t="s">
        <v>4215</v>
      </c>
      <c r="H1387" s="40" t="s">
        <v>1874</v>
      </c>
      <c r="I1387" s="40" t="s">
        <v>22</v>
      </c>
      <c r="J1387" s="173">
        <v>1</v>
      </c>
      <c r="K1387" s="174">
        <v>0</v>
      </c>
      <c r="L1387" s="201">
        <v>0.26</v>
      </c>
      <c r="M1387" s="105">
        <v>3.1</v>
      </c>
      <c r="N1387" s="167"/>
    </row>
    <row r="1388" s="155" customFormat="1" ht="36" spans="1:14">
      <c r="A1388" s="38" t="s">
        <v>15</v>
      </c>
      <c r="B1388" s="168">
        <v>1387</v>
      </c>
      <c r="C1388" s="43" t="s">
        <v>16</v>
      </c>
      <c r="D1388" s="43" t="s">
        <v>171</v>
      </c>
      <c r="E1388" s="103" t="s">
        <v>3723</v>
      </c>
      <c r="F1388" s="169" t="s">
        <v>172</v>
      </c>
      <c r="G1388" s="169" t="s">
        <v>4216</v>
      </c>
      <c r="H1388" s="40" t="s">
        <v>1874</v>
      </c>
      <c r="I1388" s="40" t="s">
        <v>22</v>
      </c>
      <c r="J1388" s="173">
        <v>6</v>
      </c>
      <c r="K1388" s="174">
        <v>0</v>
      </c>
      <c r="L1388" s="198">
        <v>3</v>
      </c>
      <c r="M1388" s="105">
        <v>3.1</v>
      </c>
      <c r="N1388" s="167"/>
    </row>
    <row r="1389" s="155" customFormat="1" ht="24" spans="1:14">
      <c r="A1389" s="38" t="s">
        <v>15</v>
      </c>
      <c r="B1389" s="168">
        <v>1388</v>
      </c>
      <c r="C1389" s="43" t="s">
        <v>16</v>
      </c>
      <c r="D1389" s="43" t="s">
        <v>53</v>
      </c>
      <c r="E1389" s="103" t="s">
        <v>3723</v>
      </c>
      <c r="F1389" s="169" t="s">
        <v>236</v>
      </c>
      <c r="G1389" s="169" t="s">
        <v>4217</v>
      </c>
      <c r="H1389" s="40" t="s">
        <v>2134</v>
      </c>
      <c r="I1389" s="40" t="s">
        <v>22</v>
      </c>
      <c r="J1389" s="173">
        <v>1</v>
      </c>
      <c r="K1389" s="57">
        <f t="shared" ref="K1389:K1392" si="85">(CEILING(J1389*0.2,1))*1</f>
        <v>1</v>
      </c>
      <c r="L1389" s="198">
        <v>1</v>
      </c>
      <c r="M1389" s="105">
        <v>3.2</v>
      </c>
      <c r="N1389" s="167"/>
    </row>
    <row r="1390" s="155" customFormat="1" ht="24" spans="1:14">
      <c r="A1390" s="38" t="s">
        <v>15</v>
      </c>
      <c r="B1390" s="168">
        <v>1389</v>
      </c>
      <c r="C1390" s="43" t="s">
        <v>16</v>
      </c>
      <c r="D1390" s="43" t="s">
        <v>53</v>
      </c>
      <c r="E1390" s="103" t="s">
        <v>3723</v>
      </c>
      <c r="F1390" s="169" t="s">
        <v>236</v>
      </c>
      <c r="G1390" s="169" t="s">
        <v>4218</v>
      </c>
      <c r="H1390" s="40" t="s">
        <v>2134</v>
      </c>
      <c r="I1390" s="40" t="s">
        <v>22</v>
      </c>
      <c r="J1390" s="173">
        <v>1</v>
      </c>
      <c r="K1390" s="57">
        <f t="shared" si="85"/>
        <v>1</v>
      </c>
      <c r="L1390" s="198">
        <v>2</v>
      </c>
      <c r="M1390" s="105">
        <v>3.2</v>
      </c>
      <c r="N1390" s="167"/>
    </row>
    <row r="1391" s="155" customFormat="1" ht="24" spans="1:14">
      <c r="A1391" s="38" t="s">
        <v>15</v>
      </c>
      <c r="B1391" s="168">
        <v>1390</v>
      </c>
      <c r="C1391" s="43" t="s">
        <v>16</v>
      </c>
      <c r="D1391" s="43" t="s">
        <v>53</v>
      </c>
      <c r="E1391" s="103" t="s">
        <v>3723</v>
      </c>
      <c r="F1391" s="169" t="s">
        <v>236</v>
      </c>
      <c r="G1391" s="169" t="s">
        <v>4219</v>
      </c>
      <c r="H1391" s="40" t="s">
        <v>2134</v>
      </c>
      <c r="I1391" s="40" t="s">
        <v>22</v>
      </c>
      <c r="J1391" s="173">
        <v>1</v>
      </c>
      <c r="K1391" s="57">
        <f t="shared" si="85"/>
        <v>1</v>
      </c>
      <c r="L1391" s="198">
        <v>4</v>
      </c>
      <c r="M1391" s="105">
        <v>3.2</v>
      </c>
      <c r="N1391" s="167"/>
    </row>
    <row r="1392" s="155" customFormat="1" ht="24" spans="1:14">
      <c r="A1392" s="38" t="s">
        <v>15</v>
      </c>
      <c r="B1392" s="168">
        <v>1391</v>
      </c>
      <c r="C1392" s="43" t="s">
        <v>16</v>
      </c>
      <c r="D1392" s="43" t="s">
        <v>322</v>
      </c>
      <c r="E1392" s="103" t="s">
        <v>3723</v>
      </c>
      <c r="F1392" s="169" t="s">
        <v>323</v>
      </c>
      <c r="G1392" s="169" t="s">
        <v>4220</v>
      </c>
      <c r="H1392" s="40" t="s">
        <v>2358</v>
      </c>
      <c r="I1392" s="43" t="s">
        <v>2124</v>
      </c>
      <c r="J1392" s="116">
        <v>49.8449</v>
      </c>
      <c r="K1392" s="57">
        <f t="shared" si="85"/>
        <v>10</v>
      </c>
      <c r="L1392" s="198">
        <v>1409</v>
      </c>
      <c r="M1392" s="105">
        <v>3.2</v>
      </c>
      <c r="N1392" s="167"/>
    </row>
    <row r="1393" s="155" customFormat="1" ht="24" spans="1:14">
      <c r="A1393" s="38" t="s">
        <v>15</v>
      </c>
      <c r="B1393" s="168">
        <v>1392</v>
      </c>
      <c r="C1393" s="43" t="s">
        <v>16</v>
      </c>
      <c r="D1393" s="43" t="s">
        <v>89</v>
      </c>
      <c r="E1393" s="103" t="s">
        <v>3723</v>
      </c>
      <c r="F1393" s="169" t="s">
        <v>114</v>
      </c>
      <c r="G1393" s="169" t="s">
        <v>4210</v>
      </c>
      <c r="H1393" s="40" t="s">
        <v>2134</v>
      </c>
      <c r="I1393" s="40" t="s">
        <v>22</v>
      </c>
      <c r="J1393" s="173">
        <v>1</v>
      </c>
      <c r="K1393" s="185">
        <v>0</v>
      </c>
      <c r="L1393" s="198">
        <v>11</v>
      </c>
      <c r="M1393" s="105">
        <v>3.2</v>
      </c>
      <c r="N1393" s="167"/>
    </row>
    <row r="1394" s="155" customFormat="1" ht="24" spans="1:14">
      <c r="A1394" s="38" t="s">
        <v>15</v>
      </c>
      <c r="B1394" s="168">
        <v>1393</v>
      </c>
      <c r="C1394" s="43" t="s">
        <v>16</v>
      </c>
      <c r="D1394" s="43" t="s">
        <v>89</v>
      </c>
      <c r="E1394" s="103" t="s">
        <v>3723</v>
      </c>
      <c r="F1394" s="169" t="s">
        <v>114</v>
      </c>
      <c r="G1394" s="169" t="s">
        <v>4211</v>
      </c>
      <c r="H1394" s="40" t="s">
        <v>2134</v>
      </c>
      <c r="I1394" s="40" t="s">
        <v>22</v>
      </c>
      <c r="J1394" s="173">
        <v>4</v>
      </c>
      <c r="K1394" s="185">
        <v>0</v>
      </c>
      <c r="L1394" s="198">
        <v>80</v>
      </c>
      <c r="M1394" s="105">
        <v>3.2</v>
      </c>
      <c r="N1394" s="167"/>
    </row>
    <row r="1395" s="155" customFormat="1" ht="24" spans="1:14">
      <c r="A1395" s="38" t="s">
        <v>15</v>
      </c>
      <c r="B1395" s="168">
        <v>1394</v>
      </c>
      <c r="C1395" s="43" t="s">
        <v>16</v>
      </c>
      <c r="D1395" s="43" t="s">
        <v>53</v>
      </c>
      <c r="E1395" s="103" t="s">
        <v>3723</v>
      </c>
      <c r="F1395" s="169" t="s">
        <v>55</v>
      </c>
      <c r="G1395" s="169" t="s">
        <v>4212</v>
      </c>
      <c r="H1395" s="40" t="s">
        <v>2356</v>
      </c>
      <c r="I1395" s="40" t="s">
        <v>22</v>
      </c>
      <c r="J1395" s="173">
        <v>3</v>
      </c>
      <c r="K1395" s="57">
        <f t="shared" ref="K1395:K1401" si="86">(CEILING(J1395*0.2,1))*1</f>
        <v>1</v>
      </c>
      <c r="L1395" s="198">
        <v>33</v>
      </c>
      <c r="M1395" s="105">
        <v>3.2</v>
      </c>
      <c r="N1395" s="167"/>
    </row>
    <row r="1396" s="155" customFormat="1" ht="24" spans="1:14">
      <c r="A1396" s="38" t="s">
        <v>15</v>
      </c>
      <c r="B1396" s="168">
        <v>1395</v>
      </c>
      <c r="C1396" s="43" t="s">
        <v>16</v>
      </c>
      <c r="D1396" s="43" t="s">
        <v>53</v>
      </c>
      <c r="E1396" s="103" t="s">
        <v>3723</v>
      </c>
      <c r="F1396" s="169" t="s">
        <v>249</v>
      </c>
      <c r="G1396" s="169" t="s">
        <v>4214</v>
      </c>
      <c r="H1396" s="40" t="s">
        <v>2356</v>
      </c>
      <c r="I1396" s="40" t="s">
        <v>22</v>
      </c>
      <c r="J1396" s="173">
        <v>1</v>
      </c>
      <c r="K1396" s="57">
        <f t="shared" si="86"/>
        <v>1</v>
      </c>
      <c r="L1396" s="198">
        <v>4</v>
      </c>
      <c r="M1396" s="105">
        <v>3.2</v>
      </c>
      <c r="N1396" s="167"/>
    </row>
    <row r="1397" s="155" customFormat="1" ht="36" spans="1:14">
      <c r="A1397" s="38" t="s">
        <v>15</v>
      </c>
      <c r="B1397" s="168">
        <v>1396</v>
      </c>
      <c r="C1397" s="43" t="s">
        <v>16</v>
      </c>
      <c r="D1397" s="43" t="s">
        <v>171</v>
      </c>
      <c r="E1397" s="103" t="s">
        <v>3723</v>
      </c>
      <c r="F1397" s="169" t="s">
        <v>172</v>
      </c>
      <c r="G1397" s="169" t="s">
        <v>4215</v>
      </c>
      <c r="H1397" s="40" t="s">
        <v>1874</v>
      </c>
      <c r="I1397" s="40" t="s">
        <v>22</v>
      </c>
      <c r="J1397" s="173">
        <v>1</v>
      </c>
      <c r="K1397" s="174">
        <v>0</v>
      </c>
      <c r="L1397" s="201">
        <v>0.26</v>
      </c>
      <c r="M1397" s="105">
        <v>3.1</v>
      </c>
      <c r="N1397" s="167"/>
    </row>
    <row r="1398" s="155" customFormat="1" ht="36" spans="1:14">
      <c r="A1398" s="38" t="s">
        <v>15</v>
      </c>
      <c r="B1398" s="168">
        <v>1397</v>
      </c>
      <c r="C1398" s="43" t="s">
        <v>16</v>
      </c>
      <c r="D1398" s="43" t="s">
        <v>171</v>
      </c>
      <c r="E1398" s="103" t="s">
        <v>3723</v>
      </c>
      <c r="F1398" s="169" t="s">
        <v>172</v>
      </c>
      <c r="G1398" s="169" t="s">
        <v>4216</v>
      </c>
      <c r="H1398" s="40" t="s">
        <v>1874</v>
      </c>
      <c r="I1398" s="40" t="s">
        <v>22</v>
      </c>
      <c r="J1398" s="173">
        <v>4</v>
      </c>
      <c r="K1398" s="174">
        <v>0</v>
      </c>
      <c r="L1398" s="198">
        <v>2</v>
      </c>
      <c r="M1398" s="105">
        <v>3.1</v>
      </c>
      <c r="N1398" s="167"/>
    </row>
    <row r="1399" s="155" customFormat="1" ht="24" spans="1:14">
      <c r="A1399" s="38" t="s">
        <v>15</v>
      </c>
      <c r="B1399" s="168">
        <v>1398</v>
      </c>
      <c r="C1399" s="43" t="s">
        <v>16</v>
      </c>
      <c r="D1399" s="43" t="s">
        <v>53</v>
      </c>
      <c r="E1399" s="103" t="s">
        <v>3723</v>
      </c>
      <c r="F1399" s="169" t="s">
        <v>236</v>
      </c>
      <c r="G1399" s="169" t="s">
        <v>4218</v>
      </c>
      <c r="H1399" s="40" t="s">
        <v>2134</v>
      </c>
      <c r="I1399" s="40" t="s">
        <v>22</v>
      </c>
      <c r="J1399" s="173">
        <v>1</v>
      </c>
      <c r="K1399" s="57">
        <f t="shared" si="86"/>
        <v>1</v>
      </c>
      <c r="L1399" s="198">
        <v>2</v>
      </c>
      <c r="M1399" s="105">
        <v>3.2</v>
      </c>
      <c r="N1399" s="167"/>
    </row>
    <row r="1400" s="155" customFormat="1" ht="24" spans="1:14">
      <c r="A1400" s="38" t="s">
        <v>15</v>
      </c>
      <c r="B1400" s="168">
        <v>1399</v>
      </c>
      <c r="C1400" s="43" t="s">
        <v>16</v>
      </c>
      <c r="D1400" s="43" t="s">
        <v>53</v>
      </c>
      <c r="E1400" s="103" t="s">
        <v>3723</v>
      </c>
      <c r="F1400" s="169" t="s">
        <v>236</v>
      </c>
      <c r="G1400" s="169" t="s">
        <v>4219</v>
      </c>
      <c r="H1400" s="40" t="s">
        <v>2134</v>
      </c>
      <c r="I1400" s="40" t="s">
        <v>22</v>
      </c>
      <c r="J1400" s="173">
        <v>1</v>
      </c>
      <c r="K1400" s="57">
        <f t="shared" si="86"/>
        <v>1</v>
      </c>
      <c r="L1400" s="198">
        <v>4</v>
      </c>
      <c r="M1400" s="105">
        <v>3.2</v>
      </c>
      <c r="N1400" s="167"/>
    </row>
    <row r="1401" s="155" customFormat="1" ht="24" spans="1:14">
      <c r="A1401" s="38" t="s">
        <v>15</v>
      </c>
      <c r="B1401" s="168">
        <v>1400</v>
      </c>
      <c r="C1401" s="43" t="s">
        <v>16</v>
      </c>
      <c r="D1401" s="43" t="s">
        <v>322</v>
      </c>
      <c r="E1401" s="103" t="s">
        <v>3723</v>
      </c>
      <c r="F1401" s="169" t="s">
        <v>323</v>
      </c>
      <c r="G1401" s="169" t="s">
        <v>4220</v>
      </c>
      <c r="H1401" s="40" t="s">
        <v>2358</v>
      </c>
      <c r="I1401" s="43" t="s">
        <v>2124</v>
      </c>
      <c r="J1401" s="116">
        <v>2.5245</v>
      </c>
      <c r="K1401" s="57">
        <f t="shared" si="86"/>
        <v>1</v>
      </c>
      <c r="L1401" s="198">
        <v>71</v>
      </c>
      <c r="M1401" s="105">
        <v>3.2</v>
      </c>
      <c r="N1401" s="167"/>
    </row>
    <row r="1402" s="155" customFormat="1" ht="24" spans="1:14">
      <c r="A1402" s="38" t="s">
        <v>15</v>
      </c>
      <c r="B1402" s="168">
        <v>1401</v>
      </c>
      <c r="C1402" s="43" t="s">
        <v>16</v>
      </c>
      <c r="D1402" s="43" t="s">
        <v>89</v>
      </c>
      <c r="E1402" s="103" t="s">
        <v>3723</v>
      </c>
      <c r="F1402" s="169" t="s">
        <v>114</v>
      </c>
      <c r="G1402" s="169" t="s">
        <v>4221</v>
      </c>
      <c r="H1402" s="40" t="s">
        <v>3740</v>
      </c>
      <c r="I1402" s="40" t="s">
        <v>22</v>
      </c>
      <c r="J1402" s="173">
        <v>1</v>
      </c>
      <c r="K1402" s="185">
        <v>0</v>
      </c>
      <c r="L1402" s="198">
        <v>88</v>
      </c>
      <c r="M1402" s="105">
        <v>3.2</v>
      </c>
      <c r="N1402" s="167"/>
    </row>
    <row r="1403" s="155" customFormat="1" ht="24" spans="1:14">
      <c r="A1403" s="38" t="s">
        <v>15</v>
      </c>
      <c r="B1403" s="168">
        <v>1402</v>
      </c>
      <c r="C1403" s="43" t="s">
        <v>16</v>
      </c>
      <c r="D1403" s="43" t="s">
        <v>53</v>
      </c>
      <c r="E1403" s="103" t="s">
        <v>3723</v>
      </c>
      <c r="F1403" s="169" t="s">
        <v>55</v>
      </c>
      <c r="G1403" s="169" t="s">
        <v>4222</v>
      </c>
      <c r="H1403" s="40" t="s">
        <v>3744</v>
      </c>
      <c r="I1403" s="40" t="s">
        <v>22</v>
      </c>
      <c r="J1403" s="173">
        <v>2</v>
      </c>
      <c r="K1403" s="185">
        <v>0</v>
      </c>
      <c r="L1403" s="198">
        <v>165</v>
      </c>
      <c r="M1403" s="105">
        <v>3.2</v>
      </c>
      <c r="N1403" s="167"/>
    </row>
    <row r="1404" s="155" customFormat="1" ht="24" spans="1:14">
      <c r="A1404" s="38" t="s">
        <v>15</v>
      </c>
      <c r="B1404" s="168">
        <v>1403</v>
      </c>
      <c r="C1404" s="43" t="s">
        <v>16</v>
      </c>
      <c r="D1404" s="43" t="s">
        <v>53</v>
      </c>
      <c r="E1404" s="103" t="s">
        <v>3723</v>
      </c>
      <c r="F1404" s="169" t="s">
        <v>249</v>
      </c>
      <c r="G1404" s="169" t="s">
        <v>4223</v>
      </c>
      <c r="H1404" s="40" t="s">
        <v>3744</v>
      </c>
      <c r="I1404" s="40" t="s">
        <v>22</v>
      </c>
      <c r="J1404" s="173">
        <v>1</v>
      </c>
      <c r="K1404" s="185">
        <v>0</v>
      </c>
      <c r="L1404" s="198">
        <v>22</v>
      </c>
      <c r="M1404" s="105">
        <v>3.2</v>
      </c>
      <c r="N1404" s="167"/>
    </row>
    <row r="1405" s="155" customFormat="1" ht="24" spans="1:14">
      <c r="A1405" s="38" t="s">
        <v>15</v>
      </c>
      <c r="B1405" s="168">
        <v>1404</v>
      </c>
      <c r="C1405" s="43" t="s">
        <v>16</v>
      </c>
      <c r="D1405" s="43" t="s">
        <v>171</v>
      </c>
      <c r="E1405" s="103" t="s">
        <v>3723</v>
      </c>
      <c r="F1405" s="169" t="s">
        <v>172</v>
      </c>
      <c r="G1405" s="169" t="s">
        <v>4224</v>
      </c>
      <c r="H1405" s="40" t="s">
        <v>1926</v>
      </c>
      <c r="I1405" s="40" t="s">
        <v>22</v>
      </c>
      <c r="J1405" s="173">
        <v>1</v>
      </c>
      <c r="K1405" s="174">
        <v>0</v>
      </c>
      <c r="L1405" s="198">
        <v>1</v>
      </c>
      <c r="M1405" s="105">
        <v>3.1</v>
      </c>
      <c r="N1405" s="167"/>
    </row>
    <row r="1406" s="155" customFormat="1" ht="24" spans="1:14">
      <c r="A1406" s="38" t="s">
        <v>15</v>
      </c>
      <c r="B1406" s="168">
        <v>1405</v>
      </c>
      <c r="C1406" s="43" t="s">
        <v>16</v>
      </c>
      <c r="D1406" s="43" t="s">
        <v>322</v>
      </c>
      <c r="E1406" s="103" t="s">
        <v>3723</v>
      </c>
      <c r="F1406" s="169" t="s">
        <v>323</v>
      </c>
      <c r="G1406" s="169" t="s">
        <v>4225</v>
      </c>
      <c r="H1406" s="40" t="s">
        <v>3750</v>
      </c>
      <c r="I1406" s="43" t="s">
        <v>2124</v>
      </c>
      <c r="J1406" s="116">
        <v>1.432</v>
      </c>
      <c r="K1406" s="185">
        <v>0</v>
      </c>
      <c r="L1406" s="198">
        <v>156</v>
      </c>
      <c r="M1406" s="105">
        <v>3.2</v>
      </c>
      <c r="N1406" s="167"/>
    </row>
    <row r="1407" s="155" customFormat="1" ht="24" spans="1:14">
      <c r="A1407" s="38" t="s">
        <v>15</v>
      </c>
      <c r="B1407" s="168">
        <v>1406</v>
      </c>
      <c r="C1407" s="43" t="s">
        <v>16</v>
      </c>
      <c r="D1407" s="43" t="s">
        <v>53</v>
      </c>
      <c r="E1407" s="103" t="s">
        <v>3723</v>
      </c>
      <c r="F1407" s="169" t="s">
        <v>55</v>
      </c>
      <c r="G1407" s="169" t="s">
        <v>4146</v>
      </c>
      <c r="H1407" s="40" t="s">
        <v>2351</v>
      </c>
      <c r="I1407" s="40" t="s">
        <v>22</v>
      </c>
      <c r="J1407" s="173">
        <v>3</v>
      </c>
      <c r="K1407" s="185">
        <v>0</v>
      </c>
      <c r="L1407" s="198">
        <v>374</v>
      </c>
      <c r="M1407" s="105">
        <v>3.2</v>
      </c>
      <c r="N1407" s="167"/>
    </row>
    <row r="1408" s="155" customFormat="1" ht="24" spans="1:14">
      <c r="A1408" s="38" t="s">
        <v>15</v>
      </c>
      <c r="B1408" s="168">
        <v>1407</v>
      </c>
      <c r="C1408" s="43" t="s">
        <v>16</v>
      </c>
      <c r="D1408" s="43" t="s">
        <v>53</v>
      </c>
      <c r="E1408" s="103" t="s">
        <v>3723</v>
      </c>
      <c r="F1408" s="169" t="s">
        <v>249</v>
      </c>
      <c r="G1408" s="169" t="s">
        <v>4226</v>
      </c>
      <c r="H1408" s="40" t="s">
        <v>2351</v>
      </c>
      <c r="I1408" s="40" t="s">
        <v>22</v>
      </c>
      <c r="J1408" s="173">
        <v>1</v>
      </c>
      <c r="K1408" s="185">
        <v>0</v>
      </c>
      <c r="L1408" s="198">
        <v>44</v>
      </c>
      <c r="M1408" s="105">
        <v>3.2</v>
      </c>
      <c r="N1408" s="167"/>
    </row>
    <row r="1409" s="155" customFormat="1" ht="24" spans="1:14">
      <c r="A1409" s="38" t="s">
        <v>15</v>
      </c>
      <c r="B1409" s="168">
        <v>1408</v>
      </c>
      <c r="C1409" s="43" t="s">
        <v>16</v>
      </c>
      <c r="D1409" s="43" t="s">
        <v>322</v>
      </c>
      <c r="E1409" s="103" t="s">
        <v>3723</v>
      </c>
      <c r="F1409" s="169" t="s">
        <v>323</v>
      </c>
      <c r="G1409" s="169" t="s">
        <v>4153</v>
      </c>
      <c r="H1409" s="40" t="s">
        <v>2988</v>
      </c>
      <c r="I1409" s="43" t="s">
        <v>2124</v>
      </c>
      <c r="J1409" s="116">
        <v>3.73985</v>
      </c>
      <c r="K1409" s="185">
        <v>0</v>
      </c>
      <c r="L1409" s="198">
        <v>461</v>
      </c>
      <c r="M1409" s="105">
        <v>3.2</v>
      </c>
      <c r="N1409" s="167"/>
    </row>
    <row r="1410" s="155" customFormat="1" ht="24" spans="1:14">
      <c r="A1410" s="38" t="s">
        <v>15</v>
      </c>
      <c r="B1410" s="168">
        <v>1409</v>
      </c>
      <c r="C1410" s="43" t="s">
        <v>16</v>
      </c>
      <c r="D1410" s="43" t="s">
        <v>89</v>
      </c>
      <c r="E1410" s="103" t="s">
        <v>3723</v>
      </c>
      <c r="F1410" s="169" t="s">
        <v>114</v>
      </c>
      <c r="G1410" s="169" t="s">
        <v>4221</v>
      </c>
      <c r="H1410" s="40" t="s">
        <v>3740</v>
      </c>
      <c r="I1410" s="40" t="s">
        <v>22</v>
      </c>
      <c r="J1410" s="173">
        <v>1</v>
      </c>
      <c r="K1410" s="185">
        <v>0</v>
      </c>
      <c r="L1410" s="198">
        <v>88</v>
      </c>
      <c r="M1410" s="105">
        <v>3.2</v>
      </c>
      <c r="N1410" s="167"/>
    </row>
    <row r="1411" s="155" customFormat="1" ht="24" spans="1:14">
      <c r="A1411" s="38" t="s">
        <v>15</v>
      </c>
      <c r="B1411" s="168">
        <v>1410</v>
      </c>
      <c r="C1411" s="43" t="s">
        <v>16</v>
      </c>
      <c r="D1411" s="43" t="s">
        <v>171</v>
      </c>
      <c r="E1411" s="103" t="s">
        <v>3723</v>
      </c>
      <c r="F1411" s="169" t="s">
        <v>172</v>
      </c>
      <c r="G1411" s="169" t="s">
        <v>4224</v>
      </c>
      <c r="H1411" s="40" t="s">
        <v>1926</v>
      </c>
      <c r="I1411" s="40" t="s">
        <v>22</v>
      </c>
      <c r="J1411" s="173">
        <v>1</v>
      </c>
      <c r="K1411" s="174">
        <v>0</v>
      </c>
      <c r="L1411" s="198">
        <v>1</v>
      </c>
      <c r="M1411" s="105">
        <v>3.1</v>
      </c>
      <c r="N1411" s="167"/>
    </row>
    <row r="1412" s="155" customFormat="1" ht="24" spans="1:14">
      <c r="A1412" s="38" t="s">
        <v>15</v>
      </c>
      <c r="B1412" s="168">
        <v>1411</v>
      </c>
      <c r="C1412" s="43" t="s">
        <v>16</v>
      </c>
      <c r="D1412" s="43" t="s">
        <v>89</v>
      </c>
      <c r="E1412" s="103" t="s">
        <v>3723</v>
      </c>
      <c r="F1412" s="169" t="s">
        <v>114</v>
      </c>
      <c r="G1412" s="169" t="s">
        <v>4227</v>
      </c>
      <c r="H1412" s="40" t="s">
        <v>3740</v>
      </c>
      <c r="I1412" s="40" t="s">
        <v>22</v>
      </c>
      <c r="J1412" s="173">
        <v>4</v>
      </c>
      <c r="K1412" s="185">
        <v>0</v>
      </c>
      <c r="L1412" s="198">
        <v>136</v>
      </c>
      <c r="M1412" s="105">
        <v>3.2</v>
      </c>
      <c r="N1412" s="167"/>
    </row>
    <row r="1413" s="155" customFormat="1" ht="24" spans="1:14">
      <c r="A1413" s="38" t="s">
        <v>15</v>
      </c>
      <c r="B1413" s="168">
        <v>1412</v>
      </c>
      <c r="C1413" s="43" t="s">
        <v>16</v>
      </c>
      <c r="D1413" s="43" t="s">
        <v>89</v>
      </c>
      <c r="E1413" s="103" t="s">
        <v>3723</v>
      </c>
      <c r="F1413" s="169" t="s">
        <v>114</v>
      </c>
      <c r="G1413" s="169" t="s">
        <v>3741</v>
      </c>
      <c r="H1413" s="40" t="s">
        <v>2638</v>
      </c>
      <c r="I1413" s="40" t="s">
        <v>22</v>
      </c>
      <c r="J1413" s="173">
        <v>1</v>
      </c>
      <c r="K1413" s="185">
        <v>0</v>
      </c>
      <c r="L1413" s="198">
        <v>17</v>
      </c>
      <c r="M1413" s="105">
        <v>3.2</v>
      </c>
      <c r="N1413" s="167"/>
    </row>
    <row r="1414" s="155" customFormat="1" ht="24" spans="1:14">
      <c r="A1414" s="38" t="s">
        <v>15</v>
      </c>
      <c r="B1414" s="168">
        <v>1413</v>
      </c>
      <c r="C1414" s="43" t="s">
        <v>16</v>
      </c>
      <c r="D1414" s="43" t="s">
        <v>53</v>
      </c>
      <c r="E1414" s="103" t="s">
        <v>3723</v>
      </c>
      <c r="F1414" s="169" t="s">
        <v>55</v>
      </c>
      <c r="G1414" s="169" t="s">
        <v>4228</v>
      </c>
      <c r="H1414" s="40" t="s">
        <v>3744</v>
      </c>
      <c r="I1414" s="40" t="s">
        <v>22</v>
      </c>
      <c r="J1414" s="173">
        <v>1</v>
      </c>
      <c r="K1414" s="57">
        <f t="shared" ref="K1414:K1417" si="87">(CEILING(J1414*0.2,1))*1</f>
        <v>1</v>
      </c>
      <c r="L1414" s="198">
        <v>5</v>
      </c>
      <c r="M1414" s="105">
        <v>3.2</v>
      </c>
      <c r="N1414" s="167"/>
    </row>
    <row r="1415" s="155" customFormat="1" ht="24" spans="1:14">
      <c r="A1415" s="38" t="s">
        <v>15</v>
      </c>
      <c r="B1415" s="168">
        <v>1414</v>
      </c>
      <c r="C1415" s="43" t="s">
        <v>16</v>
      </c>
      <c r="D1415" s="43" t="s">
        <v>53</v>
      </c>
      <c r="E1415" s="103" t="s">
        <v>3723</v>
      </c>
      <c r="F1415" s="169" t="s">
        <v>55</v>
      </c>
      <c r="G1415" s="169" t="s">
        <v>4229</v>
      </c>
      <c r="H1415" s="40" t="s">
        <v>3744</v>
      </c>
      <c r="I1415" s="40" t="s">
        <v>22</v>
      </c>
      <c r="J1415" s="173">
        <v>6</v>
      </c>
      <c r="K1415" s="57">
        <f t="shared" si="87"/>
        <v>2</v>
      </c>
      <c r="L1415" s="198">
        <v>61</v>
      </c>
      <c r="M1415" s="105">
        <v>3.2</v>
      </c>
      <c r="N1415" s="167"/>
    </row>
    <row r="1416" s="155" customFormat="1" ht="24" spans="1:14">
      <c r="A1416" s="38" t="s">
        <v>15</v>
      </c>
      <c r="B1416" s="168">
        <v>1415</v>
      </c>
      <c r="C1416" s="43" t="s">
        <v>16</v>
      </c>
      <c r="D1416" s="43" t="s">
        <v>53</v>
      </c>
      <c r="E1416" s="103" t="s">
        <v>3723</v>
      </c>
      <c r="F1416" s="169" t="s">
        <v>249</v>
      </c>
      <c r="G1416" s="169" t="s">
        <v>4230</v>
      </c>
      <c r="H1416" s="40" t="s">
        <v>2121</v>
      </c>
      <c r="I1416" s="40" t="s">
        <v>22</v>
      </c>
      <c r="J1416" s="173">
        <v>1</v>
      </c>
      <c r="K1416" s="57">
        <f t="shared" si="87"/>
        <v>1</v>
      </c>
      <c r="L1416" s="198">
        <v>4</v>
      </c>
      <c r="M1416" s="105">
        <v>3.2</v>
      </c>
      <c r="N1416" s="167"/>
    </row>
    <row r="1417" s="155" customFormat="1" ht="24" spans="1:14">
      <c r="A1417" s="38" t="s">
        <v>15</v>
      </c>
      <c r="B1417" s="168">
        <v>1416</v>
      </c>
      <c r="C1417" s="43" t="s">
        <v>16</v>
      </c>
      <c r="D1417" s="43" t="s">
        <v>53</v>
      </c>
      <c r="E1417" s="103" t="s">
        <v>3723</v>
      </c>
      <c r="F1417" s="169" t="s">
        <v>304</v>
      </c>
      <c r="G1417" s="169" t="s">
        <v>4231</v>
      </c>
      <c r="H1417" s="40" t="s">
        <v>3744</v>
      </c>
      <c r="I1417" s="40" t="s">
        <v>22</v>
      </c>
      <c r="J1417" s="173">
        <v>1</v>
      </c>
      <c r="K1417" s="57">
        <f t="shared" si="87"/>
        <v>1</v>
      </c>
      <c r="L1417" s="198">
        <v>16</v>
      </c>
      <c r="M1417" s="105">
        <v>3.2</v>
      </c>
      <c r="N1417" s="164"/>
    </row>
    <row r="1418" s="155" customFormat="1" ht="24" spans="1:14">
      <c r="A1418" s="38" t="s">
        <v>15</v>
      </c>
      <c r="B1418" s="168">
        <v>1417</v>
      </c>
      <c r="C1418" s="43" t="s">
        <v>16</v>
      </c>
      <c r="D1418" s="43" t="s">
        <v>171</v>
      </c>
      <c r="E1418" s="103" t="s">
        <v>3723</v>
      </c>
      <c r="F1418" s="169" t="s">
        <v>172</v>
      </c>
      <c r="G1418" s="169" t="s">
        <v>3745</v>
      </c>
      <c r="H1418" s="40" t="s">
        <v>1926</v>
      </c>
      <c r="I1418" s="40" t="s">
        <v>22</v>
      </c>
      <c r="J1418" s="173">
        <v>1</v>
      </c>
      <c r="K1418" s="174">
        <v>0</v>
      </c>
      <c r="L1418" s="201">
        <v>0.32</v>
      </c>
      <c r="M1418" s="105">
        <v>3.1</v>
      </c>
      <c r="N1418" s="164"/>
    </row>
    <row r="1419" s="155" customFormat="1" ht="24" spans="1:14">
      <c r="A1419" s="38" t="s">
        <v>15</v>
      </c>
      <c r="B1419" s="168">
        <v>1418</v>
      </c>
      <c r="C1419" s="43" t="s">
        <v>16</v>
      </c>
      <c r="D1419" s="43" t="s">
        <v>171</v>
      </c>
      <c r="E1419" s="103" t="s">
        <v>3723</v>
      </c>
      <c r="F1419" s="169" t="s">
        <v>172</v>
      </c>
      <c r="G1419" s="169" t="s">
        <v>4232</v>
      </c>
      <c r="H1419" s="40" t="s">
        <v>1926</v>
      </c>
      <c r="I1419" s="40" t="s">
        <v>22</v>
      </c>
      <c r="J1419" s="173">
        <v>4</v>
      </c>
      <c r="K1419" s="174">
        <v>0</v>
      </c>
      <c r="L1419" s="198">
        <v>2</v>
      </c>
      <c r="M1419" s="105">
        <v>3.1</v>
      </c>
      <c r="N1419" s="164"/>
    </row>
    <row r="1420" s="155" customFormat="1" ht="24" spans="1:14">
      <c r="A1420" s="38" t="s">
        <v>15</v>
      </c>
      <c r="B1420" s="168">
        <v>1419</v>
      </c>
      <c r="C1420" s="43" t="s">
        <v>16</v>
      </c>
      <c r="D1420" s="43" t="s">
        <v>53</v>
      </c>
      <c r="E1420" s="103" t="s">
        <v>3723</v>
      </c>
      <c r="F1420" s="169" t="s">
        <v>236</v>
      </c>
      <c r="G1420" s="169" t="s">
        <v>4233</v>
      </c>
      <c r="H1420" s="40" t="s">
        <v>2638</v>
      </c>
      <c r="I1420" s="40" t="s">
        <v>22</v>
      </c>
      <c r="J1420" s="173">
        <v>3</v>
      </c>
      <c r="K1420" s="57">
        <f t="shared" ref="K1420:K1425" si="88">(CEILING(J1420*0.2,1))*1</f>
        <v>1</v>
      </c>
      <c r="L1420" s="198">
        <v>2</v>
      </c>
      <c r="M1420" s="105">
        <v>3.2</v>
      </c>
      <c r="N1420" s="164"/>
    </row>
    <row r="1421" s="155" customFormat="1" ht="24" spans="1:14">
      <c r="A1421" s="38" t="s">
        <v>15</v>
      </c>
      <c r="B1421" s="168">
        <v>1420</v>
      </c>
      <c r="C1421" s="43" t="s">
        <v>16</v>
      </c>
      <c r="D1421" s="43" t="s">
        <v>322</v>
      </c>
      <c r="E1421" s="103" t="s">
        <v>3723</v>
      </c>
      <c r="F1421" s="169" t="s">
        <v>323</v>
      </c>
      <c r="G1421" s="169" t="s">
        <v>4234</v>
      </c>
      <c r="H1421" s="40" t="s">
        <v>3750</v>
      </c>
      <c r="I1421" s="43" t="s">
        <v>2124</v>
      </c>
      <c r="J1421" s="116">
        <v>11.4727</v>
      </c>
      <c r="K1421" s="57">
        <f t="shared" si="88"/>
        <v>3</v>
      </c>
      <c r="L1421" s="198">
        <v>324</v>
      </c>
      <c r="M1421" s="105">
        <v>3.2</v>
      </c>
      <c r="N1421" s="167"/>
    </row>
    <row r="1422" s="155" customFormat="1" ht="24" spans="1:14">
      <c r="A1422" s="38" t="s">
        <v>15</v>
      </c>
      <c r="B1422" s="168">
        <v>1421</v>
      </c>
      <c r="C1422" s="43" t="s">
        <v>16</v>
      </c>
      <c r="D1422" s="43" t="s">
        <v>89</v>
      </c>
      <c r="E1422" s="103" t="s">
        <v>3723</v>
      </c>
      <c r="F1422" s="169" t="s">
        <v>114</v>
      </c>
      <c r="G1422" s="169" t="s">
        <v>4227</v>
      </c>
      <c r="H1422" s="40" t="s">
        <v>3740</v>
      </c>
      <c r="I1422" s="40" t="s">
        <v>22</v>
      </c>
      <c r="J1422" s="173">
        <v>4</v>
      </c>
      <c r="K1422" s="185">
        <v>0</v>
      </c>
      <c r="L1422" s="198">
        <v>136</v>
      </c>
      <c r="M1422" s="105">
        <v>3.2</v>
      </c>
      <c r="N1422" s="164"/>
    </row>
    <row r="1423" s="155" customFormat="1" ht="24" spans="1:14">
      <c r="A1423" s="38" t="s">
        <v>15</v>
      </c>
      <c r="B1423" s="168">
        <v>1422</v>
      </c>
      <c r="C1423" s="43" t="s">
        <v>16</v>
      </c>
      <c r="D1423" s="43" t="s">
        <v>89</v>
      </c>
      <c r="E1423" s="103" t="s">
        <v>3723</v>
      </c>
      <c r="F1423" s="169" t="s">
        <v>114</v>
      </c>
      <c r="G1423" s="169" t="s">
        <v>3741</v>
      </c>
      <c r="H1423" s="40" t="s">
        <v>2638</v>
      </c>
      <c r="I1423" s="40" t="s">
        <v>22</v>
      </c>
      <c r="J1423" s="173">
        <v>1</v>
      </c>
      <c r="K1423" s="185">
        <v>0</v>
      </c>
      <c r="L1423" s="198">
        <v>17</v>
      </c>
      <c r="M1423" s="105">
        <v>3.2</v>
      </c>
      <c r="N1423" s="164"/>
    </row>
    <row r="1424" s="155" customFormat="1" ht="24" spans="1:14">
      <c r="A1424" s="38" t="s">
        <v>15</v>
      </c>
      <c r="B1424" s="168">
        <v>1423</v>
      </c>
      <c r="C1424" s="43" t="s">
        <v>16</v>
      </c>
      <c r="D1424" s="43" t="s">
        <v>53</v>
      </c>
      <c r="E1424" s="103" t="s">
        <v>3723</v>
      </c>
      <c r="F1424" s="169" t="s">
        <v>55</v>
      </c>
      <c r="G1424" s="169" t="s">
        <v>4229</v>
      </c>
      <c r="H1424" s="40" t="s">
        <v>3744</v>
      </c>
      <c r="I1424" s="40" t="s">
        <v>22</v>
      </c>
      <c r="J1424" s="173">
        <v>4</v>
      </c>
      <c r="K1424" s="57">
        <f t="shared" si="88"/>
        <v>1</v>
      </c>
      <c r="L1424" s="198">
        <v>41</v>
      </c>
      <c r="M1424" s="105">
        <v>3.2</v>
      </c>
      <c r="N1424" s="164"/>
    </row>
    <row r="1425" s="155" customFormat="1" ht="24" spans="1:14">
      <c r="A1425" s="38" t="s">
        <v>15</v>
      </c>
      <c r="B1425" s="168">
        <v>1424</v>
      </c>
      <c r="C1425" s="43" t="s">
        <v>16</v>
      </c>
      <c r="D1425" s="43" t="s">
        <v>53</v>
      </c>
      <c r="E1425" s="103" t="s">
        <v>3723</v>
      </c>
      <c r="F1425" s="169" t="s">
        <v>249</v>
      </c>
      <c r="G1425" s="169" t="s">
        <v>4230</v>
      </c>
      <c r="H1425" s="40" t="s">
        <v>2121</v>
      </c>
      <c r="I1425" s="40" t="s">
        <v>22</v>
      </c>
      <c r="J1425" s="173">
        <v>1</v>
      </c>
      <c r="K1425" s="57">
        <f t="shared" si="88"/>
        <v>1</v>
      </c>
      <c r="L1425" s="198">
        <v>4</v>
      </c>
      <c r="M1425" s="105">
        <v>3.2</v>
      </c>
      <c r="N1425" s="167"/>
    </row>
    <row r="1426" s="155" customFormat="1" ht="24" spans="1:14">
      <c r="A1426" s="38" t="s">
        <v>15</v>
      </c>
      <c r="B1426" s="168">
        <v>1425</v>
      </c>
      <c r="C1426" s="43" t="s">
        <v>16</v>
      </c>
      <c r="D1426" s="43" t="s">
        <v>171</v>
      </c>
      <c r="E1426" s="103" t="s">
        <v>3723</v>
      </c>
      <c r="F1426" s="169" t="s">
        <v>172</v>
      </c>
      <c r="G1426" s="169" t="s">
        <v>3745</v>
      </c>
      <c r="H1426" s="40" t="s">
        <v>1926</v>
      </c>
      <c r="I1426" s="40" t="s">
        <v>22</v>
      </c>
      <c r="J1426" s="173">
        <v>1</v>
      </c>
      <c r="K1426" s="174">
        <v>0</v>
      </c>
      <c r="L1426" s="201">
        <v>0.32</v>
      </c>
      <c r="M1426" s="105">
        <v>3.1</v>
      </c>
      <c r="N1426" s="164"/>
    </row>
    <row r="1427" s="155" customFormat="1" ht="24" spans="1:14">
      <c r="A1427" s="38" t="s">
        <v>15</v>
      </c>
      <c r="B1427" s="168">
        <v>1426</v>
      </c>
      <c r="C1427" s="43" t="s">
        <v>16</v>
      </c>
      <c r="D1427" s="43" t="s">
        <v>171</v>
      </c>
      <c r="E1427" s="103" t="s">
        <v>3723</v>
      </c>
      <c r="F1427" s="169" t="s">
        <v>172</v>
      </c>
      <c r="G1427" s="169" t="s">
        <v>4232</v>
      </c>
      <c r="H1427" s="40" t="s">
        <v>1926</v>
      </c>
      <c r="I1427" s="40" t="s">
        <v>22</v>
      </c>
      <c r="J1427" s="173">
        <v>4</v>
      </c>
      <c r="K1427" s="174">
        <v>0</v>
      </c>
      <c r="L1427" s="198">
        <v>2</v>
      </c>
      <c r="M1427" s="105">
        <v>3.1</v>
      </c>
      <c r="N1427" s="164"/>
    </row>
    <row r="1428" s="155" customFormat="1" ht="24" spans="1:14">
      <c r="A1428" s="38" t="s">
        <v>15</v>
      </c>
      <c r="B1428" s="168">
        <v>1427</v>
      </c>
      <c r="C1428" s="43" t="s">
        <v>16</v>
      </c>
      <c r="D1428" s="43" t="s">
        <v>53</v>
      </c>
      <c r="E1428" s="103" t="s">
        <v>3723</v>
      </c>
      <c r="F1428" s="169" t="s">
        <v>236</v>
      </c>
      <c r="G1428" s="169" t="s">
        <v>4233</v>
      </c>
      <c r="H1428" s="40" t="s">
        <v>2638</v>
      </c>
      <c r="I1428" s="40" t="s">
        <v>22</v>
      </c>
      <c r="J1428" s="173">
        <v>2</v>
      </c>
      <c r="K1428" s="57">
        <f>(CEILING(J1428*0.2,1))*1</f>
        <v>1</v>
      </c>
      <c r="L1428" s="198">
        <v>2</v>
      </c>
      <c r="M1428" s="105">
        <v>3.2</v>
      </c>
      <c r="N1428" s="167"/>
    </row>
    <row r="1429" s="155" customFormat="1" ht="24" spans="1:14">
      <c r="A1429" s="38" t="s">
        <v>15</v>
      </c>
      <c r="B1429" s="168">
        <v>1428</v>
      </c>
      <c r="C1429" s="43" t="s">
        <v>16</v>
      </c>
      <c r="D1429" s="43" t="s">
        <v>322</v>
      </c>
      <c r="E1429" s="103" t="s">
        <v>3723</v>
      </c>
      <c r="F1429" s="169" t="s">
        <v>323</v>
      </c>
      <c r="G1429" s="169" t="s">
        <v>4234</v>
      </c>
      <c r="H1429" s="40" t="s">
        <v>3750</v>
      </c>
      <c r="I1429" s="43" t="s">
        <v>2124</v>
      </c>
      <c r="J1429" s="116">
        <v>2.9639</v>
      </c>
      <c r="K1429" s="57">
        <f>(CEILING(J1429*0.2,1))*1</f>
        <v>1</v>
      </c>
      <c r="L1429" s="198">
        <v>84</v>
      </c>
      <c r="M1429" s="105">
        <v>3.2</v>
      </c>
      <c r="N1429" s="164"/>
    </row>
    <row r="1430" s="155" customFormat="1" ht="24" spans="1:14">
      <c r="A1430" s="38" t="s">
        <v>15</v>
      </c>
      <c r="B1430" s="168">
        <v>1429</v>
      </c>
      <c r="C1430" s="43" t="s">
        <v>16</v>
      </c>
      <c r="D1430" s="43" t="s">
        <v>89</v>
      </c>
      <c r="E1430" s="103" t="s">
        <v>3723</v>
      </c>
      <c r="F1430" s="169" t="s">
        <v>114</v>
      </c>
      <c r="G1430" s="169" t="s">
        <v>4221</v>
      </c>
      <c r="H1430" s="40" t="s">
        <v>3740</v>
      </c>
      <c r="I1430" s="40" t="s">
        <v>22</v>
      </c>
      <c r="J1430" s="173">
        <v>1</v>
      </c>
      <c r="K1430" s="185">
        <v>0</v>
      </c>
      <c r="L1430" s="198">
        <v>88</v>
      </c>
      <c r="M1430" s="105">
        <v>3.2</v>
      </c>
      <c r="N1430" s="164"/>
    </row>
    <row r="1431" s="155" customFormat="1" ht="24" spans="1:14">
      <c r="A1431" s="38" t="s">
        <v>15</v>
      </c>
      <c r="B1431" s="168">
        <v>1430</v>
      </c>
      <c r="C1431" s="43" t="s">
        <v>16</v>
      </c>
      <c r="D1431" s="43" t="s">
        <v>89</v>
      </c>
      <c r="E1431" s="103" t="s">
        <v>3723</v>
      </c>
      <c r="F1431" s="169" t="s">
        <v>114</v>
      </c>
      <c r="G1431" s="169" t="s">
        <v>4235</v>
      </c>
      <c r="H1431" s="40" t="s">
        <v>3740</v>
      </c>
      <c r="I1431" s="40" t="s">
        <v>22</v>
      </c>
      <c r="J1431" s="173">
        <v>7</v>
      </c>
      <c r="K1431" s="185">
        <v>0</v>
      </c>
      <c r="L1431" s="198">
        <v>751</v>
      </c>
      <c r="M1431" s="105">
        <v>3.2</v>
      </c>
      <c r="N1431" s="164"/>
    </row>
    <row r="1432" s="155" customFormat="1" ht="24" spans="1:14">
      <c r="A1432" s="38" t="s">
        <v>15</v>
      </c>
      <c r="B1432" s="168">
        <v>1431</v>
      </c>
      <c r="C1432" s="43" t="s">
        <v>16</v>
      </c>
      <c r="D1432" s="43" t="s">
        <v>53</v>
      </c>
      <c r="E1432" s="103" t="s">
        <v>3723</v>
      </c>
      <c r="F1432" s="169" t="s">
        <v>55</v>
      </c>
      <c r="G1432" s="169" t="s">
        <v>4236</v>
      </c>
      <c r="H1432" s="40" t="s">
        <v>3744</v>
      </c>
      <c r="I1432" s="40" t="s">
        <v>22</v>
      </c>
      <c r="J1432" s="173">
        <v>1</v>
      </c>
      <c r="K1432" s="185">
        <v>0</v>
      </c>
      <c r="L1432" s="198">
        <v>41</v>
      </c>
      <c r="M1432" s="105">
        <v>3.2</v>
      </c>
      <c r="N1432" s="167"/>
    </row>
    <row r="1433" s="155" customFormat="1" ht="24" spans="1:14">
      <c r="A1433" s="38" t="s">
        <v>15</v>
      </c>
      <c r="B1433" s="168">
        <v>1432</v>
      </c>
      <c r="C1433" s="43" t="s">
        <v>16</v>
      </c>
      <c r="D1433" s="43" t="s">
        <v>53</v>
      </c>
      <c r="E1433" s="103" t="s">
        <v>3723</v>
      </c>
      <c r="F1433" s="169" t="s">
        <v>55</v>
      </c>
      <c r="G1433" s="169" t="s">
        <v>4237</v>
      </c>
      <c r="H1433" s="40" t="s">
        <v>3744</v>
      </c>
      <c r="I1433" s="40" t="s">
        <v>22</v>
      </c>
      <c r="J1433" s="173">
        <v>1</v>
      </c>
      <c r="K1433" s="185">
        <v>0</v>
      </c>
      <c r="L1433" s="198">
        <v>49</v>
      </c>
      <c r="M1433" s="105">
        <v>3.2</v>
      </c>
      <c r="N1433" s="164"/>
    </row>
    <row r="1434" s="155" customFormat="1" ht="24" spans="1:14">
      <c r="A1434" s="38" t="s">
        <v>15</v>
      </c>
      <c r="B1434" s="168">
        <v>1433</v>
      </c>
      <c r="C1434" s="43" t="s">
        <v>16</v>
      </c>
      <c r="D1434" s="43" t="s">
        <v>53</v>
      </c>
      <c r="E1434" s="103" t="s">
        <v>3723</v>
      </c>
      <c r="F1434" s="169" t="s">
        <v>55</v>
      </c>
      <c r="G1434" s="169" t="s">
        <v>4222</v>
      </c>
      <c r="H1434" s="40" t="s">
        <v>3744</v>
      </c>
      <c r="I1434" s="40" t="s">
        <v>22</v>
      </c>
      <c r="J1434" s="173">
        <v>12</v>
      </c>
      <c r="K1434" s="185">
        <v>0</v>
      </c>
      <c r="L1434" s="198">
        <v>991</v>
      </c>
      <c r="M1434" s="105">
        <v>3.2</v>
      </c>
      <c r="N1434" s="164"/>
    </row>
    <row r="1435" s="155" customFormat="1" ht="24" spans="1:14">
      <c r="A1435" s="38" t="s">
        <v>15</v>
      </c>
      <c r="B1435" s="168">
        <v>1434</v>
      </c>
      <c r="C1435" s="43" t="s">
        <v>16</v>
      </c>
      <c r="D1435" s="43" t="s">
        <v>53</v>
      </c>
      <c r="E1435" s="103" t="s">
        <v>3723</v>
      </c>
      <c r="F1435" s="169" t="s">
        <v>304</v>
      </c>
      <c r="G1435" s="169" t="s">
        <v>4238</v>
      </c>
      <c r="H1435" s="40" t="s">
        <v>3744</v>
      </c>
      <c r="I1435" s="40" t="s">
        <v>22</v>
      </c>
      <c r="J1435" s="173">
        <v>1</v>
      </c>
      <c r="K1435" s="185">
        <v>0</v>
      </c>
      <c r="L1435" s="198">
        <v>103</v>
      </c>
      <c r="M1435" s="105">
        <v>3.2</v>
      </c>
      <c r="N1435" s="164"/>
    </row>
    <row r="1436" s="155" customFormat="1" ht="24" spans="1:14">
      <c r="A1436" s="38" t="s">
        <v>15</v>
      </c>
      <c r="B1436" s="168">
        <v>1435</v>
      </c>
      <c r="C1436" s="43" t="s">
        <v>16</v>
      </c>
      <c r="D1436" s="43" t="s">
        <v>53</v>
      </c>
      <c r="E1436" s="103" t="s">
        <v>3723</v>
      </c>
      <c r="F1436" s="169" t="s">
        <v>249</v>
      </c>
      <c r="G1436" s="169" t="s">
        <v>4223</v>
      </c>
      <c r="H1436" s="40" t="s">
        <v>3744</v>
      </c>
      <c r="I1436" s="40" t="s">
        <v>22</v>
      </c>
      <c r="J1436" s="173">
        <v>1</v>
      </c>
      <c r="K1436" s="185">
        <v>0</v>
      </c>
      <c r="L1436" s="198">
        <v>22</v>
      </c>
      <c r="M1436" s="105">
        <v>3.2</v>
      </c>
      <c r="N1436" s="164"/>
    </row>
    <row r="1437" s="155" customFormat="1" ht="24" spans="1:14">
      <c r="A1437" s="38" t="s">
        <v>15</v>
      </c>
      <c r="B1437" s="168">
        <v>1436</v>
      </c>
      <c r="C1437" s="43" t="s">
        <v>16</v>
      </c>
      <c r="D1437" s="43" t="s">
        <v>53</v>
      </c>
      <c r="E1437" s="103" t="s">
        <v>3723</v>
      </c>
      <c r="F1437" s="169" t="s">
        <v>304</v>
      </c>
      <c r="G1437" s="169" t="s">
        <v>4239</v>
      </c>
      <c r="H1437" s="40" t="s">
        <v>3744</v>
      </c>
      <c r="I1437" s="40" t="s">
        <v>22</v>
      </c>
      <c r="J1437" s="173">
        <v>1</v>
      </c>
      <c r="K1437" s="185">
        <v>0</v>
      </c>
      <c r="L1437" s="198">
        <v>103</v>
      </c>
      <c r="M1437" s="105">
        <v>3.2</v>
      </c>
      <c r="N1437" s="167"/>
    </row>
    <row r="1438" s="155" customFormat="1" ht="24" spans="1:14">
      <c r="A1438" s="38" t="s">
        <v>15</v>
      </c>
      <c r="B1438" s="168">
        <v>1437</v>
      </c>
      <c r="C1438" s="43" t="s">
        <v>16</v>
      </c>
      <c r="D1438" s="43" t="s">
        <v>53</v>
      </c>
      <c r="E1438" s="103" t="s">
        <v>3723</v>
      </c>
      <c r="F1438" s="169" t="s">
        <v>304</v>
      </c>
      <c r="G1438" s="169" t="s">
        <v>4240</v>
      </c>
      <c r="H1438" s="40" t="s">
        <v>3744</v>
      </c>
      <c r="I1438" s="40" t="s">
        <v>22</v>
      </c>
      <c r="J1438" s="173">
        <v>1</v>
      </c>
      <c r="K1438" s="185">
        <v>0</v>
      </c>
      <c r="L1438" s="198">
        <v>82</v>
      </c>
      <c r="M1438" s="105">
        <v>3.2</v>
      </c>
      <c r="N1438" s="164"/>
    </row>
    <row r="1439" s="155" customFormat="1" ht="24" spans="1:14">
      <c r="A1439" s="38" t="s">
        <v>15</v>
      </c>
      <c r="B1439" s="168">
        <v>1438</v>
      </c>
      <c r="C1439" s="43" t="s">
        <v>16</v>
      </c>
      <c r="D1439" s="43" t="s">
        <v>171</v>
      </c>
      <c r="E1439" s="103" t="s">
        <v>3723</v>
      </c>
      <c r="F1439" s="169" t="s">
        <v>172</v>
      </c>
      <c r="G1439" s="169" t="s">
        <v>4224</v>
      </c>
      <c r="H1439" s="40" t="s">
        <v>1926</v>
      </c>
      <c r="I1439" s="40" t="s">
        <v>22</v>
      </c>
      <c r="J1439" s="173">
        <v>1</v>
      </c>
      <c r="K1439" s="174">
        <v>0</v>
      </c>
      <c r="L1439" s="198">
        <v>1</v>
      </c>
      <c r="M1439" s="105">
        <v>3.1</v>
      </c>
      <c r="N1439" s="164"/>
    </row>
    <row r="1440" s="155" customFormat="1" ht="24" spans="1:14">
      <c r="A1440" s="38" t="s">
        <v>15</v>
      </c>
      <c r="B1440" s="168">
        <v>1439</v>
      </c>
      <c r="C1440" s="43" t="s">
        <v>16</v>
      </c>
      <c r="D1440" s="43" t="s">
        <v>171</v>
      </c>
      <c r="E1440" s="103" t="s">
        <v>3723</v>
      </c>
      <c r="F1440" s="169" t="s">
        <v>172</v>
      </c>
      <c r="G1440" s="169" t="s">
        <v>4241</v>
      </c>
      <c r="H1440" s="40" t="s">
        <v>1926</v>
      </c>
      <c r="I1440" s="40" t="s">
        <v>22</v>
      </c>
      <c r="J1440" s="173">
        <v>5</v>
      </c>
      <c r="K1440" s="174">
        <v>0</v>
      </c>
      <c r="L1440" s="198">
        <v>7</v>
      </c>
      <c r="M1440" s="105">
        <v>3.1</v>
      </c>
      <c r="N1440" s="167"/>
    </row>
    <row r="1441" s="155" customFormat="1" ht="24" spans="1:14">
      <c r="A1441" s="38" t="s">
        <v>15</v>
      </c>
      <c r="B1441" s="168">
        <v>1440</v>
      </c>
      <c r="C1441" s="43" t="s">
        <v>16</v>
      </c>
      <c r="D1441" s="43" t="s">
        <v>53</v>
      </c>
      <c r="E1441" s="103" t="s">
        <v>3723</v>
      </c>
      <c r="F1441" s="169" t="s">
        <v>236</v>
      </c>
      <c r="G1441" s="169" t="s">
        <v>4242</v>
      </c>
      <c r="H1441" s="40" t="s">
        <v>2638</v>
      </c>
      <c r="I1441" s="40" t="s">
        <v>22</v>
      </c>
      <c r="J1441" s="173">
        <v>1</v>
      </c>
      <c r="K1441" s="185">
        <v>0</v>
      </c>
      <c r="L1441" s="198">
        <v>2</v>
      </c>
      <c r="M1441" s="105">
        <v>3.2</v>
      </c>
      <c r="N1441" s="164"/>
    </row>
    <row r="1442" s="155" customFormat="1" ht="24" spans="1:14">
      <c r="A1442" s="38" t="s">
        <v>15</v>
      </c>
      <c r="B1442" s="168">
        <v>1441</v>
      </c>
      <c r="C1442" s="43" t="s">
        <v>16</v>
      </c>
      <c r="D1442" s="43" t="s">
        <v>53</v>
      </c>
      <c r="E1442" s="103" t="s">
        <v>3723</v>
      </c>
      <c r="F1442" s="169" t="s">
        <v>236</v>
      </c>
      <c r="G1442" s="169" t="s">
        <v>4243</v>
      </c>
      <c r="H1442" s="40" t="s">
        <v>2638</v>
      </c>
      <c r="I1442" s="40" t="s">
        <v>22</v>
      </c>
      <c r="J1442" s="173">
        <v>7</v>
      </c>
      <c r="K1442" s="185">
        <v>0</v>
      </c>
      <c r="L1442" s="198">
        <v>6</v>
      </c>
      <c r="M1442" s="105">
        <v>3.2</v>
      </c>
      <c r="N1442" s="164"/>
    </row>
    <row r="1443" s="155" customFormat="1" ht="24" spans="1:14">
      <c r="A1443" s="38" t="s">
        <v>15</v>
      </c>
      <c r="B1443" s="168">
        <v>1442</v>
      </c>
      <c r="C1443" s="43" t="s">
        <v>16</v>
      </c>
      <c r="D1443" s="43" t="s">
        <v>322</v>
      </c>
      <c r="E1443" s="103" t="s">
        <v>3723</v>
      </c>
      <c r="F1443" s="169" t="s">
        <v>323</v>
      </c>
      <c r="G1443" s="169" t="s">
        <v>4244</v>
      </c>
      <c r="H1443" s="40" t="s">
        <v>3750</v>
      </c>
      <c r="I1443" s="43" t="s">
        <v>2124</v>
      </c>
      <c r="J1443" s="116">
        <v>1.0385</v>
      </c>
      <c r="K1443" s="185">
        <v>0</v>
      </c>
      <c r="L1443" s="198">
        <v>85</v>
      </c>
      <c r="M1443" s="105">
        <v>3.2</v>
      </c>
      <c r="N1443" s="167"/>
    </row>
    <row r="1444" s="155" customFormat="1" ht="24" spans="1:14">
      <c r="A1444" s="38" t="s">
        <v>15</v>
      </c>
      <c r="B1444" s="168">
        <v>1443</v>
      </c>
      <c r="C1444" s="43" t="s">
        <v>16</v>
      </c>
      <c r="D1444" s="43" t="s">
        <v>322</v>
      </c>
      <c r="E1444" s="103" t="s">
        <v>3723</v>
      </c>
      <c r="F1444" s="169" t="s">
        <v>323</v>
      </c>
      <c r="G1444" s="169" t="s">
        <v>4225</v>
      </c>
      <c r="H1444" s="40" t="s">
        <v>3750</v>
      </c>
      <c r="I1444" s="43" t="s">
        <v>2124</v>
      </c>
      <c r="J1444" s="116">
        <v>41.5625</v>
      </c>
      <c r="K1444" s="185">
        <v>0</v>
      </c>
      <c r="L1444" s="198">
        <v>4527</v>
      </c>
      <c r="M1444" s="105">
        <v>3.2</v>
      </c>
      <c r="N1444" s="164"/>
    </row>
    <row r="1445" s="155" customFormat="1" ht="21.6" spans="1:14">
      <c r="A1445" s="38" t="s">
        <v>15</v>
      </c>
      <c r="B1445" s="168">
        <v>1444</v>
      </c>
      <c r="C1445" s="43" t="s">
        <v>16</v>
      </c>
      <c r="D1445" s="43" t="s">
        <v>4008</v>
      </c>
      <c r="E1445" s="103" t="s">
        <v>3723</v>
      </c>
      <c r="F1445" s="169" t="s">
        <v>4245</v>
      </c>
      <c r="G1445" s="169" t="s">
        <v>4012</v>
      </c>
      <c r="H1445" s="40"/>
      <c r="I1445" s="40" t="s">
        <v>22</v>
      </c>
      <c r="J1445" s="173">
        <v>1</v>
      </c>
      <c r="K1445" s="174">
        <v>0</v>
      </c>
      <c r="L1445" s="202"/>
      <c r="M1445" s="105">
        <v>3.1</v>
      </c>
      <c r="N1445" s="164"/>
    </row>
    <row r="1446" s="155" customFormat="1" ht="24" spans="1:14">
      <c r="A1446" s="38" t="s">
        <v>15</v>
      </c>
      <c r="B1446" s="168">
        <v>1445</v>
      </c>
      <c r="C1446" s="43" t="s">
        <v>16</v>
      </c>
      <c r="D1446" s="43" t="s">
        <v>4008</v>
      </c>
      <c r="E1446" s="103" t="s">
        <v>3723</v>
      </c>
      <c r="F1446" s="169" t="s">
        <v>4246</v>
      </c>
      <c r="G1446" s="169" t="s">
        <v>4037</v>
      </c>
      <c r="H1446" s="40"/>
      <c r="I1446" s="40" t="s">
        <v>22</v>
      </c>
      <c r="J1446" s="173">
        <v>1</v>
      </c>
      <c r="K1446" s="174">
        <v>0</v>
      </c>
      <c r="L1446" s="202"/>
      <c r="M1446" s="105">
        <v>3.1</v>
      </c>
      <c r="N1446" s="164"/>
    </row>
    <row r="1447" s="155" customFormat="1" ht="24" spans="1:14">
      <c r="A1447" s="38" t="s">
        <v>15</v>
      </c>
      <c r="B1447" s="168">
        <v>1446</v>
      </c>
      <c r="C1447" s="43" t="s">
        <v>16</v>
      </c>
      <c r="D1447" s="43" t="s">
        <v>4008</v>
      </c>
      <c r="E1447" s="103" t="s">
        <v>3723</v>
      </c>
      <c r="F1447" s="169" t="s">
        <v>4247</v>
      </c>
      <c r="G1447" s="169" t="s">
        <v>4037</v>
      </c>
      <c r="H1447" s="40"/>
      <c r="I1447" s="40" t="s">
        <v>22</v>
      </c>
      <c r="J1447" s="173">
        <v>1</v>
      </c>
      <c r="K1447" s="174">
        <v>0</v>
      </c>
      <c r="L1447" s="202"/>
      <c r="M1447" s="105">
        <v>3.1</v>
      </c>
      <c r="N1447" s="164"/>
    </row>
    <row r="1448" s="155" customFormat="1" ht="24" spans="1:14">
      <c r="A1448" s="38" t="s">
        <v>15</v>
      </c>
      <c r="B1448" s="168">
        <v>1447</v>
      </c>
      <c r="C1448" s="43" t="s">
        <v>16</v>
      </c>
      <c r="D1448" s="43" t="s">
        <v>89</v>
      </c>
      <c r="E1448" s="103" t="s">
        <v>3723</v>
      </c>
      <c r="F1448" s="169" t="s">
        <v>114</v>
      </c>
      <c r="G1448" s="169" t="s">
        <v>4248</v>
      </c>
      <c r="H1448" s="40" t="s">
        <v>3740</v>
      </c>
      <c r="I1448" s="40" t="s">
        <v>22</v>
      </c>
      <c r="J1448" s="173">
        <v>1</v>
      </c>
      <c r="K1448" s="185">
        <v>0</v>
      </c>
      <c r="L1448" s="198">
        <v>53</v>
      </c>
      <c r="M1448" s="105">
        <v>3.2</v>
      </c>
      <c r="N1448" s="167"/>
    </row>
    <row r="1449" s="155" customFormat="1" ht="24" spans="1:14">
      <c r="A1449" s="38" t="s">
        <v>15</v>
      </c>
      <c r="B1449" s="168">
        <v>1448</v>
      </c>
      <c r="C1449" s="43" t="s">
        <v>16</v>
      </c>
      <c r="D1449" s="43" t="s">
        <v>53</v>
      </c>
      <c r="E1449" s="103" t="s">
        <v>3723</v>
      </c>
      <c r="F1449" s="169" t="s">
        <v>55</v>
      </c>
      <c r="G1449" s="169" t="s">
        <v>4237</v>
      </c>
      <c r="H1449" s="40" t="s">
        <v>3744</v>
      </c>
      <c r="I1449" s="40" t="s">
        <v>22</v>
      </c>
      <c r="J1449" s="173">
        <v>5</v>
      </c>
      <c r="K1449" s="185">
        <v>0</v>
      </c>
      <c r="L1449" s="198">
        <v>243</v>
      </c>
      <c r="M1449" s="105">
        <v>3.2</v>
      </c>
      <c r="N1449" s="164"/>
    </row>
    <row r="1450" s="155" customFormat="1" ht="24" spans="1:14">
      <c r="A1450" s="38" t="s">
        <v>15</v>
      </c>
      <c r="B1450" s="168">
        <v>1449</v>
      </c>
      <c r="C1450" s="43" t="s">
        <v>16</v>
      </c>
      <c r="D1450" s="43" t="s">
        <v>53</v>
      </c>
      <c r="E1450" s="103" t="s">
        <v>3723</v>
      </c>
      <c r="F1450" s="169" t="s">
        <v>249</v>
      </c>
      <c r="G1450" s="169" t="s">
        <v>4249</v>
      </c>
      <c r="H1450" s="40" t="s">
        <v>2121</v>
      </c>
      <c r="I1450" s="40" t="s">
        <v>22</v>
      </c>
      <c r="J1450" s="173">
        <v>1</v>
      </c>
      <c r="K1450" s="185">
        <v>0</v>
      </c>
      <c r="L1450" s="198">
        <v>15</v>
      </c>
      <c r="M1450" s="105">
        <v>3.2</v>
      </c>
      <c r="N1450" s="164"/>
    </row>
    <row r="1451" s="155" customFormat="1" ht="24" spans="1:14">
      <c r="A1451" s="38" t="s">
        <v>15</v>
      </c>
      <c r="B1451" s="168">
        <v>1450</v>
      </c>
      <c r="C1451" s="43" t="s">
        <v>16</v>
      </c>
      <c r="D1451" s="43" t="s">
        <v>171</v>
      </c>
      <c r="E1451" s="103" t="s">
        <v>3723</v>
      </c>
      <c r="F1451" s="169" t="s">
        <v>172</v>
      </c>
      <c r="G1451" s="169" t="s">
        <v>4250</v>
      </c>
      <c r="H1451" s="40" t="s">
        <v>1926</v>
      </c>
      <c r="I1451" s="40" t="s">
        <v>22</v>
      </c>
      <c r="J1451" s="173">
        <v>2</v>
      </c>
      <c r="K1451" s="174">
        <v>0</v>
      </c>
      <c r="L1451" s="198">
        <v>1</v>
      </c>
      <c r="M1451" s="105">
        <v>3.1</v>
      </c>
      <c r="N1451" s="167"/>
    </row>
    <row r="1452" s="155" customFormat="1" ht="24" spans="1:14">
      <c r="A1452" s="38" t="s">
        <v>15</v>
      </c>
      <c r="B1452" s="168">
        <v>1451</v>
      </c>
      <c r="C1452" s="43" t="s">
        <v>16</v>
      </c>
      <c r="D1452" s="43" t="s">
        <v>322</v>
      </c>
      <c r="E1452" s="103" t="s">
        <v>3723</v>
      </c>
      <c r="F1452" s="169" t="s">
        <v>323</v>
      </c>
      <c r="G1452" s="169" t="s">
        <v>4244</v>
      </c>
      <c r="H1452" s="40" t="s">
        <v>3750</v>
      </c>
      <c r="I1452" s="43" t="s">
        <v>2124</v>
      </c>
      <c r="J1452" s="116">
        <v>8.1878</v>
      </c>
      <c r="K1452" s="185">
        <v>0</v>
      </c>
      <c r="L1452" s="198">
        <v>668</v>
      </c>
      <c r="M1452" s="105">
        <v>3.2</v>
      </c>
      <c r="N1452" s="164"/>
    </row>
    <row r="1453" s="155" customFormat="1" ht="24" spans="1:14">
      <c r="A1453" s="38" t="s">
        <v>15</v>
      </c>
      <c r="B1453" s="168">
        <v>1452</v>
      </c>
      <c r="C1453" s="43" t="s">
        <v>16</v>
      </c>
      <c r="D1453" s="43" t="s">
        <v>53</v>
      </c>
      <c r="E1453" s="103" t="s">
        <v>3723</v>
      </c>
      <c r="F1453" s="169" t="s">
        <v>55</v>
      </c>
      <c r="G1453" s="169" t="s">
        <v>4173</v>
      </c>
      <c r="H1453" s="40" t="s">
        <v>2158</v>
      </c>
      <c r="I1453" s="40" t="s">
        <v>22</v>
      </c>
      <c r="J1453" s="173">
        <v>4</v>
      </c>
      <c r="K1453" s="185">
        <v>0</v>
      </c>
      <c r="L1453" s="198">
        <v>272</v>
      </c>
      <c r="M1453" s="105">
        <v>3.2</v>
      </c>
      <c r="N1453" s="164"/>
    </row>
    <row r="1454" s="155" customFormat="1" ht="24" spans="1:14">
      <c r="A1454" s="38" t="s">
        <v>15</v>
      </c>
      <c r="B1454" s="168">
        <v>1453</v>
      </c>
      <c r="C1454" s="43" t="s">
        <v>16</v>
      </c>
      <c r="D1454" s="43" t="s">
        <v>53</v>
      </c>
      <c r="E1454" s="103" t="s">
        <v>3723</v>
      </c>
      <c r="F1454" s="169" t="s">
        <v>249</v>
      </c>
      <c r="G1454" s="169" t="s">
        <v>4251</v>
      </c>
      <c r="H1454" s="40" t="s">
        <v>2121</v>
      </c>
      <c r="I1454" s="40" t="s">
        <v>22</v>
      </c>
      <c r="J1454" s="173">
        <v>1</v>
      </c>
      <c r="K1454" s="185">
        <v>0</v>
      </c>
      <c r="L1454" s="198">
        <v>27</v>
      </c>
      <c r="M1454" s="105">
        <v>3.2</v>
      </c>
      <c r="N1454" s="167"/>
    </row>
    <row r="1455" s="155" customFormat="1" ht="24" spans="1:14">
      <c r="A1455" s="38" t="s">
        <v>15</v>
      </c>
      <c r="B1455" s="168">
        <v>1454</v>
      </c>
      <c r="C1455" s="43" t="s">
        <v>16</v>
      </c>
      <c r="D1455" s="43" t="s">
        <v>322</v>
      </c>
      <c r="E1455" s="103" t="s">
        <v>3723</v>
      </c>
      <c r="F1455" s="169" t="s">
        <v>323</v>
      </c>
      <c r="G1455" s="169" t="s">
        <v>4252</v>
      </c>
      <c r="H1455" s="40" t="s">
        <v>3157</v>
      </c>
      <c r="I1455" s="43" t="s">
        <v>2124</v>
      </c>
      <c r="J1455" s="116">
        <v>0.1</v>
      </c>
      <c r="K1455" s="57">
        <f>(CEILING(J1455*0.2,1))*1</f>
        <v>1</v>
      </c>
      <c r="L1455" s="198">
        <v>3</v>
      </c>
      <c r="M1455" s="105">
        <v>3.2</v>
      </c>
      <c r="N1455" s="164"/>
    </row>
    <row r="1456" s="155" customFormat="1" ht="24" spans="1:14">
      <c r="A1456" s="38" t="s">
        <v>15</v>
      </c>
      <c r="B1456" s="168">
        <v>1455</v>
      </c>
      <c r="C1456" s="43" t="s">
        <v>16</v>
      </c>
      <c r="D1456" s="43" t="s">
        <v>322</v>
      </c>
      <c r="E1456" s="103" t="s">
        <v>3723</v>
      </c>
      <c r="F1456" s="169" t="s">
        <v>323</v>
      </c>
      <c r="G1456" s="169" t="s">
        <v>4184</v>
      </c>
      <c r="H1456" s="40" t="s">
        <v>3157</v>
      </c>
      <c r="I1456" s="43" t="s">
        <v>2124</v>
      </c>
      <c r="J1456" s="116">
        <v>8.13335</v>
      </c>
      <c r="K1456" s="185">
        <v>0</v>
      </c>
      <c r="L1456" s="198">
        <v>661</v>
      </c>
      <c r="M1456" s="105">
        <v>3.2</v>
      </c>
      <c r="N1456" s="164"/>
    </row>
    <row r="1457" s="155" customFormat="1" ht="24" spans="1:14">
      <c r="A1457" s="38" t="s">
        <v>15</v>
      </c>
      <c r="B1457" s="168">
        <v>1456</v>
      </c>
      <c r="C1457" s="43" t="s">
        <v>16</v>
      </c>
      <c r="D1457" s="43" t="s">
        <v>89</v>
      </c>
      <c r="E1457" s="103" t="s">
        <v>3723</v>
      </c>
      <c r="F1457" s="169" t="s">
        <v>114</v>
      </c>
      <c r="G1457" s="169" t="s">
        <v>4253</v>
      </c>
      <c r="H1457" s="40" t="s">
        <v>3740</v>
      </c>
      <c r="I1457" s="40" t="s">
        <v>22</v>
      </c>
      <c r="J1457" s="173">
        <v>1</v>
      </c>
      <c r="K1457" s="185">
        <v>0</v>
      </c>
      <c r="L1457" s="198">
        <v>53</v>
      </c>
      <c r="M1457" s="105">
        <v>3.2</v>
      </c>
      <c r="N1457" s="164"/>
    </row>
    <row r="1458" s="155" customFormat="1" ht="24" spans="1:14">
      <c r="A1458" s="38" t="s">
        <v>15</v>
      </c>
      <c r="B1458" s="168">
        <v>1457</v>
      </c>
      <c r="C1458" s="43" t="s">
        <v>16</v>
      </c>
      <c r="D1458" s="43" t="s">
        <v>89</v>
      </c>
      <c r="E1458" s="103" t="s">
        <v>3723</v>
      </c>
      <c r="F1458" s="169" t="s">
        <v>114</v>
      </c>
      <c r="G1458" s="169" t="s">
        <v>4254</v>
      </c>
      <c r="H1458" s="40" t="s">
        <v>2134</v>
      </c>
      <c r="I1458" s="40" t="s">
        <v>22</v>
      </c>
      <c r="J1458" s="173">
        <v>3</v>
      </c>
      <c r="K1458" s="185">
        <v>0</v>
      </c>
      <c r="L1458" s="198">
        <v>661</v>
      </c>
      <c r="M1458" s="105">
        <v>3.2</v>
      </c>
      <c r="N1458" s="167"/>
    </row>
    <row r="1459" s="155" customFormat="1" ht="24" spans="1:14">
      <c r="A1459" s="38" t="s">
        <v>15</v>
      </c>
      <c r="B1459" s="168">
        <v>1458</v>
      </c>
      <c r="C1459" s="43" t="s">
        <v>16</v>
      </c>
      <c r="D1459" s="43" t="s">
        <v>53</v>
      </c>
      <c r="E1459" s="103" t="s">
        <v>3723</v>
      </c>
      <c r="F1459" s="169" t="s">
        <v>885</v>
      </c>
      <c r="G1459" s="169" t="s">
        <v>4255</v>
      </c>
      <c r="H1459" s="40" t="s">
        <v>2136</v>
      </c>
      <c r="I1459" s="40" t="s">
        <v>22</v>
      </c>
      <c r="J1459" s="173">
        <v>1</v>
      </c>
      <c r="K1459" s="185">
        <v>0</v>
      </c>
      <c r="L1459" s="198">
        <v>66</v>
      </c>
      <c r="M1459" s="105">
        <v>3.2</v>
      </c>
      <c r="N1459" s="164"/>
    </row>
    <row r="1460" s="155" customFormat="1" ht="24" spans="1:14">
      <c r="A1460" s="38" t="s">
        <v>15</v>
      </c>
      <c r="B1460" s="168">
        <v>1459</v>
      </c>
      <c r="C1460" s="43" t="s">
        <v>16</v>
      </c>
      <c r="D1460" s="43" t="s">
        <v>53</v>
      </c>
      <c r="E1460" s="103" t="s">
        <v>3723</v>
      </c>
      <c r="F1460" s="169" t="s">
        <v>55</v>
      </c>
      <c r="G1460" s="169" t="s">
        <v>4256</v>
      </c>
      <c r="H1460" s="40" t="s">
        <v>3866</v>
      </c>
      <c r="I1460" s="40" t="s">
        <v>22</v>
      </c>
      <c r="J1460" s="173">
        <v>4</v>
      </c>
      <c r="K1460" s="185">
        <v>0</v>
      </c>
      <c r="L1460" s="198">
        <v>926</v>
      </c>
      <c r="M1460" s="105">
        <v>3.2</v>
      </c>
      <c r="N1460" s="164"/>
    </row>
    <row r="1461" s="155" customFormat="1" ht="24" spans="1:14">
      <c r="A1461" s="38" t="s">
        <v>15</v>
      </c>
      <c r="B1461" s="168">
        <v>1460</v>
      </c>
      <c r="C1461" s="43" t="s">
        <v>16</v>
      </c>
      <c r="D1461" s="43" t="s">
        <v>53</v>
      </c>
      <c r="E1461" s="103" t="s">
        <v>3723</v>
      </c>
      <c r="F1461" s="169" t="s">
        <v>304</v>
      </c>
      <c r="G1461" s="169" t="s">
        <v>4257</v>
      </c>
      <c r="H1461" s="40" t="s">
        <v>2136</v>
      </c>
      <c r="I1461" s="40" t="s">
        <v>22</v>
      </c>
      <c r="J1461" s="173">
        <v>3</v>
      </c>
      <c r="K1461" s="185">
        <v>0</v>
      </c>
      <c r="L1461" s="198">
        <v>636</v>
      </c>
      <c r="M1461" s="105">
        <v>3.2</v>
      </c>
      <c r="N1461" s="167"/>
    </row>
    <row r="1462" s="155" customFormat="1" ht="36" spans="1:14">
      <c r="A1462" s="38" t="s">
        <v>15</v>
      </c>
      <c r="B1462" s="168">
        <v>1461</v>
      </c>
      <c r="C1462" s="43" t="s">
        <v>16</v>
      </c>
      <c r="D1462" s="43" t="s">
        <v>171</v>
      </c>
      <c r="E1462" s="103" t="s">
        <v>3723</v>
      </c>
      <c r="F1462" s="169" t="s">
        <v>172</v>
      </c>
      <c r="G1462" s="169" t="s">
        <v>4258</v>
      </c>
      <c r="H1462" s="40" t="s">
        <v>1874</v>
      </c>
      <c r="I1462" s="40" t="s">
        <v>22</v>
      </c>
      <c r="J1462" s="173">
        <v>2</v>
      </c>
      <c r="K1462" s="174">
        <v>0</v>
      </c>
      <c r="L1462" s="198">
        <v>5</v>
      </c>
      <c r="M1462" s="105">
        <v>3.1</v>
      </c>
      <c r="N1462" s="164"/>
    </row>
    <row r="1463" s="155" customFormat="1" ht="24" spans="1:14">
      <c r="A1463" s="38" t="s">
        <v>15</v>
      </c>
      <c r="B1463" s="168">
        <v>1462</v>
      </c>
      <c r="C1463" s="43" t="s">
        <v>16</v>
      </c>
      <c r="D1463" s="43" t="s">
        <v>53</v>
      </c>
      <c r="E1463" s="103" t="s">
        <v>3723</v>
      </c>
      <c r="F1463" s="169" t="s">
        <v>236</v>
      </c>
      <c r="G1463" s="169" t="s">
        <v>4259</v>
      </c>
      <c r="H1463" s="40" t="s">
        <v>2134</v>
      </c>
      <c r="I1463" s="40" t="s">
        <v>22</v>
      </c>
      <c r="J1463" s="173">
        <v>1</v>
      </c>
      <c r="K1463" s="185">
        <v>0</v>
      </c>
      <c r="L1463" s="198">
        <v>1</v>
      </c>
      <c r="M1463" s="105">
        <v>3.2</v>
      </c>
      <c r="N1463" s="164"/>
    </row>
    <row r="1464" s="155" customFormat="1" ht="24" spans="1:14">
      <c r="A1464" s="38" t="s">
        <v>15</v>
      </c>
      <c r="B1464" s="168">
        <v>1463</v>
      </c>
      <c r="C1464" s="43" t="s">
        <v>16</v>
      </c>
      <c r="D1464" s="43" t="s">
        <v>322</v>
      </c>
      <c r="E1464" s="103" t="s">
        <v>3723</v>
      </c>
      <c r="F1464" s="169" t="s">
        <v>323</v>
      </c>
      <c r="G1464" s="169" t="s">
        <v>4260</v>
      </c>
      <c r="H1464" s="40" t="s">
        <v>4261</v>
      </c>
      <c r="I1464" s="43" t="s">
        <v>2124</v>
      </c>
      <c r="J1464" s="116">
        <v>38.9977</v>
      </c>
      <c r="K1464" s="185">
        <v>0</v>
      </c>
      <c r="L1464" s="198">
        <v>8024</v>
      </c>
      <c r="M1464" s="105">
        <v>3.2</v>
      </c>
      <c r="N1464" s="167"/>
    </row>
    <row r="1465" s="155" customFormat="1" ht="21.6" spans="1:14">
      <c r="A1465" s="38" t="s">
        <v>15</v>
      </c>
      <c r="B1465" s="168">
        <v>1464</v>
      </c>
      <c r="C1465" s="43" t="s">
        <v>16</v>
      </c>
      <c r="D1465" s="43" t="s">
        <v>4008</v>
      </c>
      <c r="E1465" s="103" t="s">
        <v>3723</v>
      </c>
      <c r="F1465" s="169" t="s">
        <v>4262</v>
      </c>
      <c r="G1465" s="169" t="s">
        <v>4010</v>
      </c>
      <c r="H1465" s="40"/>
      <c r="I1465" s="40" t="s">
        <v>22</v>
      </c>
      <c r="J1465" s="173">
        <v>1</v>
      </c>
      <c r="K1465" s="174">
        <v>0</v>
      </c>
      <c r="L1465" s="202"/>
      <c r="M1465" s="105">
        <v>3.1</v>
      </c>
      <c r="N1465" s="164"/>
    </row>
    <row r="1466" s="155" customFormat="1" ht="24" spans="1:14">
      <c r="A1466" s="38" t="s">
        <v>15</v>
      </c>
      <c r="B1466" s="168">
        <v>1465</v>
      </c>
      <c r="C1466" s="43" t="s">
        <v>16</v>
      </c>
      <c r="D1466" s="43" t="s">
        <v>89</v>
      </c>
      <c r="E1466" s="103" t="s">
        <v>3723</v>
      </c>
      <c r="F1466" s="169" t="s">
        <v>114</v>
      </c>
      <c r="G1466" s="169" t="s">
        <v>4169</v>
      </c>
      <c r="H1466" s="40" t="s">
        <v>2166</v>
      </c>
      <c r="I1466" s="40" t="s">
        <v>22</v>
      </c>
      <c r="J1466" s="173">
        <v>2</v>
      </c>
      <c r="K1466" s="185">
        <v>0</v>
      </c>
      <c r="L1466" s="198">
        <v>126</v>
      </c>
      <c r="M1466" s="105">
        <v>3.2</v>
      </c>
      <c r="N1466" s="164"/>
    </row>
    <row r="1467" s="155" customFormat="1" ht="24" spans="1:14">
      <c r="A1467" s="38" t="s">
        <v>15</v>
      </c>
      <c r="B1467" s="168">
        <v>1466</v>
      </c>
      <c r="C1467" s="43" t="s">
        <v>16</v>
      </c>
      <c r="D1467" s="43" t="s">
        <v>89</v>
      </c>
      <c r="E1467" s="103" t="s">
        <v>3723</v>
      </c>
      <c r="F1467" s="169" t="s">
        <v>114</v>
      </c>
      <c r="G1467" s="169" t="s">
        <v>4170</v>
      </c>
      <c r="H1467" s="40" t="s">
        <v>2166</v>
      </c>
      <c r="I1467" s="40" t="s">
        <v>22</v>
      </c>
      <c r="J1467" s="173">
        <v>1</v>
      </c>
      <c r="K1467" s="185">
        <v>0</v>
      </c>
      <c r="L1467" s="198">
        <v>89</v>
      </c>
      <c r="M1467" s="105">
        <v>3.2</v>
      </c>
      <c r="N1467" s="167"/>
    </row>
    <row r="1468" s="155" customFormat="1" ht="24" spans="1:14">
      <c r="A1468" s="38" t="s">
        <v>15</v>
      </c>
      <c r="B1468" s="168">
        <v>1467</v>
      </c>
      <c r="C1468" s="43" t="s">
        <v>16</v>
      </c>
      <c r="D1468" s="43" t="s">
        <v>89</v>
      </c>
      <c r="E1468" s="103" t="s">
        <v>3723</v>
      </c>
      <c r="F1468" s="169" t="s">
        <v>114</v>
      </c>
      <c r="G1468" s="169" t="s">
        <v>4263</v>
      </c>
      <c r="H1468" s="40" t="s">
        <v>2166</v>
      </c>
      <c r="I1468" s="40" t="s">
        <v>22</v>
      </c>
      <c r="J1468" s="173">
        <v>2</v>
      </c>
      <c r="K1468" s="185">
        <v>0</v>
      </c>
      <c r="L1468" s="198">
        <v>277</v>
      </c>
      <c r="M1468" s="105">
        <v>3.2</v>
      </c>
      <c r="N1468" s="164"/>
    </row>
    <row r="1469" s="155" customFormat="1" ht="24" spans="1:14">
      <c r="A1469" s="38" t="s">
        <v>15</v>
      </c>
      <c r="B1469" s="168">
        <v>1468</v>
      </c>
      <c r="C1469" s="43" t="s">
        <v>16</v>
      </c>
      <c r="D1469" s="43" t="s">
        <v>53</v>
      </c>
      <c r="E1469" s="103" t="s">
        <v>3723</v>
      </c>
      <c r="F1469" s="169" t="s">
        <v>55</v>
      </c>
      <c r="G1469" s="169" t="s">
        <v>4173</v>
      </c>
      <c r="H1469" s="40" t="s">
        <v>2158</v>
      </c>
      <c r="I1469" s="40" t="s">
        <v>22</v>
      </c>
      <c r="J1469" s="173">
        <v>6</v>
      </c>
      <c r="K1469" s="185">
        <v>0</v>
      </c>
      <c r="L1469" s="198">
        <v>408</v>
      </c>
      <c r="M1469" s="105">
        <v>3.2</v>
      </c>
      <c r="N1469" s="164"/>
    </row>
    <row r="1470" s="155" customFormat="1" ht="24" spans="1:14">
      <c r="A1470" s="38" t="s">
        <v>15</v>
      </c>
      <c r="B1470" s="168">
        <v>1469</v>
      </c>
      <c r="C1470" s="43" t="s">
        <v>16</v>
      </c>
      <c r="D1470" s="43" t="s">
        <v>53</v>
      </c>
      <c r="E1470" s="103" t="s">
        <v>3723</v>
      </c>
      <c r="F1470" s="169" t="s">
        <v>55</v>
      </c>
      <c r="G1470" s="169" t="s">
        <v>4264</v>
      </c>
      <c r="H1470" s="40" t="s">
        <v>2158</v>
      </c>
      <c r="I1470" s="40" t="s">
        <v>22</v>
      </c>
      <c r="J1470" s="173">
        <v>3</v>
      </c>
      <c r="K1470" s="185">
        <v>0</v>
      </c>
      <c r="L1470" s="198">
        <v>419</v>
      </c>
      <c r="M1470" s="105">
        <v>3.2</v>
      </c>
      <c r="N1470" s="164"/>
    </row>
    <row r="1471" s="155" customFormat="1" ht="24" spans="1:14">
      <c r="A1471" s="38" t="s">
        <v>15</v>
      </c>
      <c r="B1471" s="168">
        <v>1470</v>
      </c>
      <c r="C1471" s="43" t="s">
        <v>16</v>
      </c>
      <c r="D1471" s="43" t="s">
        <v>53</v>
      </c>
      <c r="E1471" s="103" t="s">
        <v>3723</v>
      </c>
      <c r="F1471" s="169" t="s">
        <v>249</v>
      </c>
      <c r="G1471" s="169" t="s">
        <v>4265</v>
      </c>
      <c r="H1471" s="40" t="s">
        <v>2158</v>
      </c>
      <c r="I1471" s="40" t="s">
        <v>22</v>
      </c>
      <c r="J1471" s="173">
        <v>1</v>
      </c>
      <c r="K1471" s="185">
        <v>0</v>
      </c>
      <c r="L1471" s="198">
        <v>48</v>
      </c>
      <c r="M1471" s="105">
        <v>3.2</v>
      </c>
      <c r="N1471" s="167"/>
    </row>
    <row r="1472" s="155" customFormat="1" ht="24" spans="1:14">
      <c r="A1472" s="38" t="s">
        <v>15</v>
      </c>
      <c r="B1472" s="168">
        <v>1471</v>
      </c>
      <c r="C1472" s="43" t="s">
        <v>16</v>
      </c>
      <c r="D1472" s="43" t="s">
        <v>53</v>
      </c>
      <c r="E1472" s="103" t="s">
        <v>3723</v>
      </c>
      <c r="F1472" s="169" t="s">
        <v>249</v>
      </c>
      <c r="G1472" s="169" t="s">
        <v>4266</v>
      </c>
      <c r="H1472" s="40" t="s">
        <v>2158</v>
      </c>
      <c r="I1472" s="40" t="s">
        <v>22</v>
      </c>
      <c r="J1472" s="173">
        <v>1</v>
      </c>
      <c r="K1472" s="185">
        <v>0</v>
      </c>
      <c r="L1472" s="198">
        <v>48</v>
      </c>
      <c r="M1472" s="105">
        <v>3.2</v>
      </c>
      <c r="N1472" s="164"/>
    </row>
    <row r="1473" s="155" customFormat="1" ht="24" spans="1:14">
      <c r="A1473" s="38" t="s">
        <v>15</v>
      </c>
      <c r="B1473" s="168">
        <v>1472</v>
      </c>
      <c r="C1473" s="43" t="s">
        <v>16</v>
      </c>
      <c r="D1473" s="43" t="s">
        <v>53</v>
      </c>
      <c r="E1473" s="103" t="s">
        <v>3723</v>
      </c>
      <c r="F1473" s="169" t="s">
        <v>249</v>
      </c>
      <c r="G1473" s="169" t="s">
        <v>4267</v>
      </c>
      <c r="H1473" s="40" t="s">
        <v>2121</v>
      </c>
      <c r="I1473" s="40" t="s">
        <v>22</v>
      </c>
      <c r="J1473" s="173">
        <v>1</v>
      </c>
      <c r="K1473" s="185">
        <v>0</v>
      </c>
      <c r="L1473" s="198">
        <v>27</v>
      </c>
      <c r="M1473" s="105">
        <v>3.2</v>
      </c>
      <c r="N1473" s="164"/>
    </row>
    <row r="1474" s="155" customFormat="1" ht="36" spans="1:14">
      <c r="A1474" s="38" t="s">
        <v>15</v>
      </c>
      <c r="B1474" s="168">
        <v>1473</v>
      </c>
      <c r="C1474" s="43" t="s">
        <v>16</v>
      </c>
      <c r="D1474" s="43" t="s">
        <v>171</v>
      </c>
      <c r="E1474" s="103" t="s">
        <v>3723</v>
      </c>
      <c r="F1474" s="169" t="s">
        <v>172</v>
      </c>
      <c r="G1474" s="169" t="s">
        <v>4178</v>
      </c>
      <c r="H1474" s="40" t="s">
        <v>4130</v>
      </c>
      <c r="I1474" s="40" t="s">
        <v>22</v>
      </c>
      <c r="J1474" s="173">
        <v>2</v>
      </c>
      <c r="K1474" s="174">
        <v>0</v>
      </c>
      <c r="L1474" s="198">
        <v>2</v>
      </c>
      <c r="M1474" s="105">
        <v>3.1</v>
      </c>
      <c r="N1474" s="164"/>
    </row>
    <row r="1475" s="155" customFormat="1" ht="36" spans="1:14">
      <c r="A1475" s="38" t="s">
        <v>15</v>
      </c>
      <c r="B1475" s="168">
        <v>1474</v>
      </c>
      <c r="C1475" s="43" t="s">
        <v>16</v>
      </c>
      <c r="D1475" s="43" t="s">
        <v>171</v>
      </c>
      <c r="E1475" s="103" t="s">
        <v>3723</v>
      </c>
      <c r="F1475" s="169" t="s">
        <v>172</v>
      </c>
      <c r="G1475" s="169" t="s">
        <v>4179</v>
      </c>
      <c r="H1475" s="40" t="s">
        <v>4130</v>
      </c>
      <c r="I1475" s="40" t="s">
        <v>22</v>
      </c>
      <c r="J1475" s="173">
        <v>1</v>
      </c>
      <c r="K1475" s="174">
        <v>0</v>
      </c>
      <c r="L1475" s="198">
        <v>2</v>
      </c>
      <c r="M1475" s="105">
        <v>3.1</v>
      </c>
      <c r="N1475" s="164"/>
    </row>
    <row r="1476" s="155" customFormat="1" ht="36" spans="1:14">
      <c r="A1476" s="38" t="s">
        <v>15</v>
      </c>
      <c r="B1476" s="168">
        <v>1475</v>
      </c>
      <c r="C1476" s="43" t="s">
        <v>16</v>
      </c>
      <c r="D1476" s="43" t="s">
        <v>171</v>
      </c>
      <c r="E1476" s="103" t="s">
        <v>3723</v>
      </c>
      <c r="F1476" s="169" t="s">
        <v>172</v>
      </c>
      <c r="G1476" s="169" t="s">
        <v>4268</v>
      </c>
      <c r="H1476" s="40" t="s">
        <v>4130</v>
      </c>
      <c r="I1476" s="40" t="s">
        <v>22</v>
      </c>
      <c r="J1476" s="173">
        <v>1</v>
      </c>
      <c r="K1476" s="174">
        <v>0</v>
      </c>
      <c r="L1476" s="198">
        <v>2</v>
      </c>
      <c r="M1476" s="105">
        <v>3.1</v>
      </c>
      <c r="N1476" s="164"/>
    </row>
    <row r="1477" s="155" customFormat="1" ht="24" spans="1:14">
      <c r="A1477" s="38" t="s">
        <v>15</v>
      </c>
      <c r="B1477" s="168">
        <v>1476</v>
      </c>
      <c r="C1477" s="43" t="s">
        <v>16</v>
      </c>
      <c r="D1477" s="43" t="s">
        <v>53</v>
      </c>
      <c r="E1477" s="103" t="s">
        <v>3723</v>
      </c>
      <c r="F1477" s="169" t="s">
        <v>236</v>
      </c>
      <c r="G1477" s="169" t="s">
        <v>4182</v>
      </c>
      <c r="H1477" s="40" t="s">
        <v>2345</v>
      </c>
      <c r="I1477" s="40" t="s">
        <v>22</v>
      </c>
      <c r="J1477" s="173">
        <v>2</v>
      </c>
      <c r="K1477" s="185">
        <v>0</v>
      </c>
      <c r="L1477" s="198">
        <v>2</v>
      </c>
      <c r="M1477" s="105">
        <v>3.2</v>
      </c>
      <c r="N1477" s="164"/>
    </row>
    <row r="1478" s="155" customFormat="1" ht="24" spans="1:14">
      <c r="A1478" s="38" t="s">
        <v>15</v>
      </c>
      <c r="B1478" s="168">
        <v>1477</v>
      </c>
      <c r="C1478" s="43" t="s">
        <v>16</v>
      </c>
      <c r="D1478" s="43" t="s">
        <v>322</v>
      </c>
      <c r="E1478" s="103" t="s">
        <v>3723</v>
      </c>
      <c r="F1478" s="169" t="s">
        <v>323</v>
      </c>
      <c r="G1478" s="169" t="s">
        <v>4184</v>
      </c>
      <c r="H1478" s="40" t="s">
        <v>3157</v>
      </c>
      <c r="I1478" s="43" t="s">
        <v>2124</v>
      </c>
      <c r="J1478" s="116">
        <v>5.447</v>
      </c>
      <c r="K1478" s="185">
        <v>0</v>
      </c>
      <c r="L1478" s="198">
        <v>443</v>
      </c>
      <c r="M1478" s="105">
        <v>3.2</v>
      </c>
      <c r="N1478" s="167"/>
    </row>
    <row r="1479" s="155" customFormat="1" ht="24" spans="1:14">
      <c r="A1479" s="38" t="s">
        <v>15</v>
      </c>
      <c r="B1479" s="168">
        <v>1478</v>
      </c>
      <c r="C1479" s="43" t="s">
        <v>16</v>
      </c>
      <c r="D1479" s="43" t="s">
        <v>322</v>
      </c>
      <c r="E1479" s="103" t="s">
        <v>3723</v>
      </c>
      <c r="F1479" s="169" t="s">
        <v>323</v>
      </c>
      <c r="G1479" s="169" t="s">
        <v>4269</v>
      </c>
      <c r="H1479" s="40" t="s">
        <v>3157</v>
      </c>
      <c r="I1479" s="43" t="s">
        <v>2124</v>
      </c>
      <c r="J1479" s="116">
        <v>18.743</v>
      </c>
      <c r="K1479" s="185">
        <v>0</v>
      </c>
      <c r="L1479" s="198">
        <v>2294</v>
      </c>
      <c r="M1479" s="105">
        <v>3.2</v>
      </c>
      <c r="N1479" s="164"/>
    </row>
    <row r="1480" s="155" customFormat="1" ht="24" spans="1:14">
      <c r="A1480" s="38" t="s">
        <v>15</v>
      </c>
      <c r="B1480" s="168">
        <v>1479</v>
      </c>
      <c r="C1480" s="43" t="s">
        <v>16</v>
      </c>
      <c r="D1480" s="43" t="s">
        <v>4008</v>
      </c>
      <c r="E1480" s="103" t="s">
        <v>3723</v>
      </c>
      <c r="F1480" s="169" t="s">
        <v>4270</v>
      </c>
      <c r="G1480" s="169" t="s">
        <v>4012</v>
      </c>
      <c r="H1480" s="40"/>
      <c r="I1480" s="40" t="s">
        <v>22</v>
      </c>
      <c r="J1480" s="173">
        <v>1</v>
      </c>
      <c r="K1480" s="174">
        <v>0</v>
      </c>
      <c r="L1480" s="202"/>
      <c r="M1480" s="105">
        <v>3.1</v>
      </c>
      <c r="N1480" s="164"/>
    </row>
    <row r="1481" s="155" customFormat="1" ht="24" spans="1:14">
      <c r="A1481" s="38" t="s">
        <v>15</v>
      </c>
      <c r="B1481" s="168">
        <v>1480</v>
      </c>
      <c r="C1481" s="43" t="s">
        <v>16</v>
      </c>
      <c r="D1481" s="43" t="s">
        <v>89</v>
      </c>
      <c r="E1481" s="103" t="s">
        <v>3723</v>
      </c>
      <c r="F1481" s="169" t="s">
        <v>114</v>
      </c>
      <c r="G1481" s="169" t="s">
        <v>4170</v>
      </c>
      <c r="H1481" s="40" t="s">
        <v>2166</v>
      </c>
      <c r="I1481" s="40" t="s">
        <v>22</v>
      </c>
      <c r="J1481" s="173">
        <v>1</v>
      </c>
      <c r="K1481" s="185">
        <v>0</v>
      </c>
      <c r="L1481" s="198">
        <v>89</v>
      </c>
      <c r="M1481" s="105">
        <v>3.2</v>
      </c>
      <c r="N1481" s="164"/>
    </row>
    <row r="1482" s="155" customFormat="1" ht="24" spans="1:14">
      <c r="A1482" s="38" t="s">
        <v>15</v>
      </c>
      <c r="B1482" s="168">
        <v>1481</v>
      </c>
      <c r="C1482" s="43" t="s">
        <v>16</v>
      </c>
      <c r="D1482" s="43" t="s">
        <v>89</v>
      </c>
      <c r="E1482" s="103" t="s">
        <v>3723</v>
      </c>
      <c r="F1482" s="169" t="s">
        <v>114</v>
      </c>
      <c r="G1482" s="169" t="s">
        <v>4263</v>
      </c>
      <c r="H1482" s="40" t="s">
        <v>2166</v>
      </c>
      <c r="I1482" s="40" t="s">
        <v>22</v>
      </c>
      <c r="J1482" s="173">
        <v>2</v>
      </c>
      <c r="K1482" s="185">
        <v>0</v>
      </c>
      <c r="L1482" s="198">
        <v>277</v>
      </c>
      <c r="M1482" s="105">
        <v>3.2</v>
      </c>
      <c r="N1482" s="164"/>
    </row>
    <row r="1483" s="155" customFormat="1" ht="24" spans="1:14">
      <c r="A1483" s="38" t="s">
        <v>15</v>
      </c>
      <c r="B1483" s="168">
        <v>1482</v>
      </c>
      <c r="C1483" s="43" t="s">
        <v>16</v>
      </c>
      <c r="D1483" s="43" t="s">
        <v>53</v>
      </c>
      <c r="E1483" s="103" t="s">
        <v>3723</v>
      </c>
      <c r="F1483" s="169" t="s">
        <v>55</v>
      </c>
      <c r="G1483" s="169" t="s">
        <v>4173</v>
      </c>
      <c r="H1483" s="40" t="s">
        <v>2158</v>
      </c>
      <c r="I1483" s="40" t="s">
        <v>22</v>
      </c>
      <c r="J1483" s="173">
        <v>2</v>
      </c>
      <c r="K1483" s="185">
        <v>0</v>
      </c>
      <c r="L1483" s="198">
        <v>136</v>
      </c>
      <c r="M1483" s="105">
        <v>3.2</v>
      </c>
      <c r="N1483" s="167"/>
    </row>
    <row r="1484" s="155" customFormat="1" ht="24" spans="1:14">
      <c r="A1484" s="38" t="s">
        <v>15</v>
      </c>
      <c r="B1484" s="168">
        <v>1483</v>
      </c>
      <c r="C1484" s="43" t="s">
        <v>16</v>
      </c>
      <c r="D1484" s="43" t="s">
        <v>53</v>
      </c>
      <c r="E1484" s="103" t="s">
        <v>3723</v>
      </c>
      <c r="F1484" s="169" t="s">
        <v>55</v>
      </c>
      <c r="G1484" s="169" t="s">
        <v>4264</v>
      </c>
      <c r="H1484" s="40" t="s">
        <v>2158</v>
      </c>
      <c r="I1484" s="40" t="s">
        <v>22</v>
      </c>
      <c r="J1484" s="173">
        <v>5</v>
      </c>
      <c r="K1484" s="185">
        <v>0</v>
      </c>
      <c r="L1484" s="198">
        <v>699</v>
      </c>
      <c r="M1484" s="105">
        <v>3.2</v>
      </c>
      <c r="N1484" s="164"/>
    </row>
    <row r="1485" s="155" customFormat="1" ht="24" spans="1:14">
      <c r="A1485" s="38" t="s">
        <v>15</v>
      </c>
      <c r="B1485" s="168">
        <v>1484</v>
      </c>
      <c r="C1485" s="43" t="s">
        <v>16</v>
      </c>
      <c r="D1485" s="43" t="s">
        <v>53</v>
      </c>
      <c r="E1485" s="103" t="s">
        <v>3723</v>
      </c>
      <c r="F1485" s="169" t="s">
        <v>55</v>
      </c>
      <c r="G1485" s="169" t="s">
        <v>4271</v>
      </c>
      <c r="H1485" s="40" t="s">
        <v>2158</v>
      </c>
      <c r="I1485" s="40" t="s">
        <v>22</v>
      </c>
      <c r="J1485" s="173">
        <v>1</v>
      </c>
      <c r="K1485" s="185">
        <v>0</v>
      </c>
      <c r="L1485" s="198">
        <v>70</v>
      </c>
      <c r="M1485" s="105">
        <v>3.2</v>
      </c>
      <c r="N1485" s="164"/>
    </row>
    <row r="1486" s="155" customFormat="1" ht="24" spans="1:14">
      <c r="A1486" s="38" t="s">
        <v>15</v>
      </c>
      <c r="B1486" s="168">
        <v>1485</v>
      </c>
      <c r="C1486" s="43" t="s">
        <v>16</v>
      </c>
      <c r="D1486" s="43" t="s">
        <v>53</v>
      </c>
      <c r="E1486" s="103" t="s">
        <v>3723</v>
      </c>
      <c r="F1486" s="169" t="s">
        <v>249</v>
      </c>
      <c r="G1486" s="169" t="s">
        <v>4266</v>
      </c>
      <c r="H1486" s="40" t="s">
        <v>2158</v>
      </c>
      <c r="I1486" s="40" t="s">
        <v>22</v>
      </c>
      <c r="J1486" s="173">
        <v>1</v>
      </c>
      <c r="K1486" s="185">
        <v>0</v>
      </c>
      <c r="L1486" s="198">
        <v>48</v>
      </c>
      <c r="M1486" s="105">
        <v>3.2</v>
      </c>
      <c r="N1486" s="164"/>
    </row>
    <row r="1487" s="155" customFormat="1" ht="36" spans="1:14">
      <c r="A1487" s="38" t="s">
        <v>15</v>
      </c>
      <c r="B1487" s="168">
        <v>1486</v>
      </c>
      <c r="C1487" s="43" t="s">
        <v>16</v>
      </c>
      <c r="D1487" s="43" t="s">
        <v>171</v>
      </c>
      <c r="E1487" s="103" t="s">
        <v>3723</v>
      </c>
      <c r="F1487" s="169" t="s">
        <v>172</v>
      </c>
      <c r="G1487" s="169" t="s">
        <v>4179</v>
      </c>
      <c r="H1487" s="40" t="s">
        <v>4130</v>
      </c>
      <c r="I1487" s="40" t="s">
        <v>22</v>
      </c>
      <c r="J1487" s="173">
        <v>1</v>
      </c>
      <c r="K1487" s="174">
        <v>0</v>
      </c>
      <c r="L1487" s="198">
        <v>2</v>
      </c>
      <c r="M1487" s="105">
        <v>3.1</v>
      </c>
      <c r="N1487" s="164"/>
    </row>
    <row r="1488" s="155" customFormat="1" ht="36" spans="1:14">
      <c r="A1488" s="38" t="s">
        <v>15</v>
      </c>
      <c r="B1488" s="168">
        <v>1487</v>
      </c>
      <c r="C1488" s="43" t="s">
        <v>16</v>
      </c>
      <c r="D1488" s="43" t="s">
        <v>171</v>
      </c>
      <c r="E1488" s="103" t="s">
        <v>3723</v>
      </c>
      <c r="F1488" s="169" t="s">
        <v>172</v>
      </c>
      <c r="G1488" s="169" t="s">
        <v>4268</v>
      </c>
      <c r="H1488" s="40" t="s">
        <v>4130</v>
      </c>
      <c r="I1488" s="40" t="s">
        <v>22</v>
      </c>
      <c r="J1488" s="173">
        <v>1</v>
      </c>
      <c r="K1488" s="174">
        <v>0</v>
      </c>
      <c r="L1488" s="198">
        <v>2</v>
      </c>
      <c r="M1488" s="105">
        <v>3.1</v>
      </c>
      <c r="N1488" s="167"/>
    </row>
    <row r="1489" s="155" customFormat="1" ht="24" spans="1:14">
      <c r="A1489" s="38" t="s">
        <v>15</v>
      </c>
      <c r="B1489" s="168">
        <v>1488</v>
      </c>
      <c r="C1489" s="43" t="s">
        <v>16</v>
      </c>
      <c r="D1489" s="43" t="s">
        <v>53</v>
      </c>
      <c r="E1489" s="103" t="s">
        <v>3723</v>
      </c>
      <c r="F1489" s="169" t="s">
        <v>236</v>
      </c>
      <c r="G1489" s="169" t="s">
        <v>4182</v>
      </c>
      <c r="H1489" s="40" t="s">
        <v>2345</v>
      </c>
      <c r="I1489" s="40" t="s">
        <v>22</v>
      </c>
      <c r="J1489" s="173">
        <v>2</v>
      </c>
      <c r="K1489" s="185">
        <v>0</v>
      </c>
      <c r="L1489" s="198">
        <v>2</v>
      </c>
      <c r="M1489" s="105">
        <v>3.2</v>
      </c>
      <c r="N1489" s="164"/>
    </row>
    <row r="1490" s="155" customFormat="1" ht="24" spans="1:14">
      <c r="A1490" s="38" t="s">
        <v>15</v>
      </c>
      <c r="B1490" s="168">
        <v>1489</v>
      </c>
      <c r="C1490" s="43" t="s">
        <v>16</v>
      </c>
      <c r="D1490" s="43" t="s">
        <v>322</v>
      </c>
      <c r="E1490" s="103" t="s">
        <v>3723</v>
      </c>
      <c r="F1490" s="169" t="s">
        <v>323</v>
      </c>
      <c r="G1490" s="169" t="s">
        <v>4184</v>
      </c>
      <c r="H1490" s="40" t="s">
        <v>3157</v>
      </c>
      <c r="I1490" s="43" t="s">
        <v>2124</v>
      </c>
      <c r="J1490" s="116">
        <v>0.2812</v>
      </c>
      <c r="K1490" s="185">
        <v>0</v>
      </c>
      <c r="L1490" s="198">
        <v>23</v>
      </c>
      <c r="M1490" s="105">
        <v>3.2</v>
      </c>
      <c r="N1490" s="164"/>
    </row>
    <row r="1491" s="155" customFormat="1" ht="24" spans="1:14">
      <c r="A1491" s="38" t="s">
        <v>15</v>
      </c>
      <c r="B1491" s="168">
        <v>1490</v>
      </c>
      <c r="C1491" s="43" t="s">
        <v>16</v>
      </c>
      <c r="D1491" s="43" t="s">
        <v>322</v>
      </c>
      <c r="E1491" s="103" t="s">
        <v>3723</v>
      </c>
      <c r="F1491" s="169" t="s">
        <v>323</v>
      </c>
      <c r="G1491" s="169" t="s">
        <v>4269</v>
      </c>
      <c r="H1491" s="40" t="s">
        <v>3157</v>
      </c>
      <c r="I1491" s="43" t="s">
        <v>2124</v>
      </c>
      <c r="J1491" s="116">
        <v>17.6365</v>
      </c>
      <c r="K1491" s="185">
        <v>0</v>
      </c>
      <c r="L1491" s="198">
        <v>2158</v>
      </c>
      <c r="M1491" s="105">
        <v>3.2</v>
      </c>
      <c r="N1491" s="167"/>
    </row>
    <row r="1492" s="155" customFormat="1" ht="24" spans="1:14">
      <c r="A1492" s="38" t="s">
        <v>15</v>
      </c>
      <c r="B1492" s="168">
        <v>1491</v>
      </c>
      <c r="C1492" s="43" t="s">
        <v>16</v>
      </c>
      <c r="D1492" s="43" t="s">
        <v>4008</v>
      </c>
      <c r="E1492" s="103" t="s">
        <v>3723</v>
      </c>
      <c r="F1492" s="169" t="s">
        <v>4272</v>
      </c>
      <c r="G1492" s="169" t="s">
        <v>4010</v>
      </c>
      <c r="H1492" s="40"/>
      <c r="I1492" s="40" t="s">
        <v>22</v>
      </c>
      <c r="J1492" s="173">
        <v>1</v>
      </c>
      <c r="K1492" s="174">
        <v>0</v>
      </c>
      <c r="L1492" s="202"/>
      <c r="M1492" s="105">
        <v>3.1</v>
      </c>
      <c r="N1492" s="164"/>
    </row>
    <row r="1493" s="155" customFormat="1" ht="24" spans="1:14">
      <c r="A1493" s="38" t="s">
        <v>15</v>
      </c>
      <c r="B1493" s="168">
        <v>1492</v>
      </c>
      <c r="C1493" s="43" t="s">
        <v>16</v>
      </c>
      <c r="D1493" s="43" t="s">
        <v>89</v>
      </c>
      <c r="E1493" s="103" t="s">
        <v>3723</v>
      </c>
      <c r="F1493" s="169" t="s">
        <v>114</v>
      </c>
      <c r="G1493" s="169" t="s">
        <v>4273</v>
      </c>
      <c r="H1493" s="40" t="s">
        <v>2166</v>
      </c>
      <c r="I1493" s="40" t="s">
        <v>22</v>
      </c>
      <c r="J1493" s="173">
        <v>4</v>
      </c>
      <c r="K1493" s="185">
        <v>0</v>
      </c>
      <c r="L1493" s="198">
        <v>528</v>
      </c>
      <c r="M1493" s="105">
        <v>3.2</v>
      </c>
      <c r="N1493" s="164"/>
    </row>
    <row r="1494" s="155" customFormat="1" ht="24" spans="1:14">
      <c r="A1494" s="38" t="s">
        <v>15</v>
      </c>
      <c r="B1494" s="168">
        <v>1493</v>
      </c>
      <c r="C1494" s="43" t="s">
        <v>16</v>
      </c>
      <c r="D1494" s="43" t="s">
        <v>53</v>
      </c>
      <c r="E1494" s="103" t="s">
        <v>3723</v>
      </c>
      <c r="F1494" s="169" t="s">
        <v>55</v>
      </c>
      <c r="G1494" s="169" t="s">
        <v>4274</v>
      </c>
      <c r="H1494" s="40" t="s">
        <v>2158</v>
      </c>
      <c r="I1494" s="40" t="s">
        <v>22</v>
      </c>
      <c r="J1494" s="173">
        <v>18</v>
      </c>
      <c r="K1494" s="185">
        <v>0</v>
      </c>
      <c r="L1494" s="198">
        <v>1530</v>
      </c>
      <c r="M1494" s="105">
        <v>3.2</v>
      </c>
      <c r="N1494" s="164"/>
    </row>
    <row r="1495" s="155" customFormat="1" ht="24" spans="1:14">
      <c r="A1495" s="38" t="s">
        <v>15</v>
      </c>
      <c r="B1495" s="168">
        <v>1494</v>
      </c>
      <c r="C1495" s="43" t="s">
        <v>16</v>
      </c>
      <c r="D1495" s="43" t="s">
        <v>53</v>
      </c>
      <c r="E1495" s="103" t="s">
        <v>3723</v>
      </c>
      <c r="F1495" s="169" t="s">
        <v>55</v>
      </c>
      <c r="G1495" s="169" t="s">
        <v>4275</v>
      </c>
      <c r="H1495" s="40" t="s">
        <v>2158</v>
      </c>
      <c r="I1495" s="40" t="s">
        <v>22</v>
      </c>
      <c r="J1495" s="173">
        <v>2</v>
      </c>
      <c r="K1495" s="185">
        <v>0</v>
      </c>
      <c r="L1495" s="198">
        <v>84</v>
      </c>
      <c r="M1495" s="105">
        <v>3.2</v>
      </c>
      <c r="N1495" s="164"/>
    </row>
    <row r="1496" s="155" customFormat="1" ht="36" spans="1:14">
      <c r="A1496" s="38" t="s">
        <v>15</v>
      </c>
      <c r="B1496" s="168">
        <v>1495</v>
      </c>
      <c r="C1496" s="43" t="s">
        <v>16</v>
      </c>
      <c r="D1496" s="43" t="s">
        <v>171</v>
      </c>
      <c r="E1496" s="103" t="s">
        <v>3723</v>
      </c>
      <c r="F1496" s="169" t="s">
        <v>172</v>
      </c>
      <c r="G1496" s="169" t="s">
        <v>4276</v>
      </c>
      <c r="H1496" s="40" t="s">
        <v>1809</v>
      </c>
      <c r="I1496" s="40" t="s">
        <v>22</v>
      </c>
      <c r="J1496" s="173">
        <v>4</v>
      </c>
      <c r="K1496" s="174">
        <v>0</v>
      </c>
      <c r="L1496" s="198">
        <v>6</v>
      </c>
      <c r="M1496" s="105">
        <v>3.2</v>
      </c>
      <c r="N1496" s="164"/>
    </row>
    <row r="1497" s="155" customFormat="1" ht="24" spans="1:14">
      <c r="A1497" s="38" t="s">
        <v>15</v>
      </c>
      <c r="B1497" s="168">
        <v>1496</v>
      </c>
      <c r="C1497" s="43" t="s">
        <v>16</v>
      </c>
      <c r="D1497" s="43" t="s">
        <v>53</v>
      </c>
      <c r="E1497" s="103" t="s">
        <v>3723</v>
      </c>
      <c r="F1497" s="169" t="s">
        <v>236</v>
      </c>
      <c r="G1497" s="169" t="s">
        <v>3575</v>
      </c>
      <c r="H1497" s="40" t="s">
        <v>2166</v>
      </c>
      <c r="I1497" s="40" t="s">
        <v>22</v>
      </c>
      <c r="J1497" s="173">
        <v>2</v>
      </c>
      <c r="K1497" s="185">
        <v>0</v>
      </c>
      <c r="L1497" s="198">
        <v>2</v>
      </c>
      <c r="M1497" s="105">
        <v>3.2</v>
      </c>
      <c r="N1497" s="167"/>
    </row>
    <row r="1498" s="155" customFormat="1" ht="24" spans="1:14">
      <c r="A1498" s="38" t="s">
        <v>15</v>
      </c>
      <c r="B1498" s="168">
        <v>1497</v>
      </c>
      <c r="C1498" s="43" t="s">
        <v>16</v>
      </c>
      <c r="D1498" s="43" t="s">
        <v>322</v>
      </c>
      <c r="E1498" s="103" t="s">
        <v>3723</v>
      </c>
      <c r="F1498" s="169" t="s">
        <v>323</v>
      </c>
      <c r="G1498" s="169" t="s">
        <v>4277</v>
      </c>
      <c r="H1498" s="40" t="s">
        <v>2162</v>
      </c>
      <c r="I1498" s="43" t="s">
        <v>2124</v>
      </c>
      <c r="J1498" s="116">
        <v>122.908</v>
      </c>
      <c r="K1498" s="185">
        <v>0</v>
      </c>
      <c r="L1498" s="198">
        <v>16348</v>
      </c>
      <c r="M1498" s="105">
        <v>3.2</v>
      </c>
      <c r="N1498" s="164"/>
    </row>
    <row r="1499" s="155" customFormat="1" ht="24" spans="1:14">
      <c r="A1499" s="38" t="s">
        <v>15</v>
      </c>
      <c r="B1499" s="168">
        <v>1498</v>
      </c>
      <c r="C1499" s="43" t="s">
        <v>16</v>
      </c>
      <c r="D1499" s="43" t="s">
        <v>89</v>
      </c>
      <c r="E1499" s="103" t="s">
        <v>3723</v>
      </c>
      <c r="F1499" s="169" t="s">
        <v>114</v>
      </c>
      <c r="G1499" s="169" t="s">
        <v>2710</v>
      </c>
      <c r="H1499" s="40" t="s">
        <v>2166</v>
      </c>
      <c r="I1499" s="40" t="s">
        <v>22</v>
      </c>
      <c r="J1499" s="173">
        <v>9</v>
      </c>
      <c r="K1499" s="185">
        <v>0</v>
      </c>
      <c r="L1499" s="198">
        <v>64</v>
      </c>
      <c r="M1499" s="105">
        <v>3.2</v>
      </c>
      <c r="N1499" s="164"/>
    </row>
    <row r="1500" s="155" customFormat="1" ht="24" spans="1:14">
      <c r="A1500" s="38" t="s">
        <v>15</v>
      </c>
      <c r="B1500" s="168">
        <v>1499</v>
      </c>
      <c r="C1500" s="43" t="s">
        <v>16</v>
      </c>
      <c r="D1500" s="43" t="s">
        <v>89</v>
      </c>
      <c r="E1500" s="103" t="s">
        <v>3723</v>
      </c>
      <c r="F1500" s="169" t="s">
        <v>114</v>
      </c>
      <c r="G1500" s="169" t="s">
        <v>3403</v>
      </c>
      <c r="H1500" s="40" t="s">
        <v>2166</v>
      </c>
      <c r="I1500" s="40" t="s">
        <v>22</v>
      </c>
      <c r="J1500" s="173">
        <v>3</v>
      </c>
      <c r="K1500" s="185">
        <v>0</v>
      </c>
      <c r="L1500" s="198">
        <v>32</v>
      </c>
      <c r="M1500" s="105">
        <v>3.2</v>
      </c>
      <c r="N1500" s="164"/>
    </row>
    <row r="1501" s="155" customFormat="1" ht="24" spans="1:14">
      <c r="A1501" s="38" t="s">
        <v>15</v>
      </c>
      <c r="B1501" s="168">
        <v>1500</v>
      </c>
      <c r="C1501" s="43" t="s">
        <v>16</v>
      </c>
      <c r="D1501" s="43" t="s">
        <v>53</v>
      </c>
      <c r="E1501" s="103" t="s">
        <v>3723</v>
      </c>
      <c r="F1501" s="169" t="s">
        <v>55</v>
      </c>
      <c r="G1501" s="169" t="s">
        <v>2687</v>
      </c>
      <c r="H1501" s="40" t="s">
        <v>2158</v>
      </c>
      <c r="I1501" s="40" t="s">
        <v>22</v>
      </c>
      <c r="J1501" s="173">
        <v>2</v>
      </c>
      <c r="K1501" s="57">
        <f t="shared" ref="K1501:K1503" si="89">(CEILING(J1501*0.2,1))*1</f>
        <v>1</v>
      </c>
      <c r="L1501" s="198">
        <v>8</v>
      </c>
      <c r="M1501" s="105">
        <v>3.2</v>
      </c>
      <c r="N1501" s="167"/>
    </row>
    <row r="1502" s="155" customFormat="1" ht="24" spans="1:14">
      <c r="A1502" s="38" t="s">
        <v>15</v>
      </c>
      <c r="B1502" s="168">
        <v>1501</v>
      </c>
      <c r="C1502" s="43" t="s">
        <v>16</v>
      </c>
      <c r="D1502" s="43" t="s">
        <v>53</v>
      </c>
      <c r="E1502" s="103" t="s">
        <v>3723</v>
      </c>
      <c r="F1502" s="169" t="s">
        <v>249</v>
      </c>
      <c r="G1502" s="169" t="s">
        <v>2644</v>
      </c>
      <c r="H1502" s="40" t="s">
        <v>2158</v>
      </c>
      <c r="I1502" s="40" t="s">
        <v>22</v>
      </c>
      <c r="J1502" s="173">
        <v>1</v>
      </c>
      <c r="K1502" s="57">
        <f t="shared" si="89"/>
        <v>1</v>
      </c>
      <c r="L1502" s="198">
        <v>4</v>
      </c>
      <c r="M1502" s="105">
        <v>3.2</v>
      </c>
      <c r="N1502" s="167"/>
    </row>
    <row r="1503" s="155" customFormat="1" ht="24" spans="1:14">
      <c r="A1503" s="38" t="s">
        <v>15</v>
      </c>
      <c r="B1503" s="168">
        <v>1502</v>
      </c>
      <c r="C1503" s="43" t="s">
        <v>16</v>
      </c>
      <c r="D1503" s="43" t="s">
        <v>53</v>
      </c>
      <c r="E1503" s="103" t="s">
        <v>3723</v>
      </c>
      <c r="F1503" s="169" t="s">
        <v>304</v>
      </c>
      <c r="G1503" s="169" t="s">
        <v>3876</v>
      </c>
      <c r="H1503" s="40" t="s">
        <v>2158</v>
      </c>
      <c r="I1503" s="40" t="s">
        <v>22</v>
      </c>
      <c r="J1503" s="173">
        <v>1</v>
      </c>
      <c r="K1503" s="57">
        <f t="shared" si="89"/>
        <v>1</v>
      </c>
      <c r="L1503" s="198">
        <v>16</v>
      </c>
      <c r="M1503" s="105">
        <v>3.2</v>
      </c>
      <c r="N1503" s="167"/>
    </row>
    <row r="1504" s="155" customFormat="1" ht="36" spans="1:14">
      <c r="A1504" s="38" t="s">
        <v>15</v>
      </c>
      <c r="B1504" s="168">
        <v>1503</v>
      </c>
      <c r="C1504" s="43" t="s">
        <v>16</v>
      </c>
      <c r="D1504" s="43" t="s">
        <v>171</v>
      </c>
      <c r="E1504" s="103" t="s">
        <v>3723</v>
      </c>
      <c r="F1504" s="169" t="s">
        <v>172</v>
      </c>
      <c r="G1504" s="169" t="s">
        <v>2603</v>
      </c>
      <c r="H1504" s="40" t="s">
        <v>2414</v>
      </c>
      <c r="I1504" s="40" t="s">
        <v>22</v>
      </c>
      <c r="J1504" s="173">
        <v>9</v>
      </c>
      <c r="K1504" s="174">
        <v>0</v>
      </c>
      <c r="L1504" s="198">
        <v>2</v>
      </c>
      <c r="M1504" s="105">
        <v>3.1</v>
      </c>
      <c r="N1504" s="164"/>
    </row>
    <row r="1505" s="155" customFormat="1" ht="36" spans="1:14">
      <c r="A1505" s="38" t="s">
        <v>15</v>
      </c>
      <c r="B1505" s="168">
        <v>1504</v>
      </c>
      <c r="C1505" s="43" t="s">
        <v>16</v>
      </c>
      <c r="D1505" s="43" t="s">
        <v>171</v>
      </c>
      <c r="E1505" s="103" t="s">
        <v>3723</v>
      </c>
      <c r="F1505" s="169" t="s">
        <v>172</v>
      </c>
      <c r="G1505" s="169" t="s">
        <v>3874</v>
      </c>
      <c r="H1505" s="40" t="s">
        <v>2414</v>
      </c>
      <c r="I1505" s="40" t="s">
        <v>22</v>
      </c>
      <c r="J1505" s="173">
        <v>2</v>
      </c>
      <c r="K1505" s="174">
        <v>0</v>
      </c>
      <c r="L1505" s="198">
        <v>1</v>
      </c>
      <c r="M1505" s="105">
        <v>3.1</v>
      </c>
      <c r="N1505" s="164"/>
    </row>
    <row r="1506" s="155" customFormat="1" ht="24" spans="1:14">
      <c r="A1506" s="38" t="s">
        <v>15</v>
      </c>
      <c r="B1506" s="168">
        <v>1505</v>
      </c>
      <c r="C1506" s="43" t="s">
        <v>16</v>
      </c>
      <c r="D1506" s="43" t="s">
        <v>53</v>
      </c>
      <c r="E1506" s="103" t="s">
        <v>3723</v>
      </c>
      <c r="F1506" s="169" t="s">
        <v>236</v>
      </c>
      <c r="G1506" s="169" t="s">
        <v>3890</v>
      </c>
      <c r="H1506" s="40" t="s">
        <v>2166</v>
      </c>
      <c r="I1506" s="40" t="s">
        <v>22</v>
      </c>
      <c r="J1506" s="173">
        <v>3</v>
      </c>
      <c r="K1506" s="185">
        <v>0</v>
      </c>
      <c r="L1506" s="198">
        <v>7</v>
      </c>
      <c r="M1506" s="105">
        <v>3.2</v>
      </c>
      <c r="N1506" s="167"/>
    </row>
    <row r="1507" s="155" customFormat="1" ht="24" spans="1:14">
      <c r="A1507" s="38" t="s">
        <v>15</v>
      </c>
      <c r="B1507" s="168">
        <v>1506</v>
      </c>
      <c r="C1507" s="43" t="s">
        <v>16</v>
      </c>
      <c r="D1507" s="43" t="s">
        <v>322</v>
      </c>
      <c r="E1507" s="103" t="s">
        <v>3723</v>
      </c>
      <c r="F1507" s="169" t="s">
        <v>323</v>
      </c>
      <c r="G1507" s="169" t="s">
        <v>2688</v>
      </c>
      <c r="H1507" s="40" t="s">
        <v>2162</v>
      </c>
      <c r="I1507" s="43" t="s">
        <v>2124</v>
      </c>
      <c r="J1507" s="116">
        <v>2.04898</v>
      </c>
      <c r="K1507" s="57">
        <f t="shared" ref="K1507:K1512" si="90">(CEILING(J1507*0.2,1))*1</f>
        <v>1</v>
      </c>
      <c r="L1507" s="198">
        <v>33</v>
      </c>
      <c r="M1507" s="105">
        <v>3.2</v>
      </c>
      <c r="N1507" s="167"/>
    </row>
    <row r="1508" s="155" customFormat="1" ht="24" spans="1:14">
      <c r="A1508" s="38" t="s">
        <v>15</v>
      </c>
      <c r="B1508" s="168">
        <v>1507</v>
      </c>
      <c r="C1508" s="43" t="s">
        <v>16</v>
      </c>
      <c r="D1508" s="43" t="s">
        <v>322</v>
      </c>
      <c r="E1508" s="103" t="s">
        <v>3723</v>
      </c>
      <c r="F1508" s="169" t="s">
        <v>323</v>
      </c>
      <c r="G1508" s="169" t="s">
        <v>2668</v>
      </c>
      <c r="H1508" s="40" t="s">
        <v>2162</v>
      </c>
      <c r="I1508" s="43" t="s">
        <v>2124</v>
      </c>
      <c r="J1508" s="116">
        <v>0.5469</v>
      </c>
      <c r="K1508" s="57">
        <f t="shared" si="90"/>
        <v>1</v>
      </c>
      <c r="L1508" s="198">
        <v>15</v>
      </c>
      <c r="M1508" s="105">
        <v>3.2</v>
      </c>
      <c r="N1508" s="167"/>
    </row>
    <row r="1509" s="155" customFormat="1" ht="24" spans="1:14">
      <c r="A1509" s="38" t="s">
        <v>15</v>
      </c>
      <c r="B1509" s="168">
        <v>1508</v>
      </c>
      <c r="C1509" s="43" t="s">
        <v>16</v>
      </c>
      <c r="D1509" s="43" t="s">
        <v>89</v>
      </c>
      <c r="E1509" s="103" t="s">
        <v>3723</v>
      </c>
      <c r="F1509" s="169" t="s">
        <v>114</v>
      </c>
      <c r="G1509" s="169" t="s">
        <v>2710</v>
      </c>
      <c r="H1509" s="40" t="s">
        <v>2166</v>
      </c>
      <c r="I1509" s="40" t="s">
        <v>22</v>
      </c>
      <c r="J1509" s="173">
        <v>1</v>
      </c>
      <c r="K1509" s="185">
        <v>0</v>
      </c>
      <c r="L1509" s="198">
        <v>7</v>
      </c>
      <c r="M1509" s="105">
        <v>3.2</v>
      </c>
      <c r="N1509" s="167"/>
    </row>
    <row r="1510" s="155" customFormat="1" ht="24" spans="1:14">
      <c r="A1510" s="38" t="s">
        <v>15</v>
      </c>
      <c r="B1510" s="168">
        <v>1509</v>
      </c>
      <c r="C1510" s="43" t="s">
        <v>16</v>
      </c>
      <c r="D1510" s="43" t="s">
        <v>89</v>
      </c>
      <c r="E1510" s="103" t="s">
        <v>3723</v>
      </c>
      <c r="F1510" s="169" t="s">
        <v>114</v>
      </c>
      <c r="G1510" s="169" t="s">
        <v>3403</v>
      </c>
      <c r="H1510" s="40" t="s">
        <v>2166</v>
      </c>
      <c r="I1510" s="40" t="s">
        <v>22</v>
      </c>
      <c r="J1510" s="173">
        <v>2</v>
      </c>
      <c r="K1510" s="185">
        <v>0</v>
      </c>
      <c r="L1510" s="198">
        <v>22</v>
      </c>
      <c r="M1510" s="105">
        <v>3.2</v>
      </c>
      <c r="N1510" s="167"/>
    </row>
    <row r="1511" s="155" customFormat="1" ht="24" spans="1:14">
      <c r="A1511" s="38" t="s">
        <v>15</v>
      </c>
      <c r="B1511" s="168">
        <v>1510</v>
      </c>
      <c r="C1511" s="43" t="s">
        <v>16</v>
      </c>
      <c r="D1511" s="43" t="s">
        <v>53</v>
      </c>
      <c r="E1511" s="103" t="s">
        <v>3723</v>
      </c>
      <c r="F1511" s="169" t="s">
        <v>249</v>
      </c>
      <c r="G1511" s="169" t="s">
        <v>2644</v>
      </c>
      <c r="H1511" s="40" t="s">
        <v>2158</v>
      </c>
      <c r="I1511" s="40" t="s">
        <v>22</v>
      </c>
      <c r="J1511" s="173">
        <v>1</v>
      </c>
      <c r="K1511" s="57">
        <f t="shared" si="90"/>
        <v>1</v>
      </c>
      <c r="L1511" s="198">
        <v>4</v>
      </c>
      <c r="M1511" s="105">
        <v>3.2</v>
      </c>
      <c r="N1511" s="167"/>
    </row>
    <row r="1512" s="155" customFormat="1" ht="24" spans="1:14">
      <c r="A1512" s="38" t="s">
        <v>15</v>
      </c>
      <c r="B1512" s="168">
        <v>1511</v>
      </c>
      <c r="C1512" s="43" t="s">
        <v>16</v>
      </c>
      <c r="D1512" s="43" t="s">
        <v>53</v>
      </c>
      <c r="E1512" s="103" t="s">
        <v>3723</v>
      </c>
      <c r="F1512" s="169" t="s">
        <v>304</v>
      </c>
      <c r="G1512" s="169" t="s">
        <v>3933</v>
      </c>
      <c r="H1512" s="40" t="s">
        <v>2158</v>
      </c>
      <c r="I1512" s="40" t="s">
        <v>22</v>
      </c>
      <c r="J1512" s="173">
        <v>1</v>
      </c>
      <c r="K1512" s="57">
        <f t="shared" si="90"/>
        <v>1</v>
      </c>
      <c r="L1512" s="198">
        <v>8</v>
      </c>
      <c r="M1512" s="105">
        <v>3.2</v>
      </c>
      <c r="N1512" s="167"/>
    </row>
    <row r="1513" s="155" customFormat="1" ht="36" spans="1:14">
      <c r="A1513" s="38" t="s">
        <v>15</v>
      </c>
      <c r="B1513" s="168">
        <v>1512</v>
      </c>
      <c r="C1513" s="43" t="s">
        <v>16</v>
      </c>
      <c r="D1513" s="43" t="s">
        <v>171</v>
      </c>
      <c r="E1513" s="103" t="s">
        <v>3723</v>
      </c>
      <c r="F1513" s="169" t="s">
        <v>172</v>
      </c>
      <c r="G1513" s="169" t="s">
        <v>2603</v>
      </c>
      <c r="H1513" s="40" t="s">
        <v>2414</v>
      </c>
      <c r="I1513" s="40" t="s">
        <v>22</v>
      </c>
      <c r="J1513" s="173">
        <v>1</v>
      </c>
      <c r="K1513" s="174">
        <v>0</v>
      </c>
      <c r="L1513" s="201">
        <v>0.24</v>
      </c>
      <c r="M1513" s="105">
        <v>3.1</v>
      </c>
      <c r="N1513" s="167"/>
    </row>
    <row r="1514" s="155" customFormat="1" ht="36" spans="1:14">
      <c r="A1514" s="38" t="s">
        <v>15</v>
      </c>
      <c r="B1514" s="168">
        <v>1513</v>
      </c>
      <c r="C1514" s="43" t="s">
        <v>16</v>
      </c>
      <c r="D1514" s="43" t="s">
        <v>171</v>
      </c>
      <c r="E1514" s="103" t="s">
        <v>3723</v>
      </c>
      <c r="F1514" s="169" t="s">
        <v>172</v>
      </c>
      <c r="G1514" s="169" t="s">
        <v>3874</v>
      </c>
      <c r="H1514" s="40" t="s">
        <v>2414</v>
      </c>
      <c r="I1514" s="40" t="s">
        <v>22</v>
      </c>
      <c r="J1514" s="173">
        <v>1</v>
      </c>
      <c r="K1514" s="174">
        <v>0</v>
      </c>
      <c r="L1514" s="199">
        <v>0.3</v>
      </c>
      <c r="M1514" s="105">
        <v>3.1</v>
      </c>
      <c r="N1514" s="167"/>
    </row>
    <row r="1515" s="155" customFormat="1" ht="24" spans="1:14">
      <c r="A1515" s="38" t="s">
        <v>15</v>
      </c>
      <c r="B1515" s="168">
        <v>1514</v>
      </c>
      <c r="C1515" s="43" t="s">
        <v>16</v>
      </c>
      <c r="D1515" s="43" t="s">
        <v>322</v>
      </c>
      <c r="E1515" s="103" t="s">
        <v>3723</v>
      </c>
      <c r="F1515" s="169" t="s">
        <v>323</v>
      </c>
      <c r="G1515" s="169" t="s">
        <v>2688</v>
      </c>
      <c r="H1515" s="40" t="s">
        <v>2162</v>
      </c>
      <c r="I1515" s="43" t="s">
        <v>2124</v>
      </c>
      <c r="J1515" s="116">
        <v>0.062</v>
      </c>
      <c r="K1515" s="57">
        <f>(CEILING(J1515*0.2,1))*1</f>
        <v>1</v>
      </c>
      <c r="L1515" s="198">
        <v>1</v>
      </c>
      <c r="M1515" s="105">
        <v>3.2</v>
      </c>
      <c r="N1515" s="167"/>
    </row>
    <row r="1516" s="155" customFormat="1" ht="24" spans="1:14">
      <c r="A1516" s="38" t="s">
        <v>15</v>
      </c>
      <c r="B1516" s="168">
        <v>1515</v>
      </c>
      <c r="C1516" s="43" t="s">
        <v>16</v>
      </c>
      <c r="D1516" s="43" t="s">
        <v>322</v>
      </c>
      <c r="E1516" s="103" t="s">
        <v>3723</v>
      </c>
      <c r="F1516" s="169" t="s">
        <v>323</v>
      </c>
      <c r="G1516" s="169" t="s">
        <v>2668</v>
      </c>
      <c r="H1516" s="40" t="s">
        <v>2162</v>
      </c>
      <c r="I1516" s="43" t="s">
        <v>2124</v>
      </c>
      <c r="J1516" s="116">
        <v>0.4481</v>
      </c>
      <c r="K1516" s="57">
        <f>(CEILING(J1516*0.2,1))*1</f>
        <v>1</v>
      </c>
      <c r="L1516" s="198">
        <v>13</v>
      </c>
      <c r="M1516" s="105">
        <v>3.2</v>
      </c>
      <c r="N1516" s="167"/>
    </row>
    <row r="1517" s="155" customFormat="1" ht="24" spans="1:14">
      <c r="A1517" s="38" t="s">
        <v>15</v>
      </c>
      <c r="B1517" s="168">
        <v>1516</v>
      </c>
      <c r="C1517" s="43" t="s">
        <v>16</v>
      </c>
      <c r="D1517" s="43" t="s">
        <v>89</v>
      </c>
      <c r="E1517" s="103" t="s">
        <v>3723</v>
      </c>
      <c r="F1517" s="169" t="s">
        <v>114</v>
      </c>
      <c r="G1517" s="169" t="s">
        <v>3886</v>
      </c>
      <c r="H1517" s="40" t="s">
        <v>2166</v>
      </c>
      <c r="I1517" s="40" t="s">
        <v>22</v>
      </c>
      <c r="J1517" s="173">
        <v>1</v>
      </c>
      <c r="K1517" s="185">
        <v>0</v>
      </c>
      <c r="L1517" s="198">
        <v>17</v>
      </c>
      <c r="M1517" s="105">
        <v>3.2</v>
      </c>
      <c r="N1517" s="167"/>
    </row>
    <row r="1518" s="155" customFormat="1" ht="24" spans="1:14">
      <c r="A1518" s="38" t="s">
        <v>15</v>
      </c>
      <c r="B1518" s="168">
        <v>1517</v>
      </c>
      <c r="C1518" s="43" t="s">
        <v>16</v>
      </c>
      <c r="D1518" s="43" t="s">
        <v>89</v>
      </c>
      <c r="E1518" s="103" t="s">
        <v>3723</v>
      </c>
      <c r="F1518" s="169" t="s">
        <v>114</v>
      </c>
      <c r="G1518" s="169" t="s">
        <v>3650</v>
      </c>
      <c r="H1518" s="40" t="s">
        <v>2166</v>
      </c>
      <c r="I1518" s="40" t="s">
        <v>22</v>
      </c>
      <c r="J1518" s="173">
        <v>7</v>
      </c>
      <c r="K1518" s="185">
        <v>0</v>
      </c>
      <c r="L1518" s="198">
        <v>165</v>
      </c>
      <c r="M1518" s="105">
        <v>3.2</v>
      </c>
      <c r="N1518" s="167"/>
    </row>
    <row r="1519" s="155" customFormat="1" ht="24" spans="1:14">
      <c r="A1519" s="38" t="s">
        <v>15</v>
      </c>
      <c r="B1519" s="168">
        <v>1518</v>
      </c>
      <c r="C1519" s="43" t="s">
        <v>16</v>
      </c>
      <c r="D1519" s="43" t="s">
        <v>53</v>
      </c>
      <c r="E1519" s="103" t="s">
        <v>3723</v>
      </c>
      <c r="F1519" s="169" t="s">
        <v>55</v>
      </c>
      <c r="G1519" s="169" t="s">
        <v>2678</v>
      </c>
      <c r="H1519" s="40" t="s">
        <v>2158</v>
      </c>
      <c r="I1519" s="40" t="s">
        <v>22</v>
      </c>
      <c r="J1519" s="173">
        <v>6</v>
      </c>
      <c r="K1519" s="185">
        <v>0</v>
      </c>
      <c r="L1519" s="198">
        <v>188</v>
      </c>
      <c r="M1519" s="105">
        <v>3.2</v>
      </c>
      <c r="N1519" s="167"/>
    </row>
    <row r="1520" s="155" customFormat="1" ht="24" spans="1:14">
      <c r="A1520" s="38" t="s">
        <v>15</v>
      </c>
      <c r="B1520" s="168">
        <v>1519</v>
      </c>
      <c r="C1520" s="43" t="s">
        <v>16</v>
      </c>
      <c r="D1520" s="43" t="s">
        <v>53</v>
      </c>
      <c r="E1520" s="103" t="s">
        <v>3723</v>
      </c>
      <c r="F1520" s="169" t="s">
        <v>249</v>
      </c>
      <c r="G1520" s="169" t="s">
        <v>4278</v>
      </c>
      <c r="H1520" s="40" t="s">
        <v>2158</v>
      </c>
      <c r="I1520" s="40" t="s">
        <v>22</v>
      </c>
      <c r="J1520" s="173">
        <v>1</v>
      </c>
      <c r="K1520" s="185">
        <v>0</v>
      </c>
      <c r="L1520" s="198">
        <v>9</v>
      </c>
      <c r="M1520" s="105">
        <v>3.2</v>
      </c>
      <c r="N1520" s="167"/>
    </row>
    <row r="1521" s="155" customFormat="1" ht="24" spans="1:14">
      <c r="A1521" s="38" t="s">
        <v>15</v>
      </c>
      <c r="B1521" s="168">
        <v>1520</v>
      </c>
      <c r="C1521" s="43" t="s">
        <v>16</v>
      </c>
      <c r="D1521" s="43" t="s">
        <v>53</v>
      </c>
      <c r="E1521" s="103" t="s">
        <v>3723</v>
      </c>
      <c r="F1521" s="169" t="s">
        <v>304</v>
      </c>
      <c r="G1521" s="169" t="s">
        <v>3964</v>
      </c>
      <c r="H1521" s="40" t="s">
        <v>2158</v>
      </c>
      <c r="I1521" s="40" t="s">
        <v>22</v>
      </c>
      <c r="J1521" s="173">
        <v>1</v>
      </c>
      <c r="K1521" s="185">
        <v>0</v>
      </c>
      <c r="L1521" s="198">
        <v>37</v>
      </c>
      <c r="M1521" s="105">
        <v>3.2</v>
      </c>
      <c r="N1521" s="167"/>
    </row>
    <row r="1522" s="155" customFormat="1" ht="24" spans="1:14">
      <c r="A1522" s="38" t="s">
        <v>15</v>
      </c>
      <c r="B1522" s="168">
        <v>1521</v>
      </c>
      <c r="C1522" s="43" t="s">
        <v>16</v>
      </c>
      <c r="D1522" s="43" t="s">
        <v>53</v>
      </c>
      <c r="E1522" s="103" t="s">
        <v>3723</v>
      </c>
      <c r="F1522" s="169" t="s">
        <v>55</v>
      </c>
      <c r="G1522" s="169" t="s">
        <v>4279</v>
      </c>
      <c r="H1522" s="40" t="s">
        <v>2158</v>
      </c>
      <c r="I1522" s="40" t="s">
        <v>22</v>
      </c>
      <c r="J1522" s="173">
        <v>1</v>
      </c>
      <c r="K1522" s="185">
        <v>0</v>
      </c>
      <c r="L1522" s="198">
        <v>20</v>
      </c>
      <c r="M1522" s="105">
        <v>3.2</v>
      </c>
      <c r="N1522" s="167"/>
    </row>
    <row r="1523" s="155" customFormat="1" ht="36" spans="1:14">
      <c r="A1523" s="38" t="s">
        <v>15</v>
      </c>
      <c r="B1523" s="168">
        <v>1522</v>
      </c>
      <c r="C1523" s="43" t="s">
        <v>16</v>
      </c>
      <c r="D1523" s="43" t="s">
        <v>171</v>
      </c>
      <c r="E1523" s="103" t="s">
        <v>3723</v>
      </c>
      <c r="F1523" s="169" t="s">
        <v>172</v>
      </c>
      <c r="G1523" s="169" t="s">
        <v>3889</v>
      </c>
      <c r="H1523" s="40" t="s">
        <v>2414</v>
      </c>
      <c r="I1523" s="40" t="s">
        <v>22</v>
      </c>
      <c r="J1523" s="173">
        <v>1</v>
      </c>
      <c r="K1523" s="174">
        <v>0</v>
      </c>
      <c r="L1523" s="201">
        <v>0.43</v>
      </c>
      <c r="M1523" s="105">
        <v>3.1</v>
      </c>
      <c r="N1523" s="167"/>
    </row>
    <row r="1524" s="155" customFormat="1" ht="36" spans="1:14">
      <c r="A1524" s="38" t="s">
        <v>15</v>
      </c>
      <c r="B1524" s="168">
        <v>1523</v>
      </c>
      <c r="C1524" s="43" t="s">
        <v>16</v>
      </c>
      <c r="D1524" s="43" t="s">
        <v>171</v>
      </c>
      <c r="E1524" s="103" t="s">
        <v>3723</v>
      </c>
      <c r="F1524" s="169" t="s">
        <v>172</v>
      </c>
      <c r="G1524" s="169" t="s">
        <v>3881</v>
      </c>
      <c r="H1524" s="40" t="s">
        <v>2414</v>
      </c>
      <c r="I1524" s="40" t="s">
        <v>22</v>
      </c>
      <c r="J1524" s="173">
        <v>6</v>
      </c>
      <c r="K1524" s="174">
        <v>0</v>
      </c>
      <c r="L1524" s="198">
        <v>4</v>
      </c>
      <c r="M1524" s="105">
        <v>3.1</v>
      </c>
      <c r="N1524" s="167"/>
    </row>
    <row r="1525" s="155" customFormat="1" ht="24" spans="1:14">
      <c r="A1525" s="38" t="s">
        <v>15</v>
      </c>
      <c r="B1525" s="168">
        <v>1524</v>
      </c>
      <c r="C1525" s="43" t="s">
        <v>16</v>
      </c>
      <c r="D1525" s="43" t="s">
        <v>53</v>
      </c>
      <c r="E1525" s="103" t="s">
        <v>3723</v>
      </c>
      <c r="F1525" s="169" t="s">
        <v>236</v>
      </c>
      <c r="G1525" s="169" t="s">
        <v>3890</v>
      </c>
      <c r="H1525" s="40" t="s">
        <v>2166</v>
      </c>
      <c r="I1525" s="40" t="s">
        <v>22</v>
      </c>
      <c r="J1525" s="173">
        <v>1</v>
      </c>
      <c r="K1525" s="185">
        <v>0</v>
      </c>
      <c r="L1525" s="198">
        <v>2</v>
      </c>
      <c r="M1525" s="105">
        <v>3.2</v>
      </c>
      <c r="N1525" s="167"/>
    </row>
    <row r="1526" s="155" customFormat="1" ht="24" spans="1:14">
      <c r="A1526" s="38" t="s">
        <v>15</v>
      </c>
      <c r="B1526" s="168">
        <v>1525</v>
      </c>
      <c r="C1526" s="43" t="s">
        <v>16</v>
      </c>
      <c r="D1526" s="43" t="s">
        <v>53</v>
      </c>
      <c r="E1526" s="103" t="s">
        <v>3723</v>
      </c>
      <c r="F1526" s="169" t="s">
        <v>236</v>
      </c>
      <c r="G1526" s="169" t="s">
        <v>3883</v>
      </c>
      <c r="H1526" s="40" t="s">
        <v>2166</v>
      </c>
      <c r="I1526" s="40" t="s">
        <v>22</v>
      </c>
      <c r="J1526" s="173">
        <v>1</v>
      </c>
      <c r="K1526" s="185">
        <v>0</v>
      </c>
      <c r="L1526" s="198">
        <v>4</v>
      </c>
      <c r="M1526" s="105">
        <v>3.2</v>
      </c>
      <c r="N1526" s="167"/>
    </row>
    <row r="1527" s="155" customFormat="1" ht="24" spans="1:14">
      <c r="A1527" s="38" t="s">
        <v>15</v>
      </c>
      <c r="B1527" s="168">
        <v>1526</v>
      </c>
      <c r="C1527" s="43" t="s">
        <v>16</v>
      </c>
      <c r="D1527" s="43" t="s">
        <v>53</v>
      </c>
      <c r="E1527" s="103" t="s">
        <v>3723</v>
      </c>
      <c r="F1527" s="169" t="s">
        <v>236</v>
      </c>
      <c r="G1527" s="169" t="s">
        <v>2682</v>
      </c>
      <c r="H1527" s="40" t="s">
        <v>2166</v>
      </c>
      <c r="I1527" s="40" t="s">
        <v>22</v>
      </c>
      <c r="J1527" s="173">
        <v>1</v>
      </c>
      <c r="K1527" s="57">
        <f>(CEILING(J1527*0.2,1))*1</f>
        <v>1</v>
      </c>
      <c r="L1527" s="198">
        <v>1</v>
      </c>
      <c r="M1527" s="105">
        <v>3.2</v>
      </c>
      <c r="N1527" s="167"/>
    </row>
    <row r="1528" s="155" customFormat="1" ht="24" spans="1:14">
      <c r="A1528" s="38" t="s">
        <v>15</v>
      </c>
      <c r="B1528" s="168">
        <v>1527</v>
      </c>
      <c r="C1528" s="43" t="s">
        <v>16</v>
      </c>
      <c r="D1528" s="43" t="s">
        <v>322</v>
      </c>
      <c r="E1528" s="103" t="s">
        <v>3723</v>
      </c>
      <c r="F1528" s="169" t="s">
        <v>323</v>
      </c>
      <c r="G1528" s="169" t="s">
        <v>2684</v>
      </c>
      <c r="H1528" s="40" t="s">
        <v>2162</v>
      </c>
      <c r="I1528" s="43" t="s">
        <v>2124</v>
      </c>
      <c r="J1528" s="116">
        <v>19.4253</v>
      </c>
      <c r="K1528" s="185">
        <v>0</v>
      </c>
      <c r="L1528" s="198">
        <v>991</v>
      </c>
      <c r="M1528" s="105">
        <v>3.2</v>
      </c>
      <c r="N1528" s="167"/>
    </row>
    <row r="1529" s="155" customFormat="1" ht="24" spans="1:14">
      <c r="A1529" s="38" t="s">
        <v>15</v>
      </c>
      <c r="B1529" s="168">
        <v>1528</v>
      </c>
      <c r="C1529" s="43" t="s">
        <v>16</v>
      </c>
      <c r="D1529" s="43" t="s">
        <v>89</v>
      </c>
      <c r="E1529" s="103" t="s">
        <v>3723</v>
      </c>
      <c r="F1529" s="169" t="s">
        <v>114</v>
      </c>
      <c r="G1529" s="169" t="s">
        <v>3886</v>
      </c>
      <c r="H1529" s="40" t="s">
        <v>2166</v>
      </c>
      <c r="I1529" s="40" t="s">
        <v>22</v>
      </c>
      <c r="J1529" s="173">
        <v>1</v>
      </c>
      <c r="K1529" s="185">
        <v>0</v>
      </c>
      <c r="L1529" s="198">
        <v>17</v>
      </c>
      <c r="M1529" s="105">
        <v>3.2</v>
      </c>
      <c r="N1529" s="167"/>
    </row>
    <row r="1530" s="155" customFormat="1" ht="24" spans="1:14">
      <c r="A1530" s="38" t="s">
        <v>15</v>
      </c>
      <c r="B1530" s="168">
        <v>1529</v>
      </c>
      <c r="C1530" s="43" t="s">
        <v>16</v>
      </c>
      <c r="D1530" s="43" t="s">
        <v>89</v>
      </c>
      <c r="E1530" s="103" t="s">
        <v>3723</v>
      </c>
      <c r="F1530" s="169" t="s">
        <v>114</v>
      </c>
      <c r="G1530" s="169" t="s">
        <v>3650</v>
      </c>
      <c r="H1530" s="40" t="s">
        <v>2166</v>
      </c>
      <c r="I1530" s="40" t="s">
        <v>22</v>
      </c>
      <c r="J1530" s="173">
        <v>4</v>
      </c>
      <c r="K1530" s="185">
        <v>0</v>
      </c>
      <c r="L1530" s="198">
        <v>95</v>
      </c>
      <c r="M1530" s="105">
        <v>3.2</v>
      </c>
      <c r="N1530" s="167"/>
    </row>
    <row r="1531" s="155" customFormat="1" ht="24" spans="1:14">
      <c r="A1531" s="38" t="s">
        <v>15</v>
      </c>
      <c r="B1531" s="168">
        <v>1530</v>
      </c>
      <c r="C1531" s="43" t="s">
        <v>16</v>
      </c>
      <c r="D1531" s="43" t="s">
        <v>53</v>
      </c>
      <c r="E1531" s="103" t="s">
        <v>3723</v>
      </c>
      <c r="F1531" s="169" t="s">
        <v>55</v>
      </c>
      <c r="G1531" s="169" t="s">
        <v>2678</v>
      </c>
      <c r="H1531" s="40" t="s">
        <v>2158</v>
      </c>
      <c r="I1531" s="40" t="s">
        <v>22</v>
      </c>
      <c r="J1531" s="173">
        <v>4</v>
      </c>
      <c r="K1531" s="185">
        <v>0</v>
      </c>
      <c r="L1531" s="198">
        <v>125</v>
      </c>
      <c r="M1531" s="105">
        <v>3.2</v>
      </c>
      <c r="N1531" s="167"/>
    </row>
    <row r="1532" s="155" customFormat="1" ht="24" spans="1:14">
      <c r="A1532" s="38" t="s">
        <v>15</v>
      </c>
      <c r="B1532" s="168">
        <v>1531</v>
      </c>
      <c r="C1532" s="43" t="s">
        <v>16</v>
      </c>
      <c r="D1532" s="43" t="s">
        <v>53</v>
      </c>
      <c r="E1532" s="103" t="s">
        <v>3723</v>
      </c>
      <c r="F1532" s="169" t="s">
        <v>249</v>
      </c>
      <c r="G1532" s="169" t="s">
        <v>4278</v>
      </c>
      <c r="H1532" s="40" t="s">
        <v>2158</v>
      </c>
      <c r="I1532" s="40" t="s">
        <v>22</v>
      </c>
      <c r="J1532" s="173">
        <v>1</v>
      </c>
      <c r="K1532" s="185">
        <v>0</v>
      </c>
      <c r="L1532" s="198">
        <v>9</v>
      </c>
      <c r="M1532" s="105">
        <v>3.2</v>
      </c>
      <c r="N1532" s="167"/>
    </row>
    <row r="1533" s="155" customFormat="1" ht="36" spans="1:14">
      <c r="A1533" s="38" t="s">
        <v>15</v>
      </c>
      <c r="B1533" s="168">
        <v>1532</v>
      </c>
      <c r="C1533" s="43" t="s">
        <v>16</v>
      </c>
      <c r="D1533" s="43" t="s">
        <v>171</v>
      </c>
      <c r="E1533" s="103" t="s">
        <v>3723</v>
      </c>
      <c r="F1533" s="169" t="s">
        <v>172</v>
      </c>
      <c r="G1533" s="169" t="s">
        <v>3889</v>
      </c>
      <c r="H1533" s="40" t="s">
        <v>2414</v>
      </c>
      <c r="I1533" s="40" t="s">
        <v>22</v>
      </c>
      <c r="J1533" s="173">
        <v>1</v>
      </c>
      <c r="K1533" s="174">
        <v>0</v>
      </c>
      <c r="L1533" s="201">
        <v>0.43</v>
      </c>
      <c r="M1533" s="105">
        <v>3.1</v>
      </c>
      <c r="N1533" s="167"/>
    </row>
    <row r="1534" s="155" customFormat="1" ht="36" spans="1:14">
      <c r="A1534" s="38" t="s">
        <v>15</v>
      </c>
      <c r="B1534" s="168">
        <v>1533</v>
      </c>
      <c r="C1534" s="43" t="s">
        <v>16</v>
      </c>
      <c r="D1534" s="43" t="s">
        <v>171</v>
      </c>
      <c r="E1534" s="103" t="s">
        <v>3723</v>
      </c>
      <c r="F1534" s="169" t="s">
        <v>172</v>
      </c>
      <c r="G1534" s="169" t="s">
        <v>3881</v>
      </c>
      <c r="H1534" s="40" t="s">
        <v>2414</v>
      </c>
      <c r="I1534" s="40" t="s">
        <v>22</v>
      </c>
      <c r="J1534" s="173">
        <v>4</v>
      </c>
      <c r="K1534" s="174">
        <v>0</v>
      </c>
      <c r="L1534" s="198">
        <v>2</v>
      </c>
      <c r="M1534" s="105">
        <v>3.1</v>
      </c>
      <c r="N1534" s="167"/>
    </row>
    <row r="1535" s="155" customFormat="1" ht="24" spans="1:14">
      <c r="A1535" s="38" t="s">
        <v>15</v>
      </c>
      <c r="B1535" s="168">
        <v>1534</v>
      </c>
      <c r="C1535" s="43" t="s">
        <v>16</v>
      </c>
      <c r="D1535" s="43" t="s">
        <v>53</v>
      </c>
      <c r="E1535" s="103" t="s">
        <v>3723</v>
      </c>
      <c r="F1535" s="169" t="s">
        <v>236</v>
      </c>
      <c r="G1535" s="169" t="s">
        <v>3890</v>
      </c>
      <c r="H1535" s="40" t="s">
        <v>2166</v>
      </c>
      <c r="I1535" s="40" t="s">
        <v>22</v>
      </c>
      <c r="J1535" s="173">
        <v>1</v>
      </c>
      <c r="K1535" s="185">
        <v>0</v>
      </c>
      <c r="L1535" s="198">
        <v>2</v>
      </c>
      <c r="M1535" s="105">
        <v>3.2</v>
      </c>
      <c r="N1535" s="167"/>
    </row>
    <row r="1536" s="155" customFormat="1" ht="24" spans="1:14">
      <c r="A1536" s="38" t="s">
        <v>15</v>
      </c>
      <c r="B1536" s="168">
        <v>1535</v>
      </c>
      <c r="C1536" s="43" t="s">
        <v>16</v>
      </c>
      <c r="D1536" s="43" t="s">
        <v>53</v>
      </c>
      <c r="E1536" s="103" t="s">
        <v>3723</v>
      </c>
      <c r="F1536" s="169" t="s">
        <v>236</v>
      </c>
      <c r="G1536" s="169" t="s">
        <v>3883</v>
      </c>
      <c r="H1536" s="40" t="s">
        <v>2166</v>
      </c>
      <c r="I1536" s="40" t="s">
        <v>22</v>
      </c>
      <c r="J1536" s="173">
        <v>1</v>
      </c>
      <c r="K1536" s="185">
        <v>0</v>
      </c>
      <c r="L1536" s="198">
        <v>4</v>
      </c>
      <c r="M1536" s="105">
        <v>3.2</v>
      </c>
      <c r="N1536" s="167"/>
    </row>
    <row r="1537" s="155" customFormat="1" ht="24" spans="1:14">
      <c r="A1537" s="38" t="s">
        <v>15</v>
      </c>
      <c r="B1537" s="168">
        <v>1536</v>
      </c>
      <c r="C1537" s="43" t="s">
        <v>16</v>
      </c>
      <c r="D1537" s="43" t="s">
        <v>322</v>
      </c>
      <c r="E1537" s="103" t="s">
        <v>3723</v>
      </c>
      <c r="F1537" s="169" t="s">
        <v>323</v>
      </c>
      <c r="G1537" s="169" t="s">
        <v>2684</v>
      </c>
      <c r="H1537" s="40" t="s">
        <v>2162</v>
      </c>
      <c r="I1537" s="43" t="s">
        <v>2124</v>
      </c>
      <c r="J1537" s="116">
        <v>4.4779</v>
      </c>
      <c r="K1537" s="185">
        <v>0</v>
      </c>
      <c r="L1537" s="198">
        <v>228</v>
      </c>
      <c r="M1537" s="105">
        <v>3.2</v>
      </c>
      <c r="N1537" s="167"/>
    </row>
    <row r="1538" s="155" customFormat="1" ht="24" spans="1:14">
      <c r="A1538" s="38" t="s">
        <v>15</v>
      </c>
      <c r="B1538" s="168">
        <v>1537</v>
      </c>
      <c r="C1538" s="43" t="s">
        <v>16</v>
      </c>
      <c r="D1538" s="43" t="s">
        <v>89</v>
      </c>
      <c r="E1538" s="103" t="s">
        <v>3723</v>
      </c>
      <c r="F1538" s="169" t="s">
        <v>114</v>
      </c>
      <c r="G1538" s="169" t="s">
        <v>3998</v>
      </c>
      <c r="H1538" s="40" t="s">
        <v>2166</v>
      </c>
      <c r="I1538" s="40" t="s">
        <v>22</v>
      </c>
      <c r="J1538" s="173">
        <v>10</v>
      </c>
      <c r="K1538" s="185">
        <v>0</v>
      </c>
      <c r="L1538" s="198">
        <v>1333</v>
      </c>
      <c r="M1538" s="105">
        <v>3.2</v>
      </c>
      <c r="N1538" s="167"/>
    </row>
    <row r="1539" s="155" customFormat="1" ht="24" spans="1:14">
      <c r="A1539" s="38" t="s">
        <v>15</v>
      </c>
      <c r="B1539" s="168">
        <v>1538</v>
      </c>
      <c r="C1539" s="43" t="s">
        <v>16</v>
      </c>
      <c r="D1539" s="43" t="s">
        <v>53</v>
      </c>
      <c r="E1539" s="103" t="s">
        <v>3723</v>
      </c>
      <c r="F1539" s="169" t="s">
        <v>55</v>
      </c>
      <c r="G1539" s="169" t="s">
        <v>4000</v>
      </c>
      <c r="H1539" s="40" t="s">
        <v>2158</v>
      </c>
      <c r="I1539" s="40" t="s">
        <v>22</v>
      </c>
      <c r="J1539" s="173">
        <v>4</v>
      </c>
      <c r="K1539" s="185">
        <v>0</v>
      </c>
      <c r="L1539" s="198">
        <v>1151</v>
      </c>
      <c r="M1539" s="105">
        <v>3.2</v>
      </c>
      <c r="N1539" s="167"/>
    </row>
    <row r="1540" s="155" customFormat="1" ht="24" spans="1:14">
      <c r="A1540" s="38" t="s">
        <v>15</v>
      </c>
      <c r="B1540" s="168">
        <v>1539</v>
      </c>
      <c r="C1540" s="43" t="s">
        <v>16</v>
      </c>
      <c r="D1540" s="43" t="s">
        <v>53</v>
      </c>
      <c r="E1540" s="103" t="s">
        <v>3723</v>
      </c>
      <c r="F1540" s="169" t="s">
        <v>249</v>
      </c>
      <c r="G1540" s="169" t="s">
        <v>4001</v>
      </c>
      <c r="H1540" s="40" t="s">
        <v>2158</v>
      </c>
      <c r="I1540" s="40" t="s">
        <v>22</v>
      </c>
      <c r="J1540" s="173">
        <v>1</v>
      </c>
      <c r="K1540" s="185">
        <v>0</v>
      </c>
      <c r="L1540" s="198">
        <v>97</v>
      </c>
      <c r="M1540" s="105">
        <v>3.2</v>
      </c>
      <c r="N1540" s="167"/>
    </row>
    <row r="1541" s="155" customFormat="1" ht="36" spans="1:14">
      <c r="A1541" s="38" t="s">
        <v>15</v>
      </c>
      <c r="B1541" s="168">
        <v>1540</v>
      </c>
      <c r="C1541" s="43" t="s">
        <v>16</v>
      </c>
      <c r="D1541" s="43" t="s">
        <v>171</v>
      </c>
      <c r="E1541" s="103" t="s">
        <v>3723</v>
      </c>
      <c r="F1541" s="169" t="s">
        <v>172</v>
      </c>
      <c r="G1541" s="169" t="s">
        <v>4003</v>
      </c>
      <c r="H1541" s="40" t="s">
        <v>2414</v>
      </c>
      <c r="I1541" s="40" t="s">
        <v>22</v>
      </c>
      <c r="J1541" s="173">
        <v>10</v>
      </c>
      <c r="K1541" s="174">
        <v>0</v>
      </c>
      <c r="L1541" s="198">
        <v>16</v>
      </c>
      <c r="M1541" s="105">
        <v>3.1</v>
      </c>
      <c r="N1541" s="167"/>
    </row>
    <row r="1542" s="155" customFormat="1" ht="24" spans="1:14">
      <c r="A1542" s="38" t="s">
        <v>15</v>
      </c>
      <c r="B1542" s="168">
        <v>1541</v>
      </c>
      <c r="C1542" s="43" t="s">
        <v>16</v>
      </c>
      <c r="D1542" s="43" t="s">
        <v>322</v>
      </c>
      <c r="E1542" s="103" t="s">
        <v>3723</v>
      </c>
      <c r="F1542" s="169" t="s">
        <v>323</v>
      </c>
      <c r="G1542" s="169" t="s">
        <v>4006</v>
      </c>
      <c r="H1542" s="40" t="s">
        <v>2162</v>
      </c>
      <c r="I1542" s="43" t="s">
        <v>2124</v>
      </c>
      <c r="J1542" s="116">
        <v>3.44641</v>
      </c>
      <c r="K1542" s="185">
        <v>0</v>
      </c>
      <c r="L1542" s="198">
        <v>545</v>
      </c>
      <c r="M1542" s="105">
        <v>3.2</v>
      </c>
      <c r="N1542" s="167"/>
    </row>
    <row r="1543" s="155" customFormat="1" ht="24" spans="1:14">
      <c r="A1543" s="38" t="s">
        <v>15</v>
      </c>
      <c r="B1543" s="168">
        <v>1542</v>
      </c>
      <c r="C1543" s="43" t="s">
        <v>16</v>
      </c>
      <c r="D1543" s="43" t="s">
        <v>322</v>
      </c>
      <c r="E1543" s="103" t="s">
        <v>3723</v>
      </c>
      <c r="F1543" s="169" t="s">
        <v>323</v>
      </c>
      <c r="G1543" s="169" t="s">
        <v>4007</v>
      </c>
      <c r="H1543" s="40" t="s">
        <v>2162</v>
      </c>
      <c r="I1543" s="43" t="s">
        <v>2124</v>
      </c>
      <c r="J1543" s="116">
        <v>6.92949</v>
      </c>
      <c r="K1543" s="185">
        <v>0</v>
      </c>
      <c r="L1543" s="198">
        <v>1764</v>
      </c>
      <c r="M1543" s="105">
        <v>3.2</v>
      </c>
      <c r="N1543" s="167"/>
    </row>
    <row r="1544" s="155" customFormat="1" ht="24" spans="1:14">
      <c r="A1544" s="38" t="s">
        <v>15</v>
      </c>
      <c r="B1544" s="168">
        <v>1543</v>
      </c>
      <c r="C1544" s="43" t="s">
        <v>16</v>
      </c>
      <c r="D1544" s="43" t="s">
        <v>53</v>
      </c>
      <c r="E1544" s="103" t="s">
        <v>3723</v>
      </c>
      <c r="F1544" s="169" t="s">
        <v>3813</v>
      </c>
      <c r="G1544" s="169" t="s">
        <v>4280</v>
      </c>
      <c r="H1544" s="40" t="s">
        <v>2131</v>
      </c>
      <c r="I1544" s="40" t="s">
        <v>22</v>
      </c>
      <c r="J1544" s="173">
        <v>1</v>
      </c>
      <c r="K1544" s="185">
        <v>0</v>
      </c>
      <c r="L1544" s="198">
        <v>81</v>
      </c>
      <c r="M1544" s="105">
        <v>3.2</v>
      </c>
      <c r="N1544" s="167"/>
    </row>
    <row r="1545" s="155" customFormat="1" ht="24" spans="1:14">
      <c r="A1545" s="38" t="s">
        <v>15</v>
      </c>
      <c r="B1545" s="168">
        <v>1544</v>
      </c>
      <c r="C1545" s="43" t="s">
        <v>16</v>
      </c>
      <c r="D1545" s="43" t="s">
        <v>89</v>
      </c>
      <c r="E1545" s="103" t="s">
        <v>3723</v>
      </c>
      <c r="F1545" s="169" t="s">
        <v>114</v>
      </c>
      <c r="G1545" s="169" t="s">
        <v>4281</v>
      </c>
      <c r="H1545" s="40" t="s">
        <v>2134</v>
      </c>
      <c r="I1545" s="40" t="s">
        <v>22</v>
      </c>
      <c r="J1545" s="173">
        <v>11</v>
      </c>
      <c r="K1545" s="185">
        <v>0</v>
      </c>
      <c r="L1545" s="198">
        <v>1180</v>
      </c>
      <c r="M1545" s="105">
        <v>3.2</v>
      </c>
      <c r="N1545" s="167"/>
    </row>
    <row r="1546" s="155" customFormat="1" ht="24" spans="1:14">
      <c r="A1546" s="38" t="s">
        <v>15</v>
      </c>
      <c r="B1546" s="168">
        <v>1545</v>
      </c>
      <c r="C1546" s="43" t="s">
        <v>16</v>
      </c>
      <c r="D1546" s="43" t="s">
        <v>53</v>
      </c>
      <c r="E1546" s="103" t="s">
        <v>3723</v>
      </c>
      <c r="F1546" s="169" t="s">
        <v>55</v>
      </c>
      <c r="G1546" s="169" t="s">
        <v>4282</v>
      </c>
      <c r="H1546" s="40" t="s">
        <v>3866</v>
      </c>
      <c r="I1546" s="40" t="s">
        <v>22</v>
      </c>
      <c r="J1546" s="173">
        <v>8</v>
      </c>
      <c r="K1546" s="185">
        <v>0</v>
      </c>
      <c r="L1546" s="198">
        <v>661</v>
      </c>
      <c r="M1546" s="105">
        <v>3.2</v>
      </c>
      <c r="N1546" s="164"/>
    </row>
    <row r="1547" s="155" customFormat="1" ht="36" spans="1:14">
      <c r="A1547" s="38" t="s">
        <v>15</v>
      </c>
      <c r="B1547" s="168">
        <v>1546</v>
      </c>
      <c r="C1547" s="43" t="s">
        <v>16</v>
      </c>
      <c r="D1547" s="43" t="s">
        <v>171</v>
      </c>
      <c r="E1547" s="103" t="s">
        <v>3723</v>
      </c>
      <c r="F1547" s="169" t="s">
        <v>172</v>
      </c>
      <c r="G1547" s="169" t="s">
        <v>4283</v>
      </c>
      <c r="H1547" s="40" t="s">
        <v>1874</v>
      </c>
      <c r="I1547" s="40" t="s">
        <v>22</v>
      </c>
      <c r="J1547" s="173">
        <v>10</v>
      </c>
      <c r="K1547" s="174">
        <v>0</v>
      </c>
      <c r="L1547" s="198">
        <v>14</v>
      </c>
      <c r="M1547" s="105">
        <v>3.1</v>
      </c>
      <c r="N1547" s="164"/>
    </row>
    <row r="1548" s="155" customFormat="1" ht="24" spans="1:14">
      <c r="A1548" s="38" t="s">
        <v>15</v>
      </c>
      <c r="B1548" s="168">
        <v>1547</v>
      </c>
      <c r="C1548" s="43" t="s">
        <v>16</v>
      </c>
      <c r="D1548" s="43" t="s">
        <v>53</v>
      </c>
      <c r="E1548" s="103" t="s">
        <v>3723</v>
      </c>
      <c r="F1548" s="169" t="s">
        <v>236</v>
      </c>
      <c r="G1548" s="169" t="s">
        <v>4284</v>
      </c>
      <c r="H1548" s="40" t="s">
        <v>2134</v>
      </c>
      <c r="I1548" s="40" t="s">
        <v>22</v>
      </c>
      <c r="J1548" s="173">
        <v>1</v>
      </c>
      <c r="K1548" s="185">
        <v>0</v>
      </c>
      <c r="L1548" s="198">
        <v>2</v>
      </c>
      <c r="M1548" s="105">
        <v>3.2</v>
      </c>
      <c r="N1548" s="167"/>
    </row>
    <row r="1549" s="155" customFormat="1" ht="24" spans="1:14">
      <c r="A1549" s="38" t="s">
        <v>15</v>
      </c>
      <c r="B1549" s="168">
        <v>1548</v>
      </c>
      <c r="C1549" s="43" t="s">
        <v>16</v>
      </c>
      <c r="D1549" s="43" t="s">
        <v>53</v>
      </c>
      <c r="E1549" s="103" t="s">
        <v>3723</v>
      </c>
      <c r="F1549" s="169" t="s">
        <v>236</v>
      </c>
      <c r="G1549" s="169" t="s">
        <v>4259</v>
      </c>
      <c r="H1549" s="40" t="s">
        <v>2134</v>
      </c>
      <c r="I1549" s="40" t="s">
        <v>22</v>
      </c>
      <c r="J1549" s="173">
        <v>3</v>
      </c>
      <c r="K1549" s="185">
        <v>0</v>
      </c>
      <c r="L1549" s="198">
        <v>3</v>
      </c>
      <c r="M1549" s="105">
        <v>3.2</v>
      </c>
      <c r="N1549" s="164"/>
    </row>
    <row r="1550" s="155" customFormat="1" ht="24" spans="1:14">
      <c r="A1550" s="38" t="s">
        <v>15</v>
      </c>
      <c r="B1550" s="168">
        <v>1549</v>
      </c>
      <c r="C1550" s="43" t="s">
        <v>16</v>
      </c>
      <c r="D1550" s="43" t="s">
        <v>322</v>
      </c>
      <c r="E1550" s="103" t="s">
        <v>3723</v>
      </c>
      <c r="F1550" s="169" t="s">
        <v>323</v>
      </c>
      <c r="G1550" s="169" t="s">
        <v>4285</v>
      </c>
      <c r="H1550" s="40" t="s">
        <v>4261</v>
      </c>
      <c r="I1550" s="43" t="s">
        <v>2124</v>
      </c>
      <c r="J1550" s="116">
        <v>9.8458</v>
      </c>
      <c r="K1550" s="185">
        <v>0</v>
      </c>
      <c r="L1550" s="198">
        <v>1073</v>
      </c>
      <c r="M1550" s="105">
        <v>3.2</v>
      </c>
      <c r="N1550" s="167"/>
    </row>
    <row r="1551" s="155" customFormat="1" ht="24" spans="1:14">
      <c r="A1551" s="38" t="s">
        <v>15</v>
      </c>
      <c r="B1551" s="168">
        <v>1550</v>
      </c>
      <c r="C1551" s="43" t="s">
        <v>16</v>
      </c>
      <c r="D1551" s="43" t="s">
        <v>4008</v>
      </c>
      <c r="E1551" s="103" t="s">
        <v>3723</v>
      </c>
      <c r="F1551" s="169" t="s">
        <v>4286</v>
      </c>
      <c r="G1551" s="169" t="s">
        <v>4010</v>
      </c>
      <c r="H1551" s="40"/>
      <c r="I1551" s="40" t="s">
        <v>22</v>
      </c>
      <c r="J1551" s="173">
        <v>1</v>
      </c>
      <c r="K1551" s="174">
        <v>0</v>
      </c>
      <c r="L1551" s="202"/>
      <c r="M1551" s="105">
        <v>3.1</v>
      </c>
      <c r="N1551" s="167"/>
    </row>
    <row r="1552" s="155" customFormat="1" ht="24" spans="1:14">
      <c r="A1552" s="38" t="s">
        <v>15</v>
      </c>
      <c r="B1552" s="168">
        <v>1551</v>
      </c>
      <c r="C1552" s="43" t="s">
        <v>16</v>
      </c>
      <c r="D1552" s="43" t="s">
        <v>89</v>
      </c>
      <c r="E1552" s="103" t="s">
        <v>3723</v>
      </c>
      <c r="F1552" s="169" t="s">
        <v>114</v>
      </c>
      <c r="G1552" s="169" t="s">
        <v>3999</v>
      </c>
      <c r="H1552" s="40" t="s">
        <v>2166</v>
      </c>
      <c r="I1552" s="40" t="s">
        <v>22</v>
      </c>
      <c r="J1552" s="173">
        <v>2</v>
      </c>
      <c r="K1552" s="185">
        <v>0</v>
      </c>
      <c r="L1552" s="198">
        <v>459</v>
      </c>
      <c r="M1552" s="105">
        <v>3.2</v>
      </c>
      <c r="N1552" s="167"/>
    </row>
    <row r="1553" s="155" customFormat="1" ht="24" spans="1:14">
      <c r="A1553" s="38" t="s">
        <v>15</v>
      </c>
      <c r="B1553" s="168">
        <v>1552</v>
      </c>
      <c r="C1553" s="43" t="s">
        <v>16</v>
      </c>
      <c r="D1553" s="43" t="s">
        <v>89</v>
      </c>
      <c r="E1553" s="103" t="s">
        <v>3723</v>
      </c>
      <c r="F1553" s="169" t="s">
        <v>114</v>
      </c>
      <c r="G1553" s="169" t="s">
        <v>4287</v>
      </c>
      <c r="H1553" s="40" t="s">
        <v>2166</v>
      </c>
      <c r="I1553" s="40" t="s">
        <v>22</v>
      </c>
      <c r="J1553" s="173">
        <v>3</v>
      </c>
      <c r="K1553" s="185">
        <v>0</v>
      </c>
      <c r="L1553" s="198">
        <v>868</v>
      </c>
      <c r="M1553" s="105">
        <v>3.2</v>
      </c>
      <c r="N1553" s="167"/>
    </row>
    <row r="1554" s="155" customFormat="1" ht="24" spans="1:14">
      <c r="A1554" s="38" t="s">
        <v>15</v>
      </c>
      <c r="B1554" s="168">
        <v>1553</v>
      </c>
      <c r="C1554" s="43" t="s">
        <v>16</v>
      </c>
      <c r="D1554" s="43" t="s">
        <v>53</v>
      </c>
      <c r="E1554" s="103" t="s">
        <v>3723</v>
      </c>
      <c r="F1554" s="169" t="s">
        <v>55</v>
      </c>
      <c r="G1554" s="169" t="s">
        <v>4288</v>
      </c>
      <c r="H1554" s="40" t="s">
        <v>2158</v>
      </c>
      <c r="I1554" s="40" t="s">
        <v>22</v>
      </c>
      <c r="J1554" s="173">
        <v>1</v>
      </c>
      <c r="K1554" s="185">
        <v>0</v>
      </c>
      <c r="L1554" s="198">
        <v>391</v>
      </c>
      <c r="M1554" s="105">
        <v>3.2</v>
      </c>
      <c r="N1554" s="167"/>
    </row>
    <row r="1555" s="155" customFormat="1" ht="24" spans="1:14">
      <c r="A1555" s="38" t="s">
        <v>15</v>
      </c>
      <c r="B1555" s="168">
        <v>1554</v>
      </c>
      <c r="C1555" s="43" t="s">
        <v>16</v>
      </c>
      <c r="D1555" s="43" t="s">
        <v>53</v>
      </c>
      <c r="E1555" s="103" t="s">
        <v>3723</v>
      </c>
      <c r="F1555" s="169" t="s">
        <v>249</v>
      </c>
      <c r="G1555" s="169" t="s">
        <v>4289</v>
      </c>
      <c r="H1555" s="40" t="s">
        <v>2158</v>
      </c>
      <c r="I1555" s="40" t="s">
        <v>22</v>
      </c>
      <c r="J1555" s="173">
        <v>1</v>
      </c>
      <c r="K1555" s="185">
        <v>0</v>
      </c>
      <c r="L1555" s="198">
        <v>158</v>
      </c>
      <c r="M1555" s="105">
        <v>3.2</v>
      </c>
      <c r="N1555" s="167"/>
    </row>
    <row r="1556" s="155" customFormat="1" ht="24" spans="1:14">
      <c r="A1556" s="38" t="s">
        <v>15</v>
      </c>
      <c r="B1556" s="168">
        <v>1555</v>
      </c>
      <c r="C1556" s="43" t="s">
        <v>16</v>
      </c>
      <c r="D1556" s="43" t="s">
        <v>53</v>
      </c>
      <c r="E1556" s="103" t="s">
        <v>3723</v>
      </c>
      <c r="F1556" s="169" t="s">
        <v>55</v>
      </c>
      <c r="G1556" s="169" t="s">
        <v>4000</v>
      </c>
      <c r="H1556" s="40" t="s">
        <v>2158</v>
      </c>
      <c r="I1556" s="40" t="s">
        <v>22</v>
      </c>
      <c r="J1556" s="173">
        <v>17</v>
      </c>
      <c r="K1556" s="185">
        <v>0</v>
      </c>
      <c r="L1556" s="198">
        <v>4893</v>
      </c>
      <c r="M1556" s="105">
        <v>3.2</v>
      </c>
      <c r="N1556" s="167"/>
    </row>
    <row r="1557" s="155" customFormat="1" ht="24" spans="1:14">
      <c r="A1557" s="38" t="s">
        <v>15</v>
      </c>
      <c r="B1557" s="168">
        <v>1556</v>
      </c>
      <c r="C1557" s="43" t="s">
        <v>16</v>
      </c>
      <c r="D1557" s="43" t="s">
        <v>53</v>
      </c>
      <c r="E1557" s="103" t="s">
        <v>3723</v>
      </c>
      <c r="F1557" s="169" t="s">
        <v>55</v>
      </c>
      <c r="G1557" s="169" t="s">
        <v>4290</v>
      </c>
      <c r="H1557" s="40" t="s">
        <v>2158</v>
      </c>
      <c r="I1557" s="40" t="s">
        <v>22</v>
      </c>
      <c r="J1557" s="173">
        <v>1</v>
      </c>
      <c r="K1557" s="185">
        <v>0</v>
      </c>
      <c r="L1557" s="198">
        <v>144</v>
      </c>
      <c r="M1557" s="105">
        <v>3.2</v>
      </c>
      <c r="N1557" s="167"/>
    </row>
    <row r="1558" s="155" customFormat="1" ht="36" spans="1:14">
      <c r="A1558" s="38" t="s">
        <v>15</v>
      </c>
      <c r="B1558" s="168">
        <v>1557</v>
      </c>
      <c r="C1558" s="43" t="s">
        <v>16</v>
      </c>
      <c r="D1558" s="43" t="s">
        <v>171</v>
      </c>
      <c r="E1558" s="103" t="s">
        <v>3723</v>
      </c>
      <c r="F1558" s="169" t="s">
        <v>172</v>
      </c>
      <c r="G1558" s="169" t="s">
        <v>4004</v>
      </c>
      <c r="H1558" s="40" t="s">
        <v>2414</v>
      </c>
      <c r="I1558" s="40" t="s">
        <v>22</v>
      </c>
      <c r="J1558" s="173">
        <v>2</v>
      </c>
      <c r="K1558" s="174">
        <v>0</v>
      </c>
      <c r="L1558" s="198">
        <v>5</v>
      </c>
      <c r="M1558" s="105">
        <v>3.1</v>
      </c>
      <c r="N1558" s="167"/>
    </row>
    <row r="1559" s="155" customFormat="1" ht="36" spans="1:14">
      <c r="A1559" s="38" t="s">
        <v>15</v>
      </c>
      <c r="B1559" s="168">
        <v>1558</v>
      </c>
      <c r="C1559" s="43" t="s">
        <v>16</v>
      </c>
      <c r="D1559" s="43" t="s">
        <v>171</v>
      </c>
      <c r="E1559" s="103" t="s">
        <v>3723</v>
      </c>
      <c r="F1559" s="169" t="s">
        <v>172</v>
      </c>
      <c r="G1559" s="169" t="s">
        <v>4291</v>
      </c>
      <c r="H1559" s="40" t="s">
        <v>2414</v>
      </c>
      <c r="I1559" s="40" t="s">
        <v>22</v>
      </c>
      <c r="J1559" s="173">
        <v>2</v>
      </c>
      <c r="K1559" s="174">
        <v>0</v>
      </c>
      <c r="L1559" s="198">
        <v>6</v>
      </c>
      <c r="M1559" s="105">
        <v>3.1</v>
      </c>
      <c r="N1559" s="167"/>
    </row>
    <row r="1560" s="155" customFormat="1" ht="24" spans="1:14">
      <c r="A1560" s="38" t="s">
        <v>15</v>
      </c>
      <c r="B1560" s="168">
        <v>1559</v>
      </c>
      <c r="C1560" s="43" t="s">
        <v>16</v>
      </c>
      <c r="D1560" s="43" t="s">
        <v>53</v>
      </c>
      <c r="E1560" s="103" t="s">
        <v>3723</v>
      </c>
      <c r="F1560" s="169" t="s">
        <v>236</v>
      </c>
      <c r="G1560" s="169" t="s">
        <v>4005</v>
      </c>
      <c r="H1560" s="40" t="s">
        <v>2166</v>
      </c>
      <c r="I1560" s="40" t="s">
        <v>22</v>
      </c>
      <c r="J1560" s="173">
        <v>2</v>
      </c>
      <c r="K1560" s="185">
        <v>0</v>
      </c>
      <c r="L1560" s="198">
        <v>2</v>
      </c>
      <c r="M1560" s="105">
        <v>3.2</v>
      </c>
      <c r="N1560" s="167"/>
    </row>
    <row r="1561" s="155" customFormat="1" ht="24" spans="1:14">
      <c r="A1561" s="38" t="s">
        <v>15</v>
      </c>
      <c r="B1561" s="168">
        <v>1560</v>
      </c>
      <c r="C1561" s="43" t="s">
        <v>16</v>
      </c>
      <c r="D1561" s="43" t="s">
        <v>53</v>
      </c>
      <c r="E1561" s="103" t="s">
        <v>3723</v>
      </c>
      <c r="F1561" s="169" t="s">
        <v>236</v>
      </c>
      <c r="G1561" s="169" t="s">
        <v>4292</v>
      </c>
      <c r="H1561" s="40" t="s">
        <v>2166</v>
      </c>
      <c r="I1561" s="40" t="s">
        <v>22</v>
      </c>
      <c r="J1561" s="173">
        <v>2</v>
      </c>
      <c r="K1561" s="185">
        <v>0</v>
      </c>
      <c r="L1561" s="198">
        <v>6</v>
      </c>
      <c r="M1561" s="105">
        <v>3.2</v>
      </c>
      <c r="N1561" s="167"/>
    </row>
    <row r="1562" s="155" customFormat="1" ht="24" spans="1:14">
      <c r="A1562" s="38" t="s">
        <v>15</v>
      </c>
      <c r="B1562" s="168">
        <v>1561</v>
      </c>
      <c r="C1562" s="43" t="s">
        <v>16</v>
      </c>
      <c r="D1562" s="43" t="s">
        <v>53</v>
      </c>
      <c r="E1562" s="103" t="s">
        <v>3723</v>
      </c>
      <c r="F1562" s="169" t="s">
        <v>236</v>
      </c>
      <c r="G1562" s="169" t="s">
        <v>4293</v>
      </c>
      <c r="H1562" s="40" t="s">
        <v>2166</v>
      </c>
      <c r="I1562" s="40" t="s">
        <v>22</v>
      </c>
      <c r="J1562" s="173">
        <v>1</v>
      </c>
      <c r="K1562" s="185">
        <v>0</v>
      </c>
      <c r="L1562" s="198">
        <v>7</v>
      </c>
      <c r="M1562" s="105">
        <v>3.2</v>
      </c>
      <c r="N1562" s="167"/>
    </row>
    <row r="1563" s="155" customFormat="1" ht="24" spans="1:14">
      <c r="A1563" s="38" t="s">
        <v>15</v>
      </c>
      <c r="B1563" s="168">
        <v>1562</v>
      </c>
      <c r="C1563" s="43" t="s">
        <v>16</v>
      </c>
      <c r="D1563" s="43" t="s">
        <v>322</v>
      </c>
      <c r="E1563" s="103" t="s">
        <v>3723</v>
      </c>
      <c r="F1563" s="169" t="s">
        <v>323</v>
      </c>
      <c r="G1563" s="169" t="s">
        <v>4007</v>
      </c>
      <c r="H1563" s="40" t="s">
        <v>2162</v>
      </c>
      <c r="I1563" s="43" t="s">
        <v>2124</v>
      </c>
      <c r="J1563" s="116">
        <v>32.3399</v>
      </c>
      <c r="K1563" s="185">
        <v>0</v>
      </c>
      <c r="L1563" s="198">
        <v>8233</v>
      </c>
      <c r="M1563" s="105">
        <v>3.2</v>
      </c>
      <c r="N1563" s="164"/>
    </row>
    <row r="1564" s="155" customFormat="1" ht="24" spans="1:14">
      <c r="A1564" s="38" t="s">
        <v>15</v>
      </c>
      <c r="B1564" s="168">
        <v>1563</v>
      </c>
      <c r="C1564" s="43" t="s">
        <v>16</v>
      </c>
      <c r="D1564" s="43" t="s">
        <v>322</v>
      </c>
      <c r="E1564" s="103" t="s">
        <v>3723</v>
      </c>
      <c r="F1564" s="169" t="s">
        <v>323</v>
      </c>
      <c r="G1564" s="169" t="s">
        <v>4294</v>
      </c>
      <c r="H1564" s="40" t="s">
        <v>2162</v>
      </c>
      <c r="I1564" s="43" t="s">
        <v>2124</v>
      </c>
      <c r="J1564" s="116">
        <v>0.2448</v>
      </c>
      <c r="K1564" s="185">
        <v>0</v>
      </c>
      <c r="L1564" s="198">
        <v>76</v>
      </c>
      <c r="M1564" s="105">
        <v>3.2</v>
      </c>
      <c r="N1564" s="167"/>
    </row>
    <row r="1565" s="155" customFormat="1" ht="21.6" spans="1:14">
      <c r="A1565" s="38" t="s">
        <v>15</v>
      </c>
      <c r="B1565" s="168">
        <v>1564</v>
      </c>
      <c r="C1565" s="43" t="s">
        <v>16</v>
      </c>
      <c r="D1565" s="43" t="s">
        <v>4008</v>
      </c>
      <c r="E1565" s="103" t="s">
        <v>3723</v>
      </c>
      <c r="F1565" s="169" t="s">
        <v>4295</v>
      </c>
      <c r="G1565" s="169" t="s">
        <v>4010</v>
      </c>
      <c r="H1565" s="40"/>
      <c r="I1565" s="40" t="s">
        <v>22</v>
      </c>
      <c r="J1565" s="173">
        <v>1</v>
      </c>
      <c r="K1565" s="174">
        <v>0</v>
      </c>
      <c r="L1565" s="202"/>
      <c r="M1565" s="105">
        <v>3.1</v>
      </c>
      <c r="N1565" s="164"/>
    </row>
    <row r="1566" s="155" customFormat="1" ht="24" spans="1:14">
      <c r="A1566" s="38" t="s">
        <v>15</v>
      </c>
      <c r="B1566" s="168">
        <v>1565</v>
      </c>
      <c r="C1566" s="43" t="s">
        <v>16</v>
      </c>
      <c r="D1566" s="43" t="s">
        <v>89</v>
      </c>
      <c r="E1566" s="103" t="s">
        <v>3723</v>
      </c>
      <c r="F1566" s="169" t="s">
        <v>114</v>
      </c>
      <c r="G1566" s="169" t="s">
        <v>4296</v>
      </c>
      <c r="H1566" s="40" t="s">
        <v>2166</v>
      </c>
      <c r="I1566" s="40" t="s">
        <v>22</v>
      </c>
      <c r="J1566" s="173">
        <v>4</v>
      </c>
      <c r="K1566" s="185">
        <v>0</v>
      </c>
      <c r="L1566" s="198">
        <v>142</v>
      </c>
      <c r="M1566" s="105">
        <v>3.2</v>
      </c>
      <c r="N1566" s="167"/>
    </row>
    <row r="1567" s="155" customFormat="1" ht="24" spans="1:14">
      <c r="A1567" s="38" t="s">
        <v>15</v>
      </c>
      <c r="B1567" s="168">
        <v>1566</v>
      </c>
      <c r="C1567" s="43" t="s">
        <v>16</v>
      </c>
      <c r="D1567" s="43" t="s">
        <v>53</v>
      </c>
      <c r="E1567" s="103" t="s">
        <v>3723</v>
      </c>
      <c r="F1567" s="169" t="s">
        <v>55</v>
      </c>
      <c r="G1567" s="169" t="s">
        <v>4297</v>
      </c>
      <c r="H1567" s="40" t="s">
        <v>2158</v>
      </c>
      <c r="I1567" s="40" t="s">
        <v>22</v>
      </c>
      <c r="J1567" s="173">
        <v>4</v>
      </c>
      <c r="K1567" s="57">
        <f t="shared" ref="K1567:K1569" si="91">(CEILING(J1567*0.2,1))*1</f>
        <v>1</v>
      </c>
      <c r="L1567" s="198">
        <v>61</v>
      </c>
      <c r="M1567" s="105">
        <v>3.2</v>
      </c>
      <c r="N1567" s="167"/>
    </row>
    <row r="1568" s="155" customFormat="1" ht="24" spans="1:14">
      <c r="A1568" s="38" t="s">
        <v>15</v>
      </c>
      <c r="B1568" s="168">
        <v>1567</v>
      </c>
      <c r="C1568" s="43" t="s">
        <v>16</v>
      </c>
      <c r="D1568" s="43" t="s">
        <v>53</v>
      </c>
      <c r="E1568" s="103" t="s">
        <v>3723</v>
      </c>
      <c r="F1568" s="169" t="s">
        <v>249</v>
      </c>
      <c r="G1568" s="169" t="s">
        <v>4298</v>
      </c>
      <c r="H1568" s="40" t="s">
        <v>2158</v>
      </c>
      <c r="I1568" s="40" t="s">
        <v>22</v>
      </c>
      <c r="J1568" s="173">
        <v>1</v>
      </c>
      <c r="K1568" s="57">
        <f t="shared" si="91"/>
        <v>1</v>
      </c>
      <c r="L1568" s="198">
        <v>6</v>
      </c>
      <c r="M1568" s="105">
        <v>3.2</v>
      </c>
      <c r="N1568" s="167"/>
    </row>
    <row r="1569" s="155" customFormat="1" ht="24" spans="1:14">
      <c r="A1569" s="38" t="s">
        <v>15</v>
      </c>
      <c r="B1569" s="168">
        <v>1568</v>
      </c>
      <c r="C1569" s="43" t="s">
        <v>16</v>
      </c>
      <c r="D1569" s="43" t="s">
        <v>53</v>
      </c>
      <c r="E1569" s="103" t="s">
        <v>3723</v>
      </c>
      <c r="F1569" s="169" t="s">
        <v>304</v>
      </c>
      <c r="G1569" s="169" t="s">
        <v>4299</v>
      </c>
      <c r="H1569" s="40" t="s">
        <v>2158</v>
      </c>
      <c r="I1569" s="40" t="s">
        <v>22</v>
      </c>
      <c r="J1569" s="173">
        <v>1</v>
      </c>
      <c r="K1569" s="57">
        <f t="shared" si="91"/>
        <v>1</v>
      </c>
      <c r="L1569" s="198">
        <v>19</v>
      </c>
      <c r="M1569" s="105">
        <v>3.2</v>
      </c>
      <c r="N1569" s="167"/>
    </row>
    <row r="1570" s="155" customFormat="1" ht="36" spans="1:14">
      <c r="A1570" s="38" t="s">
        <v>15</v>
      </c>
      <c r="B1570" s="168">
        <v>1569</v>
      </c>
      <c r="C1570" s="43" t="s">
        <v>16</v>
      </c>
      <c r="D1570" s="43" t="s">
        <v>171</v>
      </c>
      <c r="E1570" s="103" t="s">
        <v>3723</v>
      </c>
      <c r="F1570" s="169" t="s">
        <v>172</v>
      </c>
      <c r="G1570" s="169" t="s">
        <v>4300</v>
      </c>
      <c r="H1570" s="40" t="s">
        <v>2414</v>
      </c>
      <c r="I1570" s="40" t="s">
        <v>22</v>
      </c>
      <c r="J1570" s="173">
        <v>4</v>
      </c>
      <c r="K1570" s="174">
        <v>0</v>
      </c>
      <c r="L1570" s="198">
        <v>2</v>
      </c>
      <c r="M1570" s="105">
        <v>3.1</v>
      </c>
      <c r="N1570" s="167"/>
    </row>
    <row r="1571" s="155" customFormat="1" ht="24" spans="1:14">
      <c r="A1571" s="38" t="s">
        <v>15</v>
      </c>
      <c r="B1571" s="168">
        <v>1570</v>
      </c>
      <c r="C1571" s="43" t="s">
        <v>16</v>
      </c>
      <c r="D1571" s="43" t="s">
        <v>322</v>
      </c>
      <c r="E1571" s="103" t="s">
        <v>3723</v>
      </c>
      <c r="F1571" s="169" t="s">
        <v>323</v>
      </c>
      <c r="G1571" s="169" t="s">
        <v>4301</v>
      </c>
      <c r="H1571" s="40" t="s">
        <v>2162</v>
      </c>
      <c r="I1571" s="43" t="s">
        <v>2124</v>
      </c>
      <c r="J1571" s="116">
        <v>6.7141</v>
      </c>
      <c r="K1571" s="57">
        <f t="shared" ref="K1571:K1574" si="92">(CEILING(J1571*0.2,1))*1</f>
        <v>2</v>
      </c>
      <c r="L1571" s="198">
        <v>286</v>
      </c>
      <c r="M1571" s="105">
        <v>3.2</v>
      </c>
      <c r="N1571" s="167"/>
    </row>
    <row r="1572" s="155" customFormat="1" ht="24" spans="1:14">
      <c r="A1572" s="38" t="s">
        <v>15</v>
      </c>
      <c r="B1572" s="168">
        <v>1571</v>
      </c>
      <c r="C1572" s="43" t="s">
        <v>16</v>
      </c>
      <c r="D1572" s="43" t="s">
        <v>89</v>
      </c>
      <c r="E1572" s="103" t="s">
        <v>3723</v>
      </c>
      <c r="F1572" s="169" t="s">
        <v>114</v>
      </c>
      <c r="G1572" s="169" t="s">
        <v>4296</v>
      </c>
      <c r="H1572" s="40" t="s">
        <v>2166</v>
      </c>
      <c r="I1572" s="40" t="s">
        <v>22</v>
      </c>
      <c r="J1572" s="173">
        <v>4</v>
      </c>
      <c r="K1572" s="185">
        <v>0</v>
      </c>
      <c r="L1572" s="198">
        <v>142</v>
      </c>
      <c r="M1572" s="105">
        <v>3.2</v>
      </c>
      <c r="N1572" s="167"/>
    </row>
    <row r="1573" s="155" customFormat="1" ht="24" spans="1:14">
      <c r="A1573" s="38" t="s">
        <v>15</v>
      </c>
      <c r="B1573" s="168">
        <v>1572</v>
      </c>
      <c r="C1573" s="43" t="s">
        <v>16</v>
      </c>
      <c r="D1573" s="43" t="s">
        <v>53</v>
      </c>
      <c r="E1573" s="103" t="s">
        <v>3723</v>
      </c>
      <c r="F1573" s="169" t="s">
        <v>55</v>
      </c>
      <c r="G1573" s="169" t="s">
        <v>4297</v>
      </c>
      <c r="H1573" s="40" t="s">
        <v>2158</v>
      </c>
      <c r="I1573" s="40" t="s">
        <v>22</v>
      </c>
      <c r="J1573" s="173">
        <v>3</v>
      </c>
      <c r="K1573" s="57">
        <f t="shared" si="92"/>
        <v>1</v>
      </c>
      <c r="L1573" s="198">
        <v>46</v>
      </c>
      <c r="M1573" s="105">
        <v>3.2</v>
      </c>
      <c r="N1573" s="167"/>
    </row>
    <row r="1574" s="155" customFormat="1" ht="24" spans="1:14">
      <c r="A1574" s="38" t="s">
        <v>15</v>
      </c>
      <c r="B1574" s="168">
        <v>1573</v>
      </c>
      <c r="C1574" s="43" t="s">
        <v>16</v>
      </c>
      <c r="D1574" s="43" t="s">
        <v>53</v>
      </c>
      <c r="E1574" s="103" t="s">
        <v>3723</v>
      </c>
      <c r="F1574" s="169" t="s">
        <v>249</v>
      </c>
      <c r="G1574" s="169" t="s">
        <v>4298</v>
      </c>
      <c r="H1574" s="40" t="s">
        <v>2158</v>
      </c>
      <c r="I1574" s="40" t="s">
        <v>22</v>
      </c>
      <c r="J1574" s="173">
        <v>1</v>
      </c>
      <c r="K1574" s="57">
        <f t="shared" si="92"/>
        <v>1</v>
      </c>
      <c r="L1574" s="198">
        <v>6</v>
      </c>
      <c r="M1574" s="105">
        <v>3.2</v>
      </c>
      <c r="N1574" s="167"/>
    </row>
    <row r="1575" s="155" customFormat="1" ht="36" spans="1:14">
      <c r="A1575" s="38" t="s">
        <v>15</v>
      </c>
      <c r="B1575" s="168">
        <v>1574</v>
      </c>
      <c r="C1575" s="43" t="s">
        <v>16</v>
      </c>
      <c r="D1575" s="43" t="s">
        <v>171</v>
      </c>
      <c r="E1575" s="103" t="s">
        <v>3723</v>
      </c>
      <c r="F1575" s="169" t="s">
        <v>172</v>
      </c>
      <c r="G1575" s="169" t="s">
        <v>4300</v>
      </c>
      <c r="H1575" s="40" t="s">
        <v>2414</v>
      </c>
      <c r="I1575" s="40" t="s">
        <v>22</v>
      </c>
      <c r="J1575" s="173">
        <v>4</v>
      </c>
      <c r="K1575" s="174">
        <v>0</v>
      </c>
      <c r="L1575" s="198">
        <v>2</v>
      </c>
      <c r="M1575" s="105">
        <v>3.1</v>
      </c>
      <c r="N1575" s="164"/>
    </row>
    <row r="1576" s="155" customFormat="1" ht="24" spans="1:14">
      <c r="A1576" s="38" t="s">
        <v>15</v>
      </c>
      <c r="B1576" s="168">
        <v>1575</v>
      </c>
      <c r="C1576" s="43" t="s">
        <v>16</v>
      </c>
      <c r="D1576" s="43" t="s">
        <v>53</v>
      </c>
      <c r="E1576" s="103" t="s">
        <v>3723</v>
      </c>
      <c r="F1576" s="169" t="s">
        <v>236</v>
      </c>
      <c r="G1576" s="169" t="s">
        <v>4302</v>
      </c>
      <c r="H1576" s="40" t="s">
        <v>2166</v>
      </c>
      <c r="I1576" s="40" t="s">
        <v>22</v>
      </c>
      <c r="J1576" s="173">
        <v>1</v>
      </c>
      <c r="K1576" s="57">
        <f t="shared" ref="K1576:K1583" si="93">(CEILING(J1576*0.2,1))*1</f>
        <v>1</v>
      </c>
      <c r="L1576" s="198">
        <v>1</v>
      </c>
      <c r="M1576" s="105">
        <v>3.2</v>
      </c>
      <c r="N1576" s="164"/>
    </row>
    <row r="1577" s="155" customFormat="1" ht="24" spans="1:14">
      <c r="A1577" s="38" t="s">
        <v>15</v>
      </c>
      <c r="B1577" s="168">
        <v>1576</v>
      </c>
      <c r="C1577" s="43" t="s">
        <v>16</v>
      </c>
      <c r="D1577" s="43" t="s">
        <v>322</v>
      </c>
      <c r="E1577" s="103" t="s">
        <v>3723</v>
      </c>
      <c r="F1577" s="169" t="s">
        <v>323</v>
      </c>
      <c r="G1577" s="169" t="s">
        <v>4301</v>
      </c>
      <c r="H1577" s="40" t="s">
        <v>2162</v>
      </c>
      <c r="I1577" s="43" t="s">
        <v>2124</v>
      </c>
      <c r="J1577" s="116">
        <v>4.4473</v>
      </c>
      <c r="K1577" s="57">
        <f t="shared" si="93"/>
        <v>1</v>
      </c>
      <c r="L1577" s="198">
        <v>189</v>
      </c>
      <c r="M1577" s="105">
        <v>3.2</v>
      </c>
      <c r="N1577" s="164"/>
    </row>
    <row r="1578" s="155" customFormat="1" ht="24" spans="1:14">
      <c r="A1578" s="38" t="s">
        <v>15</v>
      </c>
      <c r="B1578" s="168">
        <v>1577</v>
      </c>
      <c r="C1578" s="43" t="s">
        <v>16</v>
      </c>
      <c r="D1578" s="43" t="s">
        <v>89</v>
      </c>
      <c r="E1578" s="103" t="s">
        <v>3723</v>
      </c>
      <c r="F1578" s="169" t="s">
        <v>114</v>
      </c>
      <c r="G1578" s="169" t="s">
        <v>2710</v>
      </c>
      <c r="H1578" s="40" t="s">
        <v>2166</v>
      </c>
      <c r="I1578" s="40" t="s">
        <v>22</v>
      </c>
      <c r="J1578" s="173">
        <v>1</v>
      </c>
      <c r="K1578" s="185">
        <v>0</v>
      </c>
      <c r="L1578" s="198">
        <v>7</v>
      </c>
      <c r="M1578" s="105">
        <v>3.2</v>
      </c>
      <c r="N1578" s="167"/>
    </row>
    <row r="1579" s="155" customFormat="1" ht="24" spans="1:14">
      <c r="A1579" s="38" t="s">
        <v>15</v>
      </c>
      <c r="B1579" s="168">
        <v>1578</v>
      </c>
      <c r="C1579" s="43" t="s">
        <v>16</v>
      </c>
      <c r="D1579" s="43" t="s">
        <v>89</v>
      </c>
      <c r="E1579" s="103" t="s">
        <v>3723</v>
      </c>
      <c r="F1579" s="169" t="s">
        <v>114</v>
      </c>
      <c r="G1579" s="169" t="s">
        <v>3403</v>
      </c>
      <c r="H1579" s="40" t="s">
        <v>2166</v>
      </c>
      <c r="I1579" s="40" t="s">
        <v>22</v>
      </c>
      <c r="J1579" s="173">
        <v>4</v>
      </c>
      <c r="K1579" s="185">
        <v>0</v>
      </c>
      <c r="L1579" s="198">
        <v>43</v>
      </c>
      <c r="M1579" s="105">
        <v>3.2</v>
      </c>
      <c r="N1579" s="164"/>
    </row>
    <row r="1580" s="155" customFormat="1" ht="24" spans="1:14">
      <c r="A1580" s="38" t="s">
        <v>15</v>
      </c>
      <c r="B1580" s="168">
        <v>1579</v>
      </c>
      <c r="C1580" s="43" t="s">
        <v>16</v>
      </c>
      <c r="D1580" s="43" t="s">
        <v>53</v>
      </c>
      <c r="E1580" s="103" t="s">
        <v>3723</v>
      </c>
      <c r="F1580" s="169" t="s">
        <v>55</v>
      </c>
      <c r="G1580" s="169" t="s">
        <v>2643</v>
      </c>
      <c r="H1580" s="40" t="s">
        <v>2158</v>
      </c>
      <c r="I1580" s="40" t="s">
        <v>22</v>
      </c>
      <c r="J1580" s="173">
        <v>5</v>
      </c>
      <c r="K1580" s="57">
        <f t="shared" si="93"/>
        <v>1</v>
      </c>
      <c r="L1580" s="198">
        <v>51</v>
      </c>
      <c r="M1580" s="105">
        <v>3.2</v>
      </c>
      <c r="N1580" s="167"/>
    </row>
    <row r="1581" s="155" customFormat="1" ht="24" spans="1:14">
      <c r="A1581" s="38" t="s">
        <v>15</v>
      </c>
      <c r="B1581" s="168">
        <v>1580</v>
      </c>
      <c r="C1581" s="43" t="s">
        <v>16</v>
      </c>
      <c r="D1581" s="43" t="s">
        <v>53</v>
      </c>
      <c r="E1581" s="103" t="s">
        <v>3723</v>
      </c>
      <c r="F1581" s="169" t="s">
        <v>249</v>
      </c>
      <c r="G1581" s="169" t="s">
        <v>4303</v>
      </c>
      <c r="H1581" s="40" t="s">
        <v>2158</v>
      </c>
      <c r="I1581" s="40" t="s">
        <v>22</v>
      </c>
      <c r="J1581" s="173">
        <v>1</v>
      </c>
      <c r="K1581" s="57">
        <f t="shared" si="93"/>
        <v>1</v>
      </c>
      <c r="L1581" s="198">
        <v>4</v>
      </c>
      <c r="M1581" s="105">
        <v>3.2</v>
      </c>
      <c r="N1581" s="167"/>
    </row>
    <row r="1582" s="155" customFormat="1" ht="24" spans="1:14">
      <c r="A1582" s="38" t="s">
        <v>15</v>
      </c>
      <c r="B1582" s="168">
        <v>1581</v>
      </c>
      <c r="C1582" s="43" t="s">
        <v>16</v>
      </c>
      <c r="D1582" s="43" t="s">
        <v>53</v>
      </c>
      <c r="E1582" s="103" t="s">
        <v>3723</v>
      </c>
      <c r="F1582" s="169" t="s">
        <v>304</v>
      </c>
      <c r="G1582" s="169" t="s">
        <v>3876</v>
      </c>
      <c r="H1582" s="40" t="s">
        <v>2158</v>
      </c>
      <c r="I1582" s="40" t="s">
        <v>22</v>
      </c>
      <c r="J1582" s="173">
        <v>1</v>
      </c>
      <c r="K1582" s="57">
        <f t="shared" si="93"/>
        <v>1</v>
      </c>
      <c r="L1582" s="198">
        <v>16</v>
      </c>
      <c r="M1582" s="105">
        <v>3.2</v>
      </c>
      <c r="N1582" s="167"/>
    </row>
    <row r="1583" s="155" customFormat="1" ht="24" spans="1:14">
      <c r="A1583" s="38" t="s">
        <v>15</v>
      </c>
      <c r="B1583" s="168">
        <v>1582</v>
      </c>
      <c r="C1583" s="43" t="s">
        <v>16</v>
      </c>
      <c r="D1583" s="43" t="s">
        <v>53</v>
      </c>
      <c r="E1583" s="103" t="s">
        <v>3723</v>
      </c>
      <c r="F1583" s="169" t="s">
        <v>55</v>
      </c>
      <c r="G1583" s="169" t="s">
        <v>4304</v>
      </c>
      <c r="H1583" s="40" t="s">
        <v>2158</v>
      </c>
      <c r="I1583" s="40" t="s">
        <v>22</v>
      </c>
      <c r="J1583" s="173">
        <v>2</v>
      </c>
      <c r="K1583" s="57">
        <f t="shared" si="93"/>
        <v>1</v>
      </c>
      <c r="L1583" s="198">
        <v>10</v>
      </c>
      <c r="M1583" s="105">
        <v>3.2</v>
      </c>
      <c r="N1583" s="167"/>
    </row>
    <row r="1584" s="155" customFormat="1" ht="36" spans="1:14">
      <c r="A1584" s="38" t="s">
        <v>15</v>
      </c>
      <c r="B1584" s="168">
        <v>1583</v>
      </c>
      <c r="C1584" s="43" t="s">
        <v>16</v>
      </c>
      <c r="D1584" s="43" t="s">
        <v>171</v>
      </c>
      <c r="E1584" s="103" t="s">
        <v>3723</v>
      </c>
      <c r="F1584" s="169" t="s">
        <v>172</v>
      </c>
      <c r="G1584" s="169" t="s">
        <v>2603</v>
      </c>
      <c r="H1584" s="40" t="s">
        <v>2414</v>
      </c>
      <c r="I1584" s="40" t="s">
        <v>22</v>
      </c>
      <c r="J1584" s="173">
        <v>1</v>
      </c>
      <c r="K1584" s="174">
        <v>0</v>
      </c>
      <c r="L1584" s="201">
        <v>0.24</v>
      </c>
      <c r="M1584" s="105">
        <v>3.1</v>
      </c>
      <c r="N1584" s="167"/>
    </row>
    <row r="1585" s="155" customFormat="1" ht="36" spans="1:14">
      <c r="A1585" s="38" t="s">
        <v>15</v>
      </c>
      <c r="B1585" s="168">
        <v>1584</v>
      </c>
      <c r="C1585" s="43" t="s">
        <v>16</v>
      </c>
      <c r="D1585" s="43" t="s">
        <v>171</v>
      </c>
      <c r="E1585" s="103" t="s">
        <v>3723</v>
      </c>
      <c r="F1585" s="169" t="s">
        <v>172</v>
      </c>
      <c r="G1585" s="169" t="s">
        <v>3874</v>
      </c>
      <c r="H1585" s="40" t="s">
        <v>2414</v>
      </c>
      <c r="I1585" s="40" t="s">
        <v>22</v>
      </c>
      <c r="J1585" s="173">
        <v>4</v>
      </c>
      <c r="K1585" s="174">
        <v>0</v>
      </c>
      <c r="L1585" s="198">
        <v>1</v>
      </c>
      <c r="M1585" s="105">
        <v>3.1</v>
      </c>
      <c r="N1585" s="167"/>
    </row>
    <row r="1586" s="155" customFormat="1" ht="24" spans="1:14">
      <c r="A1586" s="38" t="s">
        <v>15</v>
      </c>
      <c r="B1586" s="168">
        <v>1585</v>
      </c>
      <c r="C1586" s="43" t="s">
        <v>16</v>
      </c>
      <c r="D1586" s="43" t="s">
        <v>53</v>
      </c>
      <c r="E1586" s="103" t="s">
        <v>3723</v>
      </c>
      <c r="F1586" s="169" t="s">
        <v>236</v>
      </c>
      <c r="G1586" s="169" t="s">
        <v>3891</v>
      </c>
      <c r="H1586" s="40" t="s">
        <v>2166</v>
      </c>
      <c r="I1586" s="40" t="s">
        <v>22</v>
      </c>
      <c r="J1586" s="173">
        <v>2</v>
      </c>
      <c r="K1586" s="57">
        <f t="shared" ref="K1586:K1588" si="94">(CEILING(J1586*0.2,1))*1</f>
        <v>1</v>
      </c>
      <c r="L1586" s="198">
        <v>8</v>
      </c>
      <c r="M1586" s="105">
        <v>3.2</v>
      </c>
      <c r="N1586" s="167"/>
    </row>
    <row r="1587" s="155" customFormat="1" ht="24" spans="1:14">
      <c r="A1587" s="38" t="s">
        <v>15</v>
      </c>
      <c r="B1587" s="168">
        <v>1586</v>
      </c>
      <c r="C1587" s="43" t="s">
        <v>16</v>
      </c>
      <c r="D1587" s="43" t="s">
        <v>53</v>
      </c>
      <c r="E1587" s="103" t="s">
        <v>3723</v>
      </c>
      <c r="F1587" s="169" t="s">
        <v>236</v>
      </c>
      <c r="G1587" s="169" t="s">
        <v>2667</v>
      </c>
      <c r="H1587" s="40" t="s">
        <v>2166</v>
      </c>
      <c r="I1587" s="40" t="s">
        <v>22</v>
      </c>
      <c r="J1587" s="173">
        <v>2</v>
      </c>
      <c r="K1587" s="57">
        <f t="shared" si="94"/>
        <v>1</v>
      </c>
      <c r="L1587" s="198">
        <v>2</v>
      </c>
      <c r="M1587" s="105">
        <v>3.2</v>
      </c>
      <c r="N1587" s="167"/>
    </row>
    <row r="1588" s="155" customFormat="1" ht="24" spans="1:14">
      <c r="A1588" s="38" t="s">
        <v>15</v>
      </c>
      <c r="B1588" s="168">
        <v>1587</v>
      </c>
      <c r="C1588" s="43" t="s">
        <v>16</v>
      </c>
      <c r="D1588" s="43" t="s">
        <v>322</v>
      </c>
      <c r="E1588" s="103" t="s">
        <v>3723</v>
      </c>
      <c r="F1588" s="169" t="s">
        <v>323</v>
      </c>
      <c r="G1588" s="169" t="s">
        <v>2668</v>
      </c>
      <c r="H1588" s="40" t="s">
        <v>2162</v>
      </c>
      <c r="I1588" s="43" t="s">
        <v>2124</v>
      </c>
      <c r="J1588" s="116">
        <v>24.5634</v>
      </c>
      <c r="K1588" s="57">
        <f t="shared" si="94"/>
        <v>5</v>
      </c>
      <c r="L1588" s="198">
        <v>694</v>
      </c>
      <c r="M1588" s="105">
        <v>3.2</v>
      </c>
      <c r="N1588" s="167"/>
    </row>
    <row r="1589" s="155" customFormat="1" ht="24" spans="1:14">
      <c r="A1589" s="38" t="s">
        <v>15</v>
      </c>
      <c r="B1589" s="168">
        <v>1588</v>
      </c>
      <c r="C1589" s="43" t="s">
        <v>16</v>
      </c>
      <c r="D1589" s="43" t="s">
        <v>89</v>
      </c>
      <c r="E1589" s="103" t="s">
        <v>3723</v>
      </c>
      <c r="F1589" s="169" t="s">
        <v>114</v>
      </c>
      <c r="G1589" s="169" t="s">
        <v>2710</v>
      </c>
      <c r="H1589" s="40" t="s">
        <v>2166</v>
      </c>
      <c r="I1589" s="40" t="s">
        <v>22</v>
      </c>
      <c r="J1589" s="173">
        <v>1</v>
      </c>
      <c r="K1589" s="185">
        <v>0</v>
      </c>
      <c r="L1589" s="198">
        <v>7</v>
      </c>
      <c r="M1589" s="105">
        <v>3.2</v>
      </c>
      <c r="N1589" s="167"/>
    </row>
    <row r="1590" s="155" customFormat="1" ht="24" spans="1:14">
      <c r="A1590" s="38" t="s">
        <v>15</v>
      </c>
      <c r="B1590" s="168">
        <v>1589</v>
      </c>
      <c r="C1590" s="43" t="s">
        <v>16</v>
      </c>
      <c r="D1590" s="43" t="s">
        <v>89</v>
      </c>
      <c r="E1590" s="103" t="s">
        <v>3723</v>
      </c>
      <c r="F1590" s="169" t="s">
        <v>114</v>
      </c>
      <c r="G1590" s="169" t="s">
        <v>3403</v>
      </c>
      <c r="H1590" s="40" t="s">
        <v>2166</v>
      </c>
      <c r="I1590" s="40" t="s">
        <v>22</v>
      </c>
      <c r="J1590" s="173">
        <v>4</v>
      </c>
      <c r="K1590" s="185">
        <v>0</v>
      </c>
      <c r="L1590" s="198">
        <v>43</v>
      </c>
      <c r="M1590" s="105">
        <v>3.2</v>
      </c>
      <c r="N1590" s="167"/>
    </row>
    <row r="1591" s="155" customFormat="1" ht="24" spans="1:14">
      <c r="A1591" s="38" t="s">
        <v>15</v>
      </c>
      <c r="B1591" s="168">
        <v>1590</v>
      </c>
      <c r="C1591" s="43" t="s">
        <v>16</v>
      </c>
      <c r="D1591" s="43" t="s">
        <v>53</v>
      </c>
      <c r="E1591" s="103" t="s">
        <v>3723</v>
      </c>
      <c r="F1591" s="169" t="s">
        <v>55</v>
      </c>
      <c r="G1591" s="169" t="s">
        <v>2643</v>
      </c>
      <c r="H1591" s="40" t="s">
        <v>2158</v>
      </c>
      <c r="I1591" s="40" t="s">
        <v>22</v>
      </c>
      <c r="J1591" s="173">
        <v>3</v>
      </c>
      <c r="K1591" s="57">
        <f t="shared" ref="K1591:K1596" si="95">(CEILING(J1591*0.2,1))*1</f>
        <v>1</v>
      </c>
      <c r="L1591" s="198">
        <v>31</v>
      </c>
      <c r="M1591" s="105">
        <v>3.2</v>
      </c>
      <c r="N1591" s="167"/>
    </row>
    <row r="1592" s="155" customFormat="1" ht="24" spans="1:14">
      <c r="A1592" s="38" t="s">
        <v>15</v>
      </c>
      <c r="B1592" s="168">
        <v>1591</v>
      </c>
      <c r="C1592" s="43" t="s">
        <v>16</v>
      </c>
      <c r="D1592" s="43" t="s">
        <v>53</v>
      </c>
      <c r="E1592" s="103" t="s">
        <v>3723</v>
      </c>
      <c r="F1592" s="169" t="s">
        <v>249</v>
      </c>
      <c r="G1592" s="169" t="s">
        <v>4303</v>
      </c>
      <c r="H1592" s="40" t="s">
        <v>2158</v>
      </c>
      <c r="I1592" s="40" t="s">
        <v>22</v>
      </c>
      <c r="J1592" s="173">
        <v>1</v>
      </c>
      <c r="K1592" s="57">
        <f t="shared" si="95"/>
        <v>1</v>
      </c>
      <c r="L1592" s="198">
        <v>4</v>
      </c>
      <c r="M1592" s="105">
        <v>3.2</v>
      </c>
      <c r="N1592" s="167"/>
    </row>
    <row r="1593" s="155" customFormat="1" ht="36" spans="1:14">
      <c r="A1593" s="38" t="s">
        <v>15</v>
      </c>
      <c r="B1593" s="168">
        <v>1592</v>
      </c>
      <c r="C1593" s="43" t="s">
        <v>16</v>
      </c>
      <c r="D1593" s="43" t="s">
        <v>171</v>
      </c>
      <c r="E1593" s="103" t="s">
        <v>3723</v>
      </c>
      <c r="F1593" s="169" t="s">
        <v>172</v>
      </c>
      <c r="G1593" s="169" t="s">
        <v>2603</v>
      </c>
      <c r="H1593" s="40" t="s">
        <v>2414</v>
      </c>
      <c r="I1593" s="40" t="s">
        <v>22</v>
      </c>
      <c r="J1593" s="173">
        <v>1</v>
      </c>
      <c r="K1593" s="174">
        <v>0</v>
      </c>
      <c r="L1593" s="201">
        <v>0.24</v>
      </c>
      <c r="M1593" s="105">
        <v>3.1</v>
      </c>
      <c r="N1593" s="167"/>
    </row>
    <row r="1594" s="155" customFormat="1" ht="36" spans="1:14">
      <c r="A1594" s="38" t="s">
        <v>15</v>
      </c>
      <c r="B1594" s="168">
        <v>1593</v>
      </c>
      <c r="C1594" s="43" t="s">
        <v>16</v>
      </c>
      <c r="D1594" s="43" t="s">
        <v>171</v>
      </c>
      <c r="E1594" s="103" t="s">
        <v>3723</v>
      </c>
      <c r="F1594" s="169" t="s">
        <v>172</v>
      </c>
      <c r="G1594" s="169" t="s">
        <v>3874</v>
      </c>
      <c r="H1594" s="40" t="s">
        <v>2414</v>
      </c>
      <c r="I1594" s="40" t="s">
        <v>22</v>
      </c>
      <c r="J1594" s="173">
        <v>4</v>
      </c>
      <c r="K1594" s="174">
        <v>0</v>
      </c>
      <c r="L1594" s="198">
        <v>1</v>
      </c>
      <c r="M1594" s="105">
        <v>3.1</v>
      </c>
      <c r="N1594" s="167"/>
    </row>
    <row r="1595" s="155" customFormat="1" ht="24" spans="1:14">
      <c r="A1595" s="38" t="s">
        <v>15</v>
      </c>
      <c r="B1595" s="168">
        <v>1594</v>
      </c>
      <c r="C1595" s="43" t="s">
        <v>16</v>
      </c>
      <c r="D1595" s="43" t="s">
        <v>53</v>
      </c>
      <c r="E1595" s="103" t="s">
        <v>3723</v>
      </c>
      <c r="F1595" s="169" t="s">
        <v>236</v>
      </c>
      <c r="G1595" s="169" t="s">
        <v>3891</v>
      </c>
      <c r="H1595" s="40" t="s">
        <v>2166</v>
      </c>
      <c r="I1595" s="40" t="s">
        <v>22</v>
      </c>
      <c r="J1595" s="173">
        <v>2</v>
      </c>
      <c r="K1595" s="57">
        <f t="shared" si="95"/>
        <v>1</v>
      </c>
      <c r="L1595" s="198">
        <v>8</v>
      </c>
      <c r="M1595" s="105">
        <v>3.2</v>
      </c>
      <c r="N1595" s="167"/>
    </row>
    <row r="1596" s="155" customFormat="1" ht="24" spans="1:14">
      <c r="A1596" s="38" t="s">
        <v>15</v>
      </c>
      <c r="B1596" s="168">
        <v>1595</v>
      </c>
      <c r="C1596" s="43" t="s">
        <v>16</v>
      </c>
      <c r="D1596" s="43" t="s">
        <v>322</v>
      </c>
      <c r="E1596" s="103" t="s">
        <v>3723</v>
      </c>
      <c r="F1596" s="169" t="s">
        <v>323</v>
      </c>
      <c r="G1596" s="169" t="s">
        <v>2668</v>
      </c>
      <c r="H1596" s="40" t="s">
        <v>2162</v>
      </c>
      <c r="I1596" s="43" t="s">
        <v>2124</v>
      </c>
      <c r="J1596" s="116">
        <v>2.1787</v>
      </c>
      <c r="K1596" s="57">
        <f t="shared" si="95"/>
        <v>1</v>
      </c>
      <c r="L1596" s="198">
        <v>62</v>
      </c>
      <c r="M1596" s="105">
        <v>3.2</v>
      </c>
      <c r="N1596" s="167"/>
    </row>
    <row r="1597" s="155" customFormat="1" ht="24" spans="1:14">
      <c r="A1597" s="38" t="s">
        <v>15</v>
      </c>
      <c r="B1597" s="168">
        <v>1596</v>
      </c>
      <c r="C1597" s="43" t="s">
        <v>16</v>
      </c>
      <c r="D1597" s="43" t="s">
        <v>53</v>
      </c>
      <c r="E1597" s="103" t="s">
        <v>3723</v>
      </c>
      <c r="F1597" s="169" t="s">
        <v>55</v>
      </c>
      <c r="G1597" s="169" t="s">
        <v>4113</v>
      </c>
      <c r="H1597" s="40" t="s">
        <v>2158</v>
      </c>
      <c r="I1597" s="40" t="s">
        <v>22</v>
      </c>
      <c r="J1597" s="173">
        <v>3</v>
      </c>
      <c r="K1597" s="185">
        <v>0</v>
      </c>
      <c r="L1597" s="198">
        <v>427</v>
      </c>
      <c r="M1597" s="105">
        <v>3.2</v>
      </c>
      <c r="N1597" s="167"/>
    </row>
    <row r="1598" s="155" customFormat="1" ht="24" spans="1:14">
      <c r="A1598" s="38" t="s">
        <v>15</v>
      </c>
      <c r="B1598" s="168">
        <v>1597</v>
      </c>
      <c r="C1598" s="43" t="s">
        <v>16</v>
      </c>
      <c r="D1598" s="43" t="s">
        <v>53</v>
      </c>
      <c r="E1598" s="103" t="s">
        <v>3723</v>
      </c>
      <c r="F1598" s="169" t="s">
        <v>236</v>
      </c>
      <c r="G1598" s="169" t="s">
        <v>3632</v>
      </c>
      <c r="H1598" s="40" t="s">
        <v>2345</v>
      </c>
      <c r="I1598" s="40" t="s">
        <v>22</v>
      </c>
      <c r="J1598" s="173">
        <v>1</v>
      </c>
      <c r="K1598" s="185">
        <v>0</v>
      </c>
      <c r="L1598" s="198">
        <v>1</v>
      </c>
      <c r="M1598" s="105">
        <v>3.2</v>
      </c>
      <c r="N1598" s="167"/>
    </row>
    <row r="1599" s="155" customFormat="1" ht="24" spans="1:14">
      <c r="A1599" s="38" t="s">
        <v>15</v>
      </c>
      <c r="B1599" s="168">
        <v>1598</v>
      </c>
      <c r="C1599" s="43" t="s">
        <v>16</v>
      </c>
      <c r="D1599" s="43" t="s">
        <v>322</v>
      </c>
      <c r="E1599" s="103" t="s">
        <v>3723</v>
      </c>
      <c r="F1599" s="169" t="s">
        <v>323</v>
      </c>
      <c r="G1599" s="169" t="s">
        <v>4116</v>
      </c>
      <c r="H1599" s="40" t="s">
        <v>2162</v>
      </c>
      <c r="I1599" s="43" t="s">
        <v>2124</v>
      </c>
      <c r="J1599" s="116">
        <v>3.98636</v>
      </c>
      <c r="K1599" s="185">
        <v>0</v>
      </c>
      <c r="L1599" s="198">
        <v>467</v>
      </c>
      <c r="M1599" s="105">
        <v>3.2</v>
      </c>
      <c r="N1599" s="167"/>
    </row>
    <row r="1600" s="155" customFormat="1" ht="24" spans="1:14">
      <c r="A1600" s="38" t="s">
        <v>15</v>
      </c>
      <c r="B1600" s="168">
        <v>1599</v>
      </c>
      <c r="C1600" s="43" t="s">
        <v>16</v>
      </c>
      <c r="D1600" s="43" t="s">
        <v>89</v>
      </c>
      <c r="E1600" s="103" t="s">
        <v>3723</v>
      </c>
      <c r="F1600" s="169" t="s">
        <v>114</v>
      </c>
      <c r="G1600" s="169" t="s">
        <v>4132</v>
      </c>
      <c r="H1600" s="40" t="s">
        <v>2166</v>
      </c>
      <c r="I1600" s="40" t="s">
        <v>22</v>
      </c>
      <c r="J1600" s="173">
        <v>1</v>
      </c>
      <c r="K1600" s="185">
        <v>0</v>
      </c>
      <c r="L1600" s="198">
        <v>171</v>
      </c>
      <c r="M1600" s="105">
        <v>3.2</v>
      </c>
      <c r="N1600" s="164"/>
    </row>
    <row r="1601" s="155" customFormat="1" ht="24" spans="1:14">
      <c r="A1601" s="38" t="s">
        <v>15</v>
      </c>
      <c r="B1601" s="168">
        <v>1600</v>
      </c>
      <c r="C1601" s="43" t="s">
        <v>16</v>
      </c>
      <c r="D1601" s="43" t="s">
        <v>89</v>
      </c>
      <c r="E1601" s="103" t="s">
        <v>3723</v>
      </c>
      <c r="F1601" s="169" t="s">
        <v>114</v>
      </c>
      <c r="G1601" s="169" t="s">
        <v>4128</v>
      </c>
      <c r="H1601" s="40" t="s">
        <v>2638</v>
      </c>
      <c r="I1601" s="40" t="s">
        <v>22</v>
      </c>
      <c r="J1601" s="173">
        <v>5</v>
      </c>
      <c r="K1601" s="185">
        <v>0</v>
      </c>
      <c r="L1601" s="198">
        <v>55</v>
      </c>
      <c r="M1601" s="105">
        <v>3.2</v>
      </c>
      <c r="N1601" s="164"/>
    </row>
    <row r="1602" s="155" customFormat="1" ht="24" spans="1:14">
      <c r="A1602" s="38" t="s">
        <v>15</v>
      </c>
      <c r="B1602" s="168">
        <v>1601</v>
      </c>
      <c r="C1602" s="43" t="s">
        <v>16</v>
      </c>
      <c r="D1602" s="43" t="s">
        <v>53</v>
      </c>
      <c r="E1602" s="103" t="s">
        <v>3723</v>
      </c>
      <c r="F1602" s="169" t="s">
        <v>55</v>
      </c>
      <c r="G1602" s="169" t="s">
        <v>3618</v>
      </c>
      <c r="H1602" s="40" t="s">
        <v>2121</v>
      </c>
      <c r="I1602" s="40" t="s">
        <v>22</v>
      </c>
      <c r="J1602" s="173">
        <v>2</v>
      </c>
      <c r="K1602" s="57">
        <f t="shared" ref="K1602:K1605" si="96">(CEILING(J1602*0.2,1))*1</f>
        <v>1</v>
      </c>
      <c r="L1602" s="198">
        <v>4</v>
      </c>
      <c r="M1602" s="105">
        <v>3.2</v>
      </c>
      <c r="N1602" s="164"/>
    </row>
    <row r="1603" s="155" customFormat="1" ht="36" spans="1:14">
      <c r="A1603" s="38" t="s">
        <v>15</v>
      </c>
      <c r="B1603" s="168">
        <v>1602</v>
      </c>
      <c r="C1603" s="43" t="s">
        <v>16</v>
      </c>
      <c r="D1603" s="43" t="s">
        <v>171</v>
      </c>
      <c r="E1603" s="103" t="s">
        <v>3723</v>
      </c>
      <c r="F1603" s="169" t="s">
        <v>172</v>
      </c>
      <c r="G1603" s="169" t="s">
        <v>4129</v>
      </c>
      <c r="H1603" s="40" t="s">
        <v>4130</v>
      </c>
      <c r="I1603" s="40" t="s">
        <v>22</v>
      </c>
      <c r="J1603" s="173">
        <v>5</v>
      </c>
      <c r="K1603" s="174">
        <v>0</v>
      </c>
      <c r="L1603" s="198">
        <v>1</v>
      </c>
      <c r="M1603" s="105">
        <v>3.1</v>
      </c>
      <c r="N1603" s="164"/>
    </row>
    <row r="1604" s="155" customFormat="1" ht="24" spans="1:14">
      <c r="A1604" s="38" t="s">
        <v>15</v>
      </c>
      <c r="B1604" s="168">
        <v>1603</v>
      </c>
      <c r="C1604" s="43" t="s">
        <v>16</v>
      </c>
      <c r="D1604" s="43" t="s">
        <v>53</v>
      </c>
      <c r="E1604" s="103" t="s">
        <v>3723</v>
      </c>
      <c r="F1604" s="169" t="s">
        <v>236</v>
      </c>
      <c r="G1604" s="169" t="s">
        <v>4131</v>
      </c>
      <c r="H1604" s="40" t="s">
        <v>2638</v>
      </c>
      <c r="I1604" s="40" t="s">
        <v>22</v>
      </c>
      <c r="J1604" s="173">
        <v>2</v>
      </c>
      <c r="K1604" s="57">
        <f t="shared" si="96"/>
        <v>1</v>
      </c>
      <c r="L1604" s="198">
        <v>5</v>
      </c>
      <c r="M1604" s="105">
        <v>3.2</v>
      </c>
      <c r="N1604" s="164"/>
    </row>
    <row r="1605" s="155" customFormat="1" ht="24" spans="1:14">
      <c r="A1605" s="38" t="s">
        <v>15</v>
      </c>
      <c r="B1605" s="168">
        <v>1604</v>
      </c>
      <c r="C1605" s="43" t="s">
        <v>16</v>
      </c>
      <c r="D1605" s="43" t="s">
        <v>322</v>
      </c>
      <c r="E1605" s="103" t="s">
        <v>3723</v>
      </c>
      <c r="F1605" s="169" t="s">
        <v>323</v>
      </c>
      <c r="G1605" s="169" t="s">
        <v>3619</v>
      </c>
      <c r="H1605" s="40" t="s">
        <v>2123</v>
      </c>
      <c r="I1605" s="43" t="s">
        <v>2124</v>
      </c>
      <c r="J1605" s="116">
        <v>2.4779</v>
      </c>
      <c r="K1605" s="57">
        <f t="shared" si="96"/>
        <v>1</v>
      </c>
      <c r="L1605" s="198">
        <v>21</v>
      </c>
      <c r="M1605" s="105">
        <v>3.2</v>
      </c>
      <c r="N1605" s="164"/>
    </row>
    <row r="1606" s="155" customFormat="1" ht="24" spans="1:14">
      <c r="A1606" s="38" t="s">
        <v>15</v>
      </c>
      <c r="B1606" s="168">
        <v>1605</v>
      </c>
      <c r="C1606" s="43" t="s">
        <v>16</v>
      </c>
      <c r="D1606" s="43" t="s">
        <v>89</v>
      </c>
      <c r="E1606" s="103" t="s">
        <v>3723</v>
      </c>
      <c r="F1606" s="169" t="s">
        <v>114</v>
      </c>
      <c r="G1606" s="169" t="s">
        <v>4128</v>
      </c>
      <c r="H1606" s="40" t="s">
        <v>2638</v>
      </c>
      <c r="I1606" s="40" t="s">
        <v>22</v>
      </c>
      <c r="J1606" s="173">
        <v>5</v>
      </c>
      <c r="K1606" s="185">
        <v>0</v>
      </c>
      <c r="L1606" s="198">
        <v>55</v>
      </c>
      <c r="M1606" s="105">
        <v>3.2</v>
      </c>
      <c r="N1606" s="164"/>
    </row>
    <row r="1607" s="155" customFormat="1" ht="24" spans="1:14">
      <c r="A1607" s="38" t="s">
        <v>15</v>
      </c>
      <c r="B1607" s="168">
        <v>1606</v>
      </c>
      <c r="C1607" s="43" t="s">
        <v>16</v>
      </c>
      <c r="D1607" s="43" t="s">
        <v>53</v>
      </c>
      <c r="E1607" s="103" t="s">
        <v>3723</v>
      </c>
      <c r="F1607" s="169" t="s">
        <v>55</v>
      </c>
      <c r="G1607" s="169" t="s">
        <v>3618</v>
      </c>
      <c r="H1607" s="40" t="s">
        <v>2121</v>
      </c>
      <c r="I1607" s="40" t="s">
        <v>22</v>
      </c>
      <c r="J1607" s="173">
        <v>2</v>
      </c>
      <c r="K1607" s="57">
        <f t="shared" ref="K1607:K1610" si="97">(CEILING(J1607*0.2,1))*1</f>
        <v>1</v>
      </c>
      <c r="L1607" s="198">
        <v>4</v>
      </c>
      <c r="M1607" s="105">
        <v>3.2</v>
      </c>
      <c r="N1607" s="164"/>
    </row>
    <row r="1608" s="155" customFormat="1" ht="36" spans="1:14">
      <c r="A1608" s="38" t="s">
        <v>15</v>
      </c>
      <c r="B1608" s="168">
        <v>1607</v>
      </c>
      <c r="C1608" s="43" t="s">
        <v>16</v>
      </c>
      <c r="D1608" s="43" t="s">
        <v>171</v>
      </c>
      <c r="E1608" s="103" t="s">
        <v>3723</v>
      </c>
      <c r="F1608" s="169" t="s">
        <v>172</v>
      </c>
      <c r="G1608" s="169" t="s">
        <v>4129</v>
      </c>
      <c r="H1608" s="40" t="s">
        <v>4130</v>
      </c>
      <c r="I1608" s="40" t="s">
        <v>22</v>
      </c>
      <c r="J1608" s="173">
        <v>5</v>
      </c>
      <c r="K1608" s="174">
        <v>0</v>
      </c>
      <c r="L1608" s="198">
        <v>1</v>
      </c>
      <c r="M1608" s="105">
        <v>3.1</v>
      </c>
      <c r="N1608" s="164"/>
    </row>
    <row r="1609" s="155" customFormat="1" ht="24" spans="1:14">
      <c r="A1609" s="38" t="s">
        <v>15</v>
      </c>
      <c r="B1609" s="168">
        <v>1608</v>
      </c>
      <c r="C1609" s="43" t="s">
        <v>16</v>
      </c>
      <c r="D1609" s="43" t="s">
        <v>53</v>
      </c>
      <c r="E1609" s="103" t="s">
        <v>3723</v>
      </c>
      <c r="F1609" s="169" t="s">
        <v>236</v>
      </c>
      <c r="G1609" s="169" t="s">
        <v>4131</v>
      </c>
      <c r="H1609" s="40" t="s">
        <v>2638</v>
      </c>
      <c r="I1609" s="40" t="s">
        <v>22</v>
      </c>
      <c r="J1609" s="173">
        <v>2</v>
      </c>
      <c r="K1609" s="57">
        <f t="shared" si="97"/>
        <v>1</v>
      </c>
      <c r="L1609" s="198">
        <v>5</v>
      </c>
      <c r="M1609" s="105">
        <v>3.2</v>
      </c>
      <c r="N1609" s="167"/>
    </row>
    <row r="1610" s="155" customFormat="1" ht="24" spans="1:14">
      <c r="A1610" s="38" t="s">
        <v>15</v>
      </c>
      <c r="B1610" s="168">
        <v>1609</v>
      </c>
      <c r="C1610" s="43" t="s">
        <v>16</v>
      </c>
      <c r="D1610" s="43" t="s">
        <v>322</v>
      </c>
      <c r="E1610" s="103" t="s">
        <v>3723</v>
      </c>
      <c r="F1610" s="169" t="s">
        <v>323</v>
      </c>
      <c r="G1610" s="169" t="s">
        <v>3619</v>
      </c>
      <c r="H1610" s="40" t="s">
        <v>2123</v>
      </c>
      <c r="I1610" s="43" t="s">
        <v>2124</v>
      </c>
      <c r="J1610" s="116">
        <v>2.4779</v>
      </c>
      <c r="K1610" s="57">
        <f t="shared" si="97"/>
        <v>1</v>
      </c>
      <c r="L1610" s="198">
        <v>21</v>
      </c>
      <c r="M1610" s="105">
        <v>3.2</v>
      </c>
      <c r="N1610" s="164"/>
    </row>
    <row r="1611" s="155" customFormat="1" ht="24" spans="1:14">
      <c r="A1611" s="38" t="s">
        <v>15</v>
      </c>
      <c r="B1611" s="168">
        <v>1610</v>
      </c>
      <c r="C1611" s="43" t="s">
        <v>16</v>
      </c>
      <c r="D1611" s="43" t="s">
        <v>53</v>
      </c>
      <c r="E1611" s="103" t="s">
        <v>3723</v>
      </c>
      <c r="F1611" s="169" t="s">
        <v>3813</v>
      </c>
      <c r="G1611" s="169" t="s">
        <v>4133</v>
      </c>
      <c r="H1611" s="40" t="s">
        <v>2191</v>
      </c>
      <c r="I1611" s="40" t="s">
        <v>22</v>
      </c>
      <c r="J1611" s="173">
        <v>2</v>
      </c>
      <c r="K1611" s="185">
        <v>0</v>
      </c>
      <c r="L1611" s="198">
        <v>237</v>
      </c>
      <c r="M1611" s="105">
        <v>3.2</v>
      </c>
      <c r="N1611" s="167"/>
    </row>
    <row r="1612" s="155" customFormat="1" ht="24" spans="1:14">
      <c r="A1612" s="38" t="s">
        <v>15</v>
      </c>
      <c r="B1612" s="168">
        <v>1611</v>
      </c>
      <c r="C1612" s="43" t="s">
        <v>16</v>
      </c>
      <c r="D1612" s="43" t="s">
        <v>89</v>
      </c>
      <c r="E1612" s="103" t="s">
        <v>3723</v>
      </c>
      <c r="F1612" s="169" t="s">
        <v>114</v>
      </c>
      <c r="G1612" s="169" t="s">
        <v>4132</v>
      </c>
      <c r="H1612" s="40" t="s">
        <v>2166</v>
      </c>
      <c r="I1612" s="40" t="s">
        <v>22</v>
      </c>
      <c r="J1612" s="173">
        <v>10</v>
      </c>
      <c r="K1612" s="185">
        <v>0</v>
      </c>
      <c r="L1612" s="198">
        <v>1706</v>
      </c>
      <c r="M1612" s="105">
        <v>3.2</v>
      </c>
      <c r="N1612" s="164"/>
    </row>
    <row r="1613" s="155" customFormat="1" ht="24" spans="1:14">
      <c r="A1613" s="38" t="s">
        <v>15</v>
      </c>
      <c r="B1613" s="168">
        <v>1612</v>
      </c>
      <c r="C1613" s="43" t="s">
        <v>16</v>
      </c>
      <c r="D1613" s="43" t="s">
        <v>53</v>
      </c>
      <c r="E1613" s="103" t="s">
        <v>3723</v>
      </c>
      <c r="F1613" s="169" t="s">
        <v>55</v>
      </c>
      <c r="G1613" s="169" t="s">
        <v>4134</v>
      </c>
      <c r="H1613" s="40" t="s">
        <v>2158</v>
      </c>
      <c r="I1613" s="40" t="s">
        <v>22</v>
      </c>
      <c r="J1613" s="173">
        <v>4</v>
      </c>
      <c r="K1613" s="185">
        <v>0</v>
      </c>
      <c r="L1613" s="198">
        <v>777</v>
      </c>
      <c r="M1613" s="105">
        <v>3.2</v>
      </c>
      <c r="N1613" s="164"/>
    </row>
    <row r="1614" s="155" customFormat="1" ht="24" spans="1:14">
      <c r="A1614" s="38" t="s">
        <v>15</v>
      </c>
      <c r="B1614" s="168">
        <v>1613</v>
      </c>
      <c r="C1614" s="43" t="s">
        <v>16</v>
      </c>
      <c r="D1614" s="43" t="s">
        <v>53</v>
      </c>
      <c r="E1614" s="103" t="s">
        <v>3723</v>
      </c>
      <c r="F1614" s="169" t="s">
        <v>304</v>
      </c>
      <c r="G1614" s="169" t="s">
        <v>4135</v>
      </c>
      <c r="H1614" s="40" t="s">
        <v>2158</v>
      </c>
      <c r="I1614" s="40" t="s">
        <v>22</v>
      </c>
      <c r="J1614" s="173">
        <v>1</v>
      </c>
      <c r="K1614" s="185">
        <v>0</v>
      </c>
      <c r="L1614" s="198">
        <v>218</v>
      </c>
      <c r="M1614" s="105">
        <v>3.2</v>
      </c>
      <c r="N1614" s="164"/>
    </row>
    <row r="1615" s="155" customFormat="1" ht="36" spans="1:14">
      <c r="A1615" s="38" t="s">
        <v>15</v>
      </c>
      <c r="B1615" s="168">
        <v>1614</v>
      </c>
      <c r="C1615" s="43" t="s">
        <v>16</v>
      </c>
      <c r="D1615" s="43" t="s">
        <v>171</v>
      </c>
      <c r="E1615" s="103" t="s">
        <v>3723</v>
      </c>
      <c r="F1615" s="169" t="s">
        <v>172</v>
      </c>
      <c r="G1615" s="169" t="s">
        <v>4136</v>
      </c>
      <c r="H1615" s="40" t="s">
        <v>4130</v>
      </c>
      <c r="I1615" s="40" t="s">
        <v>22</v>
      </c>
      <c r="J1615" s="173">
        <v>12</v>
      </c>
      <c r="K1615" s="174">
        <v>0</v>
      </c>
      <c r="L1615" s="198">
        <v>29</v>
      </c>
      <c r="M1615" s="105">
        <v>3.1</v>
      </c>
      <c r="N1615" s="167"/>
    </row>
    <row r="1616" s="155" customFormat="1" ht="24" spans="1:14">
      <c r="A1616" s="38" t="s">
        <v>15</v>
      </c>
      <c r="B1616" s="168">
        <v>1615</v>
      </c>
      <c r="C1616" s="43" t="s">
        <v>16</v>
      </c>
      <c r="D1616" s="43" t="s">
        <v>53</v>
      </c>
      <c r="E1616" s="103" t="s">
        <v>3723</v>
      </c>
      <c r="F1616" s="169" t="s">
        <v>236</v>
      </c>
      <c r="G1616" s="169" t="s">
        <v>4137</v>
      </c>
      <c r="H1616" s="40" t="s">
        <v>2345</v>
      </c>
      <c r="I1616" s="40" t="s">
        <v>22</v>
      </c>
      <c r="J1616" s="173">
        <v>5</v>
      </c>
      <c r="K1616" s="185">
        <v>0</v>
      </c>
      <c r="L1616" s="198">
        <v>4</v>
      </c>
      <c r="M1616" s="105">
        <v>3.2</v>
      </c>
      <c r="N1616" s="164"/>
    </row>
    <row r="1617" s="155" customFormat="1" ht="24" spans="1:14">
      <c r="A1617" s="38" t="s">
        <v>15</v>
      </c>
      <c r="B1617" s="168">
        <v>1616</v>
      </c>
      <c r="C1617" s="43" t="s">
        <v>16</v>
      </c>
      <c r="D1617" s="43" t="s">
        <v>322</v>
      </c>
      <c r="E1617" s="103" t="s">
        <v>3723</v>
      </c>
      <c r="F1617" s="169" t="s">
        <v>323</v>
      </c>
      <c r="G1617" s="169" t="s">
        <v>4138</v>
      </c>
      <c r="H1617" s="40" t="s">
        <v>3157</v>
      </c>
      <c r="I1617" s="43" t="s">
        <v>2124</v>
      </c>
      <c r="J1617" s="116">
        <v>7.40692</v>
      </c>
      <c r="K1617" s="185">
        <v>0</v>
      </c>
      <c r="L1617" s="198">
        <v>1149</v>
      </c>
      <c r="M1617" s="105">
        <v>3.2</v>
      </c>
      <c r="N1617" s="167"/>
    </row>
    <row r="1618" s="155" customFormat="1" ht="24" spans="1:14">
      <c r="A1618" s="38" t="s">
        <v>15</v>
      </c>
      <c r="B1618" s="168">
        <v>1617</v>
      </c>
      <c r="C1618" s="43" t="s">
        <v>16</v>
      </c>
      <c r="D1618" s="43" t="s">
        <v>89</v>
      </c>
      <c r="E1618" s="103" t="s">
        <v>3723</v>
      </c>
      <c r="F1618" s="169" t="s">
        <v>114</v>
      </c>
      <c r="G1618" s="169" t="s">
        <v>4140</v>
      </c>
      <c r="H1618" s="40" t="s">
        <v>2134</v>
      </c>
      <c r="I1618" s="40" t="s">
        <v>22</v>
      </c>
      <c r="J1618" s="173">
        <v>1</v>
      </c>
      <c r="K1618" s="185">
        <v>0</v>
      </c>
      <c r="L1618" s="198">
        <v>115</v>
      </c>
      <c r="M1618" s="105">
        <v>3.2</v>
      </c>
      <c r="N1618" s="167"/>
    </row>
    <row r="1619" s="155" customFormat="1" ht="24" spans="1:14">
      <c r="A1619" s="38" t="s">
        <v>15</v>
      </c>
      <c r="B1619" s="168">
        <v>1618</v>
      </c>
      <c r="C1619" s="43" t="s">
        <v>16</v>
      </c>
      <c r="D1619" s="43" t="s">
        <v>89</v>
      </c>
      <c r="E1619" s="103" t="s">
        <v>3723</v>
      </c>
      <c r="F1619" s="169" t="s">
        <v>114</v>
      </c>
      <c r="G1619" s="169" t="s">
        <v>4141</v>
      </c>
      <c r="H1619" s="40" t="s">
        <v>2134</v>
      </c>
      <c r="I1619" s="40" t="s">
        <v>22</v>
      </c>
      <c r="J1619" s="173">
        <v>9</v>
      </c>
      <c r="K1619" s="185">
        <v>0</v>
      </c>
      <c r="L1619" s="198">
        <v>1536</v>
      </c>
      <c r="M1619" s="105">
        <v>3.2</v>
      </c>
      <c r="N1619" s="164"/>
    </row>
    <row r="1620" s="155" customFormat="1" ht="24" spans="1:14">
      <c r="A1620" s="38" t="s">
        <v>15</v>
      </c>
      <c r="B1620" s="168">
        <v>1619</v>
      </c>
      <c r="C1620" s="43" t="s">
        <v>16</v>
      </c>
      <c r="D1620" s="43" t="s">
        <v>89</v>
      </c>
      <c r="E1620" s="103" t="s">
        <v>3723</v>
      </c>
      <c r="F1620" s="169" t="s">
        <v>114</v>
      </c>
      <c r="G1620" s="169" t="s">
        <v>4142</v>
      </c>
      <c r="H1620" s="40" t="s">
        <v>2134</v>
      </c>
      <c r="I1620" s="40" t="s">
        <v>22</v>
      </c>
      <c r="J1620" s="173">
        <v>2</v>
      </c>
      <c r="K1620" s="185">
        <v>0</v>
      </c>
      <c r="L1620" s="198">
        <v>342</v>
      </c>
      <c r="M1620" s="105">
        <v>3.2</v>
      </c>
      <c r="N1620" s="167"/>
    </row>
    <row r="1621" s="155" customFormat="1" ht="24" spans="1:14">
      <c r="A1621" s="38" t="s">
        <v>15</v>
      </c>
      <c r="B1621" s="168">
        <v>1620</v>
      </c>
      <c r="C1621" s="43" t="s">
        <v>16</v>
      </c>
      <c r="D1621" s="43" t="s">
        <v>53</v>
      </c>
      <c r="E1621" s="103" t="s">
        <v>3723</v>
      </c>
      <c r="F1621" s="169" t="s">
        <v>304</v>
      </c>
      <c r="G1621" s="169" t="s">
        <v>4143</v>
      </c>
      <c r="H1621" s="40" t="s">
        <v>2356</v>
      </c>
      <c r="I1621" s="40" t="s">
        <v>22</v>
      </c>
      <c r="J1621" s="173">
        <v>1</v>
      </c>
      <c r="K1621" s="185">
        <v>0</v>
      </c>
      <c r="L1621" s="198">
        <v>265</v>
      </c>
      <c r="M1621" s="105">
        <v>3.2</v>
      </c>
      <c r="N1621" s="164"/>
    </row>
    <row r="1622" s="155" customFormat="1" ht="108" spans="1:14">
      <c r="A1622" s="38" t="s">
        <v>15</v>
      </c>
      <c r="B1622" s="168">
        <v>1621</v>
      </c>
      <c r="C1622" s="43" t="s">
        <v>16</v>
      </c>
      <c r="D1622" s="43" t="s">
        <v>17</v>
      </c>
      <c r="E1622" s="103" t="s">
        <v>3723</v>
      </c>
      <c r="F1622" s="169" t="s">
        <v>4031</v>
      </c>
      <c r="G1622" s="43" t="s">
        <v>4144</v>
      </c>
      <c r="H1622" s="40" t="s">
        <v>3994</v>
      </c>
      <c r="I1622" s="40" t="s">
        <v>22</v>
      </c>
      <c r="J1622" s="173">
        <v>1</v>
      </c>
      <c r="K1622" s="161">
        <v>0</v>
      </c>
      <c r="L1622" s="199">
        <v>11.7</v>
      </c>
      <c r="M1622" s="105">
        <v>3.1</v>
      </c>
      <c r="N1622" s="164"/>
    </row>
    <row r="1623" s="155" customFormat="1" ht="24" spans="1:14">
      <c r="A1623" s="38" t="s">
        <v>15</v>
      </c>
      <c r="B1623" s="168">
        <v>1622</v>
      </c>
      <c r="C1623" s="43" t="s">
        <v>16</v>
      </c>
      <c r="D1623" s="43" t="s">
        <v>53</v>
      </c>
      <c r="E1623" s="103" t="s">
        <v>3723</v>
      </c>
      <c r="F1623" s="169" t="s">
        <v>304</v>
      </c>
      <c r="G1623" s="169" t="s">
        <v>4145</v>
      </c>
      <c r="H1623" s="40" t="s">
        <v>2356</v>
      </c>
      <c r="I1623" s="40" t="s">
        <v>22</v>
      </c>
      <c r="J1623" s="173">
        <v>1</v>
      </c>
      <c r="K1623" s="185">
        <v>0</v>
      </c>
      <c r="L1623" s="198">
        <v>218</v>
      </c>
      <c r="M1623" s="105">
        <v>3.2</v>
      </c>
      <c r="N1623" s="164"/>
    </row>
    <row r="1624" s="155" customFormat="1" ht="24" spans="1:14">
      <c r="A1624" s="38" t="s">
        <v>15</v>
      </c>
      <c r="B1624" s="168">
        <v>1623</v>
      </c>
      <c r="C1624" s="43" t="s">
        <v>16</v>
      </c>
      <c r="D1624" s="43" t="s">
        <v>53</v>
      </c>
      <c r="E1624" s="103" t="s">
        <v>3723</v>
      </c>
      <c r="F1624" s="169" t="s">
        <v>55</v>
      </c>
      <c r="G1624" s="169" t="s">
        <v>4146</v>
      </c>
      <c r="H1624" s="40" t="s">
        <v>2351</v>
      </c>
      <c r="I1624" s="40" t="s">
        <v>22</v>
      </c>
      <c r="J1624" s="173">
        <v>1</v>
      </c>
      <c r="K1624" s="185">
        <v>0</v>
      </c>
      <c r="L1624" s="198">
        <v>125</v>
      </c>
      <c r="M1624" s="105">
        <v>3.2</v>
      </c>
      <c r="N1624" s="164"/>
    </row>
    <row r="1625" s="155" customFormat="1" ht="24" spans="1:14">
      <c r="A1625" s="38" t="s">
        <v>15</v>
      </c>
      <c r="B1625" s="168">
        <v>1624</v>
      </c>
      <c r="C1625" s="43" t="s">
        <v>16</v>
      </c>
      <c r="D1625" s="43" t="s">
        <v>53</v>
      </c>
      <c r="E1625" s="103" t="s">
        <v>3723</v>
      </c>
      <c r="F1625" s="169" t="s">
        <v>55</v>
      </c>
      <c r="G1625" s="169" t="s">
        <v>4147</v>
      </c>
      <c r="H1625" s="40" t="s">
        <v>2351</v>
      </c>
      <c r="I1625" s="40" t="s">
        <v>22</v>
      </c>
      <c r="J1625" s="173">
        <v>11</v>
      </c>
      <c r="K1625" s="185">
        <v>0</v>
      </c>
      <c r="L1625" s="198">
        <v>2137</v>
      </c>
      <c r="M1625" s="105">
        <v>3.2</v>
      </c>
      <c r="N1625" s="164"/>
    </row>
    <row r="1626" s="155" customFormat="1" ht="24" spans="1:14">
      <c r="A1626" s="38" t="s">
        <v>15</v>
      </c>
      <c r="B1626" s="168">
        <v>1625</v>
      </c>
      <c r="C1626" s="43" t="s">
        <v>16</v>
      </c>
      <c r="D1626" s="43" t="s">
        <v>53</v>
      </c>
      <c r="E1626" s="103" t="s">
        <v>3723</v>
      </c>
      <c r="F1626" s="169" t="s">
        <v>55</v>
      </c>
      <c r="G1626" s="169" t="s">
        <v>4148</v>
      </c>
      <c r="H1626" s="40" t="s">
        <v>2351</v>
      </c>
      <c r="I1626" s="40" t="s">
        <v>22</v>
      </c>
      <c r="J1626" s="173">
        <v>1</v>
      </c>
      <c r="K1626" s="185">
        <v>0</v>
      </c>
      <c r="L1626" s="198">
        <v>97</v>
      </c>
      <c r="M1626" s="105">
        <v>3.2</v>
      </c>
      <c r="N1626" s="164"/>
    </row>
    <row r="1627" s="155" customFormat="1" ht="24" spans="1:14">
      <c r="A1627" s="38" t="s">
        <v>15</v>
      </c>
      <c r="B1627" s="168">
        <v>1626</v>
      </c>
      <c r="C1627" s="43" t="s">
        <v>16</v>
      </c>
      <c r="D1627" s="43" t="s">
        <v>53</v>
      </c>
      <c r="E1627" s="103" t="s">
        <v>3723</v>
      </c>
      <c r="F1627" s="169" t="s">
        <v>249</v>
      </c>
      <c r="G1627" s="169" t="s">
        <v>4149</v>
      </c>
      <c r="H1627" s="40" t="s">
        <v>2351</v>
      </c>
      <c r="I1627" s="40" t="s">
        <v>22</v>
      </c>
      <c r="J1627" s="173">
        <v>1</v>
      </c>
      <c r="K1627" s="185">
        <v>0</v>
      </c>
      <c r="L1627" s="198">
        <v>79</v>
      </c>
      <c r="M1627" s="105">
        <v>3.2</v>
      </c>
      <c r="N1627" s="164"/>
    </row>
    <row r="1628" s="155" customFormat="1" ht="36" spans="1:14">
      <c r="A1628" s="38" t="s">
        <v>15</v>
      </c>
      <c r="B1628" s="168">
        <v>1627</v>
      </c>
      <c r="C1628" s="43" t="s">
        <v>16</v>
      </c>
      <c r="D1628" s="43" t="s">
        <v>171</v>
      </c>
      <c r="E1628" s="103" t="s">
        <v>3723</v>
      </c>
      <c r="F1628" s="169" t="s">
        <v>172</v>
      </c>
      <c r="G1628" s="169" t="s">
        <v>4150</v>
      </c>
      <c r="H1628" s="40" t="s">
        <v>1874</v>
      </c>
      <c r="I1628" s="40" t="s">
        <v>22</v>
      </c>
      <c r="J1628" s="173">
        <v>1</v>
      </c>
      <c r="K1628" s="174">
        <v>0</v>
      </c>
      <c r="L1628" s="198">
        <v>2</v>
      </c>
      <c r="M1628" s="105">
        <v>3.1</v>
      </c>
      <c r="N1628" s="167"/>
    </row>
    <row r="1629" s="155" customFormat="1" ht="36" spans="1:14">
      <c r="A1629" s="38" t="s">
        <v>15</v>
      </c>
      <c r="B1629" s="168">
        <v>1628</v>
      </c>
      <c r="C1629" s="43" t="s">
        <v>16</v>
      </c>
      <c r="D1629" s="43" t="s">
        <v>171</v>
      </c>
      <c r="E1629" s="103" t="s">
        <v>3723</v>
      </c>
      <c r="F1629" s="169" t="s">
        <v>172</v>
      </c>
      <c r="G1629" s="169" t="s">
        <v>4151</v>
      </c>
      <c r="H1629" s="40" t="s">
        <v>1874</v>
      </c>
      <c r="I1629" s="40" t="s">
        <v>22</v>
      </c>
      <c r="J1629" s="173">
        <v>7</v>
      </c>
      <c r="K1629" s="174">
        <v>0</v>
      </c>
      <c r="L1629" s="198">
        <v>17</v>
      </c>
      <c r="M1629" s="105">
        <v>3.1</v>
      </c>
      <c r="N1629" s="167"/>
    </row>
    <row r="1630" s="155" customFormat="1" ht="24" spans="1:14">
      <c r="A1630" s="38" t="s">
        <v>15</v>
      </c>
      <c r="B1630" s="168">
        <v>1629</v>
      </c>
      <c r="C1630" s="43" t="s">
        <v>16</v>
      </c>
      <c r="D1630" s="43" t="s">
        <v>53</v>
      </c>
      <c r="E1630" s="103" t="s">
        <v>3723</v>
      </c>
      <c r="F1630" s="169" t="s">
        <v>236</v>
      </c>
      <c r="G1630" s="169" t="s">
        <v>4152</v>
      </c>
      <c r="H1630" s="40" t="s">
        <v>2134</v>
      </c>
      <c r="I1630" s="40" t="s">
        <v>22</v>
      </c>
      <c r="J1630" s="173">
        <v>9</v>
      </c>
      <c r="K1630" s="185">
        <v>0</v>
      </c>
      <c r="L1630" s="198">
        <v>7</v>
      </c>
      <c r="M1630" s="105">
        <v>3.2</v>
      </c>
      <c r="N1630" s="164"/>
    </row>
    <row r="1631" s="155" customFormat="1" ht="24" spans="1:14">
      <c r="A1631" s="38" t="s">
        <v>15</v>
      </c>
      <c r="B1631" s="168">
        <v>1630</v>
      </c>
      <c r="C1631" s="43" t="s">
        <v>16</v>
      </c>
      <c r="D1631" s="43" t="s">
        <v>322</v>
      </c>
      <c r="E1631" s="103" t="s">
        <v>3723</v>
      </c>
      <c r="F1631" s="169" t="s">
        <v>323</v>
      </c>
      <c r="G1631" s="169" t="s">
        <v>4153</v>
      </c>
      <c r="H1631" s="40" t="s">
        <v>2988</v>
      </c>
      <c r="I1631" s="43" t="s">
        <v>2124</v>
      </c>
      <c r="J1631" s="116">
        <v>1.3947</v>
      </c>
      <c r="K1631" s="185">
        <v>0</v>
      </c>
      <c r="L1631" s="198">
        <v>172</v>
      </c>
      <c r="M1631" s="105">
        <v>3.2</v>
      </c>
      <c r="N1631" s="167"/>
    </row>
    <row r="1632" s="155" customFormat="1" ht="24" spans="1:14">
      <c r="A1632" s="38" t="s">
        <v>15</v>
      </c>
      <c r="B1632" s="168">
        <v>1631</v>
      </c>
      <c r="C1632" s="43" t="s">
        <v>16</v>
      </c>
      <c r="D1632" s="43" t="s">
        <v>322</v>
      </c>
      <c r="E1632" s="103" t="s">
        <v>3723</v>
      </c>
      <c r="F1632" s="169" t="s">
        <v>323</v>
      </c>
      <c r="G1632" s="169" t="s">
        <v>4154</v>
      </c>
      <c r="H1632" s="40" t="s">
        <v>2988</v>
      </c>
      <c r="I1632" s="43" t="s">
        <v>2124</v>
      </c>
      <c r="J1632" s="116">
        <v>32.6564</v>
      </c>
      <c r="K1632" s="185">
        <v>0</v>
      </c>
      <c r="L1632" s="198">
        <v>5066</v>
      </c>
      <c r="M1632" s="105">
        <v>3.2</v>
      </c>
      <c r="N1632" s="167"/>
    </row>
    <row r="1633" s="155" customFormat="1" ht="24" spans="1:14">
      <c r="A1633" s="38" t="s">
        <v>15</v>
      </c>
      <c r="B1633" s="168">
        <v>1632</v>
      </c>
      <c r="C1633" s="43" t="s">
        <v>16</v>
      </c>
      <c r="D1633" s="43" t="s">
        <v>89</v>
      </c>
      <c r="E1633" s="103" t="s">
        <v>3723</v>
      </c>
      <c r="F1633" s="169" t="s">
        <v>114</v>
      </c>
      <c r="G1633" s="169" t="s">
        <v>4159</v>
      </c>
      <c r="H1633" s="40" t="s">
        <v>2166</v>
      </c>
      <c r="I1633" s="40" t="s">
        <v>22</v>
      </c>
      <c r="J1633" s="173">
        <v>1</v>
      </c>
      <c r="K1633" s="185">
        <v>0</v>
      </c>
      <c r="L1633" s="198">
        <v>42</v>
      </c>
      <c r="M1633" s="105">
        <v>3.2</v>
      </c>
      <c r="N1633" s="167"/>
    </row>
    <row r="1634" s="155" customFormat="1" ht="24" spans="1:14">
      <c r="A1634" s="38" t="s">
        <v>15</v>
      </c>
      <c r="B1634" s="168">
        <v>1633</v>
      </c>
      <c r="C1634" s="43" t="s">
        <v>16</v>
      </c>
      <c r="D1634" s="43" t="s">
        <v>53</v>
      </c>
      <c r="E1634" s="103" t="s">
        <v>3723</v>
      </c>
      <c r="F1634" s="169" t="s">
        <v>55</v>
      </c>
      <c r="G1634" s="169" t="s">
        <v>4160</v>
      </c>
      <c r="H1634" s="40" t="s">
        <v>2158</v>
      </c>
      <c r="I1634" s="40" t="s">
        <v>22</v>
      </c>
      <c r="J1634" s="173">
        <v>3</v>
      </c>
      <c r="K1634" s="185">
        <v>0</v>
      </c>
      <c r="L1634" s="198">
        <v>268</v>
      </c>
      <c r="M1634" s="105">
        <v>3.2</v>
      </c>
      <c r="N1634" s="167"/>
    </row>
    <row r="1635" s="155" customFormat="1" ht="24" spans="1:14">
      <c r="A1635" s="38" t="s">
        <v>15</v>
      </c>
      <c r="B1635" s="168">
        <v>1634</v>
      </c>
      <c r="C1635" s="43" t="s">
        <v>16</v>
      </c>
      <c r="D1635" s="43" t="s">
        <v>53</v>
      </c>
      <c r="E1635" s="103" t="s">
        <v>3723</v>
      </c>
      <c r="F1635" s="169" t="s">
        <v>249</v>
      </c>
      <c r="G1635" s="169" t="s">
        <v>4161</v>
      </c>
      <c r="H1635" s="40" t="s">
        <v>2158</v>
      </c>
      <c r="I1635" s="40" t="s">
        <v>22</v>
      </c>
      <c r="J1635" s="173">
        <v>1</v>
      </c>
      <c r="K1635" s="185">
        <v>0</v>
      </c>
      <c r="L1635" s="198">
        <v>33</v>
      </c>
      <c r="M1635" s="105">
        <v>3.2</v>
      </c>
      <c r="N1635" s="167"/>
    </row>
    <row r="1636" s="155" customFormat="1" ht="36" spans="1:14">
      <c r="A1636" s="38" t="s">
        <v>15</v>
      </c>
      <c r="B1636" s="168">
        <v>1635</v>
      </c>
      <c r="C1636" s="43" t="s">
        <v>16</v>
      </c>
      <c r="D1636" s="43" t="s">
        <v>171</v>
      </c>
      <c r="E1636" s="103" t="s">
        <v>3723</v>
      </c>
      <c r="F1636" s="169" t="s">
        <v>172</v>
      </c>
      <c r="G1636" s="169" t="s">
        <v>4162</v>
      </c>
      <c r="H1636" s="40" t="s">
        <v>4130</v>
      </c>
      <c r="I1636" s="40" t="s">
        <v>22</v>
      </c>
      <c r="J1636" s="173">
        <v>2</v>
      </c>
      <c r="K1636" s="174">
        <v>0</v>
      </c>
      <c r="L1636" s="198">
        <v>2</v>
      </c>
      <c r="M1636" s="105">
        <v>3.1</v>
      </c>
      <c r="N1636" s="167"/>
    </row>
    <row r="1637" s="155" customFormat="1" ht="24" spans="1:14">
      <c r="A1637" s="38" t="s">
        <v>15</v>
      </c>
      <c r="B1637" s="168">
        <v>1636</v>
      </c>
      <c r="C1637" s="43" t="s">
        <v>16</v>
      </c>
      <c r="D1637" s="43" t="s">
        <v>322</v>
      </c>
      <c r="E1637" s="103" t="s">
        <v>3723</v>
      </c>
      <c r="F1637" s="169" t="s">
        <v>323</v>
      </c>
      <c r="G1637" s="169" t="s">
        <v>4163</v>
      </c>
      <c r="H1637" s="40" t="s">
        <v>3157</v>
      </c>
      <c r="I1637" s="43" t="s">
        <v>2124</v>
      </c>
      <c r="J1637" s="116">
        <v>1.1211</v>
      </c>
      <c r="K1637" s="185">
        <v>0</v>
      </c>
      <c r="L1637" s="198">
        <v>105</v>
      </c>
      <c r="M1637" s="105">
        <v>3.2</v>
      </c>
      <c r="N1637" s="167"/>
    </row>
    <row r="1638" s="155" customFormat="1" ht="24" spans="1:14">
      <c r="A1638" s="38" t="s">
        <v>15</v>
      </c>
      <c r="B1638" s="168">
        <v>1637</v>
      </c>
      <c r="C1638" s="43" t="s">
        <v>16</v>
      </c>
      <c r="D1638" s="43" t="s">
        <v>89</v>
      </c>
      <c r="E1638" s="103" t="s">
        <v>3723</v>
      </c>
      <c r="F1638" s="169" t="s">
        <v>114</v>
      </c>
      <c r="G1638" s="169" t="s">
        <v>4164</v>
      </c>
      <c r="H1638" s="40" t="s">
        <v>2134</v>
      </c>
      <c r="I1638" s="40" t="s">
        <v>22</v>
      </c>
      <c r="J1638" s="173">
        <v>1</v>
      </c>
      <c r="K1638" s="185">
        <v>0</v>
      </c>
      <c r="L1638" s="198">
        <v>44</v>
      </c>
      <c r="M1638" s="105">
        <v>3.2</v>
      </c>
      <c r="N1638" s="167"/>
    </row>
    <row r="1639" s="155" customFormat="1" ht="24" spans="1:14">
      <c r="A1639" s="38" t="s">
        <v>15</v>
      </c>
      <c r="B1639" s="168">
        <v>1638</v>
      </c>
      <c r="C1639" s="43" t="s">
        <v>16</v>
      </c>
      <c r="D1639" s="43" t="s">
        <v>53</v>
      </c>
      <c r="E1639" s="103" t="s">
        <v>3723</v>
      </c>
      <c r="F1639" s="169" t="s">
        <v>55</v>
      </c>
      <c r="G1639" s="169" t="s">
        <v>4165</v>
      </c>
      <c r="H1639" s="40" t="s">
        <v>2351</v>
      </c>
      <c r="I1639" s="40" t="s">
        <v>22</v>
      </c>
      <c r="J1639" s="173">
        <v>4</v>
      </c>
      <c r="K1639" s="185">
        <v>0</v>
      </c>
      <c r="L1639" s="198">
        <v>559</v>
      </c>
      <c r="M1639" s="105">
        <v>3.2</v>
      </c>
      <c r="N1639" s="167"/>
    </row>
    <row r="1640" s="155" customFormat="1" ht="24" spans="1:14">
      <c r="A1640" s="38" t="s">
        <v>15</v>
      </c>
      <c r="B1640" s="168">
        <v>1639</v>
      </c>
      <c r="C1640" s="43" t="s">
        <v>16</v>
      </c>
      <c r="D1640" s="43" t="s">
        <v>53</v>
      </c>
      <c r="E1640" s="103" t="s">
        <v>3723</v>
      </c>
      <c r="F1640" s="169" t="s">
        <v>55</v>
      </c>
      <c r="G1640" s="169" t="s">
        <v>4166</v>
      </c>
      <c r="H1640" s="40" t="s">
        <v>2351</v>
      </c>
      <c r="I1640" s="40" t="s">
        <v>22</v>
      </c>
      <c r="J1640" s="173">
        <v>1</v>
      </c>
      <c r="K1640" s="185">
        <v>0</v>
      </c>
      <c r="L1640" s="198">
        <v>70</v>
      </c>
      <c r="M1640" s="105">
        <v>3.2</v>
      </c>
      <c r="N1640" s="167"/>
    </row>
    <row r="1641" s="155" customFormat="1" ht="24" spans="1:14">
      <c r="A1641" s="38" t="s">
        <v>15</v>
      </c>
      <c r="B1641" s="168">
        <v>1640</v>
      </c>
      <c r="C1641" s="43" t="s">
        <v>16</v>
      </c>
      <c r="D1641" s="43" t="s">
        <v>53</v>
      </c>
      <c r="E1641" s="103" t="s">
        <v>3723</v>
      </c>
      <c r="F1641" s="169" t="s">
        <v>249</v>
      </c>
      <c r="G1641" s="169" t="s">
        <v>4167</v>
      </c>
      <c r="H1641" s="40" t="s">
        <v>2351</v>
      </c>
      <c r="I1641" s="40" t="s">
        <v>22</v>
      </c>
      <c r="J1641" s="173">
        <v>1</v>
      </c>
      <c r="K1641" s="185">
        <v>0</v>
      </c>
      <c r="L1641" s="198">
        <v>59</v>
      </c>
      <c r="M1641" s="105">
        <v>3.2</v>
      </c>
      <c r="N1641" s="167"/>
    </row>
    <row r="1642" s="155" customFormat="1" ht="24" spans="1:14">
      <c r="A1642" s="38" t="s">
        <v>15</v>
      </c>
      <c r="B1642" s="168">
        <v>1641</v>
      </c>
      <c r="C1642" s="43" t="s">
        <v>16</v>
      </c>
      <c r="D1642" s="43" t="s">
        <v>322</v>
      </c>
      <c r="E1642" s="103" t="s">
        <v>3723</v>
      </c>
      <c r="F1642" s="169" t="s">
        <v>323</v>
      </c>
      <c r="G1642" s="169" t="s">
        <v>4168</v>
      </c>
      <c r="H1642" s="40" t="s">
        <v>2988</v>
      </c>
      <c r="I1642" s="43" t="s">
        <v>2124</v>
      </c>
      <c r="J1642" s="116">
        <v>5.7028</v>
      </c>
      <c r="K1642" s="185">
        <v>0</v>
      </c>
      <c r="L1642" s="198">
        <v>698</v>
      </c>
      <c r="M1642" s="105">
        <v>3.2</v>
      </c>
      <c r="N1642" s="167"/>
    </row>
    <row r="1643" s="155" customFormat="1" ht="24" spans="1:14">
      <c r="A1643" s="38" t="s">
        <v>15</v>
      </c>
      <c r="B1643" s="168">
        <v>1642</v>
      </c>
      <c r="C1643" s="43" t="s">
        <v>16</v>
      </c>
      <c r="D1643" s="43" t="s">
        <v>89</v>
      </c>
      <c r="E1643" s="103" t="s">
        <v>3723</v>
      </c>
      <c r="F1643" s="169" t="s">
        <v>114</v>
      </c>
      <c r="G1643" s="169" t="s">
        <v>4169</v>
      </c>
      <c r="H1643" s="40" t="s">
        <v>2166</v>
      </c>
      <c r="I1643" s="40" t="s">
        <v>22</v>
      </c>
      <c r="J1643" s="173">
        <v>1</v>
      </c>
      <c r="K1643" s="185">
        <v>0</v>
      </c>
      <c r="L1643" s="198">
        <v>63</v>
      </c>
      <c r="M1643" s="105">
        <v>3.2</v>
      </c>
      <c r="N1643" s="167"/>
    </row>
    <row r="1644" s="155" customFormat="1" ht="24" spans="1:14">
      <c r="A1644" s="38" t="s">
        <v>15</v>
      </c>
      <c r="B1644" s="168">
        <v>1643</v>
      </c>
      <c r="C1644" s="43" t="s">
        <v>16</v>
      </c>
      <c r="D1644" s="43" t="s">
        <v>89</v>
      </c>
      <c r="E1644" s="103" t="s">
        <v>3723</v>
      </c>
      <c r="F1644" s="169" t="s">
        <v>114</v>
      </c>
      <c r="G1644" s="169" t="s">
        <v>4170</v>
      </c>
      <c r="H1644" s="40" t="s">
        <v>2166</v>
      </c>
      <c r="I1644" s="40" t="s">
        <v>22</v>
      </c>
      <c r="J1644" s="173">
        <v>1</v>
      </c>
      <c r="K1644" s="185">
        <v>0</v>
      </c>
      <c r="L1644" s="198">
        <v>89</v>
      </c>
      <c r="M1644" s="105">
        <v>3.2</v>
      </c>
      <c r="N1644" s="167"/>
    </row>
    <row r="1645" s="155" customFormat="1" ht="24" spans="1:14">
      <c r="A1645" s="38" t="s">
        <v>15</v>
      </c>
      <c r="B1645" s="168">
        <v>1644</v>
      </c>
      <c r="C1645" s="43" t="s">
        <v>16</v>
      </c>
      <c r="D1645" s="43" t="s">
        <v>89</v>
      </c>
      <c r="E1645" s="103" t="s">
        <v>3723</v>
      </c>
      <c r="F1645" s="169" t="s">
        <v>114</v>
      </c>
      <c r="G1645" s="169" t="s">
        <v>4171</v>
      </c>
      <c r="H1645" s="40" t="s">
        <v>2166</v>
      </c>
      <c r="I1645" s="40" t="s">
        <v>22</v>
      </c>
      <c r="J1645" s="173">
        <v>6</v>
      </c>
      <c r="K1645" s="185">
        <v>0</v>
      </c>
      <c r="L1645" s="198">
        <v>665</v>
      </c>
      <c r="M1645" s="105">
        <v>3.2</v>
      </c>
      <c r="N1645" s="164"/>
    </row>
    <row r="1646" s="155" customFormat="1" ht="24" spans="1:14">
      <c r="A1646" s="38" t="s">
        <v>15</v>
      </c>
      <c r="B1646" s="168">
        <v>1645</v>
      </c>
      <c r="C1646" s="43" t="s">
        <v>16</v>
      </c>
      <c r="D1646" s="43" t="s">
        <v>53</v>
      </c>
      <c r="E1646" s="103" t="s">
        <v>3723</v>
      </c>
      <c r="F1646" s="169" t="s">
        <v>55</v>
      </c>
      <c r="G1646" s="169" t="s">
        <v>4172</v>
      </c>
      <c r="H1646" s="40" t="s">
        <v>2158</v>
      </c>
      <c r="I1646" s="40" t="s">
        <v>22</v>
      </c>
      <c r="J1646" s="173">
        <v>1</v>
      </c>
      <c r="K1646" s="185">
        <v>0</v>
      </c>
      <c r="L1646" s="198">
        <v>46</v>
      </c>
      <c r="M1646" s="105">
        <v>3.2</v>
      </c>
      <c r="N1646" s="164"/>
    </row>
    <row r="1647" s="155" customFormat="1" ht="24" spans="1:14">
      <c r="A1647" s="38" t="s">
        <v>15</v>
      </c>
      <c r="B1647" s="168">
        <v>1646</v>
      </c>
      <c r="C1647" s="43" t="s">
        <v>16</v>
      </c>
      <c r="D1647" s="43" t="s">
        <v>53</v>
      </c>
      <c r="E1647" s="103" t="s">
        <v>3723</v>
      </c>
      <c r="F1647" s="169" t="s">
        <v>55</v>
      </c>
      <c r="G1647" s="169" t="s">
        <v>4173</v>
      </c>
      <c r="H1647" s="40" t="s">
        <v>2158</v>
      </c>
      <c r="I1647" s="40" t="s">
        <v>22</v>
      </c>
      <c r="J1647" s="173">
        <v>2</v>
      </c>
      <c r="K1647" s="185">
        <v>0</v>
      </c>
      <c r="L1647" s="198">
        <v>136</v>
      </c>
      <c r="M1647" s="105">
        <v>3.2</v>
      </c>
      <c r="N1647" s="164"/>
    </row>
    <row r="1648" s="155" customFormat="1" ht="24" spans="1:14">
      <c r="A1648" s="38" t="s">
        <v>15</v>
      </c>
      <c r="B1648" s="168">
        <v>1647</v>
      </c>
      <c r="C1648" s="43" t="s">
        <v>16</v>
      </c>
      <c r="D1648" s="43" t="s">
        <v>53</v>
      </c>
      <c r="E1648" s="103" t="s">
        <v>3723</v>
      </c>
      <c r="F1648" s="169" t="s">
        <v>55</v>
      </c>
      <c r="G1648" s="169" t="s">
        <v>4160</v>
      </c>
      <c r="H1648" s="40" t="s">
        <v>2158</v>
      </c>
      <c r="I1648" s="40" t="s">
        <v>22</v>
      </c>
      <c r="J1648" s="173">
        <v>11</v>
      </c>
      <c r="K1648" s="185">
        <v>0</v>
      </c>
      <c r="L1648" s="198">
        <v>981</v>
      </c>
      <c r="M1648" s="105">
        <v>3.2</v>
      </c>
      <c r="N1648" s="167"/>
    </row>
    <row r="1649" s="155" customFormat="1" ht="24" spans="1:14">
      <c r="A1649" s="38" t="s">
        <v>15</v>
      </c>
      <c r="B1649" s="168">
        <v>1648</v>
      </c>
      <c r="C1649" s="43" t="s">
        <v>16</v>
      </c>
      <c r="D1649" s="43" t="s">
        <v>53</v>
      </c>
      <c r="E1649" s="103" t="s">
        <v>3723</v>
      </c>
      <c r="F1649" s="169" t="s">
        <v>304</v>
      </c>
      <c r="G1649" s="169" t="s">
        <v>4174</v>
      </c>
      <c r="H1649" s="40" t="s">
        <v>2158</v>
      </c>
      <c r="I1649" s="40" t="s">
        <v>22</v>
      </c>
      <c r="J1649" s="173">
        <v>2</v>
      </c>
      <c r="K1649" s="185">
        <v>0</v>
      </c>
      <c r="L1649" s="198">
        <v>238</v>
      </c>
      <c r="M1649" s="105">
        <v>3.2</v>
      </c>
      <c r="N1649" s="164"/>
    </row>
    <row r="1650" s="155" customFormat="1" ht="24" spans="1:14">
      <c r="A1650" s="38" t="s">
        <v>15</v>
      </c>
      <c r="B1650" s="168">
        <v>1649</v>
      </c>
      <c r="C1650" s="43" t="s">
        <v>16</v>
      </c>
      <c r="D1650" s="43" t="s">
        <v>53</v>
      </c>
      <c r="E1650" s="103" t="s">
        <v>3723</v>
      </c>
      <c r="F1650" s="169" t="s">
        <v>249</v>
      </c>
      <c r="G1650" s="169" t="s">
        <v>4175</v>
      </c>
      <c r="H1650" s="40" t="s">
        <v>2158</v>
      </c>
      <c r="I1650" s="40" t="s">
        <v>22</v>
      </c>
      <c r="J1650" s="173">
        <v>1</v>
      </c>
      <c r="K1650" s="185">
        <v>0</v>
      </c>
      <c r="L1650" s="198">
        <v>33</v>
      </c>
      <c r="M1650" s="105">
        <v>3.2</v>
      </c>
      <c r="N1650" s="167"/>
    </row>
    <row r="1651" s="155" customFormat="1" ht="24" spans="1:14">
      <c r="A1651" s="38" t="s">
        <v>15</v>
      </c>
      <c r="B1651" s="168">
        <v>1650</v>
      </c>
      <c r="C1651" s="43" t="s">
        <v>16</v>
      </c>
      <c r="D1651" s="43" t="s">
        <v>53</v>
      </c>
      <c r="E1651" s="103" t="s">
        <v>3723</v>
      </c>
      <c r="F1651" s="169" t="s">
        <v>249</v>
      </c>
      <c r="G1651" s="169" t="s">
        <v>4176</v>
      </c>
      <c r="H1651" s="40" t="s">
        <v>2158</v>
      </c>
      <c r="I1651" s="40" t="s">
        <v>22</v>
      </c>
      <c r="J1651" s="173">
        <v>1</v>
      </c>
      <c r="K1651" s="185">
        <v>0</v>
      </c>
      <c r="L1651" s="198">
        <v>33</v>
      </c>
      <c r="M1651" s="105">
        <v>3.2</v>
      </c>
      <c r="N1651" s="167"/>
    </row>
    <row r="1652" s="155" customFormat="1" ht="24" spans="1:14">
      <c r="A1652" s="38" t="s">
        <v>15</v>
      </c>
      <c r="B1652" s="168">
        <v>1651</v>
      </c>
      <c r="C1652" s="43" t="s">
        <v>16</v>
      </c>
      <c r="D1652" s="43" t="s">
        <v>53</v>
      </c>
      <c r="E1652" s="103" t="s">
        <v>3723</v>
      </c>
      <c r="F1652" s="169" t="s">
        <v>304</v>
      </c>
      <c r="G1652" s="169" t="s">
        <v>4177</v>
      </c>
      <c r="H1652" s="40" t="s">
        <v>2158</v>
      </c>
      <c r="I1652" s="40" t="s">
        <v>22</v>
      </c>
      <c r="J1652" s="173">
        <v>1</v>
      </c>
      <c r="K1652" s="185">
        <v>0</v>
      </c>
      <c r="L1652" s="198">
        <v>115</v>
      </c>
      <c r="M1652" s="105">
        <v>3.2</v>
      </c>
      <c r="N1652" s="167"/>
    </row>
    <row r="1653" s="155" customFormat="1" ht="36" spans="1:14">
      <c r="A1653" s="38" t="s">
        <v>15</v>
      </c>
      <c r="B1653" s="168">
        <v>1652</v>
      </c>
      <c r="C1653" s="43" t="s">
        <v>16</v>
      </c>
      <c r="D1653" s="43" t="s">
        <v>171</v>
      </c>
      <c r="E1653" s="103" t="s">
        <v>3723</v>
      </c>
      <c r="F1653" s="169" t="s">
        <v>172</v>
      </c>
      <c r="G1653" s="169" t="s">
        <v>4178</v>
      </c>
      <c r="H1653" s="40" t="s">
        <v>4130</v>
      </c>
      <c r="I1653" s="40" t="s">
        <v>22</v>
      </c>
      <c r="J1653" s="173">
        <v>1</v>
      </c>
      <c r="K1653" s="174">
        <v>0</v>
      </c>
      <c r="L1653" s="198">
        <v>1</v>
      </c>
      <c r="M1653" s="105">
        <v>3.1</v>
      </c>
      <c r="N1653" s="167"/>
    </row>
    <row r="1654" s="155" customFormat="1" ht="36" spans="1:14">
      <c r="A1654" s="38" t="s">
        <v>15</v>
      </c>
      <c r="B1654" s="168">
        <v>1653</v>
      </c>
      <c r="C1654" s="43" t="s">
        <v>16</v>
      </c>
      <c r="D1654" s="43" t="s">
        <v>171</v>
      </c>
      <c r="E1654" s="103" t="s">
        <v>3723</v>
      </c>
      <c r="F1654" s="169" t="s">
        <v>172</v>
      </c>
      <c r="G1654" s="169" t="s">
        <v>4179</v>
      </c>
      <c r="H1654" s="40" t="s">
        <v>4130</v>
      </c>
      <c r="I1654" s="40" t="s">
        <v>22</v>
      </c>
      <c r="J1654" s="173">
        <v>1</v>
      </c>
      <c r="K1654" s="174">
        <v>0</v>
      </c>
      <c r="L1654" s="198">
        <v>2</v>
      </c>
      <c r="M1654" s="105">
        <v>3.1</v>
      </c>
      <c r="N1654" s="167"/>
    </row>
    <row r="1655" s="155" customFormat="1" ht="36" spans="1:14">
      <c r="A1655" s="38" t="s">
        <v>15</v>
      </c>
      <c r="B1655" s="168">
        <v>1654</v>
      </c>
      <c r="C1655" s="43" t="s">
        <v>16</v>
      </c>
      <c r="D1655" s="43" t="s">
        <v>171</v>
      </c>
      <c r="E1655" s="103" t="s">
        <v>3723</v>
      </c>
      <c r="F1655" s="169" t="s">
        <v>172</v>
      </c>
      <c r="G1655" s="169" t="s">
        <v>4180</v>
      </c>
      <c r="H1655" s="40" t="s">
        <v>4130</v>
      </c>
      <c r="I1655" s="40" t="s">
        <v>22</v>
      </c>
      <c r="J1655" s="173">
        <v>4</v>
      </c>
      <c r="K1655" s="174">
        <v>0</v>
      </c>
      <c r="L1655" s="198">
        <v>7</v>
      </c>
      <c r="M1655" s="105">
        <v>3.1</v>
      </c>
      <c r="N1655" s="167"/>
    </row>
    <row r="1656" s="155" customFormat="1" ht="24" spans="1:14">
      <c r="A1656" s="38" t="s">
        <v>15</v>
      </c>
      <c r="B1656" s="168">
        <v>1655</v>
      </c>
      <c r="C1656" s="43" t="s">
        <v>16</v>
      </c>
      <c r="D1656" s="43" t="s">
        <v>53</v>
      </c>
      <c r="E1656" s="103" t="s">
        <v>3723</v>
      </c>
      <c r="F1656" s="169" t="s">
        <v>236</v>
      </c>
      <c r="G1656" s="169" t="s">
        <v>4181</v>
      </c>
      <c r="H1656" s="40" t="s">
        <v>2345</v>
      </c>
      <c r="I1656" s="40" t="s">
        <v>22</v>
      </c>
      <c r="J1656" s="173">
        <v>1</v>
      </c>
      <c r="K1656" s="185">
        <v>0</v>
      </c>
      <c r="L1656" s="198">
        <v>7</v>
      </c>
      <c r="M1656" s="105">
        <v>3.2</v>
      </c>
      <c r="N1656" s="167"/>
    </row>
    <row r="1657" s="155" customFormat="1" ht="24" spans="1:14">
      <c r="A1657" s="38" t="s">
        <v>15</v>
      </c>
      <c r="B1657" s="168">
        <v>1656</v>
      </c>
      <c r="C1657" s="43" t="s">
        <v>16</v>
      </c>
      <c r="D1657" s="43" t="s">
        <v>53</v>
      </c>
      <c r="E1657" s="103" t="s">
        <v>3723</v>
      </c>
      <c r="F1657" s="169" t="s">
        <v>236</v>
      </c>
      <c r="G1657" s="169" t="s">
        <v>4182</v>
      </c>
      <c r="H1657" s="40" t="s">
        <v>2345</v>
      </c>
      <c r="I1657" s="40" t="s">
        <v>22</v>
      </c>
      <c r="J1657" s="173">
        <v>8</v>
      </c>
      <c r="K1657" s="185">
        <v>0</v>
      </c>
      <c r="L1657" s="198">
        <v>5</v>
      </c>
      <c r="M1657" s="105">
        <v>3.2</v>
      </c>
      <c r="N1657" s="164"/>
    </row>
    <row r="1658" s="155" customFormat="1" ht="24" spans="1:14">
      <c r="A1658" s="38" t="s">
        <v>15</v>
      </c>
      <c r="B1658" s="168">
        <v>1657</v>
      </c>
      <c r="C1658" s="43" t="s">
        <v>16</v>
      </c>
      <c r="D1658" s="43" t="s">
        <v>322</v>
      </c>
      <c r="E1658" s="103" t="s">
        <v>3723</v>
      </c>
      <c r="F1658" s="169" t="s">
        <v>323</v>
      </c>
      <c r="G1658" s="169" t="s">
        <v>4183</v>
      </c>
      <c r="H1658" s="40" t="s">
        <v>3157</v>
      </c>
      <c r="I1658" s="43" t="s">
        <v>2124</v>
      </c>
      <c r="J1658" s="116">
        <v>1.50375</v>
      </c>
      <c r="K1658" s="185">
        <v>0</v>
      </c>
      <c r="L1658" s="198">
        <v>98</v>
      </c>
      <c r="M1658" s="105">
        <v>3.2</v>
      </c>
      <c r="N1658" s="164"/>
    </row>
    <row r="1659" s="155" customFormat="1" ht="24" spans="1:14">
      <c r="A1659" s="38" t="s">
        <v>15</v>
      </c>
      <c r="B1659" s="168">
        <v>1658</v>
      </c>
      <c r="C1659" s="43" t="s">
        <v>16</v>
      </c>
      <c r="D1659" s="43" t="s">
        <v>322</v>
      </c>
      <c r="E1659" s="103" t="s">
        <v>3723</v>
      </c>
      <c r="F1659" s="169" t="s">
        <v>323</v>
      </c>
      <c r="G1659" s="169" t="s">
        <v>4184</v>
      </c>
      <c r="H1659" s="40" t="s">
        <v>3157</v>
      </c>
      <c r="I1659" s="43" t="s">
        <v>2124</v>
      </c>
      <c r="J1659" s="116">
        <v>0.25</v>
      </c>
      <c r="K1659" s="185">
        <v>0</v>
      </c>
      <c r="L1659" s="198">
        <v>20</v>
      </c>
      <c r="M1659" s="105">
        <v>3.2</v>
      </c>
      <c r="N1659" s="164"/>
    </row>
    <row r="1660" s="155" customFormat="1" ht="24" spans="1:14">
      <c r="A1660" s="38" t="s">
        <v>15</v>
      </c>
      <c r="B1660" s="168">
        <v>1659</v>
      </c>
      <c r="C1660" s="43" t="s">
        <v>16</v>
      </c>
      <c r="D1660" s="43" t="s">
        <v>322</v>
      </c>
      <c r="E1660" s="103" t="s">
        <v>3723</v>
      </c>
      <c r="F1660" s="169" t="s">
        <v>323</v>
      </c>
      <c r="G1660" s="169" t="s">
        <v>4163</v>
      </c>
      <c r="H1660" s="40" t="s">
        <v>3157</v>
      </c>
      <c r="I1660" s="43" t="s">
        <v>2124</v>
      </c>
      <c r="J1660" s="116">
        <v>35.1373</v>
      </c>
      <c r="K1660" s="185">
        <v>0</v>
      </c>
      <c r="L1660" s="198">
        <v>3277</v>
      </c>
      <c r="M1660" s="105">
        <v>3.2</v>
      </c>
      <c r="N1660" s="164"/>
    </row>
    <row r="1661" s="155" customFormat="1" ht="24" spans="1:14">
      <c r="A1661" s="38" t="s">
        <v>15</v>
      </c>
      <c r="B1661" s="168">
        <v>1660</v>
      </c>
      <c r="C1661" s="43" t="s">
        <v>16</v>
      </c>
      <c r="D1661" s="43" t="s">
        <v>53</v>
      </c>
      <c r="E1661" s="103" t="s">
        <v>3723</v>
      </c>
      <c r="F1661" s="169" t="s">
        <v>304</v>
      </c>
      <c r="G1661" s="169" t="s">
        <v>3793</v>
      </c>
      <c r="H1661" s="40" t="s">
        <v>2121</v>
      </c>
      <c r="I1661" s="40" t="s">
        <v>22</v>
      </c>
      <c r="J1661" s="173">
        <v>3</v>
      </c>
      <c r="K1661" s="57">
        <f t="shared" ref="K1661:K1665" si="98">(CEILING(J1661*0.2,1))*1</f>
        <v>1</v>
      </c>
      <c r="L1661" s="198">
        <v>21</v>
      </c>
      <c r="M1661" s="105">
        <v>3.2</v>
      </c>
      <c r="N1661" s="164"/>
    </row>
    <row r="1662" s="155" customFormat="1" ht="24" spans="1:14">
      <c r="A1662" s="38" t="s">
        <v>15</v>
      </c>
      <c r="B1662" s="168">
        <v>1661</v>
      </c>
      <c r="C1662" s="43" t="s">
        <v>16</v>
      </c>
      <c r="D1662" s="43" t="s">
        <v>53</v>
      </c>
      <c r="E1662" s="103" t="s">
        <v>3723</v>
      </c>
      <c r="F1662" s="169" t="s">
        <v>885</v>
      </c>
      <c r="G1662" s="169" t="s">
        <v>4189</v>
      </c>
      <c r="H1662" s="40" t="s">
        <v>2121</v>
      </c>
      <c r="I1662" s="40" t="s">
        <v>22</v>
      </c>
      <c r="J1662" s="173">
        <v>1</v>
      </c>
      <c r="K1662" s="57">
        <f t="shared" si="98"/>
        <v>1</v>
      </c>
      <c r="L1662" s="198">
        <v>1</v>
      </c>
      <c r="M1662" s="105">
        <v>3.2</v>
      </c>
      <c r="N1662" s="164"/>
    </row>
    <row r="1663" s="155" customFormat="1" ht="24" spans="1:14">
      <c r="A1663" s="38" t="s">
        <v>15</v>
      </c>
      <c r="B1663" s="168">
        <v>1662</v>
      </c>
      <c r="C1663" s="43" t="s">
        <v>16</v>
      </c>
      <c r="D1663" s="43" t="s">
        <v>53</v>
      </c>
      <c r="E1663" s="103" t="s">
        <v>3723</v>
      </c>
      <c r="F1663" s="169" t="s">
        <v>55</v>
      </c>
      <c r="G1663" s="169" t="s">
        <v>2701</v>
      </c>
      <c r="H1663" s="40" t="s">
        <v>2121</v>
      </c>
      <c r="I1663" s="40" t="s">
        <v>22</v>
      </c>
      <c r="J1663" s="173">
        <v>4</v>
      </c>
      <c r="K1663" s="57">
        <f t="shared" si="98"/>
        <v>1</v>
      </c>
      <c r="L1663" s="198">
        <v>22</v>
      </c>
      <c r="M1663" s="105">
        <v>3.2</v>
      </c>
      <c r="N1663" s="164"/>
    </row>
    <row r="1664" s="155" customFormat="1" ht="24" spans="1:14">
      <c r="A1664" s="38" t="s">
        <v>15</v>
      </c>
      <c r="B1664" s="168">
        <v>1663</v>
      </c>
      <c r="C1664" s="43" t="s">
        <v>16</v>
      </c>
      <c r="D1664" s="43" t="s">
        <v>53</v>
      </c>
      <c r="E1664" s="103" t="s">
        <v>3723</v>
      </c>
      <c r="F1664" s="169" t="s">
        <v>236</v>
      </c>
      <c r="G1664" s="169" t="s">
        <v>4190</v>
      </c>
      <c r="H1664" s="40" t="s">
        <v>2345</v>
      </c>
      <c r="I1664" s="40" t="s">
        <v>22</v>
      </c>
      <c r="J1664" s="173">
        <v>1</v>
      </c>
      <c r="K1664" s="57">
        <f t="shared" si="98"/>
        <v>1</v>
      </c>
      <c r="L1664" s="198">
        <v>1</v>
      </c>
      <c r="M1664" s="105">
        <v>3.2</v>
      </c>
      <c r="N1664" s="167"/>
    </row>
    <row r="1665" s="155" customFormat="1" ht="24" spans="1:14">
      <c r="A1665" s="38" t="s">
        <v>15</v>
      </c>
      <c r="B1665" s="168">
        <v>1664</v>
      </c>
      <c r="C1665" s="43" t="s">
        <v>16</v>
      </c>
      <c r="D1665" s="43" t="s">
        <v>322</v>
      </c>
      <c r="E1665" s="103" t="s">
        <v>3723</v>
      </c>
      <c r="F1665" s="169" t="s">
        <v>323</v>
      </c>
      <c r="G1665" s="169" t="s">
        <v>2705</v>
      </c>
      <c r="H1665" s="40" t="s">
        <v>2123</v>
      </c>
      <c r="I1665" s="43" t="s">
        <v>2124</v>
      </c>
      <c r="J1665" s="116">
        <v>13.0472</v>
      </c>
      <c r="K1665" s="57">
        <f t="shared" si="98"/>
        <v>3</v>
      </c>
      <c r="L1665" s="198">
        <v>180</v>
      </c>
      <c r="M1665" s="105">
        <v>3.2</v>
      </c>
      <c r="N1665" s="167"/>
    </row>
    <row r="1666" s="155" customFormat="1" ht="24" spans="1:14">
      <c r="A1666" s="38" t="s">
        <v>15</v>
      </c>
      <c r="B1666" s="168">
        <v>1665</v>
      </c>
      <c r="C1666" s="43" t="s">
        <v>16</v>
      </c>
      <c r="D1666" s="43" t="s">
        <v>89</v>
      </c>
      <c r="E1666" s="103" t="s">
        <v>3723</v>
      </c>
      <c r="F1666" s="169" t="s">
        <v>114</v>
      </c>
      <c r="G1666" s="169" t="s">
        <v>4128</v>
      </c>
      <c r="H1666" s="40" t="s">
        <v>2638</v>
      </c>
      <c r="I1666" s="40" t="s">
        <v>22</v>
      </c>
      <c r="J1666" s="173">
        <v>5</v>
      </c>
      <c r="K1666" s="185">
        <v>0</v>
      </c>
      <c r="L1666" s="198">
        <v>55</v>
      </c>
      <c r="M1666" s="105">
        <v>3.2</v>
      </c>
      <c r="N1666" s="164"/>
    </row>
    <row r="1667" s="155" customFormat="1" ht="24" spans="1:14">
      <c r="A1667" s="38" t="s">
        <v>15</v>
      </c>
      <c r="B1667" s="168">
        <v>1666</v>
      </c>
      <c r="C1667" s="43" t="s">
        <v>16</v>
      </c>
      <c r="D1667" s="43" t="s">
        <v>53</v>
      </c>
      <c r="E1667" s="103" t="s">
        <v>3723</v>
      </c>
      <c r="F1667" s="169" t="s">
        <v>55</v>
      </c>
      <c r="G1667" s="169" t="s">
        <v>3618</v>
      </c>
      <c r="H1667" s="40" t="s">
        <v>2121</v>
      </c>
      <c r="I1667" s="40" t="s">
        <v>22</v>
      </c>
      <c r="J1667" s="173">
        <v>2</v>
      </c>
      <c r="K1667" s="57">
        <f t="shared" ref="K1667:K1670" si="99">(CEILING(J1667*0.2,1))*1</f>
        <v>1</v>
      </c>
      <c r="L1667" s="198">
        <v>4</v>
      </c>
      <c r="M1667" s="105">
        <v>3.2</v>
      </c>
      <c r="N1667" s="164"/>
    </row>
    <row r="1668" s="155" customFormat="1" ht="36" spans="1:14">
      <c r="A1668" s="38" t="s">
        <v>15</v>
      </c>
      <c r="B1668" s="168">
        <v>1667</v>
      </c>
      <c r="C1668" s="43" t="s">
        <v>16</v>
      </c>
      <c r="D1668" s="43" t="s">
        <v>171</v>
      </c>
      <c r="E1668" s="103" t="s">
        <v>3723</v>
      </c>
      <c r="F1668" s="169" t="s">
        <v>172</v>
      </c>
      <c r="G1668" s="169" t="s">
        <v>4129</v>
      </c>
      <c r="H1668" s="40" t="s">
        <v>4130</v>
      </c>
      <c r="I1668" s="40" t="s">
        <v>22</v>
      </c>
      <c r="J1668" s="173">
        <v>5</v>
      </c>
      <c r="K1668" s="174">
        <v>0</v>
      </c>
      <c r="L1668" s="198">
        <v>1</v>
      </c>
      <c r="M1668" s="105">
        <v>3.1</v>
      </c>
      <c r="N1668" s="164"/>
    </row>
    <row r="1669" s="155" customFormat="1" ht="24" spans="1:14">
      <c r="A1669" s="38" t="s">
        <v>15</v>
      </c>
      <c r="B1669" s="168">
        <v>1668</v>
      </c>
      <c r="C1669" s="43" t="s">
        <v>16</v>
      </c>
      <c r="D1669" s="43" t="s">
        <v>53</v>
      </c>
      <c r="E1669" s="103" t="s">
        <v>3723</v>
      </c>
      <c r="F1669" s="169" t="s">
        <v>236</v>
      </c>
      <c r="G1669" s="169" t="s">
        <v>4131</v>
      </c>
      <c r="H1669" s="40" t="s">
        <v>2638</v>
      </c>
      <c r="I1669" s="40" t="s">
        <v>22</v>
      </c>
      <c r="J1669" s="173">
        <v>2</v>
      </c>
      <c r="K1669" s="57">
        <f t="shared" si="99"/>
        <v>1</v>
      </c>
      <c r="L1669" s="198">
        <v>5</v>
      </c>
      <c r="M1669" s="105">
        <v>3.2</v>
      </c>
      <c r="N1669" s="167"/>
    </row>
    <row r="1670" s="155" customFormat="1" ht="24" spans="1:14">
      <c r="A1670" s="38" t="s">
        <v>15</v>
      </c>
      <c r="B1670" s="168">
        <v>1669</v>
      </c>
      <c r="C1670" s="43" t="s">
        <v>16</v>
      </c>
      <c r="D1670" s="43" t="s">
        <v>322</v>
      </c>
      <c r="E1670" s="103" t="s">
        <v>3723</v>
      </c>
      <c r="F1670" s="169" t="s">
        <v>323</v>
      </c>
      <c r="G1670" s="169" t="s">
        <v>3619</v>
      </c>
      <c r="H1670" s="40" t="s">
        <v>2123</v>
      </c>
      <c r="I1670" s="43" t="s">
        <v>2124</v>
      </c>
      <c r="J1670" s="116">
        <v>2.4779</v>
      </c>
      <c r="K1670" s="57">
        <f t="shared" si="99"/>
        <v>1</v>
      </c>
      <c r="L1670" s="198">
        <v>21</v>
      </c>
      <c r="M1670" s="105">
        <v>3.2</v>
      </c>
      <c r="N1670" s="167"/>
    </row>
    <row r="1671" s="155" customFormat="1" ht="24" spans="1:14">
      <c r="A1671" s="38" t="s">
        <v>15</v>
      </c>
      <c r="B1671" s="168">
        <v>1670</v>
      </c>
      <c r="C1671" s="43" t="s">
        <v>16</v>
      </c>
      <c r="D1671" s="43" t="s">
        <v>53</v>
      </c>
      <c r="E1671" s="103" t="s">
        <v>3723</v>
      </c>
      <c r="F1671" s="169" t="s">
        <v>3813</v>
      </c>
      <c r="G1671" s="169" t="s">
        <v>4191</v>
      </c>
      <c r="H1671" s="40" t="s">
        <v>2131</v>
      </c>
      <c r="I1671" s="40" t="s">
        <v>22</v>
      </c>
      <c r="J1671" s="173">
        <v>1</v>
      </c>
      <c r="K1671" s="185">
        <v>0</v>
      </c>
      <c r="L1671" s="198">
        <v>69</v>
      </c>
      <c r="M1671" s="105">
        <v>3.2</v>
      </c>
      <c r="N1671" s="167"/>
    </row>
    <row r="1672" s="155" customFormat="1" ht="24" spans="1:14">
      <c r="A1672" s="38" t="s">
        <v>15</v>
      </c>
      <c r="B1672" s="168">
        <v>1671</v>
      </c>
      <c r="C1672" s="43" t="s">
        <v>16</v>
      </c>
      <c r="D1672" s="43" t="s">
        <v>89</v>
      </c>
      <c r="E1672" s="103" t="s">
        <v>3723</v>
      </c>
      <c r="F1672" s="169" t="s">
        <v>114</v>
      </c>
      <c r="G1672" s="169" t="s">
        <v>4192</v>
      </c>
      <c r="H1672" s="40" t="s">
        <v>2134</v>
      </c>
      <c r="I1672" s="40" t="s">
        <v>22</v>
      </c>
      <c r="J1672" s="173">
        <v>1</v>
      </c>
      <c r="K1672" s="185">
        <v>0</v>
      </c>
      <c r="L1672" s="198">
        <v>89</v>
      </c>
      <c r="M1672" s="105">
        <v>3.2</v>
      </c>
      <c r="N1672" s="167"/>
    </row>
    <row r="1673" s="155" customFormat="1" ht="24" spans="1:14">
      <c r="A1673" s="38" t="s">
        <v>15</v>
      </c>
      <c r="B1673" s="168">
        <v>1672</v>
      </c>
      <c r="C1673" s="43" t="s">
        <v>16</v>
      </c>
      <c r="D1673" s="43" t="s">
        <v>89</v>
      </c>
      <c r="E1673" s="103" t="s">
        <v>3723</v>
      </c>
      <c r="F1673" s="169" t="s">
        <v>114</v>
      </c>
      <c r="G1673" s="169" t="s">
        <v>4140</v>
      </c>
      <c r="H1673" s="40" t="s">
        <v>2134</v>
      </c>
      <c r="I1673" s="40" t="s">
        <v>22</v>
      </c>
      <c r="J1673" s="173">
        <v>5</v>
      </c>
      <c r="K1673" s="185">
        <v>0</v>
      </c>
      <c r="L1673" s="198">
        <v>576</v>
      </c>
      <c r="M1673" s="105">
        <v>3.2</v>
      </c>
      <c r="N1673" s="167"/>
    </row>
    <row r="1674" s="155" customFormat="1" ht="24" spans="1:14">
      <c r="A1674" s="38" t="s">
        <v>15</v>
      </c>
      <c r="B1674" s="168">
        <v>1673</v>
      </c>
      <c r="C1674" s="43" t="s">
        <v>16</v>
      </c>
      <c r="D1674" s="43" t="s">
        <v>53</v>
      </c>
      <c r="E1674" s="103" t="s">
        <v>3723</v>
      </c>
      <c r="F1674" s="169" t="s">
        <v>55</v>
      </c>
      <c r="G1674" s="169" t="s">
        <v>4146</v>
      </c>
      <c r="H1674" s="40" t="s">
        <v>2351</v>
      </c>
      <c r="I1674" s="40" t="s">
        <v>22</v>
      </c>
      <c r="J1674" s="173">
        <v>12</v>
      </c>
      <c r="K1674" s="185">
        <v>0</v>
      </c>
      <c r="L1674" s="198">
        <v>1497</v>
      </c>
      <c r="M1674" s="105">
        <v>3.2</v>
      </c>
      <c r="N1674" s="167"/>
    </row>
    <row r="1675" s="155" customFormat="1" ht="24" spans="1:14">
      <c r="A1675" s="38" t="s">
        <v>15</v>
      </c>
      <c r="B1675" s="168">
        <v>1674</v>
      </c>
      <c r="C1675" s="43" t="s">
        <v>16</v>
      </c>
      <c r="D1675" s="43" t="s">
        <v>53</v>
      </c>
      <c r="E1675" s="103" t="s">
        <v>3723</v>
      </c>
      <c r="F1675" s="169" t="s">
        <v>249</v>
      </c>
      <c r="G1675" s="169" t="s">
        <v>4194</v>
      </c>
      <c r="H1675" s="40" t="s">
        <v>2351</v>
      </c>
      <c r="I1675" s="40" t="s">
        <v>22</v>
      </c>
      <c r="J1675" s="173">
        <v>1</v>
      </c>
      <c r="K1675" s="185">
        <v>0</v>
      </c>
      <c r="L1675" s="198">
        <v>44</v>
      </c>
      <c r="M1675" s="105">
        <v>3.2</v>
      </c>
      <c r="N1675" s="167"/>
    </row>
    <row r="1676" s="155" customFormat="1" ht="36" spans="1:14">
      <c r="A1676" s="38" t="s">
        <v>15</v>
      </c>
      <c r="B1676" s="168">
        <v>1675</v>
      </c>
      <c r="C1676" s="43" t="s">
        <v>16</v>
      </c>
      <c r="D1676" s="43" t="s">
        <v>171</v>
      </c>
      <c r="E1676" s="103" t="s">
        <v>3723</v>
      </c>
      <c r="F1676" s="169" t="s">
        <v>172</v>
      </c>
      <c r="G1676" s="169" t="s">
        <v>4195</v>
      </c>
      <c r="H1676" s="40" t="s">
        <v>1874</v>
      </c>
      <c r="I1676" s="40" t="s">
        <v>22</v>
      </c>
      <c r="J1676" s="173">
        <v>1</v>
      </c>
      <c r="K1676" s="174">
        <v>0</v>
      </c>
      <c r="L1676" s="198">
        <v>2</v>
      </c>
      <c r="M1676" s="105">
        <v>3.1</v>
      </c>
      <c r="N1676" s="167"/>
    </row>
    <row r="1677" s="155" customFormat="1" ht="36" spans="1:14">
      <c r="A1677" s="38" t="s">
        <v>15</v>
      </c>
      <c r="B1677" s="168">
        <v>1676</v>
      </c>
      <c r="C1677" s="43" t="s">
        <v>16</v>
      </c>
      <c r="D1677" s="43" t="s">
        <v>171</v>
      </c>
      <c r="E1677" s="103" t="s">
        <v>3723</v>
      </c>
      <c r="F1677" s="169" t="s">
        <v>172</v>
      </c>
      <c r="G1677" s="169" t="s">
        <v>4150</v>
      </c>
      <c r="H1677" s="40" t="s">
        <v>1874</v>
      </c>
      <c r="I1677" s="40" t="s">
        <v>22</v>
      </c>
      <c r="J1677" s="173">
        <v>5</v>
      </c>
      <c r="K1677" s="174">
        <v>0</v>
      </c>
      <c r="L1677" s="198">
        <v>9</v>
      </c>
      <c r="M1677" s="105">
        <v>3.1</v>
      </c>
      <c r="N1677" s="167"/>
    </row>
    <row r="1678" s="155" customFormat="1" ht="24" spans="1:14">
      <c r="A1678" s="38" t="s">
        <v>15</v>
      </c>
      <c r="B1678" s="168">
        <v>1677</v>
      </c>
      <c r="C1678" s="43" t="s">
        <v>16</v>
      </c>
      <c r="D1678" s="43" t="s">
        <v>53</v>
      </c>
      <c r="E1678" s="103" t="s">
        <v>3723</v>
      </c>
      <c r="F1678" s="169" t="s">
        <v>236</v>
      </c>
      <c r="G1678" s="169" t="s">
        <v>4196</v>
      </c>
      <c r="H1678" s="40" t="s">
        <v>2134</v>
      </c>
      <c r="I1678" s="40" t="s">
        <v>22</v>
      </c>
      <c r="J1678" s="173">
        <v>2</v>
      </c>
      <c r="K1678" s="185">
        <v>0</v>
      </c>
      <c r="L1678" s="198">
        <v>2</v>
      </c>
      <c r="M1678" s="105">
        <v>3.2</v>
      </c>
      <c r="N1678" s="167"/>
    </row>
    <row r="1679" s="155" customFormat="1" ht="24" spans="1:14">
      <c r="A1679" s="38" t="s">
        <v>15</v>
      </c>
      <c r="B1679" s="168">
        <v>1678</v>
      </c>
      <c r="C1679" s="43" t="s">
        <v>16</v>
      </c>
      <c r="D1679" s="43" t="s">
        <v>322</v>
      </c>
      <c r="E1679" s="103" t="s">
        <v>3723</v>
      </c>
      <c r="F1679" s="169" t="s">
        <v>323</v>
      </c>
      <c r="G1679" s="169" t="s">
        <v>4153</v>
      </c>
      <c r="H1679" s="40" t="s">
        <v>2988</v>
      </c>
      <c r="I1679" s="43" t="s">
        <v>2124</v>
      </c>
      <c r="J1679" s="116">
        <v>29.3372</v>
      </c>
      <c r="K1679" s="185">
        <v>0</v>
      </c>
      <c r="L1679" s="198">
        <v>3618</v>
      </c>
      <c r="M1679" s="105">
        <v>3.2</v>
      </c>
      <c r="N1679" s="167"/>
    </row>
    <row r="1680" s="155" customFormat="1" ht="24" spans="1:14">
      <c r="A1680" s="38" t="s">
        <v>15</v>
      </c>
      <c r="B1680" s="168">
        <v>1679</v>
      </c>
      <c r="C1680" s="43" t="s">
        <v>16</v>
      </c>
      <c r="D1680" s="43" t="s">
        <v>89</v>
      </c>
      <c r="E1680" s="103" t="s">
        <v>3723</v>
      </c>
      <c r="F1680" s="169" t="s">
        <v>114</v>
      </c>
      <c r="G1680" s="169" t="s">
        <v>4198</v>
      </c>
      <c r="H1680" s="40" t="s">
        <v>2134</v>
      </c>
      <c r="I1680" s="40" t="s">
        <v>22</v>
      </c>
      <c r="J1680" s="173">
        <v>1</v>
      </c>
      <c r="K1680" s="185">
        <v>0</v>
      </c>
      <c r="L1680" s="198">
        <v>64</v>
      </c>
      <c r="M1680" s="105">
        <v>3.2</v>
      </c>
      <c r="N1680" s="167"/>
    </row>
    <row r="1681" s="155" customFormat="1" ht="24" spans="1:14">
      <c r="A1681" s="38" t="s">
        <v>15</v>
      </c>
      <c r="B1681" s="168">
        <v>1680</v>
      </c>
      <c r="C1681" s="43" t="s">
        <v>16</v>
      </c>
      <c r="D1681" s="43" t="s">
        <v>89</v>
      </c>
      <c r="E1681" s="103" t="s">
        <v>3723</v>
      </c>
      <c r="F1681" s="169" t="s">
        <v>114</v>
      </c>
      <c r="G1681" s="169" t="s">
        <v>4140</v>
      </c>
      <c r="H1681" s="40" t="s">
        <v>2134</v>
      </c>
      <c r="I1681" s="40" t="s">
        <v>22</v>
      </c>
      <c r="J1681" s="173">
        <v>9</v>
      </c>
      <c r="K1681" s="185">
        <v>0</v>
      </c>
      <c r="L1681" s="198">
        <v>1037</v>
      </c>
      <c r="M1681" s="105">
        <v>3.2</v>
      </c>
      <c r="N1681" s="167"/>
    </row>
    <row r="1682" s="155" customFormat="1" ht="24" spans="1:14">
      <c r="A1682" s="38" t="s">
        <v>15</v>
      </c>
      <c r="B1682" s="168">
        <v>1681</v>
      </c>
      <c r="C1682" s="43" t="s">
        <v>16</v>
      </c>
      <c r="D1682" s="43" t="s">
        <v>89</v>
      </c>
      <c r="E1682" s="103" t="s">
        <v>3723</v>
      </c>
      <c r="F1682" s="169" t="s">
        <v>114</v>
      </c>
      <c r="G1682" s="169" t="s">
        <v>4199</v>
      </c>
      <c r="H1682" s="40" t="s">
        <v>2134</v>
      </c>
      <c r="I1682" s="40" t="s">
        <v>22</v>
      </c>
      <c r="J1682" s="173">
        <v>2</v>
      </c>
      <c r="K1682" s="185">
        <v>0</v>
      </c>
      <c r="L1682" s="198">
        <v>222</v>
      </c>
      <c r="M1682" s="105">
        <v>3.2</v>
      </c>
      <c r="N1682" s="167"/>
    </row>
    <row r="1683" s="155" customFormat="1" ht="24" spans="1:14">
      <c r="A1683" s="38" t="s">
        <v>15</v>
      </c>
      <c r="B1683" s="168">
        <v>1682</v>
      </c>
      <c r="C1683" s="43" t="s">
        <v>16</v>
      </c>
      <c r="D1683" s="43" t="s">
        <v>53</v>
      </c>
      <c r="E1683" s="103" t="s">
        <v>3723</v>
      </c>
      <c r="F1683" s="169" t="s">
        <v>304</v>
      </c>
      <c r="G1683" s="169" t="s">
        <v>4200</v>
      </c>
      <c r="H1683" s="40" t="s">
        <v>2356</v>
      </c>
      <c r="I1683" s="40" t="s">
        <v>22</v>
      </c>
      <c r="J1683" s="173">
        <v>2</v>
      </c>
      <c r="K1683" s="185">
        <v>0</v>
      </c>
      <c r="L1683" s="198">
        <v>335</v>
      </c>
      <c r="M1683" s="105">
        <v>3.2</v>
      </c>
      <c r="N1683" s="167"/>
    </row>
    <row r="1684" s="155" customFormat="1" ht="108" spans="1:14">
      <c r="A1684" s="38" t="s">
        <v>15</v>
      </c>
      <c r="B1684" s="168">
        <v>1683</v>
      </c>
      <c r="C1684" s="43" t="s">
        <v>16</v>
      </c>
      <c r="D1684" s="43" t="s">
        <v>17</v>
      </c>
      <c r="E1684" s="103" t="s">
        <v>3723</v>
      </c>
      <c r="F1684" s="169" t="s">
        <v>4031</v>
      </c>
      <c r="G1684" s="43" t="s">
        <v>4201</v>
      </c>
      <c r="H1684" s="40" t="s">
        <v>3994</v>
      </c>
      <c r="I1684" s="40" t="s">
        <v>22</v>
      </c>
      <c r="J1684" s="173">
        <v>1</v>
      </c>
      <c r="K1684" s="161">
        <v>0</v>
      </c>
      <c r="L1684" s="199">
        <v>7.2</v>
      </c>
      <c r="M1684" s="105">
        <v>3.1</v>
      </c>
      <c r="N1684" s="167"/>
    </row>
    <row r="1685" s="155" customFormat="1" ht="24" spans="1:14">
      <c r="A1685" s="38" t="s">
        <v>15</v>
      </c>
      <c r="B1685" s="168">
        <v>1684</v>
      </c>
      <c r="C1685" s="43" t="s">
        <v>16</v>
      </c>
      <c r="D1685" s="43" t="s">
        <v>53</v>
      </c>
      <c r="E1685" s="103" t="s">
        <v>3723</v>
      </c>
      <c r="F1685" s="169" t="s">
        <v>55</v>
      </c>
      <c r="G1685" s="169" t="s">
        <v>4202</v>
      </c>
      <c r="H1685" s="40" t="s">
        <v>2351</v>
      </c>
      <c r="I1685" s="40" t="s">
        <v>22</v>
      </c>
      <c r="J1685" s="173">
        <v>1</v>
      </c>
      <c r="K1685" s="185">
        <v>0</v>
      </c>
      <c r="L1685" s="198">
        <v>60</v>
      </c>
      <c r="M1685" s="105">
        <v>3.2</v>
      </c>
      <c r="N1685" s="167"/>
    </row>
    <row r="1686" s="155" customFormat="1" ht="24" spans="1:14">
      <c r="A1686" s="38" t="s">
        <v>15</v>
      </c>
      <c r="B1686" s="168">
        <v>1685</v>
      </c>
      <c r="C1686" s="43" t="s">
        <v>16</v>
      </c>
      <c r="D1686" s="43" t="s">
        <v>53</v>
      </c>
      <c r="E1686" s="103" t="s">
        <v>3723</v>
      </c>
      <c r="F1686" s="169" t="s">
        <v>55</v>
      </c>
      <c r="G1686" s="169" t="s">
        <v>4146</v>
      </c>
      <c r="H1686" s="40" t="s">
        <v>2351</v>
      </c>
      <c r="I1686" s="40" t="s">
        <v>22</v>
      </c>
      <c r="J1686" s="173">
        <v>12</v>
      </c>
      <c r="K1686" s="185">
        <v>0</v>
      </c>
      <c r="L1686" s="198">
        <v>1497</v>
      </c>
      <c r="M1686" s="105">
        <v>3.2</v>
      </c>
      <c r="N1686" s="167"/>
    </row>
    <row r="1687" s="155" customFormat="1" ht="24" spans="1:14">
      <c r="A1687" s="38" t="s">
        <v>15</v>
      </c>
      <c r="B1687" s="168">
        <v>1686</v>
      </c>
      <c r="C1687" s="43" t="s">
        <v>16</v>
      </c>
      <c r="D1687" s="43" t="s">
        <v>53</v>
      </c>
      <c r="E1687" s="103" t="s">
        <v>3723</v>
      </c>
      <c r="F1687" s="169" t="s">
        <v>55</v>
      </c>
      <c r="G1687" s="169" t="s">
        <v>4193</v>
      </c>
      <c r="H1687" s="40" t="s">
        <v>2351</v>
      </c>
      <c r="I1687" s="40" t="s">
        <v>22</v>
      </c>
      <c r="J1687" s="173">
        <v>1</v>
      </c>
      <c r="K1687" s="185">
        <v>0</v>
      </c>
      <c r="L1687" s="198">
        <v>62</v>
      </c>
      <c r="M1687" s="105">
        <v>3.2</v>
      </c>
      <c r="N1687" s="167"/>
    </row>
    <row r="1688" s="155" customFormat="1" ht="24" spans="1:14">
      <c r="A1688" s="38" t="s">
        <v>15</v>
      </c>
      <c r="B1688" s="168">
        <v>1687</v>
      </c>
      <c r="C1688" s="43" t="s">
        <v>16</v>
      </c>
      <c r="D1688" s="43" t="s">
        <v>53</v>
      </c>
      <c r="E1688" s="103" t="s">
        <v>3723</v>
      </c>
      <c r="F1688" s="169" t="s">
        <v>249</v>
      </c>
      <c r="G1688" s="169" t="s">
        <v>4203</v>
      </c>
      <c r="H1688" s="40" t="s">
        <v>2351</v>
      </c>
      <c r="I1688" s="40" t="s">
        <v>22</v>
      </c>
      <c r="J1688" s="173">
        <v>1</v>
      </c>
      <c r="K1688" s="185">
        <v>0</v>
      </c>
      <c r="L1688" s="198">
        <v>44</v>
      </c>
      <c r="M1688" s="105">
        <v>3.2</v>
      </c>
      <c r="N1688" s="167"/>
    </row>
    <row r="1689" s="155" customFormat="1" ht="36" spans="1:14">
      <c r="A1689" s="38" t="s">
        <v>15</v>
      </c>
      <c r="B1689" s="168">
        <v>1688</v>
      </c>
      <c r="C1689" s="43" t="s">
        <v>16</v>
      </c>
      <c r="D1689" s="43" t="s">
        <v>171</v>
      </c>
      <c r="E1689" s="103" t="s">
        <v>3723</v>
      </c>
      <c r="F1689" s="169" t="s">
        <v>172</v>
      </c>
      <c r="G1689" s="169" t="s">
        <v>4204</v>
      </c>
      <c r="H1689" s="40" t="s">
        <v>1874</v>
      </c>
      <c r="I1689" s="40" t="s">
        <v>22</v>
      </c>
      <c r="J1689" s="173">
        <v>1</v>
      </c>
      <c r="K1689" s="174">
        <v>0</v>
      </c>
      <c r="L1689" s="198">
        <v>1</v>
      </c>
      <c r="M1689" s="105">
        <v>3.1</v>
      </c>
      <c r="N1689" s="167"/>
    </row>
    <row r="1690" s="155" customFormat="1" ht="36" spans="1:14">
      <c r="A1690" s="38" t="s">
        <v>15</v>
      </c>
      <c r="B1690" s="168">
        <v>1689</v>
      </c>
      <c r="C1690" s="43" t="s">
        <v>16</v>
      </c>
      <c r="D1690" s="43" t="s">
        <v>171</v>
      </c>
      <c r="E1690" s="103" t="s">
        <v>3723</v>
      </c>
      <c r="F1690" s="169" t="s">
        <v>172</v>
      </c>
      <c r="G1690" s="169" t="s">
        <v>4150</v>
      </c>
      <c r="H1690" s="40" t="s">
        <v>1874</v>
      </c>
      <c r="I1690" s="40" t="s">
        <v>22</v>
      </c>
      <c r="J1690" s="173">
        <v>7</v>
      </c>
      <c r="K1690" s="174">
        <v>0</v>
      </c>
      <c r="L1690" s="198">
        <v>12</v>
      </c>
      <c r="M1690" s="105">
        <v>3.1</v>
      </c>
      <c r="N1690" s="167"/>
    </row>
    <row r="1691" s="155" customFormat="1" ht="24" spans="1:14">
      <c r="A1691" s="38" t="s">
        <v>15</v>
      </c>
      <c r="B1691" s="168">
        <v>1690</v>
      </c>
      <c r="C1691" s="43" t="s">
        <v>16</v>
      </c>
      <c r="D1691" s="43" t="s">
        <v>53</v>
      </c>
      <c r="E1691" s="103" t="s">
        <v>3723</v>
      </c>
      <c r="F1691" s="169" t="s">
        <v>236</v>
      </c>
      <c r="G1691" s="169" t="s">
        <v>4196</v>
      </c>
      <c r="H1691" s="40" t="s">
        <v>2134</v>
      </c>
      <c r="I1691" s="40" t="s">
        <v>22</v>
      </c>
      <c r="J1691" s="173">
        <v>9</v>
      </c>
      <c r="K1691" s="185">
        <v>0</v>
      </c>
      <c r="L1691" s="198">
        <v>7</v>
      </c>
      <c r="M1691" s="105">
        <v>3.2</v>
      </c>
      <c r="N1691" s="167"/>
    </row>
    <row r="1692" s="155" customFormat="1" ht="24" spans="1:14">
      <c r="A1692" s="38" t="s">
        <v>15</v>
      </c>
      <c r="B1692" s="168">
        <v>1691</v>
      </c>
      <c r="C1692" s="43" t="s">
        <v>16</v>
      </c>
      <c r="D1692" s="43" t="s">
        <v>322</v>
      </c>
      <c r="E1692" s="103" t="s">
        <v>3723</v>
      </c>
      <c r="F1692" s="169" t="s">
        <v>323</v>
      </c>
      <c r="G1692" s="169" t="s">
        <v>4153</v>
      </c>
      <c r="H1692" s="40" t="s">
        <v>2988</v>
      </c>
      <c r="I1692" s="43" t="s">
        <v>2124</v>
      </c>
      <c r="J1692" s="116">
        <v>44.3463</v>
      </c>
      <c r="K1692" s="185">
        <v>0</v>
      </c>
      <c r="L1692" s="198">
        <v>5468</v>
      </c>
      <c r="M1692" s="105">
        <v>3.2</v>
      </c>
      <c r="N1692" s="167"/>
    </row>
    <row r="1693" s="155" customFormat="1" ht="24" spans="1:14">
      <c r="A1693" s="38" t="s">
        <v>15</v>
      </c>
      <c r="B1693" s="168">
        <v>1692</v>
      </c>
      <c r="C1693" s="43" t="s">
        <v>16</v>
      </c>
      <c r="D1693" s="43" t="s">
        <v>322</v>
      </c>
      <c r="E1693" s="103" t="s">
        <v>3723</v>
      </c>
      <c r="F1693" s="169" t="s">
        <v>323</v>
      </c>
      <c r="G1693" s="169" t="s">
        <v>4205</v>
      </c>
      <c r="H1693" s="40" t="s">
        <v>2358</v>
      </c>
      <c r="I1693" s="43" t="s">
        <v>2124</v>
      </c>
      <c r="J1693" s="116">
        <v>1.04875</v>
      </c>
      <c r="K1693" s="185">
        <v>0</v>
      </c>
      <c r="L1693" s="198">
        <v>77</v>
      </c>
      <c r="M1693" s="105">
        <v>3.2</v>
      </c>
      <c r="N1693" s="167"/>
    </row>
    <row r="1694" s="155" customFormat="1" ht="24" spans="1:14">
      <c r="A1694" s="38" t="s">
        <v>15</v>
      </c>
      <c r="B1694" s="168">
        <v>1693</v>
      </c>
      <c r="C1694" s="43" t="s">
        <v>16</v>
      </c>
      <c r="D1694" s="43" t="s">
        <v>89</v>
      </c>
      <c r="E1694" s="103" t="s">
        <v>3723</v>
      </c>
      <c r="F1694" s="169" t="s">
        <v>114</v>
      </c>
      <c r="G1694" s="169" t="s">
        <v>4210</v>
      </c>
      <c r="H1694" s="40" t="s">
        <v>2134</v>
      </c>
      <c r="I1694" s="40" t="s">
        <v>22</v>
      </c>
      <c r="J1694" s="173">
        <v>1</v>
      </c>
      <c r="K1694" s="185">
        <v>0</v>
      </c>
      <c r="L1694" s="198">
        <v>11</v>
      </c>
      <c r="M1694" s="105">
        <v>3.2</v>
      </c>
      <c r="N1694" s="167"/>
    </row>
    <row r="1695" s="155" customFormat="1" ht="24" spans="1:14">
      <c r="A1695" s="38" t="s">
        <v>15</v>
      </c>
      <c r="B1695" s="168">
        <v>1694</v>
      </c>
      <c r="C1695" s="43" t="s">
        <v>16</v>
      </c>
      <c r="D1695" s="43" t="s">
        <v>89</v>
      </c>
      <c r="E1695" s="103" t="s">
        <v>3723</v>
      </c>
      <c r="F1695" s="169" t="s">
        <v>114</v>
      </c>
      <c r="G1695" s="169" t="s">
        <v>4211</v>
      </c>
      <c r="H1695" s="40" t="s">
        <v>2134</v>
      </c>
      <c r="I1695" s="40" t="s">
        <v>22</v>
      </c>
      <c r="J1695" s="173">
        <v>7</v>
      </c>
      <c r="K1695" s="185">
        <v>0</v>
      </c>
      <c r="L1695" s="198">
        <v>139</v>
      </c>
      <c r="M1695" s="105">
        <v>3.2</v>
      </c>
      <c r="N1695" s="167"/>
    </row>
    <row r="1696" s="155" customFormat="1" ht="24" spans="1:14">
      <c r="A1696" s="38" t="s">
        <v>15</v>
      </c>
      <c r="B1696" s="168">
        <v>1695</v>
      </c>
      <c r="C1696" s="43" t="s">
        <v>16</v>
      </c>
      <c r="D1696" s="43" t="s">
        <v>53</v>
      </c>
      <c r="E1696" s="103" t="s">
        <v>3723</v>
      </c>
      <c r="F1696" s="169" t="s">
        <v>55</v>
      </c>
      <c r="G1696" s="169" t="s">
        <v>4212</v>
      </c>
      <c r="H1696" s="40" t="s">
        <v>2356</v>
      </c>
      <c r="I1696" s="40" t="s">
        <v>22</v>
      </c>
      <c r="J1696" s="173">
        <v>18</v>
      </c>
      <c r="K1696" s="57">
        <f t="shared" ref="K1696:K1698" si="100">(CEILING(J1696*0.2,1))*1</f>
        <v>4</v>
      </c>
      <c r="L1696" s="198">
        <v>198</v>
      </c>
      <c r="M1696" s="105">
        <v>3.2</v>
      </c>
      <c r="N1696" s="167"/>
    </row>
    <row r="1697" s="155" customFormat="1" ht="24" spans="1:14">
      <c r="A1697" s="38" t="s">
        <v>15</v>
      </c>
      <c r="B1697" s="168">
        <v>1696</v>
      </c>
      <c r="C1697" s="43" t="s">
        <v>16</v>
      </c>
      <c r="D1697" s="43" t="s">
        <v>53</v>
      </c>
      <c r="E1697" s="103" t="s">
        <v>3723</v>
      </c>
      <c r="F1697" s="169" t="s">
        <v>304</v>
      </c>
      <c r="G1697" s="169" t="s">
        <v>4213</v>
      </c>
      <c r="H1697" s="40" t="s">
        <v>2356</v>
      </c>
      <c r="I1697" s="40" t="s">
        <v>22</v>
      </c>
      <c r="J1697" s="173">
        <v>1</v>
      </c>
      <c r="K1697" s="57">
        <f t="shared" si="100"/>
        <v>1</v>
      </c>
      <c r="L1697" s="198">
        <v>11</v>
      </c>
      <c r="M1697" s="105">
        <v>3.2</v>
      </c>
      <c r="N1697" s="167"/>
    </row>
    <row r="1698" s="155" customFormat="1" ht="24" spans="1:14">
      <c r="A1698" s="38" t="s">
        <v>15</v>
      </c>
      <c r="B1698" s="168">
        <v>1697</v>
      </c>
      <c r="C1698" s="43" t="s">
        <v>16</v>
      </c>
      <c r="D1698" s="43" t="s">
        <v>53</v>
      </c>
      <c r="E1698" s="103" t="s">
        <v>3723</v>
      </c>
      <c r="F1698" s="169" t="s">
        <v>249</v>
      </c>
      <c r="G1698" s="169" t="s">
        <v>4214</v>
      </c>
      <c r="H1698" s="40" t="s">
        <v>2356</v>
      </c>
      <c r="I1698" s="40" t="s">
        <v>22</v>
      </c>
      <c r="J1698" s="173">
        <v>1</v>
      </c>
      <c r="K1698" s="57">
        <f t="shared" si="100"/>
        <v>1</v>
      </c>
      <c r="L1698" s="198">
        <v>4</v>
      </c>
      <c r="M1698" s="105">
        <v>3.2</v>
      </c>
      <c r="N1698" s="167"/>
    </row>
    <row r="1699" s="155" customFormat="1" ht="36" spans="1:14">
      <c r="A1699" s="38" t="s">
        <v>15</v>
      </c>
      <c r="B1699" s="168">
        <v>1698</v>
      </c>
      <c r="C1699" s="43" t="s">
        <v>16</v>
      </c>
      <c r="D1699" s="43" t="s">
        <v>171</v>
      </c>
      <c r="E1699" s="103" t="s">
        <v>3723</v>
      </c>
      <c r="F1699" s="169" t="s">
        <v>172</v>
      </c>
      <c r="G1699" s="169" t="s">
        <v>4215</v>
      </c>
      <c r="H1699" s="40" t="s">
        <v>1874</v>
      </c>
      <c r="I1699" s="40" t="s">
        <v>22</v>
      </c>
      <c r="J1699" s="173">
        <v>1</v>
      </c>
      <c r="K1699" s="174">
        <v>0</v>
      </c>
      <c r="L1699" s="201">
        <v>0.26</v>
      </c>
      <c r="M1699" s="105">
        <v>3.1</v>
      </c>
      <c r="N1699" s="167"/>
    </row>
    <row r="1700" s="155" customFormat="1" ht="36" spans="1:14">
      <c r="A1700" s="38" t="s">
        <v>15</v>
      </c>
      <c r="B1700" s="168">
        <v>1699</v>
      </c>
      <c r="C1700" s="43" t="s">
        <v>16</v>
      </c>
      <c r="D1700" s="43" t="s">
        <v>171</v>
      </c>
      <c r="E1700" s="103" t="s">
        <v>3723</v>
      </c>
      <c r="F1700" s="169" t="s">
        <v>172</v>
      </c>
      <c r="G1700" s="169" t="s">
        <v>4216</v>
      </c>
      <c r="H1700" s="40" t="s">
        <v>1874</v>
      </c>
      <c r="I1700" s="40" t="s">
        <v>22</v>
      </c>
      <c r="J1700" s="173">
        <v>6</v>
      </c>
      <c r="K1700" s="174">
        <v>0</v>
      </c>
      <c r="L1700" s="198">
        <v>3</v>
      </c>
      <c r="M1700" s="105">
        <v>3.1</v>
      </c>
      <c r="N1700" s="167"/>
    </row>
    <row r="1701" s="155" customFormat="1" ht="24" spans="1:14">
      <c r="A1701" s="38" t="s">
        <v>15</v>
      </c>
      <c r="B1701" s="168">
        <v>1700</v>
      </c>
      <c r="C1701" s="43" t="s">
        <v>16</v>
      </c>
      <c r="D1701" s="43" t="s">
        <v>53</v>
      </c>
      <c r="E1701" s="103" t="s">
        <v>3723</v>
      </c>
      <c r="F1701" s="169" t="s">
        <v>236</v>
      </c>
      <c r="G1701" s="169" t="s">
        <v>4217</v>
      </c>
      <c r="H1701" s="40" t="s">
        <v>2134</v>
      </c>
      <c r="I1701" s="40" t="s">
        <v>22</v>
      </c>
      <c r="J1701" s="173">
        <v>1</v>
      </c>
      <c r="K1701" s="57">
        <f t="shared" ref="K1701:K1704" si="101">(CEILING(J1701*0.2,1))*1</f>
        <v>1</v>
      </c>
      <c r="L1701" s="198">
        <v>1</v>
      </c>
      <c r="M1701" s="105">
        <v>3.2</v>
      </c>
      <c r="N1701" s="167"/>
    </row>
    <row r="1702" s="155" customFormat="1" ht="24" spans="1:14">
      <c r="A1702" s="38" t="s">
        <v>15</v>
      </c>
      <c r="B1702" s="168">
        <v>1701</v>
      </c>
      <c r="C1702" s="43" t="s">
        <v>16</v>
      </c>
      <c r="D1702" s="43" t="s">
        <v>53</v>
      </c>
      <c r="E1702" s="103" t="s">
        <v>3723</v>
      </c>
      <c r="F1702" s="169" t="s">
        <v>236</v>
      </c>
      <c r="G1702" s="169" t="s">
        <v>4218</v>
      </c>
      <c r="H1702" s="40" t="s">
        <v>2134</v>
      </c>
      <c r="I1702" s="40" t="s">
        <v>22</v>
      </c>
      <c r="J1702" s="173">
        <v>1</v>
      </c>
      <c r="K1702" s="57">
        <f t="shared" si="101"/>
        <v>1</v>
      </c>
      <c r="L1702" s="198">
        <v>2</v>
      </c>
      <c r="M1702" s="105">
        <v>3.2</v>
      </c>
      <c r="N1702" s="167"/>
    </row>
    <row r="1703" s="155" customFormat="1" ht="24" spans="1:14">
      <c r="A1703" s="38" t="s">
        <v>15</v>
      </c>
      <c r="B1703" s="168">
        <v>1702</v>
      </c>
      <c r="C1703" s="43" t="s">
        <v>16</v>
      </c>
      <c r="D1703" s="43" t="s">
        <v>53</v>
      </c>
      <c r="E1703" s="103" t="s">
        <v>3723</v>
      </c>
      <c r="F1703" s="169" t="s">
        <v>236</v>
      </c>
      <c r="G1703" s="169" t="s">
        <v>4219</v>
      </c>
      <c r="H1703" s="40" t="s">
        <v>2134</v>
      </c>
      <c r="I1703" s="40" t="s">
        <v>22</v>
      </c>
      <c r="J1703" s="173">
        <v>1</v>
      </c>
      <c r="K1703" s="57">
        <f t="shared" si="101"/>
        <v>1</v>
      </c>
      <c r="L1703" s="198">
        <v>4</v>
      </c>
      <c r="M1703" s="105">
        <v>3.2</v>
      </c>
      <c r="N1703" s="167"/>
    </row>
    <row r="1704" s="155" customFormat="1" ht="24" spans="1:14">
      <c r="A1704" s="38" t="s">
        <v>15</v>
      </c>
      <c r="B1704" s="168">
        <v>1703</v>
      </c>
      <c r="C1704" s="43" t="s">
        <v>16</v>
      </c>
      <c r="D1704" s="43" t="s">
        <v>322</v>
      </c>
      <c r="E1704" s="103" t="s">
        <v>3723</v>
      </c>
      <c r="F1704" s="169" t="s">
        <v>323</v>
      </c>
      <c r="G1704" s="169" t="s">
        <v>4220</v>
      </c>
      <c r="H1704" s="40" t="s">
        <v>2358</v>
      </c>
      <c r="I1704" s="43" t="s">
        <v>2124</v>
      </c>
      <c r="J1704" s="116">
        <v>42.2832</v>
      </c>
      <c r="K1704" s="57">
        <f t="shared" si="101"/>
        <v>9</v>
      </c>
      <c r="L1704" s="198">
        <v>1195</v>
      </c>
      <c r="M1704" s="105">
        <v>3.2</v>
      </c>
      <c r="N1704" s="167"/>
    </row>
    <row r="1705" s="155" customFormat="1" ht="24" spans="1:14">
      <c r="A1705" s="38" t="s">
        <v>15</v>
      </c>
      <c r="B1705" s="168">
        <v>1704</v>
      </c>
      <c r="C1705" s="43" t="s">
        <v>16</v>
      </c>
      <c r="D1705" s="43" t="s">
        <v>89</v>
      </c>
      <c r="E1705" s="103" t="s">
        <v>3723</v>
      </c>
      <c r="F1705" s="169" t="s">
        <v>114</v>
      </c>
      <c r="G1705" s="169" t="s">
        <v>4210</v>
      </c>
      <c r="H1705" s="40" t="s">
        <v>2134</v>
      </c>
      <c r="I1705" s="40" t="s">
        <v>22</v>
      </c>
      <c r="J1705" s="173">
        <v>1</v>
      </c>
      <c r="K1705" s="185">
        <v>0</v>
      </c>
      <c r="L1705" s="198">
        <v>11</v>
      </c>
      <c r="M1705" s="105">
        <v>3.2</v>
      </c>
      <c r="N1705" s="164"/>
    </row>
    <row r="1706" s="155" customFormat="1" ht="24" spans="1:14">
      <c r="A1706" s="38" t="s">
        <v>15</v>
      </c>
      <c r="B1706" s="168">
        <v>1705</v>
      </c>
      <c r="C1706" s="43" t="s">
        <v>16</v>
      </c>
      <c r="D1706" s="43" t="s">
        <v>89</v>
      </c>
      <c r="E1706" s="103" t="s">
        <v>3723</v>
      </c>
      <c r="F1706" s="169" t="s">
        <v>114</v>
      </c>
      <c r="G1706" s="169" t="s">
        <v>4211</v>
      </c>
      <c r="H1706" s="40" t="s">
        <v>2134</v>
      </c>
      <c r="I1706" s="40" t="s">
        <v>22</v>
      </c>
      <c r="J1706" s="173">
        <v>4</v>
      </c>
      <c r="K1706" s="185">
        <v>0</v>
      </c>
      <c r="L1706" s="198">
        <v>80</v>
      </c>
      <c r="M1706" s="105">
        <v>3.2</v>
      </c>
      <c r="N1706" s="167"/>
    </row>
    <row r="1707" s="155" customFormat="1" ht="24" spans="1:14">
      <c r="A1707" s="38" t="s">
        <v>15</v>
      </c>
      <c r="B1707" s="168">
        <v>1706</v>
      </c>
      <c r="C1707" s="43" t="s">
        <v>16</v>
      </c>
      <c r="D1707" s="43" t="s">
        <v>53</v>
      </c>
      <c r="E1707" s="103" t="s">
        <v>3723</v>
      </c>
      <c r="F1707" s="169" t="s">
        <v>55</v>
      </c>
      <c r="G1707" s="169" t="s">
        <v>4212</v>
      </c>
      <c r="H1707" s="40" t="s">
        <v>2356</v>
      </c>
      <c r="I1707" s="40" t="s">
        <v>22</v>
      </c>
      <c r="J1707" s="173">
        <v>2</v>
      </c>
      <c r="K1707" s="57">
        <f t="shared" ref="K1707:K1713" si="102">(CEILING(J1707*0.2,1))*1</f>
        <v>1</v>
      </c>
      <c r="L1707" s="198">
        <v>22</v>
      </c>
      <c r="M1707" s="105">
        <v>3.2</v>
      </c>
      <c r="N1707" s="167"/>
    </row>
    <row r="1708" s="155" customFormat="1" ht="24" spans="1:14">
      <c r="A1708" s="38" t="s">
        <v>15</v>
      </c>
      <c r="B1708" s="168">
        <v>1707</v>
      </c>
      <c r="C1708" s="43" t="s">
        <v>16</v>
      </c>
      <c r="D1708" s="43" t="s">
        <v>53</v>
      </c>
      <c r="E1708" s="103" t="s">
        <v>3723</v>
      </c>
      <c r="F1708" s="169" t="s">
        <v>249</v>
      </c>
      <c r="G1708" s="169" t="s">
        <v>4214</v>
      </c>
      <c r="H1708" s="40" t="s">
        <v>2356</v>
      </c>
      <c r="I1708" s="40" t="s">
        <v>22</v>
      </c>
      <c r="J1708" s="173">
        <v>1</v>
      </c>
      <c r="K1708" s="57">
        <f t="shared" si="102"/>
        <v>1</v>
      </c>
      <c r="L1708" s="198">
        <v>4</v>
      </c>
      <c r="M1708" s="105">
        <v>3.2</v>
      </c>
      <c r="N1708" s="167"/>
    </row>
    <row r="1709" s="155" customFormat="1" ht="36" spans="1:14">
      <c r="A1709" s="38" t="s">
        <v>15</v>
      </c>
      <c r="B1709" s="168">
        <v>1708</v>
      </c>
      <c r="C1709" s="43" t="s">
        <v>16</v>
      </c>
      <c r="D1709" s="43" t="s">
        <v>171</v>
      </c>
      <c r="E1709" s="103" t="s">
        <v>3723</v>
      </c>
      <c r="F1709" s="169" t="s">
        <v>172</v>
      </c>
      <c r="G1709" s="169" t="s">
        <v>4215</v>
      </c>
      <c r="H1709" s="40" t="s">
        <v>1874</v>
      </c>
      <c r="I1709" s="40" t="s">
        <v>22</v>
      </c>
      <c r="J1709" s="173">
        <v>1</v>
      </c>
      <c r="K1709" s="174">
        <v>0</v>
      </c>
      <c r="L1709" s="201">
        <v>0.26</v>
      </c>
      <c r="M1709" s="105">
        <v>3.1</v>
      </c>
      <c r="N1709" s="167"/>
    </row>
    <row r="1710" s="155" customFormat="1" ht="36" spans="1:14">
      <c r="A1710" s="38" t="s">
        <v>15</v>
      </c>
      <c r="B1710" s="168">
        <v>1709</v>
      </c>
      <c r="C1710" s="43" t="s">
        <v>16</v>
      </c>
      <c r="D1710" s="43" t="s">
        <v>171</v>
      </c>
      <c r="E1710" s="103" t="s">
        <v>3723</v>
      </c>
      <c r="F1710" s="169" t="s">
        <v>172</v>
      </c>
      <c r="G1710" s="169" t="s">
        <v>4216</v>
      </c>
      <c r="H1710" s="40" t="s">
        <v>1874</v>
      </c>
      <c r="I1710" s="40" t="s">
        <v>22</v>
      </c>
      <c r="J1710" s="173">
        <v>4</v>
      </c>
      <c r="K1710" s="174">
        <v>0</v>
      </c>
      <c r="L1710" s="198">
        <v>2</v>
      </c>
      <c r="M1710" s="105">
        <v>3.1</v>
      </c>
      <c r="N1710" s="164"/>
    </row>
    <row r="1711" s="155" customFormat="1" ht="24" spans="1:14">
      <c r="A1711" s="38" t="s">
        <v>15</v>
      </c>
      <c r="B1711" s="168">
        <v>1710</v>
      </c>
      <c r="C1711" s="43" t="s">
        <v>16</v>
      </c>
      <c r="D1711" s="43" t="s">
        <v>53</v>
      </c>
      <c r="E1711" s="103" t="s">
        <v>3723</v>
      </c>
      <c r="F1711" s="169" t="s">
        <v>236</v>
      </c>
      <c r="G1711" s="169" t="s">
        <v>4218</v>
      </c>
      <c r="H1711" s="40" t="s">
        <v>2134</v>
      </c>
      <c r="I1711" s="40" t="s">
        <v>22</v>
      </c>
      <c r="J1711" s="173">
        <v>1</v>
      </c>
      <c r="K1711" s="57">
        <f t="shared" si="102"/>
        <v>1</v>
      </c>
      <c r="L1711" s="198">
        <v>2</v>
      </c>
      <c r="M1711" s="105">
        <v>3.2</v>
      </c>
      <c r="N1711" s="164"/>
    </row>
    <row r="1712" s="155" customFormat="1" ht="24" spans="1:14">
      <c r="A1712" s="38" t="s">
        <v>15</v>
      </c>
      <c r="B1712" s="168">
        <v>1711</v>
      </c>
      <c r="C1712" s="43" t="s">
        <v>16</v>
      </c>
      <c r="D1712" s="43" t="s">
        <v>53</v>
      </c>
      <c r="E1712" s="103" t="s">
        <v>3723</v>
      </c>
      <c r="F1712" s="169" t="s">
        <v>236</v>
      </c>
      <c r="G1712" s="169" t="s">
        <v>4219</v>
      </c>
      <c r="H1712" s="40" t="s">
        <v>2134</v>
      </c>
      <c r="I1712" s="40" t="s">
        <v>22</v>
      </c>
      <c r="J1712" s="173">
        <v>1</v>
      </c>
      <c r="K1712" s="57">
        <f t="shared" si="102"/>
        <v>1</v>
      </c>
      <c r="L1712" s="198">
        <v>4</v>
      </c>
      <c r="M1712" s="105">
        <v>3.2</v>
      </c>
      <c r="N1712" s="164"/>
    </row>
    <row r="1713" s="155" customFormat="1" ht="24" spans="1:14">
      <c r="A1713" s="38" t="s">
        <v>15</v>
      </c>
      <c r="B1713" s="168">
        <v>1712</v>
      </c>
      <c r="C1713" s="43" t="s">
        <v>16</v>
      </c>
      <c r="D1713" s="43" t="s">
        <v>322</v>
      </c>
      <c r="E1713" s="103" t="s">
        <v>3723</v>
      </c>
      <c r="F1713" s="169" t="s">
        <v>323</v>
      </c>
      <c r="G1713" s="169" t="s">
        <v>4220</v>
      </c>
      <c r="H1713" s="40" t="s">
        <v>2358</v>
      </c>
      <c r="I1713" s="43" t="s">
        <v>2124</v>
      </c>
      <c r="J1713" s="116">
        <v>1.9745</v>
      </c>
      <c r="K1713" s="57">
        <f t="shared" si="102"/>
        <v>1</v>
      </c>
      <c r="L1713" s="198">
        <v>56</v>
      </c>
      <c r="M1713" s="105">
        <v>3.2</v>
      </c>
      <c r="N1713" s="167"/>
    </row>
    <row r="1714" s="155" customFormat="1" ht="24" spans="1:14">
      <c r="A1714" s="38" t="s">
        <v>15</v>
      </c>
      <c r="B1714" s="168">
        <v>1713</v>
      </c>
      <c r="C1714" s="43" t="s">
        <v>16</v>
      </c>
      <c r="D1714" s="43" t="s">
        <v>89</v>
      </c>
      <c r="E1714" s="103" t="s">
        <v>3723</v>
      </c>
      <c r="F1714" s="169" t="s">
        <v>114</v>
      </c>
      <c r="G1714" s="169" t="s">
        <v>4221</v>
      </c>
      <c r="H1714" s="40" t="s">
        <v>3740</v>
      </c>
      <c r="I1714" s="40" t="s">
        <v>22</v>
      </c>
      <c r="J1714" s="173">
        <v>1</v>
      </c>
      <c r="K1714" s="185">
        <v>0</v>
      </c>
      <c r="L1714" s="198">
        <v>88</v>
      </c>
      <c r="M1714" s="105">
        <v>3.2</v>
      </c>
      <c r="N1714" s="167"/>
    </row>
    <row r="1715" s="155" customFormat="1" ht="24" spans="1:14">
      <c r="A1715" s="38" t="s">
        <v>15</v>
      </c>
      <c r="B1715" s="168">
        <v>1714</v>
      </c>
      <c r="C1715" s="43" t="s">
        <v>16</v>
      </c>
      <c r="D1715" s="43" t="s">
        <v>53</v>
      </c>
      <c r="E1715" s="103" t="s">
        <v>3723</v>
      </c>
      <c r="F1715" s="169" t="s">
        <v>55</v>
      </c>
      <c r="G1715" s="169" t="s">
        <v>4222</v>
      </c>
      <c r="H1715" s="40" t="s">
        <v>3744</v>
      </c>
      <c r="I1715" s="40" t="s">
        <v>22</v>
      </c>
      <c r="J1715" s="173">
        <v>2</v>
      </c>
      <c r="K1715" s="185">
        <v>0</v>
      </c>
      <c r="L1715" s="198">
        <v>165</v>
      </c>
      <c r="M1715" s="105">
        <v>3.2</v>
      </c>
      <c r="N1715" s="167"/>
    </row>
    <row r="1716" s="155" customFormat="1" ht="24" spans="1:14">
      <c r="A1716" s="38" t="s">
        <v>15</v>
      </c>
      <c r="B1716" s="168">
        <v>1715</v>
      </c>
      <c r="C1716" s="43" t="s">
        <v>16</v>
      </c>
      <c r="D1716" s="43" t="s">
        <v>53</v>
      </c>
      <c r="E1716" s="103" t="s">
        <v>3723</v>
      </c>
      <c r="F1716" s="169" t="s">
        <v>249</v>
      </c>
      <c r="G1716" s="169" t="s">
        <v>4223</v>
      </c>
      <c r="H1716" s="40" t="s">
        <v>3744</v>
      </c>
      <c r="I1716" s="40" t="s">
        <v>22</v>
      </c>
      <c r="J1716" s="173">
        <v>1</v>
      </c>
      <c r="K1716" s="185">
        <v>0</v>
      </c>
      <c r="L1716" s="198">
        <v>22</v>
      </c>
      <c r="M1716" s="105">
        <v>3.2</v>
      </c>
      <c r="N1716" s="167"/>
    </row>
    <row r="1717" s="155" customFormat="1" ht="24" spans="1:14">
      <c r="A1717" s="38" t="s">
        <v>15</v>
      </c>
      <c r="B1717" s="168">
        <v>1716</v>
      </c>
      <c r="C1717" s="43" t="s">
        <v>16</v>
      </c>
      <c r="D1717" s="43" t="s">
        <v>171</v>
      </c>
      <c r="E1717" s="103" t="s">
        <v>3723</v>
      </c>
      <c r="F1717" s="169" t="s">
        <v>172</v>
      </c>
      <c r="G1717" s="169" t="s">
        <v>4224</v>
      </c>
      <c r="H1717" s="40" t="s">
        <v>1926</v>
      </c>
      <c r="I1717" s="40" t="s">
        <v>22</v>
      </c>
      <c r="J1717" s="173">
        <v>1</v>
      </c>
      <c r="K1717" s="174">
        <v>0</v>
      </c>
      <c r="L1717" s="198">
        <v>1</v>
      </c>
      <c r="M1717" s="105">
        <v>3.1</v>
      </c>
      <c r="N1717" s="167"/>
    </row>
    <row r="1718" s="155" customFormat="1" ht="24" spans="1:14">
      <c r="A1718" s="38" t="s">
        <v>15</v>
      </c>
      <c r="B1718" s="168">
        <v>1717</v>
      </c>
      <c r="C1718" s="43" t="s">
        <v>16</v>
      </c>
      <c r="D1718" s="43" t="s">
        <v>322</v>
      </c>
      <c r="E1718" s="103" t="s">
        <v>3723</v>
      </c>
      <c r="F1718" s="169" t="s">
        <v>323</v>
      </c>
      <c r="G1718" s="169" t="s">
        <v>4225</v>
      </c>
      <c r="H1718" s="40" t="s">
        <v>3750</v>
      </c>
      <c r="I1718" s="43" t="s">
        <v>2124</v>
      </c>
      <c r="J1718" s="116">
        <v>1.20125</v>
      </c>
      <c r="K1718" s="185">
        <v>0</v>
      </c>
      <c r="L1718" s="198">
        <v>131</v>
      </c>
      <c r="M1718" s="105">
        <v>3.2</v>
      </c>
      <c r="N1718" s="167"/>
    </row>
    <row r="1719" s="155" customFormat="1" ht="24" spans="1:14">
      <c r="A1719" s="38" t="s">
        <v>15</v>
      </c>
      <c r="B1719" s="168">
        <v>1718</v>
      </c>
      <c r="C1719" s="43" t="s">
        <v>16</v>
      </c>
      <c r="D1719" s="43" t="s">
        <v>53</v>
      </c>
      <c r="E1719" s="103" t="s">
        <v>3723</v>
      </c>
      <c r="F1719" s="169" t="s">
        <v>55</v>
      </c>
      <c r="G1719" s="169" t="s">
        <v>4146</v>
      </c>
      <c r="H1719" s="40" t="s">
        <v>2351</v>
      </c>
      <c r="I1719" s="40" t="s">
        <v>22</v>
      </c>
      <c r="J1719" s="173">
        <v>5</v>
      </c>
      <c r="K1719" s="185">
        <v>0</v>
      </c>
      <c r="L1719" s="198">
        <v>624</v>
      </c>
      <c r="M1719" s="105">
        <v>3.2</v>
      </c>
      <c r="N1719" s="167"/>
    </row>
    <row r="1720" s="155" customFormat="1" ht="24" spans="1:14">
      <c r="A1720" s="38" t="s">
        <v>15</v>
      </c>
      <c r="B1720" s="168">
        <v>1719</v>
      </c>
      <c r="C1720" s="43" t="s">
        <v>16</v>
      </c>
      <c r="D1720" s="43" t="s">
        <v>53</v>
      </c>
      <c r="E1720" s="103" t="s">
        <v>3723</v>
      </c>
      <c r="F1720" s="169" t="s">
        <v>249</v>
      </c>
      <c r="G1720" s="169" t="s">
        <v>4226</v>
      </c>
      <c r="H1720" s="40" t="s">
        <v>2351</v>
      </c>
      <c r="I1720" s="40" t="s">
        <v>22</v>
      </c>
      <c r="J1720" s="173">
        <v>1</v>
      </c>
      <c r="K1720" s="185">
        <v>0</v>
      </c>
      <c r="L1720" s="198">
        <v>44</v>
      </c>
      <c r="M1720" s="105">
        <v>3.2</v>
      </c>
      <c r="N1720" s="167"/>
    </row>
    <row r="1721" s="155" customFormat="1" ht="24" spans="1:14">
      <c r="A1721" s="38" t="s">
        <v>15</v>
      </c>
      <c r="B1721" s="168">
        <v>1720</v>
      </c>
      <c r="C1721" s="43" t="s">
        <v>16</v>
      </c>
      <c r="D1721" s="43" t="s">
        <v>322</v>
      </c>
      <c r="E1721" s="103" t="s">
        <v>3723</v>
      </c>
      <c r="F1721" s="169" t="s">
        <v>323</v>
      </c>
      <c r="G1721" s="169" t="s">
        <v>4153</v>
      </c>
      <c r="H1721" s="40" t="s">
        <v>2988</v>
      </c>
      <c r="I1721" s="43" t="s">
        <v>2124</v>
      </c>
      <c r="J1721" s="116">
        <v>2.1944</v>
      </c>
      <c r="K1721" s="185">
        <v>0</v>
      </c>
      <c r="L1721" s="198">
        <v>271</v>
      </c>
      <c r="M1721" s="105">
        <v>3.2</v>
      </c>
      <c r="N1721" s="167"/>
    </row>
    <row r="1722" s="155" customFormat="1" ht="24" spans="1:14">
      <c r="A1722" s="38" t="s">
        <v>15</v>
      </c>
      <c r="B1722" s="168">
        <v>1721</v>
      </c>
      <c r="C1722" s="43" t="s">
        <v>16</v>
      </c>
      <c r="D1722" s="43" t="s">
        <v>89</v>
      </c>
      <c r="E1722" s="103" t="s">
        <v>3723</v>
      </c>
      <c r="F1722" s="169" t="s">
        <v>114</v>
      </c>
      <c r="G1722" s="169" t="s">
        <v>4221</v>
      </c>
      <c r="H1722" s="40" t="s">
        <v>3740</v>
      </c>
      <c r="I1722" s="40" t="s">
        <v>22</v>
      </c>
      <c r="J1722" s="173">
        <v>1</v>
      </c>
      <c r="K1722" s="185">
        <v>0</v>
      </c>
      <c r="L1722" s="198">
        <v>88</v>
      </c>
      <c r="M1722" s="105">
        <v>3.2</v>
      </c>
      <c r="N1722" s="167"/>
    </row>
    <row r="1723" s="155" customFormat="1" ht="24" spans="1:14">
      <c r="A1723" s="38" t="s">
        <v>15</v>
      </c>
      <c r="B1723" s="168">
        <v>1722</v>
      </c>
      <c r="C1723" s="43" t="s">
        <v>16</v>
      </c>
      <c r="D1723" s="43" t="s">
        <v>171</v>
      </c>
      <c r="E1723" s="103" t="s">
        <v>3723</v>
      </c>
      <c r="F1723" s="169" t="s">
        <v>172</v>
      </c>
      <c r="G1723" s="169" t="s">
        <v>4224</v>
      </c>
      <c r="H1723" s="40" t="s">
        <v>1926</v>
      </c>
      <c r="I1723" s="40" t="s">
        <v>22</v>
      </c>
      <c r="J1723" s="173">
        <v>1</v>
      </c>
      <c r="K1723" s="174">
        <v>0</v>
      </c>
      <c r="L1723" s="198">
        <v>1</v>
      </c>
      <c r="M1723" s="105">
        <v>3.1</v>
      </c>
      <c r="N1723" s="167"/>
    </row>
    <row r="1724" s="155" customFormat="1" ht="24" spans="1:14">
      <c r="A1724" s="38" t="s">
        <v>15</v>
      </c>
      <c r="B1724" s="168">
        <v>1723</v>
      </c>
      <c r="C1724" s="43" t="s">
        <v>16</v>
      </c>
      <c r="D1724" s="43" t="s">
        <v>89</v>
      </c>
      <c r="E1724" s="103" t="s">
        <v>3723</v>
      </c>
      <c r="F1724" s="169" t="s">
        <v>114</v>
      </c>
      <c r="G1724" s="169" t="s">
        <v>4227</v>
      </c>
      <c r="H1724" s="40" t="s">
        <v>3740</v>
      </c>
      <c r="I1724" s="40" t="s">
        <v>22</v>
      </c>
      <c r="J1724" s="173">
        <v>4</v>
      </c>
      <c r="K1724" s="185">
        <v>0</v>
      </c>
      <c r="L1724" s="198">
        <v>136</v>
      </c>
      <c r="M1724" s="105">
        <v>3.2</v>
      </c>
      <c r="N1724" s="167"/>
    </row>
    <row r="1725" s="155" customFormat="1" ht="24" spans="1:14">
      <c r="A1725" s="38" t="s">
        <v>15</v>
      </c>
      <c r="B1725" s="168">
        <v>1724</v>
      </c>
      <c r="C1725" s="43" t="s">
        <v>16</v>
      </c>
      <c r="D1725" s="43" t="s">
        <v>89</v>
      </c>
      <c r="E1725" s="103" t="s">
        <v>3723</v>
      </c>
      <c r="F1725" s="169" t="s">
        <v>114</v>
      </c>
      <c r="G1725" s="169" t="s">
        <v>3741</v>
      </c>
      <c r="H1725" s="40" t="s">
        <v>2638</v>
      </c>
      <c r="I1725" s="40" t="s">
        <v>22</v>
      </c>
      <c r="J1725" s="173">
        <v>1</v>
      </c>
      <c r="K1725" s="185">
        <v>0</v>
      </c>
      <c r="L1725" s="198">
        <v>17</v>
      </c>
      <c r="M1725" s="105">
        <v>3.2</v>
      </c>
      <c r="N1725" s="167"/>
    </row>
    <row r="1726" s="155" customFormat="1" ht="24" spans="1:14">
      <c r="A1726" s="38" t="s">
        <v>15</v>
      </c>
      <c r="B1726" s="168">
        <v>1725</v>
      </c>
      <c r="C1726" s="43" t="s">
        <v>16</v>
      </c>
      <c r="D1726" s="43" t="s">
        <v>53</v>
      </c>
      <c r="E1726" s="103" t="s">
        <v>3723</v>
      </c>
      <c r="F1726" s="169" t="s">
        <v>55</v>
      </c>
      <c r="G1726" s="169" t="s">
        <v>4228</v>
      </c>
      <c r="H1726" s="40" t="s">
        <v>3744</v>
      </c>
      <c r="I1726" s="40" t="s">
        <v>22</v>
      </c>
      <c r="J1726" s="173">
        <v>1</v>
      </c>
      <c r="K1726" s="57">
        <f t="shared" ref="K1726:K1729" si="103">(CEILING(J1726*0.2,1))*1</f>
        <v>1</v>
      </c>
      <c r="L1726" s="198">
        <v>5</v>
      </c>
      <c r="M1726" s="105">
        <v>3.2</v>
      </c>
      <c r="N1726" s="167"/>
    </row>
    <row r="1727" s="155" customFormat="1" ht="24" spans="1:14">
      <c r="A1727" s="38" t="s">
        <v>15</v>
      </c>
      <c r="B1727" s="168">
        <v>1726</v>
      </c>
      <c r="C1727" s="43" t="s">
        <v>16</v>
      </c>
      <c r="D1727" s="43" t="s">
        <v>53</v>
      </c>
      <c r="E1727" s="103" t="s">
        <v>3723</v>
      </c>
      <c r="F1727" s="169" t="s">
        <v>55</v>
      </c>
      <c r="G1727" s="169" t="s">
        <v>4229</v>
      </c>
      <c r="H1727" s="40" t="s">
        <v>3744</v>
      </c>
      <c r="I1727" s="40" t="s">
        <v>22</v>
      </c>
      <c r="J1727" s="173">
        <v>6</v>
      </c>
      <c r="K1727" s="57">
        <f t="shared" si="103"/>
        <v>2</v>
      </c>
      <c r="L1727" s="198">
        <v>61</v>
      </c>
      <c r="M1727" s="105">
        <v>3.2</v>
      </c>
      <c r="N1727" s="167"/>
    </row>
    <row r="1728" s="155" customFormat="1" ht="24" spans="1:14">
      <c r="A1728" s="38" t="s">
        <v>15</v>
      </c>
      <c r="B1728" s="168">
        <v>1727</v>
      </c>
      <c r="C1728" s="43" t="s">
        <v>16</v>
      </c>
      <c r="D1728" s="43" t="s">
        <v>53</v>
      </c>
      <c r="E1728" s="103" t="s">
        <v>3723</v>
      </c>
      <c r="F1728" s="169" t="s">
        <v>249</v>
      </c>
      <c r="G1728" s="169" t="s">
        <v>4230</v>
      </c>
      <c r="H1728" s="40" t="s">
        <v>2121</v>
      </c>
      <c r="I1728" s="40" t="s">
        <v>22</v>
      </c>
      <c r="J1728" s="173">
        <v>1</v>
      </c>
      <c r="K1728" s="57">
        <f t="shared" si="103"/>
        <v>1</v>
      </c>
      <c r="L1728" s="198">
        <v>4</v>
      </c>
      <c r="M1728" s="105">
        <v>3.2</v>
      </c>
      <c r="N1728" s="167"/>
    </row>
    <row r="1729" s="155" customFormat="1" ht="24" spans="1:14">
      <c r="A1729" s="38" t="s">
        <v>15</v>
      </c>
      <c r="B1729" s="168">
        <v>1728</v>
      </c>
      <c r="C1729" s="43" t="s">
        <v>16</v>
      </c>
      <c r="D1729" s="43" t="s">
        <v>53</v>
      </c>
      <c r="E1729" s="103" t="s">
        <v>3723</v>
      </c>
      <c r="F1729" s="169" t="s">
        <v>304</v>
      </c>
      <c r="G1729" s="169" t="s">
        <v>4231</v>
      </c>
      <c r="H1729" s="40" t="s">
        <v>3744</v>
      </c>
      <c r="I1729" s="40" t="s">
        <v>22</v>
      </c>
      <c r="J1729" s="173">
        <v>1</v>
      </c>
      <c r="K1729" s="57">
        <f t="shared" si="103"/>
        <v>1</v>
      </c>
      <c r="L1729" s="198">
        <v>16</v>
      </c>
      <c r="M1729" s="105">
        <v>3.2</v>
      </c>
      <c r="N1729" s="167"/>
    </row>
    <row r="1730" s="155" customFormat="1" ht="24" spans="1:14">
      <c r="A1730" s="38" t="s">
        <v>15</v>
      </c>
      <c r="B1730" s="168">
        <v>1729</v>
      </c>
      <c r="C1730" s="43" t="s">
        <v>16</v>
      </c>
      <c r="D1730" s="43" t="s">
        <v>171</v>
      </c>
      <c r="E1730" s="103" t="s">
        <v>3723</v>
      </c>
      <c r="F1730" s="169" t="s">
        <v>172</v>
      </c>
      <c r="G1730" s="169" t="s">
        <v>3745</v>
      </c>
      <c r="H1730" s="40" t="s">
        <v>1926</v>
      </c>
      <c r="I1730" s="40" t="s">
        <v>22</v>
      </c>
      <c r="J1730" s="173">
        <v>1</v>
      </c>
      <c r="K1730" s="174">
        <v>0</v>
      </c>
      <c r="L1730" s="201">
        <v>0.32</v>
      </c>
      <c r="M1730" s="105">
        <v>3.1</v>
      </c>
      <c r="N1730" s="167"/>
    </row>
    <row r="1731" s="155" customFormat="1" ht="24" spans="1:14">
      <c r="A1731" s="38" t="s">
        <v>15</v>
      </c>
      <c r="B1731" s="168">
        <v>1730</v>
      </c>
      <c r="C1731" s="43" t="s">
        <v>16</v>
      </c>
      <c r="D1731" s="43" t="s">
        <v>171</v>
      </c>
      <c r="E1731" s="103" t="s">
        <v>3723</v>
      </c>
      <c r="F1731" s="169" t="s">
        <v>172</v>
      </c>
      <c r="G1731" s="169" t="s">
        <v>4232</v>
      </c>
      <c r="H1731" s="40" t="s">
        <v>1926</v>
      </c>
      <c r="I1731" s="40" t="s">
        <v>22</v>
      </c>
      <c r="J1731" s="173">
        <v>4</v>
      </c>
      <c r="K1731" s="174">
        <v>0</v>
      </c>
      <c r="L1731" s="198">
        <v>2</v>
      </c>
      <c r="M1731" s="105">
        <v>3.1</v>
      </c>
      <c r="N1731" s="167"/>
    </row>
    <row r="1732" s="155" customFormat="1" ht="24" spans="1:14">
      <c r="A1732" s="38" t="s">
        <v>15</v>
      </c>
      <c r="B1732" s="168">
        <v>1731</v>
      </c>
      <c r="C1732" s="43" t="s">
        <v>16</v>
      </c>
      <c r="D1732" s="43" t="s">
        <v>53</v>
      </c>
      <c r="E1732" s="103" t="s">
        <v>3723</v>
      </c>
      <c r="F1732" s="169" t="s">
        <v>236</v>
      </c>
      <c r="G1732" s="169" t="s">
        <v>4233</v>
      </c>
      <c r="H1732" s="40" t="s">
        <v>2638</v>
      </c>
      <c r="I1732" s="40" t="s">
        <v>22</v>
      </c>
      <c r="J1732" s="173">
        <v>3</v>
      </c>
      <c r="K1732" s="57">
        <f t="shared" ref="K1732:K1737" si="104">(CEILING(J1732*0.2,1))*1</f>
        <v>1</v>
      </c>
      <c r="L1732" s="198">
        <v>2</v>
      </c>
      <c r="M1732" s="105">
        <v>3.2</v>
      </c>
      <c r="N1732" s="167"/>
    </row>
    <row r="1733" s="155" customFormat="1" ht="24" spans="1:14">
      <c r="A1733" s="38" t="s">
        <v>15</v>
      </c>
      <c r="B1733" s="168">
        <v>1732</v>
      </c>
      <c r="C1733" s="43" t="s">
        <v>16</v>
      </c>
      <c r="D1733" s="43" t="s">
        <v>322</v>
      </c>
      <c r="E1733" s="103" t="s">
        <v>3723</v>
      </c>
      <c r="F1733" s="169" t="s">
        <v>323</v>
      </c>
      <c r="G1733" s="169" t="s">
        <v>4234</v>
      </c>
      <c r="H1733" s="40" t="s">
        <v>3750</v>
      </c>
      <c r="I1733" s="43" t="s">
        <v>2124</v>
      </c>
      <c r="J1733" s="116">
        <v>11.7029</v>
      </c>
      <c r="K1733" s="57">
        <f t="shared" si="104"/>
        <v>3</v>
      </c>
      <c r="L1733" s="198">
        <v>331</v>
      </c>
      <c r="M1733" s="105">
        <v>3.2</v>
      </c>
      <c r="N1733" s="167"/>
    </row>
    <row r="1734" s="155" customFormat="1" ht="24" spans="1:14">
      <c r="A1734" s="38" t="s">
        <v>15</v>
      </c>
      <c r="B1734" s="168">
        <v>1733</v>
      </c>
      <c r="C1734" s="43" t="s">
        <v>16</v>
      </c>
      <c r="D1734" s="43" t="s">
        <v>89</v>
      </c>
      <c r="E1734" s="103" t="s">
        <v>3723</v>
      </c>
      <c r="F1734" s="169" t="s">
        <v>114</v>
      </c>
      <c r="G1734" s="169" t="s">
        <v>4227</v>
      </c>
      <c r="H1734" s="40" t="s">
        <v>3740</v>
      </c>
      <c r="I1734" s="40" t="s">
        <v>22</v>
      </c>
      <c r="J1734" s="173">
        <v>4</v>
      </c>
      <c r="K1734" s="185">
        <v>0</v>
      </c>
      <c r="L1734" s="198">
        <v>136</v>
      </c>
      <c r="M1734" s="105">
        <v>3.2</v>
      </c>
      <c r="N1734" s="167"/>
    </row>
    <row r="1735" s="155" customFormat="1" ht="24" spans="1:14">
      <c r="A1735" s="38" t="s">
        <v>15</v>
      </c>
      <c r="B1735" s="168">
        <v>1734</v>
      </c>
      <c r="C1735" s="43" t="s">
        <v>16</v>
      </c>
      <c r="D1735" s="43" t="s">
        <v>89</v>
      </c>
      <c r="E1735" s="103" t="s">
        <v>3723</v>
      </c>
      <c r="F1735" s="169" t="s">
        <v>114</v>
      </c>
      <c r="G1735" s="169" t="s">
        <v>3741</v>
      </c>
      <c r="H1735" s="40" t="s">
        <v>2638</v>
      </c>
      <c r="I1735" s="40" t="s">
        <v>22</v>
      </c>
      <c r="J1735" s="173">
        <v>1</v>
      </c>
      <c r="K1735" s="185">
        <v>0</v>
      </c>
      <c r="L1735" s="198">
        <v>17</v>
      </c>
      <c r="M1735" s="105">
        <v>3.2</v>
      </c>
      <c r="N1735" s="164"/>
    </row>
    <row r="1736" s="155" customFormat="1" ht="24" spans="1:14">
      <c r="A1736" s="38" t="s">
        <v>15</v>
      </c>
      <c r="B1736" s="168">
        <v>1735</v>
      </c>
      <c r="C1736" s="43" t="s">
        <v>16</v>
      </c>
      <c r="D1736" s="43" t="s">
        <v>53</v>
      </c>
      <c r="E1736" s="103" t="s">
        <v>3723</v>
      </c>
      <c r="F1736" s="169" t="s">
        <v>55</v>
      </c>
      <c r="G1736" s="169" t="s">
        <v>4229</v>
      </c>
      <c r="H1736" s="40" t="s">
        <v>3744</v>
      </c>
      <c r="I1736" s="40" t="s">
        <v>22</v>
      </c>
      <c r="J1736" s="173">
        <v>3</v>
      </c>
      <c r="K1736" s="57">
        <f t="shared" si="104"/>
        <v>1</v>
      </c>
      <c r="L1736" s="198">
        <v>31</v>
      </c>
      <c r="M1736" s="105">
        <v>3.2</v>
      </c>
      <c r="N1736" s="167"/>
    </row>
    <row r="1737" s="155" customFormat="1" ht="24" spans="1:14">
      <c r="A1737" s="38" t="s">
        <v>15</v>
      </c>
      <c r="B1737" s="168">
        <v>1736</v>
      </c>
      <c r="C1737" s="43" t="s">
        <v>16</v>
      </c>
      <c r="D1737" s="43" t="s">
        <v>53</v>
      </c>
      <c r="E1737" s="103" t="s">
        <v>3723</v>
      </c>
      <c r="F1737" s="169" t="s">
        <v>249</v>
      </c>
      <c r="G1737" s="169" t="s">
        <v>4230</v>
      </c>
      <c r="H1737" s="40" t="s">
        <v>2121</v>
      </c>
      <c r="I1737" s="40" t="s">
        <v>22</v>
      </c>
      <c r="J1737" s="173">
        <v>1</v>
      </c>
      <c r="K1737" s="57">
        <f t="shared" si="104"/>
        <v>1</v>
      </c>
      <c r="L1737" s="198">
        <v>4</v>
      </c>
      <c r="M1737" s="105">
        <v>3.2</v>
      </c>
      <c r="N1737" s="167"/>
    </row>
    <row r="1738" s="155" customFormat="1" ht="24" spans="1:14">
      <c r="A1738" s="38" t="s">
        <v>15</v>
      </c>
      <c r="B1738" s="168">
        <v>1737</v>
      </c>
      <c r="C1738" s="43" t="s">
        <v>16</v>
      </c>
      <c r="D1738" s="43" t="s">
        <v>171</v>
      </c>
      <c r="E1738" s="103" t="s">
        <v>3723</v>
      </c>
      <c r="F1738" s="169" t="s">
        <v>172</v>
      </c>
      <c r="G1738" s="169" t="s">
        <v>3745</v>
      </c>
      <c r="H1738" s="40" t="s">
        <v>1926</v>
      </c>
      <c r="I1738" s="40" t="s">
        <v>22</v>
      </c>
      <c r="J1738" s="173">
        <v>1</v>
      </c>
      <c r="K1738" s="174">
        <v>0</v>
      </c>
      <c r="L1738" s="201">
        <v>0.32</v>
      </c>
      <c r="M1738" s="105">
        <v>3.1</v>
      </c>
      <c r="N1738" s="167"/>
    </row>
    <row r="1739" s="155" customFormat="1" ht="24" spans="1:14">
      <c r="A1739" s="38" t="s">
        <v>15</v>
      </c>
      <c r="B1739" s="168">
        <v>1738</v>
      </c>
      <c r="C1739" s="43" t="s">
        <v>16</v>
      </c>
      <c r="D1739" s="43" t="s">
        <v>171</v>
      </c>
      <c r="E1739" s="103" t="s">
        <v>3723</v>
      </c>
      <c r="F1739" s="169" t="s">
        <v>172</v>
      </c>
      <c r="G1739" s="169" t="s">
        <v>4232</v>
      </c>
      <c r="H1739" s="40" t="s">
        <v>1926</v>
      </c>
      <c r="I1739" s="40" t="s">
        <v>22</v>
      </c>
      <c r="J1739" s="173">
        <v>4</v>
      </c>
      <c r="K1739" s="174">
        <v>0</v>
      </c>
      <c r="L1739" s="198">
        <v>2</v>
      </c>
      <c r="M1739" s="105">
        <v>3.1</v>
      </c>
      <c r="N1739" s="167"/>
    </row>
    <row r="1740" s="155" customFormat="1" ht="24" spans="1:14">
      <c r="A1740" s="38" t="s">
        <v>15</v>
      </c>
      <c r="B1740" s="168">
        <v>1739</v>
      </c>
      <c r="C1740" s="43" t="s">
        <v>16</v>
      </c>
      <c r="D1740" s="43" t="s">
        <v>53</v>
      </c>
      <c r="E1740" s="103" t="s">
        <v>3723</v>
      </c>
      <c r="F1740" s="169" t="s">
        <v>236</v>
      </c>
      <c r="G1740" s="169" t="s">
        <v>4233</v>
      </c>
      <c r="H1740" s="40" t="s">
        <v>2638</v>
      </c>
      <c r="I1740" s="40" t="s">
        <v>22</v>
      </c>
      <c r="J1740" s="173">
        <v>2</v>
      </c>
      <c r="K1740" s="57">
        <f>(CEILING(J1740*0.2,1))*1</f>
        <v>1</v>
      </c>
      <c r="L1740" s="198">
        <v>2</v>
      </c>
      <c r="M1740" s="105">
        <v>3.2</v>
      </c>
      <c r="N1740" s="167"/>
    </row>
    <row r="1741" s="155" customFormat="1" ht="24" spans="1:14">
      <c r="A1741" s="38" t="s">
        <v>15</v>
      </c>
      <c r="B1741" s="168">
        <v>1740</v>
      </c>
      <c r="C1741" s="43" t="s">
        <v>16</v>
      </c>
      <c r="D1741" s="43" t="s">
        <v>322</v>
      </c>
      <c r="E1741" s="103" t="s">
        <v>3723</v>
      </c>
      <c r="F1741" s="169" t="s">
        <v>323</v>
      </c>
      <c r="G1741" s="169" t="s">
        <v>4234</v>
      </c>
      <c r="H1741" s="40" t="s">
        <v>3750</v>
      </c>
      <c r="I1741" s="43" t="s">
        <v>2124</v>
      </c>
      <c r="J1741" s="116">
        <v>2.0771</v>
      </c>
      <c r="K1741" s="57">
        <f>(CEILING(J1741*0.2,1))*1</f>
        <v>1</v>
      </c>
      <c r="L1741" s="198">
        <v>59</v>
      </c>
      <c r="M1741" s="105">
        <v>3.2</v>
      </c>
      <c r="N1741" s="167"/>
    </row>
    <row r="1742" s="155" customFormat="1" ht="24" spans="1:14">
      <c r="A1742" s="38" t="s">
        <v>15</v>
      </c>
      <c r="B1742" s="168">
        <v>1741</v>
      </c>
      <c r="C1742" s="43" t="s">
        <v>16</v>
      </c>
      <c r="D1742" s="43" t="s">
        <v>89</v>
      </c>
      <c r="E1742" s="103" t="s">
        <v>3723</v>
      </c>
      <c r="F1742" s="169" t="s">
        <v>114</v>
      </c>
      <c r="G1742" s="169" t="s">
        <v>4221</v>
      </c>
      <c r="H1742" s="40" t="s">
        <v>3740</v>
      </c>
      <c r="I1742" s="40" t="s">
        <v>22</v>
      </c>
      <c r="J1742" s="173">
        <v>1</v>
      </c>
      <c r="K1742" s="185">
        <v>0</v>
      </c>
      <c r="L1742" s="198">
        <v>88</v>
      </c>
      <c r="M1742" s="105">
        <v>3.2</v>
      </c>
      <c r="N1742" s="167"/>
    </row>
    <row r="1743" s="155" customFormat="1" ht="24" spans="1:14">
      <c r="A1743" s="38" t="s">
        <v>15</v>
      </c>
      <c r="B1743" s="168">
        <v>1742</v>
      </c>
      <c r="C1743" s="43" t="s">
        <v>16</v>
      </c>
      <c r="D1743" s="43" t="s">
        <v>89</v>
      </c>
      <c r="E1743" s="103" t="s">
        <v>3723</v>
      </c>
      <c r="F1743" s="169" t="s">
        <v>114</v>
      </c>
      <c r="G1743" s="169" t="s">
        <v>4235</v>
      </c>
      <c r="H1743" s="40" t="s">
        <v>3740</v>
      </c>
      <c r="I1743" s="40" t="s">
        <v>22</v>
      </c>
      <c r="J1743" s="173">
        <v>7</v>
      </c>
      <c r="K1743" s="185">
        <v>0</v>
      </c>
      <c r="L1743" s="198">
        <v>751</v>
      </c>
      <c r="M1743" s="105">
        <v>3.2</v>
      </c>
      <c r="N1743" s="167"/>
    </row>
    <row r="1744" s="155" customFormat="1" ht="24" spans="1:14">
      <c r="A1744" s="38" t="s">
        <v>15</v>
      </c>
      <c r="B1744" s="168">
        <v>1743</v>
      </c>
      <c r="C1744" s="43" t="s">
        <v>16</v>
      </c>
      <c r="D1744" s="43" t="s">
        <v>53</v>
      </c>
      <c r="E1744" s="103" t="s">
        <v>3723</v>
      </c>
      <c r="F1744" s="169" t="s">
        <v>55</v>
      </c>
      <c r="G1744" s="169" t="s">
        <v>4237</v>
      </c>
      <c r="H1744" s="40" t="s">
        <v>3744</v>
      </c>
      <c r="I1744" s="40" t="s">
        <v>22</v>
      </c>
      <c r="J1744" s="173">
        <v>1</v>
      </c>
      <c r="K1744" s="185">
        <v>0</v>
      </c>
      <c r="L1744" s="198">
        <v>49</v>
      </c>
      <c r="M1744" s="105">
        <v>3.2</v>
      </c>
      <c r="N1744" s="167"/>
    </row>
    <row r="1745" s="155" customFormat="1" ht="24" spans="1:14">
      <c r="A1745" s="38" t="s">
        <v>15</v>
      </c>
      <c r="B1745" s="168">
        <v>1744</v>
      </c>
      <c r="C1745" s="43" t="s">
        <v>16</v>
      </c>
      <c r="D1745" s="43" t="s">
        <v>53</v>
      </c>
      <c r="E1745" s="103" t="s">
        <v>3723</v>
      </c>
      <c r="F1745" s="169" t="s">
        <v>55</v>
      </c>
      <c r="G1745" s="169" t="s">
        <v>4222</v>
      </c>
      <c r="H1745" s="40" t="s">
        <v>3744</v>
      </c>
      <c r="I1745" s="40" t="s">
        <v>22</v>
      </c>
      <c r="J1745" s="173">
        <v>16</v>
      </c>
      <c r="K1745" s="185">
        <v>0</v>
      </c>
      <c r="L1745" s="198">
        <v>1322</v>
      </c>
      <c r="M1745" s="105">
        <v>3.2</v>
      </c>
      <c r="N1745" s="167"/>
    </row>
    <row r="1746" s="155" customFormat="1" ht="24" spans="1:14">
      <c r="A1746" s="38" t="s">
        <v>15</v>
      </c>
      <c r="B1746" s="168">
        <v>1745</v>
      </c>
      <c r="C1746" s="43" t="s">
        <v>16</v>
      </c>
      <c r="D1746" s="43" t="s">
        <v>53</v>
      </c>
      <c r="E1746" s="103" t="s">
        <v>3723</v>
      </c>
      <c r="F1746" s="169" t="s">
        <v>304</v>
      </c>
      <c r="G1746" s="169" t="s">
        <v>4238</v>
      </c>
      <c r="H1746" s="40" t="s">
        <v>3744</v>
      </c>
      <c r="I1746" s="40" t="s">
        <v>22</v>
      </c>
      <c r="J1746" s="173">
        <v>1</v>
      </c>
      <c r="K1746" s="185">
        <v>0</v>
      </c>
      <c r="L1746" s="198">
        <v>103</v>
      </c>
      <c r="M1746" s="105">
        <v>3.2</v>
      </c>
      <c r="N1746" s="164"/>
    </row>
    <row r="1747" s="155" customFormat="1" ht="24" spans="1:14">
      <c r="A1747" s="38" t="s">
        <v>15</v>
      </c>
      <c r="B1747" s="168">
        <v>1746</v>
      </c>
      <c r="C1747" s="43" t="s">
        <v>16</v>
      </c>
      <c r="D1747" s="43" t="s">
        <v>53</v>
      </c>
      <c r="E1747" s="103" t="s">
        <v>3723</v>
      </c>
      <c r="F1747" s="169" t="s">
        <v>249</v>
      </c>
      <c r="G1747" s="169" t="s">
        <v>4223</v>
      </c>
      <c r="H1747" s="40" t="s">
        <v>3744</v>
      </c>
      <c r="I1747" s="40" t="s">
        <v>22</v>
      </c>
      <c r="J1747" s="173">
        <v>1</v>
      </c>
      <c r="K1747" s="185">
        <v>0</v>
      </c>
      <c r="L1747" s="198">
        <v>22</v>
      </c>
      <c r="M1747" s="105">
        <v>3.2</v>
      </c>
      <c r="N1747" s="164"/>
    </row>
    <row r="1748" s="155" customFormat="1" ht="24" spans="1:14">
      <c r="A1748" s="38" t="s">
        <v>15</v>
      </c>
      <c r="B1748" s="168">
        <v>1747</v>
      </c>
      <c r="C1748" s="43" t="s">
        <v>16</v>
      </c>
      <c r="D1748" s="43" t="s">
        <v>53</v>
      </c>
      <c r="E1748" s="103" t="s">
        <v>3723</v>
      </c>
      <c r="F1748" s="169" t="s">
        <v>304</v>
      </c>
      <c r="G1748" s="169" t="s">
        <v>4239</v>
      </c>
      <c r="H1748" s="40" t="s">
        <v>3744</v>
      </c>
      <c r="I1748" s="40" t="s">
        <v>22</v>
      </c>
      <c r="J1748" s="173">
        <v>1</v>
      </c>
      <c r="K1748" s="185">
        <v>0</v>
      </c>
      <c r="L1748" s="198">
        <v>103</v>
      </c>
      <c r="M1748" s="105">
        <v>3.2</v>
      </c>
      <c r="N1748" s="164"/>
    </row>
    <row r="1749" s="155" customFormat="1" ht="24" spans="1:14">
      <c r="A1749" s="38" t="s">
        <v>15</v>
      </c>
      <c r="B1749" s="168">
        <v>1748</v>
      </c>
      <c r="C1749" s="43" t="s">
        <v>16</v>
      </c>
      <c r="D1749" s="43" t="s">
        <v>53</v>
      </c>
      <c r="E1749" s="103" t="s">
        <v>3723</v>
      </c>
      <c r="F1749" s="169" t="s">
        <v>304</v>
      </c>
      <c r="G1749" s="169" t="s">
        <v>4240</v>
      </c>
      <c r="H1749" s="40" t="s">
        <v>3744</v>
      </c>
      <c r="I1749" s="40" t="s">
        <v>22</v>
      </c>
      <c r="J1749" s="173">
        <v>1</v>
      </c>
      <c r="K1749" s="185">
        <v>0</v>
      </c>
      <c r="L1749" s="198">
        <v>82</v>
      </c>
      <c r="M1749" s="105">
        <v>3.2</v>
      </c>
      <c r="N1749" s="167"/>
    </row>
    <row r="1750" s="155" customFormat="1" ht="24" spans="1:14">
      <c r="A1750" s="38" t="s">
        <v>15</v>
      </c>
      <c r="B1750" s="168">
        <v>1749</v>
      </c>
      <c r="C1750" s="43" t="s">
        <v>16</v>
      </c>
      <c r="D1750" s="43" t="s">
        <v>171</v>
      </c>
      <c r="E1750" s="103" t="s">
        <v>3723</v>
      </c>
      <c r="F1750" s="169" t="s">
        <v>172</v>
      </c>
      <c r="G1750" s="169" t="s">
        <v>4224</v>
      </c>
      <c r="H1750" s="40" t="s">
        <v>1926</v>
      </c>
      <c r="I1750" s="40" t="s">
        <v>22</v>
      </c>
      <c r="J1750" s="173">
        <v>1</v>
      </c>
      <c r="K1750" s="174">
        <v>0</v>
      </c>
      <c r="L1750" s="198">
        <v>1</v>
      </c>
      <c r="M1750" s="105">
        <v>3.1</v>
      </c>
      <c r="N1750" s="167"/>
    </row>
    <row r="1751" s="155" customFormat="1" ht="24" spans="1:14">
      <c r="A1751" s="38" t="s">
        <v>15</v>
      </c>
      <c r="B1751" s="168">
        <v>1750</v>
      </c>
      <c r="C1751" s="43" t="s">
        <v>16</v>
      </c>
      <c r="D1751" s="43" t="s">
        <v>171</v>
      </c>
      <c r="E1751" s="103" t="s">
        <v>3723</v>
      </c>
      <c r="F1751" s="169" t="s">
        <v>172</v>
      </c>
      <c r="G1751" s="169" t="s">
        <v>4241</v>
      </c>
      <c r="H1751" s="40" t="s">
        <v>1926</v>
      </c>
      <c r="I1751" s="40" t="s">
        <v>22</v>
      </c>
      <c r="J1751" s="173">
        <v>5</v>
      </c>
      <c r="K1751" s="174">
        <v>0</v>
      </c>
      <c r="L1751" s="198">
        <v>7</v>
      </c>
      <c r="M1751" s="105">
        <v>3.1</v>
      </c>
      <c r="N1751" s="167"/>
    </row>
    <row r="1752" s="155" customFormat="1" ht="24" spans="1:14">
      <c r="A1752" s="38" t="s">
        <v>15</v>
      </c>
      <c r="B1752" s="168">
        <v>1751</v>
      </c>
      <c r="C1752" s="43" t="s">
        <v>16</v>
      </c>
      <c r="D1752" s="43" t="s">
        <v>53</v>
      </c>
      <c r="E1752" s="103" t="s">
        <v>3723</v>
      </c>
      <c r="F1752" s="169" t="s">
        <v>236</v>
      </c>
      <c r="G1752" s="169" t="s">
        <v>4242</v>
      </c>
      <c r="H1752" s="40" t="s">
        <v>2638</v>
      </c>
      <c r="I1752" s="40" t="s">
        <v>22</v>
      </c>
      <c r="J1752" s="173">
        <v>1</v>
      </c>
      <c r="K1752" s="185">
        <v>0</v>
      </c>
      <c r="L1752" s="198">
        <v>2</v>
      </c>
      <c r="M1752" s="105">
        <v>3.2</v>
      </c>
      <c r="N1752" s="167"/>
    </row>
    <row r="1753" s="155" customFormat="1" ht="24" spans="1:14">
      <c r="A1753" s="38" t="s">
        <v>15</v>
      </c>
      <c r="B1753" s="168">
        <v>1752</v>
      </c>
      <c r="C1753" s="43" t="s">
        <v>16</v>
      </c>
      <c r="D1753" s="43" t="s">
        <v>53</v>
      </c>
      <c r="E1753" s="103" t="s">
        <v>3723</v>
      </c>
      <c r="F1753" s="169" t="s">
        <v>236</v>
      </c>
      <c r="G1753" s="169" t="s">
        <v>4243</v>
      </c>
      <c r="H1753" s="40" t="s">
        <v>2638</v>
      </c>
      <c r="I1753" s="40" t="s">
        <v>22</v>
      </c>
      <c r="J1753" s="173">
        <v>7</v>
      </c>
      <c r="K1753" s="185">
        <v>0</v>
      </c>
      <c r="L1753" s="198">
        <v>6</v>
      </c>
      <c r="M1753" s="105">
        <v>3.2</v>
      </c>
      <c r="N1753" s="167"/>
    </row>
    <row r="1754" s="155" customFormat="1" ht="24" spans="1:14">
      <c r="A1754" s="38" t="s">
        <v>15</v>
      </c>
      <c r="B1754" s="168">
        <v>1753</v>
      </c>
      <c r="C1754" s="43" t="s">
        <v>16</v>
      </c>
      <c r="D1754" s="43" t="s">
        <v>322</v>
      </c>
      <c r="E1754" s="103" t="s">
        <v>3723</v>
      </c>
      <c r="F1754" s="169" t="s">
        <v>323</v>
      </c>
      <c r="G1754" s="169" t="s">
        <v>4244</v>
      </c>
      <c r="H1754" s="40" t="s">
        <v>3750</v>
      </c>
      <c r="I1754" s="43" t="s">
        <v>2124</v>
      </c>
      <c r="J1754" s="116">
        <v>1.0385</v>
      </c>
      <c r="K1754" s="185">
        <v>0</v>
      </c>
      <c r="L1754" s="198">
        <v>85</v>
      </c>
      <c r="M1754" s="105">
        <v>3.2</v>
      </c>
      <c r="N1754" s="167"/>
    </row>
    <row r="1755" s="155" customFormat="1" ht="24" spans="1:14">
      <c r="A1755" s="38" t="s">
        <v>15</v>
      </c>
      <c r="B1755" s="168">
        <v>1754</v>
      </c>
      <c r="C1755" s="43" t="s">
        <v>16</v>
      </c>
      <c r="D1755" s="43" t="s">
        <v>322</v>
      </c>
      <c r="E1755" s="103" t="s">
        <v>3723</v>
      </c>
      <c r="F1755" s="169" t="s">
        <v>323</v>
      </c>
      <c r="G1755" s="169" t="s">
        <v>4225</v>
      </c>
      <c r="H1755" s="40" t="s">
        <v>3750</v>
      </c>
      <c r="I1755" s="43" t="s">
        <v>2124</v>
      </c>
      <c r="J1755" s="116">
        <v>42.3497</v>
      </c>
      <c r="K1755" s="185">
        <v>0</v>
      </c>
      <c r="L1755" s="198">
        <v>4613</v>
      </c>
      <c r="M1755" s="105">
        <v>3.2</v>
      </c>
      <c r="N1755" s="167"/>
    </row>
    <row r="1756" s="155" customFormat="1" ht="24" spans="1:14">
      <c r="A1756" s="38" t="s">
        <v>15</v>
      </c>
      <c r="B1756" s="168">
        <v>1755</v>
      </c>
      <c r="C1756" s="43" t="s">
        <v>16</v>
      </c>
      <c r="D1756" s="43" t="s">
        <v>89</v>
      </c>
      <c r="E1756" s="103" t="s">
        <v>3723</v>
      </c>
      <c r="F1756" s="169" t="s">
        <v>114</v>
      </c>
      <c r="G1756" s="169" t="s">
        <v>4248</v>
      </c>
      <c r="H1756" s="40" t="s">
        <v>3740</v>
      </c>
      <c r="I1756" s="40" t="s">
        <v>22</v>
      </c>
      <c r="J1756" s="173">
        <v>1</v>
      </c>
      <c r="K1756" s="185">
        <v>0</v>
      </c>
      <c r="L1756" s="198">
        <v>53</v>
      </c>
      <c r="M1756" s="105">
        <v>3.2</v>
      </c>
      <c r="N1756" s="167"/>
    </row>
    <row r="1757" s="155" customFormat="1" ht="24" spans="1:14">
      <c r="A1757" s="38" t="s">
        <v>15</v>
      </c>
      <c r="B1757" s="168">
        <v>1756</v>
      </c>
      <c r="C1757" s="43" t="s">
        <v>16</v>
      </c>
      <c r="D1757" s="43" t="s">
        <v>53</v>
      </c>
      <c r="E1757" s="103" t="s">
        <v>3723</v>
      </c>
      <c r="F1757" s="169" t="s">
        <v>55</v>
      </c>
      <c r="G1757" s="169" t="s">
        <v>4237</v>
      </c>
      <c r="H1757" s="40" t="s">
        <v>3744</v>
      </c>
      <c r="I1757" s="40" t="s">
        <v>22</v>
      </c>
      <c r="J1757" s="173">
        <v>4</v>
      </c>
      <c r="K1757" s="185">
        <v>0</v>
      </c>
      <c r="L1757" s="198">
        <v>194</v>
      </c>
      <c r="M1757" s="105">
        <v>3.2</v>
      </c>
      <c r="N1757" s="167"/>
    </row>
    <row r="1758" s="155" customFormat="1" ht="24" spans="1:14">
      <c r="A1758" s="38" t="s">
        <v>15</v>
      </c>
      <c r="B1758" s="168">
        <v>1757</v>
      </c>
      <c r="C1758" s="43" t="s">
        <v>16</v>
      </c>
      <c r="D1758" s="43" t="s">
        <v>53</v>
      </c>
      <c r="E1758" s="103" t="s">
        <v>3723</v>
      </c>
      <c r="F1758" s="169" t="s">
        <v>249</v>
      </c>
      <c r="G1758" s="169" t="s">
        <v>4249</v>
      </c>
      <c r="H1758" s="40" t="s">
        <v>2121</v>
      </c>
      <c r="I1758" s="40" t="s">
        <v>22</v>
      </c>
      <c r="J1758" s="173">
        <v>1</v>
      </c>
      <c r="K1758" s="185">
        <v>0</v>
      </c>
      <c r="L1758" s="198">
        <v>15</v>
      </c>
      <c r="M1758" s="105">
        <v>3.2</v>
      </c>
      <c r="N1758" s="164"/>
    </row>
    <row r="1759" s="155" customFormat="1" ht="24" spans="1:14">
      <c r="A1759" s="38" t="s">
        <v>15</v>
      </c>
      <c r="B1759" s="168">
        <v>1758</v>
      </c>
      <c r="C1759" s="43" t="s">
        <v>16</v>
      </c>
      <c r="D1759" s="43" t="s">
        <v>171</v>
      </c>
      <c r="E1759" s="103" t="s">
        <v>3723</v>
      </c>
      <c r="F1759" s="169" t="s">
        <v>172</v>
      </c>
      <c r="G1759" s="169" t="s">
        <v>4250</v>
      </c>
      <c r="H1759" s="40" t="s">
        <v>1926</v>
      </c>
      <c r="I1759" s="40" t="s">
        <v>22</v>
      </c>
      <c r="J1759" s="173">
        <v>2</v>
      </c>
      <c r="K1759" s="174">
        <v>0</v>
      </c>
      <c r="L1759" s="198">
        <v>1</v>
      </c>
      <c r="M1759" s="105">
        <v>3.1</v>
      </c>
      <c r="N1759" s="164"/>
    </row>
    <row r="1760" s="155" customFormat="1" ht="24" spans="1:14">
      <c r="A1760" s="38" t="s">
        <v>15</v>
      </c>
      <c r="B1760" s="168">
        <v>1759</v>
      </c>
      <c r="C1760" s="43" t="s">
        <v>16</v>
      </c>
      <c r="D1760" s="43" t="s">
        <v>322</v>
      </c>
      <c r="E1760" s="103" t="s">
        <v>3723</v>
      </c>
      <c r="F1760" s="169" t="s">
        <v>323</v>
      </c>
      <c r="G1760" s="169" t="s">
        <v>4244</v>
      </c>
      <c r="H1760" s="40" t="s">
        <v>3750</v>
      </c>
      <c r="I1760" s="43" t="s">
        <v>2124</v>
      </c>
      <c r="J1760" s="116">
        <v>13.3528</v>
      </c>
      <c r="K1760" s="185">
        <v>0</v>
      </c>
      <c r="L1760" s="198">
        <v>1089</v>
      </c>
      <c r="M1760" s="105">
        <v>3.2</v>
      </c>
      <c r="N1760" s="167"/>
    </row>
    <row r="1761" s="155" customFormat="1" ht="24" spans="1:14">
      <c r="A1761" s="38" t="s">
        <v>15</v>
      </c>
      <c r="B1761" s="168">
        <v>1760</v>
      </c>
      <c r="C1761" s="43" t="s">
        <v>16</v>
      </c>
      <c r="D1761" s="43" t="s">
        <v>53</v>
      </c>
      <c r="E1761" s="103" t="s">
        <v>3723</v>
      </c>
      <c r="F1761" s="169" t="s">
        <v>55</v>
      </c>
      <c r="G1761" s="169" t="s">
        <v>4173</v>
      </c>
      <c r="H1761" s="40" t="s">
        <v>2158</v>
      </c>
      <c r="I1761" s="40" t="s">
        <v>22</v>
      </c>
      <c r="J1761" s="173">
        <v>4</v>
      </c>
      <c r="K1761" s="185">
        <v>0</v>
      </c>
      <c r="L1761" s="198">
        <v>272</v>
      </c>
      <c r="M1761" s="105">
        <v>3.2</v>
      </c>
      <c r="N1761" s="167"/>
    </row>
    <row r="1762" s="155" customFormat="1" ht="24" spans="1:14">
      <c r="A1762" s="38" t="s">
        <v>15</v>
      </c>
      <c r="B1762" s="168">
        <v>1761</v>
      </c>
      <c r="C1762" s="43" t="s">
        <v>16</v>
      </c>
      <c r="D1762" s="43" t="s">
        <v>53</v>
      </c>
      <c r="E1762" s="103" t="s">
        <v>3723</v>
      </c>
      <c r="F1762" s="169" t="s">
        <v>249</v>
      </c>
      <c r="G1762" s="169" t="s">
        <v>4251</v>
      </c>
      <c r="H1762" s="40" t="s">
        <v>2121</v>
      </c>
      <c r="I1762" s="40" t="s">
        <v>22</v>
      </c>
      <c r="J1762" s="173">
        <v>1</v>
      </c>
      <c r="K1762" s="185">
        <v>0</v>
      </c>
      <c r="L1762" s="198">
        <v>27</v>
      </c>
      <c r="M1762" s="105">
        <v>3.2</v>
      </c>
      <c r="N1762" s="167"/>
    </row>
    <row r="1763" s="155" customFormat="1" ht="24" spans="1:14">
      <c r="A1763" s="38" t="s">
        <v>15</v>
      </c>
      <c r="B1763" s="168">
        <v>1762</v>
      </c>
      <c r="C1763" s="43" t="s">
        <v>16</v>
      </c>
      <c r="D1763" s="43" t="s">
        <v>322</v>
      </c>
      <c r="E1763" s="103" t="s">
        <v>3723</v>
      </c>
      <c r="F1763" s="169" t="s">
        <v>323</v>
      </c>
      <c r="G1763" s="169" t="s">
        <v>4184</v>
      </c>
      <c r="H1763" s="40" t="s">
        <v>3157</v>
      </c>
      <c r="I1763" s="43" t="s">
        <v>2124</v>
      </c>
      <c r="J1763" s="116">
        <v>10.027</v>
      </c>
      <c r="K1763" s="185">
        <v>0</v>
      </c>
      <c r="L1763" s="198">
        <v>815</v>
      </c>
      <c r="M1763" s="105">
        <v>3.2</v>
      </c>
      <c r="N1763" s="167"/>
    </row>
    <row r="1764" s="155" customFormat="1" ht="24" spans="1:14">
      <c r="A1764" s="38" t="s">
        <v>15</v>
      </c>
      <c r="B1764" s="168">
        <v>1763</v>
      </c>
      <c r="C1764" s="43" t="s">
        <v>16</v>
      </c>
      <c r="D1764" s="43" t="s">
        <v>89</v>
      </c>
      <c r="E1764" s="103" t="s">
        <v>3723</v>
      </c>
      <c r="F1764" s="169" t="s">
        <v>114</v>
      </c>
      <c r="G1764" s="169" t="s">
        <v>4253</v>
      </c>
      <c r="H1764" s="40" t="s">
        <v>3740</v>
      </c>
      <c r="I1764" s="40" t="s">
        <v>22</v>
      </c>
      <c r="J1764" s="173">
        <v>1</v>
      </c>
      <c r="K1764" s="185">
        <v>0</v>
      </c>
      <c r="L1764" s="198">
        <v>53</v>
      </c>
      <c r="M1764" s="105">
        <v>3.2</v>
      </c>
      <c r="N1764" s="167"/>
    </row>
    <row r="1765" s="155" customFormat="1" ht="24" spans="1:14">
      <c r="A1765" s="38" t="s">
        <v>15</v>
      </c>
      <c r="B1765" s="168">
        <v>1764</v>
      </c>
      <c r="C1765" s="43" t="s">
        <v>16</v>
      </c>
      <c r="D1765" s="43" t="s">
        <v>89</v>
      </c>
      <c r="E1765" s="103" t="s">
        <v>3723</v>
      </c>
      <c r="F1765" s="169" t="s">
        <v>114</v>
      </c>
      <c r="G1765" s="169" t="s">
        <v>4169</v>
      </c>
      <c r="H1765" s="40" t="s">
        <v>2166</v>
      </c>
      <c r="I1765" s="40" t="s">
        <v>22</v>
      </c>
      <c r="J1765" s="173">
        <v>2</v>
      </c>
      <c r="K1765" s="185">
        <v>0</v>
      </c>
      <c r="L1765" s="198">
        <v>126</v>
      </c>
      <c r="M1765" s="105">
        <v>3.2</v>
      </c>
      <c r="N1765" s="167"/>
    </row>
    <row r="1766" s="155" customFormat="1" ht="24" spans="1:14">
      <c r="A1766" s="38" t="s">
        <v>15</v>
      </c>
      <c r="B1766" s="168">
        <v>1765</v>
      </c>
      <c r="C1766" s="43" t="s">
        <v>16</v>
      </c>
      <c r="D1766" s="43" t="s">
        <v>89</v>
      </c>
      <c r="E1766" s="103" t="s">
        <v>3723</v>
      </c>
      <c r="F1766" s="169" t="s">
        <v>114</v>
      </c>
      <c r="G1766" s="169" t="s">
        <v>4170</v>
      </c>
      <c r="H1766" s="40" t="s">
        <v>2166</v>
      </c>
      <c r="I1766" s="40" t="s">
        <v>22</v>
      </c>
      <c r="J1766" s="173">
        <v>1</v>
      </c>
      <c r="K1766" s="185">
        <v>0</v>
      </c>
      <c r="L1766" s="198">
        <v>89</v>
      </c>
      <c r="M1766" s="105">
        <v>3.2</v>
      </c>
      <c r="N1766" s="167"/>
    </row>
    <row r="1767" s="155" customFormat="1" ht="24" spans="1:14">
      <c r="A1767" s="38" t="s">
        <v>15</v>
      </c>
      <c r="B1767" s="168">
        <v>1766</v>
      </c>
      <c r="C1767" s="43" t="s">
        <v>16</v>
      </c>
      <c r="D1767" s="43" t="s">
        <v>89</v>
      </c>
      <c r="E1767" s="103" t="s">
        <v>3723</v>
      </c>
      <c r="F1767" s="169" t="s">
        <v>114</v>
      </c>
      <c r="G1767" s="169" t="s">
        <v>4263</v>
      </c>
      <c r="H1767" s="40" t="s">
        <v>2166</v>
      </c>
      <c r="I1767" s="40" t="s">
        <v>22</v>
      </c>
      <c r="J1767" s="173">
        <v>2</v>
      </c>
      <c r="K1767" s="185">
        <v>0</v>
      </c>
      <c r="L1767" s="198">
        <v>277</v>
      </c>
      <c r="M1767" s="105">
        <v>3.2</v>
      </c>
      <c r="N1767" s="167"/>
    </row>
    <row r="1768" s="155" customFormat="1" ht="24" spans="1:14">
      <c r="A1768" s="38" t="s">
        <v>15</v>
      </c>
      <c r="B1768" s="168">
        <v>1767</v>
      </c>
      <c r="C1768" s="43" t="s">
        <v>16</v>
      </c>
      <c r="D1768" s="43" t="s">
        <v>53</v>
      </c>
      <c r="E1768" s="103" t="s">
        <v>3723</v>
      </c>
      <c r="F1768" s="169" t="s">
        <v>55</v>
      </c>
      <c r="G1768" s="169" t="s">
        <v>4173</v>
      </c>
      <c r="H1768" s="40" t="s">
        <v>2158</v>
      </c>
      <c r="I1768" s="40" t="s">
        <v>22</v>
      </c>
      <c r="J1768" s="173">
        <v>6</v>
      </c>
      <c r="K1768" s="185">
        <v>0</v>
      </c>
      <c r="L1768" s="198">
        <v>408</v>
      </c>
      <c r="M1768" s="105">
        <v>3.2</v>
      </c>
      <c r="N1768" s="167"/>
    </row>
    <row r="1769" s="155" customFormat="1" ht="24" spans="1:14">
      <c r="A1769" s="38" t="s">
        <v>15</v>
      </c>
      <c r="B1769" s="168">
        <v>1768</v>
      </c>
      <c r="C1769" s="43" t="s">
        <v>16</v>
      </c>
      <c r="D1769" s="43" t="s">
        <v>53</v>
      </c>
      <c r="E1769" s="103" t="s">
        <v>3723</v>
      </c>
      <c r="F1769" s="169" t="s">
        <v>55</v>
      </c>
      <c r="G1769" s="169" t="s">
        <v>4264</v>
      </c>
      <c r="H1769" s="40" t="s">
        <v>2158</v>
      </c>
      <c r="I1769" s="40" t="s">
        <v>22</v>
      </c>
      <c r="J1769" s="173">
        <v>7</v>
      </c>
      <c r="K1769" s="185">
        <v>0</v>
      </c>
      <c r="L1769" s="198">
        <v>979</v>
      </c>
      <c r="M1769" s="105">
        <v>3.2</v>
      </c>
      <c r="N1769" s="167"/>
    </row>
    <row r="1770" s="155" customFormat="1" ht="24" spans="1:14">
      <c r="A1770" s="38" t="s">
        <v>15</v>
      </c>
      <c r="B1770" s="168">
        <v>1769</v>
      </c>
      <c r="C1770" s="43" t="s">
        <v>16</v>
      </c>
      <c r="D1770" s="43" t="s">
        <v>53</v>
      </c>
      <c r="E1770" s="103" t="s">
        <v>3723</v>
      </c>
      <c r="F1770" s="169" t="s">
        <v>55</v>
      </c>
      <c r="G1770" s="169" t="s">
        <v>4305</v>
      </c>
      <c r="H1770" s="40" t="s">
        <v>2158</v>
      </c>
      <c r="I1770" s="40" t="s">
        <v>22</v>
      </c>
      <c r="J1770" s="173">
        <v>1</v>
      </c>
      <c r="K1770" s="185">
        <v>0</v>
      </c>
      <c r="L1770" s="198">
        <v>34</v>
      </c>
      <c r="M1770" s="105">
        <v>3.2</v>
      </c>
      <c r="N1770" s="167"/>
    </row>
    <row r="1771" s="155" customFormat="1" ht="24" spans="1:14">
      <c r="A1771" s="38" t="s">
        <v>15</v>
      </c>
      <c r="B1771" s="168">
        <v>1770</v>
      </c>
      <c r="C1771" s="43" t="s">
        <v>16</v>
      </c>
      <c r="D1771" s="43" t="s">
        <v>53</v>
      </c>
      <c r="E1771" s="103" t="s">
        <v>3723</v>
      </c>
      <c r="F1771" s="169" t="s">
        <v>55</v>
      </c>
      <c r="G1771" s="169" t="s">
        <v>4271</v>
      </c>
      <c r="H1771" s="40" t="s">
        <v>2158</v>
      </c>
      <c r="I1771" s="40" t="s">
        <v>22</v>
      </c>
      <c r="J1771" s="173">
        <v>1</v>
      </c>
      <c r="K1771" s="185">
        <v>0</v>
      </c>
      <c r="L1771" s="198">
        <v>70</v>
      </c>
      <c r="M1771" s="105">
        <v>3.2</v>
      </c>
      <c r="N1771" s="164"/>
    </row>
    <row r="1772" s="155" customFormat="1" ht="24" spans="1:14">
      <c r="A1772" s="38" t="s">
        <v>15</v>
      </c>
      <c r="B1772" s="168">
        <v>1771</v>
      </c>
      <c r="C1772" s="43" t="s">
        <v>16</v>
      </c>
      <c r="D1772" s="43" t="s">
        <v>53</v>
      </c>
      <c r="E1772" s="103" t="s">
        <v>3723</v>
      </c>
      <c r="F1772" s="169" t="s">
        <v>249</v>
      </c>
      <c r="G1772" s="169" t="s">
        <v>4265</v>
      </c>
      <c r="H1772" s="40" t="s">
        <v>2158</v>
      </c>
      <c r="I1772" s="40" t="s">
        <v>22</v>
      </c>
      <c r="J1772" s="173">
        <v>1</v>
      </c>
      <c r="K1772" s="185">
        <v>0</v>
      </c>
      <c r="L1772" s="198">
        <v>48</v>
      </c>
      <c r="M1772" s="105">
        <v>3.2</v>
      </c>
      <c r="N1772" s="164"/>
    </row>
    <row r="1773" s="155" customFormat="1" ht="24" spans="1:14">
      <c r="A1773" s="38" t="s">
        <v>15</v>
      </c>
      <c r="B1773" s="168">
        <v>1772</v>
      </c>
      <c r="C1773" s="43" t="s">
        <v>16</v>
      </c>
      <c r="D1773" s="43" t="s">
        <v>53</v>
      </c>
      <c r="E1773" s="103" t="s">
        <v>3723</v>
      </c>
      <c r="F1773" s="169" t="s">
        <v>249</v>
      </c>
      <c r="G1773" s="169" t="s">
        <v>4266</v>
      </c>
      <c r="H1773" s="40" t="s">
        <v>2158</v>
      </c>
      <c r="I1773" s="40" t="s">
        <v>22</v>
      </c>
      <c r="J1773" s="173">
        <v>1</v>
      </c>
      <c r="K1773" s="185">
        <v>0</v>
      </c>
      <c r="L1773" s="198">
        <v>48</v>
      </c>
      <c r="M1773" s="105">
        <v>3.2</v>
      </c>
      <c r="N1773" s="167"/>
    </row>
    <row r="1774" s="155" customFormat="1" ht="24" spans="1:14">
      <c r="A1774" s="38" t="s">
        <v>15</v>
      </c>
      <c r="B1774" s="168">
        <v>1773</v>
      </c>
      <c r="C1774" s="43" t="s">
        <v>16</v>
      </c>
      <c r="D1774" s="43" t="s">
        <v>53</v>
      </c>
      <c r="E1774" s="103" t="s">
        <v>3723</v>
      </c>
      <c r="F1774" s="169" t="s">
        <v>249</v>
      </c>
      <c r="G1774" s="169" t="s">
        <v>4267</v>
      </c>
      <c r="H1774" s="40" t="s">
        <v>2121</v>
      </c>
      <c r="I1774" s="40" t="s">
        <v>22</v>
      </c>
      <c r="J1774" s="173">
        <v>1</v>
      </c>
      <c r="K1774" s="185">
        <v>0</v>
      </c>
      <c r="L1774" s="198">
        <v>27</v>
      </c>
      <c r="M1774" s="105">
        <v>3.2</v>
      </c>
      <c r="N1774" s="167"/>
    </row>
    <row r="1775" s="155" customFormat="1" ht="36" spans="1:14">
      <c r="A1775" s="38" t="s">
        <v>15</v>
      </c>
      <c r="B1775" s="168">
        <v>1774</v>
      </c>
      <c r="C1775" s="43" t="s">
        <v>16</v>
      </c>
      <c r="D1775" s="43" t="s">
        <v>171</v>
      </c>
      <c r="E1775" s="103" t="s">
        <v>3723</v>
      </c>
      <c r="F1775" s="169" t="s">
        <v>172</v>
      </c>
      <c r="G1775" s="169" t="s">
        <v>4178</v>
      </c>
      <c r="H1775" s="40" t="s">
        <v>4130</v>
      </c>
      <c r="I1775" s="40" t="s">
        <v>22</v>
      </c>
      <c r="J1775" s="173">
        <v>2</v>
      </c>
      <c r="K1775" s="174">
        <v>0</v>
      </c>
      <c r="L1775" s="198">
        <v>2</v>
      </c>
      <c r="M1775" s="105">
        <v>3.1</v>
      </c>
      <c r="N1775" s="167"/>
    </row>
    <row r="1776" s="155" customFormat="1" ht="36" spans="1:14">
      <c r="A1776" s="38" t="s">
        <v>15</v>
      </c>
      <c r="B1776" s="168">
        <v>1775</v>
      </c>
      <c r="C1776" s="43" t="s">
        <v>16</v>
      </c>
      <c r="D1776" s="43" t="s">
        <v>171</v>
      </c>
      <c r="E1776" s="103" t="s">
        <v>3723</v>
      </c>
      <c r="F1776" s="169" t="s">
        <v>172</v>
      </c>
      <c r="G1776" s="169" t="s">
        <v>4179</v>
      </c>
      <c r="H1776" s="40" t="s">
        <v>4130</v>
      </c>
      <c r="I1776" s="40" t="s">
        <v>22</v>
      </c>
      <c r="J1776" s="173">
        <v>1</v>
      </c>
      <c r="K1776" s="174">
        <v>0</v>
      </c>
      <c r="L1776" s="198">
        <v>2</v>
      </c>
      <c r="M1776" s="105">
        <v>3.1</v>
      </c>
      <c r="N1776" s="164"/>
    </row>
    <row r="1777" s="155" customFormat="1" ht="36" spans="1:14">
      <c r="A1777" s="38" t="s">
        <v>15</v>
      </c>
      <c r="B1777" s="168">
        <v>1776</v>
      </c>
      <c r="C1777" s="43" t="s">
        <v>16</v>
      </c>
      <c r="D1777" s="43" t="s">
        <v>171</v>
      </c>
      <c r="E1777" s="103" t="s">
        <v>3723</v>
      </c>
      <c r="F1777" s="169" t="s">
        <v>172</v>
      </c>
      <c r="G1777" s="169" t="s">
        <v>4268</v>
      </c>
      <c r="H1777" s="40" t="s">
        <v>4130</v>
      </c>
      <c r="I1777" s="40" t="s">
        <v>22</v>
      </c>
      <c r="J1777" s="173">
        <v>1</v>
      </c>
      <c r="K1777" s="174">
        <v>0</v>
      </c>
      <c r="L1777" s="198">
        <v>2</v>
      </c>
      <c r="M1777" s="105">
        <v>3.1</v>
      </c>
      <c r="N1777" s="164"/>
    </row>
    <row r="1778" s="155" customFormat="1" ht="24" spans="1:14">
      <c r="A1778" s="38" t="s">
        <v>15</v>
      </c>
      <c r="B1778" s="168">
        <v>1777</v>
      </c>
      <c r="C1778" s="43" t="s">
        <v>16</v>
      </c>
      <c r="D1778" s="43" t="s">
        <v>53</v>
      </c>
      <c r="E1778" s="103" t="s">
        <v>3723</v>
      </c>
      <c r="F1778" s="169" t="s">
        <v>236</v>
      </c>
      <c r="G1778" s="169" t="s">
        <v>4182</v>
      </c>
      <c r="H1778" s="40" t="s">
        <v>2345</v>
      </c>
      <c r="I1778" s="40" t="s">
        <v>22</v>
      </c>
      <c r="J1778" s="173">
        <v>2</v>
      </c>
      <c r="K1778" s="185">
        <v>0</v>
      </c>
      <c r="L1778" s="198">
        <v>2</v>
      </c>
      <c r="M1778" s="105">
        <v>3.2</v>
      </c>
      <c r="N1778" s="164"/>
    </row>
    <row r="1779" s="155" customFormat="1" ht="24" spans="1:14">
      <c r="A1779" s="38" t="s">
        <v>15</v>
      </c>
      <c r="B1779" s="168">
        <v>1778</v>
      </c>
      <c r="C1779" s="43" t="s">
        <v>16</v>
      </c>
      <c r="D1779" s="43" t="s">
        <v>322</v>
      </c>
      <c r="E1779" s="103" t="s">
        <v>3723</v>
      </c>
      <c r="F1779" s="169" t="s">
        <v>323</v>
      </c>
      <c r="G1779" s="169" t="s">
        <v>4184</v>
      </c>
      <c r="H1779" s="40" t="s">
        <v>3157</v>
      </c>
      <c r="I1779" s="43" t="s">
        <v>2124</v>
      </c>
      <c r="J1779" s="116">
        <v>5.96638</v>
      </c>
      <c r="K1779" s="185">
        <v>0</v>
      </c>
      <c r="L1779" s="198">
        <v>485</v>
      </c>
      <c r="M1779" s="105">
        <v>3.2</v>
      </c>
      <c r="N1779" s="167"/>
    </row>
    <row r="1780" s="155" customFormat="1" ht="24" spans="1:14">
      <c r="A1780" s="38" t="s">
        <v>15</v>
      </c>
      <c r="B1780" s="168">
        <v>1779</v>
      </c>
      <c r="C1780" s="43" t="s">
        <v>16</v>
      </c>
      <c r="D1780" s="43" t="s">
        <v>322</v>
      </c>
      <c r="E1780" s="103" t="s">
        <v>3723</v>
      </c>
      <c r="F1780" s="169" t="s">
        <v>323</v>
      </c>
      <c r="G1780" s="169" t="s">
        <v>4269</v>
      </c>
      <c r="H1780" s="40" t="s">
        <v>3157</v>
      </c>
      <c r="I1780" s="43" t="s">
        <v>2124</v>
      </c>
      <c r="J1780" s="116">
        <v>14.8396</v>
      </c>
      <c r="K1780" s="185">
        <v>0</v>
      </c>
      <c r="L1780" s="198">
        <v>1816</v>
      </c>
      <c r="M1780" s="105">
        <v>3.2</v>
      </c>
      <c r="N1780" s="167"/>
    </row>
    <row r="1781" s="155" customFormat="1" ht="24" spans="1:14">
      <c r="A1781" s="38" t="s">
        <v>15</v>
      </c>
      <c r="B1781" s="168">
        <v>1780</v>
      </c>
      <c r="C1781" s="43" t="s">
        <v>16</v>
      </c>
      <c r="D1781" s="43" t="s">
        <v>89</v>
      </c>
      <c r="E1781" s="103" t="s">
        <v>3723</v>
      </c>
      <c r="F1781" s="169" t="s">
        <v>114</v>
      </c>
      <c r="G1781" s="169" t="s">
        <v>4170</v>
      </c>
      <c r="H1781" s="40" t="s">
        <v>2166</v>
      </c>
      <c r="I1781" s="40" t="s">
        <v>22</v>
      </c>
      <c r="J1781" s="173">
        <v>1</v>
      </c>
      <c r="K1781" s="185">
        <v>0</v>
      </c>
      <c r="L1781" s="198">
        <v>89</v>
      </c>
      <c r="M1781" s="105">
        <v>3.2</v>
      </c>
      <c r="N1781" s="167"/>
    </row>
    <row r="1782" s="155" customFormat="1" ht="24" spans="1:14">
      <c r="A1782" s="38" t="s">
        <v>15</v>
      </c>
      <c r="B1782" s="168">
        <v>1781</v>
      </c>
      <c r="C1782" s="43" t="s">
        <v>16</v>
      </c>
      <c r="D1782" s="43" t="s">
        <v>89</v>
      </c>
      <c r="E1782" s="103" t="s">
        <v>3723</v>
      </c>
      <c r="F1782" s="169" t="s">
        <v>114</v>
      </c>
      <c r="G1782" s="169" t="s">
        <v>4263</v>
      </c>
      <c r="H1782" s="40" t="s">
        <v>2166</v>
      </c>
      <c r="I1782" s="40" t="s">
        <v>22</v>
      </c>
      <c r="J1782" s="173">
        <v>2</v>
      </c>
      <c r="K1782" s="185">
        <v>0</v>
      </c>
      <c r="L1782" s="198">
        <v>277</v>
      </c>
      <c r="M1782" s="105">
        <v>3.2</v>
      </c>
      <c r="N1782" s="167"/>
    </row>
    <row r="1783" s="155" customFormat="1" ht="24" spans="1:14">
      <c r="A1783" s="38" t="s">
        <v>15</v>
      </c>
      <c r="B1783" s="168">
        <v>1782</v>
      </c>
      <c r="C1783" s="43" t="s">
        <v>16</v>
      </c>
      <c r="D1783" s="43" t="s">
        <v>53</v>
      </c>
      <c r="E1783" s="103" t="s">
        <v>3723</v>
      </c>
      <c r="F1783" s="169" t="s">
        <v>55</v>
      </c>
      <c r="G1783" s="169" t="s">
        <v>4173</v>
      </c>
      <c r="H1783" s="40" t="s">
        <v>2158</v>
      </c>
      <c r="I1783" s="40" t="s">
        <v>22</v>
      </c>
      <c r="J1783" s="173">
        <v>2</v>
      </c>
      <c r="K1783" s="185">
        <v>0</v>
      </c>
      <c r="L1783" s="198">
        <v>136</v>
      </c>
      <c r="M1783" s="105">
        <v>3.2</v>
      </c>
      <c r="N1783" s="167"/>
    </row>
    <row r="1784" s="155" customFormat="1" ht="24" spans="1:14">
      <c r="A1784" s="38" t="s">
        <v>15</v>
      </c>
      <c r="B1784" s="168">
        <v>1783</v>
      </c>
      <c r="C1784" s="43" t="s">
        <v>16</v>
      </c>
      <c r="D1784" s="43" t="s">
        <v>53</v>
      </c>
      <c r="E1784" s="103" t="s">
        <v>3723</v>
      </c>
      <c r="F1784" s="169" t="s">
        <v>55</v>
      </c>
      <c r="G1784" s="169" t="s">
        <v>4264</v>
      </c>
      <c r="H1784" s="40" t="s">
        <v>2158</v>
      </c>
      <c r="I1784" s="40" t="s">
        <v>22</v>
      </c>
      <c r="J1784" s="173">
        <v>5</v>
      </c>
      <c r="K1784" s="185">
        <v>0</v>
      </c>
      <c r="L1784" s="198">
        <v>699</v>
      </c>
      <c r="M1784" s="105">
        <v>3.2</v>
      </c>
      <c r="N1784" s="164"/>
    </row>
    <row r="1785" s="155" customFormat="1" ht="24" spans="1:14">
      <c r="A1785" s="38" t="s">
        <v>15</v>
      </c>
      <c r="B1785" s="168">
        <v>1784</v>
      </c>
      <c r="C1785" s="43" t="s">
        <v>16</v>
      </c>
      <c r="D1785" s="43" t="s">
        <v>53</v>
      </c>
      <c r="E1785" s="103" t="s">
        <v>3723</v>
      </c>
      <c r="F1785" s="169" t="s">
        <v>249</v>
      </c>
      <c r="G1785" s="169" t="s">
        <v>4266</v>
      </c>
      <c r="H1785" s="40" t="s">
        <v>2158</v>
      </c>
      <c r="I1785" s="40" t="s">
        <v>22</v>
      </c>
      <c r="J1785" s="173">
        <v>1</v>
      </c>
      <c r="K1785" s="185">
        <v>0</v>
      </c>
      <c r="L1785" s="198">
        <v>48</v>
      </c>
      <c r="M1785" s="105">
        <v>3.2</v>
      </c>
      <c r="N1785" s="167"/>
    </row>
    <row r="1786" s="155" customFormat="1" ht="36" spans="1:14">
      <c r="A1786" s="38" t="s">
        <v>15</v>
      </c>
      <c r="B1786" s="168">
        <v>1785</v>
      </c>
      <c r="C1786" s="43" t="s">
        <v>16</v>
      </c>
      <c r="D1786" s="43" t="s">
        <v>171</v>
      </c>
      <c r="E1786" s="103" t="s">
        <v>3723</v>
      </c>
      <c r="F1786" s="169" t="s">
        <v>172</v>
      </c>
      <c r="G1786" s="169" t="s">
        <v>4179</v>
      </c>
      <c r="H1786" s="40" t="s">
        <v>4130</v>
      </c>
      <c r="I1786" s="40" t="s">
        <v>22</v>
      </c>
      <c r="J1786" s="173">
        <v>1</v>
      </c>
      <c r="K1786" s="174">
        <v>0</v>
      </c>
      <c r="L1786" s="198">
        <v>2</v>
      </c>
      <c r="M1786" s="105">
        <v>3.1</v>
      </c>
      <c r="N1786" s="167"/>
    </row>
    <row r="1787" s="155" customFormat="1" ht="36" spans="1:14">
      <c r="A1787" s="38" t="s">
        <v>15</v>
      </c>
      <c r="B1787" s="168">
        <v>1786</v>
      </c>
      <c r="C1787" s="43" t="s">
        <v>16</v>
      </c>
      <c r="D1787" s="43" t="s">
        <v>171</v>
      </c>
      <c r="E1787" s="103" t="s">
        <v>3723</v>
      </c>
      <c r="F1787" s="169" t="s">
        <v>172</v>
      </c>
      <c r="G1787" s="169" t="s">
        <v>4268</v>
      </c>
      <c r="H1787" s="40" t="s">
        <v>4130</v>
      </c>
      <c r="I1787" s="40" t="s">
        <v>22</v>
      </c>
      <c r="J1787" s="173">
        <v>1</v>
      </c>
      <c r="K1787" s="174">
        <v>0</v>
      </c>
      <c r="L1787" s="198">
        <v>2</v>
      </c>
      <c r="M1787" s="105">
        <v>3.1</v>
      </c>
      <c r="N1787" s="167"/>
    </row>
    <row r="1788" s="155" customFormat="1" ht="24" spans="1:14">
      <c r="A1788" s="38" t="s">
        <v>15</v>
      </c>
      <c r="B1788" s="168">
        <v>1787</v>
      </c>
      <c r="C1788" s="43" t="s">
        <v>16</v>
      </c>
      <c r="D1788" s="43" t="s">
        <v>53</v>
      </c>
      <c r="E1788" s="103" t="s">
        <v>3723</v>
      </c>
      <c r="F1788" s="169" t="s">
        <v>236</v>
      </c>
      <c r="G1788" s="169" t="s">
        <v>4182</v>
      </c>
      <c r="H1788" s="40" t="s">
        <v>2345</v>
      </c>
      <c r="I1788" s="40" t="s">
        <v>22</v>
      </c>
      <c r="J1788" s="173">
        <v>2</v>
      </c>
      <c r="K1788" s="185">
        <v>0</v>
      </c>
      <c r="L1788" s="198">
        <v>2</v>
      </c>
      <c r="M1788" s="105">
        <v>3.2</v>
      </c>
      <c r="N1788" s="167"/>
    </row>
    <row r="1789" s="155" customFormat="1" ht="24" spans="1:14">
      <c r="A1789" s="38" t="s">
        <v>15</v>
      </c>
      <c r="B1789" s="168">
        <v>1788</v>
      </c>
      <c r="C1789" s="43" t="s">
        <v>16</v>
      </c>
      <c r="D1789" s="43" t="s">
        <v>322</v>
      </c>
      <c r="E1789" s="103" t="s">
        <v>3723</v>
      </c>
      <c r="F1789" s="169" t="s">
        <v>323</v>
      </c>
      <c r="G1789" s="169" t="s">
        <v>4184</v>
      </c>
      <c r="H1789" s="40" t="s">
        <v>3157</v>
      </c>
      <c r="I1789" s="43" t="s">
        <v>2124</v>
      </c>
      <c r="J1789" s="116">
        <v>0.2812</v>
      </c>
      <c r="K1789" s="185">
        <v>0</v>
      </c>
      <c r="L1789" s="198">
        <v>23</v>
      </c>
      <c r="M1789" s="105">
        <v>3.2</v>
      </c>
      <c r="N1789" s="167"/>
    </row>
    <row r="1790" s="155" customFormat="1" ht="24" spans="1:14">
      <c r="A1790" s="38" t="s">
        <v>15</v>
      </c>
      <c r="B1790" s="168">
        <v>1789</v>
      </c>
      <c r="C1790" s="43" t="s">
        <v>16</v>
      </c>
      <c r="D1790" s="43" t="s">
        <v>322</v>
      </c>
      <c r="E1790" s="103" t="s">
        <v>3723</v>
      </c>
      <c r="F1790" s="169" t="s">
        <v>323</v>
      </c>
      <c r="G1790" s="169" t="s">
        <v>4269</v>
      </c>
      <c r="H1790" s="40" t="s">
        <v>3157</v>
      </c>
      <c r="I1790" s="43" t="s">
        <v>2124</v>
      </c>
      <c r="J1790" s="116">
        <v>13.3614</v>
      </c>
      <c r="K1790" s="185">
        <v>0</v>
      </c>
      <c r="L1790" s="198">
        <v>1635</v>
      </c>
      <c r="M1790" s="105">
        <v>3.2</v>
      </c>
      <c r="N1790" s="164"/>
    </row>
    <row r="1791" s="155" customFormat="1" ht="24" spans="1:14">
      <c r="A1791" s="38" t="s">
        <v>15</v>
      </c>
      <c r="B1791" s="168">
        <v>1790</v>
      </c>
      <c r="C1791" s="43" t="s">
        <v>16</v>
      </c>
      <c r="D1791" s="43" t="s">
        <v>53</v>
      </c>
      <c r="E1791" s="103" t="s">
        <v>3723</v>
      </c>
      <c r="F1791" s="169" t="s">
        <v>3813</v>
      </c>
      <c r="G1791" s="169" t="s">
        <v>4280</v>
      </c>
      <c r="H1791" s="40" t="s">
        <v>2131</v>
      </c>
      <c r="I1791" s="40" t="s">
        <v>22</v>
      </c>
      <c r="J1791" s="173">
        <v>1</v>
      </c>
      <c r="K1791" s="185">
        <v>0</v>
      </c>
      <c r="L1791" s="198">
        <v>81</v>
      </c>
      <c r="M1791" s="105">
        <v>3.2</v>
      </c>
      <c r="N1791" s="164"/>
    </row>
    <row r="1792" s="155" customFormat="1" ht="24" spans="1:14">
      <c r="A1792" s="38" t="s">
        <v>15</v>
      </c>
      <c r="B1792" s="168">
        <v>1791</v>
      </c>
      <c r="C1792" s="43" t="s">
        <v>16</v>
      </c>
      <c r="D1792" s="43" t="s">
        <v>89</v>
      </c>
      <c r="E1792" s="103" t="s">
        <v>3723</v>
      </c>
      <c r="F1792" s="169" t="s">
        <v>114</v>
      </c>
      <c r="G1792" s="169" t="s">
        <v>4281</v>
      </c>
      <c r="H1792" s="40" t="s">
        <v>2134</v>
      </c>
      <c r="I1792" s="40" t="s">
        <v>22</v>
      </c>
      <c r="J1792" s="173">
        <v>11</v>
      </c>
      <c r="K1792" s="185">
        <v>0</v>
      </c>
      <c r="L1792" s="198">
        <v>1180</v>
      </c>
      <c r="M1792" s="105">
        <v>3.2</v>
      </c>
      <c r="N1792" s="164"/>
    </row>
    <row r="1793" s="155" customFormat="1" ht="24" spans="1:14">
      <c r="A1793" s="38" t="s">
        <v>15</v>
      </c>
      <c r="B1793" s="168">
        <v>1792</v>
      </c>
      <c r="C1793" s="43" t="s">
        <v>16</v>
      </c>
      <c r="D1793" s="43" t="s">
        <v>53</v>
      </c>
      <c r="E1793" s="103" t="s">
        <v>3723</v>
      </c>
      <c r="F1793" s="169" t="s">
        <v>55</v>
      </c>
      <c r="G1793" s="169" t="s">
        <v>4282</v>
      </c>
      <c r="H1793" s="40" t="s">
        <v>3866</v>
      </c>
      <c r="I1793" s="40" t="s">
        <v>22</v>
      </c>
      <c r="J1793" s="173">
        <v>6</v>
      </c>
      <c r="K1793" s="185">
        <v>0</v>
      </c>
      <c r="L1793" s="198">
        <v>496</v>
      </c>
      <c r="M1793" s="105">
        <v>3.2</v>
      </c>
      <c r="N1793" s="164"/>
    </row>
    <row r="1794" s="155" customFormat="1" ht="36" spans="1:14">
      <c r="A1794" s="38" t="s">
        <v>15</v>
      </c>
      <c r="B1794" s="168">
        <v>1793</v>
      </c>
      <c r="C1794" s="43" t="s">
        <v>16</v>
      </c>
      <c r="D1794" s="43" t="s">
        <v>171</v>
      </c>
      <c r="E1794" s="103" t="s">
        <v>3723</v>
      </c>
      <c r="F1794" s="169" t="s">
        <v>172</v>
      </c>
      <c r="G1794" s="169" t="s">
        <v>4283</v>
      </c>
      <c r="H1794" s="40" t="s">
        <v>1874</v>
      </c>
      <c r="I1794" s="40" t="s">
        <v>22</v>
      </c>
      <c r="J1794" s="173">
        <v>10</v>
      </c>
      <c r="K1794" s="174">
        <v>0</v>
      </c>
      <c r="L1794" s="198">
        <v>14</v>
      </c>
      <c r="M1794" s="105">
        <v>3.1</v>
      </c>
      <c r="N1794" s="167"/>
    </row>
    <row r="1795" s="155" customFormat="1" ht="24" spans="1:14">
      <c r="A1795" s="38" t="s">
        <v>15</v>
      </c>
      <c r="B1795" s="168">
        <v>1794</v>
      </c>
      <c r="C1795" s="43" t="s">
        <v>16</v>
      </c>
      <c r="D1795" s="43" t="s">
        <v>53</v>
      </c>
      <c r="E1795" s="103" t="s">
        <v>3723</v>
      </c>
      <c r="F1795" s="169" t="s">
        <v>236</v>
      </c>
      <c r="G1795" s="169" t="s">
        <v>4284</v>
      </c>
      <c r="H1795" s="40" t="s">
        <v>2134</v>
      </c>
      <c r="I1795" s="40" t="s">
        <v>22</v>
      </c>
      <c r="J1795" s="173">
        <v>1</v>
      </c>
      <c r="K1795" s="185">
        <v>0</v>
      </c>
      <c r="L1795" s="198">
        <v>2</v>
      </c>
      <c r="M1795" s="105">
        <v>3.2</v>
      </c>
      <c r="N1795" s="164"/>
    </row>
    <row r="1796" s="155" customFormat="1" ht="24" spans="1:14">
      <c r="A1796" s="38" t="s">
        <v>15</v>
      </c>
      <c r="B1796" s="168">
        <v>1795</v>
      </c>
      <c r="C1796" s="43" t="s">
        <v>16</v>
      </c>
      <c r="D1796" s="43" t="s">
        <v>53</v>
      </c>
      <c r="E1796" s="103" t="s">
        <v>3723</v>
      </c>
      <c r="F1796" s="169" t="s">
        <v>236</v>
      </c>
      <c r="G1796" s="169" t="s">
        <v>4259</v>
      </c>
      <c r="H1796" s="40" t="s">
        <v>2134</v>
      </c>
      <c r="I1796" s="40" t="s">
        <v>22</v>
      </c>
      <c r="J1796" s="173">
        <v>3</v>
      </c>
      <c r="K1796" s="185">
        <v>0</v>
      </c>
      <c r="L1796" s="198">
        <v>3</v>
      </c>
      <c r="M1796" s="105">
        <v>3.2</v>
      </c>
      <c r="N1796" s="164"/>
    </row>
    <row r="1797" s="155" customFormat="1" ht="24" spans="1:14">
      <c r="A1797" s="38" t="s">
        <v>15</v>
      </c>
      <c r="B1797" s="168">
        <v>1796</v>
      </c>
      <c r="C1797" s="43" t="s">
        <v>16</v>
      </c>
      <c r="D1797" s="43" t="s">
        <v>322</v>
      </c>
      <c r="E1797" s="103" t="s">
        <v>3723</v>
      </c>
      <c r="F1797" s="169" t="s">
        <v>323</v>
      </c>
      <c r="G1797" s="169" t="s">
        <v>4285</v>
      </c>
      <c r="H1797" s="40" t="s">
        <v>4261</v>
      </c>
      <c r="I1797" s="43" t="s">
        <v>2124</v>
      </c>
      <c r="J1797" s="116">
        <v>12.3574</v>
      </c>
      <c r="K1797" s="185">
        <v>0</v>
      </c>
      <c r="L1797" s="198">
        <v>1346</v>
      </c>
      <c r="M1797" s="105">
        <v>3.2</v>
      </c>
      <c r="N1797" s="167"/>
    </row>
    <row r="1798" s="155" customFormat="1" ht="24" spans="1:14">
      <c r="A1798" s="38" t="s">
        <v>15</v>
      </c>
      <c r="B1798" s="168">
        <v>1797</v>
      </c>
      <c r="C1798" s="43" t="s">
        <v>16</v>
      </c>
      <c r="D1798" s="43" t="s">
        <v>53</v>
      </c>
      <c r="E1798" s="103" t="s">
        <v>3723</v>
      </c>
      <c r="F1798" s="169" t="s">
        <v>55</v>
      </c>
      <c r="G1798" s="169" t="s">
        <v>4113</v>
      </c>
      <c r="H1798" s="40" t="s">
        <v>2158</v>
      </c>
      <c r="I1798" s="40" t="s">
        <v>22</v>
      </c>
      <c r="J1798" s="173">
        <v>3</v>
      </c>
      <c r="K1798" s="185">
        <v>0</v>
      </c>
      <c r="L1798" s="198">
        <v>427</v>
      </c>
      <c r="M1798" s="105">
        <v>3.2</v>
      </c>
      <c r="N1798" s="164"/>
    </row>
    <row r="1799" s="155" customFormat="1" ht="24" spans="1:14">
      <c r="A1799" s="38" t="s">
        <v>15</v>
      </c>
      <c r="B1799" s="168">
        <v>1798</v>
      </c>
      <c r="C1799" s="43" t="s">
        <v>16</v>
      </c>
      <c r="D1799" s="43" t="s">
        <v>53</v>
      </c>
      <c r="E1799" s="103" t="s">
        <v>3723</v>
      </c>
      <c r="F1799" s="169" t="s">
        <v>236</v>
      </c>
      <c r="G1799" s="169" t="s">
        <v>3632</v>
      </c>
      <c r="H1799" s="40" t="s">
        <v>2345</v>
      </c>
      <c r="I1799" s="40" t="s">
        <v>22</v>
      </c>
      <c r="J1799" s="173">
        <v>1</v>
      </c>
      <c r="K1799" s="185">
        <v>0</v>
      </c>
      <c r="L1799" s="198">
        <v>1</v>
      </c>
      <c r="M1799" s="105">
        <v>3.2</v>
      </c>
      <c r="N1799" s="164"/>
    </row>
    <row r="1800" s="155" customFormat="1" ht="24" spans="1:14">
      <c r="A1800" s="38" t="s">
        <v>15</v>
      </c>
      <c r="B1800" s="168">
        <v>1799</v>
      </c>
      <c r="C1800" s="43" t="s">
        <v>16</v>
      </c>
      <c r="D1800" s="43" t="s">
        <v>322</v>
      </c>
      <c r="E1800" s="103" t="s">
        <v>3723</v>
      </c>
      <c r="F1800" s="169" t="s">
        <v>323</v>
      </c>
      <c r="G1800" s="169" t="s">
        <v>4116</v>
      </c>
      <c r="H1800" s="40" t="s">
        <v>2162</v>
      </c>
      <c r="I1800" s="43" t="s">
        <v>2124</v>
      </c>
      <c r="J1800" s="116">
        <v>4.48636</v>
      </c>
      <c r="K1800" s="185">
        <v>0</v>
      </c>
      <c r="L1800" s="198">
        <v>526</v>
      </c>
      <c r="M1800" s="105">
        <v>3.2</v>
      </c>
      <c r="N1800" s="167"/>
    </row>
    <row r="1801" s="155" customFormat="1" ht="24" spans="1:14">
      <c r="A1801" s="38" t="s">
        <v>15</v>
      </c>
      <c r="B1801" s="168">
        <v>1800</v>
      </c>
      <c r="C1801" s="43" t="s">
        <v>16</v>
      </c>
      <c r="D1801" s="43" t="s">
        <v>89</v>
      </c>
      <c r="E1801" s="103" t="s">
        <v>3723</v>
      </c>
      <c r="F1801" s="169" t="s">
        <v>114</v>
      </c>
      <c r="G1801" s="169" t="s">
        <v>4132</v>
      </c>
      <c r="H1801" s="40" t="s">
        <v>2166</v>
      </c>
      <c r="I1801" s="40" t="s">
        <v>22</v>
      </c>
      <c r="J1801" s="173">
        <v>1</v>
      </c>
      <c r="K1801" s="185">
        <v>0</v>
      </c>
      <c r="L1801" s="198">
        <v>171</v>
      </c>
      <c r="M1801" s="105">
        <v>3.2</v>
      </c>
      <c r="N1801" s="167"/>
    </row>
    <row r="1802" s="155" customFormat="1" ht="24" spans="1:14">
      <c r="A1802" s="38" t="s">
        <v>15</v>
      </c>
      <c r="B1802" s="168">
        <v>1801</v>
      </c>
      <c r="C1802" s="43" t="s">
        <v>16</v>
      </c>
      <c r="D1802" s="43" t="s">
        <v>89</v>
      </c>
      <c r="E1802" s="103" t="s">
        <v>3723</v>
      </c>
      <c r="F1802" s="169" t="s">
        <v>114</v>
      </c>
      <c r="G1802" s="169" t="s">
        <v>4128</v>
      </c>
      <c r="H1802" s="40" t="s">
        <v>2638</v>
      </c>
      <c r="I1802" s="40" t="s">
        <v>22</v>
      </c>
      <c r="J1802" s="173">
        <v>5</v>
      </c>
      <c r="K1802" s="185">
        <v>0</v>
      </c>
      <c r="L1802" s="198">
        <v>55</v>
      </c>
      <c r="M1802" s="105">
        <v>3.2</v>
      </c>
      <c r="N1802" s="164"/>
    </row>
    <row r="1803" s="155" customFormat="1" ht="24" spans="1:14">
      <c r="A1803" s="38" t="s">
        <v>15</v>
      </c>
      <c r="B1803" s="168">
        <v>1802</v>
      </c>
      <c r="C1803" s="43" t="s">
        <v>16</v>
      </c>
      <c r="D1803" s="43" t="s">
        <v>53</v>
      </c>
      <c r="E1803" s="103" t="s">
        <v>3723</v>
      </c>
      <c r="F1803" s="169" t="s">
        <v>55</v>
      </c>
      <c r="G1803" s="169" t="s">
        <v>3618</v>
      </c>
      <c r="H1803" s="40" t="s">
        <v>2121</v>
      </c>
      <c r="I1803" s="40" t="s">
        <v>22</v>
      </c>
      <c r="J1803" s="173">
        <v>2</v>
      </c>
      <c r="K1803" s="57">
        <f t="shared" ref="K1803:K1806" si="105">(CEILING(J1803*0.2,1))*1</f>
        <v>1</v>
      </c>
      <c r="L1803" s="198">
        <v>4</v>
      </c>
      <c r="M1803" s="105">
        <v>3.2</v>
      </c>
      <c r="N1803" s="164"/>
    </row>
    <row r="1804" s="155" customFormat="1" ht="36" spans="1:14">
      <c r="A1804" s="38" t="s">
        <v>15</v>
      </c>
      <c r="B1804" s="168">
        <v>1803</v>
      </c>
      <c r="C1804" s="43" t="s">
        <v>16</v>
      </c>
      <c r="D1804" s="43" t="s">
        <v>171</v>
      </c>
      <c r="E1804" s="103" t="s">
        <v>3723</v>
      </c>
      <c r="F1804" s="169" t="s">
        <v>172</v>
      </c>
      <c r="G1804" s="169" t="s">
        <v>4129</v>
      </c>
      <c r="H1804" s="40" t="s">
        <v>4130</v>
      </c>
      <c r="I1804" s="40" t="s">
        <v>22</v>
      </c>
      <c r="J1804" s="173">
        <v>5</v>
      </c>
      <c r="K1804" s="174">
        <v>0</v>
      </c>
      <c r="L1804" s="198">
        <v>1</v>
      </c>
      <c r="M1804" s="105">
        <v>3.1</v>
      </c>
      <c r="N1804" s="167"/>
    </row>
    <row r="1805" s="155" customFormat="1" ht="24" spans="1:14">
      <c r="A1805" s="38" t="s">
        <v>15</v>
      </c>
      <c r="B1805" s="168">
        <v>1804</v>
      </c>
      <c r="C1805" s="43" t="s">
        <v>16</v>
      </c>
      <c r="D1805" s="43" t="s">
        <v>53</v>
      </c>
      <c r="E1805" s="103" t="s">
        <v>3723</v>
      </c>
      <c r="F1805" s="169" t="s">
        <v>236</v>
      </c>
      <c r="G1805" s="169" t="s">
        <v>4131</v>
      </c>
      <c r="H1805" s="40" t="s">
        <v>2638</v>
      </c>
      <c r="I1805" s="40" t="s">
        <v>22</v>
      </c>
      <c r="J1805" s="173">
        <v>2</v>
      </c>
      <c r="K1805" s="57">
        <f t="shared" si="105"/>
        <v>1</v>
      </c>
      <c r="L1805" s="198">
        <v>5</v>
      </c>
      <c r="M1805" s="105">
        <v>3.2</v>
      </c>
      <c r="N1805" s="167"/>
    </row>
    <row r="1806" s="155" customFormat="1" ht="24" spans="1:14">
      <c r="A1806" s="38" t="s">
        <v>15</v>
      </c>
      <c r="B1806" s="168">
        <v>1805</v>
      </c>
      <c r="C1806" s="43" t="s">
        <v>16</v>
      </c>
      <c r="D1806" s="43" t="s">
        <v>322</v>
      </c>
      <c r="E1806" s="103" t="s">
        <v>3723</v>
      </c>
      <c r="F1806" s="169" t="s">
        <v>323</v>
      </c>
      <c r="G1806" s="169" t="s">
        <v>3619</v>
      </c>
      <c r="H1806" s="40" t="s">
        <v>2123</v>
      </c>
      <c r="I1806" s="43" t="s">
        <v>2124</v>
      </c>
      <c r="J1806" s="116">
        <v>2.4779</v>
      </c>
      <c r="K1806" s="57">
        <f t="shared" si="105"/>
        <v>1</v>
      </c>
      <c r="L1806" s="198">
        <v>21</v>
      </c>
      <c r="M1806" s="105">
        <v>3.2</v>
      </c>
      <c r="N1806" s="164"/>
    </row>
    <row r="1807" s="155" customFormat="1" ht="24" spans="1:14">
      <c r="A1807" s="38" t="s">
        <v>15</v>
      </c>
      <c r="B1807" s="168">
        <v>1806</v>
      </c>
      <c r="C1807" s="43" t="s">
        <v>16</v>
      </c>
      <c r="D1807" s="43" t="s">
        <v>89</v>
      </c>
      <c r="E1807" s="103" t="s">
        <v>3723</v>
      </c>
      <c r="F1807" s="169" t="s">
        <v>114</v>
      </c>
      <c r="G1807" s="169" t="s">
        <v>4128</v>
      </c>
      <c r="H1807" s="40" t="s">
        <v>2638</v>
      </c>
      <c r="I1807" s="40" t="s">
        <v>22</v>
      </c>
      <c r="J1807" s="173">
        <v>5</v>
      </c>
      <c r="K1807" s="185">
        <v>0</v>
      </c>
      <c r="L1807" s="198">
        <v>55</v>
      </c>
      <c r="M1807" s="105">
        <v>3.2</v>
      </c>
      <c r="N1807" s="164"/>
    </row>
    <row r="1808" s="155" customFormat="1" ht="24" spans="1:14">
      <c r="A1808" s="38" t="s">
        <v>15</v>
      </c>
      <c r="B1808" s="168">
        <v>1807</v>
      </c>
      <c r="C1808" s="43" t="s">
        <v>16</v>
      </c>
      <c r="D1808" s="43" t="s">
        <v>53</v>
      </c>
      <c r="E1808" s="103" t="s">
        <v>3723</v>
      </c>
      <c r="F1808" s="169" t="s">
        <v>55</v>
      </c>
      <c r="G1808" s="169" t="s">
        <v>3618</v>
      </c>
      <c r="H1808" s="40" t="s">
        <v>2121</v>
      </c>
      <c r="I1808" s="40" t="s">
        <v>22</v>
      </c>
      <c r="J1808" s="173">
        <v>2</v>
      </c>
      <c r="K1808" s="57">
        <f t="shared" ref="K1808:K1811" si="106">(CEILING(J1808*0.2,1))*1</f>
        <v>1</v>
      </c>
      <c r="L1808" s="198">
        <v>4</v>
      </c>
      <c r="M1808" s="105">
        <v>3.2</v>
      </c>
      <c r="N1808" s="164"/>
    </row>
    <row r="1809" s="155" customFormat="1" ht="36" spans="1:14">
      <c r="A1809" s="38" t="s">
        <v>15</v>
      </c>
      <c r="B1809" s="168">
        <v>1808</v>
      </c>
      <c r="C1809" s="43" t="s">
        <v>16</v>
      </c>
      <c r="D1809" s="43" t="s">
        <v>171</v>
      </c>
      <c r="E1809" s="103" t="s">
        <v>3723</v>
      </c>
      <c r="F1809" s="169" t="s">
        <v>172</v>
      </c>
      <c r="G1809" s="169" t="s">
        <v>4129</v>
      </c>
      <c r="H1809" s="40" t="s">
        <v>4130</v>
      </c>
      <c r="I1809" s="40" t="s">
        <v>22</v>
      </c>
      <c r="J1809" s="173">
        <v>5</v>
      </c>
      <c r="K1809" s="174">
        <v>0</v>
      </c>
      <c r="L1809" s="198">
        <v>1</v>
      </c>
      <c r="M1809" s="105">
        <v>3.1</v>
      </c>
      <c r="N1809" s="164"/>
    </row>
    <row r="1810" s="155" customFormat="1" ht="24" spans="1:14">
      <c r="A1810" s="38" t="s">
        <v>15</v>
      </c>
      <c r="B1810" s="168">
        <v>1809</v>
      </c>
      <c r="C1810" s="43" t="s">
        <v>16</v>
      </c>
      <c r="D1810" s="43" t="s">
        <v>53</v>
      </c>
      <c r="E1810" s="103" t="s">
        <v>3723</v>
      </c>
      <c r="F1810" s="169" t="s">
        <v>236</v>
      </c>
      <c r="G1810" s="169" t="s">
        <v>4131</v>
      </c>
      <c r="H1810" s="40" t="s">
        <v>2638</v>
      </c>
      <c r="I1810" s="40" t="s">
        <v>22</v>
      </c>
      <c r="J1810" s="173">
        <v>2</v>
      </c>
      <c r="K1810" s="57">
        <f t="shared" si="106"/>
        <v>1</v>
      </c>
      <c r="L1810" s="198">
        <v>5</v>
      </c>
      <c r="M1810" s="105">
        <v>3.2</v>
      </c>
      <c r="N1810" s="164"/>
    </row>
    <row r="1811" s="155" customFormat="1" ht="24" spans="1:14">
      <c r="A1811" s="38" t="s">
        <v>15</v>
      </c>
      <c r="B1811" s="168">
        <v>1810</v>
      </c>
      <c r="C1811" s="43" t="s">
        <v>16</v>
      </c>
      <c r="D1811" s="43" t="s">
        <v>322</v>
      </c>
      <c r="E1811" s="103" t="s">
        <v>3723</v>
      </c>
      <c r="F1811" s="169" t="s">
        <v>323</v>
      </c>
      <c r="G1811" s="169" t="s">
        <v>3619</v>
      </c>
      <c r="H1811" s="40" t="s">
        <v>2123</v>
      </c>
      <c r="I1811" s="43" t="s">
        <v>2124</v>
      </c>
      <c r="J1811" s="116">
        <v>2.4779</v>
      </c>
      <c r="K1811" s="57">
        <f t="shared" si="106"/>
        <v>1</v>
      </c>
      <c r="L1811" s="198">
        <v>21</v>
      </c>
      <c r="M1811" s="105">
        <v>3.2</v>
      </c>
      <c r="N1811" s="167"/>
    </row>
    <row r="1812" s="155" customFormat="1" ht="24" spans="1:14">
      <c r="A1812" s="38" t="s">
        <v>15</v>
      </c>
      <c r="B1812" s="168">
        <v>1811</v>
      </c>
      <c r="C1812" s="43" t="s">
        <v>16</v>
      </c>
      <c r="D1812" s="43" t="s">
        <v>53</v>
      </c>
      <c r="E1812" s="103" t="s">
        <v>3723</v>
      </c>
      <c r="F1812" s="169" t="s">
        <v>3813</v>
      </c>
      <c r="G1812" s="169" t="s">
        <v>4133</v>
      </c>
      <c r="H1812" s="40" t="s">
        <v>2191</v>
      </c>
      <c r="I1812" s="40" t="s">
        <v>22</v>
      </c>
      <c r="J1812" s="173">
        <v>2</v>
      </c>
      <c r="K1812" s="185">
        <v>0</v>
      </c>
      <c r="L1812" s="198">
        <v>237</v>
      </c>
      <c r="M1812" s="105">
        <v>3.2</v>
      </c>
      <c r="N1812" s="164"/>
    </row>
    <row r="1813" s="155" customFormat="1" ht="24" spans="1:14">
      <c r="A1813" s="38" t="s">
        <v>15</v>
      </c>
      <c r="B1813" s="168">
        <v>1812</v>
      </c>
      <c r="C1813" s="43" t="s">
        <v>16</v>
      </c>
      <c r="D1813" s="43" t="s">
        <v>89</v>
      </c>
      <c r="E1813" s="103" t="s">
        <v>3723</v>
      </c>
      <c r="F1813" s="169" t="s">
        <v>114</v>
      </c>
      <c r="G1813" s="169" t="s">
        <v>4132</v>
      </c>
      <c r="H1813" s="40" t="s">
        <v>2166</v>
      </c>
      <c r="I1813" s="40" t="s">
        <v>22</v>
      </c>
      <c r="J1813" s="173">
        <v>10</v>
      </c>
      <c r="K1813" s="185">
        <v>0</v>
      </c>
      <c r="L1813" s="198">
        <v>1706</v>
      </c>
      <c r="M1813" s="105">
        <v>3.2</v>
      </c>
      <c r="N1813" s="164"/>
    </row>
    <row r="1814" s="155" customFormat="1" ht="24" spans="1:14">
      <c r="A1814" s="38" t="s">
        <v>15</v>
      </c>
      <c r="B1814" s="168">
        <v>1813</v>
      </c>
      <c r="C1814" s="43" t="s">
        <v>16</v>
      </c>
      <c r="D1814" s="43" t="s">
        <v>53</v>
      </c>
      <c r="E1814" s="103" t="s">
        <v>3723</v>
      </c>
      <c r="F1814" s="169" t="s">
        <v>55</v>
      </c>
      <c r="G1814" s="169" t="s">
        <v>4134</v>
      </c>
      <c r="H1814" s="40" t="s">
        <v>2158</v>
      </c>
      <c r="I1814" s="40" t="s">
        <v>22</v>
      </c>
      <c r="J1814" s="173">
        <v>4</v>
      </c>
      <c r="K1814" s="185">
        <v>0</v>
      </c>
      <c r="L1814" s="198">
        <v>777</v>
      </c>
      <c r="M1814" s="105">
        <v>3.2</v>
      </c>
      <c r="N1814" s="167"/>
    </row>
    <row r="1815" s="155" customFormat="1" ht="24" spans="1:14">
      <c r="A1815" s="38" t="s">
        <v>15</v>
      </c>
      <c r="B1815" s="168">
        <v>1814</v>
      </c>
      <c r="C1815" s="43" t="s">
        <v>16</v>
      </c>
      <c r="D1815" s="43" t="s">
        <v>53</v>
      </c>
      <c r="E1815" s="103" t="s">
        <v>3723</v>
      </c>
      <c r="F1815" s="169" t="s">
        <v>304</v>
      </c>
      <c r="G1815" s="169" t="s">
        <v>4135</v>
      </c>
      <c r="H1815" s="40" t="s">
        <v>2158</v>
      </c>
      <c r="I1815" s="40" t="s">
        <v>22</v>
      </c>
      <c r="J1815" s="173">
        <v>1</v>
      </c>
      <c r="K1815" s="185">
        <v>0</v>
      </c>
      <c r="L1815" s="198">
        <v>218</v>
      </c>
      <c r="M1815" s="105">
        <v>3.2</v>
      </c>
      <c r="N1815" s="164"/>
    </row>
    <row r="1816" s="155" customFormat="1" ht="36" spans="1:14">
      <c r="A1816" s="38" t="s">
        <v>15</v>
      </c>
      <c r="B1816" s="168">
        <v>1815</v>
      </c>
      <c r="C1816" s="43" t="s">
        <v>16</v>
      </c>
      <c r="D1816" s="43" t="s">
        <v>171</v>
      </c>
      <c r="E1816" s="103" t="s">
        <v>3723</v>
      </c>
      <c r="F1816" s="169" t="s">
        <v>172</v>
      </c>
      <c r="G1816" s="169" t="s">
        <v>4136</v>
      </c>
      <c r="H1816" s="40" t="s">
        <v>4130</v>
      </c>
      <c r="I1816" s="40" t="s">
        <v>22</v>
      </c>
      <c r="J1816" s="173">
        <v>12</v>
      </c>
      <c r="K1816" s="174">
        <v>0</v>
      </c>
      <c r="L1816" s="198">
        <v>29</v>
      </c>
      <c r="M1816" s="105">
        <v>3.1</v>
      </c>
      <c r="N1816" s="164"/>
    </row>
    <row r="1817" s="155" customFormat="1" ht="24" spans="1:14">
      <c r="A1817" s="38" t="s">
        <v>15</v>
      </c>
      <c r="B1817" s="168">
        <v>1816</v>
      </c>
      <c r="C1817" s="43" t="s">
        <v>16</v>
      </c>
      <c r="D1817" s="43" t="s">
        <v>53</v>
      </c>
      <c r="E1817" s="103" t="s">
        <v>3723</v>
      </c>
      <c r="F1817" s="169" t="s">
        <v>236</v>
      </c>
      <c r="G1817" s="169" t="s">
        <v>4137</v>
      </c>
      <c r="H1817" s="40" t="s">
        <v>2345</v>
      </c>
      <c r="I1817" s="40" t="s">
        <v>22</v>
      </c>
      <c r="J1817" s="173">
        <v>5</v>
      </c>
      <c r="K1817" s="185">
        <v>0</v>
      </c>
      <c r="L1817" s="198">
        <v>4</v>
      </c>
      <c r="M1817" s="105">
        <v>3.2</v>
      </c>
      <c r="N1817" s="164"/>
    </row>
    <row r="1818" s="155" customFormat="1" ht="24" spans="1:14">
      <c r="A1818" s="38" t="s">
        <v>15</v>
      </c>
      <c r="B1818" s="168">
        <v>1817</v>
      </c>
      <c r="C1818" s="43" t="s">
        <v>16</v>
      </c>
      <c r="D1818" s="43" t="s">
        <v>322</v>
      </c>
      <c r="E1818" s="103" t="s">
        <v>3723</v>
      </c>
      <c r="F1818" s="169" t="s">
        <v>323</v>
      </c>
      <c r="G1818" s="169" t="s">
        <v>4138</v>
      </c>
      <c r="H1818" s="40" t="s">
        <v>3157</v>
      </c>
      <c r="I1818" s="43" t="s">
        <v>2124</v>
      </c>
      <c r="J1818" s="116">
        <v>6.90692</v>
      </c>
      <c r="K1818" s="185">
        <v>0</v>
      </c>
      <c r="L1818" s="198">
        <v>1071</v>
      </c>
      <c r="M1818" s="105">
        <v>3.2</v>
      </c>
      <c r="N1818" s="167"/>
    </row>
    <row r="1819" s="155" customFormat="1" ht="24" spans="1:14">
      <c r="A1819" s="38" t="s">
        <v>15</v>
      </c>
      <c r="B1819" s="168">
        <v>1818</v>
      </c>
      <c r="C1819" s="43" t="s">
        <v>16</v>
      </c>
      <c r="D1819" s="43" t="s">
        <v>89</v>
      </c>
      <c r="E1819" s="103" t="s">
        <v>3723</v>
      </c>
      <c r="F1819" s="169" t="s">
        <v>114</v>
      </c>
      <c r="G1819" s="169" t="s">
        <v>4140</v>
      </c>
      <c r="H1819" s="40" t="s">
        <v>2134</v>
      </c>
      <c r="I1819" s="40" t="s">
        <v>22</v>
      </c>
      <c r="J1819" s="173">
        <v>1</v>
      </c>
      <c r="K1819" s="185">
        <v>0</v>
      </c>
      <c r="L1819" s="198">
        <v>115</v>
      </c>
      <c r="M1819" s="105">
        <v>3.2</v>
      </c>
      <c r="N1819" s="167"/>
    </row>
    <row r="1820" s="155" customFormat="1" ht="24" spans="1:14">
      <c r="A1820" s="38" t="s">
        <v>15</v>
      </c>
      <c r="B1820" s="168">
        <v>1819</v>
      </c>
      <c r="C1820" s="43" t="s">
        <v>16</v>
      </c>
      <c r="D1820" s="43" t="s">
        <v>89</v>
      </c>
      <c r="E1820" s="103" t="s">
        <v>3723</v>
      </c>
      <c r="F1820" s="169" t="s">
        <v>114</v>
      </c>
      <c r="G1820" s="169" t="s">
        <v>4141</v>
      </c>
      <c r="H1820" s="40" t="s">
        <v>2134</v>
      </c>
      <c r="I1820" s="40" t="s">
        <v>22</v>
      </c>
      <c r="J1820" s="173">
        <v>9</v>
      </c>
      <c r="K1820" s="185">
        <v>0</v>
      </c>
      <c r="L1820" s="198">
        <v>1536</v>
      </c>
      <c r="M1820" s="105">
        <v>3.2</v>
      </c>
      <c r="N1820" s="164"/>
    </row>
    <row r="1821" s="155" customFormat="1" ht="24" spans="1:14">
      <c r="A1821" s="38" t="s">
        <v>15</v>
      </c>
      <c r="B1821" s="168">
        <v>1820</v>
      </c>
      <c r="C1821" s="43" t="s">
        <v>16</v>
      </c>
      <c r="D1821" s="43" t="s">
        <v>89</v>
      </c>
      <c r="E1821" s="103" t="s">
        <v>3723</v>
      </c>
      <c r="F1821" s="169" t="s">
        <v>114</v>
      </c>
      <c r="G1821" s="169" t="s">
        <v>4142</v>
      </c>
      <c r="H1821" s="40" t="s">
        <v>2134</v>
      </c>
      <c r="I1821" s="40" t="s">
        <v>22</v>
      </c>
      <c r="J1821" s="173">
        <v>2</v>
      </c>
      <c r="K1821" s="185">
        <v>0</v>
      </c>
      <c r="L1821" s="198">
        <v>342</v>
      </c>
      <c r="M1821" s="105">
        <v>3.2</v>
      </c>
      <c r="N1821" s="164"/>
    </row>
    <row r="1822" s="155" customFormat="1" ht="24" spans="1:14">
      <c r="A1822" s="38" t="s">
        <v>15</v>
      </c>
      <c r="B1822" s="168">
        <v>1821</v>
      </c>
      <c r="C1822" s="43" t="s">
        <v>16</v>
      </c>
      <c r="D1822" s="43" t="s">
        <v>53</v>
      </c>
      <c r="E1822" s="103" t="s">
        <v>3723</v>
      </c>
      <c r="F1822" s="169" t="s">
        <v>304</v>
      </c>
      <c r="G1822" s="169" t="s">
        <v>4143</v>
      </c>
      <c r="H1822" s="40" t="s">
        <v>2356</v>
      </c>
      <c r="I1822" s="40" t="s">
        <v>22</v>
      </c>
      <c r="J1822" s="173">
        <v>1</v>
      </c>
      <c r="K1822" s="185">
        <v>0</v>
      </c>
      <c r="L1822" s="198">
        <v>265</v>
      </c>
      <c r="M1822" s="105">
        <v>3.2</v>
      </c>
      <c r="N1822" s="164"/>
    </row>
    <row r="1823" s="155" customFormat="1" ht="108" spans="1:14">
      <c r="A1823" s="38" t="s">
        <v>15</v>
      </c>
      <c r="B1823" s="168">
        <v>1822</v>
      </c>
      <c r="C1823" s="43" t="s">
        <v>16</v>
      </c>
      <c r="D1823" s="43" t="s">
        <v>17</v>
      </c>
      <c r="E1823" s="103" t="s">
        <v>3723</v>
      </c>
      <c r="F1823" s="169" t="s">
        <v>4031</v>
      </c>
      <c r="G1823" s="43" t="s">
        <v>4144</v>
      </c>
      <c r="H1823" s="40" t="s">
        <v>3994</v>
      </c>
      <c r="I1823" s="40" t="s">
        <v>22</v>
      </c>
      <c r="J1823" s="173">
        <v>1</v>
      </c>
      <c r="K1823" s="161">
        <v>0</v>
      </c>
      <c r="L1823" s="199">
        <v>11.7</v>
      </c>
      <c r="M1823" s="105">
        <v>3.1</v>
      </c>
      <c r="N1823" s="167"/>
    </row>
    <row r="1824" s="155" customFormat="1" ht="24" spans="1:14">
      <c r="A1824" s="38" t="s">
        <v>15</v>
      </c>
      <c r="B1824" s="168">
        <v>1823</v>
      </c>
      <c r="C1824" s="43" t="s">
        <v>16</v>
      </c>
      <c r="D1824" s="43" t="s">
        <v>53</v>
      </c>
      <c r="E1824" s="103" t="s">
        <v>3723</v>
      </c>
      <c r="F1824" s="169" t="s">
        <v>304</v>
      </c>
      <c r="G1824" s="169" t="s">
        <v>4145</v>
      </c>
      <c r="H1824" s="40" t="s">
        <v>2356</v>
      </c>
      <c r="I1824" s="40" t="s">
        <v>22</v>
      </c>
      <c r="J1824" s="173">
        <v>1</v>
      </c>
      <c r="K1824" s="185">
        <v>0</v>
      </c>
      <c r="L1824" s="198">
        <v>218</v>
      </c>
      <c r="M1824" s="105">
        <v>3.2</v>
      </c>
      <c r="N1824" s="167"/>
    </row>
    <row r="1825" s="155" customFormat="1" ht="24" spans="1:14">
      <c r="A1825" s="38" t="s">
        <v>15</v>
      </c>
      <c r="B1825" s="168">
        <v>1824</v>
      </c>
      <c r="C1825" s="43" t="s">
        <v>16</v>
      </c>
      <c r="D1825" s="43" t="s">
        <v>53</v>
      </c>
      <c r="E1825" s="103" t="s">
        <v>3723</v>
      </c>
      <c r="F1825" s="169" t="s">
        <v>55</v>
      </c>
      <c r="G1825" s="169" t="s">
        <v>4146</v>
      </c>
      <c r="H1825" s="40" t="s">
        <v>2351</v>
      </c>
      <c r="I1825" s="40" t="s">
        <v>22</v>
      </c>
      <c r="J1825" s="173">
        <v>1</v>
      </c>
      <c r="K1825" s="185">
        <v>0</v>
      </c>
      <c r="L1825" s="198">
        <v>125</v>
      </c>
      <c r="M1825" s="105">
        <v>3.2</v>
      </c>
      <c r="N1825" s="164"/>
    </row>
    <row r="1826" s="155" customFormat="1" ht="24" spans="1:14">
      <c r="A1826" s="38" t="s">
        <v>15</v>
      </c>
      <c r="B1826" s="168">
        <v>1825</v>
      </c>
      <c r="C1826" s="43" t="s">
        <v>16</v>
      </c>
      <c r="D1826" s="43" t="s">
        <v>53</v>
      </c>
      <c r="E1826" s="103" t="s">
        <v>3723</v>
      </c>
      <c r="F1826" s="169" t="s">
        <v>55</v>
      </c>
      <c r="G1826" s="169" t="s">
        <v>4147</v>
      </c>
      <c r="H1826" s="40" t="s">
        <v>2351</v>
      </c>
      <c r="I1826" s="40" t="s">
        <v>22</v>
      </c>
      <c r="J1826" s="173">
        <v>16</v>
      </c>
      <c r="K1826" s="185">
        <v>0</v>
      </c>
      <c r="L1826" s="198">
        <v>3109</v>
      </c>
      <c r="M1826" s="105">
        <v>3.2</v>
      </c>
      <c r="N1826" s="164"/>
    </row>
    <row r="1827" s="155" customFormat="1" ht="24" spans="1:14">
      <c r="A1827" s="38" t="s">
        <v>15</v>
      </c>
      <c r="B1827" s="168">
        <v>1826</v>
      </c>
      <c r="C1827" s="43" t="s">
        <v>16</v>
      </c>
      <c r="D1827" s="43" t="s">
        <v>53</v>
      </c>
      <c r="E1827" s="103" t="s">
        <v>3723</v>
      </c>
      <c r="F1827" s="169" t="s">
        <v>249</v>
      </c>
      <c r="G1827" s="169" t="s">
        <v>4149</v>
      </c>
      <c r="H1827" s="40" t="s">
        <v>2351</v>
      </c>
      <c r="I1827" s="40" t="s">
        <v>22</v>
      </c>
      <c r="J1827" s="173">
        <v>1</v>
      </c>
      <c r="K1827" s="185">
        <v>0</v>
      </c>
      <c r="L1827" s="198">
        <v>79</v>
      </c>
      <c r="M1827" s="105">
        <v>3.2</v>
      </c>
      <c r="N1827" s="167"/>
    </row>
    <row r="1828" s="155" customFormat="1" ht="36" spans="1:14">
      <c r="A1828" s="38" t="s">
        <v>15</v>
      </c>
      <c r="B1828" s="168">
        <v>1827</v>
      </c>
      <c r="C1828" s="43" t="s">
        <v>16</v>
      </c>
      <c r="D1828" s="43" t="s">
        <v>171</v>
      </c>
      <c r="E1828" s="103" t="s">
        <v>3723</v>
      </c>
      <c r="F1828" s="169" t="s">
        <v>172</v>
      </c>
      <c r="G1828" s="169" t="s">
        <v>4150</v>
      </c>
      <c r="H1828" s="40" t="s">
        <v>1874</v>
      </c>
      <c r="I1828" s="40" t="s">
        <v>22</v>
      </c>
      <c r="J1828" s="173">
        <v>1</v>
      </c>
      <c r="K1828" s="174">
        <v>0</v>
      </c>
      <c r="L1828" s="198">
        <v>2</v>
      </c>
      <c r="M1828" s="105">
        <v>3.1</v>
      </c>
      <c r="N1828" s="167"/>
    </row>
    <row r="1829" s="155" customFormat="1" ht="36" spans="1:14">
      <c r="A1829" s="38" t="s">
        <v>15</v>
      </c>
      <c r="B1829" s="168">
        <v>1828</v>
      </c>
      <c r="C1829" s="43" t="s">
        <v>16</v>
      </c>
      <c r="D1829" s="43" t="s">
        <v>171</v>
      </c>
      <c r="E1829" s="103" t="s">
        <v>3723</v>
      </c>
      <c r="F1829" s="169" t="s">
        <v>172</v>
      </c>
      <c r="G1829" s="169" t="s">
        <v>4151</v>
      </c>
      <c r="H1829" s="40" t="s">
        <v>1874</v>
      </c>
      <c r="I1829" s="40" t="s">
        <v>22</v>
      </c>
      <c r="J1829" s="173">
        <v>7</v>
      </c>
      <c r="K1829" s="174">
        <v>0</v>
      </c>
      <c r="L1829" s="198">
        <v>17</v>
      </c>
      <c r="M1829" s="105">
        <v>3.1</v>
      </c>
      <c r="N1829" s="167"/>
    </row>
    <row r="1830" s="155" customFormat="1" ht="24" spans="1:14">
      <c r="A1830" s="38" t="s">
        <v>15</v>
      </c>
      <c r="B1830" s="168">
        <v>1829</v>
      </c>
      <c r="C1830" s="43" t="s">
        <v>16</v>
      </c>
      <c r="D1830" s="43" t="s">
        <v>53</v>
      </c>
      <c r="E1830" s="103" t="s">
        <v>3723</v>
      </c>
      <c r="F1830" s="169" t="s">
        <v>236</v>
      </c>
      <c r="G1830" s="169" t="s">
        <v>4152</v>
      </c>
      <c r="H1830" s="40" t="s">
        <v>2134</v>
      </c>
      <c r="I1830" s="40" t="s">
        <v>22</v>
      </c>
      <c r="J1830" s="173">
        <v>9</v>
      </c>
      <c r="K1830" s="185">
        <v>0</v>
      </c>
      <c r="L1830" s="198">
        <v>7</v>
      </c>
      <c r="M1830" s="105">
        <v>3.2</v>
      </c>
      <c r="N1830" s="167"/>
    </row>
    <row r="1831" s="155" customFormat="1" ht="24" spans="1:14">
      <c r="A1831" s="38" t="s">
        <v>15</v>
      </c>
      <c r="B1831" s="168">
        <v>1830</v>
      </c>
      <c r="C1831" s="43" t="s">
        <v>16</v>
      </c>
      <c r="D1831" s="43" t="s">
        <v>322</v>
      </c>
      <c r="E1831" s="103" t="s">
        <v>3723</v>
      </c>
      <c r="F1831" s="169" t="s">
        <v>323</v>
      </c>
      <c r="G1831" s="169" t="s">
        <v>4153</v>
      </c>
      <c r="H1831" s="40" t="s">
        <v>2988</v>
      </c>
      <c r="I1831" s="43" t="s">
        <v>2124</v>
      </c>
      <c r="J1831" s="116">
        <v>1.3947</v>
      </c>
      <c r="K1831" s="185">
        <v>0</v>
      </c>
      <c r="L1831" s="198">
        <v>172</v>
      </c>
      <c r="M1831" s="105">
        <v>3.2</v>
      </c>
      <c r="N1831" s="167"/>
    </row>
    <row r="1832" s="155" customFormat="1" ht="24" spans="1:14">
      <c r="A1832" s="38" t="s">
        <v>15</v>
      </c>
      <c r="B1832" s="168">
        <v>1831</v>
      </c>
      <c r="C1832" s="43" t="s">
        <v>16</v>
      </c>
      <c r="D1832" s="43" t="s">
        <v>322</v>
      </c>
      <c r="E1832" s="103" t="s">
        <v>3723</v>
      </c>
      <c r="F1832" s="169" t="s">
        <v>323</v>
      </c>
      <c r="G1832" s="169" t="s">
        <v>4154</v>
      </c>
      <c r="H1832" s="40" t="s">
        <v>2988</v>
      </c>
      <c r="I1832" s="43" t="s">
        <v>2124</v>
      </c>
      <c r="J1832" s="116">
        <v>31.1217</v>
      </c>
      <c r="K1832" s="185">
        <v>0</v>
      </c>
      <c r="L1832" s="198">
        <v>4828</v>
      </c>
      <c r="M1832" s="105">
        <v>3.2</v>
      </c>
      <c r="N1832" s="167"/>
    </row>
    <row r="1833" s="155" customFormat="1" ht="24" spans="1:14">
      <c r="A1833" s="38" t="s">
        <v>15</v>
      </c>
      <c r="B1833" s="168">
        <v>1832</v>
      </c>
      <c r="C1833" s="43" t="s">
        <v>16</v>
      </c>
      <c r="D1833" s="43" t="s">
        <v>89</v>
      </c>
      <c r="E1833" s="103" t="s">
        <v>3723</v>
      </c>
      <c r="F1833" s="169" t="s">
        <v>114</v>
      </c>
      <c r="G1833" s="169" t="s">
        <v>4159</v>
      </c>
      <c r="H1833" s="40" t="s">
        <v>2166</v>
      </c>
      <c r="I1833" s="40" t="s">
        <v>22</v>
      </c>
      <c r="J1833" s="173">
        <v>1</v>
      </c>
      <c r="K1833" s="185">
        <v>0</v>
      </c>
      <c r="L1833" s="198">
        <v>42</v>
      </c>
      <c r="M1833" s="105">
        <v>3.2</v>
      </c>
      <c r="N1833" s="167"/>
    </row>
    <row r="1834" s="155" customFormat="1" ht="24" spans="1:14">
      <c r="A1834" s="38" t="s">
        <v>15</v>
      </c>
      <c r="B1834" s="168">
        <v>1833</v>
      </c>
      <c r="C1834" s="43" t="s">
        <v>16</v>
      </c>
      <c r="D1834" s="43" t="s">
        <v>53</v>
      </c>
      <c r="E1834" s="103" t="s">
        <v>3723</v>
      </c>
      <c r="F1834" s="169" t="s">
        <v>55</v>
      </c>
      <c r="G1834" s="169" t="s">
        <v>4160</v>
      </c>
      <c r="H1834" s="40" t="s">
        <v>2158</v>
      </c>
      <c r="I1834" s="40" t="s">
        <v>22</v>
      </c>
      <c r="J1834" s="173">
        <v>3</v>
      </c>
      <c r="K1834" s="185">
        <v>0</v>
      </c>
      <c r="L1834" s="198">
        <v>268</v>
      </c>
      <c r="M1834" s="105">
        <v>3.2</v>
      </c>
      <c r="N1834" s="167"/>
    </row>
    <row r="1835" s="155" customFormat="1" ht="24" spans="1:14">
      <c r="A1835" s="38" t="s">
        <v>15</v>
      </c>
      <c r="B1835" s="168">
        <v>1834</v>
      </c>
      <c r="C1835" s="43" t="s">
        <v>16</v>
      </c>
      <c r="D1835" s="43" t="s">
        <v>53</v>
      </c>
      <c r="E1835" s="103" t="s">
        <v>3723</v>
      </c>
      <c r="F1835" s="169" t="s">
        <v>249</v>
      </c>
      <c r="G1835" s="169" t="s">
        <v>4161</v>
      </c>
      <c r="H1835" s="40" t="s">
        <v>2158</v>
      </c>
      <c r="I1835" s="40" t="s">
        <v>22</v>
      </c>
      <c r="J1835" s="173">
        <v>1</v>
      </c>
      <c r="K1835" s="185">
        <v>0</v>
      </c>
      <c r="L1835" s="198">
        <v>33</v>
      </c>
      <c r="M1835" s="105">
        <v>3.2</v>
      </c>
      <c r="N1835" s="164"/>
    </row>
    <row r="1836" s="155" customFormat="1" ht="36" spans="1:14">
      <c r="A1836" s="38" t="s">
        <v>15</v>
      </c>
      <c r="B1836" s="168">
        <v>1835</v>
      </c>
      <c r="C1836" s="43" t="s">
        <v>16</v>
      </c>
      <c r="D1836" s="43" t="s">
        <v>171</v>
      </c>
      <c r="E1836" s="103" t="s">
        <v>3723</v>
      </c>
      <c r="F1836" s="169" t="s">
        <v>172</v>
      </c>
      <c r="G1836" s="169" t="s">
        <v>4162</v>
      </c>
      <c r="H1836" s="40" t="s">
        <v>4130</v>
      </c>
      <c r="I1836" s="40" t="s">
        <v>22</v>
      </c>
      <c r="J1836" s="173">
        <v>2</v>
      </c>
      <c r="K1836" s="174">
        <v>0</v>
      </c>
      <c r="L1836" s="198">
        <v>2</v>
      </c>
      <c r="M1836" s="105">
        <v>3.1</v>
      </c>
      <c r="N1836" s="164"/>
    </row>
    <row r="1837" s="155" customFormat="1" ht="24" spans="1:14">
      <c r="A1837" s="38" t="s">
        <v>15</v>
      </c>
      <c r="B1837" s="168">
        <v>1836</v>
      </c>
      <c r="C1837" s="43" t="s">
        <v>16</v>
      </c>
      <c r="D1837" s="43" t="s">
        <v>322</v>
      </c>
      <c r="E1837" s="103" t="s">
        <v>3723</v>
      </c>
      <c r="F1837" s="169" t="s">
        <v>323</v>
      </c>
      <c r="G1837" s="169" t="s">
        <v>4163</v>
      </c>
      <c r="H1837" s="40" t="s">
        <v>3157</v>
      </c>
      <c r="I1837" s="43" t="s">
        <v>2124</v>
      </c>
      <c r="J1837" s="116">
        <v>1.4857</v>
      </c>
      <c r="K1837" s="185">
        <v>0</v>
      </c>
      <c r="L1837" s="198">
        <v>139</v>
      </c>
      <c r="M1837" s="105">
        <v>3.2</v>
      </c>
      <c r="N1837" s="164"/>
    </row>
    <row r="1838" s="155" customFormat="1" ht="24" spans="1:14">
      <c r="A1838" s="38" t="s">
        <v>15</v>
      </c>
      <c r="B1838" s="168">
        <v>1837</v>
      </c>
      <c r="C1838" s="43" t="s">
        <v>16</v>
      </c>
      <c r="D1838" s="43" t="s">
        <v>89</v>
      </c>
      <c r="E1838" s="103" t="s">
        <v>3723</v>
      </c>
      <c r="F1838" s="169" t="s">
        <v>114</v>
      </c>
      <c r="G1838" s="169" t="s">
        <v>4164</v>
      </c>
      <c r="H1838" s="40" t="s">
        <v>2134</v>
      </c>
      <c r="I1838" s="40" t="s">
        <v>22</v>
      </c>
      <c r="J1838" s="173">
        <v>1</v>
      </c>
      <c r="K1838" s="185">
        <v>0</v>
      </c>
      <c r="L1838" s="198">
        <v>44</v>
      </c>
      <c r="M1838" s="105">
        <v>3.2</v>
      </c>
      <c r="N1838" s="167"/>
    </row>
    <row r="1839" s="155" customFormat="1" ht="24" spans="1:14">
      <c r="A1839" s="38" t="s">
        <v>15</v>
      </c>
      <c r="B1839" s="168">
        <v>1838</v>
      </c>
      <c r="C1839" s="43" t="s">
        <v>16</v>
      </c>
      <c r="D1839" s="43" t="s">
        <v>53</v>
      </c>
      <c r="E1839" s="103" t="s">
        <v>3723</v>
      </c>
      <c r="F1839" s="169" t="s">
        <v>55</v>
      </c>
      <c r="G1839" s="169" t="s">
        <v>4165</v>
      </c>
      <c r="H1839" s="40" t="s">
        <v>2351</v>
      </c>
      <c r="I1839" s="40" t="s">
        <v>22</v>
      </c>
      <c r="J1839" s="173">
        <v>3</v>
      </c>
      <c r="K1839" s="185">
        <v>0</v>
      </c>
      <c r="L1839" s="198">
        <v>419</v>
      </c>
      <c r="M1839" s="105">
        <v>3.2</v>
      </c>
      <c r="N1839" s="164"/>
    </row>
    <row r="1840" s="155" customFormat="1" ht="24" spans="1:14">
      <c r="A1840" s="38" t="s">
        <v>15</v>
      </c>
      <c r="B1840" s="168">
        <v>1839</v>
      </c>
      <c r="C1840" s="43" t="s">
        <v>16</v>
      </c>
      <c r="D1840" s="43" t="s">
        <v>53</v>
      </c>
      <c r="E1840" s="103" t="s">
        <v>3723</v>
      </c>
      <c r="F1840" s="169" t="s">
        <v>249</v>
      </c>
      <c r="G1840" s="169" t="s">
        <v>4167</v>
      </c>
      <c r="H1840" s="40" t="s">
        <v>2351</v>
      </c>
      <c r="I1840" s="40" t="s">
        <v>22</v>
      </c>
      <c r="J1840" s="173">
        <v>1</v>
      </c>
      <c r="K1840" s="185">
        <v>0</v>
      </c>
      <c r="L1840" s="198">
        <v>59</v>
      </c>
      <c r="M1840" s="105">
        <v>3.2</v>
      </c>
      <c r="N1840" s="164"/>
    </row>
    <row r="1841" s="155" customFormat="1" ht="24" spans="1:14">
      <c r="A1841" s="38" t="s">
        <v>15</v>
      </c>
      <c r="B1841" s="168">
        <v>1840</v>
      </c>
      <c r="C1841" s="43" t="s">
        <v>16</v>
      </c>
      <c r="D1841" s="43" t="s">
        <v>322</v>
      </c>
      <c r="E1841" s="103" t="s">
        <v>3723</v>
      </c>
      <c r="F1841" s="169" t="s">
        <v>323</v>
      </c>
      <c r="G1841" s="169" t="s">
        <v>4168</v>
      </c>
      <c r="H1841" s="40" t="s">
        <v>2988</v>
      </c>
      <c r="I1841" s="43" t="s">
        <v>2124</v>
      </c>
      <c r="J1841" s="116">
        <v>4.77223</v>
      </c>
      <c r="K1841" s="185">
        <v>0</v>
      </c>
      <c r="L1841" s="198">
        <v>584</v>
      </c>
      <c r="M1841" s="105">
        <v>3.2</v>
      </c>
      <c r="N1841" s="167"/>
    </row>
    <row r="1842" s="155" customFormat="1" ht="24" spans="1:14">
      <c r="A1842" s="38" t="s">
        <v>15</v>
      </c>
      <c r="B1842" s="168">
        <v>1841</v>
      </c>
      <c r="C1842" s="43" t="s">
        <v>16</v>
      </c>
      <c r="D1842" s="43" t="s">
        <v>89</v>
      </c>
      <c r="E1842" s="103" t="s">
        <v>3723</v>
      </c>
      <c r="F1842" s="169" t="s">
        <v>114</v>
      </c>
      <c r="G1842" s="169" t="s">
        <v>4169</v>
      </c>
      <c r="H1842" s="40" t="s">
        <v>2166</v>
      </c>
      <c r="I1842" s="40" t="s">
        <v>22</v>
      </c>
      <c r="J1842" s="173">
        <v>1</v>
      </c>
      <c r="K1842" s="185">
        <v>0</v>
      </c>
      <c r="L1842" s="198">
        <v>63</v>
      </c>
      <c r="M1842" s="105">
        <v>3.2</v>
      </c>
      <c r="N1842" s="164"/>
    </row>
    <row r="1843" s="155" customFormat="1" ht="24" spans="1:14">
      <c r="A1843" s="38" t="s">
        <v>15</v>
      </c>
      <c r="B1843" s="168">
        <v>1842</v>
      </c>
      <c r="C1843" s="43" t="s">
        <v>16</v>
      </c>
      <c r="D1843" s="43" t="s">
        <v>89</v>
      </c>
      <c r="E1843" s="103" t="s">
        <v>3723</v>
      </c>
      <c r="F1843" s="169" t="s">
        <v>114</v>
      </c>
      <c r="G1843" s="169" t="s">
        <v>4170</v>
      </c>
      <c r="H1843" s="40" t="s">
        <v>2166</v>
      </c>
      <c r="I1843" s="40" t="s">
        <v>22</v>
      </c>
      <c r="J1843" s="173">
        <v>1</v>
      </c>
      <c r="K1843" s="185">
        <v>0</v>
      </c>
      <c r="L1843" s="198">
        <v>89</v>
      </c>
      <c r="M1843" s="105">
        <v>3.2</v>
      </c>
      <c r="N1843" s="164"/>
    </row>
    <row r="1844" s="155" customFormat="1" ht="24" spans="1:14">
      <c r="A1844" s="38" t="s">
        <v>15</v>
      </c>
      <c r="B1844" s="168">
        <v>1843</v>
      </c>
      <c r="C1844" s="43" t="s">
        <v>16</v>
      </c>
      <c r="D1844" s="43" t="s">
        <v>89</v>
      </c>
      <c r="E1844" s="103" t="s">
        <v>3723</v>
      </c>
      <c r="F1844" s="169" t="s">
        <v>114</v>
      </c>
      <c r="G1844" s="169" t="s">
        <v>4171</v>
      </c>
      <c r="H1844" s="40" t="s">
        <v>2166</v>
      </c>
      <c r="I1844" s="40" t="s">
        <v>22</v>
      </c>
      <c r="J1844" s="173">
        <v>6</v>
      </c>
      <c r="K1844" s="185">
        <v>0</v>
      </c>
      <c r="L1844" s="198">
        <v>665</v>
      </c>
      <c r="M1844" s="105">
        <v>3.2</v>
      </c>
      <c r="N1844" s="167"/>
    </row>
    <row r="1845" s="155" customFormat="1" ht="24" spans="1:14">
      <c r="A1845" s="38" t="s">
        <v>15</v>
      </c>
      <c r="B1845" s="168">
        <v>1844</v>
      </c>
      <c r="C1845" s="43" t="s">
        <v>16</v>
      </c>
      <c r="D1845" s="43" t="s">
        <v>53</v>
      </c>
      <c r="E1845" s="103" t="s">
        <v>3723</v>
      </c>
      <c r="F1845" s="169" t="s">
        <v>55</v>
      </c>
      <c r="G1845" s="169" t="s">
        <v>4172</v>
      </c>
      <c r="H1845" s="40" t="s">
        <v>2158</v>
      </c>
      <c r="I1845" s="40" t="s">
        <v>22</v>
      </c>
      <c r="J1845" s="173">
        <v>1</v>
      </c>
      <c r="K1845" s="185">
        <v>0</v>
      </c>
      <c r="L1845" s="198">
        <v>46</v>
      </c>
      <c r="M1845" s="105">
        <v>3.2</v>
      </c>
      <c r="N1845" s="167"/>
    </row>
    <row r="1846" s="155" customFormat="1" ht="24" spans="1:14">
      <c r="A1846" s="38" t="s">
        <v>15</v>
      </c>
      <c r="B1846" s="168">
        <v>1845</v>
      </c>
      <c r="C1846" s="43" t="s">
        <v>16</v>
      </c>
      <c r="D1846" s="43" t="s">
        <v>53</v>
      </c>
      <c r="E1846" s="103" t="s">
        <v>3723</v>
      </c>
      <c r="F1846" s="169" t="s">
        <v>55</v>
      </c>
      <c r="G1846" s="169" t="s">
        <v>4173</v>
      </c>
      <c r="H1846" s="40" t="s">
        <v>2158</v>
      </c>
      <c r="I1846" s="40" t="s">
        <v>22</v>
      </c>
      <c r="J1846" s="173">
        <v>2</v>
      </c>
      <c r="K1846" s="185">
        <v>0</v>
      </c>
      <c r="L1846" s="198">
        <v>136</v>
      </c>
      <c r="M1846" s="105">
        <v>3.2</v>
      </c>
      <c r="N1846" s="167"/>
    </row>
    <row r="1847" s="155" customFormat="1" ht="24" spans="1:14">
      <c r="A1847" s="38" t="s">
        <v>15</v>
      </c>
      <c r="B1847" s="168">
        <v>1846</v>
      </c>
      <c r="C1847" s="43" t="s">
        <v>16</v>
      </c>
      <c r="D1847" s="43" t="s">
        <v>53</v>
      </c>
      <c r="E1847" s="103" t="s">
        <v>3723</v>
      </c>
      <c r="F1847" s="169" t="s">
        <v>55</v>
      </c>
      <c r="G1847" s="169" t="s">
        <v>4160</v>
      </c>
      <c r="H1847" s="40" t="s">
        <v>2158</v>
      </c>
      <c r="I1847" s="40" t="s">
        <v>22</v>
      </c>
      <c r="J1847" s="173">
        <v>8</v>
      </c>
      <c r="K1847" s="185">
        <v>0</v>
      </c>
      <c r="L1847" s="198">
        <v>714</v>
      </c>
      <c r="M1847" s="105">
        <v>3.2</v>
      </c>
      <c r="N1847" s="167"/>
    </row>
    <row r="1848" s="155" customFormat="1" ht="24" spans="1:14">
      <c r="A1848" s="38" t="s">
        <v>15</v>
      </c>
      <c r="B1848" s="168">
        <v>1847</v>
      </c>
      <c r="C1848" s="43" t="s">
        <v>16</v>
      </c>
      <c r="D1848" s="43" t="s">
        <v>53</v>
      </c>
      <c r="E1848" s="103" t="s">
        <v>3723</v>
      </c>
      <c r="F1848" s="169" t="s">
        <v>55</v>
      </c>
      <c r="G1848" s="169" t="s">
        <v>4306</v>
      </c>
      <c r="H1848" s="40" t="s">
        <v>2158</v>
      </c>
      <c r="I1848" s="40" t="s">
        <v>22</v>
      </c>
      <c r="J1848" s="173">
        <v>1</v>
      </c>
      <c r="K1848" s="185">
        <v>0</v>
      </c>
      <c r="L1848" s="198">
        <v>48</v>
      </c>
      <c r="M1848" s="105">
        <v>3.2</v>
      </c>
      <c r="N1848" s="167"/>
    </row>
    <row r="1849" s="155" customFormat="1" ht="24" spans="1:14">
      <c r="A1849" s="38" t="s">
        <v>15</v>
      </c>
      <c r="B1849" s="168">
        <v>1848</v>
      </c>
      <c r="C1849" s="43" t="s">
        <v>16</v>
      </c>
      <c r="D1849" s="43" t="s">
        <v>53</v>
      </c>
      <c r="E1849" s="103" t="s">
        <v>3723</v>
      </c>
      <c r="F1849" s="169" t="s">
        <v>304</v>
      </c>
      <c r="G1849" s="169" t="s">
        <v>4174</v>
      </c>
      <c r="H1849" s="40" t="s">
        <v>2158</v>
      </c>
      <c r="I1849" s="40" t="s">
        <v>22</v>
      </c>
      <c r="J1849" s="173">
        <v>2</v>
      </c>
      <c r="K1849" s="185">
        <v>0</v>
      </c>
      <c r="L1849" s="198">
        <v>238</v>
      </c>
      <c r="M1849" s="105">
        <v>3.2</v>
      </c>
      <c r="N1849" s="167"/>
    </row>
    <row r="1850" s="155" customFormat="1" ht="24" spans="1:14">
      <c r="A1850" s="38" t="s">
        <v>15</v>
      </c>
      <c r="B1850" s="168">
        <v>1849</v>
      </c>
      <c r="C1850" s="43" t="s">
        <v>16</v>
      </c>
      <c r="D1850" s="43" t="s">
        <v>53</v>
      </c>
      <c r="E1850" s="103" t="s">
        <v>3723</v>
      </c>
      <c r="F1850" s="169" t="s">
        <v>249</v>
      </c>
      <c r="G1850" s="169" t="s">
        <v>4175</v>
      </c>
      <c r="H1850" s="40" t="s">
        <v>2158</v>
      </c>
      <c r="I1850" s="40" t="s">
        <v>22</v>
      </c>
      <c r="J1850" s="173">
        <v>1</v>
      </c>
      <c r="K1850" s="185">
        <v>0</v>
      </c>
      <c r="L1850" s="198">
        <v>33</v>
      </c>
      <c r="M1850" s="105">
        <v>3.2</v>
      </c>
      <c r="N1850" s="167"/>
    </row>
    <row r="1851" s="155" customFormat="1" ht="24" spans="1:14">
      <c r="A1851" s="38" t="s">
        <v>15</v>
      </c>
      <c r="B1851" s="168">
        <v>1850</v>
      </c>
      <c r="C1851" s="43" t="s">
        <v>16</v>
      </c>
      <c r="D1851" s="43" t="s">
        <v>53</v>
      </c>
      <c r="E1851" s="103" t="s">
        <v>3723</v>
      </c>
      <c r="F1851" s="169" t="s">
        <v>249</v>
      </c>
      <c r="G1851" s="169" t="s">
        <v>4176</v>
      </c>
      <c r="H1851" s="40" t="s">
        <v>2158</v>
      </c>
      <c r="I1851" s="40" t="s">
        <v>22</v>
      </c>
      <c r="J1851" s="173">
        <v>1</v>
      </c>
      <c r="K1851" s="185">
        <v>0</v>
      </c>
      <c r="L1851" s="198">
        <v>33</v>
      </c>
      <c r="M1851" s="105">
        <v>3.2</v>
      </c>
      <c r="N1851" s="167"/>
    </row>
    <row r="1852" s="155" customFormat="1" ht="24" spans="1:14">
      <c r="A1852" s="38" t="s">
        <v>15</v>
      </c>
      <c r="B1852" s="168">
        <v>1851</v>
      </c>
      <c r="C1852" s="43" t="s">
        <v>16</v>
      </c>
      <c r="D1852" s="43" t="s">
        <v>53</v>
      </c>
      <c r="E1852" s="103" t="s">
        <v>3723</v>
      </c>
      <c r="F1852" s="169" t="s">
        <v>304</v>
      </c>
      <c r="G1852" s="169" t="s">
        <v>4177</v>
      </c>
      <c r="H1852" s="40" t="s">
        <v>2158</v>
      </c>
      <c r="I1852" s="40" t="s">
        <v>22</v>
      </c>
      <c r="J1852" s="173">
        <v>1</v>
      </c>
      <c r="K1852" s="185">
        <v>0</v>
      </c>
      <c r="L1852" s="198">
        <v>115</v>
      </c>
      <c r="M1852" s="105">
        <v>3.2</v>
      </c>
      <c r="N1852" s="167"/>
    </row>
    <row r="1853" s="155" customFormat="1" ht="36" spans="1:14">
      <c r="A1853" s="38" t="s">
        <v>15</v>
      </c>
      <c r="B1853" s="168">
        <v>1852</v>
      </c>
      <c r="C1853" s="43" t="s">
        <v>16</v>
      </c>
      <c r="D1853" s="43" t="s">
        <v>171</v>
      </c>
      <c r="E1853" s="103" t="s">
        <v>3723</v>
      </c>
      <c r="F1853" s="169" t="s">
        <v>172</v>
      </c>
      <c r="G1853" s="169" t="s">
        <v>4178</v>
      </c>
      <c r="H1853" s="40" t="s">
        <v>4130</v>
      </c>
      <c r="I1853" s="40" t="s">
        <v>22</v>
      </c>
      <c r="J1853" s="173">
        <v>1</v>
      </c>
      <c r="K1853" s="174">
        <v>0</v>
      </c>
      <c r="L1853" s="198">
        <v>1</v>
      </c>
      <c r="M1853" s="105">
        <v>3.1</v>
      </c>
      <c r="N1853" s="167"/>
    </row>
    <row r="1854" s="155" customFormat="1" ht="36" spans="1:14">
      <c r="A1854" s="38" t="s">
        <v>15</v>
      </c>
      <c r="B1854" s="168">
        <v>1853</v>
      </c>
      <c r="C1854" s="43" t="s">
        <v>16</v>
      </c>
      <c r="D1854" s="43" t="s">
        <v>171</v>
      </c>
      <c r="E1854" s="103" t="s">
        <v>3723</v>
      </c>
      <c r="F1854" s="169" t="s">
        <v>172</v>
      </c>
      <c r="G1854" s="169" t="s">
        <v>4179</v>
      </c>
      <c r="H1854" s="40" t="s">
        <v>4130</v>
      </c>
      <c r="I1854" s="40" t="s">
        <v>22</v>
      </c>
      <c r="J1854" s="173">
        <v>1</v>
      </c>
      <c r="K1854" s="174">
        <v>0</v>
      </c>
      <c r="L1854" s="198">
        <v>2</v>
      </c>
      <c r="M1854" s="105">
        <v>3.1</v>
      </c>
      <c r="N1854" s="167"/>
    </row>
    <row r="1855" s="155" customFormat="1" ht="36" spans="1:14">
      <c r="A1855" s="38" t="s">
        <v>15</v>
      </c>
      <c r="B1855" s="168">
        <v>1854</v>
      </c>
      <c r="C1855" s="43" t="s">
        <v>16</v>
      </c>
      <c r="D1855" s="43" t="s">
        <v>171</v>
      </c>
      <c r="E1855" s="103" t="s">
        <v>3723</v>
      </c>
      <c r="F1855" s="169" t="s">
        <v>172</v>
      </c>
      <c r="G1855" s="169" t="s">
        <v>4180</v>
      </c>
      <c r="H1855" s="40" t="s">
        <v>4130</v>
      </c>
      <c r="I1855" s="40" t="s">
        <v>22</v>
      </c>
      <c r="J1855" s="173">
        <v>4</v>
      </c>
      <c r="K1855" s="174">
        <v>0</v>
      </c>
      <c r="L1855" s="198">
        <v>7</v>
      </c>
      <c r="M1855" s="105">
        <v>3.1</v>
      </c>
      <c r="N1855" s="164"/>
    </row>
    <row r="1856" s="155" customFormat="1" ht="24" spans="1:14">
      <c r="A1856" s="38" t="s">
        <v>15</v>
      </c>
      <c r="B1856" s="168">
        <v>1855</v>
      </c>
      <c r="C1856" s="43" t="s">
        <v>16</v>
      </c>
      <c r="D1856" s="43" t="s">
        <v>53</v>
      </c>
      <c r="E1856" s="103" t="s">
        <v>3723</v>
      </c>
      <c r="F1856" s="169" t="s">
        <v>236</v>
      </c>
      <c r="G1856" s="169" t="s">
        <v>4181</v>
      </c>
      <c r="H1856" s="40" t="s">
        <v>2345</v>
      </c>
      <c r="I1856" s="40" t="s">
        <v>22</v>
      </c>
      <c r="J1856" s="173">
        <v>1</v>
      </c>
      <c r="K1856" s="185">
        <v>0</v>
      </c>
      <c r="L1856" s="198">
        <v>7</v>
      </c>
      <c r="M1856" s="105">
        <v>3.2</v>
      </c>
      <c r="N1856" s="164"/>
    </row>
    <row r="1857" s="155" customFormat="1" ht="24" spans="1:14">
      <c r="A1857" s="38" t="s">
        <v>15</v>
      </c>
      <c r="B1857" s="168">
        <v>1856</v>
      </c>
      <c r="C1857" s="43" t="s">
        <v>16</v>
      </c>
      <c r="D1857" s="43" t="s">
        <v>53</v>
      </c>
      <c r="E1857" s="103" t="s">
        <v>3723</v>
      </c>
      <c r="F1857" s="169" t="s">
        <v>236</v>
      </c>
      <c r="G1857" s="169" t="s">
        <v>4182</v>
      </c>
      <c r="H1857" s="40" t="s">
        <v>2345</v>
      </c>
      <c r="I1857" s="40" t="s">
        <v>22</v>
      </c>
      <c r="J1857" s="173">
        <v>9</v>
      </c>
      <c r="K1857" s="185">
        <v>0</v>
      </c>
      <c r="L1857" s="198">
        <v>6</v>
      </c>
      <c r="M1857" s="105">
        <v>3.2</v>
      </c>
      <c r="N1857" s="167"/>
    </row>
    <row r="1858" s="155" customFormat="1" ht="24" spans="1:14">
      <c r="A1858" s="38" t="s">
        <v>15</v>
      </c>
      <c r="B1858" s="168">
        <v>1857</v>
      </c>
      <c r="C1858" s="43" t="s">
        <v>16</v>
      </c>
      <c r="D1858" s="43" t="s">
        <v>322</v>
      </c>
      <c r="E1858" s="103" t="s">
        <v>3723</v>
      </c>
      <c r="F1858" s="169" t="s">
        <v>323</v>
      </c>
      <c r="G1858" s="169" t="s">
        <v>4183</v>
      </c>
      <c r="H1858" s="40" t="s">
        <v>3157</v>
      </c>
      <c r="I1858" s="43" t="s">
        <v>2124</v>
      </c>
      <c r="J1858" s="116">
        <v>1.50375</v>
      </c>
      <c r="K1858" s="185">
        <v>0</v>
      </c>
      <c r="L1858" s="198">
        <v>98</v>
      </c>
      <c r="M1858" s="105">
        <v>3.2</v>
      </c>
      <c r="N1858" s="164"/>
    </row>
    <row r="1859" s="155" customFormat="1" ht="24" spans="1:14">
      <c r="A1859" s="38" t="s">
        <v>15</v>
      </c>
      <c r="B1859" s="168">
        <v>1858</v>
      </c>
      <c r="C1859" s="43" t="s">
        <v>16</v>
      </c>
      <c r="D1859" s="43" t="s">
        <v>322</v>
      </c>
      <c r="E1859" s="103" t="s">
        <v>3723</v>
      </c>
      <c r="F1859" s="169" t="s">
        <v>323</v>
      </c>
      <c r="G1859" s="169" t="s">
        <v>4184</v>
      </c>
      <c r="H1859" s="40" t="s">
        <v>3157</v>
      </c>
      <c r="I1859" s="43" t="s">
        <v>2124</v>
      </c>
      <c r="J1859" s="116">
        <v>0.2512</v>
      </c>
      <c r="K1859" s="185">
        <v>0</v>
      </c>
      <c r="L1859" s="198">
        <v>20</v>
      </c>
      <c r="M1859" s="105">
        <v>3.2</v>
      </c>
      <c r="N1859" s="164"/>
    </row>
    <row r="1860" s="155" customFormat="1" ht="24" spans="1:14">
      <c r="A1860" s="38" t="s">
        <v>15</v>
      </c>
      <c r="B1860" s="168">
        <v>1859</v>
      </c>
      <c r="C1860" s="43" t="s">
        <v>16</v>
      </c>
      <c r="D1860" s="43" t="s">
        <v>322</v>
      </c>
      <c r="E1860" s="103" t="s">
        <v>3723</v>
      </c>
      <c r="F1860" s="169" t="s">
        <v>323</v>
      </c>
      <c r="G1860" s="169" t="s">
        <v>4163</v>
      </c>
      <c r="H1860" s="40" t="s">
        <v>3157</v>
      </c>
      <c r="I1860" s="43" t="s">
        <v>2124</v>
      </c>
      <c r="J1860" s="116">
        <v>31.3078</v>
      </c>
      <c r="K1860" s="185">
        <v>0</v>
      </c>
      <c r="L1860" s="198">
        <v>2920</v>
      </c>
      <c r="M1860" s="105">
        <v>3.2</v>
      </c>
      <c r="N1860" s="164"/>
    </row>
    <row r="1861" s="155" customFormat="1" ht="24" spans="1:14">
      <c r="A1861" s="38" t="s">
        <v>15</v>
      </c>
      <c r="B1861" s="168">
        <v>1860</v>
      </c>
      <c r="C1861" s="43" t="s">
        <v>16</v>
      </c>
      <c r="D1861" s="43" t="s">
        <v>53</v>
      </c>
      <c r="E1861" s="103" t="s">
        <v>3723</v>
      </c>
      <c r="F1861" s="169" t="s">
        <v>304</v>
      </c>
      <c r="G1861" s="169" t="s">
        <v>3793</v>
      </c>
      <c r="H1861" s="40" t="s">
        <v>2121</v>
      </c>
      <c r="I1861" s="40" t="s">
        <v>22</v>
      </c>
      <c r="J1861" s="173">
        <v>3</v>
      </c>
      <c r="K1861" s="57">
        <f t="shared" ref="K1861:K1865" si="107">(CEILING(J1861*0.2,1))*1</f>
        <v>1</v>
      </c>
      <c r="L1861" s="198">
        <v>21</v>
      </c>
      <c r="M1861" s="105">
        <v>3.2</v>
      </c>
      <c r="N1861" s="167"/>
    </row>
    <row r="1862" s="155" customFormat="1" ht="24" spans="1:14">
      <c r="A1862" s="38" t="s">
        <v>15</v>
      </c>
      <c r="B1862" s="168">
        <v>1861</v>
      </c>
      <c r="C1862" s="43" t="s">
        <v>16</v>
      </c>
      <c r="D1862" s="43" t="s">
        <v>53</v>
      </c>
      <c r="E1862" s="103" t="s">
        <v>3723</v>
      </c>
      <c r="F1862" s="169" t="s">
        <v>885</v>
      </c>
      <c r="G1862" s="169" t="s">
        <v>4189</v>
      </c>
      <c r="H1862" s="40" t="s">
        <v>2121</v>
      </c>
      <c r="I1862" s="40" t="s">
        <v>22</v>
      </c>
      <c r="J1862" s="173">
        <v>1</v>
      </c>
      <c r="K1862" s="57">
        <f t="shared" si="107"/>
        <v>1</v>
      </c>
      <c r="L1862" s="198">
        <v>1</v>
      </c>
      <c r="M1862" s="105">
        <v>3.2</v>
      </c>
      <c r="N1862" s="164"/>
    </row>
    <row r="1863" s="155" customFormat="1" ht="24" spans="1:14">
      <c r="A1863" s="38" t="s">
        <v>15</v>
      </c>
      <c r="B1863" s="168">
        <v>1862</v>
      </c>
      <c r="C1863" s="43" t="s">
        <v>16</v>
      </c>
      <c r="D1863" s="43" t="s">
        <v>53</v>
      </c>
      <c r="E1863" s="103" t="s">
        <v>3723</v>
      </c>
      <c r="F1863" s="169" t="s">
        <v>55</v>
      </c>
      <c r="G1863" s="169" t="s">
        <v>2701</v>
      </c>
      <c r="H1863" s="40" t="s">
        <v>2121</v>
      </c>
      <c r="I1863" s="40" t="s">
        <v>22</v>
      </c>
      <c r="J1863" s="173">
        <v>2</v>
      </c>
      <c r="K1863" s="57">
        <f t="shared" si="107"/>
        <v>1</v>
      </c>
      <c r="L1863" s="198">
        <v>11</v>
      </c>
      <c r="M1863" s="105">
        <v>3.2</v>
      </c>
      <c r="N1863" s="164"/>
    </row>
    <row r="1864" s="155" customFormat="1" ht="24" spans="1:14">
      <c r="A1864" s="38" t="s">
        <v>15</v>
      </c>
      <c r="B1864" s="168">
        <v>1863</v>
      </c>
      <c r="C1864" s="43" t="s">
        <v>16</v>
      </c>
      <c r="D1864" s="43" t="s">
        <v>53</v>
      </c>
      <c r="E1864" s="103" t="s">
        <v>3723</v>
      </c>
      <c r="F1864" s="169" t="s">
        <v>236</v>
      </c>
      <c r="G1864" s="169" t="s">
        <v>4190</v>
      </c>
      <c r="H1864" s="40" t="s">
        <v>2345</v>
      </c>
      <c r="I1864" s="40" t="s">
        <v>22</v>
      </c>
      <c r="J1864" s="173">
        <v>1</v>
      </c>
      <c r="K1864" s="57">
        <f t="shared" si="107"/>
        <v>1</v>
      </c>
      <c r="L1864" s="198">
        <v>1</v>
      </c>
      <c r="M1864" s="105">
        <v>3.2</v>
      </c>
      <c r="N1864" s="164"/>
    </row>
    <row r="1865" s="155" customFormat="1" ht="24" spans="1:14">
      <c r="A1865" s="38" t="s">
        <v>15</v>
      </c>
      <c r="B1865" s="168">
        <v>1864</v>
      </c>
      <c r="C1865" s="43" t="s">
        <v>16</v>
      </c>
      <c r="D1865" s="43" t="s">
        <v>322</v>
      </c>
      <c r="E1865" s="103" t="s">
        <v>3723</v>
      </c>
      <c r="F1865" s="169" t="s">
        <v>323</v>
      </c>
      <c r="G1865" s="169" t="s">
        <v>2705</v>
      </c>
      <c r="H1865" s="40" t="s">
        <v>2123</v>
      </c>
      <c r="I1865" s="43" t="s">
        <v>2124</v>
      </c>
      <c r="J1865" s="116">
        <v>11.4098</v>
      </c>
      <c r="K1865" s="57">
        <f t="shared" si="107"/>
        <v>3</v>
      </c>
      <c r="L1865" s="198">
        <v>158</v>
      </c>
      <c r="M1865" s="105">
        <v>3.2</v>
      </c>
      <c r="N1865" s="164"/>
    </row>
    <row r="1866" s="155" customFormat="1" ht="24" spans="1:14">
      <c r="A1866" s="38" t="s">
        <v>15</v>
      </c>
      <c r="B1866" s="168">
        <v>1865</v>
      </c>
      <c r="C1866" s="43" t="s">
        <v>16</v>
      </c>
      <c r="D1866" s="43" t="s">
        <v>89</v>
      </c>
      <c r="E1866" s="103" t="s">
        <v>3723</v>
      </c>
      <c r="F1866" s="169" t="s">
        <v>114</v>
      </c>
      <c r="G1866" s="169" t="s">
        <v>4128</v>
      </c>
      <c r="H1866" s="40" t="s">
        <v>2638</v>
      </c>
      <c r="I1866" s="40" t="s">
        <v>22</v>
      </c>
      <c r="J1866" s="173">
        <v>5</v>
      </c>
      <c r="K1866" s="185">
        <v>0</v>
      </c>
      <c r="L1866" s="198">
        <v>55</v>
      </c>
      <c r="M1866" s="105">
        <v>3.2</v>
      </c>
      <c r="N1866" s="167"/>
    </row>
    <row r="1867" s="155" customFormat="1" ht="24" spans="1:14">
      <c r="A1867" s="38" t="s">
        <v>15</v>
      </c>
      <c r="B1867" s="168">
        <v>1866</v>
      </c>
      <c r="C1867" s="43" t="s">
        <v>16</v>
      </c>
      <c r="D1867" s="43" t="s">
        <v>53</v>
      </c>
      <c r="E1867" s="103" t="s">
        <v>3723</v>
      </c>
      <c r="F1867" s="169" t="s">
        <v>55</v>
      </c>
      <c r="G1867" s="169" t="s">
        <v>3618</v>
      </c>
      <c r="H1867" s="40" t="s">
        <v>2121</v>
      </c>
      <c r="I1867" s="40" t="s">
        <v>22</v>
      </c>
      <c r="J1867" s="173">
        <v>2</v>
      </c>
      <c r="K1867" s="57">
        <f t="shared" ref="K1867:K1870" si="108">(CEILING(J1867*0.2,1))*1</f>
        <v>1</v>
      </c>
      <c r="L1867" s="198">
        <v>4</v>
      </c>
      <c r="M1867" s="105">
        <v>3.2</v>
      </c>
      <c r="N1867" s="164"/>
    </row>
    <row r="1868" s="155" customFormat="1" ht="36" spans="1:14">
      <c r="A1868" s="38" t="s">
        <v>15</v>
      </c>
      <c r="B1868" s="168">
        <v>1867</v>
      </c>
      <c r="C1868" s="43" t="s">
        <v>16</v>
      </c>
      <c r="D1868" s="43" t="s">
        <v>171</v>
      </c>
      <c r="E1868" s="103" t="s">
        <v>3723</v>
      </c>
      <c r="F1868" s="169" t="s">
        <v>172</v>
      </c>
      <c r="G1868" s="169" t="s">
        <v>4129</v>
      </c>
      <c r="H1868" s="40" t="s">
        <v>4130</v>
      </c>
      <c r="I1868" s="40" t="s">
        <v>22</v>
      </c>
      <c r="J1868" s="173">
        <v>5</v>
      </c>
      <c r="K1868" s="174">
        <v>0</v>
      </c>
      <c r="L1868" s="198">
        <v>1</v>
      </c>
      <c r="M1868" s="105">
        <v>3.1</v>
      </c>
      <c r="N1868" s="164"/>
    </row>
    <row r="1869" s="155" customFormat="1" ht="24" spans="1:14">
      <c r="A1869" s="38" t="s">
        <v>15</v>
      </c>
      <c r="B1869" s="168">
        <v>1868</v>
      </c>
      <c r="C1869" s="43" t="s">
        <v>16</v>
      </c>
      <c r="D1869" s="43" t="s">
        <v>53</v>
      </c>
      <c r="E1869" s="103" t="s">
        <v>3723</v>
      </c>
      <c r="F1869" s="169" t="s">
        <v>236</v>
      </c>
      <c r="G1869" s="169" t="s">
        <v>4131</v>
      </c>
      <c r="H1869" s="40" t="s">
        <v>2638</v>
      </c>
      <c r="I1869" s="40" t="s">
        <v>22</v>
      </c>
      <c r="J1869" s="173">
        <v>2</v>
      </c>
      <c r="K1869" s="57">
        <f t="shared" si="108"/>
        <v>1</v>
      </c>
      <c r="L1869" s="198">
        <v>5</v>
      </c>
      <c r="M1869" s="105">
        <v>3.2</v>
      </c>
      <c r="N1869" s="164"/>
    </row>
    <row r="1870" s="155" customFormat="1" ht="24" spans="1:14">
      <c r="A1870" s="38" t="s">
        <v>15</v>
      </c>
      <c r="B1870" s="168">
        <v>1869</v>
      </c>
      <c r="C1870" s="43" t="s">
        <v>16</v>
      </c>
      <c r="D1870" s="43" t="s">
        <v>322</v>
      </c>
      <c r="E1870" s="103" t="s">
        <v>3723</v>
      </c>
      <c r="F1870" s="169" t="s">
        <v>323</v>
      </c>
      <c r="G1870" s="169" t="s">
        <v>3619</v>
      </c>
      <c r="H1870" s="40" t="s">
        <v>2123</v>
      </c>
      <c r="I1870" s="43" t="s">
        <v>2124</v>
      </c>
      <c r="J1870" s="116">
        <v>2.4779</v>
      </c>
      <c r="K1870" s="57">
        <f t="shared" si="108"/>
        <v>1</v>
      </c>
      <c r="L1870" s="198">
        <v>21</v>
      </c>
      <c r="M1870" s="105">
        <v>3.2</v>
      </c>
      <c r="N1870" s="167"/>
    </row>
    <row r="1871" s="155" customFormat="1" ht="24" spans="1:14">
      <c r="A1871" s="38" t="s">
        <v>15</v>
      </c>
      <c r="B1871" s="168">
        <v>1870</v>
      </c>
      <c r="C1871" s="43" t="s">
        <v>16</v>
      </c>
      <c r="D1871" s="43" t="s">
        <v>53</v>
      </c>
      <c r="E1871" s="103" t="s">
        <v>3723</v>
      </c>
      <c r="F1871" s="169" t="s">
        <v>3813</v>
      </c>
      <c r="G1871" s="169" t="s">
        <v>4191</v>
      </c>
      <c r="H1871" s="40" t="s">
        <v>2131</v>
      </c>
      <c r="I1871" s="40" t="s">
        <v>22</v>
      </c>
      <c r="J1871" s="173">
        <v>1</v>
      </c>
      <c r="K1871" s="185">
        <v>0</v>
      </c>
      <c r="L1871" s="198">
        <v>69</v>
      </c>
      <c r="M1871" s="105">
        <v>3.2</v>
      </c>
      <c r="N1871" s="164"/>
    </row>
    <row r="1872" s="155" customFormat="1" ht="24" spans="1:14">
      <c r="A1872" s="38" t="s">
        <v>15</v>
      </c>
      <c r="B1872" s="168">
        <v>1871</v>
      </c>
      <c r="C1872" s="43" t="s">
        <v>16</v>
      </c>
      <c r="D1872" s="43" t="s">
        <v>89</v>
      </c>
      <c r="E1872" s="103" t="s">
        <v>3723</v>
      </c>
      <c r="F1872" s="169" t="s">
        <v>114</v>
      </c>
      <c r="G1872" s="169" t="s">
        <v>4192</v>
      </c>
      <c r="H1872" s="40" t="s">
        <v>2134</v>
      </c>
      <c r="I1872" s="40" t="s">
        <v>22</v>
      </c>
      <c r="J1872" s="173">
        <v>1</v>
      </c>
      <c r="K1872" s="185">
        <v>0</v>
      </c>
      <c r="L1872" s="198">
        <v>89</v>
      </c>
      <c r="M1872" s="105">
        <v>3.2</v>
      </c>
      <c r="N1872" s="164"/>
    </row>
    <row r="1873" s="155" customFormat="1" ht="24" spans="1:14">
      <c r="A1873" s="38" t="s">
        <v>15</v>
      </c>
      <c r="B1873" s="168">
        <v>1872</v>
      </c>
      <c r="C1873" s="43" t="s">
        <v>16</v>
      </c>
      <c r="D1873" s="43" t="s">
        <v>89</v>
      </c>
      <c r="E1873" s="103" t="s">
        <v>3723</v>
      </c>
      <c r="F1873" s="169" t="s">
        <v>114</v>
      </c>
      <c r="G1873" s="169" t="s">
        <v>4140</v>
      </c>
      <c r="H1873" s="40" t="s">
        <v>2134</v>
      </c>
      <c r="I1873" s="40" t="s">
        <v>22</v>
      </c>
      <c r="J1873" s="173">
        <v>5</v>
      </c>
      <c r="K1873" s="185">
        <v>0</v>
      </c>
      <c r="L1873" s="198">
        <v>576</v>
      </c>
      <c r="M1873" s="105">
        <v>3.2</v>
      </c>
      <c r="N1873" s="164"/>
    </row>
    <row r="1874" s="155" customFormat="1" ht="24" spans="1:14">
      <c r="A1874" s="38" t="s">
        <v>15</v>
      </c>
      <c r="B1874" s="168">
        <v>1873</v>
      </c>
      <c r="C1874" s="43" t="s">
        <v>16</v>
      </c>
      <c r="D1874" s="43" t="s">
        <v>53</v>
      </c>
      <c r="E1874" s="103" t="s">
        <v>3723</v>
      </c>
      <c r="F1874" s="169" t="s">
        <v>55</v>
      </c>
      <c r="G1874" s="169" t="s">
        <v>4146</v>
      </c>
      <c r="H1874" s="40" t="s">
        <v>2351</v>
      </c>
      <c r="I1874" s="40" t="s">
        <v>22</v>
      </c>
      <c r="J1874" s="173">
        <v>10</v>
      </c>
      <c r="K1874" s="185">
        <v>0</v>
      </c>
      <c r="L1874" s="198">
        <v>1248</v>
      </c>
      <c r="M1874" s="105">
        <v>3.2</v>
      </c>
      <c r="N1874" s="164"/>
    </row>
    <row r="1875" s="155" customFormat="1" ht="24" spans="1:14">
      <c r="A1875" s="38" t="s">
        <v>15</v>
      </c>
      <c r="B1875" s="168">
        <v>1874</v>
      </c>
      <c r="C1875" s="43" t="s">
        <v>16</v>
      </c>
      <c r="D1875" s="43" t="s">
        <v>53</v>
      </c>
      <c r="E1875" s="103" t="s">
        <v>3723</v>
      </c>
      <c r="F1875" s="169" t="s">
        <v>55</v>
      </c>
      <c r="G1875" s="169" t="s">
        <v>4193</v>
      </c>
      <c r="H1875" s="40" t="s">
        <v>2351</v>
      </c>
      <c r="I1875" s="40" t="s">
        <v>22</v>
      </c>
      <c r="J1875" s="173">
        <v>1</v>
      </c>
      <c r="K1875" s="185">
        <v>0</v>
      </c>
      <c r="L1875" s="198">
        <v>62</v>
      </c>
      <c r="M1875" s="105">
        <v>3.2</v>
      </c>
      <c r="N1875" s="167"/>
    </row>
    <row r="1876" s="155" customFormat="1" ht="24" spans="1:14">
      <c r="A1876" s="38" t="s">
        <v>15</v>
      </c>
      <c r="B1876" s="168">
        <v>1875</v>
      </c>
      <c r="C1876" s="43" t="s">
        <v>16</v>
      </c>
      <c r="D1876" s="43" t="s">
        <v>53</v>
      </c>
      <c r="E1876" s="103" t="s">
        <v>3723</v>
      </c>
      <c r="F1876" s="169" t="s">
        <v>249</v>
      </c>
      <c r="G1876" s="169" t="s">
        <v>4194</v>
      </c>
      <c r="H1876" s="40" t="s">
        <v>2351</v>
      </c>
      <c r="I1876" s="40" t="s">
        <v>22</v>
      </c>
      <c r="J1876" s="173">
        <v>1</v>
      </c>
      <c r="K1876" s="185">
        <v>0</v>
      </c>
      <c r="L1876" s="198">
        <v>44</v>
      </c>
      <c r="M1876" s="105">
        <v>3.2</v>
      </c>
      <c r="N1876" s="164"/>
    </row>
    <row r="1877" s="155" customFormat="1" ht="36" spans="1:14">
      <c r="A1877" s="38" t="s">
        <v>15</v>
      </c>
      <c r="B1877" s="168">
        <v>1876</v>
      </c>
      <c r="C1877" s="43" t="s">
        <v>16</v>
      </c>
      <c r="D1877" s="43" t="s">
        <v>171</v>
      </c>
      <c r="E1877" s="103" t="s">
        <v>3723</v>
      </c>
      <c r="F1877" s="169" t="s">
        <v>172</v>
      </c>
      <c r="G1877" s="169" t="s">
        <v>4195</v>
      </c>
      <c r="H1877" s="40" t="s">
        <v>1874</v>
      </c>
      <c r="I1877" s="40" t="s">
        <v>22</v>
      </c>
      <c r="J1877" s="173">
        <v>1</v>
      </c>
      <c r="K1877" s="174">
        <v>0</v>
      </c>
      <c r="L1877" s="198">
        <v>2</v>
      </c>
      <c r="M1877" s="105">
        <v>3.1</v>
      </c>
      <c r="N1877" s="164"/>
    </row>
    <row r="1878" s="155" customFormat="1" ht="36" spans="1:14">
      <c r="A1878" s="38" t="s">
        <v>15</v>
      </c>
      <c r="B1878" s="168">
        <v>1877</v>
      </c>
      <c r="C1878" s="43" t="s">
        <v>16</v>
      </c>
      <c r="D1878" s="43" t="s">
        <v>171</v>
      </c>
      <c r="E1878" s="103" t="s">
        <v>3723</v>
      </c>
      <c r="F1878" s="169" t="s">
        <v>172</v>
      </c>
      <c r="G1878" s="169" t="s">
        <v>4150</v>
      </c>
      <c r="H1878" s="40" t="s">
        <v>1874</v>
      </c>
      <c r="I1878" s="40" t="s">
        <v>22</v>
      </c>
      <c r="J1878" s="173">
        <v>5</v>
      </c>
      <c r="K1878" s="174">
        <v>0</v>
      </c>
      <c r="L1878" s="198">
        <v>9</v>
      </c>
      <c r="M1878" s="105">
        <v>3.1</v>
      </c>
      <c r="N1878" s="164"/>
    </row>
    <row r="1879" s="155" customFormat="1" ht="24" spans="1:14">
      <c r="A1879" s="38" t="s">
        <v>15</v>
      </c>
      <c r="B1879" s="168">
        <v>1878</v>
      </c>
      <c r="C1879" s="43" t="s">
        <v>16</v>
      </c>
      <c r="D1879" s="43" t="s">
        <v>53</v>
      </c>
      <c r="E1879" s="103" t="s">
        <v>3723</v>
      </c>
      <c r="F1879" s="169" t="s">
        <v>236</v>
      </c>
      <c r="G1879" s="169" t="s">
        <v>4196</v>
      </c>
      <c r="H1879" s="40" t="s">
        <v>2134</v>
      </c>
      <c r="I1879" s="40" t="s">
        <v>22</v>
      </c>
      <c r="J1879" s="173">
        <v>2</v>
      </c>
      <c r="K1879" s="185">
        <v>0</v>
      </c>
      <c r="L1879" s="198">
        <v>2</v>
      </c>
      <c r="M1879" s="105">
        <v>3.2</v>
      </c>
      <c r="N1879" s="164"/>
    </row>
    <row r="1880" s="155" customFormat="1" ht="24" spans="1:14">
      <c r="A1880" s="38" t="s">
        <v>15</v>
      </c>
      <c r="B1880" s="168">
        <v>1879</v>
      </c>
      <c r="C1880" s="43" t="s">
        <v>16</v>
      </c>
      <c r="D1880" s="43" t="s">
        <v>322</v>
      </c>
      <c r="E1880" s="103" t="s">
        <v>3723</v>
      </c>
      <c r="F1880" s="169" t="s">
        <v>323</v>
      </c>
      <c r="G1880" s="169" t="s">
        <v>4153</v>
      </c>
      <c r="H1880" s="40" t="s">
        <v>2988</v>
      </c>
      <c r="I1880" s="43" t="s">
        <v>2124</v>
      </c>
      <c r="J1880" s="116">
        <v>25.2977</v>
      </c>
      <c r="K1880" s="185">
        <v>0</v>
      </c>
      <c r="L1880" s="198">
        <v>3119</v>
      </c>
      <c r="M1880" s="105">
        <v>3.2</v>
      </c>
      <c r="N1880" s="167"/>
    </row>
    <row r="1881" s="155" customFormat="1" ht="24" spans="1:14">
      <c r="A1881" s="38" t="s">
        <v>15</v>
      </c>
      <c r="B1881" s="168">
        <v>1880</v>
      </c>
      <c r="C1881" s="43" t="s">
        <v>16</v>
      </c>
      <c r="D1881" s="43" t="s">
        <v>89</v>
      </c>
      <c r="E1881" s="103" t="s">
        <v>3723</v>
      </c>
      <c r="F1881" s="169" t="s">
        <v>114</v>
      </c>
      <c r="G1881" s="169" t="s">
        <v>4198</v>
      </c>
      <c r="H1881" s="40" t="s">
        <v>2134</v>
      </c>
      <c r="I1881" s="40" t="s">
        <v>22</v>
      </c>
      <c r="J1881" s="173">
        <v>1</v>
      </c>
      <c r="K1881" s="185">
        <v>0</v>
      </c>
      <c r="L1881" s="198">
        <v>64</v>
      </c>
      <c r="M1881" s="105">
        <v>3.2</v>
      </c>
      <c r="N1881" s="164"/>
    </row>
    <row r="1882" s="155" customFormat="1" ht="24" spans="1:14">
      <c r="A1882" s="38" t="s">
        <v>15</v>
      </c>
      <c r="B1882" s="168">
        <v>1881</v>
      </c>
      <c r="C1882" s="43" t="s">
        <v>16</v>
      </c>
      <c r="D1882" s="43" t="s">
        <v>89</v>
      </c>
      <c r="E1882" s="103" t="s">
        <v>3723</v>
      </c>
      <c r="F1882" s="169" t="s">
        <v>114</v>
      </c>
      <c r="G1882" s="169" t="s">
        <v>4140</v>
      </c>
      <c r="H1882" s="40" t="s">
        <v>2134</v>
      </c>
      <c r="I1882" s="40" t="s">
        <v>22</v>
      </c>
      <c r="J1882" s="173">
        <v>9</v>
      </c>
      <c r="K1882" s="185">
        <v>0</v>
      </c>
      <c r="L1882" s="198">
        <v>1037</v>
      </c>
      <c r="M1882" s="105">
        <v>3.2</v>
      </c>
      <c r="N1882" s="164"/>
    </row>
    <row r="1883" s="155" customFormat="1" ht="24" spans="1:14">
      <c r="A1883" s="38" t="s">
        <v>15</v>
      </c>
      <c r="B1883" s="168">
        <v>1882</v>
      </c>
      <c r="C1883" s="43" t="s">
        <v>16</v>
      </c>
      <c r="D1883" s="43" t="s">
        <v>89</v>
      </c>
      <c r="E1883" s="103" t="s">
        <v>3723</v>
      </c>
      <c r="F1883" s="169" t="s">
        <v>114</v>
      </c>
      <c r="G1883" s="169" t="s">
        <v>4199</v>
      </c>
      <c r="H1883" s="40" t="s">
        <v>2134</v>
      </c>
      <c r="I1883" s="40" t="s">
        <v>22</v>
      </c>
      <c r="J1883" s="173">
        <v>2</v>
      </c>
      <c r="K1883" s="185">
        <v>0</v>
      </c>
      <c r="L1883" s="198">
        <v>222</v>
      </c>
      <c r="M1883" s="105">
        <v>3.2</v>
      </c>
      <c r="N1883" s="164"/>
    </row>
    <row r="1884" s="155" customFormat="1" ht="24" spans="1:14">
      <c r="A1884" s="38" t="s">
        <v>15</v>
      </c>
      <c r="B1884" s="168">
        <v>1883</v>
      </c>
      <c r="C1884" s="43" t="s">
        <v>16</v>
      </c>
      <c r="D1884" s="43" t="s">
        <v>53</v>
      </c>
      <c r="E1884" s="103" t="s">
        <v>3723</v>
      </c>
      <c r="F1884" s="169" t="s">
        <v>304</v>
      </c>
      <c r="G1884" s="169" t="s">
        <v>4200</v>
      </c>
      <c r="H1884" s="40" t="s">
        <v>2356</v>
      </c>
      <c r="I1884" s="40" t="s">
        <v>22</v>
      </c>
      <c r="J1884" s="173">
        <v>1</v>
      </c>
      <c r="K1884" s="185">
        <v>0</v>
      </c>
      <c r="L1884" s="199">
        <v>7.2</v>
      </c>
      <c r="M1884" s="105">
        <v>3.2</v>
      </c>
      <c r="N1884" s="167"/>
    </row>
    <row r="1885" s="155" customFormat="1" ht="108" spans="1:14">
      <c r="A1885" s="38" t="s">
        <v>15</v>
      </c>
      <c r="B1885" s="168">
        <v>1884</v>
      </c>
      <c r="C1885" s="43" t="s">
        <v>16</v>
      </c>
      <c r="D1885" s="43" t="s">
        <v>17</v>
      </c>
      <c r="E1885" s="103" t="s">
        <v>3723</v>
      </c>
      <c r="F1885" s="169" t="s">
        <v>4031</v>
      </c>
      <c r="G1885" s="43" t="s">
        <v>4201</v>
      </c>
      <c r="H1885" s="40" t="s">
        <v>3994</v>
      </c>
      <c r="I1885" s="40" t="s">
        <v>22</v>
      </c>
      <c r="J1885" s="173">
        <v>1</v>
      </c>
      <c r="K1885" s="161">
        <v>0</v>
      </c>
      <c r="L1885" s="199">
        <v>7.2</v>
      </c>
      <c r="M1885" s="105">
        <v>3.1</v>
      </c>
      <c r="N1885" s="164"/>
    </row>
    <row r="1886" s="155" customFormat="1" ht="24" spans="1:14">
      <c r="A1886" s="38" t="s">
        <v>15</v>
      </c>
      <c r="B1886" s="168">
        <v>1885</v>
      </c>
      <c r="C1886" s="43" t="s">
        <v>16</v>
      </c>
      <c r="D1886" s="43" t="s">
        <v>53</v>
      </c>
      <c r="E1886" s="103" t="s">
        <v>3723</v>
      </c>
      <c r="F1886" s="169" t="s">
        <v>55</v>
      </c>
      <c r="G1886" s="169" t="s">
        <v>4202</v>
      </c>
      <c r="H1886" s="40" t="s">
        <v>2351</v>
      </c>
      <c r="I1886" s="40" t="s">
        <v>22</v>
      </c>
      <c r="J1886" s="173">
        <v>1</v>
      </c>
      <c r="K1886" s="185">
        <v>0</v>
      </c>
      <c r="L1886" s="198">
        <v>60</v>
      </c>
      <c r="M1886" s="105">
        <v>3.2</v>
      </c>
      <c r="N1886" s="164"/>
    </row>
    <row r="1887" s="155" customFormat="1" ht="24" spans="1:14">
      <c r="A1887" s="38" t="s">
        <v>15</v>
      </c>
      <c r="B1887" s="168">
        <v>1886</v>
      </c>
      <c r="C1887" s="43" t="s">
        <v>16</v>
      </c>
      <c r="D1887" s="43" t="s">
        <v>53</v>
      </c>
      <c r="E1887" s="103" t="s">
        <v>3723</v>
      </c>
      <c r="F1887" s="169" t="s">
        <v>55</v>
      </c>
      <c r="G1887" s="169" t="s">
        <v>4146</v>
      </c>
      <c r="H1887" s="40" t="s">
        <v>2351</v>
      </c>
      <c r="I1887" s="40" t="s">
        <v>22</v>
      </c>
      <c r="J1887" s="173">
        <v>13</v>
      </c>
      <c r="K1887" s="185">
        <v>0</v>
      </c>
      <c r="L1887" s="198">
        <v>1622</v>
      </c>
      <c r="M1887" s="105">
        <v>3.2</v>
      </c>
      <c r="N1887" s="164"/>
    </row>
    <row r="1888" s="155" customFormat="1" ht="24" spans="1:14">
      <c r="A1888" s="38" t="s">
        <v>15</v>
      </c>
      <c r="B1888" s="168">
        <v>1887</v>
      </c>
      <c r="C1888" s="43" t="s">
        <v>16</v>
      </c>
      <c r="D1888" s="43" t="s">
        <v>53</v>
      </c>
      <c r="E1888" s="103" t="s">
        <v>3723</v>
      </c>
      <c r="F1888" s="169" t="s">
        <v>249</v>
      </c>
      <c r="G1888" s="169" t="s">
        <v>4203</v>
      </c>
      <c r="H1888" s="40" t="s">
        <v>2351</v>
      </c>
      <c r="I1888" s="40" t="s">
        <v>22</v>
      </c>
      <c r="J1888" s="173">
        <v>1</v>
      </c>
      <c r="K1888" s="185">
        <v>0</v>
      </c>
      <c r="L1888" s="198">
        <v>44</v>
      </c>
      <c r="M1888" s="105">
        <v>3.2</v>
      </c>
      <c r="N1888" s="164"/>
    </row>
    <row r="1889" s="155" customFormat="1" ht="36" spans="1:14">
      <c r="A1889" s="38" t="s">
        <v>15</v>
      </c>
      <c r="B1889" s="168">
        <v>1888</v>
      </c>
      <c r="C1889" s="43" t="s">
        <v>16</v>
      </c>
      <c r="D1889" s="43" t="s">
        <v>171</v>
      </c>
      <c r="E1889" s="103" t="s">
        <v>3723</v>
      </c>
      <c r="F1889" s="169" t="s">
        <v>172</v>
      </c>
      <c r="G1889" s="169" t="s">
        <v>4204</v>
      </c>
      <c r="H1889" s="40" t="s">
        <v>1874</v>
      </c>
      <c r="I1889" s="40" t="s">
        <v>22</v>
      </c>
      <c r="J1889" s="173">
        <v>1</v>
      </c>
      <c r="K1889" s="174">
        <v>0</v>
      </c>
      <c r="L1889" s="198">
        <v>1</v>
      </c>
      <c r="M1889" s="105">
        <v>3.1</v>
      </c>
      <c r="N1889" s="167"/>
    </row>
    <row r="1890" s="155" customFormat="1" ht="36" spans="1:14">
      <c r="A1890" s="38" t="s">
        <v>15</v>
      </c>
      <c r="B1890" s="168">
        <v>1889</v>
      </c>
      <c r="C1890" s="43" t="s">
        <v>16</v>
      </c>
      <c r="D1890" s="43" t="s">
        <v>171</v>
      </c>
      <c r="E1890" s="103" t="s">
        <v>3723</v>
      </c>
      <c r="F1890" s="169" t="s">
        <v>172</v>
      </c>
      <c r="G1890" s="169" t="s">
        <v>4150</v>
      </c>
      <c r="H1890" s="40" t="s">
        <v>1874</v>
      </c>
      <c r="I1890" s="40" t="s">
        <v>22</v>
      </c>
      <c r="J1890" s="173">
        <v>7</v>
      </c>
      <c r="K1890" s="174">
        <v>0</v>
      </c>
      <c r="L1890" s="198">
        <v>12</v>
      </c>
      <c r="M1890" s="105">
        <v>3.1</v>
      </c>
      <c r="N1890" s="164"/>
    </row>
    <row r="1891" s="155" customFormat="1" ht="24" spans="1:14">
      <c r="A1891" s="38" t="s">
        <v>15</v>
      </c>
      <c r="B1891" s="168">
        <v>1890</v>
      </c>
      <c r="C1891" s="43" t="s">
        <v>16</v>
      </c>
      <c r="D1891" s="43" t="s">
        <v>53</v>
      </c>
      <c r="E1891" s="103" t="s">
        <v>3723</v>
      </c>
      <c r="F1891" s="169" t="s">
        <v>236</v>
      </c>
      <c r="G1891" s="169" t="s">
        <v>4196</v>
      </c>
      <c r="H1891" s="40" t="s">
        <v>2134</v>
      </c>
      <c r="I1891" s="40" t="s">
        <v>22</v>
      </c>
      <c r="J1891" s="173">
        <v>9</v>
      </c>
      <c r="K1891" s="185">
        <v>0</v>
      </c>
      <c r="L1891" s="198">
        <v>7</v>
      </c>
      <c r="M1891" s="105">
        <v>3.2</v>
      </c>
      <c r="N1891" s="164"/>
    </row>
    <row r="1892" s="155" customFormat="1" ht="24" spans="1:14">
      <c r="A1892" s="38" t="s">
        <v>15</v>
      </c>
      <c r="B1892" s="168">
        <v>1891</v>
      </c>
      <c r="C1892" s="43" t="s">
        <v>16</v>
      </c>
      <c r="D1892" s="43" t="s">
        <v>322</v>
      </c>
      <c r="E1892" s="103" t="s">
        <v>3723</v>
      </c>
      <c r="F1892" s="169" t="s">
        <v>323</v>
      </c>
      <c r="G1892" s="169" t="s">
        <v>4153</v>
      </c>
      <c r="H1892" s="40" t="s">
        <v>2988</v>
      </c>
      <c r="I1892" s="43" t="s">
        <v>2124</v>
      </c>
      <c r="J1892" s="116">
        <v>41.3098</v>
      </c>
      <c r="K1892" s="185">
        <v>0</v>
      </c>
      <c r="L1892" s="198">
        <v>5094</v>
      </c>
      <c r="M1892" s="105">
        <v>3.2</v>
      </c>
      <c r="N1892" s="167"/>
    </row>
    <row r="1893" s="155" customFormat="1" ht="24" spans="1:14">
      <c r="A1893" s="38" t="s">
        <v>15</v>
      </c>
      <c r="B1893" s="168">
        <v>1892</v>
      </c>
      <c r="C1893" s="43" t="s">
        <v>16</v>
      </c>
      <c r="D1893" s="43" t="s">
        <v>322</v>
      </c>
      <c r="E1893" s="103" t="s">
        <v>3723</v>
      </c>
      <c r="F1893" s="169" t="s">
        <v>323</v>
      </c>
      <c r="G1893" s="169" t="s">
        <v>4205</v>
      </c>
      <c r="H1893" s="40" t="s">
        <v>2358</v>
      </c>
      <c r="I1893" s="43" t="s">
        <v>2124</v>
      </c>
      <c r="J1893" s="116">
        <v>1.04875</v>
      </c>
      <c r="K1893" s="185">
        <v>0</v>
      </c>
      <c r="L1893" s="198">
        <v>77</v>
      </c>
      <c r="M1893" s="105">
        <v>3.2</v>
      </c>
      <c r="N1893" s="164"/>
    </row>
    <row r="1894" s="155" customFormat="1" ht="24" spans="1:14">
      <c r="A1894" s="38" t="s">
        <v>15</v>
      </c>
      <c r="B1894" s="168">
        <v>1893</v>
      </c>
      <c r="C1894" s="43" t="s">
        <v>16</v>
      </c>
      <c r="D1894" s="43" t="s">
        <v>89</v>
      </c>
      <c r="E1894" s="103" t="s">
        <v>3723</v>
      </c>
      <c r="F1894" s="169" t="s">
        <v>114</v>
      </c>
      <c r="G1894" s="169" t="s">
        <v>4210</v>
      </c>
      <c r="H1894" s="40" t="s">
        <v>2134</v>
      </c>
      <c r="I1894" s="40" t="s">
        <v>22</v>
      </c>
      <c r="J1894" s="173">
        <v>1</v>
      </c>
      <c r="K1894" s="185">
        <v>0</v>
      </c>
      <c r="L1894" s="198">
        <v>11</v>
      </c>
      <c r="M1894" s="105">
        <v>3.2</v>
      </c>
      <c r="N1894" s="164"/>
    </row>
    <row r="1895" s="155" customFormat="1" ht="24" spans="1:14">
      <c r="A1895" s="38" t="s">
        <v>15</v>
      </c>
      <c r="B1895" s="168">
        <v>1894</v>
      </c>
      <c r="C1895" s="43" t="s">
        <v>16</v>
      </c>
      <c r="D1895" s="43" t="s">
        <v>89</v>
      </c>
      <c r="E1895" s="103" t="s">
        <v>3723</v>
      </c>
      <c r="F1895" s="169" t="s">
        <v>114</v>
      </c>
      <c r="G1895" s="169" t="s">
        <v>4211</v>
      </c>
      <c r="H1895" s="40" t="s">
        <v>2134</v>
      </c>
      <c r="I1895" s="40" t="s">
        <v>22</v>
      </c>
      <c r="J1895" s="173">
        <v>7</v>
      </c>
      <c r="K1895" s="185">
        <v>0</v>
      </c>
      <c r="L1895" s="198">
        <v>139</v>
      </c>
      <c r="M1895" s="105">
        <v>3.2</v>
      </c>
      <c r="N1895" s="167"/>
    </row>
    <row r="1896" s="155" customFormat="1" ht="24" spans="1:14">
      <c r="A1896" s="38" t="s">
        <v>15</v>
      </c>
      <c r="B1896" s="168">
        <v>1895</v>
      </c>
      <c r="C1896" s="43" t="s">
        <v>16</v>
      </c>
      <c r="D1896" s="43" t="s">
        <v>53</v>
      </c>
      <c r="E1896" s="103" t="s">
        <v>3723</v>
      </c>
      <c r="F1896" s="169" t="s">
        <v>55</v>
      </c>
      <c r="G1896" s="169" t="s">
        <v>4212</v>
      </c>
      <c r="H1896" s="40" t="s">
        <v>2356</v>
      </c>
      <c r="I1896" s="40" t="s">
        <v>22</v>
      </c>
      <c r="J1896" s="173">
        <v>17</v>
      </c>
      <c r="K1896" s="57">
        <f t="shared" ref="K1896:K1898" si="109">(CEILING(J1896*0.2,1))*1</f>
        <v>4</v>
      </c>
      <c r="L1896" s="198">
        <v>187</v>
      </c>
      <c r="M1896" s="105">
        <v>3.2</v>
      </c>
      <c r="N1896" s="164"/>
    </row>
    <row r="1897" s="155" customFormat="1" ht="24" spans="1:14">
      <c r="A1897" s="38" t="s">
        <v>15</v>
      </c>
      <c r="B1897" s="168">
        <v>1896</v>
      </c>
      <c r="C1897" s="43" t="s">
        <v>16</v>
      </c>
      <c r="D1897" s="43" t="s">
        <v>53</v>
      </c>
      <c r="E1897" s="103" t="s">
        <v>3723</v>
      </c>
      <c r="F1897" s="169" t="s">
        <v>304</v>
      </c>
      <c r="G1897" s="169" t="s">
        <v>4213</v>
      </c>
      <c r="H1897" s="40" t="s">
        <v>2356</v>
      </c>
      <c r="I1897" s="40" t="s">
        <v>22</v>
      </c>
      <c r="J1897" s="173">
        <v>1</v>
      </c>
      <c r="K1897" s="57">
        <f t="shared" si="109"/>
        <v>1</v>
      </c>
      <c r="L1897" s="198">
        <v>11</v>
      </c>
      <c r="M1897" s="105">
        <v>3.2</v>
      </c>
      <c r="N1897" s="164"/>
    </row>
    <row r="1898" s="155" customFormat="1" ht="24" spans="1:14">
      <c r="A1898" s="38" t="s">
        <v>15</v>
      </c>
      <c r="B1898" s="168">
        <v>1897</v>
      </c>
      <c r="C1898" s="43" t="s">
        <v>16</v>
      </c>
      <c r="D1898" s="43" t="s">
        <v>53</v>
      </c>
      <c r="E1898" s="103" t="s">
        <v>3723</v>
      </c>
      <c r="F1898" s="169" t="s">
        <v>249</v>
      </c>
      <c r="G1898" s="169" t="s">
        <v>4214</v>
      </c>
      <c r="H1898" s="40" t="s">
        <v>2356</v>
      </c>
      <c r="I1898" s="40" t="s">
        <v>22</v>
      </c>
      <c r="J1898" s="173">
        <v>1</v>
      </c>
      <c r="K1898" s="57">
        <f t="shared" si="109"/>
        <v>1</v>
      </c>
      <c r="L1898" s="198">
        <v>4</v>
      </c>
      <c r="M1898" s="105">
        <v>3.2</v>
      </c>
      <c r="N1898" s="167"/>
    </row>
    <row r="1899" s="155" customFormat="1" ht="36" spans="1:14">
      <c r="A1899" s="38" t="s">
        <v>15</v>
      </c>
      <c r="B1899" s="168">
        <v>1898</v>
      </c>
      <c r="C1899" s="43" t="s">
        <v>16</v>
      </c>
      <c r="D1899" s="43" t="s">
        <v>171</v>
      </c>
      <c r="E1899" s="103" t="s">
        <v>3723</v>
      </c>
      <c r="F1899" s="169" t="s">
        <v>172</v>
      </c>
      <c r="G1899" s="169" t="s">
        <v>4215</v>
      </c>
      <c r="H1899" s="40" t="s">
        <v>1874</v>
      </c>
      <c r="I1899" s="40" t="s">
        <v>22</v>
      </c>
      <c r="J1899" s="173">
        <v>1</v>
      </c>
      <c r="K1899" s="174">
        <v>0</v>
      </c>
      <c r="L1899" s="201">
        <v>0.26</v>
      </c>
      <c r="M1899" s="105">
        <v>3.1</v>
      </c>
      <c r="N1899" s="167"/>
    </row>
    <row r="1900" s="155" customFormat="1" ht="36" spans="1:14">
      <c r="A1900" s="38" t="s">
        <v>15</v>
      </c>
      <c r="B1900" s="168">
        <v>1899</v>
      </c>
      <c r="C1900" s="43" t="s">
        <v>16</v>
      </c>
      <c r="D1900" s="43" t="s">
        <v>171</v>
      </c>
      <c r="E1900" s="103" t="s">
        <v>3723</v>
      </c>
      <c r="F1900" s="169" t="s">
        <v>172</v>
      </c>
      <c r="G1900" s="169" t="s">
        <v>4216</v>
      </c>
      <c r="H1900" s="40" t="s">
        <v>1874</v>
      </c>
      <c r="I1900" s="40" t="s">
        <v>22</v>
      </c>
      <c r="J1900" s="173">
        <v>6</v>
      </c>
      <c r="K1900" s="174">
        <v>0</v>
      </c>
      <c r="L1900" s="198">
        <v>3</v>
      </c>
      <c r="M1900" s="105">
        <v>3.1</v>
      </c>
      <c r="N1900" s="167"/>
    </row>
    <row r="1901" s="155" customFormat="1" ht="24" spans="1:14">
      <c r="A1901" s="38" t="s">
        <v>15</v>
      </c>
      <c r="B1901" s="168">
        <v>1900</v>
      </c>
      <c r="C1901" s="43" t="s">
        <v>16</v>
      </c>
      <c r="D1901" s="43" t="s">
        <v>53</v>
      </c>
      <c r="E1901" s="103" t="s">
        <v>3723</v>
      </c>
      <c r="F1901" s="169" t="s">
        <v>236</v>
      </c>
      <c r="G1901" s="169" t="s">
        <v>4217</v>
      </c>
      <c r="H1901" s="40" t="s">
        <v>2134</v>
      </c>
      <c r="I1901" s="40" t="s">
        <v>22</v>
      </c>
      <c r="J1901" s="173">
        <v>1</v>
      </c>
      <c r="K1901" s="57">
        <f t="shared" ref="K1901:K1904" si="110">(CEILING(J1901*0.2,1))*1</f>
        <v>1</v>
      </c>
      <c r="L1901" s="198">
        <v>1</v>
      </c>
      <c r="M1901" s="105">
        <v>3.2</v>
      </c>
      <c r="N1901" s="167"/>
    </row>
    <row r="1902" s="155" customFormat="1" ht="24" spans="1:14">
      <c r="A1902" s="38" t="s">
        <v>15</v>
      </c>
      <c r="B1902" s="168">
        <v>1901</v>
      </c>
      <c r="C1902" s="43" t="s">
        <v>16</v>
      </c>
      <c r="D1902" s="43" t="s">
        <v>53</v>
      </c>
      <c r="E1902" s="103" t="s">
        <v>3723</v>
      </c>
      <c r="F1902" s="169" t="s">
        <v>236</v>
      </c>
      <c r="G1902" s="169" t="s">
        <v>4218</v>
      </c>
      <c r="H1902" s="40" t="s">
        <v>2134</v>
      </c>
      <c r="I1902" s="40" t="s">
        <v>22</v>
      </c>
      <c r="J1902" s="173">
        <v>1</v>
      </c>
      <c r="K1902" s="57">
        <f t="shared" si="110"/>
        <v>1</v>
      </c>
      <c r="L1902" s="198">
        <v>2</v>
      </c>
      <c r="M1902" s="105">
        <v>3.2</v>
      </c>
      <c r="N1902" s="167"/>
    </row>
    <row r="1903" s="155" customFormat="1" ht="24" spans="1:14">
      <c r="A1903" s="38" t="s">
        <v>15</v>
      </c>
      <c r="B1903" s="168">
        <v>1902</v>
      </c>
      <c r="C1903" s="43" t="s">
        <v>16</v>
      </c>
      <c r="D1903" s="43" t="s">
        <v>53</v>
      </c>
      <c r="E1903" s="103" t="s">
        <v>3723</v>
      </c>
      <c r="F1903" s="169" t="s">
        <v>236</v>
      </c>
      <c r="G1903" s="169" t="s">
        <v>4219</v>
      </c>
      <c r="H1903" s="40" t="s">
        <v>2134</v>
      </c>
      <c r="I1903" s="40" t="s">
        <v>22</v>
      </c>
      <c r="J1903" s="173">
        <v>1</v>
      </c>
      <c r="K1903" s="57">
        <f t="shared" si="110"/>
        <v>1</v>
      </c>
      <c r="L1903" s="198">
        <v>4</v>
      </c>
      <c r="M1903" s="105">
        <v>3.2</v>
      </c>
      <c r="N1903" s="167"/>
    </row>
    <row r="1904" s="155" customFormat="1" ht="24" spans="1:14">
      <c r="A1904" s="38" t="s">
        <v>15</v>
      </c>
      <c r="B1904" s="168">
        <v>1903</v>
      </c>
      <c r="C1904" s="43" t="s">
        <v>16</v>
      </c>
      <c r="D1904" s="43" t="s">
        <v>322</v>
      </c>
      <c r="E1904" s="103" t="s">
        <v>3723</v>
      </c>
      <c r="F1904" s="169" t="s">
        <v>323</v>
      </c>
      <c r="G1904" s="169" t="s">
        <v>4220</v>
      </c>
      <c r="H1904" s="40" t="s">
        <v>2358</v>
      </c>
      <c r="I1904" s="43" t="s">
        <v>2124</v>
      </c>
      <c r="J1904" s="116">
        <v>38.1102</v>
      </c>
      <c r="K1904" s="57">
        <f t="shared" si="110"/>
        <v>8</v>
      </c>
      <c r="L1904" s="198">
        <v>1077</v>
      </c>
      <c r="M1904" s="105">
        <v>3.2</v>
      </c>
      <c r="N1904" s="167"/>
    </row>
    <row r="1905" s="155" customFormat="1" ht="24" spans="1:14">
      <c r="A1905" s="38" t="s">
        <v>15</v>
      </c>
      <c r="B1905" s="168">
        <v>1904</v>
      </c>
      <c r="C1905" s="43" t="s">
        <v>16</v>
      </c>
      <c r="D1905" s="43" t="s">
        <v>89</v>
      </c>
      <c r="E1905" s="103" t="s">
        <v>3723</v>
      </c>
      <c r="F1905" s="169" t="s">
        <v>114</v>
      </c>
      <c r="G1905" s="169" t="s">
        <v>4210</v>
      </c>
      <c r="H1905" s="40" t="s">
        <v>2134</v>
      </c>
      <c r="I1905" s="40" t="s">
        <v>22</v>
      </c>
      <c r="J1905" s="173">
        <v>1</v>
      </c>
      <c r="K1905" s="185">
        <v>0</v>
      </c>
      <c r="L1905" s="198">
        <v>11</v>
      </c>
      <c r="M1905" s="105">
        <v>3.2</v>
      </c>
      <c r="N1905" s="167"/>
    </row>
    <row r="1906" s="155" customFormat="1" ht="24" spans="1:14">
      <c r="A1906" s="38" t="s">
        <v>15</v>
      </c>
      <c r="B1906" s="168">
        <v>1905</v>
      </c>
      <c r="C1906" s="43" t="s">
        <v>16</v>
      </c>
      <c r="D1906" s="43" t="s">
        <v>89</v>
      </c>
      <c r="E1906" s="103" t="s">
        <v>3723</v>
      </c>
      <c r="F1906" s="169" t="s">
        <v>114</v>
      </c>
      <c r="G1906" s="169" t="s">
        <v>4211</v>
      </c>
      <c r="H1906" s="40" t="s">
        <v>2134</v>
      </c>
      <c r="I1906" s="40" t="s">
        <v>22</v>
      </c>
      <c r="J1906" s="173">
        <v>4</v>
      </c>
      <c r="K1906" s="185">
        <v>0</v>
      </c>
      <c r="L1906" s="198">
        <v>80</v>
      </c>
      <c r="M1906" s="105">
        <v>3.2</v>
      </c>
      <c r="N1906" s="167"/>
    </row>
    <row r="1907" s="155" customFormat="1" ht="24" spans="1:14">
      <c r="A1907" s="38" t="s">
        <v>15</v>
      </c>
      <c r="B1907" s="168">
        <v>1906</v>
      </c>
      <c r="C1907" s="43" t="s">
        <v>16</v>
      </c>
      <c r="D1907" s="43" t="s">
        <v>53</v>
      </c>
      <c r="E1907" s="103" t="s">
        <v>3723</v>
      </c>
      <c r="F1907" s="169" t="s">
        <v>55</v>
      </c>
      <c r="G1907" s="169" t="s">
        <v>4212</v>
      </c>
      <c r="H1907" s="40" t="s">
        <v>2356</v>
      </c>
      <c r="I1907" s="40" t="s">
        <v>22</v>
      </c>
      <c r="J1907" s="173">
        <v>2</v>
      </c>
      <c r="K1907" s="57">
        <f t="shared" ref="K1907:K1913" si="111">(CEILING(J1907*0.2,1))*1</f>
        <v>1</v>
      </c>
      <c r="L1907" s="198">
        <v>22</v>
      </c>
      <c r="M1907" s="105">
        <v>3.2</v>
      </c>
      <c r="N1907" s="167"/>
    </row>
    <row r="1908" s="155" customFormat="1" ht="24" spans="1:14">
      <c r="A1908" s="38" t="s">
        <v>15</v>
      </c>
      <c r="B1908" s="168">
        <v>1907</v>
      </c>
      <c r="C1908" s="43" t="s">
        <v>16</v>
      </c>
      <c r="D1908" s="43" t="s">
        <v>53</v>
      </c>
      <c r="E1908" s="103" t="s">
        <v>3723</v>
      </c>
      <c r="F1908" s="169" t="s">
        <v>249</v>
      </c>
      <c r="G1908" s="169" t="s">
        <v>4214</v>
      </c>
      <c r="H1908" s="40" t="s">
        <v>2356</v>
      </c>
      <c r="I1908" s="40" t="s">
        <v>22</v>
      </c>
      <c r="J1908" s="173">
        <v>1</v>
      </c>
      <c r="K1908" s="57">
        <f t="shared" si="111"/>
        <v>1</v>
      </c>
      <c r="L1908" s="198">
        <v>4</v>
      </c>
      <c r="M1908" s="105">
        <v>3.2</v>
      </c>
      <c r="N1908" s="167"/>
    </row>
    <row r="1909" s="155" customFormat="1" ht="36" spans="1:14">
      <c r="A1909" s="38" t="s">
        <v>15</v>
      </c>
      <c r="B1909" s="168">
        <v>1908</v>
      </c>
      <c r="C1909" s="43" t="s">
        <v>16</v>
      </c>
      <c r="D1909" s="43" t="s">
        <v>171</v>
      </c>
      <c r="E1909" s="103" t="s">
        <v>3723</v>
      </c>
      <c r="F1909" s="169" t="s">
        <v>172</v>
      </c>
      <c r="G1909" s="169" t="s">
        <v>4215</v>
      </c>
      <c r="H1909" s="40" t="s">
        <v>1874</v>
      </c>
      <c r="I1909" s="40" t="s">
        <v>22</v>
      </c>
      <c r="J1909" s="173">
        <v>1</v>
      </c>
      <c r="K1909" s="174">
        <v>0</v>
      </c>
      <c r="L1909" s="201">
        <v>0.26</v>
      </c>
      <c r="M1909" s="105">
        <v>3.1</v>
      </c>
      <c r="N1909" s="167"/>
    </row>
    <row r="1910" s="155" customFormat="1" ht="36" spans="1:14">
      <c r="A1910" s="38" t="s">
        <v>15</v>
      </c>
      <c r="B1910" s="168">
        <v>1909</v>
      </c>
      <c r="C1910" s="43" t="s">
        <v>16</v>
      </c>
      <c r="D1910" s="43" t="s">
        <v>171</v>
      </c>
      <c r="E1910" s="103" t="s">
        <v>3723</v>
      </c>
      <c r="F1910" s="169" t="s">
        <v>172</v>
      </c>
      <c r="G1910" s="169" t="s">
        <v>4216</v>
      </c>
      <c r="H1910" s="40" t="s">
        <v>1874</v>
      </c>
      <c r="I1910" s="40" t="s">
        <v>22</v>
      </c>
      <c r="J1910" s="173">
        <v>4</v>
      </c>
      <c r="K1910" s="174">
        <v>0</v>
      </c>
      <c r="L1910" s="198">
        <v>2</v>
      </c>
      <c r="M1910" s="105">
        <v>3.1</v>
      </c>
      <c r="N1910" s="167"/>
    </row>
    <row r="1911" s="155" customFormat="1" ht="24" spans="1:14">
      <c r="A1911" s="38" t="s">
        <v>15</v>
      </c>
      <c r="B1911" s="168">
        <v>1910</v>
      </c>
      <c r="C1911" s="43" t="s">
        <v>16</v>
      </c>
      <c r="D1911" s="43" t="s">
        <v>53</v>
      </c>
      <c r="E1911" s="103" t="s">
        <v>3723</v>
      </c>
      <c r="F1911" s="169" t="s">
        <v>236</v>
      </c>
      <c r="G1911" s="169" t="s">
        <v>4218</v>
      </c>
      <c r="H1911" s="40" t="s">
        <v>2134</v>
      </c>
      <c r="I1911" s="40" t="s">
        <v>22</v>
      </c>
      <c r="J1911" s="173">
        <v>1</v>
      </c>
      <c r="K1911" s="57">
        <f t="shared" si="111"/>
        <v>1</v>
      </c>
      <c r="L1911" s="198">
        <v>2</v>
      </c>
      <c r="M1911" s="105">
        <v>3.2</v>
      </c>
      <c r="N1911" s="167"/>
    </row>
    <row r="1912" s="155" customFormat="1" ht="24" spans="1:14">
      <c r="A1912" s="38" t="s">
        <v>15</v>
      </c>
      <c r="B1912" s="168">
        <v>1911</v>
      </c>
      <c r="C1912" s="43" t="s">
        <v>16</v>
      </c>
      <c r="D1912" s="43" t="s">
        <v>53</v>
      </c>
      <c r="E1912" s="103" t="s">
        <v>3723</v>
      </c>
      <c r="F1912" s="169" t="s">
        <v>236</v>
      </c>
      <c r="G1912" s="169" t="s">
        <v>4219</v>
      </c>
      <c r="H1912" s="40" t="s">
        <v>2134</v>
      </c>
      <c r="I1912" s="40" t="s">
        <v>22</v>
      </c>
      <c r="J1912" s="173">
        <v>1</v>
      </c>
      <c r="K1912" s="57">
        <f t="shared" si="111"/>
        <v>1</v>
      </c>
      <c r="L1912" s="198">
        <v>4</v>
      </c>
      <c r="M1912" s="105">
        <v>3.2</v>
      </c>
      <c r="N1912" s="167"/>
    </row>
    <row r="1913" s="155" customFormat="1" ht="24" spans="1:14">
      <c r="A1913" s="38" t="s">
        <v>15</v>
      </c>
      <c r="B1913" s="168">
        <v>1912</v>
      </c>
      <c r="C1913" s="43" t="s">
        <v>16</v>
      </c>
      <c r="D1913" s="43" t="s">
        <v>322</v>
      </c>
      <c r="E1913" s="103" t="s">
        <v>3723</v>
      </c>
      <c r="F1913" s="169" t="s">
        <v>323</v>
      </c>
      <c r="G1913" s="169" t="s">
        <v>4220</v>
      </c>
      <c r="H1913" s="40" t="s">
        <v>2358</v>
      </c>
      <c r="I1913" s="43" t="s">
        <v>2124</v>
      </c>
      <c r="J1913" s="116">
        <v>1.9745</v>
      </c>
      <c r="K1913" s="57">
        <f t="shared" si="111"/>
        <v>1</v>
      </c>
      <c r="L1913" s="198">
        <v>56</v>
      </c>
      <c r="M1913" s="105">
        <v>3.2</v>
      </c>
      <c r="N1913" s="167"/>
    </row>
    <row r="1914" s="155" customFormat="1" ht="24" spans="1:14">
      <c r="A1914" s="38" t="s">
        <v>15</v>
      </c>
      <c r="B1914" s="168">
        <v>1913</v>
      </c>
      <c r="C1914" s="43" t="s">
        <v>16</v>
      </c>
      <c r="D1914" s="43" t="s">
        <v>89</v>
      </c>
      <c r="E1914" s="103" t="s">
        <v>3723</v>
      </c>
      <c r="F1914" s="169" t="s">
        <v>114</v>
      </c>
      <c r="G1914" s="169" t="s">
        <v>4221</v>
      </c>
      <c r="H1914" s="40" t="s">
        <v>3740</v>
      </c>
      <c r="I1914" s="40" t="s">
        <v>22</v>
      </c>
      <c r="J1914" s="173">
        <v>1</v>
      </c>
      <c r="K1914" s="185">
        <v>0</v>
      </c>
      <c r="L1914" s="198">
        <v>88</v>
      </c>
      <c r="M1914" s="105">
        <v>3.2</v>
      </c>
      <c r="N1914" s="167"/>
    </row>
    <row r="1915" s="155" customFormat="1" ht="24" spans="1:14">
      <c r="A1915" s="38" t="s">
        <v>15</v>
      </c>
      <c r="B1915" s="168">
        <v>1914</v>
      </c>
      <c r="C1915" s="43" t="s">
        <v>16</v>
      </c>
      <c r="D1915" s="43" t="s">
        <v>53</v>
      </c>
      <c r="E1915" s="103" t="s">
        <v>3723</v>
      </c>
      <c r="F1915" s="169" t="s">
        <v>55</v>
      </c>
      <c r="G1915" s="169" t="s">
        <v>4222</v>
      </c>
      <c r="H1915" s="40" t="s">
        <v>3744</v>
      </c>
      <c r="I1915" s="40" t="s">
        <v>22</v>
      </c>
      <c r="J1915" s="173">
        <v>2</v>
      </c>
      <c r="K1915" s="185">
        <v>0</v>
      </c>
      <c r="L1915" s="198">
        <v>165</v>
      </c>
      <c r="M1915" s="105">
        <v>3.2</v>
      </c>
      <c r="N1915" s="164"/>
    </row>
    <row r="1916" s="155" customFormat="1" ht="24" spans="1:14">
      <c r="A1916" s="38" t="s">
        <v>15</v>
      </c>
      <c r="B1916" s="168">
        <v>1915</v>
      </c>
      <c r="C1916" s="43" t="s">
        <v>16</v>
      </c>
      <c r="D1916" s="43" t="s">
        <v>53</v>
      </c>
      <c r="E1916" s="103" t="s">
        <v>3723</v>
      </c>
      <c r="F1916" s="169" t="s">
        <v>249</v>
      </c>
      <c r="G1916" s="169" t="s">
        <v>4223</v>
      </c>
      <c r="H1916" s="40" t="s">
        <v>3744</v>
      </c>
      <c r="I1916" s="40" t="s">
        <v>22</v>
      </c>
      <c r="J1916" s="173">
        <v>1</v>
      </c>
      <c r="K1916" s="185">
        <v>0</v>
      </c>
      <c r="L1916" s="198">
        <v>22</v>
      </c>
      <c r="M1916" s="105">
        <v>3.2</v>
      </c>
      <c r="N1916" s="164"/>
    </row>
    <row r="1917" s="155" customFormat="1" ht="24" spans="1:14">
      <c r="A1917" s="38" t="s">
        <v>15</v>
      </c>
      <c r="B1917" s="168">
        <v>1916</v>
      </c>
      <c r="C1917" s="43" t="s">
        <v>16</v>
      </c>
      <c r="D1917" s="43" t="s">
        <v>171</v>
      </c>
      <c r="E1917" s="103" t="s">
        <v>3723</v>
      </c>
      <c r="F1917" s="169" t="s">
        <v>172</v>
      </c>
      <c r="G1917" s="169" t="s">
        <v>4224</v>
      </c>
      <c r="H1917" s="40" t="s">
        <v>1926</v>
      </c>
      <c r="I1917" s="40" t="s">
        <v>22</v>
      </c>
      <c r="J1917" s="173">
        <v>1</v>
      </c>
      <c r="K1917" s="174">
        <v>0</v>
      </c>
      <c r="L1917" s="198">
        <v>1</v>
      </c>
      <c r="M1917" s="105">
        <v>3.1</v>
      </c>
      <c r="N1917" s="164"/>
    </row>
    <row r="1918" s="155" customFormat="1" ht="24" spans="1:14">
      <c r="A1918" s="38" t="s">
        <v>15</v>
      </c>
      <c r="B1918" s="168">
        <v>1917</v>
      </c>
      <c r="C1918" s="43" t="s">
        <v>16</v>
      </c>
      <c r="D1918" s="43" t="s">
        <v>322</v>
      </c>
      <c r="E1918" s="103" t="s">
        <v>3723</v>
      </c>
      <c r="F1918" s="169" t="s">
        <v>323</v>
      </c>
      <c r="G1918" s="169" t="s">
        <v>4225</v>
      </c>
      <c r="H1918" s="40" t="s">
        <v>3750</v>
      </c>
      <c r="I1918" s="43" t="s">
        <v>2124</v>
      </c>
      <c r="J1918" s="116">
        <v>1.1478</v>
      </c>
      <c r="K1918" s="185">
        <v>0</v>
      </c>
      <c r="L1918" s="198">
        <v>125</v>
      </c>
      <c r="M1918" s="105">
        <v>3.2</v>
      </c>
      <c r="N1918" s="167"/>
    </row>
    <row r="1919" s="155" customFormat="1" ht="24" spans="1:14">
      <c r="A1919" s="38" t="s">
        <v>15</v>
      </c>
      <c r="B1919" s="168">
        <v>1918</v>
      </c>
      <c r="C1919" s="43" t="s">
        <v>16</v>
      </c>
      <c r="D1919" s="43" t="s">
        <v>53</v>
      </c>
      <c r="E1919" s="103" t="s">
        <v>3723</v>
      </c>
      <c r="F1919" s="169" t="s">
        <v>55</v>
      </c>
      <c r="G1919" s="169" t="s">
        <v>4146</v>
      </c>
      <c r="H1919" s="40" t="s">
        <v>2351</v>
      </c>
      <c r="I1919" s="40" t="s">
        <v>22</v>
      </c>
      <c r="J1919" s="173">
        <v>4</v>
      </c>
      <c r="K1919" s="185">
        <v>0</v>
      </c>
      <c r="L1919" s="198">
        <v>499</v>
      </c>
      <c r="M1919" s="105">
        <v>3.2</v>
      </c>
      <c r="N1919" s="164"/>
    </row>
    <row r="1920" s="155" customFormat="1" ht="24" spans="1:14">
      <c r="A1920" s="38" t="s">
        <v>15</v>
      </c>
      <c r="B1920" s="168">
        <v>1919</v>
      </c>
      <c r="C1920" s="43" t="s">
        <v>16</v>
      </c>
      <c r="D1920" s="43" t="s">
        <v>53</v>
      </c>
      <c r="E1920" s="103" t="s">
        <v>3723</v>
      </c>
      <c r="F1920" s="169" t="s">
        <v>249</v>
      </c>
      <c r="G1920" s="169" t="s">
        <v>4226</v>
      </c>
      <c r="H1920" s="40" t="s">
        <v>2351</v>
      </c>
      <c r="I1920" s="40" t="s">
        <v>22</v>
      </c>
      <c r="J1920" s="173">
        <v>1</v>
      </c>
      <c r="K1920" s="185">
        <v>0</v>
      </c>
      <c r="L1920" s="198">
        <v>44</v>
      </c>
      <c r="M1920" s="105">
        <v>3.2</v>
      </c>
      <c r="N1920" s="164"/>
    </row>
    <row r="1921" s="155" customFormat="1" ht="24" spans="1:14">
      <c r="A1921" s="38" t="s">
        <v>15</v>
      </c>
      <c r="B1921" s="168">
        <v>1920</v>
      </c>
      <c r="C1921" s="43" t="s">
        <v>16</v>
      </c>
      <c r="D1921" s="43" t="s">
        <v>322</v>
      </c>
      <c r="E1921" s="103" t="s">
        <v>3723</v>
      </c>
      <c r="F1921" s="169" t="s">
        <v>323</v>
      </c>
      <c r="G1921" s="169" t="s">
        <v>4153</v>
      </c>
      <c r="H1921" s="40" t="s">
        <v>2988</v>
      </c>
      <c r="I1921" s="43" t="s">
        <v>2124</v>
      </c>
      <c r="J1921" s="116">
        <v>3.52915</v>
      </c>
      <c r="K1921" s="185">
        <v>0</v>
      </c>
      <c r="L1921" s="198">
        <v>435</v>
      </c>
      <c r="M1921" s="105">
        <v>3.2</v>
      </c>
      <c r="N1921" s="167"/>
    </row>
    <row r="1922" s="155" customFormat="1" ht="24" spans="1:14">
      <c r="A1922" s="38" t="s">
        <v>15</v>
      </c>
      <c r="B1922" s="168">
        <v>1921</v>
      </c>
      <c r="C1922" s="43" t="s">
        <v>16</v>
      </c>
      <c r="D1922" s="43" t="s">
        <v>89</v>
      </c>
      <c r="E1922" s="103" t="s">
        <v>3723</v>
      </c>
      <c r="F1922" s="169" t="s">
        <v>114</v>
      </c>
      <c r="G1922" s="169" t="s">
        <v>4221</v>
      </c>
      <c r="H1922" s="40" t="s">
        <v>3740</v>
      </c>
      <c r="I1922" s="40" t="s">
        <v>22</v>
      </c>
      <c r="J1922" s="173">
        <v>1</v>
      </c>
      <c r="K1922" s="185">
        <v>0</v>
      </c>
      <c r="L1922" s="198">
        <v>88</v>
      </c>
      <c r="M1922" s="105">
        <v>3.2</v>
      </c>
      <c r="N1922" s="164"/>
    </row>
    <row r="1923" s="155" customFormat="1" ht="24" spans="1:14">
      <c r="A1923" s="38" t="s">
        <v>15</v>
      </c>
      <c r="B1923" s="168">
        <v>1922</v>
      </c>
      <c r="C1923" s="43" t="s">
        <v>16</v>
      </c>
      <c r="D1923" s="43" t="s">
        <v>171</v>
      </c>
      <c r="E1923" s="103" t="s">
        <v>3723</v>
      </c>
      <c r="F1923" s="169" t="s">
        <v>172</v>
      </c>
      <c r="G1923" s="169" t="s">
        <v>4224</v>
      </c>
      <c r="H1923" s="40" t="s">
        <v>1926</v>
      </c>
      <c r="I1923" s="40" t="s">
        <v>22</v>
      </c>
      <c r="J1923" s="173">
        <v>1</v>
      </c>
      <c r="K1923" s="174">
        <v>0</v>
      </c>
      <c r="L1923" s="198">
        <v>1</v>
      </c>
      <c r="M1923" s="105">
        <v>3.1</v>
      </c>
      <c r="N1923" s="164"/>
    </row>
    <row r="1924" s="155" customFormat="1" ht="24" spans="1:14">
      <c r="A1924" s="38" t="s">
        <v>15</v>
      </c>
      <c r="B1924" s="168">
        <v>1923</v>
      </c>
      <c r="C1924" s="43" t="s">
        <v>16</v>
      </c>
      <c r="D1924" s="43" t="s">
        <v>89</v>
      </c>
      <c r="E1924" s="103" t="s">
        <v>3723</v>
      </c>
      <c r="F1924" s="169" t="s">
        <v>114</v>
      </c>
      <c r="G1924" s="169" t="s">
        <v>4227</v>
      </c>
      <c r="H1924" s="40" t="s">
        <v>3740</v>
      </c>
      <c r="I1924" s="40" t="s">
        <v>22</v>
      </c>
      <c r="J1924" s="173">
        <v>4</v>
      </c>
      <c r="K1924" s="185">
        <v>0</v>
      </c>
      <c r="L1924" s="198">
        <v>136</v>
      </c>
      <c r="M1924" s="105">
        <v>3.2</v>
      </c>
      <c r="N1924" s="164"/>
    </row>
    <row r="1925" s="155" customFormat="1" ht="24" spans="1:14">
      <c r="A1925" s="38" t="s">
        <v>15</v>
      </c>
      <c r="B1925" s="168">
        <v>1924</v>
      </c>
      <c r="C1925" s="43" t="s">
        <v>16</v>
      </c>
      <c r="D1925" s="43" t="s">
        <v>89</v>
      </c>
      <c r="E1925" s="103" t="s">
        <v>3723</v>
      </c>
      <c r="F1925" s="169" t="s">
        <v>114</v>
      </c>
      <c r="G1925" s="169" t="s">
        <v>3741</v>
      </c>
      <c r="H1925" s="40" t="s">
        <v>2638</v>
      </c>
      <c r="I1925" s="40" t="s">
        <v>22</v>
      </c>
      <c r="J1925" s="173">
        <v>1</v>
      </c>
      <c r="K1925" s="185">
        <v>0</v>
      </c>
      <c r="L1925" s="198">
        <v>17</v>
      </c>
      <c r="M1925" s="105">
        <v>3.2</v>
      </c>
      <c r="N1925" s="167"/>
    </row>
    <row r="1926" s="155" customFormat="1" ht="24" spans="1:14">
      <c r="A1926" s="38" t="s">
        <v>15</v>
      </c>
      <c r="B1926" s="168">
        <v>1925</v>
      </c>
      <c r="C1926" s="43" t="s">
        <v>16</v>
      </c>
      <c r="D1926" s="43" t="s">
        <v>53</v>
      </c>
      <c r="E1926" s="103" t="s">
        <v>3723</v>
      </c>
      <c r="F1926" s="169" t="s">
        <v>55</v>
      </c>
      <c r="G1926" s="169" t="s">
        <v>4228</v>
      </c>
      <c r="H1926" s="40" t="s">
        <v>3744</v>
      </c>
      <c r="I1926" s="40" t="s">
        <v>22</v>
      </c>
      <c r="J1926" s="173">
        <v>1</v>
      </c>
      <c r="K1926" s="57">
        <f t="shared" ref="K1926:K1929" si="112">(CEILING(J1926*0.2,1))*1</f>
        <v>1</v>
      </c>
      <c r="L1926" s="198">
        <v>5</v>
      </c>
      <c r="M1926" s="105">
        <v>3.2</v>
      </c>
      <c r="N1926" s="164"/>
    </row>
    <row r="1927" s="155" customFormat="1" ht="24" spans="1:14">
      <c r="A1927" s="38" t="s">
        <v>15</v>
      </c>
      <c r="B1927" s="168">
        <v>1926</v>
      </c>
      <c r="C1927" s="43" t="s">
        <v>16</v>
      </c>
      <c r="D1927" s="43" t="s">
        <v>53</v>
      </c>
      <c r="E1927" s="103" t="s">
        <v>3723</v>
      </c>
      <c r="F1927" s="169" t="s">
        <v>55</v>
      </c>
      <c r="G1927" s="169" t="s">
        <v>4229</v>
      </c>
      <c r="H1927" s="40" t="s">
        <v>3744</v>
      </c>
      <c r="I1927" s="40" t="s">
        <v>22</v>
      </c>
      <c r="J1927" s="173">
        <v>7</v>
      </c>
      <c r="K1927" s="57">
        <f t="shared" si="112"/>
        <v>2</v>
      </c>
      <c r="L1927" s="198">
        <v>71</v>
      </c>
      <c r="M1927" s="105">
        <v>3.2</v>
      </c>
      <c r="N1927" s="164"/>
    </row>
    <row r="1928" s="155" customFormat="1" ht="24" spans="1:14">
      <c r="A1928" s="38" t="s">
        <v>15</v>
      </c>
      <c r="B1928" s="168">
        <v>1927</v>
      </c>
      <c r="C1928" s="43" t="s">
        <v>16</v>
      </c>
      <c r="D1928" s="43" t="s">
        <v>53</v>
      </c>
      <c r="E1928" s="103" t="s">
        <v>3723</v>
      </c>
      <c r="F1928" s="169" t="s">
        <v>249</v>
      </c>
      <c r="G1928" s="169" t="s">
        <v>4230</v>
      </c>
      <c r="H1928" s="40" t="s">
        <v>2121</v>
      </c>
      <c r="I1928" s="40" t="s">
        <v>22</v>
      </c>
      <c r="J1928" s="173">
        <v>1</v>
      </c>
      <c r="K1928" s="57">
        <f t="shared" si="112"/>
        <v>1</v>
      </c>
      <c r="L1928" s="198">
        <v>4</v>
      </c>
      <c r="M1928" s="105">
        <v>3.2</v>
      </c>
      <c r="N1928" s="164"/>
    </row>
    <row r="1929" s="155" customFormat="1" ht="24" spans="1:14">
      <c r="A1929" s="38" t="s">
        <v>15</v>
      </c>
      <c r="B1929" s="168">
        <v>1928</v>
      </c>
      <c r="C1929" s="43" t="s">
        <v>16</v>
      </c>
      <c r="D1929" s="43" t="s">
        <v>53</v>
      </c>
      <c r="E1929" s="103" t="s">
        <v>3723</v>
      </c>
      <c r="F1929" s="169" t="s">
        <v>304</v>
      </c>
      <c r="G1929" s="169" t="s">
        <v>4231</v>
      </c>
      <c r="H1929" s="40" t="s">
        <v>3744</v>
      </c>
      <c r="I1929" s="40" t="s">
        <v>22</v>
      </c>
      <c r="J1929" s="173">
        <v>1</v>
      </c>
      <c r="K1929" s="57">
        <f t="shared" si="112"/>
        <v>1</v>
      </c>
      <c r="L1929" s="198">
        <v>16</v>
      </c>
      <c r="M1929" s="105">
        <v>3.2</v>
      </c>
      <c r="N1929" s="167"/>
    </row>
    <row r="1930" s="155" customFormat="1" ht="24" spans="1:14">
      <c r="A1930" s="38" t="s">
        <v>15</v>
      </c>
      <c r="B1930" s="168">
        <v>1929</v>
      </c>
      <c r="C1930" s="43" t="s">
        <v>16</v>
      </c>
      <c r="D1930" s="43" t="s">
        <v>171</v>
      </c>
      <c r="E1930" s="103" t="s">
        <v>3723</v>
      </c>
      <c r="F1930" s="169" t="s">
        <v>172</v>
      </c>
      <c r="G1930" s="169" t="s">
        <v>3745</v>
      </c>
      <c r="H1930" s="40" t="s">
        <v>1926</v>
      </c>
      <c r="I1930" s="40" t="s">
        <v>22</v>
      </c>
      <c r="J1930" s="173">
        <v>1</v>
      </c>
      <c r="K1930" s="174">
        <v>0</v>
      </c>
      <c r="L1930" s="201">
        <v>0.32</v>
      </c>
      <c r="M1930" s="105">
        <v>3.1</v>
      </c>
      <c r="N1930" s="164"/>
    </row>
    <row r="1931" s="155" customFormat="1" ht="24" spans="1:14">
      <c r="A1931" s="38" t="s">
        <v>15</v>
      </c>
      <c r="B1931" s="168">
        <v>1930</v>
      </c>
      <c r="C1931" s="43" t="s">
        <v>16</v>
      </c>
      <c r="D1931" s="43" t="s">
        <v>171</v>
      </c>
      <c r="E1931" s="103" t="s">
        <v>3723</v>
      </c>
      <c r="F1931" s="169" t="s">
        <v>172</v>
      </c>
      <c r="G1931" s="169" t="s">
        <v>4232</v>
      </c>
      <c r="H1931" s="40" t="s">
        <v>1926</v>
      </c>
      <c r="I1931" s="40" t="s">
        <v>22</v>
      </c>
      <c r="J1931" s="173">
        <v>4</v>
      </c>
      <c r="K1931" s="174">
        <v>0</v>
      </c>
      <c r="L1931" s="198">
        <v>2</v>
      </c>
      <c r="M1931" s="105">
        <v>3.1</v>
      </c>
      <c r="N1931" s="164"/>
    </row>
    <row r="1932" s="155" customFormat="1" ht="24" spans="1:14">
      <c r="A1932" s="38" t="s">
        <v>15</v>
      </c>
      <c r="B1932" s="168">
        <v>1931</v>
      </c>
      <c r="C1932" s="43" t="s">
        <v>16</v>
      </c>
      <c r="D1932" s="43" t="s">
        <v>53</v>
      </c>
      <c r="E1932" s="103" t="s">
        <v>3723</v>
      </c>
      <c r="F1932" s="169" t="s">
        <v>236</v>
      </c>
      <c r="G1932" s="169" t="s">
        <v>4233</v>
      </c>
      <c r="H1932" s="40" t="s">
        <v>2638</v>
      </c>
      <c r="I1932" s="40" t="s">
        <v>22</v>
      </c>
      <c r="J1932" s="173">
        <v>3</v>
      </c>
      <c r="K1932" s="57">
        <f t="shared" ref="K1932:K1937" si="113">(CEILING(J1932*0.2,1))*1</f>
        <v>1</v>
      </c>
      <c r="L1932" s="198">
        <v>2</v>
      </c>
      <c r="M1932" s="105">
        <v>3.2</v>
      </c>
      <c r="N1932" s="164"/>
    </row>
    <row r="1933" s="155" customFormat="1" ht="24" spans="1:14">
      <c r="A1933" s="38" t="s">
        <v>15</v>
      </c>
      <c r="B1933" s="168">
        <v>1932</v>
      </c>
      <c r="C1933" s="43" t="s">
        <v>16</v>
      </c>
      <c r="D1933" s="43" t="s">
        <v>322</v>
      </c>
      <c r="E1933" s="103" t="s">
        <v>3723</v>
      </c>
      <c r="F1933" s="169" t="s">
        <v>323</v>
      </c>
      <c r="G1933" s="169" t="s">
        <v>4234</v>
      </c>
      <c r="H1933" s="40" t="s">
        <v>3750</v>
      </c>
      <c r="I1933" s="43" t="s">
        <v>2124</v>
      </c>
      <c r="J1933" s="116">
        <v>11.6601</v>
      </c>
      <c r="K1933" s="57">
        <f t="shared" si="113"/>
        <v>3</v>
      </c>
      <c r="L1933" s="198">
        <v>330</v>
      </c>
      <c r="M1933" s="105">
        <v>3.2</v>
      </c>
      <c r="N1933" s="167"/>
    </row>
    <row r="1934" s="155" customFormat="1" ht="24" spans="1:14">
      <c r="A1934" s="38" t="s">
        <v>15</v>
      </c>
      <c r="B1934" s="168">
        <v>1933</v>
      </c>
      <c r="C1934" s="43" t="s">
        <v>16</v>
      </c>
      <c r="D1934" s="43" t="s">
        <v>89</v>
      </c>
      <c r="E1934" s="103" t="s">
        <v>3723</v>
      </c>
      <c r="F1934" s="169" t="s">
        <v>114</v>
      </c>
      <c r="G1934" s="169" t="s">
        <v>4227</v>
      </c>
      <c r="H1934" s="40" t="s">
        <v>3740</v>
      </c>
      <c r="I1934" s="40" t="s">
        <v>22</v>
      </c>
      <c r="J1934" s="173">
        <v>4</v>
      </c>
      <c r="K1934" s="185">
        <v>0</v>
      </c>
      <c r="L1934" s="198">
        <v>136</v>
      </c>
      <c r="M1934" s="105">
        <v>3.2</v>
      </c>
      <c r="N1934" s="164"/>
    </row>
    <row r="1935" s="155" customFormat="1" ht="24" spans="1:14">
      <c r="A1935" s="38" t="s">
        <v>15</v>
      </c>
      <c r="B1935" s="168">
        <v>1934</v>
      </c>
      <c r="C1935" s="43" t="s">
        <v>16</v>
      </c>
      <c r="D1935" s="43" t="s">
        <v>89</v>
      </c>
      <c r="E1935" s="103" t="s">
        <v>3723</v>
      </c>
      <c r="F1935" s="169" t="s">
        <v>114</v>
      </c>
      <c r="G1935" s="169" t="s">
        <v>3741</v>
      </c>
      <c r="H1935" s="40" t="s">
        <v>2638</v>
      </c>
      <c r="I1935" s="40" t="s">
        <v>22</v>
      </c>
      <c r="J1935" s="173">
        <v>1</v>
      </c>
      <c r="K1935" s="185">
        <v>0</v>
      </c>
      <c r="L1935" s="198">
        <v>17</v>
      </c>
      <c r="M1935" s="105">
        <v>3.2</v>
      </c>
      <c r="N1935" s="164"/>
    </row>
    <row r="1936" s="155" customFormat="1" ht="24" spans="1:14">
      <c r="A1936" s="38" t="s">
        <v>15</v>
      </c>
      <c r="B1936" s="168">
        <v>1935</v>
      </c>
      <c r="C1936" s="43" t="s">
        <v>16</v>
      </c>
      <c r="D1936" s="43" t="s">
        <v>53</v>
      </c>
      <c r="E1936" s="103" t="s">
        <v>3723</v>
      </c>
      <c r="F1936" s="169" t="s">
        <v>55</v>
      </c>
      <c r="G1936" s="169" t="s">
        <v>4229</v>
      </c>
      <c r="H1936" s="40" t="s">
        <v>3744</v>
      </c>
      <c r="I1936" s="40" t="s">
        <v>22</v>
      </c>
      <c r="J1936" s="173">
        <v>4</v>
      </c>
      <c r="K1936" s="57">
        <f t="shared" si="113"/>
        <v>1</v>
      </c>
      <c r="L1936" s="198">
        <v>41</v>
      </c>
      <c r="M1936" s="105">
        <v>3.2</v>
      </c>
      <c r="N1936" s="164"/>
    </row>
    <row r="1937" s="155" customFormat="1" ht="24" spans="1:14">
      <c r="A1937" s="38" t="s">
        <v>15</v>
      </c>
      <c r="B1937" s="168">
        <v>1936</v>
      </c>
      <c r="C1937" s="43" t="s">
        <v>16</v>
      </c>
      <c r="D1937" s="43" t="s">
        <v>53</v>
      </c>
      <c r="E1937" s="103" t="s">
        <v>3723</v>
      </c>
      <c r="F1937" s="169" t="s">
        <v>249</v>
      </c>
      <c r="G1937" s="169" t="s">
        <v>4230</v>
      </c>
      <c r="H1937" s="40" t="s">
        <v>2121</v>
      </c>
      <c r="I1937" s="40" t="s">
        <v>22</v>
      </c>
      <c r="J1937" s="173">
        <v>1</v>
      </c>
      <c r="K1937" s="57">
        <f t="shared" si="113"/>
        <v>1</v>
      </c>
      <c r="L1937" s="198">
        <v>4</v>
      </c>
      <c r="M1937" s="105">
        <v>3.2</v>
      </c>
      <c r="N1937" s="164"/>
    </row>
    <row r="1938" s="155" customFormat="1" ht="24" spans="1:14">
      <c r="A1938" s="38" t="s">
        <v>15</v>
      </c>
      <c r="B1938" s="168">
        <v>1937</v>
      </c>
      <c r="C1938" s="43" t="s">
        <v>16</v>
      </c>
      <c r="D1938" s="43" t="s">
        <v>171</v>
      </c>
      <c r="E1938" s="103" t="s">
        <v>3723</v>
      </c>
      <c r="F1938" s="169" t="s">
        <v>172</v>
      </c>
      <c r="G1938" s="169" t="s">
        <v>3745</v>
      </c>
      <c r="H1938" s="40" t="s">
        <v>1926</v>
      </c>
      <c r="I1938" s="40" t="s">
        <v>22</v>
      </c>
      <c r="J1938" s="173">
        <v>1</v>
      </c>
      <c r="K1938" s="174">
        <v>0</v>
      </c>
      <c r="L1938" s="201">
        <v>0.32</v>
      </c>
      <c r="M1938" s="105">
        <v>3.1</v>
      </c>
      <c r="N1938" s="167"/>
    </row>
    <row r="1939" s="155" customFormat="1" ht="24" spans="1:14">
      <c r="A1939" s="38" t="s">
        <v>15</v>
      </c>
      <c r="B1939" s="168">
        <v>1938</v>
      </c>
      <c r="C1939" s="43" t="s">
        <v>16</v>
      </c>
      <c r="D1939" s="43" t="s">
        <v>171</v>
      </c>
      <c r="E1939" s="103" t="s">
        <v>3723</v>
      </c>
      <c r="F1939" s="169" t="s">
        <v>172</v>
      </c>
      <c r="G1939" s="169" t="s">
        <v>4232</v>
      </c>
      <c r="H1939" s="40" t="s">
        <v>1926</v>
      </c>
      <c r="I1939" s="40" t="s">
        <v>22</v>
      </c>
      <c r="J1939" s="173">
        <v>4</v>
      </c>
      <c r="K1939" s="174">
        <v>0</v>
      </c>
      <c r="L1939" s="198">
        <v>2</v>
      </c>
      <c r="M1939" s="105">
        <v>3.1</v>
      </c>
      <c r="N1939" s="164"/>
    </row>
    <row r="1940" s="155" customFormat="1" ht="24" spans="1:14">
      <c r="A1940" s="38" t="s">
        <v>15</v>
      </c>
      <c r="B1940" s="168">
        <v>1939</v>
      </c>
      <c r="C1940" s="43" t="s">
        <v>16</v>
      </c>
      <c r="D1940" s="43" t="s">
        <v>53</v>
      </c>
      <c r="E1940" s="103" t="s">
        <v>3723</v>
      </c>
      <c r="F1940" s="169" t="s">
        <v>236</v>
      </c>
      <c r="G1940" s="169" t="s">
        <v>4233</v>
      </c>
      <c r="H1940" s="40" t="s">
        <v>2638</v>
      </c>
      <c r="I1940" s="40" t="s">
        <v>22</v>
      </c>
      <c r="J1940" s="173">
        <v>2</v>
      </c>
      <c r="K1940" s="57">
        <f>(CEILING(J1940*0.2,1))*1</f>
        <v>1</v>
      </c>
      <c r="L1940" s="198">
        <v>2</v>
      </c>
      <c r="M1940" s="105">
        <v>3.2</v>
      </c>
      <c r="N1940" s="164"/>
    </row>
    <row r="1941" s="155" customFormat="1" ht="24" spans="1:14">
      <c r="A1941" s="38" t="s">
        <v>15</v>
      </c>
      <c r="B1941" s="168">
        <v>1940</v>
      </c>
      <c r="C1941" s="43" t="s">
        <v>16</v>
      </c>
      <c r="D1941" s="43" t="s">
        <v>322</v>
      </c>
      <c r="E1941" s="103" t="s">
        <v>3723</v>
      </c>
      <c r="F1941" s="169" t="s">
        <v>323</v>
      </c>
      <c r="G1941" s="169" t="s">
        <v>4234</v>
      </c>
      <c r="H1941" s="40" t="s">
        <v>3750</v>
      </c>
      <c r="I1941" s="43" t="s">
        <v>2124</v>
      </c>
      <c r="J1941" s="116">
        <v>2.7155</v>
      </c>
      <c r="K1941" s="57">
        <f>(CEILING(J1941*0.2,1))*1</f>
        <v>1</v>
      </c>
      <c r="L1941" s="198">
        <v>77</v>
      </c>
      <c r="M1941" s="105">
        <v>3.2</v>
      </c>
      <c r="N1941" s="164"/>
    </row>
    <row r="1942" s="155" customFormat="1" ht="24" spans="1:14">
      <c r="A1942" s="38" t="s">
        <v>15</v>
      </c>
      <c r="B1942" s="168">
        <v>1941</v>
      </c>
      <c r="C1942" s="43" t="s">
        <v>16</v>
      </c>
      <c r="D1942" s="43" t="s">
        <v>89</v>
      </c>
      <c r="E1942" s="103" t="s">
        <v>3723</v>
      </c>
      <c r="F1942" s="169" t="s">
        <v>114</v>
      </c>
      <c r="G1942" s="169" t="s">
        <v>4221</v>
      </c>
      <c r="H1942" s="40" t="s">
        <v>3740</v>
      </c>
      <c r="I1942" s="40" t="s">
        <v>22</v>
      </c>
      <c r="J1942" s="173">
        <v>1</v>
      </c>
      <c r="K1942" s="185">
        <v>0</v>
      </c>
      <c r="L1942" s="198">
        <v>88</v>
      </c>
      <c r="M1942" s="105">
        <v>3.2</v>
      </c>
      <c r="N1942" s="164"/>
    </row>
    <row r="1943" s="155" customFormat="1" ht="24" spans="1:14">
      <c r="A1943" s="38" t="s">
        <v>15</v>
      </c>
      <c r="B1943" s="168">
        <v>1942</v>
      </c>
      <c r="C1943" s="43" t="s">
        <v>16</v>
      </c>
      <c r="D1943" s="43" t="s">
        <v>89</v>
      </c>
      <c r="E1943" s="103" t="s">
        <v>3723</v>
      </c>
      <c r="F1943" s="169" t="s">
        <v>114</v>
      </c>
      <c r="G1943" s="169" t="s">
        <v>4235</v>
      </c>
      <c r="H1943" s="40" t="s">
        <v>3740</v>
      </c>
      <c r="I1943" s="40" t="s">
        <v>22</v>
      </c>
      <c r="J1943" s="173">
        <v>7</v>
      </c>
      <c r="K1943" s="185">
        <v>0</v>
      </c>
      <c r="L1943" s="198">
        <v>751</v>
      </c>
      <c r="M1943" s="105">
        <v>3.2</v>
      </c>
      <c r="N1943" s="167"/>
    </row>
    <row r="1944" s="155" customFormat="1" ht="24" spans="1:14">
      <c r="A1944" s="38" t="s">
        <v>15</v>
      </c>
      <c r="B1944" s="168">
        <v>1943</v>
      </c>
      <c r="C1944" s="43" t="s">
        <v>16</v>
      </c>
      <c r="D1944" s="43" t="s">
        <v>53</v>
      </c>
      <c r="E1944" s="103" t="s">
        <v>3723</v>
      </c>
      <c r="F1944" s="169" t="s">
        <v>55</v>
      </c>
      <c r="G1944" s="169" t="s">
        <v>4237</v>
      </c>
      <c r="H1944" s="40" t="s">
        <v>3744</v>
      </c>
      <c r="I1944" s="40" t="s">
        <v>22</v>
      </c>
      <c r="J1944" s="173">
        <v>1</v>
      </c>
      <c r="K1944" s="185">
        <v>0</v>
      </c>
      <c r="L1944" s="198">
        <v>49</v>
      </c>
      <c r="M1944" s="105">
        <v>3.2</v>
      </c>
      <c r="N1944" s="164"/>
    </row>
    <row r="1945" s="155" customFormat="1" ht="24" spans="1:14">
      <c r="A1945" s="38" t="s">
        <v>15</v>
      </c>
      <c r="B1945" s="168">
        <v>1944</v>
      </c>
      <c r="C1945" s="43" t="s">
        <v>16</v>
      </c>
      <c r="D1945" s="43" t="s">
        <v>53</v>
      </c>
      <c r="E1945" s="103" t="s">
        <v>3723</v>
      </c>
      <c r="F1945" s="169" t="s">
        <v>55</v>
      </c>
      <c r="G1945" s="169" t="s">
        <v>4222</v>
      </c>
      <c r="H1945" s="40" t="s">
        <v>3744</v>
      </c>
      <c r="I1945" s="40" t="s">
        <v>22</v>
      </c>
      <c r="J1945" s="173">
        <v>13</v>
      </c>
      <c r="K1945" s="185">
        <v>0</v>
      </c>
      <c r="L1945" s="198">
        <v>1074</v>
      </c>
      <c r="M1945" s="105">
        <v>3.2</v>
      </c>
      <c r="N1945" s="164"/>
    </row>
    <row r="1946" s="155" customFormat="1" ht="24" spans="1:14">
      <c r="A1946" s="38" t="s">
        <v>15</v>
      </c>
      <c r="B1946" s="168">
        <v>1945</v>
      </c>
      <c r="C1946" s="43" t="s">
        <v>16</v>
      </c>
      <c r="D1946" s="43" t="s">
        <v>53</v>
      </c>
      <c r="E1946" s="103" t="s">
        <v>3723</v>
      </c>
      <c r="F1946" s="169" t="s">
        <v>304</v>
      </c>
      <c r="G1946" s="169" t="s">
        <v>4238</v>
      </c>
      <c r="H1946" s="40" t="s">
        <v>3744</v>
      </c>
      <c r="I1946" s="40" t="s">
        <v>22</v>
      </c>
      <c r="J1946" s="173">
        <v>1</v>
      </c>
      <c r="K1946" s="185">
        <v>0</v>
      </c>
      <c r="L1946" s="198">
        <v>103</v>
      </c>
      <c r="M1946" s="105">
        <v>3.2</v>
      </c>
      <c r="N1946" s="167"/>
    </row>
    <row r="1947" s="155" customFormat="1" ht="24" spans="1:14">
      <c r="A1947" s="38" t="s">
        <v>15</v>
      </c>
      <c r="B1947" s="168">
        <v>1946</v>
      </c>
      <c r="C1947" s="43" t="s">
        <v>16</v>
      </c>
      <c r="D1947" s="43" t="s">
        <v>53</v>
      </c>
      <c r="E1947" s="103" t="s">
        <v>3723</v>
      </c>
      <c r="F1947" s="169" t="s">
        <v>249</v>
      </c>
      <c r="G1947" s="169" t="s">
        <v>4223</v>
      </c>
      <c r="H1947" s="40" t="s">
        <v>3744</v>
      </c>
      <c r="I1947" s="40" t="s">
        <v>22</v>
      </c>
      <c r="J1947" s="173">
        <v>1</v>
      </c>
      <c r="K1947" s="185">
        <v>0</v>
      </c>
      <c r="L1947" s="198">
        <v>22</v>
      </c>
      <c r="M1947" s="105">
        <v>3.2</v>
      </c>
      <c r="N1947" s="164"/>
    </row>
    <row r="1948" s="155" customFormat="1" ht="24" spans="1:14">
      <c r="A1948" s="38" t="s">
        <v>15</v>
      </c>
      <c r="B1948" s="168">
        <v>1947</v>
      </c>
      <c r="C1948" s="43" t="s">
        <v>16</v>
      </c>
      <c r="D1948" s="43" t="s">
        <v>53</v>
      </c>
      <c r="E1948" s="103" t="s">
        <v>3723</v>
      </c>
      <c r="F1948" s="169" t="s">
        <v>304</v>
      </c>
      <c r="G1948" s="169" t="s">
        <v>4239</v>
      </c>
      <c r="H1948" s="40" t="s">
        <v>3744</v>
      </c>
      <c r="I1948" s="40" t="s">
        <v>22</v>
      </c>
      <c r="J1948" s="173">
        <v>1</v>
      </c>
      <c r="K1948" s="185">
        <v>0</v>
      </c>
      <c r="L1948" s="198">
        <v>103</v>
      </c>
      <c r="M1948" s="105">
        <v>3.2</v>
      </c>
      <c r="N1948" s="164"/>
    </row>
    <row r="1949" s="155" customFormat="1" ht="24" spans="1:14">
      <c r="A1949" s="38" t="s">
        <v>15</v>
      </c>
      <c r="B1949" s="168">
        <v>1948</v>
      </c>
      <c r="C1949" s="43" t="s">
        <v>16</v>
      </c>
      <c r="D1949" s="43" t="s">
        <v>53</v>
      </c>
      <c r="E1949" s="103" t="s">
        <v>3723</v>
      </c>
      <c r="F1949" s="169" t="s">
        <v>304</v>
      </c>
      <c r="G1949" s="169" t="s">
        <v>4240</v>
      </c>
      <c r="H1949" s="40" t="s">
        <v>3744</v>
      </c>
      <c r="I1949" s="40" t="s">
        <v>22</v>
      </c>
      <c r="J1949" s="173">
        <v>1</v>
      </c>
      <c r="K1949" s="185">
        <v>0</v>
      </c>
      <c r="L1949" s="198">
        <v>82</v>
      </c>
      <c r="M1949" s="105">
        <v>3.2</v>
      </c>
      <c r="N1949" s="164"/>
    </row>
    <row r="1950" s="155" customFormat="1" ht="24" spans="1:14">
      <c r="A1950" s="38" t="s">
        <v>15</v>
      </c>
      <c r="B1950" s="168">
        <v>1949</v>
      </c>
      <c r="C1950" s="43" t="s">
        <v>16</v>
      </c>
      <c r="D1950" s="43" t="s">
        <v>171</v>
      </c>
      <c r="E1950" s="103" t="s">
        <v>3723</v>
      </c>
      <c r="F1950" s="169" t="s">
        <v>172</v>
      </c>
      <c r="G1950" s="169" t="s">
        <v>4224</v>
      </c>
      <c r="H1950" s="40" t="s">
        <v>1926</v>
      </c>
      <c r="I1950" s="40" t="s">
        <v>22</v>
      </c>
      <c r="J1950" s="173">
        <v>1</v>
      </c>
      <c r="K1950" s="174">
        <v>0</v>
      </c>
      <c r="L1950" s="198">
        <v>1</v>
      </c>
      <c r="M1950" s="105">
        <v>3.1</v>
      </c>
      <c r="N1950" s="167"/>
    </row>
    <row r="1951" s="155" customFormat="1" ht="24" spans="1:14">
      <c r="A1951" s="38" t="s">
        <v>15</v>
      </c>
      <c r="B1951" s="168">
        <v>1950</v>
      </c>
      <c r="C1951" s="43" t="s">
        <v>16</v>
      </c>
      <c r="D1951" s="43" t="s">
        <v>171</v>
      </c>
      <c r="E1951" s="103" t="s">
        <v>3723</v>
      </c>
      <c r="F1951" s="169" t="s">
        <v>172</v>
      </c>
      <c r="G1951" s="169" t="s">
        <v>4241</v>
      </c>
      <c r="H1951" s="40" t="s">
        <v>1926</v>
      </c>
      <c r="I1951" s="40" t="s">
        <v>22</v>
      </c>
      <c r="J1951" s="173">
        <v>5</v>
      </c>
      <c r="K1951" s="174">
        <v>0</v>
      </c>
      <c r="L1951" s="198">
        <v>7</v>
      </c>
      <c r="M1951" s="105">
        <v>3.1</v>
      </c>
      <c r="N1951" s="167"/>
    </row>
    <row r="1952" s="155" customFormat="1" ht="24" spans="1:14">
      <c r="A1952" s="38" t="s">
        <v>15</v>
      </c>
      <c r="B1952" s="168">
        <v>1951</v>
      </c>
      <c r="C1952" s="43" t="s">
        <v>16</v>
      </c>
      <c r="D1952" s="43" t="s">
        <v>53</v>
      </c>
      <c r="E1952" s="103" t="s">
        <v>3723</v>
      </c>
      <c r="F1952" s="169" t="s">
        <v>236</v>
      </c>
      <c r="G1952" s="169" t="s">
        <v>4242</v>
      </c>
      <c r="H1952" s="40" t="s">
        <v>2638</v>
      </c>
      <c r="I1952" s="40" t="s">
        <v>22</v>
      </c>
      <c r="J1952" s="173">
        <v>1</v>
      </c>
      <c r="K1952" s="185">
        <v>0</v>
      </c>
      <c r="L1952" s="198">
        <v>2</v>
      </c>
      <c r="M1952" s="105">
        <v>3.2</v>
      </c>
      <c r="N1952" s="167"/>
    </row>
    <row r="1953" s="155" customFormat="1" ht="24" spans="1:14">
      <c r="A1953" s="38" t="s">
        <v>15</v>
      </c>
      <c r="B1953" s="168">
        <v>1952</v>
      </c>
      <c r="C1953" s="43" t="s">
        <v>16</v>
      </c>
      <c r="D1953" s="43" t="s">
        <v>53</v>
      </c>
      <c r="E1953" s="103" t="s">
        <v>3723</v>
      </c>
      <c r="F1953" s="169" t="s">
        <v>236</v>
      </c>
      <c r="G1953" s="169" t="s">
        <v>4243</v>
      </c>
      <c r="H1953" s="40" t="s">
        <v>2638</v>
      </c>
      <c r="I1953" s="40" t="s">
        <v>22</v>
      </c>
      <c r="J1953" s="173">
        <v>7</v>
      </c>
      <c r="K1953" s="185">
        <v>0</v>
      </c>
      <c r="L1953" s="198">
        <v>6</v>
      </c>
      <c r="M1953" s="105">
        <v>3.2</v>
      </c>
      <c r="N1953" s="167"/>
    </row>
    <row r="1954" s="155" customFormat="1" ht="24" spans="1:14">
      <c r="A1954" s="38" t="s">
        <v>15</v>
      </c>
      <c r="B1954" s="168">
        <v>1953</v>
      </c>
      <c r="C1954" s="43" t="s">
        <v>16</v>
      </c>
      <c r="D1954" s="43" t="s">
        <v>322</v>
      </c>
      <c r="E1954" s="103" t="s">
        <v>3723</v>
      </c>
      <c r="F1954" s="169" t="s">
        <v>323</v>
      </c>
      <c r="G1954" s="169" t="s">
        <v>4244</v>
      </c>
      <c r="H1954" s="40" t="s">
        <v>3750</v>
      </c>
      <c r="I1954" s="43" t="s">
        <v>2124</v>
      </c>
      <c r="J1954" s="116">
        <v>1.0385</v>
      </c>
      <c r="K1954" s="185">
        <v>0</v>
      </c>
      <c r="L1954" s="198">
        <v>85</v>
      </c>
      <c r="M1954" s="105">
        <v>3.2</v>
      </c>
      <c r="N1954" s="167"/>
    </row>
    <row r="1955" s="155" customFormat="1" ht="24" spans="1:14">
      <c r="A1955" s="38" t="s">
        <v>15</v>
      </c>
      <c r="B1955" s="168">
        <v>1954</v>
      </c>
      <c r="C1955" s="43" t="s">
        <v>16</v>
      </c>
      <c r="D1955" s="43" t="s">
        <v>322</v>
      </c>
      <c r="E1955" s="103" t="s">
        <v>3723</v>
      </c>
      <c r="F1955" s="169" t="s">
        <v>323</v>
      </c>
      <c r="G1955" s="169" t="s">
        <v>4225</v>
      </c>
      <c r="H1955" s="40" t="s">
        <v>3750</v>
      </c>
      <c r="I1955" s="43" t="s">
        <v>2124</v>
      </c>
      <c r="J1955" s="116">
        <v>37.3141</v>
      </c>
      <c r="K1955" s="185">
        <v>0</v>
      </c>
      <c r="L1955" s="198">
        <v>4065</v>
      </c>
      <c r="M1955" s="105">
        <v>3.2</v>
      </c>
      <c r="N1955" s="167"/>
    </row>
    <row r="1956" s="155" customFormat="1" ht="24" spans="1:14">
      <c r="A1956" s="38" t="s">
        <v>15</v>
      </c>
      <c r="B1956" s="168">
        <v>1955</v>
      </c>
      <c r="C1956" s="43" t="s">
        <v>16</v>
      </c>
      <c r="D1956" s="43" t="s">
        <v>89</v>
      </c>
      <c r="E1956" s="103" t="s">
        <v>3723</v>
      </c>
      <c r="F1956" s="169" t="s">
        <v>114</v>
      </c>
      <c r="G1956" s="169" t="s">
        <v>4248</v>
      </c>
      <c r="H1956" s="40" t="s">
        <v>3740</v>
      </c>
      <c r="I1956" s="40" t="s">
        <v>22</v>
      </c>
      <c r="J1956" s="173">
        <v>1</v>
      </c>
      <c r="K1956" s="185">
        <v>0</v>
      </c>
      <c r="L1956" s="198">
        <v>53</v>
      </c>
      <c r="M1956" s="105">
        <v>3.2</v>
      </c>
      <c r="N1956" s="164"/>
    </row>
    <row r="1957" s="155" customFormat="1" ht="24" spans="1:14">
      <c r="A1957" s="38" t="s">
        <v>15</v>
      </c>
      <c r="B1957" s="168">
        <v>1956</v>
      </c>
      <c r="C1957" s="43" t="s">
        <v>16</v>
      </c>
      <c r="D1957" s="43" t="s">
        <v>53</v>
      </c>
      <c r="E1957" s="103" t="s">
        <v>3723</v>
      </c>
      <c r="F1957" s="169" t="s">
        <v>55</v>
      </c>
      <c r="G1957" s="169" t="s">
        <v>4307</v>
      </c>
      <c r="H1957" s="40" t="s">
        <v>3744</v>
      </c>
      <c r="I1957" s="40" t="s">
        <v>22</v>
      </c>
      <c r="J1957" s="173">
        <v>1</v>
      </c>
      <c r="K1957" s="185">
        <v>0</v>
      </c>
      <c r="L1957" s="198">
        <v>24</v>
      </c>
      <c r="M1957" s="105">
        <v>3.2</v>
      </c>
      <c r="N1957" s="164"/>
    </row>
    <row r="1958" s="155" customFormat="1" ht="24" spans="1:14">
      <c r="A1958" s="38" t="s">
        <v>15</v>
      </c>
      <c r="B1958" s="168">
        <v>1957</v>
      </c>
      <c r="C1958" s="43" t="s">
        <v>16</v>
      </c>
      <c r="D1958" s="43" t="s">
        <v>53</v>
      </c>
      <c r="E1958" s="103" t="s">
        <v>3723</v>
      </c>
      <c r="F1958" s="169" t="s">
        <v>55</v>
      </c>
      <c r="G1958" s="169" t="s">
        <v>4237</v>
      </c>
      <c r="H1958" s="40" t="s">
        <v>3744</v>
      </c>
      <c r="I1958" s="40" t="s">
        <v>22</v>
      </c>
      <c r="J1958" s="173">
        <v>6</v>
      </c>
      <c r="K1958" s="185">
        <v>0</v>
      </c>
      <c r="L1958" s="198">
        <v>292</v>
      </c>
      <c r="M1958" s="105">
        <v>3.2</v>
      </c>
      <c r="N1958" s="164"/>
    </row>
    <row r="1959" s="155" customFormat="1" ht="24" spans="1:14">
      <c r="A1959" s="38" t="s">
        <v>15</v>
      </c>
      <c r="B1959" s="168">
        <v>1958</v>
      </c>
      <c r="C1959" s="43" t="s">
        <v>16</v>
      </c>
      <c r="D1959" s="43" t="s">
        <v>53</v>
      </c>
      <c r="E1959" s="103" t="s">
        <v>3723</v>
      </c>
      <c r="F1959" s="169" t="s">
        <v>249</v>
      </c>
      <c r="G1959" s="169" t="s">
        <v>4249</v>
      </c>
      <c r="H1959" s="40" t="s">
        <v>2121</v>
      </c>
      <c r="I1959" s="40" t="s">
        <v>22</v>
      </c>
      <c r="J1959" s="173">
        <v>1</v>
      </c>
      <c r="K1959" s="185">
        <v>0</v>
      </c>
      <c r="L1959" s="198">
        <v>15</v>
      </c>
      <c r="M1959" s="105">
        <v>3.2</v>
      </c>
      <c r="N1959" s="167"/>
    </row>
    <row r="1960" s="155" customFormat="1" ht="24" spans="1:14">
      <c r="A1960" s="38" t="s">
        <v>15</v>
      </c>
      <c r="B1960" s="168">
        <v>1959</v>
      </c>
      <c r="C1960" s="43" t="s">
        <v>16</v>
      </c>
      <c r="D1960" s="43" t="s">
        <v>171</v>
      </c>
      <c r="E1960" s="103" t="s">
        <v>3723</v>
      </c>
      <c r="F1960" s="169" t="s">
        <v>172</v>
      </c>
      <c r="G1960" s="169" t="s">
        <v>4250</v>
      </c>
      <c r="H1960" s="40" t="s">
        <v>1926</v>
      </c>
      <c r="I1960" s="40" t="s">
        <v>22</v>
      </c>
      <c r="J1960" s="173">
        <v>2</v>
      </c>
      <c r="K1960" s="174">
        <v>0</v>
      </c>
      <c r="L1960" s="198">
        <v>1</v>
      </c>
      <c r="M1960" s="105">
        <v>3.1</v>
      </c>
      <c r="N1960" s="164"/>
    </row>
    <row r="1961" s="155" customFormat="1" ht="24" spans="1:14">
      <c r="A1961" s="38" t="s">
        <v>15</v>
      </c>
      <c r="B1961" s="168">
        <v>1960</v>
      </c>
      <c r="C1961" s="43" t="s">
        <v>16</v>
      </c>
      <c r="D1961" s="43" t="s">
        <v>322</v>
      </c>
      <c r="E1961" s="103" t="s">
        <v>3723</v>
      </c>
      <c r="F1961" s="169" t="s">
        <v>323</v>
      </c>
      <c r="G1961" s="169" t="s">
        <v>4244</v>
      </c>
      <c r="H1961" s="40" t="s">
        <v>3750</v>
      </c>
      <c r="I1961" s="43" t="s">
        <v>2124</v>
      </c>
      <c r="J1961" s="116">
        <v>10.5185</v>
      </c>
      <c r="K1961" s="185">
        <v>0</v>
      </c>
      <c r="L1961" s="198">
        <v>858</v>
      </c>
      <c r="M1961" s="105">
        <v>3.2</v>
      </c>
      <c r="N1961" s="167"/>
    </row>
    <row r="1962" s="155" customFormat="1" ht="24" spans="1:14">
      <c r="A1962" s="38" t="s">
        <v>15</v>
      </c>
      <c r="B1962" s="168">
        <v>1961</v>
      </c>
      <c r="C1962" s="43" t="s">
        <v>16</v>
      </c>
      <c r="D1962" s="43" t="s">
        <v>53</v>
      </c>
      <c r="E1962" s="103" t="s">
        <v>3723</v>
      </c>
      <c r="F1962" s="169" t="s">
        <v>55</v>
      </c>
      <c r="G1962" s="169" t="s">
        <v>4173</v>
      </c>
      <c r="H1962" s="40" t="s">
        <v>2158</v>
      </c>
      <c r="I1962" s="40" t="s">
        <v>22</v>
      </c>
      <c r="J1962" s="173">
        <v>4</v>
      </c>
      <c r="K1962" s="185">
        <v>0</v>
      </c>
      <c r="L1962" s="198">
        <v>272</v>
      </c>
      <c r="M1962" s="105">
        <v>3.2</v>
      </c>
      <c r="N1962" s="167"/>
    </row>
    <row r="1963" s="155" customFormat="1" ht="24" spans="1:14">
      <c r="A1963" s="38" t="s">
        <v>15</v>
      </c>
      <c r="B1963" s="168">
        <v>1962</v>
      </c>
      <c r="C1963" s="43" t="s">
        <v>16</v>
      </c>
      <c r="D1963" s="43" t="s">
        <v>53</v>
      </c>
      <c r="E1963" s="103" t="s">
        <v>3723</v>
      </c>
      <c r="F1963" s="169" t="s">
        <v>55</v>
      </c>
      <c r="G1963" s="169" t="s">
        <v>4305</v>
      </c>
      <c r="H1963" s="40" t="s">
        <v>2158</v>
      </c>
      <c r="I1963" s="40" t="s">
        <v>22</v>
      </c>
      <c r="J1963" s="173">
        <v>1</v>
      </c>
      <c r="K1963" s="185">
        <v>0</v>
      </c>
      <c r="L1963" s="198">
        <v>34</v>
      </c>
      <c r="M1963" s="105">
        <v>3.2</v>
      </c>
      <c r="N1963" s="167"/>
    </row>
    <row r="1964" s="155" customFormat="1" ht="24" spans="1:14">
      <c r="A1964" s="38" t="s">
        <v>15</v>
      </c>
      <c r="B1964" s="168">
        <v>1963</v>
      </c>
      <c r="C1964" s="43" t="s">
        <v>16</v>
      </c>
      <c r="D1964" s="43" t="s">
        <v>53</v>
      </c>
      <c r="E1964" s="103" t="s">
        <v>3723</v>
      </c>
      <c r="F1964" s="169" t="s">
        <v>249</v>
      </c>
      <c r="G1964" s="169" t="s">
        <v>4251</v>
      </c>
      <c r="H1964" s="40" t="s">
        <v>2121</v>
      </c>
      <c r="I1964" s="40" t="s">
        <v>22</v>
      </c>
      <c r="J1964" s="173">
        <v>1</v>
      </c>
      <c r="K1964" s="185">
        <v>0</v>
      </c>
      <c r="L1964" s="198">
        <v>27</v>
      </c>
      <c r="M1964" s="105">
        <v>3.2</v>
      </c>
      <c r="N1964" s="164"/>
    </row>
    <row r="1965" s="155" customFormat="1" ht="24" spans="1:14">
      <c r="A1965" s="38" t="s">
        <v>15</v>
      </c>
      <c r="B1965" s="168">
        <v>1964</v>
      </c>
      <c r="C1965" s="43" t="s">
        <v>16</v>
      </c>
      <c r="D1965" s="43" t="s">
        <v>322</v>
      </c>
      <c r="E1965" s="103" t="s">
        <v>3723</v>
      </c>
      <c r="F1965" s="169" t="s">
        <v>323</v>
      </c>
      <c r="G1965" s="169" t="s">
        <v>4184</v>
      </c>
      <c r="H1965" s="40" t="s">
        <v>3157</v>
      </c>
      <c r="I1965" s="43" t="s">
        <v>2124</v>
      </c>
      <c r="J1965" s="116">
        <v>7.54721</v>
      </c>
      <c r="K1965" s="185">
        <v>0</v>
      </c>
      <c r="L1965" s="198">
        <v>614</v>
      </c>
      <c r="M1965" s="105">
        <v>3.2</v>
      </c>
      <c r="N1965" s="167"/>
    </row>
    <row r="1966" s="155" customFormat="1" ht="24" spans="1:14">
      <c r="A1966" s="38" t="s">
        <v>15</v>
      </c>
      <c r="B1966" s="168">
        <v>1965</v>
      </c>
      <c r="C1966" s="43" t="s">
        <v>16</v>
      </c>
      <c r="D1966" s="43" t="s">
        <v>89</v>
      </c>
      <c r="E1966" s="103" t="s">
        <v>3723</v>
      </c>
      <c r="F1966" s="169" t="s">
        <v>114</v>
      </c>
      <c r="G1966" s="169" t="s">
        <v>4253</v>
      </c>
      <c r="H1966" s="40" t="s">
        <v>3740</v>
      </c>
      <c r="I1966" s="40" t="s">
        <v>22</v>
      </c>
      <c r="J1966" s="173">
        <v>1</v>
      </c>
      <c r="K1966" s="185">
        <v>0</v>
      </c>
      <c r="L1966" s="198">
        <v>53</v>
      </c>
      <c r="M1966" s="105">
        <v>3.2</v>
      </c>
      <c r="N1966" s="164"/>
    </row>
    <row r="1967" s="155" customFormat="1" ht="24" spans="1:14">
      <c r="A1967" s="38" t="s">
        <v>15</v>
      </c>
      <c r="B1967" s="168">
        <v>1966</v>
      </c>
      <c r="C1967" s="43" t="s">
        <v>16</v>
      </c>
      <c r="D1967" s="43" t="s">
        <v>89</v>
      </c>
      <c r="E1967" s="103" t="s">
        <v>3723</v>
      </c>
      <c r="F1967" s="169" t="s">
        <v>114</v>
      </c>
      <c r="G1967" s="169" t="s">
        <v>4169</v>
      </c>
      <c r="H1967" s="40" t="s">
        <v>2166</v>
      </c>
      <c r="I1967" s="40" t="s">
        <v>22</v>
      </c>
      <c r="J1967" s="173">
        <v>2</v>
      </c>
      <c r="K1967" s="185">
        <v>0</v>
      </c>
      <c r="L1967" s="198">
        <v>126</v>
      </c>
      <c r="M1967" s="105">
        <v>3.2</v>
      </c>
      <c r="N1967" s="164"/>
    </row>
    <row r="1968" s="155" customFormat="1" ht="24" spans="1:14">
      <c r="A1968" s="38" t="s">
        <v>15</v>
      </c>
      <c r="B1968" s="168">
        <v>1967</v>
      </c>
      <c r="C1968" s="43" t="s">
        <v>16</v>
      </c>
      <c r="D1968" s="43" t="s">
        <v>89</v>
      </c>
      <c r="E1968" s="103" t="s">
        <v>3723</v>
      </c>
      <c r="F1968" s="169" t="s">
        <v>114</v>
      </c>
      <c r="G1968" s="169" t="s">
        <v>4170</v>
      </c>
      <c r="H1968" s="40" t="s">
        <v>2166</v>
      </c>
      <c r="I1968" s="40" t="s">
        <v>22</v>
      </c>
      <c r="J1968" s="173">
        <v>1</v>
      </c>
      <c r="K1968" s="185">
        <v>0</v>
      </c>
      <c r="L1968" s="198">
        <v>89</v>
      </c>
      <c r="M1968" s="105">
        <v>3.2</v>
      </c>
      <c r="N1968" s="167"/>
    </row>
    <row r="1969" s="155" customFormat="1" ht="24" spans="1:14">
      <c r="A1969" s="38" t="s">
        <v>15</v>
      </c>
      <c r="B1969" s="168">
        <v>1968</v>
      </c>
      <c r="C1969" s="43" t="s">
        <v>16</v>
      </c>
      <c r="D1969" s="43" t="s">
        <v>89</v>
      </c>
      <c r="E1969" s="103" t="s">
        <v>3723</v>
      </c>
      <c r="F1969" s="169" t="s">
        <v>114</v>
      </c>
      <c r="G1969" s="169" t="s">
        <v>4263</v>
      </c>
      <c r="H1969" s="40" t="s">
        <v>2166</v>
      </c>
      <c r="I1969" s="40" t="s">
        <v>22</v>
      </c>
      <c r="J1969" s="173">
        <v>2</v>
      </c>
      <c r="K1969" s="185">
        <v>0</v>
      </c>
      <c r="L1969" s="198">
        <v>277</v>
      </c>
      <c r="M1969" s="105">
        <v>3.2</v>
      </c>
      <c r="N1969" s="167"/>
    </row>
    <row r="1970" s="155" customFormat="1" ht="24" spans="1:14">
      <c r="A1970" s="38" t="s">
        <v>15</v>
      </c>
      <c r="B1970" s="168">
        <v>1969</v>
      </c>
      <c r="C1970" s="43" t="s">
        <v>16</v>
      </c>
      <c r="D1970" s="43" t="s">
        <v>53</v>
      </c>
      <c r="E1970" s="103" t="s">
        <v>3723</v>
      </c>
      <c r="F1970" s="169" t="s">
        <v>55</v>
      </c>
      <c r="G1970" s="169" t="s">
        <v>4173</v>
      </c>
      <c r="H1970" s="40" t="s">
        <v>2158</v>
      </c>
      <c r="I1970" s="40" t="s">
        <v>22</v>
      </c>
      <c r="J1970" s="173">
        <v>5</v>
      </c>
      <c r="K1970" s="185">
        <v>0</v>
      </c>
      <c r="L1970" s="198">
        <v>340</v>
      </c>
      <c r="M1970" s="105">
        <v>3.2</v>
      </c>
      <c r="N1970" s="167"/>
    </row>
    <row r="1971" s="155" customFormat="1" ht="24" spans="1:14">
      <c r="A1971" s="38" t="s">
        <v>15</v>
      </c>
      <c r="B1971" s="168">
        <v>1970</v>
      </c>
      <c r="C1971" s="43" t="s">
        <v>16</v>
      </c>
      <c r="D1971" s="43" t="s">
        <v>53</v>
      </c>
      <c r="E1971" s="103" t="s">
        <v>3723</v>
      </c>
      <c r="F1971" s="169" t="s">
        <v>55</v>
      </c>
      <c r="G1971" s="169" t="s">
        <v>4264</v>
      </c>
      <c r="H1971" s="40" t="s">
        <v>2158</v>
      </c>
      <c r="I1971" s="40" t="s">
        <v>22</v>
      </c>
      <c r="J1971" s="173">
        <v>4</v>
      </c>
      <c r="K1971" s="185">
        <v>0</v>
      </c>
      <c r="L1971" s="198">
        <v>559</v>
      </c>
      <c r="M1971" s="105">
        <v>3.2</v>
      </c>
      <c r="N1971" s="167"/>
    </row>
    <row r="1972" s="155" customFormat="1" ht="24" spans="1:14">
      <c r="A1972" s="38" t="s">
        <v>15</v>
      </c>
      <c r="B1972" s="168">
        <v>1971</v>
      </c>
      <c r="C1972" s="43" t="s">
        <v>16</v>
      </c>
      <c r="D1972" s="43" t="s">
        <v>53</v>
      </c>
      <c r="E1972" s="103" t="s">
        <v>3723</v>
      </c>
      <c r="F1972" s="169" t="s">
        <v>55</v>
      </c>
      <c r="G1972" s="169" t="s">
        <v>4305</v>
      </c>
      <c r="H1972" s="40" t="s">
        <v>2158</v>
      </c>
      <c r="I1972" s="40" t="s">
        <v>22</v>
      </c>
      <c r="J1972" s="173">
        <v>1</v>
      </c>
      <c r="K1972" s="185">
        <v>0</v>
      </c>
      <c r="L1972" s="198">
        <v>34</v>
      </c>
      <c r="M1972" s="105">
        <v>3.2</v>
      </c>
      <c r="N1972" s="167"/>
    </row>
    <row r="1973" s="155" customFormat="1" ht="24" spans="1:14">
      <c r="A1973" s="38" t="s">
        <v>15</v>
      </c>
      <c r="B1973" s="168">
        <v>1972</v>
      </c>
      <c r="C1973" s="43" t="s">
        <v>16</v>
      </c>
      <c r="D1973" s="43" t="s">
        <v>53</v>
      </c>
      <c r="E1973" s="103" t="s">
        <v>3723</v>
      </c>
      <c r="F1973" s="169" t="s">
        <v>55</v>
      </c>
      <c r="G1973" s="169" t="s">
        <v>4271</v>
      </c>
      <c r="H1973" s="40" t="s">
        <v>2158</v>
      </c>
      <c r="I1973" s="40" t="s">
        <v>22</v>
      </c>
      <c r="J1973" s="173">
        <v>1</v>
      </c>
      <c r="K1973" s="185">
        <v>0</v>
      </c>
      <c r="L1973" s="198">
        <v>70</v>
      </c>
      <c r="M1973" s="105">
        <v>3.2</v>
      </c>
      <c r="N1973" s="167"/>
    </row>
    <row r="1974" s="155" customFormat="1" ht="24" spans="1:14">
      <c r="A1974" s="38" t="s">
        <v>15</v>
      </c>
      <c r="B1974" s="168">
        <v>1973</v>
      </c>
      <c r="C1974" s="43" t="s">
        <v>16</v>
      </c>
      <c r="D1974" s="43" t="s">
        <v>53</v>
      </c>
      <c r="E1974" s="103" t="s">
        <v>3723</v>
      </c>
      <c r="F1974" s="169" t="s">
        <v>249</v>
      </c>
      <c r="G1974" s="169" t="s">
        <v>4265</v>
      </c>
      <c r="H1974" s="40" t="s">
        <v>2158</v>
      </c>
      <c r="I1974" s="40" t="s">
        <v>22</v>
      </c>
      <c r="J1974" s="173">
        <v>1</v>
      </c>
      <c r="K1974" s="185">
        <v>0</v>
      </c>
      <c r="L1974" s="198">
        <v>48</v>
      </c>
      <c r="M1974" s="105">
        <v>3.2</v>
      </c>
      <c r="N1974" s="167"/>
    </row>
    <row r="1975" s="155" customFormat="1" ht="24" spans="1:14">
      <c r="A1975" s="38" t="s">
        <v>15</v>
      </c>
      <c r="B1975" s="168">
        <v>1974</v>
      </c>
      <c r="C1975" s="43" t="s">
        <v>16</v>
      </c>
      <c r="D1975" s="43" t="s">
        <v>53</v>
      </c>
      <c r="E1975" s="103" t="s">
        <v>3723</v>
      </c>
      <c r="F1975" s="169" t="s">
        <v>249</v>
      </c>
      <c r="G1975" s="169" t="s">
        <v>4266</v>
      </c>
      <c r="H1975" s="40" t="s">
        <v>2158</v>
      </c>
      <c r="I1975" s="40" t="s">
        <v>22</v>
      </c>
      <c r="J1975" s="173">
        <v>1</v>
      </c>
      <c r="K1975" s="185">
        <v>0</v>
      </c>
      <c r="L1975" s="198">
        <v>48</v>
      </c>
      <c r="M1975" s="105">
        <v>3.2</v>
      </c>
      <c r="N1975" s="167"/>
    </row>
    <row r="1976" s="155" customFormat="1" ht="24" spans="1:14">
      <c r="A1976" s="38" t="s">
        <v>15</v>
      </c>
      <c r="B1976" s="168">
        <v>1975</v>
      </c>
      <c r="C1976" s="43" t="s">
        <v>16</v>
      </c>
      <c r="D1976" s="43" t="s">
        <v>53</v>
      </c>
      <c r="E1976" s="103" t="s">
        <v>3723</v>
      </c>
      <c r="F1976" s="169" t="s">
        <v>249</v>
      </c>
      <c r="G1976" s="169" t="s">
        <v>4267</v>
      </c>
      <c r="H1976" s="40" t="s">
        <v>2121</v>
      </c>
      <c r="I1976" s="40" t="s">
        <v>22</v>
      </c>
      <c r="J1976" s="173">
        <v>1</v>
      </c>
      <c r="K1976" s="185">
        <v>0</v>
      </c>
      <c r="L1976" s="198">
        <v>27</v>
      </c>
      <c r="M1976" s="105">
        <v>3.2</v>
      </c>
      <c r="N1976" s="167"/>
    </row>
    <row r="1977" s="155" customFormat="1" ht="36" spans="1:14">
      <c r="A1977" s="38" t="s">
        <v>15</v>
      </c>
      <c r="B1977" s="168">
        <v>1976</v>
      </c>
      <c r="C1977" s="43" t="s">
        <v>16</v>
      </c>
      <c r="D1977" s="43" t="s">
        <v>171</v>
      </c>
      <c r="E1977" s="103" t="s">
        <v>3723</v>
      </c>
      <c r="F1977" s="169" t="s">
        <v>172</v>
      </c>
      <c r="G1977" s="169" t="s">
        <v>4178</v>
      </c>
      <c r="H1977" s="40" t="s">
        <v>4130</v>
      </c>
      <c r="I1977" s="40" t="s">
        <v>22</v>
      </c>
      <c r="J1977" s="173">
        <v>2</v>
      </c>
      <c r="K1977" s="174">
        <v>0</v>
      </c>
      <c r="L1977" s="198">
        <v>2</v>
      </c>
      <c r="M1977" s="105">
        <v>3.1</v>
      </c>
      <c r="N1977" s="167"/>
    </row>
    <row r="1978" s="155" customFormat="1" ht="36" spans="1:14">
      <c r="A1978" s="38" t="s">
        <v>15</v>
      </c>
      <c r="B1978" s="168">
        <v>1977</v>
      </c>
      <c r="C1978" s="43" t="s">
        <v>16</v>
      </c>
      <c r="D1978" s="43" t="s">
        <v>171</v>
      </c>
      <c r="E1978" s="103" t="s">
        <v>3723</v>
      </c>
      <c r="F1978" s="169" t="s">
        <v>172</v>
      </c>
      <c r="G1978" s="169" t="s">
        <v>4179</v>
      </c>
      <c r="H1978" s="40" t="s">
        <v>4130</v>
      </c>
      <c r="I1978" s="40" t="s">
        <v>22</v>
      </c>
      <c r="J1978" s="173">
        <v>1</v>
      </c>
      <c r="K1978" s="174">
        <v>0</v>
      </c>
      <c r="L1978" s="198">
        <v>2</v>
      </c>
      <c r="M1978" s="105">
        <v>3.1</v>
      </c>
      <c r="N1978" s="164"/>
    </row>
    <row r="1979" s="155" customFormat="1" ht="36" spans="1:14">
      <c r="A1979" s="38" t="s">
        <v>15</v>
      </c>
      <c r="B1979" s="168">
        <v>1978</v>
      </c>
      <c r="C1979" s="43" t="s">
        <v>16</v>
      </c>
      <c r="D1979" s="43" t="s">
        <v>171</v>
      </c>
      <c r="E1979" s="103" t="s">
        <v>3723</v>
      </c>
      <c r="F1979" s="169" t="s">
        <v>172</v>
      </c>
      <c r="G1979" s="169" t="s">
        <v>4268</v>
      </c>
      <c r="H1979" s="40" t="s">
        <v>4130</v>
      </c>
      <c r="I1979" s="40" t="s">
        <v>22</v>
      </c>
      <c r="J1979" s="173">
        <v>1</v>
      </c>
      <c r="K1979" s="174">
        <v>0</v>
      </c>
      <c r="L1979" s="198">
        <v>2</v>
      </c>
      <c r="M1979" s="105">
        <v>3.1</v>
      </c>
      <c r="N1979" s="167"/>
    </row>
    <row r="1980" s="155" customFormat="1" ht="24" spans="1:14">
      <c r="A1980" s="38" t="s">
        <v>15</v>
      </c>
      <c r="B1980" s="168">
        <v>1979</v>
      </c>
      <c r="C1980" s="43" t="s">
        <v>16</v>
      </c>
      <c r="D1980" s="43" t="s">
        <v>53</v>
      </c>
      <c r="E1980" s="103" t="s">
        <v>3723</v>
      </c>
      <c r="F1980" s="169" t="s">
        <v>236</v>
      </c>
      <c r="G1980" s="169" t="s">
        <v>4182</v>
      </c>
      <c r="H1980" s="40" t="s">
        <v>2345</v>
      </c>
      <c r="I1980" s="40" t="s">
        <v>22</v>
      </c>
      <c r="J1980" s="173">
        <v>2</v>
      </c>
      <c r="K1980" s="185">
        <v>0</v>
      </c>
      <c r="L1980" s="198">
        <v>2</v>
      </c>
      <c r="M1980" s="105">
        <v>3.2</v>
      </c>
      <c r="N1980" s="167"/>
    </row>
    <row r="1981" s="155" customFormat="1" ht="24" spans="1:14">
      <c r="A1981" s="38" t="s">
        <v>15</v>
      </c>
      <c r="B1981" s="168">
        <v>1980</v>
      </c>
      <c r="C1981" s="43" t="s">
        <v>16</v>
      </c>
      <c r="D1981" s="43" t="s">
        <v>322</v>
      </c>
      <c r="E1981" s="103" t="s">
        <v>3723</v>
      </c>
      <c r="F1981" s="169" t="s">
        <v>323</v>
      </c>
      <c r="G1981" s="169" t="s">
        <v>4184</v>
      </c>
      <c r="H1981" s="40" t="s">
        <v>3157</v>
      </c>
      <c r="I1981" s="43" t="s">
        <v>2124</v>
      </c>
      <c r="J1981" s="116">
        <v>4.78646</v>
      </c>
      <c r="K1981" s="185">
        <v>0</v>
      </c>
      <c r="L1981" s="198">
        <v>389</v>
      </c>
      <c r="M1981" s="105">
        <v>3.2</v>
      </c>
      <c r="N1981" s="167"/>
    </row>
    <row r="1982" s="155" customFormat="1" ht="24" spans="1:14">
      <c r="A1982" s="38" t="s">
        <v>15</v>
      </c>
      <c r="B1982" s="168">
        <v>1981</v>
      </c>
      <c r="C1982" s="43" t="s">
        <v>16</v>
      </c>
      <c r="D1982" s="43" t="s">
        <v>322</v>
      </c>
      <c r="E1982" s="103" t="s">
        <v>3723</v>
      </c>
      <c r="F1982" s="169" t="s">
        <v>323</v>
      </c>
      <c r="G1982" s="169" t="s">
        <v>4269</v>
      </c>
      <c r="H1982" s="40" t="s">
        <v>3157</v>
      </c>
      <c r="I1982" s="43" t="s">
        <v>2124</v>
      </c>
      <c r="J1982" s="116">
        <v>14.0321</v>
      </c>
      <c r="K1982" s="185">
        <v>0</v>
      </c>
      <c r="L1982" s="198">
        <v>1717</v>
      </c>
      <c r="M1982" s="105">
        <v>3.2</v>
      </c>
      <c r="N1982" s="167"/>
    </row>
    <row r="1983" s="155" customFormat="1" ht="24" spans="1:14">
      <c r="A1983" s="38" t="s">
        <v>15</v>
      </c>
      <c r="B1983" s="168">
        <v>1982</v>
      </c>
      <c r="C1983" s="43" t="s">
        <v>16</v>
      </c>
      <c r="D1983" s="43" t="s">
        <v>89</v>
      </c>
      <c r="E1983" s="103" t="s">
        <v>3723</v>
      </c>
      <c r="F1983" s="169" t="s">
        <v>114</v>
      </c>
      <c r="G1983" s="169" t="s">
        <v>4170</v>
      </c>
      <c r="H1983" s="40" t="s">
        <v>2166</v>
      </c>
      <c r="I1983" s="40" t="s">
        <v>22</v>
      </c>
      <c r="J1983" s="173">
        <v>1</v>
      </c>
      <c r="K1983" s="185">
        <v>0</v>
      </c>
      <c r="L1983" s="198">
        <v>89</v>
      </c>
      <c r="M1983" s="105">
        <v>3.2</v>
      </c>
      <c r="N1983" s="167"/>
    </row>
    <row r="1984" s="155" customFormat="1" ht="24" spans="1:14">
      <c r="A1984" s="38" t="s">
        <v>15</v>
      </c>
      <c r="B1984" s="168">
        <v>1983</v>
      </c>
      <c r="C1984" s="43" t="s">
        <v>16</v>
      </c>
      <c r="D1984" s="43" t="s">
        <v>89</v>
      </c>
      <c r="E1984" s="103" t="s">
        <v>3723</v>
      </c>
      <c r="F1984" s="169" t="s">
        <v>114</v>
      </c>
      <c r="G1984" s="169" t="s">
        <v>4263</v>
      </c>
      <c r="H1984" s="40" t="s">
        <v>2166</v>
      </c>
      <c r="I1984" s="40" t="s">
        <v>22</v>
      </c>
      <c r="J1984" s="173">
        <v>2</v>
      </c>
      <c r="K1984" s="185">
        <v>0</v>
      </c>
      <c r="L1984" s="198">
        <v>277</v>
      </c>
      <c r="M1984" s="105">
        <v>3.2</v>
      </c>
      <c r="N1984" s="164"/>
    </row>
    <row r="1985" s="155" customFormat="1" ht="24" spans="1:14">
      <c r="A1985" s="38" t="s">
        <v>15</v>
      </c>
      <c r="B1985" s="168">
        <v>1984</v>
      </c>
      <c r="C1985" s="43" t="s">
        <v>16</v>
      </c>
      <c r="D1985" s="43" t="s">
        <v>53</v>
      </c>
      <c r="E1985" s="103" t="s">
        <v>3723</v>
      </c>
      <c r="F1985" s="169" t="s">
        <v>55</v>
      </c>
      <c r="G1985" s="169" t="s">
        <v>4173</v>
      </c>
      <c r="H1985" s="40" t="s">
        <v>2158</v>
      </c>
      <c r="I1985" s="40" t="s">
        <v>22</v>
      </c>
      <c r="J1985" s="173">
        <v>2</v>
      </c>
      <c r="K1985" s="185">
        <v>0</v>
      </c>
      <c r="L1985" s="198">
        <v>136</v>
      </c>
      <c r="M1985" s="105">
        <v>3.2</v>
      </c>
      <c r="N1985" s="164"/>
    </row>
    <row r="1986" s="155" customFormat="1" ht="24" spans="1:14">
      <c r="A1986" s="38" t="s">
        <v>15</v>
      </c>
      <c r="B1986" s="168">
        <v>1985</v>
      </c>
      <c r="C1986" s="43" t="s">
        <v>16</v>
      </c>
      <c r="D1986" s="43" t="s">
        <v>53</v>
      </c>
      <c r="E1986" s="103" t="s">
        <v>3723</v>
      </c>
      <c r="F1986" s="169" t="s">
        <v>55</v>
      </c>
      <c r="G1986" s="169" t="s">
        <v>4264</v>
      </c>
      <c r="H1986" s="40" t="s">
        <v>2158</v>
      </c>
      <c r="I1986" s="40" t="s">
        <v>22</v>
      </c>
      <c r="J1986" s="173">
        <v>4</v>
      </c>
      <c r="K1986" s="185">
        <v>0</v>
      </c>
      <c r="L1986" s="198">
        <v>559</v>
      </c>
      <c r="M1986" s="105">
        <v>3.2</v>
      </c>
      <c r="N1986" s="164"/>
    </row>
    <row r="1987" s="155" customFormat="1" ht="24" spans="1:14">
      <c r="A1987" s="38" t="s">
        <v>15</v>
      </c>
      <c r="B1987" s="168">
        <v>1986</v>
      </c>
      <c r="C1987" s="43" t="s">
        <v>16</v>
      </c>
      <c r="D1987" s="43" t="s">
        <v>53</v>
      </c>
      <c r="E1987" s="103" t="s">
        <v>3723</v>
      </c>
      <c r="F1987" s="169" t="s">
        <v>249</v>
      </c>
      <c r="G1987" s="169" t="s">
        <v>4266</v>
      </c>
      <c r="H1987" s="40" t="s">
        <v>2158</v>
      </c>
      <c r="I1987" s="40" t="s">
        <v>22</v>
      </c>
      <c r="J1987" s="173">
        <v>1</v>
      </c>
      <c r="K1987" s="185">
        <v>0</v>
      </c>
      <c r="L1987" s="198">
        <v>48</v>
      </c>
      <c r="M1987" s="105">
        <v>3.2</v>
      </c>
      <c r="N1987" s="167"/>
    </row>
    <row r="1988" s="155" customFormat="1" ht="36" spans="1:14">
      <c r="A1988" s="38" t="s">
        <v>15</v>
      </c>
      <c r="B1988" s="168">
        <v>1987</v>
      </c>
      <c r="C1988" s="43" t="s">
        <v>16</v>
      </c>
      <c r="D1988" s="43" t="s">
        <v>171</v>
      </c>
      <c r="E1988" s="103" t="s">
        <v>3723</v>
      </c>
      <c r="F1988" s="169" t="s">
        <v>172</v>
      </c>
      <c r="G1988" s="169" t="s">
        <v>4179</v>
      </c>
      <c r="H1988" s="40" t="s">
        <v>4130</v>
      </c>
      <c r="I1988" s="40" t="s">
        <v>22</v>
      </c>
      <c r="J1988" s="173">
        <v>1</v>
      </c>
      <c r="K1988" s="174">
        <v>0</v>
      </c>
      <c r="L1988" s="198">
        <v>2</v>
      </c>
      <c r="M1988" s="105">
        <v>3.1</v>
      </c>
      <c r="N1988" s="167"/>
    </row>
    <row r="1989" s="155" customFormat="1" ht="36" spans="1:14">
      <c r="A1989" s="38" t="s">
        <v>15</v>
      </c>
      <c r="B1989" s="168">
        <v>1988</v>
      </c>
      <c r="C1989" s="43" t="s">
        <v>16</v>
      </c>
      <c r="D1989" s="43" t="s">
        <v>171</v>
      </c>
      <c r="E1989" s="103" t="s">
        <v>3723</v>
      </c>
      <c r="F1989" s="169" t="s">
        <v>172</v>
      </c>
      <c r="G1989" s="169" t="s">
        <v>4268</v>
      </c>
      <c r="H1989" s="40" t="s">
        <v>4130</v>
      </c>
      <c r="I1989" s="40" t="s">
        <v>22</v>
      </c>
      <c r="J1989" s="173">
        <v>1</v>
      </c>
      <c r="K1989" s="174">
        <v>0</v>
      </c>
      <c r="L1989" s="198">
        <v>2</v>
      </c>
      <c r="M1989" s="105">
        <v>3.1</v>
      </c>
      <c r="N1989" s="164"/>
    </row>
    <row r="1990" s="155" customFormat="1" ht="24" spans="1:14">
      <c r="A1990" s="38" t="s">
        <v>15</v>
      </c>
      <c r="B1990" s="168">
        <v>1989</v>
      </c>
      <c r="C1990" s="43" t="s">
        <v>16</v>
      </c>
      <c r="D1990" s="43" t="s">
        <v>53</v>
      </c>
      <c r="E1990" s="103" t="s">
        <v>3723</v>
      </c>
      <c r="F1990" s="169" t="s">
        <v>236</v>
      </c>
      <c r="G1990" s="169" t="s">
        <v>4182</v>
      </c>
      <c r="H1990" s="40" t="s">
        <v>2345</v>
      </c>
      <c r="I1990" s="40" t="s">
        <v>22</v>
      </c>
      <c r="J1990" s="173">
        <v>2</v>
      </c>
      <c r="K1990" s="185">
        <v>0</v>
      </c>
      <c r="L1990" s="198">
        <v>2</v>
      </c>
      <c r="M1990" s="105">
        <v>3.2</v>
      </c>
      <c r="N1990" s="164"/>
    </row>
    <row r="1991" s="155" customFormat="1" ht="24" spans="1:14">
      <c r="A1991" s="38" t="s">
        <v>15</v>
      </c>
      <c r="B1991" s="168">
        <v>1990</v>
      </c>
      <c r="C1991" s="43" t="s">
        <v>16</v>
      </c>
      <c r="D1991" s="43" t="s">
        <v>322</v>
      </c>
      <c r="E1991" s="103" t="s">
        <v>3723</v>
      </c>
      <c r="F1991" s="169" t="s">
        <v>323</v>
      </c>
      <c r="G1991" s="169" t="s">
        <v>4184</v>
      </c>
      <c r="H1991" s="40" t="s">
        <v>3157</v>
      </c>
      <c r="I1991" s="43" t="s">
        <v>2124</v>
      </c>
      <c r="J1991" s="116">
        <v>0.2812</v>
      </c>
      <c r="K1991" s="185">
        <v>0</v>
      </c>
      <c r="L1991" s="198">
        <v>23</v>
      </c>
      <c r="M1991" s="105">
        <v>3.2</v>
      </c>
      <c r="N1991" s="167"/>
    </row>
    <row r="1992" s="155" customFormat="1" ht="24" spans="1:14">
      <c r="A1992" s="38" t="s">
        <v>15</v>
      </c>
      <c r="B1992" s="168">
        <v>1991</v>
      </c>
      <c r="C1992" s="43" t="s">
        <v>16</v>
      </c>
      <c r="D1992" s="43" t="s">
        <v>322</v>
      </c>
      <c r="E1992" s="103" t="s">
        <v>3723</v>
      </c>
      <c r="F1992" s="169" t="s">
        <v>323</v>
      </c>
      <c r="G1992" s="169" t="s">
        <v>4269</v>
      </c>
      <c r="H1992" s="40" t="s">
        <v>3157</v>
      </c>
      <c r="I1992" s="43" t="s">
        <v>2124</v>
      </c>
      <c r="J1992" s="116">
        <v>9.38302</v>
      </c>
      <c r="K1992" s="185">
        <v>0</v>
      </c>
      <c r="L1992" s="198">
        <v>1148</v>
      </c>
      <c r="M1992" s="105">
        <v>3.2</v>
      </c>
      <c r="N1992" s="167"/>
    </row>
    <row r="1993" s="155" customFormat="1" ht="24" spans="1:14">
      <c r="A1993" s="38" t="s">
        <v>15</v>
      </c>
      <c r="B1993" s="168">
        <v>1992</v>
      </c>
      <c r="C1993" s="43" t="s">
        <v>16</v>
      </c>
      <c r="D1993" s="43" t="s">
        <v>53</v>
      </c>
      <c r="E1993" s="103" t="s">
        <v>3723</v>
      </c>
      <c r="F1993" s="169" t="s">
        <v>3813</v>
      </c>
      <c r="G1993" s="169" t="s">
        <v>4280</v>
      </c>
      <c r="H1993" s="40" t="s">
        <v>2131</v>
      </c>
      <c r="I1993" s="40" t="s">
        <v>22</v>
      </c>
      <c r="J1993" s="173">
        <v>1</v>
      </c>
      <c r="K1993" s="185">
        <v>0</v>
      </c>
      <c r="L1993" s="198">
        <v>81</v>
      </c>
      <c r="M1993" s="105">
        <v>3.2</v>
      </c>
      <c r="N1993" s="164"/>
    </row>
    <row r="1994" s="155" customFormat="1" ht="24" spans="1:14">
      <c r="A1994" s="38" t="s">
        <v>15</v>
      </c>
      <c r="B1994" s="168">
        <v>1993</v>
      </c>
      <c r="C1994" s="43" t="s">
        <v>16</v>
      </c>
      <c r="D1994" s="43" t="s">
        <v>89</v>
      </c>
      <c r="E1994" s="103" t="s">
        <v>3723</v>
      </c>
      <c r="F1994" s="169" t="s">
        <v>114</v>
      </c>
      <c r="G1994" s="169" t="s">
        <v>4281</v>
      </c>
      <c r="H1994" s="40" t="s">
        <v>2134</v>
      </c>
      <c r="I1994" s="40" t="s">
        <v>22</v>
      </c>
      <c r="J1994" s="173">
        <v>11</v>
      </c>
      <c r="K1994" s="185">
        <v>0</v>
      </c>
      <c r="L1994" s="198">
        <v>1180</v>
      </c>
      <c r="M1994" s="105">
        <v>3.2</v>
      </c>
      <c r="N1994" s="167"/>
    </row>
    <row r="1995" s="155" customFormat="1" ht="24" spans="1:14">
      <c r="A1995" s="38" t="s">
        <v>15</v>
      </c>
      <c r="B1995" s="168">
        <v>1994</v>
      </c>
      <c r="C1995" s="43" t="s">
        <v>16</v>
      </c>
      <c r="D1995" s="43" t="s">
        <v>53</v>
      </c>
      <c r="E1995" s="103" t="s">
        <v>3723</v>
      </c>
      <c r="F1995" s="169" t="s">
        <v>55</v>
      </c>
      <c r="G1995" s="169" t="s">
        <v>4282</v>
      </c>
      <c r="H1995" s="40" t="s">
        <v>3866</v>
      </c>
      <c r="I1995" s="40" t="s">
        <v>22</v>
      </c>
      <c r="J1995" s="173">
        <v>6</v>
      </c>
      <c r="K1995" s="185">
        <v>0</v>
      </c>
      <c r="L1995" s="198">
        <v>496</v>
      </c>
      <c r="M1995" s="105">
        <v>3.2</v>
      </c>
      <c r="N1995" s="167"/>
    </row>
    <row r="1996" s="155" customFormat="1" ht="36" spans="1:14">
      <c r="A1996" s="38" t="s">
        <v>15</v>
      </c>
      <c r="B1996" s="168">
        <v>1995</v>
      </c>
      <c r="C1996" s="43" t="s">
        <v>16</v>
      </c>
      <c r="D1996" s="43" t="s">
        <v>171</v>
      </c>
      <c r="E1996" s="103" t="s">
        <v>3723</v>
      </c>
      <c r="F1996" s="169" t="s">
        <v>172</v>
      </c>
      <c r="G1996" s="169" t="s">
        <v>4283</v>
      </c>
      <c r="H1996" s="40" t="s">
        <v>1874</v>
      </c>
      <c r="I1996" s="40" t="s">
        <v>22</v>
      </c>
      <c r="J1996" s="173">
        <v>10</v>
      </c>
      <c r="K1996" s="174">
        <v>0</v>
      </c>
      <c r="L1996" s="198">
        <v>14</v>
      </c>
      <c r="M1996" s="105">
        <v>3.1</v>
      </c>
      <c r="N1996" s="167"/>
    </row>
    <row r="1997" s="155" customFormat="1" ht="24" spans="1:14">
      <c r="A1997" s="38" t="s">
        <v>15</v>
      </c>
      <c r="B1997" s="168">
        <v>1996</v>
      </c>
      <c r="C1997" s="43" t="s">
        <v>16</v>
      </c>
      <c r="D1997" s="43" t="s">
        <v>53</v>
      </c>
      <c r="E1997" s="103" t="s">
        <v>3723</v>
      </c>
      <c r="F1997" s="169" t="s">
        <v>236</v>
      </c>
      <c r="G1997" s="169" t="s">
        <v>4284</v>
      </c>
      <c r="H1997" s="40" t="s">
        <v>2134</v>
      </c>
      <c r="I1997" s="40" t="s">
        <v>22</v>
      </c>
      <c r="J1997" s="173">
        <v>1</v>
      </c>
      <c r="K1997" s="185">
        <v>0</v>
      </c>
      <c r="L1997" s="198">
        <v>2</v>
      </c>
      <c r="M1997" s="105">
        <v>3.2</v>
      </c>
      <c r="N1997" s="167"/>
    </row>
    <row r="1998" s="155" customFormat="1" ht="24" spans="1:14">
      <c r="A1998" s="38" t="s">
        <v>15</v>
      </c>
      <c r="B1998" s="168">
        <v>1997</v>
      </c>
      <c r="C1998" s="43" t="s">
        <v>16</v>
      </c>
      <c r="D1998" s="43" t="s">
        <v>53</v>
      </c>
      <c r="E1998" s="103" t="s">
        <v>3723</v>
      </c>
      <c r="F1998" s="169" t="s">
        <v>236</v>
      </c>
      <c r="G1998" s="169" t="s">
        <v>4259</v>
      </c>
      <c r="H1998" s="40" t="s">
        <v>2134</v>
      </c>
      <c r="I1998" s="40" t="s">
        <v>22</v>
      </c>
      <c r="J1998" s="173">
        <v>3</v>
      </c>
      <c r="K1998" s="185">
        <v>0</v>
      </c>
      <c r="L1998" s="198">
        <v>3</v>
      </c>
      <c r="M1998" s="105">
        <v>3.2</v>
      </c>
      <c r="N1998" s="167"/>
    </row>
    <row r="1999" s="155" customFormat="1" ht="24" spans="1:14">
      <c r="A1999" s="38" t="s">
        <v>15</v>
      </c>
      <c r="B1999" s="168">
        <v>1998</v>
      </c>
      <c r="C1999" s="43" t="s">
        <v>16</v>
      </c>
      <c r="D1999" s="43" t="s">
        <v>322</v>
      </c>
      <c r="E1999" s="103" t="s">
        <v>3723</v>
      </c>
      <c r="F1999" s="169" t="s">
        <v>323</v>
      </c>
      <c r="G1999" s="169" t="s">
        <v>4285</v>
      </c>
      <c r="H1999" s="40" t="s">
        <v>4261</v>
      </c>
      <c r="I1999" s="43" t="s">
        <v>2124</v>
      </c>
      <c r="J1999" s="116">
        <v>12.1246</v>
      </c>
      <c r="K1999" s="185">
        <v>0</v>
      </c>
      <c r="L1999" s="198">
        <v>1321</v>
      </c>
      <c r="M1999" s="105">
        <v>3.2</v>
      </c>
      <c r="N1999" s="167"/>
    </row>
    <row r="2000" s="155" customFormat="1" ht="24" spans="1:14">
      <c r="A2000" s="38" t="s">
        <v>15</v>
      </c>
      <c r="B2000" s="168">
        <v>1999</v>
      </c>
      <c r="C2000" s="43" t="s">
        <v>16</v>
      </c>
      <c r="D2000" s="43" t="s">
        <v>89</v>
      </c>
      <c r="E2000" s="103" t="s">
        <v>3723</v>
      </c>
      <c r="F2000" s="169" t="s">
        <v>114</v>
      </c>
      <c r="G2000" s="169" t="s">
        <v>3403</v>
      </c>
      <c r="H2000" s="40" t="s">
        <v>2166</v>
      </c>
      <c r="I2000" s="40" t="s">
        <v>22</v>
      </c>
      <c r="J2000" s="173">
        <v>1</v>
      </c>
      <c r="K2000" s="185">
        <v>0</v>
      </c>
      <c r="L2000" s="198">
        <v>11</v>
      </c>
      <c r="M2000" s="105">
        <v>3.2</v>
      </c>
      <c r="N2000" s="167"/>
    </row>
    <row r="2001" s="155" customFormat="1" ht="24" spans="1:14">
      <c r="A2001" s="38" t="s">
        <v>15</v>
      </c>
      <c r="B2001" s="168">
        <v>2000</v>
      </c>
      <c r="C2001" s="43" t="s">
        <v>16</v>
      </c>
      <c r="D2001" s="43" t="s">
        <v>53</v>
      </c>
      <c r="E2001" s="103" t="s">
        <v>3723</v>
      </c>
      <c r="F2001" s="169" t="s">
        <v>55</v>
      </c>
      <c r="G2001" s="169" t="s">
        <v>2643</v>
      </c>
      <c r="H2001" s="40" t="s">
        <v>2158</v>
      </c>
      <c r="I2001" s="40" t="s">
        <v>22</v>
      </c>
      <c r="J2001" s="173">
        <v>8</v>
      </c>
      <c r="K2001" s="57">
        <f t="shared" ref="K2001:K2004" si="114">(CEILING(J2001*0.2,1))*1</f>
        <v>2</v>
      </c>
      <c r="L2001" s="198">
        <v>82</v>
      </c>
      <c r="M2001" s="105">
        <v>3.2</v>
      </c>
      <c r="N2001" s="167"/>
    </row>
    <row r="2002" s="155" customFormat="1" ht="24" spans="1:14">
      <c r="A2002" s="38" t="s">
        <v>15</v>
      </c>
      <c r="B2002" s="168">
        <v>2001</v>
      </c>
      <c r="C2002" s="43" t="s">
        <v>16</v>
      </c>
      <c r="D2002" s="43" t="s">
        <v>53</v>
      </c>
      <c r="E2002" s="103" t="s">
        <v>3723</v>
      </c>
      <c r="F2002" s="169" t="s">
        <v>55</v>
      </c>
      <c r="G2002" s="169" t="s">
        <v>4304</v>
      </c>
      <c r="H2002" s="40" t="s">
        <v>2158</v>
      </c>
      <c r="I2002" s="40" t="s">
        <v>22</v>
      </c>
      <c r="J2002" s="173">
        <v>1</v>
      </c>
      <c r="K2002" s="57">
        <f t="shared" si="114"/>
        <v>1</v>
      </c>
      <c r="L2002" s="198">
        <v>5</v>
      </c>
      <c r="M2002" s="105">
        <v>3.2</v>
      </c>
      <c r="N2002" s="167"/>
    </row>
    <row r="2003" s="155" customFormat="1" ht="36" spans="1:14">
      <c r="A2003" s="38" t="s">
        <v>15</v>
      </c>
      <c r="B2003" s="168">
        <v>2002</v>
      </c>
      <c r="C2003" s="43" t="s">
        <v>16</v>
      </c>
      <c r="D2003" s="43" t="s">
        <v>171</v>
      </c>
      <c r="E2003" s="103" t="s">
        <v>3723</v>
      </c>
      <c r="F2003" s="169" t="s">
        <v>172</v>
      </c>
      <c r="G2003" s="169" t="s">
        <v>3874</v>
      </c>
      <c r="H2003" s="40" t="s">
        <v>2414</v>
      </c>
      <c r="I2003" s="40" t="s">
        <v>22</v>
      </c>
      <c r="J2003" s="173">
        <v>1</v>
      </c>
      <c r="K2003" s="174">
        <v>0</v>
      </c>
      <c r="L2003" s="199">
        <v>0.3</v>
      </c>
      <c r="M2003" s="105">
        <v>3.1</v>
      </c>
      <c r="N2003" s="167"/>
    </row>
    <row r="2004" s="155" customFormat="1" ht="24" spans="1:14">
      <c r="A2004" s="38" t="s">
        <v>15</v>
      </c>
      <c r="B2004" s="168">
        <v>2003</v>
      </c>
      <c r="C2004" s="43" t="s">
        <v>16</v>
      </c>
      <c r="D2004" s="43" t="s">
        <v>322</v>
      </c>
      <c r="E2004" s="103" t="s">
        <v>3723</v>
      </c>
      <c r="F2004" s="169" t="s">
        <v>323</v>
      </c>
      <c r="G2004" s="169" t="s">
        <v>2668</v>
      </c>
      <c r="H2004" s="40" t="s">
        <v>2162</v>
      </c>
      <c r="I2004" s="43" t="s">
        <v>2124</v>
      </c>
      <c r="J2004" s="116">
        <v>11.6933</v>
      </c>
      <c r="K2004" s="57">
        <f t="shared" si="114"/>
        <v>3</v>
      </c>
      <c r="L2004" s="198">
        <v>330</v>
      </c>
      <c r="M2004" s="105">
        <v>3.2</v>
      </c>
      <c r="N2004" s="167"/>
    </row>
    <row r="2005" s="155" customFormat="1" ht="24" spans="1:14">
      <c r="A2005" s="38" t="s">
        <v>15</v>
      </c>
      <c r="B2005" s="168">
        <v>2004</v>
      </c>
      <c r="C2005" s="43" t="s">
        <v>16</v>
      </c>
      <c r="D2005" s="43" t="s">
        <v>89</v>
      </c>
      <c r="E2005" s="103" t="s">
        <v>3723</v>
      </c>
      <c r="F2005" s="169" t="s">
        <v>114</v>
      </c>
      <c r="G2005" s="169" t="s">
        <v>4308</v>
      </c>
      <c r="H2005" s="40" t="s">
        <v>4309</v>
      </c>
      <c r="I2005" s="40" t="s">
        <v>22</v>
      </c>
      <c r="J2005" s="173">
        <v>5</v>
      </c>
      <c r="K2005" s="174">
        <v>0</v>
      </c>
      <c r="L2005" s="198">
        <v>30</v>
      </c>
      <c r="M2005" s="105">
        <v>3.1</v>
      </c>
      <c r="N2005" s="167"/>
    </row>
    <row r="2006" s="155" customFormat="1" ht="24" spans="1:14">
      <c r="A2006" s="38" t="s">
        <v>15</v>
      </c>
      <c r="B2006" s="168">
        <v>2005</v>
      </c>
      <c r="C2006" s="43" t="s">
        <v>16</v>
      </c>
      <c r="D2006" s="43" t="s">
        <v>89</v>
      </c>
      <c r="E2006" s="103" t="s">
        <v>3723</v>
      </c>
      <c r="F2006" s="169" t="s">
        <v>114</v>
      </c>
      <c r="G2006" s="169" t="s">
        <v>4310</v>
      </c>
      <c r="H2006" s="40" t="s">
        <v>4309</v>
      </c>
      <c r="I2006" s="40" t="s">
        <v>22</v>
      </c>
      <c r="J2006" s="173">
        <v>3</v>
      </c>
      <c r="K2006" s="174">
        <v>0</v>
      </c>
      <c r="L2006" s="198">
        <v>10</v>
      </c>
      <c r="M2006" s="105">
        <v>3.1</v>
      </c>
      <c r="N2006" s="167"/>
    </row>
    <row r="2007" s="155" customFormat="1" ht="24" spans="1:14">
      <c r="A2007" s="38" t="s">
        <v>15</v>
      </c>
      <c r="B2007" s="168">
        <v>2006</v>
      </c>
      <c r="C2007" s="43" t="s">
        <v>16</v>
      </c>
      <c r="D2007" s="43" t="s">
        <v>53</v>
      </c>
      <c r="E2007" s="103" t="s">
        <v>3723</v>
      </c>
      <c r="F2007" s="169" t="s">
        <v>55</v>
      </c>
      <c r="G2007" s="169" t="s">
        <v>4311</v>
      </c>
      <c r="H2007" s="40" t="s">
        <v>4309</v>
      </c>
      <c r="I2007" s="40" t="s">
        <v>22</v>
      </c>
      <c r="J2007" s="173">
        <v>19</v>
      </c>
      <c r="K2007" s="57">
        <f t="shared" ref="K2007:K2011" si="115">(CEILING(J2007*0.2,1))*1</f>
        <v>4</v>
      </c>
      <c r="L2007" s="198">
        <v>114</v>
      </c>
      <c r="M2007" s="105">
        <v>3.1</v>
      </c>
      <c r="N2007" s="167"/>
    </row>
    <row r="2008" s="155" customFormat="1" ht="24" spans="1:14">
      <c r="A2008" s="38" t="s">
        <v>15</v>
      </c>
      <c r="B2008" s="168">
        <v>2007</v>
      </c>
      <c r="C2008" s="43" t="s">
        <v>16</v>
      </c>
      <c r="D2008" s="43" t="s">
        <v>53</v>
      </c>
      <c r="E2008" s="103" t="s">
        <v>3723</v>
      </c>
      <c r="F2008" s="169" t="s">
        <v>55</v>
      </c>
      <c r="G2008" s="169" t="s">
        <v>4312</v>
      </c>
      <c r="H2008" s="40" t="s">
        <v>4309</v>
      </c>
      <c r="I2008" s="40" t="s">
        <v>22</v>
      </c>
      <c r="J2008" s="173">
        <v>2</v>
      </c>
      <c r="K2008" s="57">
        <f t="shared" si="115"/>
        <v>1</v>
      </c>
      <c r="L2008" s="198">
        <v>2</v>
      </c>
      <c r="M2008" s="105">
        <v>3.1</v>
      </c>
      <c r="N2008" s="167"/>
    </row>
    <row r="2009" s="155" customFormat="1" ht="24" spans="1:14">
      <c r="A2009" s="38" t="s">
        <v>15</v>
      </c>
      <c r="B2009" s="168">
        <v>2008</v>
      </c>
      <c r="C2009" s="43" t="s">
        <v>16</v>
      </c>
      <c r="D2009" s="43" t="s">
        <v>53</v>
      </c>
      <c r="E2009" s="103" t="s">
        <v>3723</v>
      </c>
      <c r="F2009" s="169" t="s">
        <v>304</v>
      </c>
      <c r="G2009" s="169" t="s">
        <v>4313</v>
      </c>
      <c r="H2009" s="40" t="s">
        <v>4309</v>
      </c>
      <c r="I2009" s="40" t="s">
        <v>22</v>
      </c>
      <c r="J2009" s="173">
        <v>2</v>
      </c>
      <c r="K2009" s="57">
        <f t="shared" si="115"/>
        <v>1</v>
      </c>
      <c r="L2009" s="198">
        <v>10</v>
      </c>
      <c r="M2009" s="105">
        <v>3.1</v>
      </c>
      <c r="N2009" s="167"/>
    </row>
    <row r="2010" s="155" customFormat="1" ht="24" spans="1:14">
      <c r="A2010" s="38" t="s">
        <v>15</v>
      </c>
      <c r="B2010" s="168">
        <v>2009</v>
      </c>
      <c r="C2010" s="43" t="s">
        <v>16</v>
      </c>
      <c r="D2010" s="43" t="s">
        <v>53</v>
      </c>
      <c r="E2010" s="103" t="s">
        <v>3723</v>
      </c>
      <c r="F2010" s="169" t="s">
        <v>304</v>
      </c>
      <c r="G2010" s="169" t="s">
        <v>4314</v>
      </c>
      <c r="H2010" s="40" t="s">
        <v>4309</v>
      </c>
      <c r="I2010" s="40" t="s">
        <v>22</v>
      </c>
      <c r="J2010" s="173">
        <v>3</v>
      </c>
      <c r="K2010" s="57">
        <f t="shared" si="115"/>
        <v>1</v>
      </c>
      <c r="L2010" s="198">
        <v>14</v>
      </c>
      <c r="M2010" s="105">
        <v>3.1</v>
      </c>
      <c r="N2010" s="167"/>
    </row>
    <row r="2011" s="155" customFormat="1" ht="24" spans="1:14">
      <c r="A2011" s="38" t="s">
        <v>15</v>
      </c>
      <c r="B2011" s="168">
        <v>2010</v>
      </c>
      <c r="C2011" s="43" t="s">
        <v>16</v>
      </c>
      <c r="D2011" s="43" t="s">
        <v>53</v>
      </c>
      <c r="E2011" s="103" t="s">
        <v>3723</v>
      </c>
      <c r="F2011" s="169" t="s">
        <v>304</v>
      </c>
      <c r="G2011" s="169" t="s">
        <v>4315</v>
      </c>
      <c r="H2011" s="40" t="s">
        <v>4309</v>
      </c>
      <c r="I2011" s="40" t="s">
        <v>22</v>
      </c>
      <c r="J2011" s="173">
        <v>2</v>
      </c>
      <c r="K2011" s="57">
        <f t="shared" si="115"/>
        <v>1</v>
      </c>
      <c r="L2011" s="198">
        <v>9</v>
      </c>
      <c r="M2011" s="105">
        <v>3.1</v>
      </c>
      <c r="N2011" s="164"/>
    </row>
    <row r="2012" s="155" customFormat="1" ht="24" spans="1:14">
      <c r="A2012" s="38" t="s">
        <v>15</v>
      </c>
      <c r="B2012" s="168">
        <v>2011</v>
      </c>
      <c r="C2012" s="43" t="s">
        <v>16</v>
      </c>
      <c r="D2012" s="43" t="s">
        <v>171</v>
      </c>
      <c r="E2012" s="103" t="s">
        <v>3723</v>
      </c>
      <c r="F2012" s="169" t="s">
        <v>172</v>
      </c>
      <c r="G2012" s="169" t="s">
        <v>3381</v>
      </c>
      <c r="H2012" s="40" t="s">
        <v>2299</v>
      </c>
      <c r="I2012" s="40" t="s">
        <v>22</v>
      </c>
      <c r="J2012" s="173">
        <v>3</v>
      </c>
      <c r="K2012" s="174">
        <v>0</v>
      </c>
      <c r="L2012" s="201">
        <v>0.15</v>
      </c>
      <c r="M2012" s="105">
        <v>3.1</v>
      </c>
      <c r="N2012" s="167"/>
    </row>
    <row r="2013" s="155" customFormat="1" ht="24" spans="1:14">
      <c r="A2013" s="38" t="s">
        <v>15</v>
      </c>
      <c r="B2013" s="168">
        <v>2012</v>
      </c>
      <c r="C2013" s="43" t="s">
        <v>16</v>
      </c>
      <c r="D2013" s="43" t="s">
        <v>171</v>
      </c>
      <c r="E2013" s="103" t="s">
        <v>3723</v>
      </c>
      <c r="F2013" s="169" t="s">
        <v>172</v>
      </c>
      <c r="G2013" s="169" t="s">
        <v>3360</v>
      </c>
      <c r="H2013" s="40" t="s">
        <v>2299</v>
      </c>
      <c r="I2013" s="40" t="s">
        <v>22</v>
      </c>
      <c r="J2013" s="173">
        <v>6</v>
      </c>
      <c r="K2013" s="174">
        <v>0</v>
      </c>
      <c r="L2013" s="201">
        <v>0.36</v>
      </c>
      <c r="M2013" s="105">
        <v>3.1</v>
      </c>
      <c r="N2013" s="167"/>
    </row>
    <row r="2014" s="155" customFormat="1" ht="24" spans="1:14">
      <c r="A2014" s="38" t="s">
        <v>15</v>
      </c>
      <c r="B2014" s="168">
        <v>2013</v>
      </c>
      <c r="C2014" s="43" t="s">
        <v>16</v>
      </c>
      <c r="D2014" s="43" t="s">
        <v>322</v>
      </c>
      <c r="E2014" s="103" t="s">
        <v>3723</v>
      </c>
      <c r="F2014" s="169" t="s">
        <v>323</v>
      </c>
      <c r="G2014" s="169" t="s">
        <v>4316</v>
      </c>
      <c r="H2014" s="40" t="s">
        <v>4309</v>
      </c>
      <c r="I2014" s="43" t="s">
        <v>2124</v>
      </c>
      <c r="J2014" s="116">
        <v>140.407</v>
      </c>
      <c r="K2014" s="57">
        <f t="shared" ref="K2014:K2018" si="116">(CEILING(J2014*0.2,1))*1</f>
        <v>29</v>
      </c>
      <c r="L2014" s="198">
        <v>491</v>
      </c>
      <c r="M2014" s="105">
        <v>3.1</v>
      </c>
      <c r="N2014" s="167"/>
    </row>
    <row r="2015" s="155" customFormat="1" ht="24" spans="1:14">
      <c r="A2015" s="38" t="s">
        <v>15</v>
      </c>
      <c r="B2015" s="168">
        <v>2014</v>
      </c>
      <c r="C2015" s="43" t="s">
        <v>16</v>
      </c>
      <c r="D2015" s="43" t="s">
        <v>322</v>
      </c>
      <c r="E2015" s="103" t="s">
        <v>3723</v>
      </c>
      <c r="F2015" s="169" t="s">
        <v>323</v>
      </c>
      <c r="G2015" s="169" t="s">
        <v>4317</v>
      </c>
      <c r="H2015" s="40" t="s">
        <v>4309</v>
      </c>
      <c r="I2015" s="43" t="s">
        <v>2124</v>
      </c>
      <c r="J2015" s="116">
        <v>0.9</v>
      </c>
      <c r="K2015" s="57">
        <f t="shared" si="116"/>
        <v>1</v>
      </c>
      <c r="L2015" s="198">
        <v>4</v>
      </c>
      <c r="M2015" s="105">
        <v>3.1</v>
      </c>
      <c r="N2015" s="167"/>
    </row>
    <row r="2016" s="155" customFormat="1" ht="24" spans="1:14">
      <c r="A2016" s="38" t="s">
        <v>15</v>
      </c>
      <c r="B2016" s="168">
        <v>2015</v>
      </c>
      <c r="C2016" s="43" t="s">
        <v>16</v>
      </c>
      <c r="D2016" s="43" t="s">
        <v>89</v>
      </c>
      <c r="E2016" s="103" t="s">
        <v>3723</v>
      </c>
      <c r="F2016" s="169" t="s">
        <v>114</v>
      </c>
      <c r="G2016" s="169" t="s">
        <v>4310</v>
      </c>
      <c r="H2016" s="40" t="s">
        <v>4309</v>
      </c>
      <c r="I2016" s="40" t="s">
        <v>22</v>
      </c>
      <c r="J2016" s="173">
        <v>2</v>
      </c>
      <c r="K2016" s="174">
        <v>0</v>
      </c>
      <c r="L2016" s="198">
        <v>7</v>
      </c>
      <c r="M2016" s="105">
        <v>3.1</v>
      </c>
      <c r="N2016" s="167"/>
    </row>
    <row r="2017" s="155" customFormat="1" ht="24" spans="1:14">
      <c r="A2017" s="38" t="s">
        <v>15</v>
      </c>
      <c r="B2017" s="168">
        <v>2016</v>
      </c>
      <c r="C2017" s="43" t="s">
        <v>16</v>
      </c>
      <c r="D2017" s="43" t="s">
        <v>53</v>
      </c>
      <c r="E2017" s="103" t="s">
        <v>3723</v>
      </c>
      <c r="F2017" s="169" t="s">
        <v>55</v>
      </c>
      <c r="G2017" s="169" t="s">
        <v>4312</v>
      </c>
      <c r="H2017" s="40" t="s">
        <v>4309</v>
      </c>
      <c r="I2017" s="40" t="s">
        <v>22</v>
      </c>
      <c r="J2017" s="173">
        <v>8</v>
      </c>
      <c r="K2017" s="57">
        <f t="shared" si="116"/>
        <v>2</v>
      </c>
      <c r="L2017" s="198">
        <v>9</v>
      </c>
      <c r="M2017" s="105">
        <v>3.1</v>
      </c>
      <c r="N2017" s="167"/>
    </row>
    <row r="2018" s="155" customFormat="1" ht="24" spans="1:14">
      <c r="A2018" s="38" t="s">
        <v>15</v>
      </c>
      <c r="B2018" s="168">
        <v>2017</v>
      </c>
      <c r="C2018" s="43" t="s">
        <v>16</v>
      </c>
      <c r="D2018" s="43" t="s">
        <v>53</v>
      </c>
      <c r="E2018" s="103" t="s">
        <v>3723</v>
      </c>
      <c r="F2018" s="169" t="s">
        <v>304</v>
      </c>
      <c r="G2018" s="169" t="s">
        <v>4318</v>
      </c>
      <c r="H2018" s="40" t="s">
        <v>4309</v>
      </c>
      <c r="I2018" s="40" t="s">
        <v>22</v>
      </c>
      <c r="J2018" s="173">
        <v>1</v>
      </c>
      <c r="K2018" s="57">
        <f t="shared" si="116"/>
        <v>1</v>
      </c>
      <c r="L2018" s="198">
        <v>2</v>
      </c>
      <c r="M2018" s="105">
        <v>3.1</v>
      </c>
      <c r="N2018" s="167"/>
    </row>
    <row r="2019" s="155" customFormat="1" ht="24" spans="1:14">
      <c r="A2019" s="38" t="s">
        <v>15</v>
      </c>
      <c r="B2019" s="168">
        <v>2018</v>
      </c>
      <c r="C2019" s="43" t="s">
        <v>16</v>
      </c>
      <c r="D2019" s="43" t="s">
        <v>171</v>
      </c>
      <c r="E2019" s="103" t="s">
        <v>3723</v>
      </c>
      <c r="F2019" s="169" t="s">
        <v>172</v>
      </c>
      <c r="G2019" s="169" t="s">
        <v>3381</v>
      </c>
      <c r="H2019" s="40" t="s">
        <v>2299</v>
      </c>
      <c r="I2019" s="40" t="s">
        <v>22</v>
      </c>
      <c r="J2019" s="173">
        <v>2</v>
      </c>
      <c r="K2019" s="174">
        <v>0</v>
      </c>
      <c r="L2019" s="199">
        <v>0.1</v>
      </c>
      <c r="M2019" s="105">
        <v>3.1</v>
      </c>
      <c r="N2019" s="164"/>
    </row>
    <row r="2020" s="155" customFormat="1" ht="24" spans="1:14">
      <c r="A2020" s="38" t="s">
        <v>15</v>
      </c>
      <c r="B2020" s="168">
        <v>2019</v>
      </c>
      <c r="C2020" s="43" t="s">
        <v>16</v>
      </c>
      <c r="D2020" s="43" t="s">
        <v>322</v>
      </c>
      <c r="E2020" s="103" t="s">
        <v>3723</v>
      </c>
      <c r="F2020" s="169" t="s">
        <v>323</v>
      </c>
      <c r="G2020" s="169" t="s">
        <v>4317</v>
      </c>
      <c r="H2020" s="40" t="s">
        <v>4309</v>
      </c>
      <c r="I2020" s="43" t="s">
        <v>2124</v>
      </c>
      <c r="J2020" s="116">
        <v>17.2383</v>
      </c>
      <c r="K2020" s="57">
        <f>(CEILING(J2020*0.2,1))*1</f>
        <v>4</v>
      </c>
      <c r="L2020" s="198">
        <v>72</v>
      </c>
      <c r="M2020" s="105">
        <v>3.1</v>
      </c>
      <c r="N2020" s="164"/>
    </row>
    <row r="2021" s="155" customFormat="1" ht="24" spans="1:14">
      <c r="A2021" s="38" t="s">
        <v>15</v>
      </c>
      <c r="B2021" s="168">
        <v>2020</v>
      </c>
      <c r="C2021" s="43" t="s">
        <v>16</v>
      </c>
      <c r="D2021" s="43" t="s">
        <v>89</v>
      </c>
      <c r="E2021" s="103" t="s">
        <v>3723</v>
      </c>
      <c r="F2021" s="169" t="s">
        <v>114</v>
      </c>
      <c r="G2021" s="169" t="s">
        <v>4319</v>
      </c>
      <c r="H2021" s="40" t="s">
        <v>2166</v>
      </c>
      <c r="I2021" s="40" t="s">
        <v>22</v>
      </c>
      <c r="J2021" s="173">
        <v>6</v>
      </c>
      <c r="K2021" s="185">
        <v>0</v>
      </c>
      <c r="L2021" s="198">
        <v>817</v>
      </c>
      <c r="M2021" s="105">
        <v>3.2</v>
      </c>
      <c r="N2021" s="164"/>
    </row>
    <row r="2022" s="155" customFormat="1" ht="24" spans="1:14">
      <c r="A2022" s="38" t="s">
        <v>15</v>
      </c>
      <c r="B2022" s="168">
        <v>2021</v>
      </c>
      <c r="C2022" s="43" t="s">
        <v>16</v>
      </c>
      <c r="D2022" s="43" t="s">
        <v>53</v>
      </c>
      <c r="E2022" s="103" t="s">
        <v>3723</v>
      </c>
      <c r="F2022" s="169" t="s">
        <v>55</v>
      </c>
      <c r="G2022" s="169" t="s">
        <v>4320</v>
      </c>
      <c r="H2022" s="40" t="s">
        <v>2158</v>
      </c>
      <c r="I2022" s="40" t="s">
        <v>22</v>
      </c>
      <c r="J2022" s="173">
        <v>16</v>
      </c>
      <c r="K2022" s="185">
        <v>0</v>
      </c>
      <c r="L2022" s="198">
        <v>1552</v>
      </c>
      <c r="M2022" s="105">
        <v>3.2</v>
      </c>
      <c r="N2022" s="164"/>
    </row>
    <row r="2023" s="155" customFormat="1" ht="24" spans="1:14">
      <c r="A2023" s="38" t="s">
        <v>15</v>
      </c>
      <c r="B2023" s="168">
        <v>2022</v>
      </c>
      <c r="C2023" s="43" t="s">
        <v>16</v>
      </c>
      <c r="D2023" s="43" t="s">
        <v>53</v>
      </c>
      <c r="E2023" s="103" t="s">
        <v>3723</v>
      </c>
      <c r="F2023" s="169" t="s">
        <v>55</v>
      </c>
      <c r="G2023" s="169" t="s">
        <v>4321</v>
      </c>
      <c r="H2023" s="40" t="s">
        <v>2158</v>
      </c>
      <c r="I2023" s="40" t="s">
        <v>22</v>
      </c>
      <c r="J2023" s="173">
        <v>3</v>
      </c>
      <c r="K2023" s="185">
        <v>0</v>
      </c>
      <c r="L2023" s="198">
        <v>146</v>
      </c>
      <c r="M2023" s="105">
        <v>3.2</v>
      </c>
      <c r="N2023" s="167"/>
    </row>
    <row r="2024" s="155" customFormat="1" ht="24" spans="1:14">
      <c r="A2024" s="38" t="s">
        <v>15</v>
      </c>
      <c r="B2024" s="168">
        <v>2023</v>
      </c>
      <c r="C2024" s="43" t="s">
        <v>16</v>
      </c>
      <c r="D2024" s="43" t="s">
        <v>53</v>
      </c>
      <c r="E2024" s="103" t="s">
        <v>3723</v>
      </c>
      <c r="F2024" s="169" t="s">
        <v>304</v>
      </c>
      <c r="G2024" s="169" t="s">
        <v>4322</v>
      </c>
      <c r="H2024" s="40" t="s">
        <v>2158</v>
      </c>
      <c r="I2024" s="40" t="s">
        <v>22</v>
      </c>
      <c r="J2024" s="173">
        <v>1</v>
      </c>
      <c r="K2024" s="185">
        <v>0</v>
      </c>
      <c r="L2024" s="198">
        <v>99</v>
      </c>
      <c r="M2024" s="105">
        <v>3.2</v>
      </c>
      <c r="N2024" s="167"/>
    </row>
    <row r="2025" s="155" customFormat="1" ht="24" spans="1:14">
      <c r="A2025" s="38" t="s">
        <v>15</v>
      </c>
      <c r="B2025" s="168">
        <v>2024</v>
      </c>
      <c r="C2025" s="43" t="s">
        <v>16</v>
      </c>
      <c r="D2025" s="43" t="s">
        <v>53</v>
      </c>
      <c r="E2025" s="103" t="s">
        <v>3723</v>
      </c>
      <c r="F2025" s="169" t="s">
        <v>304</v>
      </c>
      <c r="G2025" s="169" t="s">
        <v>4323</v>
      </c>
      <c r="H2025" s="40" t="s">
        <v>2158</v>
      </c>
      <c r="I2025" s="40" t="s">
        <v>22</v>
      </c>
      <c r="J2025" s="173">
        <v>1</v>
      </c>
      <c r="K2025" s="185">
        <v>0</v>
      </c>
      <c r="L2025" s="198">
        <v>91</v>
      </c>
      <c r="M2025" s="105">
        <v>3.2</v>
      </c>
      <c r="N2025" s="164"/>
    </row>
    <row r="2026" s="155" customFormat="1" ht="36" spans="1:14">
      <c r="A2026" s="38" t="s">
        <v>15</v>
      </c>
      <c r="B2026" s="168">
        <v>2025</v>
      </c>
      <c r="C2026" s="43" t="s">
        <v>16</v>
      </c>
      <c r="D2026" s="43" t="s">
        <v>171</v>
      </c>
      <c r="E2026" s="103" t="s">
        <v>3723</v>
      </c>
      <c r="F2026" s="169" t="s">
        <v>172</v>
      </c>
      <c r="G2026" s="169" t="s">
        <v>4324</v>
      </c>
      <c r="H2026" s="40" t="s">
        <v>1711</v>
      </c>
      <c r="I2026" s="40" t="s">
        <v>22</v>
      </c>
      <c r="J2026" s="173">
        <v>6</v>
      </c>
      <c r="K2026" s="174">
        <v>0</v>
      </c>
      <c r="L2026" s="198">
        <v>9</v>
      </c>
      <c r="M2026" s="105">
        <v>3.2</v>
      </c>
      <c r="N2026" s="164"/>
    </row>
    <row r="2027" s="155" customFormat="1" ht="24" spans="1:14">
      <c r="A2027" s="38" t="s">
        <v>15</v>
      </c>
      <c r="B2027" s="168">
        <v>2026</v>
      </c>
      <c r="C2027" s="43" t="s">
        <v>16</v>
      </c>
      <c r="D2027" s="43" t="s">
        <v>53</v>
      </c>
      <c r="E2027" s="103" t="s">
        <v>3723</v>
      </c>
      <c r="F2027" s="169" t="s">
        <v>236</v>
      </c>
      <c r="G2027" s="169" t="s">
        <v>4325</v>
      </c>
      <c r="H2027" s="40" t="s">
        <v>2166</v>
      </c>
      <c r="I2027" s="40" t="s">
        <v>22</v>
      </c>
      <c r="J2027" s="173">
        <v>3</v>
      </c>
      <c r="K2027" s="185">
        <v>0</v>
      </c>
      <c r="L2027" s="198">
        <v>3</v>
      </c>
      <c r="M2027" s="105">
        <v>3.2</v>
      </c>
      <c r="N2027" s="167"/>
    </row>
    <row r="2028" s="155" customFormat="1" ht="24" spans="1:14">
      <c r="A2028" s="38" t="s">
        <v>15</v>
      </c>
      <c r="B2028" s="168">
        <v>2027</v>
      </c>
      <c r="C2028" s="43" t="s">
        <v>16</v>
      </c>
      <c r="D2028" s="43" t="s">
        <v>53</v>
      </c>
      <c r="E2028" s="103" t="s">
        <v>3723</v>
      </c>
      <c r="F2028" s="169" t="s">
        <v>236</v>
      </c>
      <c r="G2028" s="169" t="s">
        <v>4326</v>
      </c>
      <c r="H2028" s="40" t="s">
        <v>2166</v>
      </c>
      <c r="I2028" s="40" t="s">
        <v>22</v>
      </c>
      <c r="J2028" s="173">
        <v>1</v>
      </c>
      <c r="K2028" s="185">
        <v>0</v>
      </c>
      <c r="L2028" s="198">
        <v>7</v>
      </c>
      <c r="M2028" s="105">
        <v>3.2</v>
      </c>
      <c r="N2028" s="167"/>
    </row>
    <row r="2029" s="155" customFormat="1" ht="24" spans="1:14">
      <c r="A2029" s="38" t="s">
        <v>15</v>
      </c>
      <c r="B2029" s="168">
        <v>2028</v>
      </c>
      <c r="C2029" s="43" t="s">
        <v>16</v>
      </c>
      <c r="D2029" s="43" t="s">
        <v>322</v>
      </c>
      <c r="E2029" s="103" t="s">
        <v>3723</v>
      </c>
      <c r="F2029" s="169" t="s">
        <v>323</v>
      </c>
      <c r="G2029" s="169" t="s">
        <v>4327</v>
      </c>
      <c r="H2029" s="40" t="s">
        <v>2162</v>
      </c>
      <c r="I2029" s="43" t="s">
        <v>2124</v>
      </c>
      <c r="J2029" s="116">
        <v>63.5649</v>
      </c>
      <c r="K2029" s="185">
        <v>0</v>
      </c>
      <c r="L2029" s="198">
        <v>9859</v>
      </c>
      <c r="M2029" s="105">
        <v>3.2</v>
      </c>
      <c r="N2029" s="167"/>
    </row>
    <row r="2030" s="155" customFormat="1" ht="24" spans="1:14">
      <c r="A2030" s="38" t="s">
        <v>15</v>
      </c>
      <c r="B2030" s="168">
        <v>2029</v>
      </c>
      <c r="C2030" s="43" t="s">
        <v>16</v>
      </c>
      <c r="D2030" s="43" t="s">
        <v>89</v>
      </c>
      <c r="E2030" s="103" t="s">
        <v>3723</v>
      </c>
      <c r="F2030" s="169" t="s">
        <v>114</v>
      </c>
      <c r="G2030" s="169" t="s">
        <v>4319</v>
      </c>
      <c r="H2030" s="40" t="s">
        <v>2166</v>
      </c>
      <c r="I2030" s="40" t="s">
        <v>22</v>
      </c>
      <c r="J2030" s="173">
        <v>4</v>
      </c>
      <c r="K2030" s="185">
        <v>0</v>
      </c>
      <c r="L2030" s="198">
        <v>545</v>
      </c>
      <c r="M2030" s="105">
        <v>3.2</v>
      </c>
      <c r="N2030" s="164"/>
    </row>
    <row r="2031" s="155" customFormat="1" ht="24" spans="1:14">
      <c r="A2031" s="38" t="s">
        <v>15</v>
      </c>
      <c r="B2031" s="168">
        <v>2030</v>
      </c>
      <c r="C2031" s="43" t="s">
        <v>16</v>
      </c>
      <c r="D2031" s="43" t="s">
        <v>53</v>
      </c>
      <c r="E2031" s="103" t="s">
        <v>3723</v>
      </c>
      <c r="F2031" s="169" t="s">
        <v>55</v>
      </c>
      <c r="G2031" s="169" t="s">
        <v>4320</v>
      </c>
      <c r="H2031" s="40" t="s">
        <v>2158</v>
      </c>
      <c r="I2031" s="40" t="s">
        <v>22</v>
      </c>
      <c r="J2031" s="173">
        <v>4</v>
      </c>
      <c r="K2031" s="185">
        <v>0</v>
      </c>
      <c r="L2031" s="198">
        <v>388</v>
      </c>
      <c r="M2031" s="105">
        <v>3.2</v>
      </c>
      <c r="N2031" s="167"/>
    </row>
    <row r="2032" s="155" customFormat="1" ht="24" spans="1:14">
      <c r="A2032" s="38" t="s">
        <v>15</v>
      </c>
      <c r="B2032" s="168">
        <v>2031</v>
      </c>
      <c r="C2032" s="43" t="s">
        <v>16</v>
      </c>
      <c r="D2032" s="43" t="s">
        <v>53</v>
      </c>
      <c r="E2032" s="103" t="s">
        <v>3723</v>
      </c>
      <c r="F2032" s="169" t="s">
        <v>55</v>
      </c>
      <c r="G2032" s="169" t="s">
        <v>4321</v>
      </c>
      <c r="H2032" s="40" t="s">
        <v>2158</v>
      </c>
      <c r="I2032" s="40" t="s">
        <v>22</v>
      </c>
      <c r="J2032" s="173">
        <v>1</v>
      </c>
      <c r="K2032" s="185">
        <v>0</v>
      </c>
      <c r="L2032" s="198">
        <v>49</v>
      </c>
      <c r="M2032" s="105">
        <v>3.2</v>
      </c>
      <c r="N2032" s="164"/>
    </row>
    <row r="2033" s="155" customFormat="1" ht="36" spans="1:14">
      <c r="A2033" s="38" t="s">
        <v>15</v>
      </c>
      <c r="B2033" s="168">
        <v>2032</v>
      </c>
      <c r="C2033" s="43" t="s">
        <v>16</v>
      </c>
      <c r="D2033" s="43" t="s">
        <v>171</v>
      </c>
      <c r="E2033" s="103" t="s">
        <v>3723</v>
      </c>
      <c r="F2033" s="169" t="s">
        <v>172</v>
      </c>
      <c r="G2033" s="169" t="s">
        <v>4324</v>
      </c>
      <c r="H2033" s="40" t="s">
        <v>1711</v>
      </c>
      <c r="I2033" s="40" t="s">
        <v>22</v>
      </c>
      <c r="J2033" s="173">
        <v>4</v>
      </c>
      <c r="K2033" s="174">
        <v>0</v>
      </c>
      <c r="L2033" s="198">
        <v>6</v>
      </c>
      <c r="M2033" s="105">
        <v>3.2</v>
      </c>
      <c r="N2033" s="167"/>
    </row>
    <row r="2034" s="155" customFormat="1" ht="24" spans="1:14">
      <c r="A2034" s="38" t="s">
        <v>15</v>
      </c>
      <c r="B2034" s="168">
        <v>2033</v>
      </c>
      <c r="C2034" s="43" t="s">
        <v>16</v>
      </c>
      <c r="D2034" s="43" t="s">
        <v>53</v>
      </c>
      <c r="E2034" s="103" t="s">
        <v>3723</v>
      </c>
      <c r="F2034" s="169" t="s">
        <v>236</v>
      </c>
      <c r="G2034" s="169" t="s">
        <v>4326</v>
      </c>
      <c r="H2034" s="40" t="s">
        <v>2166</v>
      </c>
      <c r="I2034" s="40" t="s">
        <v>22</v>
      </c>
      <c r="J2034" s="173">
        <v>1</v>
      </c>
      <c r="K2034" s="185">
        <v>0</v>
      </c>
      <c r="L2034" s="198">
        <v>7</v>
      </c>
      <c r="M2034" s="105">
        <v>3.2</v>
      </c>
      <c r="N2034" s="167"/>
    </row>
    <row r="2035" s="155" customFormat="1" ht="24" spans="1:14">
      <c r="A2035" s="38" t="s">
        <v>15</v>
      </c>
      <c r="B2035" s="168">
        <v>2034</v>
      </c>
      <c r="C2035" s="43" t="s">
        <v>16</v>
      </c>
      <c r="D2035" s="43" t="s">
        <v>322</v>
      </c>
      <c r="E2035" s="103" t="s">
        <v>3723</v>
      </c>
      <c r="F2035" s="169" t="s">
        <v>323</v>
      </c>
      <c r="G2035" s="169" t="s">
        <v>4327</v>
      </c>
      <c r="H2035" s="40" t="s">
        <v>2162</v>
      </c>
      <c r="I2035" s="43" t="s">
        <v>2124</v>
      </c>
      <c r="J2035" s="116">
        <v>33.3639</v>
      </c>
      <c r="K2035" s="185">
        <v>0</v>
      </c>
      <c r="L2035" s="198">
        <v>5175</v>
      </c>
      <c r="M2035" s="105">
        <v>3.2</v>
      </c>
      <c r="N2035" s="167"/>
    </row>
    <row r="2036" s="155" customFormat="1" ht="24" spans="1:14">
      <c r="A2036" s="38" t="s">
        <v>15</v>
      </c>
      <c r="B2036" s="168">
        <v>2035</v>
      </c>
      <c r="C2036" s="43" t="s">
        <v>16</v>
      </c>
      <c r="D2036" s="43" t="s">
        <v>89</v>
      </c>
      <c r="E2036" s="103" t="s">
        <v>3723</v>
      </c>
      <c r="F2036" s="169" t="s">
        <v>114</v>
      </c>
      <c r="G2036" s="169" t="s">
        <v>4328</v>
      </c>
      <c r="H2036" s="40" t="s">
        <v>2166</v>
      </c>
      <c r="I2036" s="40" t="s">
        <v>22</v>
      </c>
      <c r="J2036" s="173">
        <v>4</v>
      </c>
      <c r="K2036" s="185">
        <v>0</v>
      </c>
      <c r="L2036" s="198">
        <v>30</v>
      </c>
      <c r="M2036" s="105">
        <v>3.2</v>
      </c>
      <c r="N2036" s="167"/>
    </row>
    <row r="2037" s="155" customFormat="1" ht="24" spans="1:14">
      <c r="A2037" s="38" t="s">
        <v>15</v>
      </c>
      <c r="B2037" s="168">
        <v>2036</v>
      </c>
      <c r="C2037" s="43" t="s">
        <v>16</v>
      </c>
      <c r="D2037" s="43" t="s">
        <v>89</v>
      </c>
      <c r="E2037" s="103" t="s">
        <v>3723</v>
      </c>
      <c r="F2037" s="169" t="s">
        <v>114</v>
      </c>
      <c r="G2037" s="169" t="s">
        <v>4329</v>
      </c>
      <c r="H2037" s="40" t="s">
        <v>2166</v>
      </c>
      <c r="I2037" s="40" t="s">
        <v>22</v>
      </c>
      <c r="J2037" s="173">
        <v>10</v>
      </c>
      <c r="K2037" s="185">
        <v>0</v>
      </c>
      <c r="L2037" s="198">
        <v>190</v>
      </c>
      <c r="M2037" s="105">
        <v>3.2</v>
      </c>
      <c r="N2037" s="167"/>
    </row>
    <row r="2038" s="155" customFormat="1" ht="24" spans="1:14">
      <c r="A2038" s="38" t="s">
        <v>15</v>
      </c>
      <c r="B2038" s="168">
        <v>2037</v>
      </c>
      <c r="C2038" s="43" t="s">
        <v>16</v>
      </c>
      <c r="D2038" s="43" t="s">
        <v>89</v>
      </c>
      <c r="E2038" s="103" t="s">
        <v>3723</v>
      </c>
      <c r="F2038" s="169" t="s">
        <v>114</v>
      </c>
      <c r="G2038" s="169" t="s">
        <v>4330</v>
      </c>
      <c r="H2038" s="40" t="s">
        <v>2166</v>
      </c>
      <c r="I2038" s="40" t="s">
        <v>22</v>
      </c>
      <c r="J2038" s="173">
        <v>2</v>
      </c>
      <c r="K2038" s="185">
        <v>0</v>
      </c>
      <c r="L2038" s="198">
        <v>49</v>
      </c>
      <c r="M2038" s="105">
        <v>3.2</v>
      </c>
      <c r="N2038" s="167"/>
    </row>
    <row r="2039" s="155" customFormat="1" ht="24" spans="1:14">
      <c r="A2039" s="38" t="s">
        <v>15</v>
      </c>
      <c r="B2039" s="168">
        <v>2038</v>
      </c>
      <c r="C2039" s="43" t="s">
        <v>16</v>
      </c>
      <c r="D2039" s="43" t="s">
        <v>89</v>
      </c>
      <c r="E2039" s="103" t="s">
        <v>3723</v>
      </c>
      <c r="F2039" s="169" t="s">
        <v>114</v>
      </c>
      <c r="G2039" s="169" t="s">
        <v>4331</v>
      </c>
      <c r="H2039" s="40" t="s">
        <v>2166</v>
      </c>
      <c r="I2039" s="40" t="s">
        <v>22</v>
      </c>
      <c r="J2039" s="173">
        <v>5</v>
      </c>
      <c r="K2039" s="185">
        <v>0</v>
      </c>
      <c r="L2039" s="198">
        <v>194</v>
      </c>
      <c r="M2039" s="105">
        <v>3.2</v>
      </c>
      <c r="N2039" s="167"/>
    </row>
    <row r="2040" s="155" customFormat="1" ht="24" spans="1:14">
      <c r="A2040" s="38" t="s">
        <v>15</v>
      </c>
      <c r="B2040" s="168">
        <v>2039</v>
      </c>
      <c r="C2040" s="43" t="s">
        <v>16</v>
      </c>
      <c r="D2040" s="43" t="s">
        <v>53</v>
      </c>
      <c r="E2040" s="103" t="s">
        <v>3723</v>
      </c>
      <c r="F2040" s="169" t="s">
        <v>55</v>
      </c>
      <c r="G2040" s="169" t="s">
        <v>4014</v>
      </c>
      <c r="H2040" s="40" t="s">
        <v>2158</v>
      </c>
      <c r="I2040" s="40" t="s">
        <v>22</v>
      </c>
      <c r="J2040" s="173">
        <v>3</v>
      </c>
      <c r="K2040" s="57">
        <f>(CEILING(J2040*0.2,1))*1</f>
        <v>1</v>
      </c>
      <c r="L2040" s="198">
        <v>16</v>
      </c>
      <c r="M2040" s="105">
        <v>3.2</v>
      </c>
      <c r="N2040" s="167"/>
    </row>
    <row r="2041" s="155" customFormat="1" ht="24" spans="1:14">
      <c r="A2041" s="38" t="s">
        <v>15</v>
      </c>
      <c r="B2041" s="168">
        <v>2040</v>
      </c>
      <c r="C2041" s="43" t="s">
        <v>16</v>
      </c>
      <c r="D2041" s="43" t="s">
        <v>53</v>
      </c>
      <c r="E2041" s="103" t="s">
        <v>3723</v>
      </c>
      <c r="F2041" s="169" t="s">
        <v>55</v>
      </c>
      <c r="G2041" s="169" t="s">
        <v>3330</v>
      </c>
      <c r="H2041" s="40" t="s">
        <v>2158</v>
      </c>
      <c r="I2041" s="40" t="s">
        <v>22</v>
      </c>
      <c r="J2041" s="173">
        <v>6</v>
      </c>
      <c r="K2041" s="185">
        <v>0</v>
      </c>
      <c r="L2041" s="198">
        <v>349</v>
      </c>
      <c r="M2041" s="105">
        <v>3.2</v>
      </c>
      <c r="N2041" s="167"/>
    </row>
    <row r="2042" s="155" customFormat="1" ht="24" spans="1:14">
      <c r="A2042" s="38" t="s">
        <v>15</v>
      </c>
      <c r="B2042" s="168">
        <v>2041</v>
      </c>
      <c r="C2042" s="43" t="s">
        <v>16</v>
      </c>
      <c r="D2042" s="43" t="s">
        <v>53</v>
      </c>
      <c r="E2042" s="103" t="s">
        <v>3723</v>
      </c>
      <c r="F2042" s="169" t="s">
        <v>55</v>
      </c>
      <c r="G2042" s="169" t="s">
        <v>4332</v>
      </c>
      <c r="H2042" s="40" t="s">
        <v>2158</v>
      </c>
      <c r="I2042" s="40" t="s">
        <v>22</v>
      </c>
      <c r="J2042" s="173">
        <v>2</v>
      </c>
      <c r="K2042" s="185">
        <v>0</v>
      </c>
      <c r="L2042" s="198">
        <v>160</v>
      </c>
      <c r="M2042" s="105">
        <v>3.2</v>
      </c>
      <c r="N2042" s="167"/>
    </row>
    <row r="2043" s="155" customFormat="1" ht="24" spans="1:14">
      <c r="A2043" s="38" t="s">
        <v>15</v>
      </c>
      <c r="B2043" s="168">
        <v>2042</v>
      </c>
      <c r="C2043" s="43" t="s">
        <v>16</v>
      </c>
      <c r="D2043" s="43" t="s">
        <v>53</v>
      </c>
      <c r="E2043" s="103" t="s">
        <v>3723</v>
      </c>
      <c r="F2043" s="169" t="s">
        <v>249</v>
      </c>
      <c r="G2043" s="169" t="s">
        <v>4333</v>
      </c>
      <c r="H2043" s="40" t="s">
        <v>2158</v>
      </c>
      <c r="I2043" s="40" t="s">
        <v>22</v>
      </c>
      <c r="J2043" s="173">
        <v>2</v>
      </c>
      <c r="K2043" s="185">
        <v>0</v>
      </c>
      <c r="L2043" s="198">
        <v>33</v>
      </c>
      <c r="M2043" s="105">
        <v>3.2</v>
      </c>
      <c r="N2043" s="167"/>
    </row>
    <row r="2044" s="155" customFormat="1" ht="24" spans="1:14">
      <c r="A2044" s="38" t="s">
        <v>15</v>
      </c>
      <c r="B2044" s="168">
        <v>2043</v>
      </c>
      <c r="C2044" s="43" t="s">
        <v>16</v>
      </c>
      <c r="D2044" s="43" t="s">
        <v>53</v>
      </c>
      <c r="E2044" s="103" t="s">
        <v>3723</v>
      </c>
      <c r="F2044" s="169" t="s">
        <v>55</v>
      </c>
      <c r="G2044" s="169" t="s">
        <v>3331</v>
      </c>
      <c r="H2044" s="40" t="s">
        <v>2158</v>
      </c>
      <c r="I2044" s="40" t="s">
        <v>22</v>
      </c>
      <c r="J2044" s="173">
        <v>1</v>
      </c>
      <c r="K2044" s="185">
        <v>0</v>
      </c>
      <c r="L2044" s="198">
        <v>30</v>
      </c>
      <c r="M2044" s="105">
        <v>3.2</v>
      </c>
      <c r="N2044" s="167"/>
    </row>
    <row r="2045" s="155" customFormat="1" ht="24" spans="1:14">
      <c r="A2045" s="38" t="s">
        <v>15</v>
      </c>
      <c r="B2045" s="168">
        <v>2044</v>
      </c>
      <c r="C2045" s="43" t="s">
        <v>16</v>
      </c>
      <c r="D2045" s="43" t="s">
        <v>53</v>
      </c>
      <c r="E2045" s="103" t="s">
        <v>3723</v>
      </c>
      <c r="F2045" s="169" t="s">
        <v>55</v>
      </c>
      <c r="G2045" s="169" t="s">
        <v>4334</v>
      </c>
      <c r="H2045" s="40" t="s">
        <v>2158</v>
      </c>
      <c r="I2045" s="40" t="s">
        <v>22</v>
      </c>
      <c r="J2045" s="173">
        <v>1</v>
      </c>
      <c r="K2045" s="57">
        <f>(CEILING(J2045*0.2,1))*1</f>
        <v>1</v>
      </c>
      <c r="L2045" s="198">
        <v>26</v>
      </c>
      <c r="M2045" s="105">
        <v>3.2</v>
      </c>
      <c r="N2045" s="167"/>
    </row>
    <row r="2046" s="155" customFormat="1" ht="24" spans="1:14">
      <c r="A2046" s="38" t="s">
        <v>15</v>
      </c>
      <c r="B2046" s="168">
        <v>2045</v>
      </c>
      <c r="C2046" s="43" t="s">
        <v>16</v>
      </c>
      <c r="D2046" s="43" t="s">
        <v>53</v>
      </c>
      <c r="E2046" s="103" t="s">
        <v>3723</v>
      </c>
      <c r="F2046" s="169" t="s">
        <v>249</v>
      </c>
      <c r="G2046" s="169" t="s">
        <v>4335</v>
      </c>
      <c r="H2046" s="40" t="s">
        <v>2158</v>
      </c>
      <c r="I2046" s="40" t="s">
        <v>22</v>
      </c>
      <c r="J2046" s="173">
        <v>1</v>
      </c>
      <c r="K2046" s="185">
        <v>0</v>
      </c>
      <c r="L2046" s="198">
        <v>16</v>
      </c>
      <c r="M2046" s="105">
        <v>3.2</v>
      </c>
      <c r="N2046" s="167"/>
    </row>
    <row r="2047" s="155" customFormat="1" ht="24" spans="1:14">
      <c r="A2047" s="38" t="s">
        <v>15</v>
      </c>
      <c r="B2047" s="168">
        <v>2046</v>
      </c>
      <c r="C2047" s="43" t="s">
        <v>16</v>
      </c>
      <c r="D2047" s="43" t="s">
        <v>53</v>
      </c>
      <c r="E2047" s="103" t="s">
        <v>3723</v>
      </c>
      <c r="F2047" s="169" t="s">
        <v>249</v>
      </c>
      <c r="G2047" s="169" t="s">
        <v>4336</v>
      </c>
      <c r="H2047" s="40" t="s">
        <v>2158</v>
      </c>
      <c r="I2047" s="40" t="s">
        <v>22</v>
      </c>
      <c r="J2047" s="173">
        <v>1</v>
      </c>
      <c r="K2047" s="185">
        <v>0</v>
      </c>
      <c r="L2047" s="198">
        <v>31</v>
      </c>
      <c r="M2047" s="105">
        <v>3.2</v>
      </c>
      <c r="N2047" s="167"/>
    </row>
    <row r="2048" s="155" customFormat="1" ht="36" spans="1:14">
      <c r="A2048" s="38" t="s">
        <v>15</v>
      </c>
      <c r="B2048" s="168">
        <v>2047</v>
      </c>
      <c r="C2048" s="43" t="s">
        <v>16</v>
      </c>
      <c r="D2048" s="43" t="s">
        <v>171</v>
      </c>
      <c r="E2048" s="103" t="s">
        <v>3723</v>
      </c>
      <c r="F2048" s="169" t="s">
        <v>172</v>
      </c>
      <c r="G2048" s="169" t="s">
        <v>4337</v>
      </c>
      <c r="H2048" s="40" t="s">
        <v>2519</v>
      </c>
      <c r="I2048" s="40" t="s">
        <v>22</v>
      </c>
      <c r="J2048" s="173">
        <v>4</v>
      </c>
      <c r="K2048" s="174">
        <v>0</v>
      </c>
      <c r="L2048" s="198">
        <v>1</v>
      </c>
      <c r="M2048" s="105">
        <v>3.1</v>
      </c>
      <c r="N2048" s="167"/>
    </row>
    <row r="2049" s="155" customFormat="1" ht="36" spans="1:14">
      <c r="A2049" s="38" t="s">
        <v>15</v>
      </c>
      <c r="B2049" s="168">
        <v>2048</v>
      </c>
      <c r="C2049" s="43" t="s">
        <v>16</v>
      </c>
      <c r="D2049" s="43" t="s">
        <v>171</v>
      </c>
      <c r="E2049" s="103" t="s">
        <v>3723</v>
      </c>
      <c r="F2049" s="169" t="s">
        <v>172</v>
      </c>
      <c r="G2049" s="169" t="s">
        <v>4338</v>
      </c>
      <c r="H2049" s="40" t="s">
        <v>2519</v>
      </c>
      <c r="I2049" s="40" t="s">
        <v>22</v>
      </c>
      <c r="J2049" s="173">
        <v>10</v>
      </c>
      <c r="K2049" s="174">
        <v>0</v>
      </c>
      <c r="L2049" s="198">
        <v>4</v>
      </c>
      <c r="M2049" s="105">
        <v>3.1</v>
      </c>
      <c r="N2049" s="167"/>
    </row>
    <row r="2050" s="155" customFormat="1" ht="36" spans="1:14">
      <c r="A2050" s="38" t="s">
        <v>15</v>
      </c>
      <c r="B2050" s="168">
        <v>2049</v>
      </c>
      <c r="C2050" s="43" t="s">
        <v>16</v>
      </c>
      <c r="D2050" s="43" t="s">
        <v>171</v>
      </c>
      <c r="E2050" s="103" t="s">
        <v>3723</v>
      </c>
      <c r="F2050" s="169" t="s">
        <v>172</v>
      </c>
      <c r="G2050" s="169" t="s">
        <v>4339</v>
      </c>
      <c r="H2050" s="40" t="s">
        <v>2519</v>
      </c>
      <c r="I2050" s="40" t="s">
        <v>22</v>
      </c>
      <c r="J2050" s="173">
        <v>2</v>
      </c>
      <c r="K2050" s="174">
        <v>0</v>
      </c>
      <c r="L2050" s="198">
        <v>1</v>
      </c>
      <c r="M2050" s="105">
        <v>3.1</v>
      </c>
      <c r="N2050" s="167"/>
    </row>
    <row r="2051" s="155" customFormat="1" ht="36" spans="1:14">
      <c r="A2051" s="38" t="s">
        <v>15</v>
      </c>
      <c r="B2051" s="168">
        <v>2050</v>
      </c>
      <c r="C2051" s="43" t="s">
        <v>16</v>
      </c>
      <c r="D2051" s="43" t="s">
        <v>171</v>
      </c>
      <c r="E2051" s="103" t="s">
        <v>3723</v>
      </c>
      <c r="F2051" s="169" t="s">
        <v>172</v>
      </c>
      <c r="G2051" s="169" t="s">
        <v>4340</v>
      </c>
      <c r="H2051" s="40" t="s">
        <v>2519</v>
      </c>
      <c r="I2051" s="40" t="s">
        <v>22</v>
      </c>
      <c r="J2051" s="173">
        <v>4</v>
      </c>
      <c r="K2051" s="174">
        <v>0</v>
      </c>
      <c r="L2051" s="198">
        <v>4</v>
      </c>
      <c r="M2051" s="105">
        <v>3.1</v>
      </c>
      <c r="N2051" s="167"/>
    </row>
    <row r="2052" s="155" customFormat="1" ht="24" spans="1:14">
      <c r="A2052" s="38" t="s">
        <v>15</v>
      </c>
      <c r="B2052" s="168">
        <v>2051</v>
      </c>
      <c r="C2052" s="43" t="s">
        <v>16</v>
      </c>
      <c r="D2052" s="43" t="s">
        <v>53</v>
      </c>
      <c r="E2052" s="103" t="s">
        <v>3723</v>
      </c>
      <c r="F2052" s="169" t="s">
        <v>236</v>
      </c>
      <c r="G2052" s="169" t="s">
        <v>4341</v>
      </c>
      <c r="H2052" s="40" t="s">
        <v>2166</v>
      </c>
      <c r="I2052" s="40" t="s">
        <v>22</v>
      </c>
      <c r="J2052" s="173">
        <v>1</v>
      </c>
      <c r="K2052" s="185">
        <v>0</v>
      </c>
      <c r="L2052" s="198">
        <v>1</v>
      </c>
      <c r="M2052" s="105">
        <v>3.2</v>
      </c>
      <c r="N2052" s="167"/>
    </row>
    <row r="2053" s="155" customFormat="1" ht="24" spans="1:14">
      <c r="A2053" s="38" t="s">
        <v>15</v>
      </c>
      <c r="B2053" s="168">
        <v>2052</v>
      </c>
      <c r="C2053" s="43" t="s">
        <v>16</v>
      </c>
      <c r="D2053" s="43" t="s">
        <v>53</v>
      </c>
      <c r="E2053" s="103" t="s">
        <v>3723</v>
      </c>
      <c r="F2053" s="169" t="s">
        <v>236</v>
      </c>
      <c r="G2053" s="169" t="s">
        <v>4342</v>
      </c>
      <c r="H2053" s="40" t="s">
        <v>2166</v>
      </c>
      <c r="I2053" s="40" t="s">
        <v>22</v>
      </c>
      <c r="J2053" s="173">
        <v>1</v>
      </c>
      <c r="K2053" s="185">
        <v>0</v>
      </c>
      <c r="L2053" s="198">
        <v>3</v>
      </c>
      <c r="M2053" s="105">
        <v>3.2</v>
      </c>
      <c r="N2053" s="167"/>
    </row>
    <row r="2054" s="155" customFormat="1" ht="24" spans="1:14">
      <c r="A2054" s="38" t="s">
        <v>15</v>
      </c>
      <c r="B2054" s="168">
        <v>2053</v>
      </c>
      <c r="C2054" s="43" t="s">
        <v>16</v>
      </c>
      <c r="D2054" s="43" t="s">
        <v>53</v>
      </c>
      <c r="E2054" s="103" t="s">
        <v>3723</v>
      </c>
      <c r="F2054" s="169" t="s">
        <v>236</v>
      </c>
      <c r="G2054" s="169" t="s">
        <v>4343</v>
      </c>
      <c r="H2054" s="40" t="s">
        <v>2166</v>
      </c>
      <c r="I2054" s="40" t="s">
        <v>22</v>
      </c>
      <c r="J2054" s="173">
        <v>3</v>
      </c>
      <c r="K2054" s="185">
        <v>0</v>
      </c>
      <c r="L2054" s="198">
        <v>3</v>
      </c>
      <c r="M2054" s="105">
        <v>3.2</v>
      </c>
      <c r="N2054" s="167"/>
    </row>
    <row r="2055" s="155" customFormat="1" ht="24" spans="1:14">
      <c r="A2055" s="38" t="s">
        <v>15</v>
      </c>
      <c r="B2055" s="168">
        <v>2054</v>
      </c>
      <c r="C2055" s="43" t="s">
        <v>16</v>
      </c>
      <c r="D2055" s="43" t="s">
        <v>53</v>
      </c>
      <c r="E2055" s="103" t="s">
        <v>3723</v>
      </c>
      <c r="F2055" s="169" t="s">
        <v>236</v>
      </c>
      <c r="G2055" s="169" t="s">
        <v>4344</v>
      </c>
      <c r="H2055" s="40" t="s">
        <v>2166</v>
      </c>
      <c r="I2055" s="40" t="s">
        <v>22</v>
      </c>
      <c r="J2055" s="173">
        <v>1</v>
      </c>
      <c r="K2055" s="185">
        <v>0</v>
      </c>
      <c r="L2055" s="198">
        <v>3</v>
      </c>
      <c r="M2055" s="105">
        <v>3.2</v>
      </c>
      <c r="N2055" s="167"/>
    </row>
    <row r="2056" s="155" customFormat="1" ht="24" spans="1:14">
      <c r="A2056" s="38" t="s">
        <v>15</v>
      </c>
      <c r="B2056" s="168">
        <v>2055</v>
      </c>
      <c r="C2056" s="43" t="s">
        <v>16</v>
      </c>
      <c r="D2056" s="43" t="s">
        <v>53</v>
      </c>
      <c r="E2056" s="103" t="s">
        <v>3723</v>
      </c>
      <c r="F2056" s="169" t="s">
        <v>236</v>
      </c>
      <c r="G2056" s="169" t="s">
        <v>3890</v>
      </c>
      <c r="H2056" s="40" t="s">
        <v>2166</v>
      </c>
      <c r="I2056" s="40" t="s">
        <v>22</v>
      </c>
      <c r="J2056" s="173">
        <v>2</v>
      </c>
      <c r="K2056" s="185">
        <v>0</v>
      </c>
      <c r="L2056" s="198">
        <v>4</v>
      </c>
      <c r="M2056" s="105">
        <v>3.2</v>
      </c>
      <c r="N2056" s="167"/>
    </row>
    <row r="2057" s="155" customFormat="1" ht="24" spans="1:14">
      <c r="A2057" s="38" t="s">
        <v>15</v>
      </c>
      <c r="B2057" s="168">
        <v>2056</v>
      </c>
      <c r="C2057" s="43" t="s">
        <v>16</v>
      </c>
      <c r="D2057" s="43" t="s">
        <v>53</v>
      </c>
      <c r="E2057" s="103" t="s">
        <v>3723</v>
      </c>
      <c r="F2057" s="169" t="s">
        <v>236</v>
      </c>
      <c r="G2057" s="169" t="s">
        <v>3891</v>
      </c>
      <c r="H2057" s="40" t="s">
        <v>2166</v>
      </c>
      <c r="I2057" s="40" t="s">
        <v>22</v>
      </c>
      <c r="J2057" s="173">
        <v>2</v>
      </c>
      <c r="K2057" s="57">
        <f t="shared" ref="K2057:K2062" si="117">(CEILING(J2057*0.2,1))*1</f>
        <v>1</v>
      </c>
      <c r="L2057" s="198">
        <v>8</v>
      </c>
      <c r="M2057" s="105">
        <v>3.2</v>
      </c>
      <c r="N2057" s="167"/>
    </row>
    <row r="2058" s="155" customFormat="1" ht="24" spans="1:14">
      <c r="A2058" s="38" t="s">
        <v>15</v>
      </c>
      <c r="B2058" s="168">
        <v>2057</v>
      </c>
      <c r="C2058" s="43" t="s">
        <v>16</v>
      </c>
      <c r="D2058" s="43" t="s">
        <v>53</v>
      </c>
      <c r="E2058" s="103" t="s">
        <v>3723</v>
      </c>
      <c r="F2058" s="169" t="s">
        <v>236</v>
      </c>
      <c r="G2058" s="169" t="s">
        <v>4104</v>
      </c>
      <c r="H2058" s="40" t="s">
        <v>2166</v>
      </c>
      <c r="I2058" s="40" t="s">
        <v>22</v>
      </c>
      <c r="J2058" s="173">
        <v>1</v>
      </c>
      <c r="K2058" s="57">
        <f t="shared" si="117"/>
        <v>1</v>
      </c>
      <c r="L2058" s="198">
        <v>1</v>
      </c>
      <c r="M2058" s="105">
        <v>3.2</v>
      </c>
      <c r="N2058" s="167"/>
    </row>
    <row r="2059" s="155" customFormat="1" ht="24" spans="1:14">
      <c r="A2059" s="38" t="s">
        <v>15</v>
      </c>
      <c r="B2059" s="168">
        <v>2058</v>
      </c>
      <c r="C2059" s="43" t="s">
        <v>16</v>
      </c>
      <c r="D2059" s="43" t="s">
        <v>53</v>
      </c>
      <c r="E2059" s="103" t="s">
        <v>3723</v>
      </c>
      <c r="F2059" s="169" t="s">
        <v>236</v>
      </c>
      <c r="G2059" s="169" t="s">
        <v>3883</v>
      </c>
      <c r="H2059" s="40" t="s">
        <v>2166</v>
      </c>
      <c r="I2059" s="40" t="s">
        <v>22</v>
      </c>
      <c r="J2059" s="173">
        <v>1</v>
      </c>
      <c r="K2059" s="185">
        <v>0</v>
      </c>
      <c r="L2059" s="198">
        <v>4</v>
      </c>
      <c r="M2059" s="105">
        <v>3.2</v>
      </c>
      <c r="N2059" s="167"/>
    </row>
    <row r="2060" s="155" customFormat="1" ht="24" spans="1:14">
      <c r="A2060" s="38" t="s">
        <v>15</v>
      </c>
      <c r="B2060" s="168">
        <v>2059</v>
      </c>
      <c r="C2060" s="43" t="s">
        <v>16</v>
      </c>
      <c r="D2060" s="43" t="s">
        <v>53</v>
      </c>
      <c r="E2060" s="103" t="s">
        <v>3723</v>
      </c>
      <c r="F2060" s="169" t="s">
        <v>236</v>
      </c>
      <c r="G2060" s="169" t="s">
        <v>4345</v>
      </c>
      <c r="H2060" s="40" t="s">
        <v>2166</v>
      </c>
      <c r="I2060" s="40" t="s">
        <v>22</v>
      </c>
      <c r="J2060" s="173">
        <v>1</v>
      </c>
      <c r="K2060" s="185">
        <v>0</v>
      </c>
      <c r="L2060" s="198">
        <v>3</v>
      </c>
      <c r="M2060" s="105">
        <v>3.2</v>
      </c>
      <c r="N2060" s="167"/>
    </row>
    <row r="2061" s="155" customFormat="1" ht="24" spans="1:14">
      <c r="A2061" s="38" t="s">
        <v>15</v>
      </c>
      <c r="B2061" s="168">
        <v>2060</v>
      </c>
      <c r="C2061" s="43" t="s">
        <v>16</v>
      </c>
      <c r="D2061" s="43" t="s">
        <v>322</v>
      </c>
      <c r="E2061" s="103" t="s">
        <v>3723</v>
      </c>
      <c r="F2061" s="169" t="s">
        <v>323</v>
      </c>
      <c r="G2061" s="169" t="s">
        <v>4020</v>
      </c>
      <c r="H2061" s="40" t="s">
        <v>2162</v>
      </c>
      <c r="I2061" s="43" t="s">
        <v>2124</v>
      </c>
      <c r="J2061" s="116">
        <v>5.7665</v>
      </c>
      <c r="K2061" s="57">
        <f t="shared" si="117"/>
        <v>2</v>
      </c>
      <c r="L2061" s="198">
        <v>129</v>
      </c>
      <c r="M2061" s="105">
        <v>3.2</v>
      </c>
      <c r="N2061" s="167"/>
    </row>
    <row r="2062" s="155" customFormat="1" ht="24" spans="1:14">
      <c r="A2062" s="38" t="s">
        <v>15</v>
      </c>
      <c r="B2062" s="168">
        <v>2061</v>
      </c>
      <c r="C2062" s="43" t="s">
        <v>16</v>
      </c>
      <c r="D2062" s="43" t="s">
        <v>322</v>
      </c>
      <c r="E2062" s="103" t="s">
        <v>3723</v>
      </c>
      <c r="F2062" s="169" t="s">
        <v>323</v>
      </c>
      <c r="G2062" s="169" t="s">
        <v>4346</v>
      </c>
      <c r="H2062" s="40" t="s">
        <v>2162</v>
      </c>
      <c r="I2062" s="43" t="s">
        <v>2124</v>
      </c>
      <c r="J2062" s="116">
        <v>1.3909</v>
      </c>
      <c r="K2062" s="57">
        <f t="shared" si="117"/>
        <v>1</v>
      </c>
      <c r="L2062" s="198">
        <v>117</v>
      </c>
      <c r="M2062" s="105">
        <v>3.2</v>
      </c>
      <c r="N2062" s="167"/>
    </row>
    <row r="2063" s="155" customFormat="1" ht="24" spans="1:14">
      <c r="A2063" s="38" t="s">
        <v>15</v>
      </c>
      <c r="B2063" s="168">
        <v>2062</v>
      </c>
      <c r="C2063" s="43" t="s">
        <v>16</v>
      </c>
      <c r="D2063" s="43" t="s">
        <v>322</v>
      </c>
      <c r="E2063" s="103" t="s">
        <v>3723</v>
      </c>
      <c r="F2063" s="169" t="s">
        <v>323</v>
      </c>
      <c r="G2063" s="169" t="s">
        <v>4347</v>
      </c>
      <c r="H2063" s="40" t="s">
        <v>2162</v>
      </c>
      <c r="I2063" s="43" t="s">
        <v>2124</v>
      </c>
      <c r="J2063" s="116">
        <v>18.1739</v>
      </c>
      <c r="K2063" s="185">
        <v>0</v>
      </c>
      <c r="L2063" s="198">
        <v>1449</v>
      </c>
      <c r="M2063" s="105">
        <v>3.2</v>
      </c>
      <c r="N2063" s="167"/>
    </row>
    <row r="2064" s="155" customFormat="1" ht="24" spans="1:14">
      <c r="A2064" s="38" t="s">
        <v>15</v>
      </c>
      <c r="B2064" s="168">
        <v>2063</v>
      </c>
      <c r="C2064" s="43" t="s">
        <v>16</v>
      </c>
      <c r="D2064" s="43" t="s">
        <v>322</v>
      </c>
      <c r="E2064" s="103" t="s">
        <v>3723</v>
      </c>
      <c r="F2064" s="169" t="s">
        <v>323</v>
      </c>
      <c r="G2064" s="169" t="s">
        <v>4348</v>
      </c>
      <c r="H2064" s="40" t="s">
        <v>2162</v>
      </c>
      <c r="I2064" s="43" t="s">
        <v>2124</v>
      </c>
      <c r="J2064" s="116">
        <v>1.95793</v>
      </c>
      <c r="K2064" s="185">
        <v>0</v>
      </c>
      <c r="L2064" s="198">
        <v>185</v>
      </c>
      <c r="M2064" s="105">
        <v>3.2</v>
      </c>
      <c r="N2064" s="167"/>
    </row>
    <row r="2065" s="155" customFormat="1" ht="24" spans="1:14">
      <c r="A2065" s="38" t="s">
        <v>15</v>
      </c>
      <c r="B2065" s="168">
        <v>2064</v>
      </c>
      <c r="C2065" s="43" t="s">
        <v>16</v>
      </c>
      <c r="D2065" s="43" t="s">
        <v>89</v>
      </c>
      <c r="E2065" s="103" t="s">
        <v>3723</v>
      </c>
      <c r="F2065" s="169" t="s">
        <v>114</v>
      </c>
      <c r="G2065" s="169" t="s">
        <v>4349</v>
      </c>
      <c r="H2065" s="40" t="s">
        <v>2166</v>
      </c>
      <c r="I2065" s="40" t="s">
        <v>22</v>
      </c>
      <c r="J2065" s="173">
        <v>3</v>
      </c>
      <c r="K2065" s="185">
        <v>0</v>
      </c>
      <c r="L2065" s="198">
        <v>277</v>
      </c>
      <c r="M2065" s="105">
        <v>3.2</v>
      </c>
      <c r="N2065" s="167"/>
    </row>
    <row r="2066" s="155" customFormat="1" ht="24" spans="1:14">
      <c r="A2066" s="38" t="s">
        <v>15</v>
      </c>
      <c r="B2066" s="168">
        <v>2065</v>
      </c>
      <c r="C2066" s="43" t="s">
        <v>16</v>
      </c>
      <c r="D2066" s="43" t="s">
        <v>53</v>
      </c>
      <c r="E2066" s="103" t="s">
        <v>3723</v>
      </c>
      <c r="F2066" s="169" t="s">
        <v>55</v>
      </c>
      <c r="G2066" s="169" t="s">
        <v>4350</v>
      </c>
      <c r="H2066" s="40" t="s">
        <v>2158</v>
      </c>
      <c r="I2066" s="40" t="s">
        <v>22</v>
      </c>
      <c r="J2066" s="173">
        <v>1</v>
      </c>
      <c r="K2066" s="185">
        <v>0</v>
      </c>
      <c r="L2066" s="198">
        <v>194</v>
      </c>
      <c r="M2066" s="105">
        <v>3.2</v>
      </c>
      <c r="N2066" s="167"/>
    </row>
    <row r="2067" s="155" customFormat="1" ht="24" spans="1:14">
      <c r="A2067" s="38" t="s">
        <v>15</v>
      </c>
      <c r="B2067" s="168">
        <v>2066</v>
      </c>
      <c r="C2067" s="43" t="s">
        <v>16</v>
      </c>
      <c r="D2067" s="43" t="s">
        <v>53</v>
      </c>
      <c r="E2067" s="103" t="s">
        <v>3723</v>
      </c>
      <c r="F2067" s="169" t="s">
        <v>304</v>
      </c>
      <c r="G2067" s="169" t="s">
        <v>4351</v>
      </c>
      <c r="H2067" s="40" t="s">
        <v>2158</v>
      </c>
      <c r="I2067" s="40" t="s">
        <v>22</v>
      </c>
      <c r="J2067" s="173">
        <v>1</v>
      </c>
      <c r="K2067" s="185">
        <v>0</v>
      </c>
      <c r="L2067" s="198">
        <v>214</v>
      </c>
      <c r="M2067" s="105">
        <v>3.2</v>
      </c>
      <c r="N2067" s="167"/>
    </row>
    <row r="2068" s="155" customFormat="1" ht="24" spans="1:14">
      <c r="A2068" s="38" t="s">
        <v>15</v>
      </c>
      <c r="B2068" s="168">
        <v>2067</v>
      </c>
      <c r="C2068" s="43" t="s">
        <v>16</v>
      </c>
      <c r="D2068" s="43" t="s">
        <v>53</v>
      </c>
      <c r="E2068" s="103" t="s">
        <v>3723</v>
      </c>
      <c r="F2068" s="169" t="s">
        <v>304</v>
      </c>
      <c r="G2068" s="169" t="s">
        <v>4352</v>
      </c>
      <c r="H2068" s="40" t="s">
        <v>2158</v>
      </c>
      <c r="I2068" s="40" t="s">
        <v>22</v>
      </c>
      <c r="J2068" s="173">
        <v>1</v>
      </c>
      <c r="K2068" s="185">
        <v>0</v>
      </c>
      <c r="L2068" s="198">
        <v>214</v>
      </c>
      <c r="M2068" s="105">
        <v>3.2</v>
      </c>
      <c r="N2068" s="167"/>
    </row>
    <row r="2069" s="155" customFormat="1" ht="36" spans="1:14">
      <c r="A2069" s="38" t="s">
        <v>15</v>
      </c>
      <c r="B2069" s="168">
        <v>2068</v>
      </c>
      <c r="C2069" s="43" t="s">
        <v>16</v>
      </c>
      <c r="D2069" s="43" t="s">
        <v>171</v>
      </c>
      <c r="E2069" s="103" t="s">
        <v>3723</v>
      </c>
      <c r="F2069" s="169" t="s">
        <v>172</v>
      </c>
      <c r="G2069" s="169" t="s">
        <v>4353</v>
      </c>
      <c r="H2069" s="40" t="s">
        <v>2519</v>
      </c>
      <c r="I2069" s="40" t="s">
        <v>22</v>
      </c>
      <c r="J2069" s="173">
        <v>3</v>
      </c>
      <c r="K2069" s="174">
        <v>0</v>
      </c>
      <c r="L2069" s="198">
        <v>5</v>
      </c>
      <c r="M2069" s="105">
        <v>3.1</v>
      </c>
      <c r="N2069" s="167"/>
    </row>
    <row r="2070" s="155" customFormat="1" ht="24" spans="1:14">
      <c r="A2070" s="38" t="s">
        <v>15</v>
      </c>
      <c r="B2070" s="168">
        <v>2069</v>
      </c>
      <c r="C2070" s="43" t="s">
        <v>16</v>
      </c>
      <c r="D2070" s="43" t="s">
        <v>53</v>
      </c>
      <c r="E2070" s="103" t="s">
        <v>3723</v>
      </c>
      <c r="F2070" s="169" t="s">
        <v>236</v>
      </c>
      <c r="G2070" s="169" t="s">
        <v>4354</v>
      </c>
      <c r="H2070" s="40" t="s">
        <v>2166</v>
      </c>
      <c r="I2070" s="40" t="s">
        <v>22</v>
      </c>
      <c r="J2070" s="173">
        <v>4</v>
      </c>
      <c r="K2070" s="185">
        <v>0</v>
      </c>
      <c r="L2070" s="198">
        <v>4</v>
      </c>
      <c r="M2070" s="105">
        <v>3.2</v>
      </c>
      <c r="N2070" s="167"/>
    </row>
    <row r="2071" s="155" customFormat="1" ht="24" spans="1:14">
      <c r="A2071" s="38" t="s">
        <v>15</v>
      </c>
      <c r="B2071" s="168">
        <v>2070</v>
      </c>
      <c r="C2071" s="43" t="s">
        <v>16</v>
      </c>
      <c r="D2071" s="43" t="s">
        <v>53</v>
      </c>
      <c r="E2071" s="103" t="s">
        <v>3723</v>
      </c>
      <c r="F2071" s="169" t="s">
        <v>236</v>
      </c>
      <c r="G2071" s="169" t="s">
        <v>4355</v>
      </c>
      <c r="H2071" s="40" t="s">
        <v>2166</v>
      </c>
      <c r="I2071" s="40" t="s">
        <v>22</v>
      </c>
      <c r="J2071" s="173">
        <v>1</v>
      </c>
      <c r="K2071" s="185">
        <v>0</v>
      </c>
      <c r="L2071" s="198">
        <v>3</v>
      </c>
      <c r="M2071" s="105">
        <v>3.2</v>
      </c>
      <c r="N2071" s="167"/>
    </row>
    <row r="2072" s="155" customFormat="1" ht="24" spans="1:14">
      <c r="A2072" s="38" t="s">
        <v>15</v>
      </c>
      <c r="B2072" s="168">
        <v>2071</v>
      </c>
      <c r="C2072" s="43" t="s">
        <v>16</v>
      </c>
      <c r="D2072" s="43" t="s">
        <v>53</v>
      </c>
      <c r="E2072" s="103" t="s">
        <v>3723</v>
      </c>
      <c r="F2072" s="169" t="s">
        <v>236</v>
      </c>
      <c r="G2072" s="169" t="s">
        <v>4356</v>
      </c>
      <c r="H2072" s="40" t="s">
        <v>2166</v>
      </c>
      <c r="I2072" s="40" t="s">
        <v>22</v>
      </c>
      <c r="J2072" s="173">
        <v>1</v>
      </c>
      <c r="K2072" s="185">
        <v>0</v>
      </c>
      <c r="L2072" s="198">
        <v>3</v>
      </c>
      <c r="M2072" s="105">
        <v>3.2</v>
      </c>
      <c r="N2072" s="167"/>
    </row>
    <row r="2073" s="155" customFormat="1" ht="24" spans="1:14">
      <c r="A2073" s="38" t="s">
        <v>15</v>
      </c>
      <c r="B2073" s="168">
        <v>2072</v>
      </c>
      <c r="C2073" s="43" t="s">
        <v>16</v>
      </c>
      <c r="D2073" s="43" t="s">
        <v>322</v>
      </c>
      <c r="E2073" s="103" t="s">
        <v>3723</v>
      </c>
      <c r="F2073" s="169" t="s">
        <v>323</v>
      </c>
      <c r="G2073" s="169" t="s">
        <v>4357</v>
      </c>
      <c r="H2073" s="40" t="s">
        <v>2162</v>
      </c>
      <c r="I2073" s="43" t="s">
        <v>2124</v>
      </c>
      <c r="J2073" s="116">
        <v>2.9265</v>
      </c>
      <c r="K2073" s="185">
        <v>0</v>
      </c>
      <c r="L2073" s="198">
        <v>454</v>
      </c>
      <c r="M2073" s="105">
        <v>3.2</v>
      </c>
      <c r="N2073" s="167"/>
    </row>
    <row r="2074" s="155" customFormat="1" ht="24" spans="1:14">
      <c r="A2074" s="38" t="s">
        <v>15</v>
      </c>
      <c r="B2074" s="168">
        <v>2073</v>
      </c>
      <c r="C2074" s="43" t="s">
        <v>16</v>
      </c>
      <c r="D2074" s="43" t="s">
        <v>4008</v>
      </c>
      <c r="E2074" s="103" t="s">
        <v>3723</v>
      </c>
      <c r="F2074" s="169" t="s">
        <v>4358</v>
      </c>
      <c r="G2074" s="169" t="s">
        <v>4010</v>
      </c>
      <c r="H2074" s="40"/>
      <c r="I2074" s="40" t="s">
        <v>22</v>
      </c>
      <c r="J2074" s="173">
        <v>1</v>
      </c>
      <c r="K2074" s="174">
        <v>0</v>
      </c>
      <c r="L2074" s="202"/>
      <c r="M2074" s="105">
        <v>3.1</v>
      </c>
      <c r="N2074" s="167"/>
    </row>
    <row r="2075" s="155" customFormat="1" ht="24" spans="1:14">
      <c r="A2075" s="38" t="s">
        <v>15</v>
      </c>
      <c r="B2075" s="168">
        <v>2074</v>
      </c>
      <c r="C2075" s="43" t="s">
        <v>16</v>
      </c>
      <c r="D2075" s="43" t="s">
        <v>89</v>
      </c>
      <c r="E2075" s="103" t="s">
        <v>3723</v>
      </c>
      <c r="F2075" s="169" t="s">
        <v>114</v>
      </c>
      <c r="G2075" s="169" t="s">
        <v>4328</v>
      </c>
      <c r="H2075" s="40" t="s">
        <v>2166</v>
      </c>
      <c r="I2075" s="40" t="s">
        <v>22</v>
      </c>
      <c r="J2075" s="173">
        <v>4</v>
      </c>
      <c r="K2075" s="185">
        <v>0</v>
      </c>
      <c r="L2075" s="198">
        <v>30</v>
      </c>
      <c r="M2075" s="105">
        <v>3.2</v>
      </c>
      <c r="N2075" s="167"/>
    </row>
    <row r="2076" s="155" customFormat="1" ht="24" spans="1:14">
      <c r="A2076" s="38" t="s">
        <v>15</v>
      </c>
      <c r="B2076" s="168">
        <v>2075</v>
      </c>
      <c r="C2076" s="43" t="s">
        <v>16</v>
      </c>
      <c r="D2076" s="43" t="s">
        <v>89</v>
      </c>
      <c r="E2076" s="103" t="s">
        <v>3723</v>
      </c>
      <c r="F2076" s="169" t="s">
        <v>114</v>
      </c>
      <c r="G2076" s="169" t="s">
        <v>4329</v>
      </c>
      <c r="H2076" s="40" t="s">
        <v>2166</v>
      </c>
      <c r="I2076" s="40" t="s">
        <v>22</v>
      </c>
      <c r="J2076" s="173">
        <v>10</v>
      </c>
      <c r="K2076" s="185">
        <v>0</v>
      </c>
      <c r="L2076" s="198">
        <v>190</v>
      </c>
      <c r="M2076" s="105">
        <v>3.2</v>
      </c>
      <c r="N2076" s="167"/>
    </row>
    <row r="2077" s="155" customFormat="1" ht="24" spans="1:14">
      <c r="A2077" s="38" t="s">
        <v>15</v>
      </c>
      <c r="B2077" s="168">
        <v>2076</v>
      </c>
      <c r="C2077" s="43" t="s">
        <v>16</v>
      </c>
      <c r="D2077" s="43" t="s">
        <v>89</v>
      </c>
      <c r="E2077" s="103" t="s">
        <v>3723</v>
      </c>
      <c r="F2077" s="169" t="s">
        <v>114</v>
      </c>
      <c r="G2077" s="169" t="s">
        <v>4330</v>
      </c>
      <c r="H2077" s="40" t="s">
        <v>2166</v>
      </c>
      <c r="I2077" s="40" t="s">
        <v>22</v>
      </c>
      <c r="J2077" s="173">
        <v>2</v>
      </c>
      <c r="K2077" s="185">
        <v>0</v>
      </c>
      <c r="L2077" s="198">
        <v>49</v>
      </c>
      <c r="M2077" s="105">
        <v>3.2</v>
      </c>
      <c r="N2077" s="167"/>
    </row>
    <row r="2078" s="155" customFormat="1" ht="24" spans="1:14">
      <c r="A2078" s="38" t="s">
        <v>15</v>
      </c>
      <c r="B2078" s="168">
        <v>2077</v>
      </c>
      <c r="C2078" s="43" t="s">
        <v>16</v>
      </c>
      <c r="D2078" s="43" t="s">
        <v>89</v>
      </c>
      <c r="E2078" s="103" t="s">
        <v>3723</v>
      </c>
      <c r="F2078" s="169" t="s">
        <v>114</v>
      </c>
      <c r="G2078" s="169" t="s">
        <v>4331</v>
      </c>
      <c r="H2078" s="40" t="s">
        <v>2166</v>
      </c>
      <c r="I2078" s="40" t="s">
        <v>22</v>
      </c>
      <c r="J2078" s="173">
        <v>5</v>
      </c>
      <c r="K2078" s="185">
        <v>0</v>
      </c>
      <c r="L2078" s="198">
        <v>194</v>
      </c>
      <c r="M2078" s="105">
        <v>3.2</v>
      </c>
      <c r="N2078" s="167"/>
    </row>
    <row r="2079" s="155" customFormat="1" ht="24" spans="1:14">
      <c r="A2079" s="38" t="s">
        <v>15</v>
      </c>
      <c r="B2079" s="168">
        <v>2078</v>
      </c>
      <c r="C2079" s="43" t="s">
        <v>16</v>
      </c>
      <c r="D2079" s="43" t="s">
        <v>53</v>
      </c>
      <c r="E2079" s="103" t="s">
        <v>3723</v>
      </c>
      <c r="F2079" s="169" t="s">
        <v>55</v>
      </c>
      <c r="G2079" s="169" t="s">
        <v>4014</v>
      </c>
      <c r="H2079" s="40" t="s">
        <v>2158</v>
      </c>
      <c r="I2079" s="40" t="s">
        <v>22</v>
      </c>
      <c r="J2079" s="173">
        <v>3</v>
      </c>
      <c r="K2079" s="57">
        <f>(CEILING(J2079*0.2,1))*1</f>
        <v>1</v>
      </c>
      <c r="L2079" s="198">
        <v>16</v>
      </c>
      <c r="M2079" s="105">
        <v>3.2</v>
      </c>
      <c r="N2079" s="167"/>
    </row>
    <row r="2080" s="155" customFormat="1" ht="24" spans="1:14">
      <c r="A2080" s="38" t="s">
        <v>15</v>
      </c>
      <c r="B2080" s="168">
        <v>2079</v>
      </c>
      <c r="C2080" s="43" t="s">
        <v>16</v>
      </c>
      <c r="D2080" s="43" t="s">
        <v>53</v>
      </c>
      <c r="E2080" s="103" t="s">
        <v>3723</v>
      </c>
      <c r="F2080" s="169" t="s">
        <v>55</v>
      </c>
      <c r="G2080" s="169" t="s">
        <v>3330</v>
      </c>
      <c r="H2080" s="40" t="s">
        <v>2158</v>
      </c>
      <c r="I2080" s="40" t="s">
        <v>22</v>
      </c>
      <c r="J2080" s="173">
        <v>10</v>
      </c>
      <c r="K2080" s="185">
        <v>0</v>
      </c>
      <c r="L2080" s="198">
        <v>582</v>
      </c>
      <c r="M2080" s="105">
        <v>3.2</v>
      </c>
      <c r="N2080" s="167"/>
    </row>
    <row r="2081" s="155" customFormat="1" ht="24" spans="1:14">
      <c r="A2081" s="38" t="s">
        <v>15</v>
      </c>
      <c r="B2081" s="168">
        <v>2080</v>
      </c>
      <c r="C2081" s="43" t="s">
        <v>16</v>
      </c>
      <c r="D2081" s="43" t="s">
        <v>53</v>
      </c>
      <c r="E2081" s="103" t="s">
        <v>3723</v>
      </c>
      <c r="F2081" s="169" t="s">
        <v>249</v>
      </c>
      <c r="G2081" s="169" t="s">
        <v>4333</v>
      </c>
      <c r="H2081" s="40" t="s">
        <v>2158</v>
      </c>
      <c r="I2081" s="40" t="s">
        <v>22</v>
      </c>
      <c r="J2081" s="173">
        <v>2</v>
      </c>
      <c r="K2081" s="185">
        <v>0</v>
      </c>
      <c r="L2081" s="198">
        <v>33</v>
      </c>
      <c r="M2081" s="105">
        <v>3.2</v>
      </c>
      <c r="N2081" s="167"/>
    </row>
    <row r="2082" s="155" customFormat="1" ht="24" spans="1:14">
      <c r="A2082" s="38" t="s">
        <v>15</v>
      </c>
      <c r="B2082" s="168">
        <v>2081</v>
      </c>
      <c r="C2082" s="43" t="s">
        <v>16</v>
      </c>
      <c r="D2082" s="43" t="s">
        <v>53</v>
      </c>
      <c r="E2082" s="103" t="s">
        <v>3723</v>
      </c>
      <c r="F2082" s="169" t="s">
        <v>55</v>
      </c>
      <c r="G2082" s="169" t="s">
        <v>3331</v>
      </c>
      <c r="H2082" s="40" t="s">
        <v>2158</v>
      </c>
      <c r="I2082" s="40" t="s">
        <v>22</v>
      </c>
      <c r="J2082" s="173">
        <v>1</v>
      </c>
      <c r="K2082" s="185">
        <v>0</v>
      </c>
      <c r="L2082" s="198">
        <v>30</v>
      </c>
      <c r="M2082" s="105">
        <v>3.2</v>
      </c>
      <c r="N2082" s="164"/>
    </row>
    <row r="2083" s="155" customFormat="1" ht="24" spans="1:14">
      <c r="A2083" s="38" t="s">
        <v>15</v>
      </c>
      <c r="B2083" s="168">
        <v>2082</v>
      </c>
      <c r="C2083" s="43" t="s">
        <v>16</v>
      </c>
      <c r="D2083" s="43" t="s">
        <v>53</v>
      </c>
      <c r="E2083" s="103" t="s">
        <v>3723</v>
      </c>
      <c r="F2083" s="169" t="s">
        <v>55</v>
      </c>
      <c r="G2083" s="169" t="s">
        <v>4334</v>
      </c>
      <c r="H2083" s="40" t="s">
        <v>2158</v>
      </c>
      <c r="I2083" s="40" t="s">
        <v>22</v>
      </c>
      <c r="J2083" s="173">
        <v>1</v>
      </c>
      <c r="K2083" s="57">
        <f>(CEILING(J2083*0.2,1))*1</f>
        <v>1</v>
      </c>
      <c r="L2083" s="198">
        <v>26</v>
      </c>
      <c r="M2083" s="105">
        <v>3.2</v>
      </c>
      <c r="N2083" s="164"/>
    </row>
    <row r="2084" s="155" customFormat="1" ht="24" spans="1:14">
      <c r="A2084" s="38" t="s">
        <v>15</v>
      </c>
      <c r="B2084" s="168">
        <v>2083</v>
      </c>
      <c r="C2084" s="43" t="s">
        <v>16</v>
      </c>
      <c r="D2084" s="43" t="s">
        <v>53</v>
      </c>
      <c r="E2084" s="103" t="s">
        <v>3723</v>
      </c>
      <c r="F2084" s="169" t="s">
        <v>55</v>
      </c>
      <c r="G2084" s="169" t="s">
        <v>4350</v>
      </c>
      <c r="H2084" s="40" t="s">
        <v>2158</v>
      </c>
      <c r="I2084" s="40" t="s">
        <v>22</v>
      </c>
      <c r="J2084" s="173">
        <v>1</v>
      </c>
      <c r="K2084" s="185">
        <v>0</v>
      </c>
      <c r="L2084" s="198">
        <v>194</v>
      </c>
      <c r="M2084" s="105">
        <v>3.2</v>
      </c>
      <c r="N2084" s="164"/>
    </row>
    <row r="2085" s="155" customFormat="1" ht="24" spans="1:14">
      <c r="A2085" s="38" t="s">
        <v>15</v>
      </c>
      <c r="B2085" s="168">
        <v>2084</v>
      </c>
      <c r="C2085" s="43" t="s">
        <v>16</v>
      </c>
      <c r="D2085" s="43" t="s">
        <v>53</v>
      </c>
      <c r="E2085" s="103" t="s">
        <v>3723</v>
      </c>
      <c r="F2085" s="169" t="s">
        <v>249</v>
      </c>
      <c r="G2085" s="169" t="s">
        <v>4335</v>
      </c>
      <c r="H2085" s="40" t="s">
        <v>2158</v>
      </c>
      <c r="I2085" s="40" t="s">
        <v>22</v>
      </c>
      <c r="J2085" s="173">
        <v>1</v>
      </c>
      <c r="K2085" s="185">
        <v>0</v>
      </c>
      <c r="L2085" s="198">
        <v>16</v>
      </c>
      <c r="M2085" s="105">
        <v>3.2</v>
      </c>
      <c r="N2085" s="164"/>
    </row>
    <row r="2086" s="155" customFormat="1" ht="24" spans="1:14">
      <c r="A2086" s="38" t="s">
        <v>15</v>
      </c>
      <c r="B2086" s="168">
        <v>2085</v>
      </c>
      <c r="C2086" s="43" t="s">
        <v>16</v>
      </c>
      <c r="D2086" s="43" t="s">
        <v>53</v>
      </c>
      <c r="E2086" s="103" t="s">
        <v>3723</v>
      </c>
      <c r="F2086" s="169" t="s">
        <v>249</v>
      </c>
      <c r="G2086" s="169" t="s">
        <v>4359</v>
      </c>
      <c r="H2086" s="40" t="s">
        <v>2158</v>
      </c>
      <c r="I2086" s="40" t="s">
        <v>22</v>
      </c>
      <c r="J2086" s="173">
        <v>1</v>
      </c>
      <c r="K2086" s="185">
        <v>0</v>
      </c>
      <c r="L2086" s="198">
        <v>16</v>
      </c>
      <c r="M2086" s="105">
        <v>3.2</v>
      </c>
      <c r="N2086" s="167"/>
    </row>
    <row r="2087" s="155" customFormat="1" ht="24" spans="1:14">
      <c r="A2087" s="38" t="s">
        <v>15</v>
      </c>
      <c r="B2087" s="168">
        <v>2086</v>
      </c>
      <c r="C2087" s="43" t="s">
        <v>16</v>
      </c>
      <c r="D2087" s="43" t="s">
        <v>53</v>
      </c>
      <c r="E2087" s="103" t="s">
        <v>3723</v>
      </c>
      <c r="F2087" s="169" t="s">
        <v>249</v>
      </c>
      <c r="G2087" s="169" t="s">
        <v>4360</v>
      </c>
      <c r="H2087" s="40" t="s">
        <v>2158</v>
      </c>
      <c r="I2087" s="40" t="s">
        <v>22</v>
      </c>
      <c r="J2087" s="173">
        <v>1</v>
      </c>
      <c r="K2087" s="185">
        <v>0</v>
      </c>
      <c r="L2087" s="198">
        <v>79</v>
      </c>
      <c r="M2087" s="105">
        <v>3.2</v>
      </c>
      <c r="N2087" s="167"/>
    </row>
    <row r="2088" s="155" customFormat="1" ht="24" spans="1:14">
      <c r="A2088" s="38" t="s">
        <v>15</v>
      </c>
      <c r="B2088" s="168">
        <v>2087</v>
      </c>
      <c r="C2088" s="43" t="s">
        <v>16</v>
      </c>
      <c r="D2088" s="43" t="s">
        <v>53</v>
      </c>
      <c r="E2088" s="103" t="s">
        <v>3723</v>
      </c>
      <c r="F2088" s="169" t="s">
        <v>304</v>
      </c>
      <c r="G2088" s="169" t="s">
        <v>4361</v>
      </c>
      <c r="H2088" s="40" t="s">
        <v>2158</v>
      </c>
      <c r="I2088" s="40" t="s">
        <v>22</v>
      </c>
      <c r="J2088" s="173">
        <v>1</v>
      </c>
      <c r="K2088" s="185">
        <v>0</v>
      </c>
      <c r="L2088" s="198">
        <v>64</v>
      </c>
      <c r="M2088" s="105">
        <v>3.2</v>
      </c>
      <c r="N2088" s="164"/>
    </row>
    <row r="2089" s="155" customFormat="1" ht="36" spans="1:14">
      <c r="A2089" s="38" t="s">
        <v>15</v>
      </c>
      <c r="B2089" s="168">
        <v>2088</v>
      </c>
      <c r="C2089" s="43" t="s">
        <v>16</v>
      </c>
      <c r="D2089" s="43" t="s">
        <v>171</v>
      </c>
      <c r="E2089" s="103" t="s">
        <v>3723</v>
      </c>
      <c r="F2089" s="169" t="s">
        <v>172</v>
      </c>
      <c r="G2089" s="169" t="s">
        <v>4337</v>
      </c>
      <c r="H2089" s="40" t="s">
        <v>2519</v>
      </c>
      <c r="I2089" s="40" t="s">
        <v>22</v>
      </c>
      <c r="J2089" s="173">
        <v>4</v>
      </c>
      <c r="K2089" s="174">
        <v>0</v>
      </c>
      <c r="L2089" s="198">
        <v>1</v>
      </c>
      <c r="M2089" s="105">
        <v>3.1</v>
      </c>
      <c r="N2089" s="164"/>
    </row>
    <row r="2090" s="155" customFormat="1" ht="36" spans="1:14">
      <c r="A2090" s="38" t="s">
        <v>15</v>
      </c>
      <c r="B2090" s="168">
        <v>2089</v>
      </c>
      <c r="C2090" s="43" t="s">
        <v>16</v>
      </c>
      <c r="D2090" s="43" t="s">
        <v>171</v>
      </c>
      <c r="E2090" s="103" t="s">
        <v>3723</v>
      </c>
      <c r="F2090" s="169" t="s">
        <v>172</v>
      </c>
      <c r="G2090" s="169" t="s">
        <v>4338</v>
      </c>
      <c r="H2090" s="40" t="s">
        <v>2519</v>
      </c>
      <c r="I2090" s="40" t="s">
        <v>22</v>
      </c>
      <c r="J2090" s="173">
        <v>10</v>
      </c>
      <c r="K2090" s="174">
        <v>0</v>
      </c>
      <c r="L2090" s="198">
        <v>4</v>
      </c>
      <c r="M2090" s="105">
        <v>3.1</v>
      </c>
      <c r="N2090" s="164"/>
    </row>
    <row r="2091" s="155" customFormat="1" ht="36" spans="1:14">
      <c r="A2091" s="38" t="s">
        <v>15</v>
      </c>
      <c r="B2091" s="168">
        <v>2090</v>
      </c>
      <c r="C2091" s="43" t="s">
        <v>16</v>
      </c>
      <c r="D2091" s="43" t="s">
        <v>171</v>
      </c>
      <c r="E2091" s="103" t="s">
        <v>3723</v>
      </c>
      <c r="F2091" s="169" t="s">
        <v>172</v>
      </c>
      <c r="G2091" s="169" t="s">
        <v>4339</v>
      </c>
      <c r="H2091" s="40" t="s">
        <v>2519</v>
      </c>
      <c r="I2091" s="40" t="s">
        <v>22</v>
      </c>
      <c r="J2091" s="173">
        <v>2</v>
      </c>
      <c r="K2091" s="174">
        <v>0</v>
      </c>
      <c r="L2091" s="198">
        <v>1</v>
      </c>
      <c r="M2091" s="105">
        <v>3.1</v>
      </c>
      <c r="N2091" s="167"/>
    </row>
    <row r="2092" s="155" customFormat="1" ht="36" spans="1:14">
      <c r="A2092" s="38" t="s">
        <v>15</v>
      </c>
      <c r="B2092" s="168">
        <v>2091</v>
      </c>
      <c r="C2092" s="43" t="s">
        <v>16</v>
      </c>
      <c r="D2092" s="43" t="s">
        <v>171</v>
      </c>
      <c r="E2092" s="103" t="s">
        <v>3723</v>
      </c>
      <c r="F2092" s="169" t="s">
        <v>172</v>
      </c>
      <c r="G2092" s="169" t="s">
        <v>4340</v>
      </c>
      <c r="H2092" s="40" t="s">
        <v>2519</v>
      </c>
      <c r="I2092" s="40" t="s">
        <v>22</v>
      </c>
      <c r="J2092" s="173">
        <v>4</v>
      </c>
      <c r="K2092" s="174">
        <v>0</v>
      </c>
      <c r="L2092" s="198">
        <v>4</v>
      </c>
      <c r="M2092" s="105">
        <v>3.1</v>
      </c>
      <c r="N2092" s="167"/>
    </row>
    <row r="2093" s="155" customFormat="1" ht="24" spans="1:14">
      <c r="A2093" s="38" t="s">
        <v>15</v>
      </c>
      <c r="B2093" s="168">
        <v>2092</v>
      </c>
      <c r="C2093" s="43" t="s">
        <v>16</v>
      </c>
      <c r="D2093" s="43" t="s">
        <v>53</v>
      </c>
      <c r="E2093" s="103" t="s">
        <v>3723</v>
      </c>
      <c r="F2093" s="169" t="s">
        <v>236</v>
      </c>
      <c r="G2093" s="169" t="s">
        <v>4341</v>
      </c>
      <c r="H2093" s="40" t="s">
        <v>2166</v>
      </c>
      <c r="I2093" s="40" t="s">
        <v>22</v>
      </c>
      <c r="J2093" s="173">
        <v>1</v>
      </c>
      <c r="K2093" s="185">
        <v>0</v>
      </c>
      <c r="L2093" s="198">
        <v>1</v>
      </c>
      <c r="M2093" s="105">
        <v>3.2</v>
      </c>
      <c r="N2093" s="167"/>
    </row>
    <row r="2094" s="155" customFormat="1" ht="24" spans="1:14">
      <c r="A2094" s="38" t="s">
        <v>15</v>
      </c>
      <c r="B2094" s="168">
        <v>2093</v>
      </c>
      <c r="C2094" s="43" t="s">
        <v>16</v>
      </c>
      <c r="D2094" s="43" t="s">
        <v>53</v>
      </c>
      <c r="E2094" s="103" t="s">
        <v>3723</v>
      </c>
      <c r="F2094" s="169" t="s">
        <v>236</v>
      </c>
      <c r="G2094" s="169" t="s">
        <v>4342</v>
      </c>
      <c r="H2094" s="40" t="s">
        <v>2166</v>
      </c>
      <c r="I2094" s="40" t="s">
        <v>22</v>
      </c>
      <c r="J2094" s="173">
        <v>2</v>
      </c>
      <c r="K2094" s="185">
        <v>0</v>
      </c>
      <c r="L2094" s="198">
        <v>6</v>
      </c>
      <c r="M2094" s="105">
        <v>3.2</v>
      </c>
      <c r="N2094" s="167"/>
    </row>
    <row r="2095" s="155" customFormat="1" ht="24" spans="1:14">
      <c r="A2095" s="38" t="s">
        <v>15</v>
      </c>
      <c r="B2095" s="168">
        <v>2094</v>
      </c>
      <c r="C2095" s="43" t="s">
        <v>16</v>
      </c>
      <c r="D2095" s="43" t="s">
        <v>53</v>
      </c>
      <c r="E2095" s="103" t="s">
        <v>3723</v>
      </c>
      <c r="F2095" s="169" t="s">
        <v>236</v>
      </c>
      <c r="G2095" s="169" t="s">
        <v>3890</v>
      </c>
      <c r="H2095" s="40" t="s">
        <v>2166</v>
      </c>
      <c r="I2095" s="40" t="s">
        <v>22</v>
      </c>
      <c r="J2095" s="173">
        <v>2</v>
      </c>
      <c r="K2095" s="185">
        <v>0</v>
      </c>
      <c r="L2095" s="198">
        <v>4</v>
      </c>
      <c r="M2095" s="105">
        <v>3.2</v>
      </c>
      <c r="N2095" s="167"/>
    </row>
    <row r="2096" s="155" customFormat="1" ht="24" spans="1:14">
      <c r="A2096" s="38" t="s">
        <v>15</v>
      </c>
      <c r="B2096" s="168">
        <v>2095</v>
      </c>
      <c r="C2096" s="43" t="s">
        <v>16</v>
      </c>
      <c r="D2096" s="43" t="s">
        <v>53</v>
      </c>
      <c r="E2096" s="103" t="s">
        <v>3723</v>
      </c>
      <c r="F2096" s="169" t="s">
        <v>236</v>
      </c>
      <c r="G2096" s="169" t="s">
        <v>3891</v>
      </c>
      <c r="H2096" s="40" t="s">
        <v>2166</v>
      </c>
      <c r="I2096" s="40" t="s">
        <v>22</v>
      </c>
      <c r="J2096" s="173">
        <v>2</v>
      </c>
      <c r="K2096" s="57">
        <f t="shared" ref="K2096:K2102" si="118">(CEILING(J2096*0.2,1))*1</f>
        <v>1</v>
      </c>
      <c r="L2096" s="198">
        <v>8</v>
      </c>
      <c r="M2096" s="105">
        <v>3.2</v>
      </c>
      <c r="N2096" s="164"/>
    </row>
    <row r="2097" s="155" customFormat="1" ht="24" spans="1:14">
      <c r="A2097" s="38" t="s">
        <v>15</v>
      </c>
      <c r="B2097" s="168">
        <v>2096</v>
      </c>
      <c r="C2097" s="43" t="s">
        <v>16</v>
      </c>
      <c r="D2097" s="43" t="s">
        <v>53</v>
      </c>
      <c r="E2097" s="103" t="s">
        <v>3723</v>
      </c>
      <c r="F2097" s="169" t="s">
        <v>236</v>
      </c>
      <c r="G2097" s="169" t="s">
        <v>4104</v>
      </c>
      <c r="H2097" s="40" t="s">
        <v>2166</v>
      </c>
      <c r="I2097" s="40" t="s">
        <v>22</v>
      </c>
      <c r="J2097" s="173">
        <v>1</v>
      </c>
      <c r="K2097" s="57">
        <f t="shared" si="118"/>
        <v>1</v>
      </c>
      <c r="L2097" s="198">
        <v>1</v>
      </c>
      <c r="M2097" s="105">
        <v>3.2</v>
      </c>
      <c r="N2097" s="164"/>
    </row>
    <row r="2098" s="155" customFormat="1" ht="24" spans="1:14">
      <c r="A2098" s="38" t="s">
        <v>15</v>
      </c>
      <c r="B2098" s="168">
        <v>2097</v>
      </c>
      <c r="C2098" s="43" t="s">
        <v>16</v>
      </c>
      <c r="D2098" s="43" t="s">
        <v>53</v>
      </c>
      <c r="E2098" s="103" t="s">
        <v>3723</v>
      </c>
      <c r="F2098" s="169" t="s">
        <v>236</v>
      </c>
      <c r="G2098" s="169" t="s">
        <v>3883</v>
      </c>
      <c r="H2098" s="40" t="s">
        <v>2166</v>
      </c>
      <c r="I2098" s="40" t="s">
        <v>22</v>
      </c>
      <c r="J2098" s="173">
        <v>1</v>
      </c>
      <c r="K2098" s="185">
        <v>0</v>
      </c>
      <c r="L2098" s="198">
        <v>4</v>
      </c>
      <c r="M2098" s="105">
        <v>3.2</v>
      </c>
      <c r="N2098" s="167"/>
    </row>
    <row r="2099" s="155" customFormat="1" ht="24" spans="1:14">
      <c r="A2099" s="38" t="s">
        <v>15</v>
      </c>
      <c r="B2099" s="168">
        <v>2098</v>
      </c>
      <c r="C2099" s="43" t="s">
        <v>16</v>
      </c>
      <c r="D2099" s="43" t="s">
        <v>53</v>
      </c>
      <c r="E2099" s="103" t="s">
        <v>3723</v>
      </c>
      <c r="F2099" s="169" t="s">
        <v>236</v>
      </c>
      <c r="G2099" s="169" t="s">
        <v>4345</v>
      </c>
      <c r="H2099" s="40" t="s">
        <v>2166</v>
      </c>
      <c r="I2099" s="40" t="s">
        <v>22</v>
      </c>
      <c r="J2099" s="173">
        <v>1</v>
      </c>
      <c r="K2099" s="185">
        <v>0</v>
      </c>
      <c r="L2099" s="198">
        <v>3</v>
      </c>
      <c r="M2099" s="105">
        <v>3.2</v>
      </c>
      <c r="N2099" s="167"/>
    </row>
    <row r="2100" s="155" customFormat="1" ht="24" spans="1:14">
      <c r="A2100" s="38" t="s">
        <v>15</v>
      </c>
      <c r="B2100" s="168">
        <v>2099</v>
      </c>
      <c r="C2100" s="43" t="s">
        <v>16</v>
      </c>
      <c r="D2100" s="43" t="s">
        <v>53</v>
      </c>
      <c r="E2100" s="103" t="s">
        <v>3723</v>
      </c>
      <c r="F2100" s="169" t="s">
        <v>236</v>
      </c>
      <c r="G2100" s="169" t="s">
        <v>4356</v>
      </c>
      <c r="H2100" s="40" t="s">
        <v>2166</v>
      </c>
      <c r="I2100" s="40" t="s">
        <v>22</v>
      </c>
      <c r="J2100" s="173">
        <v>1</v>
      </c>
      <c r="K2100" s="185">
        <v>0</v>
      </c>
      <c r="L2100" s="198">
        <v>3</v>
      </c>
      <c r="M2100" s="105">
        <v>3.2</v>
      </c>
      <c r="N2100" s="167"/>
    </row>
    <row r="2101" s="155" customFormat="1" ht="24" spans="1:14">
      <c r="A2101" s="38" t="s">
        <v>15</v>
      </c>
      <c r="B2101" s="168">
        <v>2100</v>
      </c>
      <c r="C2101" s="43" t="s">
        <v>16</v>
      </c>
      <c r="D2101" s="43" t="s">
        <v>322</v>
      </c>
      <c r="E2101" s="103" t="s">
        <v>3723</v>
      </c>
      <c r="F2101" s="169" t="s">
        <v>323</v>
      </c>
      <c r="G2101" s="169" t="s">
        <v>4020</v>
      </c>
      <c r="H2101" s="40" t="s">
        <v>2162</v>
      </c>
      <c r="I2101" s="43" t="s">
        <v>2124</v>
      </c>
      <c r="J2101" s="116">
        <v>5.89285</v>
      </c>
      <c r="K2101" s="57">
        <f t="shared" si="118"/>
        <v>2</v>
      </c>
      <c r="L2101" s="198">
        <v>132</v>
      </c>
      <c r="M2101" s="105">
        <v>3.2</v>
      </c>
      <c r="N2101" s="167"/>
    </row>
    <row r="2102" s="155" customFormat="1" ht="24" spans="1:14">
      <c r="A2102" s="38" t="s">
        <v>15</v>
      </c>
      <c r="B2102" s="168">
        <v>2101</v>
      </c>
      <c r="C2102" s="43" t="s">
        <v>16</v>
      </c>
      <c r="D2102" s="43" t="s">
        <v>322</v>
      </c>
      <c r="E2102" s="103" t="s">
        <v>3723</v>
      </c>
      <c r="F2102" s="169" t="s">
        <v>323</v>
      </c>
      <c r="G2102" s="169" t="s">
        <v>4346</v>
      </c>
      <c r="H2102" s="40" t="s">
        <v>2162</v>
      </c>
      <c r="I2102" s="43" t="s">
        <v>2124</v>
      </c>
      <c r="J2102" s="116">
        <v>1.4</v>
      </c>
      <c r="K2102" s="57">
        <f t="shared" si="118"/>
        <v>1</v>
      </c>
      <c r="L2102" s="198">
        <v>118</v>
      </c>
      <c r="M2102" s="105">
        <v>3.2</v>
      </c>
      <c r="N2102" s="167"/>
    </row>
    <row r="2103" s="155" customFormat="1" ht="24" spans="1:14">
      <c r="A2103" s="38" t="s">
        <v>15</v>
      </c>
      <c r="B2103" s="168">
        <v>2102</v>
      </c>
      <c r="C2103" s="43" t="s">
        <v>16</v>
      </c>
      <c r="D2103" s="43" t="s">
        <v>322</v>
      </c>
      <c r="E2103" s="103" t="s">
        <v>3723</v>
      </c>
      <c r="F2103" s="169" t="s">
        <v>323</v>
      </c>
      <c r="G2103" s="169" t="s">
        <v>4347</v>
      </c>
      <c r="H2103" s="40" t="s">
        <v>2162</v>
      </c>
      <c r="I2103" s="43" t="s">
        <v>2124</v>
      </c>
      <c r="J2103" s="116">
        <v>28.301</v>
      </c>
      <c r="K2103" s="185">
        <v>0</v>
      </c>
      <c r="L2103" s="198">
        <v>2256</v>
      </c>
      <c r="M2103" s="105">
        <v>3.2</v>
      </c>
      <c r="N2103" s="167"/>
    </row>
    <row r="2104" s="155" customFormat="1" ht="24" spans="1:14">
      <c r="A2104" s="38" t="s">
        <v>15</v>
      </c>
      <c r="B2104" s="168">
        <v>2103</v>
      </c>
      <c r="C2104" s="43" t="s">
        <v>16</v>
      </c>
      <c r="D2104" s="43" t="s">
        <v>322</v>
      </c>
      <c r="E2104" s="103" t="s">
        <v>3723</v>
      </c>
      <c r="F2104" s="169" t="s">
        <v>323</v>
      </c>
      <c r="G2104" s="169" t="s">
        <v>4357</v>
      </c>
      <c r="H2104" s="40" t="s">
        <v>2162</v>
      </c>
      <c r="I2104" s="43" t="s">
        <v>2124</v>
      </c>
      <c r="J2104" s="116">
        <v>0.5</v>
      </c>
      <c r="K2104" s="185">
        <v>0</v>
      </c>
      <c r="L2104" s="198">
        <v>78</v>
      </c>
      <c r="M2104" s="105">
        <v>3.2</v>
      </c>
      <c r="N2104" s="167"/>
    </row>
    <row r="2105" s="155" customFormat="1" ht="24" spans="1:14">
      <c r="A2105" s="38" t="s">
        <v>15</v>
      </c>
      <c r="B2105" s="168">
        <v>2104</v>
      </c>
      <c r="C2105" s="43" t="s">
        <v>16</v>
      </c>
      <c r="D2105" s="43" t="s">
        <v>89</v>
      </c>
      <c r="E2105" s="103" t="s">
        <v>3723</v>
      </c>
      <c r="F2105" s="169" t="s">
        <v>114</v>
      </c>
      <c r="G2105" s="169" t="s">
        <v>3821</v>
      </c>
      <c r="H2105" s="40" t="s">
        <v>2638</v>
      </c>
      <c r="I2105" s="40" t="s">
        <v>22</v>
      </c>
      <c r="J2105" s="173">
        <v>5</v>
      </c>
      <c r="K2105" s="185">
        <v>0</v>
      </c>
      <c r="L2105" s="198">
        <v>33</v>
      </c>
      <c r="M2105" s="105">
        <v>3.2</v>
      </c>
      <c r="N2105" s="167"/>
    </row>
    <row r="2106" s="155" customFormat="1" ht="24" spans="1:14">
      <c r="A2106" s="38" t="s">
        <v>15</v>
      </c>
      <c r="B2106" s="168">
        <v>2105</v>
      </c>
      <c r="C2106" s="43" t="s">
        <v>16</v>
      </c>
      <c r="D2106" s="43" t="s">
        <v>89</v>
      </c>
      <c r="E2106" s="103" t="s">
        <v>3723</v>
      </c>
      <c r="F2106" s="169" t="s">
        <v>114</v>
      </c>
      <c r="G2106" s="169" t="s">
        <v>4068</v>
      </c>
      <c r="H2106" s="40" t="s">
        <v>2166</v>
      </c>
      <c r="I2106" s="40" t="s">
        <v>22</v>
      </c>
      <c r="J2106" s="173">
        <v>1</v>
      </c>
      <c r="K2106" s="185">
        <v>0</v>
      </c>
      <c r="L2106" s="198">
        <v>23</v>
      </c>
      <c r="M2106" s="105">
        <v>3.2</v>
      </c>
      <c r="N2106" s="167"/>
    </row>
    <row r="2107" s="155" customFormat="1" ht="24" spans="1:14">
      <c r="A2107" s="38" t="s">
        <v>15</v>
      </c>
      <c r="B2107" s="168">
        <v>2106</v>
      </c>
      <c r="C2107" s="43" t="s">
        <v>16</v>
      </c>
      <c r="D2107" s="43" t="s">
        <v>53</v>
      </c>
      <c r="E2107" s="103" t="s">
        <v>3723</v>
      </c>
      <c r="F2107" s="169" t="s">
        <v>249</v>
      </c>
      <c r="G2107" s="169" t="s">
        <v>3608</v>
      </c>
      <c r="H2107" s="40" t="s">
        <v>2121</v>
      </c>
      <c r="I2107" s="40" t="s">
        <v>22</v>
      </c>
      <c r="J2107" s="173">
        <v>1</v>
      </c>
      <c r="K2107" s="57">
        <f t="shared" ref="K2107:K2109" si="119">(CEILING(J2107*0.2,1))*1</f>
        <v>1</v>
      </c>
      <c r="L2107" s="198">
        <v>1</v>
      </c>
      <c r="M2107" s="105">
        <v>3.2</v>
      </c>
      <c r="N2107" s="167"/>
    </row>
    <row r="2108" s="155" customFormat="1" ht="24" spans="1:14">
      <c r="A2108" s="38" t="s">
        <v>15</v>
      </c>
      <c r="B2108" s="168">
        <v>2107</v>
      </c>
      <c r="C2108" s="43" t="s">
        <v>16</v>
      </c>
      <c r="D2108" s="43" t="s">
        <v>53</v>
      </c>
      <c r="E2108" s="103" t="s">
        <v>3723</v>
      </c>
      <c r="F2108" s="169" t="s">
        <v>304</v>
      </c>
      <c r="G2108" s="169" t="s">
        <v>4362</v>
      </c>
      <c r="H2108" s="40" t="s">
        <v>2121</v>
      </c>
      <c r="I2108" s="40" t="s">
        <v>22</v>
      </c>
      <c r="J2108" s="173">
        <v>1</v>
      </c>
      <c r="K2108" s="57">
        <f t="shared" si="119"/>
        <v>1</v>
      </c>
      <c r="L2108" s="198">
        <v>3</v>
      </c>
      <c r="M2108" s="105">
        <v>3.2</v>
      </c>
      <c r="N2108" s="167"/>
    </row>
    <row r="2109" s="155" customFormat="1" ht="24" spans="1:14">
      <c r="A2109" s="38" t="s">
        <v>15</v>
      </c>
      <c r="B2109" s="168">
        <v>2108</v>
      </c>
      <c r="C2109" s="43" t="s">
        <v>16</v>
      </c>
      <c r="D2109" s="43" t="s">
        <v>53</v>
      </c>
      <c r="E2109" s="103" t="s">
        <v>3723</v>
      </c>
      <c r="F2109" s="169" t="s">
        <v>304</v>
      </c>
      <c r="G2109" s="169" t="s">
        <v>3822</v>
      </c>
      <c r="H2109" s="40" t="s">
        <v>2121</v>
      </c>
      <c r="I2109" s="40" t="s">
        <v>22</v>
      </c>
      <c r="J2109" s="173">
        <v>1</v>
      </c>
      <c r="K2109" s="57">
        <f t="shared" si="119"/>
        <v>1</v>
      </c>
      <c r="L2109" s="198">
        <v>3</v>
      </c>
      <c r="M2109" s="105">
        <v>3.2</v>
      </c>
      <c r="N2109" s="167"/>
    </row>
    <row r="2110" s="155" customFormat="1" ht="24" spans="1:14">
      <c r="A2110" s="38" t="s">
        <v>15</v>
      </c>
      <c r="B2110" s="168">
        <v>2109</v>
      </c>
      <c r="C2110" s="43" t="s">
        <v>16</v>
      </c>
      <c r="D2110" s="43" t="s">
        <v>53</v>
      </c>
      <c r="E2110" s="103" t="s">
        <v>3723</v>
      </c>
      <c r="F2110" s="169" t="s">
        <v>304</v>
      </c>
      <c r="G2110" s="169" t="s">
        <v>4363</v>
      </c>
      <c r="H2110" s="40" t="s">
        <v>2121</v>
      </c>
      <c r="I2110" s="40" t="s">
        <v>22</v>
      </c>
      <c r="J2110" s="173">
        <v>2</v>
      </c>
      <c r="K2110" s="185">
        <v>0</v>
      </c>
      <c r="L2110" s="198">
        <v>82</v>
      </c>
      <c r="M2110" s="105">
        <v>3.2</v>
      </c>
      <c r="N2110" s="167"/>
    </row>
    <row r="2111" s="155" customFormat="1" ht="24" spans="1:14">
      <c r="A2111" s="38" t="s">
        <v>15</v>
      </c>
      <c r="B2111" s="168">
        <v>2110</v>
      </c>
      <c r="C2111" s="43" t="s">
        <v>16</v>
      </c>
      <c r="D2111" s="43" t="s">
        <v>53</v>
      </c>
      <c r="E2111" s="103" t="s">
        <v>3723</v>
      </c>
      <c r="F2111" s="169" t="s">
        <v>55</v>
      </c>
      <c r="G2111" s="169" t="s">
        <v>3618</v>
      </c>
      <c r="H2111" s="40" t="s">
        <v>2121</v>
      </c>
      <c r="I2111" s="40" t="s">
        <v>22</v>
      </c>
      <c r="J2111" s="173">
        <v>3</v>
      </c>
      <c r="K2111" s="57">
        <f t="shared" ref="K2111:K2117" si="120">(CEILING(J2111*0.2,1))*1</f>
        <v>1</v>
      </c>
      <c r="L2111" s="198">
        <v>7</v>
      </c>
      <c r="M2111" s="105">
        <v>3.2</v>
      </c>
      <c r="N2111" s="167"/>
    </row>
    <row r="2112" s="155" customFormat="1" ht="24" spans="1:14">
      <c r="A2112" s="38" t="s">
        <v>15</v>
      </c>
      <c r="B2112" s="168">
        <v>2111</v>
      </c>
      <c r="C2112" s="43" t="s">
        <v>16</v>
      </c>
      <c r="D2112" s="43" t="s">
        <v>53</v>
      </c>
      <c r="E2112" s="103" t="s">
        <v>3723</v>
      </c>
      <c r="F2112" s="169" t="s">
        <v>249</v>
      </c>
      <c r="G2112" s="169" t="s">
        <v>4364</v>
      </c>
      <c r="H2112" s="40" t="s">
        <v>2121</v>
      </c>
      <c r="I2112" s="40" t="s">
        <v>22</v>
      </c>
      <c r="J2112" s="173">
        <v>3</v>
      </c>
      <c r="K2112" s="57">
        <f t="shared" si="120"/>
        <v>1</v>
      </c>
      <c r="L2112" s="198">
        <v>2</v>
      </c>
      <c r="M2112" s="105">
        <v>3.2</v>
      </c>
      <c r="N2112" s="167"/>
    </row>
    <row r="2113" s="155" customFormat="1" ht="24" spans="1:14">
      <c r="A2113" s="38" t="s">
        <v>15</v>
      </c>
      <c r="B2113" s="168">
        <v>2112</v>
      </c>
      <c r="C2113" s="43" t="s">
        <v>16</v>
      </c>
      <c r="D2113" s="43" t="s">
        <v>53</v>
      </c>
      <c r="E2113" s="103" t="s">
        <v>3723</v>
      </c>
      <c r="F2113" s="169" t="s">
        <v>885</v>
      </c>
      <c r="G2113" s="169" t="s">
        <v>4365</v>
      </c>
      <c r="H2113" s="40" t="s">
        <v>2158</v>
      </c>
      <c r="I2113" s="40" t="s">
        <v>22</v>
      </c>
      <c r="J2113" s="173">
        <v>1</v>
      </c>
      <c r="K2113" s="185">
        <v>0</v>
      </c>
      <c r="L2113" s="198">
        <v>7</v>
      </c>
      <c r="M2113" s="105">
        <v>3.2</v>
      </c>
      <c r="N2113" s="167"/>
    </row>
    <row r="2114" s="155" customFormat="1" ht="24" spans="1:14">
      <c r="A2114" s="38" t="s">
        <v>15</v>
      </c>
      <c r="B2114" s="168">
        <v>2113</v>
      </c>
      <c r="C2114" s="43" t="s">
        <v>16</v>
      </c>
      <c r="D2114" s="43" t="s">
        <v>171</v>
      </c>
      <c r="E2114" s="103" t="s">
        <v>3723</v>
      </c>
      <c r="F2114" s="169" t="s">
        <v>172</v>
      </c>
      <c r="G2114" s="169" t="s">
        <v>3824</v>
      </c>
      <c r="H2114" s="40" t="s">
        <v>1926</v>
      </c>
      <c r="I2114" s="40" t="s">
        <v>22</v>
      </c>
      <c r="J2114" s="173">
        <v>4</v>
      </c>
      <c r="K2114" s="174">
        <v>0</v>
      </c>
      <c r="L2114" s="198">
        <v>1</v>
      </c>
      <c r="M2114" s="105">
        <v>3.1</v>
      </c>
      <c r="N2114" s="164"/>
    </row>
    <row r="2115" s="155" customFormat="1" ht="24" spans="1:14">
      <c r="A2115" s="38" t="s">
        <v>15</v>
      </c>
      <c r="B2115" s="168">
        <v>2114</v>
      </c>
      <c r="C2115" s="43" t="s">
        <v>16</v>
      </c>
      <c r="D2115" s="43" t="s">
        <v>53</v>
      </c>
      <c r="E2115" s="103" t="s">
        <v>3723</v>
      </c>
      <c r="F2115" s="169" t="s">
        <v>236</v>
      </c>
      <c r="G2115" s="169" t="s">
        <v>4366</v>
      </c>
      <c r="H2115" s="40" t="s">
        <v>2345</v>
      </c>
      <c r="I2115" s="40" t="s">
        <v>22</v>
      </c>
      <c r="J2115" s="173">
        <v>1</v>
      </c>
      <c r="K2115" s="185">
        <v>0</v>
      </c>
      <c r="L2115" s="198">
        <v>1</v>
      </c>
      <c r="M2115" s="105">
        <v>3.2</v>
      </c>
      <c r="N2115" s="164"/>
    </row>
    <row r="2116" s="155" customFormat="1" ht="24" spans="1:14">
      <c r="A2116" s="38" t="s">
        <v>15</v>
      </c>
      <c r="B2116" s="168">
        <v>2115</v>
      </c>
      <c r="C2116" s="43" t="s">
        <v>16</v>
      </c>
      <c r="D2116" s="43" t="s">
        <v>53</v>
      </c>
      <c r="E2116" s="103" t="s">
        <v>3723</v>
      </c>
      <c r="F2116" s="169" t="s">
        <v>236</v>
      </c>
      <c r="G2116" s="169" t="s">
        <v>3825</v>
      </c>
      <c r="H2116" s="40" t="s">
        <v>2345</v>
      </c>
      <c r="I2116" s="40" t="s">
        <v>22</v>
      </c>
      <c r="J2116" s="173">
        <v>1</v>
      </c>
      <c r="K2116" s="57">
        <f t="shared" si="120"/>
        <v>1</v>
      </c>
      <c r="L2116" s="198">
        <v>2</v>
      </c>
      <c r="M2116" s="105">
        <v>3.2</v>
      </c>
      <c r="N2116" s="164"/>
    </row>
    <row r="2117" s="155" customFormat="1" ht="24" spans="1:14">
      <c r="A2117" s="38" t="s">
        <v>15</v>
      </c>
      <c r="B2117" s="168">
        <v>2116</v>
      </c>
      <c r="C2117" s="43" t="s">
        <v>16</v>
      </c>
      <c r="D2117" s="43" t="s">
        <v>322</v>
      </c>
      <c r="E2117" s="103" t="s">
        <v>3723</v>
      </c>
      <c r="F2117" s="169" t="s">
        <v>323</v>
      </c>
      <c r="G2117" s="169" t="s">
        <v>3619</v>
      </c>
      <c r="H2117" s="40" t="s">
        <v>2123</v>
      </c>
      <c r="I2117" s="43" t="s">
        <v>2124</v>
      </c>
      <c r="J2117" s="116">
        <v>2.6288</v>
      </c>
      <c r="K2117" s="57">
        <f t="shared" si="120"/>
        <v>1</v>
      </c>
      <c r="L2117" s="198">
        <v>22</v>
      </c>
      <c r="M2117" s="105">
        <v>3.2</v>
      </c>
      <c r="N2117" s="164"/>
    </row>
    <row r="2118" s="155" customFormat="1" ht="24" spans="1:14">
      <c r="A2118" s="38" t="s">
        <v>15</v>
      </c>
      <c r="B2118" s="168">
        <v>2117</v>
      </c>
      <c r="C2118" s="43" t="s">
        <v>16</v>
      </c>
      <c r="D2118" s="43" t="s">
        <v>322</v>
      </c>
      <c r="E2118" s="103" t="s">
        <v>3723</v>
      </c>
      <c r="F2118" s="169" t="s">
        <v>323</v>
      </c>
      <c r="G2118" s="169" t="s">
        <v>4091</v>
      </c>
      <c r="H2118" s="40" t="s">
        <v>2162</v>
      </c>
      <c r="I2118" s="43" t="s">
        <v>2124</v>
      </c>
      <c r="J2118" s="116">
        <v>2.1577</v>
      </c>
      <c r="K2118" s="185">
        <v>0</v>
      </c>
      <c r="L2118" s="198">
        <v>90</v>
      </c>
      <c r="M2118" s="105">
        <v>3.2</v>
      </c>
      <c r="N2118" s="167"/>
    </row>
    <row r="2119" s="155" customFormat="1" ht="24" spans="1:14">
      <c r="A2119" s="38" t="s">
        <v>15</v>
      </c>
      <c r="B2119" s="168">
        <v>2118</v>
      </c>
      <c r="C2119" s="43" t="s">
        <v>16</v>
      </c>
      <c r="D2119" s="43" t="s">
        <v>89</v>
      </c>
      <c r="E2119" s="103" t="s">
        <v>3723</v>
      </c>
      <c r="F2119" s="169" t="s">
        <v>114</v>
      </c>
      <c r="G2119" s="169" t="s">
        <v>4349</v>
      </c>
      <c r="H2119" s="40" t="s">
        <v>2166</v>
      </c>
      <c r="I2119" s="40" t="s">
        <v>22</v>
      </c>
      <c r="J2119" s="173">
        <v>4</v>
      </c>
      <c r="K2119" s="185">
        <v>0</v>
      </c>
      <c r="L2119" s="198">
        <v>369</v>
      </c>
      <c r="M2119" s="105">
        <v>3.2</v>
      </c>
      <c r="N2119" s="167"/>
    </row>
    <row r="2120" s="155" customFormat="1" ht="24" spans="1:14">
      <c r="A2120" s="38" t="s">
        <v>15</v>
      </c>
      <c r="B2120" s="168">
        <v>2119</v>
      </c>
      <c r="C2120" s="43" t="s">
        <v>16</v>
      </c>
      <c r="D2120" s="43" t="s">
        <v>53</v>
      </c>
      <c r="E2120" s="103" t="s">
        <v>3723</v>
      </c>
      <c r="F2120" s="169" t="s">
        <v>55</v>
      </c>
      <c r="G2120" s="169" t="s">
        <v>4350</v>
      </c>
      <c r="H2120" s="40" t="s">
        <v>2158</v>
      </c>
      <c r="I2120" s="40" t="s">
        <v>22</v>
      </c>
      <c r="J2120" s="173">
        <v>5</v>
      </c>
      <c r="K2120" s="185">
        <v>0</v>
      </c>
      <c r="L2120" s="198">
        <v>972</v>
      </c>
      <c r="M2120" s="105">
        <v>3.2</v>
      </c>
      <c r="N2120" s="167"/>
    </row>
    <row r="2121" s="155" customFormat="1" ht="36" spans="1:14">
      <c r="A2121" s="38" t="s">
        <v>15</v>
      </c>
      <c r="B2121" s="168">
        <v>2120</v>
      </c>
      <c r="C2121" s="43" t="s">
        <v>16</v>
      </c>
      <c r="D2121" s="43" t="s">
        <v>171</v>
      </c>
      <c r="E2121" s="103" t="s">
        <v>3723</v>
      </c>
      <c r="F2121" s="169" t="s">
        <v>172</v>
      </c>
      <c r="G2121" s="169" t="s">
        <v>4353</v>
      </c>
      <c r="H2121" s="40" t="s">
        <v>2519</v>
      </c>
      <c r="I2121" s="40" t="s">
        <v>22</v>
      </c>
      <c r="J2121" s="173">
        <v>3</v>
      </c>
      <c r="K2121" s="174">
        <v>0</v>
      </c>
      <c r="L2121" s="198">
        <v>5</v>
      </c>
      <c r="M2121" s="105">
        <v>3.1</v>
      </c>
      <c r="N2121" s="164"/>
    </row>
    <row r="2122" s="155" customFormat="1" ht="24" spans="1:14">
      <c r="A2122" s="38" t="s">
        <v>15</v>
      </c>
      <c r="B2122" s="168">
        <v>2121</v>
      </c>
      <c r="C2122" s="43" t="s">
        <v>16</v>
      </c>
      <c r="D2122" s="43" t="s">
        <v>53</v>
      </c>
      <c r="E2122" s="103" t="s">
        <v>3723</v>
      </c>
      <c r="F2122" s="169" t="s">
        <v>236</v>
      </c>
      <c r="G2122" s="169" t="s">
        <v>4354</v>
      </c>
      <c r="H2122" s="40" t="s">
        <v>2166</v>
      </c>
      <c r="I2122" s="40" t="s">
        <v>22</v>
      </c>
      <c r="J2122" s="173">
        <v>2</v>
      </c>
      <c r="K2122" s="185">
        <v>0</v>
      </c>
      <c r="L2122" s="198">
        <v>2</v>
      </c>
      <c r="M2122" s="105">
        <v>3.2</v>
      </c>
      <c r="N2122" s="167"/>
    </row>
    <row r="2123" s="155" customFormat="1" ht="24" spans="1:14">
      <c r="A2123" s="38" t="s">
        <v>15</v>
      </c>
      <c r="B2123" s="168">
        <v>2122</v>
      </c>
      <c r="C2123" s="43" t="s">
        <v>16</v>
      </c>
      <c r="D2123" s="43" t="s">
        <v>53</v>
      </c>
      <c r="E2123" s="103" t="s">
        <v>3723</v>
      </c>
      <c r="F2123" s="169" t="s">
        <v>236</v>
      </c>
      <c r="G2123" s="169" t="s">
        <v>4356</v>
      </c>
      <c r="H2123" s="40" t="s">
        <v>2166</v>
      </c>
      <c r="I2123" s="40" t="s">
        <v>22</v>
      </c>
      <c r="J2123" s="173">
        <v>2</v>
      </c>
      <c r="K2123" s="185">
        <v>0</v>
      </c>
      <c r="L2123" s="198">
        <v>6</v>
      </c>
      <c r="M2123" s="105">
        <v>3.2</v>
      </c>
      <c r="N2123" s="167"/>
    </row>
    <row r="2124" s="155" customFormat="1" ht="24" spans="1:14">
      <c r="A2124" s="38" t="s">
        <v>15</v>
      </c>
      <c r="B2124" s="168">
        <v>2123</v>
      </c>
      <c r="C2124" s="43" t="s">
        <v>16</v>
      </c>
      <c r="D2124" s="43" t="s">
        <v>322</v>
      </c>
      <c r="E2124" s="103" t="s">
        <v>3723</v>
      </c>
      <c r="F2124" s="169" t="s">
        <v>323</v>
      </c>
      <c r="G2124" s="169" t="s">
        <v>4357</v>
      </c>
      <c r="H2124" s="40" t="s">
        <v>2162</v>
      </c>
      <c r="I2124" s="43" t="s">
        <v>2124</v>
      </c>
      <c r="J2124" s="116">
        <v>12.8193</v>
      </c>
      <c r="K2124" s="185">
        <v>0</v>
      </c>
      <c r="L2124" s="198">
        <v>1989</v>
      </c>
      <c r="M2124" s="105">
        <v>3.2</v>
      </c>
      <c r="N2124" s="167"/>
    </row>
    <row r="2125" s="155" customFormat="1" ht="24" spans="1:14">
      <c r="A2125" s="38" t="s">
        <v>15</v>
      </c>
      <c r="B2125" s="168">
        <v>2124</v>
      </c>
      <c r="C2125" s="43" t="s">
        <v>16</v>
      </c>
      <c r="D2125" s="43" t="s">
        <v>89</v>
      </c>
      <c r="E2125" s="103" t="s">
        <v>3723</v>
      </c>
      <c r="F2125" s="169" t="s">
        <v>114</v>
      </c>
      <c r="G2125" s="169" t="s">
        <v>4330</v>
      </c>
      <c r="H2125" s="40" t="s">
        <v>2166</v>
      </c>
      <c r="I2125" s="40" t="s">
        <v>22</v>
      </c>
      <c r="J2125" s="173">
        <v>1</v>
      </c>
      <c r="K2125" s="185">
        <v>0</v>
      </c>
      <c r="L2125" s="198">
        <v>25</v>
      </c>
      <c r="M2125" s="105">
        <v>3.2</v>
      </c>
      <c r="N2125" s="167"/>
    </row>
    <row r="2126" s="155" customFormat="1" ht="24" spans="1:14">
      <c r="A2126" s="38" t="s">
        <v>15</v>
      </c>
      <c r="B2126" s="168">
        <v>2125</v>
      </c>
      <c r="C2126" s="43" t="s">
        <v>16</v>
      </c>
      <c r="D2126" s="43" t="s">
        <v>53</v>
      </c>
      <c r="E2126" s="103" t="s">
        <v>3723</v>
      </c>
      <c r="F2126" s="169" t="s">
        <v>55</v>
      </c>
      <c r="G2126" s="169" t="s">
        <v>4367</v>
      </c>
      <c r="H2126" s="40" t="s">
        <v>2158</v>
      </c>
      <c r="I2126" s="40" t="s">
        <v>22</v>
      </c>
      <c r="J2126" s="173">
        <v>6</v>
      </c>
      <c r="K2126" s="185">
        <v>0</v>
      </c>
      <c r="L2126" s="198">
        <v>222</v>
      </c>
      <c r="M2126" s="105">
        <v>3.2</v>
      </c>
      <c r="N2126" s="167"/>
    </row>
    <row r="2127" s="155" customFormat="1" ht="24" spans="1:14">
      <c r="A2127" s="38" t="s">
        <v>15</v>
      </c>
      <c r="B2127" s="168">
        <v>2126</v>
      </c>
      <c r="C2127" s="43" t="s">
        <v>16</v>
      </c>
      <c r="D2127" s="43" t="s">
        <v>53</v>
      </c>
      <c r="E2127" s="103" t="s">
        <v>3723</v>
      </c>
      <c r="F2127" s="169" t="s">
        <v>55</v>
      </c>
      <c r="G2127" s="169" t="s">
        <v>4368</v>
      </c>
      <c r="H2127" s="40" t="s">
        <v>2158</v>
      </c>
      <c r="I2127" s="40" t="s">
        <v>22</v>
      </c>
      <c r="J2127" s="173">
        <v>3</v>
      </c>
      <c r="K2127" s="185">
        <v>0</v>
      </c>
      <c r="L2127" s="198">
        <v>62</v>
      </c>
      <c r="M2127" s="105">
        <v>3.2</v>
      </c>
      <c r="N2127" s="167"/>
    </row>
    <row r="2128" s="155" customFormat="1" ht="36" spans="1:14">
      <c r="A2128" s="38" t="s">
        <v>15</v>
      </c>
      <c r="B2128" s="168">
        <v>2127</v>
      </c>
      <c r="C2128" s="43" t="s">
        <v>16</v>
      </c>
      <c r="D2128" s="43" t="s">
        <v>171</v>
      </c>
      <c r="E2128" s="103" t="s">
        <v>3723</v>
      </c>
      <c r="F2128" s="169" t="s">
        <v>172</v>
      </c>
      <c r="G2128" s="169" t="s">
        <v>4339</v>
      </c>
      <c r="H2128" s="40" t="s">
        <v>2519</v>
      </c>
      <c r="I2128" s="40" t="s">
        <v>22</v>
      </c>
      <c r="J2128" s="173">
        <v>1</v>
      </c>
      <c r="K2128" s="174">
        <v>0</v>
      </c>
      <c r="L2128" s="198">
        <v>1</v>
      </c>
      <c r="M2128" s="105">
        <v>3.1</v>
      </c>
      <c r="N2128" s="167"/>
    </row>
    <row r="2129" s="155" customFormat="1" ht="24" spans="1:14">
      <c r="A2129" s="38" t="s">
        <v>15</v>
      </c>
      <c r="B2129" s="168">
        <v>2128</v>
      </c>
      <c r="C2129" s="43" t="s">
        <v>16</v>
      </c>
      <c r="D2129" s="43" t="s">
        <v>53</v>
      </c>
      <c r="E2129" s="103" t="s">
        <v>3723</v>
      </c>
      <c r="F2129" s="169" t="s">
        <v>236</v>
      </c>
      <c r="G2129" s="169" t="s">
        <v>4369</v>
      </c>
      <c r="H2129" s="40" t="s">
        <v>2166</v>
      </c>
      <c r="I2129" s="40" t="s">
        <v>22</v>
      </c>
      <c r="J2129" s="173">
        <v>3</v>
      </c>
      <c r="K2129" s="185">
        <v>0</v>
      </c>
      <c r="L2129" s="198">
        <v>3</v>
      </c>
      <c r="M2129" s="105">
        <v>3.2</v>
      </c>
      <c r="N2129" s="167"/>
    </row>
    <row r="2130" s="155" customFormat="1" ht="24" spans="1:14">
      <c r="A2130" s="38" t="s">
        <v>15</v>
      </c>
      <c r="B2130" s="168">
        <v>2129</v>
      </c>
      <c r="C2130" s="43" t="s">
        <v>16</v>
      </c>
      <c r="D2130" s="43" t="s">
        <v>322</v>
      </c>
      <c r="E2130" s="103" t="s">
        <v>3723</v>
      </c>
      <c r="F2130" s="169" t="s">
        <v>323</v>
      </c>
      <c r="G2130" s="169" t="s">
        <v>4370</v>
      </c>
      <c r="H2130" s="40" t="s">
        <v>2162</v>
      </c>
      <c r="I2130" s="43" t="s">
        <v>2124</v>
      </c>
      <c r="J2130" s="116">
        <v>36.7601</v>
      </c>
      <c r="K2130" s="185">
        <v>0</v>
      </c>
      <c r="L2130" s="198">
        <v>2216</v>
      </c>
      <c r="M2130" s="105">
        <v>3.2</v>
      </c>
      <c r="N2130" s="167"/>
    </row>
    <row r="2131" s="155" customFormat="1" ht="24" spans="1:14">
      <c r="A2131" s="38" t="s">
        <v>15</v>
      </c>
      <c r="B2131" s="168">
        <v>2130</v>
      </c>
      <c r="C2131" s="43" t="s">
        <v>16</v>
      </c>
      <c r="D2131" s="43" t="s">
        <v>89</v>
      </c>
      <c r="E2131" s="103" t="s">
        <v>3723</v>
      </c>
      <c r="F2131" s="169" t="s">
        <v>114</v>
      </c>
      <c r="G2131" s="169" t="s">
        <v>3936</v>
      </c>
      <c r="H2131" s="40" t="s">
        <v>2166</v>
      </c>
      <c r="I2131" s="40" t="s">
        <v>22</v>
      </c>
      <c r="J2131" s="173">
        <v>3</v>
      </c>
      <c r="K2131" s="185">
        <v>0</v>
      </c>
      <c r="L2131" s="198">
        <v>181</v>
      </c>
      <c r="M2131" s="105">
        <v>3.2</v>
      </c>
      <c r="N2131" s="167"/>
    </row>
    <row r="2132" s="155" customFormat="1" ht="24" spans="1:14">
      <c r="A2132" s="38" t="s">
        <v>15</v>
      </c>
      <c r="B2132" s="168">
        <v>2131</v>
      </c>
      <c r="C2132" s="43" t="s">
        <v>16</v>
      </c>
      <c r="D2132" s="43" t="s">
        <v>53</v>
      </c>
      <c r="E2132" s="103" t="s">
        <v>3723</v>
      </c>
      <c r="F2132" s="169" t="s">
        <v>55</v>
      </c>
      <c r="G2132" s="169" t="s">
        <v>3937</v>
      </c>
      <c r="H2132" s="40" t="s">
        <v>2158</v>
      </c>
      <c r="I2132" s="40" t="s">
        <v>22</v>
      </c>
      <c r="J2132" s="173">
        <v>3</v>
      </c>
      <c r="K2132" s="185">
        <v>0</v>
      </c>
      <c r="L2132" s="198">
        <v>234</v>
      </c>
      <c r="M2132" s="105">
        <v>3.2</v>
      </c>
      <c r="N2132" s="167"/>
    </row>
    <row r="2133" s="155" customFormat="1" ht="36" spans="1:14">
      <c r="A2133" s="38" t="s">
        <v>15</v>
      </c>
      <c r="B2133" s="168">
        <v>2132</v>
      </c>
      <c r="C2133" s="43" t="s">
        <v>16</v>
      </c>
      <c r="D2133" s="43" t="s">
        <v>171</v>
      </c>
      <c r="E2133" s="103" t="s">
        <v>3723</v>
      </c>
      <c r="F2133" s="169" t="s">
        <v>172</v>
      </c>
      <c r="G2133" s="169" t="s">
        <v>3939</v>
      </c>
      <c r="H2133" s="40" t="s">
        <v>2414</v>
      </c>
      <c r="I2133" s="40" t="s">
        <v>22</v>
      </c>
      <c r="J2133" s="173">
        <v>2</v>
      </c>
      <c r="K2133" s="174">
        <v>0</v>
      </c>
      <c r="L2133" s="198">
        <v>3</v>
      </c>
      <c r="M2133" s="105">
        <v>3.1</v>
      </c>
      <c r="N2133" s="167"/>
    </row>
    <row r="2134" s="155" customFormat="1" ht="24" spans="1:14">
      <c r="A2134" s="38" t="s">
        <v>15</v>
      </c>
      <c r="B2134" s="168">
        <v>2133</v>
      </c>
      <c r="C2134" s="43" t="s">
        <v>16</v>
      </c>
      <c r="D2134" s="43" t="s">
        <v>53</v>
      </c>
      <c r="E2134" s="103" t="s">
        <v>3723</v>
      </c>
      <c r="F2134" s="169" t="s">
        <v>236</v>
      </c>
      <c r="G2134" s="169" t="s">
        <v>3970</v>
      </c>
      <c r="H2134" s="40" t="s">
        <v>2166</v>
      </c>
      <c r="I2134" s="40" t="s">
        <v>22</v>
      </c>
      <c r="J2134" s="173">
        <v>1</v>
      </c>
      <c r="K2134" s="185">
        <v>0</v>
      </c>
      <c r="L2134" s="198">
        <v>2</v>
      </c>
      <c r="M2134" s="105">
        <v>3.2</v>
      </c>
      <c r="N2134" s="167"/>
    </row>
    <row r="2135" s="155" customFormat="1" ht="24" spans="1:14">
      <c r="A2135" s="38" t="s">
        <v>15</v>
      </c>
      <c r="B2135" s="168">
        <v>2134</v>
      </c>
      <c r="C2135" s="43" t="s">
        <v>16</v>
      </c>
      <c r="D2135" s="43" t="s">
        <v>322</v>
      </c>
      <c r="E2135" s="103" t="s">
        <v>3723</v>
      </c>
      <c r="F2135" s="169" t="s">
        <v>323</v>
      </c>
      <c r="G2135" s="169" t="s">
        <v>3940</v>
      </c>
      <c r="H2135" s="40" t="s">
        <v>2162</v>
      </c>
      <c r="I2135" s="43" t="s">
        <v>2124</v>
      </c>
      <c r="J2135" s="116">
        <v>0.9</v>
      </c>
      <c r="K2135" s="185">
        <v>0</v>
      </c>
      <c r="L2135" s="198">
        <v>70</v>
      </c>
      <c r="M2135" s="105">
        <v>3.2</v>
      </c>
      <c r="N2135" s="167"/>
    </row>
    <row r="2136" s="155" customFormat="1" ht="24" spans="1:14">
      <c r="A2136" s="38" t="s">
        <v>15</v>
      </c>
      <c r="B2136" s="168">
        <v>2135</v>
      </c>
      <c r="C2136" s="43" t="s">
        <v>16</v>
      </c>
      <c r="D2136" s="43" t="s">
        <v>89</v>
      </c>
      <c r="E2136" s="103" t="s">
        <v>3723</v>
      </c>
      <c r="F2136" s="169" t="s">
        <v>114</v>
      </c>
      <c r="G2136" s="169" t="s">
        <v>4371</v>
      </c>
      <c r="H2136" s="40" t="s">
        <v>2166</v>
      </c>
      <c r="I2136" s="40" t="s">
        <v>22</v>
      </c>
      <c r="J2136" s="173">
        <v>1</v>
      </c>
      <c r="K2136" s="185">
        <v>0</v>
      </c>
      <c r="L2136" s="198">
        <v>115</v>
      </c>
      <c r="M2136" s="105">
        <v>3.2</v>
      </c>
      <c r="N2136" s="167"/>
    </row>
    <row r="2137" s="155" customFormat="1" ht="24" spans="1:14">
      <c r="A2137" s="38" t="s">
        <v>15</v>
      </c>
      <c r="B2137" s="168">
        <v>2136</v>
      </c>
      <c r="C2137" s="43" t="s">
        <v>16</v>
      </c>
      <c r="D2137" s="43" t="s">
        <v>89</v>
      </c>
      <c r="E2137" s="103" t="s">
        <v>3723</v>
      </c>
      <c r="F2137" s="169" t="s">
        <v>114</v>
      </c>
      <c r="G2137" s="169" t="s">
        <v>4371</v>
      </c>
      <c r="H2137" s="40" t="s">
        <v>2166</v>
      </c>
      <c r="I2137" s="40" t="s">
        <v>22</v>
      </c>
      <c r="J2137" s="173">
        <v>1</v>
      </c>
      <c r="K2137" s="185">
        <v>0</v>
      </c>
      <c r="L2137" s="198">
        <v>115</v>
      </c>
      <c r="M2137" s="105">
        <v>3.2</v>
      </c>
      <c r="N2137" s="167"/>
    </row>
    <row r="2138" s="155" customFormat="1" ht="24" spans="1:14">
      <c r="A2138" s="38" t="s">
        <v>15</v>
      </c>
      <c r="B2138" s="168">
        <v>2137</v>
      </c>
      <c r="C2138" s="43" t="s">
        <v>16</v>
      </c>
      <c r="D2138" s="43" t="s">
        <v>53</v>
      </c>
      <c r="E2138" s="103" t="s">
        <v>3723</v>
      </c>
      <c r="F2138" s="169" t="s">
        <v>55</v>
      </c>
      <c r="G2138" s="169" t="s">
        <v>4372</v>
      </c>
      <c r="H2138" s="40" t="s">
        <v>2158</v>
      </c>
      <c r="I2138" s="40" t="s">
        <v>22</v>
      </c>
      <c r="J2138" s="173">
        <v>6</v>
      </c>
      <c r="K2138" s="185">
        <v>0</v>
      </c>
      <c r="L2138" s="198">
        <v>749</v>
      </c>
      <c r="M2138" s="105">
        <v>3.2</v>
      </c>
      <c r="N2138" s="167"/>
    </row>
    <row r="2139" s="155" customFormat="1" ht="24" spans="1:14">
      <c r="A2139" s="38" t="s">
        <v>15</v>
      </c>
      <c r="B2139" s="168">
        <v>2138</v>
      </c>
      <c r="C2139" s="43" t="s">
        <v>16</v>
      </c>
      <c r="D2139" s="43" t="s">
        <v>53</v>
      </c>
      <c r="E2139" s="103" t="s">
        <v>3723</v>
      </c>
      <c r="F2139" s="169" t="s">
        <v>304</v>
      </c>
      <c r="G2139" s="169" t="s">
        <v>4373</v>
      </c>
      <c r="H2139" s="40" t="s">
        <v>2158</v>
      </c>
      <c r="I2139" s="40" t="s">
        <v>22</v>
      </c>
      <c r="J2139" s="173">
        <v>1</v>
      </c>
      <c r="K2139" s="185">
        <v>0</v>
      </c>
      <c r="L2139" s="198">
        <v>160</v>
      </c>
      <c r="M2139" s="105">
        <v>3.2</v>
      </c>
      <c r="N2139" s="167"/>
    </row>
    <row r="2140" s="155" customFormat="1" ht="24" spans="1:14">
      <c r="A2140" s="38" t="s">
        <v>15</v>
      </c>
      <c r="B2140" s="168">
        <v>2139</v>
      </c>
      <c r="C2140" s="43" t="s">
        <v>16</v>
      </c>
      <c r="D2140" s="43" t="s">
        <v>53</v>
      </c>
      <c r="E2140" s="103" t="s">
        <v>3723</v>
      </c>
      <c r="F2140" s="169" t="s">
        <v>304</v>
      </c>
      <c r="G2140" s="169" t="s">
        <v>4374</v>
      </c>
      <c r="H2140" s="40" t="s">
        <v>2158</v>
      </c>
      <c r="I2140" s="40" t="s">
        <v>22</v>
      </c>
      <c r="J2140" s="173">
        <v>1</v>
      </c>
      <c r="K2140" s="185">
        <v>0</v>
      </c>
      <c r="L2140" s="198">
        <v>168</v>
      </c>
      <c r="M2140" s="105">
        <v>3.2</v>
      </c>
      <c r="N2140" s="167"/>
    </row>
    <row r="2141" s="155" customFormat="1" ht="36" spans="1:14">
      <c r="A2141" s="38" t="s">
        <v>15</v>
      </c>
      <c r="B2141" s="168">
        <v>2140</v>
      </c>
      <c r="C2141" s="43" t="s">
        <v>16</v>
      </c>
      <c r="D2141" s="43" t="s">
        <v>171</v>
      </c>
      <c r="E2141" s="103" t="s">
        <v>3723</v>
      </c>
      <c r="F2141" s="169" t="s">
        <v>172</v>
      </c>
      <c r="G2141" s="169" t="s">
        <v>4375</v>
      </c>
      <c r="H2141" s="40" t="s">
        <v>1711</v>
      </c>
      <c r="I2141" s="40" t="s">
        <v>22</v>
      </c>
      <c r="J2141" s="173">
        <v>2</v>
      </c>
      <c r="K2141" s="174">
        <v>0</v>
      </c>
      <c r="L2141" s="198">
        <v>4</v>
      </c>
      <c r="M2141" s="105">
        <v>3.1</v>
      </c>
      <c r="N2141" s="167"/>
    </row>
    <row r="2142" s="155" customFormat="1" ht="24" spans="1:14">
      <c r="A2142" s="38" t="s">
        <v>15</v>
      </c>
      <c r="B2142" s="168">
        <v>2141</v>
      </c>
      <c r="C2142" s="43" t="s">
        <v>16</v>
      </c>
      <c r="D2142" s="43" t="s">
        <v>53</v>
      </c>
      <c r="E2142" s="103" t="s">
        <v>3723</v>
      </c>
      <c r="F2142" s="169" t="s">
        <v>236</v>
      </c>
      <c r="G2142" s="169" t="s">
        <v>4376</v>
      </c>
      <c r="H2142" s="40" t="s">
        <v>2166</v>
      </c>
      <c r="I2142" s="40" t="s">
        <v>22</v>
      </c>
      <c r="J2142" s="173">
        <v>1</v>
      </c>
      <c r="K2142" s="185">
        <v>0</v>
      </c>
      <c r="L2142" s="201">
        <v>0.11</v>
      </c>
      <c r="M2142" s="105">
        <v>3.2</v>
      </c>
      <c r="N2142" s="167"/>
    </row>
    <row r="2143" s="155" customFormat="1" ht="24" spans="1:14">
      <c r="A2143" s="38" t="s">
        <v>15</v>
      </c>
      <c r="B2143" s="168">
        <v>2142</v>
      </c>
      <c r="C2143" s="43" t="s">
        <v>16</v>
      </c>
      <c r="D2143" s="43" t="s">
        <v>53</v>
      </c>
      <c r="E2143" s="103" t="s">
        <v>3723</v>
      </c>
      <c r="F2143" s="169" t="s">
        <v>236</v>
      </c>
      <c r="G2143" s="169" t="s">
        <v>4377</v>
      </c>
      <c r="H2143" s="40" t="s">
        <v>2166</v>
      </c>
      <c r="I2143" s="40" t="s">
        <v>22</v>
      </c>
      <c r="J2143" s="173">
        <v>2</v>
      </c>
      <c r="K2143" s="185">
        <v>0</v>
      </c>
      <c r="L2143" s="198">
        <v>2</v>
      </c>
      <c r="M2143" s="105">
        <v>3.2</v>
      </c>
      <c r="N2143" s="167"/>
    </row>
    <row r="2144" s="155" customFormat="1" ht="24" spans="1:14">
      <c r="A2144" s="38" t="s">
        <v>15</v>
      </c>
      <c r="B2144" s="168">
        <v>2143</v>
      </c>
      <c r="C2144" s="43" t="s">
        <v>16</v>
      </c>
      <c r="D2144" s="43" t="s">
        <v>322</v>
      </c>
      <c r="E2144" s="103" t="s">
        <v>3723</v>
      </c>
      <c r="F2144" s="169" t="s">
        <v>323</v>
      </c>
      <c r="G2144" s="169" t="s">
        <v>4378</v>
      </c>
      <c r="H2144" s="40" t="s">
        <v>2162</v>
      </c>
      <c r="I2144" s="43" t="s">
        <v>2124</v>
      </c>
      <c r="J2144" s="116">
        <v>22.1574</v>
      </c>
      <c r="K2144" s="185">
        <v>0</v>
      </c>
      <c r="L2144" s="198">
        <v>2732</v>
      </c>
      <c r="M2144" s="105">
        <v>3.2</v>
      </c>
      <c r="N2144" s="167"/>
    </row>
    <row r="2145" s="155" customFormat="1" ht="24" spans="1:14">
      <c r="A2145" s="38" t="s">
        <v>15</v>
      </c>
      <c r="B2145" s="168">
        <v>2144</v>
      </c>
      <c r="C2145" s="43" t="s">
        <v>16</v>
      </c>
      <c r="D2145" s="43" t="s">
        <v>53</v>
      </c>
      <c r="E2145" s="103" t="s">
        <v>3723</v>
      </c>
      <c r="F2145" s="169" t="s">
        <v>3813</v>
      </c>
      <c r="G2145" s="169" t="s">
        <v>4379</v>
      </c>
      <c r="H2145" s="40" t="s">
        <v>3569</v>
      </c>
      <c r="I2145" s="40" t="s">
        <v>22</v>
      </c>
      <c r="J2145" s="173">
        <v>1</v>
      </c>
      <c r="K2145" s="185">
        <v>0</v>
      </c>
      <c r="L2145" s="198">
        <v>29</v>
      </c>
      <c r="M2145" s="105">
        <v>3.2</v>
      </c>
      <c r="N2145" s="167"/>
    </row>
    <row r="2146" s="155" customFormat="1" ht="24" spans="1:14">
      <c r="A2146" s="38" t="s">
        <v>15</v>
      </c>
      <c r="B2146" s="168">
        <v>2145</v>
      </c>
      <c r="C2146" s="43" t="s">
        <v>16</v>
      </c>
      <c r="D2146" s="43" t="s">
        <v>89</v>
      </c>
      <c r="E2146" s="103" t="s">
        <v>3723</v>
      </c>
      <c r="F2146" s="169" t="s">
        <v>114</v>
      </c>
      <c r="G2146" s="169" t="s">
        <v>4380</v>
      </c>
      <c r="H2146" s="40" t="s">
        <v>2166</v>
      </c>
      <c r="I2146" s="40" t="s">
        <v>22</v>
      </c>
      <c r="J2146" s="173">
        <v>5</v>
      </c>
      <c r="K2146" s="185">
        <v>0</v>
      </c>
      <c r="L2146" s="198">
        <v>221</v>
      </c>
      <c r="M2146" s="105">
        <v>3.2</v>
      </c>
      <c r="N2146" s="167"/>
    </row>
    <row r="2147" s="155" customFormat="1" ht="24" spans="1:14">
      <c r="A2147" s="38" t="s">
        <v>15</v>
      </c>
      <c r="B2147" s="168">
        <v>2146</v>
      </c>
      <c r="C2147" s="43" t="s">
        <v>16</v>
      </c>
      <c r="D2147" s="43" t="s">
        <v>53</v>
      </c>
      <c r="E2147" s="103" t="s">
        <v>3723</v>
      </c>
      <c r="F2147" s="169" t="s">
        <v>55</v>
      </c>
      <c r="G2147" s="169" t="s">
        <v>4367</v>
      </c>
      <c r="H2147" s="40" t="s">
        <v>2158</v>
      </c>
      <c r="I2147" s="40" t="s">
        <v>22</v>
      </c>
      <c r="J2147" s="173">
        <v>3</v>
      </c>
      <c r="K2147" s="185">
        <v>0</v>
      </c>
      <c r="L2147" s="198">
        <v>111</v>
      </c>
      <c r="M2147" s="105">
        <v>3.2</v>
      </c>
      <c r="N2147" s="167"/>
    </row>
    <row r="2148" s="155" customFormat="1" ht="24" spans="1:14">
      <c r="A2148" s="38" t="s">
        <v>15</v>
      </c>
      <c r="B2148" s="168">
        <v>2147</v>
      </c>
      <c r="C2148" s="43" t="s">
        <v>16</v>
      </c>
      <c r="D2148" s="43" t="s">
        <v>53</v>
      </c>
      <c r="E2148" s="103" t="s">
        <v>3723</v>
      </c>
      <c r="F2148" s="169" t="s">
        <v>249</v>
      </c>
      <c r="G2148" s="169" t="s">
        <v>4381</v>
      </c>
      <c r="H2148" s="40" t="s">
        <v>2158</v>
      </c>
      <c r="I2148" s="40" t="s">
        <v>22</v>
      </c>
      <c r="J2148" s="173">
        <v>1</v>
      </c>
      <c r="K2148" s="185">
        <v>0</v>
      </c>
      <c r="L2148" s="198">
        <v>44</v>
      </c>
      <c r="M2148" s="105">
        <v>3.2</v>
      </c>
      <c r="N2148" s="167"/>
    </row>
    <row r="2149" s="155" customFormat="1" ht="36" spans="1:14">
      <c r="A2149" s="38" t="s">
        <v>15</v>
      </c>
      <c r="B2149" s="168">
        <v>2148</v>
      </c>
      <c r="C2149" s="43" t="s">
        <v>16</v>
      </c>
      <c r="D2149" s="43" t="s">
        <v>171</v>
      </c>
      <c r="E2149" s="103" t="s">
        <v>3723</v>
      </c>
      <c r="F2149" s="169" t="s">
        <v>172</v>
      </c>
      <c r="G2149" s="169" t="s">
        <v>4382</v>
      </c>
      <c r="H2149" s="40" t="s">
        <v>1711</v>
      </c>
      <c r="I2149" s="40" t="s">
        <v>22</v>
      </c>
      <c r="J2149" s="173">
        <v>6</v>
      </c>
      <c r="K2149" s="174">
        <v>0</v>
      </c>
      <c r="L2149" s="198">
        <v>5</v>
      </c>
      <c r="M2149" s="105">
        <v>3.1</v>
      </c>
      <c r="N2149" s="164"/>
    </row>
    <row r="2150" s="155" customFormat="1" ht="24" spans="1:14">
      <c r="A2150" s="38" t="s">
        <v>15</v>
      </c>
      <c r="B2150" s="168">
        <v>2149</v>
      </c>
      <c r="C2150" s="43" t="s">
        <v>16</v>
      </c>
      <c r="D2150" s="43" t="s">
        <v>53</v>
      </c>
      <c r="E2150" s="103" t="s">
        <v>3723</v>
      </c>
      <c r="F2150" s="169" t="s">
        <v>236</v>
      </c>
      <c r="G2150" s="169" t="s">
        <v>4383</v>
      </c>
      <c r="H2150" s="40" t="s">
        <v>2166</v>
      </c>
      <c r="I2150" s="40" t="s">
        <v>22</v>
      </c>
      <c r="J2150" s="173">
        <v>2</v>
      </c>
      <c r="K2150" s="185">
        <v>0</v>
      </c>
      <c r="L2150" s="198">
        <v>2</v>
      </c>
      <c r="M2150" s="105">
        <v>3.2</v>
      </c>
      <c r="N2150" s="164"/>
    </row>
    <row r="2151" s="155" customFormat="1" ht="24" spans="1:14">
      <c r="A2151" s="38" t="s">
        <v>15</v>
      </c>
      <c r="B2151" s="168">
        <v>2150</v>
      </c>
      <c r="C2151" s="43" t="s">
        <v>16</v>
      </c>
      <c r="D2151" s="43" t="s">
        <v>53</v>
      </c>
      <c r="E2151" s="103" t="s">
        <v>3723</v>
      </c>
      <c r="F2151" s="169" t="s">
        <v>236</v>
      </c>
      <c r="G2151" s="169" t="s">
        <v>4384</v>
      </c>
      <c r="H2151" s="40" t="s">
        <v>2166</v>
      </c>
      <c r="I2151" s="40" t="s">
        <v>22</v>
      </c>
      <c r="J2151" s="173">
        <v>1</v>
      </c>
      <c r="K2151" s="185">
        <v>0</v>
      </c>
      <c r="L2151" s="198">
        <v>4</v>
      </c>
      <c r="M2151" s="105">
        <v>3.2</v>
      </c>
      <c r="N2151" s="167"/>
    </row>
    <row r="2152" s="155" customFormat="1" ht="24" spans="1:14">
      <c r="A2152" s="38" t="s">
        <v>15</v>
      </c>
      <c r="B2152" s="168">
        <v>2151</v>
      </c>
      <c r="C2152" s="43" t="s">
        <v>16</v>
      </c>
      <c r="D2152" s="43" t="s">
        <v>322</v>
      </c>
      <c r="E2152" s="103" t="s">
        <v>3723</v>
      </c>
      <c r="F2152" s="169" t="s">
        <v>323</v>
      </c>
      <c r="G2152" s="169" t="s">
        <v>4385</v>
      </c>
      <c r="H2152" s="40" t="s">
        <v>2162</v>
      </c>
      <c r="I2152" s="43" t="s">
        <v>2124</v>
      </c>
      <c r="J2152" s="116">
        <v>2.6466</v>
      </c>
      <c r="K2152" s="185">
        <v>0</v>
      </c>
      <c r="L2152" s="198">
        <v>160</v>
      </c>
      <c r="M2152" s="105">
        <v>3.2</v>
      </c>
      <c r="N2152" s="164"/>
    </row>
    <row r="2153" s="155" customFormat="1" ht="24" spans="1:14">
      <c r="A2153" s="38" t="s">
        <v>15</v>
      </c>
      <c r="B2153" s="168">
        <v>2152</v>
      </c>
      <c r="C2153" s="43" t="s">
        <v>16</v>
      </c>
      <c r="D2153" s="43" t="s">
        <v>53</v>
      </c>
      <c r="E2153" s="103" t="s">
        <v>3723</v>
      </c>
      <c r="F2153" s="169" t="s">
        <v>3813</v>
      </c>
      <c r="G2153" s="169" t="s">
        <v>4386</v>
      </c>
      <c r="H2153" s="40" t="s">
        <v>3569</v>
      </c>
      <c r="I2153" s="40" t="s">
        <v>22</v>
      </c>
      <c r="J2153" s="173">
        <v>1</v>
      </c>
      <c r="K2153" s="57">
        <f t="shared" ref="K2153:K2158" si="121">(CEILING(J2153*0.2,1))*1</f>
        <v>1</v>
      </c>
      <c r="L2153" s="198">
        <v>9</v>
      </c>
      <c r="M2153" s="105">
        <v>3.2</v>
      </c>
      <c r="N2153" s="167"/>
    </row>
    <row r="2154" s="155" customFormat="1" ht="24" spans="1:14">
      <c r="A2154" s="38" t="s">
        <v>15</v>
      </c>
      <c r="B2154" s="168">
        <v>2153</v>
      </c>
      <c r="C2154" s="43" t="s">
        <v>16</v>
      </c>
      <c r="D2154" s="43" t="s">
        <v>89</v>
      </c>
      <c r="E2154" s="103" t="s">
        <v>3723</v>
      </c>
      <c r="F2154" s="169" t="s">
        <v>114</v>
      </c>
      <c r="G2154" s="169" t="s">
        <v>2706</v>
      </c>
      <c r="H2154" s="40" t="s">
        <v>2166</v>
      </c>
      <c r="I2154" s="40" t="s">
        <v>22</v>
      </c>
      <c r="J2154" s="173">
        <v>6</v>
      </c>
      <c r="K2154" s="185">
        <v>0</v>
      </c>
      <c r="L2154" s="198">
        <v>119</v>
      </c>
      <c r="M2154" s="105">
        <v>3.2</v>
      </c>
      <c r="N2154" s="167"/>
    </row>
    <row r="2155" s="155" customFormat="1" ht="24" spans="1:14">
      <c r="A2155" s="38" t="s">
        <v>15</v>
      </c>
      <c r="B2155" s="168">
        <v>2154</v>
      </c>
      <c r="C2155" s="43" t="s">
        <v>16</v>
      </c>
      <c r="D2155" s="43" t="s">
        <v>89</v>
      </c>
      <c r="E2155" s="103" t="s">
        <v>3723</v>
      </c>
      <c r="F2155" s="169" t="s">
        <v>114</v>
      </c>
      <c r="G2155" s="169" t="s">
        <v>4387</v>
      </c>
      <c r="H2155" s="40" t="s">
        <v>2166</v>
      </c>
      <c r="I2155" s="40" t="s">
        <v>22</v>
      </c>
      <c r="J2155" s="173">
        <v>2</v>
      </c>
      <c r="K2155" s="185">
        <v>0</v>
      </c>
      <c r="L2155" s="198">
        <v>29</v>
      </c>
      <c r="M2155" s="105">
        <v>3.2</v>
      </c>
      <c r="N2155" s="167"/>
    </row>
    <row r="2156" s="155" customFormat="1" ht="24" spans="1:14">
      <c r="A2156" s="38" t="s">
        <v>15</v>
      </c>
      <c r="B2156" s="168">
        <v>2155</v>
      </c>
      <c r="C2156" s="43" t="s">
        <v>16</v>
      </c>
      <c r="D2156" s="43" t="s">
        <v>53</v>
      </c>
      <c r="E2156" s="103" t="s">
        <v>3723</v>
      </c>
      <c r="F2156" s="169" t="s">
        <v>55</v>
      </c>
      <c r="G2156" s="169" t="s">
        <v>2643</v>
      </c>
      <c r="H2156" s="40" t="s">
        <v>2158</v>
      </c>
      <c r="I2156" s="40" t="s">
        <v>22</v>
      </c>
      <c r="J2156" s="173">
        <v>7</v>
      </c>
      <c r="K2156" s="57">
        <f t="shared" si="121"/>
        <v>2</v>
      </c>
      <c r="L2156" s="198">
        <v>71</v>
      </c>
      <c r="M2156" s="105">
        <v>3.2</v>
      </c>
      <c r="N2156" s="167"/>
    </row>
    <row r="2157" s="155" customFormat="1" ht="36" spans="1:14">
      <c r="A2157" s="38" t="s">
        <v>15</v>
      </c>
      <c r="B2157" s="168">
        <v>2156</v>
      </c>
      <c r="C2157" s="43" t="s">
        <v>16</v>
      </c>
      <c r="D2157" s="43" t="s">
        <v>171</v>
      </c>
      <c r="E2157" s="103" t="s">
        <v>3723</v>
      </c>
      <c r="F2157" s="169" t="s">
        <v>172</v>
      </c>
      <c r="G2157" s="169" t="s">
        <v>4388</v>
      </c>
      <c r="H2157" s="40" t="s">
        <v>1711</v>
      </c>
      <c r="I2157" s="40" t="s">
        <v>22</v>
      </c>
      <c r="J2157" s="173">
        <v>10</v>
      </c>
      <c r="K2157" s="174">
        <v>0</v>
      </c>
      <c r="L2157" s="198">
        <v>5</v>
      </c>
      <c r="M2157" s="105">
        <v>3.1</v>
      </c>
      <c r="N2157" s="167"/>
    </row>
    <row r="2158" s="155" customFormat="1" ht="24" spans="1:14">
      <c r="A2158" s="38" t="s">
        <v>15</v>
      </c>
      <c r="B2158" s="168">
        <v>2157</v>
      </c>
      <c r="C2158" s="43" t="s">
        <v>16</v>
      </c>
      <c r="D2158" s="43" t="s">
        <v>53</v>
      </c>
      <c r="E2158" s="103" t="s">
        <v>3723</v>
      </c>
      <c r="F2158" s="169" t="s">
        <v>236</v>
      </c>
      <c r="G2158" s="169" t="s">
        <v>4389</v>
      </c>
      <c r="H2158" s="40" t="s">
        <v>2166</v>
      </c>
      <c r="I2158" s="40" t="s">
        <v>22</v>
      </c>
      <c r="J2158" s="173">
        <v>1</v>
      </c>
      <c r="K2158" s="57">
        <f t="shared" si="121"/>
        <v>1</v>
      </c>
      <c r="L2158" s="201">
        <v>0.38</v>
      </c>
      <c r="M2158" s="105">
        <v>3.2</v>
      </c>
      <c r="N2158" s="167"/>
    </row>
    <row r="2159" s="155" customFormat="1" ht="24" spans="1:14">
      <c r="A2159" s="38" t="s">
        <v>15</v>
      </c>
      <c r="B2159" s="168">
        <v>2158</v>
      </c>
      <c r="C2159" s="43" t="s">
        <v>16</v>
      </c>
      <c r="D2159" s="43" t="s">
        <v>53</v>
      </c>
      <c r="E2159" s="103" t="s">
        <v>3723</v>
      </c>
      <c r="F2159" s="169" t="s">
        <v>236</v>
      </c>
      <c r="G2159" s="169" t="s">
        <v>4390</v>
      </c>
      <c r="H2159" s="40" t="s">
        <v>2166</v>
      </c>
      <c r="I2159" s="40" t="s">
        <v>22</v>
      </c>
      <c r="J2159" s="173">
        <v>1</v>
      </c>
      <c r="K2159" s="185">
        <v>0</v>
      </c>
      <c r="L2159" s="198">
        <v>2</v>
      </c>
      <c r="M2159" s="105">
        <v>3.2</v>
      </c>
      <c r="N2159" s="167"/>
    </row>
    <row r="2160" s="155" customFormat="1" ht="24" spans="1:14">
      <c r="A2160" s="38" t="s">
        <v>15</v>
      </c>
      <c r="B2160" s="168">
        <v>2159</v>
      </c>
      <c r="C2160" s="43" t="s">
        <v>16</v>
      </c>
      <c r="D2160" s="43" t="s">
        <v>53</v>
      </c>
      <c r="E2160" s="103" t="s">
        <v>3723</v>
      </c>
      <c r="F2160" s="169" t="s">
        <v>236</v>
      </c>
      <c r="G2160" s="169" t="s">
        <v>4391</v>
      </c>
      <c r="H2160" s="40" t="s">
        <v>2166</v>
      </c>
      <c r="I2160" s="40" t="s">
        <v>22</v>
      </c>
      <c r="J2160" s="173">
        <v>1</v>
      </c>
      <c r="K2160" s="57">
        <f t="shared" ref="K2160:K2163" si="122">(CEILING(J2160*0.2,1))*1</f>
        <v>1</v>
      </c>
      <c r="L2160" s="198">
        <v>4</v>
      </c>
      <c r="M2160" s="105">
        <v>3.2</v>
      </c>
      <c r="N2160" s="167"/>
    </row>
    <row r="2161" s="155" customFormat="1" ht="24" spans="1:14">
      <c r="A2161" s="38" t="s">
        <v>15</v>
      </c>
      <c r="B2161" s="168">
        <v>2160</v>
      </c>
      <c r="C2161" s="43" t="s">
        <v>16</v>
      </c>
      <c r="D2161" s="43" t="s">
        <v>322</v>
      </c>
      <c r="E2161" s="103" t="s">
        <v>3723</v>
      </c>
      <c r="F2161" s="169" t="s">
        <v>323</v>
      </c>
      <c r="G2161" s="169" t="s">
        <v>4392</v>
      </c>
      <c r="H2161" s="40" t="s">
        <v>2162</v>
      </c>
      <c r="I2161" s="43" t="s">
        <v>2124</v>
      </c>
      <c r="J2161" s="116">
        <v>8.2312</v>
      </c>
      <c r="K2161" s="57">
        <f t="shared" si="122"/>
        <v>2</v>
      </c>
      <c r="L2161" s="198">
        <v>233</v>
      </c>
      <c r="M2161" s="105">
        <v>3.2</v>
      </c>
      <c r="N2161" s="167"/>
    </row>
    <row r="2162" s="155" customFormat="1" ht="24" spans="1:14">
      <c r="A2162" s="38" t="s">
        <v>15</v>
      </c>
      <c r="B2162" s="168">
        <v>2161</v>
      </c>
      <c r="C2162" s="43" t="s">
        <v>16</v>
      </c>
      <c r="D2162" s="43" t="s">
        <v>53</v>
      </c>
      <c r="E2162" s="103" t="s">
        <v>3723</v>
      </c>
      <c r="F2162" s="169" t="s">
        <v>55</v>
      </c>
      <c r="G2162" s="169" t="s">
        <v>2643</v>
      </c>
      <c r="H2162" s="40" t="s">
        <v>2158</v>
      </c>
      <c r="I2162" s="40" t="s">
        <v>22</v>
      </c>
      <c r="J2162" s="173">
        <v>1</v>
      </c>
      <c r="K2162" s="57">
        <f t="shared" si="122"/>
        <v>1</v>
      </c>
      <c r="L2162" s="198">
        <v>10</v>
      </c>
      <c r="M2162" s="105">
        <v>3.2</v>
      </c>
      <c r="N2162" s="167"/>
    </row>
    <row r="2163" s="155" customFormat="1" ht="24" spans="1:14">
      <c r="A2163" s="38" t="s">
        <v>15</v>
      </c>
      <c r="B2163" s="168">
        <v>2162</v>
      </c>
      <c r="C2163" s="43" t="s">
        <v>16</v>
      </c>
      <c r="D2163" s="43" t="s">
        <v>322</v>
      </c>
      <c r="E2163" s="103" t="s">
        <v>3723</v>
      </c>
      <c r="F2163" s="169" t="s">
        <v>323</v>
      </c>
      <c r="G2163" s="169" t="s">
        <v>2668</v>
      </c>
      <c r="H2163" s="40" t="s">
        <v>2162</v>
      </c>
      <c r="I2163" s="43" t="s">
        <v>2124</v>
      </c>
      <c r="J2163" s="116">
        <v>2.2271</v>
      </c>
      <c r="K2163" s="57">
        <f t="shared" si="122"/>
        <v>1</v>
      </c>
      <c r="L2163" s="198">
        <v>63</v>
      </c>
      <c r="M2163" s="105">
        <v>3.2</v>
      </c>
      <c r="N2163" s="167"/>
    </row>
    <row r="2164" s="155" customFormat="1" ht="24" spans="1:14">
      <c r="A2164" s="38" t="s">
        <v>15</v>
      </c>
      <c r="B2164" s="168">
        <v>2163</v>
      </c>
      <c r="C2164" s="43" t="s">
        <v>16</v>
      </c>
      <c r="D2164" s="43" t="s">
        <v>89</v>
      </c>
      <c r="E2164" s="103" t="s">
        <v>3723</v>
      </c>
      <c r="F2164" s="169" t="s">
        <v>114</v>
      </c>
      <c r="G2164" s="169" t="s">
        <v>2706</v>
      </c>
      <c r="H2164" s="40" t="s">
        <v>2166</v>
      </c>
      <c r="I2164" s="40" t="s">
        <v>22</v>
      </c>
      <c r="J2164" s="173">
        <v>1</v>
      </c>
      <c r="K2164" s="185">
        <v>0</v>
      </c>
      <c r="L2164" s="198">
        <v>20</v>
      </c>
      <c r="M2164" s="105">
        <v>3.2</v>
      </c>
      <c r="N2164" s="167"/>
    </row>
    <row r="2165" s="155" customFormat="1" ht="24" spans="1:14">
      <c r="A2165" s="38" t="s">
        <v>15</v>
      </c>
      <c r="B2165" s="168">
        <v>2164</v>
      </c>
      <c r="C2165" s="43" t="s">
        <v>16</v>
      </c>
      <c r="D2165" s="43" t="s">
        <v>53</v>
      </c>
      <c r="E2165" s="103" t="s">
        <v>3723</v>
      </c>
      <c r="F2165" s="169" t="s">
        <v>3813</v>
      </c>
      <c r="G2165" s="169" t="s">
        <v>4379</v>
      </c>
      <c r="H2165" s="40" t="s">
        <v>3569</v>
      </c>
      <c r="I2165" s="40" t="s">
        <v>22</v>
      </c>
      <c r="J2165" s="173">
        <v>1</v>
      </c>
      <c r="K2165" s="185">
        <v>0</v>
      </c>
      <c r="L2165" s="198">
        <v>29</v>
      </c>
      <c r="M2165" s="105">
        <v>3.2</v>
      </c>
      <c r="N2165" s="167"/>
    </row>
    <row r="2166" s="155" customFormat="1" ht="24" spans="1:14">
      <c r="A2166" s="38" t="s">
        <v>15</v>
      </c>
      <c r="B2166" s="168">
        <v>2165</v>
      </c>
      <c r="C2166" s="43" t="s">
        <v>16</v>
      </c>
      <c r="D2166" s="43" t="s">
        <v>89</v>
      </c>
      <c r="E2166" s="103" t="s">
        <v>3723</v>
      </c>
      <c r="F2166" s="169" t="s">
        <v>114</v>
      </c>
      <c r="G2166" s="169" t="s">
        <v>4380</v>
      </c>
      <c r="H2166" s="40" t="s">
        <v>2166</v>
      </c>
      <c r="I2166" s="40" t="s">
        <v>22</v>
      </c>
      <c r="J2166" s="173">
        <v>5</v>
      </c>
      <c r="K2166" s="185">
        <v>0</v>
      </c>
      <c r="L2166" s="198">
        <v>221</v>
      </c>
      <c r="M2166" s="105">
        <v>3.2</v>
      </c>
      <c r="N2166" s="167"/>
    </row>
    <row r="2167" s="155" customFormat="1" ht="24" spans="1:14">
      <c r="A2167" s="38" t="s">
        <v>15</v>
      </c>
      <c r="B2167" s="168">
        <v>2166</v>
      </c>
      <c r="C2167" s="43" t="s">
        <v>16</v>
      </c>
      <c r="D2167" s="43" t="s">
        <v>53</v>
      </c>
      <c r="E2167" s="103" t="s">
        <v>3723</v>
      </c>
      <c r="F2167" s="169" t="s">
        <v>55</v>
      </c>
      <c r="G2167" s="169" t="s">
        <v>4367</v>
      </c>
      <c r="H2167" s="40" t="s">
        <v>2158</v>
      </c>
      <c r="I2167" s="40" t="s">
        <v>22</v>
      </c>
      <c r="J2167" s="173">
        <v>3</v>
      </c>
      <c r="K2167" s="185">
        <v>0</v>
      </c>
      <c r="L2167" s="198">
        <v>111</v>
      </c>
      <c r="M2167" s="105">
        <v>3.2</v>
      </c>
      <c r="N2167" s="164"/>
    </row>
    <row r="2168" s="155" customFormat="1" ht="36" spans="1:14">
      <c r="A2168" s="38" t="s">
        <v>15</v>
      </c>
      <c r="B2168" s="168">
        <v>2167</v>
      </c>
      <c r="C2168" s="43" t="s">
        <v>16</v>
      </c>
      <c r="D2168" s="43" t="s">
        <v>171</v>
      </c>
      <c r="E2168" s="103" t="s">
        <v>3723</v>
      </c>
      <c r="F2168" s="169" t="s">
        <v>172</v>
      </c>
      <c r="G2168" s="169" t="s">
        <v>4382</v>
      </c>
      <c r="H2168" s="40" t="s">
        <v>1711</v>
      </c>
      <c r="I2168" s="40" t="s">
        <v>22</v>
      </c>
      <c r="J2168" s="173">
        <v>6</v>
      </c>
      <c r="K2168" s="174">
        <v>0</v>
      </c>
      <c r="L2168" s="198">
        <v>5</v>
      </c>
      <c r="M2168" s="105">
        <v>3.1</v>
      </c>
      <c r="N2168" s="164"/>
    </row>
    <row r="2169" s="155" customFormat="1" ht="24" spans="1:14">
      <c r="A2169" s="38" t="s">
        <v>15</v>
      </c>
      <c r="B2169" s="168">
        <v>2168</v>
      </c>
      <c r="C2169" s="43" t="s">
        <v>16</v>
      </c>
      <c r="D2169" s="43" t="s">
        <v>53</v>
      </c>
      <c r="E2169" s="103" t="s">
        <v>3723</v>
      </c>
      <c r="F2169" s="169" t="s">
        <v>236</v>
      </c>
      <c r="G2169" s="169" t="s">
        <v>4383</v>
      </c>
      <c r="H2169" s="40" t="s">
        <v>2166</v>
      </c>
      <c r="I2169" s="40" t="s">
        <v>22</v>
      </c>
      <c r="J2169" s="173">
        <v>2</v>
      </c>
      <c r="K2169" s="185">
        <v>0</v>
      </c>
      <c r="L2169" s="198">
        <v>2</v>
      </c>
      <c r="M2169" s="105">
        <v>3.2</v>
      </c>
      <c r="N2169" s="164"/>
    </row>
    <row r="2170" s="155" customFormat="1" ht="24" spans="1:14">
      <c r="A2170" s="38" t="s">
        <v>15</v>
      </c>
      <c r="B2170" s="168">
        <v>2169</v>
      </c>
      <c r="C2170" s="43" t="s">
        <v>16</v>
      </c>
      <c r="D2170" s="43" t="s">
        <v>53</v>
      </c>
      <c r="E2170" s="103" t="s">
        <v>3723</v>
      </c>
      <c r="F2170" s="169" t="s">
        <v>236</v>
      </c>
      <c r="G2170" s="169" t="s">
        <v>4384</v>
      </c>
      <c r="H2170" s="40" t="s">
        <v>2166</v>
      </c>
      <c r="I2170" s="40" t="s">
        <v>22</v>
      </c>
      <c r="J2170" s="173">
        <v>1</v>
      </c>
      <c r="K2170" s="185">
        <v>0</v>
      </c>
      <c r="L2170" s="198">
        <v>4</v>
      </c>
      <c r="M2170" s="105">
        <v>3.2</v>
      </c>
      <c r="N2170" s="167"/>
    </row>
    <row r="2171" s="155" customFormat="1" ht="24" spans="1:14">
      <c r="A2171" s="38" t="s">
        <v>15</v>
      </c>
      <c r="B2171" s="168">
        <v>2170</v>
      </c>
      <c r="C2171" s="43" t="s">
        <v>16</v>
      </c>
      <c r="D2171" s="43" t="s">
        <v>322</v>
      </c>
      <c r="E2171" s="103" t="s">
        <v>3723</v>
      </c>
      <c r="F2171" s="169" t="s">
        <v>323</v>
      </c>
      <c r="G2171" s="169" t="s">
        <v>4385</v>
      </c>
      <c r="H2171" s="40" t="s">
        <v>2162</v>
      </c>
      <c r="I2171" s="43" t="s">
        <v>2124</v>
      </c>
      <c r="J2171" s="116">
        <v>3.3292</v>
      </c>
      <c r="K2171" s="185">
        <v>0</v>
      </c>
      <c r="L2171" s="198">
        <v>201</v>
      </c>
      <c r="M2171" s="105">
        <v>3.2</v>
      </c>
      <c r="N2171" s="167"/>
    </row>
    <row r="2172" s="155" customFormat="1" ht="24" spans="1:14">
      <c r="A2172" s="38" t="s">
        <v>15</v>
      </c>
      <c r="B2172" s="168">
        <v>2171</v>
      </c>
      <c r="C2172" s="43" t="s">
        <v>16</v>
      </c>
      <c r="D2172" s="43" t="s">
        <v>53</v>
      </c>
      <c r="E2172" s="103" t="s">
        <v>3723</v>
      </c>
      <c r="F2172" s="169" t="s">
        <v>3813</v>
      </c>
      <c r="G2172" s="169" t="s">
        <v>4393</v>
      </c>
      <c r="H2172" s="40" t="s">
        <v>3569</v>
      </c>
      <c r="I2172" s="40" t="s">
        <v>22</v>
      </c>
      <c r="J2172" s="173">
        <v>1</v>
      </c>
      <c r="K2172" s="57">
        <f t="shared" ref="K2172:K2179" si="123">(CEILING(J2172*0.2,1))*1</f>
        <v>1</v>
      </c>
      <c r="L2172" s="198">
        <v>19</v>
      </c>
      <c r="M2172" s="105">
        <v>3.2</v>
      </c>
      <c r="N2172" s="164"/>
    </row>
    <row r="2173" s="155" customFormat="1" ht="24" spans="1:14">
      <c r="A2173" s="38" t="s">
        <v>15</v>
      </c>
      <c r="B2173" s="168">
        <v>2172</v>
      </c>
      <c r="C2173" s="43" t="s">
        <v>16</v>
      </c>
      <c r="D2173" s="43" t="s">
        <v>89</v>
      </c>
      <c r="E2173" s="103" t="s">
        <v>3723</v>
      </c>
      <c r="F2173" s="169" t="s">
        <v>114</v>
      </c>
      <c r="G2173" s="169" t="s">
        <v>2706</v>
      </c>
      <c r="H2173" s="40" t="s">
        <v>2166</v>
      </c>
      <c r="I2173" s="40" t="s">
        <v>22</v>
      </c>
      <c r="J2173" s="173">
        <v>2</v>
      </c>
      <c r="K2173" s="185">
        <v>0</v>
      </c>
      <c r="L2173" s="198">
        <v>40</v>
      </c>
      <c r="M2173" s="105">
        <v>3.2</v>
      </c>
      <c r="N2173" s="164"/>
    </row>
    <row r="2174" s="155" customFormat="1" ht="24" spans="1:14">
      <c r="A2174" s="38" t="s">
        <v>15</v>
      </c>
      <c r="B2174" s="168">
        <v>2173</v>
      </c>
      <c r="C2174" s="43" t="s">
        <v>16</v>
      </c>
      <c r="D2174" s="43" t="s">
        <v>89</v>
      </c>
      <c r="E2174" s="103" t="s">
        <v>3723</v>
      </c>
      <c r="F2174" s="169" t="s">
        <v>114</v>
      </c>
      <c r="G2174" s="169" t="s">
        <v>4394</v>
      </c>
      <c r="H2174" s="40" t="s">
        <v>2166</v>
      </c>
      <c r="I2174" s="40" t="s">
        <v>22</v>
      </c>
      <c r="J2174" s="173">
        <v>8</v>
      </c>
      <c r="K2174" s="185">
        <v>0</v>
      </c>
      <c r="L2174" s="198">
        <v>246</v>
      </c>
      <c r="M2174" s="105">
        <v>3.2</v>
      </c>
      <c r="N2174" s="167"/>
    </row>
    <row r="2175" s="155" customFormat="1" ht="24" spans="1:14">
      <c r="A2175" s="38" t="s">
        <v>15</v>
      </c>
      <c r="B2175" s="168">
        <v>2174</v>
      </c>
      <c r="C2175" s="43" t="s">
        <v>16</v>
      </c>
      <c r="D2175" s="43" t="s">
        <v>89</v>
      </c>
      <c r="E2175" s="103" t="s">
        <v>3723</v>
      </c>
      <c r="F2175" s="169" t="s">
        <v>114</v>
      </c>
      <c r="G2175" s="169" t="s">
        <v>4395</v>
      </c>
      <c r="H2175" s="40" t="s">
        <v>2166</v>
      </c>
      <c r="I2175" s="40" t="s">
        <v>22</v>
      </c>
      <c r="J2175" s="173">
        <v>2</v>
      </c>
      <c r="K2175" s="185">
        <v>0</v>
      </c>
      <c r="L2175" s="198">
        <v>60</v>
      </c>
      <c r="M2175" s="105">
        <v>3.2</v>
      </c>
      <c r="N2175" s="167"/>
    </row>
    <row r="2176" s="155" customFormat="1" ht="24" spans="1:14">
      <c r="A2176" s="38" t="s">
        <v>15</v>
      </c>
      <c r="B2176" s="168">
        <v>2175</v>
      </c>
      <c r="C2176" s="43" t="s">
        <v>16</v>
      </c>
      <c r="D2176" s="43" t="s">
        <v>53</v>
      </c>
      <c r="E2176" s="103" t="s">
        <v>3723</v>
      </c>
      <c r="F2176" s="169" t="s">
        <v>55</v>
      </c>
      <c r="G2176" s="169" t="s">
        <v>2643</v>
      </c>
      <c r="H2176" s="40" t="s">
        <v>2158</v>
      </c>
      <c r="I2176" s="40" t="s">
        <v>22</v>
      </c>
      <c r="J2176" s="173">
        <v>1</v>
      </c>
      <c r="K2176" s="57">
        <f t="shared" si="123"/>
        <v>1</v>
      </c>
      <c r="L2176" s="198">
        <v>10</v>
      </c>
      <c r="M2176" s="105">
        <v>3.2</v>
      </c>
      <c r="N2176" s="167"/>
    </row>
    <row r="2177" s="155" customFormat="1" ht="24" spans="1:14">
      <c r="A2177" s="38" t="s">
        <v>15</v>
      </c>
      <c r="B2177" s="168">
        <v>2176</v>
      </c>
      <c r="C2177" s="43" t="s">
        <v>16</v>
      </c>
      <c r="D2177" s="43" t="s">
        <v>53</v>
      </c>
      <c r="E2177" s="103" t="s">
        <v>3723</v>
      </c>
      <c r="F2177" s="169" t="s">
        <v>55</v>
      </c>
      <c r="G2177" s="169" t="s">
        <v>4396</v>
      </c>
      <c r="H2177" s="40" t="s">
        <v>2158</v>
      </c>
      <c r="I2177" s="40" t="s">
        <v>22</v>
      </c>
      <c r="J2177" s="173">
        <v>4</v>
      </c>
      <c r="K2177" s="57">
        <f t="shared" si="123"/>
        <v>1</v>
      </c>
      <c r="L2177" s="198">
        <v>81</v>
      </c>
      <c r="M2177" s="105">
        <v>3.2</v>
      </c>
      <c r="N2177" s="167"/>
    </row>
    <row r="2178" s="155" customFormat="1" ht="24" spans="1:14">
      <c r="A2178" s="38" t="s">
        <v>15</v>
      </c>
      <c r="B2178" s="168">
        <v>2177</v>
      </c>
      <c r="C2178" s="43" t="s">
        <v>16</v>
      </c>
      <c r="D2178" s="43" t="s">
        <v>53</v>
      </c>
      <c r="E2178" s="103" t="s">
        <v>3723</v>
      </c>
      <c r="F2178" s="169" t="s">
        <v>249</v>
      </c>
      <c r="G2178" s="169" t="s">
        <v>4397</v>
      </c>
      <c r="H2178" s="40" t="s">
        <v>2158</v>
      </c>
      <c r="I2178" s="40" t="s">
        <v>22</v>
      </c>
      <c r="J2178" s="173">
        <v>1</v>
      </c>
      <c r="K2178" s="57">
        <f t="shared" si="123"/>
        <v>1</v>
      </c>
      <c r="L2178" s="198">
        <v>7</v>
      </c>
      <c r="M2178" s="105">
        <v>3.2</v>
      </c>
      <c r="N2178" s="167"/>
    </row>
    <row r="2179" s="155" customFormat="1" ht="24" spans="1:14">
      <c r="A2179" s="38" t="s">
        <v>15</v>
      </c>
      <c r="B2179" s="168">
        <v>2178</v>
      </c>
      <c r="C2179" s="43" t="s">
        <v>16</v>
      </c>
      <c r="D2179" s="43" t="s">
        <v>53</v>
      </c>
      <c r="E2179" s="103" t="s">
        <v>3723</v>
      </c>
      <c r="F2179" s="169" t="s">
        <v>55</v>
      </c>
      <c r="G2179" s="169" t="s">
        <v>4398</v>
      </c>
      <c r="H2179" s="40" t="s">
        <v>2158</v>
      </c>
      <c r="I2179" s="40" t="s">
        <v>22</v>
      </c>
      <c r="J2179" s="173">
        <v>1</v>
      </c>
      <c r="K2179" s="57">
        <f t="shared" si="123"/>
        <v>1</v>
      </c>
      <c r="L2179" s="198">
        <v>11</v>
      </c>
      <c r="M2179" s="105">
        <v>3.2</v>
      </c>
      <c r="N2179" s="167"/>
    </row>
    <row r="2180" s="155" customFormat="1" ht="36" spans="1:14">
      <c r="A2180" s="38" t="s">
        <v>15</v>
      </c>
      <c r="B2180" s="168">
        <v>2179</v>
      </c>
      <c r="C2180" s="43" t="s">
        <v>16</v>
      </c>
      <c r="D2180" s="43" t="s">
        <v>171</v>
      </c>
      <c r="E2180" s="103" t="s">
        <v>3723</v>
      </c>
      <c r="F2180" s="169" t="s">
        <v>172</v>
      </c>
      <c r="G2180" s="169" t="s">
        <v>4388</v>
      </c>
      <c r="H2180" s="40" t="s">
        <v>1711</v>
      </c>
      <c r="I2180" s="40" t="s">
        <v>22</v>
      </c>
      <c r="J2180" s="173">
        <v>2</v>
      </c>
      <c r="K2180" s="174">
        <v>0</v>
      </c>
      <c r="L2180" s="198">
        <v>1</v>
      </c>
      <c r="M2180" s="105">
        <v>3.1</v>
      </c>
      <c r="N2180" s="167"/>
    </row>
    <row r="2181" s="155" customFormat="1" ht="36" spans="1:14">
      <c r="A2181" s="38" t="s">
        <v>15</v>
      </c>
      <c r="B2181" s="168">
        <v>2180</v>
      </c>
      <c r="C2181" s="43" t="s">
        <v>16</v>
      </c>
      <c r="D2181" s="43" t="s">
        <v>171</v>
      </c>
      <c r="E2181" s="103" t="s">
        <v>3723</v>
      </c>
      <c r="F2181" s="169" t="s">
        <v>172</v>
      </c>
      <c r="G2181" s="169" t="s">
        <v>4399</v>
      </c>
      <c r="H2181" s="40" t="s">
        <v>1711</v>
      </c>
      <c r="I2181" s="40" t="s">
        <v>22</v>
      </c>
      <c r="J2181" s="173">
        <v>10</v>
      </c>
      <c r="K2181" s="174">
        <v>0</v>
      </c>
      <c r="L2181" s="198">
        <v>6</v>
      </c>
      <c r="M2181" s="105">
        <v>3.1</v>
      </c>
      <c r="N2181" s="164"/>
    </row>
    <row r="2182" s="155" customFormat="1" ht="24" spans="1:14">
      <c r="A2182" s="38" t="s">
        <v>15</v>
      </c>
      <c r="B2182" s="168">
        <v>2181</v>
      </c>
      <c r="C2182" s="43" t="s">
        <v>16</v>
      </c>
      <c r="D2182" s="43" t="s">
        <v>53</v>
      </c>
      <c r="E2182" s="103" t="s">
        <v>3723</v>
      </c>
      <c r="F2182" s="169" t="s">
        <v>236</v>
      </c>
      <c r="G2182" s="169" t="s">
        <v>4400</v>
      </c>
      <c r="H2182" s="40" t="s">
        <v>2166</v>
      </c>
      <c r="I2182" s="40" t="s">
        <v>22</v>
      </c>
      <c r="J2182" s="173">
        <v>1</v>
      </c>
      <c r="K2182" s="185">
        <v>0</v>
      </c>
      <c r="L2182" s="198">
        <v>2</v>
      </c>
      <c r="M2182" s="105">
        <v>3.2</v>
      </c>
      <c r="N2182" s="164"/>
    </row>
    <row r="2183" s="155" customFormat="1" ht="24" spans="1:14">
      <c r="A2183" s="38" t="s">
        <v>15</v>
      </c>
      <c r="B2183" s="168">
        <v>2182</v>
      </c>
      <c r="C2183" s="43" t="s">
        <v>16</v>
      </c>
      <c r="D2183" s="43" t="s">
        <v>53</v>
      </c>
      <c r="E2183" s="103" t="s">
        <v>3723</v>
      </c>
      <c r="F2183" s="169" t="s">
        <v>236</v>
      </c>
      <c r="G2183" s="169" t="s">
        <v>4390</v>
      </c>
      <c r="H2183" s="40" t="s">
        <v>2166</v>
      </c>
      <c r="I2183" s="40" t="s">
        <v>22</v>
      </c>
      <c r="J2183" s="173">
        <v>1</v>
      </c>
      <c r="K2183" s="185">
        <v>0</v>
      </c>
      <c r="L2183" s="198">
        <v>2</v>
      </c>
      <c r="M2183" s="105">
        <v>3.2</v>
      </c>
      <c r="N2183" s="164"/>
    </row>
    <row r="2184" s="155" customFormat="1" ht="24" spans="1:14">
      <c r="A2184" s="38" t="s">
        <v>15</v>
      </c>
      <c r="B2184" s="168">
        <v>2183</v>
      </c>
      <c r="C2184" s="43" t="s">
        <v>16</v>
      </c>
      <c r="D2184" s="43" t="s">
        <v>53</v>
      </c>
      <c r="E2184" s="103" t="s">
        <v>3723</v>
      </c>
      <c r="F2184" s="169" t="s">
        <v>236</v>
      </c>
      <c r="G2184" s="169" t="s">
        <v>4391</v>
      </c>
      <c r="H2184" s="40" t="s">
        <v>2166</v>
      </c>
      <c r="I2184" s="40" t="s">
        <v>22</v>
      </c>
      <c r="J2184" s="173">
        <v>1</v>
      </c>
      <c r="K2184" s="57">
        <f t="shared" ref="K2184:K2188" si="124">(CEILING(J2184*0.2,1))*1</f>
        <v>1</v>
      </c>
      <c r="L2184" s="198">
        <v>4</v>
      </c>
      <c r="M2184" s="105">
        <v>3.2</v>
      </c>
      <c r="N2184" s="164"/>
    </row>
    <row r="2185" s="155" customFormat="1" ht="24" spans="1:14">
      <c r="A2185" s="38" t="s">
        <v>15</v>
      </c>
      <c r="B2185" s="168">
        <v>2184</v>
      </c>
      <c r="C2185" s="43" t="s">
        <v>16</v>
      </c>
      <c r="D2185" s="43" t="s">
        <v>53</v>
      </c>
      <c r="E2185" s="103" t="s">
        <v>3723</v>
      </c>
      <c r="F2185" s="169" t="s">
        <v>236</v>
      </c>
      <c r="G2185" s="169" t="s">
        <v>2682</v>
      </c>
      <c r="H2185" s="40" t="s">
        <v>2166</v>
      </c>
      <c r="I2185" s="40" t="s">
        <v>22</v>
      </c>
      <c r="J2185" s="173">
        <v>2</v>
      </c>
      <c r="K2185" s="57">
        <f t="shared" si="124"/>
        <v>1</v>
      </c>
      <c r="L2185" s="198">
        <v>2</v>
      </c>
      <c r="M2185" s="105">
        <v>3.2</v>
      </c>
      <c r="N2185" s="167"/>
    </row>
    <row r="2186" s="155" customFormat="1" ht="24" spans="1:14">
      <c r="A2186" s="38" t="s">
        <v>15</v>
      </c>
      <c r="B2186" s="168">
        <v>2185</v>
      </c>
      <c r="C2186" s="43" t="s">
        <v>16</v>
      </c>
      <c r="D2186" s="43" t="s">
        <v>322</v>
      </c>
      <c r="E2186" s="103" t="s">
        <v>3723</v>
      </c>
      <c r="F2186" s="169" t="s">
        <v>323</v>
      </c>
      <c r="G2186" s="169" t="s">
        <v>4392</v>
      </c>
      <c r="H2186" s="40" t="s">
        <v>2162</v>
      </c>
      <c r="I2186" s="43" t="s">
        <v>2124</v>
      </c>
      <c r="J2186" s="116">
        <v>0.5032</v>
      </c>
      <c r="K2186" s="57">
        <f t="shared" si="124"/>
        <v>1</v>
      </c>
      <c r="L2186" s="198">
        <v>14</v>
      </c>
      <c r="M2186" s="105">
        <v>3.2</v>
      </c>
      <c r="N2186" s="167"/>
    </row>
    <row r="2187" s="155" customFormat="1" ht="24" spans="1:14">
      <c r="A2187" s="38" t="s">
        <v>15</v>
      </c>
      <c r="B2187" s="168">
        <v>2186</v>
      </c>
      <c r="C2187" s="43" t="s">
        <v>16</v>
      </c>
      <c r="D2187" s="43" t="s">
        <v>322</v>
      </c>
      <c r="E2187" s="103" t="s">
        <v>3723</v>
      </c>
      <c r="F2187" s="169" t="s">
        <v>323</v>
      </c>
      <c r="G2187" s="169" t="s">
        <v>4401</v>
      </c>
      <c r="H2187" s="40" t="s">
        <v>2162</v>
      </c>
      <c r="I2187" s="43" t="s">
        <v>2124</v>
      </c>
      <c r="J2187" s="116">
        <v>16.3981</v>
      </c>
      <c r="K2187" s="57">
        <f t="shared" si="124"/>
        <v>4</v>
      </c>
      <c r="L2187" s="198">
        <v>698</v>
      </c>
      <c r="M2187" s="105">
        <v>3.2</v>
      </c>
      <c r="N2187" s="164"/>
    </row>
    <row r="2188" s="155" customFormat="1" ht="24" spans="1:14">
      <c r="A2188" s="38" t="s">
        <v>15</v>
      </c>
      <c r="B2188" s="168">
        <v>2187</v>
      </c>
      <c r="C2188" s="43" t="s">
        <v>16</v>
      </c>
      <c r="D2188" s="43" t="s">
        <v>53</v>
      </c>
      <c r="E2188" s="103" t="s">
        <v>3723</v>
      </c>
      <c r="F2188" s="169" t="s">
        <v>3813</v>
      </c>
      <c r="G2188" s="169" t="s">
        <v>4386</v>
      </c>
      <c r="H2188" s="40" t="s">
        <v>3569</v>
      </c>
      <c r="I2188" s="40" t="s">
        <v>22</v>
      </c>
      <c r="J2188" s="173">
        <v>1</v>
      </c>
      <c r="K2188" s="57">
        <f t="shared" si="124"/>
        <v>1</v>
      </c>
      <c r="L2188" s="198">
        <v>9</v>
      </c>
      <c r="M2188" s="105">
        <v>3.2</v>
      </c>
      <c r="N2188" s="164"/>
    </row>
    <row r="2189" s="155" customFormat="1" ht="24" spans="1:14">
      <c r="A2189" s="38" t="s">
        <v>15</v>
      </c>
      <c r="B2189" s="168">
        <v>2188</v>
      </c>
      <c r="C2189" s="43" t="s">
        <v>16</v>
      </c>
      <c r="D2189" s="43" t="s">
        <v>89</v>
      </c>
      <c r="E2189" s="103" t="s">
        <v>3723</v>
      </c>
      <c r="F2189" s="169" t="s">
        <v>114</v>
      </c>
      <c r="G2189" s="169" t="s">
        <v>2706</v>
      </c>
      <c r="H2189" s="40" t="s">
        <v>2166</v>
      </c>
      <c r="I2189" s="40" t="s">
        <v>22</v>
      </c>
      <c r="J2189" s="173">
        <v>6</v>
      </c>
      <c r="K2189" s="185">
        <v>0</v>
      </c>
      <c r="L2189" s="198">
        <v>119</v>
      </c>
      <c r="M2189" s="105">
        <v>3.2</v>
      </c>
      <c r="N2189" s="167"/>
    </row>
    <row r="2190" s="155" customFormat="1" ht="24" spans="1:14">
      <c r="A2190" s="38" t="s">
        <v>15</v>
      </c>
      <c r="B2190" s="168">
        <v>2189</v>
      </c>
      <c r="C2190" s="43" t="s">
        <v>16</v>
      </c>
      <c r="D2190" s="43" t="s">
        <v>89</v>
      </c>
      <c r="E2190" s="103" t="s">
        <v>3723</v>
      </c>
      <c r="F2190" s="169" t="s">
        <v>114</v>
      </c>
      <c r="G2190" s="169" t="s">
        <v>4387</v>
      </c>
      <c r="H2190" s="40" t="s">
        <v>2166</v>
      </c>
      <c r="I2190" s="40" t="s">
        <v>22</v>
      </c>
      <c r="J2190" s="173">
        <v>2</v>
      </c>
      <c r="K2190" s="185">
        <v>0</v>
      </c>
      <c r="L2190" s="198">
        <v>29</v>
      </c>
      <c r="M2190" s="105">
        <v>3.2</v>
      </c>
      <c r="N2190" s="167"/>
    </row>
    <row r="2191" s="155" customFormat="1" ht="24" spans="1:14">
      <c r="A2191" s="38" t="s">
        <v>15</v>
      </c>
      <c r="B2191" s="168">
        <v>2190</v>
      </c>
      <c r="C2191" s="43" t="s">
        <v>16</v>
      </c>
      <c r="D2191" s="43" t="s">
        <v>53</v>
      </c>
      <c r="E2191" s="103" t="s">
        <v>3723</v>
      </c>
      <c r="F2191" s="169" t="s">
        <v>55</v>
      </c>
      <c r="G2191" s="169" t="s">
        <v>2643</v>
      </c>
      <c r="H2191" s="40" t="s">
        <v>2158</v>
      </c>
      <c r="I2191" s="40" t="s">
        <v>22</v>
      </c>
      <c r="J2191" s="173">
        <v>7</v>
      </c>
      <c r="K2191" s="57">
        <f t="shared" ref="K2191:K2198" si="125">(CEILING(J2191*0.2,1))*1</f>
        <v>2</v>
      </c>
      <c r="L2191" s="198">
        <v>71</v>
      </c>
      <c r="M2191" s="105">
        <v>3.2</v>
      </c>
      <c r="N2191" s="167"/>
    </row>
    <row r="2192" s="155" customFormat="1" ht="36" spans="1:14">
      <c r="A2192" s="38" t="s">
        <v>15</v>
      </c>
      <c r="B2192" s="168">
        <v>2191</v>
      </c>
      <c r="C2192" s="43" t="s">
        <v>16</v>
      </c>
      <c r="D2192" s="43" t="s">
        <v>171</v>
      </c>
      <c r="E2192" s="103" t="s">
        <v>3723</v>
      </c>
      <c r="F2192" s="169" t="s">
        <v>172</v>
      </c>
      <c r="G2192" s="169" t="s">
        <v>4388</v>
      </c>
      <c r="H2192" s="40" t="s">
        <v>1711</v>
      </c>
      <c r="I2192" s="40" t="s">
        <v>22</v>
      </c>
      <c r="J2192" s="173">
        <v>10</v>
      </c>
      <c r="K2192" s="174">
        <v>0</v>
      </c>
      <c r="L2192" s="198">
        <v>5</v>
      </c>
      <c r="M2192" s="105">
        <v>3.1</v>
      </c>
      <c r="N2192" s="167"/>
    </row>
    <row r="2193" s="155" customFormat="1" ht="24" spans="1:14">
      <c r="A2193" s="38" t="s">
        <v>15</v>
      </c>
      <c r="B2193" s="168">
        <v>2192</v>
      </c>
      <c r="C2193" s="43" t="s">
        <v>16</v>
      </c>
      <c r="D2193" s="43" t="s">
        <v>53</v>
      </c>
      <c r="E2193" s="103" t="s">
        <v>3723</v>
      </c>
      <c r="F2193" s="169" t="s">
        <v>236</v>
      </c>
      <c r="G2193" s="169" t="s">
        <v>4389</v>
      </c>
      <c r="H2193" s="40" t="s">
        <v>2166</v>
      </c>
      <c r="I2193" s="40" t="s">
        <v>22</v>
      </c>
      <c r="J2193" s="173">
        <v>1</v>
      </c>
      <c r="K2193" s="57">
        <f t="shared" si="125"/>
        <v>1</v>
      </c>
      <c r="L2193" s="201">
        <v>0.38</v>
      </c>
      <c r="M2193" s="105">
        <v>3.2</v>
      </c>
      <c r="N2193" s="167"/>
    </row>
    <row r="2194" s="155" customFormat="1" ht="24" spans="1:14">
      <c r="A2194" s="38" t="s">
        <v>15</v>
      </c>
      <c r="B2194" s="168">
        <v>2193</v>
      </c>
      <c r="C2194" s="43" t="s">
        <v>16</v>
      </c>
      <c r="D2194" s="43" t="s">
        <v>53</v>
      </c>
      <c r="E2194" s="103" t="s">
        <v>3723</v>
      </c>
      <c r="F2194" s="169" t="s">
        <v>236</v>
      </c>
      <c r="G2194" s="169" t="s">
        <v>4390</v>
      </c>
      <c r="H2194" s="40" t="s">
        <v>2166</v>
      </c>
      <c r="I2194" s="40" t="s">
        <v>22</v>
      </c>
      <c r="J2194" s="173">
        <v>1</v>
      </c>
      <c r="K2194" s="185">
        <v>0</v>
      </c>
      <c r="L2194" s="198">
        <v>2</v>
      </c>
      <c r="M2194" s="105">
        <v>3.2</v>
      </c>
      <c r="N2194" s="167"/>
    </row>
    <row r="2195" s="155" customFormat="1" ht="24" spans="1:14">
      <c r="A2195" s="38" t="s">
        <v>15</v>
      </c>
      <c r="B2195" s="168">
        <v>2194</v>
      </c>
      <c r="C2195" s="43" t="s">
        <v>16</v>
      </c>
      <c r="D2195" s="43" t="s">
        <v>53</v>
      </c>
      <c r="E2195" s="103" t="s">
        <v>3723</v>
      </c>
      <c r="F2195" s="169" t="s">
        <v>236</v>
      </c>
      <c r="G2195" s="169" t="s">
        <v>4391</v>
      </c>
      <c r="H2195" s="40" t="s">
        <v>2166</v>
      </c>
      <c r="I2195" s="40" t="s">
        <v>22</v>
      </c>
      <c r="J2195" s="173">
        <v>1</v>
      </c>
      <c r="K2195" s="57">
        <f t="shared" si="125"/>
        <v>1</v>
      </c>
      <c r="L2195" s="198">
        <v>4</v>
      </c>
      <c r="M2195" s="105">
        <v>3.2</v>
      </c>
      <c r="N2195" s="167"/>
    </row>
    <row r="2196" s="155" customFormat="1" ht="24" spans="1:14">
      <c r="A2196" s="38" t="s">
        <v>15</v>
      </c>
      <c r="B2196" s="168">
        <v>2195</v>
      </c>
      <c r="C2196" s="43" t="s">
        <v>16</v>
      </c>
      <c r="D2196" s="43" t="s">
        <v>322</v>
      </c>
      <c r="E2196" s="103" t="s">
        <v>3723</v>
      </c>
      <c r="F2196" s="169" t="s">
        <v>323</v>
      </c>
      <c r="G2196" s="169" t="s">
        <v>4392</v>
      </c>
      <c r="H2196" s="40" t="s">
        <v>2162</v>
      </c>
      <c r="I2196" s="43" t="s">
        <v>2124</v>
      </c>
      <c r="J2196" s="116">
        <v>8.2312</v>
      </c>
      <c r="K2196" s="57">
        <f t="shared" si="125"/>
        <v>2</v>
      </c>
      <c r="L2196" s="198">
        <v>233</v>
      </c>
      <c r="M2196" s="105">
        <v>3.2</v>
      </c>
      <c r="N2196" s="167"/>
    </row>
    <row r="2197" s="155" customFormat="1" ht="24" spans="1:14">
      <c r="A2197" s="38" t="s">
        <v>15</v>
      </c>
      <c r="B2197" s="168">
        <v>2196</v>
      </c>
      <c r="C2197" s="43" t="s">
        <v>16</v>
      </c>
      <c r="D2197" s="43" t="s">
        <v>53</v>
      </c>
      <c r="E2197" s="103" t="s">
        <v>3723</v>
      </c>
      <c r="F2197" s="169" t="s">
        <v>55</v>
      </c>
      <c r="G2197" s="169" t="s">
        <v>2643</v>
      </c>
      <c r="H2197" s="40" t="s">
        <v>2158</v>
      </c>
      <c r="I2197" s="40" t="s">
        <v>22</v>
      </c>
      <c r="J2197" s="173">
        <v>1</v>
      </c>
      <c r="K2197" s="57">
        <f t="shared" si="125"/>
        <v>1</v>
      </c>
      <c r="L2197" s="198">
        <v>10</v>
      </c>
      <c r="M2197" s="105">
        <v>3.2</v>
      </c>
      <c r="N2197" s="167"/>
    </row>
    <row r="2198" s="155" customFormat="1" ht="24" spans="1:14">
      <c r="A2198" s="38" t="s">
        <v>15</v>
      </c>
      <c r="B2198" s="168">
        <v>2197</v>
      </c>
      <c r="C2198" s="43" t="s">
        <v>16</v>
      </c>
      <c r="D2198" s="43" t="s">
        <v>322</v>
      </c>
      <c r="E2198" s="103" t="s">
        <v>3723</v>
      </c>
      <c r="F2198" s="169" t="s">
        <v>323</v>
      </c>
      <c r="G2198" s="169" t="s">
        <v>2668</v>
      </c>
      <c r="H2198" s="40" t="s">
        <v>2162</v>
      </c>
      <c r="I2198" s="43" t="s">
        <v>2124</v>
      </c>
      <c r="J2198" s="116">
        <v>2.2271</v>
      </c>
      <c r="K2198" s="57">
        <f t="shared" si="125"/>
        <v>1</v>
      </c>
      <c r="L2198" s="198">
        <v>63</v>
      </c>
      <c r="M2198" s="105">
        <v>3.2</v>
      </c>
      <c r="N2198" s="167"/>
    </row>
    <row r="2199" s="155" customFormat="1" ht="24" spans="1:14">
      <c r="A2199" s="38" t="s">
        <v>15</v>
      </c>
      <c r="B2199" s="168">
        <v>2198</v>
      </c>
      <c r="C2199" s="43" t="s">
        <v>16</v>
      </c>
      <c r="D2199" s="43" t="s">
        <v>89</v>
      </c>
      <c r="E2199" s="103" t="s">
        <v>3723</v>
      </c>
      <c r="F2199" s="169" t="s">
        <v>114</v>
      </c>
      <c r="G2199" s="169" t="s">
        <v>2706</v>
      </c>
      <c r="H2199" s="40" t="s">
        <v>2166</v>
      </c>
      <c r="I2199" s="40" t="s">
        <v>22</v>
      </c>
      <c r="J2199" s="173">
        <v>1</v>
      </c>
      <c r="K2199" s="185">
        <v>0</v>
      </c>
      <c r="L2199" s="198">
        <v>20</v>
      </c>
      <c r="M2199" s="105">
        <v>3.2</v>
      </c>
      <c r="N2199" s="167"/>
    </row>
    <row r="2200" s="155" customFormat="1" ht="24" spans="1:14">
      <c r="A2200" s="38" t="s">
        <v>15</v>
      </c>
      <c r="B2200" s="168">
        <v>2199</v>
      </c>
      <c r="C2200" s="43" t="s">
        <v>16</v>
      </c>
      <c r="D2200" s="43" t="s">
        <v>53</v>
      </c>
      <c r="E2200" s="103" t="s">
        <v>3723</v>
      </c>
      <c r="F2200" s="169" t="s">
        <v>3813</v>
      </c>
      <c r="G2200" s="169" t="s">
        <v>4393</v>
      </c>
      <c r="H2200" s="40" t="s">
        <v>3569</v>
      </c>
      <c r="I2200" s="40" t="s">
        <v>22</v>
      </c>
      <c r="J2200" s="173">
        <v>1</v>
      </c>
      <c r="K2200" s="57">
        <f t="shared" ref="K2200:K2207" si="126">(CEILING(J2200*0.2,1))*1</f>
        <v>1</v>
      </c>
      <c r="L2200" s="198">
        <v>19</v>
      </c>
      <c r="M2200" s="105">
        <v>3.2</v>
      </c>
      <c r="N2200" s="167"/>
    </row>
    <row r="2201" s="155" customFormat="1" ht="24" spans="1:14">
      <c r="A2201" s="38" t="s">
        <v>15</v>
      </c>
      <c r="B2201" s="168">
        <v>2200</v>
      </c>
      <c r="C2201" s="43" t="s">
        <v>16</v>
      </c>
      <c r="D2201" s="43" t="s">
        <v>89</v>
      </c>
      <c r="E2201" s="103" t="s">
        <v>3723</v>
      </c>
      <c r="F2201" s="169" t="s">
        <v>114</v>
      </c>
      <c r="G2201" s="169" t="s">
        <v>2706</v>
      </c>
      <c r="H2201" s="40" t="s">
        <v>2166</v>
      </c>
      <c r="I2201" s="40" t="s">
        <v>22</v>
      </c>
      <c r="J2201" s="173">
        <v>2</v>
      </c>
      <c r="K2201" s="185">
        <v>0</v>
      </c>
      <c r="L2201" s="198">
        <v>40</v>
      </c>
      <c r="M2201" s="105">
        <v>3.2</v>
      </c>
      <c r="N2201" s="167"/>
    </row>
    <row r="2202" s="155" customFormat="1" ht="24" spans="1:14">
      <c r="A2202" s="38" t="s">
        <v>15</v>
      </c>
      <c r="B2202" s="168">
        <v>2201</v>
      </c>
      <c r="C2202" s="43" t="s">
        <v>16</v>
      </c>
      <c r="D2202" s="43" t="s">
        <v>89</v>
      </c>
      <c r="E2202" s="103" t="s">
        <v>3723</v>
      </c>
      <c r="F2202" s="169" t="s">
        <v>114</v>
      </c>
      <c r="G2202" s="169" t="s">
        <v>4394</v>
      </c>
      <c r="H2202" s="40" t="s">
        <v>2166</v>
      </c>
      <c r="I2202" s="40" t="s">
        <v>22</v>
      </c>
      <c r="J2202" s="173">
        <v>8</v>
      </c>
      <c r="K2202" s="185">
        <v>0</v>
      </c>
      <c r="L2202" s="198">
        <v>246</v>
      </c>
      <c r="M2202" s="105">
        <v>3.2</v>
      </c>
      <c r="N2202" s="167"/>
    </row>
    <row r="2203" s="155" customFormat="1" ht="24" spans="1:14">
      <c r="A2203" s="38" t="s">
        <v>15</v>
      </c>
      <c r="B2203" s="168">
        <v>2202</v>
      </c>
      <c r="C2203" s="43" t="s">
        <v>16</v>
      </c>
      <c r="D2203" s="43" t="s">
        <v>89</v>
      </c>
      <c r="E2203" s="103" t="s">
        <v>3723</v>
      </c>
      <c r="F2203" s="169" t="s">
        <v>114</v>
      </c>
      <c r="G2203" s="169" t="s">
        <v>4395</v>
      </c>
      <c r="H2203" s="40" t="s">
        <v>2166</v>
      </c>
      <c r="I2203" s="40" t="s">
        <v>22</v>
      </c>
      <c r="J2203" s="173">
        <v>2</v>
      </c>
      <c r="K2203" s="185">
        <v>0</v>
      </c>
      <c r="L2203" s="198">
        <v>60</v>
      </c>
      <c r="M2203" s="105">
        <v>3.2</v>
      </c>
      <c r="N2203" s="167"/>
    </row>
    <row r="2204" s="155" customFormat="1" ht="24" spans="1:14">
      <c r="A2204" s="38" t="s">
        <v>15</v>
      </c>
      <c r="B2204" s="168">
        <v>2203</v>
      </c>
      <c r="C2204" s="43" t="s">
        <v>16</v>
      </c>
      <c r="D2204" s="43" t="s">
        <v>53</v>
      </c>
      <c r="E2204" s="103" t="s">
        <v>3723</v>
      </c>
      <c r="F2204" s="169" t="s">
        <v>55</v>
      </c>
      <c r="G2204" s="169" t="s">
        <v>2643</v>
      </c>
      <c r="H2204" s="40" t="s">
        <v>2158</v>
      </c>
      <c r="I2204" s="40" t="s">
        <v>22</v>
      </c>
      <c r="J2204" s="173">
        <v>1</v>
      </c>
      <c r="K2204" s="57">
        <f t="shared" si="126"/>
        <v>1</v>
      </c>
      <c r="L2204" s="198">
        <v>10</v>
      </c>
      <c r="M2204" s="105">
        <v>3.2</v>
      </c>
      <c r="N2204" s="167"/>
    </row>
    <row r="2205" s="155" customFormat="1" ht="24" spans="1:14">
      <c r="A2205" s="38" t="s">
        <v>15</v>
      </c>
      <c r="B2205" s="168">
        <v>2204</v>
      </c>
      <c r="C2205" s="43" t="s">
        <v>16</v>
      </c>
      <c r="D2205" s="43" t="s">
        <v>53</v>
      </c>
      <c r="E2205" s="103" t="s">
        <v>3723</v>
      </c>
      <c r="F2205" s="169" t="s">
        <v>55</v>
      </c>
      <c r="G2205" s="169" t="s">
        <v>4396</v>
      </c>
      <c r="H2205" s="40" t="s">
        <v>2158</v>
      </c>
      <c r="I2205" s="40" t="s">
        <v>22</v>
      </c>
      <c r="J2205" s="173">
        <v>6</v>
      </c>
      <c r="K2205" s="57">
        <f t="shared" si="126"/>
        <v>2</v>
      </c>
      <c r="L2205" s="198">
        <v>122</v>
      </c>
      <c r="M2205" s="105">
        <v>3.2</v>
      </c>
      <c r="N2205" s="167"/>
    </row>
    <row r="2206" s="155" customFormat="1" ht="24" spans="1:14">
      <c r="A2206" s="38" t="s">
        <v>15</v>
      </c>
      <c r="B2206" s="168">
        <v>2205</v>
      </c>
      <c r="C2206" s="43" t="s">
        <v>16</v>
      </c>
      <c r="D2206" s="43" t="s">
        <v>53</v>
      </c>
      <c r="E2206" s="103" t="s">
        <v>3723</v>
      </c>
      <c r="F2206" s="169" t="s">
        <v>249</v>
      </c>
      <c r="G2206" s="169" t="s">
        <v>4397</v>
      </c>
      <c r="H2206" s="40" t="s">
        <v>2158</v>
      </c>
      <c r="I2206" s="40" t="s">
        <v>22</v>
      </c>
      <c r="J2206" s="173">
        <v>1</v>
      </c>
      <c r="K2206" s="57">
        <f t="shared" si="126"/>
        <v>1</v>
      </c>
      <c r="L2206" s="198">
        <v>7</v>
      </c>
      <c r="M2206" s="105">
        <v>3.2</v>
      </c>
      <c r="N2206" s="167"/>
    </row>
    <row r="2207" s="155" customFormat="1" ht="24" spans="1:14">
      <c r="A2207" s="38" t="s">
        <v>15</v>
      </c>
      <c r="B2207" s="168">
        <v>2206</v>
      </c>
      <c r="C2207" s="43" t="s">
        <v>16</v>
      </c>
      <c r="D2207" s="43" t="s">
        <v>53</v>
      </c>
      <c r="E2207" s="103" t="s">
        <v>3723</v>
      </c>
      <c r="F2207" s="169" t="s">
        <v>55</v>
      </c>
      <c r="G2207" s="169" t="s">
        <v>4398</v>
      </c>
      <c r="H2207" s="40" t="s">
        <v>2158</v>
      </c>
      <c r="I2207" s="40" t="s">
        <v>22</v>
      </c>
      <c r="J2207" s="173">
        <v>1</v>
      </c>
      <c r="K2207" s="57">
        <f t="shared" si="126"/>
        <v>1</v>
      </c>
      <c r="L2207" s="198">
        <v>11</v>
      </c>
      <c r="M2207" s="105">
        <v>3.2</v>
      </c>
      <c r="N2207" s="167"/>
    </row>
    <row r="2208" s="155" customFormat="1" ht="36" spans="1:14">
      <c r="A2208" s="38" t="s">
        <v>15</v>
      </c>
      <c r="B2208" s="168">
        <v>2207</v>
      </c>
      <c r="C2208" s="43" t="s">
        <v>16</v>
      </c>
      <c r="D2208" s="43" t="s">
        <v>171</v>
      </c>
      <c r="E2208" s="103" t="s">
        <v>3723</v>
      </c>
      <c r="F2208" s="169" t="s">
        <v>172</v>
      </c>
      <c r="G2208" s="169" t="s">
        <v>4388</v>
      </c>
      <c r="H2208" s="40" t="s">
        <v>1711</v>
      </c>
      <c r="I2208" s="40" t="s">
        <v>22</v>
      </c>
      <c r="J2208" s="173">
        <v>2</v>
      </c>
      <c r="K2208" s="174">
        <v>0</v>
      </c>
      <c r="L2208" s="198">
        <v>1</v>
      </c>
      <c r="M2208" s="105">
        <v>3.1</v>
      </c>
      <c r="N2208" s="167"/>
    </row>
    <row r="2209" s="155" customFormat="1" ht="36" spans="1:14">
      <c r="A2209" s="38" t="s">
        <v>15</v>
      </c>
      <c r="B2209" s="168">
        <v>2208</v>
      </c>
      <c r="C2209" s="43" t="s">
        <v>16</v>
      </c>
      <c r="D2209" s="43" t="s">
        <v>171</v>
      </c>
      <c r="E2209" s="103" t="s">
        <v>3723</v>
      </c>
      <c r="F2209" s="169" t="s">
        <v>172</v>
      </c>
      <c r="G2209" s="169" t="s">
        <v>4399</v>
      </c>
      <c r="H2209" s="40" t="s">
        <v>1711</v>
      </c>
      <c r="I2209" s="40" t="s">
        <v>22</v>
      </c>
      <c r="J2209" s="173">
        <v>10</v>
      </c>
      <c r="K2209" s="174">
        <v>0</v>
      </c>
      <c r="L2209" s="198">
        <v>6</v>
      </c>
      <c r="M2209" s="105">
        <v>3.1</v>
      </c>
      <c r="N2209" s="167"/>
    </row>
    <row r="2210" s="155" customFormat="1" ht="24" spans="1:14">
      <c r="A2210" s="38" t="s">
        <v>15</v>
      </c>
      <c r="B2210" s="168">
        <v>2209</v>
      </c>
      <c r="C2210" s="43" t="s">
        <v>16</v>
      </c>
      <c r="D2210" s="43" t="s">
        <v>53</v>
      </c>
      <c r="E2210" s="103" t="s">
        <v>3723</v>
      </c>
      <c r="F2210" s="169" t="s">
        <v>236</v>
      </c>
      <c r="G2210" s="169" t="s">
        <v>4400</v>
      </c>
      <c r="H2210" s="40" t="s">
        <v>2166</v>
      </c>
      <c r="I2210" s="40" t="s">
        <v>22</v>
      </c>
      <c r="J2210" s="173">
        <v>1</v>
      </c>
      <c r="K2210" s="185">
        <v>0</v>
      </c>
      <c r="L2210" s="198">
        <v>2</v>
      </c>
      <c r="M2210" s="105">
        <v>3.2</v>
      </c>
      <c r="N2210" s="167"/>
    </row>
    <row r="2211" s="155" customFormat="1" ht="24" spans="1:14">
      <c r="A2211" s="38" t="s">
        <v>15</v>
      </c>
      <c r="B2211" s="168">
        <v>2210</v>
      </c>
      <c r="C2211" s="43" t="s">
        <v>16</v>
      </c>
      <c r="D2211" s="43" t="s">
        <v>53</v>
      </c>
      <c r="E2211" s="103" t="s">
        <v>3723</v>
      </c>
      <c r="F2211" s="169" t="s">
        <v>236</v>
      </c>
      <c r="G2211" s="169" t="s">
        <v>4390</v>
      </c>
      <c r="H2211" s="40" t="s">
        <v>2166</v>
      </c>
      <c r="I2211" s="40" t="s">
        <v>22</v>
      </c>
      <c r="J2211" s="173">
        <v>1</v>
      </c>
      <c r="K2211" s="185">
        <v>0</v>
      </c>
      <c r="L2211" s="198">
        <v>2</v>
      </c>
      <c r="M2211" s="105">
        <v>3.2</v>
      </c>
      <c r="N2211" s="167"/>
    </row>
    <row r="2212" s="155" customFormat="1" ht="24" spans="1:14">
      <c r="A2212" s="38" t="s">
        <v>15</v>
      </c>
      <c r="B2212" s="168">
        <v>2211</v>
      </c>
      <c r="C2212" s="43" t="s">
        <v>16</v>
      </c>
      <c r="D2212" s="43" t="s">
        <v>53</v>
      </c>
      <c r="E2212" s="103" t="s">
        <v>3723</v>
      </c>
      <c r="F2212" s="169" t="s">
        <v>236</v>
      </c>
      <c r="G2212" s="169" t="s">
        <v>4391</v>
      </c>
      <c r="H2212" s="40" t="s">
        <v>2166</v>
      </c>
      <c r="I2212" s="40" t="s">
        <v>22</v>
      </c>
      <c r="J2212" s="173">
        <v>1</v>
      </c>
      <c r="K2212" s="57">
        <f t="shared" ref="K2212:K2216" si="127">(CEILING(J2212*0.2,1))*1</f>
        <v>1</v>
      </c>
      <c r="L2212" s="198">
        <v>4</v>
      </c>
      <c r="M2212" s="105">
        <v>3.2</v>
      </c>
      <c r="N2212" s="167"/>
    </row>
    <row r="2213" s="155" customFormat="1" ht="24" spans="1:14">
      <c r="A2213" s="38" t="s">
        <v>15</v>
      </c>
      <c r="B2213" s="168">
        <v>2212</v>
      </c>
      <c r="C2213" s="43" t="s">
        <v>16</v>
      </c>
      <c r="D2213" s="43" t="s">
        <v>53</v>
      </c>
      <c r="E2213" s="103" t="s">
        <v>3723</v>
      </c>
      <c r="F2213" s="169" t="s">
        <v>236</v>
      </c>
      <c r="G2213" s="169" t="s">
        <v>2682</v>
      </c>
      <c r="H2213" s="40" t="s">
        <v>2166</v>
      </c>
      <c r="I2213" s="40" t="s">
        <v>22</v>
      </c>
      <c r="J2213" s="173">
        <v>2</v>
      </c>
      <c r="K2213" s="57">
        <f t="shared" si="127"/>
        <v>1</v>
      </c>
      <c r="L2213" s="198">
        <v>2</v>
      </c>
      <c r="M2213" s="105">
        <v>3.2</v>
      </c>
      <c r="N2213" s="167"/>
    </row>
    <row r="2214" s="155" customFormat="1" ht="24" spans="1:14">
      <c r="A2214" s="38" t="s">
        <v>15</v>
      </c>
      <c r="B2214" s="168">
        <v>2213</v>
      </c>
      <c r="C2214" s="43" t="s">
        <v>16</v>
      </c>
      <c r="D2214" s="43" t="s">
        <v>322</v>
      </c>
      <c r="E2214" s="103" t="s">
        <v>3723</v>
      </c>
      <c r="F2214" s="169" t="s">
        <v>323</v>
      </c>
      <c r="G2214" s="169" t="s">
        <v>4392</v>
      </c>
      <c r="H2214" s="40" t="s">
        <v>2162</v>
      </c>
      <c r="I2214" s="43" t="s">
        <v>2124</v>
      </c>
      <c r="J2214" s="116">
        <v>0.5032</v>
      </c>
      <c r="K2214" s="57">
        <f t="shared" si="127"/>
        <v>1</v>
      </c>
      <c r="L2214" s="198">
        <v>14</v>
      </c>
      <c r="M2214" s="105">
        <v>3.2</v>
      </c>
      <c r="N2214" s="167"/>
    </row>
    <row r="2215" s="155" customFormat="1" ht="24" spans="1:14">
      <c r="A2215" s="38" t="s">
        <v>15</v>
      </c>
      <c r="B2215" s="168">
        <v>2214</v>
      </c>
      <c r="C2215" s="43" t="s">
        <v>16</v>
      </c>
      <c r="D2215" s="43" t="s">
        <v>322</v>
      </c>
      <c r="E2215" s="103" t="s">
        <v>3723</v>
      </c>
      <c r="F2215" s="169" t="s">
        <v>323</v>
      </c>
      <c r="G2215" s="169" t="s">
        <v>4401</v>
      </c>
      <c r="H2215" s="40" t="s">
        <v>2162</v>
      </c>
      <c r="I2215" s="43" t="s">
        <v>2124</v>
      </c>
      <c r="J2215" s="116">
        <v>16.4938</v>
      </c>
      <c r="K2215" s="57">
        <f t="shared" si="127"/>
        <v>4</v>
      </c>
      <c r="L2215" s="198">
        <v>702</v>
      </c>
      <c r="M2215" s="105">
        <v>3.2</v>
      </c>
      <c r="N2215" s="167"/>
    </row>
    <row r="2216" s="155" customFormat="1" ht="24" spans="1:14">
      <c r="A2216" s="38" t="s">
        <v>15</v>
      </c>
      <c r="B2216" s="168">
        <v>2215</v>
      </c>
      <c r="C2216" s="43" t="s">
        <v>16</v>
      </c>
      <c r="D2216" s="43" t="s">
        <v>53</v>
      </c>
      <c r="E2216" s="103" t="s">
        <v>3723</v>
      </c>
      <c r="F2216" s="169" t="s">
        <v>3813</v>
      </c>
      <c r="G2216" s="169" t="s">
        <v>4386</v>
      </c>
      <c r="H2216" s="40" t="s">
        <v>3569</v>
      </c>
      <c r="I2216" s="40" t="s">
        <v>22</v>
      </c>
      <c r="J2216" s="173">
        <v>1</v>
      </c>
      <c r="K2216" s="57">
        <f t="shared" si="127"/>
        <v>1</v>
      </c>
      <c r="L2216" s="198">
        <v>9</v>
      </c>
      <c r="M2216" s="105">
        <v>3.2</v>
      </c>
      <c r="N2216" s="167"/>
    </row>
    <row r="2217" s="155" customFormat="1" ht="24" spans="1:14">
      <c r="A2217" s="38" t="s">
        <v>15</v>
      </c>
      <c r="B2217" s="168">
        <v>2216</v>
      </c>
      <c r="C2217" s="43" t="s">
        <v>16</v>
      </c>
      <c r="D2217" s="43" t="s">
        <v>89</v>
      </c>
      <c r="E2217" s="103" t="s">
        <v>3723</v>
      </c>
      <c r="F2217" s="169" t="s">
        <v>114</v>
      </c>
      <c r="G2217" s="169" t="s">
        <v>2706</v>
      </c>
      <c r="H2217" s="40" t="s">
        <v>2166</v>
      </c>
      <c r="I2217" s="40" t="s">
        <v>22</v>
      </c>
      <c r="J2217" s="173">
        <v>6</v>
      </c>
      <c r="K2217" s="185">
        <v>0</v>
      </c>
      <c r="L2217" s="198">
        <v>119</v>
      </c>
      <c r="M2217" s="105">
        <v>3.2</v>
      </c>
      <c r="N2217" s="167"/>
    </row>
    <row r="2218" s="155" customFormat="1" ht="24" spans="1:14">
      <c r="A2218" s="38" t="s">
        <v>15</v>
      </c>
      <c r="B2218" s="168">
        <v>2217</v>
      </c>
      <c r="C2218" s="43" t="s">
        <v>16</v>
      </c>
      <c r="D2218" s="43" t="s">
        <v>89</v>
      </c>
      <c r="E2218" s="103" t="s">
        <v>3723</v>
      </c>
      <c r="F2218" s="169" t="s">
        <v>114</v>
      </c>
      <c r="G2218" s="169" t="s">
        <v>4387</v>
      </c>
      <c r="H2218" s="40" t="s">
        <v>2166</v>
      </c>
      <c r="I2218" s="40" t="s">
        <v>22</v>
      </c>
      <c r="J2218" s="173">
        <v>2</v>
      </c>
      <c r="K2218" s="185">
        <v>0</v>
      </c>
      <c r="L2218" s="198">
        <v>29</v>
      </c>
      <c r="M2218" s="105">
        <v>3.2</v>
      </c>
      <c r="N2218" s="167"/>
    </row>
    <row r="2219" s="155" customFormat="1" ht="24" spans="1:14">
      <c r="A2219" s="38" t="s">
        <v>15</v>
      </c>
      <c r="B2219" s="168">
        <v>2218</v>
      </c>
      <c r="C2219" s="43" t="s">
        <v>16</v>
      </c>
      <c r="D2219" s="43" t="s">
        <v>53</v>
      </c>
      <c r="E2219" s="103" t="s">
        <v>3723</v>
      </c>
      <c r="F2219" s="169" t="s">
        <v>55</v>
      </c>
      <c r="G2219" s="169" t="s">
        <v>2643</v>
      </c>
      <c r="H2219" s="40" t="s">
        <v>2158</v>
      </c>
      <c r="I2219" s="40" t="s">
        <v>22</v>
      </c>
      <c r="J2219" s="173">
        <v>7</v>
      </c>
      <c r="K2219" s="57">
        <f t="shared" ref="K2219:K2224" si="128">(CEILING(J2219*0.2,1))*1</f>
        <v>2</v>
      </c>
      <c r="L2219" s="198">
        <v>71</v>
      </c>
      <c r="M2219" s="105">
        <v>3.2</v>
      </c>
      <c r="N2219" s="167"/>
    </row>
    <row r="2220" s="155" customFormat="1" ht="36" spans="1:14">
      <c r="A2220" s="38" t="s">
        <v>15</v>
      </c>
      <c r="B2220" s="168">
        <v>2219</v>
      </c>
      <c r="C2220" s="43" t="s">
        <v>16</v>
      </c>
      <c r="D2220" s="43" t="s">
        <v>171</v>
      </c>
      <c r="E2220" s="103" t="s">
        <v>3723</v>
      </c>
      <c r="F2220" s="169" t="s">
        <v>172</v>
      </c>
      <c r="G2220" s="169" t="s">
        <v>4388</v>
      </c>
      <c r="H2220" s="40" t="s">
        <v>1711</v>
      </c>
      <c r="I2220" s="40" t="s">
        <v>22</v>
      </c>
      <c r="J2220" s="173">
        <v>10</v>
      </c>
      <c r="K2220" s="174">
        <v>0</v>
      </c>
      <c r="L2220" s="198">
        <v>5</v>
      </c>
      <c r="M2220" s="105">
        <v>3.1</v>
      </c>
      <c r="N2220" s="167"/>
    </row>
    <row r="2221" s="155" customFormat="1" ht="24" spans="1:14">
      <c r="A2221" s="38" t="s">
        <v>15</v>
      </c>
      <c r="B2221" s="168">
        <v>2220</v>
      </c>
      <c r="C2221" s="43" t="s">
        <v>16</v>
      </c>
      <c r="D2221" s="43" t="s">
        <v>53</v>
      </c>
      <c r="E2221" s="103" t="s">
        <v>3723</v>
      </c>
      <c r="F2221" s="169" t="s">
        <v>236</v>
      </c>
      <c r="G2221" s="169" t="s">
        <v>4389</v>
      </c>
      <c r="H2221" s="40" t="s">
        <v>2166</v>
      </c>
      <c r="I2221" s="40" t="s">
        <v>22</v>
      </c>
      <c r="J2221" s="173">
        <v>1</v>
      </c>
      <c r="K2221" s="57">
        <f t="shared" si="128"/>
        <v>1</v>
      </c>
      <c r="L2221" s="201">
        <v>0.38</v>
      </c>
      <c r="M2221" s="105">
        <v>3.2</v>
      </c>
      <c r="N2221" s="167"/>
    </row>
    <row r="2222" s="155" customFormat="1" ht="24" spans="1:14">
      <c r="A2222" s="38" t="s">
        <v>15</v>
      </c>
      <c r="B2222" s="168">
        <v>2221</v>
      </c>
      <c r="C2222" s="43" t="s">
        <v>16</v>
      </c>
      <c r="D2222" s="43" t="s">
        <v>53</v>
      </c>
      <c r="E2222" s="103" t="s">
        <v>3723</v>
      </c>
      <c r="F2222" s="169" t="s">
        <v>236</v>
      </c>
      <c r="G2222" s="169" t="s">
        <v>4390</v>
      </c>
      <c r="H2222" s="40" t="s">
        <v>2166</v>
      </c>
      <c r="I2222" s="40" t="s">
        <v>22</v>
      </c>
      <c r="J2222" s="173">
        <v>1</v>
      </c>
      <c r="K2222" s="185">
        <v>0</v>
      </c>
      <c r="L2222" s="198">
        <v>2</v>
      </c>
      <c r="M2222" s="105">
        <v>3.2</v>
      </c>
      <c r="N2222" s="167"/>
    </row>
    <row r="2223" s="155" customFormat="1" ht="24" spans="1:14">
      <c r="A2223" s="38" t="s">
        <v>15</v>
      </c>
      <c r="B2223" s="168">
        <v>2222</v>
      </c>
      <c r="C2223" s="43" t="s">
        <v>16</v>
      </c>
      <c r="D2223" s="43" t="s">
        <v>53</v>
      </c>
      <c r="E2223" s="103" t="s">
        <v>3723</v>
      </c>
      <c r="F2223" s="169" t="s">
        <v>236</v>
      </c>
      <c r="G2223" s="169" t="s">
        <v>4391</v>
      </c>
      <c r="H2223" s="40" t="s">
        <v>2166</v>
      </c>
      <c r="I2223" s="40" t="s">
        <v>22</v>
      </c>
      <c r="J2223" s="173">
        <v>1</v>
      </c>
      <c r="K2223" s="57">
        <f t="shared" si="128"/>
        <v>1</v>
      </c>
      <c r="L2223" s="198">
        <v>4</v>
      </c>
      <c r="M2223" s="105">
        <v>3.2</v>
      </c>
      <c r="N2223" s="167"/>
    </row>
    <row r="2224" s="155" customFormat="1" ht="24" spans="1:14">
      <c r="A2224" s="38" t="s">
        <v>15</v>
      </c>
      <c r="B2224" s="168">
        <v>2223</v>
      </c>
      <c r="C2224" s="43" t="s">
        <v>16</v>
      </c>
      <c r="D2224" s="43" t="s">
        <v>322</v>
      </c>
      <c r="E2224" s="103" t="s">
        <v>3723</v>
      </c>
      <c r="F2224" s="169" t="s">
        <v>323</v>
      </c>
      <c r="G2224" s="169" t="s">
        <v>4392</v>
      </c>
      <c r="H2224" s="40" t="s">
        <v>2162</v>
      </c>
      <c r="I2224" s="43" t="s">
        <v>2124</v>
      </c>
      <c r="J2224" s="116">
        <v>8.2312</v>
      </c>
      <c r="K2224" s="57">
        <f t="shared" si="128"/>
        <v>2</v>
      </c>
      <c r="L2224" s="198">
        <v>233</v>
      </c>
      <c r="M2224" s="105">
        <v>3.2</v>
      </c>
      <c r="N2224" s="167"/>
    </row>
    <row r="2225" s="155" customFormat="1" ht="24" spans="1:14">
      <c r="A2225" s="38" t="s">
        <v>15</v>
      </c>
      <c r="B2225" s="168">
        <v>2224</v>
      </c>
      <c r="C2225" s="43" t="s">
        <v>16</v>
      </c>
      <c r="D2225" s="43" t="s">
        <v>89</v>
      </c>
      <c r="E2225" s="103" t="s">
        <v>3723</v>
      </c>
      <c r="F2225" s="169" t="s">
        <v>114</v>
      </c>
      <c r="G2225" s="169" t="s">
        <v>3886</v>
      </c>
      <c r="H2225" s="40" t="s">
        <v>2166</v>
      </c>
      <c r="I2225" s="40" t="s">
        <v>22</v>
      </c>
      <c r="J2225" s="173">
        <v>3</v>
      </c>
      <c r="K2225" s="185">
        <v>0</v>
      </c>
      <c r="L2225" s="198">
        <v>52</v>
      </c>
      <c r="M2225" s="105">
        <v>3.2</v>
      </c>
      <c r="N2225" s="167"/>
    </row>
    <row r="2226" s="155" customFormat="1" ht="24" spans="1:14">
      <c r="A2226" s="38" t="s">
        <v>15</v>
      </c>
      <c r="B2226" s="168">
        <v>2225</v>
      </c>
      <c r="C2226" s="43" t="s">
        <v>16</v>
      </c>
      <c r="D2226" s="43" t="s">
        <v>53</v>
      </c>
      <c r="E2226" s="103" t="s">
        <v>3723</v>
      </c>
      <c r="F2226" s="169" t="s">
        <v>885</v>
      </c>
      <c r="G2226" s="169" t="s">
        <v>4402</v>
      </c>
      <c r="H2226" s="40" t="s">
        <v>2158</v>
      </c>
      <c r="I2226" s="40" t="s">
        <v>22</v>
      </c>
      <c r="J2226" s="173">
        <v>2</v>
      </c>
      <c r="K2226" s="57">
        <f t="shared" ref="K2226:K2230" si="129">(CEILING(J2226*0.2,1))*1</f>
        <v>1</v>
      </c>
      <c r="L2226" s="198">
        <v>10</v>
      </c>
      <c r="M2226" s="105">
        <v>3.2</v>
      </c>
      <c r="N2226" s="164"/>
    </row>
    <row r="2227" s="155" customFormat="1" ht="24" spans="1:14">
      <c r="A2227" s="38" t="s">
        <v>15</v>
      </c>
      <c r="B2227" s="168">
        <v>2226</v>
      </c>
      <c r="C2227" s="43" t="s">
        <v>16</v>
      </c>
      <c r="D2227" s="43" t="s">
        <v>53</v>
      </c>
      <c r="E2227" s="103" t="s">
        <v>3723</v>
      </c>
      <c r="F2227" s="169" t="s">
        <v>55</v>
      </c>
      <c r="G2227" s="169" t="s">
        <v>2708</v>
      </c>
      <c r="H2227" s="40" t="s">
        <v>2158</v>
      </c>
      <c r="I2227" s="40" t="s">
        <v>22</v>
      </c>
      <c r="J2227" s="173">
        <v>5</v>
      </c>
      <c r="K2227" s="57">
        <f t="shared" si="129"/>
        <v>1</v>
      </c>
      <c r="L2227" s="198">
        <v>88</v>
      </c>
      <c r="M2227" s="105">
        <v>3.2</v>
      </c>
      <c r="N2227" s="167"/>
    </row>
    <row r="2228" s="155" customFormat="1" ht="24" spans="1:14">
      <c r="A2228" s="38" t="s">
        <v>15</v>
      </c>
      <c r="B2228" s="168">
        <v>2227</v>
      </c>
      <c r="C2228" s="43" t="s">
        <v>16</v>
      </c>
      <c r="D2228" s="43" t="s">
        <v>53</v>
      </c>
      <c r="E2228" s="103" t="s">
        <v>3723</v>
      </c>
      <c r="F2228" s="169" t="s">
        <v>55</v>
      </c>
      <c r="G2228" s="169" t="s">
        <v>2643</v>
      </c>
      <c r="H2228" s="40" t="s">
        <v>2158</v>
      </c>
      <c r="I2228" s="40" t="s">
        <v>22</v>
      </c>
      <c r="J2228" s="173">
        <v>1</v>
      </c>
      <c r="K2228" s="57">
        <f t="shared" si="129"/>
        <v>1</v>
      </c>
      <c r="L2228" s="198">
        <v>10</v>
      </c>
      <c r="M2228" s="105">
        <v>3.2</v>
      </c>
      <c r="N2228" s="167"/>
    </row>
    <row r="2229" s="155" customFormat="1" ht="24" spans="1:14">
      <c r="A2229" s="38" t="s">
        <v>15</v>
      </c>
      <c r="B2229" s="168">
        <v>2228</v>
      </c>
      <c r="C2229" s="43" t="s">
        <v>16</v>
      </c>
      <c r="D2229" s="43" t="s">
        <v>53</v>
      </c>
      <c r="E2229" s="103" t="s">
        <v>3723</v>
      </c>
      <c r="F2229" s="169" t="s">
        <v>304</v>
      </c>
      <c r="G2229" s="169" t="s">
        <v>3888</v>
      </c>
      <c r="H2229" s="40" t="s">
        <v>2158</v>
      </c>
      <c r="I2229" s="40" t="s">
        <v>22</v>
      </c>
      <c r="J2229" s="173">
        <v>1</v>
      </c>
      <c r="K2229" s="57">
        <f t="shared" si="129"/>
        <v>1</v>
      </c>
      <c r="L2229" s="198">
        <v>31</v>
      </c>
      <c r="M2229" s="105">
        <v>3.2</v>
      </c>
      <c r="N2229" s="167"/>
    </row>
    <row r="2230" s="155" customFormat="1" ht="24" spans="1:14">
      <c r="A2230" s="38" t="s">
        <v>15</v>
      </c>
      <c r="B2230" s="168">
        <v>2229</v>
      </c>
      <c r="C2230" s="43" t="s">
        <v>16</v>
      </c>
      <c r="D2230" s="43" t="s">
        <v>53</v>
      </c>
      <c r="E2230" s="103" t="s">
        <v>3723</v>
      </c>
      <c r="F2230" s="169" t="s">
        <v>304</v>
      </c>
      <c r="G2230" s="169" t="s">
        <v>4403</v>
      </c>
      <c r="H2230" s="40" t="s">
        <v>2158</v>
      </c>
      <c r="I2230" s="40" t="s">
        <v>22</v>
      </c>
      <c r="J2230" s="173">
        <v>3</v>
      </c>
      <c r="K2230" s="57">
        <f t="shared" si="129"/>
        <v>1</v>
      </c>
      <c r="L2230" s="198">
        <v>84</v>
      </c>
      <c r="M2230" s="105">
        <v>3.2</v>
      </c>
      <c r="N2230" s="167"/>
    </row>
    <row r="2231" s="155" customFormat="1" ht="36" spans="1:14">
      <c r="A2231" s="38" t="s">
        <v>15</v>
      </c>
      <c r="B2231" s="168">
        <v>2230</v>
      </c>
      <c r="C2231" s="43" t="s">
        <v>16</v>
      </c>
      <c r="D2231" s="43" t="s">
        <v>171</v>
      </c>
      <c r="E2231" s="103" t="s">
        <v>3723</v>
      </c>
      <c r="F2231" s="169" t="s">
        <v>172</v>
      </c>
      <c r="G2231" s="169" t="s">
        <v>3889</v>
      </c>
      <c r="H2231" s="40" t="s">
        <v>2414</v>
      </c>
      <c r="I2231" s="40" t="s">
        <v>22</v>
      </c>
      <c r="J2231" s="173">
        <v>2</v>
      </c>
      <c r="K2231" s="174">
        <v>0</v>
      </c>
      <c r="L2231" s="198">
        <v>1</v>
      </c>
      <c r="M2231" s="105">
        <v>3.1</v>
      </c>
      <c r="N2231" s="167"/>
    </row>
    <row r="2232" s="155" customFormat="1" ht="24" spans="1:14">
      <c r="A2232" s="38" t="s">
        <v>15</v>
      </c>
      <c r="B2232" s="168">
        <v>2231</v>
      </c>
      <c r="C2232" s="43" t="s">
        <v>16</v>
      </c>
      <c r="D2232" s="43" t="s">
        <v>322</v>
      </c>
      <c r="E2232" s="103" t="s">
        <v>3723</v>
      </c>
      <c r="F2232" s="169" t="s">
        <v>323</v>
      </c>
      <c r="G2232" s="169" t="s">
        <v>2668</v>
      </c>
      <c r="H2232" s="40" t="s">
        <v>2162</v>
      </c>
      <c r="I2232" s="43" t="s">
        <v>2124</v>
      </c>
      <c r="J2232" s="116">
        <v>2.2271</v>
      </c>
      <c r="K2232" s="57">
        <f>(CEILING(J2232*0.2,1))*1</f>
        <v>1</v>
      </c>
      <c r="L2232" s="198">
        <v>63</v>
      </c>
      <c r="M2232" s="105">
        <v>3.2</v>
      </c>
      <c r="N2232" s="167"/>
    </row>
    <row r="2233" s="155" customFormat="1" ht="24" spans="1:14">
      <c r="A2233" s="38" t="s">
        <v>15</v>
      </c>
      <c r="B2233" s="168">
        <v>2232</v>
      </c>
      <c r="C2233" s="43" t="s">
        <v>16</v>
      </c>
      <c r="D2233" s="43" t="s">
        <v>322</v>
      </c>
      <c r="E2233" s="103" t="s">
        <v>3723</v>
      </c>
      <c r="F2233" s="169" t="s">
        <v>323</v>
      </c>
      <c r="G2233" s="169" t="s">
        <v>2709</v>
      </c>
      <c r="H2233" s="40" t="s">
        <v>2162</v>
      </c>
      <c r="I2233" s="43" t="s">
        <v>2124</v>
      </c>
      <c r="J2233" s="116">
        <v>22.6049</v>
      </c>
      <c r="K2233" s="57">
        <f>(CEILING(J2233*0.2,1))*1</f>
        <v>5</v>
      </c>
      <c r="L2233" s="198">
        <v>832</v>
      </c>
      <c r="M2233" s="105">
        <v>3.2</v>
      </c>
      <c r="N2233" s="167"/>
    </row>
    <row r="2234" s="155" customFormat="1" ht="24" spans="1:14">
      <c r="A2234" s="38" t="s">
        <v>15</v>
      </c>
      <c r="B2234" s="168">
        <v>2233</v>
      </c>
      <c r="C2234" s="43" t="s">
        <v>16</v>
      </c>
      <c r="D2234" s="43" t="s">
        <v>89</v>
      </c>
      <c r="E2234" s="103" t="s">
        <v>3723</v>
      </c>
      <c r="F2234" s="169" t="s">
        <v>114</v>
      </c>
      <c r="G2234" s="169" t="s">
        <v>2706</v>
      </c>
      <c r="H2234" s="40" t="s">
        <v>2166</v>
      </c>
      <c r="I2234" s="40" t="s">
        <v>22</v>
      </c>
      <c r="J2234" s="173">
        <v>1</v>
      </c>
      <c r="K2234" s="185">
        <v>0</v>
      </c>
      <c r="L2234" s="198">
        <v>20</v>
      </c>
      <c r="M2234" s="105">
        <v>3.2</v>
      </c>
      <c r="N2234" s="167"/>
    </row>
    <row r="2235" s="155" customFormat="1" ht="24" spans="1:14">
      <c r="A2235" s="38" t="s">
        <v>15</v>
      </c>
      <c r="B2235" s="168">
        <v>2234</v>
      </c>
      <c r="C2235" s="43" t="s">
        <v>16</v>
      </c>
      <c r="D2235" s="43" t="s">
        <v>89</v>
      </c>
      <c r="E2235" s="103" t="s">
        <v>3723</v>
      </c>
      <c r="F2235" s="169" t="s">
        <v>114</v>
      </c>
      <c r="G2235" s="169" t="s">
        <v>2706</v>
      </c>
      <c r="H2235" s="40" t="s">
        <v>2166</v>
      </c>
      <c r="I2235" s="40" t="s">
        <v>22</v>
      </c>
      <c r="J2235" s="173">
        <v>4</v>
      </c>
      <c r="K2235" s="185">
        <v>0</v>
      </c>
      <c r="L2235" s="198">
        <v>80</v>
      </c>
      <c r="M2235" s="105">
        <v>3.2</v>
      </c>
      <c r="N2235" s="167"/>
    </row>
    <row r="2236" s="155" customFormat="1" ht="24" spans="1:14">
      <c r="A2236" s="38" t="s">
        <v>15</v>
      </c>
      <c r="B2236" s="168">
        <v>2235</v>
      </c>
      <c r="C2236" s="43" t="s">
        <v>16</v>
      </c>
      <c r="D2236" s="43" t="s">
        <v>89</v>
      </c>
      <c r="E2236" s="103" t="s">
        <v>3723</v>
      </c>
      <c r="F2236" s="169" t="s">
        <v>114</v>
      </c>
      <c r="G2236" s="169" t="s">
        <v>4394</v>
      </c>
      <c r="H2236" s="40" t="s">
        <v>2166</v>
      </c>
      <c r="I2236" s="40" t="s">
        <v>22</v>
      </c>
      <c r="J2236" s="173">
        <v>10</v>
      </c>
      <c r="K2236" s="185">
        <v>0</v>
      </c>
      <c r="L2236" s="198">
        <v>308</v>
      </c>
      <c r="M2236" s="105">
        <v>3.2</v>
      </c>
      <c r="N2236" s="167"/>
    </row>
    <row r="2237" s="155" customFormat="1" ht="24" spans="1:14">
      <c r="A2237" s="38" t="s">
        <v>15</v>
      </c>
      <c r="B2237" s="168">
        <v>2236</v>
      </c>
      <c r="C2237" s="43" t="s">
        <v>16</v>
      </c>
      <c r="D2237" s="43" t="s">
        <v>89</v>
      </c>
      <c r="E2237" s="103" t="s">
        <v>3723</v>
      </c>
      <c r="F2237" s="169" t="s">
        <v>114</v>
      </c>
      <c r="G2237" s="169" t="s">
        <v>3659</v>
      </c>
      <c r="H2237" s="40" t="s">
        <v>2166</v>
      </c>
      <c r="I2237" s="40" t="s">
        <v>22</v>
      </c>
      <c r="J2237" s="173">
        <v>2</v>
      </c>
      <c r="K2237" s="185">
        <v>0</v>
      </c>
      <c r="L2237" s="198">
        <v>130</v>
      </c>
      <c r="M2237" s="105">
        <v>3.2</v>
      </c>
      <c r="N2237" s="167"/>
    </row>
    <row r="2238" s="155" customFormat="1" ht="24" spans="1:14">
      <c r="A2238" s="38" t="s">
        <v>15</v>
      </c>
      <c r="B2238" s="168">
        <v>2237</v>
      </c>
      <c r="C2238" s="43" t="s">
        <v>16</v>
      </c>
      <c r="D2238" s="43" t="s">
        <v>53</v>
      </c>
      <c r="E2238" s="103" t="s">
        <v>3723</v>
      </c>
      <c r="F2238" s="169" t="s">
        <v>55</v>
      </c>
      <c r="G2238" s="169" t="s">
        <v>2643</v>
      </c>
      <c r="H2238" s="40" t="s">
        <v>2158</v>
      </c>
      <c r="I2238" s="40" t="s">
        <v>22</v>
      </c>
      <c r="J2238" s="173">
        <v>4</v>
      </c>
      <c r="K2238" s="57">
        <f>(CEILING(J2238*0.2,1))*1</f>
        <v>1</v>
      </c>
      <c r="L2238" s="198">
        <v>41</v>
      </c>
      <c r="M2238" s="105">
        <v>3.2</v>
      </c>
      <c r="N2238" s="167"/>
    </row>
    <row r="2239" s="155" customFormat="1" ht="24" spans="1:14">
      <c r="A2239" s="38" t="s">
        <v>15</v>
      </c>
      <c r="B2239" s="168">
        <v>2238</v>
      </c>
      <c r="C2239" s="43" t="s">
        <v>16</v>
      </c>
      <c r="D2239" s="43" t="s">
        <v>53</v>
      </c>
      <c r="E2239" s="103" t="s">
        <v>3723</v>
      </c>
      <c r="F2239" s="169" t="s">
        <v>55</v>
      </c>
      <c r="G2239" s="169" t="s">
        <v>4396</v>
      </c>
      <c r="H2239" s="40" t="s">
        <v>2158</v>
      </c>
      <c r="I2239" s="40" t="s">
        <v>22</v>
      </c>
      <c r="J2239" s="173">
        <v>2</v>
      </c>
      <c r="K2239" s="57">
        <f>(CEILING(J2239*0.2,1))*1</f>
        <v>1</v>
      </c>
      <c r="L2239" s="198">
        <v>41</v>
      </c>
      <c r="M2239" s="105">
        <v>3.2</v>
      </c>
      <c r="N2239" s="167"/>
    </row>
    <row r="2240" s="155" customFormat="1" ht="24" spans="1:14">
      <c r="A2240" s="38" t="s">
        <v>15</v>
      </c>
      <c r="B2240" s="168">
        <v>2239</v>
      </c>
      <c r="C2240" s="43" t="s">
        <v>16</v>
      </c>
      <c r="D2240" s="43" t="s">
        <v>53</v>
      </c>
      <c r="E2240" s="103" t="s">
        <v>3723</v>
      </c>
      <c r="F2240" s="169" t="s">
        <v>55</v>
      </c>
      <c r="G2240" s="169" t="s">
        <v>3330</v>
      </c>
      <c r="H2240" s="40" t="s">
        <v>2158</v>
      </c>
      <c r="I2240" s="40" t="s">
        <v>22</v>
      </c>
      <c r="J2240" s="173">
        <v>12</v>
      </c>
      <c r="K2240" s="185">
        <v>0</v>
      </c>
      <c r="L2240" s="198">
        <v>698</v>
      </c>
      <c r="M2240" s="105">
        <v>3.2</v>
      </c>
      <c r="N2240" s="167"/>
    </row>
    <row r="2241" s="155" customFormat="1" ht="24" spans="1:14">
      <c r="A2241" s="38" t="s">
        <v>15</v>
      </c>
      <c r="B2241" s="168">
        <v>2240</v>
      </c>
      <c r="C2241" s="43" t="s">
        <v>16</v>
      </c>
      <c r="D2241" s="43" t="s">
        <v>53</v>
      </c>
      <c r="E2241" s="103" t="s">
        <v>3723</v>
      </c>
      <c r="F2241" s="169" t="s">
        <v>249</v>
      </c>
      <c r="G2241" s="169" t="s">
        <v>4404</v>
      </c>
      <c r="H2241" s="40" t="s">
        <v>2158</v>
      </c>
      <c r="I2241" s="40" t="s">
        <v>22</v>
      </c>
      <c r="J2241" s="173">
        <v>2</v>
      </c>
      <c r="K2241" s="185">
        <v>0</v>
      </c>
      <c r="L2241" s="198">
        <v>33</v>
      </c>
      <c r="M2241" s="105">
        <v>3.2</v>
      </c>
      <c r="N2241" s="167"/>
    </row>
    <row r="2242" s="155" customFormat="1" ht="24" spans="1:14">
      <c r="A2242" s="38" t="s">
        <v>15</v>
      </c>
      <c r="B2242" s="168">
        <v>2241</v>
      </c>
      <c r="C2242" s="43" t="s">
        <v>16</v>
      </c>
      <c r="D2242" s="43" t="s">
        <v>53</v>
      </c>
      <c r="E2242" s="103" t="s">
        <v>3723</v>
      </c>
      <c r="F2242" s="169" t="s">
        <v>304</v>
      </c>
      <c r="G2242" s="169" t="s">
        <v>4405</v>
      </c>
      <c r="H2242" s="40" t="s">
        <v>2158</v>
      </c>
      <c r="I2242" s="40" t="s">
        <v>22</v>
      </c>
      <c r="J2242" s="173">
        <v>2</v>
      </c>
      <c r="K2242" s="185">
        <v>0</v>
      </c>
      <c r="L2242" s="198">
        <v>128</v>
      </c>
      <c r="M2242" s="105">
        <v>3.2</v>
      </c>
      <c r="N2242" s="167"/>
    </row>
    <row r="2243" s="155" customFormat="1" ht="24" spans="1:14">
      <c r="A2243" s="38" t="s">
        <v>15</v>
      </c>
      <c r="B2243" s="168">
        <v>2242</v>
      </c>
      <c r="C2243" s="43" t="s">
        <v>16</v>
      </c>
      <c r="D2243" s="43" t="s">
        <v>53</v>
      </c>
      <c r="E2243" s="103" t="s">
        <v>3723</v>
      </c>
      <c r="F2243" s="169" t="s">
        <v>304</v>
      </c>
      <c r="G2243" s="169" t="s">
        <v>4406</v>
      </c>
      <c r="H2243" s="40" t="s">
        <v>2158</v>
      </c>
      <c r="I2243" s="40" t="s">
        <v>22</v>
      </c>
      <c r="J2243" s="173">
        <v>2</v>
      </c>
      <c r="K2243" s="185">
        <v>0</v>
      </c>
      <c r="L2243" s="198">
        <v>128</v>
      </c>
      <c r="M2243" s="105">
        <v>3.2</v>
      </c>
      <c r="N2243" s="167"/>
    </row>
    <row r="2244" s="155" customFormat="1" ht="24" spans="1:14">
      <c r="A2244" s="38" t="s">
        <v>15</v>
      </c>
      <c r="B2244" s="168">
        <v>2243</v>
      </c>
      <c r="C2244" s="43" t="s">
        <v>16</v>
      </c>
      <c r="D2244" s="43" t="s">
        <v>53</v>
      </c>
      <c r="E2244" s="103" t="s">
        <v>3723</v>
      </c>
      <c r="F2244" s="169" t="s">
        <v>55</v>
      </c>
      <c r="G2244" s="169" t="s">
        <v>3331</v>
      </c>
      <c r="H2244" s="40" t="s">
        <v>2158</v>
      </c>
      <c r="I2244" s="40" t="s">
        <v>22</v>
      </c>
      <c r="J2244" s="173">
        <v>1</v>
      </c>
      <c r="K2244" s="185">
        <v>0</v>
      </c>
      <c r="L2244" s="198">
        <v>30</v>
      </c>
      <c r="M2244" s="105">
        <v>3.2</v>
      </c>
      <c r="N2244" s="167"/>
    </row>
    <row r="2245" s="155" customFormat="1" ht="36" spans="1:14">
      <c r="A2245" s="38" t="s">
        <v>15</v>
      </c>
      <c r="B2245" s="168">
        <v>2244</v>
      </c>
      <c r="C2245" s="43" t="s">
        <v>16</v>
      </c>
      <c r="D2245" s="43" t="s">
        <v>171</v>
      </c>
      <c r="E2245" s="103" t="s">
        <v>3723</v>
      </c>
      <c r="F2245" s="169" t="s">
        <v>172</v>
      </c>
      <c r="G2245" s="169" t="s">
        <v>4388</v>
      </c>
      <c r="H2245" s="40" t="s">
        <v>1711</v>
      </c>
      <c r="I2245" s="40" t="s">
        <v>22</v>
      </c>
      <c r="J2245" s="173">
        <v>4</v>
      </c>
      <c r="K2245" s="174">
        <v>0</v>
      </c>
      <c r="L2245" s="198">
        <v>2</v>
      </c>
      <c r="M2245" s="105">
        <v>3.1</v>
      </c>
      <c r="N2245" s="167"/>
    </row>
    <row r="2246" s="155" customFormat="1" ht="36" spans="1:14">
      <c r="A2246" s="38" t="s">
        <v>15</v>
      </c>
      <c r="B2246" s="168">
        <v>2245</v>
      </c>
      <c r="C2246" s="43" t="s">
        <v>16</v>
      </c>
      <c r="D2246" s="43" t="s">
        <v>171</v>
      </c>
      <c r="E2246" s="103" t="s">
        <v>3723</v>
      </c>
      <c r="F2246" s="169" t="s">
        <v>172</v>
      </c>
      <c r="G2246" s="169" t="s">
        <v>4399</v>
      </c>
      <c r="H2246" s="40" t="s">
        <v>1711</v>
      </c>
      <c r="I2246" s="40" t="s">
        <v>22</v>
      </c>
      <c r="J2246" s="173">
        <v>10</v>
      </c>
      <c r="K2246" s="174">
        <v>0</v>
      </c>
      <c r="L2246" s="198">
        <v>6</v>
      </c>
      <c r="M2246" s="105">
        <v>3.1</v>
      </c>
      <c r="N2246" s="167"/>
    </row>
    <row r="2247" s="155" customFormat="1" ht="36" spans="1:14">
      <c r="A2247" s="38" t="s">
        <v>15</v>
      </c>
      <c r="B2247" s="168">
        <v>2246</v>
      </c>
      <c r="C2247" s="43" t="s">
        <v>16</v>
      </c>
      <c r="D2247" s="43" t="s">
        <v>171</v>
      </c>
      <c r="E2247" s="103" t="s">
        <v>3723</v>
      </c>
      <c r="F2247" s="169" t="s">
        <v>172</v>
      </c>
      <c r="G2247" s="169" t="s">
        <v>4407</v>
      </c>
      <c r="H2247" s="40" t="s">
        <v>1711</v>
      </c>
      <c r="I2247" s="40" t="s">
        <v>22</v>
      </c>
      <c r="J2247" s="173">
        <v>2</v>
      </c>
      <c r="K2247" s="174">
        <v>0</v>
      </c>
      <c r="L2247" s="198">
        <v>2</v>
      </c>
      <c r="M2247" s="105">
        <v>3.1</v>
      </c>
      <c r="N2247" s="167"/>
    </row>
    <row r="2248" s="155" customFormat="1" ht="24" spans="1:14">
      <c r="A2248" s="38" t="s">
        <v>15</v>
      </c>
      <c r="B2248" s="168">
        <v>2247</v>
      </c>
      <c r="C2248" s="43" t="s">
        <v>16</v>
      </c>
      <c r="D2248" s="43" t="s">
        <v>53</v>
      </c>
      <c r="E2248" s="103" t="s">
        <v>3723</v>
      </c>
      <c r="F2248" s="169" t="s">
        <v>236</v>
      </c>
      <c r="G2248" s="169" t="s">
        <v>4408</v>
      </c>
      <c r="H2248" s="40" t="s">
        <v>2166</v>
      </c>
      <c r="I2248" s="40" t="s">
        <v>22</v>
      </c>
      <c r="J2248" s="173">
        <v>2</v>
      </c>
      <c r="K2248" s="57">
        <f>(CEILING(J2248*0.2,1))*1</f>
        <v>1</v>
      </c>
      <c r="L2248" s="198">
        <v>1</v>
      </c>
      <c r="M2248" s="105">
        <v>3.2</v>
      </c>
      <c r="N2248" s="167"/>
    </row>
    <row r="2249" s="155" customFormat="1" ht="24" spans="1:14">
      <c r="A2249" s="38" t="s">
        <v>15</v>
      </c>
      <c r="B2249" s="168">
        <v>2248</v>
      </c>
      <c r="C2249" s="43" t="s">
        <v>16</v>
      </c>
      <c r="D2249" s="43" t="s">
        <v>53</v>
      </c>
      <c r="E2249" s="103" t="s">
        <v>3723</v>
      </c>
      <c r="F2249" s="169" t="s">
        <v>236</v>
      </c>
      <c r="G2249" s="169" t="s">
        <v>4409</v>
      </c>
      <c r="H2249" s="40" t="s">
        <v>2166</v>
      </c>
      <c r="I2249" s="40" t="s">
        <v>22</v>
      </c>
      <c r="J2249" s="173">
        <v>1</v>
      </c>
      <c r="K2249" s="185">
        <v>0</v>
      </c>
      <c r="L2249" s="201">
        <v>0.11</v>
      </c>
      <c r="M2249" s="105">
        <v>3.2</v>
      </c>
      <c r="N2249" s="167"/>
    </row>
    <row r="2250" s="155" customFormat="1" ht="24" spans="1:14">
      <c r="A2250" s="38" t="s">
        <v>15</v>
      </c>
      <c r="B2250" s="168">
        <v>2249</v>
      </c>
      <c r="C2250" s="43" t="s">
        <v>16</v>
      </c>
      <c r="D2250" s="43" t="s">
        <v>53</v>
      </c>
      <c r="E2250" s="103" t="s">
        <v>3723</v>
      </c>
      <c r="F2250" s="169" t="s">
        <v>236</v>
      </c>
      <c r="G2250" s="169" t="s">
        <v>4410</v>
      </c>
      <c r="H2250" s="40" t="s">
        <v>2166</v>
      </c>
      <c r="I2250" s="40" t="s">
        <v>22</v>
      </c>
      <c r="J2250" s="173">
        <v>2</v>
      </c>
      <c r="K2250" s="185">
        <v>0</v>
      </c>
      <c r="L2250" s="198">
        <v>1</v>
      </c>
      <c r="M2250" s="105">
        <v>3.2</v>
      </c>
      <c r="N2250" s="167"/>
    </row>
    <row r="2251" s="155" customFormat="1" ht="24" spans="1:14">
      <c r="A2251" s="38" t="s">
        <v>15</v>
      </c>
      <c r="B2251" s="168">
        <v>2250</v>
      </c>
      <c r="C2251" s="43" t="s">
        <v>16</v>
      </c>
      <c r="D2251" s="43" t="s">
        <v>53</v>
      </c>
      <c r="E2251" s="103" t="s">
        <v>3723</v>
      </c>
      <c r="F2251" s="169" t="s">
        <v>236</v>
      </c>
      <c r="G2251" s="169" t="s">
        <v>4411</v>
      </c>
      <c r="H2251" s="40" t="s">
        <v>2166</v>
      </c>
      <c r="I2251" s="40" t="s">
        <v>22</v>
      </c>
      <c r="J2251" s="173">
        <v>4</v>
      </c>
      <c r="K2251" s="185">
        <v>0</v>
      </c>
      <c r="L2251" s="198">
        <v>3</v>
      </c>
      <c r="M2251" s="105">
        <v>3.2</v>
      </c>
      <c r="N2251" s="167"/>
    </row>
    <row r="2252" s="155" customFormat="1" ht="24" spans="1:14">
      <c r="A2252" s="38" t="s">
        <v>15</v>
      </c>
      <c r="B2252" s="168">
        <v>2251</v>
      </c>
      <c r="C2252" s="43" t="s">
        <v>16</v>
      </c>
      <c r="D2252" s="43" t="s">
        <v>53</v>
      </c>
      <c r="E2252" s="103" t="s">
        <v>3723</v>
      </c>
      <c r="F2252" s="169" t="s">
        <v>236</v>
      </c>
      <c r="G2252" s="169" t="s">
        <v>4412</v>
      </c>
      <c r="H2252" s="40" t="s">
        <v>2166</v>
      </c>
      <c r="I2252" s="40" t="s">
        <v>22</v>
      </c>
      <c r="J2252" s="173">
        <v>3</v>
      </c>
      <c r="K2252" s="185">
        <v>0</v>
      </c>
      <c r="L2252" s="198">
        <v>6</v>
      </c>
      <c r="M2252" s="105">
        <v>3.2</v>
      </c>
      <c r="N2252" s="164"/>
    </row>
    <row r="2253" s="155" customFormat="1" ht="24" spans="1:14">
      <c r="A2253" s="38" t="s">
        <v>15</v>
      </c>
      <c r="B2253" s="168">
        <v>2252</v>
      </c>
      <c r="C2253" s="43" t="s">
        <v>16</v>
      </c>
      <c r="D2253" s="43" t="s">
        <v>53</v>
      </c>
      <c r="E2253" s="103" t="s">
        <v>3723</v>
      </c>
      <c r="F2253" s="169" t="s">
        <v>236</v>
      </c>
      <c r="G2253" s="169" t="s">
        <v>4413</v>
      </c>
      <c r="H2253" s="40" t="s">
        <v>2166</v>
      </c>
      <c r="I2253" s="40" t="s">
        <v>22</v>
      </c>
      <c r="J2253" s="173">
        <v>2</v>
      </c>
      <c r="K2253" s="185">
        <v>0</v>
      </c>
      <c r="L2253" s="198">
        <v>6</v>
      </c>
      <c r="M2253" s="105">
        <v>3.2</v>
      </c>
      <c r="N2253" s="164"/>
    </row>
    <row r="2254" s="155" customFormat="1" ht="24" spans="1:14">
      <c r="A2254" s="38" t="s">
        <v>15</v>
      </c>
      <c r="B2254" s="168">
        <v>2253</v>
      </c>
      <c r="C2254" s="43" t="s">
        <v>16</v>
      </c>
      <c r="D2254" s="43" t="s">
        <v>53</v>
      </c>
      <c r="E2254" s="103" t="s">
        <v>3723</v>
      </c>
      <c r="F2254" s="169" t="s">
        <v>236</v>
      </c>
      <c r="G2254" s="169" t="s">
        <v>4391</v>
      </c>
      <c r="H2254" s="40" t="s">
        <v>2166</v>
      </c>
      <c r="I2254" s="40" t="s">
        <v>22</v>
      </c>
      <c r="J2254" s="173">
        <v>2</v>
      </c>
      <c r="K2254" s="57">
        <f t="shared" ref="K2254:K2256" si="130">(CEILING(J2254*0.2,1))*1</f>
        <v>1</v>
      </c>
      <c r="L2254" s="198">
        <v>8</v>
      </c>
      <c r="M2254" s="105">
        <v>3.2</v>
      </c>
      <c r="N2254" s="164"/>
    </row>
    <row r="2255" s="155" customFormat="1" ht="24" spans="1:14">
      <c r="A2255" s="38" t="s">
        <v>15</v>
      </c>
      <c r="B2255" s="168">
        <v>2254</v>
      </c>
      <c r="C2255" s="43" t="s">
        <v>16</v>
      </c>
      <c r="D2255" s="43" t="s">
        <v>322</v>
      </c>
      <c r="E2255" s="103" t="s">
        <v>3723</v>
      </c>
      <c r="F2255" s="169" t="s">
        <v>323</v>
      </c>
      <c r="G2255" s="169" t="s">
        <v>4392</v>
      </c>
      <c r="H2255" s="40" t="s">
        <v>2162</v>
      </c>
      <c r="I2255" s="43" t="s">
        <v>2124</v>
      </c>
      <c r="J2255" s="116">
        <v>5.48767</v>
      </c>
      <c r="K2255" s="57">
        <f t="shared" si="130"/>
        <v>2</v>
      </c>
      <c r="L2255" s="198">
        <v>155</v>
      </c>
      <c r="M2255" s="105">
        <v>3.2</v>
      </c>
      <c r="N2255" s="167"/>
    </row>
    <row r="2256" s="155" customFormat="1" ht="24" spans="1:14">
      <c r="A2256" s="38" t="s">
        <v>15</v>
      </c>
      <c r="B2256" s="168">
        <v>2255</v>
      </c>
      <c r="C2256" s="43" t="s">
        <v>16</v>
      </c>
      <c r="D2256" s="43" t="s">
        <v>322</v>
      </c>
      <c r="E2256" s="103" t="s">
        <v>3723</v>
      </c>
      <c r="F2256" s="169" t="s">
        <v>323</v>
      </c>
      <c r="G2256" s="169" t="s">
        <v>4401</v>
      </c>
      <c r="H2256" s="40" t="s">
        <v>2162</v>
      </c>
      <c r="I2256" s="43" t="s">
        <v>2124</v>
      </c>
      <c r="J2256" s="116">
        <v>1.91127</v>
      </c>
      <c r="K2256" s="57">
        <f t="shared" si="130"/>
        <v>1</v>
      </c>
      <c r="L2256" s="198">
        <v>81</v>
      </c>
      <c r="M2256" s="105">
        <v>3.2</v>
      </c>
      <c r="N2256" s="167"/>
    </row>
    <row r="2257" s="155" customFormat="1" ht="24" spans="1:14">
      <c r="A2257" s="38" t="s">
        <v>15</v>
      </c>
      <c r="B2257" s="168">
        <v>2256</v>
      </c>
      <c r="C2257" s="43" t="s">
        <v>16</v>
      </c>
      <c r="D2257" s="43" t="s">
        <v>322</v>
      </c>
      <c r="E2257" s="103" t="s">
        <v>3723</v>
      </c>
      <c r="F2257" s="169" t="s">
        <v>323</v>
      </c>
      <c r="G2257" s="169" t="s">
        <v>3332</v>
      </c>
      <c r="H2257" s="40" t="s">
        <v>2162</v>
      </c>
      <c r="I2257" s="43" t="s">
        <v>2124</v>
      </c>
      <c r="J2257" s="116">
        <v>34.0676</v>
      </c>
      <c r="K2257" s="185">
        <v>0</v>
      </c>
      <c r="L2257" s="198">
        <v>2716</v>
      </c>
      <c r="M2257" s="105">
        <v>3.2</v>
      </c>
      <c r="N2257" s="164"/>
    </row>
    <row r="2258" s="155" customFormat="1" ht="24" spans="1:14">
      <c r="A2258" s="38" t="s">
        <v>15</v>
      </c>
      <c r="B2258" s="168">
        <v>2257</v>
      </c>
      <c r="C2258" s="43" t="s">
        <v>16</v>
      </c>
      <c r="D2258" s="43" t="s">
        <v>53</v>
      </c>
      <c r="E2258" s="103" t="s">
        <v>3723</v>
      </c>
      <c r="F2258" s="169" t="s">
        <v>3813</v>
      </c>
      <c r="G2258" s="169" t="s">
        <v>4393</v>
      </c>
      <c r="H2258" s="40" t="s">
        <v>3569</v>
      </c>
      <c r="I2258" s="40" t="s">
        <v>22</v>
      </c>
      <c r="J2258" s="173">
        <v>1</v>
      </c>
      <c r="K2258" s="57">
        <f t="shared" ref="K2258:K2264" si="131">(CEILING(J2258*0.2,1))*1</f>
        <v>1</v>
      </c>
      <c r="L2258" s="198">
        <v>19</v>
      </c>
      <c r="M2258" s="105">
        <v>3.2</v>
      </c>
      <c r="N2258" s="164"/>
    </row>
    <row r="2259" s="155" customFormat="1" ht="24" spans="1:14">
      <c r="A2259" s="38" t="s">
        <v>15</v>
      </c>
      <c r="B2259" s="168">
        <v>2258</v>
      </c>
      <c r="C2259" s="43" t="s">
        <v>16</v>
      </c>
      <c r="D2259" s="43" t="s">
        <v>89</v>
      </c>
      <c r="E2259" s="103" t="s">
        <v>3723</v>
      </c>
      <c r="F2259" s="169" t="s">
        <v>114</v>
      </c>
      <c r="G2259" s="169" t="s">
        <v>2706</v>
      </c>
      <c r="H2259" s="40" t="s">
        <v>2166</v>
      </c>
      <c r="I2259" s="40" t="s">
        <v>22</v>
      </c>
      <c r="J2259" s="173">
        <v>2</v>
      </c>
      <c r="K2259" s="185">
        <v>0</v>
      </c>
      <c r="L2259" s="198">
        <v>40</v>
      </c>
      <c r="M2259" s="105">
        <v>3.2</v>
      </c>
      <c r="N2259" s="167"/>
    </row>
    <row r="2260" s="155" customFormat="1" ht="24" spans="1:14">
      <c r="A2260" s="38" t="s">
        <v>15</v>
      </c>
      <c r="B2260" s="168">
        <v>2259</v>
      </c>
      <c r="C2260" s="43" t="s">
        <v>16</v>
      </c>
      <c r="D2260" s="43" t="s">
        <v>89</v>
      </c>
      <c r="E2260" s="103" t="s">
        <v>3723</v>
      </c>
      <c r="F2260" s="169" t="s">
        <v>114</v>
      </c>
      <c r="G2260" s="169" t="s">
        <v>4394</v>
      </c>
      <c r="H2260" s="40" t="s">
        <v>2166</v>
      </c>
      <c r="I2260" s="40" t="s">
        <v>22</v>
      </c>
      <c r="J2260" s="173">
        <v>8</v>
      </c>
      <c r="K2260" s="185">
        <v>0</v>
      </c>
      <c r="L2260" s="198">
        <v>246</v>
      </c>
      <c r="M2260" s="105">
        <v>3.2</v>
      </c>
      <c r="N2260" s="167"/>
    </row>
    <row r="2261" s="155" customFormat="1" ht="24" spans="1:14">
      <c r="A2261" s="38" t="s">
        <v>15</v>
      </c>
      <c r="B2261" s="168">
        <v>2260</v>
      </c>
      <c r="C2261" s="43" t="s">
        <v>16</v>
      </c>
      <c r="D2261" s="43" t="s">
        <v>89</v>
      </c>
      <c r="E2261" s="103" t="s">
        <v>3723</v>
      </c>
      <c r="F2261" s="169" t="s">
        <v>114</v>
      </c>
      <c r="G2261" s="169" t="s">
        <v>4395</v>
      </c>
      <c r="H2261" s="40" t="s">
        <v>2166</v>
      </c>
      <c r="I2261" s="40" t="s">
        <v>22</v>
      </c>
      <c r="J2261" s="173">
        <v>2</v>
      </c>
      <c r="K2261" s="185">
        <v>0</v>
      </c>
      <c r="L2261" s="198">
        <v>60</v>
      </c>
      <c r="M2261" s="105">
        <v>3.2</v>
      </c>
      <c r="N2261" s="167"/>
    </row>
    <row r="2262" s="155" customFormat="1" ht="24" spans="1:14">
      <c r="A2262" s="38" t="s">
        <v>15</v>
      </c>
      <c r="B2262" s="168">
        <v>2261</v>
      </c>
      <c r="C2262" s="43" t="s">
        <v>16</v>
      </c>
      <c r="D2262" s="43" t="s">
        <v>53</v>
      </c>
      <c r="E2262" s="103" t="s">
        <v>3723</v>
      </c>
      <c r="F2262" s="169" t="s">
        <v>55</v>
      </c>
      <c r="G2262" s="169" t="s">
        <v>2643</v>
      </c>
      <c r="H2262" s="40" t="s">
        <v>2158</v>
      </c>
      <c r="I2262" s="40" t="s">
        <v>22</v>
      </c>
      <c r="J2262" s="173">
        <v>1</v>
      </c>
      <c r="K2262" s="57">
        <f t="shared" si="131"/>
        <v>1</v>
      </c>
      <c r="L2262" s="198">
        <v>10</v>
      </c>
      <c r="M2262" s="105">
        <v>3.2</v>
      </c>
      <c r="N2262" s="167"/>
    </row>
    <row r="2263" s="155" customFormat="1" ht="24" spans="1:14">
      <c r="A2263" s="38" t="s">
        <v>15</v>
      </c>
      <c r="B2263" s="168">
        <v>2262</v>
      </c>
      <c r="C2263" s="43" t="s">
        <v>16</v>
      </c>
      <c r="D2263" s="43" t="s">
        <v>53</v>
      </c>
      <c r="E2263" s="103" t="s">
        <v>3723</v>
      </c>
      <c r="F2263" s="169" t="s">
        <v>55</v>
      </c>
      <c r="G2263" s="169" t="s">
        <v>4396</v>
      </c>
      <c r="H2263" s="40" t="s">
        <v>2158</v>
      </c>
      <c r="I2263" s="40" t="s">
        <v>22</v>
      </c>
      <c r="J2263" s="173">
        <v>4</v>
      </c>
      <c r="K2263" s="57">
        <f t="shared" si="131"/>
        <v>1</v>
      </c>
      <c r="L2263" s="198">
        <v>81</v>
      </c>
      <c r="M2263" s="105">
        <v>3.2</v>
      </c>
      <c r="N2263" s="167"/>
    </row>
    <row r="2264" s="155" customFormat="1" ht="24" spans="1:14">
      <c r="A2264" s="38" t="s">
        <v>15</v>
      </c>
      <c r="B2264" s="168">
        <v>2263</v>
      </c>
      <c r="C2264" s="43" t="s">
        <v>16</v>
      </c>
      <c r="D2264" s="43" t="s">
        <v>53</v>
      </c>
      <c r="E2264" s="103" t="s">
        <v>3723</v>
      </c>
      <c r="F2264" s="169" t="s">
        <v>249</v>
      </c>
      <c r="G2264" s="169" t="s">
        <v>4397</v>
      </c>
      <c r="H2264" s="40" t="s">
        <v>2158</v>
      </c>
      <c r="I2264" s="40" t="s">
        <v>22</v>
      </c>
      <c r="J2264" s="173">
        <v>1</v>
      </c>
      <c r="K2264" s="57">
        <f t="shared" si="131"/>
        <v>1</v>
      </c>
      <c r="L2264" s="198">
        <v>7</v>
      </c>
      <c r="M2264" s="105">
        <v>3.2</v>
      </c>
      <c r="N2264" s="167"/>
    </row>
    <row r="2265" s="155" customFormat="1" ht="24" spans="1:14">
      <c r="A2265" s="38" t="s">
        <v>15</v>
      </c>
      <c r="B2265" s="168">
        <v>2264</v>
      </c>
      <c r="C2265" s="43" t="s">
        <v>16</v>
      </c>
      <c r="D2265" s="43" t="s">
        <v>53</v>
      </c>
      <c r="E2265" s="103" t="s">
        <v>3723</v>
      </c>
      <c r="F2265" s="169" t="s">
        <v>249</v>
      </c>
      <c r="G2265" s="169" t="s">
        <v>4414</v>
      </c>
      <c r="H2265" s="40" t="s">
        <v>2158</v>
      </c>
      <c r="I2265" s="40" t="s">
        <v>22</v>
      </c>
      <c r="J2265" s="173">
        <v>1</v>
      </c>
      <c r="K2265" s="185">
        <v>0</v>
      </c>
      <c r="L2265" s="198">
        <v>16</v>
      </c>
      <c r="M2265" s="105">
        <v>3.2</v>
      </c>
      <c r="N2265" s="167"/>
    </row>
    <row r="2266" s="155" customFormat="1" ht="24" spans="1:14">
      <c r="A2266" s="38" t="s">
        <v>15</v>
      </c>
      <c r="B2266" s="168">
        <v>2265</v>
      </c>
      <c r="C2266" s="43" t="s">
        <v>16</v>
      </c>
      <c r="D2266" s="43" t="s">
        <v>53</v>
      </c>
      <c r="E2266" s="103" t="s">
        <v>3723</v>
      </c>
      <c r="F2266" s="169" t="s">
        <v>55</v>
      </c>
      <c r="G2266" s="169" t="s">
        <v>4398</v>
      </c>
      <c r="H2266" s="40" t="s">
        <v>2158</v>
      </c>
      <c r="I2266" s="40" t="s">
        <v>22</v>
      </c>
      <c r="J2266" s="173">
        <v>1</v>
      </c>
      <c r="K2266" s="57">
        <f>(CEILING(J2266*0.2,1))*1</f>
        <v>1</v>
      </c>
      <c r="L2266" s="198">
        <v>11</v>
      </c>
      <c r="M2266" s="105">
        <v>3.2</v>
      </c>
      <c r="N2266" s="167"/>
    </row>
    <row r="2267" s="155" customFormat="1" ht="36" spans="1:14">
      <c r="A2267" s="38" t="s">
        <v>15</v>
      </c>
      <c r="B2267" s="168">
        <v>2266</v>
      </c>
      <c r="C2267" s="43" t="s">
        <v>16</v>
      </c>
      <c r="D2267" s="43" t="s">
        <v>171</v>
      </c>
      <c r="E2267" s="103" t="s">
        <v>3723</v>
      </c>
      <c r="F2267" s="169" t="s">
        <v>172</v>
      </c>
      <c r="G2267" s="169" t="s">
        <v>4388</v>
      </c>
      <c r="H2267" s="40" t="s">
        <v>1711</v>
      </c>
      <c r="I2267" s="40" t="s">
        <v>22</v>
      </c>
      <c r="J2267" s="173">
        <v>2</v>
      </c>
      <c r="K2267" s="174">
        <v>0</v>
      </c>
      <c r="L2267" s="198">
        <v>1</v>
      </c>
      <c r="M2267" s="105">
        <v>3.1</v>
      </c>
      <c r="N2267" s="167"/>
    </row>
    <row r="2268" s="155" customFormat="1" ht="36" spans="1:14">
      <c r="A2268" s="38" t="s">
        <v>15</v>
      </c>
      <c r="B2268" s="168">
        <v>2267</v>
      </c>
      <c r="C2268" s="43" t="s">
        <v>16</v>
      </c>
      <c r="D2268" s="43" t="s">
        <v>171</v>
      </c>
      <c r="E2268" s="103" t="s">
        <v>3723</v>
      </c>
      <c r="F2268" s="169" t="s">
        <v>172</v>
      </c>
      <c r="G2268" s="169" t="s">
        <v>4399</v>
      </c>
      <c r="H2268" s="40" t="s">
        <v>1711</v>
      </c>
      <c r="I2268" s="40" t="s">
        <v>22</v>
      </c>
      <c r="J2268" s="173">
        <v>10</v>
      </c>
      <c r="K2268" s="174">
        <v>0</v>
      </c>
      <c r="L2268" s="198">
        <v>6</v>
      </c>
      <c r="M2268" s="105">
        <v>3.1</v>
      </c>
      <c r="N2268" s="167"/>
    </row>
    <row r="2269" s="155" customFormat="1" ht="24" spans="1:14">
      <c r="A2269" s="38" t="s">
        <v>15</v>
      </c>
      <c r="B2269" s="168">
        <v>2268</v>
      </c>
      <c r="C2269" s="43" t="s">
        <v>16</v>
      </c>
      <c r="D2269" s="43" t="s">
        <v>53</v>
      </c>
      <c r="E2269" s="103" t="s">
        <v>3723</v>
      </c>
      <c r="F2269" s="169" t="s">
        <v>236</v>
      </c>
      <c r="G2269" s="169" t="s">
        <v>4400</v>
      </c>
      <c r="H2269" s="40" t="s">
        <v>2166</v>
      </c>
      <c r="I2269" s="40" t="s">
        <v>22</v>
      </c>
      <c r="J2269" s="173">
        <v>1</v>
      </c>
      <c r="K2269" s="185">
        <v>0</v>
      </c>
      <c r="L2269" s="198">
        <v>2</v>
      </c>
      <c r="M2269" s="105">
        <v>3.2</v>
      </c>
      <c r="N2269" s="167"/>
    </row>
    <row r="2270" s="155" customFormat="1" ht="24" spans="1:14">
      <c r="A2270" s="38" t="s">
        <v>15</v>
      </c>
      <c r="B2270" s="168">
        <v>2269</v>
      </c>
      <c r="C2270" s="43" t="s">
        <v>16</v>
      </c>
      <c r="D2270" s="43" t="s">
        <v>53</v>
      </c>
      <c r="E2270" s="103" t="s">
        <v>3723</v>
      </c>
      <c r="F2270" s="169" t="s">
        <v>236</v>
      </c>
      <c r="G2270" s="169" t="s">
        <v>4390</v>
      </c>
      <c r="H2270" s="40" t="s">
        <v>2166</v>
      </c>
      <c r="I2270" s="40" t="s">
        <v>22</v>
      </c>
      <c r="J2270" s="173">
        <v>1</v>
      </c>
      <c r="K2270" s="185">
        <v>0</v>
      </c>
      <c r="L2270" s="198">
        <v>2</v>
      </c>
      <c r="M2270" s="105">
        <v>3.2</v>
      </c>
      <c r="N2270" s="167"/>
    </row>
    <row r="2271" s="155" customFormat="1" ht="24" spans="1:14">
      <c r="A2271" s="38" t="s">
        <v>15</v>
      </c>
      <c r="B2271" s="168">
        <v>2270</v>
      </c>
      <c r="C2271" s="43" t="s">
        <v>16</v>
      </c>
      <c r="D2271" s="43" t="s">
        <v>53</v>
      </c>
      <c r="E2271" s="103" t="s">
        <v>3723</v>
      </c>
      <c r="F2271" s="169" t="s">
        <v>236</v>
      </c>
      <c r="G2271" s="169" t="s">
        <v>4391</v>
      </c>
      <c r="H2271" s="40" t="s">
        <v>2166</v>
      </c>
      <c r="I2271" s="40" t="s">
        <v>22</v>
      </c>
      <c r="J2271" s="173">
        <v>1</v>
      </c>
      <c r="K2271" s="57">
        <f t="shared" ref="K2271:K2274" si="132">(CEILING(J2271*0.2,1))*1</f>
        <v>1</v>
      </c>
      <c r="L2271" s="198">
        <v>4</v>
      </c>
      <c r="M2271" s="105">
        <v>3.2</v>
      </c>
      <c r="N2271" s="167"/>
    </row>
    <row r="2272" s="155" customFormat="1" ht="24" spans="1:14">
      <c r="A2272" s="38" t="s">
        <v>15</v>
      </c>
      <c r="B2272" s="168">
        <v>2271</v>
      </c>
      <c r="C2272" s="43" t="s">
        <v>16</v>
      </c>
      <c r="D2272" s="43" t="s">
        <v>53</v>
      </c>
      <c r="E2272" s="103" t="s">
        <v>3723</v>
      </c>
      <c r="F2272" s="169" t="s">
        <v>236</v>
      </c>
      <c r="G2272" s="169" t="s">
        <v>2682</v>
      </c>
      <c r="H2272" s="40" t="s">
        <v>2166</v>
      </c>
      <c r="I2272" s="40" t="s">
        <v>22</v>
      </c>
      <c r="J2272" s="173">
        <v>2</v>
      </c>
      <c r="K2272" s="57">
        <f t="shared" si="132"/>
        <v>1</v>
      </c>
      <c r="L2272" s="198">
        <v>2</v>
      </c>
      <c r="M2272" s="105">
        <v>3.2</v>
      </c>
      <c r="N2272" s="167"/>
    </row>
    <row r="2273" s="155" customFormat="1" ht="24" spans="1:14">
      <c r="A2273" s="38" t="s">
        <v>15</v>
      </c>
      <c r="B2273" s="168">
        <v>2272</v>
      </c>
      <c r="C2273" s="43" t="s">
        <v>16</v>
      </c>
      <c r="D2273" s="43" t="s">
        <v>322</v>
      </c>
      <c r="E2273" s="103" t="s">
        <v>3723</v>
      </c>
      <c r="F2273" s="169" t="s">
        <v>323</v>
      </c>
      <c r="G2273" s="169" t="s">
        <v>4392</v>
      </c>
      <c r="H2273" s="40" t="s">
        <v>2162</v>
      </c>
      <c r="I2273" s="43" t="s">
        <v>2124</v>
      </c>
      <c r="J2273" s="116">
        <v>0.5032</v>
      </c>
      <c r="K2273" s="57">
        <f t="shared" si="132"/>
        <v>1</v>
      </c>
      <c r="L2273" s="198">
        <v>14</v>
      </c>
      <c r="M2273" s="105">
        <v>3.2</v>
      </c>
      <c r="N2273" s="167"/>
    </row>
    <row r="2274" s="155" customFormat="1" ht="24" spans="1:14">
      <c r="A2274" s="38" t="s">
        <v>15</v>
      </c>
      <c r="B2274" s="168">
        <v>2273</v>
      </c>
      <c r="C2274" s="43" t="s">
        <v>16</v>
      </c>
      <c r="D2274" s="43" t="s">
        <v>322</v>
      </c>
      <c r="E2274" s="103" t="s">
        <v>3723</v>
      </c>
      <c r="F2274" s="169" t="s">
        <v>323</v>
      </c>
      <c r="G2274" s="169" t="s">
        <v>4401</v>
      </c>
      <c r="H2274" s="40" t="s">
        <v>2162</v>
      </c>
      <c r="I2274" s="43" t="s">
        <v>2124</v>
      </c>
      <c r="J2274" s="116">
        <v>16.0187</v>
      </c>
      <c r="K2274" s="57">
        <f t="shared" si="132"/>
        <v>4</v>
      </c>
      <c r="L2274" s="198">
        <v>682</v>
      </c>
      <c r="M2274" s="105">
        <v>3.2</v>
      </c>
      <c r="N2274" s="167"/>
    </row>
    <row r="2275" s="155" customFormat="1" ht="24" spans="1:14">
      <c r="A2275" s="38" t="s">
        <v>15</v>
      </c>
      <c r="B2275" s="168">
        <v>2274</v>
      </c>
      <c r="C2275" s="43" t="s">
        <v>16</v>
      </c>
      <c r="D2275" s="43" t="s">
        <v>53</v>
      </c>
      <c r="E2275" s="103" t="s">
        <v>3723</v>
      </c>
      <c r="F2275" s="169" t="s">
        <v>3813</v>
      </c>
      <c r="G2275" s="169" t="s">
        <v>4379</v>
      </c>
      <c r="H2275" s="40" t="s">
        <v>3569</v>
      </c>
      <c r="I2275" s="40" t="s">
        <v>22</v>
      </c>
      <c r="J2275" s="173">
        <v>1</v>
      </c>
      <c r="K2275" s="185">
        <v>0</v>
      </c>
      <c r="L2275" s="198">
        <v>29</v>
      </c>
      <c r="M2275" s="105">
        <v>3.2</v>
      </c>
      <c r="N2275" s="167"/>
    </row>
    <row r="2276" s="155" customFormat="1" ht="24" spans="1:14">
      <c r="A2276" s="38" t="s">
        <v>15</v>
      </c>
      <c r="B2276" s="168">
        <v>2275</v>
      </c>
      <c r="C2276" s="43" t="s">
        <v>16</v>
      </c>
      <c r="D2276" s="43" t="s">
        <v>89</v>
      </c>
      <c r="E2276" s="103" t="s">
        <v>3723</v>
      </c>
      <c r="F2276" s="169" t="s">
        <v>114</v>
      </c>
      <c r="G2276" s="169" t="s">
        <v>4380</v>
      </c>
      <c r="H2276" s="40" t="s">
        <v>2166</v>
      </c>
      <c r="I2276" s="40" t="s">
        <v>22</v>
      </c>
      <c r="J2276" s="173">
        <v>5</v>
      </c>
      <c r="K2276" s="185">
        <v>0</v>
      </c>
      <c r="L2276" s="198">
        <v>221</v>
      </c>
      <c r="M2276" s="105">
        <v>3.2</v>
      </c>
      <c r="N2276" s="167"/>
    </row>
    <row r="2277" s="155" customFormat="1" ht="24" spans="1:14">
      <c r="A2277" s="38" t="s">
        <v>15</v>
      </c>
      <c r="B2277" s="168">
        <v>2276</v>
      </c>
      <c r="C2277" s="43" t="s">
        <v>16</v>
      </c>
      <c r="D2277" s="43" t="s">
        <v>53</v>
      </c>
      <c r="E2277" s="103" t="s">
        <v>3723</v>
      </c>
      <c r="F2277" s="169" t="s">
        <v>55</v>
      </c>
      <c r="G2277" s="169" t="s">
        <v>4367</v>
      </c>
      <c r="H2277" s="40" t="s">
        <v>2158</v>
      </c>
      <c r="I2277" s="40" t="s">
        <v>22</v>
      </c>
      <c r="J2277" s="173">
        <v>3</v>
      </c>
      <c r="K2277" s="185">
        <v>0</v>
      </c>
      <c r="L2277" s="198">
        <v>111</v>
      </c>
      <c r="M2277" s="105">
        <v>3.2</v>
      </c>
      <c r="N2277" s="167"/>
    </row>
    <row r="2278" s="155" customFormat="1" ht="24" spans="1:14">
      <c r="A2278" s="38" t="s">
        <v>15</v>
      </c>
      <c r="B2278" s="168">
        <v>2277</v>
      </c>
      <c r="C2278" s="43" t="s">
        <v>16</v>
      </c>
      <c r="D2278" s="43" t="s">
        <v>53</v>
      </c>
      <c r="E2278" s="103" t="s">
        <v>3723</v>
      </c>
      <c r="F2278" s="169" t="s">
        <v>249</v>
      </c>
      <c r="G2278" s="169" t="s">
        <v>4381</v>
      </c>
      <c r="H2278" s="40" t="s">
        <v>2158</v>
      </c>
      <c r="I2278" s="40" t="s">
        <v>22</v>
      </c>
      <c r="J2278" s="173">
        <v>1</v>
      </c>
      <c r="K2278" s="185">
        <v>0</v>
      </c>
      <c r="L2278" s="198">
        <v>44</v>
      </c>
      <c r="M2278" s="105">
        <v>3.2</v>
      </c>
      <c r="N2278" s="167"/>
    </row>
    <row r="2279" s="155" customFormat="1" ht="36" spans="1:14">
      <c r="A2279" s="38" t="s">
        <v>15</v>
      </c>
      <c r="B2279" s="168">
        <v>2278</v>
      </c>
      <c r="C2279" s="43" t="s">
        <v>16</v>
      </c>
      <c r="D2279" s="43" t="s">
        <v>171</v>
      </c>
      <c r="E2279" s="103" t="s">
        <v>3723</v>
      </c>
      <c r="F2279" s="169" t="s">
        <v>172</v>
      </c>
      <c r="G2279" s="169" t="s">
        <v>4382</v>
      </c>
      <c r="H2279" s="40" t="s">
        <v>1711</v>
      </c>
      <c r="I2279" s="40" t="s">
        <v>22</v>
      </c>
      <c r="J2279" s="173">
        <v>6</v>
      </c>
      <c r="K2279" s="174">
        <v>0</v>
      </c>
      <c r="L2279" s="198">
        <v>5</v>
      </c>
      <c r="M2279" s="105">
        <v>3.1</v>
      </c>
      <c r="N2279" s="167"/>
    </row>
    <row r="2280" s="155" customFormat="1" ht="24" spans="1:14">
      <c r="A2280" s="38" t="s">
        <v>15</v>
      </c>
      <c r="B2280" s="168">
        <v>2279</v>
      </c>
      <c r="C2280" s="43" t="s">
        <v>16</v>
      </c>
      <c r="D2280" s="43" t="s">
        <v>53</v>
      </c>
      <c r="E2280" s="103" t="s">
        <v>3723</v>
      </c>
      <c r="F2280" s="169" t="s">
        <v>236</v>
      </c>
      <c r="G2280" s="169" t="s">
        <v>4383</v>
      </c>
      <c r="H2280" s="40" t="s">
        <v>2166</v>
      </c>
      <c r="I2280" s="40" t="s">
        <v>22</v>
      </c>
      <c r="J2280" s="173">
        <v>2</v>
      </c>
      <c r="K2280" s="185">
        <v>0</v>
      </c>
      <c r="L2280" s="198">
        <v>2</v>
      </c>
      <c r="M2280" s="105">
        <v>3.2</v>
      </c>
      <c r="N2280" s="167"/>
    </row>
    <row r="2281" s="155" customFormat="1" ht="24" spans="1:14">
      <c r="A2281" s="38" t="s">
        <v>15</v>
      </c>
      <c r="B2281" s="168">
        <v>2280</v>
      </c>
      <c r="C2281" s="43" t="s">
        <v>16</v>
      </c>
      <c r="D2281" s="43" t="s">
        <v>53</v>
      </c>
      <c r="E2281" s="103" t="s">
        <v>3723</v>
      </c>
      <c r="F2281" s="169" t="s">
        <v>236</v>
      </c>
      <c r="G2281" s="169" t="s">
        <v>4384</v>
      </c>
      <c r="H2281" s="40" t="s">
        <v>2166</v>
      </c>
      <c r="I2281" s="40" t="s">
        <v>22</v>
      </c>
      <c r="J2281" s="173">
        <v>1</v>
      </c>
      <c r="K2281" s="185">
        <v>0</v>
      </c>
      <c r="L2281" s="198">
        <v>4</v>
      </c>
      <c r="M2281" s="105">
        <v>3.2</v>
      </c>
      <c r="N2281" s="167"/>
    </row>
    <row r="2282" s="155" customFormat="1" ht="24" spans="1:14">
      <c r="A2282" s="38" t="s">
        <v>15</v>
      </c>
      <c r="B2282" s="168">
        <v>2281</v>
      </c>
      <c r="C2282" s="43" t="s">
        <v>16</v>
      </c>
      <c r="D2282" s="43" t="s">
        <v>322</v>
      </c>
      <c r="E2282" s="103" t="s">
        <v>3723</v>
      </c>
      <c r="F2282" s="169" t="s">
        <v>323</v>
      </c>
      <c r="G2282" s="169" t="s">
        <v>4385</v>
      </c>
      <c r="H2282" s="40" t="s">
        <v>2162</v>
      </c>
      <c r="I2282" s="43" t="s">
        <v>2124</v>
      </c>
      <c r="J2282" s="116">
        <v>2.6466</v>
      </c>
      <c r="K2282" s="185">
        <v>0</v>
      </c>
      <c r="L2282" s="198">
        <v>160</v>
      </c>
      <c r="M2282" s="105">
        <v>3.2</v>
      </c>
      <c r="N2282" s="167"/>
    </row>
    <row r="2283" s="155" customFormat="1" ht="24" spans="1:14">
      <c r="A2283" s="38" t="s">
        <v>15</v>
      </c>
      <c r="B2283" s="168">
        <v>2282</v>
      </c>
      <c r="C2283" s="43" t="s">
        <v>16</v>
      </c>
      <c r="D2283" s="43" t="s">
        <v>89</v>
      </c>
      <c r="E2283" s="103" t="s">
        <v>3723</v>
      </c>
      <c r="F2283" s="169" t="s">
        <v>114</v>
      </c>
      <c r="G2283" s="169" t="s">
        <v>4415</v>
      </c>
      <c r="H2283" s="40" t="s">
        <v>2166</v>
      </c>
      <c r="I2283" s="40" t="s">
        <v>22</v>
      </c>
      <c r="J2283" s="173">
        <v>4</v>
      </c>
      <c r="K2283" s="185">
        <v>0</v>
      </c>
      <c r="L2283" s="198">
        <v>1872</v>
      </c>
      <c r="M2283" s="105">
        <v>3.2</v>
      </c>
      <c r="N2283" s="167"/>
    </row>
    <row r="2284" s="155" customFormat="1" ht="24" spans="1:14">
      <c r="A2284" s="38" t="s">
        <v>15</v>
      </c>
      <c r="B2284" s="168">
        <v>2283</v>
      </c>
      <c r="C2284" s="43" t="s">
        <v>16</v>
      </c>
      <c r="D2284" s="43" t="s">
        <v>53</v>
      </c>
      <c r="E2284" s="103" t="s">
        <v>3723</v>
      </c>
      <c r="F2284" s="169" t="s">
        <v>55</v>
      </c>
      <c r="G2284" s="169" t="s">
        <v>4416</v>
      </c>
      <c r="H2284" s="40" t="s">
        <v>2158</v>
      </c>
      <c r="I2284" s="40" t="s">
        <v>22</v>
      </c>
      <c r="J2284" s="173">
        <v>14</v>
      </c>
      <c r="K2284" s="185">
        <v>0</v>
      </c>
      <c r="L2284" s="198">
        <v>3918</v>
      </c>
      <c r="M2284" s="105">
        <v>3.2</v>
      </c>
      <c r="N2284" s="167"/>
    </row>
    <row r="2285" s="155" customFormat="1" ht="24" spans="1:14">
      <c r="A2285" s="38" t="s">
        <v>15</v>
      </c>
      <c r="B2285" s="168">
        <v>2284</v>
      </c>
      <c r="C2285" s="43" t="s">
        <v>16</v>
      </c>
      <c r="D2285" s="43" t="s">
        <v>53</v>
      </c>
      <c r="E2285" s="103" t="s">
        <v>3723</v>
      </c>
      <c r="F2285" s="169" t="s">
        <v>55</v>
      </c>
      <c r="G2285" s="169" t="s">
        <v>4417</v>
      </c>
      <c r="H2285" s="40" t="s">
        <v>2158</v>
      </c>
      <c r="I2285" s="40" t="s">
        <v>22</v>
      </c>
      <c r="J2285" s="173">
        <v>4</v>
      </c>
      <c r="K2285" s="185">
        <v>0</v>
      </c>
      <c r="L2285" s="198">
        <v>560</v>
      </c>
      <c r="M2285" s="105">
        <v>3.2</v>
      </c>
      <c r="N2285" s="164"/>
    </row>
    <row r="2286" s="155" customFormat="1" ht="36" spans="1:14">
      <c r="A2286" s="38" t="s">
        <v>15</v>
      </c>
      <c r="B2286" s="168">
        <v>2285</v>
      </c>
      <c r="C2286" s="43" t="s">
        <v>16</v>
      </c>
      <c r="D2286" s="43" t="s">
        <v>171</v>
      </c>
      <c r="E2286" s="103" t="s">
        <v>3723</v>
      </c>
      <c r="F2286" s="169" t="s">
        <v>172</v>
      </c>
      <c r="G2286" s="169" t="s">
        <v>4418</v>
      </c>
      <c r="H2286" s="40" t="s">
        <v>1711</v>
      </c>
      <c r="I2286" s="40" t="s">
        <v>22</v>
      </c>
      <c r="J2286" s="173">
        <v>4</v>
      </c>
      <c r="K2286" s="174">
        <v>0</v>
      </c>
      <c r="L2286" s="198">
        <v>6</v>
      </c>
      <c r="M2286" s="105">
        <v>3.2</v>
      </c>
      <c r="N2286" s="164"/>
    </row>
    <row r="2287" s="155" customFormat="1" ht="24" spans="1:14">
      <c r="A2287" s="38" t="s">
        <v>15</v>
      </c>
      <c r="B2287" s="168">
        <v>2286</v>
      </c>
      <c r="C2287" s="43" t="s">
        <v>16</v>
      </c>
      <c r="D2287" s="43" t="s">
        <v>53</v>
      </c>
      <c r="E2287" s="103" t="s">
        <v>3723</v>
      </c>
      <c r="F2287" s="169" t="s">
        <v>236</v>
      </c>
      <c r="G2287" s="169" t="s">
        <v>4419</v>
      </c>
      <c r="H2287" s="40" t="s">
        <v>2166</v>
      </c>
      <c r="I2287" s="40" t="s">
        <v>22</v>
      </c>
      <c r="J2287" s="173">
        <v>4</v>
      </c>
      <c r="K2287" s="185">
        <v>0</v>
      </c>
      <c r="L2287" s="198">
        <v>3</v>
      </c>
      <c r="M2287" s="105">
        <v>3.2</v>
      </c>
      <c r="N2287" s="164"/>
    </row>
    <row r="2288" s="155" customFormat="1" ht="24" spans="1:14">
      <c r="A2288" s="38" t="s">
        <v>15</v>
      </c>
      <c r="B2288" s="168">
        <v>2287</v>
      </c>
      <c r="C2288" s="43" t="s">
        <v>16</v>
      </c>
      <c r="D2288" s="43" t="s">
        <v>53</v>
      </c>
      <c r="E2288" s="103" t="s">
        <v>3723</v>
      </c>
      <c r="F2288" s="169" t="s">
        <v>236</v>
      </c>
      <c r="G2288" s="169" t="s">
        <v>4420</v>
      </c>
      <c r="H2288" s="40" t="s">
        <v>2166</v>
      </c>
      <c r="I2288" s="40" t="s">
        <v>22</v>
      </c>
      <c r="J2288" s="173">
        <v>2</v>
      </c>
      <c r="K2288" s="185">
        <v>0</v>
      </c>
      <c r="L2288" s="198">
        <v>3</v>
      </c>
      <c r="M2288" s="105">
        <v>3.2</v>
      </c>
      <c r="N2288" s="167"/>
    </row>
    <row r="2289" s="155" customFormat="1" ht="24" spans="1:14">
      <c r="A2289" s="38" t="s">
        <v>15</v>
      </c>
      <c r="B2289" s="168">
        <v>2288</v>
      </c>
      <c r="C2289" s="43" t="s">
        <v>16</v>
      </c>
      <c r="D2289" s="43" t="s">
        <v>322</v>
      </c>
      <c r="E2289" s="103" t="s">
        <v>3723</v>
      </c>
      <c r="F2289" s="169" t="s">
        <v>323</v>
      </c>
      <c r="G2289" s="169" t="s">
        <v>4421</v>
      </c>
      <c r="H2289" s="40" t="s">
        <v>2162</v>
      </c>
      <c r="I2289" s="43" t="s">
        <v>2124</v>
      </c>
      <c r="J2289" s="116">
        <v>109.987</v>
      </c>
      <c r="K2289" s="185">
        <v>0</v>
      </c>
      <c r="L2289" s="198">
        <v>35954</v>
      </c>
      <c r="M2289" s="105">
        <v>3.2</v>
      </c>
      <c r="N2289" s="167"/>
    </row>
    <row r="2290" s="155" customFormat="1" ht="24" spans="1:14">
      <c r="A2290" s="38" t="s">
        <v>15</v>
      </c>
      <c r="B2290" s="168">
        <v>2289</v>
      </c>
      <c r="C2290" s="43" t="s">
        <v>16</v>
      </c>
      <c r="D2290" s="43" t="s">
        <v>89</v>
      </c>
      <c r="E2290" s="103" t="s">
        <v>3723</v>
      </c>
      <c r="F2290" s="169" t="s">
        <v>114</v>
      </c>
      <c r="G2290" s="169" t="s">
        <v>3302</v>
      </c>
      <c r="H2290" s="40" t="s">
        <v>2166</v>
      </c>
      <c r="I2290" s="40" t="s">
        <v>22</v>
      </c>
      <c r="J2290" s="173">
        <v>4</v>
      </c>
      <c r="K2290" s="185">
        <v>0</v>
      </c>
      <c r="L2290" s="198">
        <v>944</v>
      </c>
      <c r="M2290" s="105">
        <v>3.2</v>
      </c>
      <c r="N2290" s="164"/>
    </row>
    <row r="2291" s="155" customFormat="1" ht="24" spans="1:14">
      <c r="A2291" s="38" t="s">
        <v>15</v>
      </c>
      <c r="B2291" s="168">
        <v>2290</v>
      </c>
      <c r="C2291" s="43" t="s">
        <v>16</v>
      </c>
      <c r="D2291" s="43" t="s">
        <v>53</v>
      </c>
      <c r="E2291" s="103" t="s">
        <v>3723</v>
      </c>
      <c r="F2291" s="169" t="s">
        <v>55</v>
      </c>
      <c r="G2291" s="169" t="s">
        <v>3303</v>
      </c>
      <c r="H2291" s="40" t="s">
        <v>2158</v>
      </c>
      <c r="I2291" s="40" t="s">
        <v>22</v>
      </c>
      <c r="J2291" s="173">
        <v>17</v>
      </c>
      <c r="K2291" s="185">
        <v>0</v>
      </c>
      <c r="L2291" s="198">
        <v>2096</v>
      </c>
      <c r="M2291" s="105">
        <v>3.2</v>
      </c>
      <c r="N2291" s="164"/>
    </row>
    <row r="2292" s="155" customFormat="1" ht="24" spans="1:14">
      <c r="A2292" s="38" t="s">
        <v>15</v>
      </c>
      <c r="B2292" s="168">
        <v>2291</v>
      </c>
      <c r="C2292" s="43" t="s">
        <v>16</v>
      </c>
      <c r="D2292" s="43" t="s">
        <v>53</v>
      </c>
      <c r="E2292" s="103" t="s">
        <v>3723</v>
      </c>
      <c r="F2292" s="169" t="s">
        <v>55</v>
      </c>
      <c r="G2292" s="169" t="s">
        <v>3341</v>
      </c>
      <c r="H2292" s="40" t="s">
        <v>2158</v>
      </c>
      <c r="I2292" s="40" t="s">
        <v>22</v>
      </c>
      <c r="J2292" s="173">
        <v>1</v>
      </c>
      <c r="K2292" s="185">
        <v>0</v>
      </c>
      <c r="L2292" s="198">
        <v>62</v>
      </c>
      <c r="M2292" s="105">
        <v>3.2</v>
      </c>
      <c r="N2292" s="167"/>
    </row>
    <row r="2293" s="155" customFormat="1" ht="36" spans="1:14">
      <c r="A2293" s="38" t="s">
        <v>15</v>
      </c>
      <c r="B2293" s="168">
        <v>2292</v>
      </c>
      <c r="C2293" s="43" t="s">
        <v>16</v>
      </c>
      <c r="D2293" s="43" t="s">
        <v>171</v>
      </c>
      <c r="E2293" s="103" t="s">
        <v>3723</v>
      </c>
      <c r="F2293" s="169" t="s">
        <v>172</v>
      </c>
      <c r="G2293" s="169" t="s">
        <v>4422</v>
      </c>
      <c r="H2293" s="40" t="s">
        <v>1711</v>
      </c>
      <c r="I2293" s="40" t="s">
        <v>22</v>
      </c>
      <c r="J2293" s="173">
        <v>4</v>
      </c>
      <c r="K2293" s="174">
        <v>0</v>
      </c>
      <c r="L2293" s="198">
        <v>5</v>
      </c>
      <c r="M2293" s="105">
        <v>3.2</v>
      </c>
      <c r="N2293" s="167"/>
    </row>
    <row r="2294" s="155" customFormat="1" ht="24" spans="1:14">
      <c r="A2294" s="38" t="s">
        <v>15</v>
      </c>
      <c r="B2294" s="168">
        <v>2293</v>
      </c>
      <c r="C2294" s="43" t="s">
        <v>16</v>
      </c>
      <c r="D2294" s="43" t="s">
        <v>53</v>
      </c>
      <c r="E2294" s="103" t="s">
        <v>3723</v>
      </c>
      <c r="F2294" s="169" t="s">
        <v>236</v>
      </c>
      <c r="G2294" s="169" t="s">
        <v>3340</v>
      </c>
      <c r="H2294" s="40" t="s">
        <v>2166</v>
      </c>
      <c r="I2294" s="40" t="s">
        <v>22</v>
      </c>
      <c r="J2294" s="173">
        <v>5</v>
      </c>
      <c r="K2294" s="185">
        <v>0</v>
      </c>
      <c r="L2294" s="198">
        <v>3</v>
      </c>
      <c r="M2294" s="105">
        <v>3.2</v>
      </c>
      <c r="N2294" s="164"/>
    </row>
    <row r="2295" s="155" customFormat="1" ht="24" spans="1:14">
      <c r="A2295" s="38" t="s">
        <v>15</v>
      </c>
      <c r="B2295" s="168">
        <v>2294</v>
      </c>
      <c r="C2295" s="43" t="s">
        <v>16</v>
      </c>
      <c r="D2295" s="43" t="s">
        <v>53</v>
      </c>
      <c r="E2295" s="103" t="s">
        <v>3723</v>
      </c>
      <c r="F2295" s="169" t="s">
        <v>236</v>
      </c>
      <c r="G2295" s="169" t="s">
        <v>3662</v>
      </c>
      <c r="H2295" s="40" t="s">
        <v>2166</v>
      </c>
      <c r="I2295" s="40" t="s">
        <v>22</v>
      </c>
      <c r="J2295" s="173">
        <v>1</v>
      </c>
      <c r="K2295" s="185">
        <v>0</v>
      </c>
      <c r="L2295" s="198">
        <v>2</v>
      </c>
      <c r="M2295" s="105">
        <v>3.2</v>
      </c>
      <c r="N2295" s="164"/>
    </row>
    <row r="2296" s="155" customFormat="1" ht="24" spans="1:14">
      <c r="A2296" s="38" t="s">
        <v>15</v>
      </c>
      <c r="B2296" s="168">
        <v>2295</v>
      </c>
      <c r="C2296" s="43" t="s">
        <v>16</v>
      </c>
      <c r="D2296" s="43" t="s">
        <v>322</v>
      </c>
      <c r="E2296" s="103" t="s">
        <v>3723</v>
      </c>
      <c r="F2296" s="169" t="s">
        <v>323</v>
      </c>
      <c r="G2296" s="169" t="s">
        <v>3304</v>
      </c>
      <c r="H2296" s="40" t="s">
        <v>2162</v>
      </c>
      <c r="I2296" s="43" t="s">
        <v>2124</v>
      </c>
      <c r="J2296" s="116">
        <v>116.854</v>
      </c>
      <c r="K2296" s="185">
        <v>0</v>
      </c>
      <c r="L2296" s="198">
        <v>23567</v>
      </c>
      <c r="M2296" s="105">
        <v>3.2</v>
      </c>
      <c r="N2296" s="164"/>
    </row>
    <row r="2297" s="155" customFormat="1" ht="24" spans="1:14">
      <c r="A2297" s="38" t="s">
        <v>15</v>
      </c>
      <c r="B2297" s="168">
        <v>2296</v>
      </c>
      <c r="C2297" s="43" t="s">
        <v>16</v>
      </c>
      <c r="D2297" s="43" t="s">
        <v>89</v>
      </c>
      <c r="E2297" s="103" t="s">
        <v>3723</v>
      </c>
      <c r="F2297" s="169" t="s">
        <v>90</v>
      </c>
      <c r="G2297" s="169" t="s">
        <v>4423</v>
      </c>
      <c r="H2297" s="40" t="s">
        <v>2166</v>
      </c>
      <c r="I2297" s="40" t="s">
        <v>22</v>
      </c>
      <c r="J2297" s="173">
        <v>1</v>
      </c>
      <c r="K2297" s="185">
        <v>0</v>
      </c>
      <c r="L2297" s="198">
        <v>3222</v>
      </c>
      <c r="M2297" s="105">
        <v>3.2</v>
      </c>
      <c r="N2297" s="164"/>
    </row>
    <row r="2298" s="155" customFormat="1" ht="24" spans="1:14">
      <c r="A2298" s="38" t="s">
        <v>15</v>
      </c>
      <c r="B2298" s="168">
        <v>2297</v>
      </c>
      <c r="C2298" s="43" t="s">
        <v>16</v>
      </c>
      <c r="D2298" s="43" t="s">
        <v>89</v>
      </c>
      <c r="E2298" s="103" t="s">
        <v>3723</v>
      </c>
      <c r="F2298" s="169" t="s">
        <v>114</v>
      </c>
      <c r="G2298" s="169" t="s">
        <v>4424</v>
      </c>
      <c r="H2298" s="40" t="s">
        <v>2166</v>
      </c>
      <c r="I2298" s="40" t="s">
        <v>22</v>
      </c>
      <c r="J2298" s="173">
        <v>4</v>
      </c>
      <c r="K2298" s="185">
        <v>0</v>
      </c>
      <c r="L2298" s="198">
        <v>7256</v>
      </c>
      <c r="M2298" s="105">
        <v>3.2</v>
      </c>
      <c r="N2298" s="167"/>
    </row>
    <row r="2299" s="155" customFormat="1" ht="24" spans="1:14">
      <c r="A2299" s="38" t="s">
        <v>15</v>
      </c>
      <c r="B2299" s="168">
        <v>2298</v>
      </c>
      <c r="C2299" s="43" t="s">
        <v>16</v>
      </c>
      <c r="D2299" s="43" t="s">
        <v>53</v>
      </c>
      <c r="E2299" s="103" t="s">
        <v>3723</v>
      </c>
      <c r="F2299" s="169" t="s">
        <v>304</v>
      </c>
      <c r="G2299" s="169" t="s">
        <v>4425</v>
      </c>
      <c r="H2299" s="40" t="s">
        <v>3207</v>
      </c>
      <c r="I2299" s="40" t="s">
        <v>22</v>
      </c>
      <c r="J2299" s="173">
        <v>2</v>
      </c>
      <c r="K2299" s="185">
        <v>0</v>
      </c>
      <c r="L2299" s="198">
        <v>3742</v>
      </c>
      <c r="M2299" s="105">
        <v>3.2</v>
      </c>
      <c r="N2299" s="167"/>
    </row>
    <row r="2300" s="155" customFormat="1" ht="36" spans="1:14">
      <c r="A2300" s="38" t="s">
        <v>15</v>
      </c>
      <c r="B2300" s="168">
        <v>2299</v>
      </c>
      <c r="C2300" s="43" t="s">
        <v>16</v>
      </c>
      <c r="D2300" s="43" t="s">
        <v>171</v>
      </c>
      <c r="E2300" s="103" t="s">
        <v>3723</v>
      </c>
      <c r="F2300" s="169" t="s">
        <v>172</v>
      </c>
      <c r="G2300" s="169" t="s">
        <v>4426</v>
      </c>
      <c r="H2300" s="40" t="s">
        <v>1711</v>
      </c>
      <c r="I2300" s="40" t="s">
        <v>22</v>
      </c>
      <c r="J2300" s="173">
        <v>4</v>
      </c>
      <c r="K2300" s="174">
        <v>0</v>
      </c>
      <c r="L2300" s="198">
        <v>38</v>
      </c>
      <c r="M2300" s="105">
        <v>3.2</v>
      </c>
      <c r="N2300" s="164"/>
    </row>
    <row r="2301" s="155" customFormat="1" ht="24" spans="1:14">
      <c r="A2301" s="38" t="s">
        <v>15</v>
      </c>
      <c r="B2301" s="168">
        <v>2300</v>
      </c>
      <c r="C2301" s="43" t="s">
        <v>16</v>
      </c>
      <c r="D2301" s="43" t="s">
        <v>53</v>
      </c>
      <c r="E2301" s="103" t="s">
        <v>3723</v>
      </c>
      <c r="F2301" s="169" t="s">
        <v>236</v>
      </c>
      <c r="G2301" s="169" t="s">
        <v>4427</v>
      </c>
      <c r="H2301" s="40" t="s">
        <v>2166</v>
      </c>
      <c r="I2301" s="40" t="s">
        <v>22</v>
      </c>
      <c r="J2301" s="173">
        <v>3</v>
      </c>
      <c r="K2301" s="185">
        <v>0</v>
      </c>
      <c r="L2301" s="198">
        <v>3</v>
      </c>
      <c r="M2301" s="105">
        <v>3.2</v>
      </c>
      <c r="N2301" s="164"/>
    </row>
    <row r="2302" s="155" customFormat="1" ht="24" spans="1:14">
      <c r="A2302" s="38" t="s">
        <v>15</v>
      </c>
      <c r="B2302" s="168">
        <v>2301</v>
      </c>
      <c r="C2302" s="43" t="s">
        <v>16</v>
      </c>
      <c r="D2302" s="43" t="s">
        <v>53</v>
      </c>
      <c r="E2302" s="103" t="s">
        <v>3723</v>
      </c>
      <c r="F2302" s="169" t="s">
        <v>236</v>
      </c>
      <c r="G2302" s="169" t="s">
        <v>4428</v>
      </c>
      <c r="H2302" s="40" t="s">
        <v>2166</v>
      </c>
      <c r="I2302" s="40" t="s">
        <v>22</v>
      </c>
      <c r="J2302" s="173">
        <v>1</v>
      </c>
      <c r="K2302" s="185">
        <v>0</v>
      </c>
      <c r="L2302" s="198">
        <v>3</v>
      </c>
      <c r="M2302" s="105">
        <v>3.2</v>
      </c>
      <c r="N2302" s="167"/>
    </row>
    <row r="2303" s="155" customFormat="1" ht="24" spans="1:14">
      <c r="A2303" s="38" t="s">
        <v>15</v>
      </c>
      <c r="B2303" s="168">
        <v>2302</v>
      </c>
      <c r="C2303" s="43" t="s">
        <v>16</v>
      </c>
      <c r="D2303" s="43" t="s">
        <v>322</v>
      </c>
      <c r="E2303" s="103" t="s">
        <v>3723</v>
      </c>
      <c r="F2303" s="169" t="s">
        <v>323</v>
      </c>
      <c r="G2303" s="169" t="s">
        <v>4429</v>
      </c>
      <c r="H2303" s="40" t="s">
        <v>3200</v>
      </c>
      <c r="I2303" s="43" t="s">
        <v>2124</v>
      </c>
      <c r="J2303" s="116">
        <v>5.6946</v>
      </c>
      <c r="K2303" s="185">
        <v>0</v>
      </c>
      <c r="L2303" s="198">
        <v>7881</v>
      </c>
      <c r="M2303" s="105">
        <v>3.2</v>
      </c>
      <c r="N2303" s="167"/>
    </row>
    <row r="2304" s="155" customFormat="1" ht="24" spans="1:14">
      <c r="A2304" s="38" t="s">
        <v>15</v>
      </c>
      <c r="B2304" s="168">
        <v>2303</v>
      </c>
      <c r="C2304" s="43" t="s">
        <v>16</v>
      </c>
      <c r="D2304" s="43" t="s">
        <v>4008</v>
      </c>
      <c r="E2304" s="103" t="s">
        <v>3723</v>
      </c>
      <c r="F2304" s="169" t="s">
        <v>4430</v>
      </c>
      <c r="G2304" s="169" t="s">
        <v>4037</v>
      </c>
      <c r="H2304" s="40"/>
      <c r="I2304" s="40" t="s">
        <v>22</v>
      </c>
      <c r="J2304" s="173">
        <v>1</v>
      </c>
      <c r="K2304" s="174">
        <v>0</v>
      </c>
      <c r="L2304" s="202"/>
      <c r="M2304" s="105">
        <v>3.1</v>
      </c>
      <c r="N2304" s="167"/>
    </row>
    <row r="2305" s="155" customFormat="1" ht="21.6" spans="1:14">
      <c r="A2305" s="38" t="s">
        <v>15</v>
      </c>
      <c r="B2305" s="168">
        <v>2304</v>
      </c>
      <c r="C2305" s="43" t="s">
        <v>16</v>
      </c>
      <c r="D2305" s="43" t="s">
        <v>4008</v>
      </c>
      <c r="E2305" s="103" t="s">
        <v>3723</v>
      </c>
      <c r="F2305" s="169" t="s">
        <v>4431</v>
      </c>
      <c r="G2305" s="169" t="s">
        <v>4037</v>
      </c>
      <c r="H2305" s="40"/>
      <c r="I2305" s="40" t="s">
        <v>22</v>
      </c>
      <c r="J2305" s="173">
        <v>1</v>
      </c>
      <c r="K2305" s="174">
        <v>0</v>
      </c>
      <c r="L2305" s="202"/>
      <c r="M2305" s="105">
        <v>3.1</v>
      </c>
      <c r="N2305" s="167"/>
    </row>
    <row r="2306" s="155" customFormat="1" ht="24" spans="1:14">
      <c r="A2306" s="38" t="s">
        <v>15</v>
      </c>
      <c r="B2306" s="168">
        <v>2305</v>
      </c>
      <c r="C2306" s="43" t="s">
        <v>16</v>
      </c>
      <c r="D2306" s="43" t="s">
        <v>4008</v>
      </c>
      <c r="E2306" s="103" t="s">
        <v>3723</v>
      </c>
      <c r="F2306" s="169" t="s">
        <v>4432</v>
      </c>
      <c r="G2306" s="169" t="s">
        <v>4037</v>
      </c>
      <c r="H2306" s="40"/>
      <c r="I2306" s="40" t="s">
        <v>22</v>
      </c>
      <c r="J2306" s="173">
        <v>1</v>
      </c>
      <c r="K2306" s="174">
        <v>0</v>
      </c>
      <c r="L2306" s="202"/>
      <c r="M2306" s="105">
        <v>3.1</v>
      </c>
      <c r="N2306" s="167"/>
    </row>
    <row r="2307" s="155" customFormat="1" ht="24" spans="1:14">
      <c r="A2307" s="38" t="s">
        <v>15</v>
      </c>
      <c r="B2307" s="168">
        <v>2306</v>
      </c>
      <c r="C2307" s="43" t="s">
        <v>16</v>
      </c>
      <c r="D2307" s="43" t="s">
        <v>89</v>
      </c>
      <c r="E2307" s="103" t="s">
        <v>3723</v>
      </c>
      <c r="F2307" s="169" t="s">
        <v>90</v>
      </c>
      <c r="G2307" s="169" t="s">
        <v>4423</v>
      </c>
      <c r="H2307" s="40" t="s">
        <v>2166</v>
      </c>
      <c r="I2307" s="40" t="s">
        <v>22</v>
      </c>
      <c r="J2307" s="173">
        <v>1</v>
      </c>
      <c r="K2307" s="185">
        <v>0</v>
      </c>
      <c r="L2307" s="198">
        <v>3222</v>
      </c>
      <c r="M2307" s="105">
        <v>3.2</v>
      </c>
      <c r="N2307" s="167"/>
    </row>
    <row r="2308" s="155" customFormat="1" ht="24" spans="1:14">
      <c r="A2308" s="38" t="s">
        <v>15</v>
      </c>
      <c r="B2308" s="168">
        <v>2307</v>
      </c>
      <c r="C2308" s="43" t="s">
        <v>16</v>
      </c>
      <c r="D2308" s="43" t="s">
        <v>89</v>
      </c>
      <c r="E2308" s="103" t="s">
        <v>3723</v>
      </c>
      <c r="F2308" s="169" t="s">
        <v>114</v>
      </c>
      <c r="G2308" s="169" t="s">
        <v>4424</v>
      </c>
      <c r="H2308" s="40" t="s">
        <v>2166</v>
      </c>
      <c r="I2308" s="40" t="s">
        <v>22</v>
      </c>
      <c r="J2308" s="173">
        <v>5</v>
      </c>
      <c r="K2308" s="185">
        <v>0</v>
      </c>
      <c r="L2308" s="198">
        <v>9070</v>
      </c>
      <c r="M2308" s="105">
        <v>3.2</v>
      </c>
      <c r="N2308" s="167"/>
    </row>
    <row r="2309" s="155" customFormat="1" ht="24" spans="1:14">
      <c r="A2309" s="38" t="s">
        <v>15</v>
      </c>
      <c r="B2309" s="168">
        <v>2308</v>
      </c>
      <c r="C2309" s="43" t="s">
        <v>16</v>
      </c>
      <c r="D2309" s="43" t="s">
        <v>53</v>
      </c>
      <c r="E2309" s="103" t="s">
        <v>3723</v>
      </c>
      <c r="F2309" s="169" t="s">
        <v>304</v>
      </c>
      <c r="G2309" s="169" t="s">
        <v>4425</v>
      </c>
      <c r="H2309" s="40" t="s">
        <v>3207</v>
      </c>
      <c r="I2309" s="40" t="s">
        <v>22</v>
      </c>
      <c r="J2309" s="173">
        <v>2</v>
      </c>
      <c r="K2309" s="185">
        <v>0</v>
      </c>
      <c r="L2309" s="198">
        <v>3742</v>
      </c>
      <c r="M2309" s="105">
        <v>3.2</v>
      </c>
      <c r="N2309" s="167"/>
    </row>
    <row r="2310" s="155" customFormat="1" ht="36" spans="1:14">
      <c r="A2310" s="38" t="s">
        <v>15</v>
      </c>
      <c r="B2310" s="168">
        <v>2309</v>
      </c>
      <c r="C2310" s="43" t="s">
        <v>16</v>
      </c>
      <c r="D2310" s="43" t="s">
        <v>171</v>
      </c>
      <c r="E2310" s="103" t="s">
        <v>3723</v>
      </c>
      <c r="F2310" s="169" t="s">
        <v>172</v>
      </c>
      <c r="G2310" s="169" t="s">
        <v>4426</v>
      </c>
      <c r="H2310" s="40" t="s">
        <v>1711</v>
      </c>
      <c r="I2310" s="40" t="s">
        <v>22</v>
      </c>
      <c r="J2310" s="173">
        <v>5</v>
      </c>
      <c r="K2310" s="174">
        <v>0</v>
      </c>
      <c r="L2310" s="198">
        <v>48</v>
      </c>
      <c r="M2310" s="105">
        <v>3.2</v>
      </c>
      <c r="N2310" s="167"/>
    </row>
    <row r="2311" s="155" customFormat="1" ht="24" spans="1:14">
      <c r="A2311" s="38" t="s">
        <v>15</v>
      </c>
      <c r="B2311" s="168">
        <v>2310</v>
      </c>
      <c r="C2311" s="43" t="s">
        <v>16</v>
      </c>
      <c r="D2311" s="43" t="s">
        <v>53</v>
      </c>
      <c r="E2311" s="103" t="s">
        <v>3723</v>
      </c>
      <c r="F2311" s="169" t="s">
        <v>236</v>
      </c>
      <c r="G2311" s="169" t="s">
        <v>4427</v>
      </c>
      <c r="H2311" s="40" t="s">
        <v>2166</v>
      </c>
      <c r="I2311" s="40" t="s">
        <v>22</v>
      </c>
      <c r="J2311" s="173">
        <v>2</v>
      </c>
      <c r="K2311" s="185">
        <v>0</v>
      </c>
      <c r="L2311" s="198">
        <v>2</v>
      </c>
      <c r="M2311" s="105">
        <v>3.2</v>
      </c>
      <c r="N2311" s="167"/>
    </row>
    <row r="2312" s="155" customFormat="1" ht="24" spans="1:14">
      <c r="A2312" s="38" t="s">
        <v>15</v>
      </c>
      <c r="B2312" s="168">
        <v>2311</v>
      </c>
      <c r="C2312" s="43" t="s">
        <v>16</v>
      </c>
      <c r="D2312" s="43" t="s">
        <v>53</v>
      </c>
      <c r="E2312" s="103" t="s">
        <v>3723</v>
      </c>
      <c r="F2312" s="169" t="s">
        <v>236</v>
      </c>
      <c r="G2312" s="169" t="s">
        <v>4428</v>
      </c>
      <c r="H2312" s="40" t="s">
        <v>2166</v>
      </c>
      <c r="I2312" s="40" t="s">
        <v>22</v>
      </c>
      <c r="J2312" s="173">
        <v>1</v>
      </c>
      <c r="K2312" s="185">
        <v>0</v>
      </c>
      <c r="L2312" s="198">
        <v>3</v>
      </c>
      <c r="M2312" s="105">
        <v>3.2</v>
      </c>
      <c r="N2312" s="167"/>
    </row>
    <row r="2313" s="155" customFormat="1" ht="24" spans="1:14">
      <c r="A2313" s="38" t="s">
        <v>15</v>
      </c>
      <c r="B2313" s="168">
        <v>2312</v>
      </c>
      <c r="C2313" s="43" t="s">
        <v>16</v>
      </c>
      <c r="D2313" s="43" t="s">
        <v>322</v>
      </c>
      <c r="E2313" s="103" t="s">
        <v>3723</v>
      </c>
      <c r="F2313" s="169" t="s">
        <v>323</v>
      </c>
      <c r="G2313" s="169" t="s">
        <v>4429</v>
      </c>
      <c r="H2313" s="40" t="s">
        <v>3200</v>
      </c>
      <c r="I2313" s="43" t="s">
        <v>2124</v>
      </c>
      <c r="J2313" s="116">
        <v>5.6946</v>
      </c>
      <c r="K2313" s="185">
        <v>0</v>
      </c>
      <c r="L2313" s="198">
        <v>7881</v>
      </c>
      <c r="M2313" s="105">
        <v>3.2</v>
      </c>
      <c r="N2313" s="167"/>
    </row>
    <row r="2314" s="155" customFormat="1" ht="24" spans="1:14">
      <c r="A2314" s="38" t="s">
        <v>15</v>
      </c>
      <c r="B2314" s="168">
        <v>2313</v>
      </c>
      <c r="C2314" s="43" t="s">
        <v>16</v>
      </c>
      <c r="D2314" s="43" t="s">
        <v>4008</v>
      </c>
      <c r="E2314" s="103" t="s">
        <v>3723</v>
      </c>
      <c r="F2314" s="169" t="s">
        <v>4433</v>
      </c>
      <c r="G2314" s="169" t="s">
        <v>4037</v>
      </c>
      <c r="H2314" s="40"/>
      <c r="I2314" s="40" t="s">
        <v>22</v>
      </c>
      <c r="J2314" s="173">
        <v>1</v>
      </c>
      <c r="K2314" s="174">
        <v>0</v>
      </c>
      <c r="L2314" s="202"/>
      <c r="M2314" s="105">
        <v>3.1</v>
      </c>
      <c r="N2314" s="167"/>
    </row>
    <row r="2315" s="155" customFormat="1" ht="24" spans="1:14">
      <c r="A2315" s="38" t="s">
        <v>15</v>
      </c>
      <c r="B2315" s="168">
        <v>2314</v>
      </c>
      <c r="C2315" s="43" t="s">
        <v>16</v>
      </c>
      <c r="D2315" s="43" t="s">
        <v>4008</v>
      </c>
      <c r="E2315" s="103" t="s">
        <v>3723</v>
      </c>
      <c r="F2315" s="169" t="s">
        <v>4434</v>
      </c>
      <c r="G2315" s="169" t="s">
        <v>4037</v>
      </c>
      <c r="H2315" s="40"/>
      <c r="I2315" s="40" t="s">
        <v>22</v>
      </c>
      <c r="J2315" s="173">
        <v>1</v>
      </c>
      <c r="K2315" s="174">
        <v>0</v>
      </c>
      <c r="L2315" s="202"/>
      <c r="M2315" s="105">
        <v>3.1</v>
      </c>
      <c r="N2315" s="167"/>
    </row>
    <row r="2316" s="155" customFormat="1" ht="24" spans="1:14">
      <c r="A2316" s="38" t="s">
        <v>15</v>
      </c>
      <c r="B2316" s="168">
        <v>2315</v>
      </c>
      <c r="C2316" s="43" t="s">
        <v>16</v>
      </c>
      <c r="D2316" s="43" t="s">
        <v>4008</v>
      </c>
      <c r="E2316" s="103" t="s">
        <v>3723</v>
      </c>
      <c r="F2316" s="169" t="s">
        <v>4435</v>
      </c>
      <c r="G2316" s="169" t="s">
        <v>4037</v>
      </c>
      <c r="H2316" s="40"/>
      <c r="I2316" s="40" t="s">
        <v>22</v>
      </c>
      <c r="J2316" s="173">
        <v>1</v>
      </c>
      <c r="K2316" s="174">
        <v>0</v>
      </c>
      <c r="L2316" s="202"/>
      <c r="M2316" s="105">
        <v>3.1</v>
      </c>
      <c r="N2316" s="167"/>
    </row>
    <row r="2317" s="155" customFormat="1" ht="24" spans="1:14">
      <c r="A2317" s="38" t="s">
        <v>15</v>
      </c>
      <c r="B2317" s="168">
        <v>2316</v>
      </c>
      <c r="C2317" s="43" t="s">
        <v>16</v>
      </c>
      <c r="D2317" s="43" t="s">
        <v>89</v>
      </c>
      <c r="E2317" s="103" t="s">
        <v>3723</v>
      </c>
      <c r="F2317" s="169" t="s">
        <v>114</v>
      </c>
      <c r="G2317" s="169" t="s">
        <v>3343</v>
      </c>
      <c r="H2317" s="40" t="s">
        <v>2166</v>
      </c>
      <c r="I2317" s="40" t="s">
        <v>22</v>
      </c>
      <c r="J2317" s="173">
        <v>1</v>
      </c>
      <c r="K2317" s="185">
        <v>0</v>
      </c>
      <c r="L2317" s="198">
        <v>1577</v>
      </c>
      <c r="M2317" s="105">
        <v>3.2</v>
      </c>
      <c r="N2317" s="167"/>
    </row>
    <row r="2318" s="155" customFormat="1" ht="24" spans="1:14">
      <c r="A2318" s="38" t="s">
        <v>15</v>
      </c>
      <c r="B2318" s="168">
        <v>2317</v>
      </c>
      <c r="C2318" s="43" t="s">
        <v>16</v>
      </c>
      <c r="D2318" s="43" t="s">
        <v>89</v>
      </c>
      <c r="E2318" s="103" t="s">
        <v>3723</v>
      </c>
      <c r="F2318" s="169" t="s">
        <v>114</v>
      </c>
      <c r="G2318" s="169" t="s">
        <v>4436</v>
      </c>
      <c r="H2318" s="40" t="s">
        <v>2166</v>
      </c>
      <c r="I2318" s="40" t="s">
        <v>22</v>
      </c>
      <c r="J2318" s="173">
        <v>1</v>
      </c>
      <c r="K2318" s="185">
        <v>0</v>
      </c>
      <c r="L2318" s="198">
        <v>1511</v>
      </c>
      <c r="M2318" s="105">
        <v>3.2</v>
      </c>
      <c r="N2318" s="167"/>
    </row>
    <row r="2319" s="155" customFormat="1" ht="24" spans="1:14">
      <c r="A2319" s="38" t="s">
        <v>15</v>
      </c>
      <c r="B2319" s="168">
        <v>2318</v>
      </c>
      <c r="C2319" s="43" t="s">
        <v>16</v>
      </c>
      <c r="D2319" s="43" t="s">
        <v>53</v>
      </c>
      <c r="E2319" s="103" t="s">
        <v>3723</v>
      </c>
      <c r="F2319" s="169" t="s">
        <v>55</v>
      </c>
      <c r="G2319" s="169" t="s">
        <v>2832</v>
      </c>
      <c r="H2319" s="40" t="s">
        <v>2158</v>
      </c>
      <c r="I2319" s="40" t="s">
        <v>22</v>
      </c>
      <c r="J2319" s="173">
        <v>13</v>
      </c>
      <c r="K2319" s="185">
        <v>0</v>
      </c>
      <c r="L2319" s="198">
        <v>17436</v>
      </c>
      <c r="M2319" s="105">
        <v>3.2</v>
      </c>
      <c r="N2319" s="167"/>
    </row>
    <row r="2320" s="155" customFormat="1" ht="36" spans="1:14">
      <c r="A2320" s="38" t="s">
        <v>15</v>
      </c>
      <c r="B2320" s="168">
        <v>2319</v>
      </c>
      <c r="C2320" s="43" t="s">
        <v>16</v>
      </c>
      <c r="D2320" s="43" t="s">
        <v>171</v>
      </c>
      <c r="E2320" s="103" t="s">
        <v>3723</v>
      </c>
      <c r="F2320" s="169" t="s">
        <v>172</v>
      </c>
      <c r="G2320" s="169" t="s">
        <v>2750</v>
      </c>
      <c r="H2320" s="40" t="s">
        <v>1711</v>
      </c>
      <c r="I2320" s="40" t="s">
        <v>22</v>
      </c>
      <c r="J2320" s="173">
        <v>2</v>
      </c>
      <c r="K2320" s="174">
        <v>0</v>
      </c>
      <c r="L2320" s="198">
        <v>7</v>
      </c>
      <c r="M2320" s="105">
        <v>3.2</v>
      </c>
      <c r="N2320" s="167"/>
    </row>
    <row r="2321" s="155" customFormat="1" ht="24" spans="1:14">
      <c r="A2321" s="38" t="s">
        <v>15</v>
      </c>
      <c r="B2321" s="168">
        <v>2320</v>
      </c>
      <c r="C2321" s="43" t="s">
        <v>16</v>
      </c>
      <c r="D2321" s="43" t="s">
        <v>53</v>
      </c>
      <c r="E2321" s="103" t="s">
        <v>3723</v>
      </c>
      <c r="F2321" s="169" t="s">
        <v>236</v>
      </c>
      <c r="G2321" s="169" t="s">
        <v>2751</v>
      </c>
      <c r="H2321" s="40" t="s">
        <v>2166</v>
      </c>
      <c r="I2321" s="40" t="s">
        <v>22</v>
      </c>
      <c r="J2321" s="173">
        <v>1</v>
      </c>
      <c r="K2321" s="185">
        <v>0</v>
      </c>
      <c r="L2321" s="198">
        <v>1</v>
      </c>
      <c r="M2321" s="105">
        <v>3.2</v>
      </c>
      <c r="N2321" s="167"/>
    </row>
    <row r="2322" s="155" customFormat="1" ht="24" spans="1:14">
      <c r="A2322" s="38" t="s">
        <v>15</v>
      </c>
      <c r="B2322" s="168">
        <v>2321</v>
      </c>
      <c r="C2322" s="43" t="s">
        <v>16</v>
      </c>
      <c r="D2322" s="43" t="s">
        <v>53</v>
      </c>
      <c r="E2322" s="103" t="s">
        <v>3723</v>
      </c>
      <c r="F2322" s="169" t="s">
        <v>236</v>
      </c>
      <c r="G2322" s="169" t="s">
        <v>4437</v>
      </c>
      <c r="H2322" s="40" t="s">
        <v>2166</v>
      </c>
      <c r="I2322" s="40" t="s">
        <v>22</v>
      </c>
      <c r="J2322" s="173">
        <v>2</v>
      </c>
      <c r="K2322" s="185">
        <v>0</v>
      </c>
      <c r="L2322" s="198">
        <v>6</v>
      </c>
      <c r="M2322" s="105">
        <v>3.2</v>
      </c>
      <c r="N2322" s="167"/>
    </row>
    <row r="2323" s="155" customFormat="1" ht="24" spans="1:14">
      <c r="A2323" s="38" t="s">
        <v>15</v>
      </c>
      <c r="B2323" s="168">
        <v>2322</v>
      </c>
      <c r="C2323" s="43" t="s">
        <v>16</v>
      </c>
      <c r="D2323" s="43" t="s">
        <v>322</v>
      </c>
      <c r="E2323" s="103" t="s">
        <v>3723</v>
      </c>
      <c r="F2323" s="169" t="s">
        <v>323</v>
      </c>
      <c r="G2323" s="169" t="s">
        <v>2774</v>
      </c>
      <c r="H2323" s="40" t="s">
        <v>2162</v>
      </c>
      <c r="I2323" s="43" t="s">
        <v>2124</v>
      </c>
      <c r="J2323" s="116">
        <v>81.5246</v>
      </c>
      <c r="K2323" s="185">
        <v>0</v>
      </c>
      <c r="L2323" s="198">
        <v>74571</v>
      </c>
      <c r="M2323" s="105">
        <v>3.2</v>
      </c>
      <c r="N2323" s="167"/>
    </row>
    <row r="2324" s="155" customFormat="1" ht="24" spans="1:14">
      <c r="A2324" s="38" t="s">
        <v>15</v>
      </c>
      <c r="B2324" s="168">
        <v>2323</v>
      </c>
      <c r="C2324" s="43" t="s">
        <v>16</v>
      </c>
      <c r="D2324" s="43" t="s">
        <v>89</v>
      </c>
      <c r="E2324" s="103" t="s">
        <v>3723</v>
      </c>
      <c r="F2324" s="169" t="s">
        <v>114</v>
      </c>
      <c r="G2324" s="169" t="s">
        <v>3343</v>
      </c>
      <c r="H2324" s="40" t="s">
        <v>2166</v>
      </c>
      <c r="I2324" s="40" t="s">
        <v>22</v>
      </c>
      <c r="J2324" s="173">
        <v>2</v>
      </c>
      <c r="K2324" s="185">
        <v>0</v>
      </c>
      <c r="L2324" s="198">
        <v>3154</v>
      </c>
      <c r="M2324" s="105">
        <v>3.2</v>
      </c>
      <c r="N2324" s="167"/>
    </row>
    <row r="2325" s="155" customFormat="1" ht="24" spans="1:14">
      <c r="A2325" s="38" t="s">
        <v>15</v>
      </c>
      <c r="B2325" s="168">
        <v>2324</v>
      </c>
      <c r="C2325" s="43" t="s">
        <v>16</v>
      </c>
      <c r="D2325" s="43" t="s">
        <v>53</v>
      </c>
      <c r="E2325" s="103" t="s">
        <v>3723</v>
      </c>
      <c r="F2325" s="169" t="s">
        <v>55</v>
      </c>
      <c r="G2325" s="169" t="s">
        <v>2832</v>
      </c>
      <c r="H2325" s="40" t="s">
        <v>2158</v>
      </c>
      <c r="I2325" s="40" t="s">
        <v>22</v>
      </c>
      <c r="J2325" s="173">
        <v>14</v>
      </c>
      <c r="K2325" s="185">
        <v>0</v>
      </c>
      <c r="L2325" s="198">
        <v>18777</v>
      </c>
      <c r="M2325" s="105">
        <v>3.2</v>
      </c>
      <c r="N2325" s="167"/>
    </row>
    <row r="2326" s="155" customFormat="1" ht="36" spans="1:14">
      <c r="A2326" s="38" t="s">
        <v>15</v>
      </c>
      <c r="B2326" s="168">
        <v>2325</v>
      </c>
      <c r="C2326" s="43" t="s">
        <v>16</v>
      </c>
      <c r="D2326" s="43" t="s">
        <v>171</v>
      </c>
      <c r="E2326" s="103" t="s">
        <v>3723</v>
      </c>
      <c r="F2326" s="169" t="s">
        <v>172</v>
      </c>
      <c r="G2326" s="169" t="s">
        <v>2750</v>
      </c>
      <c r="H2326" s="40" t="s">
        <v>1711</v>
      </c>
      <c r="I2326" s="40" t="s">
        <v>22</v>
      </c>
      <c r="J2326" s="173">
        <v>2</v>
      </c>
      <c r="K2326" s="174">
        <v>0</v>
      </c>
      <c r="L2326" s="198">
        <v>7</v>
      </c>
      <c r="M2326" s="105">
        <v>3.2</v>
      </c>
      <c r="N2326" s="167"/>
    </row>
    <row r="2327" s="155" customFormat="1" ht="24" spans="1:14">
      <c r="A2327" s="38" t="s">
        <v>15</v>
      </c>
      <c r="B2327" s="168">
        <v>2326</v>
      </c>
      <c r="C2327" s="43" t="s">
        <v>16</v>
      </c>
      <c r="D2327" s="43" t="s">
        <v>53</v>
      </c>
      <c r="E2327" s="103" t="s">
        <v>3723</v>
      </c>
      <c r="F2327" s="169" t="s">
        <v>236</v>
      </c>
      <c r="G2327" s="169" t="s">
        <v>2751</v>
      </c>
      <c r="H2327" s="40" t="s">
        <v>2166</v>
      </c>
      <c r="I2327" s="40" t="s">
        <v>22</v>
      </c>
      <c r="J2327" s="173">
        <v>1</v>
      </c>
      <c r="K2327" s="185">
        <v>0</v>
      </c>
      <c r="L2327" s="198">
        <v>1</v>
      </c>
      <c r="M2327" s="105">
        <v>3.2</v>
      </c>
      <c r="N2327" s="167"/>
    </row>
    <row r="2328" s="155" customFormat="1" ht="24" spans="1:14">
      <c r="A2328" s="38" t="s">
        <v>15</v>
      </c>
      <c r="B2328" s="168">
        <v>2327</v>
      </c>
      <c r="C2328" s="43" t="s">
        <v>16</v>
      </c>
      <c r="D2328" s="43" t="s">
        <v>53</v>
      </c>
      <c r="E2328" s="103" t="s">
        <v>3723</v>
      </c>
      <c r="F2328" s="169" t="s">
        <v>236</v>
      </c>
      <c r="G2328" s="169" t="s">
        <v>4437</v>
      </c>
      <c r="H2328" s="40" t="s">
        <v>2166</v>
      </c>
      <c r="I2328" s="40" t="s">
        <v>22</v>
      </c>
      <c r="J2328" s="173">
        <v>2</v>
      </c>
      <c r="K2328" s="185">
        <v>0</v>
      </c>
      <c r="L2328" s="198">
        <v>6</v>
      </c>
      <c r="M2328" s="105">
        <v>3.2</v>
      </c>
      <c r="N2328" s="167"/>
    </row>
    <row r="2329" s="155" customFormat="1" ht="24" spans="1:14">
      <c r="A2329" s="38" t="s">
        <v>15</v>
      </c>
      <c r="B2329" s="168">
        <v>2328</v>
      </c>
      <c r="C2329" s="43" t="s">
        <v>16</v>
      </c>
      <c r="D2329" s="43" t="s">
        <v>322</v>
      </c>
      <c r="E2329" s="103" t="s">
        <v>3723</v>
      </c>
      <c r="F2329" s="169" t="s">
        <v>323</v>
      </c>
      <c r="G2329" s="169" t="s">
        <v>2774</v>
      </c>
      <c r="H2329" s="40" t="s">
        <v>2162</v>
      </c>
      <c r="I2329" s="43" t="s">
        <v>2124</v>
      </c>
      <c r="J2329" s="116">
        <v>40.2811</v>
      </c>
      <c r="K2329" s="185">
        <v>0</v>
      </c>
      <c r="L2329" s="198">
        <v>36846</v>
      </c>
      <c r="M2329" s="105">
        <v>3.2</v>
      </c>
      <c r="N2329" s="167"/>
    </row>
    <row r="2330" s="155" customFormat="1" ht="24" spans="1:14">
      <c r="A2330" s="38" t="s">
        <v>15</v>
      </c>
      <c r="B2330" s="168">
        <v>2329</v>
      </c>
      <c r="C2330" s="43" t="s">
        <v>16</v>
      </c>
      <c r="D2330" s="43" t="s">
        <v>89</v>
      </c>
      <c r="E2330" s="103" t="s">
        <v>3723</v>
      </c>
      <c r="F2330" s="169" t="s">
        <v>114</v>
      </c>
      <c r="G2330" s="169" t="s">
        <v>3343</v>
      </c>
      <c r="H2330" s="40" t="s">
        <v>2166</v>
      </c>
      <c r="I2330" s="40" t="s">
        <v>22</v>
      </c>
      <c r="J2330" s="173">
        <v>2</v>
      </c>
      <c r="K2330" s="185">
        <v>0</v>
      </c>
      <c r="L2330" s="198">
        <v>3154</v>
      </c>
      <c r="M2330" s="105">
        <v>3.2</v>
      </c>
      <c r="N2330" s="167"/>
    </row>
    <row r="2331" s="155" customFormat="1" ht="24" spans="1:14">
      <c r="A2331" s="38" t="s">
        <v>15</v>
      </c>
      <c r="B2331" s="168">
        <v>2330</v>
      </c>
      <c r="C2331" s="43" t="s">
        <v>16</v>
      </c>
      <c r="D2331" s="43" t="s">
        <v>53</v>
      </c>
      <c r="E2331" s="103" t="s">
        <v>3723</v>
      </c>
      <c r="F2331" s="169" t="s">
        <v>55</v>
      </c>
      <c r="G2331" s="169" t="s">
        <v>2832</v>
      </c>
      <c r="H2331" s="40" t="s">
        <v>2158</v>
      </c>
      <c r="I2331" s="40" t="s">
        <v>22</v>
      </c>
      <c r="J2331" s="173">
        <v>11</v>
      </c>
      <c r="K2331" s="185">
        <v>0</v>
      </c>
      <c r="L2331" s="198">
        <v>14754</v>
      </c>
      <c r="M2331" s="105">
        <v>3.2</v>
      </c>
      <c r="N2331" s="167"/>
    </row>
    <row r="2332" s="155" customFormat="1" ht="24" spans="1:14">
      <c r="A2332" s="38" t="s">
        <v>15</v>
      </c>
      <c r="B2332" s="168">
        <v>2331</v>
      </c>
      <c r="C2332" s="43" t="s">
        <v>16</v>
      </c>
      <c r="D2332" s="43" t="s">
        <v>53</v>
      </c>
      <c r="E2332" s="103" t="s">
        <v>3723</v>
      </c>
      <c r="F2332" s="169" t="s">
        <v>55</v>
      </c>
      <c r="G2332" s="169" t="s">
        <v>3337</v>
      </c>
      <c r="H2332" s="40" t="s">
        <v>2158</v>
      </c>
      <c r="I2332" s="40" t="s">
        <v>22</v>
      </c>
      <c r="J2332" s="173">
        <v>2</v>
      </c>
      <c r="K2332" s="185">
        <v>0</v>
      </c>
      <c r="L2332" s="198">
        <v>1341</v>
      </c>
      <c r="M2332" s="105">
        <v>3.2</v>
      </c>
      <c r="N2332" s="167"/>
    </row>
    <row r="2333" s="155" customFormat="1" ht="36" spans="1:14">
      <c r="A2333" s="38" t="s">
        <v>15</v>
      </c>
      <c r="B2333" s="168">
        <v>2332</v>
      </c>
      <c r="C2333" s="43" t="s">
        <v>16</v>
      </c>
      <c r="D2333" s="43" t="s">
        <v>171</v>
      </c>
      <c r="E2333" s="103" t="s">
        <v>3723</v>
      </c>
      <c r="F2333" s="169" t="s">
        <v>172</v>
      </c>
      <c r="G2333" s="169" t="s">
        <v>2750</v>
      </c>
      <c r="H2333" s="40" t="s">
        <v>1711</v>
      </c>
      <c r="I2333" s="40" t="s">
        <v>22</v>
      </c>
      <c r="J2333" s="173">
        <v>2</v>
      </c>
      <c r="K2333" s="174">
        <v>0</v>
      </c>
      <c r="L2333" s="198">
        <v>7</v>
      </c>
      <c r="M2333" s="105">
        <v>3.2</v>
      </c>
      <c r="N2333" s="167"/>
    </row>
    <row r="2334" s="155" customFormat="1" ht="24" spans="1:14">
      <c r="A2334" s="38" t="s">
        <v>15</v>
      </c>
      <c r="B2334" s="168">
        <v>2333</v>
      </c>
      <c r="C2334" s="43" t="s">
        <v>16</v>
      </c>
      <c r="D2334" s="43" t="s">
        <v>322</v>
      </c>
      <c r="E2334" s="103" t="s">
        <v>3723</v>
      </c>
      <c r="F2334" s="169" t="s">
        <v>323</v>
      </c>
      <c r="G2334" s="169" t="s">
        <v>2774</v>
      </c>
      <c r="H2334" s="40" t="s">
        <v>2162</v>
      </c>
      <c r="I2334" s="43" t="s">
        <v>2124</v>
      </c>
      <c r="J2334" s="116">
        <v>74.7305</v>
      </c>
      <c r="K2334" s="185">
        <v>0</v>
      </c>
      <c r="L2334" s="198">
        <v>68357</v>
      </c>
      <c r="M2334" s="105">
        <v>3.2</v>
      </c>
      <c r="N2334" s="167"/>
    </row>
    <row r="2335" s="155" customFormat="1" ht="24" spans="1:14">
      <c r="A2335" s="38" t="s">
        <v>15</v>
      </c>
      <c r="B2335" s="168">
        <v>2334</v>
      </c>
      <c r="C2335" s="43" t="s">
        <v>16</v>
      </c>
      <c r="D2335" s="43" t="s">
        <v>89</v>
      </c>
      <c r="E2335" s="103" t="s">
        <v>3723</v>
      </c>
      <c r="F2335" s="169" t="s">
        <v>114</v>
      </c>
      <c r="G2335" s="169" t="s">
        <v>3343</v>
      </c>
      <c r="H2335" s="40" t="s">
        <v>2166</v>
      </c>
      <c r="I2335" s="40" t="s">
        <v>22</v>
      </c>
      <c r="J2335" s="173">
        <v>2</v>
      </c>
      <c r="K2335" s="185">
        <v>0</v>
      </c>
      <c r="L2335" s="198">
        <v>3154</v>
      </c>
      <c r="M2335" s="105">
        <v>3.2</v>
      </c>
      <c r="N2335" s="167"/>
    </row>
    <row r="2336" s="155" customFormat="1" ht="24" spans="1:14">
      <c r="A2336" s="38" t="s">
        <v>15</v>
      </c>
      <c r="B2336" s="168">
        <v>2335</v>
      </c>
      <c r="C2336" s="43" t="s">
        <v>16</v>
      </c>
      <c r="D2336" s="43" t="s">
        <v>53</v>
      </c>
      <c r="E2336" s="103" t="s">
        <v>3723</v>
      </c>
      <c r="F2336" s="169" t="s">
        <v>55</v>
      </c>
      <c r="G2336" s="169" t="s">
        <v>2832</v>
      </c>
      <c r="H2336" s="40" t="s">
        <v>2158</v>
      </c>
      <c r="I2336" s="40" t="s">
        <v>22</v>
      </c>
      <c r="J2336" s="173">
        <v>12</v>
      </c>
      <c r="K2336" s="185">
        <v>0</v>
      </c>
      <c r="L2336" s="198">
        <v>16095</v>
      </c>
      <c r="M2336" s="105">
        <v>3.2</v>
      </c>
      <c r="N2336" s="167"/>
    </row>
    <row r="2337" s="155" customFormat="1" ht="24" spans="1:14">
      <c r="A2337" s="38" t="s">
        <v>15</v>
      </c>
      <c r="B2337" s="168">
        <v>2336</v>
      </c>
      <c r="C2337" s="43" t="s">
        <v>16</v>
      </c>
      <c r="D2337" s="43" t="s">
        <v>53</v>
      </c>
      <c r="E2337" s="103" t="s">
        <v>3723</v>
      </c>
      <c r="F2337" s="169" t="s">
        <v>55</v>
      </c>
      <c r="G2337" s="169" t="s">
        <v>3337</v>
      </c>
      <c r="H2337" s="40" t="s">
        <v>2158</v>
      </c>
      <c r="I2337" s="40" t="s">
        <v>22</v>
      </c>
      <c r="J2337" s="173">
        <v>1</v>
      </c>
      <c r="K2337" s="185">
        <v>0</v>
      </c>
      <c r="L2337" s="198">
        <v>671</v>
      </c>
      <c r="M2337" s="105">
        <v>3.2</v>
      </c>
      <c r="N2337" s="164"/>
    </row>
    <row r="2338" s="155" customFormat="1" ht="36" spans="1:14">
      <c r="A2338" s="38" t="s">
        <v>15</v>
      </c>
      <c r="B2338" s="168">
        <v>2337</v>
      </c>
      <c r="C2338" s="43" t="s">
        <v>16</v>
      </c>
      <c r="D2338" s="43" t="s">
        <v>171</v>
      </c>
      <c r="E2338" s="103" t="s">
        <v>3723</v>
      </c>
      <c r="F2338" s="169" t="s">
        <v>172</v>
      </c>
      <c r="G2338" s="169" t="s">
        <v>2750</v>
      </c>
      <c r="H2338" s="40" t="s">
        <v>1711</v>
      </c>
      <c r="I2338" s="40" t="s">
        <v>22</v>
      </c>
      <c r="J2338" s="173">
        <v>2</v>
      </c>
      <c r="K2338" s="174">
        <v>0</v>
      </c>
      <c r="L2338" s="198">
        <v>7</v>
      </c>
      <c r="M2338" s="105">
        <v>3.2</v>
      </c>
      <c r="N2338" s="164"/>
    </row>
    <row r="2339" s="155" customFormat="1" ht="24" spans="1:14">
      <c r="A2339" s="38" t="s">
        <v>15</v>
      </c>
      <c r="B2339" s="168">
        <v>2338</v>
      </c>
      <c r="C2339" s="43" t="s">
        <v>16</v>
      </c>
      <c r="D2339" s="43" t="s">
        <v>53</v>
      </c>
      <c r="E2339" s="103" t="s">
        <v>3723</v>
      </c>
      <c r="F2339" s="169" t="s">
        <v>236</v>
      </c>
      <c r="G2339" s="169" t="s">
        <v>2751</v>
      </c>
      <c r="H2339" s="40" t="s">
        <v>2166</v>
      </c>
      <c r="I2339" s="40" t="s">
        <v>22</v>
      </c>
      <c r="J2339" s="173">
        <v>1</v>
      </c>
      <c r="K2339" s="185">
        <v>0</v>
      </c>
      <c r="L2339" s="198">
        <v>1</v>
      </c>
      <c r="M2339" s="105">
        <v>3.2</v>
      </c>
      <c r="N2339" s="167"/>
    </row>
    <row r="2340" s="155" customFormat="1" ht="24" spans="1:14">
      <c r="A2340" s="38" t="s">
        <v>15</v>
      </c>
      <c r="B2340" s="168">
        <v>2339</v>
      </c>
      <c r="C2340" s="43" t="s">
        <v>16</v>
      </c>
      <c r="D2340" s="43" t="s">
        <v>322</v>
      </c>
      <c r="E2340" s="103" t="s">
        <v>3723</v>
      </c>
      <c r="F2340" s="169" t="s">
        <v>323</v>
      </c>
      <c r="G2340" s="169" t="s">
        <v>2774</v>
      </c>
      <c r="H2340" s="40" t="s">
        <v>2162</v>
      </c>
      <c r="I2340" s="43" t="s">
        <v>2124</v>
      </c>
      <c r="J2340" s="116">
        <v>69.1122</v>
      </c>
      <c r="K2340" s="185">
        <v>0</v>
      </c>
      <c r="L2340" s="198">
        <v>63218</v>
      </c>
      <c r="M2340" s="105">
        <v>3.2</v>
      </c>
      <c r="N2340" s="164"/>
    </row>
    <row r="2341" s="155" customFormat="1" ht="24" spans="1:14">
      <c r="A2341" s="38" t="s">
        <v>15</v>
      </c>
      <c r="B2341" s="168">
        <v>2340</v>
      </c>
      <c r="C2341" s="43" t="s">
        <v>16</v>
      </c>
      <c r="D2341" s="43" t="s">
        <v>89</v>
      </c>
      <c r="E2341" s="103" t="s">
        <v>3723</v>
      </c>
      <c r="F2341" s="169" t="s">
        <v>114</v>
      </c>
      <c r="G2341" s="169" t="s">
        <v>4438</v>
      </c>
      <c r="H2341" s="40" t="s">
        <v>2166</v>
      </c>
      <c r="I2341" s="40" t="s">
        <v>22</v>
      </c>
      <c r="J2341" s="173">
        <v>3</v>
      </c>
      <c r="K2341" s="185">
        <v>0</v>
      </c>
      <c r="L2341" s="198">
        <v>540</v>
      </c>
      <c r="M2341" s="105">
        <v>3.2</v>
      </c>
      <c r="N2341" s="167"/>
    </row>
    <row r="2342" s="155" customFormat="1" ht="24" spans="1:14">
      <c r="A2342" s="38" t="s">
        <v>15</v>
      </c>
      <c r="B2342" s="168">
        <v>2341</v>
      </c>
      <c r="C2342" s="43" t="s">
        <v>16</v>
      </c>
      <c r="D2342" s="43" t="s">
        <v>53</v>
      </c>
      <c r="E2342" s="103" t="s">
        <v>3723</v>
      </c>
      <c r="F2342" s="169" t="s">
        <v>55</v>
      </c>
      <c r="G2342" s="169" t="s">
        <v>4014</v>
      </c>
      <c r="H2342" s="40" t="s">
        <v>2158</v>
      </c>
      <c r="I2342" s="40" t="s">
        <v>22</v>
      </c>
      <c r="J2342" s="173">
        <v>2</v>
      </c>
      <c r="K2342" s="57">
        <f>(CEILING(J2342*0.2,1))*1</f>
        <v>1</v>
      </c>
      <c r="L2342" s="198">
        <v>11</v>
      </c>
      <c r="M2342" s="105">
        <v>3.2</v>
      </c>
      <c r="N2342" s="167"/>
    </row>
    <row r="2343" s="155" customFormat="1" ht="24" spans="1:14">
      <c r="A2343" s="38" t="s">
        <v>15</v>
      </c>
      <c r="B2343" s="168">
        <v>2342</v>
      </c>
      <c r="C2343" s="43" t="s">
        <v>16</v>
      </c>
      <c r="D2343" s="43" t="s">
        <v>53</v>
      </c>
      <c r="E2343" s="103" t="s">
        <v>3723</v>
      </c>
      <c r="F2343" s="169" t="s">
        <v>55</v>
      </c>
      <c r="G2343" s="169" t="s">
        <v>4367</v>
      </c>
      <c r="H2343" s="40" t="s">
        <v>2158</v>
      </c>
      <c r="I2343" s="40" t="s">
        <v>22</v>
      </c>
      <c r="J2343" s="173">
        <v>4</v>
      </c>
      <c r="K2343" s="185">
        <v>0</v>
      </c>
      <c r="L2343" s="198">
        <v>148</v>
      </c>
      <c r="M2343" s="105">
        <v>3.2</v>
      </c>
      <c r="N2343" s="167"/>
    </row>
    <row r="2344" s="155" customFormat="1" ht="24" spans="1:14">
      <c r="A2344" s="38" t="s">
        <v>15</v>
      </c>
      <c r="B2344" s="168">
        <v>2343</v>
      </c>
      <c r="C2344" s="43" t="s">
        <v>16</v>
      </c>
      <c r="D2344" s="43" t="s">
        <v>53</v>
      </c>
      <c r="E2344" s="103" t="s">
        <v>3723</v>
      </c>
      <c r="F2344" s="169" t="s">
        <v>55</v>
      </c>
      <c r="G2344" s="169" t="s">
        <v>4439</v>
      </c>
      <c r="H2344" s="40" t="s">
        <v>2158</v>
      </c>
      <c r="I2344" s="40" t="s">
        <v>22</v>
      </c>
      <c r="J2344" s="173">
        <v>5</v>
      </c>
      <c r="K2344" s="185">
        <v>0</v>
      </c>
      <c r="L2344" s="198">
        <v>2750</v>
      </c>
      <c r="M2344" s="105">
        <v>3.2</v>
      </c>
      <c r="N2344" s="167"/>
    </row>
    <row r="2345" s="155" customFormat="1" ht="24" spans="1:14">
      <c r="A2345" s="38" t="s">
        <v>15</v>
      </c>
      <c r="B2345" s="168">
        <v>2344</v>
      </c>
      <c r="C2345" s="43" t="s">
        <v>16</v>
      </c>
      <c r="D2345" s="43" t="s">
        <v>53</v>
      </c>
      <c r="E2345" s="103" t="s">
        <v>3723</v>
      </c>
      <c r="F2345" s="169" t="s">
        <v>304</v>
      </c>
      <c r="G2345" s="169" t="s">
        <v>4440</v>
      </c>
      <c r="H2345" s="40" t="s">
        <v>2158</v>
      </c>
      <c r="I2345" s="40" t="s">
        <v>22</v>
      </c>
      <c r="J2345" s="173">
        <v>1</v>
      </c>
      <c r="K2345" s="185">
        <v>0</v>
      </c>
      <c r="L2345" s="198">
        <v>470</v>
      </c>
      <c r="M2345" s="105">
        <v>3.2</v>
      </c>
      <c r="N2345" s="167"/>
    </row>
    <row r="2346" s="155" customFormat="1" ht="36" spans="1:14">
      <c r="A2346" s="38" t="s">
        <v>15</v>
      </c>
      <c r="B2346" s="168">
        <v>2345</v>
      </c>
      <c r="C2346" s="43" t="s">
        <v>16</v>
      </c>
      <c r="D2346" s="43" t="s">
        <v>171</v>
      </c>
      <c r="E2346" s="103" t="s">
        <v>3723</v>
      </c>
      <c r="F2346" s="169" t="s">
        <v>172</v>
      </c>
      <c r="G2346" s="169" t="s">
        <v>4441</v>
      </c>
      <c r="H2346" s="40" t="s">
        <v>2519</v>
      </c>
      <c r="I2346" s="40" t="s">
        <v>22</v>
      </c>
      <c r="J2346" s="173">
        <v>2</v>
      </c>
      <c r="K2346" s="174">
        <v>0</v>
      </c>
      <c r="L2346" s="198">
        <v>4</v>
      </c>
      <c r="M2346" s="105">
        <v>3.1</v>
      </c>
      <c r="N2346" s="167"/>
    </row>
    <row r="2347" s="155" customFormat="1" ht="24" spans="1:14">
      <c r="A2347" s="38" t="s">
        <v>15</v>
      </c>
      <c r="B2347" s="168">
        <v>2346</v>
      </c>
      <c r="C2347" s="43" t="s">
        <v>16</v>
      </c>
      <c r="D2347" s="43" t="s">
        <v>53</v>
      </c>
      <c r="E2347" s="103" t="s">
        <v>3723</v>
      </c>
      <c r="F2347" s="169" t="s">
        <v>236</v>
      </c>
      <c r="G2347" s="169" t="s">
        <v>4442</v>
      </c>
      <c r="H2347" s="40" t="s">
        <v>2166</v>
      </c>
      <c r="I2347" s="40" t="s">
        <v>22</v>
      </c>
      <c r="J2347" s="173">
        <v>1</v>
      </c>
      <c r="K2347" s="185">
        <v>0</v>
      </c>
      <c r="L2347" s="198">
        <v>1</v>
      </c>
      <c r="M2347" s="105">
        <v>3.2</v>
      </c>
      <c r="N2347" s="167"/>
    </row>
    <row r="2348" s="155" customFormat="1" ht="24" spans="1:14">
      <c r="A2348" s="38" t="s">
        <v>15</v>
      </c>
      <c r="B2348" s="168">
        <v>2347</v>
      </c>
      <c r="C2348" s="43" t="s">
        <v>16</v>
      </c>
      <c r="D2348" s="43" t="s">
        <v>53</v>
      </c>
      <c r="E2348" s="103" t="s">
        <v>3723</v>
      </c>
      <c r="F2348" s="169" t="s">
        <v>236</v>
      </c>
      <c r="G2348" s="169" t="s">
        <v>4443</v>
      </c>
      <c r="H2348" s="40" t="s">
        <v>2166</v>
      </c>
      <c r="I2348" s="40" t="s">
        <v>22</v>
      </c>
      <c r="J2348" s="173">
        <v>1</v>
      </c>
      <c r="K2348" s="185">
        <v>0</v>
      </c>
      <c r="L2348" s="198">
        <v>3</v>
      </c>
      <c r="M2348" s="105">
        <v>3.2</v>
      </c>
      <c r="N2348" s="167"/>
    </row>
    <row r="2349" s="155" customFormat="1" ht="24" spans="1:14">
      <c r="A2349" s="38" t="s">
        <v>15</v>
      </c>
      <c r="B2349" s="168">
        <v>2348</v>
      </c>
      <c r="C2349" s="43" t="s">
        <v>16</v>
      </c>
      <c r="D2349" s="43" t="s">
        <v>322</v>
      </c>
      <c r="E2349" s="103" t="s">
        <v>3723</v>
      </c>
      <c r="F2349" s="169" t="s">
        <v>323</v>
      </c>
      <c r="G2349" s="169" t="s">
        <v>4020</v>
      </c>
      <c r="H2349" s="40" t="s">
        <v>2162</v>
      </c>
      <c r="I2349" s="43" t="s">
        <v>2124</v>
      </c>
      <c r="J2349" s="116">
        <v>0.1</v>
      </c>
      <c r="K2349" s="57">
        <f>(CEILING(J2349*0.2,1))*1</f>
        <v>1</v>
      </c>
      <c r="L2349" s="198">
        <v>2</v>
      </c>
      <c r="M2349" s="105">
        <v>3.2</v>
      </c>
      <c r="N2349" s="167"/>
    </row>
    <row r="2350" s="155" customFormat="1" ht="24" spans="1:14">
      <c r="A2350" s="38" t="s">
        <v>15</v>
      </c>
      <c r="B2350" s="168">
        <v>2349</v>
      </c>
      <c r="C2350" s="43" t="s">
        <v>16</v>
      </c>
      <c r="D2350" s="43" t="s">
        <v>322</v>
      </c>
      <c r="E2350" s="103" t="s">
        <v>3723</v>
      </c>
      <c r="F2350" s="169" t="s">
        <v>323</v>
      </c>
      <c r="G2350" s="169" t="s">
        <v>4370</v>
      </c>
      <c r="H2350" s="40" t="s">
        <v>2162</v>
      </c>
      <c r="I2350" s="43" t="s">
        <v>2124</v>
      </c>
      <c r="J2350" s="116">
        <v>8.97205</v>
      </c>
      <c r="K2350" s="185">
        <v>0</v>
      </c>
      <c r="L2350" s="198">
        <v>541</v>
      </c>
      <c r="M2350" s="105">
        <v>3.2</v>
      </c>
      <c r="N2350" s="164"/>
    </row>
    <row r="2351" s="155" customFormat="1" ht="24" spans="1:14">
      <c r="A2351" s="38" t="s">
        <v>15</v>
      </c>
      <c r="B2351" s="168">
        <v>2350</v>
      </c>
      <c r="C2351" s="43" t="s">
        <v>16</v>
      </c>
      <c r="D2351" s="43" t="s">
        <v>322</v>
      </c>
      <c r="E2351" s="103" t="s">
        <v>3723</v>
      </c>
      <c r="F2351" s="169" t="s">
        <v>323</v>
      </c>
      <c r="G2351" s="169" t="s">
        <v>4444</v>
      </c>
      <c r="H2351" s="40" t="s">
        <v>2162</v>
      </c>
      <c r="I2351" s="43" t="s">
        <v>2124</v>
      </c>
      <c r="J2351" s="116">
        <v>11.1446</v>
      </c>
      <c r="K2351" s="185">
        <v>0</v>
      </c>
      <c r="L2351" s="198">
        <v>3256</v>
      </c>
      <c r="M2351" s="105">
        <v>3.2</v>
      </c>
      <c r="N2351" s="164"/>
    </row>
    <row r="2352" s="155" customFormat="1" ht="24" spans="1:14">
      <c r="A2352" s="38" t="s">
        <v>15</v>
      </c>
      <c r="B2352" s="168">
        <v>2351</v>
      </c>
      <c r="C2352" s="43" t="s">
        <v>16</v>
      </c>
      <c r="D2352" s="43" t="s">
        <v>89</v>
      </c>
      <c r="E2352" s="103" t="s">
        <v>3723</v>
      </c>
      <c r="F2352" s="169" t="s">
        <v>114</v>
      </c>
      <c r="G2352" s="169" t="s">
        <v>4424</v>
      </c>
      <c r="H2352" s="40" t="s">
        <v>2166</v>
      </c>
      <c r="I2352" s="40" t="s">
        <v>22</v>
      </c>
      <c r="J2352" s="173">
        <v>1</v>
      </c>
      <c r="K2352" s="185">
        <v>0</v>
      </c>
      <c r="L2352" s="198">
        <v>1814</v>
      </c>
      <c r="M2352" s="105">
        <v>3.2</v>
      </c>
      <c r="N2352" s="164"/>
    </row>
    <row r="2353" s="155" customFormat="1" ht="36" spans="1:14">
      <c r="A2353" s="38" t="s">
        <v>15</v>
      </c>
      <c r="B2353" s="168">
        <v>2352</v>
      </c>
      <c r="C2353" s="43" t="s">
        <v>16</v>
      </c>
      <c r="D2353" s="43" t="s">
        <v>171</v>
      </c>
      <c r="E2353" s="103" t="s">
        <v>3723</v>
      </c>
      <c r="F2353" s="169" t="s">
        <v>172</v>
      </c>
      <c r="G2353" s="169" t="s">
        <v>4426</v>
      </c>
      <c r="H2353" s="40" t="s">
        <v>1711</v>
      </c>
      <c r="I2353" s="40" t="s">
        <v>22</v>
      </c>
      <c r="J2353" s="173">
        <v>1</v>
      </c>
      <c r="K2353" s="174">
        <v>0</v>
      </c>
      <c r="L2353" s="198">
        <v>10</v>
      </c>
      <c r="M2353" s="105">
        <v>3.2</v>
      </c>
      <c r="N2353" s="164"/>
    </row>
    <row r="2354" s="155" customFormat="1" ht="21.6" spans="1:14">
      <c r="A2354" s="38" t="s">
        <v>15</v>
      </c>
      <c r="B2354" s="168">
        <v>2353</v>
      </c>
      <c r="C2354" s="43" t="s">
        <v>16</v>
      </c>
      <c r="D2354" s="43" t="s">
        <v>4008</v>
      </c>
      <c r="E2354" s="103" t="s">
        <v>3723</v>
      </c>
      <c r="F2354" s="169" t="s">
        <v>4445</v>
      </c>
      <c r="G2354" s="169" t="s">
        <v>4012</v>
      </c>
      <c r="H2354" s="40"/>
      <c r="I2354" s="40" t="s">
        <v>22</v>
      </c>
      <c r="J2354" s="173">
        <v>1</v>
      </c>
      <c r="K2354" s="174">
        <v>0</v>
      </c>
      <c r="L2354" s="202"/>
      <c r="M2354" s="105">
        <v>3.1</v>
      </c>
      <c r="N2354" s="167"/>
    </row>
    <row r="2355" s="155" customFormat="1" ht="21.6" spans="1:14">
      <c r="A2355" s="38" t="s">
        <v>15</v>
      </c>
      <c r="B2355" s="168">
        <v>2354</v>
      </c>
      <c r="C2355" s="43" t="s">
        <v>16</v>
      </c>
      <c r="D2355" s="43" t="s">
        <v>4008</v>
      </c>
      <c r="E2355" s="103" t="s">
        <v>3723</v>
      </c>
      <c r="F2355" s="169" t="s">
        <v>4446</v>
      </c>
      <c r="G2355" s="169" t="s">
        <v>4012</v>
      </c>
      <c r="H2355" s="40"/>
      <c r="I2355" s="40" t="s">
        <v>22</v>
      </c>
      <c r="J2355" s="173">
        <v>1</v>
      </c>
      <c r="K2355" s="174">
        <v>0</v>
      </c>
      <c r="L2355" s="202"/>
      <c r="M2355" s="105">
        <v>3.1</v>
      </c>
      <c r="N2355" s="167"/>
    </row>
    <row r="2356" s="155" customFormat="1" ht="24" spans="1:14">
      <c r="A2356" s="38" t="s">
        <v>15</v>
      </c>
      <c r="B2356" s="168">
        <v>2355</v>
      </c>
      <c r="C2356" s="43" t="s">
        <v>16</v>
      </c>
      <c r="D2356" s="43" t="s">
        <v>89</v>
      </c>
      <c r="E2356" s="103" t="s">
        <v>3723</v>
      </c>
      <c r="F2356" s="169" t="s">
        <v>114</v>
      </c>
      <c r="G2356" s="169" t="s">
        <v>4438</v>
      </c>
      <c r="H2356" s="40" t="s">
        <v>2166</v>
      </c>
      <c r="I2356" s="40" t="s">
        <v>22</v>
      </c>
      <c r="J2356" s="173">
        <v>3</v>
      </c>
      <c r="K2356" s="185">
        <v>0</v>
      </c>
      <c r="L2356" s="198">
        <v>540</v>
      </c>
      <c r="M2356" s="105">
        <v>3.2</v>
      </c>
      <c r="N2356" s="164"/>
    </row>
    <row r="2357" s="155" customFormat="1" ht="24" spans="1:14">
      <c r="A2357" s="38" t="s">
        <v>15</v>
      </c>
      <c r="B2357" s="168">
        <v>2356</v>
      </c>
      <c r="C2357" s="43" t="s">
        <v>16</v>
      </c>
      <c r="D2357" s="43" t="s">
        <v>53</v>
      </c>
      <c r="E2357" s="103" t="s">
        <v>3723</v>
      </c>
      <c r="F2357" s="169" t="s">
        <v>55</v>
      </c>
      <c r="G2357" s="169" t="s">
        <v>4014</v>
      </c>
      <c r="H2357" s="40" t="s">
        <v>2158</v>
      </c>
      <c r="I2357" s="40" t="s">
        <v>22</v>
      </c>
      <c r="J2357" s="173">
        <v>1</v>
      </c>
      <c r="K2357" s="57">
        <f>(CEILING(J2357*0.2,1))*1</f>
        <v>1</v>
      </c>
      <c r="L2357" s="198">
        <v>5</v>
      </c>
      <c r="M2357" s="105">
        <v>3.2</v>
      </c>
      <c r="N2357" s="164"/>
    </row>
    <row r="2358" s="155" customFormat="1" ht="24" spans="1:14">
      <c r="A2358" s="38" t="s">
        <v>15</v>
      </c>
      <c r="B2358" s="168">
        <v>2357</v>
      </c>
      <c r="C2358" s="43" t="s">
        <v>16</v>
      </c>
      <c r="D2358" s="43" t="s">
        <v>53</v>
      </c>
      <c r="E2358" s="103" t="s">
        <v>3723</v>
      </c>
      <c r="F2358" s="169" t="s">
        <v>55</v>
      </c>
      <c r="G2358" s="169" t="s">
        <v>4367</v>
      </c>
      <c r="H2358" s="40" t="s">
        <v>2158</v>
      </c>
      <c r="I2358" s="40" t="s">
        <v>22</v>
      </c>
      <c r="J2358" s="173">
        <v>4</v>
      </c>
      <c r="K2358" s="185">
        <v>0</v>
      </c>
      <c r="L2358" s="198">
        <v>148</v>
      </c>
      <c r="M2358" s="105">
        <v>3.2</v>
      </c>
      <c r="N2358" s="167"/>
    </row>
    <row r="2359" s="155" customFormat="1" ht="24" spans="1:14">
      <c r="A2359" s="38" t="s">
        <v>15</v>
      </c>
      <c r="B2359" s="168">
        <v>2358</v>
      </c>
      <c r="C2359" s="43" t="s">
        <v>16</v>
      </c>
      <c r="D2359" s="43" t="s">
        <v>53</v>
      </c>
      <c r="E2359" s="103" t="s">
        <v>3723</v>
      </c>
      <c r="F2359" s="169" t="s">
        <v>55</v>
      </c>
      <c r="G2359" s="169" t="s">
        <v>4439</v>
      </c>
      <c r="H2359" s="40" t="s">
        <v>2158</v>
      </c>
      <c r="I2359" s="40" t="s">
        <v>22</v>
      </c>
      <c r="J2359" s="173">
        <v>3</v>
      </c>
      <c r="K2359" s="185">
        <v>0</v>
      </c>
      <c r="L2359" s="198">
        <v>1650</v>
      </c>
      <c r="M2359" s="105">
        <v>3.2</v>
      </c>
      <c r="N2359" s="167"/>
    </row>
    <row r="2360" s="155" customFormat="1" ht="24" spans="1:14">
      <c r="A2360" s="38" t="s">
        <v>15</v>
      </c>
      <c r="B2360" s="168">
        <v>2359</v>
      </c>
      <c r="C2360" s="43" t="s">
        <v>16</v>
      </c>
      <c r="D2360" s="43" t="s">
        <v>53</v>
      </c>
      <c r="E2360" s="103" t="s">
        <v>3723</v>
      </c>
      <c r="F2360" s="169" t="s">
        <v>304</v>
      </c>
      <c r="G2360" s="169" t="s">
        <v>4440</v>
      </c>
      <c r="H2360" s="40" t="s">
        <v>2158</v>
      </c>
      <c r="I2360" s="40" t="s">
        <v>22</v>
      </c>
      <c r="J2360" s="173">
        <v>1</v>
      </c>
      <c r="K2360" s="185">
        <v>0</v>
      </c>
      <c r="L2360" s="198">
        <v>470</v>
      </c>
      <c r="M2360" s="105">
        <v>3.2</v>
      </c>
      <c r="N2360" s="167"/>
    </row>
    <row r="2361" s="155" customFormat="1" ht="36" spans="1:14">
      <c r="A2361" s="38" t="s">
        <v>15</v>
      </c>
      <c r="B2361" s="168">
        <v>2360</v>
      </c>
      <c r="C2361" s="43" t="s">
        <v>16</v>
      </c>
      <c r="D2361" s="43" t="s">
        <v>171</v>
      </c>
      <c r="E2361" s="103" t="s">
        <v>3723</v>
      </c>
      <c r="F2361" s="169" t="s">
        <v>172</v>
      </c>
      <c r="G2361" s="169" t="s">
        <v>4441</v>
      </c>
      <c r="H2361" s="40" t="s">
        <v>2519</v>
      </c>
      <c r="I2361" s="40" t="s">
        <v>22</v>
      </c>
      <c r="J2361" s="173">
        <v>2</v>
      </c>
      <c r="K2361" s="174">
        <v>0</v>
      </c>
      <c r="L2361" s="198">
        <v>4</v>
      </c>
      <c r="M2361" s="105">
        <v>3.1</v>
      </c>
      <c r="N2361" s="167"/>
    </row>
    <row r="2362" s="155" customFormat="1" ht="24" spans="1:14">
      <c r="A2362" s="38" t="s">
        <v>15</v>
      </c>
      <c r="B2362" s="168">
        <v>2361</v>
      </c>
      <c r="C2362" s="43" t="s">
        <v>16</v>
      </c>
      <c r="D2362" s="43" t="s">
        <v>53</v>
      </c>
      <c r="E2362" s="103" t="s">
        <v>3723</v>
      </c>
      <c r="F2362" s="169" t="s">
        <v>236</v>
      </c>
      <c r="G2362" s="169" t="s">
        <v>4447</v>
      </c>
      <c r="H2362" s="40" t="s">
        <v>2166</v>
      </c>
      <c r="I2362" s="40" t="s">
        <v>22</v>
      </c>
      <c r="J2362" s="173">
        <v>1</v>
      </c>
      <c r="K2362" s="185">
        <v>0</v>
      </c>
      <c r="L2362" s="198">
        <v>1</v>
      </c>
      <c r="M2362" s="105">
        <v>3.2</v>
      </c>
      <c r="N2362" s="167"/>
    </row>
    <row r="2363" s="155" customFormat="1" ht="24" spans="1:14">
      <c r="A2363" s="38" t="s">
        <v>15</v>
      </c>
      <c r="B2363" s="168">
        <v>2362</v>
      </c>
      <c r="C2363" s="43" t="s">
        <v>16</v>
      </c>
      <c r="D2363" s="43" t="s">
        <v>53</v>
      </c>
      <c r="E2363" s="103" t="s">
        <v>3723</v>
      </c>
      <c r="F2363" s="169" t="s">
        <v>236</v>
      </c>
      <c r="G2363" s="169" t="s">
        <v>4443</v>
      </c>
      <c r="H2363" s="40" t="s">
        <v>2166</v>
      </c>
      <c r="I2363" s="40" t="s">
        <v>22</v>
      </c>
      <c r="J2363" s="173">
        <v>1</v>
      </c>
      <c r="K2363" s="185">
        <v>0</v>
      </c>
      <c r="L2363" s="198">
        <v>3</v>
      </c>
      <c r="M2363" s="105">
        <v>3.2</v>
      </c>
      <c r="N2363" s="167"/>
    </row>
    <row r="2364" s="155" customFormat="1" ht="24" spans="1:14">
      <c r="A2364" s="38" t="s">
        <v>15</v>
      </c>
      <c r="B2364" s="168">
        <v>2363</v>
      </c>
      <c r="C2364" s="43" t="s">
        <v>16</v>
      </c>
      <c r="D2364" s="43" t="s">
        <v>322</v>
      </c>
      <c r="E2364" s="103" t="s">
        <v>3723</v>
      </c>
      <c r="F2364" s="169" t="s">
        <v>323</v>
      </c>
      <c r="G2364" s="169" t="s">
        <v>4020</v>
      </c>
      <c r="H2364" s="40" t="s">
        <v>2162</v>
      </c>
      <c r="I2364" s="43" t="s">
        <v>2124</v>
      </c>
      <c r="J2364" s="116">
        <v>2.17945</v>
      </c>
      <c r="K2364" s="57">
        <f>(CEILING(J2364*0.2,1))*1</f>
        <v>1</v>
      </c>
      <c r="L2364" s="198">
        <v>49</v>
      </c>
      <c r="M2364" s="105">
        <v>3.2</v>
      </c>
      <c r="N2364" s="167"/>
    </row>
    <row r="2365" s="155" customFormat="1" ht="24" spans="1:14">
      <c r="A2365" s="38" t="s">
        <v>15</v>
      </c>
      <c r="B2365" s="168">
        <v>2364</v>
      </c>
      <c r="C2365" s="43" t="s">
        <v>16</v>
      </c>
      <c r="D2365" s="43" t="s">
        <v>322</v>
      </c>
      <c r="E2365" s="103" t="s">
        <v>3723</v>
      </c>
      <c r="F2365" s="169" t="s">
        <v>323</v>
      </c>
      <c r="G2365" s="169" t="s">
        <v>4370</v>
      </c>
      <c r="H2365" s="40" t="s">
        <v>2162</v>
      </c>
      <c r="I2365" s="43" t="s">
        <v>2124</v>
      </c>
      <c r="J2365" s="116">
        <v>9.07705</v>
      </c>
      <c r="K2365" s="185">
        <v>0</v>
      </c>
      <c r="L2365" s="198">
        <v>547</v>
      </c>
      <c r="M2365" s="105">
        <v>3.2</v>
      </c>
      <c r="N2365" s="164"/>
    </row>
    <row r="2366" s="155" customFormat="1" ht="24" spans="1:14">
      <c r="A2366" s="38" t="s">
        <v>15</v>
      </c>
      <c r="B2366" s="168">
        <v>2365</v>
      </c>
      <c r="C2366" s="43" t="s">
        <v>16</v>
      </c>
      <c r="D2366" s="43" t="s">
        <v>322</v>
      </c>
      <c r="E2366" s="103" t="s">
        <v>3723</v>
      </c>
      <c r="F2366" s="169" t="s">
        <v>323</v>
      </c>
      <c r="G2366" s="169" t="s">
        <v>4444</v>
      </c>
      <c r="H2366" s="40" t="s">
        <v>2162</v>
      </c>
      <c r="I2366" s="43" t="s">
        <v>2124</v>
      </c>
      <c r="J2366" s="116">
        <v>15.7166</v>
      </c>
      <c r="K2366" s="185">
        <v>0</v>
      </c>
      <c r="L2366" s="198">
        <v>4592</v>
      </c>
      <c r="M2366" s="105">
        <v>3.2</v>
      </c>
      <c r="N2366" s="164"/>
    </row>
    <row r="2367" s="155" customFormat="1" ht="21.6" spans="1:14">
      <c r="A2367" s="38" t="s">
        <v>15</v>
      </c>
      <c r="B2367" s="168">
        <v>2366</v>
      </c>
      <c r="C2367" s="43" t="s">
        <v>16</v>
      </c>
      <c r="D2367" s="43" t="s">
        <v>4008</v>
      </c>
      <c r="E2367" s="103" t="s">
        <v>3723</v>
      </c>
      <c r="F2367" s="169" t="s">
        <v>4448</v>
      </c>
      <c r="G2367" s="169" t="s">
        <v>4012</v>
      </c>
      <c r="H2367" s="40"/>
      <c r="I2367" s="40" t="s">
        <v>22</v>
      </c>
      <c r="J2367" s="173">
        <v>1</v>
      </c>
      <c r="K2367" s="174">
        <v>0</v>
      </c>
      <c r="L2367" s="202"/>
      <c r="M2367" s="105">
        <v>3.1</v>
      </c>
      <c r="N2367" s="164"/>
    </row>
    <row r="2368" s="155" customFormat="1" ht="21.6" spans="1:14">
      <c r="A2368" s="38" t="s">
        <v>15</v>
      </c>
      <c r="B2368" s="168">
        <v>2367</v>
      </c>
      <c r="C2368" s="43" t="s">
        <v>16</v>
      </c>
      <c r="D2368" s="43" t="s">
        <v>4008</v>
      </c>
      <c r="E2368" s="103" t="s">
        <v>3723</v>
      </c>
      <c r="F2368" s="169" t="s">
        <v>4449</v>
      </c>
      <c r="G2368" s="169" t="s">
        <v>4012</v>
      </c>
      <c r="H2368" s="40"/>
      <c r="I2368" s="40" t="s">
        <v>22</v>
      </c>
      <c r="J2368" s="173">
        <v>1</v>
      </c>
      <c r="K2368" s="174">
        <v>0</v>
      </c>
      <c r="L2368" s="202"/>
      <c r="M2368" s="105">
        <v>3.1</v>
      </c>
      <c r="N2368" s="164"/>
    </row>
    <row r="2369" s="155" customFormat="1" ht="24" spans="1:14">
      <c r="A2369" s="38" t="s">
        <v>15</v>
      </c>
      <c r="B2369" s="168">
        <v>2368</v>
      </c>
      <c r="C2369" s="43" t="s">
        <v>16</v>
      </c>
      <c r="D2369" s="43" t="s">
        <v>89</v>
      </c>
      <c r="E2369" s="103" t="s">
        <v>3723</v>
      </c>
      <c r="F2369" s="169" t="s">
        <v>114</v>
      </c>
      <c r="G2369" s="169" t="s">
        <v>4450</v>
      </c>
      <c r="H2369" s="40" t="s">
        <v>2166</v>
      </c>
      <c r="I2369" s="40" t="s">
        <v>22</v>
      </c>
      <c r="J2369" s="173">
        <v>1</v>
      </c>
      <c r="K2369" s="185">
        <v>0</v>
      </c>
      <c r="L2369" s="198">
        <v>33</v>
      </c>
      <c r="M2369" s="105">
        <v>3.2</v>
      </c>
      <c r="N2369" s="167"/>
    </row>
    <row r="2370" s="155" customFormat="1" ht="24" spans="1:14">
      <c r="A2370" s="38" t="s">
        <v>15</v>
      </c>
      <c r="B2370" s="168">
        <v>2369</v>
      </c>
      <c r="C2370" s="43" t="s">
        <v>16</v>
      </c>
      <c r="D2370" s="43" t="s">
        <v>53</v>
      </c>
      <c r="E2370" s="103" t="s">
        <v>3723</v>
      </c>
      <c r="F2370" s="169" t="s">
        <v>55</v>
      </c>
      <c r="G2370" s="169" t="s">
        <v>4451</v>
      </c>
      <c r="H2370" s="40" t="s">
        <v>2158</v>
      </c>
      <c r="I2370" s="40" t="s">
        <v>22</v>
      </c>
      <c r="J2370" s="173">
        <v>6</v>
      </c>
      <c r="K2370" s="57">
        <f t="shared" ref="K2370:K2373" si="133">(CEILING(J2370*0.2,1))*1</f>
        <v>2</v>
      </c>
      <c r="L2370" s="198">
        <v>68</v>
      </c>
      <c r="M2370" s="105">
        <v>3.2</v>
      </c>
      <c r="N2370" s="167"/>
    </row>
    <row r="2371" s="155" customFormat="1" ht="24" spans="1:14">
      <c r="A2371" s="38" t="s">
        <v>15</v>
      </c>
      <c r="B2371" s="168">
        <v>2370</v>
      </c>
      <c r="C2371" s="43" t="s">
        <v>16</v>
      </c>
      <c r="D2371" s="43" t="s">
        <v>53</v>
      </c>
      <c r="E2371" s="103" t="s">
        <v>3723</v>
      </c>
      <c r="F2371" s="169" t="s">
        <v>55</v>
      </c>
      <c r="G2371" s="169" t="s">
        <v>4452</v>
      </c>
      <c r="H2371" s="40" t="s">
        <v>2158</v>
      </c>
      <c r="I2371" s="40" t="s">
        <v>22</v>
      </c>
      <c r="J2371" s="173">
        <v>1</v>
      </c>
      <c r="K2371" s="57">
        <f t="shared" si="133"/>
        <v>1</v>
      </c>
      <c r="L2371" s="198">
        <v>6</v>
      </c>
      <c r="M2371" s="105">
        <v>3.2</v>
      </c>
      <c r="N2371" s="164"/>
    </row>
    <row r="2372" s="155" customFormat="1" ht="36" spans="1:14">
      <c r="A2372" s="38" t="s">
        <v>15</v>
      </c>
      <c r="B2372" s="168">
        <v>2371</v>
      </c>
      <c r="C2372" s="43" t="s">
        <v>16</v>
      </c>
      <c r="D2372" s="43" t="s">
        <v>171</v>
      </c>
      <c r="E2372" s="103" t="s">
        <v>3723</v>
      </c>
      <c r="F2372" s="169" t="s">
        <v>172</v>
      </c>
      <c r="G2372" s="169" t="s">
        <v>4453</v>
      </c>
      <c r="H2372" s="40" t="s">
        <v>1711</v>
      </c>
      <c r="I2372" s="40" t="s">
        <v>22</v>
      </c>
      <c r="J2372" s="173">
        <v>1</v>
      </c>
      <c r="K2372" s="174">
        <v>0</v>
      </c>
      <c r="L2372" s="201">
        <v>0.32</v>
      </c>
      <c r="M2372" s="105">
        <v>3.2</v>
      </c>
      <c r="N2372" s="164"/>
    </row>
    <row r="2373" s="155" customFormat="1" ht="24" spans="1:14">
      <c r="A2373" s="38" t="s">
        <v>15</v>
      </c>
      <c r="B2373" s="168">
        <v>2372</v>
      </c>
      <c r="C2373" s="43" t="s">
        <v>16</v>
      </c>
      <c r="D2373" s="43" t="s">
        <v>322</v>
      </c>
      <c r="E2373" s="103" t="s">
        <v>3723</v>
      </c>
      <c r="F2373" s="169" t="s">
        <v>323</v>
      </c>
      <c r="G2373" s="169" t="s">
        <v>4454</v>
      </c>
      <c r="H2373" s="40" t="s">
        <v>2162</v>
      </c>
      <c r="I2373" s="43" t="s">
        <v>2124</v>
      </c>
      <c r="J2373" s="116">
        <v>12.377</v>
      </c>
      <c r="K2373" s="57">
        <f t="shared" si="133"/>
        <v>3</v>
      </c>
      <c r="L2373" s="198">
        <v>579</v>
      </c>
      <c r="M2373" s="105">
        <v>3.2</v>
      </c>
      <c r="N2373" s="167"/>
    </row>
    <row r="2374" s="155" customFormat="1" ht="24" spans="1:14">
      <c r="A2374" s="38" t="s">
        <v>15</v>
      </c>
      <c r="B2374" s="168">
        <v>2373</v>
      </c>
      <c r="C2374" s="43" t="s">
        <v>16</v>
      </c>
      <c r="D2374" s="43" t="s">
        <v>89</v>
      </c>
      <c r="E2374" s="103" t="s">
        <v>3723</v>
      </c>
      <c r="F2374" s="169" t="s">
        <v>114</v>
      </c>
      <c r="G2374" s="169" t="s">
        <v>4450</v>
      </c>
      <c r="H2374" s="40" t="s">
        <v>2166</v>
      </c>
      <c r="I2374" s="40" t="s">
        <v>22</v>
      </c>
      <c r="J2374" s="173">
        <v>1</v>
      </c>
      <c r="K2374" s="185">
        <v>0</v>
      </c>
      <c r="L2374" s="198">
        <v>33</v>
      </c>
      <c r="M2374" s="105">
        <v>3.2</v>
      </c>
      <c r="N2374" s="167"/>
    </row>
    <row r="2375" s="155" customFormat="1" ht="24" spans="1:14">
      <c r="A2375" s="38" t="s">
        <v>15</v>
      </c>
      <c r="B2375" s="168">
        <v>2374</v>
      </c>
      <c r="C2375" s="43" t="s">
        <v>16</v>
      </c>
      <c r="D2375" s="43" t="s">
        <v>53</v>
      </c>
      <c r="E2375" s="103" t="s">
        <v>3723</v>
      </c>
      <c r="F2375" s="169" t="s">
        <v>55</v>
      </c>
      <c r="G2375" s="169" t="s">
        <v>4451</v>
      </c>
      <c r="H2375" s="40" t="s">
        <v>2158</v>
      </c>
      <c r="I2375" s="40" t="s">
        <v>22</v>
      </c>
      <c r="J2375" s="173">
        <v>6</v>
      </c>
      <c r="K2375" s="57">
        <f>(CEILING(J2375*0.2,1))*1</f>
        <v>2</v>
      </c>
      <c r="L2375" s="198">
        <v>68</v>
      </c>
      <c r="M2375" s="105">
        <v>3.2</v>
      </c>
      <c r="N2375" s="167"/>
    </row>
    <row r="2376" s="155" customFormat="1" ht="36" spans="1:14">
      <c r="A2376" s="38" t="s">
        <v>15</v>
      </c>
      <c r="B2376" s="168">
        <v>2375</v>
      </c>
      <c r="C2376" s="43" t="s">
        <v>16</v>
      </c>
      <c r="D2376" s="43" t="s">
        <v>171</v>
      </c>
      <c r="E2376" s="103" t="s">
        <v>3723</v>
      </c>
      <c r="F2376" s="169" t="s">
        <v>172</v>
      </c>
      <c r="G2376" s="169" t="s">
        <v>4453</v>
      </c>
      <c r="H2376" s="40" t="s">
        <v>1711</v>
      </c>
      <c r="I2376" s="40" t="s">
        <v>22</v>
      </c>
      <c r="J2376" s="173">
        <v>1</v>
      </c>
      <c r="K2376" s="174">
        <v>0</v>
      </c>
      <c r="L2376" s="201">
        <v>0.32</v>
      </c>
      <c r="M2376" s="105">
        <v>3.2</v>
      </c>
      <c r="N2376" s="167"/>
    </row>
    <row r="2377" s="155" customFormat="1" ht="24" spans="1:14">
      <c r="A2377" s="38" t="s">
        <v>15</v>
      </c>
      <c r="B2377" s="168">
        <v>2376</v>
      </c>
      <c r="C2377" s="43" t="s">
        <v>16</v>
      </c>
      <c r="D2377" s="43" t="s">
        <v>322</v>
      </c>
      <c r="E2377" s="103" t="s">
        <v>3723</v>
      </c>
      <c r="F2377" s="169" t="s">
        <v>323</v>
      </c>
      <c r="G2377" s="169" t="s">
        <v>4454</v>
      </c>
      <c r="H2377" s="40" t="s">
        <v>2162</v>
      </c>
      <c r="I2377" s="43" t="s">
        <v>2124</v>
      </c>
      <c r="J2377" s="116">
        <v>13.2053</v>
      </c>
      <c r="K2377" s="57">
        <f>(CEILING(J2377*0.2,1))*1</f>
        <v>3</v>
      </c>
      <c r="L2377" s="198">
        <v>618</v>
      </c>
      <c r="M2377" s="105">
        <v>3.2</v>
      </c>
      <c r="N2377" s="167"/>
    </row>
    <row r="2378" s="155" customFormat="1" ht="24" spans="1:14">
      <c r="A2378" s="38" t="s">
        <v>15</v>
      </c>
      <c r="B2378" s="168">
        <v>2377</v>
      </c>
      <c r="C2378" s="43" t="s">
        <v>16</v>
      </c>
      <c r="D2378" s="43" t="s">
        <v>89</v>
      </c>
      <c r="E2378" s="103" t="s">
        <v>3723</v>
      </c>
      <c r="F2378" s="169" t="s">
        <v>114</v>
      </c>
      <c r="G2378" s="169" t="s">
        <v>3338</v>
      </c>
      <c r="H2378" s="40" t="s">
        <v>2166</v>
      </c>
      <c r="I2378" s="40" t="s">
        <v>22</v>
      </c>
      <c r="J2378" s="173">
        <v>7</v>
      </c>
      <c r="K2378" s="185">
        <v>0</v>
      </c>
      <c r="L2378" s="198">
        <v>2515</v>
      </c>
      <c r="M2378" s="105">
        <v>3.2</v>
      </c>
      <c r="N2378" s="167"/>
    </row>
    <row r="2379" s="155" customFormat="1" ht="24" spans="1:14">
      <c r="A2379" s="38" t="s">
        <v>15</v>
      </c>
      <c r="B2379" s="168">
        <v>2378</v>
      </c>
      <c r="C2379" s="43" t="s">
        <v>16</v>
      </c>
      <c r="D2379" s="43" t="s">
        <v>53</v>
      </c>
      <c r="E2379" s="103" t="s">
        <v>3723</v>
      </c>
      <c r="F2379" s="169" t="s">
        <v>55</v>
      </c>
      <c r="G2379" s="169" t="s">
        <v>3339</v>
      </c>
      <c r="H2379" s="40" t="s">
        <v>2158</v>
      </c>
      <c r="I2379" s="40" t="s">
        <v>22</v>
      </c>
      <c r="J2379" s="173">
        <v>19</v>
      </c>
      <c r="K2379" s="185">
        <v>0</v>
      </c>
      <c r="L2379" s="198">
        <v>3927</v>
      </c>
      <c r="M2379" s="105">
        <v>3.2</v>
      </c>
      <c r="N2379" s="167"/>
    </row>
    <row r="2380" s="155" customFormat="1" ht="24" spans="1:14">
      <c r="A2380" s="38" t="s">
        <v>15</v>
      </c>
      <c r="B2380" s="168">
        <v>2379</v>
      </c>
      <c r="C2380" s="43" t="s">
        <v>16</v>
      </c>
      <c r="D2380" s="43" t="s">
        <v>53</v>
      </c>
      <c r="E2380" s="103" t="s">
        <v>3723</v>
      </c>
      <c r="F2380" s="169" t="s">
        <v>304</v>
      </c>
      <c r="G2380" s="169" t="s">
        <v>4455</v>
      </c>
      <c r="H2380" s="40" t="s">
        <v>2158</v>
      </c>
      <c r="I2380" s="40" t="s">
        <v>22</v>
      </c>
      <c r="J2380" s="173">
        <v>1</v>
      </c>
      <c r="K2380" s="185">
        <v>0</v>
      </c>
      <c r="L2380" s="198">
        <v>256</v>
      </c>
      <c r="M2380" s="105">
        <v>3.2</v>
      </c>
      <c r="N2380" s="167"/>
    </row>
    <row r="2381" s="155" customFormat="1" ht="36" spans="1:14">
      <c r="A2381" s="38" t="s">
        <v>15</v>
      </c>
      <c r="B2381" s="168">
        <v>2380</v>
      </c>
      <c r="C2381" s="43" t="s">
        <v>16</v>
      </c>
      <c r="D2381" s="43" t="s">
        <v>171</v>
      </c>
      <c r="E2381" s="103" t="s">
        <v>3723</v>
      </c>
      <c r="F2381" s="169" t="s">
        <v>172</v>
      </c>
      <c r="G2381" s="169" t="s">
        <v>4456</v>
      </c>
      <c r="H2381" s="40" t="s">
        <v>1711</v>
      </c>
      <c r="I2381" s="40" t="s">
        <v>22</v>
      </c>
      <c r="J2381" s="173">
        <v>8</v>
      </c>
      <c r="K2381" s="174">
        <v>0</v>
      </c>
      <c r="L2381" s="198">
        <v>11</v>
      </c>
      <c r="M2381" s="105">
        <v>3.2</v>
      </c>
      <c r="N2381" s="167"/>
    </row>
    <row r="2382" s="155" customFormat="1" ht="24" spans="1:14">
      <c r="A2382" s="38" t="s">
        <v>15</v>
      </c>
      <c r="B2382" s="168">
        <v>2381</v>
      </c>
      <c r="C2382" s="43" t="s">
        <v>16</v>
      </c>
      <c r="D2382" s="43" t="s">
        <v>53</v>
      </c>
      <c r="E2382" s="103" t="s">
        <v>3723</v>
      </c>
      <c r="F2382" s="169" t="s">
        <v>236</v>
      </c>
      <c r="G2382" s="169" t="s">
        <v>4457</v>
      </c>
      <c r="H2382" s="40" t="s">
        <v>2166</v>
      </c>
      <c r="I2382" s="40" t="s">
        <v>22</v>
      </c>
      <c r="J2382" s="173">
        <v>2</v>
      </c>
      <c r="K2382" s="185">
        <v>0</v>
      </c>
      <c r="L2382" s="198">
        <v>3</v>
      </c>
      <c r="M2382" s="105">
        <v>3.2</v>
      </c>
      <c r="N2382" s="167"/>
    </row>
    <row r="2383" s="155" customFormat="1" ht="36" spans="1:14">
      <c r="A2383" s="38" t="s">
        <v>15</v>
      </c>
      <c r="B2383" s="168">
        <v>2382</v>
      </c>
      <c r="C2383" s="43" t="s">
        <v>16</v>
      </c>
      <c r="D2383" s="43" t="s">
        <v>53</v>
      </c>
      <c r="E2383" s="103" t="s">
        <v>3723</v>
      </c>
      <c r="F2383" s="169" t="s">
        <v>236</v>
      </c>
      <c r="G2383" s="169" t="s">
        <v>4458</v>
      </c>
      <c r="H2383" s="40" t="s">
        <v>2166</v>
      </c>
      <c r="I2383" s="40" t="s">
        <v>22</v>
      </c>
      <c r="J2383" s="173">
        <v>1</v>
      </c>
      <c r="K2383" s="185">
        <v>0</v>
      </c>
      <c r="L2383" s="198">
        <v>7</v>
      </c>
      <c r="M2383" s="105">
        <v>3.2</v>
      </c>
      <c r="N2383" s="167"/>
    </row>
    <row r="2384" s="155" customFormat="1" ht="24" spans="1:14">
      <c r="A2384" s="38" t="s">
        <v>15</v>
      </c>
      <c r="B2384" s="168">
        <v>2383</v>
      </c>
      <c r="C2384" s="43" t="s">
        <v>16</v>
      </c>
      <c r="D2384" s="43" t="s">
        <v>322</v>
      </c>
      <c r="E2384" s="103" t="s">
        <v>3723</v>
      </c>
      <c r="F2384" s="169" t="s">
        <v>323</v>
      </c>
      <c r="G2384" s="169" t="s">
        <v>3327</v>
      </c>
      <c r="H2384" s="40" t="s">
        <v>2162</v>
      </c>
      <c r="I2384" s="43" t="s">
        <v>2124</v>
      </c>
      <c r="J2384" s="116">
        <v>82.2705</v>
      </c>
      <c r="K2384" s="185">
        <v>0</v>
      </c>
      <c r="L2384" s="198">
        <v>23179</v>
      </c>
      <c r="M2384" s="105">
        <v>3.2</v>
      </c>
      <c r="N2384" s="167"/>
    </row>
    <row r="2385" s="155" customFormat="1" ht="24" spans="1:14">
      <c r="A2385" s="38" t="s">
        <v>15</v>
      </c>
      <c r="B2385" s="168">
        <v>2384</v>
      </c>
      <c r="C2385" s="43" t="s">
        <v>16</v>
      </c>
      <c r="D2385" s="43" t="s">
        <v>89</v>
      </c>
      <c r="E2385" s="103" t="s">
        <v>3723</v>
      </c>
      <c r="F2385" s="169" t="s">
        <v>114</v>
      </c>
      <c r="G2385" s="169" t="s">
        <v>3338</v>
      </c>
      <c r="H2385" s="40" t="s">
        <v>2166</v>
      </c>
      <c r="I2385" s="40" t="s">
        <v>22</v>
      </c>
      <c r="J2385" s="173">
        <v>4</v>
      </c>
      <c r="K2385" s="185">
        <v>0</v>
      </c>
      <c r="L2385" s="198">
        <v>1437</v>
      </c>
      <c r="M2385" s="105">
        <v>3.2</v>
      </c>
      <c r="N2385" s="167"/>
    </row>
    <row r="2386" s="155" customFormat="1" ht="24" spans="1:14">
      <c r="A2386" s="38" t="s">
        <v>15</v>
      </c>
      <c r="B2386" s="168">
        <v>2385</v>
      </c>
      <c r="C2386" s="43" t="s">
        <v>16</v>
      </c>
      <c r="D2386" s="43" t="s">
        <v>53</v>
      </c>
      <c r="E2386" s="103" t="s">
        <v>3723</v>
      </c>
      <c r="F2386" s="169" t="s">
        <v>55</v>
      </c>
      <c r="G2386" s="169" t="s">
        <v>3339</v>
      </c>
      <c r="H2386" s="40" t="s">
        <v>2158</v>
      </c>
      <c r="I2386" s="40" t="s">
        <v>22</v>
      </c>
      <c r="J2386" s="173">
        <v>15</v>
      </c>
      <c r="K2386" s="185">
        <v>0</v>
      </c>
      <c r="L2386" s="198">
        <v>3101</v>
      </c>
      <c r="M2386" s="105">
        <v>3.2</v>
      </c>
      <c r="N2386" s="167"/>
    </row>
    <row r="2387" s="155" customFormat="1" ht="24" spans="1:14">
      <c r="A2387" s="38" t="s">
        <v>15</v>
      </c>
      <c r="B2387" s="168">
        <v>2386</v>
      </c>
      <c r="C2387" s="43" t="s">
        <v>16</v>
      </c>
      <c r="D2387" s="43" t="s">
        <v>53</v>
      </c>
      <c r="E2387" s="103" t="s">
        <v>3723</v>
      </c>
      <c r="F2387" s="169" t="s">
        <v>55</v>
      </c>
      <c r="G2387" s="169" t="s">
        <v>4459</v>
      </c>
      <c r="H2387" s="40" t="s">
        <v>2158</v>
      </c>
      <c r="I2387" s="40" t="s">
        <v>22</v>
      </c>
      <c r="J2387" s="173">
        <v>3</v>
      </c>
      <c r="K2387" s="185">
        <v>0</v>
      </c>
      <c r="L2387" s="198">
        <v>310</v>
      </c>
      <c r="M2387" s="105">
        <v>3.2</v>
      </c>
      <c r="N2387" s="167"/>
    </row>
    <row r="2388" s="155" customFormat="1" ht="36" spans="1:14">
      <c r="A2388" s="38" t="s">
        <v>15</v>
      </c>
      <c r="B2388" s="168">
        <v>2387</v>
      </c>
      <c r="C2388" s="43" t="s">
        <v>16</v>
      </c>
      <c r="D2388" s="43" t="s">
        <v>171</v>
      </c>
      <c r="E2388" s="103" t="s">
        <v>3723</v>
      </c>
      <c r="F2388" s="169" t="s">
        <v>172</v>
      </c>
      <c r="G2388" s="169" t="s">
        <v>4456</v>
      </c>
      <c r="H2388" s="40" t="s">
        <v>1711</v>
      </c>
      <c r="I2388" s="40" t="s">
        <v>22</v>
      </c>
      <c r="J2388" s="173">
        <v>4</v>
      </c>
      <c r="K2388" s="174">
        <v>0</v>
      </c>
      <c r="L2388" s="198">
        <v>6</v>
      </c>
      <c r="M2388" s="105">
        <v>3.2</v>
      </c>
      <c r="N2388" s="167"/>
    </row>
    <row r="2389" s="155" customFormat="1" ht="24" spans="1:14">
      <c r="A2389" s="38" t="s">
        <v>15</v>
      </c>
      <c r="B2389" s="168">
        <v>2388</v>
      </c>
      <c r="C2389" s="43" t="s">
        <v>16</v>
      </c>
      <c r="D2389" s="43" t="s">
        <v>53</v>
      </c>
      <c r="E2389" s="103" t="s">
        <v>3723</v>
      </c>
      <c r="F2389" s="169" t="s">
        <v>236</v>
      </c>
      <c r="G2389" s="169" t="s">
        <v>3326</v>
      </c>
      <c r="H2389" s="40" t="s">
        <v>2166</v>
      </c>
      <c r="I2389" s="40" t="s">
        <v>22</v>
      </c>
      <c r="J2389" s="173">
        <v>5</v>
      </c>
      <c r="K2389" s="185">
        <v>0</v>
      </c>
      <c r="L2389" s="198">
        <v>3</v>
      </c>
      <c r="M2389" s="105">
        <v>3.2</v>
      </c>
      <c r="N2389" s="167"/>
    </row>
    <row r="2390" s="155" customFormat="1" ht="24" spans="1:14">
      <c r="A2390" s="38" t="s">
        <v>15</v>
      </c>
      <c r="B2390" s="168">
        <v>2389</v>
      </c>
      <c r="C2390" s="43" t="s">
        <v>16</v>
      </c>
      <c r="D2390" s="43" t="s">
        <v>322</v>
      </c>
      <c r="E2390" s="103" t="s">
        <v>3723</v>
      </c>
      <c r="F2390" s="169" t="s">
        <v>323</v>
      </c>
      <c r="G2390" s="169" t="s">
        <v>3327</v>
      </c>
      <c r="H2390" s="40" t="s">
        <v>2162</v>
      </c>
      <c r="I2390" s="43" t="s">
        <v>2124</v>
      </c>
      <c r="J2390" s="116">
        <v>66.0821</v>
      </c>
      <c r="K2390" s="185">
        <v>0</v>
      </c>
      <c r="L2390" s="198">
        <v>18618</v>
      </c>
      <c r="M2390" s="105">
        <v>3.2</v>
      </c>
      <c r="N2390" s="167"/>
    </row>
    <row r="2391" s="155" customFormat="1" ht="24" spans="1:14">
      <c r="A2391" s="38" t="s">
        <v>15</v>
      </c>
      <c r="B2391" s="168">
        <v>2390</v>
      </c>
      <c r="C2391" s="43" t="s">
        <v>16</v>
      </c>
      <c r="D2391" s="43" t="s">
        <v>89</v>
      </c>
      <c r="E2391" s="103" t="s">
        <v>3723</v>
      </c>
      <c r="F2391" s="169" t="s">
        <v>114</v>
      </c>
      <c r="G2391" s="169" t="s">
        <v>4394</v>
      </c>
      <c r="H2391" s="40" t="s">
        <v>2166</v>
      </c>
      <c r="I2391" s="40" t="s">
        <v>22</v>
      </c>
      <c r="J2391" s="173">
        <v>1</v>
      </c>
      <c r="K2391" s="185">
        <v>0</v>
      </c>
      <c r="L2391" s="198">
        <v>31</v>
      </c>
      <c r="M2391" s="105">
        <v>3.2</v>
      </c>
      <c r="N2391" s="167"/>
    </row>
    <row r="2392" s="155" customFormat="1" ht="24" spans="1:14">
      <c r="A2392" s="38" t="s">
        <v>15</v>
      </c>
      <c r="B2392" s="168">
        <v>2391</v>
      </c>
      <c r="C2392" s="43" t="s">
        <v>16</v>
      </c>
      <c r="D2392" s="43" t="s">
        <v>89</v>
      </c>
      <c r="E2392" s="103" t="s">
        <v>3723</v>
      </c>
      <c r="F2392" s="169" t="s">
        <v>114</v>
      </c>
      <c r="G2392" s="169" t="s">
        <v>4380</v>
      </c>
      <c r="H2392" s="40" t="s">
        <v>2166</v>
      </c>
      <c r="I2392" s="40" t="s">
        <v>22</v>
      </c>
      <c r="J2392" s="173">
        <v>3</v>
      </c>
      <c r="K2392" s="185">
        <v>0</v>
      </c>
      <c r="L2392" s="198">
        <v>133</v>
      </c>
      <c r="M2392" s="105">
        <v>3.2</v>
      </c>
      <c r="N2392" s="164"/>
    </row>
    <row r="2393" s="155" customFormat="1" ht="24" spans="1:14">
      <c r="A2393" s="38" t="s">
        <v>15</v>
      </c>
      <c r="B2393" s="168">
        <v>2392</v>
      </c>
      <c r="C2393" s="43" t="s">
        <v>16</v>
      </c>
      <c r="D2393" s="43" t="s">
        <v>53</v>
      </c>
      <c r="E2393" s="103" t="s">
        <v>3723</v>
      </c>
      <c r="F2393" s="169" t="s">
        <v>55</v>
      </c>
      <c r="G2393" s="169" t="s">
        <v>4396</v>
      </c>
      <c r="H2393" s="40" t="s">
        <v>2158</v>
      </c>
      <c r="I2393" s="40" t="s">
        <v>22</v>
      </c>
      <c r="J2393" s="173">
        <v>1</v>
      </c>
      <c r="K2393" s="57">
        <f>(CEILING(J2393*0.2,1))*1</f>
        <v>1</v>
      </c>
      <c r="L2393" s="198">
        <v>20</v>
      </c>
      <c r="M2393" s="105">
        <v>3.2</v>
      </c>
      <c r="N2393" s="164"/>
    </row>
    <row r="2394" s="155" customFormat="1" ht="24" spans="1:14">
      <c r="A2394" s="38" t="s">
        <v>15</v>
      </c>
      <c r="B2394" s="168">
        <v>2393</v>
      </c>
      <c r="C2394" s="43" t="s">
        <v>16</v>
      </c>
      <c r="D2394" s="43" t="s">
        <v>53</v>
      </c>
      <c r="E2394" s="103" t="s">
        <v>3723</v>
      </c>
      <c r="F2394" s="169" t="s">
        <v>55</v>
      </c>
      <c r="G2394" s="169" t="s">
        <v>4367</v>
      </c>
      <c r="H2394" s="40" t="s">
        <v>2158</v>
      </c>
      <c r="I2394" s="40" t="s">
        <v>22</v>
      </c>
      <c r="J2394" s="173">
        <v>3</v>
      </c>
      <c r="K2394" s="185">
        <v>0</v>
      </c>
      <c r="L2394" s="198">
        <v>111</v>
      </c>
      <c r="M2394" s="105">
        <v>3.2</v>
      </c>
      <c r="N2394" s="164"/>
    </row>
    <row r="2395" s="155" customFormat="1" ht="24" spans="1:14">
      <c r="A2395" s="38" t="s">
        <v>15</v>
      </c>
      <c r="B2395" s="168">
        <v>2394</v>
      </c>
      <c r="C2395" s="43" t="s">
        <v>16</v>
      </c>
      <c r="D2395" s="43" t="s">
        <v>53</v>
      </c>
      <c r="E2395" s="103" t="s">
        <v>3723</v>
      </c>
      <c r="F2395" s="169" t="s">
        <v>249</v>
      </c>
      <c r="G2395" s="169" t="s">
        <v>4460</v>
      </c>
      <c r="H2395" s="40" t="s">
        <v>2158</v>
      </c>
      <c r="I2395" s="40" t="s">
        <v>22</v>
      </c>
      <c r="J2395" s="173">
        <v>1</v>
      </c>
      <c r="K2395" s="185">
        <v>0</v>
      </c>
      <c r="L2395" s="198">
        <v>11</v>
      </c>
      <c r="M2395" s="105">
        <v>3.2</v>
      </c>
      <c r="N2395" s="167"/>
    </row>
    <row r="2396" s="155" customFormat="1" ht="36" spans="1:14">
      <c r="A2396" s="38" t="s">
        <v>15</v>
      </c>
      <c r="B2396" s="168">
        <v>2395</v>
      </c>
      <c r="C2396" s="43" t="s">
        <v>16</v>
      </c>
      <c r="D2396" s="43" t="s">
        <v>171</v>
      </c>
      <c r="E2396" s="103" t="s">
        <v>3723</v>
      </c>
      <c r="F2396" s="169" t="s">
        <v>172</v>
      </c>
      <c r="G2396" s="169" t="s">
        <v>4399</v>
      </c>
      <c r="H2396" s="40" t="s">
        <v>1711</v>
      </c>
      <c r="I2396" s="40" t="s">
        <v>22</v>
      </c>
      <c r="J2396" s="173">
        <v>1</v>
      </c>
      <c r="K2396" s="174">
        <v>0</v>
      </c>
      <c r="L2396" s="198">
        <v>1</v>
      </c>
      <c r="M2396" s="105">
        <v>3.1</v>
      </c>
      <c r="N2396" s="167"/>
    </row>
    <row r="2397" s="155" customFormat="1" ht="36" spans="1:14">
      <c r="A2397" s="38" t="s">
        <v>15</v>
      </c>
      <c r="B2397" s="168">
        <v>2396</v>
      </c>
      <c r="C2397" s="43" t="s">
        <v>16</v>
      </c>
      <c r="D2397" s="43" t="s">
        <v>171</v>
      </c>
      <c r="E2397" s="103" t="s">
        <v>3723</v>
      </c>
      <c r="F2397" s="169" t="s">
        <v>172</v>
      </c>
      <c r="G2397" s="169" t="s">
        <v>4382</v>
      </c>
      <c r="H2397" s="40" t="s">
        <v>1711</v>
      </c>
      <c r="I2397" s="40" t="s">
        <v>22</v>
      </c>
      <c r="J2397" s="173">
        <v>2</v>
      </c>
      <c r="K2397" s="174">
        <v>0</v>
      </c>
      <c r="L2397" s="198">
        <v>2</v>
      </c>
      <c r="M2397" s="105">
        <v>3.1</v>
      </c>
      <c r="N2397" s="164"/>
    </row>
    <row r="2398" s="155" customFormat="1" ht="24" spans="1:14">
      <c r="A2398" s="38" t="s">
        <v>15</v>
      </c>
      <c r="B2398" s="168">
        <v>2397</v>
      </c>
      <c r="C2398" s="43" t="s">
        <v>16</v>
      </c>
      <c r="D2398" s="43" t="s">
        <v>53</v>
      </c>
      <c r="E2398" s="103" t="s">
        <v>3723</v>
      </c>
      <c r="F2398" s="169" t="s">
        <v>236</v>
      </c>
      <c r="G2398" s="169" t="s">
        <v>4461</v>
      </c>
      <c r="H2398" s="40" t="s">
        <v>2166</v>
      </c>
      <c r="I2398" s="40" t="s">
        <v>22</v>
      </c>
      <c r="J2398" s="173">
        <v>1</v>
      </c>
      <c r="K2398" s="185">
        <v>0</v>
      </c>
      <c r="L2398" s="201">
        <v>0.32</v>
      </c>
      <c r="M2398" s="105">
        <v>3.2</v>
      </c>
      <c r="N2398" s="164"/>
    </row>
    <row r="2399" s="155" customFormat="1" ht="24" spans="1:14">
      <c r="A2399" s="38" t="s">
        <v>15</v>
      </c>
      <c r="B2399" s="168">
        <v>2398</v>
      </c>
      <c r="C2399" s="43" t="s">
        <v>16</v>
      </c>
      <c r="D2399" s="43" t="s">
        <v>53</v>
      </c>
      <c r="E2399" s="103" t="s">
        <v>3723</v>
      </c>
      <c r="F2399" s="169" t="s">
        <v>236</v>
      </c>
      <c r="G2399" s="169" t="s">
        <v>4383</v>
      </c>
      <c r="H2399" s="40" t="s">
        <v>2166</v>
      </c>
      <c r="I2399" s="40" t="s">
        <v>22</v>
      </c>
      <c r="J2399" s="173">
        <v>3</v>
      </c>
      <c r="K2399" s="185">
        <v>0</v>
      </c>
      <c r="L2399" s="198">
        <v>2</v>
      </c>
      <c r="M2399" s="105">
        <v>3.2</v>
      </c>
      <c r="N2399" s="167"/>
    </row>
    <row r="2400" s="155" customFormat="1" ht="24" spans="1:14">
      <c r="A2400" s="38" t="s">
        <v>15</v>
      </c>
      <c r="B2400" s="168">
        <v>2399</v>
      </c>
      <c r="C2400" s="43" t="s">
        <v>16</v>
      </c>
      <c r="D2400" s="43" t="s">
        <v>322</v>
      </c>
      <c r="E2400" s="103" t="s">
        <v>3723</v>
      </c>
      <c r="F2400" s="169" t="s">
        <v>323</v>
      </c>
      <c r="G2400" s="169" t="s">
        <v>4401</v>
      </c>
      <c r="H2400" s="40" t="s">
        <v>2162</v>
      </c>
      <c r="I2400" s="43" t="s">
        <v>2124</v>
      </c>
      <c r="J2400" s="116">
        <v>0.8012</v>
      </c>
      <c r="K2400" s="57">
        <f>(CEILING(J2400*0.2,1))*1</f>
        <v>1</v>
      </c>
      <c r="L2400" s="198">
        <v>34</v>
      </c>
      <c r="M2400" s="105">
        <v>3.2</v>
      </c>
      <c r="N2400" s="167"/>
    </row>
    <row r="2401" s="155" customFormat="1" ht="24" spans="1:14">
      <c r="A2401" s="38" t="s">
        <v>15</v>
      </c>
      <c r="B2401" s="168">
        <v>2400</v>
      </c>
      <c r="C2401" s="43" t="s">
        <v>16</v>
      </c>
      <c r="D2401" s="43" t="s">
        <v>322</v>
      </c>
      <c r="E2401" s="103" t="s">
        <v>3723</v>
      </c>
      <c r="F2401" s="169" t="s">
        <v>323</v>
      </c>
      <c r="G2401" s="169" t="s">
        <v>4385</v>
      </c>
      <c r="H2401" s="40" t="s">
        <v>2162</v>
      </c>
      <c r="I2401" s="43" t="s">
        <v>2124</v>
      </c>
      <c r="J2401" s="116">
        <v>2.6734</v>
      </c>
      <c r="K2401" s="185">
        <v>0</v>
      </c>
      <c r="L2401" s="198">
        <v>161</v>
      </c>
      <c r="M2401" s="105">
        <v>3.2</v>
      </c>
      <c r="N2401" s="167"/>
    </row>
    <row r="2402" s="155" customFormat="1" ht="24" spans="1:14">
      <c r="A2402" s="38" t="s">
        <v>15</v>
      </c>
      <c r="B2402" s="168">
        <v>2401</v>
      </c>
      <c r="C2402" s="43" t="s">
        <v>16</v>
      </c>
      <c r="D2402" s="43" t="s">
        <v>89</v>
      </c>
      <c r="E2402" s="103" t="s">
        <v>3723</v>
      </c>
      <c r="F2402" s="169" t="s">
        <v>114</v>
      </c>
      <c r="G2402" s="169" t="s">
        <v>4394</v>
      </c>
      <c r="H2402" s="40" t="s">
        <v>2166</v>
      </c>
      <c r="I2402" s="40" t="s">
        <v>22</v>
      </c>
      <c r="J2402" s="173">
        <v>1</v>
      </c>
      <c r="K2402" s="185">
        <v>0</v>
      </c>
      <c r="L2402" s="198">
        <v>31</v>
      </c>
      <c r="M2402" s="105">
        <v>3.2</v>
      </c>
      <c r="N2402" s="167"/>
    </row>
    <row r="2403" s="155" customFormat="1" ht="24" spans="1:14">
      <c r="A2403" s="38" t="s">
        <v>15</v>
      </c>
      <c r="B2403" s="168">
        <v>2402</v>
      </c>
      <c r="C2403" s="43" t="s">
        <v>16</v>
      </c>
      <c r="D2403" s="43" t="s">
        <v>89</v>
      </c>
      <c r="E2403" s="103" t="s">
        <v>3723</v>
      </c>
      <c r="F2403" s="169" t="s">
        <v>114</v>
      </c>
      <c r="G2403" s="169" t="s">
        <v>4380</v>
      </c>
      <c r="H2403" s="40" t="s">
        <v>2166</v>
      </c>
      <c r="I2403" s="40" t="s">
        <v>22</v>
      </c>
      <c r="J2403" s="173">
        <v>3</v>
      </c>
      <c r="K2403" s="185">
        <v>0</v>
      </c>
      <c r="L2403" s="198">
        <v>133</v>
      </c>
      <c r="M2403" s="105">
        <v>3.2</v>
      </c>
      <c r="N2403" s="167"/>
    </row>
    <row r="2404" s="155" customFormat="1" ht="24" spans="1:14">
      <c r="A2404" s="38" t="s">
        <v>15</v>
      </c>
      <c r="B2404" s="168">
        <v>2403</v>
      </c>
      <c r="C2404" s="43" t="s">
        <v>16</v>
      </c>
      <c r="D2404" s="43" t="s">
        <v>53</v>
      </c>
      <c r="E2404" s="103" t="s">
        <v>3723</v>
      </c>
      <c r="F2404" s="169" t="s">
        <v>55</v>
      </c>
      <c r="G2404" s="169" t="s">
        <v>4396</v>
      </c>
      <c r="H2404" s="40" t="s">
        <v>2158</v>
      </c>
      <c r="I2404" s="40" t="s">
        <v>22</v>
      </c>
      <c r="J2404" s="173">
        <v>1</v>
      </c>
      <c r="K2404" s="57">
        <f>(CEILING(J2404*0.2,1))*1</f>
        <v>1</v>
      </c>
      <c r="L2404" s="198">
        <v>20</v>
      </c>
      <c r="M2404" s="105">
        <v>3.2</v>
      </c>
      <c r="N2404" s="167"/>
    </row>
    <row r="2405" s="155" customFormat="1" ht="24" spans="1:14">
      <c r="A2405" s="38" t="s">
        <v>15</v>
      </c>
      <c r="B2405" s="168">
        <v>2404</v>
      </c>
      <c r="C2405" s="43" t="s">
        <v>16</v>
      </c>
      <c r="D2405" s="43" t="s">
        <v>53</v>
      </c>
      <c r="E2405" s="103" t="s">
        <v>3723</v>
      </c>
      <c r="F2405" s="169" t="s">
        <v>55</v>
      </c>
      <c r="G2405" s="169" t="s">
        <v>4367</v>
      </c>
      <c r="H2405" s="40" t="s">
        <v>2158</v>
      </c>
      <c r="I2405" s="40" t="s">
        <v>22</v>
      </c>
      <c r="J2405" s="173">
        <v>3</v>
      </c>
      <c r="K2405" s="185">
        <v>0</v>
      </c>
      <c r="L2405" s="198">
        <v>111</v>
      </c>
      <c r="M2405" s="105">
        <v>3.2</v>
      </c>
      <c r="N2405" s="167"/>
    </row>
    <row r="2406" s="155" customFormat="1" ht="24" spans="1:14">
      <c r="A2406" s="38" t="s">
        <v>15</v>
      </c>
      <c r="B2406" s="168">
        <v>2405</v>
      </c>
      <c r="C2406" s="43" t="s">
        <v>16</v>
      </c>
      <c r="D2406" s="43" t="s">
        <v>53</v>
      </c>
      <c r="E2406" s="103" t="s">
        <v>3723</v>
      </c>
      <c r="F2406" s="169" t="s">
        <v>249</v>
      </c>
      <c r="G2406" s="169" t="s">
        <v>4460</v>
      </c>
      <c r="H2406" s="40" t="s">
        <v>2158</v>
      </c>
      <c r="I2406" s="40" t="s">
        <v>22</v>
      </c>
      <c r="J2406" s="173">
        <v>1</v>
      </c>
      <c r="K2406" s="185">
        <v>0</v>
      </c>
      <c r="L2406" s="198">
        <v>11</v>
      </c>
      <c r="M2406" s="105">
        <v>3.2</v>
      </c>
      <c r="N2406" s="167"/>
    </row>
    <row r="2407" s="155" customFormat="1" ht="36" spans="1:14">
      <c r="A2407" s="38" t="s">
        <v>15</v>
      </c>
      <c r="B2407" s="168">
        <v>2406</v>
      </c>
      <c r="C2407" s="43" t="s">
        <v>16</v>
      </c>
      <c r="D2407" s="43" t="s">
        <v>171</v>
      </c>
      <c r="E2407" s="103" t="s">
        <v>3723</v>
      </c>
      <c r="F2407" s="169" t="s">
        <v>172</v>
      </c>
      <c r="G2407" s="169" t="s">
        <v>4399</v>
      </c>
      <c r="H2407" s="40" t="s">
        <v>1711</v>
      </c>
      <c r="I2407" s="40" t="s">
        <v>22</v>
      </c>
      <c r="J2407" s="173">
        <v>1</v>
      </c>
      <c r="K2407" s="174">
        <v>0</v>
      </c>
      <c r="L2407" s="198">
        <v>1</v>
      </c>
      <c r="M2407" s="105">
        <v>3.1</v>
      </c>
      <c r="N2407" s="167"/>
    </row>
    <row r="2408" s="155" customFormat="1" ht="36" spans="1:14">
      <c r="A2408" s="38" t="s">
        <v>15</v>
      </c>
      <c r="B2408" s="168">
        <v>2407</v>
      </c>
      <c r="C2408" s="43" t="s">
        <v>16</v>
      </c>
      <c r="D2408" s="43" t="s">
        <v>171</v>
      </c>
      <c r="E2408" s="103" t="s">
        <v>3723</v>
      </c>
      <c r="F2408" s="169" t="s">
        <v>172</v>
      </c>
      <c r="G2408" s="169" t="s">
        <v>4382</v>
      </c>
      <c r="H2408" s="40" t="s">
        <v>1711</v>
      </c>
      <c r="I2408" s="40" t="s">
        <v>22</v>
      </c>
      <c r="J2408" s="173">
        <v>2</v>
      </c>
      <c r="K2408" s="174">
        <v>0</v>
      </c>
      <c r="L2408" s="198">
        <v>2</v>
      </c>
      <c r="M2408" s="105">
        <v>3.1</v>
      </c>
      <c r="N2408" s="167"/>
    </row>
    <row r="2409" s="155" customFormat="1" ht="24" spans="1:14">
      <c r="A2409" s="38" t="s">
        <v>15</v>
      </c>
      <c r="B2409" s="168">
        <v>2408</v>
      </c>
      <c r="C2409" s="43" t="s">
        <v>16</v>
      </c>
      <c r="D2409" s="43" t="s">
        <v>53</v>
      </c>
      <c r="E2409" s="103" t="s">
        <v>3723</v>
      </c>
      <c r="F2409" s="169" t="s">
        <v>236</v>
      </c>
      <c r="G2409" s="169" t="s">
        <v>4461</v>
      </c>
      <c r="H2409" s="40" t="s">
        <v>2166</v>
      </c>
      <c r="I2409" s="40" t="s">
        <v>22</v>
      </c>
      <c r="J2409" s="173">
        <v>1</v>
      </c>
      <c r="K2409" s="185">
        <v>0</v>
      </c>
      <c r="L2409" s="201">
        <v>0.32</v>
      </c>
      <c r="M2409" s="105">
        <v>3.2</v>
      </c>
      <c r="N2409" s="167"/>
    </row>
    <row r="2410" s="155" customFormat="1" ht="24" spans="1:14">
      <c r="A2410" s="38" t="s">
        <v>15</v>
      </c>
      <c r="B2410" s="168">
        <v>2409</v>
      </c>
      <c r="C2410" s="43" t="s">
        <v>16</v>
      </c>
      <c r="D2410" s="43" t="s">
        <v>53</v>
      </c>
      <c r="E2410" s="103" t="s">
        <v>3723</v>
      </c>
      <c r="F2410" s="169" t="s">
        <v>236</v>
      </c>
      <c r="G2410" s="169" t="s">
        <v>4383</v>
      </c>
      <c r="H2410" s="40" t="s">
        <v>2166</v>
      </c>
      <c r="I2410" s="40" t="s">
        <v>22</v>
      </c>
      <c r="J2410" s="173">
        <v>3</v>
      </c>
      <c r="K2410" s="185">
        <v>0</v>
      </c>
      <c r="L2410" s="198">
        <v>2</v>
      </c>
      <c r="M2410" s="105">
        <v>3.2</v>
      </c>
      <c r="N2410" s="167"/>
    </row>
    <row r="2411" s="155" customFormat="1" ht="24" spans="1:14">
      <c r="A2411" s="38" t="s">
        <v>15</v>
      </c>
      <c r="B2411" s="168">
        <v>2410</v>
      </c>
      <c r="C2411" s="43" t="s">
        <v>16</v>
      </c>
      <c r="D2411" s="43" t="s">
        <v>322</v>
      </c>
      <c r="E2411" s="103" t="s">
        <v>3723</v>
      </c>
      <c r="F2411" s="169" t="s">
        <v>323</v>
      </c>
      <c r="G2411" s="169" t="s">
        <v>4401</v>
      </c>
      <c r="H2411" s="40" t="s">
        <v>2162</v>
      </c>
      <c r="I2411" s="43" t="s">
        <v>2124</v>
      </c>
      <c r="J2411" s="116">
        <v>0.8012</v>
      </c>
      <c r="K2411" s="57">
        <f>(CEILING(J2411*0.2,1))*1</f>
        <v>1</v>
      </c>
      <c r="L2411" s="198">
        <v>34</v>
      </c>
      <c r="M2411" s="105">
        <v>3.2</v>
      </c>
      <c r="N2411" s="167"/>
    </row>
    <row r="2412" s="155" customFormat="1" ht="24" spans="1:14">
      <c r="A2412" s="38" t="s">
        <v>15</v>
      </c>
      <c r="B2412" s="168">
        <v>2411</v>
      </c>
      <c r="C2412" s="43" t="s">
        <v>16</v>
      </c>
      <c r="D2412" s="43" t="s">
        <v>322</v>
      </c>
      <c r="E2412" s="103" t="s">
        <v>3723</v>
      </c>
      <c r="F2412" s="169" t="s">
        <v>323</v>
      </c>
      <c r="G2412" s="169" t="s">
        <v>4385</v>
      </c>
      <c r="H2412" s="40" t="s">
        <v>2162</v>
      </c>
      <c r="I2412" s="43" t="s">
        <v>2124</v>
      </c>
      <c r="J2412" s="116">
        <v>2.67482</v>
      </c>
      <c r="K2412" s="185">
        <v>0</v>
      </c>
      <c r="L2412" s="198">
        <v>161</v>
      </c>
      <c r="M2412" s="105">
        <v>3.2</v>
      </c>
      <c r="N2412" s="167"/>
    </row>
    <row r="2413" s="155" customFormat="1" ht="24" spans="1:14">
      <c r="A2413" s="38" t="s">
        <v>15</v>
      </c>
      <c r="B2413" s="168">
        <v>2412</v>
      </c>
      <c r="C2413" s="43" t="s">
        <v>16</v>
      </c>
      <c r="D2413" s="43" t="s">
        <v>89</v>
      </c>
      <c r="E2413" s="103" t="s">
        <v>3723</v>
      </c>
      <c r="F2413" s="169" t="s">
        <v>114</v>
      </c>
      <c r="G2413" s="169" t="s">
        <v>4394</v>
      </c>
      <c r="H2413" s="40" t="s">
        <v>2166</v>
      </c>
      <c r="I2413" s="40" t="s">
        <v>22</v>
      </c>
      <c r="J2413" s="173">
        <v>1</v>
      </c>
      <c r="K2413" s="185">
        <v>0</v>
      </c>
      <c r="L2413" s="198">
        <v>31</v>
      </c>
      <c r="M2413" s="105">
        <v>3.2</v>
      </c>
      <c r="N2413" s="167"/>
    </row>
    <row r="2414" s="155" customFormat="1" ht="24" spans="1:14">
      <c r="A2414" s="38" t="s">
        <v>15</v>
      </c>
      <c r="B2414" s="168">
        <v>2413</v>
      </c>
      <c r="C2414" s="43" t="s">
        <v>16</v>
      </c>
      <c r="D2414" s="43" t="s">
        <v>89</v>
      </c>
      <c r="E2414" s="103" t="s">
        <v>3723</v>
      </c>
      <c r="F2414" s="169" t="s">
        <v>114</v>
      </c>
      <c r="G2414" s="169" t="s">
        <v>4380</v>
      </c>
      <c r="H2414" s="40" t="s">
        <v>2166</v>
      </c>
      <c r="I2414" s="40" t="s">
        <v>22</v>
      </c>
      <c r="J2414" s="173">
        <v>3</v>
      </c>
      <c r="K2414" s="185">
        <v>0</v>
      </c>
      <c r="L2414" s="198">
        <v>133</v>
      </c>
      <c r="M2414" s="105">
        <v>3.2</v>
      </c>
      <c r="N2414" s="167"/>
    </row>
    <row r="2415" s="155" customFormat="1" ht="24" spans="1:14">
      <c r="A2415" s="38" t="s">
        <v>15</v>
      </c>
      <c r="B2415" s="168">
        <v>2414</v>
      </c>
      <c r="C2415" s="43" t="s">
        <v>16</v>
      </c>
      <c r="D2415" s="43" t="s">
        <v>53</v>
      </c>
      <c r="E2415" s="103" t="s">
        <v>3723</v>
      </c>
      <c r="F2415" s="169" t="s">
        <v>55</v>
      </c>
      <c r="G2415" s="169" t="s">
        <v>4396</v>
      </c>
      <c r="H2415" s="40" t="s">
        <v>2158</v>
      </c>
      <c r="I2415" s="40" t="s">
        <v>22</v>
      </c>
      <c r="J2415" s="173">
        <v>1</v>
      </c>
      <c r="K2415" s="57">
        <f>(CEILING(J2415*0.2,1))*1</f>
        <v>1</v>
      </c>
      <c r="L2415" s="198">
        <v>20</v>
      </c>
      <c r="M2415" s="105">
        <v>3.2</v>
      </c>
      <c r="N2415" s="167"/>
    </row>
    <row r="2416" s="155" customFormat="1" ht="24" spans="1:14">
      <c r="A2416" s="38" t="s">
        <v>15</v>
      </c>
      <c r="B2416" s="168">
        <v>2415</v>
      </c>
      <c r="C2416" s="43" t="s">
        <v>16</v>
      </c>
      <c r="D2416" s="43" t="s">
        <v>53</v>
      </c>
      <c r="E2416" s="103" t="s">
        <v>3723</v>
      </c>
      <c r="F2416" s="169" t="s">
        <v>55</v>
      </c>
      <c r="G2416" s="169" t="s">
        <v>4367</v>
      </c>
      <c r="H2416" s="40" t="s">
        <v>2158</v>
      </c>
      <c r="I2416" s="40" t="s">
        <v>22</v>
      </c>
      <c r="J2416" s="173">
        <v>3</v>
      </c>
      <c r="K2416" s="185">
        <v>0</v>
      </c>
      <c r="L2416" s="198">
        <v>111</v>
      </c>
      <c r="M2416" s="105">
        <v>3.2</v>
      </c>
      <c r="N2416" s="167"/>
    </row>
    <row r="2417" s="155" customFormat="1" ht="24" spans="1:14">
      <c r="A2417" s="38" t="s">
        <v>15</v>
      </c>
      <c r="B2417" s="168">
        <v>2416</v>
      </c>
      <c r="C2417" s="43" t="s">
        <v>16</v>
      </c>
      <c r="D2417" s="43" t="s">
        <v>53</v>
      </c>
      <c r="E2417" s="103" t="s">
        <v>3723</v>
      </c>
      <c r="F2417" s="169" t="s">
        <v>249</v>
      </c>
      <c r="G2417" s="169" t="s">
        <v>4460</v>
      </c>
      <c r="H2417" s="40" t="s">
        <v>2158</v>
      </c>
      <c r="I2417" s="40" t="s">
        <v>22</v>
      </c>
      <c r="J2417" s="173">
        <v>1</v>
      </c>
      <c r="K2417" s="185">
        <v>0</v>
      </c>
      <c r="L2417" s="198">
        <v>11</v>
      </c>
      <c r="M2417" s="105">
        <v>3.2</v>
      </c>
      <c r="N2417" s="167"/>
    </row>
    <row r="2418" s="155" customFormat="1" ht="36" spans="1:14">
      <c r="A2418" s="38" t="s">
        <v>15</v>
      </c>
      <c r="B2418" s="168">
        <v>2417</v>
      </c>
      <c r="C2418" s="43" t="s">
        <v>16</v>
      </c>
      <c r="D2418" s="43" t="s">
        <v>171</v>
      </c>
      <c r="E2418" s="103" t="s">
        <v>3723</v>
      </c>
      <c r="F2418" s="169" t="s">
        <v>172</v>
      </c>
      <c r="G2418" s="169" t="s">
        <v>4399</v>
      </c>
      <c r="H2418" s="40" t="s">
        <v>1711</v>
      </c>
      <c r="I2418" s="40" t="s">
        <v>22</v>
      </c>
      <c r="J2418" s="173">
        <v>1</v>
      </c>
      <c r="K2418" s="174">
        <v>0</v>
      </c>
      <c r="L2418" s="198">
        <v>1</v>
      </c>
      <c r="M2418" s="105">
        <v>3.1</v>
      </c>
      <c r="N2418" s="167"/>
    </row>
    <row r="2419" s="155" customFormat="1" ht="36" spans="1:14">
      <c r="A2419" s="38" t="s">
        <v>15</v>
      </c>
      <c r="B2419" s="168">
        <v>2418</v>
      </c>
      <c r="C2419" s="43" t="s">
        <v>16</v>
      </c>
      <c r="D2419" s="43" t="s">
        <v>171</v>
      </c>
      <c r="E2419" s="103" t="s">
        <v>3723</v>
      </c>
      <c r="F2419" s="169" t="s">
        <v>172</v>
      </c>
      <c r="G2419" s="169" t="s">
        <v>4382</v>
      </c>
      <c r="H2419" s="40" t="s">
        <v>1711</v>
      </c>
      <c r="I2419" s="40" t="s">
        <v>22</v>
      </c>
      <c r="J2419" s="173">
        <v>2</v>
      </c>
      <c r="K2419" s="174">
        <v>0</v>
      </c>
      <c r="L2419" s="198">
        <v>2</v>
      </c>
      <c r="M2419" s="105">
        <v>3.1</v>
      </c>
      <c r="N2419" s="167"/>
    </row>
    <row r="2420" s="155" customFormat="1" ht="24" spans="1:14">
      <c r="A2420" s="38" t="s">
        <v>15</v>
      </c>
      <c r="B2420" s="168">
        <v>2419</v>
      </c>
      <c r="C2420" s="43" t="s">
        <v>16</v>
      </c>
      <c r="D2420" s="43" t="s">
        <v>53</v>
      </c>
      <c r="E2420" s="103" t="s">
        <v>3723</v>
      </c>
      <c r="F2420" s="169" t="s">
        <v>236</v>
      </c>
      <c r="G2420" s="169" t="s">
        <v>4461</v>
      </c>
      <c r="H2420" s="40" t="s">
        <v>2166</v>
      </c>
      <c r="I2420" s="40" t="s">
        <v>22</v>
      </c>
      <c r="J2420" s="173">
        <v>1</v>
      </c>
      <c r="K2420" s="185">
        <v>0</v>
      </c>
      <c r="L2420" s="201">
        <v>0.32</v>
      </c>
      <c r="M2420" s="105">
        <v>3.2</v>
      </c>
      <c r="N2420" s="167"/>
    </row>
    <row r="2421" s="155" customFormat="1" ht="24" spans="1:14">
      <c r="A2421" s="38" t="s">
        <v>15</v>
      </c>
      <c r="B2421" s="168">
        <v>2420</v>
      </c>
      <c r="C2421" s="43" t="s">
        <v>16</v>
      </c>
      <c r="D2421" s="43" t="s">
        <v>53</v>
      </c>
      <c r="E2421" s="103" t="s">
        <v>3723</v>
      </c>
      <c r="F2421" s="169" t="s">
        <v>236</v>
      </c>
      <c r="G2421" s="169" t="s">
        <v>4383</v>
      </c>
      <c r="H2421" s="40" t="s">
        <v>2166</v>
      </c>
      <c r="I2421" s="40" t="s">
        <v>22</v>
      </c>
      <c r="J2421" s="173">
        <v>3</v>
      </c>
      <c r="K2421" s="185">
        <v>0</v>
      </c>
      <c r="L2421" s="198">
        <v>2</v>
      </c>
      <c r="M2421" s="105">
        <v>3.2</v>
      </c>
      <c r="N2421" s="167"/>
    </row>
    <row r="2422" s="155" customFormat="1" ht="24" spans="1:14">
      <c r="A2422" s="38" t="s">
        <v>15</v>
      </c>
      <c r="B2422" s="168">
        <v>2421</v>
      </c>
      <c r="C2422" s="43" t="s">
        <v>16</v>
      </c>
      <c r="D2422" s="43" t="s">
        <v>322</v>
      </c>
      <c r="E2422" s="103" t="s">
        <v>3723</v>
      </c>
      <c r="F2422" s="169" t="s">
        <v>323</v>
      </c>
      <c r="G2422" s="169" t="s">
        <v>4401</v>
      </c>
      <c r="H2422" s="40" t="s">
        <v>2162</v>
      </c>
      <c r="I2422" s="43" t="s">
        <v>2124</v>
      </c>
      <c r="J2422" s="116">
        <v>0.8012</v>
      </c>
      <c r="K2422" s="57">
        <f>(CEILING(J2422*0.2,1))*1</f>
        <v>1</v>
      </c>
      <c r="L2422" s="198">
        <v>34</v>
      </c>
      <c r="M2422" s="105">
        <v>3.2</v>
      </c>
      <c r="N2422" s="167"/>
    </row>
    <row r="2423" s="155" customFormat="1" ht="24" spans="1:14">
      <c r="A2423" s="38" t="s">
        <v>15</v>
      </c>
      <c r="B2423" s="168">
        <v>2422</v>
      </c>
      <c r="C2423" s="43" t="s">
        <v>16</v>
      </c>
      <c r="D2423" s="43" t="s">
        <v>322</v>
      </c>
      <c r="E2423" s="103" t="s">
        <v>3723</v>
      </c>
      <c r="F2423" s="169" t="s">
        <v>323</v>
      </c>
      <c r="G2423" s="169" t="s">
        <v>4385</v>
      </c>
      <c r="H2423" s="40" t="s">
        <v>2162</v>
      </c>
      <c r="I2423" s="43" t="s">
        <v>2124</v>
      </c>
      <c r="J2423" s="116">
        <v>2.67482</v>
      </c>
      <c r="K2423" s="185">
        <v>0</v>
      </c>
      <c r="L2423" s="198">
        <v>161</v>
      </c>
      <c r="M2423" s="105">
        <v>3.2</v>
      </c>
      <c r="N2423" s="167"/>
    </row>
    <row r="2424" s="155" customFormat="1" ht="24" spans="1:14">
      <c r="A2424" s="38" t="s">
        <v>15</v>
      </c>
      <c r="B2424" s="168">
        <v>2423</v>
      </c>
      <c r="C2424" s="43" t="s">
        <v>16</v>
      </c>
      <c r="D2424" s="43" t="s">
        <v>89</v>
      </c>
      <c r="E2424" s="103" t="s">
        <v>3723</v>
      </c>
      <c r="F2424" s="169" t="s">
        <v>114</v>
      </c>
      <c r="G2424" s="169" t="s">
        <v>4331</v>
      </c>
      <c r="H2424" s="40" t="s">
        <v>2166</v>
      </c>
      <c r="I2424" s="40" t="s">
        <v>22</v>
      </c>
      <c r="J2424" s="173">
        <v>3</v>
      </c>
      <c r="K2424" s="185">
        <v>0</v>
      </c>
      <c r="L2424" s="198">
        <v>116</v>
      </c>
      <c r="M2424" s="105">
        <v>3.2</v>
      </c>
      <c r="N2424" s="167"/>
    </row>
    <row r="2425" s="155" customFormat="1" ht="24" spans="1:14">
      <c r="A2425" s="38" t="s">
        <v>15</v>
      </c>
      <c r="B2425" s="168">
        <v>2424</v>
      </c>
      <c r="C2425" s="43" t="s">
        <v>16</v>
      </c>
      <c r="D2425" s="43" t="s">
        <v>53</v>
      </c>
      <c r="E2425" s="103" t="s">
        <v>3723</v>
      </c>
      <c r="F2425" s="169" t="s">
        <v>55</v>
      </c>
      <c r="G2425" s="169" t="s">
        <v>3330</v>
      </c>
      <c r="H2425" s="40" t="s">
        <v>2158</v>
      </c>
      <c r="I2425" s="40" t="s">
        <v>22</v>
      </c>
      <c r="J2425" s="173">
        <v>4</v>
      </c>
      <c r="K2425" s="185">
        <v>0</v>
      </c>
      <c r="L2425" s="198">
        <v>233</v>
      </c>
      <c r="M2425" s="105">
        <v>3.2</v>
      </c>
      <c r="N2425" s="167"/>
    </row>
    <row r="2426" s="155" customFormat="1" ht="36" spans="1:14">
      <c r="A2426" s="38" t="s">
        <v>15</v>
      </c>
      <c r="B2426" s="168">
        <v>2425</v>
      </c>
      <c r="C2426" s="43" t="s">
        <v>16</v>
      </c>
      <c r="D2426" s="43" t="s">
        <v>171</v>
      </c>
      <c r="E2426" s="103" t="s">
        <v>3723</v>
      </c>
      <c r="F2426" s="169" t="s">
        <v>172</v>
      </c>
      <c r="G2426" s="169" t="s">
        <v>4340</v>
      </c>
      <c r="H2426" s="40" t="s">
        <v>2519</v>
      </c>
      <c r="I2426" s="40" t="s">
        <v>22</v>
      </c>
      <c r="J2426" s="173">
        <v>3</v>
      </c>
      <c r="K2426" s="174">
        <v>0</v>
      </c>
      <c r="L2426" s="198">
        <v>3</v>
      </c>
      <c r="M2426" s="105">
        <v>3.1</v>
      </c>
      <c r="N2426" s="167"/>
    </row>
    <row r="2427" s="155" customFormat="1" ht="24" spans="1:14">
      <c r="A2427" s="38" t="s">
        <v>15</v>
      </c>
      <c r="B2427" s="168">
        <v>2426</v>
      </c>
      <c r="C2427" s="43" t="s">
        <v>16</v>
      </c>
      <c r="D2427" s="43" t="s">
        <v>53</v>
      </c>
      <c r="E2427" s="103" t="s">
        <v>3723</v>
      </c>
      <c r="F2427" s="169" t="s">
        <v>236</v>
      </c>
      <c r="G2427" s="169" t="s">
        <v>4341</v>
      </c>
      <c r="H2427" s="40" t="s">
        <v>2166</v>
      </c>
      <c r="I2427" s="40" t="s">
        <v>22</v>
      </c>
      <c r="J2427" s="173">
        <v>2</v>
      </c>
      <c r="K2427" s="185">
        <v>0</v>
      </c>
      <c r="L2427" s="198">
        <v>2</v>
      </c>
      <c r="M2427" s="105">
        <v>3.2</v>
      </c>
      <c r="N2427" s="164"/>
    </row>
    <row r="2428" s="155" customFormat="1" ht="24" spans="1:14">
      <c r="A2428" s="38" t="s">
        <v>15</v>
      </c>
      <c r="B2428" s="168">
        <v>2427</v>
      </c>
      <c r="C2428" s="43" t="s">
        <v>16</v>
      </c>
      <c r="D2428" s="43" t="s">
        <v>322</v>
      </c>
      <c r="E2428" s="103" t="s">
        <v>3723</v>
      </c>
      <c r="F2428" s="169" t="s">
        <v>323</v>
      </c>
      <c r="G2428" s="169" t="s">
        <v>4347</v>
      </c>
      <c r="H2428" s="40" t="s">
        <v>2162</v>
      </c>
      <c r="I2428" s="43" t="s">
        <v>2124</v>
      </c>
      <c r="J2428" s="116">
        <v>9.0912</v>
      </c>
      <c r="K2428" s="185">
        <v>0</v>
      </c>
      <c r="L2428" s="198">
        <v>725</v>
      </c>
      <c r="M2428" s="105">
        <v>3.2</v>
      </c>
      <c r="N2428" s="164"/>
    </row>
    <row r="2429" s="155" customFormat="1" ht="24" spans="1:14">
      <c r="A2429" s="38" t="s">
        <v>15</v>
      </c>
      <c r="B2429" s="168">
        <v>2428</v>
      </c>
      <c r="C2429" s="43" t="s">
        <v>16</v>
      </c>
      <c r="D2429" s="43" t="s">
        <v>89</v>
      </c>
      <c r="E2429" s="103" t="s">
        <v>3723</v>
      </c>
      <c r="F2429" s="169" t="s">
        <v>114</v>
      </c>
      <c r="G2429" s="169" t="s">
        <v>3338</v>
      </c>
      <c r="H2429" s="40" t="s">
        <v>2166</v>
      </c>
      <c r="I2429" s="40" t="s">
        <v>22</v>
      </c>
      <c r="J2429" s="173">
        <v>1</v>
      </c>
      <c r="K2429" s="185">
        <v>0</v>
      </c>
      <c r="L2429" s="198">
        <v>359</v>
      </c>
      <c r="M2429" s="105">
        <v>3.2</v>
      </c>
      <c r="N2429" s="167"/>
    </row>
    <row r="2430" s="155" customFormat="1" ht="24" spans="1:14">
      <c r="A2430" s="38" t="s">
        <v>15</v>
      </c>
      <c r="B2430" s="168">
        <v>2429</v>
      </c>
      <c r="C2430" s="43" t="s">
        <v>16</v>
      </c>
      <c r="D2430" s="43" t="s">
        <v>53</v>
      </c>
      <c r="E2430" s="103" t="s">
        <v>3723</v>
      </c>
      <c r="F2430" s="169" t="s">
        <v>3813</v>
      </c>
      <c r="G2430" s="169" t="s">
        <v>4462</v>
      </c>
      <c r="H2430" s="40" t="s">
        <v>2153</v>
      </c>
      <c r="I2430" s="40" t="s">
        <v>22</v>
      </c>
      <c r="J2430" s="173">
        <v>1</v>
      </c>
      <c r="K2430" s="57">
        <f t="shared" ref="K2430:K2442" si="134">(CEILING(J2430*0.2,1))*1</f>
        <v>1</v>
      </c>
      <c r="L2430" s="198">
        <v>5</v>
      </c>
      <c r="M2430" s="105">
        <v>3.2</v>
      </c>
      <c r="N2430" s="164"/>
    </row>
    <row r="2431" s="155" customFormat="1" ht="24" spans="1:14">
      <c r="A2431" s="38" t="s">
        <v>15</v>
      </c>
      <c r="B2431" s="168">
        <v>2430</v>
      </c>
      <c r="C2431" s="43" t="s">
        <v>16</v>
      </c>
      <c r="D2431" s="43" t="s">
        <v>89</v>
      </c>
      <c r="E2431" s="103" t="s">
        <v>3723</v>
      </c>
      <c r="F2431" s="169" t="s">
        <v>90</v>
      </c>
      <c r="G2431" s="169" t="s">
        <v>4463</v>
      </c>
      <c r="H2431" s="40" t="s">
        <v>2369</v>
      </c>
      <c r="I2431" s="40" t="s">
        <v>22</v>
      </c>
      <c r="J2431" s="173">
        <v>1</v>
      </c>
      <c r="K2431" s="185">
        <v>0</v>
      </c>
      <c r="L2431" s="198">
        <v>8</v>
      </c>
      <c r="M2431" s="105">
        <v>3.2</v>
      </c>
      <c r="N2431" s="167"/>
    </row>
    <row r="2432" s="155" customFormat="1" ht="24" spans="1:14">
      <c r="A2432" s="38" t="s">
        <v>15</v>
      </c>
      <c r="B2432" s="168">
        <v>2431</v>
      </c>
      <c r="C2432" s="43" t="s">
        <v>16</v>
      </c>
      <c r="D2432" s="43" t="s">
        <v>89</v>
      </c>
      <c r="E2432" s="103" t="s">
        <v>3723</v>
      </c>
      <c r="F2432" s="169" t="s">
        <v>114</v>
      </c>
      <c r="G2432" s="169" t="s">
        <v>4464</v>
      </c>
      <c r="H2432" s="40" t="s">
        <v>2369</v>
      </c>
      <c r="I2432" s="40" t="s">
        <v>22</v>
      </c>
      <c r="J2432" s="173">
        <v>1</v>
      </c>
      <c r="K2432" s="185">
        <v>0</v>
      </c>
      <c r="L2432" s="198">
        <v>7</v>
      </c>
      <c r="M2432" s="105">
        <v>3.2</v>
      </c>
      <c r="N2432" s="167"/>
    </row>
    <row r="2433" s="155" customFormat="1" ht="24" spans="1:14">
      <c r="A2433" s="38" t="s">
        <v>15</v>
      </c>
      <c r="B2433" s="168">
        <v>2432</v>
      </c>
      <c r="C2433" s="43" t="s">
        <v>16</v>
      </c>
      <c r="D2433" s="43" t="s">
        <v>89</v>
      </c>
      <c r="E2433" s="103" t="s">
        <v>3723</v>
      </c>
      <c r="F2433" s="169" t="s">
        <v>114</v>
      </c>
      <c r="G2433" s="169" t="s">
        <v>4465</v>
      </c>
      <c r="H2433" s="40" t="s">
        <v>2369</v>
      </c>
      <c r="I2433" s="40" t="s">
        <v>22</v>
      </c>
      <c r="J2433" s="173">
        <v>1</v>
      </c>
      <c r="K2433" s="185">
        <v>0</v>
      </c>
      <c r="L2433" s="198">
        <v>11</v>
      </c>
      <c r="M2433" s="105">
        <v>3.2</v>
      </c>
      <c r="N2433" s="167"/>
    </row>
    <row r="2434" s="155" customFormat="1" ht="24" spans="1:14">
      <c r="A2434" s="38" t="s">
        <v>15</v>
      </c>
      <c r="B2434" s="168">
        <v>2433</v>
      </c>
      <c r="C2434" s="43" t="s">
        <v>16</v>
      </c>
      <c r="D2434" s="43" t="s">
        <v>53</v>
      </c>
      <c r="E2434" s="103" t="s">
        <v>3723</v>
      </c>
      <c r="F2434" s="169" t="s">
        <v>55</v>
      </c>
      <c r="G2434" s="169" t="s">
        <v>4466</v>
      </c>
      <c r="H2434" s="40" t="s">
        <v>2371</v>
      </c>
      <c r="I2434" s="40" t="s">
        <v>22</v>
      </c>
      <c r="J2434" s="173">
        <v>1</v>
      </c>
      <c r="K2434" s="57">
        <f t="shared" si="134"/>
        <v>1</v>
      </c>
      <c r="L2434" s="198">
        <v>4</v>
      </c>
      <c r="M2434" s="105">
        <v>3.2</v>
      </c>
      <c r="N2434" s="167"/>
    </row>
    <row r="2435" s="155" customFormat="1" ht="24" spans="1:14">
      <c r="A2435" s="38" t="s">
        <v>15</v>
      </c>
      <c r="B2435" s="168">
        <v>2434</v>
      </c>
      <c r="C2435" s="43" t="s">
        <v>16</v>
      </c>
      <c r="D2435" s="43" t="s">
        <v>53</v>
      </c>
      <c r="E2435" s="103" t="s">
        <v>3723</v>
      </c>
      <c r="F2435" s="169" t="s">
        <v>55</v>
      </c>
      <c r="G2435" s="169" t="s">
        <v>4467</v>
      </c>
      <c r="H2435" s="40" t="s">
        <v>2371</v>
      </c>
      <c r="I2435" s="40" t="s">
        <v>22</v>
      </c>
      <c r="J2435" s="173">
        <v>1</v>
      </c>
      <c r="K2435" s="57">
        <f t="shared" si="134"/>
        <v>1</v>
      </c>
      <c r="L2435" s="198">
        <v>10</v>
      </c>
      <c r="M2435" s="105">
        <v>3.2</v>
      </c>
      <c r="N2435" s="167"/>
    </row>
    <row r="2436" s="155" customFormat="1" ht="24" spans="1:14">
      <c r="A2436" s="38" t="s">
        <v>15</v>
      </c>
      <c r="B2436" s="168">
        <v>2435</v>
      </c>
      <c r="C2436" s="43" t="s">
        <v>16</v>
      </c>
      <c r="D2436" s="43" t="s">
        <v>53</v>
      </c>
      <c r="E2436" s="103" t="s">
        <v>3723</v>
      </c>
      <c r="F2436" s="169" t="s">
        <v>249</v>
      </c>
      <c r="G2436" s="169" t="s">
        <v>4468</v>
      </c>
      <c r="H2436" s="40" t="s">
        <v>2371</v>
      </c>
      <c r="I2436" s="40" t="s">
        <v>22</v>
      </c>
      <c r="J2436" s="173">
        <v>1</v>
      </c>
      <c r="K2436" s="57">
        <f t="shared" si="134"/>
        <v>1</v>
      </c>
      <c r="L2436" s="198">
        <v>4</v>
      </c>
      <c r="M2436" s="105">
        <v>3.2</v>
      </c>
      <c r="N2436" s="167"/>
    </row>
    <row r="2437" s="155" customFormat="1" ht="24" spans="1:14">
      <c r="A2437" s="38" t="s">
        <v>15</v>
      </c>
      <c r="B2437" s="168">
        <v>2436</v>
      </c>
      <c r="C2437" s="43" t="s">
        <v>16</v>
      </c>
      <c r="D2437" s="43" t="s">
        <v>53</v>
      </c>
      <c r="E2437" s="103" t="s">
        <v>3723</v>
      </c>
      <c r="F2437" s="169" t="s">
        <v>249</v>
      </c>
      <c r="G2437" s="169" t="s">
        <v>4469</v>
      </c>
      <c r="H2437" s="40" t="s">
        <v>2371</v>
      </c>
      <c r="I2437" s="40" t="s">
        <v>22</v>
      </c>
      <c r="J2437" s="173">
        <v>1</v>
      </c>
      <c r="K2437" s="57">
        <f t="shared" si="134"/>
        <v>1</v>
      </c>
      <c r="L2437" s="198">
        <v>2</v>
      </c>
      <c r="M2437" s="105">
        <v>3.2</v>
      </c>
      <c r="N2437" s="167"/>
    </row>
    <row r="2438" s="155" customFormat="1" ht="24" spans="1:14">
      <c r="A2438" s="38" t="s">
        <v>15</v>
      </c>
      <c r="B2438" s="168">
        <v>2437</v>
      </c>
      <c r="C2438" s="43" t="s">
        <v>16</v>
      </c>
      <c r="D2438" s="43" t="s">
        <v>53</v>
      </c>
      <c r="E2438" s="103" t="s">
        <v>3723</v>
      </c>
      <c r="F2438" s="169" t="s">
        <v>304</v>
      </c>
      <c r="G2438" s="169" t="s">
        <v>4470</v>
      </c>
      <c r="H2438" s="40" t="s">
        <v>2371</v>
      </c>
      <c r="I2438" s="40" t="s">
        <v>22</v>
      </c>
      <c r="J2438" s="173">
        <v>5</v>
      </c>
      <c r="K2438" s="57">
        <f t="shared" si="134"/>
        <v>1</v>
      </c>
      <c r="L2438" s="198">
        <v>80</v>
      </c>
      <c r="M2438" s="105">
        <v>3.2</v>
      </c>
      <c r="N2438" s="167"/>
    </row>
    <row r="2439" s="155" customFormat="1" ht="24" spans="1:14">
      <c r="A2439" s="38" t="s">
        <v>15</v>
      </c>
      <c r="B2439" s="168">
        <v>2438</v>
      </c>
      <c r="C2439" s="43" t="s">
        <v>16</v>
      </c>
      <c r="D2439" s="43" t="s">
        <v>53</v>
      </c>
      <c r="E2439" s="103" t="s">
        <v>3723</v>
      </c>
      <c r="F2439" s="169" t="s">
        <v>304</v>
      </c>
      <c r="G2439" s="169" t="s">
        <v>4471</v>
      </c>
      <c r="H2439" s="40" t="s">
        <v>2371</v>
      </c>
      <c r="I2439" s="40" t="s">
        <v>22</v>
      </c>
      <c r="J2439" s="173">
        <v>1</v>
      </c>
      <c r="K2439" s="57">
        <f t="shared" si="134"/>
        <v>1</v>
      </c>
      <c r="L2439" s="198">
        <v>18</v>
      </c>
      <c r="M2439" s="105">
        <v>3.2</v>
      </c>
      <c r="N2439" s="164"/>
    </row>
    <row r="2440" s="155" customFormat="1" ht="24" spans="1:14">
      <c r="A2440" s="38" t="s">
        <v>15</v>
      </c>
      <c r="B2440" s="168">
        <v>2439</v>
      </c>
      <c r="C2440" s="43" t="s">
        <v>16</v>
      </c>
      <c r="D2440" s="43" t="s">
        <v>53</v>
      </c>
      <c r="E2440" s="103" t="s">
        <v>3723</v>
      </c>
      <c r="F2440" s="169" t="s">
        <v>304</v>
      </c>
      <c r="G2440" s="169" t="s">
        <v>4472</v>
      </c>
      <c r="H2440" s="40" t="s">
        <v>2371</v>
      </c>
      <c r="I2440" s="40" t="s">
        <v>22</v>
      </c>
      <c r="J2440" s="173">
        <v>4</v>
      </c>
      <c r="K2440" s="57">
        <f t="shared" si="134"/>
        <v>1</v>
      </c>
      <c r="L2440" s="198">
        <v>24</v>
      </c>
      <c r="M2440" s="105">
        <v>3.2</v>
      </c>
      <c r="N2440" s="164"/>
    </row>
    <row r="2441" s="155" customFormat="1" ht="24" spans="1:14">
      <c r="A2441" s="38" t="s">
        <v>15</v>
      </c>
      <c r="B2441" s="168">
        <v>2440</v>
      </c>
      <c r="C2441" s="43" t="s">
        <v>16</v>
      </c>
      <c r="D2441" s="43" t="s">
        <v>53</v>
      </c>
      <c r="E2441" s="103" t="s">
        <v>3723</v>
      </c>
      <c r="F2441" s="169" t="s">
        <v>304</v>
      </c>
      <c r="G2441" s="169" t="s">
        <v>4473</v>
      </c>
      <c r="H2441" s="40" t="s">
        <v>2371</v>
      </c>
      <c r="I2441" s="40" t="s">
        <v>22</v>
      </c>
      <c r="J2441" s="173">
        <v>1</v>
      </c>
      <c r="K2441" s="57">
        <f t="shared" si="134"/>
        <v>1</v>
      </c>
      <c r="L2441" s="198">
        <v>16</v>
      </c>
      <c r="M2441" s="105">
        <v>3.2</v>
      </c>
      <c r="N2441" s="164"/>
    </row>
    <row r="2442" s="155" customFormat="1" ht="24" spans="1:14">
      <c r="A2442" s="38" t="s">
        <v>15</v>
      </c>
      <c r="B2442" s="168">
        <v>2441</v>
      </c>
      <c r="C2442" s="43" t="s">
        <v>16</v>
      </c>
      <c r="D2442" s="43" t="s">
        <v>53</v>
      </c>
      <c r="E2442" s="103" t="s">
        <v>3723</v>
      </c>
      <c r="F2442" s="169" t="s">
        <v>55</v>
      </c>
      <c r="G2442" s="169" t="s">
        <v>4474</v>
      </c>
      <c r="H2442" s="40" t="s">
        <v>2371</v>
      </c>
      <c r="I2442" s="40" t="s">
        <v>22</v>
      </c>
      <c r="J2442" s="173">
        <v>5</v>
      </c>
      <c r="K2442" s="57">
        <f t="shared" si="134"/>
        <v>1</v>
      </c>
      <c r="L2442" s="198">
        <v>10</v>
      </c>
      <c r="M2442" s="105">
        <v>3.2</v>
      </c>
      <c r="N2442" s="167"/>
    </row>
    <row r="2443" s="155" customFormat="1" ht="24" spans="1:14">
      <c r="A2443" s="38" t="s">
        <v>15</v>
      </c>
      <c r="B2443" s="168">
        <v>2442</v>
      </c>
      <c r="C2443" s="43" t="s">
        <v>16</v>
      </c>
      <c r="D2443" s="43" t="s">
        <v>171</v>
      </c>
      <c r="E2443" s="103" t="s">
        <v>3723</v>
      </c>
      <c r="F2443" s="169" t="s">
        <v>172</v>
      </c>
      <c r="G2443" s="169" t="s">
        <v>4475</v>
      </c>
      <c r="H2443" s="40" t="s">
        <v>1697</v>
      </c>
      <c r="I2443" s="40" t="s">
        <v>22</v>
      </c>
      <c r="J2443" s="173">
        <v>1</v>
      </c>
      <c r="K2443" s="174">
        <v>0</v>
      </c>
      <c r="L2443" s="201">
        <v>0.24</v>
      </c>
      <c r="M2443" s="105">
        <v>3.1</v>
      </c>
      <c r="N2443" s="167"/>
    </row>
    <row r="2444" s="155" customFormat="1" ht="24" spans="1:14">
      <c r="A2444" s="38" t="s">
        <v>15</v>
      </c>
      <c r="B2444" s="168">
        <v>2443</v>
      </c>
      <c r="C2444" s="43" t="s">
        <v>16</v>
      </c>
      <c r="D2444" s="43" t="s">
        <v>171</v>
      </c>
      <c r="E2444" s="103" t="s">
        <v>3723</v>
      </c>
      <c r="F2444" s="169" t="s">
        <v>172</v>
      </c>
      <c r="G2444" s="169" t="s">
        <v>4476</v>
      </c>
      <c r="H2444" s="40" t="s">
        <v>1697</v>
      </c>
      <c r="I2444" s="40" t="s">
        <v>22</v>
      </c>
      <c r="J2444" s="173">
        <v>2</v>
      </c>
      <c r="K2444" s="174">
        <v>0</v>
      </c>
      <c r="L2444" s="198">
        <v>1</v>
      </c>
      <c r="M2444" s="105">
        <v>3.1</v>
      </c>
      <c r="N2444" s="164"/>
    </row>
    <row r="2445" s="155" customFormat="1" ht="24" spans="1:14">
      <c r="A2445" s="38" t="s">
        <v>15</v>
      </c>
      <c r="B2445" s="168">
        <v>2444</v>
      </c>
      <c r="C2445" s="43" t="s">
        <v>16</v>
      </c>
      <c r="D2445" s="43" t="s">
        <v>53</v>
      </c>
      <c r="E2445" s="103" t="s">
        <v>3723</v>
      </c>
      <c r="F2445" s="169" t="s">
        <v>236</v>
      </c>
      <c r="G2445" s="169" t="s">
        <v>4477</v>
      </c>
      <c r="H2445" s="40" t="s">
        <v>2369</v>
      </c>
      <c r="I2445" s="40" t="s">
        <v>22</v>
      </c>
      <c r="J2445" s="173">
        <v>1</v>
      </c>
      <c r="K2445" s="185">
        <v>0</v>
      </c>
      <c r="L2445" s="198">
        <v>2</v>
      </c>
      <c r="M2445" s="105">
        <v>3.2</v>
      </c>
      <c r="N2445" s="164"/>
    </row>
    <row r="2446" s="155" customFormat="1" ht="24" spans="1:14">
      <c r="A2446" s="38" t="s">
        <v>15</v>
      </c>
      <c r="B2446" s="168">
        <v>2445</v>
      </c>
      <c r="C2446" s="43" t="s">
        <v>16</v>
      </c>
      <c r="D2446" s="43" t="s">
        <v>322</v>
      </c>
      <c r="E2446" s="103" t="s">
        <v>3723</v>
      </c>
      <c r="F2446" s="169" t="s">
        <v>323</v>
      </c>
      <c r="G2446" s="169" t="s">
        <v>4478</v>
      </c>
      <c r="H2446" s="40" t="s">
        <v>2374</v>
      </c>
      <c r="I2446" s="43" t="s">
        <v>2124</v>
      </c>
      <c r="J2446" s="116">
        <v>68.869</v>
      </c>
      <c r="K2446" s="57">
        <f t="shared" ref="K2446:K2453" si="135">(CEILING(J2446*0.2,1))*1</f>
        <v>14</v>
      </c>
      <c r="L2446" s="198">
        <v>1107</v>
      </c>
      <c r="M2446" s="105">
        <v>3.2</v>
      </c>
      <c r="N2446" s="167"/>
    </row>
    <row r="2447" s="155" customFormat="1" ht="24" spans="1:14">
      <c r="A2447" s="38" t="s">
        <v>15</v>
      </c>
      <c r="B2447" s="168">
        <v>2446</v>
      </c>
      <c r="C2447" s="43" t="s">
        <v>16</v>
      </c>
      <c r="D2447" s="43" t="s">
        <v>322</v>
      </c>
      <c r="E2447" s="103" t="s">
        <v>3723</v>
      </c>
      <c r="F2447" s="169" t="s">
        <v>323</v>
      </c>
      <c r="G2447" s="169" t="s">
        <v>4479</v>
      </c>
      <c r="H2447" s="40" t="s">
        <v>2374</v>
      </c>
      <c r="I2447" s="43" t="s">
        <v>2124</v>
      </c>
      <c r="J2447" s="116">
        <v>39.6666</v>
      </c>
      <c r="K2447" s="57">
        <f t="shared" si="135"/>
        <v>8</v>
      </c>
      <c r="L2447" s="198">
        <v>1121</v>
      </c>
      <c r="M2447" s="105">
        <v>3.2</v>
      </c>
      <c r="N2447" s="167"/>
    </row>
    <row r="2448" s="155" customFormat="1" ht="24" spans="1:14">
      <c r="A2448" s="38" t="s">
        <v>15</v>
      </c>
      <c r="B2448" s="168">
        <v>2447</v>
      </c>
      <c r="C2448" s="43" t="s">
        <v>16</v>
      </c>
      <c r="D2448" s="43" t="s">
        <v>89</v>
      </c>
      <c r="E2448" s="103" t="s">
        <v>3723</v>
      </c>
      <c r="F2448" s="169" t="s">
        <v>90</v>
      </c>
      <c r="G2448" s="169" t="s">
        <v>4463</v>
      </c>
      <c r="H2448" s="40" t="s">
        <v>2369</v>
      </c>
      <c r="I2448" s="40" t="s">
        <v>22</v>
      </c>
      <c r="J2448" s="173">
        <v>1</v>
      </c>
      <c r="K2448" s="185">
        <v>0</v>
      </c>
      <c r="L2448" s="198">
        <v>8</v>
      </c>
      <c r="M2448" s="105">
        <v>3.2</v>
      </c>
      <c r="N2448" s="167"/>
    </row>
    <row r="2449" s="155" customFormat="1" ht="24" spans="1:14">
      <c r="A2449" s="38" t="s">
        <v>15</v>
      </c>
      <c r="B2449" s="168">
        <v>2448</v>
      </c>
      <c r="C2449" s="43" t="s">
        <v>16</v>
      </c>
      <c r="D2449" s="43" t="s">
        <v>89</v>
      </c>
      <c r="E2449" s="103" t="s">
        <v>3723</v>
      </c>
      <c r="F2449" s="169" t="s">
        <v>114</v>
      </c>
      <c r="G2449" s="169" t="s">
        <v>4464</v>
      </c>
      <c r="H2449" s="40" t="s">
        <v>2369</v>
      </c>
      <c r="I2449" s="40" t="s">
        <v>22</v>
      </c>
      <c r="J2449" s="173">
        <v>1</v>
      </c>
      <c r="K2449" s="185">
        <v>0</v>
      </c>
      <c r="L2449" s="198">
        <v>7</v>
      </c>
      <c r="M2449" s="105">
        <v>3.2</v>
      </c>
      <c r="N2449" s="167"/>
    </row>
    <row r="2450" s="155" customFormat="1" ht="24" spans="1:14">
      <c r="A2450" s="38" t="s">
        <v>15</v>
      </c>
      <c r="B2450" s="168">
        <v>2449</v>
      </c>
      <c r="C2450" s="43" t="s">
        <v>16</v>
      </c>
      <c r="D2450" s="43" t="s">
        <v>53</v>
      </c>
      <c r="E2450" s="103" t="s">
        <v>3723</v>
      </c>
      <c r="F2450" s="169" t="s">
        <v>55</v>
      </c>
      <c r="G2450" s="169" t="s">
        <v>4466</v>
      </c>
      <c r="H2450" s="40" t="s">
        <v>2371</v>
      </c>
      <c r="I2450" s="40" t="s">
        <v>22</v>
      </c>
      <c r="J2450" s="173">
        <v>8</v>
      </c>
      <c r="K2450" s="57">
        <f t="shared" si="135"/>
        <v>2</v>
      </c>
      <c r="L2450" s="198">
        <v>31</v>
      </c>
      <c r="M2450" s="105">
        <v>3.2</v>
      </c>
      <c r="N2450" s="167"/>
    </row>
    <row r="2451" s="155" customFormat="1" ht="24" spans="1:14">
      <c r="A2451" s="38" t="s">
        <v>15</v>
      </c>
      <c r="B2451" s="168">
        <v>2450</v>
      </c>
      <c r="C2451" s="43" t="s">
        <v>16</v>
      </c>
      <c r="D2451" s="43" t="s">
        <v>53</v>
      </c>
      <c r="E2451" s="103" t="s">
        <v>3723</v>
      </c>
      <c r="F2451" s="169" t="s">
        <v>304</v>
      </c>
      <c r="G2451" s="169" t="s">
        <v>4480</v>
      </c>
      <c r="H2451" s="40" t="s">
        <v>2371</v>
      </c>
      <c r="I2451" s="40" t="s">
        <v>22</v>
      </c>
      <c r="J2451" s="173">
        <v>3</v>
      </c>
      <c r="K2451" s="57">
        <f t="shared" si="135"/>
        <v>1</v>
      </c>
      <c r="L2451" s="198">
        <v>23</v>
      </c>
      <c r="M2451" s="105">
        <v>3.2</v>
      </c>
      <c r="N2451" s="167"/>
    </row>
    <row r="2452" s="155" customFormat="1" ht="24" spans="1:14">
      <c r="A2452" s="38" t="s">
        <v>15</v>
      </c>
      <c r="B2452" s="168">
        <v>2451</v>
      </c>
      <c r="C2452" s="43" t="s">
        <v>16</v>
      </c>
      <c r="D2452" s="43" t="s">
        <v>53</v>
      </c>
      <c r="E2452" s="103" t="s">
        <v>3723</v>
      </c>
      <c r="F2452" s="169" t="s">
        <v>304</v>
      </c>
      <c r="G2452" s="169" t="s">
        <v>4481</v>
      </c>
      <c r="H2452" s="40" t="s">
        <v>2371</v>
      </c>
      <c r="I2452" s="40" t="s">
        <v>22</v>
      </c>
      <c r="J2452" s="173">
        <v>2</v>
      </c>
      <c r="K2452" s="57">
        <f t="shared" si="135"/>
        <v>1</v>
      </c>
      <c r="L2452" s="198">
        <v>15</v>
      </c>
      <c r="M2452" s="105">
        <v>3.2</v>
      </c>
      <c r="N2452" s="167"/>
    </row>
    <row r="2453" s="155" customFormat="1" ht="24" spans="1:14">
      <c r="A2453" s="38" t="s">
        <v>15</v>
      </c>
      <c r="B2453" s="168">
        <v>2452</v>
      </c>
      <c r="C2453" s="43" t="s">
        <v>16</v>
      </c>
      <c r="D2453" s="43" t="s">
        <v>53</v>
      </c>
      <c r="E2453" s="103" t="s">
        <v>3723</v>
      </c>
      <c r="F2453" s="169" t="s">
        <v>55</v>
      </c>
      <c r="G2453" s="169" t="s">
        <v>4474</v>
      </c>
      <c r="H2453" s="40" t="s">
        <v>2371</v>
      </c>
      <c r="I2453" s="40" t="s">
        <v>22</v>
      </c>
      <c r="J2453" s="173">
        <v>1</v>
      </c>
      <c r="K2453" s="57">
        <f t="shared" si="135"/>
        <v>1</v>
      </c>
      <c r="L2453" s="198">
        <v>2</v>
      </c>
      <c r="M2453" s="105">
        <v>3.2</v>
      </c>
      <c r="N2453" s="164"/>
    </row>
    <row r="2454" s="155" customFormat="1" ht="24" spans="1:14">
      <c r="A2454" s="38" t="s">
        <v>15</v>
      </c>
      <c r="B2454" s="168">
        <v>2453</v>
      </c>
      <c r="C2454" s="43" t="s">
        <v>16</v>
      </c>
      <c r="D2454" s="43" t="s">
        <v>171</v>
      </c>
      <c r="E2454" s="103" t="s">
        <v>3723</v>
      </c>
      <c r="F2454" s="169" t="s">
        <v>172</v>
      </c>
      <c r="G2454" s="169" t="s">
        <v>4475</v>
      </c>
      <c r="H2454" s="40" t="s">
        <v>1697</v>
      </c>
      <c r="I2454" s="40" t="s">
        <v>22</v>
      </c>
      <c r="J2454" s="173">
        <v>1</v>
      </c>
      <c r="K2454" s="174">
        <v>0</v>
      </c>
      <c r="L2454" s="201">
        <v>0.24</v>
      </c>
      <c r="M2454" s="105">
        <v>3.1</v>
      </c>
      <c r="N2454" s="164"/>
    </row>
    <row r="2455" s="155" customFormat="1" ht="24" spans="1:14">
      <c r="A2455" s="38" t="s">
        <v>15</v>
      </c>
      <c r="B2455" s="168">
        <v>2454</v>
      </c>
      <c r="C2455" s="43" t="s">
        <v>16</v>
      </c>
      <c r="D2455" s="43" t="s">
        <v>322</v>
      </c>
      <c r="E2455" s="103" t="s">
        <v>3723</v>
      </c>
      <c r="F2455" s="169" t="s">
        <v>323</v>
      </c>
      <c r="G2455" s="169" t="s">
        <v>4478</v>
      </c>
      <c r="H2455" s="40" t="s">
        <v>2374</v>
      </c>
      <c r="I2455" s="43" t="s">
        <v>2124</v>
      </c>
      <c r="J2455" s="116">
        <v>37.3858</v>
      </c>
      <c r="K2455" s="57">
        <f t="shared" ref="K2455:K2461" si="136">(CEILING(J2455*0.2,1))*1</f>
        <v>8</v>
      </c>
      <c r="L2455" s="198">
        <v>601</v>
      </c>
      <c r="M2455" s="105">
        <v>3.2</v>
      </c>
      <c r="N2455" s="164"/>
    </row>
    <row r="2456" s="155" customFormat="1" ht="24" spans="1:14">
      <c r="A2456" s="38" t="s">
        <v>15</v>
      </c>
      <c r="B2456" s="168">
        <v>2455</v>
      </c>
      <c r="C2456" s="43" t="s">
        <v>16</v>
      </c>
      <c r="D2456" s="43" t="s">
        <v>89</v>
      </c>
      <c r="E2456" s="103" t="s">
        <v>3723</v>
      </c>
      <c r="F2456" s="169" t="s">
        <v>90</v>
      </c>
      <c r="G2456" s="169" t="s">
        <v>4463</v>
      </c>
      <c r="H2456" s="40" t="s">
        <v>2369</v>
      </c>
      <c r="I2456" s="40" t="s">
        <v>22</v>
      </c>
      <c r="J2456" s="173">
        <v>1</v>
      </c>
      <c r="K2456" s="185">
        <v>0</v>
      </c>
      <c r="L2456" s="198">
        <v>8</v>
      </c>
      <c r="M2456" s="105">
        <v>3.2</v>
      </c>
      <c r="N2456" s="164"/>
    </row>
    <row r="2457" s="155" customFormat="1" ht="24" spans="1:14">
      <c r="A2457" s="38" t="s">
        <v>15</v>
      </c>
      <c r="B2457" s="168">
        <v>2456</v>
      </c>
      <c r="C2457" s="43" t="s">
        <v>16</v>
      </c>
      <c r="D2457" s="43" t="s">
        <v>89</v>
      </c>
      <c r="E2457" s="103" t="s">
        <v>3723</v>
      </c>
      <c r="F2457" s="169" t="s">
        <v>114</v>
      </c>
      <c r="G2457" s="169" t="s">
        <v>4464</v>
      </c>
      <c r="H2457" s="40" t="s">
        <v>2369</v>
      </c>
      <c r="I2457" s="40" t="s">
        <v>22</v>
      </c>
      <c r="J2457" s="173">
        <v>1</v>
      </c>
      <c r="K2457" s="185">
        <v>0</v>
      </c>
      <c r="L2457" s="198">
        <v>7</v>
      </c>
      <c r="M2457" s="105">
        <v>3.2</v>
      </c>
      <c r="N2457" s="167"/>
    </row>
    <row r="2458" s="155" customFormat="1" ht="24" spans="1:14">
      <c r="A2458" s="38" t="s">
        <v>15</v>
      </c>
      <c r="B2458" s="168">
        <v>2457</v>
      </c>
      <c r="C2458" s="43" t="s">
        <v>16</v>
      </c>
      <c r="D2458" s="43" t="s">
        <v>53</v>
      </c>
      <c r="E2458" s="103" t="s">
        <v>3723</v>
      </c>
      <c r="F2458" s="169" t="s">
        <v>55</v>
      </c>
      <c r="G2458" s="169" t="s">
        <v>4466</v>
      </c>
      <c r="H2458" s="40" t="s">
        <v>2371</v>
      </c>
      <c r="I2458" s="40" t="s">
        <v>22</v>
      </c>
      <c r="J2458" s="173">
        <v>6</v>
      </c>
      <c r="K2458" s="57">
        <f t="shared" si="136"/>
        <v>2</v>
      </c>
      <c r="L2458" s="198">
        <v>23</v>
      </c>
      <c r="M2458" s="105">
        <v>3.2</v>
      </c>
      <c r="N2458" s="167"/>
    </row>
    <row r="2459" s="155" customFormat="1" ht="24" spans="1:14">
      <c r="A2459" s="38" t="s">
        <v>15</v>
      </c>
      <c r="B2459" s="168">
        <v>2458</v>
      </c>
      <c r="C2459" s="43" t="s">
        <v>16</v>
      </c>
      <c r="D2459" s="43" t="s">
        <v>53</v>
      </c>
      <c r="E2459" s="103" t="s">
        <v>3723</v>
      </c>
      <c r="F2459" s="169" t="s">
        <v>304</v>
      </c>
      <c r="G2459" s="169" t="s">
        <v>4480</v>
      </c>
      <c r="H2459" s="40" t="s">
        <v>2371</v>
      </c>
      <c r="I2459" s="40" t="s">
        <v>22</v>
      </c>
      <c r="J2459" s="173">
        <v>3</v>
      </c>
      <c r="K2459" s="57">
        <f t="shared" si="136"/>
        <v>1</v>
      </c>
      <c r="L2459" s="198">
        <v>23</v>
      </c>
      <c r="M2459" s="105">
        <v>3.2</v>
      </c>
      <c r="N2459" s="164"/>
    </row>
    <row r="2460" s="155" customFormat="1" ht="24" spans="1:14">
      <c r="A2460" s="38" t="s">
        <v>15</v>
      </c>
      <c r="B2460" s="168">
        <v>2459</v>
      </c>
      <c r="C2460" s="43" t="s">
        <v>16</v>
      </c>
      <c r="D2460" s="43" t="s">
        <v>53</v>
      </c>
      <c r="E2460" s="103" t="s">
        <v>3723</v>
      </c>
      <c r="F2460" s="169" t="s">
        <v>304</v>
      </c>
      <c r="G2460" s="169" t="s">
        <v>4481</v>
      </c>
      <c r="H2460" s="40" t="s">
        <v>2371</v>
      </c>
      <c r="I2460" s="40" t="s">
        <v>22</v>
      </c>
      <c r="J2460" s="173">
        <v>2</v>
      </c>
      <c r="K2460" s="57">
        <f t="shared" si="136"/>
        <v>1</v>
      </c>
      <c r="L2460" s="198">
        <v>15</v>
      </c>
      <c r="M2460" s="105">
        <v>3.2</v>
      </c>
      <c r="N2460" s="164"/>
    </row>
    <row r="2461" s="155" customFormat="1" ht="24" spans="1:14">
      <c r="A2461" s="38" t="s">
        <v>15</v>
      </c>
      <c r="B2461" s="168">
        <v>2460</v>
      </c>
      <c r="C2461" s="43" t="s">
        <v>16</v>
      </c>
      <c r="D2461" s="43" t="s">
        <v>53</v>
      </c>
      <c r="E2461" s="103" t="s">
        <v>3723</v>
      </c>
      <c r="F2461" s="169" t="s">
        <v>55</v>
      </c>
      <c r="G2461" s="169" t="s">
        <v>4474</v>
      </c>
      <c r="H2461" s="40" t="s">
        <v>2371</v>
      </c>
      <c r="I2461" s="40" t="s">
        <v>22</v>
      </c>
      <c r="J2461" s="173">
        <v>1</v>
      </c>
      <c r="K2461" s="57">
        <f t="shared" si="136"/>
        <v>1</v>
      </c>
      <c r="L2461" s="198">
        <v>2</v>
      </c>
      <c r="M2461" s="105">
        <v>3.2</v>
      </c>
      <c r="N2461" s="167"/>
    </row>
    <row r="2462" s="155" customFormat="1" ht="24" spans="1:14">
      <c r="A2462" s="38" t="s">
        <v>15</v>
      </c>
      <c r="B2462" s="168">
        <v>2461</v>
      </c>
      <c r="C2462" s="43" t="s">
        <v>16</v>
      </c>
      <c r="D2462" s="43" t="s">
        <v>171</v>
      </c>
      <c r="E2462" s="103" t="s">
        <v>3723</v>
      </c>
      <c r="F2462" s="169" t="s">
        <v>172</v>
      </c>
      <c r="G2462" s="169" t="s">
        <v>4475</v>
      </c>
      <c r="H2462" s="40" t="s">
        <v>1697</v>
      </c>
      <c r="I2462" s="40" t="s">
        <v>22</v>
      </c>
      <c r="J2462" s="173">
        <v>1</v>
      </c>
      <c r="K2462" s="174">
        <v>0</v>
      </c>
      <c r="L2462" s="201">
        <v>0.24</v>
      </c>
      <c r="M2462" s="105">
        <v>3.1</v>
      </c>
      <c r="N2462" s="167"/>
    </row>
    <row r="2463" s="155" customFormat="1" ht="24" spans="1:14">
      <c r="A2463" s="38" t="s">
        <v>15</v>
      </c>
      <c r="B2463" s="168">
        <v>2462</v>
      </c>
      <c r="C2463" s="43" t="s">
        <v>16</v>
      </c>
      <c r="D2463" s="43" t="s">
        <v>322</v>
      </c>
      <c r="E2463" s="103" t="s">
        <v>3723</v>
      </c>
      <c r="F2463" s="169" t="s">
        <v>323</v>
      </c>
      <c r="G2463" s="169" t="s">
        <v>4478</v>
      </c>
      <c r="H2463" s="40" t="s">
        <v>2374</v>
      </c>
      <c r="I2463" s="43" t="s">
        <v>2124</v>
      </c>
      <c r="J2463" s="116">
        <v>24.9498</v>
      </c>
      <c r="K2463" s="57">
        <f t="shared" ref="K2463:K2468" si="137">(CEILING(J2463*0.2,1))*1</f>
        <v>5</v>
      </c>
      <c r="L2463" s="198">
        <v>401</v>
      </c>
      <c r="M2463" s="105">
        <v>3.2</v>
      </c>
      <c r="N2463" s="167"/>
    </row>
    <row r="2464" s="155" customFormat="1" ht="24" spans="1:14">
      <c r="A2464" s="38" t="s">
        <v>15</v>
      </c>
      <c r="B2464" s="168">
        <v>2463</v>
      </c>
      <c r="C2464" s="43" t="s">
        <v>16</v>
      </c>
      <c r="D2464" s="43" t="s">
        <v>89</v>
      </c>
      <c r="E2464" s="103" t="s">
        <v>3723</v>
      </c>
      <c r="F2464" s="169" t="s">
        <v>90</v>
      </c>
      <c r="G2464" s="169" t="s">
        <v>4463</v>
      </c>
      <c r="H2464" s="40" t="s">
        <v>2369</v>
      </c>
      <c r="I2464" s="40" t="s">
        <v>22</v>
      </c>
      <c r="J2464" s="173">
        <v>1</v>
      </c>
      <c r="K2464" s="185">
        <v>0</v>
      </c>
      <c r="L2464" s="198">
        <v>8</v>
      </c>
      <c r="M2464" s="105">
        <v>3.2</v>
      </c>
      <c r="N2464" s="167"/>
    </row>
    <row r="2465" s="155" customFormat="1" ht="24" spans="1:14">
      <c r="A2465" s="38" t="s">
        <v>15</v>
      </c>
      <c r="B2465" s="168">
        <v>2464</v>
      </c>
      <c r="C2465" s="43" t="s">
        <v>16</v>
      </c>
      <c r="D2465" s="43" t="s">
        <v>89</v>
      </c>
      <c r="E2465" s="103" t="s">
        <v>3723</v>
      </c>
      <c r="F2465" s="169" t="s">
        <v>114</v>
      </c>
      <c r="G2465" s="169" t="s">
        <v>4464</v>
      </c>
      <c r="H2465" s="40" t="s">
        <v>2369</v>
      </c>
      <c r="I2465" s="40" t="s">
        <v>22</v>
      </c>
      <c r="J2465" s="173">
        <v>1</v>
      </c>
      <c r="K2465" s="185">
        <v>0</v>
      </c>
      <c r="L2465" s="198">
        <v>7</v>
      </c>
      <c r="M2465" s="105">
        <v>3.2</v>
      </c>
      <c r="N2465" s="167"/>
    </row>
    <row r="2466" s="155" customFormat="1" ht="24" spans="1:14">
      <c r="A2466" s="38" t="s">
        <v>15</v>
      </c>
      <c r="B2466" s="168">
        <v>2465</v>
      </c>
      <c r="C2466" s="43" t="s">
        <v>16</v>
      </c>
      <c r="D2466" s="43" t="s">
        <v>53</v>
      </c>
      <c r="E2466" s="103" t="s">
        <v>3723</v>
      </c>
      <c r="F2466" s="169" t="s">
        <v>304</v>
      </c>
      <c r="G2466" s="169" t="s">
        <v>4480</v>
      </c>
      <c r="H2466" s="40" t="s">
        <v>2371</v>
      </c>
      <c r="I2466" s="40" t="s">
        <v>22</v>
      </c>
      <c r="J2466" s="173">
        <v>2</v>
      </c>
      <c r="K2466" s="57">
        <f t="shared" si="137"/>
        <v>1</v>
      </c>
      <c r="L2466" s="198">
        <v>15</v>
      </c>
      <c r="M2466" s="105">
        <v>3.2</v>
      </c>
      <c r="N2466" s="167"/>
    </row>
    <row r="2467" s="155" customFormat="1" ht="24" spans="1:14">
      <c r="A2467" s="38" t="s">
        <v>15</v>
      </c>
      <c r="B2467" s="168">
        <v>2466</v>
      </c>
      <c r="C2467" s="43" t="s">
        <v>16</v>
      </c>
      <c r="D2467" s="43" t="s">
        <v>53</v>
      </c>
      <c r="E2467" s="103" t="s">
        <v>3723</v>
      </c>
      <c r="F2467" s="169" t="s">
        <v>304</v>
      </c>
      <c r="G2467" s="169" t="s">
        <v>4472</v>
      </c>
      <c r="H2467" s="40" t="s">
        <v>2371</v>
      </c>
      <c r="I2467" s="40" t="s">
        <v>22</v>
      </c>
      <c r="J2467" s="173">
        <v>1</v>
      </c>
      <c r="K2467" s="57">
        <f t="shared" si="137"/>
        <v>1</v>
      </c>
      <c r="L2467" s="198">
        <v>6</v>
      </c>
      <c r="M2467" s="105">
        <v>3.2</v>
      </c>
      <c r="N2467" s="167"/>
    </row>
    <row r="2468" s="155" customFormat="1" ht="24" spans="1:14">
      <c r="A2468" s="38" t="s">
        <v>15</v>
      </c>
      <c r="B2468" s="168">
        <v>2467</v>
      </c>
      <c r="C2468" s="43" t="s">
        <v>16</v>
      </c>
      <c r="D2468" s="43" t="s">
        <v>53</v>
      </c>
      <c r="E2468" s="103" t="s">
        <v>3723</v>
      </c>
      <c r="F2468" s="169" t="s">
        <v>55</v>
      </c>
      <c r="G2468" s="169" t="s">
        <v>4474</v>
      </c>
      <c r="H2468" s="40" t="s">
        <v>2371</v>
      </c>
      <c r="I2468" s="40" t="s">
        <v>22</v>
      </c>
      <c r="J2468" s="173">
        <v>1</v>
      </c>
      <c r="K2468" s="57">
        <f t="shared" si="137"/>
        <v>1</v>
      </c>
      <c r="L2468" s="198">
        <v>2</v>
      </c>
      <c r="M2468" s="105">
        <v>3.2</v>
      </c>
      <c r="N2468" s="167"/>
    </row>
    <row r="2469" s="155" customFormat="1" ht="24" spans="1:14">
      <c r="A2469" s="38" t="s">
        <v>15</v>
      </c>
      <c r="B2469" s="168">
        <v>2468</v>
      </c>
      <c r="C2469" s="43" t="s">
        <v>16</v>
      </c>
      <c r="D2469" s="43" t="s">
        <v>171</v>
      </c>
      <c r="E2469" s="103" t="s">
        <v>3723</v>
      </c>
      <c r="F2469" s="169" t="s">
        <v>172</v>
      </c>
      <c r="G2469" s="169" t="s">
        <v>4475</v>
      </c>
      <c r="H2469" s="40" t="s">
        <v>1697</v>
      </c>
      <c r="I2469" s="40" t="s">
        <v>22</v>
      </c>
      <c r="J2469" s="173">
        <v>1</v>
      </c>
      <c r="K2469" s="174">
        <v>0</v>
      </c>
      <c r="L2469" s="201">
        <v>0.24</v>
      </c>
      <c r="M2469" s="105">
        <v>3.1</v>
      </c>
      <c r="N2469" s="167"/>
    </row>
    <row r="2470" s="155" customFormat="1" ht="24" spans="1:14">
      <c r="A2470" s="38" t="s">
        <v>15</v>
      </c>
      <c r="B2470" s="168">
        <v>2469</v>
      </c>
      <c r="C2470" s="43" t="s">
        <v>16</v>
      </c>
      <c r="D2470" s="43" t="s">
        <v>322</v>
      </c>
      <c r="E2470" s="103" t="s">
        <v>3723</v>
      </c>
      <c r="F2470" s="169" t="s">
        <v>323</v>
      </c>
      <c r="G2470" s="169" t="s">
        <v>4478</v>
      </c>
      <c r="H2470" s="40" t="s">
        <v>2374</v>
      </c>
      <c r="I2470" s="43" t="s">
        <v>2124</v>
      </c>
      <c r="J2470" s="116">
        <v>35.3842</v>
      </c>
      <c r="K2470" s="57">
        <f t="shared" ref="K2470:K2473" si="138">(CEILING(J2470*0.2,1))*1</f>
        <v>8</v>
      </c>
      <c r="L2470" s="198">
        <v>569</v>
      </c>
      <c r="M2470" s="105">
        <v>3.2</v>
      </c>
      <c r="N2470" s="167"/>
    </row>
    <row r="2471" s="155" customFormat="1" ht="24" spans="1:14">
      <c r="A2471" s="38" t="s">
        <v>15</v>
      </c>
      <c r="B2471" s="168">
        <v>2470</v>
      </c>
      <c r="C2471" s="43" t="s">
        <v>16</v>
      </c>
      <c r="D2471" s="43" t="s">
        <v>89</v>
      </c>
      <c r="E2471" s="103" t="s">
        <v>3723</v>
      </c>
      <c r="F2471" s="169" t="s">
        <v>114</v>
      </c>
      <c r="G2471" s="169" t="s">
        <v>3821</v>
      </c>
      <c r="H2471" s="40" t="s">
        <v>2638</v>
      </c>
      <c r="I2471" s="40" t="s">
        <v>22</v>
      </c>
      <c r="J2471" s="173">
        <v>6</v>
      </c>
      <c r="K2471" s="185">
        <v>0</v>
      </c>
      <c r="L2471" s="198">
        <v>39</v>
      </c>
      <c r="M2471" s="105">
        <v>3.2</v>
      </c>
      <c r="N2471" s="167"/>
    </row>
    <row r="2472" s="155" customFormat="1" ht="24" spans="1:14">
      <c r="A2472" s="38" t="s">
        <v>15</v>
      </c>
      <c r="B2472" s="168">
        <v>2471</v>
      </c>
      <c r="C2472" s="43" t="s">
        <v>16</v>
      </c>
      <c r="D2472" s="43" t="s">
        <v>53</v>
      </c>
      <c r="E2472" s="103" t="s">
        <v>3723</v>
      </c>
      <c r="F2472" s="169" t="s">
        <v>55</v>
      </c>
      <c r="G2472" s="169" t="s">
        <v>3618</v>
      </c>
      <c r="H2472" s="40" t="s">
        <v>2121</v>
      </c>
      <c r="I2472" s="40" t="s">
        <v>22</v>
      </c>
      <c r="J2472" s="173">
        <v>10</v>
      </c>
      <c r="K2472" s="57">
        <f t="shared" si="138"/>
        <v>2</v>
      </c>
      <c r="L2472" s="198">
        <v>22</v>
      </c>
      <c r="M2472" s="105">
        <v>3.2</v>
      </c>
      <c r="N2472" s="167"/>
    </row>
    <row r="2473" s="155" customFormat="1" ht="24" spans="1:14">
      <c r="A2473" s="38" t="s">
        <v>15</v>
      </c>
      <c r="B2473" s="168">
        <v>2472</v>
      </c>
      <c r="C2473" s="43" t="s">
        <v>16</v>
      </c>
      <c r="D2473" s="43" t="s">
        <v>53</v>
      </c>
      <c r="E2473" s="103" t="s">
        <v>3723</v>
      </c>
      <c r="F2473" s="169" t="s">
        <v>304</v>
      </c>
      <c r="G2473" s="169" t="s">
        <v>3823</v>
      </c>
      <c r="H2473" s="40" t="s">
        <v>2121</v>
      </c>
      <c r="I2473" s="40" t="s">
        <v>22</v>
      </c>
      <c r="J2473" s="173">
        <v>1</v>
      </c>
      <c r="K2473" s="57">
        <f t="shared" si="138"/>
        <v>1</v>
      </c>
      <c r="L2473" s="198">
        <v>4</v>
      </c>
      <c r="M2473" s="105">
        <v>3.2</v>
      </c>
      <c r="N2473" s="167"/>
    </row>
    <row r="2474" s="155" customFormat="1" ht="24" spans="1:14">
      <c r="A2474" s="38" t="s">
        <v>15</v>
      </c>
      <c r="B2474" s="168">
        <v>2473</v>
      </c>
      <c r="C2474" s="43" t="s">
        <v>16</v>
      </c>
      <c r="D2474" s="43" t="s">
        <v>171</v>
      </c>
      <c r="E2474" s="103" t="s">
        <v>3723</v>
      </c>
      <c r="F2474" s="169" t="s">
        <v>172</v>
      </c>
      <c r="G2474" s="169" t="s">
        <v>3824</v>
      </c>
      <c r="H2474" s="40" t="s">
        <v>1926</v>
      </c>
      <c r="I2474" s="40" t="s">
        <v>22</v>
      </c>
      <c r="J2474" s="173">
        <v>6</v>
      </c>
      <c r="K2474" s="174">
        <v>0</v>
      </c>
      <c r="L2474" s="198">
        <v>2</v>
      </c>
      <c r="M2474" s="105">
        <v>3.1</v>
      </c>
      <c r="N2474" s="167"/>
    </row>
    <row r="2475" s="155" customFormat="1" ht="24" spans="1:14">
      <c r="A2475" s="38" t="s">
        <v>15</v>
      </c>
      <c r="B2475" s="168">
        <v>2474</v>
      </c>
      <c r="C2475" s="43" t="s">
        <v>16</v>
      </c>
      <c r="D2475" s="43" t="s">
        <v>322</v>
      </c>
      <c r="E2475" s="103" t="s">
        <v>3723</v>
      </c>
      <c r="F2475" s="169" t="s">
        <v>323</v>
      </c>
      <c r="G2475" s="169" t="s">
        <v>3619</v>
      </c>
      <c r="H2475" s="40" t="s">
        <v>2123</v>
      </c>
      <c r="I2475" s="43" t="s">
        <v>2124</v>
      </c>
      <c r="J2475" s="116">
        <v>28.0996</v>
      </c>
      <c r="K2475" s="57">
        <f t="shared" ref="K2475:K2480" si="139">(CEILING(J2475*0.2,1))*1</f>
        <v>6</v>
      </c>
      <c r="L2475" s="198">
        <v>235</v>
      </c>
      <c r="M2475" s="105">
        <v>3.2</v>
      </c>
      <c r="N2475" s="167"/>
    </row>
    <row r="2476" s="155" customFormat="1" ht="24" spans="1:14">
      <c r="A2476" s="38" t="s">
        <v>15</v>
      </c>
      <c r="B2476" s="168">
        <v>2475</v>
      </c>
      <c r="C2476" s="43" t="s">
        <v>16</v>
      </c>
      <c r="D2476" s="43" t="s">
        <v>53</v>
      </c>
      <c r="E2476" s="103" t="s">
        <v>3723</v>
      </c>
      <c r="F2476" s="169" t="s">
        <v>3813</v>
      </c>
      <c r="G2476" s="169" t="s">
        <v>4482</v>
      </c>
      <c r="H2476" s="40" t="s">
        <v>2191</v>
      </c>
      <c r="I2476" s="40" t="s">
        <v>22</v>
      </c>
      <c r="J2476" s="173">
        <v>2</v>
      </c>
      <c r="K2476" s="57">
        <f t="shared" si="139"/>
        <v>1</v>
      </c>
      <c r="L2476" s="198">
        <v>11</v>
      </c>
      <c r="M2476" s="105">
        <v>3.2</v>
      </c>
      <c r="N2476" s="167"/>
    </row>
    <row r="2477" s="155" customFormat="1" ht="24" spans="1:14">
      <c r="A2477" s="38" t="s">
        <v>15</v>
      </c>
      <c r="B2477" s="168">
        <v>2476</v>
      </c>
      <c r="C2477" s="43" t="s">
        <v>16</v>
      </c>
      <c r="D2477" s="43" t="s">
        <v>89</v>
      </c>
      <c r="E2477" s="103" t="s">
        <v>3723</v>
      </c>
      <c r="F2477" s="169" t="s">
        <v>90</v>
      </c>
      <c r="G2477" s="169" t="s">
        <v>2697</v>
      </c>
      <c r="H2477" s="40" t="s">
        <v>2118</v>
      </c>
      <c r="I2477" s="40" t="s">
        <v>22</v>
      </c>
      <c r="J2477" s="173">
        <v>1</v>
      </c>
      <c r="K2477" s="185">
        <v>0</v>
      </c>
      <c r="L2477" s="198">
        <v>12</v>
      </c>
      <c r="M2477" s="105">
        <v>3.2</v>
      </c>
      <c r="N2477" s="167"/>
    </row>
    <row r="2478" s="155" customFormat="1" ht="24" spans="1:14">
      <c r="A2478" s="38" t="s">
        <v>15</v>
      </c>
      <c r="B2478" s="168">
        <v>2477</v>
      </c>
      <c r="C2478" s="43" t="s">
        <v>16</v>
      </c>
      <c r="D2478" s="43" t="s">
        <v>89</v>
      </c>
      <c r="E2478" s="103" t="s">
        <v>3723</v>
      </c>
      <c r="F2478" s="169" t="s">
        <v>114</v>
      </c>
      <c r="G2478" s="169" t="s">
        <v>2699</v>
      </c>
      <c r="H2478" s="40" t="s">
        <v>2638</v>
      </c>
      <c r="I2478" s="40" t="s">
        <v>22</v>
      </c>
      <c r="J2478" s="173">
        <v>15</v>
      </c>
      <c r="K2478" s="185">
        <v>0</v>
      </c>
      <c r="L2478" s="198">
        <v>144</v>
      </c>
      <c r="M2478" s="105">
        <v>3.2</v>
      </c>
      <c r="N2478" s="167"/>
    </row>
    <row r="2479" s="155" customFormat="1" ht="24" spans="1:14">
      <c r="A2479" s="38" t="s">
        <v>15</v>
      </c>
      <c r="B2479" s="168">
        <v>2478</v>
      </c>
      <c r="C2479" s="43" t="s">
        <v>16</v>
      </c>
      <c r="D2479" s="43" t="s">
        <v>53</v>
      </c>
      <c r="E2479" s="103" t="s">
        <v>3723</v>
      </c>
      <c r="F2479" s="169" t="s">
        <v>55</v>
      </c>
      <c r="G2479" s="169" t="s">
        <v>2701</v>
      </c>
      <c r="H2479" s="40" t="s">
        <v>2121</v>
      </c>
      <c r="I2479" s="40" t="s">
        <v>22</v>
      </c>
      <c r="J2479" s="173">
        <v>16</v>
      </c>
      <c r="K2479" s="57">
        <f t="shared" si="139"/>
        <v>4</v>
      </c>
      <c r="L2479" s="198">
        <v>86</v>
      </c>
      <c r="M2479" s="105">
        <v>3.2</v>
      </c>
      <c r="N2479" s="167"/>
    </row>
    <row r="2480" s="155" customFormat="1" ht="24" spans="1:14">
      <c r="A2480" s="38" t="s">
        <v>15</v>
      </c>
      <c r="B2480" s="168">
        <v>2479</v>
      </c>
      <c r="C2480" s="43" t="s">
        <v>16</v>
      </c>
      <c r="D2480" s="43" t="s">
        <v>53</v>
      </c>
      <c r="E2480" s="103" t="s">
        <v>3723</v>
      </c>
      <c r="F2480" s="169" t="s">
        <v>304</v>
      </c>
      <c r="G2480" s="169" t="s">
        <v>3736</v>
      </c>
      <c r="H2480" s="40" t="s">
        <v>2121</v>
      </c>
      <c r="I2480" s="40" t="s">
        <v>22</v>
      </c>
      <c r="J2480" s="173">
        <v>2</v>
      </c>
      <c r="K2480" s="57">
        <f t="shared" si="139"/>
        <v>1</v>
      </c>
      <c r="L2480" s="198">
        <v>16</v>
      </c>
      <c r="M2480" s="105">
        <v>3.2</v>
      </c>
      <c r="N2480" s="167"/>
    </row>
    <row r="2481" s="155" customFormat="1" ht="24" spans="1:14">
      <c r="A2481" s="38" t="s">
        <v>15</v>
      </c>
      <c r="B2481" s="168">
        <v>2480</v>
      </c>
      <c r="C2481" s="43" t="s">
        <v>16</v>
      </c>
      <c r="D2481" s="43" t="s">
        <v>171</v>
      </c>
      <c r="E2481" s="103" t="s">
        <v>3723</v>
      </c>
      <c r="F2481" s="169" t="s">
        <v>172</v>
      </c>
      <c r="G2481" s="169" t="s">
        <v>2703</v>
      </c>
      <c r="H2481" s="40" t="s">
        <v>1926</v>
      </c>
      <c r="I2481" s="40" t="s">
        <v>22</v>
      </c>
      <c r="J2481" s="173">
        <v>14</v>
      </c>
      <c r="K2481" s="174">
        <v>0</v>
      </c>
      <c r="L2481" s="198">
        <v>8</v>
      </c>
      <c r="M2481" s="105">
        <v>3.1</v>
      </c>
      <c r="N2481" s="167"/>
    </row>
    <row r="2482" s="155" customFormat="1" ht="24" spans="1:14">
      <c r="A2482" s="38" t="s">
        <v>15</v>
      </c>
      <c r="B2482" s="168">
        <v>2481</v>
      </c>
      <c r="C2482" s="43" t="s">
        <v>16</v>
      </c>
      <c r="D2482" s="43" t="s">
        <v>53</v>
      </c>
      <c r="E2482" s="103" t="s">
        <v>3723</v>
      </c>
      <c r="F2482" s="169" t="s">
        <v>236</v>
      </c>
      <c r="G2482" s="169" t="s">
        <v>4059</v>
      </c>
      <c r="H2482" s="40" t="s">
        <v>2345</v>
      </c>
      <c r="I2482" s="40" t="s">
        <v>22</v>
      </c>
      <c r="J2482" s="173">
        <v>2</v>
      </c>
      <c r="K2482" s="57">
        <f t="shared" ref="K2482:K2485" si="140">(CEILING(J2482*0.2,1))*1</f>
        <v>1</v>
      </c>
      <c r="L2482" s="198">
        <v>8</v>
      </c>
      <c r="M2482" s="105">
        <v>3.2</v>
      </c>
      <c r="N2482" s="167"/>
    </row>
    <row r="2483" s="155" customFormat="1" ht="24" spans="1:14">
      <c r="A2483" s="38" t="s">
        <v>15</v>
      </c>
      <c r="B2483" s="168">
        <v>2482</v>
      </c>
      <c r="C2483" s="43" t="s">
        <v>16</v>
      </c>
      <c r="D2483" s="43" t="s">
        <v>53</v>
      </c>
      <c r="E2483" s="103" t="s">
        <v>3723</v>
      </c>
      <c r="F2483" s="169" t="s">
        <v>236</v>
      </c>
      <c r="G2483" s="169" t="s">
        <v>4094</v>
      </c>
      <c r="H2483" s="40" t="s">
        <v>2345</v>
      </c>
      <c r="I2483" s="40" t="s">
        <v>22</v>
      </c>
      <c r="J2483" s="173">
        <v>5</v>
      </c>
      <c r="K2483" s="57">
        <f t="shared" si="140"/>
        <v>1</v>
      </c>
      <c r="L2483" s="198">
        <v>3</v>
      </c>
      <c r="M2483" s="105">
        <v>3.2</v>
      </c>
      <c r="N2483" s="167"/>
    </row>
    <row r="2484" s="155" customFormat="1" ht="24" spans="1:14">
      <c r="A2484" s="38" t="s">
        <v>15</v>
      </c>
      <c r="B2484" s="168">
        <v>2483</v>
      </c>
      <c r="C2484" s="43" t="s">
        <v>16</v>
      </c>
      <c r="D2484" s="43" t="s">
        <v>322</v>
      </c>
      <c r="E2484" s="103" t="s">
        <v>3723</v>
      </c>
      <c r="F2484" s="169" t="s">
        <v>323</v>
      </c>
      <c r="G2484" s="169" t="s">
        <v>2705</v>
      </c>
      <c r="H2484" s="40" t="s">
        <v>2123</v>
      </c>
      <c r="I2484" s="43" t="s">
        <v>2124</v>
      </c>
      <c r="J2484" s="116">
        <v>41.1698</v>
      </c>
      <c r="K2484" s="57">
        <f t="shared" si="140"/>
        <v>9</v>
      </c>
      <c r="L2484" s="198">
        <v>569</v>
      </c>
      <c r="M2484" s="105">
        <v>3.2</v>
      </c>
      <c r="N2484" s="167"/>
    </row>
    <row r="2485" s="155" customFormat="1" ht="24" spans="1:14">
      <c r="A2485" s="38" t="s">
        <v>15</v>
      </c>
      <c r="B2485" s="168">
        <v>2484</v>
      </c>
      <c r="C2485" s="43" t="s">
        <v>16</v>
      </c>
      <c r="D2485" s="43" t="s">
        <v>53</v>
      </c>
      <c r="E2485" s="103" t="s">
        <v>3723</v>
      </c>
      <c r="F2485" s="169" t="s">
        <v>3813</v>
      </c>
      <c r="G2485" s="169" t="s">
        <v>4482</v>
      </c>
      <c r="H2485" s="40" t="s">
        <v>2191</v>
      </c>
      <c r="I2485" s="40" t="s">
        <v>22</v>
      </c>
      <c r="J2485" s="173">
        <v>1</v>
      </c>
      <c r="K2485" s="57">
        <f t="shared" si="140"/>
        <v>1</v>
      </c>
      <c r="L2485" s="198">
        <v>6</v>
      </c>
      <c r="M2485" s="105">
        <v>3.2</v>
      </c>
      <c r="N2485" s="167"/>
    </row>
    <row r="2486" s="155" customFormat="1" ht="24" spans="1:14">
      <c r="A2486" s="38" t="s">
        <v>15</v>
      </c>
      <c r="B2486" s="168">
        <v>2485</v>
      </c>
      <c r="C2486" s="43" t="s">
        <v>16</v>
      </c>
      <c r="D2486" s="43" t="s">
        <v>89</v>
      </c>
      <c r="E2486" s="103" t="s">
        <v>3723</v>
      </c>
      <c r="F2486" s="169" t="s">
        <v>90</v>
      </c>
      <c r="G2486" s="169" t="s">
        <v>2697</v>
      </c>
      <c r="H2486" s="40" t="s">
        <v>2118</v>
      </c>
      <c r="I2486" s="40" t="s">
        <v>22</v>
      </c>
      <c r="J2486" s="173">
        <v>1</v>
      </c>
      <c r="K2486" s="185">
        <v>0</v>
      </c>
      <c r="L2486" s="198">
        <v>12</v>
      </c>
      <c r="M2486" s="105">
        <v>3.2</v>
      </c>
      <c r="N2486" s="167"/>
    </row>
    <row r="2487" s="155" customFormat="1" ht="24" spans="1:14">
      <c r="A2487" s="38" t="s">
        <v>15</v>
      </c>
      <c r="B2487" s="168">
        <v>2486</v>
      </c>
      <c r="C2487" s="43" t="s">
        <v>16</v>
      </c>
      <c r="D2487" s="43" t="s">
        <v>89</v>
      </c>
      <c r="E2487" s="103" t="s">
        <v>3723</v>
      </c>
      <c r="F2487" s="169" t="s">
        <v>114</v>
      </c>
      <c r="G2487" s="169" t="s">
        <v>2699</v>
      </c>
      <c r="H2487" s="40" t="s">
        <v>2638</v>
      </c>
      <c r="I2487" s="40" t="s">
        <v>22</v>
      </c>
      <c r="J2487" s="173">
        <v>10</v>
      </c>
      <c r="K2487" s="185">
        <v>0</v>
      </c>
      <c r="L2487" s="198">
        <v>96</v>
      </c>
      <c r="M2487" s="105">
        <v>3.2</v>
      </c>
      <c r="N2487" s="167"/>
    </row>
    <row r="2488" s="155" customFormat="1" ht="24" spans="1:14">
      <c r="A2488" s="38" t="s">
        <v>15</v>
      </c>
      <c r="B2488" s="168">
        <v>2487</v>
      </c>
      <c r="C2488" s="43" t="s">
        <v>16</v>
      </c>
      <c r="D2488" s="43" t="s">
        <v>53</v>
      </c>
      <c r="E2488" s="103" t="s">
        <v>3723</v>
      </c>
      <c r="F2488" s="169" t="s">
        <v>55</v>
      </c>
      <c r="G2488" s="169" t="s">
        <v>2701</v>
      </c>
      <c r="H2488" s="40" t="s">
        <v>2121</v>
      </c>
      <c r="I2488" s="40" t="s">
        <v>22</v>
      </c>
      <c r="J2488" s="173">
        <v>6</v>
      </c>
      <c r="K2488" s="57">
        <f t="shared" ref="K2488:K2493" si="141">(CEILING(J2488*0.2,1))*1</f>
        <v>2</v>
      </c>
      <c r="L2488" s="198">
        <v>32</v>
      </c>
      <c r="M2488" s="105">
        <v>3.2</v>
      </c>
      <c r="N2488" s="167"/>
    </row>
    <row r="2489" s="155" customFormat="1" ht="24" spans="1:14">
      <c r="A2489" s="38" t="s">
        <v>15</v>
      </c>
      <c r="B2489" s="168">
        <v>2488</v>
      </c>
      <c r="C2489" s="43" t="s">
        <v>16</v>
      </c>
      <c r="D2489" s="43" t="s">
        <v>53</v>
      </c>
      <c r="E2489" s="103" t="s">
        <v>3723</v>
      </c>
      <c r="F2489" s="169" t="s">
        <v>304</v>
      </c>
      <c r="G2489" s="169" t="s">
        <v>3736</v>
      </c>
      <c r="H2489" s="40" t="s">
        <v>2121</v>
      </c>
      <c r="I2489" s="40" t="s">
        <v>22</v>
      </c>
      <c r="J2489" s="173">
        <v>1</v>
      </c>
      <c r="K2489" s="57">
        <f t="shared" si="141"/>
        <v>1</v>
      </c>
      <c r="L2489" s="198">
        <v>8</v>
      </c>
      <c r="M2489" s="105">
        <v>3.2</v>
      </c>
      <c r="N2489" s="167"/>
    </row>
    <row r="2490" s="155" customFormat="1" ht="24" spans="1:14">
      <c r="A2490" s="38" t="s">
        <v>15</v>
      </c>
      <c r="B2490" s="168">
        <v>2489</v>
      </c>
      <c r="C2490" s="43" t="s">
        <v>16</v>
      </c>
      <c r="D2490" s="43" t="s">
        <v>171</v>
      </c>
      <c r="E2490" s="103" t="s">
        <v>3723</v>
      </c>
      <c r="F2490" s="169" t="s">
        <v>172</v>
      </c>
      <c r="G2490" s="169" t="s">
        <v>2703</v>
      </c>
      <c r="H2490" s="40" t="s">
        <v>1926</v>
      </c>
      <c r="I2490" s="40" t="s">
        <v>22</v>
      </c>
      <c r="J2490" s="173">
        <v>9</v>
      </c>
      <c r="K2490" s="174">
        <v>0</v>
      </c>
      <c r="L2490" s="198">
        <v>5</v>
      </c>
      <c r="M2490" s="105">
        <v>3.1</v>
      </c>
      <c r="N2490" s="167"/>
    </row>
    <row r="2491" s="155" customFormat="1" ht="24" spans="1:14">
      <c r="A2491" s="38" t="s">
        <v>15</v>
      </c>
      <c r="B2491" s="168">
        <v>2490</v>
      </c>
      <c r="C2491" s="43" t="s">
        <v>16</v>
      </c>
      <c r="D2491" s="43" t="s">
        <v>53</v>
      </c>
      <c r="E2491" s="103" t="s">
        <v>3723</v>
      </c>
      <c r="F2491" s="169" t="s">
        <v>236</v>
      </c>
      <c r="G2491" s="169" t="s">
        <v>4059</v>
      </c>
      <c r="H2491" s="40" t="s">
        <v>2345</v>
      </c>
      <c r="I2491" s="40" t="s">
        <v>22</v>
      </c>
      <c r="J2491" s="173">
        <v>2</v>
      </c>
      <c r="K2491" s="57">
        <f t="shared" si="141"/>
        <v>1</v>
      </c>
      <c r="L2491" s="198">
        <v>8</v>
      </c>
      <c r="M2491" s="105">
        <v>3.2</v>
      </c>
      <c r="N2491" s="164"/>
    </row>
    <row r="2492" s="155" customFormat="1" ht="24" spans="1:14">
      <c r="A2492" s="38" t="s">
        <v>15</v>
      </c>
      <c r="B2492" s="168">
        <v>2491</v>
      </c>
      <c r="C2492" s="43" t="s">
        <v>16</v>
      </c>
      <c r="D2492" s="43" t="s">
        <v>53</v>
      </c>
      <c r="E2492" s="103" t="s">
        <v>3723</v>
      </c>
      <c r="F2492" s="169" t="s">
        <v>236</v>
      </c>
      <c r="G2492" s="169" t="s">
        <v>4094</v>
      </c>
      <c r="H2492" s="40" t="s">
        <v>2345</v>
      </c>
      <c r="I2492" s="40" t="s">
        <v>22</v>
      </c>
      <c r="J2492" s="173">
        <v>2</v>
      </c>
      <c r="K2492" s="57">
        <f t="shared" si="141"/>
        <v>1</v>
      </c>
      <c r="L2492" s="198">
        <v>1</v>
      </c>
      <c r="M2492" s="105">
        <v>3.2</v>
      </c>
      <c r="N2492" s="164"/>
    </row>
    <row r="2493" s="155" customFormat="1" ht="24" spans="1:14">
      <c r="A2493" s="38" t="s">
        <v>15</v>
      </c>
      <c r="B2493" s="168">
        <v>2492</v>
      </c>
      <c r="C2493" s="43" t="s">
        <v>16</v>
      </c>
      <c r="D2493" s="43" t="s">
        <v>322</v>
      </c>
      <c r="E2493" s="103" t="s">
        <v>3723</v>
      </c>
      <c r="F2493" s="169" t="s">
        <v>323</v>
      </c>
      <c r="G2493" s="169" t="s">
        <v>2705</v>
      </c>
      <c r="H2493" s="40" t="s">
        <v>2123</v>
      </c>
      <c r="I2493" s="43" t="s">
        <v>2124</v>
      </c>
      <c r="J2493" s="116">
        <v>10.0691</v>
      </c>
      <c r="K2493" s="57">
        <f t="shared" si="141"/>
        <v>3</v>
      </c>
      <c r="L2493" s="198">
        <v>139</v>
      </c>
      <c r="M2493" s="105">
        <v>3.2</v>
      </c>
      <c r="N2493" s="164"/>
    </row>
    <row r="2494" s="155" customFormat="1" ht="24" spans="1:14">
      <c r="A2494" s="38" t="s">
        <v>15</v>
      </c>
      <c r="B2494" s="168">
        <v>2493</v>
      </c>
      <c r="C2494" s="43" t="s">
        <v>16</v>
      </c>
      <c r="D2494" s="43" t="s">
        <v>89</v>
      </c>
      <c r="E2494" s="103" t="s">
        <v>3723</v>
      </c>
      <c r="F2494" s="169" t="s">
        <v>114</v>
      </c>
      <c r="G2494" s="169" t="s">
        <v>3821</v>
      </c>
      <c r="H2494" s="40" t="s">
        <v>2638</v>
      </c>
      <c r="I2494" s="40" t="s">
        <v>22</v>
      </c>
      <c r="J2494" s="173">
        <v>1</v>
      </c>
      <c r="K2494" s="185">
        <v>0</v>
      </c>
      <c r="L2494" s="198">
        <v>7</v>
      </c>
      <c r="M2494" s="105">
        <v>3.2</v>
      </c>
      <c r="N2494" s="167"/>
    </row>
    <row r="2495" s="155" customFormat="1" ht="24" spans="1:14">
      <c r="A2495" s="38" t="s">
        <v>15</v>
      </c>
      <c r="B2495" s="168">
        <v>2494</v>
      </c>
      <c r="C2495" s="43" t="s">
        <v>16</v>
      </c>
      <c r="D2495" s="43" t="s">
        <v>53</v>
      </c>
      <c r="E2495" s="103" t="s">
        <v>3723</v>
      </c>
      <c r="F2495" s="169" t="s">
        <v>55</v>
      </c>
      <c r="G2495" s="169" t="s">
        <v>3618</v>
      </c>
      <c r="H2495" s="40" t="s">
        <v>2121</v>
      </c>
      <c r="I2495" s="40" t="s">
        <v>22</v>
      </c>
      <c r="J2495" s="173">
        <v>2</v>
      </c>
      <c r="K2495" s="57">
        <f t="shared" ref="K2495:K2497" si="142">(CEILING(J2495*0.2,1))*1</f>
        <v>1</v>
      </c>
      <c r="L2495" s="198">
        <v>4</v>
      </c>
      <c r="M2495" s="105">
        <v>3.2</v>
      </c>
      <c r="N2495" s="167"/>
    </row>
    <row r="2496" s="155" customFormat="1" ht="24" spans="1:14">
      <c r="A2496" s="38" t="s">
        <v>15</v>
      </c>
      <c r="B2496" s="168">
        <v>2495</v>
      </c>
      <c r="C2496" s="43" t="s">
        <v>16</v>
      </c>
      <c r="D2496" s="43" t="s">
        <v>322</v>
      </c>
      <c r="E2496" s="103" t="s">
        <v>3723</v>
      </c>
      <c r="F2496" s="169" t="s">
        <v>323</v>
      </c>
      <c r="G2496" s="169" t="s">
        <v>3619</v>
      </c>
      <c r="H2496" s="40" t="s">
        <v>2123</v>
      </c>
      <c r="I2496" s="43" t="s">
        <v>2124</v>
      </c>
      <c r="J2496" s="116">
        <v>5.1313</v>
      </c>
      <c r="K2496" s="57">
        <f t="shared" si="142"/>
        <v>2</v>
      </c>
      <c r="L2496" s="198">
        <v>43</v>
      </c>
      <c r="M2496" s="105">
        <v>3.2</v>
      </c>
      <c r="N2496" s="164"/>
    </row>
    <row r="2497" s="155" customFormat="1" ht="24" spans="1:14">
      <c r="A2497" s="38" t="s">
        <v>15</v>
      </c>
      <c r="B2497" s="168">
        <v>2496</v>
      </c>
      <c r="C2497" s="43" t="s">
        <v>16</v>
      </c>
      <c r="D2497" s="43" t="s">
        <v>53</v>
      </c>
      <c r="E2497" s="103" t="s">
        <v>3723</v>
      </c>
      <c r="F2497" s="169" t="s">
        <v>3813</v>
      </c>
      <c r="G2497" s="169" t="s">
        <v>4483</v>
      </c>
      <c r="H2497" s="40" t="s">
        <v>2191</v>
      </c>
      <c r="I2497" s="40" t="s">
        <v>22</v>
      </c>
      <c r="J2497" s="173">
        <v>1</v>
      </c>
      <c r="K2497" s="57">
        <f t="shared" si="142"/>
        <v>1</v>
      </c>
      <c r="L2497" s="198">
        <v>3</v>
      </c>
      <c r="M2497" s="105">
        <v>3.2</v>
      </c>
      <c r="N2497" s="164"/>
    </row>
    <row r="2498" s="155" customFormat="1" ht="24" spans="1:14">
      <c r="A2498" s="38" t="s">
        <v>15</v>
      </c>
      <c r="B2498" s="168">
        <v>2497</v>
      </c>
      <c r="C2498" s="43" t="s">
        <v>16</v>
      </c>
      <c r="D2498" s="43" t="s">
        <v>89</v>
      </c>
      <c r="E2498" s="103" t="s">
        <v>3723</v>
      </c>
      <c r="F2498" s="169" t="s">
        <v>114</v>
      </c>
      <c r="G2498" s="169" t="s">
        <v>3821</v>
      </c>
      <c r="H2498" s="40" t="s">
        <v>2638</v>
      </c>
      <c r="I2498" s="40" t="s">
        <v>22</v>
      </c>
      <c r="J2498" s="173">
        <v>6</v>
      </c>
      <c r="K2498" s="185">
        <v>0</v>
      </c>
      <c r="L2498" s="198">
        <v>39</v>
      </c>
      <c r="M2498" s="105">
        <v>3.2</v>
      </c>
      <c r="N2498" s="167"/>
    </row>
    <row r="2499" s="155" customFormat="1" ht="24" spans="1:14">
      <c r="A2499" s="38" t="s">
        <v>15</v>
      </c>
      <c r="B2499" s="168">
        <v>2498</v>
      </c>
      <c r="C2499" s="43" t="s">
        <v>16</v>
      </c>
      <c r="D2499" s="43" t="s">
        <v>53</v>
      </c>
      <c r="E2499" s="103" t="s">
        <v>3723</v>
      </c>
      <c r="F2499" s="169" t="s">
        <v>249</v>
      </c>
      <c r="G2499" s="169" t="s">
        <v>3733</v>
      </c>
      <c r="H2499" s="40" t="s">
        <v>2121</v>
      </c>
      <c r="I2499" s="40" t="s">
        <v>22</v>
      </c>
      <c r="J2499" s="173">
        <v>1</v>
      </c>
      <c r="K2499" s="57">
        <f t="shared" ref="K2499:K2501" si="143">(CEILING(J2499*0.2,1))*1</f>
        <v>1</v>
      </c>
      <c r="L2499" s="198">
        <v>1</v>
      </c>
      <c r="M2499" s="105">
        <v>3.2</v>
      </c>
      <c r="N2499" s="167"/>
    </row>
    <row r="2500" s="155" customFormat="1" ht="24" spans="1:14">
      <c r="A2500" s="38" t="s">
        <v>15</v>
      </c>
      <c r="B2500" s="168">
        <v>2499</v>
      </c>
      <c r="C2500" s="43" t="s">
        <v>16</v>
      </c>
      <c r="D2500" s="43" t="s">
        <v>53</v>
      </c>
      <c r="E2500" s="103" t="s">
        <v>3723</v>
      </c>
      <c r="F2500" s="169" t="s">
        <v>55</v>
      </c>
      <c r="G2500" s="169" t="s">
        <v>3618</v>
      </c>
      <c r="H2500" s="40" t="s">
        <v>2121</v>
      </c>
      <c r="I2500" s="40" t="s">
        <v>22</v>
      </c>
      <c r="J2500" s="173">
        <v>10</v>
      </c>
      <c r="K2500" s="57">
        <f t="shared" si="143"/>
        <v>2</v>
      </c>
      <c r="L2500" s="198">
        <v>22</v>
      </c>
      <c r="M2500" s="105">
        <v>3.2</v>
      </c>
      <c r="N2500" s="164"/>
    </row>
    <row r="2501" s="155" customFormat="1" ht="24" spans="1:14">
      <c r="A2501" s="38" t="s">
        <v>15</v>
      </c>
      <c r="B2501" s="168">
        <v>2500</v>
      </c>
      <c r="C2501" s="43" t="s">
        <v>16</v>
      </c>
      <c r="D2501" s="43" t="s">
        <v>53</v>
      </c>
      <c r="E2501" s="103" t="s">
        <v>3723</v>
      </c>
      <c r="F2501" s="169" t="s">
        <v>304</v>
      </c>
      <c r="G2501" s="169" t="s">
        <v>3823</v>
      </c>
      <c r="H2501" s="40" t="s">
        <v>2121</v>
      </c>
      <c r="I2501" s="40" t="s">
        <v>22</v>
      </c>
      <c r="J2501" s="173">
        <v>1</v>
      </c>
      <c r="K2501" s="57">
        <f t="shared" si="143"/>
        <v>1</v>
      </c>
      <c r="L2501" s="198">
        <v>4</v>
      </c>
      <c r="M2501" s="105">
        <v>3.2</v>
      </c>
      <c r="N2501" s="164"/>
    </row>
    <row r="2502" s="155" customFormat="1" ht="24" spans="1:14">
      <c r="A2502" s="38" t="s">
        <v>15</v>
      </c>
      <c r="B2502" s="168">
        <v>2501</v>
      </c>
      <c r="C2502" s="43" t="s">
        <v>16</v>
      </c>
      <c r="D2502" s="43" t="s">
        <v>171</v>
      </c>
      <c r="E2502" s="103" t="s">
        <v>3723</v>
      </c>
      <c r="F2502" s="169" t="s">
        <v>172</v>
      </c>
      <c r="G2502" s="169" t="s">
        <v>3824</v>
      </c>
      <c r="H2502" s="40" t="s">
        <v>1926</v>
      </c>
      <c r="I2502" s="40" t="s">
        <v>22</v>
      </c>
      <c r="J2502" s="173">
        <v>7</v>
      </c>
      <c r="K2502" s="174">
        <v>0</v>
      </c>
      <c r="L2502" s="198">
        <v>2</v>
      </c>
      <c r="M2502" s="105">
        <v>3.1</v>
      </c>
      <c r="N2502" s="167"/>
    </row>
    <row r="2503" s="155" customFormat="1" ht="24" spans="1:14">
      <c r="A2503" s="38" t="s">
        <v>15</v>
      </c>
      <c r="B2503" s="168">
        <v>2502</v>
      </c>
      <c r="C2503" s="43" t="s">
        <v>16</v>
      </c>
      <c r="D2503" s="43" t="s">
        <v>53</v>
      </c>
      <c r="E2503" s="103" t="s">
        <v>3723</v>
      </c>
      <c r="F2503" s="169" t="s">
        <v>236</v>
      </c>
      <c r="G2503" s="169" t="s">
        <v>3825</v>
      </c>
      <c r="H2503" s="40" t="s">
        <v>2345</v>
      </c>
      <c r="I2503" s="40" t="s">
        <v>22</v>
      </c>
      <c r="J2503" s="173">
        <v>2</v>
      </c>
      <c r="K2503" s="57">
        <f t="shared" ref="K2503:K2507" si="144">(CEILING(J2503*0.2,1))*1</f>
        <v>1</v>
      </c>
      <c r="L2503" s="198">
        <v>4</v>
      </c>
      <c r="M2503" s="105">
        <v>3.2</v>
      </c>
      <c r="N2503" s="164"/>
    </row>
    <row r="2504" s="155" customFormat="1" ht="24" spans="1:14">
      <c r="A2504" s="38" t="s">
        <v>15</v>
      </c>
      <c r="B2504" s="168">
        <v>2503</v>
      </c>
      <c r="C2504" s="43" t="s">
        <v>16</v>
      </c>
      <c r="D2504" s="43" t="s">
        <v>322</v>
      </c>
      <c r="E2504" s="103" t="s">
        <v>3723</v>
      </c>
      <c r="F2504" s="169" t="s">
        <v>323</v>
      </c>
      <c r="G2504" s="169" t="s">
        <v>3619</v>
      </c>
      <c r="H2504" s="40" t="s">
        <v>2123</v>
      </c>
      <c r="I2504" s="43" t="s">
        <v>2124</v>
      </c>
      <c r="J2504" s="116">
        <v>13.9632</v>
      </c>
      <c r="K2504" s="57">
        <f t="shared" si="144"/>
        <v>3</v>
      </c>
      <c r="L2504" s="198">
        <v>117</v>
      </c>
      <c r="M2504" s="105">
        <v>3.2</v>
      </c>
      <c r="N2504" s="164"/>
    </row>
    <row r="2505" s="155" customFormat="1" ht="24" spans="1:14">
      <c r="A2505" s="38" t="s">
        <v>15</v>
      </c>
      <c r="B2505" s="168">
        <v>2504</v>
      </c>
      <c r="C2505" s="43" t="s">
        <v>16</v>
      </c>
      <c r="D2505" s="43" t="s">
        <v>89</v>
      </c>
      <c r="E2505" s="103" t="s">
        <v>3723</v>
      </c>
      <c r="F2505" s="169" t="s">
        <v>114</v>
      </c>
      <c r="G2505" s="169" t="s">
        <v>3821</v>
      </c>
      <c r="H2505" s="40" t="s">
        <v>2638</v>
      </c>
      <c r="I2505" s="40" t="s">
        <v>22</v>
      </c>
      <c r="J2505" s="173">
        <v>1</v>
      </c>
      <c r="K2505" s="185">
        <v>0</v>
      </c>
      <c r="L2505" s="198">
        <v>7</v>
      </c>
      <c r="M2505" s="105">
        <v>3.2</v>
      </c>
      <c r="N2505" s="164"/>
    </row>
    <row r="2506" s="155" customFormat="1" ht="24" spans="1:14">
      <c r="A2506" s="38" t="s">
        <v>15</v>
      </c>
      <c r="B2506" s="168">
        <v>2505</v>
      </c>
      <c r="C2506" s="43" t="s">
        <v>16</v>
      </c>
      <c r="D2506" s="43" t="s">
        <v>53</v>
      </c>
      <c r="E2506" s="103" t="s">
        <v>3723</v>
      </c>
      <c r="F2506" s="169" t="s">
        <v>55</v>
      </c>
      <c r="G2506" s="169" t="s">
        <v>3618</v>
      </c>
      <c r="H2506" s="40" t="s">
        <v>2121</v>
      </c>
      <c r="I2506" s="40" t="s">
        <v>22</v>
      </c>
      <c r="J2506" s="173">
        <v>2</v>
      </c>
      <c r="K2506" s="57">
        <f t="shared" si="144"/>
        <v>1</v>
      </c>
      <c r="L2506" s="198">
        <v>4</v>
      </c>
      <c r="M2506" s="105">
        <v>3.2</v>
      </c>
      <c r="N2506" s="164"/>
    </row>
    <row r="2507" s="155" customFormat="1" ht="24" spans="1:14">
      <c r="A2507" s="38" t="s">
        <v>15</v>
      </c>
      <c r="B2507" s="168">
        <v>2506</v>
      </c>
      <c r="C2507" s="43" t="s">
        <v>16</v>
      </c>
      <c r="D2507" s="43" t="s">
        <v>322</v>
      </c>
      <c r="E2507" s="103" t="s">
        <v>3723</v>
      </c>
      <c r="F2507" s="169" t="s">
        <v>323</v>
      </c>
      <c r="G2507" s="169" t="s">
        <v>3619</v>
      </c>
      <c r="H2507" s="40" t="s">
        <v>2123</v>
      </c>
      <c r="I2507" s="43" t="s">
        <v>2124</v>
      </c>
      <c r="J2507" s="116">
        <v>5.1313</v>
      </c>
      <c r="K2507" s="57">
        <f t="shared" si="144"/>
        <v>2</v>
      </c>
      <c r="L2507" s="198">
        <v>43</v>
      </c>
      <c r="M2507" s="105">
        <v>3.2</v>
      </c>
      <c r="N2507" s="164"/>
    </row>
    <row r="2508" s="155" customFormat="1" ht="24" spans="1:14">
      <c r="A2508" s="38" t="s">
        <v>15</v>
      </c>
      <c r="B2508" s="168">
        <v>2507</v>
      </c>
      <c r="C2508" s="43" t="s">
        <v>16</v>
      </c>
      <c r="D2508" s="43" t="s">
        <v>89</v>
      </c>
      <c r="E2508" s="103" t="s">
        <v>3723</v>
      </c>
      <c r="F2508" s="169" t="s">
        <v>114</v>
      </c>
      <c r="G2508" s="169" t="s">
        <v>3821</v>
      </c>
      <c r="H2508" s="40" t="s">
        <v>2638</v>
      </c>
      <c r="I2508" s="40" t="s">
        <v>22</v>
      </c>
      <c r="J2508" s="173">
        <v>9</v>
      </c>
      <c r="K2508" s="185">
        <v>0</v>
      </c>
      <c r="L2508" s="198">
        <v>59</v>
      </c>
      <c r="M2508" s="105">
        <v>3.2</v>
      </c>
      <c r="N2508" s="167"/>
    </row>
    <row r="2509" s="155" customFormat="1" ht="24" spans="1:14">
      <c r="A2509" s="38" t="s">
        <v>15</v>
      </c>
      <c r="B2509" s="168">
        <v>2508</v>
      </c>
      <c r="C2509" s="43" t="s">
        <v>16</v>
      </c>
      <c r="D2509" s="43" t="s">
        <v>53</v>
      </c>
      <c r="E2509" s="103" t="s">
        <v>3723</v>
      </c>
      <c r="F2509" s="169" t="s">
        <v>55</v>
      </c>
      <c r="G2509" s="169" t="s">
        <v>4484</v>
      </c>
      <c r="H2509" s="40" t="s">
        <v>2121</v>
      </c>
      <c r="I2509" s="40" t="s">
        <v>22</v>
      </c>
      <c r="J2509" s="173">
        <v>2</v>
      </c>
      <c r="K2509" s="57">
        <f t="shared" ref="K2509:K2511" si="145">(CEILING(J2509*0.2,1))*1</f>
        <v>1</v>
      </c>
      <c r="L2509" s="198">
        <v>2</v>
      </c>
      <c r="M2509" s="105">
        <v>3.2</v>
      </c>
      <c r="N2509" s="167"/>
    </row>
    <row r="2510" s="155" customFormat="1" ht="24" spans="1:14">
      <c r="A2510" s="38" t="s">
        <v>15</v>
      </c>
      <c r="B2510" s="168">
        <v>2509</v>
      </c>
      <c r="C2510" s="43" t="s">
        <v>16</v>
      </c>
      <c r="D2510" s="43" t="s">
        <v>53</v>
      </c>
      <c r="E2510" s="103" t="s">
        <v>3723</v>
      </c>
      <c r="F2510" s="169" t="s">
        <v>55</v>
      </c>
      <c r="G2510" s="169" t="s">
        <v>3618</v>
      </c>
      <c r="H2510" s="40" t="s">
        <v>2121</v>
      </c>
      <c r="I2510" s="40" t="s">
        <v>22</v>
      </c>
      <c r="J2510" s="173">
        <v>24</v>
      </c>
      <c r="K2510" s="57">
        <f t="shared" si="145"/>
        <v>5</v>
      </c>
      <c r="L2510" s="198">
        <v>53</v>
      </c>
      <c r="M2510" s="105">
        <v>3.2</v>
      </c>
      <c r="N2510" s="164"/>
    </row>
    <row r="2511" s="155" customFormat="1" ht="24" spans="1:14">
      <c r="A2511" s="38" t="s">
        <v>15</v>
      </c>
      <c r="B2511" s="168">
        <v>2510</v>
      </c>
      <c r="C2511" s="43" t="s">
        <v>16</v>
      </c>
      <c r="D2511" s="43" t="s">
        <v>53</v>
      </c>
      <c r="E2511" s="103" t="s">
        <v>3723</v>
      </c>
      <c r="F2511" s="169" t="s">
        <v>304</v>
      </c>
      <c r="G2511" s="169" t="s">
        <v>3823</v>
      </c>
      <c r="H2511" s="40" t="s">
        <v>2121</v>
      </c>
      <c r="I2511" s="40" t="s">
        <v>22</v>
      </c>
      <c r="J2511" s="173">
        <v>2</v>
      </c>
      <c r="K2511" s="57">
        <f t="shared" si="145"/>
        <v>1</v>
      </c>
      <c r="L2511" s="198">
        <v>7</v>
      </c>
      <c r="M2511" s="105">
        <v>3.2</v>
      </c>
      <c r="N2511" s="164"/>
    </row>
    <row r="2512" s="155" customFormat="1" ht="24" spans="1:14">
      <c r="A2512" s="38" t="s">
        <v>15</v>
      </c>
      <c r="B2512" s="168">
        <v>2511</v>
      </c>
      <c r="C2512" s="43" t="s">
        <v>16</v>
      </c>
      <c r="D2512" s="43" t="s">
        <v>171</v>
      </c>
      <c r="E2512" s="103" t="s">
        <v>3723</v>
      </c>
      <c r="F2512" s="169" t="s">
        <v>172</v>
      </c>
      <c r="G2512" s="169" t="s">
        <v>3824</v>
      </c>
      <c r="H2512" s="40" t="s">
        <v>1926</v>
      </c>
      <c r="I2512" s="40" t="s">
        <v>22</v>
      </c>
      <c r="J2512" s="173">
        <v>8</v>
      </c>
      <c r="K2512" s="174">
        <v>0</v>
      </c>
      <c r="L2512" s="198">
        <v>3</v>
      </c>
      <c r="M2512" s="105">
        <v>3.1</v>
      </c>
      <c r="N2512" s="167"/>
    </row>
    <row r="2513" s="155" customFormat="1" ht="24" spans="1:14">
      <c r="A2513" s="38" t="s">
        <v>15</v>
      </c>
      <c r="B2513" s="168">
        <v>2512</v>
      </c>
      <c r="C2513" s="43" t="s">
        <v>16</v>
      </c>
      <c r="D2513" s="43" t="s">
        <v>322</v>
      </c>
      <c r="E2513" s="103" t="s">
        <v>3723</v>
      </c>
      <c r="F2513" s="169" t="s">
        <v>323</v>
      </c>
      <c r="G2513" s="169" t="s">
        <v>3619</v>
      </c>
      <c r="H2513" s="40" t="s">
        <v>2123</v>
      </c>
      <c r="I2513" s="43" t="s">
        <v>2124</v>
      </c>
      <c r="J2513" s="116">
        <v>112.705</v>
      </c>
      <c r="K2513" s="57">
        <f t="shared" ref="K2513:K2517" si="146">(CEILING(J2513*0.2,1))*1</f>
        <v>23</v>
      </c>
      <c r="L2513" s="198">
        <v>943</v>
      </c>
      <c r="M2513" s="105">
        <v>3.2</v>
      </c>
      <c r="N2513" s="167"/>
    </row>
    <row r="2514" s="155" customFormat="1" ht="24" spans="1:14">
      <c r="A2514" s="38" t="s">
        <v>15</v>
      </c>
      <c r="B2514" s="168">
        <v>2513</v>
      </c>
      <c r="C2514" s="43" t="s">
        <v>16</v>
      </c>
      <c r="D2514" s="43" t="s">
        <v>89</v>
      </c>
      <c r="E2514" s="103" t="s">
        <v>3723</v>
      </c>
      <c r="F2514" s="169" t="s">
        <v>114</v>
      </c>
      <c r="G2514" s="169" t="s">
        <v>3821</v>
      </c>
      <c r="H2514" s="40" t="s">
        <v>2638</v>
      </c>
      <c r="I2514" s="40" t="s">
        <v>22</v>
      </c>
      <c r="J2514" s="173">
        <v>5</v>
      </c>
      <c r="K2514" s="185">
        <v>0</v>
      </c>
      <c r="L2514" s="198">
        <v>33</v>
      </c>
      <c r="M2514" s="105">
        <v>3.2</v>
      </c>
      <c r="N2514" s="167"/>
    </row>
    <row r="2515" s="155" customFormat="1" ht="24" spans="1:14">
      <c r="A2515" s="38" t="s">
        <v>15</v>
      </c>
      <c r="B2515" s="168">
        <v>2514</v>
      </c>
      <c r="C2515" s="43" t="s">
        <v>16</v>
      </c>
      <c r="D2515" s="43" t="s">
        <v>53</v>
      </c>
      <c r="E2515" s="103" t="s">
        <v>3723</v>
      </c>
      <c r="F2515" s="169" t="s">
        <v>55</v>
      </c>
      <c r="G2515" s="169" t="s">
        <v>4484</v>
      </c>
      <c r="H2515" s="40" t="s">
        <v>2121</v>
      </c>
      <c r="I2515" s="40" t="s">
        <v>22</v>
      </c>
      <c r="J2515" s="173">
        <v>1</v>
      </c>
      <c r="K2515" s="57">
        <f t="shared" si="146"/>
        <v>1</v>
      </c>
      <c r="L2515" s="198">
        <v>1</v>
      </c>
      <c r="M2515" s="105">
        <v>3.2</v>
      </c>
      <c r="N2515" s="167"/>
    </row>
    <row r="2516" s="155" customFormat="1" ht="24" spans="1:14">
      <c r="A2516" s="38" t="s">
        <v>15</v>
      </c>
      <c r="B2516" s="168">
        <v>2515</v>
      </c>
      <c r="C2516" s="43" t="s">
        <v>16</v>
      </c>
      <c r="D2516" s="43" t="s">
        <v>53</v>
      </c>
      <c r="E2516" s="103" t="s">
        <v>3723</v>
      </c>
      <c r="F2516" s="169" t="s">
        <v>55</v>
      </c>
      <c r="G2516" s="169" t="s">
        <v>3618</v>
      </c>
      <c r="H2516" s="40" t="s">
        <v>2121</v>
      </c>
      <c r="I2516" s="40" t="s">
        <v>22</v>
      </c>
      <c r="J2516" s="173">
        <v>23</v>
      </c>
      <c r="K2516" s="57">
        <f t="shared" si="146"/>
        <v>5</v>
      </c>
      <c r="L2516" s="198">
        <v>51</v>
      </c>
      <c r="M2516" s="105">
        <v>3.2</v>
      </c>
      <c r="N2516" s="167"/>
    </row>
    <row r="2517" s="155" customFormat="1" ht="24" spans="1:14">
      <c r="A2517" s="38" t="s">
        <v>15</v>
      </c>
      <c r="B2517" s="168">
        <v>2516</v>
      </c>
      <c r="C2517" s="43" t="s">
        <v>16</v>
      </c>
      <c r="D2517" s="43" t="s">
        <v>53</v>
      </c>
      <c r="E2517" s="103" t="s">
        <v>3723</v>
      </c>
      <c r="F2517" s="169" t="s">
        <v>304</v>
      </c>
      <c r="G2517" s="169" t="s">
        <v>3823</v>
      </c>
      <c r="H2517" s="40" t="s">
        <v>2121</v>
      </c>
      <c r="I2517" s="40" t="s">
        <v>22</v>
      </c>
      <c r="J2517" s="173">
        <v>1</v>
      </c>
      <c r="K2517" s="57">
        <f t="shared" si="146"/>
        <v>1</v>
      </c>
      <c r="L2517" s="198">
        <v>4</v>
      </c>
      <c r="M2517" s="105">
        <v>3.2</v>
      </c>
      <c r="N2517" s="167"/>
    </row>
    <row r="2518" s="155" customFormat="1" ht="24" spans="1:14">
      <c r="A2518" s="38" t="s">
        <v>15</v>
      </c>
      <c r="B2518" s="168">
        <v>2517</v>
      </c>
      <c r="C2518" s="43" t="s">
        <v>16</v>
      </c>
      <c r="D2518" s="43" t="s">
        <v>171</v>
      </c>
      <c r="E2518" s="103" t="s">
        <v>3723</v>
      </c>
      <c r="F2518" s="169" t="s">
        <v>172</v>
      </c>
      <c r="G2518" s="169" t="s">
        <v>3824</v>
      </c>
      <c r="H2518" s="40" t="s">
        <v>1926</v>
      </c>
      <c r="I2518" s="40" t="s">
        <v>22</v>
      </c>
      <c r="J2518" s="173">
        <v>4</v>
      </c>
      <c r="K2518" s="174">
        <v>0</v>
      </c>
      <c r="L2518" s="198">
        <v>1</v>
      </c>
      <c r="M2518" s="105">
        <v>3.1</v>
      </c>
      <c r="N2518" s="167"/>
    </row>
    <row r="2519" s="155" customFormat="1" ht="24" spans="1:14">
      <c r="A2519" s="38" t="s">
        <v>15</v>
      </c>
      <c r="B2519" s="168">
        <v>2518</v>
      </c>
      <c r="C2519" s="43" t="s">
        <v>16</v>
      </c>
      <c r="D2519" s="43" t="s">
        <v>322</v>
      </c>
      <c r="E2519" s="103" t="s">
        <v>3723</v>
      </c>
      <c r="F2519" s="169" t="s">
        <v>323</v>
      </c>
      <c r="G2519" s="169" t="s">
        <v>3619</v>
      </c>
      <c r="H2519" s="40" t="s">
        <v>2123</v>
      </c>
      <c r="I2519" s="43" t="s">
        <v>2124</v>
      </c>
      <c r="J2519" s="116">
        <v>115.804</v>
      </c>
      <c r="K2519" s="57">
        <f t="shared" ref="K2519:K2522" si="147">(CEILING(J2519*0.2,1))*1</f>
        <v>24</v>
      </c>
      <c r="L2519" s="198">
        <v>969</v>
      </c>
      <c r="M2519" s="105">
        <v>3.2</v>
      </c>
      <c r="N2519" s="167"/>
    </row>
    <row r="2520" s="155" customFormat="1" ht="24" spans="1:14">
      <c r="A2520" s="38" t="s">
        <v>15</v>
      </c>
      <c r="B2520" s="168">
        <v>2519</v>
      </c>
      <c r="C2520" s="43" t="s">
        <v>16</v>
      </c>
      <c r="D2520" s="43" t="s">
        <v>89</v>
      </c>
      <c r="E2520" s="103" t="s">
        <v>3723</v>
      </c>
      <c r="F2520" s="169" t="s">
        <v>114</v>
      </c>
      <c r="G2520" s="169" t="s">
        <v>3821</v>
      </c>
      <c r="H2520" s="40" t="s">
        <v>2638</v>
      </c>
      <c r="I2520" s="40" t="s">
        <v>22</v>
      </c>
      <c r="J2520" s="173">
        <v>5</v>
      </c>
      <c r="K2520" s="185">
        <v>0</v>
      </c>
      <c r="L2520" s="198">
        <v>33</v>
      </c>
      <c r="M2520" s="105">
        <v>3.2</v>
      </c>
      <c r="N2520" s="167"/>
    </row>
    <row r="2521" s="155" customFormat="1" ht="24" spans="1:14">
      <c r="A2521" s="38" t="s">
        <v>15</v>
      </c>
      <c r="B2521" s="168">
        <v>2520</v>
      </c>
      <c r="C2521" s="43" t="s">
        <v>16</v>
      </c>
      <c r="D2521" s="43" t="s">
        <v>53</v>
      </c>
      <c r="E2521" s="103" t="s">
        <v>3723</v>
      </c>
      <c r="F2521" s="169" t="s">
        <v>249</v>
      </c>
      <c r="G2521" s="169" t="s">
        <v>3733</v>
      </c>
      <c r="H2521" s="40" t="s">
        <v>2121</v>
      </c>
      <c r="I2521" s="40" t="s">
        <v>22</v>
      </c>
      <c r="J2521" s="173">
        <v>1</v>
      </c>
      <c r="K2521" s="57">
        <f t="shared" si="147"/>
        <v>1</v>
      </c>
      <c r="L2521" s="198">
        <v>1</v>
      </c>
      <c r="M2521" s="105">
        <v>3.2</v>
      </c>
      <c r="N2521" s="164"/>
    </row>
    <row r="2522" s="155" customFormat="1" ht="24" spans="1:14">
      <c r="A2522" s="38" t="s">
        <v>15</v>
      </c>
      <c r="B2522" s="168">
        <v>2521</v>
      </c>
      <c r="C2522" s="43" t="s">
        <v>16</v>
      </c>
      <c r="D2522" s="43" t="s">
        <v>53</v>
      </c>
      <c r="E2522" s="103" t="s">
        <v>3723</v>
      </c>
      <c r="F2522" s="169" t="s">
        <v>55</v>
      </c>
      <c r="G2522" s="169" t="s">
        <v>3618</v>
      </c>
      <c r="H2522" s="40" t="s">
        <v>2121</v>
      </c>
      <c r="I2522" s="40" t="s">
        <v>22</v>
      </c>
      <c r="J2522" s="173">
        <v>5</v>
      </c>
      <c r="K2522" s="57">
        <f t="shared" si="147"/>
        <v>1</v>
      </c>
      <c r="L2522" s="198">
        <v>11</v>
      </c>
      <c r="M2522" s="105">
        <v>3.2</v>
      </c>
      <c r="N2522" s="167"/>
    </row>
    <row r="2523" s="155" customFormat="1" ht="24" spans="1:14">
      <c r="A2523" s="38" t="s">
        <v>15</v>
      </c>
      <c r="B2523" s="168">
        <v>2522</v>
      </c>
      <c r="C2523" s="43" t="s">
        <v>16</v>
      </c>
      <c r="D2523" s="43" t="s">
        <v>171</v>
      </c>
      <c r="E2523" s="103" t="s">
        <v>3723</v>
      </c>
      <c r="F2523" s="169" t="s">
        <v>172</v>
      </c>
      <c r="G2523" s="169" t="s">
        <v>3824</v>
      </c>
      <c r="H2523" s="40" t="s">
        <v>1926</v>
      </c>
      <c r="I2523" s="40" t="s">
        <v>22</v>
      </c>
      <c r="J2523" s="173">
        <v>5</v>
      </c>
      <c r="K2523" s="174">
        <v>0</v>
      </c>
      <c r="L2523" s="198">
        <v>2</v>
      </c>
      <c r="M2523" s="105">
        <v>3.1</v>
      </c>
      <c r="N2523" s="167"/>
    </row>
    <row r="2524" s="155" customFormat="1" ht="24" spans="1:14">
      <c r="A2524" s="38" t="s">
        <v>15</v>
      </c>
      <c r="B2524" s="168">
        <v>2523</v>
      </c>
      <c r="C2524" s="43" t="s">
        <v>16</v>
      </c>
      <c r="D2524" s="43" t="s">
        <v>53</v>
      </c>
      <c r="E2524" s="103" t="s">
        <v>3723</v>
      </c>
      <c r="F2524" s="169" t="s">
        <v>236</v>
      </c>
      <c r="G2524" s="169" t="s">
        <v>3825</v>
      </c>
      <c r="H2524" s="40" t="s">
        <v>2345</v>
      </c>
      <c r="I2524" s="40" t="s">
        <v>22</v>
      </c>
      <c r="J2524" s="173">
        <v>2</v>
      </c>
      <c r="K2524" s="57">
        <f t="shared" ref="K2524:K2531" si="148">(CEILING(J2524*0.2,1))*1</f>
        <v>1</v>
      </c>
      <c r="L2524" s="198">
        <v>4</v>
      </c>
      <c r="M2524" s="105">
        <v>3.2</v>
      </c>
      <c r="N2524" s="167"/>
    </row>
    <row r="2525" s="155" customFormat="1" ht="24" spans="1:14">
      <c r="A2525" s="38" t="s">
        <v>15</v>
      </c>
      <c r="B2525" s="168">
        <v>2524</v>
      </c>
      <c r="C2525" s="43" t="s">
        <v>16</v>
      </c>
      <c r="D2525" s="43" t="s">
        <v>322</v>
      </c>
      <c r="E2525" s="103" t="s">
        <v>3723</v>
      </c>
      <c r="F2525" s="169" t="s">
        <v>323</v>
      </c>
      <c r="G2525" s="169" t="s">
        <v>3619</v>
      </c>
      <c r="H2525" s="40" t="s">
        <v>2123</v>
      </c>
      <c r="I2525" s="43" t="s">
        <v>2124</v>
      </c>
      <c r="J2525" s="116">
        <v>2.35724</v>
      </c>
      <c r="K2525" s="57">
        <f t="shared" si="148"/>
        <v>1</v>
      </c>
      <c r="L2525" s="198">
        <v>20</v>
      </c>
      <c r="M2525" s="105">
        <v>3.2</v>
      </c>
      <c r="N2525" s="164"/>
    </row>
    <row r="2526" s="155" customFormat="1" ht="24" spans="1:14">
      <c r="A2526" s="38" t="s">
        <v>15</v>
      </c>
      <c r="B2526" s="168">
        <v>2525</v>
      </c>
      <c r="C2526" s="43" t="s">
        <v>16</v>
      </c>
      <c r="D2526" s="43" t="s">
        <v>89</v>
      </c>
      <c r="E2526" s="103" t="s">
        <v>3723</v>
      </c>
      <c r="F2526" s="169" t="s">
        <v>114</v>
      </c>
      <c r="G2526" s="169" t="s">
        <v>3821</v>
      </c>
      <c r="H2526" s="40" t="s">
        <v>2638</v>
      </c>
      <c r="I2526" s="40" t="s">
        <v>22</v>
      </c>
      <c r="J2526" s="173">
        <v>1</v>
      </c>
      <c r="K2526" s="185">
        <v>0</v>
      </c>
      <c r="L2526" s="198">
        <v>7</v>
      </c>
      <c r="M2526" s="105">
        <v>3.2</v>
      </c>
      <c r="N2526" s="167"/>
    </row>
    <row r="2527" s="155" customFormat="1" ht="24" spans="1:14">
      <c r="A2527" s="38" t="s">
        <v>15</v>
      </c>
      <c r="B2527" s="168">
        <v>2526</v>
      </c>
      <c r="C2527" s="43" t="s">
        <v>16</v>
      </c>
      <c r="D2527" s="43" t="s">
        <v>53</v>
      </c>
      <c r="E2527" s="103" t="s">
        <v>3723</v>
      </c>
      <c r="F2527" s="169" t="s">
        <v>55</v>
      </c>
      <c r="G2527" s="169" t="s">
        <v>4484</v>
      </c>
      <c r="H2527" s="40" t="s">
        <v>2121</v>
      </c>
      <c r="I2527" s="40" t="s">
        <v>22</v>
      </c>
      <c r="J2527" s="173">
        <v>2</v>
      </c>
      <c r="K2527" s="57">
        <f t="shared" si="148"/>
        <v>1</v>
      </c>
      <c r="L2527" s="198">
        <v>2</v>
      </c>
      <c r="M2527" s="105">
        <v>3.2</v>
      </c>
      <c r="N2527" s="167"/>
    </row>
    <row r="2528" s="155" customFormat="1" ht="24" spans="1:14">
      <c r="A2528" s="38" t="s">
        <v>15</v>
      </c>
      <c r="B2528" s="168">
        <v>2527</v>
      </c>
      <c r="C2528" s="43" t="s">
        <v>16</v>
      </c>
      <c r="D2528" s="43" t="s">
        <v>53</v>
      </c>
      <c r="E2528" s="103" t="s">
        <v>3723</v>
      </c>
      <c r="F2528" s="169" t="s">
        <v>55</v>
      </c>
      <c r="G2528" s="169" t="s">
        <v>3618</v>
      </c>
      <c r="H2528" s="40" t="s">
        <v>2121</v>
      </c>
      <c r="I2528" s="40" t="s">
        <v>22</v>
      </c>
      <c r="J2528" s="173">
        <v>10</v>
      </c>
      <c r="K2528" s="57">
        <f t="shared" si="148"/>
        <v>2</v>
      </c>
      <c r="L2528" s="198">
        <v>22</v>
      </c>
      <c r="M2528" s="105">
        <v>3.2</v>
      </c>
      <c r="N2528" s="167"/>
    </row>
    <row r="2529" s="155" customFormat="1" ht="24" spans="1:14">
      <c r="A2529" s="38" t="s">
        <v>15</v>
      </c>
      <c r="B2529" s="168">
        <v>2528</v>
      </c>
      <c r="C2529" s="43" t="s">
        <v>16</v>
      </c>
      <c r="D2529" s="43" t="s">
        <v>53</v>
      </c>
      <c r="E2529" s="103" t="s">
        <v>3723</v>
      </c>
      <c r="F2529" s="169" t="s">
        <v>249</v>
      </c>
      <c r="G2529" s="169" t="s">
        <v>4485</v>
      </c>
      <c r="H2529" s="40" t="s">
        <v>2121</v>
      </c>
      <c r="I2529" s="40" t="s">
        <v>22</v>
      </c>
      <c r="J2529" s="173">
        <v>1</v>
      </c>
      <c r="K2529" s="57">
        <f t="shared" si="148"/>
        <v>1</v>
      </c>
      <c r="L2529" s="198">
        <v>1</v>
      </c>
      <c r="M2529" s="105">
        <v>3.2</v>
      </c>
      <c r="N2529" s="167"/>
    </row>
    <row r="2530" s="155" customFormat="1" ht="24" spans="1:14">
      <c r="A2530" s="38" t="s">
        <v>15</v>
      </c>
      <c r="B2530" s="168">
        <v>2529</v>
      </c>
      <c r="C2530" s="43" t="s">
        <v>16</v>
      </c>
      <c r="D2530" s="43" t="s">
        <v>53</v>
      </c>
      <c r="E2530" s="103" t="s">
        <v>3723</v>
      </c>
      <c r="F2530" s="169" t="s">
        <v>236</v>
      </c>
      <c r="G2530" s="169" t="s">
        <v>3825</v>
      </c>
      <c r="H2530" s="40" t="s">
        <v>2345</v>
      </c>
      <c r="I2530" s="40" t="s">
        <v>22</v>
      </c>
      <c r="J2530" s="173">
        <v>1</v>
      </c>
      <c r="K2530" s="57">
        <f t="shared" si="148"/>
        <v>1</v>
      </c>
      <c r="L2530" s="198">
        <v>2</v>
      </c>
      <c r="M2530" s="105">
        <v>3.2</v>
      </c>
      <c r="N2530" s="167"/>
    </row>
    <row r="2531" s="155" customFormat="1" ht="24" spans="1:14">
      <c r="A2531" s="38" t="s">
        <v>15</v>
      </c>
      <c r="B2531" s="168">
        <v>2530</v>
      </c>
      <c r="C2531" s="43" t="s">
        <v>16</v>
      </c>
      <c r="D2531" s="43" t="s">
        <v>322</v>
      </c>
      <c r="E2531" s="103" t="s">
        <v>3723</v>
      </c>
      <c r="F2531" s="169" t="s">
        <v>323</v>
      </c>
      <c r="G2531" s="169" t="s">
        <v>3619</v>
      </c>
      <c r="H2531" s="40" t="s">
        <v>2123</v>
      </c>
      <c r="I2531" s="43" t="s">
        <v>2124</v>
      </c>
      <c r="J2531" s="116">
        <v>24.1345</v>
      </c>
      <c r="K2531" s="57">
        <f t="shared" si="148"/>
        <v>5</v>
      </c>
      <c r="L2531" s="198">
        <v>202</v>
      </c>
      <c r="M2531" s="105">
        <v>3.2</v>
      </c>
      <c r="N2531" s="167"/>
    </row>
    <row r="2532" s="155" customFormat="1" ht="24" spans="1:14">
      <c r="A2532" s="38" t="s">
        <v>15</v>
      </c>
      <c r="B2532" s="168">
        <v>2531</v>
      </c>
      <c r="C2532" s="43" t="s">
        <v>16</v>
      </c>
      <c r="D2532" s="43" t="s">
        <v>89</v>
      </c>
      <c r="E2532" s="103" t="s">
        <v>3723</v>
      </c>
      <c r="F2532" s="169" t="s">
        <v>114</v>
      </c>
      <c r="G2532" s="169" t="s">
        <v>3821</v>
      </c>
      <c r="H2532" s="40" t="s">
        <v>2638</v>
      </c>
      <c r="I2532" s="40" t="s">
        <v>22</v>
      </c>
      <c r="J2532" s="173">
        <v>1</v>
      </c>
      <c r="K2532" s="185">
        <v>0</v>
      </c>
      <c r="L2532" s="198">
        <v>7</v>
      </c>
      <c r="M2532" s="105">
        <v>3.2</v>
      </c>
      <c r="N2532" s="167"/>
    </row>
    <row r="2533" s="155" customFormat="1" ht="24" spans="1:14">
      <c r="A2533" s="38" t="s">
        <v>15</v>
      </c>
      <c r="B2533" s="168">
        <v>2532</v>
      </c>
      <c r="C2533" s="43" t="s">
        <v>16</v>
      </c>
      <c r="D2533" s="43" t="s">
        <v>53</v>
      </c>
      <c r="E2533" s="103" t="s">
        <v>3723</v>
      </c>
      <c r="F2533" s="169" t="s">
        <v>55</v>
      </c>
      <c r="G2533" s="169" t="s">
        <v>3618</v>
      </c>
      <c r="H2533" s="40" t="s">
        <v>2121</v>
      </c>
      <c r="I2533" s="40" t="s">
        <v>22</v>
      </c>
      <c r="J2533" s="173">
        <v>9</v>
      </c>
      <c r="K2533" s="57">
        <f t="shared" ref="K2533:K2537" si="149">(CEILING(J2533*0.2,1))*1</f>
        <v>2</v>
      </c>
      <c r="L2533" s="198">
        <v>20</v>
      </c>
      <c r="M2533" s="105">
        <v>3.2</v>
      </c>
      <c r="N2533" s="167"/>
    </row>
    <row r="2534" s="155" customFormat="1" ht="24" spans="1:14">
      <c r="A2534" s="38" t="s">
        <v>15</v>
      </c>
      <c r="B2534" s="168">
        <v>2533</v>
      </c>
      <c r="C2534" s="43" t="s">
        <v>16</v>
      </c>
      <c r="D2534" s="43" t="s">
        <v>53</v>
      </c>
      <c r="E2534" s="103" t="s">
        <v>3723</v>
      </c>
      <c r="F2534" s="169" t="s">
        <v>249</v>
      </c>
      <c r="G2534" s="169" t="s">
        <v>4485</v>
      </c>
      <c r="H2534" s="40" t="s">
        <v>2121</v>
      </c>
      <c r="I2534" s="40" t="s">
        <v>22</v>
      </c>
      <c r="J2534" s="173">
        <v>1</v>
      </c>
      <c r="K2534" s="57">
        <f t="shared" si="149"/>
        <v>1</v>
      </c>
      <c r="L2534" s="198">
        <v>1</v>
      </c>
      <c r="M2534" s="105">
        <v>3.2</v>
      </c>
      <c r="N2534" s="167"/>
    </row>
    <row r="2535" s="155" customFormat="1" ht="24" spans="1:14">
      <c r="A2535" s="38" t="s">
        <v>15</v>
      </c>
      <c r="B2535" s="168">
        <v>2534</v>
      </c>
      <c r="C2535" s="43" t="s">
        <v>16</v>
      </c>
      <c r="D2535" s="43" t="s">
        <v>53</v>
      </c>
      <c r="E2535" s="103" t="s">
        <v>3723</v>
      </c>
      <c r="F2535" s="169" t="s">
        <v>236</v>
      </c>
      <c r="G2535" s="169" t="s">
        <v>3825</v>
      </c>
      <c r="H2535" s="40" t="s">
        <v>2345</v>
      </c>
      <c r="I2535" s="40" t="s">
        <v>22</v>
      </c>
      <c r="J2535" s="173">
        <v>1</v>
      </c>
      <c r="K2535" s="57">
        <f t="shared" si="149"/>
        <v>1</v>
      </c>
      <c r="L2535" s="198">
        <v>2</v>
      </c>
      <c r="M2535" s="105">
        <v>3.2</v>
      </c>
      <c r="N2535" s="164"/>
    </row>
    <row r="2536" s="155" customFormat="1" ht="24" spans="1:14">
      <c r="A2536" s="38" t="s">
        <v>15</v>
      </c>
      <c r="B2536" s="168">
        <v>2535</v>
      </c>
      <c r="C2536" s="43" t="s">
        <v>16</v>
      </c>
      <c r="D2536" s="43" t="s">
        <v>322</v>
      </c>
      <c r="E2536" s="103" t="s">
        <v>3723</v>
      </c>
      <c r="F2536" s="169" t="s">
        <v>323</v>
      </c>
      <c r="G2536" s="169" t="s">
        <v>3619</v>
      </c>
      <c r="H2536" s="40" t="s">
        <v>2123</v>
      </c>
      <c r="I2536" s="43" t="s">
        <v>2124</v>
      </c>
      <c r="J2536" s="116">
        <v>21.8725</v>
      </c>
      <c r="K2536" s="57">
        <f t="shared" si="149"/>
        <v>5</v>
      </c>
      <c r="L2536" s="198">
        <v>183</v>
      </c>
      <c r="M2536" s="105">
        <v>3.2</v>
      </c>
      <c r="N2536" s="167"/>
    </row>
    <row r="2537" s="155" customFormat="1" ht="24" spans="1:14">
      <c r="A2537" s="38" t="s">
        <v>15</v>
      </c>
      <c r="B2537" s="168">
        <v>2536</v>
      </c>
      <c r="C2537" s="43" t="s">
        <v>16</v>
      </c>
      <c r="D2537" s="43" t="s">
        <v>53</v>
      </c>
      <c r="E2537" s="103" t="s">
        <v>3723</v>
      </c>
      <c r="F2537" s="169" t="s">
        <v>3813</v>
      </c>
      <c r="G2537" s="169" t="s">
        <v>4483</v>
      </c>
      <c r="H2537" s="40" t="s">
        <v>2191</v>
      </c>
      <c r="I2537" s="40" t="s">
        <v>22</v>
      </c>
      <c r="J2537" s="173">
        <v>1</v>
      </c>
      <c r="K2537" s="57">
        <f t="shared" si="149"/>
        <v>1</v>
      </c>
      <c r="L2537" s="198">
        <v>3</v>
      </c>
      <c r="M2537" s="105">
        <v>3.2</v>
      </c>
      <c r="N2537" s="167"/>
    </row>
    <row r="2538" s="155" customFormat="1" ht="24" spans="1:14">
      <c r="A2538" s="38" t="s">
        <v>15</v>
      </c>
      <c r="B2538" s="168">
        <v>2537</v>
      </c>
      <c r="C2538" s="43" t="s">
        <v>16</v>
      </c>
      <c r="D2538" s="43" t="s">
        <v>89</v>
      </c>
      <c r="E2538" s="103" t="s">
        <v>3723</v>
      </c>
      <c r="F2538" s="169" t="s">
        <v>114</v>
      </c>
      <c r="G2538" s="169" t="s">
        <v>3821</v>
      </c>
      <c r="H2538" s="40" t="s">
        <v>2638</v>
      </c>
      <c r="I2538" s="40" t="s">
        <v>22</v>
      </c>
      <c r="J2538" s="173">
        <v>5</v>
      </c>
      <c r="K2538" s="185">
        <v>0</v>
      </c>
      <c r="L2538" s="198">
        <v>33</v>
      </c>
      <c r="M2538" s="105">
        <v>3.2</v>
      </c>
      <c r="N2538" s="164"/>
    </row>
    <row r="2539" s="155" customFormat="1" ht="24" spans="1:14">
      <c r="A2539" s="38" t="s">
        <v>15</v>
      </c>
      <c r="B2539" s="168">
        <v>2538</v>
      </c>
      <c r="C2539" s="43" t="s">
        <v>16</v>
      </c>
      <c r="D2539" s="43" t="s">
        <v>53</v>
      </c>
      <c r="E2539" s="103" t="s">
        <v>3723</v>
      </c>
      <c r="F2539" s="169" t="s">
        <v>55</v>
      </c>
      <c r="G2539" s="169" t="s">
        <v>3618</v>
      </c>
      <c r="H2539" s="40" t="s">
        <v>2121</v>
      </c>
      <c r="I2539" s="40" t="s">
        <v>22</v>
      </c>
      <c r="J2539" s="173">
        <v>17</v>
      </c>
      <c r="K2539" s="57">
        <f>(CEILING(J2539*0.2,1))*1</f>
        <v>4</v>
      </c>
      <c r="L2539" s="198">
        <v>37</v>
      </c>
      <c r="M2539" s="105">
        <v>3.2</v>
      </c>
      <c r="N2539" s="167"/>
    </row>
    <row r="2540" s="155" customFormat="1" ht="24" spans="1:14">
      <c r="A2540" s="38" t="s">
        <v>15</v>
      </c>
      <c r="B2540" s="168">
        <v>2539</v>
      </c>
      <c r="C2540" s="43" t="s">
        <v>16</v>
      </c>
      <c r="D2540" s="43" t="s">
        <v>171</v>
      </c>
      <c r="E2540" s="103" t="s">
        <v>3723</v>
      </c>
      <c r="F2540" s="169" t="s">
        <v>172</v>
      </c>
      <c r="G2540" s="169" t="s">
        <v>3824</v>
      </c>
      <c r="H2540" s="40" t="s">
        <v>1926</v>
      </c>
      <c r="I2540" s="40" t="s">
        <v>22</v>
      </c>
      <c r="J2540" s="173">
        <v>6</v>
      </c>
      <c r="K2540" s="174">
        <v>0</v>
      </c>
      <c r="L2540" s="198">
        <v>2</v>
      </c>
      <c r="M2540" s="105">
        <v>3.1</v>
      </c>
      <c r="N2540" s="167"/>
    </row>
    <row r="2541" s="155" customFormat="1" ht="24" spans="1:14">
      <c r="A2541" s="38" t="s">
        <v>15</v>
      </c>
      <c r="B2541" s="168">
        <v>2540</v>
      </c>
      <c r="C2541" s="43" t="s">
        <v>16</v>
      </c>
      <c r="D2541" s="43" t="s">
        <v>322</v>
      </c>
      <c r="E2541" s="103" t="s">
        <v>3723</v>
      </c>
      <c r="F2541" s="169" t="s">
        <v>323</v>
      </c>
      <c r="G2541" s="169" t="s">
        <v>3619</v>
      </c>
      <c r="H2541" s="40" t="s">
        <v>2123</v>
      </c>
      <c r="I2541" s="43" t="s">
        <v>2124</v>
      </c>
      <c r="J2541" s="116">
        <v>80.6865</v>
      </c>
      <c r="K2541" s="57">
        <f>(CEILING(J2541*0.2,1))*1</f>
        <v>17</v>
      </c>
      <c r="L2541" s="198">
        <v>675</v>
      </c>
      <c r="M2541" s="105">
        <v>3.2</v>
      </c>
      <c r="N2541" s="167"/>
    </row>
    <row r="2542" s="155" customFormat="1" ht="24" spans="1:14">
      <c r="A2542" s="38" t="s">
        <v>15</v>
      </c>
      <c r="B2542" s="168">
        <v>2541</v>
      </c>
      <c r="C2542" s="43" t="s">
        <v>16</v>
      </c>
      <c r="D2542" s="43" t="s">
        <v>89</v>
      </c>
      <c r="E2542" s="103" t="s">
        <v>3723</v>
      </c>
      <c r="F2542" s="169" t="s">
        <v>114</v>
      </c>
      <c r="G2542" s="169" t="s">
        <v>4041</v>
      </c>
      <c r="H2542" s="40" t="s">
        <v>2166</v>
      </c>
      <c r="I2542" s="40" t="s">
        <v>22</v>
      </c>
      <c r="J2542" s="173">
        <v>1</v>
      </c>
      <c r="K2542" s="185">
        <v>0</v>
      </c>
      <c r="L2542" s="198">
        <v>35</v>
      </c>
      <c r="M2542" s="105">
        <v>3.2</v>
      </c>
      <c r="N2542" s="167"/>
    </row>
    <row r="2543" s="155" customFormat="1" ht="24" spans="1:14">
      <c r="A2543" s="38" t="s">
        <v>15</v>
      </c>
      <c r="B2543" s="168">
        <v>2542</v>
      </c>
      <c r="C2543" s="43" t="s">
        <v>16</v>
      </c>
      <c r="D2543" s="43" t="s">
        <v>89</v>
      </c>
      <c r="E2543" s="103" t="s">
        <v>3723</v>
      </c>
      <c r="F2543" s="169" t="s">
        <v>114</v>
      </c>
      <c r="G2543" s="169" t="s">
        <v>4112</v>
      </c>
      <c r="H2543" s="40" t="s">
        <v>2166</v>
      </c>
      <c r="I2543" s="40" t="s">
        <v>22</v>
      </c>
      <c r="J2543" s="173">
        <v>3</v>
      </c>
      <c r="K2543" s="185">
        <v>0</v>
      </c>
      <c r="L2543" s="198">
        <v>260</v>
      </c>
      <c r="M2543" s="105">
        <v>3.2</v>
      </c>
      <c r="N2543" s="167"/>
    </row>
    <row r="2544" s="155" customFormat="1" ht="24" spans="1:14">
      <c r="A2544" s="38" t="s">
        <v>15</v>
      </c>
      <c r="B2544" s="168">
        <v>2543</v>
      </c>
      <c r="C2544" s="43" t="s">
        <v>16</v>
      </c>
      <c r="D2544" s="43" t="s">
        <v>53</v>
      </c>
      <c r="E2544" s="103" t="s">
        <v>3723</v>
      </c>
      <c r="F2544" s="169" t="s">
        <v>55</v>
      </c>
      <c r="G2544" s="169" t="s">
        <v>4046</v>
      </c>
      <c r="H2544" s="40" t="s">
        <v>2158</v>
      </c>
      <c r="I2544" s="40" t="s">
        <v>22</v>
      </c>
      <c r="J2544" s="173">
        <v>1</v>
      </c>
      <c r="K2544" s="185">
        <v>0</v>
      </c>
      <c r="L2544" s="198">
        <v>37</v>
      </c>
      <c r="M2544" s="105">
        <v>3.2</v>
      </c>
      <c r="N2544" s="167"/>
    </row>
    <row r="2545" s="155" customFormat="1" ht="24" spans="1:14">
      <c r="A2545" s="38" t="s">
        <v>15</v>
      </c>
      <c r="B2545" s="168">
        <v>2544</v>
      </c>
      <c r="C2545" s="43" t="s">
        <v>16</v>
      </c>
      <c r="D2545" s="43" t="s">
        <v>53</v>
      </c>
      <c r="E2545" s="103" t="s">
        <v>3723</v>
      </c>
      <c r="F2545" s="169" t="s">
        <v>55</v>
      </c>
      <c r="G2545" s="169" t="s">
        <v>4113</v>
      </c>
      <c r="H2545" s="40" t="s">
        <v>2158</v>
      </c>
      <c r="I2545" s="40" t="s">
        <v>22</v>
      </c>
      <c r="J2545" s="173">
        <v>1</v>
      </c>
      <c r="K2545" s="185">
        <v>0</v>
      </c>
      <c r="L2545" s="198">
        <v>142</v>
      </c>
      <c r="M2545" s="105">
        <v>3.2</v>
      </c>
      <c r="N2545" s="167"/>
    </row>
    <row r="2546" s="155" customFormat="1" ht="24" spans="1:14">
      <c r="A2546" s="38" t="s">
        <v>15</v>
      </c>
      <c r="B2546" s="168">
        <v>2545</v>
      </c>
      <c r="C2546" s="43" t="s">
        <v>16</v>
      </c>
      <c r="D2546" s="43" t="s">
        <v>53</v>
      </c>
      <c r="E2546" s="103" t="s">
        <v>3723</v>
      </c>
      <c r="F2546" s="169" t="s">
        <v>249</v>
      </c>
      <c r="G2546" s="169" t="s">
        <v>4486</v>
      </c>
      <c r="H2546" s="40" t="s">
        <v>2158</v>
      </c>
      <c r="I2546" s="40" t="s">
        <v>22</v>
      </c>
      <c r="J2546" s="173">
        <v>1</v>
      </c>
      <c r="K2546" s="185">
        <v>0</v>
      </c>
      <c r="L2546" s="198">
        <v>58</v>
      </c>
      <c r="M2546" s="105">
        <v>3.2</v>
      </c>
      <c r="N2546" s="167"/>
    </row>
    <row r="2547" s="155" customFormat="1" ht="24" spans="1:14">
      <c r="A2547" s="38" t="s">
        <v>15</v>
      </c>
      <c r="B2547" s="168">
        <v>2546</v>
      </c>
      <c r="C2547" s="43" t="s">
        <v>16</v>
      </c>
      <c r="D2547" s="43" t="s">
        <v>171</v>
      </c>
      <c r="E2547" s="103" t="s">
        <v>3723</v>
      </c>
      <c r="F2547" s="169" t="s">
        <v>172</v>
      </c>
      <c r="G2547" s="169" t="s">
        <v>3768</v>
      </c>
      <c r="H2547" s="40" t="s">
        <v>1926</v>
      </c>
      <c r="I2547" s="40" t="s">
        <v>22</v>
      </c>
      <c r="J2547" s="173">
        <v>2</v>
      </c>
      <c r="K2547" s="174">
        <v>0</v>
      </c>
      <c r="L2547" s="198">
        <v>3</v>
      </c>
      <c r="M2547" s="105">
        <v>3.1</v>
      </c>
      <c r="N2547" s="164"/>
    </row>
    <row r="2548" s="155" customFormat="1" ht="24" spans="1:14">
      <c r="A2548" s="38" t="s">
        <v>15</v>
      </c>
      <c r="B2548" s="168">
        <v>2547</v>
      </c>
      <c r="C2548" s="43" t="s">
        <v>16</v>
      </c>
      <c r="D2548" s="43" t="s">
        <v>171</v>
      </c>
      <c r="E2548" s="103" t="s">
        <v>3723</v>
      </c>
      <c r="F2548" s="169" t="s">
        <v>172</v>
      </c>
      <c r="G2548" s="169" t="s">
        <v>3628</v>
      </c>
      <c r="H2548" s="40" t="s">
        <v>1926</v>
      </c>
      <c r="I2548" s="40" t="s">
        <v>22</v>
      </c>
      <c r="J2548" s="173">
        <v>2</v>
      </c>
      <c r="K2548" s="174">
        <v>0</v>
      </c>
      <c r="L2548" s="198">
        <v>6</v>
      </c>
      <c r="M2548" s="105">
        <v>3.1</v>
      </c>
      <c r="N2548" s="164"/>
    </row>
    <row r="2549" s="155" customFormat="1" ht="24" spans="1:14">
      <c r="A2549" s="38" t="s">
        <v>15</v>
      </c>
      <c r="B2549" s="168">
        <v>2548</v>
      </c>
      <c r="C2549" s="43" t="s">
        <v>16</v>
      </c>
      <c r="D2549" s="43" t="s">
        <v>322</v>
      </c>
      <c r="E2549" s="103" t="s">
        <v>3723</v>
      </c>
      <c r="F2549" s="169" t="s">
        <v>323</v>
      </c>
      <c r="G2549" s="169" t="s">
        <v>4052</v>
      </c>
      <c r="H2549" s="40" t="s">
        <v>2162</v>
      </c>
      <c r="I2549" s="43" t="s">
        <v>2124</v>
      </c>
      <c r="J2549" s="116">
        <v>1.37599</v>
      </c>
      <c r="K2549" s="185">
        <v>0</v>
      </c>
      <c r="L2549" s="198">
        <v>68</v>
      </c>
      <c r="M2549" s="105">
        <v>3.2</v>
      </c>
      <c r="N2549" s="164"/>
    </row>
    <row r="2550" s="155" customFormat="1" ht="24" spans="1:14">
      <c r="A2550" s="38" t="s">
        <v>15</v>
      </c>
      <c r="B2550" s="168">
        <v>2549</v>
      </c>
      <c r="C2550" s="43" t="s">
        <v>16</v>
      </c>
      <c r="D2550" s="43" t="s">
        <v>89</v>
      </c>
      <c r="E2550" s="103" t="s">
        <v>3723</v>
      </c>
      <c r="F2550" s="169" t="s">
        <v>114</v>
      </c>
      <c r="G2550" s="169" t="s">
        <v>4041</v>
      </c>
      <c r="H2550" s="40" t="s">
        <v>2166</v>
      </c>
      <c r="I2550" s="40" t="s">
        <v>22</v>
      </c>
      <c r="J2550" s="173">
        <v>6</v>
      </c>
      <c r="K2550" s="185">
        <v>0</v>
      </c>
      <c r="L2550" s="198">
        <v>212</v>
      </c>
      <c r="M2550" s="105">
        <v>3.2</v>
      </c>
      <c r="N2550" s="167"/>
    </row>
    <row r="2551" s="155" customFormat="1" ht="24" spans="1:14">
      <c r="A2551" s="38" t="s">
        <v>15</v>
      </c>
      <c r="B2551" s="168">
        <v>2550</v>
      </c>
      <c r="C2551" s="43" t="s">
        <v>16</v>
      </c>
      <c r="D2551" s="43" t="s">
        <v>53</v>
      </c>
      <c r="E2551" s="103" t="s">
        <v>3723</v>
      </c>
      <c r="F2551" s="169" t="s">
        <v>55</v>
      </c>
      <c r="G2551" s="169" t="s">
        <v>4046</v>
      </c>
      <c r="H2551" s="40" t="s">
        <v>2158</v>
      </c>
      <c r="I2551" s="40" t="s">
        <v>22</v>
      </c>
      <c r="J2551" s="173">
        <v>7</v>
      </c>
      <c r="K2551" s="185">
        <v>0</v>
      </c>
      <c r="L2551" s="198">
        <v>261</v>
      </c>
      <c r="M2551" s="105">
        <v>3.2</v>
      </c>
      <c r="N2551" s="164"/>
    </row>
    <row r="2552" s="155" customFormat="1" ht="24" spans="1:14">
      <c r="A2552" s="38" t="s">
        <v>15</v>
      </c>
      <c r="B2552" s="168">
        <v>2551</v>
      </c>
      <c r="C2552" s="43" t="s">
        <v>16</v>
      </c>
      <c r="D2552" s="43" t="s">
        <v>53</v>
      </c>
      <c r="E2552" s="103" t="s">
        <v>3723</v>
      </c>
      <c r="F2552" s="169" t="s">
        <v>304</v>
      </c>
      <c r="G2552" s="169" t="s">
        <v>4487</v>
      </c>
      <c r="H2552" s="40" t="s">
        <v>2158</v>
      </c>
      <c r="I2552" s="40" t="s">
        <v>22</v>
      </c>
      <c r="J2552" s="173">
        <v>3</v>
      </c>
      <c r="K2552" s="185">
        <v>0</v>
      </c>
      <c r="L2552" s="198">
        <v>177</v>
      </c>
      <c r="M2552" s="105">
        <v>3.2</v>
      </c>
      <c r="N2552" s="164"/>
    </row>
    <row r="2553" s="155" customFormat="1" ht="24" spans="1:14">
      <c r="A2553" s="38" t="s">
        <v>15</v>
      </c>
      <c r="B2553" s="168">
        <v>2552</v>
      </c>
      <c r="C2553" s="43" t="s">
        <v>16</v>
      </c>
      <c r="D2553" s="43" t="s">
        <v>171</v>
      </c>
      <c r="E2553" s="103" t="s">
        <v>3723</v>
      </c>
      <c r="F2553" s="169" t="s">
        <v>172</v>
      </c>
      <c r="G2553" s="169" t="s">
        <v>3768</v>
      </c>
      <c r="H2553" s="40" t="s">
        <v>1926</v>
      </c>
      <c r="I2553" s="40" t="s">
        <v>22</v>
      </c>
      <c r="J2553" s="173">
        <v>5</v>
      </c>
      <c r="K2553" s="174">
        <v>0</v>
      </c>
      <c r="L2553" s="198">
        <v>7</v>
      </c>
      <c r="M2553" s="105">
        <v>3.1</v>
      </c>
      <c r="N2553" s="167"/>
    </row>
    <row r="2554" s="155" customFormat="1" ht="24" spans="1:14">
      <c r="A2554" s="38" t="s">
        <v>15</v>
      </c>
      <c r="B2554" s="168">
        <v>2553</v>
      </c>
      <c r="C2554" s="43" t="s">
        <v>16</v>
      </c>
      <c r="D2554" s="43" t="s">
        <v>53</v>
      </c>
      <c r="E2554" s="103" t="s">
        <v>3723</v>
      </c>
      <c r="F2554" s="169" t="s">
        <v>236</v>
      </c>
      <c r="G2554" s="169" t="s">
        <v>4049</v>
      </c>
      <c r="H2554" s="40" t="s">
        <v>2345</v>
      </c>
      <c r="I2554" s="40" t="s">
        <v>22</v>
      </c>
      <c r="J2554" s="173">
        <v>3</v>
      </c>
      <c r="K2554" s="185">
        <v>0</v>
      </c>
      <c r="L2554" s="198">
        <v>2</v>
      </c>
      <c r="M2554" s="105">
        <v>3.2</v>
      </c>
      <c r="N2554" s="167"/>
    </row>
    <row r="2555" s="155" customFormat="1" ht="24" spans="1:14">
      <c r="A2555" s="38" t="s">
        <v>15</v>
      </c>
      <c r="B2555" s="168">
        <v>2554</v>
      </c>
      <c r="C2555" s="43" t="s">
        <v>16</v>
      </c>
      <c r="D2555" s="43" t="s">
        <v>322</v>
      </c>
      <c r="E2555" s="103" t="s">
        <v>3723</v>
      </c>
      <c r="F2555" s="169" t="s">
        <v>323</v>
      </c>
      <c r="G2555" s="169" t="s">
        <v>4052</v>
      </c>
      <c r="H2555" s="40" t="s">
        <v>2162</v>
      </c>
      <c r="I2555" s="43" t="s">
        <v>2124</v>
      </c>
      <c r="J2555" s="116">
        <v>13.5222</v>
      </c>
      <c r="K2555" s="185">
        <v>0</v>
      </c>
      <c r="L2555" s="198">
        <v>672</v>
      </c>
      <c r="M2555" s="105">
        <v>3.2</v>
      </c>
      <c r="N2555" s="167"/>
    </row>
    <row r="2556" s="155" customFormat="1" ht="24" spans="1:14">
      <c r="A2556" s="38" t="s">
        <v>15</v>
      </c>
      <c r="B2556" s="168">
        <v>2555</v>
      </c>
      <c r="C2556" s="43" t="s">
        <v>16</v>
      </c>
      <c r="D2556" s="43" t="s">
        <v>89</v>
      </c>
      <c r="E2556" s="103" t="s">
        <v>3723</v>
      </c>
      <c r="F2556" s="169" t="s">
        <v>114</v>
      </c>
      <c r="G2556" s="169" t="s">
        <v>4041</v>
      </c>
      <c r="H2556" s="40" t="s">
        <v>2166</v>
      </c>
      <c r="I2556" s="40" t="s">
        <v>22</v>
      </c>
      <c r="J2556" s="173">
        <v>1</v>
      </c>
      <c r="K2556" s="185">
        <v>0</v>
      </c>
      <c r="L2556" s="198">
        <v>35</v>
      </c>
      <c r="M2556" s="105">
        <v>3.2</v>
      </c>
      <c r="N2556" s="167"/>
    </row>
    <row r="2557" s="155" customFormat="1" ht="24" spans="1:14">
      <c r="A2557" s="38" t="s">
        <v>15</v>
      </c>
      <c r="B2557" s="168">
        <v>2556</v>
      </c>
      <c r="C2557" s="43" t="s">
        <v>16</v>
      </c>
      <c r="D2557" s="43" t="s">
        <v>89</v>
      </c>
      <c r="E2557" s="103" t="s">
        <v>3723</v>
      </c>
      <c r="F2557" s="169" t="s">
        <v>114</v>
      </c>
      <c r="G2557" s="169" t="s">
        <v>4112</v>
      </c>
      <c r="H2557" s="40" t="s">
        <v>2166</v>
      </c>
      <c r="I2557" s="40" t="s">
        <v>22</v>
      </c>
      <c r="J2557" s="173">
        <v>3</v>
      </c>
      <c r="K2557" s="185">
        <v>0</v>
      </c>
      <c r="L2557" s="198">
        <v>260</v>
      </c>
      <c r="M2557" s="105">
        <v>3.2</v>
      </c>
      <c r="N2557" s="167"/>
    </row>
    <row r="2558" s="155" customFormat="1" ht="24" spans="1:14">
      <c r="A2558" s="38" t="s">
        <v>15</v>
      </c>
      <c r="B2558" s="168">
        <v>2557</v>
      </c>
      <c r="C2558" s="43" t="s">
        <v>16</v>
      </c>
      <c r="D2558" s="43" t="s">
        <v>53</v>
      </c>
      <c r="E2558" s="103" t="s">
        <v>3723</v>
      </c>
      <c r="F2558" s="169" t="s">
        <v>55</v>
      </c>
      <c r="G2558" s="169" t="s">
        <v>4046</v>
      </c>
      <c r="H2558" s="40" t="s">
        <v>2158</v>
      </c>
      <c r="I2558" s="40" t="s">
        <v>22</v>
      </c>
      <c r="J2558" s="173">
        <v>1</v>
      </c>
      <c r="K2558" s="185">
        <v>0</v>
      </c>
      <c r="L2558" s="198">
        <v>37</v>
      </c>
      <c r="M2558" s="105">
        <v>3.2</v>
      </c>
      <c r="N2558" s="167"/>
    </row>
    <row r="2559" s="155" customFormat="1" ht="24" spans="1:14">
      <c r="A2559" s="38" t="s">
        <v>15</v>
      </c>
      <c r="B2559" s="168">
        <v>2558</v>
      </c>
      <c r="C2559" s="43" t="s">
        <v>16</v>
      </c>
      <c r="D2559" s="43" t="s">
        <v>53</v>
      </c>
      <c r="E2559" s="103" t="s">
        <v>3723</v>
      </c>
      <c r="F2559" s="169" t="s">
        <v>55</v>
      </c>
      <c r="G2559" s="169" t="s">
        <v>4113</v>
      </c>
      <c r="H2559" s="40" t="s">
        <v>2158</v>
      </c>
      <c r="I2559" s="40" t="s">
        <v>22</v>
      </c>
      <c r="J2559" s="173">
        <v>1</v>
      </c>
      <c r="K2559" s="185">
        <v>0</v>
      </c>
      <c r="L2559" s="198">
        <v>142</v>
      </c>
      <c r="M2559" s="105">
        <v>3.2</v>
      </c>
      <c r="N2559" s="167"/>
    </row>
    <row r="2560" s="155" customFormat="1" ht="24" spans="1:14">
      <c r="A2560" s="38" t="s">
        <v>15</v>
      </c>
      <c r="B2560" s="168">
        <v>2559</v>
      </c>
      <c r="C2560" s="43" t="s">
        <v>16</v>
      </c>
      <c r="D2560" s="43" t="s">
        <v>53</v>
      </c>
      <c r="E2560" s="103" t="s">
        <v>3723</v>
      </c>
      <c r="F2560" s="169" t="s">
        <v>249</v>
      </c>
      <c r="G2560" s="169" t="s">
        <v>4486</v>
      </c>
      <c r="H2560" s="40" t="s">
        <v>2158</v>
      </c>
      <c r="I2560" s="40" t="s">
        <v>22</v>
      </c>
      <c r="J2560" s="173">
        <v>1</v>
      </c>
      <c r="K2560" s="185">
        <v>0</v>
      </c>
      <c r="L2560" s="198">
        <v>58</v>
      </c>
      <c r="M2560" s="105">
        <v>3.2</v>
      </c>
      <c r="N2560" s="167"/>
    </row>
    <row r="2561" s="155" customFormat="1" ht="24" spans="1:14">
      <c r="A2561" s="38" t="s">
        <v>15</v>
      </c>
      <c r="B2561" s="168">
        <v>2560</v>
      </c>
      <c r="C2561" s="43" t="s">
        <v>16</v>
      </c>
      <c r="D2561" s="43" t="s">
        <v>171</v>
      </c>
      <c r="E2561" s="103" t="s">
        <v>3723</v>
      </c>
      <c r="F2561" s="169" t="s">
        <v>172</v>
      </c>
      <c r="G2561" s="169" t="s">
        <v>3768</v>
      </c>
      <c r="H2561" s="40" t="s">
        <v>1926</v>
      </c>
      <c r="I2561" s="40" t="s">
        <v>22</v>
      </c>
      <c r="J2561" s="173">
        <v>2</v>
      </c>
      <c r="K2561" s="174">
        <v>0</v>
      </c>
      <c r="L2561" s="198">
        <v>3</v>
      </c>
      <c r="M2561" s="105">
        <v>3.1</v>
      </c>
      <c r="N2561" s="167"/>
    </row>
    <row r="2562" s="155" customFormat="1" ht="24" spans="1:14">
      <c r="A2562" s="38" t="s">
        <v>15</v>
      </c>
      <c r="B2562" s="168">
        <v>2561</v>
      </c>
      <c r="C2562" s="43" t="s">
        <v>16</v>
      </c>
      <c r="D2562" s="43" t="s">
        <v>171</v>
      </c>
      <c r="E2562" s="103" t="s">
        <v>3723</v>
      </c>
      <c r="F2562" s="169" t="s">
        <v>172</v>
      </c>
      <c r="G2562" s="169" t="s">
        <v>3628</v>
      </c>
      <c r="H2562" s="40" t="s">
        <v>1926</v>
      </c>
      <c r="I2562" s="40" t="s">
        <v>22</v>
      </c>
      <c r="J2562" s="173">
        <v>2</v>
      </c>
      <c r="K2562" s="174">
        <v>0</v>
      </c>
      <c r="L2562" s="198">
        <v>6</v>
      </c>
      <c r="M2562" s="105">
        <v>3.1</v>
      </c>
      <c r="N2562" s="167"/>
    </row>
    <row r="2563" s="155" customFormat="1" ht="24" spans="1:14">
      <c r="A2563" s="38" t="s">
        <v>15</v>
      </c>
      <c r="B2563" s="168">
        <v>2562</v>
      </c>
      <c r="C2563" s="43" t="s">
        <v>16</v>
      </c>
      <c r="D2563" s="43" t="s">
        <v>53</v>
      </c>
      <c r="E2563" s="103" t="s">
        <v>3723</v>
      </c>
      <c r="F2563" s="169" t="s">
        <v>236</v>
      </c>
      <c r="G2563" s="169" t="s">
        <v>4488</v>
      </c>
      <c r="H2563" s="40" t="s">
        <v>2345</v>
      </c>
      <c r="I2563" s="40" t="s">
        <v>22</v>
      </c>
      <c r="J2563" s="173">
        <v>1</v>
      </c>
      <c r="K2563" s="185">
        <v>0</v>
      </c>
      <c r="L2563" s="198">
        <v>2</v>
      </c>
      <c r="M2563" s="105">
        <v>3.2</v>
      </c>
      <c r="N2563" s="167"/>
    </row>
    <row r="2564" s="155" customFormat="1" ht="24" spans="1:14">
      <c r="A2564" s="38" t="s">
        <v>15</v>
      </c>
      <c r="B2564" s="168">
        <v>2563</v>
      </c>
      <c r="C2564" s="43" t="s">
        <v>16</v>
      </c>
      <c r="D2564" s="43" t="s">
        <v>322</v>
      </c>
      <c r="E2564" s="103" t="s">
        <v>3723</v>
      </c>
      <c r="F2564" s="169" t="s">
        <v>323</v>
      </c>
      <c r="G2564" s="169" t="s">
        <v>4052</v>
      </c>
      <c r="H2564" s="40" t="s">
        <v>2162</v>
      </c>
      <c r="I2564" s="43" t="s">
        <v>2124</v>
      </c>
      <c r="J2564" s="116">
        <v>1.37599</v>
      </c>
      <c r="K2564" s="185">
        <v>0</v>
      </c>
      <c r="L2564" s="198">
        <v>68</v>
      </c>
      <c r="M2564" s="105">
        <v>3.2</v>
      </c>
      <c r="N2564" s="167"/>
    </row>
    <row r="2565" s="155" customFormat="1" ht="24" spans="1:14">
      <c r="A2565" s="38" t="s">
        <v>15</v>
      </c>
      <c r="B2565" s="168">
        <v>2564</v>
      </c>
      <c r="C2565" s="43" t="s">
        <v>16</v>
      </c>
      <c r="D2565" s="43" t="s">
        <v>89</v>
      </c>
      <c r="E2565" s="103" t="s">
        <v>3723</v>
      </c>
      <c r="F2565" s="169" t="s">
        <v>114</v>
      </c>
      <c r="G2565" s="169" t="s">
        <v>4041</v>
      </c>
      <c r="H2565" s="40" t="s">
        <v>2166</v>
      </c>
      <c r="I2565" s="40" t="s">
        <v>22</v>
      </c>
      <c r="J2565" s="173">
        <v>6</v>
      </c>
      <c r="K2565" s="185">
        <v>0</v>
      </c>
      <c r="L2565" s="198">
        <v>212</v>
      </c>
      <c r="M2565" s="105">
        <v>3.2</v>
      </c>
      <c r="N2565" s="167"/>
    </row>
    <row r="2566" s="155" customFormat="1" ht="24" spans="1:14">
      <c r="A2566" s="38" t="s">
        <v>15</v>
      </c>
      <c r="B2566" s="168">
        <v>2565</v>
      </c>
      <c r="C2566" s="43" t="s">
        <v>16</v>
      </c>
      <c r="D2566" s="43" t="s">
        <v>53</v>
      </c>
      <c r="E2566" s="103" t="s">
        <v>3723</v>
      </c>
      <c r="F2566" s="169" t="s">
        <v>55</v>
      </c>
      <c r="G2566" s="169" t="s">
        <v>4489</v>
      </c>
      <c r="H2566" s="40" t="s">
        <v>2158</v>
      </c>
      <c r="I2566" s="40" t="s">
        <v>22</v>
      </c>
      <c r="J2566" s="173">
        <v>1</v>
      </c>
      <c r="K2566" s="185">
        <v>0</v>
      </c>
      <c r="L2566" s="198">
        <v>25</v>
      </c>
      <c r="M2566" s="105">
        <v>3.2</v>
      </c>
      <c r="N2566" s="167"/>
    </row>
    <row r="2567" s="155" customFormat="1" ht="24" spans="1:14">
      <c r="A2567" s="38" t="s">
        <v>15</v>
      </c>
      <c r="B2567" s="168">
        <v>2566</v>
      </c>
      <c r="C2567" s="43" t="s">
        <v>16</v>
      </c>
      <c r="D2567" s="43" t="s">
        <v>53</v>
      </c>
      <c r="E2567" s="103" t="s">
        <v>3723</v>
      </c>
      <c r="F2567" s="169" t="s">
        <v>55</v>
      </c>
      <c r="G2567" s="169" t="s">
        <v>4046</v>
      </c>
      <c r="H2567" s="40" t="s">
        <v>2158</v>
      </c>
      <c r="I2567" s="40" t="s">
        <v>22</v>
      </c>
      <c r="J2567" s="173">
        <v>7</v>
      </c>
      <c r="K2567" s="185">
        <v>0</v>
      </c>
      <c r="L2567" s="198">
        <v>261</v>
      </c>
      <c r="M2567" s="105">
        <v>3.2</v>
      </c>
      <c r="N2567" s="167"/>
    </row>
    <row r="2568" s="155" customFormat="1" ht="24" spans="1:14">
      <c r="A2568" s="38" t="s">
        <v>15</v>
      </c>
      <c r="B2568" s="168">
        <v>2567</v>
      </c>
      <c r="C2568" s="43" t="s">
        <v>16</v>
      </c>
      <c r="D2568" s="43" t="s">
        <v>53</v>
      </c>
      <c r="E2568" s="103" t="s">
        <v>3723</v>
      </c>
      <c r="F2568" s="169" t="s">
        <v>304</v>
      </c>
      <c r="G2568" s="169" t="s">
        <v>4487</v>
      </c>
      <c r="H2568" s="40" t="s">
        <v>2158</v>
      </c>
      <c r="I2568" s="40" t="s">
        <v>22</v>
      </c>
      <c r="J2568" s="173">
        <v>3</v>
      </c>
      <c r="K2568" s="185">
        <v>0</v>
      </c>
      <c r="L2568" s="198">
        <v>177</v>
      </c>
      <c r="M2568" s="105">
        <v>3.2</v>
      </c>
      <c r="N2568" s="164"/>
    </row>
    <row r="2569" s="155" customFormat="1" ht="24" spans="1:14">
      <c r="A2569" s="38" t="s">
        <v>15</v>
      </c>
      <c r="B2569" s="168">
        <v>2568</v>
      </c>
      <c r="C2569" s="43" t="s">
        <v>16</v>
      </c>
      <c r="D2569" s="43" t="s">
        <v>171</v>
      </c>
      <c r="E2569" s="103" t="s">
        <v>3723</v>
      </c>
      <c r="F2569" s="169" t="s">
        <v>172</v>
      </c>
      <c r="G2569" s="169" t="s">
        <v>3768</v>
      </c>
      <c r="H2569" s="40" t="s">
        <v>1926</v>
      </c>
      <c r="I2569" s="40" t="s">
        <v>22</v>
      </c>
      <c r="J2569" s="173">
        <v>4</v>
      </c>
      <c r="K2569" s="174">
        <v>0</v>
      </c>
      <c r="L2569" s="198">
        <v>6</v>
      </c>
      <c r="M2569" s="105">
        <v>3.1</v>
      </c>
      <c r="N2569" s="164"/>
    </row>
    <row r="2570" s="155" customFormat="1" ht="24" spans="1:14">
      <c r="A2570" s="38" t="s">
        <v>15</v>
      </c>
      <c r="B2570" s="168">
        <v>2569</v>
      </c>
      <c r="C2570" s="43" t="s">
        <v>16</v>
      </c>
      <c r="D2570" s="43" t="s">
        <v>53</v>
      </c>
      <c r="E2570" s="103" t="s">
        <v>3723</v>
      </c>
      <c r="F2570" s="169" t="s">
        <v>236</v>
      </c>
      <c r="G2570" s="169" t="s">
        <v>4049</v>
      </c>
      <c r="H2570" s="40" t="s">
        <v>2345</v>
      </c>
      <c r="I2570" s="40" t="s">
        <v>22</v>
      </c>
      <c r="J2570" s="173">
        <v>3</v>
      </c>
      <c r="K2570" s="185">
        <v>0</v>
      </c>
      <c r="L2570" s="198">
        <v>2</v>
      </c>
      <c r="M2570" s="105">
        <v>3.2</v>
      </c>
      <c r="N2570" s="167"/>
    </row>
    <row r="2571" s="155" customFormat="1" ht="24" spans="1:14">
      <c r="A2571" s="38" t="s">
        <v>15</v>
      </c>
      <c r="B2571" s="168">
        <v>2570</v>
      </c>
      <c r="C2571" s="43" t="s">
        <v>16</v>
      </c>
      <c r="D2571" s="43" t="s">
        <v>322</v>
      </c>
      <c r="E2571" s="103" t="s">
        <v>3723</v>
      </c>
      <c r="F2571" s="169" t="s">
        <v>323</v>
      </c>
      <c r="G2571" s="169" t="s">
        <v>4052</v>
      </c>
      <c r="H2571" s="40" t="s">
        <v>2162</v>
      </c>
      <c r="I2571" s="43" t="s">
        <v>2124</v>
      </c>
      <c r="J2571" s="116">
        <v>32.2312</v>
      </c>
      <c r="K2571" s="185">
        <v>0</v>
      </c>
      <c r="L2571" s="198">
        <v>1602</v>
      </c>
      <c r="M2571" s="105">
        <v>3.2</v>
      </c>
      <c r="N2571" s="164"/>
    </row>
    <row r="2572" s="155" customFormat="1" ht="24" spans="1:14">
      <c r="A2572" s="38" t="s">
        <v>15</v>
      </c>
      <c r="B2572" s="168">
        <v>2571</v>
      </c>
      <c r="C2572" s="43" t="s">
        <v>16</v>
      </c>
      <c r="D2572" s="43" t="s">
        <v>89</v>
      </c>
      <c r="E2572" s="103" t="s">
        <v>3723</v>
      </c>
      <c r="F2572" s="169" t="s">
        <v>114</v>
      </c>
      <c r="G2572" s="169" t="s">
        <v>3821</v>
      </c>
      <c r="H2572" s="40" t="s">
        <v>2638</v>
      </c>
      <c r="I2572" s="40" t="s">
        <v>22</v>
      </c>
      <c r="J2572" s="173">
        <v>10</v>
      </c>
      <c r="K2572" s="185">
        <v>0</v>
      </c>
      <c r="L2572" s="198">
        <v>65</v>
      </c>
      <c r="M2572" s="105">
        <v>3.2</v>
      </c>
      <c r="N2572" s="167"/>
    </row>
    <row r="2573" s="155" customFormat="1" ht="24" spans="1:14">
      <c r="A2573" s="38" t="s">
        <v>15</v>
      </c>
      <c r="B2573" s="168">
        <v>2572</v>
      </c>
      <c r="C2573" s="43" t="s">
        <v>16</v>
      </c>
      <c r="D2573" s="43" t="s">
        <v>89</v>
      </c>
      <c r="E2573" s="103" t="s">
        <v>3723</v>
      </c>
      <c r="F2573" s="169" t="s">
        <v>114</v>
      </c>
      <c r="G2573" s="169" t="s">
        <v>4040</v>
      </c>
      <c r="H2573" s="40" t="s">
        <v>2166</v>
      </c>
      <c r="I2573" s="40" t="s">
        <v>22</v>
      </c>
      <c r="J2573" s="173">
        <v>4</v>
      </c>
      <c r="K2573" s="185">
        <v>0</v>
      </c>
      <c r="L2573" s="198">
        <v>68</v>
      </c>
      <c r="M2573" s="105">
        <v>3.2</v>
      </c>
      <c r="N2573" s="167"/>
    </row>
    <row r="2574" s="155" customFormat="1" ht="24" spans="1:14">
      <c r="A2574" s="38" t="s">
        <v>15</v>
      </c>
      <c r="B2574" s="168">
        <v>2573</v>
      </c>
      <c r="C2574" s="43" t="s">
        <v>16</v>
      </c>
      <c r="D2574" s="43" t="s">
        <v>89</v>
      </c>
      <c r="E2574" s="103" t="s">
        <v>3723</v>
      </c>
      <c r="F2574" s="169" t="s">
        <v>114</v>
      </c>
      <c r="G2574" s="169" t="s">
        <v>3776</v>
      </c>
      <c r="H2574" s="40" t="s">
        <v>2638</v>
      </c>
      <c r="I2574" s="40" t="s">
        <v>22</v>
      </c>
      <c r="J2574" s="173">
        <v>3</v>
      </c>
      <c r="K2574" s="185">
        <v>0</v>
      </c>
      <c r="L2574" s="198">
        <v>48</v>
      </c>
      <c r="M2574" s="105">
        <v>3.2</v>
      </c>
      <c r="N2574" s="164"/>
    </row>
    <row r="2575" s="155" customFormat="1" ht="24" spans="1:14">
      <c r="A2575" s="38" t="s">
        <v>15</v>
      </c>
      <c r="B2575" s="168">
        <v>2574</v>
      </c>
      <c r="C2575" s="43" t="s">
        <v>16</v>
      </c>
      <c r="D2575" s="43" t="s">
        <v>53</v>
      </c>
      <c r="E2575" s="103" t="s">
        <v>3723</v>
      </c>
      <c r="F2575" s="169" t="s">
        <v>55</v>
      </c>
      <c r="G2575" s="169" t="s">
        <v>3618</v>
      </c>
      <c r="H2575" s="40" t="s">
        <v>2121</v>
      </c>
      <c r="I2575" s="40" t="s">
        <v>22</v>
      </c>
      <c r="J2575" s="173">
        <v>1</v>
      </c>
      <c r="K2575" s="57">
        <f t="shared" ref="K2575:K2577" si="150">(CEILING(J2575*0.2,1))*1</f>
        <v>1</v>
      </c>
      <c r="L2575" s="198">
        <v>2</v>
      </c>
      <c r="M2575" s="105">
        <v>3.2</v>
      </c>
      <c r="N2575" s="164"/>
    </row>
    <row r="2576" s="155" customFormat="1" ht="24" spans="1:14">
      <c r="A2576" s="38" t="s">
        <v>15</v>
      </c>
      <c r="B2576" s="168">
        <v>2575</v>
      </c>
      <c r="C2576" s="43" t="s">
        <v>16</v>
      </c>
      <c r="D2576" s="43" t="s">
        <v>53</v>
      </c>
      <c r="E2576" s="103" t="s">
        <v>3723</v>
      </c>
      <c r="F2576" s="169" t="s">
        <v>249</v>
      </c>
      <c r="G2576" s="169" t="s">
        <v>4490</v>
      </c>
      <c r="H2576" s="40" t="s">
        <v>2121</v>
      </c>
      <c r="I2576" s="40" t="s">
        <v>22</v>
      </c>
      <c r="J2576" s="173">
        <v>1</v>
      </c>
      <c r="K2576" s="57">
        <f t="shared" si="150"/>
        <v>1</v>
      </c>
      <c r="L2576" s="198">
        <v>7</v>
      </c>
      <c r="M2576" s="105">
        <v>3.2</v>
      </c>
      <c r="N2576" s="164"/>
    </row>
    <row r="2577" s="155" customFormat="1" ht="24" spans="1:14">
      <c r="A2577" s="38" t="s">
        <v>15</v>
      </c>
      <c r="B2577" s="168">
        <v>2576</v>
      </c>
      <c r="C2577" s="43" t="s">
        <v>16</v>
      </c>
      <c r="D2577" s="43" t="s">
        <v>53</v>
      </c>
      <c r="E2577" s="103" t="s">
        <v>3723</v>
      </c>
      <c r="F2577" s="169" t="s">
        <v>55</v>
      </c>
      <c r="G2577" s="169" t="s">
        <v>4045</v>
      </c>
      <c r="H2577" s="40" t="s">
        <v>2158</v>
      </c>
      <c r="I2577" s="40" t="s">
        <v>22</v>
      </c>
      <c r="J2577" s="173">
        <v>7</v>
      </c>
      <c r="K2577" s="57">
        <f t="shared" si="150"/>
        <v>2</v>
      </c>
      <c r="L2577" s="198">
        <v>116</v>
      </c>
      <c r="M2577" s="105">
        <v>3.2</v>
      </c>
      <c r="N2577" s="164"/>
    </row>
    <row r="2578" s="155" customFormat="1" ht="24" spans="1:14">
      <c r="A2578" s="38" t="s">
        <v>15</v>
      </c>
      <c r="B2578" s="168">
        <v>2577</v>
      </c>
      <c r="C2578" s="43" t="s">
        <v>16</v>
      </c>
      <c r="D2578" s="43" t="s">
        <v>171</v>
      </c>
      <c r="E2578" s="103" t="s">
        <v>3723</v>
      </c>
      <c r="F2578" s="169" t="s">
        <v>172</v>
      </c>
      <c r="G2578" s="169" t="s">
        <v>3824</v>
      </c>
      <c r="H2578" s="40" t="s">
        <v>1926</v>
      </c>
      <c r="I2578" s="40" t="s">
        <v>22</v>
      </c>
      <c r="J2578" s="173">
        <v>10</v>
      </c>
      <c r="K2578" s="174">
        <v>0</v>
      </c>
      <c r="L2578" s="198">
        <v>3</v>
      </c>
      <c r="M2578" s="105">
        <v>3.1</v>
      </c>
      <c r="N2578" s="167"/>
    </row>
    <row r="2579" s="155" customFormat="1" ht="24" spans="1:14">
      <c r="A2579" s="38" t="s">
        <v>15</v>
      </c>
      <c r="B2579" s="168">
        <v>2578</v>
      </c>
      <c r="C2579" s="43" t="s">
        <v>16</v>
      </c>
      <c r="D2579" s="43" t="s">
        <v>171</v>
      </c>
      <c r="E2579" s="103" t="s">
        <v>3723</v>
      </c>
      <c r="F2579" s="169" t="s">
        <v>172</v>
      </c>
      <c r="G2579" s="169" t="s">
        <v>3779</v>
      </c>
      <c r="H2579" s="40" t="s">
        <v>1926</v>
      </c>
      <c r="I2579" s="40" t="s">
        <v>22</v>
      </c>
      <c r="J2579" s="173">
        <v>6</v>
      </c>
      <c r="K2579" s="174">
        <v>0</v>
      </c>
      <c r="L2579" s="198">
        <v>4</v>
      </c>
      <c r="M2579" s="105">
        <v>3.1</v>
      </c>
      <c r="N2579" s="167"/>
    </row>
    <row r="2580" s="155" customFormat="1" ht="24" spans="1:14">
      <c r="A2580" s="38" t="s">
        <v>15</v>
      </c>
      <c r="B2580" s="168">
        <v>2579</v>
      </c>
      <c r="C2580" s="43" t="s">
        <v>16</v>
      </c>
      <c r="D2580" s="43" t="s">
        <v>53</v>
      </c>
      <c r="E2580" s="103" t="s">
        <v>3723</v>
      </c>
      <c r="F2580" s="169" t="s">
        <v>236</v>
      </c>
      <c r="G2580" s="169" t="s">
        <v>3825</v>
      </c>
      <c r="H2580" s="40" t="s">
        <v>2345</v>
      </c>
      <c r="I2580" s="40" t="s">
        <v>22</v>
      </c>
      <c r="J2580" s="173">
        <v>4</v>
      </c>
      <c r="K2580" s="57">
        <f t="shared" ref="K2580:K2583" si="151">(CEILING(J2580*0.2,1))*1</f>
        <v>1</v>
      </c>
      <c r="L2580" s="198">
        <v>9</v>
      </c>
      <c r="M2580" s="105">
        <v>3.2</v>
      </c>
      <c r="N2580" s="164"/>
    </row>
    <row r="2581" s="155" customFormat="1" ht="24" spans="1:14">
      <c r="A2581" s="38" t="s">
        <v>15</v>
      </c>
      <c r="B2581" s="168">
        <v>2580</v>
      </c>
      <c r="C2581" s="43" t="s">
        <v>16</v>
      </c>
      <c r="D2581" s="43" t="s">
        <v>53</v>
      </c>
      <c r="E2581" s="103" t="s">
        <v>3723</v>
      </c>
      <c r="F2581" s="169" t="s">
        <v>236</v>
      </c>
      <c r="G2581" s="169" t="s">
        <v>4491</v>
      </c>
      <c r="H2581" s="40" t="s">
        <v>2345</v>
      </c>
      <c r="I2581" s="40" t="s">
        <v>22</v>
      </c>
      <c r="J2581" s="173">
        <v>1</v>
      </c>
      <c r="K2581" s="57">
        <f t="shared" si="151"/>
        <v>1</v>
      </c>
      <c r="L2581" s="198">
        <v>2</v>
      </c>
      <c r="M2581" s="105">
        <v>3.2</v>
      </c>
      <c r="N2581" s="164"/>
    </row>
    <row r="2582" s="155" customFormat="1" ht="24" spans="1:14">
      <c r="A2582" s="38" t="s">
        <v>15</v>
      </c>
      <c r="B2582" s="168">
        <v>2581</v>
      </c>
      <c r="C2582" s="43" t="s">
        <v>16</v>
      </c>
      <c r="D2582" s="43" t="s">
        <v>322</v>
      </c>
      <c r="E2582" s="103" t="s">
        <v>3723</v>
      </c>
      <c r="F2582" s="169" t="s">
        <v>323</v>
      </c>
      <c r="G2582" s="169" t="s">
        <v>3619</v>
      </c>
      <c r="H2582" s="40" t="s">
        <v>2123</v>
      </c>
      <c r="I2582" s="43" t="s">
        <v>2124</v>
      </c>
      <c r="J2582" s="116">
        <v>2.0747</v>
      </c>
      <c r="K2582" s="57">
        <f t="shared" si="151"/>
        <v>1</v>
      </c>
      <c r="L2582" s="198">
        <v>17</v>
      </c>
      <c r="M2582" s="105">
        <v>3.2</v>
      </c>
      <c r="N2582" s="167"/>
    </row>
    <row r="2583" s="155" customFormat="1" ht="24" spans="1:14">
      <c r="A2583" s="38" t="s">
        <v>15</v>
      </c>
      <c r="B2583" s="168">
        <v>2582</v>
      </c>
      <c r="C2583" s="43" t="s">
        <v>16</v>
      </c>
      <c r="D2583" s="43" t="s">
        <v>322</v>
      </c>
      <c r="E2583" s="103" t="s">
        <v>3723</v>
      </c>
      <c r="F2583" s="169" t="s">
        <v>323</v>
      </c>
      <c r="G2583" s="169" t="s">
        <v>4051</v>
      </c>
      <c r="H2583" s="40" t="s">
        <v>2162</v>
      </c>
      <c r="I2583" s="43" t="s">
        <v>2124</v>
      </c>
      <c r="J2583" s="116">
        <v>14.8684</v>
      </c>
      <c r="K2583" s="57">
        <f t="shared" si="151"/>
        <v>3</v>
      </c>
      <c r="L2583" s="198">
        <v>496</v>
      </c>
      <c r="M2583" s="105">
        <v>3.2</v>
      </c>
      <c r="N2583" s="164"/>
    </row>
    <row r="2584" s="155" customFormat="1" ht="24" spans="1:14">
      <c r="A2584" s="38" t="s">
        <v>15</v>
      </c>
      <c r="B2584" s="168">
        <v>2583</v>
      </c>
      <c r="C2584" s="43" t="s">
        <v>16</v>
      </c>
      <c r="D2584" s="43" t="s">
        <v>89</v>
      </c>
      <c r="E2584" s="103" t="s">
        <v>3723</v>
      </c>
      <c r="F2584" s="169" t="s">
        <v>114</v>
      </c>
      <c r="G2584" s="169" t="s">
        <v>4068</v>
      </c>
      <c r="H2584" s="40" t="s">
        <v>2166</v>
      </c>
      <c r="I2584" s="40" t="s">
        <v>22</v>
      </c>
      <c r="J2584" s="173">
        <v>7</v>
      </c>
      <c r="K2584" s="185">
        <v>0</v>
      </c>
      <c r="L2584" s="198">
        <v>159</v>
      </c>
      <c r="M2584" s="105">
        <v>3.2</v>
      </c>
      <c r="N2584" s="164"/>
    </row>
    <row r="2585" s="155" customFormat="1" ht="24" spans="1:14">
      <c r="A2585" s="38" t="s">
        <v>15</v>
      </c>
      <c r="B2585" s="168">
        <v>2584</v>
      </c>
      <c r="C2585" s="43" t="s">
        <v>16</v>
      </c>
      <c r="D2585" s="43" t="s">
        <v>53</v>
      </c>
      <c r="E2585" s="103" t="s">
        <v>3723</v>
      </c>
      <c r="F2585" s="169" t="s">
        <v>55</v>
      </c>
      <c r="G2585" s="169" t="s">
        <v>4070</v>
      </c>
      <c r="H2585" s="40" t="s">
        <v>2158</v>
      </c>
      <c r="I2585" s="40" t="s">
        <v>22</v>
      </c>
      <c r="J2585" s="173">
        <v>11</v>
      </c>
      <c r="K2585" s="185">
        <v>0</v>
      </c>
      <c r="L2585" s="198">
        <v>284</v>
      </c>
      <c r="M2585" s="105">
        <v>3.2</v>
      </c>
      <c r="N2585" s="164"/>
    </row>
    <row r="2586" s="155" customFormat="1" ht="24" spans="1:14">
      <c r="A2586" s="38" t="s">
        <v>15</v>
      </c>
      <c r="B2586" s="168">
        <v>2585</v>
      </c>
      <c r="C2586" s="43" t="s">
        <v>16</v>
      </c>
      <c r="D2586" s="43" t="s">
        <v>53</v>
      </c>
      <c r="E2586" s="103" t="s">
        <v>3723</v>
      </c>
      <c r="F2586" s="169" t="s">
        <v>304</v>
      </c>
      <c r="G2586" s="169" t="s">
        <v>4492</v>
      </c>
      <c r="H2586" s="40" t="s">
        <v>2158</v>
      </c>
      <c r="I2586" s="40" t="s">
        <v>22</v>
      </c>
      <c r="J2586" s="173">
        <v>1</v>
      </c>
      <c r="K2586" s="185">
        <v>0</v>
      </c>
      <c r="L2586" s="198">
        <v>35</v>
      </c>
      <c r="M2586" s="105">
        <v>3.2</v>
      </c>
      <c r="N2586" s="164"/>
    </row>
    <row r="2587" s="155" customFormat="1" ht="24" spans="1:14">
      <c r="A2587" s="38" t="s">
        <v>15</v>
      </c>
      <c r="B2587" s="168">
        <v>2586</v>
      </c>
      <c r="C2587" s="43" t="s">
        <v>16</v>
      </c>
      <c r="D2587" s="43" t="s">
        <v>171</v>
      </c>
      <c r="E2587" s="103" t="s">
        <v>3723</v>
      </c>
      <c r="F2587" s="169" t="s">
        <v>172</v>
      </c>
      <c r="G2587" s="169" t="s">
        <v>3760</v>
      </c>
      <c r="H2587" s="40" t="s">
        <v>1926</v>
      </c>
      <c r="I2587" s="40" t="s">
        <v>22</v>
      </c>
      <c r="J2587" s="173">
        <v>6</v>
      </c>
      <c r="K2587" s="174">
        <v>0</v>
      </c>
      <c r="L2587" s="198">
        <v>7</v>
      </c>
      <c r="M2587" s="105">
        <v>3.1</v>
      </c>
      <c r="N2587" s="164"/>
    </row>
    <row r="2588" s="155" customFormat="1" ht="24" spans="1:14">
      <c r="A2588" s="38" t="s">
        <v>15</v>
      </c>
      <c r="B2588" s="168">
        <v>2587</v>
      </c>
      <c r="C2588" s="43" t="s">
        <v>16</v>
      </c>
      <c r="D2588" s="43" t="s">
        <v>53</v>
      </c>
      <c r="E2588" s="103" t="s">
        <v>3723</v>
      </c>
      <c r="F2588" s="169" t="s">
        <v>236</v>
      </c>
      <c r="G2588" s="169" t="s">
        <v>4090</v>
      </c>
      <c r="H2588" s="40" t="s">
        <v>2345</v>
      </c>
      <c r="I2588" s="40" t="s">
        <v>22</v>
      </c>
      <c r="J2588" s="173">
        <v>3</v>
      </c>
      <c r="K2588" s="57">
        <f>(CEILING(J2588*0.2,1))*1</f>
        <v>1</v>
      </c>
      <c r="L2588" s="201">
        <v>2.04</v>
      </c>
      <c r="M2588" s="105">
        <v>3.2</v>
      </c>
      <c r="N2588" s="167"/>
    </row>
    <row r="2589" s="155" customFormat="1" ht="24" spans="1:14">
      <c r="A2589" s="38" t="s">
        <v>15</v>
      </c>
      <c r="B2589" s="168">
        <v>2588</v>
      </c>
      <c r="C2589" s="43" t="s">
        <v>16</v>
      </c>
      <c r="D2589" s="43" t="s">
        <v>53</v>
      </c>
      <c r="E2589" s="103" t="s">
        <v>3723</v>
      </c>
      <c r="F2589" s="169" t="s">
        <v>236</v>
      </c>
      <c r="G2589" s="169" t="s">
        <v>4493</v>
      </c>
      <c r="H2589" s="40" t="s">
        <v>2345</v>
      </c>
      <c r="I2589" s="40" t="s">
        <v>22</v>
      </c>
      <c r="J2589" s="173">
        <v>1</v>
      </c>
      <c r="K2589" s="185">
        <v>0</v>
      </c>
      <c r="L2589" s="199">
        <v>1.7</v>
      </c>
      <c r="M2589" s="105">
        <v>3.2</v>
      </c>
      <c r="N2589" s="167"/>
    </row>
    <row r="2590" s="155" customFormat="1" ht="24" spans="1:14">
      <c r="A2590" s="38" t="s">
        <v>15</v>
      </c>
      <c r="B2590" s="168">
        <v>2589</v>
      </c>
      <c r="C2590" s="43" t="s">
        <v>16</v>
      </c>
      <c r="D2590" s="43" t="s">
        <v>322</v>
      </c>
      <c r="E2590" s="103" t="s">
        <v>3723</v>
      </c>
      <c r="F2590" s="169" t="s">
        <v>323</v>
      </c>
      <c r="G2590" s="169" t="s">
        <v>4091</v>
      </c>
      <c r="H2590" s="40" t="s">
        <v>2162</v>
      </c>
      <c r="I2590" s="43" t="s">
        <v>2124</v>
      </c>
      <c r="J2590" s="116">
        <v>32.7659</v>
      </c>
      <c r="K2590" s="185">
        <v>0</v>
      </c>
      <c r="L2590" s="198">
        <v>1368</v>
      </c>
      <c r="M2590" s="105">
        <v>3.2</v>
      </c>
      <c r="N2590" s="164"/>
    </row>
    <row r="2591" s="155" customFormat="1" ht="24" spans="1:14">
      <c r="A2591" s="38" t="s">
        <v>15</v>
      </c>
      <c r="B2591" s="168">
        <v>2590</v>
      </c>
      <c r="C2591" s="43" t="s">
        <v>16</v>
      </c>
      <c r="D2591" s="43" t="s">
        <v>53</v>
      </c>
      <c r="E2591" s="103" t="s">
        <v>3723</v>
      </c>
      <c r="F2591" s="169" t="s">
        <v>3813</v>
      </c>
      <c r="G2591" s="169" t="s">
        <v>4085</v>
      </c>
      <c r="H2591" s="40" t="s">
        <v>2191</v>
      </c>
      <c r="I2591" s="40" t="s">
        <v>22</v>
      </c>
      <c r="J2591" s="173">
        <v>1</v>
      </c>
      <c r="K2591" s="185">
        <v>0</v>
      </c>
      <c r="L2591" s="198">
        <v>15</v>
      </c>
      <c r="M2591" s="105">
        <v>3.2</v>
      </c>
      <c r="N2591" s="164"/>
    </row>
    <row r="2592" s="155" customFormat="1" ht="24" spans="1:14">
      <c r="A2592" s="38" t="s">
        <v>15</v>
      </c>
      <c r="B2592" s="168">
        <v>2591</v>
      </c>
      <c r="C2592" s="43" t="s">
        <v>16</v>
      </c>
      <c r="D2592" s="43" t="s">
        <v>89</v>
      </c>
      <c r="E2592" s="103" t="s">
        <v>3723</v>
      </c>
      <c r="F2592" s="169" t="s">
        <v>114</v>
      </c>
      <c r="G2592" s="169" t="s">
        <v>4040</v>
      </c>
      <c r="H2592" s="40" t="s">
        <v>2166</v>
      </c>
      <c r="I2592" s="40" t="s">
        <v>22</v>
      </c>
      <c r="J2592" s="173">
        <v>1</v>
      </c>
      <c r="K2592" s="185">
        <v>0</v>
      </c>
      <c r="L2592" s="198">
        <v>17</v>
      </c>
      <c r="M2592" s="105">
        <v>3.2</v>
      </c>
      <c r="N2592" s="167"/>
    </row>
    <row r="2593" s="155" customFormat="1" ht="24" spans="1:14">
      <c r="A2593" s="38" t="s">
        <v>15</v>
      </c>
      <c r="B2593" s="168">
        <v>2592</v>
      </c>
      <c r="C2593" s="43" t="s">
        <v>16</v>
      </c>
      <c r="D2593" s="43" t="s">
        <v>89</v>
      </c>
      <c r="E2593" s="103" t="s">
        <v>3723</v>
      </c>
      <c r="F2593" s="169" t="s">
        <v>114</v>
      </c>
      <c r="G2593" s="169" t="s">
        <v>4068</v>
      </c>
      <c r="H2593" s="40" t="s">
        <v>2166</v>
      </c>
      <c r="I2593" s="40" t="s">
        <v>22</v>
      </c>
      <c r="J2593" s="173">
        <v>8</v>
      </c>
      <c r="K2593" s="185">
        <v>0</v>
      </c>
      <c r="L2593" s="199">
        <v>181.6</v>
      </c>
      <c r="M2593" s="105">
        <v>3.2</v>
      </c>
      <c r="N2593" s="164"/>
    </row>
    <row r="2594" s="155" customFormat="1" ht="24" spans="1:14">
      <c r="A2594" s="38" t="s">
        <v>15</v>
      </c>
      <c r="B2594" s="168">
        <v>2593</v>
      </c>
      <c r="C2594" s="43" t="s">
        <v>16</v>
      </c>
      <c r="D2594" s="43" t="s">
        <v>53</v>
      </c>
      <c r="E2594" s="103" t="s">
        <v>3723</v>
      </c>
      <c r="F2594" s="169" t="s">
        <v>55</v>
      </c>
      <c r="G2594" s="169" t="s">
        <v>4045</v>
      </c>
      <c r="H2594" s="40" t="s">
        <v>2158</v>
      </c>
      <c r="I2594" s="40" t="s">
        <v>22</v>
      </c>
      <c r="J2594" s="173">
        <v>1</v>
      </c>
      <c r="K2594" s="57">
        <f>(CEILING(J2594*0.2,1))*1</f>
        <v>1</v>
      </c>
      <c r="L2594" s="198">
        <v>17</v>
      </c>
      <c r="M2594" s="105">
        <v>3.2</v>
      </c>
      <c r="N2594" s="164"/>
    </row>
    <row r="2595" s="155" customFormat="1" ht="24" spans="1:14">
      <c r="A2595" s="38" t="s">
        <v>15</v>
      </c>
      <c r="B2595" s="168">
        <v>2594</v>
      </c>
      <c r="C2595" s="43" t="s">
        <v>16</v>
      </c>
      <c r="D2595" s="43" t="s">
        <v>53</v>
      </c>
      <c r="E2595" s="103" t="s">
        <v>3723</v>
      </c>
      <c r="F2595" s="169" t="s">
        <v>55</v>
      </c>
      <c r="G2595" s="169" t="s">
        <v>4070</v>
      </c>
      <c r="H2595" s="40" t="s">
        <v>2158</v>
      </c>
      <c r="I2595" s="40" t="s">
        <v>22</v>
      </c>
      <c r="J2595" s="173">
        <v>4</v>
      </c>
      <c r="K2595" s="185">
        <v>0</v>
      </c>
      <c r="L2595" s="198">
        <v>103</v>
      </c>
      <c r="M2595" s="105">
        <v>3.2</v>
      </c>
      <c r="N2595" s="164"/>
    </row>
    <row r="2596" s="155" customFormat="1" ht="24" spans="1:14">
      <c r="A2596" s="38" t="s">
        <v>15</v>
      </c>
      <c r="B2596" s="168">
        <v>2595</v>
      </c>
      <c r="C2596" s="43" t="s">
        <v>16</v>
      </c>
      <c r="D2596" s="43" t="s">
        <v>53</v>
      </c>
      <c r="E2596" s="103" t="s">
        <v>3723</v>
      </c>
      <c r="F2596" s="169" t="s">
        <v>249</v>
      </c>
      <c r="G2596" s="169" t="s">
        <v>4494</v>
      </c>
      <c r="H2596" s="40" t="s">
        <v>2158</v>
      </c>
      <c r="I2596" s="40" t="s">
        <v>22</v>
      </c>
      <c r="J2596" s="173">
        <v>1</v>
      </c>
      <c r="K2596" s="185">
        <v>0</v>
      </c>
      <c r="L2596" s="198">
        <v>8</v>
      </c>
      <c r="M2596" s="105">
        <v>3.2</v>
      </c>
      <c r="N2596" s="164"/>
    </row>
    <row r="2597" s="155" customFormat="1" ht="108" spans="1:14">
      <c r="A2597" s="38" t="s">
        <v>15</v>
      </c>
      <c r="B2597" s="168">
        <v>2596</v>
      </c>
      <c r="C2597" s="43" t="s">
        <v>16</v>
      </c>
      <c r="D2597" s="43" t="s">
        <v>17</v>
      </c>
      <c r="E2597" s="103" t="s">
        <v>3723</v>
      </c>
      <c r="F2597" s="169" t="s">
        <v>3992</v>
      </c>
      <c r="G2597" s="43" t="s">
        <v>4495</v>
      </c>
      <c r="H2597" s="40" t="s">
        <v>4496</v>
      </c>
      <c r="I2597" s="40" t="s">
        <v>22</v>
      </c>
      <c r="J2597" s="173">
        <v>1</v>
      </c>
      <c r="K2597" s="161">
        <v>0</v>
      </c>
      <c r="L2597" s="198">
        <v>156</v>
      </c>
      <c r="M2597" s="105">
        <v>3.1</v>
      </c>
      <c r="N2597" s="167"/>
    </row>
    <row r="2598" s="155" customFormat="1" ht="24" spans="1:14">
      <c r="A2598" s="38" t="s">
        <v>15</v>
      </c>
      <c r="B2598" s="168">
        <v>2597</v>
      </c>
      <c r="C2598" s="43" t="s">
        <v>16</v>
      </c>
      <c r="D2598" s="43" t="s">
        <v>171</v>
      </c>
      <c r="E2598" s="103" t="s">
        <v>3723</v>
      </c>
      <c r="F2598" s="169" t="s">
        <v>172</v>
      </c>
      <c r="G2598" s="169" t="s">
        <v>3779</v>
      </c>
      <c r="H2598" s="40" t="s">
        <v>1926</v>
      </c>
      <c r="I2598" s="40" t="s">
        <v>22</v>
      </c>
      <c r="J2598" s="173">
        <v>1</v>
      </c>
      <c r="K2598" s="174">
        <v>0</v>
      </c>
      <c r="L2598" s="198">
        <v>1</v>
      </c>
      <c r="M2598" s="105">
        <v>3.1</v>
      </c>
      <c r="N2598" s="164"/>
    </row>
    <row r="2599" s="155" customFormat="1" ht="24" spans="1:14">
      <c r="A2599" s="38" t="s">
        <v>15</v>
      </c>
      <c r="B2599" s="168">
        <v>2598</v>
      </c>
      <c r="C2599" s="43" t="s">
        <v>16</v>
      </c>
      <c r="D2599" s="43" t="s">
        <v>171</v>
      </c>
      <c r="E2599" s="103" t="s">
        <v>3723</v>
      </c>
      <c r="F2599" s="169" t="s">
        <v>172</v>
      </c>
      <c r="G2599" s="169" t="s">
        <v>3760</v>
      </c>
      <c r="H2599" s="40" t="s">
        <v>1926</v>
      </c>
      <c r="I2599" s="40" t="s">
        <v>22</v>
      </c>
      <c r="J2599" s="173">
        <v>9</v>
      </c>
      <c r="K2599" s="174">
        <v>0</v>
      </c>
      <c r="L2599" s="198">
        <v>10</v>
      </c>
      <c r="M2599" s="105">
        <v>3.1</v>
      </c>
      <c r="N2599" s="164"/>
    </row>
    <row r="2600" s="155" customFormat="1" ht="24" spans="1:14">
      <c r="A2600" s="38" t="s">
        <v>15</v>
      </c>
      <c r="B2600" s="168">
        <v>2599</v>
      </c>
      <c r="C2600" s="43" t="s">
        <v>16</v>
      </c>
      <c r="D2600" s="43" t="s">
        <v>53</v>
      </c>
      <c r="E2600" s="103" t="s">
        <v>3723</v>
      </c>
      <c r="F2600" s="169" t="s">
        <v>236</v>
      </c>
      <c r="G2600" s="169" t="s">
        <v>4090</v>
      </c>
      <c r="H2600" s="40" t="s">
        <v>2345</v>
      </c>
      <c r="I2600" s="40" t="s">
        <v>22</v>
      </c>
      <c r="J2600" s="173">
        <v>4</v>
      </c>
      <c r="K2600" s="57">
        <f t="shared" ref="K2600:K2603" si="152">(CEILING(J2600*0.2,1))*1</f>
        <v>1</v>
      </c>
      <c r="L2600" s="201">
        <v>2.72</v>
      </c>
      <c r="M2600" s="105">
        <v>3.2</v>
      </c>
      <c r="N2600" s="167"/>
    </row>
    <row r="2601" s="155" customFormat="1" ht="24" spans="1:14">
      <c r="A2601" s="38" t="s">
        <v>15</v>
      </c>
      <c r="B2601" s="168">
        <v>2600</v>
      </c>
      <c r="C2601" s="43" t="s">
        <v>16</v>
      </c>
      <c r="D2601" s="43" t="s">
        <v>322</v>
      </c>
      <c r="E2601" s="103" t="s">
        <v>3723</v>
      </c>
      <c r="F2601" s="169" t="s">
        <v>323</v>
      </c>
      <c r="G2601" s="169" t="s">
        <v>4051</v>
      </c>
      <c r="H2601" s="40" t="s">
        <v>2162</v>
      </c>
      <c r="I2601" s="43" t="s">
        <v>2124</v>
      </c>
      <c r="J2601" s="116">
        <v>1.05</v>
      </c>
      <c r="K2601" s="57">
        <f t="shared" si="152"/>
        <v>1</v>
      </c>
      <c r="L2601" s="198">
        <v>35</v>
      </c>
      <c r="M2601" s="105">
        <v>3.2</v>
      </c>
      <c r="N2601" s="167"/>
    </row>
    <row r="2602" s="155" customFormat="1" ht="24" spans="1:14">
      <c r="A2602" s="38" t="s">
        <v>15</v>
      </c>
      <c r="B2602" s="168">
        <v>2601</v>
      </c>
      <c r="C2602" s="43" t="s">
        <v>16</v>
      </c>
      <c r="D2602" s="43" t="s">
        <v>322</v>
      </c>
      <c r="E2602" s="103" t="s">
        <v>3723</v>
      </c>
      <c r="F2602" s="169" t="s">
        <v>323</v>
      </c>
      <c r="G2602" s="169" t="s">
        <v>4091</v>
      </c>
      <c r="H2602" s="40" t="s">
        <v>2162</v>
      </c>
      <c r="I2602" s="43" t="s">
        <v>2124</v>
      </c>
      <c r="J2602" s="116">
        <v>7.6198</v>
      </c>
      <c r="K2602" s="185">
        <v>0</v>
      </c>
      <c r="L2602" s="198">
        <v>318</v>
      </c>
      <c r="M2602" s="105">
        <v>3.2</v>
      </c>
      <c r="N2602" s="164"/>
    </row>
    <row r="2603" s="155" customFormat="1" ht="24" spans="1:14">
      <c r="A2603" s="38" t="s">
        <v>15</v>
      </c>
      <c r="B2603" s="168">
        <v>2602</v>
      </c>
      <c r="C2603" s="43" t="s">
        <v>16</v>
      </c>
      <c r="D2603" s="43" t="s">
        <v>53</v>
      </c>
      <c r="E2603" s="103" t="s">
        <v>3723</v>
      </c>
      <c r="F2603" s="169" t="s">
        <v>3813</v>
      </c>
      <c r="G2603" s="169" t="s">
        <v>4482</v>
      </c>
      <c r="H2603" s="40" t="s">
        <v>2191</v>
      </c>
      <c r="I2603" s="40" t="s">
        <v>22</v>
      </c>
      <c r="J2603" s="173">
        <v>1</v>
      </c>
      <c r="K2603" s="57">
        <f t="shared" si="152"/>
        <v>1</v>
      </c>
      <c r="L2603" s="198">
        <v>6</v>
      </c>
      <c r="M2603" s="105">
        <v>3.2</v>
      </c>
      <c r="N2603" s="167"/>
    </row>
    <row r="2604" s="155" customFormat="1" ht="24" spans="1:14">
      <c r="A2604" s="38" t="s">
        <v>15</v>
      </c>
      <c r="B2604" s="168">
        <v>2603</v>
      </c>
      <c r="C2604" s="43" t="s">
        <v>16</v>
      </c>
      <c r="D2604" s="43" t="s">
        <v>89</v>
      </c>
      <c r="E2604" s="103" t="s">
        <v>3723</v>
      </c>
      <c r="F2604" s="169" t="s">
        <v>114</v>
      </c>
      <c r="G2604" s="169" t="s">
        <v>3821</v>
      </c>
      <c r="H2604" s="40" t="s">
        <v>2638</v>
      </c>
      <c r="I2604" s="40" t="s">
        <v>22</v>
      </c>
      <c r="J2604" s="173">
        <v>1</v>
      </c>
      <c r="K2604" s="185">
        <v>0</v>
      </c>
      <c r="L2604" s="198">
        <v>7</v>
      </c>
      <c r="M2604" s="105">
        <v>3.2</v>
      </c>
      <c r="N2604" s="167"/>
    </row>
    <row r="2605" s="155" customFormat="1" ht="24" spans="1:14">
      <c r="A2605" s="38" t="s">
        <v>15</v>
      </c>
      <c r="B2605" s="168">
        <v>2604</v>
      </c>
      <c r="C2605" s="43" t="s">
        <v>16</v>
      </c>
      <c r="D2605" s="43" t="s">
        <v>89</v>
      </c>
      <c r="E2605" s="103" t="s">
        <v>3723</v>
      </c>
      <c r="F2605" s="169" t="s">
        <v>114</v>
      </c>
      <c r="G2605" s="169" t="s">
        <v>2699</v>
      </c>
      <c r="H2605" s="40" t="s">
        <v>2638</v>
      </c>
      <c r="I2605" s="40" t="s">
        <v>22</v>
      </c>
      <c r="J2605" s="173">
        <v>6</v>
      </c>
      <c r="K2605" s="185">
        <v>0</v>
      </c>
      <c r="L2605" s="198">
        <v>57</v>
      </c>
      <c r="M2605" s="105">
        <v>3.2</v>
      </c>
      <c r="N2605" s="167"/>
    </row>
    <row r="2606" s="155" customFormat="1" ht="24" spans="1:14">
      <c r="A2606" s="38" t="s">
        <v>15</v>
      </c>
      <c r="B2606" s="168">
        <v>2605</v>
      </c>
      <c r="C2606" s="43" t="s">
        <v>16</v>
      </c>
      <c r="D2606" s="43" t="s">
        <v>53</v>
      </c>
      <c r="E2606" s="103" t="s">
        <v>3723</v>
      </c>
      <c r="F2606" s="169" t="s">
        <v>249</v>
      </c>
      <c r="G2606" s="169" t="s">
        <v>3734</v>
      </c>
      <c r="H2606" s="40" t="s">
        <v>2121</v>
      </c>
      <c r="I2606" s="40" t="s">
        <v>22</v>
      </c>
      <c r="J2606" s="173">
        <v>1</v>
      </c>
      <c r="K2606" s="57">
        <f t="shared" ref="K2606:K2608" si="153">(CEILING(J2606*0.2,1))*1</f>
        <v>1</v>
      </c>
      <c r="L2606" s="198">
        <v>2</v>
      </c>
      <c r="M2606" s="105">
        <v>3.2</v>
      </c>
      <c r="N2606" s="167"/>
    </row>
    <row r="2607" s="155" customFormat="1" ht="24" spans="1:14">
      <c r="A2607" s="38" t="s">
        <v>15</v>
      </c>
      <c r="B2607" s="168">
        <v>2606</v>
      </c>
      <c r="C2607" s="43" t="s">
        <v>16</v>
      </c>
      <c r="D2607" s="43" t="s">
        <v>53</v>
      </c>
      <c r="E2607" s="103" t="s">
        <v>3723</v>
      </c>
      <c r="F2607" s="169" t="s">
        <v>55</v>
      </c>
      <c r="G2607" s="169" t="s">
        <v>2701</v>
      </c>
      <c r="H2607" s="40" t="s">
        <v>2121</v>
      </c>
      <c r="I2607" s="40" t="s">
        <v>22</v>
      </c>
      <c r="J2607" s="173">
        <v>3</v>
      </c>
      <c r="K2607" s="57">
        <f t="shared" si="153"/>
        <v>1</v>
      </c>
      <c r="L2607" s="198">
        <v>16</v>
      </c>
      <c r="M2607" s="105">
        <v>3.2</v>
      </c>
      <c r="N2607" s="167"/>
    </row>
    <row r="2608" s="155" customFormat="1" ht="24" spans="1:14">
      <c r="A2608" s="38" t="s">
        <v>15</v>
      </c>
      <c r="B2608" s="168">
        <v>2607</v>
      </c>
      <c r="C2608" s="43" t="s">
        <v>16</v>
      </c>
      <c r="D2608" s="43" t="s">
        <v>53</v>
      </c>
      <c r="E2608" s="103" t="s">
        <v>3723</v>
      </c>
      <c r="F2608" s="169" t="s">
        <v>304</v>
      </c>
      <c r="G2608" s="169" t="s">
        <v>3736</v>
      </c>
      <c r="H2608" s="40" t="s">
        <v>2121</v>
      </c>
      <c r="I2608" s="40" t="s">
        <v>22</v>
      </c>
      <c r="J2608" s="173">
        <v>1</v>
      </c>
      <c r="K2608" s="57">
        <f t="shared" si="153"/>
        <v>1</v>
      </c>
      <c r="L2608" s="198">
        <v>8</v>
      </c>
      <c r="M2608" s="105">
        <v>3.2</v>
      </c>
      <c r="N2608" s="164"/>
    </row>
    <row r="2609" s="155" customFormat="1" ht="24" spans="1:14">
      <c r="A2609" s="38" t="s">
        <v>15</v>
      </c>
      <c r="B2609" s="168">
        <v>2608</v>
      </c>
      <c r="C2609" s="43" t="s">
        <v>16</v>
      </c>
      <c r="D2609" s="43" t="s">
        <v>171</v>
      </c>
      <c r="E2609" s="103" t="s">
        <v>3723</v>
      </c>
      <c r="F2609" s="169" t="s">
        <v>172</v>
      </c>
      <c r="G2609" s="169" t="s">
        <v>3824</v>
      </c>
      <c r="H2609" s="40" t="s">
        <v>1926</v>
      </c>
      <c r="I2609" s="40" t="s">
        <v>22</v>
      </c>
      <c r="J2609" s="173">
        <v>1</v>
      </c>
      <c r="K2609" s="174">
        <v>0</v>
      </c>
      <c r="L2609" s="201">
        <v>0.32</v>
      </c>
      <c r="M2609" s="105">
        <v>3.1</v>
      </c>
      <c r="N2609" s="164"/>
    </row>
    <row r="2610" s="155" customFormat="1" ht="24" spans="1:14">
      <c r="A2610" s="38" t="s">
        <v>15</v>
      </c>
      <c r="B2610" s="168">
        <v>2609</v>
      </c>
      <c r="C2610" s="43" t="s">
        <v>16</v>
      </c>
      <c r="D2610" s="43" t="s">
        <v>171</v>
      </c>
      <c r="E2610" s="103" t="s">
        <v>3723</v>
      </c>
      <c r="F2610" s="169" t="s">
        <v>172</v>
      </c>
      <c r="G2610" s="169" t="s">
        <v>2703</v>
      </c>
      <c r="H2610" s="40" t="s">
        <v>1926</v>
      </c>
      <c r="I2610" s="40" t="s">
        <v>22</v>
      </c>
      <c r="J2610" s="173">
        <v>6</v>
      </c>
      <c r="K2610" s="174">
        <v>0</v>
      </c>
      <c r="L2610" s="198">
        <v>3</v>
      </c>
      <c r="M2610" s="105">
        <v>3.1</v>
      </c>
      <c r="N2610" s="164"/>
    </row>
    <row r="2611" s="155" customFormat="1" ht="24" spans="1:14">
      <c r="A2611" s="38" t="s">
        <v>15</v>
      </c>
      <c r="B2611" s="168">
        <v>2610</v>
      </c>
      <c r="C2611" s="43" t="s">
        <v>16</v>
      </c>
      <c r="D2611" s="43" t="s">
        <v>53</v>
      </c>
      <c r="E2611" s="103" t="s">
        <v>3723</v>
      </c>
      <c r="F2611" s="169" t="s">
        <v>236</v>
      </c>
      <c r="G2611" s="169" t="s">
        <v>4059</v>
      </c>
      <c r="H2611" s="40" t="s">
        <v>2345</v>
      </c>
      <c r="I2611" s="40" t="s">
        <v>22</v>
      </c>
      <c r="J2611" s="173">
        <v>2</v>
      </c>
      <c r="K2611" s="57">
        <f t="shared" ref="K2611:K2613" si="154">(CEILING(J2611*0.2,1))*1</f>
        <v>1</v>
      </c>
      <c r="L2611" s="198">
        <v>8</v>
      </c>
      <c r="M2611" s="105">
        <v>3.2</v>
      </c>
      <c r="N2611" s="164"/>
    </row>
    <row r="2612" s="155" customFormat="1" ht="24" spans="1:14">
      <c r="A2612" s="38" t="s">
        <v>15</v>
      </c>
      <c r="B2612" s="168">
        <v>2611</v>
      </c>
      <c r="C2612" s="43" t="s">
        <v>16</v>
      </c>
      <c r="D2612" s="43" t="s">
        <v>53</v>
      </c>
      <c r="E2612" s="103" t="s">
        <v>3723</v>
      </c>
      <c r="F2612" s="169" t="s">
        <v>236</v>
      </c>
      <c r="G2612" s="169" t="s">
        <v>4094</v>
      </c>
      <c r="H2612" s="40" t="s">
        <v>2345</v>
      </c>
      <c r="I2612" s="40" t="s">
        <v>22</v>
      </c>
      <c r="J2612" s="173">
        <v>2</v>
      </c>
      <c r="K2612" s="57">
        <f t="shared" si="154"/>
        <v>1</v>
      </c>
      <c r="L2612" s="198">
        <v>1</v>
      </c>
      <c r="M2612" s="105">
        <v>3.2</v>
      </c>
      <c r="N2612" s="167"/>
    </row>
    <row r="2613" s="155" customFormat="1" ht="24" spans="1:14">
      <c r="A2613" s="38" t="s">
        <v>15</v>
      </c>
      <c r="B2613" s="168">
        <v>2612</v>
      </c>
      <c r="C2613" s="43" t="s">
        <v>16</v>
      </c>
      <c r="D2613" s="43" t="s">
        <v>322</v>
      </c>
      <c r="E2613" s="103" t="s">
        <v>3723</v>
      </c>
      <c r="F2613" s="169" t="s">
        <v>323</v>
      </c>
      <c r="G2613" s="169" t="s">
        <v>2705</v>
      </c>
      <c r="H2613" s="40" t="s">
        <v>2123</v>
      </c>
      <c r="I2613" s="43" t="s">
        <v>2124</v>
      </c>
      <c r="J2613" s="116">
        <v>3.70687</v>
      </c>
      <c r="K2613" s="57">
        <f t="shared" si="154"/>
        <v>1</v>
      </c>
      <c r="L2613" s="198">
        <v>51</v>
      </c>
      <c r="M2613" s="105">
        <v>3.2</v>
      </c>
      <c r="N2613" s="167"/>
    </row>
    <row r="2614" s="155" customFormat="1" ht="24" spans="1:14">
      <c r="A2614" s="38" t="s">
        <v>15</v>
      </c>
      <c r="B2614" s="168">
        <v>2613</v>
      </c>
      <c r="C2614" s="43" t="s">
        <v>16</v>
      </c>
      <c r="D2614" s="43" t="s">
        <v>89</v>
      </c>
      <c r="E2614" s="103" t="s">
        <v>3723</v>
      </c>
      <c r="F2614" s="169" t="s">
        <v>114</v>
      </c>
      <c r="G2614" s="169" t="s">
        <v>3821</v>
      </c>
      <c r="H2614" s="40" t="s">
        <v>2638</v>
      </c>
      <c r="I2614" s="40" t="s">
        <v>22</v>
      </c>
      <c r="J2614" s="173">
        <v>1</v>
      </c>
      <c r="K2614" s="185">
        <v>0</v>
      </c>
      <c r="L2614" s="198">
        <v>7</v>
      </c>
      <c r="M2614" s="105">
        <v>3.2</v>
      </c>
      <c r="N2614" s="167"/>
    </row>
    <row r="2615" s="155" customFormat="1" ht="24" spans="1:14">
      <c r="A2615" s="38" t="s">
        <v>15</v>
      </c>
      <c r="B2615" s="168">
        <v>2614</v>
      </c>
      <c r="C2615" s="43" t="s">
        <v>16</v>
      </c>
      <c r="D2615" s="43" t="s">
        <v>89</v>
      </c>
      <c r="E2615" s="103" t="s">
        <v>3723</v>
      </c>
      <c r="F2615" s="169" t="s">
        <v>114</v>
      </c>
      <c r="G2615" s="169" t="s">
        <v>2699</v>
      </c>
      <c r="H2615" s="40" t="s">
        <v>2638</v>
      </c>
      <c r="I2615" s="40" t="s">
        <v>22</v>
      </c>
      <c r="J2615" s="173">
        <v>4</v>
      </c>
      <c r="K2615" s="185">
        <v>0</v>
      </c>
      <c r="L2615" s="198">
        <v>38</v>
      </c>
      <c r="M2615" s="105">
        <v>3.2</v>
      </c>
      <c r="N2615" s="167"/>
    </row>
    <row r="2616" s="155" customFormat="1" ht="24" spans="1:14">
      <c r="A2616" s="38" t="s">
        <v>15</v>
      </c>
      <c r="B2616" s="168">
        <v>2615</v>
      </c>
      <c r="C2616" s="43" t="s">
        <v>16</v>
      </c>
      <c r="D2616" s="43" t="s">
        <v>53</v>
      </c>
      <c r="E2616" s="103" t="s">
        <v>3723</v>
      </c>
      <c r="F2616" s="169" t="s">
        <v>55</v>
      </c>
      <c r="G2616" s="169" t="s">
        <v>2701</v>
      </c>
      <c r="H2616" s="40" t="s">
        <v>2121</v>
      </c>
      <c r="I2616" s="40" t="s">
        <v>22</v>
      </c>
      <c r="J2616" s="173">
        <v>11</v>
      </c>
      <c r="K2616" s="57">
        <f t="shared" ref="K2616:K2621" si="155">(CEILING(J2616*0.2,1))*1</f>
        <v>3</v>
      </c>
      <c r="L2616" s="198">
        <v>59</v>
      </c>
      <c r="M2616" s="105">
        <v>3.2</v>
      </c>
      <c r="N2616" s="167"/>
    </row>
    <row r="2617" s="155" customFormat="1" ht="24" spans="1:14">
      <c r="A2617" s="38" t="s">
        <v>15</v>
      </c>
      <c r="B2617" s="168">
        <v>2616</v>
      </c>
      <c r="C2617" s="43" t="s">
        <v>16</v>
      </c>
      <c r="D2617" s="43" t="s">
        <v>53</v>
      </c>
      <c r="E2617" s="103" t="s">
        <v>3723</v>
      </c>
      <c r="F2617" s="169" t="s">
        <v>249</v>
      </c>
      <c r="G2617" s="169" t="s">
        <v>4093</v>
      </c>
      <c r="H2617" s="40" t="s">
        <v>2121</v>
      </c>
      <c r="I2617" s="40" t="s">
        <v>22</v>
      </c>
      <c r="J2617" s="173">
        <v>1</v>
      </c>
      <c r="K2617" s="57">
        <f t="shared" si="155"/>
        <v>1</v>
      </c>
      <c r="L2617" s="198">
        <v>2</v>
      </c>
      <c r="M2617" s="105">
        <v>3.2</v>
      </c>
      <c r="N2617" s="167"/>
    </row>
    <row r="2618" s="155" customFormat="1" ht="24" spans="1:14">
      <c r="A2618" s="38" t="s">
        <v>15</v>
      </c>
      <c r="B2618" s="168">
        <v>2617</v>
      </c>
      <c r="C2618" s="43" t="s">
        <v>16</v>
      </c>
      <c r="D2618" s="43" t="s">
        <v>171</v>
      </c>
      <c r="E2618" s="103" t="s">
        <v>3723</v>
      </c>
      <c r="F2618" s="169" t="s">
        <v>172</v>
      </c>
      <c r="G2618" s="169" t="s">
        <v>3824</v>
      </c>
      <c r="H2618" s="40" t="s">
        <v>1926</v>
      </c>
      <c r="I2618" s="40" t="s">
        <v>22</v>
      </c>
      <c r="J2618" s="173">
        <v>1</v>
      </c>
      <c r="K2618" s="174">
        <v>0</v>
      </c>
      <c r="L2618" s="201">
        <v>0.32</v>
      </c>
      <c r="M2618" s="105">
        <v>3.1</v>
      </c>
      <c r="N2618" s="164"/>
    </row>
    <row r="2619" s="155" customFormat="1" ht="24" spans="1:14">
      <c r="A2619" s="38" t="s">
        <v>15</v>
      </c>
      <c r="B2619" s="168">
        <v>2618</v>
      </c>
      <c r="C2619" s="43" t="s">
        <v>16</v>
      </c>
      <c r="D2619" s="43" t="s">
        <v>171</v>
      </c>
      <c r="E2619" s="103" t="s">
        <v>3723</v>
      </c>
      <c r="F2619" s="169" t="s">
        <v>172</v>
      </c>
      <c r="G2619" s="169" t="s">
        <v>2703</v>
      </c>
      <c r="H2619" s="40" t="s">
        <v>1926</v>
      </c>
      <c r="I2619" s="40" t="s">
        <v>22</v>
      </c>
      <c r="J2619" s="173">
        <v>2</v>
      </c>
      <c r="K2619" s="174">
        <v>0</v>
      </c>
      <c r="L2619" s="198">
        <v>1</v>
      </c>
      <c r="M2619" s="105">
        <v>3.1</v>
      </c>
      <c r="N2619" s="167"/>
    </row>
    <row r="2620" s="155" customFormat="1" ht="24" spans="1:14">
      <c r="A2620" s="38" t="s">
        <v>15</v>
      </c>
      <c r="B2620" s="168">
        <v>2619</v>
      </c>
      <c r="C2620" s="43" t="s">
        <v>16</v>
      </c>
      <c r="D2620" s="43" t="s">
        <v>53</v>
      </c>
      <c r="E2620" s="103" t="s">
        <v>3723</v>
      </c>
      <c r="F2620" s="169" t="s">
        <v>236</v>
      </c>
      <c r="G2620" s="169" t="s">
        <v>4059</v>
      </c>
      <c r="H2620" s="40" t="s">
        <v>2345</v>
      </c>
      <c r="I2620" s="40" t="s">
        <v>22</v>
      </c>
      <c r="J2620" s="173">
        <v>1</v>
      </c>
      <c r="K2620" s="57">
        <f t="shared" si="155"/>
        <v>1</v>
      </c>
      <c r="L2620" s="198">
        <v>4</v>
      </c>
      <c r="M2620" s="105">
        <v>3.2</v>
      </c>
      <c r="N2620" s="167"/>
    </row>
    <row r="2621" s="155" customFormat="1" ht="24" spans="1:14">
      <c r="A2621" s="38" t="s">
        <v>15</v>
      </c>
      <c r="B2621" s="168">
        <v>2620</v>
      </c>
      <c r="C2621" s="43" t="s">
        <v>16</v>
      </c>
      <c r="D2621" s="43" t="s">
        <v>322</v>
      </c>
      <c r="E2621" s="103" t="s">
        <v>3723</v>
      </c>
      <c r="F2621" s="169" t="s">
        <v>323</v>
      </c>
      <c r="G2621" s="169" t="s">
        <v>2705</v>
      </c>
      <c r="H2621" s="40" t="s">
        <v>2123</v>
      </c>
      <c r="I2621" s="43" t="s">
        <v>2124</v>
      </c>
      <c r="J2621" s="116">
        <v>52.3468</v>
      </c>
      <c r="K2621" s="57">
        <f t="shared" si="155"/>
        <v>11</v>
      </c>
      <c r="L2621" s="198">
        <v>724</v>
      </c>
      <c r="M2621" s="105">
        <v>3.2</v>
      </c>
      <c r="N2621" s="167"/>
    </row>
    <row r="2622" s="155" customFormat="1" ht="24" spans="1:14">
      <c r="A2622" s="38" t="s">
        <v>15</v>
      </c>
      <c r="B2622" s="168">
        <v>2621</v>
      </c>
      <c r="C2622" s="43" t="s">
        <v>16</v>
      </c>
      <c r="D2622" s="43" t="s">
        <v>89</v>
      </c>
      <c r="E2622" s="103" t="s">
        <v>3723</v>
      </c>
      <c r="F2622" s="169" t="s">
        <v>114</v>
      </c>
      <c r="G2622" s="169" t="s">
        <v>2699</v>
      </c>
      <c r="H2622" s="40" t="s">
        <v>2638</v>
      </c>
      <c r="I2622" s="40" t="s">
        <v>22</v>
      </c>
      <c r="J2622" s="173">
        <v>1</v>
      </c>
      <c r="K2622" s="185">
        <v>0</v>
      </c>
      <c r="L2622" s="198">
        <v>10</v>
      </c>
      <c r="M2622" s="105">
        <v>3.2</v>
      </c>
      <c r="N2622" s="167"/>
    </row>
    <row r="2623" s="155" customFormat="1" ht="24" spans="1:14">
      <c r="A2623" s="38" t="s">
        <v>15</v>
      </c>
      <c r="B2623" s="168">
        <v>2622</v>
      </c>
      <c r="C2623" s="43" t="s">
        <v>16</v>
      </c>
      <c r="D2623" s="43" t="s">
        <v>53</v>
      </c>
      <c r="E2623" s="103" t="s">
        <v>3723</v>
      </c>
      <c r="F2623" s="169" t="s">
        <v>304</v>
      </c>
      <c r="G2623" s="169" t="s">
        <v>3736</v>
      </c>
      <c r="H2623" s="40" t="s">
        <v>2121</v>
      </c>
      <c r="I2623" s="40" t="s">
        <v>22</v>
      </c>
      <c r="J2623" s="173">
        <v>1</v>
      </c>
      <c r="K2623" s="57">
        <f>(CEILING(J2623*0.2,1))*1</f>
        <v>1</v>
      </c>
      <c r="L2623" s="198">
        <v>8</v>
      </c>
      <c r="M2623" s="105">
        <v>3.2</v>
      </c>
      <c r="N2623" s="167"/>
    </row>
    <row r="2624" s="155" customFormat="1" ht="24" spans="1:14">
      <c r="A2624" s="38" t="s">
        <v>15</v>
      </c>
      <c r="B2624" s="168">
        <v>2623</v>
      </c>
      <c r="C2624" s="43" t="s">
        <v>16</v>
      </c>
      <c r="D2624" s="43" t="s">
        <v>171</v>
      </c>
      <c r="E2624" s="103" t="s">
        <v>3723</v>
      </c>
      <c r="F2624" s="169" t="s">
        <v>172</v>
      </c>
      <c r="G2624" s="169" t="s">
        <v>2703</v>
      </c>
      <c r="H2624" s="40" t="s">
        <v>1926</v>
      </c>
      <c r="I2624" s="40" t="s">
        <v>22</v>
      </c>
      <c r="J2624" s="173">
        <v>1</v>
      </c>
      <c r="K2624" s="174">
        <v>0</v>
      </c>
      <c r="L2624" s="198">
        <v>1</v>
      </c>
      <c r="M2624" s="105">
        <v>3.1</v>
      </c>
      <c r="N2624" s="167"/>
    </row>
    <row r="2625" s="155" customFormat="1" ht="24" spans="1:14">
      <c r="A2625" s="38" t="s">
        <v>15</v>
      </c>
      <c r="B2625" s="168">
        <v>2624</v>
      </c>
      <c r="C2625" s="43" t="s">
        <v>16</v>
      </c>
      <c r="D2625" s="43" t="s">
        <v>322</v>
      </c>
      <c r="E2625" s="103" t="s">
        <v>3723</v>
      </c>
      <c r="F2625" s="169" t="s">
        <v>323</v>
      </c>
      <c r="G2625" s="169" t="s">
        <v>2705</v>
      </c>
      <c r="H2625" s="40" t="s">
        <v>2123</v>
      </c>
      <c r="I2625" s="43" t="s">
        <v>2124</v>
      </c>
      <c r="J2625" s="116">
        <v>0.4</v>
      </c>
      <c r="K2625" s="57">
        <f>(CEILING(J2625*0.2,1))*1</f>
        <v>1</v>
      </c>
      <c r="L2625" s="198">
        <v>6</v>
      </c>
      <c r="M2625" s="105">
        <v>3.2</v>
      </c>
      <c r="N2625" s="167"/>
    </row>
    <row r="2626" s="155" customFormat="1" ht="24" spans="1:14">
      <c r="A2626" s="38" t="s">
        <v>15</v>
      </c>
      <c r="B2626" s="168">
        <v>2625</v>
      </c>
      <c r="C2626" s="43" t="s">
        <v>16</v>
      </c>
      <c r="D2626" s="43" t="s">
        <v>53</v>
      </c>
      <c r="E2626" s="103" t="s">
        <v>3723</v>
      </c>
      <c r="F2626" s="169" t="s">
        <v>3813</v>
      </c>
      <c r="G2626" s="169" t="s">
        <v>4085</v>
      </c>
      <c r="H2626" s="40" t="s">
        <v>2191</v>
      </c>
      <c r="I2626" s="40" t="s">
        <v>22</v>
      </c>
      <c r="J2626" s="173">
        <v>1</v>
      </c>
      <c r="K2626" s="185">
        <v>0</v>
      </c>
      <c r="L2626" s="198">
        <v>15</v>
      </c>
      <c r="M2626" s="105">
        <v>3.2</v>
      </c>
      <c r="N2626" s="167"/>
    </row>
    <row r="2627" s="155" customFormat="1" ht="24" spans="1:14">
      <c r="A2627" s="38" t="s">
        <v>15</v>
      </c>
      <c r="B2627" s="168">
        <v>2626</v>
      </c>
      <c r="C2627" s="43" t="s">
        <v>16</v>
      </c>
      <c r="D2627" s="43" t="s">
        <v>89</v>
      </c>
      <c r="E2627" s="103" t="s">
        <v>3723</v>
      </c>
      <c r="F2627" s="169" t="s">
        <v>114</v>
      </c>
      <c r="G2627" s="169" t="s">
        <v>4040</v>
      </c>
      <c r="H2627" s="40" t="s">
        <v>2166</v>
      </c>
      <c r="I2627" s="40" t="s">
        <v>22</v>
      </c>
      <c r="J2627" s="173">
        <v>1</v>
      </c>
      <c r="K2627" s="185">
        <v>0</v>
      </c>
      <c r="L2627" s="198">
        <v>17</v>
      </c>
      <c r="M2627" s="105">
        <v>3.2</v>
      </c>
      <c r="N2627" s="167"/>
    </row>
    <row r="2628" s="155" customFormat="1" ht="24" spans="1:14">
      <c r="A2628" s="38" t="s">
        <v>15</v>
      </c>
      <c r="B2628" s="168">
        <v>2627</v>
      </c>
      <c r="C2628" s="43" t="s">
        <v>16</v>
      </c>
      <c r="D2628" s="43" t="s">
        <v>89</v>
      </c>
      <c r="E2628" s="103" t="s">
        <v>3723</v>
      </c>
      <c r="F2628" s="169" t="s">
        <v>114</v>
      </c>
      <c r="G2628" s="169" t="s">
        <v>4068</v>
      </c>
      <c r="H2628" s="40" t="s">
        <v>2166</v>
      </c>
      <c r="I2628" s="40" t="s">
        <v>22</v>
      </c>
      <c r="J2628" s="173">
        <v>8</v>
      </c>
      <c r="K2628" s="185">
        <v>0</v>
      </c>
      <c r="L2628" s="199">
        <v>181.6</v>
      </c>
      <c r="M2628" s="105">
        <v>3.2</v>
      </c>
      <c r="N2628" s="167"/>
    </row>
    <row r="2629" s="155" customFormat="1" ht="24" spans="1:14">
      <c r="A2629" s="38" t="s">
        <v>15</v>
      </c>
      <c r="B2629" s="168">
        <v>2628</v>
      </c>
      <c r="C2629" s="43" t="s">
        <v>16</v>
      </c>
      <c r="D2629" s="43" t="s">
        <v>53</v>
      </c>
      <c r="E2629" s="103" t="s">
        <v>3723</v>
      </c>
      <c r="F2629" s="169" t="s">
        <v>55</v>
      </c>
      <c r="G2629" s="169" t="s">
        <v>4045</v>
      </c>
      <c r="H2629" s="40" t="s">
        <v>2158</v>
      </c>
      <c r="I2629" s="40" t="s">
        <v>22</v>
      </c>
      <c r="J2629" s="173">
        <v>1</v>
      </c>
      <c r="K2629" s="57">
        <f>(CEILING(J2629*0.2,1))*1</f>
        <v>1</v>
      </c>
      <c r="L2629" s="198">
        <v>17</v>
      </c>
      <c r="M2629" s="105">
        <v>3.2</v>
      </c>
      <c r="N2629" s="167"/>
    </row>
    <row r="2630" s="155" customFormat="1" ht="24" spans="1:14">
      <c r="A2630" s="38" t="s">
        <v>15</v>
      </c>
      <c r="B2630" s="168">
        <v>2629</v>
      </c>
      <c r="C2630" s="43" t="s">
        <v>16</v>
      </c>
      <c r="D2630" s="43" t="s">
        <v>53</v>
      </c>
      <c r="E2630" s="103" t="s">
        <v>3723</v>
      </c>
      <c r="F2630" s="169" t="s">
        <v>55</v>
      </c>
      <c r="G2630" s="169" t="s">
        <v>4070</v>
      </c>
      <c r="H2630" s="40" t="s">
        <v>2158</v>
      </c>
      <c r="I2630" s="40" t="s">
        <v>22</v>
      </c>
      <c r="J2630" s="173">
        <v>4</v>
      </c>
      <c r="K2630" s="185">
        <v>0</v>
      </c>
      <c r="L2630" s="198">
        <v>103</v>
      </c>
      <c r="M2630" s="105">
        <v>3.2</v>
      </c>
      <c r="N2630" s="167"/>
    </row>
    <row r="2631" s="155" customFormat="1" ht="24" spans="1:14">
      <c r="A2631" s="38" t="s">
        <v>15</v>
      </c>
      <c r="B2631" s="168">
        <v>2630</v>
      </c>
      <c r="C2631" s="43" t="s">
        <v>16</v>
      </c>
      <c r="D2631" s="43" t="s">
        <v>53</v>
      </c>
      <c r="E2631" s="103" t="s">
        <v>3723</v>
      </c>
      <c r="F2631" s="169" t="s">
        <v>249</v>
      </c>
      <c r="G2631" s="169" t="s">
        <v>4494</v>
      </c>
      <c r="H2631" s="40" t="s">
        <v>2158</v>
      </c>
      <c r="I2631" s="40" t="s">
        <v>22</v>
      </c>
      <c r="J2631" s="173">
        <v>1</v>
      </c>
      <c r="K2631" s="185">
        <v>0</v>
      </c>
      <c r="L2631" s="198">
        <v>8</v>
      </c>
      <c r="M2631" s="105">
        <v>3.2</v>
      </c>
      <c r="N2631" s="167"/>
    </row>
    <row r="2632" s="155" customFormat="1" ht="108" spans="1:14">
      <c r="A2632" s="38" t="s">
        <v>15</v>
      </c>
      <c r="B2632" s="168">
        <v>2631</v>
      </c>
      <c r="C2632" s="43" t="s">
        <v>16</v>
      </c>
      <c r="D2632" s="43" t="s">
        <v>17</v>
      </c>
      <c r="E2632" s="103" t="s">
        <v>3723</v>
      </c>
      <c r="F2632" s="169" t="s">
        <v>3992</v>
      </c>
      <c r="G2632" s="43" t="s">
        <v>4495</v>
      </c>
      <c r="H2632" s="40" t="s">
        <v>4496</v>
      </c>
      <c r="I2632" s="40" t="s">
        <v>22</v>
      </c>
      <c r="J2632" s="173">
        <v>1</v>
      </c>
      <c r="K2632" s="161">
        <v>0</v>
      </c>
      <c r="L2632" s="198">
        <v>156</v>
      </c>
      <c r="M2632" s="105">
        <v>3.1</v>
      </c>
      <c r="N2632" s="167"/>
    </row>
    <row r="2633" s="155" customFormat="1" ht="24" spans="1:14">
      <c r="A2633" s="38" t="s">
        <v>15</v>
      </c>
      <c r="B2633" s="168">
        <v>2632</v>
      </c>
      <c r="C2633" s="43" t="s">
        <v>16</v>
      </c>
      <c r="D2633" s="43" t="s">
        <v>171</v>
      </c>
      <c r="E2633" s="103" t="s">
        <v>3723</v>
      </c>
      <c r="F2633" s="169" t="s">
        <v>172</v>
      </c>
      <c r="G2633" s="169" t="s">
        <v>3779</v>
      </c>
      <c r="H2633" s="40" t="s">
        <v>1926</v>
      </c>
      <c r="I2633" s="40" t="s">
        <v>22</v>
      </c>
      <c r="J2633" s="173">
        <v>1</v>
      </c>
      <c r="K2633" s="174">
        <v>0</v>
      </c>
      <c r="L2633" s="198">
        <v>1</v>
      </c>
      <c r="M2633" s="105">
        <v>3.1</v>
      </c>
      <c r="N2633" s="167"/>
    </row>
    <row r="2634" s="155" customFormat="1" ht="24" spans="1:14">
      <c r="A2634" s="38" t="s">
        <v>15</v>
      </c>
      <c r="B2634" s="168">
        <v>2633</v>
      </c>
      <c r="C2634" s="43" t="s">
        <v>16</v>
      </c>
      <c r="D2634" s="43" t="s">
        <v>171</v>
      </c>
      <c r="E2634" s="103" t="s">
        <v>3723</v>
      </c>
      <c r="F2634" s="169" t="s">
        <v>172</v>
      </c>
      <c r="G2634" s="169" t="s">
        <v>3760</v>
      </c>
      <c r="H2634" s="40" t="s">
        <v>1926</v>
      </c>
      <c r="I2634" s="40" t="s">
        <v>22</v>
      </c>
      <c r="J2634" s="173">
        <v>9</v>
      </c>
      <c r="K2634" s="174">
        <v>0</v>
      </c>
      <c r="L2634" s="198">
        <v>10</v>
      </c>
      <c r="M2634" s="105">
        <v>3.1</v>
      </c>
      <c r="N2634" s="167"/>
    </row>
    <row r="2635" s="155" customFormat="1" ht="24" spans="1:14">
      <c r="A2635" s="38" t="s">
        <v>15</v>
      </c>
      <c r="B2635" s="168">
        <v>2634</v>
      </c>
      <c r="C2635" s="43" t="s">
        <v>16</v>
      </c>
      <c r="D2635" s="43" t="s">
        <v>53</v>
      </c>
      <c r="E2635" s="103" t="s">
        <v>3723</v>
      </c>
      <c r="F2635" s="169" t="s">
        <v>236</v>
      </c>
      <c r="G2635" s="169" t="s">
        <v>4090</v>
      </c>
      <c r="H2635" s="40" t="s">
        <v>2345</v>
      </c>
      <c r="I2635" s="40" t="s">
        <v>22</v>
      </c>
      <c r="J2635" s="173">
        <v>4</v>
      </c>
      <c r="K2635" s="57">
        <f t="shared" ref="K2635:K2638" si="156">(CEILING(J2635*0.2,1))*1</f>
        <v>1</v>
      </c>
      <c r="L2635" s="201">
        <v>2.72</v>
      </c>
      <c r="M2635" s="105">
        <v>3.2</v>
      </c>
      <c r="N2635" s="167"/>
    </row>
    <row r="2636" s="155" customFormat="1" ht="24" spans="1:14">
      <c r="A2636" s="38" t="s">
        <v>15</v>
      </c>
      <c r="B2636" s="168">
        <v>2635</v>
      </c>
      <c r="C2636" s="43" t="s">
        <v>16</v>
      </c>
      <c r="D2636" s="43" t="s">
        <v>322</v>
      </c>
      <c r="E2636" s="103" t="s">
        <v>3723</v>
      </c>
      <c r="F2636" s="169" t="s">
        <v>323</v>
      </c>
      <c r="G2636" s="169" t="s">
        <v>4051</v>
      </c>
      <c r="H2636" s="40" t="s">
        <v>2162</v>
      </c>
      <c r="I2636" s="43" t="s">
        <v>2124</v>
      </c>
      <c r="J2636" s="116">
        <v>1.05</v>
      </c>
      <c r="K2636" s="57">
        <f t="shared" si="156"/>
        <v>1</v>
      </c>
      <c r="L2636" s="198">
        <v>35</v>
      </c>
      <c r="M2636" s="105">
        <v>3.2</v>
      </c>
      <c r="N2636" s="167"/>
    </row>
    <row r="2637" s="155" customFormat="1" ht="24" spans="1:14">
      <c r="A2637" s="38" t="s">
        <v>15</v>
      </c>
      <c r="B2637" s="168">
        <v>2636</v>
      </c>
      <c r="C2637" s="43" t="s">
        <v>16</v>
      </c>
      <c r="D2637" s="43" t="s">
        <v>322</v>
      </c>
      <c r="E2637" s="103" t="s">
        <v>3723</v>
      </c>
      <c r="F2637" s="169" t="s">
        <v>323</v>
      </c>
      <c r="G2637" s="169" t="s">
        <v>4091</v>
      </c>
      <c r="H2637" s="40" t="s">
        <v>2162</v>
      </c>
      <c r="I2637" s="43" t="s">
        <v>2124</v>
      </c>
      <c r="J2637" s="116">
        <v>7.6378</v>
      </c>
      <c r="K2637" s="185">
        <v>0</v>
      </c>
      <c r="L2637" s="198">
        <v>319</v>
      </c>
      <c r="M2637" s="105">
        <v>3.2</v>
      </c>
      <c r="N2637" s="167"/>
    </row>
    <row r="2638" s="155" customFormat="1" ht="24" spans="1:14">
      <c r="A2638" s="38" t="s">
        <v>15</v>
      </c>
      <c r="B2638" s="168">
        <v>2637</v>
      </c>
      <c r="C2638" s="43" t="s">
        <v>16</v>
      </c>
      <c r="D2638" s="43" t="s">
        <v>53</v>
      </c>
      <c r="E2638" s="103" t="s">
        <v>3723</v>
      </c>
      <c r="F2638" s="169" t="s">
        <v>3813</v>
      </c>
      <c r="G2638" s="169" t="s">
        <v>4482</v>
      </c>
      <c r="H2638" s="40" t="s">
        <v>2191</v>
      </c>
      <c r="I2638" s="40" t="s">
        <v>22</v>
      </c>
      <c r="J2638" s="173">
        <v>1</v>
      </c>
      <c r="K2638" s="57">
        <f t="shared" si="156"/>
        <v>1</v>
      </c>
      <c r="L2638" s="198">
        <v>6</v>
      </c>
      <c r="M2638" s="105">
        <v>3.2</v>
      </c>
      <c r="N2638" s="167"/>
    </row>
    <row r="2639" s="155" customFormat="1" ht="24" spans="1:14">
      <c r="A2639" s="38" t="s">
        <v>15</v>
      </c>
      <c r="B2639" s="168">
        <v>2638</v>
      </c>
      <c r="C2639" s="43" t="s">
        <v>16</v>
      </c>
      <c r="D2639" s="43" t="s">
        <v>89</v>
      </c>
      <c r="E2639" s="103" t="s">
        <v>3723</v>
      </c>
      <c r="F2639" s="169" t="s">
        <v>114</v>
      </c>
      <c r="G2639" s="169" t="s">
        <v>3821</v>
      </c>
      <c r="H2639" s="40" t="s">
        <v>2638</v>
      </c>
      <c r="I2639" s="40" t="s">
        <v>22</v>
      </c>
      <c r="J2639" s="173">
        <v>1</v>
      </c>
      <c r="K2639" s="185">
        <v>0</v>
      </c>
      <c r="L2639" s="198">
        <v>7</v>
      </c>
      <c r="M2639" s="105">
        <v>3.2</v>
      </c>
      <c r="N2639" s="167"/>
    </row>
    <row r="2640" s="155" customFormat="1" ht="24" spans="1:14">
      <c r="A2640" s="38" t="s">
        <v>15</v>
      </c>
      <c r="B2640" s="168">
        <v>2639</v>
      </c>
      <c r="C2640" s="43" t="s">
        <v>16</v>
      </c>
      <c r="D2640" s="43" t="s">
        <v>89</v>
      </c>
      <c r="E2640" s="103" t="s">
        <v>3723</v>
      </c>
      <c r="F2640" s="169" t="s">
        <v>114</v>
      </c>
      <c r="G2640" s="169" t="s">
        <v>2699</v>
      </c>
      <c r="H2640" s="40" t="s">
        <v>2638</v>
      </c>
      <c r="I2640" s="40" t="s">
        <v>22</v>
      </c>
      <c r="J2640" s="173">
        <v>6</v>
      </c>
      <c r="K2640" s="185">
        <v>0</v>
      </c>
      <c r="L2640" s="198">
        <v>57</v>
      </c>
      <c r="M2640" s="105">
        <v>3.2</v>
      </c>
      <c r="N2640" s="167"/>
    </row>
    <row r="2641" s="155" customFormat="1" ht="24" spans="1:14">
      <c r="A2641" s="38" t="s">
        <v>15</v>
      </c>
      <c r="B2641" s="168">
        <v>2640</v>
      </c>
      <c r="C2641" s="43" t="s">
        <v>16</v>
      </c>
      <c r="D2641" s="43" t="s">
        <v>53</v>
      </c>
      <c r="E2641" s="103" t="s">
        <v>3723</v>
      </c>
      <c r="F2641" s="169" t="s">
        <v>249</v>
      </c>
      <c r="G2641" s="169" t="s">
        <v>3734</v>
      </c>
      <c r="H2641" s="40" t="s">
        <v>2121</v>
      </c>
      <c r="I2641" s="40" t="s">
        <v>22</v>
      </c>
      <c r="J2641" s="173">
        <v>1</v>
      </c>
      <c r="K2641" s="57">
        <f t="shared" ref="K2641:K2643" si="157">(CEILING(J2641*0.2,1))*1</f>
        <v>1</v>
      </c>
      <c r="L2641" s="198">
        <v>2</v>
      </c>
      <c r="M2641" s="105">
        <v>3.2</v>
      </c>
      <c r="N2641" s="164"/>
    </row>
    <row r="2642" s="155" customFormat="1" ht="24" spans="1:14">
      <c r="A2642" s="38" t="s">
        <v>15</v>
      </c>
      <c r="B2642" s="168">
        <v>2641</v>
      </c>
      <c r="C2642" s="43" t="s">
        <v>16</v>
      </c>
      <c r="D2642" s="43" t="s">
        <v>53</v>
      </c>
      <c r="E2642" s="103" t="s">
        <v>3723</v>
      </c>
      <c r="F2642" s="169" t="s">
        <v>55</v>
      </c>
      <c r="G2642" s="169" t="s">
        <v>2701</v>
      </c>
      <c r="H2642" s="40" t="s">
        <v>2121</v>
      </c>
      <c r="I2642" s="40" t="s">
        <v>22</v>
      </c>
      <c r="J2642" s="173">
        <v>4</v>
      </c>
      <c r="K2642" s="57">
        <f t="shared" si="157"/>
        <v>1</v>
      </c>
      <c r="L2642" s="198">
        <v>22</v>
      </c>
      <c r="M2642" s="105">
        <v>3.2</v>
      </c>
      <c r="N2642" s="167"/>
    </row>
    <row r="2643" s="155" customFormat="1" ht="24" spans="1:14">
      <c r="A2643" s="38" t="s">
        <v>15</v>
      </c>
      <c r="B2643" s="168">
        <v>2642</v>
      </c>
      <c r="C2643" s="43" t="s">
        <v>16</v>
      </c>
      <c r="D2643" s="43" t="s">
        <v>53</v>
      </c>
      <c r="E2643" s="103" t="s">
        <v>3723</v>
      </c>
      <c r="F2643" s="169" t="s">
        <v>304</v>
      </c>
      <c r="G2643" s="169" t="s">
        <v>3736</v>
      </c>
      <c r="H2643" s="40" t="s">
        <v>2121</v>
      </c>
      <c r="I2643" s="40" t="s">
        <v>22</v>
      </c>
      <c r="J2643" s="173">
        <v>1</v>
      </c>
      <c r="K2643" s="57">
        <f t="shared" si="157"/>
        <v>1</v>
      </c>
      <c r="L2643" s="198">
        <v>8</v>
      </c>
      <c r="M2643" s="105">
        <v>3.2</v>
      </c>
      <c r="N2643" s="167"/>
    </row>
    <row r="2644" s="155" customFormat="1" ht="24" spans="1:14">
      <c r="A2644" s="38" t="s">
        <v>15</v>
      </c>
      <c r="B2644" s="168">
        <v>2643</v>
      </c>
      <c r="C2644" s="43" t="s">
        <v>16</v>
      </c>
      <c r="D2644" s="43" t="s">
        <v>171</v>
      </c>
      <c r="E2644" s="103" t="s">
        <v>3723</v>
      </c>
      <c r="F2644" s="169" t="s">
        <v>172</v>
      </c>
      <c r="G2644" s="169" t="s">
        <v>3824</v>
      </c>
      <c r="H2644" s="40" t="s">
        <v>1926</v>
      </c>
      <c r="I2644" s="40" t="s">
        <v>22</v>
      </c>
      <c r="J2644" s="173">
        <v>1</v>
      </c>
      <c r="K2644" s="174">
        <v>0</v>
      </c>
      <c r="L2644" s="201">
        <v>0.32</v>
      </c>
      <c r="M2644" s="105">
        <v>3.1</v>
      </c>
      <c r="N2644" s="167"/>
    </row>
    <row r="2645" s="155" customFormat="1" ht="24" spans="1:14">
      <c r="A2645" s="38" t="s">
        <v>15</v>
      </c>
      <c r="B2645" s="168">
        <v>2644</v>
      </c>
      <c r="C2645" s="43" t="s">
        <v>16</v>
      </c>
      <c r="D2645" s="43" t="s">
        <v>171</v>
      </c>
      <c r="E2645" s="103" t="s">
        <v>3723</v>
      </c>
      <c r="F2645" s="169" t="s">
        <v>172</v>
      </c>
      <c r="G2645" s="169" t="s">
        <v>2703</v>
      </c>
      <c r="H2645" s="40" t="s">
        <v>1926</v>
      </c>
      <c r="I2645" s="40" t="s">
        <v>22</v>
      </c>
      <c r="J2645" s="173">
        <v>6</v>
      </c>
      <c r="K2645" s="174">
        <v>0</v>
      </c>
      <c r="L2645" s="198">
        <v>3</v>
      </c>
      <c r="M2645" s="105">
        <v>3.1</v>
      </c>
      <c r="N2645" s="167"/>
    </row>
    <row r="2646" s="155" customFormat="1" ht="24" spans="1:14">
      <c r="A2646" s="38" t="s">
        <v>15</v>
      </c>
      <c r="B2646" s="168">
        <v>2645</v>
      </c>
      <c r="C2646" s="43" t="s">
        <v>16</v>
      </c>
      <c r="D2646" s="43" t="s">
        <v>53</v>
      </c>
      <c r="E2646" s="103" t="s">
        <v>3723</v>
      </c>
      <c r="F2646" s="169" t="s">
        <v>236</v>
      </c>
      <c r="G2646" s="169" t="s">
        <v>4059</v>
      </c>
      <c r="H2646" s="40" t="s">
        <v>2345</v>
      </c>
      <c r="I2646" s="40" t="s">
        <v>22</v>
      </c>
      <c r="J2646" s="173">
        <v>2</v>
      </c>
      <c r="K2646" s="57">
        <f t="shared" ref="K2646:K2648" si="158">(CEILING(J2646*0.2,1))*1</f>
        <v>1</v>
      </c>
      <c r="L2646" s="198">
        <v>8</v>
      </c>
      <c r="M2646" s="105">
        <v>3.2</v>
      </c>
      <c r="N2646" s="167"/>
    </row>
    <row r="2647" s="155" customFormat="1" ht="24" spans="1:14">
      <c r="A2647" s="38" t="s">
        <v>15</v>
      </c>
      <c r="B2647" s="168">
        <v>2646</v>
      </c>
      <c r="C2647" s="43" t="s">
        <v>16</v>
      </c>
      <c r="D2647" s="43" t="s">
        <v>53</v>
      </c>
      <c r="E2647" s="103" t="s">
        <v>3723</v>
      </c>
      <c r="F2647" s="169" t="s">
        <v>236</v>
      </c>
      <c r="G2647" s="169" t="s">
        <v>4094</v>
      </c>
      <c r="H2647" s="40" t="s">
        <v>2345</v>
      </c>
      <c r="I2647" s="40" t="s">
        <v>22</v>
      </c>
      <c r="J2647" s="173">
        <v>2</v>
      </c>
      <c r="K2647" s="57">
        <f t="shared" si="158"/>
        <v>1</v>
      </c>
      <c r="L2647" s="198">
        <v>1</v>
      </c>
      <c r="M2647" s="105">
        <v>3.2</v>
      </c>
      <c r="N2647" s="164"/>
    </row>
    <row r="2648" s="155" customFormat="1" ht="24" spans="1:14">
      <c r="A2648" s="38" t="s">
        <v>15</v>
      </c>
      <c r="B2648" s="168">
        <v>2647</v>
      </c>
      <c r="C2648" s="43" t="s">
        <v>16</v>
      </c>
      <c r="D2648" s="43" t="s">
        <v>322</v>
      </c>
      <c r="E2648" s="103" t="s">
        <v>3723</v>
      </c>
      <c r="F2648" s="169" t="s">
        <v>323</v>
      </c>
      <c r="G2648" s="169" t="s">
        <v>2705</v>
      </c>
      <c r="H2648" s="40" t="s">
        <v>2123</v>
      </c>
      <c r="I2648" s="43" t="s">
        <v>2124</v>
      </c>
      <c r="J2648" s="116">
        <v>6.74967</v>
      </c>
      <c r="K2648" s="57">
        <f t="shared" si="158"/>
        <v>2</v>
      </c>
      <c r="L2648" s="198">
        <v>93</v>
      </c>
      <c r="M2648" s="105">
        <v>3.2</v>
      </c>
      <c r="N2648" s="167"/>
    </row>
    <row r="2649" s="155" customFormat="1" ht="24" spans="1:14">
      <c r="A2649" s="38" t="s">
        <v>15</v>
      </c>
      <c r="B2649" s="168">
        <v>2648</v>
      </c>
      <c r="C2649" s="43" t="s">
        <v>16</v>
      </c>
      <c r="D2649" s="43" t="s">
        <v>89</v>
      </c>
      <c r="E2649" s="103" t="s">
        <v>3723</v>
      </c>
      <c r="F2649" s="169" t="s">
        <v>114</v>
      </c>
      <c r="G2649" s="169" t="s">
        <v>3821</v>
      </c>
      <c r="H2649" s="40" t="s">
        <v>2638</v>
      </c>
      <c r="I2649" s="40" t="s">
        <v>22</v>
      </c>
      <c r="J2649" s="173">
        <v>1</v>
      </c>
      <c r="K2649" s="185">
        <v>0</v>
      </c>
      <c r="L2649" s="198">
        <v>7</v>
      </c>
      <c r="M2649" s="105">
        <v>3.2</v>
      </c>
      <c r="N2649" s="167"/>
    </row>
    <row r="2650" s="155" customFormat="1" ht="24" spans="1:14">
      <c r="A2650" s="38" t="s">
        <v>15</v>
      </c>
      <c r="B2650" s="168">
        <v>2649</v>
      </c>
      <c r="C2650" s="43" t="s">
        <v>16</v>
      </c>
      <c r="D2650" s="43" t="s">
        <v>89</v>
      </c>
      <c r="E2650" s="103" t="s">
        <v>3723</v>
      </c>
      <c r="F2650" s="169" t="s">
        <v>114</v>
      </c>
      <c r="G2650" s="169" t="s">
        <v>2699</v>
      </c>
      <c r="H2650" s="40" t="s">
        <v>2638</v>
      </c>
      <c r="I2650" s="40" t="s">
        <v>22</v>
      </c>
      <c r="J2650" s="173">
        <v>4</v>
      </c>
      <c r="K2650" s="185">
        <v>0</v>
      </c>
      <c r="L2650" s="198">
        <v>38</v>
      </c>
      <c r="M2650" s="105">
        <v>3.2</v>
      </c>
      <c r="N2650" s="167"/>
    </row>
    <row r="2651" s="155" customFormat="1" ht="24" spans="1:14">
      <c r="A2651" s="38" t="s">
        <v>15</v>
      </c>
      <c r="B2651" s="168">
        <v>2650</v>
      </c>
      <c r="C2651" s="43" t="s">
        <v>16</v>
      </c>
      <c r="D2651" s="43" t="s">
        <v>53</v>
      </c>
      <c r="E2651" s="103" t="s">
        <v>3723</v>
      </c>
      <c r="F2651" s="169" t="s">
        <v>55</v>
      </c>
      <c r="G2651" s="169" t="s">
        <v>2700</v>
      </c>
      <c r="H2651" s="40" t="s">
        <v>2121</v>
      </c>
      <c r="I2651" s="40" t="s">
        <v>22</v>
      </c>
      <c r="J2651" s="173">
        <v>1</v>
      </c>
      <c r="K2651" s="57">
        <f t="shared" ref="K2651:K2653" si="159">(CEILING(J2651*0.2,1))*1</f>
        <v>1</v>
      </c>
      <c r="L2651" s="198">
        <v>3</v>
      </c>
      <c r="M2651" s="105">
        <v>3.2</v>
      </c>
      <c r="N2651" s="167"/>
    </row>
    <row r="2652" s="155" customFormat="1" ht="24" spans="1:14">
      <c r="A2652" s="38" t="s">
        <v>15</v>
      </c>
      <c r="B2652" s="168">
        <v>2651</v>
      </c>
      <c r="C2652" s="43" t="s">
        <v>16</v>
      </c>
      <c r="D2652" s="43" t="s">
        <v>53</v>
      </c>
      <c r="E2652" s="103" t="s">
        <v>3723</v>
      </c>
      <c r="F2652" s="169" t="s">
        <v>55</v>
      </c>
      <c r="G2652" s="169" t="s">
        <v>2701</v>
      </c>
      <c r="H2652" s="40" t="s">
        <v>2121</v>
      </c>
      <c r="I2652" s="40" t="s">
        <v>22</v>
      </c>
      <c r="J2652" s="173">
        <v>13</v>
      </c>
      <c r="K2652" s="57">
        <f t="shared" si="159"/>
        <v>3</v>
      </c>
      <c r="L2652" s="198">
        <v>70</v>
      </c>
      <c r="M2652" s="105">
        <v>3.2</v>
      </c>
      <c r="N2652" s="167"/>
    </row>
    <row r="2653" s="155" customFormat="1" ht="24" spans="1:14">
      <c r="A2653" s="38" t="s">
        <v>15</v>
      </c>
      <c r="B2653" s="168">
        <v>2652</v>
      </c>
      <c r="C2653" s="43" t="s">
        <v>16</v>
      </c>
      <c r="D2653" s="43" t="s">
        <v>53</v>
      </c>
      <c r="E2653" s="103" t="s">
        <v>3723</v>
      </c>
      <c r="F2653" s="169" t="s">
        <v>249</v>
      </c>
      <c r="G2653" s="169" t="s">
        <v>4093</v>
      </c>
      <c r="H2653" s="40" t="s">
        <v>2121</v>
      </c>
      <c r="I2653" s="40" t="s">
        <v>22</v>
      </c>
      <c r="J2653" s="173">
        <v>1</v>
      </c>
      <c r="K2653" s="57">
        <f t="shared" si="159"/>
        <v>1</v>
      </c>
      <c r="L2653" s="198">
        <v>2</v>
      </c>
      <c r="M2653" s="105">
        <v>3.2</v>
      </c>
      <c r="N2653" s="164"/>
    </row>
    <row r="2654" s="155" customFormat="1" ht="24" spans="1:14">
      <c r="A2654" s="38" t="s">
        <v>15</v>
      </c>
      <c r="B2654" s="168">
        <v>2653</v>
      </c>
      <c r="C2654" s="43" t="s">
        <v>16</v>
      </c>
      <c r="D2654" s="43" t="s">
        <v>171</v>
      </c>
      <c r="E2654" s="103" t="s">
        <v>3723</v>
      </c>
      <c r="F2654" s="169" t="s">
        <v>172</v>
      </c>
      <c r="G2654" s="169" t="s">
        <v>3824</v>
      </c>
      <c r="H2654" s="40" t="s">
        <v>1926</v>
      </c>
      <c r="I2654" s="40" t="s">
        <v>22</v>
      </c>
      <c r="J2654" s="173">
        <v>1</v>
      </c>
      <c r="K2654" s="174">
        <v>0</v>
      </c>
      <c r="L2654" s="201">
        <v>0.32</v>
      </c>
      <c r="M2654" s="105">
        <v>3.1</v>
      </c>
      <c r="N2654" s="164"/>
    </row>
    <row r="2655" s="155" customFormat="1" ht="24" spans="1:14">
      <c r="A2655" s="38" t="s">
        <v>15</v>
      </c>
      <c r="B2655" s="168">
        <v>2654</v>
      </c>
      <c r="C2655" s="43" t="s">
        <v>16</v>
      </c>
      <c r="D2655" s="43" t="s">
        <v>171</v>
      </c>
      <c r="E2655" s="103" t="s">
        <v>3723</v>
      </c>
      <c r="F2655" s="169" t="s">
        <v>172</v>
      </c>
      <c r="G2655" s="169" t="s">
        <v>2703</v>
      </c>
      <c r="H2655" s="40" t="s">
        <v>1926</v>
      </c>
      <c r="I2655" s="40" t="s">
        <v>22</v>
      </c>
      <c r="J2655" s="173">
        <v>2</v>
      </c>
      <c r="K2655" s="174">
        <v>0</v>
      </c>
      <c r="L2655" s="198">
        <v>1</v>
      </c>
      <c r="M2655" s="105">
        <v>3.1</v>
      </c>
      <c r="N2655" s="167"/>
    </row>
    <row r="2656" s="155" customFormat="1" ht="24" spans="1:14">
      <c r="A2656" s="38" t="s">
        <v>15</v>
      </c>
      <c r="B2656" s="168">
        <v>2655</v>
      </c>
      <c r="C2656" s="43" t="s">
        <v>16</v>
      </c>
      <c r="D2656" s="43" t="s">
        <v>53</v>
      </c>
      <c r="E2656" s="103" t="s">
        <v>3723</v>
      </c>
      <c r="F2656" s="169" t="s">
        <v>236</v>
      </c>
      <c r="G2656" s="169" t="s">
        <v>4059</v>
      </c>
      <c r="H2656" s="40" t="s">
        <v>2345</v>
      </c>
      <c r="I2656" s="40" t="s">
        <v>22</v>
      </c>
      <c r="J2656" s="173">
        <v>1</v>
      </c>
      <c r="K2656" s="57">
        <f t="shared" ref="K2656:K2661" si="160">(CEILING(J2656*0.2,1))*1</f>
        <v>1</v>
      </c>
      <c r="L2656" s="198">
        <v>4</v>
      </c>
      <c r="M2656" s="105">
        <v>3.2</v>
      </c>
      <c r="N2656" s="164"/>
    </row>
    <row r="2657" s="155" customFormat="1" ht="24" spans="1:14">
      <c r="A2657" s="38" t="s">
        <v>15</v>
      </c>
      <c r="B2657" s="168">
        <v>2656</v>
      </c>
      <c r="C2657" s="43" t="s">
        <v>16</v>
      </c>
      <c r="D2657" s="43" t="s">
        <v>322</v>
      </c>
      <c r="E2657" s="103" t="s">
        <v>3723</v>
      </c>
      <c r="F2657" s="169" t="s">
        <v>323</v>
      </c>
      <c r="G2657" s="169" t="s">
        <v>2705</v>
      </c>
      <c r="H2657" s="40" t="s">
        <v>2123</v>
      </c>
      <c r="I2657" s="43" t="s">
        <v>2124</v>
      </c>
      <c r="J2657" s="116">
        <v>59.0357</v>
      </c>
      <c r="K2657" s="57">
        <f t="shared" si="160"/>
        <v>12</v>
      </c>
      <c r="L2657" s="198">
        <v>816</v>
      </c>
      <c r="M2657" s="105">
        <v>3.2</v>
      </c>
      <c r="N2657" s="167"/>
    </row>
    <row r="2658" s="155" customFormat="1" ht="24" spans="1:14">
      <c r="A2658" s="38" t="s">
        <v>15</v>
      </c>
      <c r="B2658" s="168">
        <v>2657</v>
      </c>
      <c r="C2658" s="43" t="s">
        <v>16</v>
      </c>
      <c r="D2658" s="43" t="s">
        <v>89</v>
      </c>
      <c r="E2658" s="103" t="s">
        <v>3723</v>
      </c>
      <c r="F2658" s="169" t="s">
        <v>114</v>
      </c>
      <c r="G2658" s="169" t="s">
        <v>3821</v>
      </c>
      <c r="H2658" s="40" t="s">
        <v>2638</v>
      </c>
      <c r="I2658" s="40" t="s">
        <v>22</v>
      </c>
      <c r="J2658" s="173">
        <v>1</v>
      </c>
      <c r="K2658" s="185">
        <v>0</v>
      </c>
      <c r="L2658" s="198">
        <v>7</v>
      </c>
      <c r="M2658" s="105">
        <v>3.2</v>
      </c>
      <c r="N2658" s="167"/>
    </row>
    <row r="2659" s="155" customFormat="1" ht="24" spans="1:14">
      <c r="A2659" s="38" t="s">
        <v>15</v>
      </c>
      <c r="B2659" s="168">
        <v>2658</v>
      </c>
      <c r="C2659" s="43" t="s">
        <v>16</v>
      </c>
      <c r="D2659" s="43" t="s">
        <v>89</v>
      </c>
      <c r="E2659" s="103" t="s">
        <v>3723</v>
      </c>
      <c r="F2659" s="169" t="s">
        <v>114</v>
      </c>
      <c r="G2659" s="169" t="s">
        <v>2699</v>
      </c>
      <c r="H2659" s="40" t="s">
        <v>2638</v>
      </c>
      <c r="I2659" s="40" t="s">
        <v>22</v>
      </c>
      <c r="J2659" s="173">
        <v>4</v>
      </c>
      <c r="K2659" s="185">
        <v>0</v>
      </c>
      <c r="L2659" s="198">
        <v>38</v>
      </c>
      <c r="M2659" s="105">
        <v>3.2</v>
      </c>
      <c r="N2659" s="167"/>
    </row>
    <row r="2660" s="155" customFormat="1" ht="24" spans="1:14">
      <c r="A2660" s="38" t="s">
        <v>15</v>
      </c>
      <c r="B2660" s="168">
        <v>2659</v>
      </c>
      <c r="C2660" s="43" t="s">
        <v>16</v>
      </c>
      <c r="D2660" s="43" t="s">
        <v>53</v>
      </c>
      <c r="E2660" s="103" t="s">
        <v>3723</v>
      </c>
      <c r="F2660" s="169" t="s">
        <v>249</v>
      </c>
      <c r="G2660" s="169" t="s">
        <v>3734</v>
      </c>
      <c r="H2660" s="40" t="s">
        <v>2121</v>
      </c>
      <c r="I2660" s="40" t="s">
        <v>22</v>
      </c>
      <c r="J2660" s="173">
        <v>1</v>
      </c>
      <c r="K2660" s="57">
        <f t="shared" si="160"/>
        <v>1</v>
      </c>
      <c r="L2660" s="198">
        <v>2</v>
      </c>
      <c r="M2660" s="105">
        <v>3.2</v>
      </c>
      <c r="N2660" s="167"/>
    </row>
    <row r="2661" s="155" customFormat="1" ht="24" spans="1:14">
      <c r="A2661" s="38" t="s">
        <v>15</v>
      </c>
      <c r="B2661" s="168">
        <v>2660</v>
      </c>
      <c r="C2661" s="43" t="s">
        <v>16</v>
      </c>
      <c r="D2661" s="43" t="s">
        <v>53</v>
      </c>
      <c r="E2661" s="103" t="s">
        <v>3723</v>
      </c>
      <c r="F2661" s="169" t="s">
        <v>55</v>
      </c>
      <c r="G2661" s="169" t="s">
        <v>2701</v>
      </c>
      <c r="H2661" s="40" t="s">
        <v>2121</v>
      </c>
      <c r="I2661" s="40" t="s">
        <v>22</v>
      </c>
      <c r="J2661" s="173">
        <v>3</v>
      </c>
      <c r="K2661" s="57">
        <f t="shared" si="160"/>
        <v>1</v>
      </c>
      <c r="L2661" s="198">
        <v>16</v>
      </c>
      <c r="M2661" s="105">
        <v>3.2</v>
      </c>
      <c r="N2661" s="167"/>
    </row>
    <row r="2662" s="155" customFormat="1" ht="24" spans="1:14">
      <c r="A2662" s="38" t="s">
        <v>15</v>
      </c>
      <c r="B2662" s="168">
        <v>2661</v>
      </c>
      <c r="C2662" s="43" t="s">
        <v>16</v>
      </c>
      <c r="D2662" s="43" t="s">
        <v>171</v>
      </c>
      <c r="E2662" s="103" t="s">
        <v>3723</v>
      </c>
      <c r="F2662" s="169" t="s">
        <v>172</v>
      </c>
      <c r="G2662" s="169" t="s">
        <v>3824</v>
      </c>
      <c r="H2662" s="40" t="s">
        <v>1926</v>
      </c>
      <c r="I2662" s="40" t="s">
        <v>22</v>
      </c>
      <c r="J2662" s="173">
        <v>1</v>
      </c>
      <c r="K2662" s="174">
        <v>0</v>
      </c>
      <c r="L2662" s="201">
        <v>0.32</v>
      </c>
      <c r="M2662" s="105">
        <v>3.1</v>
      </c>
      <c r="N2662" s="167"/>
    </row>
    <row r="2663" s="155" customFormat="1" ht="24" spans="1:14">
      <c r="A2663" s="38" t="s">
        <v>15</v>
      </c>
      <c r="B2663" s="168">
        <v>2662</v>
      </c>
      <c r="C2663" s="43" t="s">
        <v>16</v>
      </c>
      <c r="D2663" s="43" t="s">
        <v>171</v>
      </c>
      <c r="E2663" s="103" t="s">
        <v>3723</v>
      </c>
      <c r="F2663" s="169" t="s">
        <v>172</v>
      </c>
      <c r="G2663" s="169" t="s">
        <v>2703</v>
      </c>
      <c r="H2663" s="40" t="s">
        <v>1926</v>
      </c>
      <c r="I2663" s="40" t="s">
        <v>22</v>
      </c>
      <c r="J2663" s="173">
        <v>4</v>
      </c>
      <c r="K2663" s="174">
        <v>0</v>
      </c>
      <c r="L2663" s="198">
        <v>2</v>
      </c>
      <c r="M2663" s="105">
        <v>3.1</v>
      </c>
      <c r="N2663" s="167"/>
    </row>
    <row r="2664" s="155" customFormat="1" ht="24" spans="1:14">
      <c r="A2664" s="38" t="s">
        <v>15</v>
      </c>
      <c r="B2664" s="168">
        <v>2663</v>
      </c>
      <c r="C2664" s="43" t="s">
        <v>16</v>
      </c>
      <c r="D2664" s="43" t="s">
        <v>53</v>
      </c>
      <c r="E2664" s="103" t="s">
        <v>3723</v>
      </c>
      <c r="F2664" s="169" t="s">
        <v>236</v>
      </c>
      <c r="G2664" s="169" t="s">
        <v>4497</v>
      </c>
      <c r="H2664" s="40" t="s">
        <v>2345</v>
      </c>
      <c r="I2664" s="40" t="s">
        <v>22</v>
      </c>
      <c r="J2664" s="173">
        <v>1</v>
      </c>
      <c r="K2664" s="57">
        <f t="shared" ref="K2664:K2666" si="161">(CEILING(J2664*0.2,1))*1</f>
        <v>1</v>
      </c>
      <c r="L2664" s="198">
        <v>2</v>
      </c>
      <c r="M2664" s="105">
        <v>3.2</v>
      </c>
      <c r="N2664" s="167"/>
    </row>
    <row r="2665" s="155" customFormat="1" ht="24" spans="1:14">
      <c r="A2665" s="38" t="s">
        <v>15</v>
      </c>
      <c r="B2665" s="168">
        <v>2664</v>
      </c>
      <c r="C2665" s="43" t="s">
        <v>16</v>
      </c>
      <c r="D2665" s="43" t="s">
        <v>53</v>
      </c>
      <c r="E2665" s="103" t="s">
        <v>3723</v>
      </c>
      <c r="F2665" s="169" t="s">
        <v>236</v>
      </c>
      <c r="G2665" s="169" t="s">
        <v>4059</v>
      </c>
      <c r="H2665" s="40" t="s">
        <v>2345</v>
      </c>
      <c r="I2665" s="40" t="s">
        <v>22</v>
      </c>
      <c r="J2665" s="173">
        <v>1</v>
      </c>
      <c r="K2665" s="57">
        <f t="shared" si="161"/>
        <v>1</v>
      </c>
      <c r="L2665" s="198">
        <v>4</v>
      </c>
      <c r="M2665" s="105">
        <v>3.2</v>
      </c>
      <c r="N2665" s="164"/>
    </row>
    <row r="2666" s="155" customFormat="1" ht="24" spans="1:14">
      <c r="A2666" s="38" t="s">
        <v>15</v>
      </c>
      <c r="B2666" s="168">
        <v>2665</v>
      </c>
      <c r="C2666" s="43" t="s">
        <v>16</v>
      </c>
      <c r="D2666" s="43" t="s">
        <v>322</v>
      </c>
      <c r="E2666" s="103" t="s">
        <v>3723</v>
      </c>
      <c r="F2666" s="169" t="s">
        <v>323</v>
      </c>
      <c r="G2666" s="169" t="s">
        <v>2705</v>
      </c>
      <c r="H2666" s="40" t="s">
        <v>2123</v>
      </c>
      <c r="I2666" s="43" t="s">
        <v>2124</v>
      </c>
      <c r="J2666" s="116">
        <v>0.9</v>
      </c>
      <c r="K2666" s="57">
        <f t="shared" si="161"/>
        <v>1</v>
      </c>
      <c r="L2666" s="198">
        <v>12</v>
      </c>
      <c r="M2666" s="105">
        <v>3.2</v>
      </c>
      <c r="N2666" s="167"/>
    </row>
    <row r="2667" s="155" customFormat="1" ht="24" spans="1:14">
      <c r="A2667" s="38" t="s">
        <v>15</v>
      </c>
      <c r="B2667" s="168">
        <v>2666</v>
      </c>
      <c r="C2667" s="43" t="s">
        <v>16</v>
      </c>
      <c r="D2667" s="43" t="s">
        <v>89</v>
      </c>
      <c r="E2667" s="103" t="s">
        <v>3723</v>
      </c>
      <c r="F2667" s="169" t="s">
        <v>114</v>
      </c>
      <c r="G2667" s="169" t="s">
        <v>3821</v>
      </c>
      <c r="H2667" s="40" t="s">
        <v>2638</v>
      </c>
      <c r="I2667" s="40" t="s">
        <v>22</v>
      </c>
      <c r="J2667" s="173">
        <v>1</v>
      </c>
      <c r="K2667" s="185">
        <v>0</v>
      </c>
      <c r="L2667" s="198">
        <v>7</v>
      </c>
      <c r="M2667" s="105">
        <v>3.2</v>
      </c>
      <c r="N2667" s="167"/>
    </row>
    <row r="2668" s="155" customFormat="1" ht="24" spans="1:14">
      <c r="A2668" s="38" t="s">
        <v>15</v>
      </c>
      <c r="B2668" s="168">
        <v>2667</v>
      </c>
      <c r="C2668" s="43" t="s">
        <v>16</v>
      </c>
      <c r="D2668" s="43" t="s">
        <v>89</v>
      </c>
      <c r="E2668" s="103" t="s">
        <v>3723</v>
      </c>
      <c r="F2668" s="169" t="s">
        <v>114</v>
      </c>
      <c r="G2668" s="169" t="s">
        <v>2699</v>
      </c>
      <c r="H2668" s="40" t="s">
        <v>2638</v>
      </c>
      <c r="I2668" s="40" t="s">
        <v>22</v>
      </c>
      <c r="J2668" s="173">
        <v>5</v>
      </c>
      <c r="K2668" s="185">
        <v>0</v>
      </c>
      <c r="L2668" s="198">
        <v>48</v>
      </c>
      <c r="M2668" s="105">
        <v>3.2</v>
      </c>
      <c r="N2668" s="167"/>
    </row>
    <row r="2669" s="155" customFormat="1" ht="24" spans="1:14">
      <c r="A2669" s="38" t="s">
        <v>15</v>
      </c>
      <c r="B2669" s="168">
        <v>2668</v>
      </c>
      <c r="C2669" s="43" t="s">
        <v>16</v>
      </c>
      <c r="D2669" s="43" t="s">
        <v>53</v>
      </c>
      <c r="E2669" s="103" t="s">
        <v>3723</v>
      </c>
      <c r="F2669" s="169" t="s">
        <v>249</v>
      </c>
      <c r="G2669" s="169" t="s">
        <v>3734</v>
      </c>
      <c r="H2669" s="40" t="s">
        <v>2121</v>
      </c>
      <c r="I2669" s="40" t="s">
        <v>22</v>
      </c>
      <c r="J2669" s="173">
        <v>1</v>
      </c>
      <c r="K2669" s="57">
        <f t="shared" ref="K2669:K2671" si="162">(CEILING(J2669*0.2,1))*1</f>
        <v>1</v>
      </c>
      <c r="L2669" s="198">
        <v>2</v>
      </c>
      <c r="M2669" s="105">
        <v>3.2</v>
      </c>
      <c r="N2669" s="167"/>
    </row>
    <row r="2670" s="155" customFormat="1" ht="24" spans="1:14">
      <c r="A2670" s="38" t="s">
        <v>15</v>
      </c>
      <c r="B2670" s="168">
        <v>2669</v>
      </c>
      <c r="C2670" s="43" t="s">
        <v>16</v>
      </c>
      <c r="D2670" s="43" t="s">
        <v>53</v>
      </c>
      <c r="E2670" s="103" t="s">
        <v>3723</v>
      </c>
      <c r="F2670" s="169" t="s">
        <v>55</v>
      </c>
      <c r="G2670" s="169" t="s">
        <v>2701</v>
      </c>
      <c r="H2670" s="40" t="s">
        <v>2121</v>
      </c>
      <c r="I2670" s="40" t="s">
        <v>22</v>
      </c>
      <c r="J2670" s="173">
        <v>3</v>
      </c>
      <c r="K2670" s="57">
        <f t="shared" si="162"/>
        <v>1</v>
      </c>
      <c r="L2670" s="198">
        <v>16</v>
      </c>
      <c r="M2670" s="105">
        <v>3.2</v>
      </c>
      <c r="N2670" s="164"/>
    </row>
    <row r="2671" s="155" customFormat="1" ht="24" spans="1:14">
      <c r="A2671" s="38" t="s">
        <v>15</v>
      </c>
      <c r="B2671" s="168">
        <v>2670</v>
      </c>
      <c r="C2671" s="43" t="s">
        <v>16</v>
      </c>
      <c r="D2671" s="43" t="s">
        <v>53</v>
      </c>
      <c r="E2671" s="103" t="s">
        <v>3723</v>
      </c>
      <c r="F2671" s="169" t="s">
        <v>304</v>
      </c>
      <c r="G2671" s="169" t="s">
        <v>3736</v>
      </c>
      <c r="H2671" s="40" t="s">
        <v>2121</v>
      </c>
      <c r="I2671" s="40" t="s">
        <v>22</v>
      </c>
      <c r="J2671" s="173">
        <v>1</v>
      </c>
      <c r="K2671" s="57">
        <f t="shared" si="162"/>
        <v>1</v>
      </c>
      <c r="L2671" s="198">
        <v>8</v>
      </c>
      <c r="M2671" s="105">
        <v>3.2</v>
      </c>
      <c r="N2671" s="167"/>
    </row>
    <row r="2672" s="155" customFormat="1" ht="24" spans="1:14">
      <c r="A2672" s="38" t="s">
        <v>15</v>
      </c>
      <c r="B2672" s="168">
        <v>2671</v>
      </c>
      <c r="C2672" s="43" t="s">
        <v>16</v>
      </c>
      <c r="D2672" s="43" t="s">
        <v>171</v>
      </c>
      <c r="E2672" s="103" t="s">
        <v>3723</v>
      </c>
      <c r="F2672" s="169" t="s">
        <v>172</v>
      </c>
      <c r="G2672" s="169" t="s">
        <v>3824</v>
      </c>
      <c r="H2672" s="40" t="s">
        <v>1926</v>
      </c>
      <c r="I2672" s="40" t="s">
        <v>22</v>
      </c>
      <c r="J2672" s="173">
        <v>1</v>
      </c>
      <c r="K2672" s="174">
        <v>0</v>
      </c>
      <c r="L2672" s="201">
        <v>0.32</v>
      </c>
      <c r="M2672" s="105">
        <v>3.1</v>
      </c>
      <c r="N2672" s="167"/>
    </row>
    <row r="2673" s="155" customFormat="1" ht="24" spans="1:14">
      <c r="A2673" s="38" t="s">
        <v>15</v>
      </c>
      <c r="B2673" s="168">
        <v>2672</v>
      </c>
      <c r="C2673" s="43" t="s">
        <v>16</v>
      </c>
      <c r="D2673" s="43" t="s">
        <v>171</v>
      </c>
      <c r="E2673" s="103" t="s">
        <v>3723</v>
      </c>
      <c r="F2673" s="169" t="s">
        <v>172</v>
      </c>
      <c r="G2673" s="169" t="s">
        <v>2703</v>
      </c>
      <c r="H2673" s="40" t="s">
        <v>1926</v>
      </c>
      <c r="I2673" s="40" t="s">
        <v>22</v>
      </c>
      <c r="J2673" s="173">
        <v>5</v>
      </c>
      <c r="K2673" s="174">
        <v>0</v>
      </c>
      <c r="L2673" s="198">
        <v>3</v>
      </c>
      <c r="M2673" s="105">
        <v>3.1</v>
      </c>
      <c r="N2673" s="167"/>
    </row>
    <row r="2674" s="155" customFormat="1" ht="24" spans="1:14">
      <c r="A2674" s="38" t="s">
        <v>15</v>
      </c>
      <c r="B2674" s="168">
        <v>2673</v>
      </c>
      <c r="C2674" s="43" t="s">
        <v>16</v>
      </c>
      <c r="D2674" s="43" t="s">
        <v>53</v>
      </c>
      <c r="E2674" s="103" t="s">
        <v>3723</v>
      </c>
      <c r="F2674" s="169" t="s">
        <v>236</v>
      </c>
      <c r="G2674" s="169" t="s">
        <v>4058</v>
      </c>
      <c r="H2674" s="40" t="s">
        <v>2345</v>
      </c>
      <c r="I2674" s="40" t="s">
        <v>22</v>
      </c>
      <c r="J2674" s="173">
        <v>1</v>
      </c>
      <c r="K2674" s="57">
        <f t="shared" ref="K2674:K2676" si="163">(CEILING(J2674*0.2,1))*1</f>
        <v>1</v>
      </c>
      <c r="L2674" s="198">
        <v>2</v>
      </c>
      <c r="M2674" s="105">
        <v>3.2</v>
      </c>
      <c r="N2674" s="167"/>
    </row>
    <row r="2675" s="155" customFormat="1" ht="24" spans="1:14">
      <c r="A2675" s="38" t="s">
        <v>15</v>
      </c>
      <c r="B2675" s="168">
        <v>2674</v>
      </c>
      <c r="C2675" s="43" t="s">
        <v>16</v>
      </c>
      <c r="D2675" s="43" t="s">
        <v>53</v>
      </c>
      <c r="E2675" s="103" t="s">
        <v>3723</v>
      </c>
      <c r="F2675" s="169" t="s">
        <v>236</v>
      </c>
      <c r="G2675" s="169" t="s">
        <v>4059</v>
      </c>
      <c r="H2675" s="40" t="s">
        <v>2345</v>
      </c>
      <c r="I2675" s="40" t="s">
        <v>22</v>
      </c>
      <c r="J2675" s="173">
        <v>1</v>
      </c>
      <c r="K2675" s="57">
        <f t="shared" si="163"/>
        <v>1</v>
      </c>
      <c r="L2675" s="198">
        <v>4</v>
      </c>
      <c r="M2675" s="105">
        <v>3.2</v>
      </c>
      <c r="N2675" s="164"/>
    </row>
    <row r="2676" s="155" customFormat="1" ht="24" spans="1:14">
      <c r="A2676" s="38" t="s">
        <v>15</v>
      </c>
      <c r="B2676" s="168">
        <v>2675</v>
      </c>
      <c r="C2676" s="43" t="s">
        <v>16</v>
      </c>
      <c r="D2676" s="43" t="s">
        <v>322</v>
      </c>
      <c r="E2676" s="103" t="s">
        <v>3723</v>
      </c>
      <c r="F2676" s="169" t="s">
        <v>323</v>
      </c>
      <c r="G2676" s="169" t="s">
        <v>2705</v>
      </c>
      <c r="H2676" s="40" t="s">
        <v>2123</v>
      </c>
      <c r="I2676" s="43" t="s">
        <v>2124</v>
      </c>
      <c r="J2676" s="116">
        <v>0.95</v>
      </c>
      <c r="K2676" s="57">
        <f t="shared" si="163"/>
        <v>1</v>
      </c>
      <c r="L2676" s="198">
        <v>13</v>
      </c>
      <c r="M2676" s="105">
        <v>3.2</v>
      </c>
      <c r="N2676" s="167"/>
    </row>
    <row r="2677" s="155" customFormat="1" ht="24" spans="1:14">
      <c r="A2677" s="38" t="s">
        <v>15</v>
      </c>
      <c r="B2677" s="168">
        <v>2676</v>
      </c>
      <c r="C2677" s="43" t="s">
        <v>16</v>
      </c>
      <c r="D2677" s="43" t="s">
        <v>89</v>
      </c>
      <c r="E2677" s="103" t="s">
        <v>3723</v>
      </c>
      <c r="F2677" s="169" t="s">
        <v>114</v>
      </c>
      <c r="G2677" s="169" t="s">
        <v>4068</v>
      </c>
      <c r="H2677" s="40" t="s">
        <v>2166</v>
      </c>
      <c r="I2677" s="40" t="s">
        <v>22</v>
      </c>
      <c r="J2677" s="173">
        <v>1</v>
      </c>
      <c r="K2677" s="185">
        <v>0</v>
      </c>
      <c r="L2677" s="198">
        <v>23</v>
      </c>
      <c r="M2677" s="105">
        <v>3.2</v>
      </c>
      <c r="N2677" s="167"/>
    </row>
    <row r="2678" s="155" customFormat="1" ht="24" spans="1:14">
      <c r="A2678" s="38" t="s">
        <v>15</v>
      </c>
      <c r="B2678" s="168">
        <v>2677</v>
      </c>
      <c r="C2678" s="43" t="s">
        <v>16</v>
      </c>
      <c r="D2678" s="43" t="s">
        <v>89</v>
      </c>
      <c r="E2678" s="103" t="s">
        <v>3723</v>
      </c>
      <c r="F2678" s="169" t="s">
        <v>114</v>
      </c>
      <c r="G2678" s="169" t="s">
        <v>4498</v>
      </c>
      <c r="H2678" s="40" t="s">
        <v>2166</v>
      </c>
      <c r="I2678" s="40" t="s">
        <v>22</v>
      </c>
      <c r="J2678" s="173">
        <v>5</v>
      </c>
      <c r="K2678" s="185">
        <v>0</v>
      </c>
      <c r="L2678" s="198">
        <v>302</v>
      </c>
      <c r="M2678" s="105">
        <v>3.2</v>
      </c>
      <c r="N2678" s="167"/>
    </row>
    <row r="2679" s="155" customFormat="1" ht="24" spans="1:14">
      <c r="A2679" s="38" t="s">
        <v>15</v>
      </c>
      <c r="B2679" s="168">
        <v>2678</v>
      </c>
      <c r="C2679" s="43" t="s">
        <v>16</v>
      </c>
      <c r="D2679" s="43" t="s">
        <v>53</v>
      </c>
      <c r="E2679" s="103" t="s">
        <v>3723</v>
      </c>
      <c r="F2679" s="169" t="s">
        <v>55</v>
      </c>
      <c r="G2679" s="169" t="s">
        <v>4070</v>
      </c>
      <c r="H2679" s="40" t="s">
        <v>2158</v>
      </c>
      <c r="I2679" s="40" t="s">
        <v>22</v>
      </c>
      <c r="J2679" s="173">
        <v>2</v>
      </c>
      <c r="K2679" s="185">
        <v>0</v>
      </c>
      <c r="L2679" s="198">
        <v>52</v>
      </c>
      <c r="M2679" s="105">
        <v>3.2</v>
      </c>
      <c r="N2679" s="167"/>
    </row>
    <row r="2680" s="155" customFormat="1" ht="24" spans="1:14">
      <c r="A2680" s="38" t="s">
        <v>15</v>
      </c>
      <c r="B2680" s="168">
        <v>2679</v>
      </c>
      <c r="C2680" s="43" t="s">
        <v>16</v>
      </c>
      <c r="D2680" s="43" t="s">
        <v>53</v>
      </c>
      <c r="E2680" s="103" t="s">
        <v>3723</v>
      </c>
      <c r="F2680" s="169" t="s">
        <v>55</v>
      </c>
      <c r="G2680" s="169" t="s">
        <v>4073</v>
      </c>
      <c r="H2680" s="40" t="s">
        <v>2158</v>
      </c>
      <c r="I2680" s="40" t="s">
        <v>22</v>
      </c>
      <c r="J2680" s="173">
        <v>4</v>
      </c>
      <c r="K2680" s="185">
        <v>0</v>
      </c>
      <c r="L2680" s="198">
        <v>312</v>
      </c>
      <c r="M2680" s="105">
        <v>3.2</v>
      </c>
      <c r="N2680" s="167"/>
    </row>
    <row r="2681" s="155" customFormat="1" ht="24" spans="1:14">
      <c r="A2681" s="38" t="s">
        <v>15</v>
      </c>
      <c r="B2681" s="168">
        <v>2680</v>
      </c>
      <c r="C2681" s="43" t="s">
        <v>16</v>
      </c>
      <c r="D2681" s="43" t="s">
        <v>53</v>
      </c>
      <c r="E2681" s="103" t="s">
        <v>3723</v>
      </c>
      <c r="F2681" s="169" t="s">
        <v>249</v>
      </c>
      <c r="G2681" s="169" t="s">
        <v>4074</v>
      </c>
      <c r="H2681" s="40" t="s">
        <v>2158</v>
      </c>
      <c r="I2681" s="40" t="s">
        <v>22</v>
      </c>
      <c r="J2681" s="173">
        <v>1</v>
      </c>
      <c r="K2681" s="185">
        <v>0</v>
      </c>
      <c r="L2681" s="198">
        <v>28</v>
      </c>
      <c r="M2681" s="105">
        <v>3.2</v>
      </c>
      <c r="N2681" s="167"/>
    </row>
    <row r="2682" s="155" customFormat="1" ht="24" spans="1:14">
      <c r="A2682" s="38" t="s">
        <v>15</v>
      </c>
      <c r="B2682" s="168">
        <v>2681</v>
      </c>
      <c r="C2682" s="43" t="s">
        <v>16</v>
      </c>
      <c r="D2682" s="43" t="s">
        <v>53</v>
      </c>
      <c r="E2682" s="103" t="s">
        <v>3723</v>
      </c>
      <c r="F2682" s="169" t="s">
        <v>304</v>
      </c>
      <c r="G2682" s="169" t="s">
        <v>4499</v>
      </c>
      <c r="H2682" s="40" t="s">
        <v>2158</v>
      </c>
      <c r="I2682" s="40" t="s">
        <v>22</v>
      </c>
      <c r="J2682" s="173">
        <v>2</v>
      </c>
      <c r="K2682" s="185">
        <v>0</v>
      </c>
      <c r="L2682" s="198">
        <v>196</v>
      </c>
      <c r="M2682" s="105">
        <v>3.2</v>
      </c>
      <c r="N2682" s="164"/>
    </row>
    <row r="2683" s="155" customFormat="1" ht="24" spans="1:14">
      <c r="A2683" s="38" t="s">
        <v>15</v>
      </c>
      <c r="B2683" s="168">
        <v>2682</v>
      </c>
      <c r="C2683" s="43" t="s">
        <v>16</v>
      </c>
      <c r="D2683" s="43" t="s">
        <v>171</v>
      </c>
      <c r="E2683" s="103" t="s">
        <v>3723</v>
      </c>
      <c r="F2683" s="169" t="s">
        <v>172</v>
      </c>
      <c r="G2683" s="169" t="s">
        <v>3760</v>
      </c>
      <c r="H2683" s="40" t="s">
        <v>1926</v>
      </c>
      <c r="I2683" s="40" t="s">
        <v>22</v>
      </c>
      <c r="J2683" s="173">
        <v>1</v>
      </c>
      <c r="K2683" s="174">
        <v>0</v>
      </c>
      <c r="L2683" s="198">
        <v>1</v>
      </c>
      <c r="M2683" s="105">
        <v>3.1</v>
      </c>
      <c r="N2683" s="164"/>
    </row>
    <row r="2684" s="155" customFormat="1" ht="24" spans="1:14">
      <c r="A2684" s="38" t="s">
        <v>15</v>
      </c>
      <c r="B2684" s="168">
        <v>2683</v>
      </c>
      <c r="C2684" s="43" t="s">
        <v>16</v>
      </c>
      <c r="D2684" s="43" t="s">
        <v>171</v>
      </c>
      <c r="E2684" s="103" t="s">
        <v>3723</v>
      </c>
      <c r="F2684" s="169" t="s">
        <v>172</v>
      </c>
      <c r="G2684" s="169" t="s">
        <v>3648</v>
      </c>
      <c r="H2684" s="40" t="s">
        <v>1926</v>
      </c>
      <c r="I2684" s="40" t="s">
        <v>22</v>
      </c>
      <c r="J2684" s="173">
        <v>4</v>
      </c>
      <c r="K2684" s="174">
        <v>0</v>
      </c>
      <c r="L2684" s="198">
        <v>8</v>
      </c>
      <c r="M2684" s="105">
        <v>3.1</v>
      </c>
      <c r="N2684" s="164"/>
    </row>
    <row r="2685" s="155" customFormat="1" ht="24" spans="1:14">
      <c r="A2685" s="38" t="s">
        <v>15</v>
      </c>
      <c r="B2685" s="168">
        <v>2684</v>
      </c>
      <c r="C2685" s="43" t="s">
        <v>16</v>
      </c>
      <c r="D2685" s="43" t="s">
        <v>53</v>
      </c>
      <c r="E2685" s="103" t="s">
        <v>3723</v>
      </c>
      <c r="F2685" s="169" t="s">
        <v>236</v>
      </c>
      <c r="G2685" s="169" t="s">
        <v>4049</v>
      </c>
      <c r="H2685" s="40" t="s">
        <v>2345</v>
      </c>
      <c r="I2685" s="40" t="s">
        <v>22</v>
      </c>
      <c r="J2685" s="173">
        <v>5</v>
      </c>
      <c r="K2685" s="185">
        <v>0</v>
      </c>
      <c r="L2685" s="198">
        <v>3</v>
      </c>
      <c r="M2685" s="105">
        <v>3.2</v>
      </c>
      <c r="N2685" s="164"/>
    </row>
    <row r="2686" s="155" customFormat="1" ht="24" spans="1:14">
      <c r="A2686" s="38" t="s">
        <v>15</v>
      </c>
      <c r="B2686" s="168">
        <v>2685</v>
      </c>
      <c r="C2686" s="43" t="s">
        <v>16</v>
      </c>
      <c r="D2686" s="43" t="s">
        <v>53</v>
      </c>
      <c r="E2686" s="103" t="s">
        <v>3723</v>
      </c>
      <c r="F2686" s="169" t="s">
        <v>236</v>
      </c>
      <c r="G2686" s="169" t="s">
        <v>4500</v>
      </c>
      <c r="H2686" s="40" t="s">
        <v>2345</v>
      </c>
      <c r="I2686" s="40" t="s">
        <v>22</v>
      </c>
      <c r="J2686" s="173">
        <v>1</v>
      </c>
      <c r="K2686" s="185">
        <v>0</v>
      </c>
      <c r="L2686" s="198">
        <v>7</v>
      </c>
      <c r="M2686" s="105">
        <v>3.2</v>
      </c>
      <c r="N2686" s="164"/>
    </row>
    <row r="2687" s="155" customFormat="1" ht="24" spans="1:14">
      <c r="A2687" s="38" t="s">
        <v>15</v>
      </c>
      <c r="B2687" s="168">
        <v>2686</v>
      </c>
      <c r="C2687" s="43" t="s">
        <v>16</v>
      </c>
      <c r="D2687" s="43" t="s">
        <v>322</v>
      </c>
      <c r="E2687" s="103" t="s">
        <v>3723</v>
      </c>
      <c r="F2687" s="169" t="s">
        <v>323</v>
      </c>
      <c r="G2687" s="169" t="s">
        <v>4091</v>
      </c>
      <c r="H2687" s="40" t="s">
        <v>2162</v>
      </c>
      <c r="I2687" s="43" t="s">
        <v>2124</v>
      </c>
      <c r="J2687" s="116">
        <v>1.47075</v>
      </c>
      <c r="K2687" s="185">
        <v>0</v>
      </c>
      <c r="L2687" s="198">
        <v>61</v>
      </c>
      <c r="M2687" s="105">
        <v>3.2</v>
      </c>
      <c r="N2687" s="164"/>
    </row>
    <row r="2688" s="155" customFormat="1" ht="24" spans="1:14">
      <c r="A2688" s="38" t="s">
        <v>15</v>
      </c>
      <c r="B2688" s="168">
        <v>2687</v>
      </c>
      <c r="C2688" s="43" t="s">
        <v>16</v>
      </c>
      <c r="D2688" s="43" t="s">
        <v>322</v>
      </c>
      <c r="E2688" s="103" t="s">
        <v>3723</v>
      </c>
      <c r="F2688" s="169" t="s">
        <v>323</v>
      </c>
      <c r="G2688" s="169" t="s">
        <v>4075</v>
      </c>
      <c r="H2688" s="40" t="s">
        <v>2162</v>
      </c>
      <c r="I2688" s="43" t="s">
        <v>2124</v>
      </c>
      <c r="J2688" s="116">
        <v>22.8983</v>
      </c>
      <c r="K2688" s="185">
        <v>0</v>
      </c>
      <c r="L2688" s="198">
        <v>1782</v>
      </c>
      <c r="M2688" s="105">
        <v>3.2</v>
      </c>
      <c r="N2688" s="164"/>
    </row>
    <row r="2689" s="155" customFormat="1" ht="24" spans="1:14">
      <c r="A2689" s="38" t="s">
        <v>15</v>
      </c>
      <c r="B2689" s="168">
        <v>2688</v>
      </c>
      <c r="C2689" s="43" t="s">
        <v>16</v>
      </c>
      <c r="D2689" s="43" t="s">
        <v>89</v>
      </c>
      <c r="E2689" s="103" t="s">
        <v>3723</v>
      </c>
      <c r="F2689" s="169" t="s">
        <v>114</v>
      </c>
      <c r="G2689" s="169" t="s">
        <v>4068</v>
      </c>
      <c r="H2689" s="40" t="s">
        <v>2166</v>
      </c>
      <c r="I2689" s="40" t="s">
        <v>22</v>
      </c>
      <c r="J2689" s="173">
        <v>1</v>
      </c>
      <c r="K2689" s="185">
        <v>0</v>
      </c>
      <c r="L2689" s="198">
        <v>23</v>
      </c>
      <c r="M2689" s="105">
        <v>3.2</v>
      </c>
      <c r="N2689" s="164"/>
    </row>
    <row r="2690" s="155" customFormat="1" ht="24" spans="1:14">
      <c r="A2690" s="38" t="s">
        <v>15</v>
      </c>
      <c r="B2690" s="168">
        <v>2689</v>
      </c>
      <c r="C2690" s="43" t="s">
        <v>16</v>
      </c>
      <c r="D2690" s="43" t="s">
        <v>53</v>
      </c>
      <c r="E2690" s="103" t="s">
        <v>3723</v>
      </c>
      <c r="F2690" s="169" t="s">
        <v>55</v>
      </c>
      <c r="G2690" s="169" t="s">
        <v>4070</v>
      </c>
      <c r="H2690" s="40" t="s">
        <v>2158</v>
      </c>
      <c r="I2690" s="40" t="s">
        <v>22</v>
      </c>
      <c r="J2690" s="173">
        <v>1</v>
      </c>
      <c r="K2690" s="185">
        <v>0</v>
      </c>
      <c r="L2690" s="198">
        <v>26</v>
      </c>
      <c r="M2690" s="105">
        <v>3.2</v>
      </c>
      <c r="N2690" s="167"/>
    </row>
    <row r="2691" s="155" customFormat="1" ht="24" spans="1:14">
      <c r="A2691" s="38" t="s">
        <v>15</v>
      </c>
      <c r="B2691" s="168">
        <v>2690</v>
      </c>
      <c r="C2691" s="43" t="s">
        <v>16</v>
      </c>
      <c r="D2691" s="43" t="s">
        <v>171</v>
      </c>
      <c r="E2691" s="103" t="s">
        <v>3723</v>
      </c>
      <c r="F2691" s="169" t="s">
        <v>172</v>
      </c>
      <c r="G2691" s="169" t="s">
        <v>3760</v>
      </c>
      <c r="H2691" s="40" t="s">
        <v>1926</v>
      </c>
      <c r="I2691" s="40" t="s">
        <v>22</v>
      </c>
      <c r="J2691" s="173">
        <v>1</v>
      </c>
      <c r="K2691" s="174">
        <v>0</v>
      </c>
      <c r="L2691" s="198">
        <v>1</v>
      </c>
      <c r="M2691" s="105">
        <v>3.1</v>
      </c>
      <c r="N2691" s="167"/>
    </row>
    <row r="2692" s="155" customFormat="1" ht="24" spans="1:14">
      <c r="A2692" s="38" t="s">
        <v>15</v>
      </c>
      <c r="B2692" s="168">
        <v>2691</v>
      </c>
      <c r="C2692" s="43" t="s">
        <v>16</v>
      </c>
      <c r="D2692" s="43" t="s">
        <v>322</v>
      </c>
      <c r="E2692" s="103" t="s">
        <v>3723</v>
      </c>
      <c r="F2692" s="169" t="s">
        <v>323</v>
      </c>
      <c r="G2692" s="169" t="s">
        <v>4091</v>
      </c>
      <c r="H2692" s="40" t="s">
        <v>2162</v>
      </c>
      <c r="I2692" s="43" t="s">
        <v>2124</v>
      </c>
      <c r="J2692" s="116">
        <v>1.6555</v>
      </c>
      <c r="K2692" s="185">
        <v>0</v>
      </c>
      <c r="L2692" s="198">
        <v>69</v>
      </c>
      <c r="M2692" s="105">
        <v>3.2</v>
      </c>
      <c r="N2692" s="164"/>
    </row>
    <row r="2693" s="155" customFormat="1" ht="24" spans="1:14">
      <c r="A2693" s="38" t="s">
        <v>15</v>
      </c>
      <c r="B2693" s="168">
        <v>2692</v>
      </c>
      <c r="C2693" s="43" t="s">
        <v>16</v>
      </c>
      <c r="D2693" s="43" t="s">
        <v>89</v>
      </c>
      <c r="E2693" s="103" t="s">
        <v>3723</v>
      </c>
      <c r="F2693" s="169" t="s">
        <v>114</v>
      </c>
      <c r="G2693" s="169" t="s">
        <v>2699</v>
      </c>
      <c r="H2693" s="40" t="s">
        <v>2638</v>
      </c>
      <c r="I2693" s="40" t="s">
        <v>22</v>
      </c>
      <c r="J2693" s="173">
        <v>1</v>
      </c>
      <c r="K2693" s="185">
        <v>0</v>
      </c>
      <c r="L2693" s="198">
        <v>10</v>
      </c>
      <c r="M2693" s="105">
        <v>3.2</v>
      </c>
      <c r="N2693" s="164"/>
    </row>
    <row r="2694" s="155" customFormat="1" ht="24" spans="1:14">
      <c r="A2694" s="38" t="s">
        <v>15</v>
      </c>
      <c r="B2694" s="168">
        <v>2693</v>
      </c>
      <c r="C2694" s="43" t="s">
        <v>16</v>
      </c>
      <c r="D2694" s="43" t="s">
        <v>53</v>
      </c>
      <c r="E2694" s="103" t="s">
        <v>3723</v>
      </c>
      <c r="F2694" s="169" t="s">
        <v>55</v>
      </c>
      <c r="G2694" s="169" t="s">
        <v>2701</v>
      </c>
      <c r="H2694" s="40" t="s">
        <v>2121</v>
      </c>
      <c r="I2694" s="40" t="s">
        <v>22</v>
      </c>
      <c r="J2694" s="173">
        <v>4</v>
      </c>
      <c r="K2694" s="57">
        <f t="shared" ref="K2694:K2697" si="164">(CEILING(J2694*0.2,1))*1</f>
        <v>1</v>
      </c>
      <c r="L2694" s="198">
        <v>22</v>
      </c>
      <c r="M2694" s="105">
        <v>3.2</v>
      </c>
      <c r="N2694" s="167"/>
    </row>
    <row r="2695" s="155" customFormat="1" ht="24" spans="1:14">
      <c r="A2695" s="38" t="s">
        <v>15</v>
      </c>
      <c r="B2695" s="168">
        <v>2694</v>
      </c>
      <c r="C2695" s="43" t="s">
        <v>16</v>
      </c>
      <c r="D2695" s="43" t="s">
        <v>171</v>
      </c>
      <c r="E2695" s="103" t="s">
        <v>3723</v>
      </c>
      <c r="F2695" s="169" t="s">
        <v>172</v>
      </c>
      <c r="G2695" s="169" t="s">
        <v>2703</v>
      </c>
      <c r="H2695" s="40" t="s">
        <v>1926</v>
      </c>
      <c r="I2695" s="40" t="s">
        <v>22</v>
      </c>
      <c r="J2695" s="173">
        <v>1</v>
      </c>
      <c r="K2695" s="174">
        <v>0</v>
      </c>
      <c r="L2695" s="198">
        <v>1</v>
      </c>
      <c r="M2695" s="105">
        <v>3.1</v>
      </c>
      <c r="N2695" s="164"/>
    </row>
    <row r="2696" s="155" customFormat="1" ht="24" spans="1:14">
      <c r="A2696" s="38" t="s">
        <v>15</v>
      </c>
      <c r="B2696" s="168">
        <v>2695</v>
      </c>
      <c r="C2696" s="43" t="s">
        <v>16</v>
      </c>
      <c r="D2696" s="43" t="s">
        <v>53</v>
      </c>
      <c r="E2696" s="103" t="s">
        <v>3723</v>
      </c>
      <c r="F2696" s="169" t="s">
        <v>236</v>
      </c>
      <c r="G2696" s="169" t="s">
        <v>4094</v>
      </c>
      <c r="H2696" s="40" t="s">
        <v>2345</v>
      </c>
      <c r="I2696" s="40" t="s">
        <v>22</v>
      </c>
      <c r="J2696" s="173">
        <v>1</v>
      </c>
      <c r="K2696" s="57">
        <f t="shared" si="164"/>
        <v>1</v>
      </c>
      <c r="L2696" s="198">
        <v>1</v>
      </c>
      <c r="M2696" s="105">
        <v>3.2</v>
      </c>
      <c r="N2696" s="164"/>
    </row>
    <row r="2697" s="155" customFormat="1" ht="24" spans="1:14">
      <c r="A2697" s="38" t="s">
        <v>15</v>
      </c>
      <c r="B2697" s="168">
        <v>2696</v>
      </c>
      <c r="C2697" s="43" t="s">
        <v>16</v>
      </c>
      <c r="D2697" s="43" t="s">
        <v>322</v>
      </c>
      <c r="E2697" s="103" t="s">
        <v>3723</v>
      </c>
      <c r="F2697" s="169" t="s">
        <v>323</v>
      </c>
      <c r="G2697" s="169" t="s">
        <v>2705</v>
      </c>
      <c r="H2697" s="40" t="s">
        <v>2123</v>
      </c>
      <c r="I2697" s="43" t="s">
        <v>2124</v>
      </c>
      <c r="J2697" s="116">
        <v>8.4852</v>
      </c>
      <c r="K2697" s="57">
        <f t="shared" si="164"/>
        <v>2</v>
      </c>
      <c r="L2697" s="198">
        <v>117</v>
      </c>
      <c r="M2697" s="105">
        <v>3.2</v>
      </c>
      <c r="N2697" s="167"/>
    </row>
    <row r="2698" s="155" customFormat="1" ht="24" spans="1:14">
      <c r="A2698" s="38" t="s">
        <v>15</v>
      </c>
      <c r="B2698" s="168">
        <v>2697</v>
      </c>
      <c r="C2698" s="43" t="s">
        <v>16</v>
      </c>
      <c r="D2698" s="43" t="s">
        <v>53</v>
      </c>
      <c r="E2698" s="103" t="s">
        <v>3723</v>
      </c>
      <c r="F2698" s="169" t="s">
        <v>3813</v>
      </c>
      <c r="G2698" s="169" t="s">
        <v>4501</v>
      </c>
      <c r="H2698" s="40" t="s">
        <v>2191</v>
      </c>
      <c r="I2698" s="40" t="s">
        <v>22</v>
      </c>
      <c r="J2698" s="173">
        <v>1</v>
      </c>
      <c r="K2698" s="185">
        <v>0</v>
      </c>
      <c r="L2698" s="198">
        <v>102</v>
      </c>
      <c r="M2698" s="105">
        <v>3.2</v>
      </c>
      <c r="N2698" s="164"/>
    </row>
    <row r="2699" s="155" customFormat="1" ht="24" spans="1:14">
      <c r="A2699" s="38" t="s">
        <v>15</v>
      </c>
      <c r="B2699" s="168">
        <v>2698</v>
      </c>
      <c r="C2699" s="43" t="s">
        <v>16</v>
      </c>
      <c r="D2699" s="43" t="s">
        <v>89</v>
      </c>
      <c r="E2699" s="103" t="s">
        <v>3723</v>
      </c>
      <c r="F2699" s="169" t="s">
        <v>114</v>
      </c>
      <c r="G2699" s="169" t="s">
        <v>4112</v>
      </c>
      <c r="H2699" s="40" t="s">
        <v>2166</v>
      </c>
      <c r="I2699" s="40" t="s">
        <v>22</v>
      </c>
      <c r="J2699" s="173">
        <v>2</v>
      </c>
      <c r="K2699" s="185">
        <v>0</v>
      </c>
      <c r="L2699" s="198">
        <v>174</v>
      </c>
      <c r="M2699" s="105">
        <v>3.2</v>
      </c>
      <c r="N2699" s="164"/>
    </row>
    <row r="2700" s="155" customFormat="1" ht="24" spans="1:14">
      <c r="A2700" s="38" t="s">
        <v>15</v>
      </c>
      <c r="B2700" s="168">
        <v>2699</v>
      </c>
      <c r="C2700" s="43" t="s">
        <v>16</v>
      </c>
      <c r="D2700" s="43" t="s">
        <v>89</v>
      </c>
      <c r="E2700" s="103" t="s">
        <v>3723</v>
      </c>
      <c r="F2700" s="169" t="s">
        <v>114</v>
      </c>
      <c r="G2700" s="169" t="s">
        <v>4502</v>
      </c>
      <c r="H2700" s="40" t="s">
        <v>2166</v>
      </c>
      <c r="I2700" s="40" t="s">
        <v>22</v>
      </c>
      <c r="J2700" s="173">
        <v>1</v>
      </c>
      <c r="K2700" s="185">
        <v>0</v>
      </c>
      <c r="L2700" s="198">
        <v>118</v>
      </c>
      <c r="M2700" s="105">
        <v>3.2</v>
      </c>
      <c r="N2700" s="164"/>
    </row>
    <row r="2701" s="155" customFormat="1" ht="24" spans="1:14">
      <c r="A2701" s="38" t="s">
        <v>15</v>
      </c>
      <c r="B2701" s="168">
        <v>2700</v>
      </c>
      <c r="C2701" s="43" t="s">
        <v>16</v>
      </c>
      <c r="D2701" s="43" t="s">
        <v>53</v>
      </c>
      <c r="E2701" s="103" t="s">
        <v>3723</v>
      </c>
      <c r="F2701" s="169" t="s">
        <v>885</v>
      </c>
      <c r="G2701" s="169" t="s">
        <v>4503</v>
      </c>
      <c r="H2701" s="40" t="s">
        <v>2158</v>
      </c>
      <c r="I2701" s="40" t="s">
        <v>22</v>
      </c>
      <c r="J2701" s="173">
        <v>1</v>
      </c>
      <c r="K2701" s="185">
        <v>0</v>
      </c>
      <c r="L2701" s="198">
        <v>36</v>
      </c>
      <c r="M2701" s="105">
        <v>3.2</v>
      </c>
      <c r="N2701" s="164"/>
    </row>
    <row r="2702" s="155" customFormat="1" ht="24" spans="1:14">
      <c r="A2702" s="38" t="s">
        <v>15</v>
      </c>
      <c r="B2702" s="168">
        <v>2701</v>
      </c>
      <c r="C2702" s="43" t="s">
        <v>16</v>
      </c>
      <c r="D2702" s="43" t="s">
        <v>53</v>
      </c>
      <c r="E2702" s="103" t="s">
        <v>3723</v>
      </c>
      <c r="F2702" s="169" t="s">
        <v>55</v>
      </c>
      <c r="G2702" s="169" t="s">
        <v>4504</v>
      </c>
      <c r="H2702" s="40" t="s">
        <v>2158</v>
      </c>
      <c r="I2702" s="40" t="s">
        <v>22</v>
      </c>
      <c r="J2702" s="173">
        <v>1</v>
      </c>
      <c r="K2702" s="185">
        <v>0</v>
      </c>
      <c r="L2702" s="198">
        <v>71</v>
      </c>
      <c r="M2702" s="105">
        <v>3.2</v>
      </c>
      <c r="N2702" s="167"/>
    </row>
    <row r="2703" s="155" customFormat="1" ht="24" spans="1:14">
      <c r="A2703" s="38" t="s">
        <v>15</v>
      </c>
      <c r="B2703" s="168">
        <v>2702</v>
      </c>
      <c r="C2703" s="43" t="s">
        <v>16</v>
      </c>
      <c r="D2703" s="43" t="s">
        <v>53</v>
      </c>
      <c r="E2703" s="103" t="s">
        <v>3723</v>
      </c>
      <c r="F2703" s="169" t="s">
        <v>55</v>
      </c>
      <c r="G2703" s="169" t="s">
        <v>4113</v>
      </c>
      <c r="H2703" s="40" t="s">
        <v>2158</v>
      </c>
      <c r="I2703" s="40" t="s">
        <v>22</v>
      </c>
      <c r="J2703" s="173">
        <v>3</v>
      </c>
      <c r="K2703" s="185">
        <v>0</v>
      </c>
      <c r="L2703" s="198">
        <v>427</v>
      </c>
      <c r="M2703" s="105">
        <v>3.2</v>
      </c>
      <c r="N2703" s="167"/>
    </row>
    <row r="2704" s="155" customFormat="1" ht="24" spans="1:14">
      <c r="A2704" s="38" t="s">
        <v>15</v>
      </c>
      <c r="B2704" s="168">
        <v>2703</v>
      </c>
      <c r="C2704" s="43" t="s">
        <v>16</v>
      </c>
      <c r="D2704" s="43" t="s">
        <v>53</v>
      </c>
      <c r="E2704" s="103" t="s">
        <v>3723</v>
      </c>
      <c r="F2704" s="169" t="s">
        <v>55</v>
      </c>
      <c r="G2704" s="169" t="s">
        <v>4505</v>
      </c>
      <c r="H2704" s="40" t="s">
        <v>2158</v>
      </c>
      <c r="I2704" s="40" t="s">
        <v>22</v>
      </c>
      <c r="J2704" s="173">
        <v>2</v>
      </c>
      <c r="K2704" s="185">
        <v>0</v>
      </c>
      <c r="L2704" s="198">
        <v>404</v>
      </c>
      <c r="M2704" s="105">
        <v>3.2</v>
      </c>
      <c r="N2704" s="164"/>
    </row>
    <row r="2705" s="155" customFormat="1" ht="24" spans="1:14">
      <c r="A2705" s="38" t="s">
        <v>15</v>
      </c>
      <c r="B2705" s="168">
        <v>2704</v>
      </c>
      <c r="C2705" s="43" t="s">
        <v>16</v>
      </c>
      <c r="D2705" s="43" t="s">
        <v>53</v>
      </c>
      <c r="E2705" s="103" t="s">
        <v>3723</v>
      </c>
      <c r="F2705" s="169" t="s">
        <v>249</v>
      </c>
      <c r="G2705" s="169" t="s">
        <v>4506</v>
      </c>
      <c r="H2705" s="40" t="s">
        <v>2158</v>
      </c>
      <c r="I2705" s="40" t="s">
        <v>22</v>
      </c>
      <c r="J2705" s="173">
        <v>1</v>
      </c>
      <c r="K2705" s="185">
        <v>0</v>
      </c>
      <c r="L2705" s="198">
        <v>72</v>
      </c>
      <c r="M2705" s="105">
        <v>3.2</v>
      </c>
      <c r="N2705" s="164"/>
    </row>
    <row r="2706" s="155" customFormat="1" ht="24" spans="1:14">
      <c r="A2706" s="38" t="s">
        <v>15</v>
      </c>
      <c r="B2706" s="168">
        <v>2705</v>
      </c>
      <c r="C2706" s="43" t="s">
        <v>16</v>
      </c>
      <c r="D2706" s="43" t="s">
        <v>53</v>
      </c>
      <c r="E2706" s="103" t="s">
        <v>3723</v>
      </c>
      <c r="F2706" s="169" t="s">
        <v>304</v>
      </c>
      <c r="G2706" s="169" t="s">
        <v>4507</v>
      </c>
      <c r="H2706" s="40" t="s">
        <v>2158</v>
      </c>
      <c r="I2706" s="40" t="s">
        <v>22</v>
      </c>
      <c r="J2706" s="173">
        <v>3</v>
      </c>
      <c r="K2706" s="185">
        <v>0</v>
      </c>
      <c r="L2706" s="198">
        <v>492</v>
      </c>
      <c r="M2706" s="105">
        <v>3.2</v>
      </c>
      <c r="N2706" s="164"/>
    </row>
    <row r="2707" s="155" customFormat="1" ht="24" spans="1:14">
      <c r="A2707" s="38" t="s">
        <v>15</v>
      </c>
      <c r="B2707" s="168">
        <v>2706</v>
      </c>
      <c r="C2707" s="43" t="s">
        <v>16</v>
      </c>
      <c r="D2707" s="43" t="s">
        <v>171</v>
      </c>
      <c r="E2707" s="103" t="s">
        <v>3723</v>
      </c>
      <c r="F2707" s="169" t="s">
        <v>172</v>
      </c>
      <c r="G2707" s="169" t="s">
        <v>3628</v>
      </c>
      <c r="H2707" s="40" t="s">
        <v>1926</v>
      </c>
      <c r="I2707" s="40" t="s">
        <v>22</v>
      </c>
      <c r="J2707" s="173">
        <v>2</v>
      </c>
      <c r="K2707" s="174">
        <v>0</v>
      </c>
      <c r="L2707" s="198">
        <v>6</v>
      </c>
      <c r="M2707" s="105">
        <v>3.1</v>
      </c>
      <c r="N2707" s="164"/>
    </row>
    <row r="2708" s="155" customFormat="1" ht="24" spans="1:14">
      <c r="A2708" s="38" t="s">
        <v>15</v>
      </c>
      <c r="B2708" s="168">
        <v>2707</v>
      </c>
      <c r="C2708" s="43" t="s">
        <v>16</v>
      </c>
      <c r="D2708" s="43" t="s">
        <v>171</v>
      </c>
      <c r="E2708" s="103" t="s">
        <v>3723</v>
      </c>
      <c r="F2708" s="169" t="s">
        <v>172</v>
      </c>
      <c r="G2708" s="169" t="s">
        <v>3761</v>
      </c>
      <c r="H2708" s="40" t="s">
        <v>1926</v>
      </c>
      <c r="I2708" s="40" t="s">
        <v>22</v>
      </c>
      <c r="J2708" s="173">
        <v>2</v>
      </c>
      <c r="K2708" s="174">
        <v>0</v>
      </c>
      <c r="L2708" s="198">
        <v>7</v>
      </c>
      <c r="M2708" s="105">
        <v>3.1</v>
      </c>
      <c r="N2708" s="167"/>
    </row>
    <row r="2709" s="155" customFormat="1" ht="24" spans="1:14">
      <c r="A2709" s="38" t="s">
        <v>15</v>
      </c>
      <c r="B2709" s="168">
        <v>2708</v>
      </c>
      <c r="C2709" s="43" t="s">
        <v>16</v>
      </c>
      <c r="D2709" s="43" t="s">
        <v>53</v>
      </c>
      <c r="E2709" s="103" t="s">
        <v>3723</v>
      </c>
      <c r="F2709" s="169" t="s">
        <v>236</v>
      </c>
      <c r="G2709" s="169" t="s">
        <v>3632</v>
      </c>
      <c r="H2709" s="40" t="s">
        <v>2345</v>
      </c>
      <c r="I2709" s="40" t="s">
        <v>22</v>
      </c>
      <c r="J2709" s="173">
        <v>5</v>
      </c>
      <c r="K2709" s="185">
        <v>0</v>
      </c>
      <c r="L2709" s="198">
        <v>3</v>
      </c>
      <c r="M2709" s="105">
        <v>3.2</v>
      </c>
      <c r="N2709" s="167"/>
    </row>
    <row r="2710" s="155" customFormat="1" ht="24" spans="1:14">
      <c r="A2710" s="38" t="s">
        <v>15</v>
      </c>
      <c r="B2710" s="168">
        <v>2709</v>
      </c>
      <c r="C2710" s="43" t="s">
        <v>16</v>
      </c>
      <c r="D2710" s="43" t="s">
        <v>322</v>
      </c>
      <c r="E2710" s="103" t="s">
        <v>3723</v>
      </c>
      <c r="F2710" s="169" t="s">
        <v>323</v>
      </c>
      <c r="G2710" s="169" t="s">
        <v>4116</v>
      </c>
      <c r="H2710" s="40" t="s">
        <v>2162</v>
      </c>
      <c r="I2710" s="43" t="s">
        <v>2124</v>
      </c>
      <c r="J2710" s="116">
        <v>15.442</v>
      </c>
      <c r="K2710" s="185">
        <v>0</v>
      </c>
      <c r="L2710" s="198">
        <v>1809</v>
      </c>
      <c r="M2710" s="105">
        <v>3.2</v>
      </c>
      <c r="N2710" s="164"/>
    </row>
    <row r="2711" s="155" customFormat="1" ht="24" spans="1:14">
      <c r="A2711" s="38" t="s">
        <v>15</v>
      </c>
      <c r="B2711" s="168">
        <v>2710</v>
      </c>
      <c r="C2711" s="43" t="s">
        <v>16</v>
      </c>
      <c r="D2711" s="43" t="s">
        <v>322</v>
      </c>
      <c r="E2711" s="103" t="s">
        <v>3723</v>
      </c>
      <c r="F2711" s="169" t="s">
        <v>323</v>
      </c>
      <c r="G2711" s="169" t="s">
        <v>4508</v>
      </c>
      <c r="H2711" s="40" t="s">
        <v>2162</v>
      </c>
      <c r="I2711" s="43" t="s">
        <v>2124</v>
      </c>
      <c r="J2711" s="116">
        <v>0.1187</v>
      </c>
      <c r="K2711" s="185">
        <v>0</v>
      </c>
      <c r="L2711" s="198">
        <v>17</v>
      </c>
      <c r="M2711" s="105">
        <v>3.2</v>
      </c>
      <c r="N2711" s="164"/>
    </row>
    <row r="2712" s="155" customFormat="1" ht="24" spans="1:14">
      <c r="A2712" s="38" t="s">
        <v>15</v>
      </c>
      <c r="B2712" s="168">
        <v>2711</v>
      </c>
      <c r="C2712" s="43" t="s">
        <v>16</v>
      </c>
      <c r="D2712" s="43" t="s">
        <v>53</v>
      </c>
      <c r="E2712" s="103" t="s">
        <v>3723</v>
      </c>
      <c r="F2712" s="169" t="s">
        <v>55</v>
      </c>
      <c r="G2712" s="169" t="s">
        <v>4509</v>
      </c>
      <c r="H2712" s="40" t="s">
        <v>2158</v>
      </c>
      <c r="I2712" s="40" t="s">
        <v>22</v>
      </c>
      <c r="J2712" s="173">
        <v>1</v>
      </c>
      <c r="K2712" s="185">
        <v>0</v>
      </c>
      <c r="L2712" s="198">
        <v>32</v>
      </c>
      <c r="M2712" s="105">
        <v>3.2</v>
      </c>
      <c r="N2712" s="164"/>
    </row>
    <row r="2713" s="155" customFormat="1" ht="24" spans="1:14">
      <c r="A2713" s="38" t="s">
        <v>15</v>
      </c>
      <c r="B2713" s="168">
        <v>2712</v>
      </c>
      <c r="C2713" s="43" t="s">
        <v>16</v>
      </c>
      <c r="D2713" s="43" t="s">
        <v>53</v>
      </c>
      <c r="E2713" s="103" t="s">
        <v>3723</v>
      </c>
      <c r="F2713" s="169" t="s">
        <v>55</v>
      </c>
      <c r="G2713" s="169" t="s">
        <v>4047</v>
      </c>
      <c r="H2713" s="40" t="s">
        <v>2158</v>
      </c>
      <c r="I2713" s="40" t="s">
        <v>22</v>
      </c>
      <c r="J2713" s="173">
        <v>3</v>
      </c>
      <c r="K2713" s="185">
        <v>0</v>
      </c>
      <c r="L2713" s="198">
        <v>180</v>
      </c>
      <c r="M2713" s="105">
        <v>3.2</v>
      </c>
      <c r="N2713" s="164"/>
    </row>
    <row r="2714" s="155" customFormat="1" ht="24" spans="1:14">
      <c r="A2714" s="38" t="s">
        <v>15</v>
      </c>
      <c r="B2714" s="168">
        <v>2713</v>
      </c>
      <c r="C2714" s="43" t="s">
        <v>16</v>
      </c>
      <c r="D2714" s="43" t="s">
        <v>322</v>
      </c>
      <c r="E2714" s="103" t="s">
        <v>3723</v>
      </c>
      <c r="F2714" s="169" t="s">
        <v>323</v>
      </c>
      <c r="G2714" s="169" t="s">
        <v>4053</v>
      </c>
      <c r="H2714" s="40" t="s">
        <v>2162</v>
      </c>
      <c r="I2714" s="43" t="s">
        <v>2124</v>
      </c>
      <c r="J2714" s="116">
        <v>5.81309</v>
      </c>
      <c r="K2714" s="185">
        <v>0</v>
      </c>
      <c r="L2714" s="198">
        <v>395</v>
      </c>
      <c r="M2714" s="105">
        <v>3.2</v>
      </c>
      <c r="N2714" s="167"/>
    </row>
    <row r="2715" s="155" customFormat="1" ht="24" spans="1:14">
      <c r="A2715" s="38" t="s">
        <v>15</v>
      </c>
      <c r="B2715" s="168">
        <v>2714</v>
      </c>
      <c r="C2715" s="43" t="s">
        <v>16</v>
      </c>
      <c r="D2715" s="43" t="s">
        <v>89</v>
      </c>
      <c r="E2715" s="103" t="s">
        <v>3723</v>
      </c>
      <c r="F2715" s="169" t="s">
        <v>114</v>
      </c>
      <c r="G2715" s="169" t="s">
        <v>4170</v>
      </c>
      <c r="H2715" s="40" t="s">
        <v>2166</v>
      </c>
      <c r="I2715" s="40" t="s">
        <v>22</v>
      </c>
      <c r="J2715" s="173">
        <v>1</v>
      </c>
      <c r="K2715" s="185">
        <v>0</v>
      </c>
      <c r="L2715" s="198">
        <v>89</v>
      </c>
      <c r="M2715" s="105">
        <v>3.2</v>
      </c>
      <c r="N2715" s="164"/>
    </row>
    <row r="2716" s="155" customFormat="1" ht="24" spans="1:14">
      <c r="A2716" s="38" t="s">
        <v>15</v>
      </c>
      <c r="B2716" s="168">
        <v>2715</v>
      </c>
      <c r="C2716" s="43" t="s">
        <v>16</v>
      </c>
      <c r="D2716" s="43" t="s">
        <v>53</v>
      </c>
      <c r="E2716" s="103" t="s">
        <v>3723</v>
      </c>
      <c r="F2716" s="169" t="s">
        <v>55</v>
      </c>
      <c r="G2716" s="169" t="s">
        <v>4509</v>
      </c>
      <c r="H2716" s="40" t="s">
        <v>2158</v>
      </c>
      <c r="I2716" s="40" t="s">
        <v>22</v>
      </c>
      <c r="J2716" s="173">
        <v>1</v>
      </c>
      <c r="K2716" s="185">
        <v>0</v>
      </c>
      <c r="L2716" s="198">
        <v>32</v>
      </c>
      <c r="M2716" s="105">
        <v>3.2</v>
      </c>
      <c r="N2716" s="164"/>
    </row>
    <row r="2717" s="155" customFormat="1" ht="24" spans="1:14">
      <c r="A2717" s="38" t="s">
        <v>15</v>
      </c>
      <c r="B2717" s="168">
        <v>2716</v>
      </c>
      <c r="C2717" s="43" t="s">
        <v>16</v>
      </c>
      <c r="D2717" s="43" t="s">
        <v>53</v>
      </c>
      <c r="E2717" s="103" t="s">
        <v>3723</v>
      </c>
      <c r="F2717" s="169" t="s">
        <v>55</v>
      </c>
      <c r="G2717" s="169" t="s">
        <v>4047</v>
      </c>
      <c r="H2717" s="40" t="s">
        <v>2158</v>
      </c>
      <c r="I2717" s="40" t="s">
        <v>22</v>
      </c>
      <c r="J2717" s="173">
        <v>2</v>
      </c>
      <c r="K2717" s="185">
        <v>0</v>
      </c>
      <c r="L2717" s="198">
        <v>120</v>
      </c>
      <c r="M2717" s="105">
        <v>3.2</v>
      </c>
      <c r="N2717" s="164"/>
    </row>
    <row r="2718" s="155" customFormat="1" ht="24" spans="1:14">
      <c r="A2718" s="38" t="s">
        <v>15</v>
      </c>
      <c r="B2718" s="168">
        <v>2717</v>
      </c>
      <c r="C2718" s="43" t="s">
        <v>16</v>
      </c>
      <c r="D2718" s="43" t="s">
        <v>322</v>
      </c>
      <c r="E2718" s="103" t="s">
        <v>3723</v>
      </c>
      <c r="F2718" s="169" t="s">
        <v>323</v>
      </c>
      <c r="G2718" s="169" t="s">
        <v>4053</v>
      </c>
      <c r="H2718" s="40" t="s">
        <v>2162</v>
      </c>
      <c r="I2718" s="43" t="s">
        <v>2124</v>
      </c>
      <c r="J2718" s="116">
        <v>5.36309</v>
      </c>
      <c r="K2718" s="185">
        <v>0</v>
      </c>
      <c r="L2718" s="198">
        <v>364</v>
      </c>
      <c r="M2718" s="105">
        <v>3.2</v>
      </c>
      <c r="N2718" s="167"/>
    </row>
    <row r="2719" s="155" customFormat="1" ht="24" spans="1:14">
      <c r="A2719" s="38" t="s">
        <v>15</v>
      </c>
      <c r="B2719" s="168">
        <v>2718</v>
      </c>
      <c r="C2719" s="43" t="s">
        <v>16</v>
      </c>
      <c r="D2719" s="43" t="s">
        <v>89</v>
      </c>
      <c r="E2719" s="103" t="s">
        <v>3723</v>
      </c>
      <c r="F2719" s="169" t="s">
        <v>114</v>
      </c>
      <c r="G2719" s="169" t="s">
        <v>4170</v>
      </c>
      <c r="H2719" s="40" t="s">
        <v>2166</v>
      </c>
      <c r="I2719" s="40" t="s">
        <v>22</v>
      </c>
      <c r="J2719" s="173">
        <v>1</v>
      </c>
      <c r="K2719" s="185">
        <v>0</v>
      </c>
      <c r="L2719" s="198">
        <v>89</v>
      </c>
      <c r="M2719" s="105">
        <v>3.2</v>
      </c>
      <c r="N2719" s="164"/>
    </row>
    <row r="2720" s="155" customFormat="1" ht="24" spans="1:14">
      <c r="A2720" s="38" t="s">
        <v>15</v>
      </c>
      <c r="B2720" s="168">
        <v>2719</v>
      </c>
      <c r="C2720" s="43" t="s">
        <v>16</v>
      </c>
      <c r="D2720" s="43" t="s">
        <v>53</v>
      </c>
      <c r="E2720" s="103" t="s">
        <v>3723</v>
      </c>
      <c r="F2720" s="169" t="s">
        <v>55</v>
      </c>
      <c r="G2720" s="169" t="s">
        <v>4509</v>
      </c>
      <c r="H2720" s="40" t="s">
        <v>2158</v>
      </c>
      <c r="I2720" s="40" t="s">
        <v>22</v>
      </c>
      <c r="J2720" s="173">
        <v>1</v>
      </c>
      <c r="K2720" s="185">
        <v>0</v>
      </c>
      <c r="L2720" s="198">
        <v>32</v>
      </c>
      <c r="M2720" s="105">
        <v>3.2</v>
      </c>
      <c r="N2720" s="164"/>
    </row>
    <row r="2721" s="155" customFormat="1" ht="24" spans="1:14">
      <c r="A2721" s="38" t="s">
        <v>15</v>
      </c>
      <c r="B2721" s="168">
        <v>2720</v>
      </c>
      <c r="C2721" s="43" t="s">
        <v>16</v>
      </c>
      <c r="D2721" s="43" t="s">
        <v>53</v>
      </c>
      <c r="E2721" s="103" t="s">
        <v>3723</v>
      </c>
      <c r="F2721" s="169" t="s">
        <v>55</v>
      </c>
      <c r="G2721" s="169" t="s">
        <v>4047</v>
      </c>
      <c r="H2721" s="40" t="s">
        <v>2158</v>
      </c>
      <c r="I2721" s="40" t="s">
        <v>22</v>
      </c>
      <c r="J2721" s="173">
        <v>2</v>
      </c>
      <c r="K2721" s="185">
        <v>0</v>
      </c>
      <c r="L2721" s="198">
        <v>120</v>
      </c>
      <c r="M2721" s="105">
        <v>3.2</v>
      </c>
      <c r="N2721" s="164"/>
    </row>
    <row r="2722" s="155" customFormat="1" ht="24" spans="1:14">
      <c r="A2722" s="38" t="s">
        <v>15</v>
      </c>
      <c r="B2722" s="168">
        <v>2721</v>
      </c>
      <c r="C2722" s="43" t="s">
        <v>16</v>
      </c>
      <c r="D2722" s="43" t="s">
        <v>322</v>
      </c>
      <c r="E2722" s="103" t="s">
        <v>3723</v>
      </c>
      <c r="F2722" s="169" t="s">
        <v>323</v>
      </c>
      <c r="G2722" s="169" t="s">
        <v>4053</v>
      </c>
      <c r="H2722" s="40" t="s">
        <v>2162</v>
      </c>
      <c r="I2722" s="43" t="s">
        <v>2124</v>
      </c>
      <c r="J2722" s="116">
        <v>5.36309</v>
      </c>
      <c r="K2722" s="185">
        <v>0</v>
      </c>
      <c r="L2722" s="198">
        <v>364</v>
      </c>
      <c r="M2722" s="105">
        <v>3.2</v>
      </c>
      <c r="N2722" s="164"/>
    </row>
    <row r="2723" s="155" customFormat="1" ht="24" spans="1:14">
      <c r="A2723" s="38" t="s">
        <v>15</v>
      </c>
      <c r="B2723" s="168">
        <v>2722</v>
      </c>
      <c r="C2723" s="43" t="s">
        <v>16</v>
      </c>
      <c r="D2723" s="43" t="s">
        <v>89</v>
      </c>
      <c r="E2723" s="103" t="s">
        <v>3723</v>
      </c>
      <c r="F2723" s="169" t="s">
        <v>114</v>
      </c>
      <c r="G2723" s="169" t="s">
        <v>4170</v>
      </c>
      <c r="H2723" s="40" t="s">
        <v>2166</v>
      </c>
      <c r="I2723" s="40" t="s">
        <v>22</v>
      </c>
      <c r="J2723" s="173">
        <v>1</v>
      </c>
      <c r="K2723" s="185">
        <v>0</v>
      </c>
      <c r="L2723" s="198">
        <v>89</v>
      </c>
      <c r="M2723" s="105">
        <v>3.2</v>
      </c>
      <c r="N2723" s="167"/>
    </row>
    <row r="2724" s="155" customFormat="1" ht="24" spans="1:14">
      <c r="A2724" s="38" t="s">
        <v>15</v>
      </c>
      <c r="B2724" s="168">
        <v>2723</v>
      </c>
      <c r="C2724" s="43" t="s">
        <v>16</v>
      </c>
      <c r="D2724" s="43" t="s">
        <v>89</v>
      </c>
      <c r="E2724" s="103" t="s">
        <v>3723</v>
      </c>
      <c r="F2724" s="169" t="s">
        <v>114</v>
      </c>
      <c r="G2724" s="169" t="s">
        <v>4040</v>
      </c>
      <c r="H2724" s="40" t="s">
        <v>2166</v>
      </c>
      <c r="I2724" s="40" t="s">
        <v>22</v>
      </c>
      <c r="J2724" s="173">
        <v>8</v>
      </c>
      <c r="K2724" s="185">
        <v>0</v>
      </c>
      <c r="L2724" s="198">
        <v>136</v>
      </c>
      <c r="M2724" s="105">
        <v>3.2</v>
      </c>
      <c r="N2724" s="164"/>
    </row>
    <row r="2725" s="155" customFormat="1" ht="24" spans="1:14">
      <c r="A2725" s="38" t="s">
        <v>15</v>
      </c>
      <c r="B2725" s="168">
        <v>2724</v>
      </c>
      <c r="C2725" s="43" t="s">
        <v>16</v>
      </c>
      <c r="D2725" s="43" t="s">
        <v>53</v>
      </c>
      <c r="E2725" s="103" t="s">
        <v>3723</v>
      </c>
      <c r="F2725" s="169" t="s">
        <v>304</v>
      </c>
      <c r="G2725" s="169" t="s">
        <v>4510</v>
      </c>
      <c r="H2725" s="40" t="s">
        <v>2121</v>
      </c>
      <c r="I2725" s="40" t="s">
        <v>22</v>
      </c>
      <c r="J2725" s="173">
        <v>1</v>
      </c>
      <c r="K2725" s="57">
        <f t="shared" ref="K2725:K2727" si="165">(CEILING(J2725*0.2,1))*1</f>
        <v>1</v>
      </c>
      <c r="L2725" s="198">
        <v>28</v>
      </c>
      <c r="M2725" s="105">
        <v>3.2</v>
      </c>
      <c r="N2725" s="164"/>
    </row>
    <row r="2726" s="155" customFormat="1" ht="24" spans="1:14">
      <c r="A2726" s="38" t="s">
        <v>15</v>
      </c>
      <c r="B2726" s="168">
        <v>2725</v>
      </c>
      <c r="C2726" s="43" t="s">
        <v>16</v>
      </c>
      <c r="D2726" s="43" t="s">
        <v>53</v>
      </c>
      <c r="E2726" s="103" t="s">
        <v>3723</v>
      </c>
      <c r="F2726" s="169" t="s">
        <v>55</v>
      </c>
      <c r="G2726" s="169" t="s">
        <v>4045</v>
      </c>
      <c r="H2726" s="40" t="s">
        <v>2158</v>
      </c>
      <c r="I2726" s="40" t="s">
        <v>22</v>
      </c>
      <c r="J2726" s="173">
        <v>18</v>
      </c>
      <c r="K2726" s="57">
        <f t="shared" si="165"/>
        <v>4</v>
      </c>
      <c r="L2726" s="198">
        <v>298</v>
      </c>
      <c r="M2726" s="105">
        <v>3.2</v>
      </c>
      <c r="N2726" s="164"/>
    </row>
    <row r="2727" s="155" customFormat="1" ht="24" spans="1:14">
      <c r="A2727" s="38" t="s">
        <v>15</v>
      </c>
      <c r="B2727" s="168">
        <v>2726</v>
      </c>
      <c r="C2727" s="43" t="s">
        <v>16</v>
      </c>
      <c r="D2727" s="43" t="s">
        <v>53</v>
      </c>
      <c r="E2727" s="103" t="s">
        <v>3723</v>
      </c>
      <c r="F2727" s="169" t="s">
        <v>304</v>
      </c>
      <c r="G2727" s="169" t="s">
        <v>4511</v>
      </c>
      <c r="H2727" s="40" t="s">
        <v>2158</v>
      </c>
      <c r="I2727" s="40" t="s">
        <v>22</v>
      </c>
      <c r="J2727" s="173">
        <v>1</v>
      </c>
      <c r="K2727" s="57">
        <f t="shared" si="165"/>
        <v>1</v>
      </c>
      <c r="L2727" s="198">
        <v>29</v>
      </c>
      <c r="M2727" s="105">
        <v>3.2</v>
      </c>
      <c r="N2727" s="167"/>
    </row>
    <row r="2728" s="155" customFormat="1" ht="24" spans="1:14">
      <c r="A2728" s="38" t="s">
        <v>15</v>
      </c>
      <c r="B2728" s="168">
        <v>2727</v>
      </c>
      <c r="C2728" s="43" t="s">
        <v>16</v>
      </c>
      <c r="D2728" s="43" t="s">
        <v>171</v>
      </c>
      <c r="E2728" s="103" t="s">
        <v>3723</v>
      </c>
      <c r="F2728" s="169" t="s">
        <v>172</v>
      </c>
      <c r="G2728" s="169" t="s">
        <v>3779</v>
      </c>
      <c r="H2728" s="40" t="s">
        <v>1926</v>
      </c>
      <c r="I2728" s="40" t="s">
        <v>22</v>
      </c>
      <c r="J2728" s="173">
        <v>8</v>
      </c>
      <c r="K2728" s="174">
        <v>0</v>
      </c>
      <c r="L2728" s="198">
        <v>6</v>
      </c>
      <c r="M2728" s="105">
        <v>3.1</v>
      </c>
      <c r="N2728" s="164"/>
    </row>
    <row r="2729" s="155" customFormat="1" ht="24" spans="1:14">
      <c r="A2729" s="38" t="s">
        <v>15</v>
      </c>
      <c r="B2729" s="168">
        <v>2728</v>
      </c>
      <c r="C2729" s="43" t="s">
        <v>16</v>
      </c>
      <c r="D2729" s="43" t="s">
        <v>53</v>
      </c>
      <c r="E2729" s="103" t="s">
        <v>3723</v>
      </c>
      <c r="F2729" s="169" t="s">
        <v>236</v>
      </c>
      <c r="G2729" s="169" t="s">
        <v>4512</v>
      </c>
      <c r="H2729" s="40" t="s">
        <v>2345</v>
      </c>
      <c r="I2729" s="40" t="s">
        <v>22</v>
      </c>
      <c r="J2729" s="173">
        <v>1</v>
      </c>
      <c r="K2729" s="57">
        <f t="shared" ref="K2729:K2732" si="166">(CEILING(J2729*0.2,1))*1</f>
        <v>1</v>
      </c>
      <c r="L2729" s="198">
        <v>1</v>
      </c>
      <c r="M2729" s="105">
        <v>3.2</v>
      </c>
      <c r="N2729" s="164"/>
    </row>
    <row r="2730" s="155" customFormat="1" ht="24" spans="1:14">
      <c r="A2730" s="38" t="s">
        <v>15</v>
      </c>
      <c r="B2730" s="168">
        <v>2729</v>
      </c>
      <c r="C2730" s="43" t="s">
        <v>16</v>
      </c>
      <c r="D2730" s="43" t="s">
        <v>322</v>
      </c>
      <c r="E2730" s="103" t="s">
        <v>3723</v>
      </c>
      <c r="F2730" s="169" t="s">
        <v>323</v>
      </c>
      <c r="G2730" s="169" t="s">
        <v>4051</v>
      </c>
      <c r="H2730" s="40" t="s">
        <v>2162</v>
      </c>
      <c r="I2730" s="43" t="s">
        <v>2124</v>
      </c>
      <c r="J2730" s="116">
        <v>32.4283</v>
      </c>
      <c r="K2730" s="57">
        <f t="shared" si="166"/>
        <v>7</v>
      </c>
      <c r="L2730" s="198">
        <v>1081</v>
      </c>
      <c r="M2730" s="105">
        <v>3.2</v>
      </c>
      <c r="N2730" s="164"/>
    </row>
    <row r="2731" s="155" customFormat="1" ht="24" spans="1:14">
      <c r="A2731" s="38" t="s">
        <v>15</v>
      </c>
      <c r="B2731" s="168">
        <v>2730</v>
      </c>
      <c r="C2731" s="43" t="s">
        <v>16</v>
      </c>
      <c r="D2731" s="43" t="s">
        <v>89</v>
      </c>
      <c r="E2731" s="103" t="s">
        <v>3723</v>
      </c>
      <c r="F2731" s="169" t="s">
        <v>114</v>
      </c>
      <c r="G2731" s="169" t="s">
        <v>4040</v>
      </c>
      <c r="H2731" s="40" t="s">
        <v>2166</v>
      </c>
      <c r="I2731" s="40" t="s">
        <v>22</v>
      </c>
      <c r="J2731" s="173">
        <v>6</v>
      </c>
      <c r="K2731" s="185">
        <v>0</v>
      </c>
      <c r="L2731" s="198">
        <v>102</v>
      </c>
      <c r="M2731" s="105">
        <v>3.2</v>
      </c>
      <c r="N2731" s="167"/>
    </row>
    <row r="2732" s="155" customFormat="1" ht="24" spans="1:14">
      <c r="A2732" s="38" t="s">
        <v>15</v>
      </c>
      <c r="B2732" s="168">
        <v>2731</v>
      </c>
      <c r="C2732" s="43" t="s">
        <v>16</v>
      </c>
      <c r="D2732" s="43" t="s">
        <v>53</v>
      </c>
      <c r="E2732" s="103" t="s">
        <v>3723</v>
      </c>
      <c r="F2732" s="169" t="s">
        <v>55</v>
      </c>
      <c r="G2732" s="169" t="s">
        <v>4045</v>
      </c>
      <c r="H2732" s="40" t="s">
        <v>2158</v>
      </c>
      <c r="I2732" s="40" t="s">
        <v>22</v>
      </c>
      <c r="J2732" s="173">
        <v>2</v>
      </c>
      <c r="K2732" s="57">
        <f t="shared" si="166"/>
        <v>1</v>
      </c>
      <c r="L2732" s="198">
        <v>33</v>
      </c>
      <c r="M2732" s="105">
        <v>3.2</v>
      </c>
      <c r="N2732" s="164"/>
    </row>
    <row r="2733" s="155" customFormat="1" ht="24" spans="1:14">
      <c r="A2733" s="38" t="s">
        <v>15</v>
      </c>
      <c r="B2733" s="168">
        <v>2732</v>
      </c>
      <c r="C2733" s="43" t="s">
        <v>16</v>
      </c>
      <c r="D2733" s="43" t="s">
        <v>171</v>
      </c>
      <c r="E2733" s="103" t="s">
        <v>3723</v>
      </c>
      <c r="F2733" s="169" t="s">
        <v>172</v>
      </c>
      <c r="G2733" s="169" t="s">
        <v>3779</v>
      </c>
      <c r="H2733" s="40" t="s">
        <v>1926</v>
      </c>
      <c r="I2733" s="40" t="s">
        <v>22</v>
      </c>
      <c r="J2733" s="173">
        <v>5</v>
      </c>
      <c r="K2733" s="174">
        <v>0</v>
      </c>
      <c r="L2733" s="198">
        <v>4</v>
      </c>
      <c r="M2733" s="105">
        <v>3.1</v>
      </c>
      <c r="N2733" s="164"/>
    </row>
    <row r="2734" s="155" customFormat="1" ht="24" spans="1:14">
      <c r="A2734" s="38" t="s">
        <v>15</v>
      </c>
      <c r="B2734" s="168">
        <v>2733</v>
      </c>
      <c r="C2734" s="43" t="s">
        <v>16</v>
      </c>
      <c r="D2734" s="43" t="s">
        <v>322</v>
      </c>
      <c r="E2734" s="103" t="s">
        <v>3723</v>
      </c>
      <c r="F2734" s="169" t="s">
        <v>323</v>
      </c>
      <c r="G2734" s="169" t="s">
        <v>4051</v>
      </c>
      <c r="H2734" s="40" t="s">
        <v>2162</v>
      </c>
      <c r="I2734" s="43" t="s">
        <v>2124</v>
      </c>
      <c r="J2734" s="116">
        <v>2.1855</v>
      </c>
      <c r="K2734" s="57">
        <f t="shared" ref="K2734:K2738" si="167">(CEILING(J2734*0.2,1))*1</f>
        <v>1</v>
      </c>
      <c r="L2734" s="198">
        <v>73</v>
      </c>
      <c r="M2734" s="105">
        <v>3.2</v>
      </c>
      <c r="N2734" s="167"/>
    </row>
    <row r="2735" s="155" customFormat="1" ht="24" spans="1:14">
      <c r="A2735" s="38" t="s">
        <v>15</v>
      </c>
      <c r="B2735" s="168">
        <v>2734</v>
      </c>
      <c r="C2735" s="43" t="s">
        <v>16</v>
      </c>
      <c r="D2735" s="43" t="s">
        <v>89</v>
      </c>
      <c r="E2735" s="103" t="s">
        <v>3723</v>
      </c>
      <c r="F2735" s="169" t="s">
        <v>114</v>
      </c>
      <c r="G2735" s="169" t="s">
        <v>2699</v>
      </c>
      <c r="H2735" s="40" t="s">
        <v>2638</v>
      </c>
      <c r="I2735" s="40" t="s">
        <v>22</v>
      </c>
      <c r="J2735" s="173">
        <v>4</v>
      </c>
      <c r="K2735" s="185">
        <v>0</v>
      </c>
      <c r="L2735" s="198">
        <v>38</v>
      </c>
      <c r="M2735" s="105">
        <v>3.2</v>
      </c>
      <c r="N2735" s="164"/>
    </row>
    <row r="2736" s="155" customFormat="1" ht="24" spans="1:14">
      <c r="A2736" s="38" t="s">
        <v>15</v>
      </c>
      <c r="B2736" s="168">
        <v>2735</v>
      </c>
      <c r="C2736" s="43" t="s">
        <v>16</v>
      </c>
      <c r="D2736" s="43" t="s">
        <v>53</v>
      </c>
      <c r="E2736" s="103" t="s">
        <v>3723</v>
      </c>
      <c r="F2736" s="169" t="s">
        <v>55</v>
      </c>
      <c r="G2736" s="169" t="s">
        <v>2701</v>
      </c>
      <c r="H2736" s="40" t="s">
        <v>2121</v>
      </c>
      <c r="I2736" s="40" t="s">
        <v>22</v>
      </c>
      <c r="J2736" s="173">
        <v>3</v>
      </c>
      <c r="K2736" s="57">
        <f t="shared" si="167"/>
        <v>1</v>
      </c>
      <c r="L2736" s="198">
        <v>16</v>
      </c>
      <c r="M2736" s="105">
        <v>3.2</v>
      </c>
      <c r="N2736" s="164"/>
    </row>
    <row r="2737" s="155" customFormat="1" ht="24" spans="1:14">
      <c r="A2737" s="38" t="s">
        <v>15</v>
      </c>
      <c r="B2737" s="168">
        <v>2736</v>
      </c>
      <c r="C2737" s="43" t="s">
        <v>16</v>
      </c>
      <c r="D2737" s="43" t="s">
        <v>171</v>
      </c>
      <c r="E2737" s="103" t="s">
        <v>3723</v>
      </c>
      <c r="F2737" s="169" t="s">
        <v>172</v>
      </c>
      <c r="G2737" s="169" t="s">
        <v>2703</v>
      </c>
      <c r="H2737" s="40" t="s">
        <v>1926</v>
      </c>
      <c r="I2737" s="40" t="s">
        <v>22</v>
      </c>
      <c r="J2737" s="173">
        <v>4</v>
      </c>
      <c r="K2737" s="174">
        <v>0</v>
      </c>
      <c r="L2737" s="198">
        <v>2</v>
      </c>
      <c r="M2737" s="105">
        <v>3.1</v>
      </c>
      <c r="N2737" s="164"/>
    </row>
    <row r="2738" s="155" customFormat="1" ht="24" spans="1:14">
      <c r="A2738" s="38" t="s">
        <v>15</v>
      </c>
      <c r="B2738" s="168">
        <v>2737</v>
      </c>
      <c r="C2738" s="43" t="s">
        <v>16</v>
      </c>
      <c r="D2738" s="43" t="s">
        <v>322</v>
      </c>
      <c r="E2738" s="103" t="s">
        <v>3723</v>
      </c>
      <c r="F2738" s="169" t="s">
        <v>323</v>
      </c>
      <c r="G2738" s="169" t="s">
        <v>2705</v>
      </c>
      <c r="H2738" s="40" t="s">
        <v>2123</v>
      </c>
      <c r="I2738" s="43" t="s">
        <v>2124</v>
      </c>
      <c r="J2738" s="116">
        <v>9.5036</v>
      </c>
      <c r="K2738" s="57">
        <f t="shared" si="167"/>
        <v>2</v>
      </c>
      <c r="L2738" s="198">
        <v>131</v>
      </c>
      <c r="M2738" s="105">
        <v>3.2</v>
      </c>
      <c r="N2738" s="164"/>
    </row>
    <row r="2739" s="155" customFormat="1" ht="24" spans="1:14">
      <c r="A2739" s="38" t="s">
        <v>15</v>
      </c>
      <c r="B2739" s="168">
        <v>2738</v>
      </c>
      <c r="C2739" s="43" t="s">
        <v>16</v>
      </c>
      <c r="D2739" s="43" t="s">
        <v>89</v>
      </c>
      <c r="E2739" s="103" t="s">
        <v>3723</v>
      </c>
      <c r="F2739" s="169" t="s">
        <v>114</v>
      </c>
      <c r="G2739" s="169" t="s">
        <v>4169</v>
      </c>
      <c r="H2739" s="40" t="s">
        <v>2166</v>
      </c>
      <c r="I2739" s="40" t="s">
        <v>22</v>
      </c>
      <c r="J2739" s="173">
        <v>3</v>
      </c>
      <c r="K2739" s="185">
        <v>0</v>
      </c>
      <c r="L2739" s="198">
        <v>189</v>
      </c>
      <c r="M2739" s="105">
        <v>3.2</v>
      </c>
      <c r="N2739" s="164"/>
    </row>
    <row r="2740" s="155" customFormat="1" ht="24" spans="1:14">
      <c r="A2740" s="38" t="s">
        <v>15</v>
      </c>
      <c r="B2740" s="168">
        <v>2739</v>
      </c>
      <c r="C2740" s="43" t="s">
        <v>16</v>
      </c>
      <c r="D2740" s="43" t="s">
        <v>89</v>
      </c>
      <c r="E2740" s="103" t="s">
        <v>3723</v>
      </c>
      <c r="F2740" s="169" t="s">
        <v>114</v>
      </c>
      <c r="G2740" s="169" t="s">
        <v>4170</v>
      </c>
      <c r="H2740" s="40" t="s">
        <v>2166</v>
      </c>
      <c r="I2740" s="40" t="s">
        <v>22</v>
      </c>
      <c r="J2740" s="173">
        <v>1</v>
      </c>
      <c r="K2740" s="185">
        <v>0</v>
      </c>
      <c r="L2740" s="198">
        <v>89</v>
      </c>
      <c r="M2740" s="105">
        <v>3.2</v>
      </c>
      <c r="N2740" s="164"/>
    </row>
    <row r="2741" s="155" customFormat="1" ht="24" spans="1:14">
      <c r="A2741" s="38" t="s">
        <v>15</v>
      </c>
      <c r="B2741" s="168">
        <v>2740</v>
      </c>
      <c r="C2741" s="43" t="s">
        <v>16</v>
      </c>
      <c r="D2741" s="43" t="s">
        <v>53</v>
      </c>
      <c r="E2741" s="103" t="s">
        <v>3723</v>
      </c>
      <c r="F2741" s="169" t="s">
        <v>55</v>
      </c>
      <c r="G2741" s="169" t="s">
        <v>4172</v>
      </c>
      <c r="H2741" s="40" t="s">
        <v>2158</v>
      </c>
      <c r="I2741" s="40" t="s">
        <v>22</v>
      </c>
      <c r="J2741" s="173">
        <v>1</v>
      </c>
      <c r="K2741" s="185">
        <v>0</v>
      </c>
      <c r="L2741" s="198">
        <v>46</v>
      </c>
      <c r="M2741" s="105">
        <v>3.2</v>
      </c>
      <c r="N2741" s="167"/>
    </row>
    <row r="2742" s="155" customFormat="1" ht="24" spans="1:14">
      <c r="A2742" s="38" t="s">
        <v>15</v>
      </c>
      <c r="B2742" s="168">
        <v>2741</v>
      </c>
      <c r="C2742" s="43" t="s">
        <v>16</v>
      </c>
      <c r="D2742" s="43" t="s">
        <v>53</v>
      </c>
      <c r="E2742" s="103" t="s">
        <v>3723</v>
      </c>
      <c r="F2742" s="169" t="s">
        <v>249</v>
      </c>
      <c r="G2742" s="169" t="s">
        <v>4267</v>
      </c>
      <c r="H2742" s="40" t="s">
        <v>2121</v>
      </c>
      <c r="I2742" s="40" t="s">
        <v>22</v>
      </c>
      <c r="J2742" s="173">
        <v>1</v>
      </c>
      <c r="K2742" s="185">
        <v>0</v>
      </c>
      <c r="L2742" s="198">
        <v>27</v>
      </c>
      <c r="M2742" s="105">
        <v>3.2</v>
      </c>
      <c r="N2742" s="167"/>
    </row>
    <row r="2743" s="155" customFormat="1" ht="36" spans="1:14">
      <c r="A2743" s="38" t="s">
        <v>15</v>
      </c>
      <c r="B2743" s="168">
        <v>2742</v>
      </c>
      <c r="C2743" s="43" t="s">
        <v>16</v>
      </c>
      <c r="D2743" s="43" t="s">
        <v>171</v>
      </c>
      <c r="E2743" s="103" t="s">
        <v>3723</v>
      </c>
      <c r="F2743" s="169" t="s">
        <v>172</v>
      </c>
      <c r="G2743" s="169" t="s">
        <v>4178</v>
      </c>
      <c r="H2743" s="40" t="s">
        <v>4130</v>
      </c>
      <c r="I2743" s="40" t="s">
        <v>22</v>
      </c>
      <c r="J2743" s="173">
        <v>2</v>
      </c>
      <c r="K2743" s="174">
        <v>0</v>
      </c>
      <c r="L2743" s="198">
        <v>2</v>
      </c>
      <c r="M2743" s="105">
        <v>3.1</v>
      </c>
      <c r="N2743" s="167"/>
    </row>
    <row r="2744" s="155" customFormat="1" ht="36" spans="1:14">
      <c r="A2744" s="38" t="s">
        <v>15</v>
      </c>
      <c r="B2744" s="168">
        <v>2743</v>
      </c>
      <c r="C2744" s="43" t="s">
        <v>16</v>
      </c>
      <c r="D2744" s="43" t="s">
        <v>171</v>
      </c>
      <c r="E2744" s="103" t="s">
        <v>3723</v>
      </c>
      <c r="F2744" s="169" t="s">
        <v>172</v>
      </c>
      <c r="G2744" s="169" t="s">
        <v>4179</v>
      </c>
      <c r="H2744" s="40" t="s">
        <v>4130</v>
      </c>
      <c r="I2744" s="40" t="s">
        <v>22</v>
      </c>
      <c r="J2744" s="173">
        <v>1</v>
      </c>
      <c r="K2744" s="174">
        <v>0</v>
      </c>
      <c r="L2744" s="198">
        <v>2</v>
      </c>
      <c r="M2744" s="105">
        <v>3.1</v>
      </c>
      <c r="N2744" s="167"/>
    </row>
    <row r="2745" s="155" customFormat="1" ht="24" spans="1:14">
      <c r="A2745" s="38" t="s">
        <v>15</v>
      </c>
      <c r="B2745" s="168">
        <v>2744</v>
      </c>
      <c r="C2745" s="43" t="s">
        <v>16</v>
      </c>
      <c r="D2745" s="43" t="s">
        <v>53</v>
      </c>
      <c r="E2745" s="103" t="s">
        <v>3723</v>
      </c>
      <c r="F2745" s="169" t="s">
        <v>236</v>
      </c>
      <c r="G2745" s="169" t="s">
        <v>4182</v>
      </c>
      <c r="H2745" s="40" t="s">
        <v>2345</v>
      </c>
      <c r="I2745" s="40" t="s">
        <v>22</v>
      </c>
      <c r="J2745" s="173">
        <v>3</v>
      </c>
      <c r="K2745" s="185">
        <v>0</v>
      </c>
      <c r="L2745" s="198">
        <v>2</v>
      </c>
      <c r="M2745" s="105">
        <v>3.2</v>
      </c>
      <c r="N2745" s="167"/>
    </row>
    <row r="2746" s="155" customFormat="1" ht="24" spans="1:14">
      <c r="A2746" s="38" t="s">
        <v>15</v>
      </c>
      <c r="B2746" s="168">
        <v>2745</v>
      </c>
      <c r="C2746" s="43" t="s">
        <v>16</v>
      </c>
      <c r="D2746" s="43" t="s">
        <v>322</v>
      </c>
      <c r="E2746" s="103" t="s">
        <v>3723</v>
      </c>
      <c r="F2746" s="169" t="s">
        <v>323</v>
      </c>
      <c r="G2746" s="169" t="s">
        <v>4183</v>
      </c>
      <c r="H2746" s="40" t="s">
        <v>3157</v>
      </c>
      <c r="I2746" s="43" t="s">
        <v>2124</v>
      </c>
      <c r="J2746" s="116">
        <v>2.0535</v>
      </c>
      <c r="K2746" s="185">
        <v>0</v>
      </c>
      <c r="L2746" s="198">
        <v>134</v>
      </c>
      <c r="M2746" s="105">
        <v>3.2</v>
      </c>
      <c r="N2746" s="167"/>
    </row>
    <row r="2747" s="155" customFormat="1" ht="24" spans="1:14">
      <c r="A2747" s="38" t="s">
        <v>15</v>
      </c>
      <c r="B2747" s="168">
        <v>2746</v>
      </c>
      <c r="C2747" s="43" t="s">
        <v>16</v>
      </c>
      <c r="D2747" s="43" t="s">
        <v>322</v>
      </c>
      <c r="E2747" s="103" t="s">
        <v>3723</v>
      </c>
      <c r="F2747" s="169" t="s">
        <v>323</v>
      </c>
      <c r="G2747" s="169" t="s">
        <v>4184</v>
      </c>
      <c r="H2747" s="40" t="s">
        <v>3157</v>
      </c>
      <c r="I2747" s="43" t="s">
        <v>2124</v>
      </c>
      <c r="J2747" s="116">
        <v>0.8293</v>
      </c>
      <c r="K2747" s="185">
        <v>0</v>
      </c>
      <c r="L2747" s="198">
        <v>67</v>
      </c>
      <c r="M2747" s="105">
        <v>3.2</v>
      </c>
      <c r="N2747" s="167"/>
    </row>
    <row r="2748" s="155" customFormat="1" ht="24" spans="1:14">
      <c r="A2748" s="38" t="s">
        <v>15</v>
      </c>
      <c r="B2748" s="168">
        <v>2747</v>
      </c>
      <c r="C2748" s="43" t="s">
        <v>16</v>
      </c>
      <c r="D2748" s="43" t="s">
        <v>4008</v>
      </c>
      <c r="E2748" s="103" t="s">
        <v>3723</v>
      </c>
      <c r="F2748" s="169" t="s">
        <v>4513</v>
      </c>
      <c r="G2748" s="169" t="s">
        <v>4010</v>
      </c>
      <c r="H2748" s="40"/>
      <c r="I2748" s="40" t="s">
        <v>22</v>
      </c>
      <c r="J2748" s="173">
        <v>1</v>
      </c>
      <c r="K2748" s="174">
        <v>0</v>
      </c>
      <c r="L2748" s="202"/>
      <c r="M2748" s="105">
        <v>3.1</v>
      </c>
      <c r="N2748" s="167"/>
    </row>
    <row r="2749" s="155" customFormat="1" ht="24" spans="1:14">
      <c r="A2749" s="38" t="s">
        <v>15</v>
      </c>
      <c r="B2749" s="168">
        <v>2748</v>
      </c>
      <c r="C2749" s="43" t="s">
        <v>16</v>
      </c>
      <c r="D2749" s="43" t="s">
        <v>53</v>
      </c>
      <c r="E2749" s="103" t="s">
        <v>3723</v>
      </c>
      <c r="F2749" s="169" t="s">
        <v>3813</v>
      </c>
      <c r="G2749" s="169" t="s">
        <v>4514</v>
      </c>
      <c r="H2749" s="40" t="s">
        <v>2191</v>
      </c>
      <c r="I2749" s="40" t="s">
        <v>22</v>
      </c>
      <c r="J2749" s="173">
        <v>1</v>
      </c>
      <c r="K2749" s="185">
        <v>0</v>
      </c>
      <c r="L2749" s="198">
        <v>44</v>
      </c>
      <c r="M2749" s="105">
        <v>3.2</v>
      </c>
      <c r="N2749" s="167"/>
    </row>
    <row r="2750" s="155" customFormat="1" ht="24" spans="1:14">
      <c r="A2750" s="38" t="s">
        <v>15</v>
      </c>
      <c r="B2750" s="168">
        <v>2749</v>
      </c>
      <c r="C2750" s="43" t="s">
        <v>16</v>
      </c>
      <c r="D2750" s="43" t="s">
        <v>89</v>
      </c>
      <c r="E2750" s="103" t="s">
        <v>3723</v>
      </c>
      <c r="F2750" s="169" t="s">
        <v>114</v>
      </c>
      <c r="G2750" s="169" t="s">
        <v>4159</v>
      </c>
      <c r="H2750" s="40" t="s">
        <v>2166</v>
      </c>
      <c r="I2750" s="40" t="s">
        <v>22</v>
      </c>
      <c r="J2750" s="173">
        <v>1</v>
      </c>
      <c r="K2750" s="185">
        <v>0</v>
      </c>
      <c r="L2750" s="198">
        <v>42</v>
      </c>
      <c r="M2750" s="105">
        <v>3.2</v>
      </c>
      <c r="N2750" s="167"/>
    </row>
    <row r="2751" s="155" customFormat="1" ht="24" spans="1:14">
      <c r="A2751" s="38" t="s">
        <v>15</v>
      </c>
      <c r="B2751" s="168">
        <v>2750</v>
      </c>
      <c r="C2751" s="43" t="s">
        <v>16</v>
      </c>
      <c r="D2751" s="43" t="s">
        <v>89</v>
      </c>
      <c r="E2751" s="103" t="s">
        <v>3723</v>
      </c>
      <c r="F2751" s="169" t="s">
        <v>114</v>
      </c>
      <c r="G2751" s="169" t="s">
        <v>4169</v>
      </c>
      <c r="H2751" s="40" t="s">
        <v>2166</v>
      </c>
      <c r="I2751" s="40" t="s">
        <v>22</v>
      </c>
      <c r="J2751" s="173">
        <v>10</v>
      </c>
      <c r="K2751" s="185">
        <v>0</v>
      </c>
      <c r="L2751" s="198">
        <v>629</v>
      </c>
      <c r="M2751" s="105">
        <v>3.2</v>
      </c>
      <c r="N2751" s="167"/>
    </row>
    <row r="2752" s="155" customFormat="1" ht="24" spans="1:14">
      <c r="A2752" s="38" t="s">
        <v>15</v>
      </c>
      <c r="B2752" s="168">
        <v>2751</v>
      </c>
      <c r="C2752" s="43" t="s">
        <v>16</v>
      </c>
      <c r="D2752" s="43" t="s">
        <v>53</v>
      </c>
      <c r="E2752" s="103" t="s">
        <v>3723</v>
      </c>
      <c r="F2752" s="169" t="s">
        <v>55</v>
      </c>
      <c r="G2752" s="169" t="s">
        <v>4172</v>
      </c>
      <c r="H2752" s="40" t="s">
        <v>2158</v>
      </c>
      <c r="I2752" s="40" t="s">
        <v>22</v>
      </c>
      <c r="J2752" s="173">
        <v>12</v>
      </c>
      <c r="K2752" s="185">
        <v>0</v>
      </c>
      <c r="L2752" s="198">
        <v>553</v>
      </c>
      <c r="M2752" s="105">
        <v>3.2</v>
      </c>
      <c r="N2752" s="167"/>
    </row>
    <row r="2753" s="155" customFormat="1" ht="24" spans="1:14">
      <c r="A2753" s="38" t="s">
        <v>15</v>
      </c>
      <c r="B2753" s="168">
        <v>2752</v>
      </c>
      <c r="C2753" s="43" t="s">
        <v>16</v>
      </c>
      <c r="D2753" s="43" t="s">
        <v>53</v>
      </c>
      <c r="E2753" s="103" t="s">
        <v>3723</v>
      </c>
      <c r="F2753" s="169" t="s">
        <v>55</v>
      </c>
      <c r="G2753" s="169" t="s">
        <v>4515</v>
      </c>
      <c r="H2753" s="40" t="s">
        <v>2158</v>
      </c>
      <c r="I2753" s="40" t="s">
        <v>22</v>
      </c>
      <c r="J2753" s="173">
        <v>1</v>
      </c>
      <c r="K2753" s="185">
        <v>0</v>
      </c>
      <c r="L2753" s="198">
        <v>26</v>
      </c>
      <c r="M2753" s="105">
        <v>3.2</v>
      </c>
      <c r="N2753" s="167"/>
    </row>
    <row r="2754" s="155" customFormat="1" ht="24" spans="1:14">
      <c r="A2754" s="38" t="s">
        <v>15</v>
      </c>
      <c r="B2754" s="168">
        <v>2753</v>
      </c>
      <c r="C2754" s="43" t="s">
        <v>16</v>
      </c>
      <c r="D2754" s="43" t="s">
        <v>53</v>
      </c>
      <c r="E2754" s="103" t="s">
        <v>3723</v>
      </c>
      <c r="F2754" s="169" t="s">
        <v>249</v>
      </c>
      <c r="G2754" s="169" t="s">
        <v>4516</v>
      </c>
      <c r="H2754" s="40" t="s">
        <v>2121</v>
      </c>
      <c r="I2754" s="40" t="s">
        <v>22</v>
      </c>
      <c r="J2754" s="173">
        <v>1</v>
      </c>
      <c r="K2754" s="185">
        <v>0</v>
      </c>
      <c r="L2754" s="198">
        <v>13</v>
      </c>
      <c r="M2754" s="105">
        <v>3.2</v>
      </c>
      <c r="N2754" s="167"/>
    </row>
    <row r="2755" s="155" customFormat="1" ht="36" spans="1:14">
      <c r="A2755" s="38" t="s">
        <v>15</v>
      </c>
      <c r="B2755" s="168">
        <v>2754</v>
      </c>
      <c r="C2755" s="43" t="s">
        <v>16</v>
      </c>
      <c r="D2755" s="43" t="s">
        <v>171</v>
      </c>
      <c r="E2755" s="103" t="s">
        <v>3723</v>
      </c>
      <c r="F2755" s="169" t="s">
        <v>172</v>
      </c>
      <c r="G2755" s="169" t="s">
        <v>4162</v>
      </c>
      <c r="H2755" s="40" t="s">
        <v>4130</v>
      </c>
      <c r="I2755" s="40" t="s">
        <v>22</v>
      </c>
      <c r="J2755" s="173">
        <v>1</v>
      </c>
      <c r="K2755" s="174">
        <v>0</v>
      </c>
      <c r="L2755" s="198">
        <v>1</v>
      </c>
      <c r="M2755" s="105">
        <v>3.1</v>
      </c>
      <c r="N2755" s="164"/>
    </row>
    <row r="2756" s="155" customFormat="1" ht="36" spans="1:14">
      <c r="A2756" s="38" t="s">
        <v>15</v>
      </c>
      <c r="B2756" s="168">
        <v>2755</v>
      </c>
      <c r="C2756" s="43" t="s">
        <v>16</v>
      </c>
      <c r="D2756" s="43" t="s">
        <v>171</v>
      </c>
      <c r="E2756" s="103" t="s">
        <v>3723</v>
      </c>
      <c r="F2756" s="169" t="s">
        <v>172</v>
      </c>
      <c r="G2756" s="169" t="s">
        <v>4178</v>
      </c>
      <c r="H2756" s="40" t="s">
        <v>4130</v>
      </c>
      <c r="I2756" s="40" t="s">
        <v>22</v>
      </c>
      <c r="J2756" s="173">
        <v>10</v>
      </c>
      <c r="K2756" s="174">
        <v>0</v>
      </c>
      <c r="L2756" s="198">
        <v>10</v>
      </c>
      <c r="M2756" s="105">
        <v>3.1</v>
      </c>
      <c r="N2756" s="167"/>
    </row>
    <row r="2757" s="155" customFormat="1" ht="24" spans="1:14">
      <c r="A2757" s="38" t="s">
        <v>15</v>
      </c>
      <c r="B2757" s="168">
        <v>2756</v>
      </c>
      <c r="C2757" s="43" t="s">
        <v>16</v>
      </c>
      <c r="D2757" s="43" t="s">
        <v>53</v>
      </c>
      <c r="E2757" s="103" t="s">
        <v>3723</v>
      </c>
      <c r="F2757" s="169" t="s">
        <v>236</v>
      </c>
      <c r="G2757" s="169" t="s">
        <v>4182</v>
      </c>
      <c r="H2757" s="40" t="s">
        <v>2345</v>
      </c>
      <c r="I2757" s="40" t="s">
        <v>22</v>
      </c>
      <c r="J2757" s="173">
        <v>4</v>
      </c>
      <c r="K2757" s="185">
        <v>0</v>
      </c>
      <c r="L2757" s="198">
        <v>3</v>
      </c>
      <c r="M2757" s="105">
        <v>3.2</v>
      </c>
      <c r="N2757" s="167"/>
    </row>
    <row r="2758" s="155" customFormat="1" ht="24" spans="1:14">
      <c r="A2758" s="38" t="s">
        <v>15</v>
      </c>
      <c r="B2758" s="168">
        <v>2757</v>
      </c>
      <c r="C2758" s="43" t="s">
        <v>16</v>
      </c>
      <c r="D2758" s="43" t="s">
        <v>322</v>
      </c>
      <c r="E2758" s="103" t="s">
        <v>3723</v>
      </c>
      <c r="F2758" s="169" t="s">
        <v>323</v>
      </c>
      <c r="G2758" s="169" t="s">
        <v>4183</v>
      </c>
      <c r="H2758" s="40" t="s">
        <v>3157</v>
      </c>
      <c r="I2758" s="43" t="s">
        <v>2124</v>
      </c>
      <c r="J2758" s="116">
        <v>18.8288</v>
      </c>
      <c r="K2758" s="185">
        <v>0</v>
      </c>
      <c r="L2758" s="198">
        <v>1227</v>
      </c>
      <c r="M2758" s="105">
        <v>3.2</v>
      </c>
      <c r="N2758" s="167"/>
    </row>
    <row r="2759" s="155" customFormat="1" ht="24" spans="1:14">
      <c r="A2759" s="38" t="s">
        <v>15</v>
      </c>
      <c r="B2759" s="168">
        <v>2758</v>
      </c>
      <c r="C2759" s="43" t="s">
        <v>16</v>
      </c>
      <c r="D2759" s="43" t="s">
        <v>53</v>
      </c>
      <c r="E2759" s="103" t="s">
        <v>3723</v>
      </c>
      <c r="F2759" s="169" t="s">
        <v>3813</v>
      </c>
      <c r="G2759" s="169" t="s">
        <v>4517</v>
      </c>
      <c r="H2759" s="40" t="s">
        <v>2191</v>
      </c>
      <c r="I2759" s="40" t="s">
        <v>22</v>
      </c>
      <c r="J2759" s="173">
        <v>1</v>
      </c>
      <c r="K2759" s="57">
        <f t="shared" ref="K2759:K2764" si="168">(CEILING(J2759*0.2,1))*1</f>
        <v>1</v>
      </c>
      <c r="L2759" s="198">
        <v>9</v>
      </c>
      <c r="M2759" s="105">
        <v>3.2</v>
      </c>
      <c r="N2759" s="167"/>
    </row>
    <row r="2760" s="155" customFormat="1" ht="24" spans="1:14">
      <c r="A2760" s="38" t="s">
        <v>15</v>
      </c>
      <c r="B2760" s="168">
        <v>2759</v>
      </c>
      <c r="C2760" s="43" t="s">
        <v>16</v>
      </c>
      <c r="D2760" s="43" t="s">
        <v>89</v>
      </c>
      <c r="E2760" s="103" t="s">
        <v>3723</v>
      </c>
      <c r="F2760" s="169" t="s">
        <v>114</v>
      </c>
      <c r="G2760" s="169" t="s">
        <v>4518</v>
      </c>
      <c r="H2760" s="40" t="s">
        <v>2638</v>
      </c>
      <c r="I2760" s="40" t="s">
        <v>22</v>
      </c>
      <c r="J2760" s="173">
        <v>8</v>
      </c>
      <c r="K2760" s="185">
        <v>0</v>
      </c>
      <c r="L2760" s="198">
        <v>148</v>
      </c>
      <c r="M2760" s="105">
        <v>3.2</v>
      </c>
      <c r="N2760" s="167"/>
    </row>
    <row r="2761" s="155" customFormat="1" ht="24" spans="1:14">
      <c r="A2761" s="38" t="s">
        <v>15</v>
      </c>
      <c r="B2761" s="168">
        <v>2760</v>
      </c>
      <c r="C2761" s="43" t="s">
        <v>16</v>
      </c>
      <c r="D2761" s="43" t="s">
        <v>53</v>
      </c>
      <c r="E2761" s="103" t="s">
        <v>3723</v>
      </c>
      <c r="F2761" s="169" t="s">
        <v>55</v>
      </c>
      <c r="G2761" s="169" t="s">
        <v>2701</v>
      </c>
      <c r="H2761" s="40" t="s">
        <v>2121</v>
      </c>
      <c r="I2761" s="40" t="s">
        <v>22</v>
      </c>
      <c r="J2761" s="173">
        <v>6</v>
      </c>
      <c r="K2761" s="57">
        <f t="shared" si="168"/>
        <v>2</v>
      </c>
      <c r="L2761" s="198">
        <v>32</v>
      </c>
      <c r="M2761" s="105">
        <v>3.2</v>
      </c>
      <c r="N2761" s="167"/>
    </row>
    <row r="2762" s="155" customFormat="1" ht="36" spans="1:14">
      <c r="A2762" s="38" t="s">
        <v>15</v>
      </c>
      <c r="B2762" s="168">
        <v>2761</v>
      </c>
      <c r="C2762" s="43" t="s">
        <v>16</v>
      </c>
      <c r="D2762" s="43" t="s">
        <v>171</v>
      </c>
      <c r="E2762" s="103" t="s">
        <v>3723</v>
      </c>
      <c r="F2762" s="169" t="s">
        <v>172</v>
      </c>
      <c r="G2762" s="169" t="s">
        <v>4519</v>
      </c>
      <c r="H2762" s="40" t="s">
        <v>4130</v>
      </c>
      <c r="I2762" s="40" t="s">
        <v>22</v>
      </c>
      <c r="J2762" s="173">
        <v>9</v>
      </c>
      <c r="K2762" s="174">
        <v>0</v>
      </c>
      <c r="L2762" s="198">
        <v>4</v>
      </c>
      <c r="M2762" s="105">
        <v>3.1</v>
      </c>
      <c r="N2762" s="167"/>
    </row>
    <row r="2763" s="155" customFormat="1" ht="24" spans="1:14">
      <c r="A2763" s="38" t="s">
        <v>15</v>
      </c>
      <c r="B2763" s="168">
        <v>2762</v>
      </c>
      <c r="C2763" s="43" t="s">
        <v>16</v>
      </c>
      <c r="D2763" s="43" t="s">
        <v>53</v>
      </c>
      <c r="E2763" s="103" t="s">
        <v>3723</v>
      </c>
      <c r="F2763" s="169" t="s">
        <v>236</v>
      </c>
      <c r="G2763" s="169" t="s">
        <v>4520</v>
      </c>
      <c r="H2763" s="40" t="s">
        <v>2638</v>
      </c>
      <c r="I2763" s="40" t="s">
        <v>22</v>
      </c>
      <c r="J2763" s="173">
        <v>1</v>
      </c>
      <c r="K2763" s="57">
        <f t="shared" si="168"/>
        <v>1</v>
      </c>
      <c r="L2763" s="198">
        <v>4</v>
      </c>
      <c r="M2763" s="105">
        <v>3.2</v>
      </c>
      <c r="N2763" s="167"/>
    </row>
    <row r="2764" s="155" customFormat="1" ht="24" spans="1:14">
      <c r="A2764" s="38" t="s">
        <v>15</v>
      </c>
      <c r="B2764" s="168">
        <v>2763</v>
      </c>
      <c r="C2764" s="43" t="s">
        <v>16</v>
      </c>
      <c r="D2764" s="43" t="s">
        <v>322</v>
      </c>
      <c r="E2764" s="103" t="s">
        <v>3723</v>
      </c>
      <c r="F2764" s="169" t="s">
        <v>323</v>
      </c>
      <c r="G2764" s="169" t="s">
        <v>2705</v>
      </c>
      <c r="H2764" s="40" t="s">
        <v>2123</v>
      </c>
      <c r="I2764" s="43" t="s">
        <v>2124</v>
      </c>
      <c r="J2764" s="116">
        <v>6.9483</v>
      </c>
      <c r="K2764" s="57">
        <f t="shared" si="168"/>
        <v>2</v>
      </c>
      <c r="L2764" s="198">
        <v>96</v>
      </c>
      <c r="M2764" s="105">
        <v>3.2</v>
      </c>
      <c r="N2764" s="167"/>
    </row>
    <row r="2765" s="155" customFormat="1" ht="24" spans="1:14">
      <c r="A2765" s="38" t="s">
        <v>15</v>
      </c>
      <c r="B2765" s="168">
        <v>2764</v>
      </c>
      <c r="C2765" s="43" t="s">
        <v>16</v>
      </c>
      <c r="D2765" s="43" t="s">
        <v>89</v>
      </c>
      <c r="E2765" s="103" t="s">
        <v>3723</v>
      </c>
      <c r="F2765" s="169" t="s">
        <v>114</v>
      </c>
      <c r="G2765" s="169" t="s">
        <v>4169</v>
      </c>
      <c r="H2765" s="40" t="s">
        <v>2166</v>
      </c>
      <c r="I2765" s="40" t="s">
        <v>22</v>
      </c>
      <c r="J2765" s="173">
        <v>3</v>
      </c>
      <c r="K2765" s="185">
        <v>0</v>
      </c>
      <c r="L2765" s="198">
        <v>189</v>
      </c>
      <c r="M2765" s="105">
        <v>3.2</v>
      </c>
      <c r="N2765" s="167"/>
    </row>
    <row r="2766" s="155" customFormat="1" ht="24" spans="1:14">
      <c r="A2766" s="38" t="s">
        <v>15</v>
      </c>
      <c r="B2766" s="168">
        <v>2765</v>
      </c>
      <c r="C2766" s="43" t="s">
        <v>16</v>
      </c>
      <c r="D2766" s="43" t="s">
        <v>89</v>
      </c>
      <c r="E2766" s="103" t="s">
        <v>3723</v>
      </c>
      <c r="F2766" s="169" t="s">
        <v>114</v>
      </c>
      <c r="G2766" s="169" t="s">
        <v>4170</v>
      </c>
      <c r="H2766" s="40" t="s">
        <v>2166</v>
      </c>
      <c r="I2766" s="40" t="s">
        <v>22</v>
      </c>
      <c r="J2766" s="173">
        <v>1</v>
      </c>
      <c r="K2766" s="185">
        <v>0</v>
      </c>
      <c r="L2766" s="198">
        <v>89</v>
      </c>
      <c r="M2766" s="105">
        <v>3.2</v>
      </c>
      <c r="N2766" s="167"/>
    </row>
    <row r="2767" s="155" customFormat="1" ht="24" spans="1:14">
      <c r="A2767" s="38" t="s">
        <v>15</v>
      </c>
      <c r="B2767" s="168">
        <v>2766</v>
      </c>
      <c r="C2767" s="43" t="s">
        <v>16</v>
      </c>
      <c r="D2767" s="43" t="s">
        <v>53</v>
      </c>
      <c r="E2767" s="103" t="s">
        <v>3723</v>
      </c>
      <c r="F2767" s="169" t="s">
        <v>55</v>
      </c>
      <c r="G2767" s="169" t="s">
        <v>4172</v>
      </c>
      <c r="H2767" s="40" t="s">
        <v>2158</v>
      </c>
      <c r="I2767" s="40" t="s">
        <v>22</v>
      </c>
      <c r="J2767" s="173">
        <v>1</v>
      </c>
      <c r="K2767" s="185">
        <v>0</v>
      </c>
      <c r="L2767" s="198">
        <v>46</v>
      </c>
      <c r="M2767" s="105">
        <v>3.2</v>
      </c>
      <c r="N2767" s="167"/>
    </row>
    <row r="2768" s="155" customFormat="1" ht="24" spans="1:14">
      <c r="A2768" s="38" t="s">
        <v>15</v>
      </c>
      <c r="B2768" s="168">
        <v>2767</v>
      </c>
      <c r="C2768" s="43" t="s">
        <v>16</v>
      </c>
      <c r="D2768" s="43" t="s">
        <v>53</v>
      </c>
      <c r="E2768" s="103" t="s">
        <v>3723</v>
      </c>
      <c r="F2768" s="169" t="s">
        <v>249</v>
      </c>
      <c r="G2768" s="169" t="s">
        <v>4267</v>
      </c>
      <c r="H2768" s="40" t="s">
        <v>2121</v>
      </c>
      <c r="I2768" s="40" t="s">
        <v>22</v>
      </c>
      <c r="J2768" s="173">
        <v>1</v>
      </c>
      <c r="K2768" s="185">
        <v>0</v>
      </c>
      <c r="L2768" s="198">
        <v>27</v>
      </c>
      <c r="M2768" s="105">
        <v>3.2</v>
      </c>
      <c r="N2768" s="167"/>
    </row>
    <row r="2769" s="155" customFormat="1" ht="36" spans="1:14">
      <c r="A2769" s="38" t="s">
        <v>15</v>
      </c>
      <c r="B2769" s="168">
        <v>2768</v>
      </c>
      <c r="C2769" s="43" t="s">
        <v>16</v>
      </c>
      <c r="D2769" s="43" t="s">
        <v>171</v>
      </c>
      <c r="E2769" s="103" t="s">
        <v>3723</v>
      </c>
      <c r="F2769" s="169" t="s">
        <v>172</v>
      </c>
      <c r="G2769" s="169" t="s">
        <v>4178</v>
      </c>
      <c r="H2769" s="40" t="s">
        <v>4130</v>
      </c>
      <c r="I2769" s="40" t="s">
        <v>22</v>
      </c>
      <c r="J2769" s="173">
        <v>2</v>
      </c>
      <c r="K2769" s="174">
        <v>0</v>
      </c>
      <c r="L2769" s="198">
        <v>2</v>
      </c>
      <c r="M2769" s="105">
        <v>3.1</v>
      </c>
      <c r="N2769" s="164"/>
    </row>
    <row r="2770" s="155" customFormat="1" ht="36" spans="1:14">
      <c r="A2770" s="38" t="s">
        <v>15</v>
      </c>
      <c r="B2770" s="168">
        <v>2769</v>
      </c>
      <c r="C2770" s="43" t="s">
        <v>16</v>
      </c>
      <c r="D2770" s="43" t="s">
        <v>171</v>
      </c>
      <c r="E2770" s="103" t="s">
        <v>3723</v>
      </c>
      <c r="F2770" s="169" t="s">
        <v>172</v>
      </c>
      <c r="G2770" s="169" t="s">
        <v>4179</v>
      </c>
      <c r="H2770" s="40" t="s">
        <v>4130</v>
      </c>
      <c r="I2770" s="40" t="s">
        <v>22</v>
      </c>
      <c r="J2770" s="173">
        <v>1</v>
      </c>
      <c r="K2770" s="174">
        <v>0</v>
      </c>
      <c r="L2770" s="198">
        <v>2</v>
      </c>
      <c r="M2770" s="105">
        <v>3.1</v>
      </c>
      <c r="N2770" s="164"/>
    </row>
    <row r="2771" s="155" customFormat="1" ht="24" spans="1:14">
      <c r="A2771" s="38" t="s">
        <v>15</v>
      </c>
      <c r="B2771" s="168">
        <v>2770</v>
      </c>
      <c r="C2771" s="43" t="s">
        <v>16</v>
      </c>
      <c r="D2771" s="43" t="s">
        <v>53</v>
      </c>
      <c r="E2771" s="103" t="s">
        <v>3723</v>
      </c>
      <c r="F2771" s="169" t="s">
        <v>236</v>
      </c>
      <c r="G2771" s="169" t="s">
        <v>4182</v>
      </c>
      <c r="H2771" s="40" t="s">
        <v>2345</v>
      </c>
      <c r="I2771" s="40" t="s">
        <v>22</v>
      </c>
      <c r="J2771" s="173">
        <v>3</v>
      </c>
      <c r="K2771" s="185">
        <v>0</v>
      </c>
      <c r="L2771" s="198">
        <v>2</v>
      </c>
      <c r="M2771" s="105">
        <v>3.2</v>
      </c>
      <c r="N2771" s="164"/>
    </row>
    <row r="2772" s="155" customFormat="1" ht="24" spans="1:14">
      <c r="A2772" s="38" t="s">
        <v>15</v>
      </c>
      <c r="B2772" s="168">
        <v>2771</v>
      </c>
      <c r="C2772" s="43" t="s">
        <v>16</v>
      </c>
      <c r="D2772" s="43" t="s">
        <v>322</v>
      </c>
      <c r="E2772" s="103" t="s">
        <v>3723</v>
      </c>
      <c r="F2772" s="169" t="s">
        <v>323</v>
      </c>
      <c r="G2772" s="169" t="s">
        <v>4183</v>
      </c>
      <c r="H2772" s="40" t="s">
        <v>3157</v>
      </c>
      <c r="I2772" s="43" t="s">
        <v>2124</v>
      </c>
      <c r="J2772" s="116">
        <v>2.0535</v>
      </c>
      <c r="K2772" s="185">
        <v>0</v>
      </c>
      <c r="L2772" s="198">
        <v>134</v>
      </c>
      <c r="M2772" s="105">
        <v>3.2</v>
      </c>
      <c r="N2772" s="167"/>
    </row>
    <row r="2773" s="155" customFormat="1" ht="24" spans="1:14">
      <c r="A2773" s="38" t="s">
        <v>15</v>
      </c>
      <c r="B2773" s="168">
        <v>2772</v>
      </c>
      <c r="C2773" s="43" t="s">
        <v>16</v>
      </c>
      <c r="D2773" s="43" t="s">
        <v>322</v>
      </c>
      <c r="E2773" s="103" t="s">
        <v>3723</v>
      </c>
      <c r="F2773" s="169" t="s">
        <v>323</v>
      </c>
      <c r="G2773" s="169" t="s">
        <v>4184</v>
      </c>
      <c r="H2773" s="40" t="s">
        <v>3157</v>
      </c>
      <c r="I2773" s="43" t="s">
        <v>2124</v>
      </c>
      <c r="J2773" s="116">
        <v>0.8293</v>
      </c>
      <c r="K2773" s="185">
        <v>0</v>
      </c>
      <c r="L2773" s="198">
        <v>67</v>
      </c>
      <c r="M2773" s="105">
        <v>3.2</v>
      </c>
      <c r="N2773" s="167"/>
    </row>
    <row r="2774" s="155" customFormat="1" ht="24" spans="1:14">
      <c r="A2774" s="38" t="s">
        <v>15</v>
      </c>
      <c r="B2774" s="168">
        <v>2773</v>
      </c>
      <c r="C2774" s="43" t="s">
        <v>16</v>
      </c>
      <c r="D2774" s="43" t="s">
        <v>4008</v>
      </c>
      <c r="E2774" s="103" t="s">
        <v>3723</v>
      </c>
      <c r="F2774" s="169" t="s">
        <v>4521</v>
      </c>
      <c r="G2774" s="169" t="s">
        <v>4010</v>
      </c>
      <c r="H2774" s="40"/>
      <c r="I2774" s="40" t="s">
        <v>22</v>
      </c>
      <c r="J2774" s="173">
        <v>1</v>
      </c>
      <c r="K2774" s="174">
        <v>0</v>
      </c>
      <c r="L2774" s="202"/>
      <c r="M2774" s="105">
        <v>3.1</v>
      </c>
      <c r="N2774" s="164"/>
    </row>
    <row r="2775" s="155" customFormat="1" ht="24" spans="1:14">
      <c r="A2775" s="38" t="s">
        <v>15</v>
      </c>
      <c r="B2775" s="168">
        <v>2774</v>
      </c>
      <c r="C2775" s="43" t="s">
        <v>16</v>
      </c>
      <c r="D2775" s="43" t="s">
        <v>53</v>
      </c>
      <c r="E2775" s="103" t="s">
        <v>3723</v>
      </c>
      <c r="F2775" s="169" t="s">
        <v>3813</v>
      </c>
      <c r="G2775" s="169" t="s">
        <v>4514</v>
      </c>
      <c r="H2775" s="40" t="s">
        <v>2191</v>
      </c>
      <c r="I2775" s="40" t="s">
        <v>22</v>
      </c>
      <c r="J2775" s="173">
        <v>1</v>
      </c>
      <c r="K2775" s="185">
        <v>0</v>
      </c>
      <c r="L2775" s="198">
        <v>44</v>
      </c>
      <c r="M2775" s="105">
        <v>3.2</v>
      </c>
      <c r="N2775" s="164"/>
    </row>
    <row r="2776" s="155" customFormat="1" ht="24" spans="1:14">
      <c r="A2776" s="38" t="s">
        <v>15</v>
      </c>
      <c r="B2776" s="168">
        <v>2775</v>
      </c>
      <c r="C2776" s="43" t="s">
        <v>16</v>
      </c>
      <c r="D2776" s="43" t="s">
        <v>89</v>
      </c>
      <c r="E2776" s="103" t="s">
        <v>3723</v>
      </c>
      <c r="F2776" s="169" t="s">
        <v>114</v>
      </c>
      <c r="G2776" s="169" t="s">
        <v>4159</v>
      </c>
      <c r="H2776" s="40" t="s">
        <v>2166</v>
      </c>
      <c r="I2776" s="40" t="s">
        <v>22</v>
      </c>
      <c r="J2776" s="173">
        <v>1</v>
      </c>
      <c r="K2776" s="185">
        <v>0</v>
      </c>
      <c r="L2776" s="198">
        <v>42</v>
      </c>
      <c r="M2776" s="105">
        <v>3.2</v>
      </c>
      <c r="N2776" s="167"/>
    </row>
    <row r="2777" s="155" customFormat="1" ht="24" spans="1:14">
      <c r="A2777" s="38" t="s">
        <v>15</v>
      </c>
      <c r="B2777" s="168">
        <v>2776</v>
      </c>
      <c r="C2777" s="43" t="s">
        <v>16</v>
      </c>
      <c r="D2777" s="43" t="s">
        <v>89</v>
      </c>
      <c r="E2777" s="103" t="s">
        <v>3723</v>
      </c>
      <c r="F2777" s="169" t="s">
        <v>114</v>
      </c>
      <c r="G2777" s="169" t="s">
        <v>4169</v>
      </c>
      <c r="H2777" s="40" t="s">
        <v>2166</v>
      </c>
      <c r="I2777" s="40" t="s">
        <v>22</v>
      </c>
      <c r="J2777" s="173">
        <v>10</v>
      </c>
      <c r="K2777" s="185">
        <v>0</v>
      </c>
      <c r="L2777" s="198">
        <v>629</v>
      </c>
      <c r="M2777" s="105">
        <v>3.2</v>
      </c>
      <c r="N2777" s="167"/>
    </row>
    <row r="2778" s="155" customFormat="1" ht="24" spans="1:14">
      <c r="A2778" s="38" t="s">
        <v>15</v>
      </c>
      <c r="B2778" s="168">
        <v>2777</v>
      </c>
      <c r="C2778" s="43" t="s">
        <v>16</v>
      </c>
      <c r="D2778" s="43" t="s">
        <v>53</v>
      </c>
      <c r="E2778" s="103" t="s">
        <v>3723</v>
      </c>
      <c r="F2778" s="169" t="s">
        <v>55</v>
      </c>
      <c r="G2778" s="169" t="s">
        <v>4172</v>
      </c>
      <c r="H2778" s="40" t="s">
        <v>2158</v>
      </c>
      <c r="I2778" s="40" t="s">
        <v>22</v>
      </c>
      <c r="J2778" s="173">
        <v>12</v>
      </c>
      <c r="K2778" s="185">
        <v>0</v>
      </c>
      <c r="L2778" s="198">
        <v>553</v>
      </c>
      <c r="M2778" s="105">
        <v>3.2</v>
      </c>
      <c r="N2778" s="164"/>
    </row>
    <row r="2779" s="155" customFormat="1" ht="24" spans="1:14">
      <c r="A2779" s="38" t="s">
        <v>15</v>
      </c>
      <c r="B2779" s="168">
        <v>2778</v>
      </c>
      <c r="C2779" s="43" t="s">
        <v>16</v>
      </c>
      <c r="D2779" s="43" t="s">
        <v>53</v>
      </c>
      <c r="E2779" s="103" t="s">
        <v>3723</v>
      </c>
      <c r="F2779" s="169" t="s">
        <v>55</v>
      </c>
      <c r="G2779" s="169" t="s">
        <v>4515</v>
      </c>
      <c r="H2779" s="40" t="s">
        <v>2158</v>
      </c>
      <c r="I2779" s="40" t="s">
        <v>22</v>
      </c>
      <c r="J2779" s="173">
        <v>1</v>
      </c>
      <c r="K2779" s="185">
        <v>0</v>
      </c>
      <c r="L2779" s="198">
        <v>26</v>
      </c>
      <c r="M2779" s="105">
        <v>3.2</v>
      </c>
      <c r="N2779" s="167"/>
    </row>
    <row r="2780" s="155" customFormat="1" ht="24" spans="1:14">
      <c r="A2780" s="38" t="s">
        <v>15</v>
      </c>
      <c r="B2780" s="168">
        <v>2779</v>
      </c>
      <c r="C2780" s="43" t="s">
        <v>16</v>
      </c>
      <c r="D2780" s="43" t="s">
        <v>53</v>
      </c>
      <c r="E2780" s="103" t="s">
        <v>3723</v>
      </c>
      <c r="F2780" s="169" t="s">
        <v>249</v>
      </c>
      <c r="G2780" s="169" t="s">
        <v>4516</v>
      </c>
      <c r="H2780" s="40" t="s">
        <v>2121</v>
      </c>
      <c r="I2780" s="40" t="s">
        <v>22</v>
      </c>
      <c r="J2780" s="173">
        <v>1</v>
      </c>
      <c r="K2780" s="185">
        <v>0</v>
      </c>
      <c r="L2780" s="198">
        <v>13</v>
      </c>
      <c r="M2780" s="105">
        <v>3.2</v>
      </c>
      <c r="N2780" s="167"/>
    </row>
    <row r="2781" s="155" customFormat="1" ht="36" spans="1:14">
      <c r="A2781" s="38" t="s">
        <v>15</v>
      </c>
      <c r="B2781" s="168">
        <v>2780</v>
      </c>
      <c r="C2781" s="43" t="s">
        <v>16</v>
      </c>
      <c r="D2781" s="43" t="s">
        <v>171</v>
      </c>
      <c r="E2781" s="103" t="s">
        <v>3723</v>
      </c>
      <c r="F2781" s="169" t="s">
        <v>172</v>
      </c>
      <c r="G2781" s="169" t="s">
        <v>4519</v>
      </c>
      <c r="H2781" s="40" t="s">
        <v>4130</v>
      </c>
      <c r="I2781" s="40" t="s">
        <v>22</v>
      </c>
      <c r="J2781" s="173">
        <v>1</v>
      </c>
      <c r="K2781" s="174">
        <v>0</v>
      </c>
      <c r="L2781" s="201">
        <v>0.47</v>
      </c>
      <c r="M2781" s="105">
        <v>3.1</v>
      </c>
      <c r="N2781" s="167"/>
    </row>
    <row r="2782" s="155" customFormat="1" ht="36" spans="1:14">
      <c r="A2782" s="38" t="s">
        <v>15</v>
      </c>
      <c r="B2782" s="168">
        <v>2781</v>
      </c>
      <c r="C2782" s="43" t="s">
        <v>16</v>
      </c>
      <c r="D2782" s="43" t="s">
        <v>171</v>
      </c>
      <c r="E2782" s="103" t="s">
        <v>3723</v>
      </c>
      <c r="F2782" s="169" t="s">
        <v>172</v>
      </c>
      <c r="G2782" s="169" t="s">
        <v>4162</v>
      </c>
      <c r="H2782" s="40" t="s">
        <v>4130</v>
      </c>
      <c r="I2782" s="40" t="s">
        <v>22</v>
      </c>
      <c r="J2782" s="173">
        <v>1</v>
      </c>
      <c r="K2782" s="174">
        <v>0</v>
      </c>
      <c r="L2782" s="198">
        <v>1</v>
      </c>
      <c r="M2782" s="105">
        <v>3.1</v>
      </c>
      <c r="N2782" s="167"/>
    </row>
    <row r="2783" s="155" customFormat="1" ht="36" spans="1:14">
      <c r="A2783" s="38" t="s">
        <v>15</v>
      </c>
      <c r="B2783" s="168">
        <v>2782</v>
      </c>
      <c r="C2783" s="43" t="s">
        <v>16</v>
      </c>
      <c r="D2783" s="43" t="s">
        <v>171</v>
      </c>
      <c r="E2783" s="103" t="s">
        <v>3723</v>
      </c>
      <c r="F2783" s="169" t="s">
        <v>172</v>
      </c>
      <c r="G2783" s="169" t="s">
        <v>4178</v>
      </c>
      <c r="H2783" s="40" t="s">
        <v>4130</v>
      </c>
      <c r="I2783" s="40" t="s">
        <v>22</v>
      </c>
      <c r="J2783" s="173">
        <v>10</v>
      </c>
      <c r="K2783" s="174">
        <v>0</v>
      </c>
      <c r="L2783" s="198">
        <v>10</v>
      </c>
      <c r="M2783" s="105">
        <v>3.1</v>
      </c>
      <c r="N2783" s="167"/>
    </row>
    <row r="2784" s="155" customFormat="1" ht="24" spans="1:14">
      <c r="A2784" s="38" t="s">
        <v>15</v>
      </c>
      <c r="B2784" s="168">
        <v>2783</v>
      </c>
      <c r="C2784" s="43" t="s">
        <v>16</v>
      </c>
      <c r="D2784" s="43" t="s">
        <v>53</v>
      </c>
      <c r="E2784" s="103" t="s">
        <v>3723</v>
      </c>
      <c r="F2784" s="169" t="s">
        <v>236</v>
      </c>
      <c r="G2784" s="169" t="s">
        <v>4182</v>
      </c>
      <c r="H2784" s="40" t="s">
        <v>2345</v>
      </c>
      <c r="I2784" s="40" t="s">
        <v>22</v>
      </c>
      <c r="J2784" s="173">
        <v>4</v>
      </c>
      <c r="K2784" s="185">
        <v>0</v>
      </c>
      <c r="L2784" s="198">
        <v>3</v>
      </c>
      <c r="M2784" s="105">
        <v>3.2</v>
      </c>
      <c r="N2784" s="167"/>
    </row>
    <row r="2785" s="155" customFormat="1" ht="24" spans="1:14">
      <c r="A2785" s="38" t="s">
        <v>15</v>
      </c>
      <c r="B2785" s="168">
        <v>2784</v>
      </c>
      <c r="C2785" s="43" t="s">
        <v>16</v>
      </c>
      <c r="D2785" s="43" t="s">
        <v>322</v>
      </c>
      <c r="E2785" s="103" t="s">
        <v>3723</v>
      </c>
      <c r="F2785" s="169" t="s">
        <v>323</v>
      </c>
      <c r="G2785" s="169" t="s">
        <v>4183</v>
      </c>
      <c r="H2785" s="40" t="s">
        <v>3157</v>
      </c>
      <c r="I2785" s="43" t="s">
        <v>2124</v>
      </c>
      <c r="J2785" s="116">
        <v>19.1288</v>
      </c>
      <c r="K2785" s="185">
        <v>0</v>
      </c>
      <c r="L2785" s="198">
        <v>1247</v>
      </c>
      <c r="M2785" s="105">
        <v>3.2</v>
      </c>
      <c r="N2785" s="167"/>
    </row>
    <row r="2786" s="155" customFormat="1" ht="24" spans="1:14">
      <c r="A2786" s="38" t="s">
        <v>15</v>
      </c>
      <c r="B2786" s="168">
        <v>2785</v>
      </c>
      <c r="C2786" s="43" t="s">
        <v>16</v>
      </c>
      <c r="D2786" s="43" t="s">
        <v>89</v>
      </c>
      <c r="E2786" s="103" t="s">
        <v>3723</v>
      </c>
      <c r="F2786" s="169" t="s">
        <v>114</v>
      </c>
      <c r="G2786" s="169" t="s">
        <v>4169</v>
      </c>
      <c r="H2786" s="40" t="s">
        <v>2166</v>
      </c>
      <c r="I2786" s="40" t="s">
        <v>22</v>
      </c>
      <c r="J2786" s="173">
        <v>3</v>
      </c>
      <c r="K2786" s="185">
        <v>0</v>
      </c>
      <c r="L2786" s="198">
        <v>189</v>
      </c>
      <c r="M2786" s="105">
        <v>3.2</v>
      </c>
      <c r="N2786" s="164"/>
    </row>
    <row r="2787" s="155" customFormat="1" ht="24" spans="1:14">
      <c r="A2787" s="38" t="s">
        <v>15</v>
      </c>
      <c r="B2787" s="168">
        <v>2786</v>
      </c>
      <c r="C2787" s="43" t="s">
        <v>16</v>
      </c>
      <c r="D2787" s="43" t="s">
        <v>89</v>
      </c>
      <c r="E2787" s="103" t="s">
        <v>3723</v>
      </c>
      <c r="F2787" s="169" t="s">
        <v>114</v>
      </c>
      <c r="G2787" s="169" t="s">
        <v>4170</v>
      </c>
      <c r="H2787" s="40" t="s">
        <v>2166</v>
      </c>
      <c r="I2787" s="40" t="s">
        <v>22</v>
      </c>
      <c r="J2787" s="173">
        <v>1</v>
      </c>
      <c r="K2787" s="185">
        <v>0</v>
      </c>
      <c r="L2787" s="198">
        <v>89</v>
      </c>
      <c r="M2787" s="105">
        <v>3.2</v>
      </c>
      <c r="N2787" s="164"/>
    </row>
    <row r="2788" s="155" customFormat="1" ht="24" spans="1:14">
      <c r="A2788" s="38" t="s">
        <v>15</v>
      </c>
      <c r="B2788" s="168">
        <v>2787</v>
      </c>
      <c r="C2788" s="43" t="s">
        <v>16</v>
      </c>
      <c r="D2788" s="43" t="s">
        <v>53</v>
      </c>
      <c r="E2788" s="103" t="s">
        <v>3723</v>
      </c>
      <c r="F2788" s="169" t="s">
        <v>55</v>
      </c>
      <c r="G2788" s="169" t="s">
        <v>4172</v>
      </c>
      <c r="H2788" s="40" t="s">
        <v>2158</v>
      </c>
      <c r="I2788" s="40" t="s">
        <v>22</v>
      </c>
      <c r="J2788" s="173">
        <v>1</v>
      </c>
      <c r="K2788" s="185">
        <v>0</v>
      </c>
      <c r="L2788" s="198">
        <v>46</v>
      </c>
      <c r="M2788" s="105">
        <v>3.2</v>
      </c>
      <c r="N2788" s="164"/>
    </row>
    <row r="2789" s="155" customFormat="1" ht="24" spans="1:14">
      <c r="A2789" s="38" t="s">
        <v>15</v>
      </c>
      <c r="B2789" s="168">
        <v>2788</v>
      </c>
      <c r="C2789" s="43" t="s">
        <v>16</v>
      </c>
      <c r="D2789" s="43" t="s">
        <v>53</v>
      </c>
      <c r="E2789" s="103" t="s">
        <v>3723</v>
      </c>
      <c r="F2789" s="169" t="s">
        <v>249</v>
      </c>
      <c r="G2789" s="169" t="s">
        <v>4267</v>
      </c>
      <c r="H2789" s="40" t="s">
        <v>2121</v>
      </c>
      <c r="I2789" s="40" t="s">
        <v>22</v>
      </c>
      <c r="J2789" s="173">
        <v>1</v>
      </c>
      <c r="K2789" s="185">
        <v>0</v>
      </c>
      <c r="L2789" s="198">
        <v>27</v>
      </c>
      <c r="M2789" s="105">
        <v>3.2</v>
      </c>
      <c r="N2789" s="167"/>
    </row>
    <row r="2790" s="155" customFormat="1" ht="36" spans="1:14">
      <c r="A2790" s="38" t="s">
        <v>15</v>
      </c>
      <c r="B2790" s="168">
        <v>2789</v>
      </c>
      <c r="C2790" s="43" t="s">
        <v>16</v>
      </c>
      <c r="D2790" s="43" t="s">
        <v>171</v>
      </c>
      <c r="E2790" s="103" t="s">
        <v>3723</v>
      </c>
      <c r="F2790" s="169" t="s">
        <v>172</v>
      </c>
      <c r="G2790" s="169" t="s">
        <v>4178</v>
      </c>
      <c r="H2790" s="40" t="s">
        <v>4130</v>
      </c>
      <c r="I2790" s="40" t="s">
        <v>22</v>
      </c>
      <c r="J2790" s="173">
        <v>2</v>
      </c>
      <c r="K2790" s="174">
        <v>0</v>
      </c>
      <c r="L2790" s="198">
        <v>2</v>
      </c>
      <c r="M2790" s="105">
        <v>3.1</v>
      </c>
      <c r="N2790" s="167"/>
    </row>
    <row r="2791" s="155" customFormat="1" ht="36" spans="1:14">
      <c r="A2791" s="38" t="s">
        <v>15</v>
      </c>
      <c r="B2791" s="168">
        <v>2790</v>
      </c>
      <c r="C2791" s="43" t="s">
        <v>16</v>
      </c>
      <c r="D2791" s="43" t="s">
        <v>171</v>
      </c>
      <c r="E2791" s="103" t="s">
        <v>3723</v>
      </c>
      <c r="F2791" s="169" t="s">
        <v>172</v>
      </c>
      <c r="G2791" s="169" t="s">
        <v>4179</v>
      </c>
      <c r="H2791" s="40" t="s">
        <v>4130</v>
      </c>
      <c r="I2791" s="40" t="s">
        <v>22</v>
      </c>
      <c r="J2791" s="173">
        <v>1</v>
      </c>
      <c r="K2791" s="174">
        <v>0</v>
      </c>
      <c r="L2791" s="198">
        <v>2</v>
      </c>
      <c r="M2791" s="105">
        <v>3.1</v>
      </c>
      <c r="N2791" s="164"/>
    </row>
    <row r="2792" s="155" customFormat="1" ht="24" spans="1:14">
      <c r="A2792" s="38" t="s">
        <v>15</v>
      </c>
      <c r="B2792" s="168">
        <v>2791</v>
      </c>
      <c r="C2792" s="43" t="s">
        <v>16</v>
      </c>
      <c r="D2792" s="43" t="s">
        <v>53</v>
      </c>
      <c r="E2792" s="103" t="s">
        <v>3723</v>
      </c>
      <c r="F2792" s="169" t="s">
        <v>236</v>
      </c>
      <c r="G2792" s="169" t="s">
        <v>4182</v>
      </c>
      <c r="H2792" s="40" t="s">
        <v>2345</v>
      </c>
      <c r="I2792" s="40" t="s">
        <v>22</v>
      </c>
      <c r="J2792" s="173">
        <v>3</v>
      </c>
      <c r="K2792" s="185">
        <v>0</v>
      </c>
      <c r="L2792" s="198">
        <v>2</v>
      </c>
      <c r="M2792" s="105">
        <v>3.2</v>
      </c>
      <c r="N2792" s="164"/>
    </row>
    <row r="2793" s="155" customFormat="1" ht="24" spans="1:14">
      <c r="A2793" s="38" t="s">
        <v>15</v>
      </c>
      <c r="B2793" s="168">
        <v>2792</v>
      </c>
      <c r="C2793" s="43" t="s">
        <v>16</v>
      </c>
      <c r="D2793" s="43" t="s">
        <v>322</v>
      </c>
      <c r="E2793" s="103" t="s">
        <v>3723</v>
      </c>
      <c r="F2793" s="169" t="s">
        <v>323</v>
      </c>
      <c r="G2793" s="169" t="s">
        <v>4183</v>
      </c>
      <c r="H2793" s="40" t="s">
        <v>3157</v>
      </c>
      <c r="I2793" s="43" t="s">
        <v>2124</v>
      </c>
      <c r="J2793" s="116">
        <v>2.0535</v>
      </c>
      <c r="K2793" s="185">
        <v>0</v>
      </c>
      <c r="L2793" s="198">
        <v>134</v>
      </c>
      <c r="M2793" s="105">
        <v>3.2</v>
      </c>
      <c r="N2793" s="164"/>
    </row>
    <row r="2794" s="155" customFormat="1" ht="24" spans="1:14">
      <c r="A2794" s="38" t="s">
        <v>15</v>
      </c>
      <c r="B2794" s="168">
        <v>2793</v>
      </c>
      <c r="C2794" s="43" t="s">
        <v>16</v>
      </c>
      <c r="D2794" s="43" t="s">
        <v>322</v>
      </c>
      <c r="E2794" s="103" t="s">
        <v>3723</v>
      </c>
      <c r="F2794" s="169" t="s">
        <v>323</v>
      </c>
      <c r="G2794" s="169" t="s">
        <v>4184</v>
      </c>
      <c r="H2794" s="40" t="s">
        <v>3157</v>
      </c>
      <c r="I2794" s="43" t="s">
        <v>2124</v>
      </c>
      <c r="J2794" s="116">
        <v>0.8293</v>
      </c>
      <c r="K2794" s="185">
        <v>0</v>
      </c>
      <c r="L2794" s="198">
        <v>67</v>
      </c>
      <c r="M2794" s="105">
        <v>3.2</v>
      </c>
      <c r="N2794" s="167"/>
    </row>
    <row r="2795" s="155" customFormat="1" ht="24" spans="1:14">
      <c r="A2795" s="38" t="s">
        <v>15</v>
      </c>
      <c r="B2795" s="168">
        <v>2794</v>
      </c>
      <c r="C2795" s="43" t="s">
        <v>16</v>
      </c>
      <c r="D2795" s="43" t="s">
        <v>4008</v>
      </c>
      <c r="E2795" s="103" t="s">
        <v>3723</v>
      </c>
      <c r="F2795" s="169" t="s">
        <v>4522</v>
      </c>
      <c r="G2795" s="169" t="s">
        <v>4010</v>
      </c>
      <c r="H2795" s="40"/>
      <c r="I2795" s="40" t="s">
        <v>22</v>
      </c>
      <c r="J2795" s="173">
        <v>1</v>
      </c>
      <c r="K2795" s="174">
        <v>0</v>
      </c>
      <c r="L2795" s="202"/>
      <c r="M2795" s="105">
        <v>3.1</v>
      </c>
      <c r="N2795" s="167"/>
    </row>
    <row r="2796" s="155" customFormat="1" ht="24" spans="1:14">
      <c r="A2796" s="38" t="s">
        <v>15</v>
      </c>
      <c r="B2796" s="168">
        <v>2795</v>
      </c>
      <c r="C2796" s="43" t="s">
        <v>16</v>
      </c>
      <c r="D2796" s="43" t="s">
        <v>53</v>
      </c>
      <c r="E2796" s="103" t="s">
        <v>3723</v>
      </c>
      <c r="F2796" s="169" t="s">
        <v>3813</v>
      </c>
      <c r="G2796" s="169" t="s">
        <v>4514</v>
      </c>
      <c r="H2796" s="40" t="s">
        <v>2191</v>
      </c>
      <c r="I2796" s="40" t="s">
        <v>22</v>
      </c>
      <c r="J2796" s="173">
        <v>1</v>
      </c>
      <c r="K2796" s="185">
        <v>0</v>
      </c>
      <c r="L2796" s="198">
        <v>44</v>
      </c>
      <c r="M2796" s="105">
        <v>3.2</v>
      </c>
      <c r="N2796" s="164"/>
    </row>
    <row r="2797" s="155" customFormat="1" ht="24" spans="1:14">
      <c r="A2797" s="38" t="s">
        <v>15</v>
      </c>
      <c r="B2797" s="168">
        <v>2796</v>
      </c>
      <c r="C2797" s="43" t="s">
        <v>16</v>
      </c>
      <c r="D2797" s="43" t="s">
        <v>89</v>
      </c>
      <c r="E2797" s="103" t="s">
        <v>3723</v>
      </c>
      <c r="F2797" s="169" t="s">
        <v>114</v>
      </c>
      <c r="G2797" s="169" t="s">
        <v>4518</v>
      </c>
      <c r="H2797" s="40" t="s">
        <v>2638</v>
      </c>
      <c r="I2797" s="40" t="s">
        <v>22</v>
      </c>
      <c r="J2797" s="173">
        <v>1</v>
      </c>
      <c r="K2797" s="185">
        <v>0</v>
      </c>
      <c r="L2797" s="198">
        <v>19</v>
      </c>
      <c r="M2797" s="105">
        <v>3.2</v>
      </c>
      <c r="N2797" s="164"/>
    </row>
    <row r="2798" s="155" customFormat="1" ht="24" spans="1:14">
      <c r="A2798" s="38" t="s">
        <v>15</v>
      </c>
      <c r="B2798" s="168">
        <v>2797</v>
      </c>
      <c r="C2798" s="43" t="s">
        <v>16</v>
      </c>
      <c r="D2798" s="43" t="s">
        <v>89</v>
      </c>
      <c r="E2798" s="103" t="s">
        <v>3723</v>
      </c>
      <c r="F2798" s="169" t="s">
        <v>114</v>
      </c>
      <c r="G2798" s="169" t="s">
        <v>4159</v>
      </c>
      <c r="H2798" s="40" t="s">
        <v>2166</v>
      </c>
      <c r="I2798" s="40" t="s">
        <v>22</v>
      </c>
      <c r="J2798" s="173">
        <v>1</v>
      </c>
      <c r="K2798" s="185">
        <v>0</v>
      </c>
      <c r="L2798" s="198">
        <v>42</v>
      </c>
      <c r="M2798" s="105">
        <v>3.2</v>
      </c>
      <c r="N2798" s="167"/>
    </row>
    <row r="2799" s="155" customFormat="1" ht="24" spans="1:14">
      <c r="A2799" s="38" t="s">
        <v>15</v>
      </c>
      <c r="B2799" s="168">
        <v>2798</v>
      </c>
      <c r="C2799" s="43" t="s">
        <v>16</v>
      </c>
      <c r="D2799" s="43" t="s">
        <v>89</v>
      </c>
      <c r="E2799" s="103" t="s">
        <v>3723</v>
      </c>
      <c r="F2799" s="169" t="s">
        <v>114</v>
      </c>
      <c r="G2799" s="169" t="s">
        <v>4169</v>
      </c>
      <c r="H2799" s="40" t="s">
        <v>2166</v>
      </c>
      <c r="I2799" s="40" t="s">
        <v>22</v>
      </c>
      <c r="J2799" s="173">
        <v>10</v>
      </c>
      <c r="K2799" s="185">
        <v>0</v>
      </c>
      <c r="L2799" s="198">
        <v>629</v>
      </c>
      <c r="M2799" s="105">
        <v>3.2</v>
      </c>
      <c r="N2799" s="167"/>
    </row>
    <row r="2800" s="155" customFormat="1" ht="24" spans="1:14">
      <c r="A2800" s="38" t="s">
        <v>15</v>
      </c>
      <c r="B2800" s="168">
        <v>2799</v>
      </c>
      <c r="C2800" s="43" t="s">
        <v>16</v>
      </c>
      <c r="D2800" s="43" t="s">
        <v>53</v>
      </c>
      <c r="E2800" s="103" t="s">
        <v>3723</v>
      </c>
      <c r="F2800" s="169" t="s">
        <v>55</v>
      </c>
      <c r="G2800" s="169" t="s">
        <v>4172</v>
      </c>
      <c r="H2800" s="40" t="s">
        <v>2158</v>
      </c>
      <c r="I2800" s="40" t="s">
        <v>22</v>
      </c>
      <c r="J2800" s="173">
        <v>12</v>
      </c>
      <c r="K2800" s="185">
        <v>0</v>
      </c>
      <c r="L2800" s="198">
        <v>553</v>
      </c>
      <c r="M2800" s="105">
        <v>3.2</v>
      </c>
      <c r="N2800" s="164"/>
    </row>
    <row r="2801" s="155" customFormat="1" ht="24" spans="1:14">
      <c r="A2801" s="38" t="s">
        <v>15</v>
      </c>
      <c r="B2801" s="168">
        <v>2800</v>
      </c>
      <c r="C2801" s="43" t="s">
        <v>16</v>
      </c>
      <c r="D2801" s="43" t="s">
        <v>53</v>
      </c>
      <c r="E2801" s="103" t="s">
        <v>3723</v>
      </c>
      <c r="F2801" s="169" t="s">
        <v>55</v>
      </c>
      <c r="G2801" s="169" t="s">
        <v>4515</v>
      </c>
      <c r="H2801" s="40" t="s">
        <v>2158</v>
      </c>
      <c r="I2801" s="40" t="s">
        <v>22</v>
      </c>
      <c r="J2801" s="173">
        <v>1</v>
      </c>
      <c r="K2801" s="185">
        <v>0</v>
      </c>
      <c r="L2801" s="198">
        <v>26</v>
      </c>
      <c r="M2801" s="105">
        <v>3.2</v>
      </c>
      <c r="N2801" s="164"/>
    </row>
    <row r="2802" s="155" customFormat="1" ht="24" spans="1:14">
      <c r="A2802" s="38" t="s">
        <v>15</v>
      </c>
      <c r="B2802" s="168">
        <v>2801</v>
      </c>
      <c r="C2802" s="43" t="s">
        <v>16</v>
      </c>
      <c r="D2802" s="43" t="s">
        <v>53</v>
      </c>
      <c r="E2802" s="103" t="s">
        <v>3723</v>
      </c>
      <c r="F2802" s="169" t="s">
        <v>249</v>
      </c>
      <c r="G2802" s="169" t="s">
        <v>4516</v>
      </c>
      <c r="H2802" s="40" t="s">
        <v>2121</v>
      </c>
      <c r="I2802" s="40" t="s">
        <v>22</v>
      </c>
      <c r="J2802" s="173">
        <v>1</v>
      </c>
      <c r="K2802" s="185">
        <v>0</v>
      </c>
      <c r="L2802" s="198">
        <v>13</v>
      </c>
      <c r="M2802" s="105">
        <v>3.2</v>
      </c>
      <c r="N2802" s="164"/>
    </row>
    <row r="2803" s="155" customFormat="1" ht="36" spans="1:14">
      <c r="A2803" s="38" t="s">
        <v>15</v>
      </c>
      <c r="B2803" s="168">
        <v>2802</v>
      </c>
      <c r="C2803" s="43" t="s">
        <v>16</v>
      </c>
      <c r="D2803" s="43" t="s">
        <v>171</v>
      </c>
      <c r="E2803" s="103" t="s">
        <v>3723</v>
      </c>
      <c r="F2803" s="169" t="s">
        <v>172</v>
      </c>
      <c r="G2803" s="169" t="s">
        <v>4162</v>
      </c>
      <c r="H2803" s="40" t="s">
        <v>4130</v>
      </c>
      <c r="I2803" s="40" t="s">
        <v>22</v>
      </c>
      <c r="J2803" s="173">
        <v>1</v>
      </c>
      <c r="K2803" s="174">
        <v>0</v>
      </c>
      <c r="L2803" s="198">
        <v>1</v>
      </c>
      <c r="M2803" s="105">
        <v>3.1</v>
      </c>
      <c r="N2803" s="167"/>
    </row>
    <row r="2804" s="155" customFormat="1" ht="36" spans="1:14">
      <c r="A2804" s="38" t="s">
        <v>15</v>
      </c>
      <c r="B2804" s="168">
        <v>2803</v>
      </c>
      <c r="C2804" s="43" t="s">
        <v>16</v>
      </c>
      <c r="D2804" s="43" t="s">
        <v>171</v>
      </c>
      <c r="E2804" s="103" t="s">
        <v>3723</v>
      </c>
      <c r="F2804" s="169" t="s">
        <v>172</v>
      </c>
      <c r="G2804" s="169" t="s">
        <v>4178</v>
      </c>
      <c r="H2804" s="40" t="s">
        <v>4130</v>
      </c>
      <c r="I2804" s="40" t="s">
        <v>22</v>
      </c>
      <c r="J2804" s="173">
        <v>10</v>
      </c>
      <c r="K2804" s="174">
        <v>0</v>
      </c>
      <c r="L2804" s="198">
        <v>10</v>
      </c>
      <c r="M2804" s="105">
        <v>3.1</v>
      </c>
      <c r="N2804" s="167"/>
    </row>
    <row r="2805" s="155" customFormat="1" ht="24" spans="1:14">
      <c r="A2805" s="38" t="s">
        <v>15</v>
      </c>
      <c r="B2805" s="168">
        <v>2804</v>
      </c>
      <c r="C2805" s="43" t="s">
        <v>16</v>
      </c>
      <c r="D2805" s="43" t="s">
        <v>53</v>
      </c>
      <c r="E2805" s="103" t="s">
        <v>3723</v>
      </c>
      <c r="F2805" s="169" t="s">
        <v>236</v>
      </c>
      <c r="G2805" s="169" t="s">
        <v>4182</v>
      </c>
      <c r="H2805" s="40" t="s">
        <v>2345</v>
      </c>
      <c r="I2805" s="40" t="s">
        <v>22</v>
      </c>
      <c r="J2805" s="173">
        <v>4</v>
      </c>
      <c r="K2805" s="185">
        <v>0</v>
      </c>
      <c r="L2805" s="198">
        <v>3</v>
      </c>
      <c r="M2805" s="105">
        <v>3.2</v>
      </c>
      <c r="N2805" s="167"/>
    </row>
    <row r="2806" s="155" customFormat="1" ht="24" spans="1:14">
      <c r="A2806" s="38" t="s">
        <v>15</v>
      </c>
      <c r="B2806" s="168">
        <v>2805</v>
      </c>
      <c r="C2806" s="43" t="s">
        <v>16</v>
      </c>
      <c r="D2806" s="43" t="s">
        <v>322</v>
      </c>
      <c r="E2806" s="103" t="s">
        <v>3723</v>
      </c>
      <c r="F2806" s="169" t="s">
        <v>323</v>
      </c>
      <c r="G2806" s="169" t="s">
        <v>4183</v>
      </c>
      <c r="H2806" s="40" t="s">
        <v>3157</v>
      </c>
      <c r="I2806" s="43" t="s">
        <v>2124</v>
      </c>
      <c r="J2806" s="116">
        <v>19.5288</v>
      </c>
      <c r="K2806" s="185">
        <v>0</v>
      </c>
      <c r="L2806" s="198">
        <v>1273</v>
      </c>
      <c r="M2806" s="105">
        <v>3.2</v>
      </c>
      <c r="N2806" s="167"/>
    </row>
    <row r="2807" s="155" customFormat="1" ht="24" spans="1:14">
      <c r="A2807" s="38" t="s">
        <v>15</v>
      </c>
      <c r="B2807" s="168">
        <v>2806</v>
      </c>
      <c r="C2807" s="43" t="s">
        <v>16</v>
      </c>
      <c r="D2807" s="43" t="s">
        <v>53</v>
      </c>
      <c r="E2807" s="103" t="s">
        <v>3723</v>
      </c>
      <c r="F2807" s="169" t="s">
        <v>3813</v>
      </c>
      <c r="G2807" s="169" t="s">
        <v>4517</v>
      </c>
      <c r="H2807" s="40" t="s">
        <v>2191</v>
      </c>
      <c r="I2807" s="40" t="s">
        <v>22</v>
      </c>
      <c r="J2807" s="173">
        <v>1</v>
      </c>
      <c r="K2807" s="57">
        <f t="shared" ref="K2807:K2813" si="169">(CEILING(J2807*0.2,1))*1</f>
        <v>1</v>
      </c>
      <c r="L2807" s="198">
        <v>9</v>
      </c>
      <c r="M2807" s="105">
        <v>3.2</v>
      </c>
      <c r="N2807" s="167"/>
    </row>
    <row r="2808" s="155" customFormat="1" ht="24" spans="1:14">
      <c r="A2808" s="38" t="s">
        <v>15</v>
      </c>
      <c r="B2808" s="168">
        <v>2807</v>
      </c>
      <c r="C2808" s="43" t="s">
        <v>16</v>
      </c>
      <c r="D2808" s="43" t="s">
        <v>89</v>
      </c>
      <c r="E2808" s="103" t="s">
        <v>3723</v>
      </c>
      <c r="F2808" s="169" t="s">
        <v>114</v>
      </c>
      <c r="G2808" s="169" t="s">
        <v>4518</v>
      </c>
      <c r="H2808" s="40" t="s">
        <v>2638</v>
      </c>
      <c r="I2808" s="40" t="s">
        <v>22</v>
      </c>
      <c r="J2808" s="173">
        <v>8</v>
      </c>
      <c r="K2808" s="185">
        <v>0</v>
      </c>
      <c r="L2808" s="198">
        <v>148</v>
      </c>
      <c r="M2808" s="105">
        <v>3.2</v>
      </c>
      <c r="N2808" s="167"/>
    </row>
    <row r="2809" s="155" customFormat="1" ht="24" spans="1:14">
      <c r="A2809" s="38" t="s">
        <v>15</v>
      </c>
      <c r="B2809" s="168">
        <v>2808</v>
      </c>
      <c r="C2809" s="43" t="s">
        <v>16</v>
      </c>
      <c r="D2809" s="43" t="s">
        <v>53</v>
      </c>
      <c r="E2809" s="103" t="s">
        <v>3723</v>
      </c>
      <c r="F2809" s="169" t="s">
        <v>55</v>
      </c>
      <c r="G2809" s="169" t="s">
        <v>2701</v>
      </c>
      <c r="H2809" s="40" t="s">
        <v>2121</v>
      </c>
      <c r="I2809" s="40" t="s">
        <v>22</v>
      </c>
      <c r="J2809" s="173">
        <v>6</v>
      </c>
      <c r="K2809" s="57">
        <f t="shared" si="169"/>
        <v>2</v>
      </c>
      <c r="L2809" s="198">
        <v>32</v>
      </c>
      <c r="M2809" s="105">
        <v>3.2</v>
      </c>
      <c r="N2809" s="167"/>
    </row>
    <row r="2810" s="155" customFormat="1" ht="36" spans="1:14">
      <c r="A2810" s="38" t="s">
        <v>15</v>
      </c>
      <c r="B2810" s="168">
        <v>2809</v>
      </c>
      <c r="C2810" s="43" t="s">
        <v>16</v>
      </c>
      <c r="D2810" s="43" t="s">
        <v>171</v>
      </c>
      <c r="E2810" s="103" t="s">
        <v>3723</v>
      </c>
      <c r="F2810" s="169" t="s">
        <v>172</v>
      </c>
      <c r="G2810" s="169" t="s">
        <v>4519</v>
      </c>
      <c r="H2810" s="40" t="s">
        <v>4130</v>
      </c>
      <c r="I2810" s="40" t="s">
        <v>22</v>
      </c>
      <c r="J2810" s="173">
        <v>9</v>
      </c>
      <c r="K2810" s="174">
        <v>0</v>
      </c>
      <c r="L2810" s="198">
        <v>4</v>
      </c>
      <c r="M2810" s="105">
        <v>3.1</v>
      </c>
      <c r="N2810" s="167"/>
    </row>
    <row r="2811" s="155" customFormat="1" ht="24" spans="1:14">
      <c r="A2811" s="38" t="s">
        <v>15</v>
      </c>
      <c r="B2811" s="168">
        <v>2810</v>
      </c>
      <c r="C2811" s="43" t="s">
        <v>16</v>
      </c>
      <c r="D2811" s="43" t="s">
        <v>53</v>
      </c>
      <c r="E2811" s="103" t="s">
        <v>3723</v>
      </c>
      <c r="F2811" s="169" t="s">
        <v>236</v>
      </c>
      <c r="G2811" s="169" t="s">
        <v>4520</v>
      </c>
      <c r="H2811" s="40" t="s">
        <v>2638</v>
      </c>
      <c r="I2811" s="40" t="s">
        <v>22</v>
      </c>
      <c r="J2811" s="173">
        <v>1</v>
      </c>
      <c r="K2811" s="57">
        <f t="shared" si="169"/>
        <v>1</v>
      </c>
      <c r="L2811" s="198">
        <v>4</v>
      </c>
      <c r="M2811" s="105">
        <v>3.2</v>
      </c>
      <c r="N2811" s="167"/>
    </row>
    <row r="2812" s="155" customFormat="1" ht="24" spans="1:14">
      <c r="A2812" s="38" t="s">
        <v>15</v>
      </c>
      <c r="B2812" s="168">
        <v>2811</v>
      </c>
      <c r="C2812" s="43" t="s">
        <v>16</v>
      </c>
      <c r="D2812" s="43" t="s">
        <v>322</v>
      </c>
      <c r="E2812" s="103" t="s">
        <v>3723</v>
      </c>
      <c r="F2812" s="169" t="s">
        <v>323</v>
      </c>
      <c r="G2812" s="169" t="s">
        <v>2705</v>
      </c>
      <c r="H2812" s="40" t="s">
        <v>2123</v>
      </c>
      <c r="I2812" s="43" t="s">
        <v>2124</v>
      </c>
      <c r="J2812" s="116">
        <v>6.9483</v>
      </c>
      <c r="K2812" s="57">
        <f t="shared" si="169"/>
        <v>2</v>
      </c>
      <c r="L2812" s="198">
        <v>96</v>
      </c>
      <c r="M2812" s="105">
        <v>3.2</v>
      </c>
      <c r="N2812" s="167"/>
    </row>
    <row r="2813" s="155" customFormat="1" ht="24" spans="1:14">
      <c r="A2813" s="38" t="s">
        <v>15</v>
      </c>
      <c r="B2813" s="168">
        <v>2812</v>
      </c>
      <c r="C2813" s="43" t="s">
        <v>16</v>
      </c>
      <c r="D2813" s="43" t="s">
        <v>53</v>
      </c>
      <c r="E2813" s="103" t="s">
        <v>3723</v>
      </c>
      <c r="F2813" s="169" t="s">
        <v>3813</v>
      </c>
      <c r="G2813" s="169" t="s">
        <v>4523</v>
      </c>
      <c r="H2813" s="40" t="s">
        <v>2191</v>
      </c>
      <c r="I2813" s="40" t="s">
        <v>22</v>
      </c>
      <c r="J2813" s="173">
        <v>1</v>
      </c>
      <c r="K2813" s="57">
        <f t="shared" si="169"/>
        <v>1</v>
      </c>
      <c r="L2813" s="198">
        <v>9</v>
      </c>
      <c r="M2813" s="105">
        <v>3.2</v>
      </c>
      <c r="N2813" s="164"/>
    </row>
    <row r="2814" s="155" customFormat="1" ht="24" spans="1:14">
      <c r="A2814" s="38" t="s">
        <v>15</v>
      </c>
      <c r="B2814" s="168">
        <v>2813</v>
      </c>
      <c r="C2814" s="43" t="s">
        <v>16</v>
      </c>
      <c r="D2814" s="43" t="s">
        <v>89</v>
      </c>
      <c r="E2814" s="103" t="s">
        <v>3723</v>
      </c>
      <c r="F2814" s="169" t="s">
        <v>114</v>
      </c>
      <c r="G2814" s="169" t="s">
        <v>4040</v>
      </c>
      <c r="H2814" s="40" t="s">
        <v>2166</v>
      </c>
      <c r="I2814" s="40" t="s">
        <v>22</v>
      </c>
      <c r="J2814" s="173">
        <v>1</v>
      </c>
      <c r="K2814" s="185">
        <v>0</v>
      </c>
      <c r="L2814" s="198">
        <v>17</v>
      </c>
      <c r="M2814" s="105">
        <v>3.2</v>
      </c>
      <c r="N2814" s="167"/>
    </row>
    <row r="2815" s="155" customFormat="1" ht="24" spans="1:14">
      <c r="A2815" s="38" t="s">
        <v>15</v>
      </c>
      <c r="B2815" s="168">
        <v>2814</v>
      </c>
      <c r="C2815" s="43" t="s">
        <v>16</v>
      </c>
      <c r="D2815" s="43" t="s">
        <v>53</v>
      </c>
      <c r="E2815" s="103" t="s">
        <v>3723</v>
      </c>
      <c r="F2815" s="169" t="s">
        <v>304</v>
      </c>
      <c r="G2815" s="169" t="s">
        <v>4510</v>
      </c>
      <c r="H2815" s="40" t="s">
        <v>2121</v>
      </c>
      <c r="I2815" s="40" t="s">
        <v>22</v>
      </c>
      <c r="J2815" s="173">
        <v>4</v>
      </c>
      <c r="K2815" s="57">
        <f t="shared" ref="K2815:K2818" si="170">(CEILING(J2815*0.2,1))*1</f>
        <v>1</v>
      </c>
      <c r="L2815" s="198">
        <v>112</v>
      </c>
      <c r="M2815" s="105">
        <v>3.2</v>
      </c>
      <c r="N2815" s="167"/>
    </row>
    <row r="2816" s="155" customFormat="1" ht="24" spans="1:14">
      <c r="A2816" s="38" t="s">
        <v>15</v>
      </c>
      <c r="B2816" s="168">
        <v>2815</v>
      </c>
      <c r="C2816" s="43" t="s">
        <v>16</v>
      </c>
      <c r="D2816" s="43" t="s">
        <v>53</v>
      </c>
      <c r="E2816" s="103" t="s">
        <v>3723</v>
      </c>
      <c r="F2816" s="169" t="s">
        <v>55</v>
      </c>
      <c r="G2816" s="169" t="s">
        <v>2701</v>
      </c>
      <c r="H2816" s="40" t="s">
        <v>2121</v>
      </c>
      <c r="I2816" s="40" t="s">
        <v>22</v>
      </c>
      <c r="J2816" s="173">
        <v>9</v>
      </c>
      <c r="K2816" s="57">
        <f t="shared" si="170"/>
        <v>2</v>
      </c>
      <c r="L2816" s="198">
        <v>49</v>
      </c>
      <c r="M2816" s="105">
        <v>3.2</v>
      </c>
      <c r="N2816" s="167"/>
    </row>
    <row r="2817" s="155" customFormat="1" ht="24" spans="1:14">
      <c r="A2817" s="38" t="s">
        <v>15</v>
      </c>
      <c r="B2817" s="168">
        <v>2816</v>
      </c>
      <c r="C2817" s="43" t="s">
        <v>16</v>
      </c>
      <c r="D2817" s="43" t="s">
        <v>53</v>
      </c>
      <c r="E2817" s="103" t="s">
        <v>3723</v>
      </c>
      <c r="F2817" s="169" t="s">
        <v>55</v>
      </c>
      <c r="G2817" s="169" t="s">
        <v>4045</v>
      </c>
      <c r="H2817" s="40" t="s">
        <v>2158</v>
      </c>
      <c r="I2817" s="40" t="s">
        <v>22</v>
      </c>
      <c r="J2817" s="173">
        <v>4</v>
      </c>
      <c r="K2817" s="57">
        <f t="shared" si="170"/>
        <v>1</v>
      </c>
      <c r="L2817" s="198">
        <v>66</v>
      </c>
      <c r="M2817" s="105">
        <v>3.2</v>
      </c>
      <c r="N2817" s="167"/>
    </row>
    <row r="2818" s="155" customFormat="1" ht="24" spans="1:14">
      <c r="A2818" s="38" t="s">
        <v>15</v>
      </c>
      <c r="B2818" s="168">
        <v>2817</v>
      </c>
      <c r="C2818" s="43" t="s">
        <v>16</v>
      </c>
      <c r="D2818" s="43" t="s">
        <v>53</v>
      </c>
      <c r="E2818" s="103" t="s">
        <v>3723</v>
      </c>
      <c r="F2818" s="169" t="s">
        <v>885</v>
      </c>
      <c r="G2818" s="169" t="s">
        <v>4524</v>
      </c>
      <c r="H2818" s="40" t="s">
        <v>2158</v>
      </c>
      <c r="I2818" s="40" t="s">
        <v>22</v>
      </c>
      <c r="J2818" s="173">
        <v>1</v>
      </c>
      <c r="K2818" s="57">
        <f t="shared" si="170"/>
        <v>1</v>
      </c>
      <c r="L2818" s="198">
        <v>5</v>
      </c>
      <c r="M2818" s="105">
        <v>3.2</v>
      </c>
      <c r="N2818" s="167"/>
    </row>
    <row r="2819" s="155" customFormat="1" ht="24" spans="1:14">
      <c r="A2819" s="38" t="s">
        <v>15</v>
      </c>
      <c r="B2819" s="168">
        <v>2818</v>
      </c>
      <c r="C2819" s="43" t="s">
        <v>16</v>
      </c>
      <c r="D2819" s="43" t="s">
        <v>171</v>
      </c>
      <c r="E2819" s="103" t="s">
        <v>3723</v>
      </c>
      <c r="F2819" s="169" t="s">
        <v>172</v>
      </c>
      <c r="G2819" s="169" t="s">
        <v>3779</v>
      </c>
      <c r="H2819" s="40" t="s">
        <v>1926</v>
      </c>
      <c r="I2819" s="40" t="s">
        <v>22</v>
      </c>
      <c r="J2819" s="173">
        <v>2</v>
      </c>
      <c r="K2819" s="174">
        <v>0</v>
      </c>
      <c r="L2819" s="198">
        <v>1</v>
      </c>
      <c r="M2819" s="105">
        <v>3.1</v>
      </c>
      <c r="N2819" s="167"/>
    </row>
    <row r="2820" s="155" customFormat="1" ht="24" spans="1:14">
      <c r="A2820" s="38" t="s">
        <v>15</v>
      </c>
      <c r="B2820" s="168">
        <v>2819</v>
      </c>
      <c r="C2820" s="43" t="s">
        <v>16</v>
      </c>
      <c r="D2820" s="43" t="s">
        <v>53</v>
      </c>
      <c r="E2820" s="103" t="s">
        <v>3723</v>
      </c>
      <c r="F2820" s="169" t="s">
        <v>236</v>
      </c>
      <c r="G2820" s="169" t="s">
        <v>4512</v>
      </c>
      <c r="H2820" s="40" t="s">
        <v>2345</v>
      </c>
      <c r="I2820" s="40" t="s">
        <v>22</v>
      </c>
      <c r="J2820" s="173">
        <v>1</v>
      </c>
      <c r="K2820" s="57">
        <f t="shared" ref="K2820:K2822" si="171">(CEILING(J2820*0.2,1))*1</f>
        <v>1</v>
      </c>
      <c r="L2820" s="198">
        <v>1</v>
      </c>
      <c r="M2820" s="105">
        <v>3.2</v>
      </c>
      <c r="N2820" s="167"/>
    </row>
    <row r="2821" s="155" customFormat="1" ht="24" spans="1:14">
      <c r="A2821" s="38" t="s">
        <v>15</v>
      </c>
      <c r="B2821" s="168">
        <v>2820</v>
      </c>
      <c r="C2821" s="43" t="s">
        <v>16</v>
      </c>
      <c r="D2821" s="43" t="s">
        <v>322</v>
      </c>
      <c r="E2821" s="103" t="s">
        <v>3723</v>
      </c>
      <c r="F2821" s="169" t="s">
        <v>323</v>
      </c>
      <c r="G2821" s="169" t="s">
        <v>2705</v>
      </c>
      <c r="H2821" s="40" t="s">
        <v>2123</v>
      </c>
      <c r="I2821" s="43" t="s">
        <v>2124</v>
      </c>
      <c r="J2821" s="116">
        <v>19.9532</v>
      </c>
      <c r="K2821" s="57">
        <f t="shared" si="171"/>
        <v>4</v>
      </c>
      <c r="L2821" s="198">
        <v>276</v>
      </c>
      <c r="M2821" s="105">
        <v>3.2</v>
      </c>
      <c r="N2821" s="167"/>
    </row>
    <row r="2822" s="155" customFormat="1" ht="24" spans="1:14">
      <c r="A2822" s="38" t="s">
        <v>15</v>
      </c>
      <c r="B2822" s="168">
        <v>2821</v>
      </c>
      <c r="C2822" s="43" t="s">
        <v>16</v>
      </c>
      <c r="D2822" s="43" t="s">
        <v>322</v>
      </c>
      <c r="E2822" s="103" t="s">
        <v>3723</v>
      </c>
      <c r="F2822" s="169" t="s">
        <v>323</v>
      </c>
      <c r="G2822" s="169" t="s">
        <v>4051</v>
      </c>
      <c r="H2822" s="40" t="s">
        <v>2162</v>
      </c>
      <c r="I2822" s="43" t="s">
        <v>2124</v>
      </c>
      <c r="J2822" s="116">
        <v>20.2814</v>
      </c>
      <c r="K2822" s="57">
        <f t="shared" si="171"/>
        <v>5</v>
      </c>
      <c r="L2822" s="198">
        <v>676</v>
      </c>
      <c r="M2822" s="105">
        <v>3.2</v>
      </c>
      <c r="N2822" s="167"/>
    </row>
    <row r="2823" s="155" customFormat="1" ht="24" spans="1:14">
      <c r="A2823" s="38" t="s">
        <v>15</v>
      </c>
      <c r="B2823" s="168">
        <v>2822</v>
      </c>
      <c r="C2823" s="43" t="s">
        <v>16</v>
      </c>
      <c r="D2823" s="43" t="s">
        <v>89</v>
      </c>
      <c r="E2823" s="103" t="s">
        <v>3723</v>
      </c>
      <c r="F2823" s="169" t="s">
        <v>114</v>
      </c>
      <c r="G2823" s="169" t="s">
        <v>4518</v>
      </c>
      <c r="H2823" s="40" t="s">
        <v>2638</v>
      </c>
      <c r="I2823" s="40" t="s">
        <v>22</v>
      </c>
      <c r="J2823" s="173">
        <v>3</v>
      </c>
      <c r="K2823" s="185">
        <v>0</v>
      </c>
      <c r="L2823" s="198">
        <v>56</v>
      </c>
      <c r="M2823" s="105">
        <v>3.2</v>
      </c>
      <c r="N2823" s="167"/>
    </row>
    <row r="2824" s="155" customFormat="1" ht="36" spans="1:14">
      <c r="A2824" s="38" t="s">
        <v>15</v>
      </c>
      <c r="B2824" s="168">
        <v>2823</v>
      </c>
      <c r="C2824" s="43" t="s">
        <v>16</v>
      </c>
      <c r="D2824" s="43" t="s">
        <v>171</v>
      </c>
      <c r="E2824" s="103" t="s">
        <v>3723</v>
      </c>
      <c r="F2824" s="169" t="s">
        <v>172</v>
      </c>
      <c r="G2824" s="169" t="s">
        <v>4519</v>
      </c>
      <c r="H2824" s="40" t="s">
        <v>4130</v>
      </c>
      <c r="I2824" s="40" t="s">
        <v>22</v>
      </c>
      <c r="J2824" s="173">
        <v>3</v>
      </c>
      <c r="K2824" s="174">
        <v>0</v>
      </c>
      <c r="L2824" s="198">
        <v>1</v>
      </c>
      <c r="M2824" s="105">
        <v>3.1</v>
      </c>
      <c r="N2824" s="167"/>
    </row>
    <row r="2825" s="155" customFormat="1" ht="24" spans="1:14">
      <c r="A2825" s="38" t="s">
        <v>15</v>
      </c>
      <c r="B2825" s="168">
        <v>2824</v>
      </c>
      <c r="C2825" s="43" t="s">
        <v>16</v>
      </c>
      <c r="D2825" s="43" t="s">
        <v>89</v>
      </c>
      <c r="E2825" s="103" t="s">
        <v>3723</v>
      </c>
      <c r="F2825" s="169" t="s">
        <v>114</v>
      </c>
      <c r="G2825" s="169" t="s">
        <v>4170</v>
      </c>
      <c r="H2825" s="40" t="s">
        <v>2166</v>
      </c>
      <c r="I2825" s="40" t="s">
        <v>22</v>
      </c>
      <c r="J2825" s="173">
        <v>12</v>
      </c>
      <c r="K2825" s="185">
        <v>0</v>
      </c>
      <c r="L2825" s="198">
        <v>1067</v>
      </c>
      <c r="M2825" s="105">
        <v>3.2</v>
      </c>
      <c r="N2825" s="167"/>
    </row>
    <row r="2826" s="155" customFormat="1" ht="24" spans="1:14">
      <c r="A2826" s="38" t="s">
        <v>15</v>
      </c>
      <c r="B2826" s="168">
        <v>2825</v>
      </c>
      <c r="C2826" s="43" t="s">
        <v>16</v>
      </c>
      <c r="D2826" s="43" t="s">
        <v>89</v>
      </c>
      <c r="E2826" s="103" t="s">
        <v>3723</v>
      </c>
      <c r="F2826" s="169" t="s">
        <v>114</v>
      </c>
      <c r="G2826" s="169" t="s">
        <v>4171</v>
      </c>
      <c r="H2826" s="40" t="s">
        <v>2166</v>
      </c>
      <c r="I2826" s="40" t="s">
        <v>22</v>
      </c>
      <c r="J2826" s="173">
        <v>2</v>
      </c>
      <c r="K2826" s="185">
        <v>0</v>
      </c>
      <c r="L2826" s="198">
        <v>222</v>
      </c>
      <c r="M2826" s="105">
        <v>3.2</v>
      </c>
      <c r="N2826" s="167"/>
    </row>
    <row r="2827" s="155" customFormat="1" ht="24" spans="1:14">
      <c r="A2827" s="38" t="s">
        <v>15</v>
      </c>
      <c r="B2827" s="168">
        <v>2826</v>
      </c>
      <c r="C2827" s="43" t="s">
        <v>16</v>
      </c>
      <c r="D2827" s="43" t="s">
        <v>53</v>
      </c>
      <c r="E2827" s="103" t="s">
        <v>3723</v>
      </c>
      <c r="F2827" s="169" t="s">
        <v>55</v>
      </c>
      <c r="G2827" s="169" t="s">
        <v>4173</v>
      </c>
      <c r="H2827" s="40" t="s">
        <v>2158</v>
      </c>
      <c r="I2827" s="40" t="s">
        <v>22</v>
      </c>
      <c r="J2827" s="173">
        <v>4</v>
      </c>
      <c r="K2827" s="185">
        <v>0</v>
      </c>
      <c r="L2827" s="198">
        <v>272</v>
      </c>
      <c r="M2827" s="105">
        <v>3.2</v>
      </c>
      <c r="N2827" s="167"/>
    </row>
    <row r="2828" s="155" customFormat="1" ht="24" spans="1:14">
      <c r="A2828" s="38" t="s">
        <v>15</v>
      </c>
      <c r="B2828" s="168">
        <v>2827</v>
      </c>
      <c r="C2828" s="43" t="s">
        <v>16</v>
      </c>
      <c r="D2828" s="43" t="s">
        <v>53</v>
      </c>
      <c r="E2828" s="103" t="s">
        <v>3723</v>
      </c>
      <c r="F2828" s="169" t="s">
        <v>55</v>
      </c>
      <c r="G2828" s="169" t="s">
        <v>4160</v>
      </c>
      <c r="H2828" s="40" t="s">
        <v>2158</v>
      </c>
      <c r="I2828" s="40" t="s">
        <v>22</v>
      </c>
      <c r="J2828" s="173">
        <v>7</v>
      </c>
      <c r="K2828" s="185">
        <v>0</v>
      </c>
      <c r="L2828" s="198">
        <v>624</v>
      </c>
      <c r="M2828" s="105">
        <v>3.2</v>
      </c>
      <c r="N2828" s="167"/>
    </row>
    <row r="2829" s="155" customFormat="1" ht="24" spans="1:14">
      <c r="A2829" s="38" t="s">
        <v>15</v>
      </c>
      <c r="B2829" s="168">
        <v>2828</v>
      </c>
      <c r="C2829" s="43" t="s">
        <v>16</v>
      </c>
      <c r="D2829" s="43" t="s">
        <v>53</v>
      </c>
      <c r="E2829" s="103" t="s">
        <v>3723</v>
      </c>
      <c r="F2829" s="169" t="s">
        <v>55</v>
      </c>
      <c r="G2829" s="169" t="s">
        <v>4306</v>
      </c>
      <c r="H2829" s="40" t="s">
        <v>2158</v>
      </c>
      <c r="I2829" s="40" t="s">
        <v>22</v>
      </c>
      <c r="J2829" s="173">
        <v>2</v>
      </c>
      <c r="K2829" s="185">
        <v>0</v>
      </c>
      <c r="L2829" s="198">
        <v>96</v>
      </c>
      <c r="M2829" s="105">
        <v>3.2</v>
      </c>
      <c r="N2829" s="164"/>
    </row>
    <row r="2830" s="155" customFormat="1" ht="24" spans="1:14">
      <c r="A2830" s="38" t="s">
        <v>15</v>
      </c>
      <c r="B2830" s="168">
        <v>2829</v>
      </c>
      <c r="C2830" s="43" t="s">
        <v>16</v>
      </c>
      <c r="D2830" s="43" t="s">
        <v>53</v>
      </c>
      <c r="E2830" s="103" t="s">
        <v>3723</v>
      </c>
      <c r="F2830" s="169" t="s">
        <v>304</v>
      </c>
      <c r="G2830" s="169" t="s">
        <v>4525</v>
      </c>
      <c r="H2830" s="40" t="s">
        <v>2158</v>
      </c>
      <c r="I2830" s="40" t="s">
        <v>22</v>
      </c>
      <c r="J2830" s="173">
        <v>3</v>
      </c>
      <c r="K2830" s="185">
        <v>0</v>
      </c>
      <c r="L2830" s="198">
        <v>330</v>
      </c>
      <c r="M2830" s="105">
        <v>3.2</v>
      </c>
      <c r="N2830" s="164"/>
    </row>
    <row r="2831" s="155" customFormat="1" ht="24" spans="1:14">
      <c r="A2831" s="38" t="s">
        <v>15</v>
      </c>
      <c r="B2831" s="168">
        <v>2830</v>
      </c>
      <c r="C2831" s="43" t="s">
        <v>16</v>
      </c>
      <c r="D2831" s="43" t="s">
        <v>53</v>
      </c>
      <c r="E2831" s="103" t="s">
        <v>3723</v>
      </c>
      <c r="F2831" s="169" t="s">
        <v>249</v>
      </c>
      <c r="G2831" s="169" t="s">
        <v>4526</v>
      </c>
      <c r="H2831" s="40" t="s">
        <v>2158</v>
      </c>
      <c r="I2831" s="40" t="s">
        <v>22</v>
      </c>
      <c r="J2831" s="173">
        <v>1</v>
      </c>
      <c r="K2831" s="185">
        <v>0</v>
      </c>
      <c r="L2831" s="198">
        <v>33</v>
      </c>
      <c r="M2831" s="105">
        <v>3.2</v>
      </c>
      <c r="N2831" s="164"/>
    </row>
    <row r="2832" s="155" customFormat="1" ht="24" spans="1:14">
      <c r="A2832" s="38" t="s">
        <v>15</v>
      </c>
      <c r="B2832" s="168">
        <v>2831</v>
      </c>
      <c r="C2832" s="43" t="s">
        <v>16</v>
      </c>
      <c r="D2832" s="43" t="s">
        <v>53</v>
      </c>
      <c r="E2832" s="103" t="s">
        <v>3723</v>
      </c>
      <c r="F2832" s="169" t="s">
        <v>249</v>
      </c>
      <c r="G2832" s="169" t="s">
        <v>4176</v>
      </c>
      <c r="H2832" s="40" t="s">
        <v>2158</v>
      </c>
      <c r="I2832" s="40" t="s">
        <v>22</v>
      </c>
      <c r="J2832" s="173">
        <v>1</v>
      </c>
      <c r="K2832" s="185">
        <v>0</v>
      </c>
      <c r="L2832" s="198">
        <v>33</v>
      </c>
      <c r="M2832" s="105">
        <v>3.2</v>
      </c>
      <c r="N2832" s="167"/>
    </row>
    <row r="2833" s="155" customFormat="1" ht="24" spans="1:14">
      <c r="A2833" s="38" t="s">
        <v>15</v>
      </c>
      <c r="B2833" s="168">
        <v>2832</v>
      </c>
      <c r="C2833" s="43" t="s">
        <v>16</v>
      </c>
      <c r="D2833" s="43" t="s">
        <v>53</v>
      </c>
      <c r="E2833" s="103" t="s">
        <v>3723</v>
      </c>
      <c r="F2833" s="169" t="s">
        <v>304</v>
      </c>
      <c r="G2833" s="169" t="s">
        <v>4527</v>
      </c>
      <c r="H2833" s="40" t="s">
        <v>2158</v>
      </c>
      <c r="I2833" s="40" t="s">
        <v>22</v>
      </c>
      <c r="J2833" s="173">
        <v>2</v>
      </c>
      <c r="K2833" s="185">
        <v>0</v>
      </c>
      <c r="L2833" s="198">
        <v>186</v>
      </c>
      <c r="M2833" s="105">
        <v>3.2</v>
      </c>
      <c r="N2833" s="167"/>
    </row>
    <row r="2834" s="155" customFormat="1" ht="24" spans="1:14">
      <c r="A2834" s="38" t="s">
        <v>15</v>
      </c>
      <c r="B2834" s="168">
        <v>2833</v>
      </c>
      <c r="C2834" s="43" t="s">
        <v>16</v>
      </c>
      <c r="D2834" s="43" t="s">
        <v>53</v>
      </c>
      <c r="E2834" s="103" t="s">
        <v>3723</v>
      </c>
      <c r="F2834" s="169" t="s">
        <v>885</v>
      </c>
      <c r="G2834" s="169" t="s">
        <v>4528</v>
      </c>
      <c r="H2834" s="40" t="s">
        <v>2158</v>
      </c>
      <c r="I2834" s="40" t="s">
        <v>22</v>
      </c>
      <c r="J2834" s="173">
        <v>1</v>
      </c>
      <c r="K2834" s="185">
        <v>0</v>
      </c>
      <c r="L2834" s="198">
        <v>23</v>
      </c>
      <c r="M2834" s="105">
        <v>3.2</v>
      </c>
      <c r="N2834" s="167"/>
    </row>
    <row r="2835" s="155" customFormat="1" ht="36" spans="1:14">
      <c r="A2835" s="38" t="s">
        <v>15</v>
      </c>
      <c r="B2835" s="168">
        <v>2834</v>
      </c>
      <c r="C2835" s="43" t="s">
        <v>16</v>
      </c>
      <c r="D2835" s="43" t="s">
        <v>171</v>
      </c>
      <c r="E2835" s="103" t="s">
        <v>3723</v>
      </c>
      <c r="F2835" s="169" t="s">
        <v>172</v>
      </c>
      <c r="G2835" s="169" t="s">
        <v>4179</v>
      </c>
      <c r="H2835" s="40" t="s">
        <v>4130</v>
      </c>
      <c r="I2835" s="40" t="s">
        <v>22</v>
      </c>
      <c r="J2835" s="173">
        <v>12</v>
      </c>
      <c r="K2835" s="174">
        <v>0</v>
      </c>
      <c r="L2835" s="198">
        <v>18</v>
      </c>
      <c r="M2835" s="105">
        <v>3.1</v>
      </c>
      <c r="N2835" s="164"/>
    </row>
    <row r="2836" s="155" customFormat="1" ht="36" spans="1:14">
      <c r="A2836" s="38" t="s">
        <v>15</v>
      </c>
      <c r="B2836" s="168">
        <v>2835</v>
      </c>
      <c r="C2836" s="43" t="s">
        <v>16</v>
      </c>
      <c r="D2836" s="43" t="s">
        <v>171</v>
      </c>
      <c r="E2836" s="103" t="s">
        <v>3723</v>
      </c>
      <c r="F2836" s="169" t="s">
        <v>172</v>
      </c>
      <c r="G2836" s="169" t="s">
        <v>4180</v>
      </c>
      <c r="H2836" s="40" t="s">
        <v>4130</v>
      </c>
      <c r="I2836" s="40" t="s">
        <v>22</v>
      </c>
      <c r="J2836" s="173">
        <v>2</v>
      </c>
      <c r="K2836" s="174">
        <v>0</v>
      </c>
      <c r="L2836" s="198">
        <v>4</v>
      </c>
      <c r="M2836" s="105">
        <v>3.1</v>
      </c>
      <c r="N2836" s="167"/>
    </row>
    <row r="2837" s="155" customFormat="1" ht="24" spans="1:14">
      <c r="A2837" s="38" t="s">
        <v>15</v>
      </c>
      <c r="B2837" s="168">
        <v>2836</v>
      </c>
      <c r="C2837" s="43" t="s">
        <v>16</v>
      </c>
      <c r="D2837" s="43" t="s">
        <v>53</v>
      </c>
      <c r="E2837" s="103" t="s">
        <v>3723</v>
      </c>
      <c r="F2837" s="169" t="s">
        <v>236</v>
      </c>
      <c r="G2837" s="169" t="s">
        <v>4529</v>
      </c>
      <c r="H2837" s="40" t="s">
        <v>2345</v>
      </c>
      <c r="I2837" s="40" t="s">
        <v>22</v>
      </c>
      <c r="J2837" s="173">
        <v>1</v>
      </c>
      <c r="K2837" s="185">
        <v>0</v>
      </c>
      <c r="L2837" s="198">
        <v>2</v>
      </c>
      <c r="M2837" s="105">
        <v>3.2</v>
      </c>
      <c r="N2837" s="164"/>
    </row>
    <row r="2838" s="155" customFormat="1" ht="24" spans="1:14">
      <c r="A2838" s="38" t="s">
        <v>15</v>
      </c>
      <c r="B2838" s="168">
        <v>2837</v>
      </c>
      <c r="C2838" s="43" t="s">
        <v>16</v>
      </c>
      <c r="D2838" s="43" t="s">
        <v>53</v>
      </c>
      <c r="E2838" s="103" t="s">
        <v>3723</v>
      </c>
      <c r="F2838" s="169" t="s">
        <v>236</v>
      </c>
      <c r="G2838" s="169" t="s">
        <v>4182</v>
      </c>
      <c r="H2838" s="40" t="s">
        <v>2345</v>
      </c>
      <c r="I2838" s="40" t="s">
        <v>22</v>
      </c>
      <c r="J2838" s="173">
        <v>4</v>
      </c>
      <c r="K2838" s="185">
        <v>0</v>
      </c>
      <c r="L2838" s="198">
        <v>3</v>
      </c>
      <c r="M2838" s="105">
        <v>3.2</v>
      </c>
      <c r="N2838" s="167"/>
    </row>
    <row r="2839" s="155" customFormat="1" ht="24" spans="1:14">
      <c r="A2839" s="38" t="s">
        <v>15</v>
      </c>
      <c r="B2839" s="168">
        <v>2838</v>
      </c>
      <c r="C2839" s="43" t="s">
        <v>16</v>
      </c>
      <c r="D2839" s="43" t="s">
        <v>53</v>
      </c>
      <c r="E2839" s="103" t="s">
        <v>3723</v>
      </c>
      <c r="F2839" s="169" t="s">
        <v>236</v>
      </c>
      <c r="G2839" s="169" t="s">
        <v>4182</v>
      </c>
      <c r="H2839" s="40" t="s">
        <v>2345</v>
      </c>
      <c r="I2839" s="40" t="s">
        <v>22</v>
      </c>
      <c r="J2839" s="173">
        <v>5</v>
      </c>
      <c r="K2839" s="185">
        <v>0</v>
      </c>
      <c r="L2839" s="198">
        <v>3</v>
      </c>
      <c r="M2839" s="105">
        <v>3.2</v>
      </c>
      <c r="N2839" s="167"/>
    </row>
    <row r="2840" s="155" customFormat="1" ht="24" spans="1:14">
      <c r="A2840" s="38" t="s">
        <v>15</v>
      </c>
      <c r="B2840" s="168">
        <v>2839</v>
      </c>
      <c r="C2840" s="43" t="s">
        <v>16</v>
      </c>
      <c r="D2840" s="43" t="s">
        <v>322</v>
      </c>
      <c r="E2840" s="103" t="s">
        <v>3723</v>
      </c>
      <c r="F2840" s="169" t="s">
        <v>323</v>
      </c>
      <c r="G2840" s="169" t="s">
        <v>4184</v>
      </c>
      <c r="H2840" s="40" t="s">
        <v>3157</v>
      </c>
      <c r="I2840" s="43" t="s">
        <v>2124</v>
      </c>
      <c r="J2840" s="116">
        <v>8.09365</v>
      </c>
      <c r="K2840" s="185">
        <v>0</v>
      </c>
      <c r="L2840" s="198">
        <v>658</v>
      </c>
      <c r="M2840" s="105">
        <v>3.2</v>
      </c>
      <c r="N2840" s="167"/>
    </row>
    <row r="2841" s="155" customFormat="1" ht="24" spans="1:14">
      <c r="A2841" s="38" t="s">
        <v>15</v>
      </c>
      <c r="B2841" s="168">
        <v>2840</v>
      </c>
      <c r="C2841" s="43" t="s">
        <v>16</v>
      </c>
      <c r="D2841" s="43" t="s">
        <v>322</v>
      </c>
      <c r="E2841" s="103" t="s">
        <v>3723</v>
      </c>
      <c r="F2841" s="169" t="s">
        <v>323</v>
      </c>
      <c r="G2841" s="169" t="s">
        <v>4163</v>
      </c>
      <c r="H2841" s="40" t="s">
        <v>3157</v>
      </c>
      <c r="I2841" s="43" t="s">
        <v>2124</v>
      </c>
      <c r="J2841" s="116">
        <v>25.052</v>
      </c>
      <c r="K2841" s="185">
        <v>0</v>
      </c>
      <c r="L2841" s="198">
        <v>2337</v>
      </c>
      <c r="M2841" s="105">
        <v>3.2</v>
      </c>
      <c r="N2841" s="167"/>
    </row>
    <row r="2842" s="155" customFormat="1" ht="24" spans="1:14">
      <c r="A2842" s="38" t="s">
        <v>15</v>
      </c>
      <c r="B2842" s="168">
        <v>2841</v>
      </c>
      <c r="C2842" s="43" t="s">
        <v>16</v>
      </c>
      <c r="D2842" s="43" t="s">
        <v>53</v>
      </c>
      <c r="E2842" s="103" t="s">
        <v>3723</v>
      </c>
      <c r="F2842" s="169" t="s">
        <v>3813</v>
      </c>
      <c r="G2842" s="169" t="s">
        <v>4517</v>
      </c>
      <c r="H2842" s="40" t="s">
        <v>2191</v>
      </c>
      <c r="I2842" s="40" t="s">
        <v>22</v>
      </c>
      <c r="J2842" s="173">
        <v>1</v>
      </c>
      <c r="K2842" s="57">
        <f t="shared" ref="K2842:K2847" si="172">(CEILING(J2842*0.2,1))*1</f>
        <v>1</v>
      </c>
      <c r="L2842" s="198">
        <v>9</v>
      </c>
      <c r="M2842" s="105">
        <v>3.2</v>
      </c>
      <c r="N2842" s="167"/>
    </row>
    <row r="2843" s="155" customFormat="1" ht="24" spans="1:14">
      <c r="A2843" s="38" t="s">
        <v>15</v>
      </c>
      <c r="B2843" s="168">
        <v>2842</v>
      </c>
      <c r="C2843" s="43" t="s">
        <v>16</v>
      </c>
      <c r="D2843" s="43" t="s">
        <v>89</v>
      </c>
      <c r="E2843" s="103" t="s">
        <v>3723</v>
      </c>
      <c r="F2843" s="169" t="s">
        <v>114</v>
      </c>
      <c r="G2843" s="169" t="s">
        <v>4518</v>
      </c>
      <c r="H2843" s="40" t="s">
        <v>2638</v>
      </c>
      <c r="I2843" s="40" t="s">
        <v>22</v>
      </c>
      <c r="J2843" s="173">
        <v>8</v>
      </c>
      <c r="K2843" s="185">
        <v>0</v>
      </c>
      <c r="L2843" s="198">
        <v>148</v>
      </c>
      <c r="M2843" s="105">
        <v>3.2</v>
      </c>
      <c r="N2843" s="167"/>
    </row>
    <row r="2844" s="155" customFormat="1" ht="24" spans="1:14">
      <c r="A2844" s="38" t="s">
        <v>15</v>
      </c>
      <c r="B2844" s="168">
        <v>2843</v>
      </c>
      <c r="C2844" s="43" t="s">
        <v>16</v>
      </c>
      <c r="D2844" s="43" t="s">
        <v>53</v>
      </c>
      <c r="E2844" s="103" t="s">
        <v>3723</v>
      </c>
      <c r="F2844" s="169" t="s">
        <v>55</v>
      </c>
      <c r="G2844" s="169" t="s">
        <v>2701</v>
      </c>
      <c r="H2844" s="40" t="s">
        <v>2121</v>
      </c>
      <c r="I2844" s="40" t="s">
        <v>22</v>
      </c>
      <c r="J2844" s="173">
        <v>6</v>
      </c>
      <c r="K2844" s="57">
        <f t="shared" si="172"/>
        <v>2</v>
      </c>
      <c r="L2844" s="198">
        <v>32</v>
      </c>
      <c r="M2844" s="105">
        <v>3.2</v>
      </c>
      <c r="N2844" s="167"/>
    </row>
    <row r="2845" s="155" customFormat="1" ht="36" spans="1:14">
      <c r="A2845" s="38" t="s">
        <v>15</v>
      </c>
      <c r="B2845" s="168">
        <v>2844</v>
      </c>
      <c r="C2845" s="43" t="s">
        <v>16</v>
      </c>
      <c r="D2845" s="43" t="s">
        <v>171</v>
      </c>
      <c r="E2845" s="103" t="s">
        <v>3723</v>
      </c>
      <c r="F2845" s="169" t="s">
        <v>172</v>
      </c>
      <c r="G2845" s="169" t="s">
        <v>4519</v>
      </c>
      <c r="H2845" s="40" t="s">
        <v>4130</v>
      </c>
      <c r="I2845" s="40" t="s">
        <v>22</v>
      </c>
      <c r="J2845" s="173">
        <v>9</v>
      </c>
      <c r="K2845" s="174">
        <v>0</v>
      </c>
      <c r="L2845" s="198">
        <v>4</v>
      </c>
      <c r="M2845" s="105">
        <v>3.1</v>
      </c>
      <c r="N2845" s="167"/>
    </row>
    <row r="2846" s="155" customFormat="1" ht="24" spans="1:14">
      <c r="A2846" s="38" t="s">
        <v>15</v>
      </c>
      <c r="B2846" s="168">
        <v>2845</v>
      </c>
      <c r="C2846" s="43" t="s">
        <v>16</v>
      </c>
      <c r="D2846" s="43" t="s">
        <v>53</v>
      </c>
      <c r="E2846" s="103" t="s">
        <v>3723</v>
      </c>
      <c r="F2846" s="169" t="s">
        <v>236</v>
      </c>
      <c r="G2846" s="169" t="s">
        <v>4520</v>
      </c>
      <c r="H2846" s="40" t="s">
        <v>2638</v>
      </c>
      <c r="I2846" s="40" t="s">
        <v>22</v>
      </c>
      <c r="J2846" s="173">
        <v>1</v>
      </c>
      <c r="K2846" s="57">
        <f t="shared" si="172"/>
        <v>1</v>
      </c>
      <c r="L2846" s="198">
        <v>4</v>
      </c>
      <c r="M2846" s="105">
        <v>3.2</v>
      </c>
      <c r="N2846" s="167"/>
    </row>
    <row r="2847" s="155" customFormat="1" ht="24" spans="1:14">
      <c r="A2847" s="38" t="s">
        <v>15</v>
      </c>
      <c r="B2847" s="168">
        <v>2846</v>
      </c>
      <c r="C2847" s="43" t="s">
        <v>16</v>
      </c>
      <c r="D2847" s="43" t="s">
        <v>322</v>
      </c>
      <c r="E2847" s="103" t="s">
        <v>3723</v>
      </c>
      <c r="F2847" s="169" t="s">
        <v>323</v>
      </c>
      <c r="G2847" s="169" t="s">
        <v>2705</v>
      </c>
      <c r="H2847" s="40" t="s">
        <v>2123</v>
      </c>
      <c r="I2847" s="43" t="s">
        <v>2124</v>
      </c>
      <c r="J2847" s="116">
        <v>6.9483</v>
      </c>
      <c r="K2847" s="57">
        <f t="shared" si="172"/>
        <v>2</v>
      </c>
      <c r="L2847" s="198">
        <v>96</v>
      </c>
      <c r="M2847" s="105">
        <v>3.2</v>
      </c>
      <c r="N2847" s="167"/>
    </row>
    <row r="2848" s="155" customFormat="1" ht="24" spans="1:14">
      <c r="A2848" s="38" t="s">
        <v>15</v>
      </c>
      <c r="B2848" s="168">
        <v>2847</v>
      </c>
      <c r="C2848" s="43" t="s">
        <v>16</v>
      </c>
      <c r="D2848" s="43" t="s">
        <v>89</v>
      </c>
      <c r="E2848" s="103" t="s">
        <v>3723</v>
      </c>
      <c r="F2848" s="169" t="s">
        <v>114</v>
      </c>
      <c r="G2848" s="169" t="s">
        <v>4041</v>
      </c>
      <c r="H2848" s="40" t="s">
        <v>2166</v>
      </c>
      <c r="I2848" s="40" t="s">
        <v>22</v>
      </c>
      <c r="J2848" s="173">
        <v>1</v>
      </c>
      <c r="K2848" s="185">
        <v>0</v>
      </c>
      <c r="L2848" s="198">
        <v>35</v>
      </c>
      <c r="M2848" s="105">
        <v>3.2</v>
      </c>
      <c r="N2848" s="167"/>
    </row>
    <row r="2849" s="155" customFormat="1" ht="24" spans="1:14">
      <c r="A2849" s="38" t="s">
        <v>15</v>
      </c>
      <c r="B2849" s="168">
        <v>2848</v>
      </c>
      <c r="C2849" s="43" t="s">
        <v>16</v>
      </c>
      <c r="D2849" s="43" t="s">
        <v>53</v>
      </c>
      <c r="E2849" s="103" t="s">
        <v>3723</v>
      </c>
      <c r="F2849" s="169" t="s">
        <v>55</v>
      </c>
      <c r="G2849" s="169" t="s">
        <v>4489</v>
      </c>
      <c r="H2849" s="40" t="s">
        <v>2158</v>
      </c>
      <c r="I2849" s="40" t="s">
        <v>22</v>
      </c>
      <c r="J2849" s="173">
        <v>1</v>
      </c>
      <c r="K2849" s="185">
        <v>0</v>
      </c>
      <c r="L2849" s="198">
        <v>25</v>
      </c>
      <c r="M2849" s="105">
        <v>3.2</v>
      </c>
      <c r="N2849" s="167"/>
    </row>
    <row r="2850" s="155" customFormat="1" ht="24" spans="1:14">
      <c r="A2850" s="38" t="s">
        <v>15</v>
      </c>
      <c r="B2850" s="168">
        <v>2849</v>
      </c>
      <c r="C2850" s="43" t="s">
        <v>16</v>
      </c>
      <c r="D2850" s="43" t="s">
        <v>53</v>
      </c>
      <c r="E2850" s="103" t="s">
        <v>3723</v>
      </c>
      <c r="F2850" s="169" t="s">
        <v>55</v>
      </c>
      <c r="G2850" s="169" t="s">
        <v>4046</v>
      </c>
      <c r="H2850" s="40" t="s">
        <v>2158</v>
      </c>
      <c r="I2850" s="40" t="s">
        <v>22</v>
      </c>
      <c r="J2850" s="173">
        <v>6</v>
      </c>
      <c r="K2850" s="185">
        <v>0</v>
      </c>
      <c r="L2850" s="198">
        <v>223</v>
      </c>
      <c r="M2850" s="105">
        <v>3.2</v>
      </c>
      <c r="N2850" s="167"/>
    </row>
    <row r="2851" s="155" customFormat="1" ht="24" spans="1:14">
      <c r="A2851" s="38" t="s">
        <v>15</v>
      </c>
      <c r="B2851" s="168">
        <v>2850</v>
      </c>
      <c r="C2851" s="43" t="s">
        <v>16</v>
      </c>
      <c r="D2851" s="43" t="s">
        <v>53</v>
      </c>
      <c r="E2851" s="103" t="s">
        <v>3723</v>
      </c>
      <c r="F2851" s="169" t="s">
        <v>304</v>
      </c>
      <c r="G2851" s="169" t="s">
        <v>4487</v>
      </c>
      <c r="H2851" s="40" t="s">
        <v>2158</v>
      </c>
      <c r="I2851" s="40" t="s">
        <v>22</v>
      </c>
      <c r="J2851" s="173">
        <v>1</v>
      </c>
      <c r="K2851" s="185">
        <v>0</v>
      </c>
      <c r="L2851" s="198">
        <v>59</v>
      </c>
      <c r="M2851" s="105">
        <v>3.2</v>
      </c>
      <c r="N2851" s="167"/>
    </row>
    <row r="2852" s="155" customFormat="1" ht="24" spans="1:14">
      <c r="A2852" s="38" t="s">
        <v>15</v>
      </c>
      <c r="B2852" s="168">
        <v>2851</v>
      </c>
      <c r="C2852" s="43" t="s">
        <v>16</v>
      </c>
      <c r="D2852" s="43" t="s">
        <v>322</v>
      </c>
      <c r="E2852" s="103" t="s">
        <v>3723</v>
      </c>
      <c r="F2852" s="169" t="s">
        <v>323</v>
      </c>
      <c r="G2852" s="169" t="s">
        <v>4052</v>
      </c>
      <c r="H2852" s="40" t="s">
        <v>2162</v>
      </c>
      <c r="I2852" s="43" t="s">
        <v>2124</v>
      </c>
      <c r="J2852" s="116">
        <v>19.335</v>
      </c>
      <c r="K2852" s="185">
        <v>0</v>
      </c>
      <c r="L2852" s="198">
        <v>961</v>
      </c>
      <c r="M2852" s="105">
        <v>3.2</v>
      </c>
      <c r="N2852" s="164"/>
    </row>
    <row r="2853" s="155" customFormat="1" ht="24" spans="1:14">
      <c r="A2853" s="38" t="s">
        <v>15</v>
      </c>
      <c r="B2853" s="168">
        <v>2852</v>
      </c>
      <c r="C2853" s="43" t="s">
        <v>16</v>
      </c>
      <c r="D2853" s="43" t="s">
        <v>89</v>
      </c>
      <c r="E2853" s="103" t="s">
        <v>3723</v>
      </c>
      <c r="F2853" s="169" t="s">
        <v>114</v>
      </c>
      <c r="G2853" s="169" t="s">
        <v>4041</v>
      </c>
      <c r="H2853" s="40" t="s">
        <v>2166</v>
      </c>
      <c r="I2853" s="40" t="s">
        <v>22</v>
      </c>
      <c r="J2853" s="173">
        <v>1</v>
      </c>
      <c r="K2853" s="185">
        <v>0</v>
      </c>
      <c r="L2853" s="198">
        <v>35</v>
      </c>
      <c r="M2853" s="105">
        <v>3.2</v>
      </c>
      <c r="N2853" s="167"/>
    </row>
    <row r="2854" s="155" customFormat="1" ht="24" spans="1:14">
      <c r="A2854" s="38" t="s">
        <v>15</v>
      </c>
      <c r="B2854" s="168">
        <v>2853</v>
      </c>
      <c r="C2854" s="43" t="s">
        <v>16</v>
      </c>
      <c r="D2854" s="43" t="s">
        <v>53</v>
      </c>
      <c r="E2854" s="103" t="s">
        <v>3723</v>
      </c>
      <c r="F2854" s="169" t="s">
        <v>55</v>
      </c>
      <c r="G2854" s="169" t="s">
        <v>4046</v>
      </c>
      <c r="H2854" s="40" t="s">
        <v>2158</v>
      </c>
      <c r="I2854" s="40" t="s">
        <v>22</v>
      </c>
      <c r="J2854" s="173">
        <v>1</v>
      </c>
      <c r="K2854" s="185">
        <v>0</v>
      </c>
      <c r="L2854" s="198">
        <v>37</v>
      </c>
      <c r="M2854" s="105">
        <v>3.2</v>
      </c>
      <c r="N2854" s="167"/>
    </row>
    <row r="2855" s="155" customFormat="1" ht="24" spans="1:14">
      <c r="A2855" s="38" t="s">
        <v>15</v>
      </c>
      <c r="B2855" s="168">
        <v>2854</v>
      </c>
      <c r="C2855" s="43" t="s">
        <v>16</v>
      </c>
      <c r="D2855" s="43" t="s">
        <v>53</v>
      </c>
      <c r="E2855" s="103" t="s">
        <v>3723</v>
      </c>
      <c r="F2855" s="169" t="s">
        <v>236</v>
      </c>
      <c r="G2855" s="169" t="s">
        <v>4049</v>
      </c>
      <c r="H2855" s="40" t="s">
        <v>2345</v>
      </c>
      <c r="I2855" s="40" t="s">
        <v>22</v>
      </c>
      <c r="J2855" s="173">
        <v>1</v>
      </c>
      <c r="K2855" s="185">
        <v>0</v>
      </c>
      <c r="L2855" s="198">
        <v>1</v>
      </c>
      <c r="M2855" s="105">
        <v>3.2</v>
      </c>
      <c r="N2855" s="167"/>
    </row>
    <row r="2856" s="155" customFormat="1" ht="24" spans="1:14">
      <c r="A2856" s="38" t="s">
        <v>15</v>
      </c>
      <c r="B2856" s="168">
        <v>2855</v>
      </c>
      <c r="C2856" s="43" t="s">
        <v>16</v>
      </c>
      <c r="D2856" s="43" t="s">
        <v>322</v>
      </c>
      <c r="E2856" s="103" t="s">
        <v>3723</v>
      </c>
      <c r="F2856" s="169" t="s">
        <v>323</v>
      </c>
      <c r="G2856" s="169" t="s">
        <v>4052</v>
      </c>
      <c r="H2856" s="40" t="s">
        <v>2162</v>
      </c>
      <c r="I2856" s="43" t="s">
        <v>2124</v>
      </c>
      <c r="J2856" s="116">
        <v>3.2782</v>
      </c>
      <c r="K2856" s="185">
        <v>0</v>
      </c>
      <c r="L2856" s="198">
        <v>163</v>
      </c>
      <c r="M2856" s="105">
        <v>3.2</v>
      </c>
      <c r="N2856" s="167"/>
    </row>
    <row r="2857" s="155" customFormat="1" ht="24" spans="1:14">
      <c r="A2857" s="38" t="s">
        <v>15</v>
      </c>
      <c r="B2857" s="168">
        <v>2856</v>
      </c>
      <c r="C2857" s="43" t="s">
        <v>16</v>
      </c>
      <c r="D2857" s="43" t="s">
        <v>89</v>
      </c>
      <c r="E2857" s="103" t="s">
        <v>3723</v>
      </c>
      <c r="F2857" s="169" t="s">
        <v>114</v>
      </c>
      <c r="G2857" s="169" t="s">
        <v>4041</v>
      </c>
      <c r="H2857" s="40" t="s">
        <v>2166</v>
      </c>
      <c r="I2857" s="40" t="s">
        <v>22</v>
      </c>
      <c r="J2857" s="173">
        <v>1</v>
      </c>
      <c r="K2857" s="185">
        <v>0</v>
      </c>
      <c r="L2857" s="198">
        <v>35</v>
      </c>
      <c r="M2857" s="105">
        <v>3.2</v>
      </c>
      <c r="N2857" s="167"/>
    </row>
    <row r="2858" s="155" customFormat="1" ht="24" spans="1:14">
      <c r="A2858" s="38" t="s">
        <v>15</v>
      </c>
      <c r="B2858" s="168">
        <v>2857</v>
      </c>
      <c r="C2858" s="43" t="s">
        <v>16</v>
      </c>
      <c r="D2858" s="43" t="s">
        <v>53</v>
      </c>
      <c r="E2858" s="103" t="s">
        <v>3723</v>
      </c>
      <c r="F2858" s="169" t="s">
        <v>55</v>
      </c>
      <c r="G2858" s="169" t="s">
        <v>4046</v>
      </c>
      <c r="H2858" s="40" t="s">
        <v>2158</v>
      </c>
      <c r="I2858" s="40" t="s">
        <v>22</v>
      </c>
      <c r="J2858" s="173">
        <v>6</v>
      </c>
      <c r="K2858" s="185">
        <v>0</v>
      </c>
      <c r="L2858" s="198">
        <v>223</v>
      </c>
      <c r="M2858" s="105">
        <v>3.2</v>
      </c>
      <c r="N2858" s="167"/>
    </row>
    <row r="2859" s="155" customFormat="1" ht="24" spans="1:14">
      <c r="A2859" s="38" t="s">
        <v>15</v>
      </c>
      <c r="B2859" s="168">
        <v>2858</v>
      </c>
      <c r="C2859" s="43" t="s">
        <v>16</v>
      </c>
      <c r="D2859" s="43" t="s">
        <v>53</v>
      </c>
      <c r="E2859" s="103" t="s">
        <v>3723</v>
      </c>
      <c r="F2859" s="169" t="s">
        <v>304</v>
      </c>
      <c r="G2859" s="169" t="s">
        <v>4487</v>
      </c>
      <c r="H2859" s="40" t="s">
        <v>2158</v>
      </c>
      <c r="I2859" s="40" t="s">
        <v>22</v>
      </c>
      <c r="J2859" s="173">
        <v>1</v>
      </c>
      <c r="K2859" s="185">
        <v>0</v>
      </c>
      <c r="L2859" s="198">
        <v>59</v>
      </c>
      <c r="M2859" s="105">
        <v>3.2</v>
      </c>
      <c r="N2859" s="167"/>
    </row>
    <row r="2860" s="155" customFormat="1" ht="24" spans="1:14">
      <c r="A2860" s="38" t="s">
        <v>15</v>
      </c>
      <c r="B2860" s="168">
        <v>2859</v>
      </c>
      <c r="C2860" s="43" t="s">
        <v>16</v>
      </c>
      <c r="D2860" s="43" t="s">
        <v>322</v>
      </c>
      <c r="E2860" s="103" t="s">
        <v>3723</v>
      </c>
      <c r="F2860" s="169" t="s">
        <v>323</v>
      </c>
      <c r="G2860" s="169" t="s">
        <v>4052</v>
      </c>
      <c r="H2860" s="40" t="s">
        <v>2162</v>
      </c>
      <c r="I2860" s="43" t="s">
        <v>2124</v>
      </c>
      <c r="J2860" s="116">
        <v>29.9201</v>
      </c>
      <c r="K2860" s="185">
        <v>0</v>
      </c>
      <c r="L2860" s="198">
        <v>1487</v>
      </c>
      <c r="M2860" s="105">
        <v>3.2</v>
      </c>
      <c r="N2860" s="167"/>
    </row>
    <row r="2861" s="155" customFormat="1" ht="24" spans="1:14">
      <c r="A2861" s="38" t="s">
        <v>15</v>
      </c>
      <c r="B2861" s="168">
        <v>2860</v>
      </c>
      <c r="C2861" s="43" t="s">
        <v>16</v>
      </c>
      <c r="D2861" s="43" t="s">
        <v>89</v>
      </c>
      <c r="E2861" s="103" t="s">
        <v>3723</v>
      </c>
      <c r="F2861" s="169" t="s">
        <v>114</v>
      </c>
      <c r="G2861" s="169" t="s">
        <v>4041</v>
      </c>
      <c r="H2861" s="40" t="s">
        <v>2166</v>
      </c>
      <c r="I2861" s="40" t="s">
        <v>22</v>
      </c>
      <c r="J2861" s="173">
        <v>1</v>
      </c>
      <c r="K2861" s="185">
        <v>0</v>
      </c>
      <c r="L2861" s="198">
        <v>35</v>
      </c>
      <c r="M2861" s="105">
        <v>3.2</v>
      </c>
      <c r="N2861" s="167"/>
    </row>
    <row r="2862" s="155" customFormat="1" ht="24" spans="1:14">
      <c r="A2862" s="38" t="s">
        <v>15</v>
      </c>
      <c r="B2862" s="168">
        <v>2861</v>
      </c>
      <c r="C2862" s="43" t="s">
        <v>16</v>
      </c>
      <c r="D2862" s="43" t="s">
        <v>53</v>
      </c>
      <c r="E2862" s="103" t="s">
        <v>3723</v>
      </c>
      <c r="F2862" s="169" t="s">
        <v>55</v>
      </c>
      <c r="G2862" s="169" t="s">
        <v>4046</v>
      </c>
      <c r="H2862" s="40" t="s">
        <v>2158</v>
      </c>
      <c r="I2862" s="40" t="s">
        <v>22</v>
      </c>
      <c r="J2862" s="173">
        <v>1</v>
      </c>
      <c r="K2862" s="185">
        <v>0</v>
      </c>
      <c r="L2862" s="198">
        <v>37</v>
      </c>
      <c r="M2862" s="105">
        <v>3.2</v>
      </c>
      <c r="N2862" s="167"/>
    </row>
    <row r="2863" s="155" customFormat="1" ht="24" spans="1:14">
      <c r="A2863" s="38" t="s">
        <v>15</v>
      </c>
      <c r="B2863" s="168">
        <v>2862</v>
      </c>
      <c r="C2863" s="43" t="s">
        <v>16</v>
      </c>
      <c r="D2863" s="43" t="s">
        <v>53</v>
      </c>
      <c r="E2863" s="103" t="s">
        <v>3723</v>
      </c>
      <c r="F2863" s="169" t="s">
        <v>236</v>
      </c>
      <c r="G2863" s="169" t="s">
        <v>4049</v>
      </c>
      <c r="H2863" s="40" t="s">
        <v>2345</v>
      </c>
      <c r="I2863" s="40" t="s">
        <v>22</v>
      </c>
      <c r="J2863" s="173">
        <v>1</v>
      </c>
      <c r="K2863" s="185">
        <v>0</v>
      </c>
      <c r="L2863" s="198">
        <v>1</v>
      </c>
      <c r="M2863" s="105">
        <v>3.2</v>
      </c>
      <c r="N2863" s="167"/>
    </row>
    <row r="2864" s="155" customFormat="1" ht="24" spans="1:14">
      <c r="A2864" s="38" t="s">
        <v>15</v>
      </c>
      <c r="B2864" s="168">
        <v>2863</v>
      </c>
      <c r="C2864" s="43" t="s">
        <v>16</v>
      </c>
      <c r="D2864" s="43" t="s">
        <v>322</v>
      </c>
      <c r="E2864" s="103" t="s">
        <v>3723</v>
      </c>
      <c r="F2864" s="169" t="s">
        <v>323</v>
      </c>
      <c r="G2864" s="169" t="s">
        <v>4052</v>
      </c>
      <c r="H2864" s="40" t="s">
        <v>2162</v>
      </c>
      <c r="I2864" s="43" t="s">
        <v>2124</v>
      </c>
      <c r="J2864" s="116">
        <v>2.167</v>
      </c>
      <c r="K2864" s="185">
        <v>0</v>
      </c>
      <c r="L2864" s="198">
        <v>108</v>
      </c>
      <c r="M2864" s="105">
        <v>3.2</v>
      </c>
      <c r="N2864" s="167"/>
    </row>
    <row r="2865" s="155" customFormat="1" ht="24" spans="1:14">
      <c r="A2865" s="38" t="s">
        <v>15</v>
      </c>
      <c r="B2865" s="168">
        <v>2864</v>
      </c>
      <c r="C2865" s="43" t="s">
        <v>16</v>
      </c>
      <c r="D2865" s="43" t="s">
        <v>89</v>
      </c>
      <c r="E2865" s="103" t="s">
        <v>3723</v>
      </c>
      <c r="F2865" s="169" t="s">
        <v>114</v>
      </c>
      <c r="G2865" s="169" t="s">
        <v>4041</v>
      </c>
      <c r="H2865" s="40" t="s">
        <v>2166</v>
      </c>
      <c r="I2865" s="40" t="s">
        <v>22</v>
      </c>
      <c r="J2865" s="173">
        <v>1</v>
      </c>
      <c r="K2865" s="185">
        <v>0</v>
      </c>
      <c r="L2865" s="198">
        <v>35</v>
      </c>
      <c r="M2865" s="105">
        <v>3.2</v>
      </c>
      <c r="N2865" s="167"/>
    </row>
    <row r="2866" s="155" customFormat="1" ht="24" spans="1:14">
      <c r="A2866" s="38" t="s">
        <v>15</v>
      </c>
      <c r="B2866" s="168">
        <v>2865</v>
      </c>
      <c r="C2866" s="43" t="s">
        <v>16</v>
      </c>
      <c r="D2866" s="43" t="s">
        <v>53</v>
      </c>
      <c r="E2866" s="103" t="s">
        <v>3723</v>
      </c>
      <c r="F2866" s="169" t="s">
        <v>55</v>
      </c>
      <c r="G2866" s="169" t="s">
        <v>4046</v>
      </c>
      <c r="H2866" s="40" t="s">
        <v>2158</v>
      </c>
      <c r="I2866" s="40" t="s">
        <v>22</v>
      </c>
      <c r="J2866" s="173">
        <v>3</v>
      </c>
      <c r="K2866" s="185">
        <v>0</v>
      </c>
      <c r="L2866" s="198">
        <v>112</v>
      </c>
      <c r="M2866" s="105">
        <v>3.2</v>
      </c>
      <c r="N2866" s="167"/>
    </row>
    <row r="2867" s="155" customFormat="1" ht="24" spans="1:14">
      <c r="A2867" s="38" t="s">
        <v>15</v>
      </c>
      <c r="B2867" s="168">
        <v>2866</v>
      </c>
      <c r="C2867" s="43" t="s">
        <v>16</v>
      </c>
      <c r="D2867" s="43" t="s">
        <v>53</v>
      </c>
      <c r="E2867" s="103" t="s">
        <v>3723</v>
      </c>
      <c r="F2867" s="169" t="s">
        <v>304</v>
      </c>
      <c r="G2867" s="169" t="s">
        <v>4487</v>
      </c>
      <c r="H2867" s="40" t="s">
        <v>2158</v>
      </c>
      <c r="I2867" s="40" t="s">
        <v>22</v>
      </c>
      <c r="J2867" s="173">
        <v>1</v>
      </c>
      <c r="K2867" s="185">
        <v>0</v>
      </c>
      <c r="L2867" s="198">
        <v>59</v>
      </c>
      <c r="M2867" s="105">
        <v>3.2</v>
      </c>
      <c r="N2867" s="167"/>
    </row>
    <row r="2868" s="155" customFormat="1" ht="24" spans="1:14">
      <c r="A2868" s="38" t="s">
        <v>15</v>
      </c>
      <c r="B2868" s="168">
        <v>2867</v>
      </c>
      <c r="C2868" s="43" t="s">
        <v>16</v>
      </c>
      <c r="D2868" s="43" t="s">
        <v>171</v>
      </c>
      <c r="E2868" s="103" t="s">
        <v>3723</v>
      </c>
      <c r="F2868" s="169" t="s">
        <v>172</v>
      </c>
      <c r="G2868" s="169" t="s">
        <v>3768</v>
      </c>
      <c r="H2868" s="40" t="s">
        <v>1926</v>
      </c>
      <c r="I2868" s="40" t="s">
        <v>22</v>
      </c>
      <c r="J2868" s="173">
        <v>1</v>
      </c>
      <c r="K2868" s="174">
        <v>0</v>
      </c>
      <c r="L2868" s="198">
        <v>1</v>
      </c>
      <c r="M2868" s="105">
        <v>3.1</v>
      </c>
      <c r="N2868" s="167"/>
    </row>
    <row r="2869" s="155" customFormat="1" ht="24" spans="1:14">
      <c r="A2869" s="38" t="s">
        <v>15</v>
      </c>
      <c r="B2869" s="168">
        <v>2868</v>
      </c>
      <c r="C2869" s="43" t="s">
        <v>16</v>
      </c>
      <c r="D2869" s="43" t="s">
        <v>322</v>
      </c>
      <c r="E2869" s="103" t="s">
        <v>3723</v>
      </c>
      <c r="F2869" s="169" t="s">
        <v>323</v>
      </c>
      <c r="G2869" s="169" t="s">
        <v>4052</v>
      </c>
      <c r="H2869" s="40" t="s">
        <v>2162</v>
      </c>
      <c r="I2869" s="43" t="s">
        <v>2124</v>
      </c>
      <c r="J2869" s="116">
        <v>4.9528</v>
      </c>
      <c r="K2869" s="185">
        <v>0</v>
      </c>
      <c r="L2869" s="198">
        <v>246</v>
      </c>
      <c r="M2869" s="105">
        <v>3.2</v>
      </c>
      <c r="N2869" s="167"/>
    </row>
    <row r="2870" s="155" customFormat="1" ht="24" spans="1:14">
      <c r="A2870" s="38" t="s">
        <v>15</v>
      </c>
      <c r="B2870" s="168">
        <v>2869</v>
      </c>
      <c r="C2870" s="43" t="s">
        <v>16</v>
      </c>
      <c r="D2870" s="43" t="s">
        <v>89</v>
      </c>
      <c r="E2870" s="103" t="s">
        <v>3723</v>
      </c>
      <c r="F2870" s="169" t="s">
        <v>114</v>
      </c>
      <c r="G2870" s="169" t="s">
        <v>4041</v>
      </c>
      <c r="H2870" s="40" t="s">
        <v>2166</v>
      </c>
      <c r="I2870" s="40" t="s">
        <v>22</v>
      </c>
      <c r="J2870" s="173">
        <v>1</v>
      </c>
      <c r="K2870" s="185">
        <v>0</v>
      </c>
      <c r="L2870" s="198">
        <v>35</v>
      </c>
      <c r="M2870" s="105">
        <v>3.2</v>
      </c>
      <c r="N2870" s="167"/>
    </row>
    <row r="2871" s="155" customFormat="1" ht="24" spans="1:14">
      <c r="A2871" s="38" t="s">
        <v>15</v>
      </c>
      <c r="B2871" s="168">
        <v>2870</v>
      </c>
      <c r="C2871" s="43" t="s">
        <v>16</v>
      </c>
      <c r="D2871" s="43" t="s">
        <v>53</v>
      </c>
      <c r="E2871" s="103" t="s">
        <v>3723</v>
      </c>
      <c r="F2871" s="169" t="s">
        <v>55</v>
      </c>
      <c r="G2871" s="169" t="s">
        <v>4046</v>
      </c>
      <c r="H2871" s="40" t="s">
        <v>2158</v>
      </c>
      <c r="I2871" s="40" t="s">
        <v>22</v>
      </c>
      <c r="J2871" s="173">
        <v>2</v>
      </c>
      <c r="K2871" s="185">
        <v>0</v>
      </c>
      <c r="L2871" s="198">
        <v>74</v>
      </c>
      <c r="M2871" s="105">
        <v>3.2</v>
      </c>
      <c r="N2871" s="167"/>
    </row>
    <row r="2872" s="155" customFormat="1" ht="24" spans="1:14">
      <c r="A2872" s="38" t="s">
        <v>15</v>
      </c>
      <c r="B2872" s="168">
        <v>2871</v>
      </c>
      <c r="C2872" s="43" t="s">
        <v>16</v>
      </c>
      <c r="D2872" s="43" t="s">
        <v>53</v>
      </c>
      <c r="E2872" s="103" t="s">
        <v>3723</v>
      </c>
      <c r="F2872" s="169" t="s">
        <v>236</v>
      </c>
      <c r="G2872" s="169" t="s">
        <v>4049</v>
      </c>
      <c r="H2872" s="40" t="s">
        <v>2345</v>
      </c>
      <c r="I2872" s="40" t="s">
        <v>22</v>
      </c>
      <c r="J2872" s="173">
        <v>1</v>
      </c>
      <c r="K2872" s="185">
        <v>0</v>
      </c>
      <c r="L2872" s="198">
        <v>1</v>
      </c>
      <c r="M2872" s="105">
        <v>3.2</v>
      </c>
      <c r="N2872" s="167"/>
    </row>
    <row r="2873" s="155" customFormat="1" ht="24" spans="1:14">
      <c r="A2873" s="38" t="s">
        <v>15</v>
      </c>
      <c r="B2873" s="168">
        <v>2872</v>
      </c>
      <c r="C2873" s="43" t="s">
        <v>16</v>
      </c>
      <c r="D2873" s="43" t="s">
        <v>322</v>
      </c>
      <c r="E2873" s="103" t="s">
        <v>3723</v>
      </c>
      <c r="F2873" s="169" t="s">
        <v>323</v>
      </c>
      <c r="G2873" s="169" t="s">
        <v>4052</v>
      </c>
      <c r="H2873" s="40" t="s">
        <v>2162</v>
      </c>
      <c r="I2873" s="43" t="s">
        <v>2124</v>
      </c>
      <c r="J2873" s="116">
        <v>1.9416</v>
      </c>
      <c r="K2873" s="185">
        <v>0</v>
      </c>
      <c r="L2873" s="198">
        <v>97</v>
      </c>
      <c r="M2873" s="105">
        <v>3.2</v>
      </c>
      <c r="N2873" s="167"/>
    </row>
    <row r="2874" s="155" customFormat="1" ht="24" spans="1:14">
      <c r="A2874" s="38" t="s">
        <v>15</v>
      </c>
      <c r="B2874" s="168">
        <v>2873</v>
      </c>
      <c r="C2874" s="43" t="s">
        <v>16</v>
      </c>
      <c r="D2874" s="43" t="s">
        <v>89</v>
      </c>
      <c r="E2874" s="103" t="s">
        <v>3723</v>
      </c>
      <c r="F2874" s="169" t="s">
        <v>114</v>
      </c>
      <c r="G2874" s="169" t="s">
        <v>4041</v>
      </c>
      <c r="H2874" s="40" t="s">
        <v>2166</v>
      </c>
      <c r="I2874" s="40" t="s">
        <v>22</v>
      </c>
      <c r="J2874" s="173">
        <v>1</v>
      </c>
      <c r="K2874" s="185">
        <v>0</v>
      </c>
      <c r="L2874" s="198">
        <v>35</v>
      </c>
      <c r="M2874" s="105">
        <v>3.2</v>
      </c>
      <c r="N2874" s="167"/>
    </row>
    <row r="2875" s="155" customFormat="1" ht="24" spans="1:14">
      <c r="A2875" s="38" t="s">
        <v>15</v>
      </c>
      <c r="B2875" s="168">
        <v>2874</v>
      </c>
      <c r="C2875" s="43" t="s">
        <v>16</v>
      </c>
      <c r="D2875" s="43" t="s">
        <v>53</v>
      </c>
      <c r="E2875" s="103" t="s">
        <v>3723</v>
      </c>
      <c r="F2875" s="169" t="s">
        <v>55</v>
      </c>
      <c r="G2875" s="169" t="s">
        <v>4046</v>
      </c>
      <c r="H2875" s="40" t="s">
        <v>2158</v>
      </c>
      <c r="I2875" s="40" t="s">
        <v>22</v>
      </c>
      <c r="J2875" s="173">
        <v>3</v>
      </c>
      <c r="K2875" s="185">
        <v>0</v>
      </c>
      <c r="L2875" s="198">
        <v>112</v>
      </c>
      <c r="M2875" s="105">
        <v>3.2</v>
      </c>
      <c r="N2875" s="167"/>
    </row>
    <row r="2876" s="155" customFormat="1" ht="24" spans="1:14">
      <c r="A2876" s="38" t="s">
        <v>15</v>
      </c>
      <c r="B2876" s="168">
        <v>2875</v>
      </c>
      <c r="C2876" s="43" t="s">
        <v>16</v>
      </c>
      <c r="D2876" s="43" t="s">
        <v>322</v>
      </c>
      <c r="E2876" s="103" t="s">
        <v>3723</v>
      </c>
      <c r="F2876" s="169" t="s">
        <v>323</v>
      </c>
      <c r="G2876" s="169" t="s">
        <v>4052</v>
      </c>
      <c r="H2876" s="40" t="s">
        <v>2162</v>
      </c>
      <c r="I2876" s="43" t="s">
        <v>2124</v>
      </c>
      <c r="J2876" s="116">
        <v>10.6394</v>
      </c>
      <c r="K2876" s="185">
        <v>0</v>
      </c>
      <c r="L2876" s="198">
        <v>529</v>
      </c>
      <c r="M2876" s="105">
        <v>3.2</v>
      </c>
      <c r="N2876" s="167"/>
    </row>
    <row r="2877" s="155" customFormat="1" ht="24" spans="1:14">
      <c r="A2877" s="38" t="s">
        <v>15</v>
      </c>
      <c r="B2877" s="168">
        <v>2876</v>
      </c>
      <c r="C2877" s="43" t="s">
        <v>16</v>
      </c>
      <c r="D2877" s="43" t="s">
        <v>89</v>
      </c>
      <c r="E2877" s="103" t="s">
        <v>3723</v>
      </c>
      <c r="F2877" s="169" t="s">
        <v>114</v>
      </c>
      <c r="G2877" s="169" t="s">
        <v>4041</v>
      </c>
      <c r="H2877" s="40" t="s">
        <v>2166</v>
      </c>
      <c r="I2877" s="40" t="s">
        <v>22</v>
      </c>
      <c r="J2877" s="173">
        <v>1</v>
      </c>
      <c r="K2877" s="185">
        <v>0</v>
      </c>
      <c r="L2877" s="198">
        <v>35</v>
      </c>
      <c r="M2877" s="105">
        <v>3.2</v>
      </c>
      <c r="N2877" s="167"/>
    </row>
    <row r="2878" s="155" customFormat="1" ht="24" spans="1:14">
      <c r="A2878" s="38" t="s">
        <v>15</v>
      </c>
      <c r="B2878" s="168">
        <v>2877</v>
      </c>
      <c r="C2878" s="43" t="s">
        <v>16</v>
      </c>
      <c r="D2878" s="43" t="s">
        <v>53</v>
      </c>
      <c r="E2878" s="103" t="s">
        <v>3723</v>
      </c>
      <c r="F2878" s="169" t="s">
        <v>55</v>
      </c>
      <c r="G2878" s="169" t="s">
        <v>4046</v>
      </c>
      <c r="H2878" s="40" t="s">
        <v>2158</v>
      </c>
      <c r="I2878" s="40" t="s">
        <v>22</v>
      </c>
      <c r="J2878" s="173">
        <v>2</v>
      </c>
      <c r="K2878" s="185">
        <v>0</v>
      </c>
      <c r="L2878" s="198">
        <v>74</v>
      </c>
      <c r="M2878" s="105">
        <v>3.2</v>
      </c>
      <c r="N2878" s="164"/>
    </row>
    <row r="2879" s="155" customFormat="1" ht="24" spans="1:14">
      <c r="A2879" s="38" t="s">
        <v>15</v>
      </c>
      <c r="B2879" s="168">
        <v>2878</v>
      </c>
      <c r="C2879" s="43" t="s">
        <v>16</v>
      </c>
      <c r="D2879" s="43" t="s">
        <v>322</v>
      </c>
      <c r="E2879" s="103" t="s">
        <v>3723</v>
      </c>
      <c r="F2879" s="169" t="s">
        <v>323</v>
      </c>
      <c r="G2879" s="169" t="s">
        <v>4052</v>
      </c>
      <c r="H2879" s="40" t="s">
        <v>2162</v>
      </c>
      <c r="I2879" s="43" t="s">
        <v>2124</v>
      </c>
      <c r="J2879" s="116">
        <v>3.13712</v>
      </c>
      <c r="K2879" s="185">
        <v>0</v>
      </c>
      <c r="L2879" s="198">
        <v>156</v>
      </c>
      <c r="M2879" s="105">
        <v>3.2</v>
      </c>
      <c r="N2879" s="167"/>
    </row>
    <row r="2880" s="155" customFormat="1" ht="24" spans="1:14">
      <c r="A2880" s="38" t="s">
        <v>15</v>
      </c>
      <c r="B2880" s="168">
        <v>2879</v>
      </c>
      <c r="C2880" s="43" t="s">
        <v>16</v>
      </c>
      <c r="D2880" s="43" t="s">
        <v>89</v>
      </c>
      <c r="E2880" s="103" t="s">
        <v>3723</v>
      </c>
      <c r="F2880" s="169" t="s">
        <v>114</v>
      </c>
      <c r="G2880" s="169" t="s">
        <v>4068</v>
      </c>
      <c r="H2880" s="40" t="s">
        <v>2166</v>
      </c>
      <c r="I2880" s="40" t="s">
        <v>22</v>
      </c>
      <c r="J2880" s="173">
        <v>1</v>
      </c>
      <c r="K2880" s="185">
        <v>0</v>
      </c>
      <c r="L2880" s="198">
        <v>23</v>
      </c>
      <c r="M2880" s="105">
        <v>3.2</v>
      </c>
      <c r="N2880" s="167"/>
    </row>
    <row r="2881" s="155" customFormat="1" ht="24" spans="1:14">
      <c r="A2881" s="38" t="s">
        <v>15</v>
      </c>
      <c r="B2881" s="168">
        <v>2880</v>
      </c>
      <c r="C2881" s="43" t="s">
        <v>16</v>
      </c>
      <c r="D2881" s="43" t="s">
        <v>53</v>
      </c>
      <c r="E2881" s="103" t="s">
        <v>3723</v>
      </c>
      <c r="F2881" s="169" t="s">
        <v>55</v>
      </c>
      <c r="G2881" s="169" t="s">
        <v>4070</v>
      </c>
      <c r="H2881" s="40" t="s">
        <v>2158</v>
      </c>
      <c r="I2881" s="40" t="s">
        <v>22</v>
      </c>
      <c r="J2881" s="173">
        <v>1</v>
      </c>
      <c r="K2881" s="185">
        <v>0</v>
      </c>
      <c r="L2881" s="198">
        <v>26</v>
      </c>
      <c r="M2881" s="105">
        <v>3.2</v>
      </c>
      <c r="N2881" s="164"/>
    </row>
    <row r="2882" s="155" customFormat="1" ht="24" spans="1:14">
      <c r="A2882" s="38" t="s">
        <v>15</v>
      </c>
      <c r="B2882" s="168">
        <v>2881</v>
      </c>
      <c r="C2882" s="43" t="s">
        <v>16</v>
      </c>
      <c r="D2882" s="43" t="s">
        <v>171</v>
      </c>
      <c r="E2882" s="103" t="s">
        <v>3723</v>
      </c>
      <c r="F2882" s="169" t="s">
        <v>172</v>
      </c>
      <c r="G2882" s="169" t="s">
        <v>3760</v>
      </c>
      <c r="H2882" s="40" t="s">
        <v>1926</v>
      </c>
      <c r="I2882" s="40" t="s">
        <v>22</v>
      </c>
      <c r="J2882" s="173">
        <v>1</v>
      </c>
      <c r="K2882" s="174">
        <v>0</v>
      </c>
      <c r="L2882" s="198">
        <v>1</v>
      </c>
      <c r="M2882" s="105">
        <v>3.1</v>
      </c>
      <c r="N2882" s="164"/>
    </row>
    <row r="2883" s="155" customFormat="1" ht="24" spans="1:14">
      <c r="A2883" s="38" t="s">
        <v>15</v>
      </c>
      <c r="B2883" s="168">
        <v>2882</v>
      </c>
      <c r="C2883" s="43" t="s">
        <v>16</v>
      </c>
      <c r="D2883" s="43" t="s">
        <v>322</v>
      </c>
      <c r="E2883" s="103" t="s">
        <v>3723</v>
      </c>
      <c r="F2883" s="169" t="s">
        <v>323</v>
      </c>
      <c r="G2883" s="169" t="s">
        <v>4091</v>
      </c>
      <c r="H2883" s="40" t="s">
        <v>2162</v>
      </c>
      <c r="I2883" s="43" t="s">
        <v>2124</v>
      </c>
      <c r="J2883" s="116">
        <v>1.5125</v>
      </c>
      <c r="K2883" s="185">
        <v>0</v>
      </c>
      <c r="L2883" s="198">
        <v>63</v>
      </c>
      <c r="M2883" s="105">
        <v>3.2</v>
      </c>
      <c r="N2883" s="167"/>
    </row>
    <row r="2884" s="155" customFormat="1" ht="24" spans="1:14">
      <c r="A2884" s="38" t="s">
        <v>15</v>
      </c>
      <c r="B2884" s="168">
        <v>2883</v>
      </c>
      <c r="C2884" s="43" t="s">
        <v>16</v>
      </c>
      <c r="D2884" s="43" t="s">
        <v>89</v>
      </c>
      <c r="E2884" s="103" t="s">
        <v>3723</v>
      </c>
      <c r="F2884" s="169" t="s">
        <v>114</v>
      </c>
      <c r="G2884" s="169" t="s">
        <v>4041</v>
      </c>
      <c r="H2884" s="40" t="s">
        <v>2166</v>
      </c>
      <c r="I2884" s="40" t="s">
        <v>22</v>
      </c>
      <c r="J2884" s="173">
        <v>1</v>
      </c>
      <c r="K2884" s="185">
        <v>0</v>
      </c>
      <c r="L2884" s="198">
        <v>35</v>
      </c>
      <c r="M2884" s="105">
        <v>3.2</v>
      </c>
      <c r="N2884" s="167"/>
    </row>
    <row r="2885" s="155" customFormat="1" ht="24" spans="1:14">
      <c r="A2885" s="38" t="s">
        <v>15</v>
      </c>
      <c r="B2885" s="168">
        <v>2884</v>
      </c>
      <c r="C2885" s="43" t="s">
        <v>16</v>
      </c>
      <c r="D2885" s="43" t="s">
        <v>53</v>
      </c>
      <c r="E2885" s="103" t="s">
        <v>3723</v>
      </c>
      <c r="F2885" s="169" t="s">
        <v>55</v>
      </c>
      <c r="G2885" s="169" t="s">
        <v>4046</v>
      </c>
      <c r="H2885" s="40" t="s">
        <v>2158</v>
      </c>
      <c r="I2885" s="40" t="s">
        <v>22</v>
      </c>
      <c r="J2885" s="173">
        <v>2</v>
      </c>
      <c r="K2885" s="185">
        <v>0</v>
      </c>
      <c r="L2885" s="198">
        <v>74</v>
      </c>
      <c r="M2885" s="105">
        <v>3.2</v>
      </c>
      <c r="N2885" s="167"/>
    </row>
    <row r="2886" s="155" customFormat="1" ht="24" spans="1:14">
      <c r="A2886" s="38" t="s">
        <v>15</v>
      </c>
      <c r="B2886" s="168">
        <v>2885</v>
      </c>
      <c r="C2886" s="43" t="s">
        <v>16</v>
      </c>
      <c r="D2886" s="43" t="s">
        <v>53</v>
      </c>
      <c r="E2886" s="103" t="s">
        <v>3723</v>
      </c>
      <c r="F2886" s="169" t="s">
        <v>304</v>
      </c>
      <c r="G2886" s="169" t="s">
        <v>4487</v>
      </c>
      <c r="H2886" s="40" t="s">
        <v>2158</v>
      </c>
      <c r="I2886" s="40" t="s">
        <v>22</v>
      </c>
      <c r="J2886" s="173">
        <v>1</v>
      </c>
      <c r="K2886" s="185">
        <v>0</v>
      </c>
      <c r="L2886" s="198">
        <v>59</v>
      </c>
      <c r="M2886" s="105">
        <v>3.2</v>
      </c>
      <c r="N2886" s="167"/>
    </row>
    <row r="2887" s="155" customFormat="1" ht="24" spans="1:14">
      <c r="A2887" s="38" t="s">
        <v>15</v>
      </c>
      <c r="B2887" s="168">
        <v>2886</v>
      </c>
      <c r="C2887" s="43" t="s">
        <v>16</v>
      </c>
      <c r="D2887" s="43" t="s">
        <v>171</v>
      </c>
      <c r="E2887" s="103" t="s">
        <v>3723</v>
      </c>
      <c r="F2887" s="169" t="s">
        <v>172</v>
      </c>
      <c r="G2887" s="169" t="s">
        <v>3768</v>
      </c>
      <c r="H2887" s="40" t="s">
        <v>1926</v>
      </c>
      <c r="I2887" s="40" t="s">
        <v>22</v>
      </c>
      <c r="J2887" s="173">
        <v>1</v>
      </c>
      <c r="K2887" s="174">
        <v>0</v>
      </c>
      <c r="L2887" s="198">
        <v>1</v>
      </c>
      <c r="M2887" s="105">
        <v>3.1</v>
      </c>
      <c r="N2887" s="167"/>
    </row>
    <row r="2888" s="155" customFormat="1" ht="24" spans="1:14">
      <c r="A2888" s="38" t="s">
        <v>15</v>
      </c>
      <c r="B2888" s="168">
        <v>2887</v>
      </c>
      <c r="C2888" s="43" t="s">
        <v>16</v>
      </c>
      <c r="D2888" s="43" t="s">
        <v>322</v>
      </c>
      <c r="E2888" s="103" t="s">
        <v>3723</v>
      </c>
      <c r="F2888" s="169" t="s">
        <v>323</v>
      </c>
      <c r="G2888" s="169" t="s">
        <v>4052</v>
      </c>
      <c r="H2888" s="40" t="s">
        <v>2162</v>
      </c>
      <c r="I2888" s="43" t="s">
        <v>2124</v>
      </c>
      <c r="J2888" s="116">
        <v>6.9703</v>
      </c>
      <c r="K2888" s="185">
        <v>0</v>
      </c>
      <c r="L2888" s="198">
        <v>346</v>
      </c>
      <c r="M2888" s="105">
        <v>3.2</v>
      </c>
      <c r="N2888" s="167"/>
    </row>
    <row r="2889" s="155" customFormat="1" ht="24" spans="1:14">
      <c r="A2889" s="38" t="s">
        <v>15</v>
      </c>
      <c r="B2889" s="168">
        <v>2888</v>
      </c>
      <c r="C2889" s="43" t="s">
        <v>16</v>
      </c>
      <c r="D2889" s="43" t="s">
        <v>89</v>
      </c>
      <c r="E2889" s="103" t="s">
        <v>3723</v>
      </c>
      <c r="F2889" s="169" t="s">
        <v>114</v>
      </c>
      <c r="G2889" s="169" t="s">
        <v>4041</v>
      </c>
      <c r="H2889" s="40" t="s">
        <v>2166</v>
      </c>
      <c r="I2889" s="40" t="s">
        <v>22</v>
      </c>
      <c r="J2889" s="173">
        <v>1</v>
      </c>
      <c r="K2889" s="185">
        <v>0</v>
      </c>
      <c r="L2889" s="198">
        <v>35</v>
      </c>
      <c r="M2889" s="105">
        <v>3.2</v>
      </c>
      <c r="N2889" s="167"/>
    </row>
    <row r="2890" s="155" customFormat="1" ht="24" spans="1:14">
      <c r="A2890" s="38" t="s">
        <v>15</v>
      </c>
      <c r="B2890" s="168">
        <v>2889</v>
      </c>
      <c r="C2890" s="43" t="s">
        <v>16</v>
      </c>
      <c r="D2890" s="43" t="s">
        <v>53</v>
      </c>
      <c r="E2890" s="103" t="s">
        <v>3723</v>
      </c>
      <c r="F2890" s="169" t="s">
        <v>55</v>
      </c>
      <c r="G2890" s="169" t="s">
        <v>4046</v>
      </c>
      <c r="H2890" s="40" t="s">
        <v>2158</v>
      </c>
      <c r="I2890" s="40" t="s">
        <v>22</v>
      </c>
      <c r="J2890" s="173">
        <v>2</v>
      </c>
      <c r="K2890" s="185">
        <v>0</v>
      </c>
      <c r="L2890" s="198">
        <v>74</v>
      </c>
      <c r="M2890" s="105">
        <v>3.2</v>
      </c>
      <c r="N2890" s="167"/>
    </row>
    <row r="2891" s="155" customFormat="1" ht="24" spans="1:14">
      <c r="A2891" s="38" t="s">
        <v>15</v>
      </c>
      <c r="B2891" s="168">
        <v>2890</v>
      </c>
      <c r="C2891" s="43" t="s">
        <v>16</v>
      </c>
      <c r="D2891" s="43" t="s">
        <v>171</v>
      </c>
      <c r="E2891" s="103" t="s">
        <v>3723</v>
      </c>
      <c r="F2891" s="169" t="s">
        <v>172</v>
      </c>
      <c r="G2891" s="169" t="s">
        <v>3768</v>
      </c>
      <c r="H2891" s="40" t="s">
        <v>1926</v>
      </c>
      <c r="I2891" s="40" t="s">
        <v>22</v>
      </c>
      <c r="J2891" s="173">
        <v>1</v>
      </c>
      <c r="K2891" s="174">
        <v>0</v>
      </c>
      <c r="L2891" s="198">
        <v>1</v>
      </c>
      <c r="M2891" s="105">
        <v>3.1</v>
      </c>
      <c r="N2891" s="167"/>
    </row>
    <row r="2892" s="155" customFormat="1" ht="24" spans="1:14">
      <c r="A2892" s="38" t="s">
        <v>15</v>
      </c>
      <c r="B2892" s="168">
        <v>2891</v>
      </c>
      <c r="C2892" s="43" t="s">
        <v>16</v>
      </c>
      <c r="D2892" s="43" t="s">
        <v>53</v>
      </c>
      <c r="E2892" s="103" t="s">
        <v>3723</v>
      </c>
      <c r="F2892" s="169" t="s">
        <v>236</v>
      </c>
      <c r="G2892" s="169" t="s">
        <v>4049</v>
      </c>
      <c r="H2892" s="40" t="s">
        <v>2345</v>
      </c>
      <c r="I2892" s="40" t="s">
        <v>22</v>
      </c>
      <c r="J2892" s="173">
        <v>1</v>
      </c>
      <c r="K2892" s="185">
        <v>0</v>
      </c>
      <c r="L2892" s="198">
        <v>1</v>
      </c>
      <c r="M2892" s="105">
        <v>3.2</v>
      </c>
      <c r="N2892" s="167"/>
    </row>
    <row r="2893" s="155" customFormat="1" ht="24" spans="1:14">
      <c r="A2893" s="38" t="s">
        <v>15</v>
      </c>
      <c r="B2893" s="168">
        <v>2892</v>
      </c>
      <c r="C2893" s="43" t="s">
        <v>16</v>
      </c>
      <c r="D2893" s="43" t="s">
        <v>322</v>
      </c>
      <c r="E2893" s="103" t="s">
        <v>3723</v>
      </c>
      <c r="F2893" s="169" t="s">
        <v>323</v>
      </c>
      <c r="G2893" s="169" t="s">
        <v>4052</v>
      </c>
      <c r="H2893" s="40" t="s">
        <v>2162</v>
      </c>
      <c r="I2893" s="43" t="s">
        <v>2124</v>
      </c>
      <c r="J2893" s="116">
        <v>4.2784</v>
      </c>
      <c r="K2893" s="185">
        <v>0</v>
      </c>
      <c r="L2893" s="198">
        <v>213</v>
      </c>
      <c r="M2893" s="105">
        <v>3.2</v>
      </c>
      <c r="N2893" s="164"/>
    </row>
    <row r="2894" s="155" customFormat="1" ht="24" spans="1:14">
      <c r="A2894" s="38" t="s">
        <v>15</v>
      </c>
      <c r="B2894" s="168">
        <v>2893</v>
      </c>
      <c r="C2894" s="43" t="s">
        <v>16</v>
      </c>
      <c r="D2894" s="43" t="s">
        <v>53</v>
      </c>
      <c r="E2894" s="103" t="s">
        <v>3723</v>
      </c>
      <c r="F2894" s="169" t="s">
        <v>3813</v>
      </c>
      <c r="G2894" s="169" t="s">
        <v>4530</v>
      </c>
      <c r="H2894" s="40" t="s">
        <v>2191</v>
      </c>
      <c r="I2894" s="40" t="s">
        <v>22</v>
      </c>
      <c r="J2894" s="173">
        <v>1</v>
      </c>
      <c r="K2894" s="185">
        <v>0</v>
      </c>
      <c r="L2894" s="198">
        <v>47</v>
      </c>
      <c r="M2894" s="105">
        <v>3.2</v>
      </c>
      <c r="N2894" s="167"/>
    </row>
    <row r="2895" s="155" customFormat="1" ht="24" spans="1:14">
      <c r="A2895" s="38" t="s">
        <v>15</v>
      </c>
      <c r="B2895" s="168">
        <v>2894</v>
      </c>
      <c r="C2895" s="43" t="s">
        <v>16</v>
      </c>
      <c r="D2895" s="43" t="s">
        <v>89</v>
      </c>
      <c r="E2895" s="103" t="s">
        <v>3723</v>
      </c>
      <c r="F2895" s="169" t="s">
        <v>114</v>
      </c>
      <c r="G2895" s="169" t="s">
        <v>4170</v>
      </c>
      <c r="H2895" s="40" t="s">
        <v>2166</v>
      </c>
      <c r="I2895" s="40" t="s">
        <v>22</v>
      </c>
      <c r="J2895" s="173">
        <v>4</v>
      </c>
      <c r="K2895" s="185">
        <v>0</v>
      </c>
      <c r="L2895" s="198">
        <v>356</v>
      </c>
      <c r="M2895" s="105">
        <v>3.2</v>
      </c>
      <c r="N2895" s="167"/>
    </row>
    <row r="2896" s="155" customFormat="1" ht="36" spans="1:14">
      <c r="A2896" s="38" t="s">
        <v>15</v>
      </c>
      <c r="B2896" s="168">
        <v>2895</v>
      </c>
      <c r="C2896" s="43" t="s">
        <v>16</v>
      </c>
      <c r="D2896" s="43" t="s">
        <v>171</v>
      </c>
      <c r="E2896" s="103" t="s">
        <v>3723</v>
      </c>
      <c r="F2896" s="169" t="s">
        <v>172</v>
      </c>
      <c r="G2896" s="169" t="s">
        <v>4179</v>
      </c>
      <c r="H2896" s="40" t="s">
        <v>4130</v>
      </c>
      <c r="I2896" s="40" t="s">
        <v>22</v>
      </c>
      <c r="J2896" s="173">
        <v>6</v>
      </c>
      <c r="K2896" s="174">
        <v>0</v>
      </c>
      <c r="L2896" s="198">
        <v>9</v>
      </c>
      <c r="M2896" s="105">
        <v>3.1</v>
      </c>
      <c r="N2896" s="167"/>
    </row>
    <row r="2897" s="155" customFormat="1" ht="24" spans="1:14">
      <c r="A2897" s="38" t="s">
        <v>15</v>
      </c>
      <c r="B2897" s="168">
        <v>2896</v>
      </c>
      <c r="C2897" s="43" t="s">
        <v>16</v>
      </c>
      <c r="D2897" s="43" t="s">
        <v>53</v>
      </c>
      <c r="E2897" s="103" t="s">
        <v>3723</v>
      </c>
      <c r="F2897" s="169" t="s">
        <v>236</v>
      </c>
      <c r="G2897" s="169" t="s">
        <v>4182</v>
      </c>
      <c r="H2897" s="40" t="s">
        <v>2345</v>
      </c>
      <c r="I2897" s="40" t="s">
        <v>22</v>
      </c>
      <c r="J2897" s="173">
        <v>2</v>
      </c>
      <c r="K2897" s="185">
        <v>0</v>
      </c>
      <c r="L2897" s="198">
        <v>1</v>
      </c>
      <c r="M2897" s="105">
        <v>3.2</v>
      </c>
      <c r="N2897" s="167"/>
    </row>
    <row r="2898" s="155" customFormat="1" ht="24" spans="1:14">
      <c r="A2898" s="38" t="s">
        <v>15</v>
      </c>
      <c r="B2898" s="168">
        <v>2897</v>
      </c>
      <c r="C2898" s="43" t="s">
        <v>16</v>
      </c>
      <c r="D2898" s="43" t="s">
        <v>322</v>
      </c>
      <c r="E2898" s="103" t="s">
        <v>3723</v>
      </c>
      <c r="F2898" s="169" t="s">
        <v>323</v>
      </c>
      <c r="G2898" s="169" t="s">
        <v>4184</v>
      </c>
      <c r="H2898" s="40" t="s">
        <v>3157</v>
      </c>
      <c r="I2898" s="43" t="s">
        <v>2124</v>
      </c>
      <c r="J2898" s="116">
        <v>1.1507</v>
      </c>
      <c r="K2898" s="185">
        <v>0</v>
      </c>
      <c r="L2898" s="198">
        <v>94</v>
      </c>
      <c r="M2898" s="105">
        <v>3.2</v>
      </c>
      <c r="N2898" s="167"/>
    </row>
    <row r="2899" s="155" customFormat="1" ht="24" spans="1:14">
      <c r="A2899" s="38" t="s">
        <v>15</v>
      </c>
      <c r="B2899" s="168">
        <v>2898</v>
      </c>
      <c r="C2899" s="43" t="s">
        <v>16</v>
      </c>
      <c r="D2899" s="43" t="s">
        <v>53</v>
      </c>
      <c r="E2899" s="103" t="s">
        <v>3723</v>
      </c>
      <c r="F2899" s="169" t="s">
        <v>3813</v>
      </c>
      <c r="G2899" s="169" t="s">
        <v>4530</v>
      </c>
      <c r="H2899" s="40" t="s">
        <v>2191</v>
      </c>
      <c r="I2899" s="40" t="s">
        <v>22</v>
      </c>
      <c r="J2899" s="173">
        <v>1</v>
      </c>
      <c r="K2899" s="185">
        <v>0</v>
      </c>
      <c r="L2899" s="198">
        <v>47</v>
      </c>
      <c r="M2899" s="105">
        <v>3.2</v>
      </c>
      <c r="N2899" s="167"/>
    </row>
    <row r="2900" s="155" customFormat="1" ht="24" spans="1:14">
      <c r="A2900" s="38" t="s">
        <v>15</v>
      </c>
      <c r="B2900" s="168">
        <v>2899</v>
      </c>
      <c r="C2900" s="43" t="s">
        <v>16</v>
      </c>
      <c r="D2900" s="43" t="s">
        <v>89</v>
      </c>
      <c r="E2900" s="103" t="s">
        <v>3723</v>
      </c>
      <c r="F2900" s="169" t="s">
        <v>114</v>
      </c>
      <c r="G2900" s="169" t="s">
        <v>4170</v>
      </c>
      <c r="H2900" s="40" t="s">
        <v>2166</v>
      </c>
      <c r="I2900" s="40" t="s">
        <v>22</v>
      </c>
      <c r="J2900" s="173">
        <v>4</v>
      </c>
      <c r="K2900" s="185">
        <v>0</v>
      </c>
      <c r="L2900" s="198">
        <v>356</v>
      </c>
      <c r="M2900" s="105">
        <v>3.2</v>
      </c>
      <c r="N2900" s="167"/>
    </row>
    <row r="2901" s="155" customFormat="1" ht="36" spans="1:14">
      <c r="A2901" s="38" t="s">
        <v>15</v>
      </c>
      <c r="B2901" s="168">
        <v>2900</v>
      </c>
      <c r="C2901" s="43" t="s">
        <v>16</v>
      </c>
      <c r="D2901" s="43" t="s">
        <v>171</v>
      </c>
      <c r="E2901" s="103" t="s">
        <v>3723</v>
      </c>
      <c r="F2901" s="169" t="s">
        <v>172</v>
      </c>
      <c r="G2901" s="169" t="s">
        <v>4179</v>
      </c>
      <c r="H2901" s="40" t="s">
        <v>4130</v>
      </c>
      <c r="I2901" s="40" t="s">
        <v>22</v>
      </c>
      <c r="J2901" s="173">
        <v>6</v>
      </c>
      <c r="K2901" s="174">
        <v>0</v>
      </c>
      <c r="L2901" s="198">
        <v>9</v>
      </c>
      <c r="M2901" s="105">
        <v>3.1</v>
      </c>
      <c r="N2901" s="167"/>
    </row>
    <row r="2902" s="155" customFormat="1" ht="24" spans="1:14">
      <c r="A2902" s="38" t="s">
        <v>15</v>
      </c>
      <c r="B2902" s="168">
        <v>2901</v>
      </c>
      <c r="C2902" s="43" t="s">
        <v>16</v>
      </c>
      <c r="D2902" s="43" t="s">
        <v>53</v>
      </c>
      <c r="E2902" s="103" t="s">
        <v>3723</v>
      </c>
      <c r="F2902" s="169" t="s">
        <v>236</v>
      </c>
      <c r="G2902" s="169" t="s">
        <v>4182</v>
      </c>
      <c r="H2902" s="40" t="s">
        <v>2345</v>
      </c>
      <c r="I2902" s="40" t="s">
        <v>22</v>
      </c>
      <c r="J2902" s="173">
        <v>2</v>
      </c>
      <c r="K2902" s="185">
        <v>0</v>
      </c>
      <c r="L2902" s="198">
        <v>1</v>
      </c>
      <c r="M2902" s="105">
        <v>3.2</v>
      </c>
      <c r="N2902" s="167"/>
    </row>
    <row r="2903" s="155" customFormat="1" ht="24" spans="1:14">
      <c r="A2903" s="38" t="s">
        <v>15</v>
      </c>
      <c r="B2903" s="168">
        <v>2902</v>
      </c>
      <c r="C2903" s="43" t="s">
        <v>16</v>
      </c>
      <c r="D2903" s="43" t="s">
        <v>322</v>
      </c>
      <c r="E2903" s="103" t="s">
        <v>3723</v>
      </c>
      <c r="F2903" s="169" t="s">
        <v>323</v>
      </c>
      <c r="G2903" s="169" t="s">
        <v>4184</v>
      </c>
      <c r="H2903" s="40" t="s">
        <v>3157</v>
      </c>
      <c r="I2903" s="43" t="s">
        <v>2124</v>
      </c>
      <c r="J2903" s="116">
        <v>1.1507</v>
      </c>
      <c r="K2903" s="185">
        <v>0</v>
      </c>
      <c r="L2903" s="198">
        <v>94</v>
      </c>
      <c r="M2903" s="105">
        <v>3.2</v>
      </c>
      <c r="N2903" s="167"/>
    </row>
    <row r="2904" s="155" customFormat="1" ht="24" spans="1:14">
      <c r="A2904" s="38" t="s">
        <v>15</v>
      </c>
      <c r="B2904" s="168">
        <v>2903</v>
      </c>
      <c r="C2904" s="43" t="s">
        <v>16</v>
      </c>
      <c r="D2904" s="43" t="s">
        <v>53</v>
      </c>
      <c r="E2904" s="103" t="s">
        <v>3723</v>
      </c>
      <c r="F2904" s="169" t="s">
        <v>3813</v>
      </c>
      <c r="G2904" s="169" t="s">
        <v>4530</v>
      </c>
      <c r="H2904" s="40" t="s">
        <v>2191</v>
      </c>
      <c r="I2904" s="40" t="s">
        <v>22</v>
      </c>
      <c r="J2904" s="173">
        <v>1</v>
      </c>
      <c r="K2904" s="185">
        <v>0</v>
      </c>
      <c r="L2904" s="198">
        <v>47</v>
      </c>
      <c r="M2904" s="105">
        <v>3.2</v>
      </c>
      <c r="N2904" s="167"/>
    </row>
    <row r="2905" s="155" customFormat="1" ht="24" spans="1:14">
      <c r="A2905" s="38" t="s">
        <v>15</v>
      </c>
      <c r="B2905" s="168">
        <v>2904</v>
      </c>
      <c r="C2905" s="43" t="s">
        <v>16</v>
      </c>
      <c r="D2905" s="43" t="s">
        <v>89</v>
      </c>
      <c r="E2905" s="103" t="s">
        <v>3723</v>
      </c>
      <c r="F2905" s="169" t="s">
        <v>114</v>
      </c>
      <c r="G2905" s="169" t="s">
        <v>4170</v>
      </c>
      <c r="H2905" s="40" t="s">
        <v>2166</v>
      </c>
      <c r="I2905" s="40" t="s">
        <v>22</v>
      </c>
      <c r="J2905" s="173">
        <v>4</v>
      </c>
      <c r="K2905" s="185">
        <v>0</v>
      </c>
      <c r="L2905" s="198">
        <v>356</v>
      </c>
      <c r="M2905" s="105">
        <v>3.2</v>
      </c>
      <c r="N2905" s="167"/>
    </row>
    <row r="2906" s="155" customFormat="1" ht="36" spans="1:14">
      <c r="A2906" s="38" t="s">
        <v>15</v>
      </c>
      <c r="B2906" s="168">
        <v>2905</v>
      </c>
      <c r="C2906" s="43" t="s">
        <v>16</v>
      </c>
      <c r="D2906" s="43" t="s">
        <v>171</v>
      </c>
      <c r="E2906" s="103" t="s">
        <v>3723</v>
      </c>
      <c r="F2906" s="169" t="s">
        <v>172</v>
      </c>
      <c r="G2906" s="169" t="s">
        <v>4179</v>
      </c>
      <c r="H2906" s="40" t="s">
        <v>4130</v>
      </c>
      <c r="I2906" s="40" t="s">
        <v>22</v>
      </c>
      <c r="J2906" s="173">
        <v>6</v>
      </c>
      <c r="K2906" s="174">
        <v>0</v>
      </c>
      <c r="L2906" s="198">
        <v>9</v>
      </c>
      <c r="M2906" s="105">
        <v>3.1</v>
      </c>
      <c r="N2906" s="167"/>
    </row>
    <row r="2907" s="155" customFormat="1" ht="24" spans="1:14">
      <c r="A2907" s="38" t="s">
        <v>15</v>
      </c>
      <c r="B2907" s="168">
        <v>2906</v>
      </c>
      <c r="C2907" s="43" t="s">
        <v>16</v>
      </c>
      <c r="D2907" s="43" t="s">
        <v>53</v>
      </c>
      <c r="E2907" s="103" t="s">
        <v>3723</v>
      </c>
      <c r="F2907" s="169" t="s">
        <v>236</v>
      </c>
      <c r="G2907" s="169" t="s">
        <v>4182</v>
      </c>
      <c r="H2907" s="40" t="s">
        <v>2345</v>
      </c>
      <c r="I2907" s="40" t="s">
        <v>22</v>
      </c>
      <c r="J2907" s="173">
        <v>2</v>
      </c>
      <c r="K2907" s="185">
        <v>0</v>
      </c>
      <c r="L2907" s="198">
        <v>1</v>
      </c>
      <c r="M2907" s="105">
        <v>3.2</v>
      </c>
      <c r="N2907" s="167"/>
    </row>
    <row r="2908" s="155" customFormat="1" ht="24" spans="1:14">
      <c r="A2908" s="38" t="s">
        <v>15</v>
      </c>
      <c r="B2908" s="168">
        <v>2907</v>
      </c>
      <c r="C2908" s="43" t="s">
        <v>16</v>
      </c>
      <c r="D2908" s="43" t="s">
        <v>322</v>
      </c>
      <c r="E2908" s="103" t="s">
        <v>3723</v>
      </c>
      <c r="F2908" s="169" t="s">
        <v>323</v>
      </c>
      <c r="G2908" s="169" t="s">
        <v>4184</v>
      </c>
      <c r="H2908" s="40" t="s">
        <v>3157</v>
      </c>
      <c r="I2908" s="43" t="s">
        <v>2124</v>
      </c>
      <c r="J2908" s="116">
        <v>1.1507</v>
      </c>
      <c r="K2908" s="185">
        <v>0</v>
      </c>
      <c r="L2908" s="198">
        <v>94</v>
      </c>
      <c r="M2908" s="105">
        <v>3.2</v>
      </c>
      <c r="N2908" s="167"/>
    </row>
    <row r="2909" s="155" customFormat="1" ht="24" spans="1:14">
      <c r="A2909" s="38" t="s">
        <v>15</v>
      </c>
      <c r="B2909" s="168">
        <v>2908</v>
      </c>
      <c r="C2909" s="43" t="s">
        <v>16</v>
      </c>
      <c r="D2909" s="43" t="s">
        <v>53</v>
      </c>
      <c r="E2909" s="103" t="s">
        <v>3723</v>
      </c>
      <c r="F2909" s="169" t="s">
        <v>3813</v>
      </c>
      <c r="G2909" s="169" t="s">
        <v>4085</v>
      </c>
      <c r="H2909" s="40" t="s">
        <v>2191</v>
      </c>
      <c r="I2909" s="40" t="s">
        <v>22</v>
      </c>
      <c r="J2909" s="173">
        <v>2</v>
      </c>
      <c r="K2909" s="185">
        <v>0</v>
      </c>
      <c r="L2909" s="198">
        <v>31</v>
      </c>
      <c r="M2909" s="105">
        <v>3.2</v>
      </c>
      <c r="N2909" s="167"/>
    </row>
    <row r="2910" s="155" customFormat="1" ht="24" spans="1:14">
      <c r="A2910" s="38" t="s">
        <v>15</v>
      </c>
      <c r="B2910" s="168">
        <v>2909</v>
      </c>
      <c r="C2910" s="43" t="s">
        <v>16</v>
      </c>
      <c r="D2910" s="43" t="s">
        <v>89</v>
      </c>
      <c r="E2910" s="103" t="s">
        <v>3723</v>
      </c>
      <c r="F2910" s="169" t="s">
        <v>90</v>
      </c>
      <c r="G2910" s="169" t="s">
        <v>4531</v>
      </c>
      <c r="H2910" s="40" t="s">
        <v>2166</v>
      </c>
      <c r="I2910" s="40" t="s">
        <v>22</v>
      </c>
      <c r="J2910" s="173">
        <v>1</v>
      </c>
      <c r="K2910" s="185">
        <v>0</v>
      </c>
      <c r="L2910" s="198">
        <v>32</v>
      </c>
      <c r="M2910" s="105">
        <v>3.2</v>
      </c>
      <c r="N2910" s="167"/>
    </row>
    <row r="2911" s="155" customFormat="1" ht="24" spans="1:14">
      <c r="A2911" s="38" t="s">
        <v>15</v>
      </c>
      <c r="B2911" s="168">
        <v>2910</v>
      </c>
      <c r="C2911" s="43" t="s">
        <v>16</v>
      </c>
      <c r="D2911" s="43" t="s">
        <v>89</v>
      </c>
      <c r="E2911" s="103" t="s">
        <v>3723</v>
      </c>
      <c r="F2911" s="169" t="s">
        <v>114</v>
      </c>
      <c r="G2911" s="169" t="s">
        <v>4068</v>
      </c>
      <c r="H2911" s="40" t="s">
        <v>2166</v>
      </c>
      <c r="I2911" s="40" t="s">
        <v>22</v>
      </c>
      <c r="J2911" s="173">
        <v>13</v>
      </c>
      <c r="K2911" s="185">
        <v>0</v>
      </c>
      <c r="L2911" s="198">
        <v>295</v>
      </c>
      <c r="M2911" s="105">
        <v>3.2</v>
      </c>
      <c r="N2911" s="167"/>
    </row>
    <row r="2912" s="155" customFormat="1" ht="24" spans="1:14">
      <c r="A2912" s="38" t="s">
        <v>15</v>
      </c>
      <c r="B2912" s="168">
        <v>2911</v>
      </c>
      <c r="C2912" s="43" t="s">
        <v>16</v>
      </c>
      <c r="D2912" s="43" t="s">
        <v>53</v>
      </c>
      <c r="E2912" s="103" t="s">
        <v>3723</v>
      </c>
      <c r="F2912" s="169" t="s">
        <v>55</v>
      </c>
      <c r="G2912" s="169" t="s">
        <v>4070</v>
      </c>
      <c r="H2912" s="40" t="s">
        <v>2158</v>
      </c>
      <c r="I2912" s="40" t="s">
        <v>22</v>
      </c>
      <c r="J2912" s="173">
        <v>13</v>
      </c>
      <c r="K2912" s="185">
        <v>0</v>
      </c>
      <c r="L2912" s="198">
        <v>335</v>
      </c>
      <c r="M2912" s="105">
        <v>3.2</v>
      </c>
      <c r="N2912" s="167"/>
    </row>
    <row r="2913" s="155" customFormat="1" ht="24" spans="1:14">
      <c r="A2913" s="38" t="s">
        <v>15</v>
      </c>
      <c r="B2913" s="168">
        <v>2912</v>
      </c>
      <c r="C2913" s="43" t="s">
        <v>16</v>
      </c>
      <c r="D2913" s="43" t="s">
        <v>53</v>
      </c>
      <c r="E2913" s="103" t="s">
        <v>3723</v>
      </c>
      <c r="F2913" s="169" t="s">
        <v>304</v>
      </c>
      <c r="G2913" s="169" t="s">
        <v>4492</v>
      </c>
      <c r="H2913" s="40" t="s">
        <v>2158</v>
      </c>
      <c r="I2913" s="40" t="s">
        <v>22</v>
      </c>
      <c r="J2913" s="173">
        <v>1</v>
      </c>
      <c r="K2913" s="185">
        <v>0</v>
      </c>
      <c r="L2913" s="198">
        <v>35</v>
      </c>
      <c r="M2913" s="105">
        <v>3.2</v>
      </c>
      <c r="N2913" s="167"/>
    </row>
    <row r="2914" s="155" customFormat="1" ht="24" spans="1:14">
      <c r="A2914" s="38" t="s">
        <v>15</v>
      </c>
      <c r="B2914" s="168">
        <v>2913</v>
      </c>
      <c r="C2914" s="43" t="s">
        <v>16</v>
      </c>
      <c r="D2914" s="43" t="s">
        <v>53</v>
      </c>
      <c r="E2914" s="103" t="s">
        <v>3723</v>
      </c>
      <c r="F2914" s="169" t="s">
        <v>304</v>
      </c>
      <c r="G2914" s="169" t="s">
        <v>3831</v>
      </c>
      <c r="H2914" s="40" t="s">
        <v>2121</v>
      </c>
      <c r="I2914" s="40" t="s">
        <v>22</v>
      </c>
      <c r="J2914" s="173">
        <v>1</v>
      </c>
      <c r="K2914" s="185">
        <v>0</v>
      </c>
      <c r="L2914" s="198">
        <v>27</v>
      </c>
      <c r="M2914" s="105">
        <v>3.2</v>
      </c>
      <c r="N2914" s="167"/>
    </row>
    <row r="2915" s="155" customFormat="1" ht="24" spans="1:14">
      <c r="A2915" s="38" t="s">
        <v>15</v>
      </c>
      <c r="B2915" s="168">
        <v>2914</v>
      </c>
      <c r="C2915" s="43" t="s">
        <v>16</v>
      </c>
      <c r="D2915" s="43" t="s">
        <v>171</v>
      </c>
      <c r="E2915" s="103" t="s">
        <v>3723</v>
      </c>
      <c r="F2915" s="169" t="s">
        <v>172</v>
      </c>
      <c r="G2915" s="169" t="s">
        <v>3760</v>
      </c>
      <c r="H2915" s="40" t="s">
        <v>1926</v>
      </c>
      <c r="I2915" s="40" t="s">
        <v>22</v>
      </c>
      <c r="J2915" s="173">
        <v>13</v>
      </c>
      <c r="K2915" s="174">
        <v>0</v>
      </c>
      <c r="L2915" s="198">
        <v>15</v>
      </c>
      <c r="M2915" s="105">
        <v>3.1</v>
      </c>
      <c r="N2915" s="167"/>
    </row>
    <row r="2916" s="155" customFormat="1" ht="24" spans="1:14">
      <c r="A2916" s="38" t="s">
        <v>15</v>
      </c>
      <c r="B2916" s="168">
        <v>2915</v>
      </c>
      <c r="C2916" s="43" t="s">
        <v>16</v>
      </c>
      <c r="D2916" s="43" t="s">
        <v>53</v>
      </c>
      <c r="E2916" s="103" t="s">
        <v>3723</v>
      </c>
      <c r="F2916" s="169" t="s">
        <v>236</v>
      </c>
      <c r="G2916" s="169" t="s">
        <v>4090</v>
      </c>
      <c r="H2916" s="40" t="s">
        <v>2345</v>
      </c>
      <c r="I2916" s="40" t="s">
        <v>22</v>
      </c>
      <c r="J2916" s="173">
        <v>1</v>
      </c>
      <c r="K2916" s="57">
        <f>(CEILING(J2916*0.2,1))*1</f>
        <v>1</v>
      </c>
      <c r="L2916" s="201">
        <v>0.68</v>
      </c>
      <c r="M2916" s="105">
        <v>3.2</v>
      </c>
      <c r="N2916" s="164"/>
    </row>
    <row r="2917" s="155" customFormat="1" ht="24" spans="1:14">
      <c r="A2917" s="38" t="s">
        <v>15</v>
      </c>
      <c r="B2917" s="168">
        <v>2916</v>
      </c>
      <c r="C2917" s="43" t="s">
        <v>16</v>
      </c>
      <c r="D2917" s="43" t="s">
        <v>322</v>
      </c>
      <c r="E2917" s="103" t="s">
        <v>3723</v>
      </c>
      <c r="F2917" s="169" t="s">
        <v>323</v>
      </c>
      <c r="G2917" s="169" t="s">
        <v>4091</v>
      </c>
      <c r="H2917" s="40" t="s">
        <v>2162</v>
      </c>
      <c r="I2917" s="43" t="s">
        <v>2124</v>
      </c>
      <c r="J2917" s="116">
        <v>37.7651</v>
      </c>
      <c r="K2917" s="185">
        <v>0</v>
      </c>
      <c r="L2917" s="198">
        <v>1577</v>
      </c>
      <c r="M2917" s="105">
        <v>3.2</v>
      </c>
      <c r="N2917" s="164"/>
    </row>
    <row r="2918" s="155" customFormat="1" ht="24" spans="1:14">
      <c r="A2918" s="38" t="s">
        <v>15</v>
      </c>
      <c r="B2918" s="168">
        <v>2917</v>
      </c>
      <c r="C2918" s="43" t="s">
        <v>16</v>
      </c>
      <c r="D2918" s="43" t="s">
        <v>53</v>
      </c>
      <c r="E2918" s="103" t="s">
        <v>3723</v>
      </c>
      <c r="F2918" s="169" t="s">
        <v>3813</v>
      </c>
      <c r="G2918" s="169" t="s">
        <v>4085</v>
      </c>
      <c r="H2918" s="40" t="s">
        <v>2191</v>
      </c>
      <c r="I2918" s="40" t="s">
        <v>22</v>
      </c>
      <c r="J2918" s="173">
        <v>1</v>
      </c>
      <c r="K2918" s="185">
        <v>0</v>
      </c>
      <c r="L2918" s="198">
        <v>15</v>
      </c>
      <c r="M2918" s="105">
        <v>3.2</v>
      </c>
      <c r="N2918" s="167"/>
    </row>
    <row r="2919" s="155" customFormat="1" ht="24" spans="1:14">
      <c r="A2919" s="38" t="s">
        <v>15</v>
      </c>
      <c r="B2919" s="168">
        <v>2918</v>
      </c>
      <c r="C2919" s="43" t="s">
        <v>16</v>
      </c>
      <c r="D2919" s="43" t="s">
        <v>89</v>
      </c>
      <c r="E2919" s="103" t="s">
        <v>3723</v>
      </c>
      <c r="F2919" s="169" t="s">
        <v>90</v>
      </c>
      <c r="G2919" s="169" t="s">
        <v>4531</v>
      </c>
      <c r="H2919" s="40" t="s">
        <v>2166</v>
      </c>
      <c r="I2919" s="40" t="s">
        <v>22</v>
      </c>
      <c r="J2919" s="173">
        <v>1</v>
      </c>
      <c r="K2919" s="185">
        <v>0</v>
      </c>
      <c r="L2919" s="198">
        <v>32</v>
      </c>
      <c r="M2919" s="105">
        <v>3.2</v>
      </c>
      <c r="N2919" s="164"/>
    </row>
    <row r="2920" s="155" customFormat="1" ht="24" spans="1:14">
      <c r="A2920" s="38" t="s">
        <v>15</v>
      </c>
      <c r="B2920" s="168">
        <v>2919</v>
      </c>
      <c r="C2920" s="43" t="s">
        <v>16</v>
      </c>
      <c r="D2920" s="43" t="s">
        <v>89</v>
      </c>
      <c r="E2920" s="103" t="s">
        <v>3723</v>
      </c>
      <c r="F2920" s="169" t="s">
        <v>114</v>
      </c>
      <c r="G2920" s="169" t="s">
        <v>4068</v>
      </c>
      <c r="H2920" s="40" t="s">
        <v>2166</v>
      </c>
      <c r="I2920" s="40" t="s">
        <v>22</v>
      </c>
      <c r="J2920" s="173">
        <v>10</v>
      </c>
      <c r="K2920" s="185">
        <v>0</v>
      </c>
      <c r="L2920" s="198">
        <v>227</v>
      </c>
      <c r="M2920" s="105">
        <v>3.2</v>
      </c>
      <c r="N2920" s="164"/>
    </row>
    <row r="2921" s="155" customFormat="1" ht="24" spans="1:14">
      <c r="A2921" s="38" t="s">
        <v>15</v>
      </c>
      <c r="B2921" s="168">
        <v>2920</v>
      </c>
      <c r="C2921" s="43" t="s">
        <v>16</v>
      </c>
      <c r="D2921" s="43" t="s">
        <v>53</v>
      </c>
      <c r="E2921" s="103" t="s">
        <v>3723</v>
      </c>
      <c r="F2921" s="169" t="s">
        <v>55</v>
      </c>
      <c r="G2921" s="169" t="s">
        <v>4070</v>
      </c>
      <c r="H2921" s="40" t="s">
        <v>2158</v>
      </c>
      <c r="I2921" s="40" t="s">
        <v>22</v>
      </c>
      <c r="J2921" s="173">
        <v>3</v>
      </c>
      <c r="K2921" s="185">
        <v>0</v>
      </c>
      <c r="L2921" s="198">
        <v>77</v>
      </c>
      <c r="M2921" s="105">
        <v>3.2</v>
      </c>
      <c r="N2921" s="167"/>
    </row>
    <row r="2922" s="155" customFormat="1" ht="24" spans="1:14">
      <c r="A2922" s="38" t="s">
        <v>15</v>
      </c>
      <c r="B2922" s="168">
        <v>2921</v>
      </c>
      <c r="C2922" s="43" t="s">
        <v>16</v>
      </c>
      <c r="D2922" s="43" t="s">
        <v>53</v>
      </c>
      <c r="E2922" s="103" t="s">
        <v>3723</v>
      </c>
      <c r="F2922" s="169" t="s">
        <v>304</v>
      </c>
      <c r="G2922" s="169" t="s">
        <v>4492</v>
      </c>
      <c r="H2922" s="40" t="s">
        <v>2158</v>
      </c>
      <c r="I2922" s="40" t="s">
        <v>22</v>
      </c>
      <c r="J2922" s="173">
        <v>1</v>
      </c>
      <c r="K2922" s="185">
        <v>0</v>
      </c>
      <c r="L2922" s="198">
        <v>35</v>
      </c>
      <c r="M2922" s="105">
        <v>3.2</v>
      </c>
      <c r="N2922" s="167"/>
    </row>
    <row r="2923" s="155" customFormat="1" ht="24" spans="1:14">
      <c r="A2923" s="38" t="s">
        <v>15</v>
      </c>
      <c r="B2923" s="168">
        <v>2922</v>
      </c>
      <c r="C2923" s="43" t="s">
        <v>16</v>
      </c>
      <c r="D2923" s="43" t="s">
        <v>171</v>
      </c>
      <c r="E2923" s="103" t="s">
        <v>3723</v>
      </c>
      <c r="F2923" s="169" t="s">
        <v>172</v>
      </c>
      <c r="G2923" s="169" t="s">
        <v>3760</v>
      </c>
      <c r="H2923" s="40" t="s">
        <v>1926</v>
      </c>
      <c r="I2923" s="40" t="s">
        <v>22</v>
      </c>
      <c r="J2923" s="173">
        <v>9</v>
      </c>
      <c r="K2923" s="174">
        <v>0</v>
      </c>
      <c r="L2923" s="198">
        <v>10</v>
      </c>
      <c r="M2923" s="105">
        <v>3.1</v>
      </c>
      <c r="N2923" s="167"/>
    </row>
    <row r="2924" s="155" customFormat="1" ht="24" spans="1:14">
      <c r="A2924" s="38" t="s">
        <v>15</v>
      </c>
      <c r="B2924" s="168">
        <v>2923</v>
      </c>
      <c r="C2924" s="43" t="s">
        <v>16</v>
      </c>
      <c r="D2924" s="43" t="s">
        <v>53</v>
      </c>
      <c r="E2924" s="103" t="s">
        <v>3723</v>
      </c>
      <c r="F2924" s="169" t="s">
        <v>236</v>
      </c>
      <c r="G2924" s="169" t="s">
        <v>4090</v>
      </c>
      <c r="H2924" s="40" t="s">
        <v>2345</v>
      </c>
      <c r="I2924" s="40" t="s">
        <v>22</v>
      </c>
      <c r="J2924" s="173">
        <v>1</v>
      </c>
      <c r="K2924" s="57">
        <f t="shared" ref="K2924:K2930" si="173">(CEILING(J2924*0.2,1))*1</f>
        <v>1</v>
      </c>
      <c r="L2924" s="201">
        <v>0.68</v>
      </c>
      <c r="M2924" s="105">
        <v>3.2</v>
      </c>
      <c r="N2924" s="167"/>
    </row>
    <row r="2925" s="155" customFormat="1" ht="24" spans="1:14">
      <c r="A2925" s="38" t="s">
        <v>15</v>
      </c>
      <c r="B2925" s="168">
        <v>2924</v>
      </c>
      <c r="C2925" s="43" t="s">
        <v>16</v>
      </c>
      <c r="D2925" s="43" t="s">
        <v>322</v>
      </c>
      <c r="E2925" s="103" t="s">
        <v>3723</v>
      </c>
      <c r="F2925" s="169" t="s">
        <v>323</v>
      </c>
      <c r="G2925" s="169" t="s">
        <v>4091</v>
      </c>
      <c r="H2925" s="40" t="s">
        <v>2162</v>
      </c>
      <c r="I2925" s="43" t="s">
        <v>2124</v>
      </c>
      <c r="J2925" s="116">
        <v>4.2623</v>
      </c>
      <c r="K2925" s="185">
        <v>0</v>
      </c>
      <c r="L2925" s="198">
        <v>178</v>
      </c>
      <c r="M2925" s="105">
        <v>3.2</v>
      </c>
      <c r="N2925" s="167"/>
    </row>
    <row r="2926" s="155" customFormat="1" ht="24" spans="1:14">
      <c r="A2926" s="38" t="s">
        <v>15</v>
      </c>
      <c r="B2926" s="168">
        <v>2925</v>
      </c>
      <c r="C2926" s="43" t="s">
        <v>16</v>
      </c>
      <c r="D2926" s="43" t="s">
        <v>89</v>
      </c>
      <c r="E2926" s="103" t="s">
        <v>3723</v>
      </c>
      <c r="F2926" s="169" t="s">
        <v>114</v>
      </c>
      <c r="G2926" s="169" t="s">
        <v>4040</v>
      </c>
      <c r="H2926" s="40" t="s">
        <v>2166</v>
      </c>
      <c r="I2926" s="40" t="s">
        <v>22</v>
      </c>
      <c r="J2926" s="173">
        <v>3</v>
      </c>
      <c r="K2926" s="185">
        <v>0</v>
      </c>
      <c r="L2926" s="198">
        <v>51</v>
      </c>
      <c r="M2926" s="105">
        <v>3.2</v>
      </c>
      <c r="N2926" s="167"/>
    </row>
    <row r="2927" s="155" customFormat="1" ht="24" spans="1:14">
      <c r="A2927" s="38" t="s">
        <v>15</v>
      </c>
      <c r="B2927" s="168">
        <v>2926</v>
      </c>
      <c r="C2927" s="43" t="s">
        <v>16</v>
      </c>
      <c r="D2927" s="43" t="s">
        <v>53</v>
      </c>
      <c r="E2927" s="103" t="s">
        <v>3723</v>
      </c>
      <c r="F2927" s="169" t="s">
        <v>55</v>
      </c>
      <c r="G2927" s="169" t="s">
        <v>4045</v>
      </c>
      <c r="H2927" s="40" t="s">
        <v>2158</v>
      </c>
      <c r="I2927" s="40" t="s">
        <v>22</v>
      </c>
      <c r="J2927" s="173">
        <v>8</v>
      </c>
      <c r="K2927" s="57">
        <f t="shared" si="173"/>
        <v>2</v>
      </c>
      <c r="L2927" s="198">
        <v>133</v>
      </c>
      <c r="M2927" s="105">
        <v>3.2</v>
      </c>
      <c r="N2927" s="167"/>
    </row>
    <row r="2928" s="155" customFormat="1" ht="24" spans="1:14">
      <c r="A2928" s="38" t="s">
        <v>15</v>
      </c>
      <c r="B2928" s="168">
        <v>2927</v>
      </c>
      <c r="C2928" s="43" t="s">
        <v>16</v>
      </c>
      <c r="D2928" s="43" t="s">
        <v>171</v>
      </c>
      <c r="E2928" s="103" t="s">
        <v>3723</v>
      </c>
      <c r="F2928" s="169" t="s">
        <v>172</v>
      </c>
      <c r="G2928" s="169" t="s">
        <v>3779</v>
      </c>
      <c r="H2928" s="40" t="s">
        <v>1926</v>
      </c>
      <c r="I2928" s="40" t="s">
        <v>22</v>
      </c>
      <c r="J2928" s="173">
        <v>3</v>
      </c>
      <c r="K2928" s="174">
        <v>0</v>
      </c>
      <c r="L2928" s="198">
        <v>2</v>
      </c>
      <c r="M2928" s="105">
        <v>3.1</v>
      </c>
      <c r="N2928" s="167"/>
    </row>
    <row r="2929" s="155" customFormat="1" ht="24" spans="1:14">
      <c r="A2929" s="38" t="s">
        <v>15</v>
      </c>
      <c r="B2929" s="168">
        <v>2928</v>
      </c>
      <c r="C2929" s="43" t="s">
        <v>16</v>
      </c>
      <c r="D2929" s="43" t="s">
        <v>53</v>
      </c>
      <c r="E2929" s="103" t="s">
        <v>3723</v>
      </c>
      <c r="F2929" s="169" t="s">
        <v>236</v>
      </c>
      <c r="G2929" s="169" t="s">
        <v>4512</v>
      </c>
      <c r="H2929" s="40" t="s">
        <v>2345</v>
      </c>
      <c r="I2929" s="40" t="s">
        <v>22</v>
      </c>
      <c r="J2929" s="173">
        <v>1</v>
      </c>
      <c r="K2929" s="57">
        <f t="shared" si="173"/>
        <v>1</v>
      </c>
      <c r="L2929" s="198">
        <v>1</v>
      </c>
      <c r="M2929" s="105">
        <v>3.2</v>
      </c>
      <c r="N2929" s="164"/>
    </row>
    <row r="2930" s="155" customFormat="1" ht="24" spans="1:14">
      <c r="A2930" s="38" t="s">
        <v>15</v>
      </c>
      <c r="B2930" s="168">
        <v>2929</v>
      </c>
      <c r="C2930" s="43" t="s">
        <v>16</v>
      </c>
      <c r="D2930" s="43" t="s">
        <v>322</v>
      </c>
      <c r="E2930" s="103" t="s">
        <v>3723</v>
      </c>
      <c r="F2930" s="169" t="s">
        <v>323</v>
      </c>
      <c r="G2930" s="169" t="s">
        <v>4051</v>
      </c>
      <c r="H2930" s="40" t="s">
        <v>2162</v>
      </c>
      <c r="I2930" s="43" t="s">
        <v>2124</v>
      </c>
      <c r="J2930" s="116">
        <v>7.85514</v>
      </c>
      <c r="K2930" s="57">
        <f t="shared" si="173"/>
        <v>2</v>
      </c>
      <c r="L2930" s="198">
        <v>262</v>
      </c>
      <c r="M2930" s="105">
        <v>3.2</v>
      </c>
      <c r="N2930" s="164"/>
    </row>
    <row r="2931" s="155" customFormat="1" ht="24" spans="1:14">
      <c r="A2931" s="38" t="s">
        <v>15</v>
      </c>
      <c r="B2931" s="168">
        <v>2930</v>
      </c>
      <c r="C2931" s="43" t="s">
        <v>16</v>
      </c>
      <c r="D2931" s="43" t="s">
        <v>89</v>
      </c>
      <c r="E2931" s="103" t="s">
        <v>3723</v>
      </c>
      <c r="F2931" s="169" t="s">
        <v>114</v>
      </c>
      <c r="G2931" s="169" t="s">
        <v>3821</v>
      </c>
      <c r="H2931" s="40" t="s">
        <v>2638</v>
      </c>
      <c r="I2931" s="40" t="s">
        <v>22</v>
      </c>
      <c r="J2931" s="173">
        <v>12</v>
      </c>
      <c r="K2931" s="185">
        <v>0</v>
      </c>
      <c r="L2931" s="198">
        <v>78</v>
      </c>
      <c r="M2931" s="105">
        <v>3.2</v>
      </c>
      <c r="N2931" s="164"/>
    </row>
    <row r="2932" s="155" customFormat="1" ht="24" spans="1:14">
      <c r="A2932" s="38" t="s">
        <v>15</v>
      </c>
      <c r="B2932" s="168">
        <v>2931</v>
      </c>
      <c r="C2932" s="43" t="s">
        <v>16</v>
      </c>
      <c r="D2932" s="43" t="s">
        <v>53</v>
      </c>
      <c r="E2932" s="103" t="s">
        <v>3723</v>
      </c>
      <c r="F2932" s="169" t="s">
        <v>249</v>
      </c>
      <c r="G2932" s="169" t="s">
        <v>3734</v>
      </c>
      <c r="H2932" s="40" t="s">
        <v>2121</v>
      </c>
      <c r="I2932" s="40" t="s">
        <v>22</v>
      </c>
      <c r="J2932" s="173">
        <v>2</v>
      </c>
      <c r="K2932" s="57">
        <f t="shared" ref="K2932:K2935" si="174">(CEILING(J2932*0.2,1))*1</f>
        <v>1</v>
      </c>
      <c r="L2932" s="198">
        <v>4</v>
      </c>
      <c r="M2932" s="105">
        <v>3.2</v>
      </c>
      <c r="N2932" s="164"/>
    </row>
    <row r="2933" s="155" customFormat="1" ht="24" spans="1:14">
      <c r="A2933" s="38" t="s">
        <v>15</v>
      </c>
      <c r="B2933" s="168">
        <v>2932</v>
      </c>
      <c r="C2933" s="43" t="s">
        <v>16</v>
      </c>
      <c r="D2933" s="43" t="s">
        <v>53</v>
      </c>
      <c r="E2933" s="103" t="s">
        <v>3723</v>
      </c>
      <c r="F2933" s="169" t="s">
        <v>304</v>
      </c>
      <c r="G2933" s="169" t="s">
        <v>3793</v>
      </c>
      <c r="H2933" s="40" t="s">
        <v>2121</v>
      </c>
      <c r="I2933" s="40" t="s">
        <v>22</v>
      </c>
      <c r="J2933" s="173">
        <v>2</v>
      </c>
      <c r="K2933" s="57">
        <f t="shared" si="174"/>
        <v>1</v>
      </c>
      <c r="L2933" s="198">
        <v>14</v>
      </c>
      <c r="M2933" s="105">
        <v>3.2</v>
      </c>
      <c r="N2933" s="164"/>
    </row>
    <row r="2934" s="155" customFormat="1" ht="24" spans="1:14">
      <c r="A2934" s="38" t="s">
        <v>15</v>
      </c>
      <c r="B2934" s="168">
        <v>2933</v>
      </c>
      <c r="C2934" s="43" t="s">
        <v>16</v>
      </c>
      <c r="D2934" s="43" t="s">
        <v>53</v>
      </c>
      <c r="E2934" s="103" t="s">
        <v>3723</v>
      </c>
      <c r="F2934" s="169" t="s">
        <v>55</v>
      </c>
      <c r="G2934" s="169" t="s">
        <v>3618</v>
      </c>
      <c r="H2934" s="40" t="s">
        <v>2121</v>
      </c>
      <c r="I2934" s="40" t="s">
        <v>22</v>
      </c>
      <c r="J2934" s="173">
        <v>2</v>
      </c>
      <c r="K2934" s="57">
        <f t="shared" si="174"/>
        <v>1</v>
      </c>
      <c r="L2934" s="198">
        <v>4</v>
      </c>
      <c r="M2934" s="105">
        <v>3.2</v>
      </c>
      <c r="N2934" s="164"/>
    </row>
    <row r="2935" s="155" customFormat="1" ht="24" spans="1:14">
      <c r="A2935" s="38" t="s">
        <v>15</v>
      </c>
      <c r="B2935" s="168">
        <v>2934</v>
      </c>
      <c r="C2935" s="43" t="s">
        <v>16</v>
      </c>
      <c r="D2935" s="43" t="s">
        <v>53</v>
      </c>
      <c r="E2935" s="103" t="s">
        <v>3723</v>
      </c>
      <c r="F2935" s="169" t="s">
        <v>55</v>
      </c>
      <c r="G2935" s="169" t="s">
        <v>2701</v>
      </c>
      <c r="H2935" s="40" t="s">
        <v>2121</v>
      </c>
      <c r="I2935" s="40" t="s">
        <v>22</v>
      </c>
      <c r="J2935" s="173">
        <v>5</v>
      </c>
      <c r="K2935" s="57">
        <f t="shared" si="174"/>
        <v>1</v>
      </c>
      <c r="L2935" s="198">
        <v>27</v>
      </c>
      <c r="M2935" s="105">
        <v>3.2</v>
      </c>
      <c r="N2935" s="164"/>
    </row>
    <row r="2936" s="155" customFormat="1" ht="24" spans="1:14">
      <c r="A2936" s="38" t="s">
        <v>15</v>
      </c>
      <c r="B2936" s="168">
        <v>2935</v>
      </c>
      <c r="C2936" s="43" t="s">
        <v>16</v>
      </c>
      <c r="D2936" s="43" t="s">
        <v>171</v>
      </c>
      <c r="E2936" s="103" t="s">
        <v>3723</v>
      </c>
      <c r="F2936" s="169" t="s">
        <v>172</v>
      </c>
      <c r="G2936" s="169" t="s">
        <v>3824</v>
      </c>
      <c r="H2936" s="40" t="s">
        <v>1926</v>
      </c>
      <c r="I2936" s="40" t="s">
        <v>22</v>
      </c>
      <c r="J2936" s="173">
        <v>12</v>
      </c>
      <c r="K2936" s="174">
        <v>0</v>
      </c>
      <c r="L2936" s="198">
        <v>4</v>
      </c>
      <c r="M2936" s="105">
        <v>3.1</v>
      </c>
      <c r="N2936" s="164"/>
    </row>
    <row r="2937" s="155" customFormat="1" ht="24" spans="1:14">
      <c r="A2937" s="38" t="s">
        <v>15</v>
      </c>
      <c r="B2937" s="168">
        <v>2936</v>
      </c>
      <c r="C2937" s="43" t="s">
        <v>16</v>
      </c>
      <c r="D2937" s="43" t="s">
        <v>53</v>
      </c>
      <c r="E2937" s="103" t="s">
        <v>3723</v>
      </c>
      <c r="F2937" s="169" t="s">
        <v>236</v>
      </c>
      <c r="G2937" s="169" t="s">
        <v>3825</v>
      </c>
      <c r="H2937" s="40" t="s">
        <v>2345</v>
      </c>
      <c r="I2937" s="40" t="s">
        <v>22</v>
      </c>
      <c r="J2937" s="173">
        <v>4</v>
      </c>
      <c r="K2937" s="57">
        <f t="shared" ref="K2937:K2939" si="175">(CEILING(J2937*0.2,1))*1</f>
        <v>1</v>
      </c>
      <c r="L2937" s="198">
        <v>9</v>
      </c>
      <c r="M2937" s="105">
        <v>3.2</v>
      </c>
      <c r="N2937" s="164"/>
    </row>
    <row r="2938" s="155" customFormat="1" ht="24" spans="1:14">
      <c r="A2938" s="38" t="s">
        <v>15</v>
      </c>
      <c r="B2938" s="168">
        <v>2937</v>
      </c>
      <c r="C2938" s="43" t="s">
        <v>16</v>
      </c>
      <c r="D2938" s="43" t="s">
        <v>322</v>
      </c>
      <c r="E2938" s="103" t="s">
        <v>3723</v>
      </c>
      <c r="F2938" s="169" t="s">
        <v>323</v>
      </c>
      <c r="G2938" s="169" t="s">
        <v>3619</v>
      </c>
      <c r="H2938" s="40" t="s">
        <v>2123</v>
      </c>
      <c r="I2938" s="43" t="s">
        <v>2124</v>
      </c>
      <c r="J2938" s="116">
        <v>4.636</v>
      </c>
      <c r="K2938" s="57">
        <f t="shared" si="175"/>
        <v>1</v>
      </c>
      <c r="L2938" s="198">
        <v>39</v>
      </c>
      <c r="M2938" s="105">
        <v>3.2</v>
      </c>
      <c r="N2938" s="164"/>
    </row>
    <row r="2939" s="155" customFormat="1" ht="24" spans="1:14">
      <c r="A2939" s="38" t="s">
        <v>15</v>
      </c>
      <c r="B2939" s="168">
        <v>2938</v>
      </c>
      <c r="C2939" s="43" t="s">
        <v>16</v>
      </c>
      <c r="D2939" s="43" t="s">
        <v>322</v>
      </c>
      <c r="E2939" s="103" t="s">
        <v>3723</v>
      </c>
      <c r="F2939" s="169" t="s">
        <v>323</v>
      </c>
      <c r="G2939" s="169" t="s">
        <v>2705</v>
      </c>
      <c r="H2939" s="40" t="s">
        <v>2123</v>
      </c>
      <c r="I2939" s="43" t="s">
        <v>2124</v>
      </c>
      <c r="J2939" s="116">
        <v>23.2129</v>
      </c>
      <c r="K2939" s="57">
        <f t="shared" si="175"/>
        <v>5</v>
      </c>
      <c r="L2939" s="198">
        <v>321</v>
      </c>
      <c r="M2939" s="105">
        <v>3.2</v>
      </c>
      <c r="N2939" s="164"/>
    </row>
    <row r="2940" s="155" customFormat="1" ht="24" spans="1:14">
      <c r="A2940" s="38" t="s">
        <v>15</v>
      </c>
      <c r="B2940" s="168">
        <v>2939</v>
      </c>
      <c r="C2940" s="43" t="s">
        <v>16</v>
      </c>
      <c r="D2940" s="43" t="s">
        <v>89</v>
      </c>
      <c r="E2940" s="103" t="s">
        <v>3723</v>
      </c>
      <c r="F2940" s="169" t="s">
        <v>114</v>
      </c>
      <c r="G2940" s="169" t="s">
        <v>4532</v>
      </c>
      <c r="H2940" s="40" t="s">
        <v>2849</v>
      </c>
      <c r="I2940" s="40" t="s">
        <v>22</v>
      </c>
      <c r="J2940" s="173">
        <v>6</v>
      </c>
      <c r="K2940" s="174">
        <v>0</v>
      </c>
      <c r="L2940" s="198">
        <v>20</v>
      </c>
      <c r="M2940" s="105">
        <v>3.1</v>
      </c>
      <c r="N2940" s="164"/>
    </row>
    <row r="2941" s="155" customFormat="1" ht="24" spans="1:14">
      <c r="A2941" s="38" t="s">
        <v>15</v>
      </c>
      <c r="B2941" s="168">
        <v>2940</v>
      </c>
      <c r="C2941" s="43" t="s">
        <v>16</v>
      </c>
      <c r="D2941" s="43" t="s">
        <v>89</v>
      </c>
      <c r="E2941" s="103" t="s">
        <v>3723</v>
      </c>
      <c r="F2941" s="169" t="s">
        <v>90</v>
      </c>
      <c r="G2941" s="169" t="s">
        <v>4533</v>
      </c>
      <c r="H2941" s="40" t="s">
        <v>2849</v>
      </c>
      <c r="I2941" s="40" t="s">
        <v>22</v>
      </c>
      <c r="J2941" s="173">
        <v>1</v>
      </c>
      <c r="K2941" s="174">
        <v>0</v>
      </c>
      <c r="L2941" s="198">
        <v>4</v>
      </c>
      <c r="M2941" s="105">
        <v>3.1</v>
      </c>
      <c r="N2941" s="167"/>
    </row>
    <row r="2942" s="155" customFormat="1" ht="24" spans="1:14">
      <c r="A2942" s="38" t="s">
        <v>15</v>
      </c>
      <c r="B2942" s="168">
        <v>2941</v>
      </c>
      <c r="C2942" s="43" t="s">
        <v>16</v>
      </c>
      <c r="D2942" s="43" t="s">
        <v>53</v>
      </c>
      <c r="E2942" s="103" t="s">
        <v>3723</v>
      </c>
      <c r="F2942" s="169" t="s">
        <v>55</v>
      </c>
      <c r="G2942" s="169" t="s">
        <v>3442</v>
      </c>
      <c r="H2942" s="40" t="s">
        <v>2849</v>
      </c>
      <c r="I2942" s="40" t="s">
        <v>22</v>
      </c>
      <c r="J2942" s="173">
        <v>1</v>
      </c>
      <c r="K2942" s="57">
        <f t="shared" ref="K2942:K2946" si="176">(CEILING(J2942*0.2,1))*1</f>
        <v>1</v>
      </c>
      <c r="L2942" s="198">
        <v>1</v>
      </c>
      <c r="M2942" s="105">
        <v>3.1</v>
      </c>
      <c r="N2942" s="167"/>
    </row>
    <row r="2943" s="155" customFormat="1" ht="24" spans="1:14">
      <c r="A2943" s="38" t="s">
        <v>15</v>
      </c>
      <c r="B2943" s="168">
        <v>2942</v>
      </c>
      <c r="C2943" s="43" t="s">
        <v>16</v>
      </c>
      <c r="D2943" s="43" t="s">
        <v>53</v>
      </c>
      <c r="E2943" s="103" t="s">
        <v>3723</v>
      </c>
      <c r="F2943" s="169" t="s">
        <v>304</v>
      </c>
      <c r="G2943" s="169" t="s">
        <v>3448</v>
      </c>
      <c r="H2943" s="40" t="s">
        <v>2849</v>
      </c>
      <c r="I2943" s="40" t="s">
        <v>22</v>
      </c>
      <c r="J2943" s="173">
        <v>2</v>
      </c>
      <c r="K2943" s="57">
        <f t="shared" si="176"/>
        <v>1</v>
      </c>
      <c r="L2943" s="198">
        <v>4</v>
      </c>
      <c r="M2943" s="105">
        <v>3.1</v>
      </c>
      <c r="N2943" s="167"/>
    </row>
    <row r="2944" s="155" customFormat="1" ht="24" spans="1:14">
      <c r="A2944" s="38" t="s">
        <v>15</v>
      </c>
      <c r="B2944" s="168">
        <v>2943</v>
      </c>
      <c r="C2944" s="43" t="s">
        <v>16</v>
      </c>
      <c r="D2944" s="43" t="s">
        <v>171</v>
      </c>
      <c r="E2944" s="103" t="s">
        <v>3723</v>
      </c>
      <c r="F2944" s="169" t="s">
        <v>172</v>
      </c>
      <c r="G2944" s="169" t="s">
        <v>3381</v>
      </c>
      <c r="H2944" s="40" t="s">
        <v>2299</v>
      </c>
      <c r="I2944" s="40" t="s">
        <v>22</v>
      </c>
      <c r="J2944" s="173">
        <v>6</v>
      </c>
      <c r="K2944" s="174">
        <v>0</v>
      </c>
      <c r="L2944" s="199">
        <v>0.3</v>
      </c>
      <c r="M2944" s="105">
        <v>3.1</v>
      </c>
      <c r="N2944" s="167"/>
    </row>
    <row r="2945" s="155" customFormat="1" ht="24" spans="1:14">
      <c r="A2945" s="38" t="s">
        <v>15</v>
      </c>
      <c r="B2945" s="168">
        <v>2944</v>
      </c>
      <c r="C2945" s="43" t="s">
        <v>16</v>
      </c>
      <c r="D2945" s="43" t="s">
        <v>53</v>
      </c>
      <c r="E2945" s="103" t="s">
        <v>3723</v>
      </c>
      <c r="F2945" s="169" t="s">
        <v>236</v>
      </c>
      <c r="G2945" s="169" t="s">
        <v>4534</v>
      </c>
      <c r="H2945" s="40" t="s">
        <v>3114</v>
      </c>
      <c r="I2945" s="40" t="s">
        <v>22</v>
      </c>
      <c r="J2945" s="173">
        <v>2</v>
      </c>
      <c r="K2945" s="57">
        <f t="shared" si="176"/>
        <v>1</v>
      </c>
      <c r="L2945" s="201">
        <v>0.18</v>
      </c>
      <c r="M2945" s="105">
        <v>3.1</v>
      </c>
      <c r="N2945" s="167"/>
    </row>
    <row r="2946" s="155" customFormat="1" ht="24" spans="1:14">
      <c r="A2946" s="38" t="s">
        <v>15</v>
      </c>
      <c r="B2946" s="168">
        <v>2945</v>
      </c>
      <c r="C2946" s="43" t="s">
        <v>16</v>
      </c>
      <c r="D2946" s="43" t="s">
        <v>322</v>
      </c>
      <c r="E2946" s="103" t="s">
        <v>3723</v>
      </c>
      <c r="F2946" s="169" t="s">
        <v>323</v>
      </c>
      <c r="G2946" s="169" t="s">
        <v>3444</v>
      </c>
      <c r="H2946" s="40" t="s">
        <v>2849</v>
      </c>
      <c r="I2946" s="43" t="s">
        <v>2124</v>
      </c>
      <c r="J2946" s="116">
        <v>1.97385</v>
      </c>
      <c r="K2946" s="57">
        <f t="shared" si="176"/>
        <v>1</v>
      </c>
      <c r="L2946" s="198">
        <v>8</v>
      </c>
      <c r="M2946" s="105">
        <v>3.1</v>
      </c>
      <c r="N2946" s="167"/>
    </row>
    <row r="2947" s="155" customFormat="1" ht="24" spans="1:14">
      <c r="A2947" s="38" t="s">
        <v>15</v>
      </c>
      <c r="B2947" s="168">
        <v>2946</v>
      </c>
      <c r="C2947" s="43" t="s">
        <v>16</v>
      </c>
      <c r="D2947" s="43" t="s">
        <v>89</v>
      </c>
      <c r="E2947" s="103" t="s">
        <v>3723</v>
      </c>
      <c r="F2947" s="169" t="s">
        <v>114</v>
      </c>
      <c r="G2947" s="169" t="s">
        <v>4535</v>
      </c>
      <c r="H2947" s="40" t="s">
        <v>2849</v>
      </c>
      <c r="I2947" s="40" t="s">
        <v>22</v>
      </c>
      <c r="J2947" s="173">
        <v>2</v>
      </c>
      <c r="K2947" s="174">
        <v>0</v>
      </c>
      <c r="L2947" s="198">
        <v>10</v>
      </c>
      <c r="M2947" s="105">
        <v>3.1</v>
      </c>
      <c r="N2947" s="167"/>
    </row>
    <row r="2948" s="155" customFormat="1" ht="24" spans="1:14">
      <c r="A2948" s="38" t="s">
        <v>15</v>
      </c>
      <c r="B2948" s="168">
        <v>2947</v>
      </c>
      <c r="C2948" s="43" t="s">
        <v>16</v>
      </c>
      <c r="D2948" s="43" t="s">
        <v>89</v>
      </c>
      <c r="E2948" s="103" t="s">
        <v>3723</v>
      </c>
      <c r="F2948" s="169" t="s">
        <v>90</v>
      </c>
      <c r="G2948" s="169" t="s">
        <v>4536</v>
      </c>
      <c r="H2948" s="40" t="s">
        <v>2849</v>
      </c>
      <c r="I2948" s="40" t="s">
        <v>22</v>
      </c>
      <c r="J2948" s="173">
        <v>1</v>
      </c>
      <c r="K2948" s="174">
        <v>0</v>
      </c>
      <c r="L2948" s="198">
        <v>6</v>
      </c>
      <c r="M2948" s="105">
        <v>3.1</v>
      </c>
      <c r="N2948" s="167"/>
    </row>
    <row r="2949" s="155" customFormat="1" ht="24" spans="1:14">
      <c r="A2949" s="38" t="s">
        <v>15</v>
      </c>
      <c r="B2949" s="168">
        <v>2948</v>
      </c>
      <c r="C2949" s="43" t="s">
        <v>16</v>
      </c>
      <c r="D2949" s="43" t="s">
        <v>53</v>
      </c>
      <c r="E2949" s="103" t="s">
        <v>3723</v>
      </c>
      <c r="F2949" s="169" t="s">
        <v>55</v>
      </c>
      <c r="G2949" s="169" t="s">
        <v>2296</v>
      </c>
      <c r="H2949" s="40" t="s">
        <v>2849</v>
      </c>
      <c r="I2949" s="40" t="s">
        <v>22</v>
      </c>
      <c r="J2949" s="173">
        <v>1</v>
      </c>
      <c r="K2949" s="57">
        <f t="shared" ref="K2949:K2952" si="177">(CEILING(J2949*0.2,1))*1</f>
        <v>1</v>
      </c>
      <c r="L2949" s="198">
        <v>3</v>
      </c>
      <c r="M2949" s="105">
        <v>3.1</v>
      </c>
      <c r="N2949" s="167"/>
    </row>
    <row r="2950" s="155" customFormat="1" ht="24" spans="1:14">
      <c r="A2950" s="38" t="s">
        <v>15</v>
      </c>
      <c r="B2950" s="168">
        <v>2949</v>
      </c>
      <c r="C2950" s="43" t="s">
        <v>16</v>
      </c>
      <c r="D2950" s="43" t="s">
        <v>53</v>
      </c>
      <c r="E2950" s="103" t="s">
        <v>3723</v>
      </c>
      <c r="F2950" s="169" t="s">
        <v>304</v>
      </c>
      <c r="G2950" s="169" t="s">
        <v>4537</v>
      </c>
      <c r="H2950" s="40" t="s">
        <v>2849</v>
      </c>
      <c r="I2950" s="40" t="s">
        <v>22</v>
      </c>
      <c r="J2950" s="173">
        <v>1</v>
      </c>
      <c r="K2950" s="57">
        <f t="shared" si="177"/>
        <v>1</v>
      </c>
      <c r="L2950" s="198">
        <v>4</v>
      </c>
      <c r="M2950" s="105">
        <v>3.1</v>
      </c>
      <c r="N2950" s="167"/>
    </row>
    <row r="2951" s="155" customFormat="1" ht="24" spans="1:14">
      <c r="A2951" s="38" t="s">
        <v>15</v>
      </c>
      <c r="B2951" s="168">
        <v>2950</v>
      </c>
      <c r="C2951" s="43" t="s">
        <v>16</v>
      </c>
      <c r="D2951" s="43" t="s">
        <v>171</v>
      </c>
      <c r="E2951" s="103" t="s">
        <v>3723</v>
      </c>
      <c r="F2951" s="169" t="s">
        <v>172</v>
      </c>
      <c r="G2951" s="169" t="s">
        <v>3360</v>
      </c>
      <c r="H2951" s="40" t="s">
        <v>2299</v>
      </c>
      <c r="I2951" s="40" t="s">
        <v>22</v>
      </c>
      <c r="J2951" s="173">
        <v>2</v>
      </c>
      <c r="K2951" s="174">
        <v>0</v>
      </c>
      <c r="L2951" s="201">
        <v>0.12</v>
      </c>
      <c r="M2951" s="105">
        <v>3.1</v>
      </c>
      <c r="N2951" s="167"/>
    </row>
    <row r="2952" s="155" customFormat="1" ht="24" spans="1:14">
      <c r="A2952" s="38" t="s">
        <v>15</v>
      </c>
      <c r="B2952" s="168">
        <v>2951</v>
      </c>
      <c r="C2952" s="43" t="s">
        <v>16</v>
      </c>
      <c r="D2952" s="43" t="s">
        <v>322</v>
      </c>
      <c r="E2952" s="103" t="s">
        <v>3723</v>
      </c>
      <c r="F2952" s="169" t="s">
        <v>323</v>
      </c>
      <c r="G2952" s="169" t="s">
        <v>4538</v>
      </c>
      <c r="H2952" s="40" t="s">
        <v>2849</v>
      </c>
      <c r="I2952" s="43" t="s">
        <v>2124</v>
      </c>
      <c r="J2952" s="116">
        <v>1.05276</v>
      </c>
      <c r="K2952" s="57">
        <f t="shared" si="177"/>
        <v>1</v>
      </c>
      <c r="L2952" s="198">
        <v>4</v>
      </c>
      <c r="M2952" s="105">
        <v>3.1</v>
      </c>
      <c r="N2952" s="167"/>
    </row>
    <row r="2953" s="155" customFormat="1" ht="24" spans="1:14">
      <c r="A2953" s="38" t="s">
        <v>15</v>
      </c>
      <c r="B2953" s="168">
        <v>2952</v>
      </c>
      <c r="C2953" s="43" t="s">
        <v>16</v>
      </c>
      <c r="D2953" s="43" t="s">
        <v>89</v>
      </c>
      <c r="E2953" s="103" t="s">
        <v>3723</v>
      </c>
      <c r="F2953" s="169" t="s">
        <v>114</v>
      </c>
      <c r="G2953" s="169" t="s">
        <v>4532</v>
      </c>
      <c r="H2953" s="40" t="s">
        <v>2849</v>
      </c>
      <c r="I2953" s="40" t="s">
        <v>22</v>
      </c>
      <c r="J2953" s="173">
        <v>3</v>
      </c>
      <c r="K2953" s="174">
        <v>0</v>
      </c>
      <c r="L2953" s="198">
        <v>10</v>
      </c>
      <c r="M2953" s="105">
        <v>3.1</v>
      </c>
      <c r="N2953" s="167"/>
    </row>
    <row r="2954" s="155" customFormat="1" ht="24" spans="1:14">
      <c r="A2954" s="38" t="s">
        <v>15</v>
      </c>
      <c r="B2954" s="168">
        <v>2953</v>
      </c>
      <c r="C2954" s="43" t="s">
        <v>16</v>
      </c>
      <c r="D2954" s="43" t="s">
        <v>53</v>
      </c>
      <c r="E2954" s="103" t="s">
        <v>3723</v>
      </c>
      <c r="F2954" s="169" t="s">
        <v>55</v>
      </c>
      <c r="G2954" s="169" t="s">
        <v>3442</v>
      </c>
      <c r="H2954" s="40" t="s">
        <v>2849</v>
      </c>
      <c r="I2954" s="40" t="s">
        <v>22</v>
      </c>
      <c r="J2954" s="173">
        <v>11</v>
      </c>
      <c r="K2954" s="57">
        <f t="shared" ref="K2954:K2957" si="178">(CEILING(J2954*0.2,1))*1</f>
        <v>3</v>
      </c>
      <c r="L2954" s="198">
        <v>12</v>
      </c>
      <c r="M2954" s="105">
        <v>3.1</v>
      </c>
      <c r="N2954" s="167"/>
    </row>
    <row r="2955" s="155" customFormat="1" ht="24" spans="1:14">
      <c r="A2955" s="38" t="s">
        <v>15</v>
      </c>
      <c r="B2955" s="168">
        <v>2954</v>
      </c>
      <c r="C2955" s="43" t="s">
        <v>16</v>
      </c>
      <c r="D2955" s="43" t="s">
        <v>171</v>
      </c>
      <c r="E2955" s="103" t="s">
        <v>3723</v>
      </c>
      <c r="F2955" s="169" t="s">
        <v>172</v>
      </c>
      <c r="G2955" s="169" t="s">
        <v>3381</v>
      </c>
      <c r="H2955" s="40" t="s">
        <v>2299</v>
      </c>
      <c r="I2955" s="40" t="s">
        <v>22</v>
      </c>
      <c r="J2955" s="173">
        <v>3</v>
      </c>
      <c r="K2955" s="174">
        <v>0</v>
      </c>
      <c r="L2955" s="201">
        <v>0.15</v>
      </c>
      <c r="M2955" s="105">
        <v>3.1</v>
      </c>
      <c r="N2955" s="167"/>
    </row>
    <row r="2956" s="155" customFormat="1" ht="24" spans="1:14">
      <c r="A2956" s="38" t="s">
        <v>15</v>
      </c>
      <c r="B2956" s="168">
        <v>2955</v>
      </c>
      <c r="C2956" s="43" t="s">
        <v>16</v>
      </c>
      <c r="D2956" s="43" t="s">
        <v>53</v>
      </c>
      <c r="E2956" s="103" t="s">
        <v>3723</v>
      </c>
      <c r="F2956" s="169" t="s">
        <v>236</v>
      </c>
      <c r="G2956" s="169" t="s">
        <v>4534</v>
      </c>
      <c r="H2956" s="40" t="s">
        <v>3114</v>
      </c>
      <c r="I2956" s="40" t="s">
        <v>22</v>
      </c>
      <c r="J2956" s="173">
        <v>2</v>
      </c>
      <c r="K2956" s="57">
        <f t="shared" si="178"/>
        <v>1</v>
      </c>
      <c r="L2956" s="201">
        <v>0.18</v>
      </c>
      <c r="M2956" s="105">
        <v>3.1</v>
      </c>
      <c r="N2956" s="167"/>
    </row>
    <row r="2957" s="155" customFormat="1" ht="24" spans="1:14">
      <c r="A2957" s="38" t="s">
        <v>15</v>
      </c>
      <c r="B2957" s="168">
        <v>2956</v>
      </c>
      <c r="C2957" s="43" t="s">
        <v>16</v>
      </c>
      <c r="D2957" s="43" t="s">
        <v>322</v>
      </c>
      <c r="E2957" s="103" t="s">
        <v>3723</v>
      </c>
      <c r="F2957" s="169" t="s">
        <v>323</v>
      </c>
      <c r="G2957" s="169" t="s">
        <v>3444</v>
      </c>
      <c r="H2957" s="40" t="s">
        <v>2849</v>
      </c>
      <c r="I2957" s="43" t="s">
        <v>2124</v>
      </c>
      <c r="J2957" s="116">
        <v>26.2199</v>
      </c>
      <c r="K2957" s="57">
        <f t="shared" si="178"/>
        <v>6</v>
      </c>
      <c r="L2957" s="198">
        <v>110</v>
      </c>
      <c r="M2957" s="105">
        <v>3.1</v>
      </c>
      <c r="N2957" s="167"/>
    </row>
    <row r="2958" s="155" customFormat="1" ht="24" spans="1:14">
      <c r="A2958" s="38" t="s">
        <v>15</v>
      </c>
      <c r="B2958" s="168">
        <v>2957</v>
      </c>
      <c r="C2958" s="43" t="s">
        <v>16</v>
      </c>
      <c r="D2958" s="43" t="s">
        <v>89</v>
      </c>
      <c r="E2958" s="103" t="s">
        <v>3723</v>
      </c>
      <c r="F2958" s="169" t="s">
        <v>114</v>
      </c>
      <c r="G2958" s="169" t="s">
        <v>4539</v>
      </c>
      <c r="H2958" s="40" t="s">
        <v>2849</v>
      </c>
      <c r="I2958" s="40" t="s">
        <v>22</v>
      </c>
      <c r="J2958" s="173">
        <v>1</v>
      </c>
      <c r="K2958" s="174">
        <v>0</v>
      </c>
      <c r="L2958" s="198">
        <v>11</v>
      </c>
      <c r="M2958" s="105">
        <v>3.1</v>
      </c>
      <c r="N2958" s="167"/>
    </row>
    <row r="2959" s="155" customFormat="1" ht="24" spans="1:14">
      <c r="A2959" s="38" t="s">
        <v>15</v>
      </c>
      <c r="B2959" s="168">
        <v>2958</v>
      </c>
      <c r="C2959" s="43" t="s">
        <v>16</v>
      </c>
      <c r="D2959" s="43" t="s">
        <v>89</v>
      </c>
      <c r="E2959" s="103" t="s">
        <v>3723</v>
      </c>
      <c r="F2959" s="169" t="s">
        <v>90</v>
      </c>
      <c r="G2959" s="169" t="s">
        <v>4540</v>
      </c>
      <c r="H2959" s="40" t="s">
        <v>2849</v>
      </c>
      <c r="I2959" s="40" t="s">
        <v>22</v>
      </c>
      <c r="J2959" s="173">
        <v>1</v>
      </c>
      <c r="K2959" s="174">
        <v>0</v>
      </c>
      <c r="L2959" s="198">
        <v>15</v>
      </c>
      <c r="M2959" s="105">
        <v>3.1</v>
      </c>
      <c r="N2959" s="167"/>
    </row>
    <row r="2960" s="155" customFormat="1" ht="24" spans="1:14">
      <c r="A2960" s="38" t="s">
        <v>15</v>
      </c>
      <c r="B2960" s="168">
        <v>2959</v>
      </c>
      <c r="C2960" s="43" t="s">
        <v>16</v>
      </c>
      <c r="D2960" s="43" t="s">
        <v>53</v>
      </c>
      <c r="E2960" s="103" t="s">
        <v>3723</v>
      </c>
      <c r="F2960" s="169" t="s">
        <v>55</v>
      </c>
      <c r="G2960" s="169" t="s">
        <v>4541</v>
      </c>
      <c r="H2960" s="40" t="s">
        <v>2849</v>
      </c>
      <c r="I2960" s="40" t="s">
        <v>22</v>
      </c>
      <c r="J2960" s="173">
        <v>2</v>
      </c>
      <c r="K2960" s="185">
        <v>0</v>
      </c>
      <c r="L2960" s="198">
        <v>20</v>
      </c>
      <c r="M2960" s="105">
        <v>3.1</v>
      </c>
      <c r="N2960" s="167"/>
    </row>
    <row r="2961" s="155" customFormat="1" ht="24" spans="1:14">
      <c r="A2961" s="38" t="s">
        <v>15</v>
      </c>
      <c r="B2961" s="168">
        <v>2960</v>
      </c>
      <c r="C2961" s="43" t="s">
        <v>16</v>
      </c>
      <c r="D2961" s="43" t="s">
        <v>53</v>
      </c>
      <c r="E2961" s="103" t="s">
        <v>3723</v>
      </c>
      <c r="F2961" s="169" t="s">
        <v>304</v>
      </c>
      <c r="G2961" s="169" t="s">
        <v>4542</v>
      </c>
      <c r="H2961" s="40" t="s">
        <v>2849</v>
      </c>
      <c r="I2961" s="40" t="s">
        <v>22</v>
      </c>
      <c r="J2961" s="173">
        <v>1</v>
      </c>
      <c r="K2961" s="185">
        <v>0</v>
      </c>
      <c r="L2961" s="198">
        <v>12</v>
      </c>
      <c r="M2961" s="105">
        <v>3.1</v>
      </c>
      <c r="N2961" s="167"/>
    </row>
    <row r="2962" s="155" customFormat="1" ht="24" spans="1:14">
      <c r="A2962" s="38" t="s">
        <v>15</v>
      </c>
      <c r="B2962" s="168">
        <v>2961</v>
      </c>
      <c r="C2962" s="43" t="s">
        <v>16</v>
      </c>
      <c r="D2962" s="43" t="s">
        <v>53</v>
      </c>
      <c r="E2962" s="103" t="s">
        <v>3723</v>
      </c>
      <c r="F2962" s="169" t="s">
        <v>304</v>
      </c>
      <c r="G2962" s="169" t="s">
        <v>4543</v>
      </c>
      <c r="H2962" s="40" t="s">
        <v>2849</v>
      </c>
      <c r="I2962" s="40" t="s">
        <v>22</v>
      </c>
      <c r="J2962" s="173">
        <v>1</v>
      </c>
      <c r="K2962" s="185">
        <v>0</v>
      </c>
      <c r="L2962" s="198">
        <v>11</v>
      </c>
      <c r="M2962" s="105">
        <v>3.1</v>
      </c>
      <c r="N2962" s="167"/>
    </row>
    <row r="2963" s="155" customFormat="1" ht="24" spans="1:14">
      <c r="A2963" s="38" t="s">
        <v>15</v>
      </c>
      <c r="B2963" s="168">
        <v>2962</v>
      </c>
      <c r="C2963" s="43" t="s">
        <v>16</v>
      </c>
      <c r="D2963" s="43" t="s">
        <v>171</v>
      </c>
      <c r="E2963" s="103" t="s">
        <v>3723</v>
      </c>
      <c r="F2963" s="169" t="s">
        <v>172</v>
      </c>
      <c r="G2963" s="169" t="s">
        <v>4544</v>
      </c>
      <c r="H2963" s="40" t="s">
        <v>2299</v>
      </c>
      <c r="I2963" s="40" t="s">
        <v>22</v>
      </c>
      <c r="J2963" s="173">
        <v>1</v>
      </c>
      <c r="K2963" s="174">
        <v>0</v>
      </c>
      <c r="L2963" s="201">
        <v>0.12</v>
      </c>
      <c r="M2963" s="105">
        <v>3.1</v>
      </c>
      <c r="N2963" s="167"/>
    </row>
    <row r="2964" s="155" customFormat="1" ht="24" spans="1:14">
      <c r="A2964" s="38" t="s">
        <v>15</v>
      </c>
      <c r="B2964" s="168">
        <v>2963</v>
      </c>
      <c r="C2964" s="43" t="s">
        <v>16</v>
      </c>
      <c r="D2964" s="43" t="s">
        <v>53</v>
      </c>
      <c r="E2964" s="103" t="s">
        <v>3723</v>
      </c>
      <c r="F2964" s="169" t="s">
        <v>236</v>
      </c>
      <c r="G2964" s="169" t="s">
        <v>4545</v>
      </c>
      <c r="H2964" s="40" t="s">
        <v>3114</v>
      </c>
      <c r="I2964" s="40" t="s">
        <v>22</v>
      </c>
      <c r="J2964" s="173">
        <v>1</v>
      </c>
      <c r="K2964" s="185">
        <v>0</v>
      </c>
      <c r="L2964" s="198">
        <v>1</v>
      </c>
      <c r="M2964" s="105">
        <v>3.1</v>
      </c>
      <c r="N2964" s="167"/>
    </row>
    <row r="2965" s="155" customFormat="1" ht="24" spans="1:14">
      <c r="A2965" s="38" t="s">
        <v>15</v>
      </c>
      <c r="B2965" s="168">
        <v>2964</v>
      </c>
      <c r="C2965" s="43" t="s">
        <v>16</v>
      </c>
      <c r="D2965" s="43" t="s">
        <v>322</v>
      </c>
      <c r="E2965" s="103" t="s">
        <v>3723</v>
      </c>
      <c r="F2965" s="169" t="s">
        <v>323</v>
      </c>
      <c r="G2965" s="169" t="s">
        <v>4546</v>
      </c>
      <c r="H2965" s="40" t="s">
        <v>2849</v>
      </c>
      <c r="I2965" s="43" t="s">
        <v>2124</v>
      </c>
      <c r="J2965" s="116">
        <v>9.61138</v>
      </c>
      <c r="K2965" s="185">
        <v>0</v>
      </c>
      <c r="L2965" s="198">
        <v>82</v>
      </c>
      <c r="M2965" s="105">
        <v>3.1</v>
      </c>
      <c r="N2965" s="167"/>
    </row>
    <row r="2966" s="155" customFormat="1" ht="21.6" spans="1:14">
      <c r="A2966" s="38" t="s">
        <v>15</v>
      </c>
      <c r="B2966" s="168">
        <v>2965</v>
      </c>
      <c r="C2966" s="43" t="s">
        <v>16</v>
      </c>
      <c r="D2966" s="43" t="s">
        <v>89</v>
      </c>
      <c r="E2966" s="103" t="s">
        <v>3723</v>
      </c>
      <c r="F2966" s="169" t="s">
        <v>114</v>
      </c>
      <c r="G2966" s="169" t="s">
        <v>4547</v>
      </c>
      <c r="H2966" s="40" t="s">
        <v>2369</v>
      </c>
      <c r="I2966" s="40" t="s">
        <v>22</v>
      </c>
      <c r="J2966" s="173">
        <v>1</v>
      </c>
      <c r="K2966" s="174">
        <v>0</v>
      </c>
      <c r="L2966" s="198">
        <v>37</v>
      </c>
      <c r="M2966" s="105">
        <v>3.1</v>
      </c>
      <c r="N2966" s="167"/>
    </row>
    <row r="2967" s="155" customFormat="1" ht="24" spans="1:14">
      <c r="A2967" s="38" t="s">
        <v>15</v>
      </c>
      <c r="B2967" s="168">
        <v>2966</v>
      </c>
      <c r="C2967" s="43" t="s">
        <v>16</v>
      </c>
      <c r="D2967" s="43" t="s">
        <v>53</v>
      </c>
      <c r="E2967" s="103" t="s">
        <v>3723</v>
      </c>
      <c r="F2967" s="169" t="s">
        <v>55</v>
      </c>
      <c r="G2967" s="169" t="s">
        <v>4548</v>
      </c>
      <c r="H2967" s="40" t="s">
        <v>2371</v>
      </c>
      <c r="I2967" s="40" t="s">
        <v>22</v>
      </c>
      <c r="J2967" s="173">
        <v>1</v>
      </c>
      <c r="K2967" s="185">
        <v>0</v>
      </c>
      <c r="L2967" s="198">
        <v>46</v>
      </c>
      <c r="M2967" s="105">
        <v>3.1</v>
      </c>
      <c r="N2967" s="167"/>
    </row>
    <row r="2968" s="155" customFormat="1" ht="21.6" spans="1:14">
      <c r="A2968" s="38" t="s">
        <v>15</v>
      </c>
      <c r="B2968" s="168">
        <v>2967</v>
      </c>
      <c r="C2968" s="43" t="s">
        <v>16</v>
      </c>
      <c r="D2968" s="43" t="s">
        <v>53</v>
      </c>
      <c r="E2968" s="103" t="s">
        <v>3723</v>
      </c>
      <c r="F2968" s="169" t="s">
        <v>55</v>
      </c>
      <c r="G2968" s="169" t="s">
        <v>4549</v>
      </c>
      <c r="H2968" s="40" t="s">
        <v>2371</v>
      </c>
      <c r="I2968" s="40" t="s">
        <v>22</v>
      </c>
      <c r="J2968" s="173">
        <v>1</v>
      </c>
      <c r="K2968" s="185">
        <v>0</v>
      </c>
      <c r="L2968" s="198">
        <v>26</v>
      </c>
      <c r="M2968" s="105">
        <v>3.1</v>
      </c>
      <c r="N2968" s="167"/>
    </row>
    <row r="2969" s="155" customFormat="1" ht="24" spans="1:14">
      <c r="A2969" s="38" t="s">
        <v>15</v>
      </c>
      <c r="B2969" s="168">
        <v>2968</v>
      </c>
      <c r="C2969" s="43" t="s">
        <v>16</v>
      </c>
      <c r="D2969" s="43" t="s">
        <v>171</v>
      </c>
      <c r="E2969" s="103" t="s">
        <v>3723</v>
      </c>
      <c r="F2969" s="169" t="s">
        <v>172</v>
      </c>
      <c r="G2969" s="169" t="s">
        <v>4550</v>
      </c>
      <c r="H2969" s="40" t="s">
        <v>1697</v>
      </c>
      <c r="I2969" s="40" t="s">
        <v>22</v>
      </c>
      <c r="J2969" s="173">
        <v>1</v>
      </c>
      <c r="K2969" s="174">
        <v>0</v>
      </c>
      <c r="L2969" s="198">
        <v>1</v>
      </c>
      <c r="M2969" s="105">
        <v>3.1</v>
      </c>
      <c r="N2969" s="167"/>
    </row>
    <row r="2970" s="155" customFormat="1" ht="21.6" spans="1:14">
      <c r="A2970" s="38" t="s">
        <v>15</v>
      </c>
      <c r="B2970" s="168">
        <v>2969</v>
      </c>
      <c r="C2970" s="43" t="s">
        <v>16</v>
      </c>
      <c r="D2970" s="43" t="s">
        <v>322</v>
      </c>
      <c r="E2970" s="103" t="s">
        <v>3723</v>
      </c>
      <c r="F2970" s="169" t="s">
        <v>323</v>
      </c>
      <c r="G2970" s="169" t="s">
        <v>4551</v>
      </c>
      <c r="H2970" s="40" t="s">
        <v>2374</v>
      </c>
      <c r="I2970" s="43" t="s">
        <v>2124</v>
      </c>
      <c r="J2970" s="116">
        <v>1.9465</v>
      </c>
      <c r="K2970" s="185">
        <v>0</v>
      </c>
      <c r="L2970" s="198">
        <v>127</v>
      </c>
      <c r="M2970" s="105">
        <v>3.1</v>
      </c>
      <c r="N2970" s="167"/>
    </row>
    <row r="2971" s="155" customFormat="1" ht="21.6" spans="1:14">
      <c r="A2971" s="38" t="s">
        <v>15</v>
      </c>
      <c r="B2971" s="168">
        <v>2970</v>
      </c>
      <c r="C2971" s="43" t="s">
        <v>16</v>
      </c>
      <c r="D2971" s="43" t="s">
        <v>89</v>
      </c>
      <c r="E2971" s="103" t="s">
        <v>3723</v>
      </c>
      <c r="F2971" s="169" t="s">
        <v>114</v>
      </c>
      <c r="G2971" s="169" t="s">
        <v>4552</v>
      </c>
      <c r="H2971" s="40" t="s">
        <v>2369</v>
      </c>
      <c r="I2971" s="40" t="s">
        <v>22</v>
      </c>
      <c r="J2971" s="173">
        <v>1</v>
      </c>
      <c r="K2971" s="174">
        <v>0</v>
      </c>
      <c r="L2971" s="198">
        <v>11</v>
      </c>
      <c r="M2971" s="105">
        <v>3.1</v>
      </c>
      <c r="N2971" s="167"/>
    </row>
    <row r="2972" s="155" customFormat="1" ht="24" spans="1:14">
      <c r="A2972" s="38" t="s">
        <v>15</v>
      </c>
      <c r="B2972" s="168">
        <v>2971</v>
      </c>
      <c r="C2972" s="43" t="s">
        <v>16</v>
      </c>
      <c r="D2972" s="43" t="s">
        <v>53</v>
      </c>
      <c r="E2972" s="103" t="s">
        <v>3723</v>
      </c>
      <c r="F2972" s="169" t="s">
        <v>55</v>
      </c>
      <c r="G2972" s="169" t="s">
        <v>4553</v>
      </c>
      <c r="H2972" s="40" t="s">
        <v>2371</v>
      </c>
      <c r="I2972" s="40" t="s">
        <v>22</v>
      </c>
      <c r="J2972" s="173">
        <v>2</v>
      </c>
      <c r="K2972" s="57">
        <f t="shared" ref="K2972:K2976" si="179">(CEILING(J2972*0.2,1))*1</f>
        <v>1</v>
      </c>
      <c r="L2972" s="198">
        <v>20</v>
      </c>
      <c r="M2972" s="105">
        <v>3.1</v>
      </c>
      <c r="N2972" s="167"/>
    </row>
    <row r="2973" s="155" customFormat="1" ht="21.6" spans="1:14">
      <c r="A2973" s="38" t="s">
        <v>15</v>
      </c>
      <c r="B2973" s="168">
        <v>2972</v>
      </c>
      <c r="C2973" s="43" t="s">
        <v>16</v>
      </c>
      <c r="D2973" s="43" t="s">
        <v>322</v>
      </c>
      <c r="E2973" s="103" t="s">
        <v>3723</v>
      </c>
      <c r="F2973" s="169" t="s">
        <v>323</v>
      </c>
      <c r="G2973" s="169" t="s">
        <v>4554</v>
      </c>
      <c r="H2973" s="40" t="s">
        <v>2374</v>
      </c>
      <c r="I2973" s="43" t="s">
        <v>2124</v>
      </c>
      <c r="J2973" s="116">
        <v>0.35</v>
      </c>
      <c r="K2973" s="57">
        <f t="shared" si="179"/>
        <v>1</v>
      </c>
      <c r="L2973" s="198">
        <v>10</v>
      </c>
      <c r="M2973" s="105">
        <v>3.1</v>
      </c>
      <c r="N2973" s="167"/>
    </row>
    <row r="2974" s="155" customFormat="1" ht="21.6" spans="1:14">
      <c r="A2974" s="38" t="s">
        <v>15</v>
      </c>
      <c r="B2974" s="168">
        <v>2973</v>
      </c>
      <c r="C2974" s="43" t="s">
        <v>16</v>
      </c>
      <c r="D2974" s="43" t="s">
        <v>89</v>
      </c>
      <c r="E2974" s="103" t="s">
        <v>3723</v>
      </c>
      <c r="F2974" s="169" t="s">
        <v>114</v>
      </c>
      <c r="G2974" s="169" t="s">
        <v>4555</v>
      </c>
      <c r="H2974" s="40" t="s">
        <v>2369</v>
      </c>
      <c r="I2974" s="40" t="s">
        <v>22</v>
      </c>
      <c r="J2974" s="173">
        <v>1</v>
      </c>
      <c r="K2974" s="174">
        <v>0</v>
      </c>
      <c r="L2974" s="198">
        <v>7</v>
      </c>
      <c r="M2974" s="105">
        <v>3.1</v>
      </c>
      <c r="N2974" s="164"/>
    </row>
    <row r="2975" s="155" customFormat="1" ht="24" spans="1:14">
      <c r="A2975" s="38" t="s">
        <v>15</v>
      </c>
      <c r="B2975" s="168">
        <v>2974</v>
      </c>
      <c r="C2975" s="43" t="s">
        <v>16</v>
      </c>
      <c r="D2975" s="43" t="s">
        <v>53</v>
      </c>
      <c r="E2975" s="103" t="s">
        <v>3723</v>
      </c>
      <c r="F2975" s="169" t="s">
        <v>55</v>
      </c>
      <c r="G2975" s="169" t="s">
        <v>4556</v>
      </c>
      <c r="H2975" s="40" t="s">
        <v>2371</v>
      </c>
      <c r="I2975" s="40" t="s">
        <v>22</v>
      </c>
      <c r="J2975" s="173">
        <v>4</v>
      </c>
      <c r="K2975" s="57">
        <f t="shared" si="179"/>
        <v>1</v>
      </c>
      <c r="L2975" s="198">
        <v>16</v>
      </c>
      <c r="M2975" s="105">
        <v>3.1</v>
      </c>
      <c r="N2975" s="164"/>
    </row>
    <row r="2976" s="155" customFormat="1" ht="21.6" spans="1:14">
      <c r="A2976" s="38" t="s">
        <v>15</v>
      </c>
      <c r="B2976" s="168">
        <v>2975</v>
      </c>
      <c r="C2976" s="43" t="s">
        <v>16</v>
      </c>
      <c r="D2976" s="43" t="s">
        <v>53</v>
      </c>
      <c r="E2976" s="103" t="s">
        <v>3723</v>
      </c>
      <c r="F2976" s="169" t="s">
        <v>55</v>
      </c>
      <c r="G2976" s="169" t="s">
        <v>4557</v>
      </c>
      <c r="H2976" s="40" t="s">
        <v>2371</v>
      </c>
      <c r="I2976" s="40" t="s">
        <v>22</v>
      </c>
      <c r="J2976" s="173">
        <v>1</v>
      </c>
      <c r="K2976" s="57">
        <f t="shared" si="179"/>
        <v>1</v>
      </c>
      <c r="L2976" s="198">
        <v>2</v>
      </c>
      <c r="M2976" s="105">
        <v>3.1</v>
      </c>
      <c r="N2976" s="167"/>
    </row>
    <row r="2977" s="155" customFormat="1" ht="24" spans="1:14">
      <c r="A2977" s="38" t="s">
        <v>15</v>
      </c>
      <c r="B2977" s="168">
        <v>2976</v>
      </c>
      <c r="C2977" s="43" t="s">
        <v>16</v>
      </c>
      <c r="D2977" s="43" t="s">
        <v>171</v>
      </c>
      <c r="E2977" s="103" t="s">
        <v>3723</v>
      </c>
      <c r="F2977" s="169" t="s">
        <v>172</v>
      </c>
      <c r="G2977" s="169" t="s">
        <v>4475</v>
      </c>
      <c r="H2977" s="40" t="s">
        <v>1697</v>
      </c>
      <c r="I2977" s="40" t="s">
        <v>22</v>
      </c>
      <c r="J2977" s="173">
        <v>1</v>
      </c>
      <c r="K2977" s="174">
        <v>0</v>
      </c>
      <c r="L2977" s="201">
        <v>0.24</v>
      </c>
      <c r="M2977" s="105">
        <v>3.1</v>
      </c>
      <c r="N2977" s="164"/>
    </row>
    <row r="2978" s="155" customFormat="1" ht="21.6" spans="1:14">
      <c r="A2978" s="38" t="s">
        <v>15</v>
      </c>
      <c r="B2978" s="168">
        <v>2977</v>
      </c>
      <c r="C2978" s="43" t="s">
        <v>16</v>
      </c>
      <c r="D2978" s="43" t="s">
        <v>322</v>
      </c>
      <c r="E2978" s="103" t="s">
        <v>3723</v>
      </c>
      <c r="F2978" s="169" t="s">
        <v>323</v>
      </c>
      <c r="G2978" s="169" t="s">
        <v>4558</v>
      </c>
      <c r="H2978" s="40" t="s">
        <v>2374</v>
      </c>
      <c r="I2978" s="43" t="s">
        <v>2124</v>
      </c>
      <c r="J2978" s="116">
        <v>10.395</v>
      </c>
      <c r="K2978" s="57">
        <f t="shared" ref="K2978:K2994" si="180">(CEILING(J2978*0.2,1))*1</f>
        <v>3</v>
      </c>
      <c r="L2978" s="198">
        <v>167</v>
      </c>
      <c r="M2978" s="105">
        <v>3.1</v>
      </c>
      <c r="N2978" s="164"/>
    </row>
    <row r="2979" s="155" customFormat="1" ht="24" spans="1:14">
      <c r="A2979" s="38" t="s">
        <v>15</v>
      </c>
      <c r="B2979" s="168">
        <v>2978</v>
      </c>
      <c r="C2979" s="43" t="s">
        <v>16</v>
      </c>
      <c r="D2979" s="43" t="s">
        <v>53</v>
      </c>
      <c r="E2979" s="103" t="s">
        <v>3723</v>
      </c>
      <c r="F2979" s="169" t="s">
        <v>55</v>
      </c>
      <c r="G2979" s="169" t="s">
        <v>4553</v>
      </c>
      <c r="H2979" s="40" t="s">
        <v>2371</v>
      </c>
      <c r="I2979" s="40" t="s">
        <v>22</v>
      </c>
      <c r="J2979" s="173">
        <v>1</v>
      </c>
      <c r="K2979" s="57">
        <f t="shared" si="180"/>
        <v>1</v>
      </c>
      <c r="L2979" s="198">
        <v>10</v>
      </c>
      <c r="M2979" s="105">
        <v>3.1</v>
      </c>
      <c r="N2979" s="164"/>
    </row>
    <row r="2980" s="155" customFormat="1" ht="24" spans="1:14">
      <c r="A2980" s="38" t="s">
        <v>15</v>
      </c>
      <c r="B2980" s="168">
        <v>2979</v>
      </c>
      <c r="C2980" s="43" t="s">
        <v>16</v>
      </c>
      <c r="D2980" s="43" t="s">
        <v>53</v>
      </c>
      <c r="E2980" s="103" t="s">
        <v>3723</v>
      </c>
      <c r="F2980" s="169" t="s">
        <v>249</v>
      </c>
      <c r="G2980" s="169" t="s">
        <v>4559</v>
      </c>
      <c r="H2980" s="40" t="s">
        <v>2371</v>
      </c>
      <c r="I2980" s="40" t="s">
        <v>22</v>
      </c>
      <c r="J2980" s="173">
        <v>1</v>
      </c>
      <c r="K2980" s="57">
        <f t="shared" si="180"/>
        <v>1</v>
      </c>
      <c r="L2980" s="198">
        <v>6</v>
      </c>
      <c r="M2980" s="105">
        <v>3.1</v>
      </c>
      <c r="N2980" s="164"/>
    </row>
    <row r="2981" s="155" customFormat="1" ht="21.6" spans="1:14">
      <c r="A2981" s="38" t="s">
        <v>15</v>
      </c>
      <c r="B2981" s="168">
        <v>2980</v>
      </c>
      <c r="C2981" s="43" t="s">
        <v>16</v>
      </c>
      <c r="D2981" s="43" t="s">
        <v>322</v>
      </c>
      <c r="E2981" s="103" t="s">
        <v>3723</v>
      </c>
      <c r="F2981" s="169" t="s">
        <v>323</v>
      </c>
      <c r="G2981" s="169" t="s">
        <v>4554</v>
      </c>
      <c r="H2981" s="40" t="s">
        <v>2374</v>
      </c>
      <c r="I2981" s="43" t="s">
        <v>2124</v>
      </c>
      <c r="J2981" s="116">
        <v>0.3928</v>
      </c>
      <c r="K2981" s="57">
        <f t="shared" si="180"/>
        <v>1</v>
      </c>
      <c r="L2981" s="198">
        <v>11</v>
      </c>
      <c r="M2981" s="105">
        <v>3.1</v>
      </c>
      <c r="N2981" s="164"/>
    </row>
    <row r="2982" s="155" customFormat="1" ht="24" spans="1:14">
      <c r="A2982" s="38" t="s">
        <v>15</v>
      </c>
      <c r="B2982" s="168">
        <v>2981</v>
      </c>
      <c r="C2982" s="43" t="s">
        <v>16</v>
      </c>
      <c r="D2982" s="43" t="s">
        <v>53</v>
      </c>
      <c r="E2982" s="103" t="s">
        <v>3723</v>
      </c>
      <c r="F2982" s="169" t="s">
        <v>55</v>
      </c>
      <c r="G2982" s="169" t="s">
        <v>4553</v>
      </c>
      <c r="H2982" s="40" t="s">
        <v>2371</v>
      </c>
      <c r="I2982" s="40" t="s">
        <v>22</v>
      </c>
      <c r="J2982" s="173">
        <v>2</v>
      </c>
      <c r="K2982" s="57">
        <f t="shared" si="180"/>
        <v>1</v>
      </c>
      <c r="L2982" s="198">
        <v>20</v>
      </c>
      <c r="M2982" s="105">
        <v>3.1</v>
      </c>
      <c r="N2982" s="167"/>
    </row>
    <row r="2983" s="155" customFormat="1" ht="21.6" spans="1:14">
      <c r="A2983" s="38" t="s">
        <v>15</v>
      </c>
      <c r="B2983" s="168">
        <v>2982</v>
      </c>
      <c r="C2983" s="43" t="s">
        <v>16</v>
      </c>
      <c r="D2983" s="43" t="s">
        <v>53</v>
      </c>
      <c r="E2983" s="103" t="s">
        <v>3723</v>
      </c>
      <c r="F2983" s="169" t="s">
        <v>55</v>
      </c>
      <c r="G2983" s="169" t="s">
        <v>4560</v>
      </c>
      <c r="H2983" s="40" t="s">
        <v>2371</v>
      </c>
      <c r="I2983" s="40" t="s">
        <v>22</v>
      </c>
      <c r="J2983" s="173">
        <v>1</v>
      </c>
      <c r="K2983" s="57">
        <f t="shared" si="180"/>
        <v>1</v>
      </c>
      <c r="L2983" s="198">
        <v>5</v>
      </c>
      <c r="M2983" s="105">
        <v>3.1</v>
      </c>
      <c r="N2983" s="164"/>
    </row>
    <row r="2984" s="155" customFormat="1" ht="21.6" spans="1:14">
      <c r="A2984" s="38" t="s">
        <v>15</v>
      </c>
      <c r="B2984" s="168">
        <v>2983</v>
      </c>
      <c r="C2984" s="43" t="s">
        <v>16</v>
      </c>
      <c r="D2984" s="43" t="s">
        <v>53</v>
      </c>
      <c r="E2984" s="103" t="s">
        <v>3723</v>
      </c>
      <c r="F2984" s="169" t="s">
        <v>304</v>
      </c>
      <c r="G2984" s="169" t="s">
        <v>4561</v>
      </c>
      <c r="H2984" s="40" t="s">
        <v>2371</v>
      </c>
      <c r="I2984" s="40" t="s">
        <v>22</v>
      </c>
      <c r="J2984" s="173">
        <v>1</v>
      </c>
      <c r="K2984" s="57">
        <f t="shared" si="180"/>
        <v>1</v>
      </c>
      <c r="L2984" s="198">
        <v>16</v>
      </c>
      <c r="M2984" s="105">
        <v>3.1</v>
      </c>
      <c r="N2984" s="164"/>
    </row>
    <row r="2985" s="155" customFormat="1" ht="24" spans="1:14">
      <c r="A2985" s="38" t="s">
        <v>15</v>
      </c>
      <c r="B2985" s="168">
        <v>2984</v>
      </c>
      <c r="C2985" s="43" t="s">
        <v>16</v>
      </c>
      <c r="D2985" s="43" t="s">
        <v>53</v>
      </c>
      <c r="E2985" s="103" t="s">
        <v>3723</v>
      </c>
      <c r="F2985" s="169" t="s">
        <v>249</v>
      </c>
      <c r="G2985" s="169" t="s">
        <v>4559</v>
      </c>
      <c r="H2985" s="40" t="s">
        <v>2371</v>
      </c>
      <c r="I2985" s="40" t="s">
        <v>22</v>
      </c>
      <c r="J2985" s="173">
        <v>1</v>
      </c>
      <c r="K2985" s="57">
        <f t="shared" si="180"/>
        <v>1</v>
      </c>
      <c r="L2985" s="198">
        <v>6</v>
      </c>
      <c r="M2985" s="105">
        <v>3.1</v>
      </c>
      <c r="N2985" s="164"/>
    </row>
    <row r="2986" s="155" customFormat="1" ht="21.6" spans="1:14">
      <c r="A2986" s="38" t="s">
        <v>15</v>
      </c>
      <c r="B2986" s="168">
        <v>2985</v>
      </c>
      <c r="C2986" s="43" t="s">
        <v>16</v>
      </c>
      <c r="D2986" s="43" t="s">
        <v>322</v>
      </c>
      <c r="E2986" s="103" t="s">
        <v>3723</v>
      </c>
      <c r="F2986" s="169" t="s">
        <v>323</v>
      </c>
      <c r="G2986" s="169" t="s">
        <v>4554</v>
      </c>
      <c r="H2986" s="40" t="s">
        <v>2374</v>
      </c>
      <c r="I2986" s="43" t="s">
        <v>2124</v>
      </c>
      <c r="J2986" s="116">
        <v>1.1</v>
      </c>
      <c r="K2986" s="57">
        <f t="shared" si="180"/>
        <v>1</v>
      </c>
      <c r="L2986" s="198">
        <v>31</v>
      </c>
      <c r="M2986" s="105">
        <v>3.1</v>
      </c>
      <c r="N2986" s="164"/>
    </row>
    <row r="2987" s="155" customFormat="1" ht="24" spans="1:14">
      <c r="A2987" s="38" t="s">
        <v>15</v>
      </c>
      <c r="B2987" s="168">
        <v>2986</v>
      </c>
      <c r="C2987" s="43" t="s">
        <v>16</v>
      </c>
      <c r="D2987" s="43" t="s">
        <v>53</v>
      </c>
      <c r="E2987" s="103" t="s">
        <v>3723</v>
      </c>
      <c r="F2987" s="169" t="s">
        <v>55</v>
      </c>
      <c r="G2987" s="169" t="s">
        <v>4553</v>
      </c>
      <c r="H2987" s="40" t="s">
        <v>2371</v>
      </c>
      <c r="I2987" s="40" t="s">
        <v>22</v>
      </c>
      <c r="J2987" s="173">
        <v>1</v>
      </c>
      <c r="K2987" s="57">
        <f t="shared" si="180"/>
        <v>1</v>
      </c>
      <c r="L2987" s="198">
        <v>10</v>
      </c>
      <c r="M2987" s="105">
        <v>3.1</v>
      </c>
      <c r="N2987" s="167"/>
    </row>
    <row r="2988" s="155" customFormat="1" ht="24" spans="1:14">
      <c r="A2988" s="38" t="s">
        <v>15</v>
      </c>
      <c r="B2988" s="168">
        <v>2987</v>
      </c>
      <c r="C2988" s="43" t="s">
        <v>16</v>
      </c>
      <c r="D2988" s="43" t="s">
        <v>53</v>
      </c>
      <c r="E2988" s="103" t="s">
        <v>3723</v>
      </c>
      <c r="F2988" s="169" t="s">
        <v>249</v>
      </c>
      <c r="G2988" s="169" t="s">
        <v>4559</v>
      </c>
      <c r="H2988" s="40" t="s">
        <v>2371</v>
      </c>
      <c r="I2988" s="40" t="s">
        <v>22</v>
      </c>
      <c r="J2988" s="173">
        <v>1</v>
      </c>
      <c r="K2988" s="57">
        <f t="shared" si="180"/>
        <v>1</v>
      </c>
      <c r="L2988" s="198">
        <v>6</v>
      </c>
      <c r="M2988" s="105">
        <v>3.1</v>
      </c>
      <c r="N2988" s="164"/>
    </row>
    <row r="2989" s="155" customFormat="1" ht="21.6" spans="1:14">
      <c r="A2989" s="38" t="s">
        <v>15</v>
      </c>
      <c r="B2989" s="168">
        <v>2988</v>
      </c>
      <c r="C2989" s="43" t="s">
        <v>16</v>
      </c>
      <c r="D2989" s="43" t="s">
        <v>322</v>
      </c>
      <c r="E2989" s="103" t="s">
        <v>3723</v>
      </c>
      <c r="F2989" s="169" t="s">
        <v>323</v>
      </c>
      <c r="G2989" s="169" t="s">
        <v>4554</v>
      </c>
      <c r="H2989" s="40" t="s">
        <v>2374</v>
      </c>
      <c r="I2989" s="43" t="s">
        <v>2124</v>
      </c>
      <c r="J2989" s="116">
        <v>0.3928</v>
      </c>
      <c r="K2989" s="57">
        <f t="shared" si="180"/>
        <v>1</v>
      </c>
      <c r="L2989" s="198">
        <v>11</v>
      </c>
      <c r="M2989" s="105">
        <v>3.1</v>
      </c>
      <c r="N2989" s="164"/>
    </row>
    <row r="2990" s="155" customFormat="1" ht="24" spans="1:14">
      <c r="A2990" s="38" t="s">
        <v>15</v>
      </c>
      <c r="B2990" s="168">
        <v>2989</v>
      </c>
      <c r="C2990" s="43" t="s">
        <v>16</v>
      </c>
      <c r="D2990" s="43" t="s">
        <v>53</v>
      </c>
      <c r="E2990" s="103" t="s">
        <v>3723</v>
      </c>
      <c r="F2990" s="169" t="s">
        <v>55</v>
      </c>
      <c r="G2990" s="169" t="s">
        <v>4553</v>
      </c>
      <c r="H2990" s="40" t="s">
        <v>2371</v>
      </c>
      <c r="I2990" s="40" t="s">
        <v>22</v>
      </c>
      <c r="J2990" s="173">
        <v>2</v>
      </c>
      <c r="K2990" s="57">
        <f t="shared" si="180"/>
        <v>1</v>
      </c>
      <c r="L2990" s="198">
        <v>20</v>
      </c>
      <c r="M2990" s="105">
        <v>3.1</v>
      </c>
      <c r="N2990" s="167"/>
    </row>
    <row r="2991" s="155" customFormat="1" ht="21.6" spans="1:14">
      <c r="A2991" s="38" t="s">
        <v>15</v>
      </c>
      <c r="B2991" s="168">
        <v>2990</v>
      </c>
      <c r="C2991" s="43" t="s">
        <v>16</v>
      </c>
      <c r="D2991" s="43" t="s">
        <v>53</v>
      </c>
      <c r="E2991" s="103" t="s">
        <v>3723</v>
      </c>
      <c r="F2991" s="169" t="s">
        <v>55</v>
      </c>
      <c r="G2991" s="169" t="s">
        <v>4560</v>
      </c>
      <c r="H2991" s="40" t="s">
        <v>2371</v>
      </c>
      <c r="I2991" s="40" t="s">
        <v>22</v>
      </c>
      <c r="J2991" s="173">
        <v>1</v>
      </c>
      <c r="K2991" s="57">
        <f t="shared" si="180"/>
        <v>1</v>
      </c>
      <c r="L2991" s="198">
        <v>5</v>
      </c>
      <c r="M2991" s="105">
        <v>3.1</v>
      </c>
      <c r="N2991" s="164"/>
    </row>
    <row r="2992" s="155" customFormat="1" ht="21.6" spans="1:14">
      <c r="A2992" s="38" t="s">
        <v>15</v>
      </c>
      <c r="B2992" s="168">
        <v>2991</v>
      </c>
      <c r="C2992" s="43" t="s">
        <v>16</v>
      </c>
      <c r="D2992" s="43" t="s">
        <v>53</v>
      </c>
      <c r="E2992" s="103" t="s">
        <v>3723</v>
      </c>
      <c r="F2992" s="169" t="s">
        <v>304</v>
      </c>
      <c r="G2992" s="169" t="s">
        <v>4561</v>
      </c>
      <c r="H2992" s="40" t="s">
        <v>2371</v>
      </c>
      <c r="I2992" s="40" t="s">
        <v>22</v>
      </c>
      <c r="J2992" s="173">
        <v>1</v>
      </c>
      <c r="K2992" s="57">
        <f t="shared" si="180"/>
        <v>1</v>
      </c>
      <c r="L2992" s="198">
        <v>16</v>
      </c>
      <c r="M2992" s="105">
        <v>3.1</v>
      </c>
      <c r="N2992" s="164"/>
    </row>
    <row r="2993" s="155" customFormat="1" ht="24" spans="1:14">
      <c r="A2993" s="38" t="s">
        <v>15</v>
      </c>
      <c r="B2993" s="168">
        <v>2992</v>
      </c>
      <c r="C2993" s="43" t="s">
        <v>16</v>
      </c>
      <c r="D2993" s="43" t="s">
        <v>53</v>
      </c>
      <c r="E2993" s="103" t="s">
        <v>3723</v>
      </c>
      <c r="F2993" s="169" t="s">
        <v>249</v>
      </c>
      <c r="G2993" s="169" t="s">
        <v>4559</v>
      </c>
      <c r="H2993" s="40" t="s">
        <v>2371</v>
      </c>
      <c r="I2993" s="40" t="s">
        <v>22</v>
      </c>
      <c r="J2993" s="173">
        <v>1</v>
      </c>
      <c r="K2993" s="57">
        <f t="shared" si="180"/>
        <v>1</v>
      </c>
      <c r="L2993" s="198">
        <v>6</v>
      </c>
      <c r="M2993" s="105">
        <v>3.1</v>
      </c>
      <c r="N2993" s="164"/>
    </row>
    <row r="2994" s="155" customFormat="1" ht="21.6" spans="1:14">
      <c r="A2994" s="38" t="s">
        <v>15</v>
      </c>
      <c r="B2994" s="168">
        <v>2993</v>
      </c>
      <c r="C2994" s="43" t="s">
        <v>16</v>
      </c>
      <c r="D2994" s="43" t="s">
        <v>322</v>
      </c>
      <c r="E2994" s="103" t="s">
        <v>3723</v>
      </c>
      <c r="F2994" s="169" t="s">
        <v>323</v>
      </c>
      <c r="G2994" s="169" t="s">
        <v>4554</v>
      </c>
      <c r="H2994" s="40" t="s">
        <v>2374</v>
      </c>
      <c r="I2994" s="43" t="s">
        <v>2124</v>
      </c>
      <c r="J2994" s="116">
        <v>1.1</v>
      </c>
      <c r="K2994" s="57">
        <f t="shared" si="180"/>
        <v>1</v>
      </c>
      <c r="L2994" s="198">
        <v>31</v>
      </c>
      <c r="M2994" s="105">
        <v>3.1</v>
      </c>
      <c r="N2994" s="164"/>
    </row>
    <row r="2995" s="155" customFormat="1" ht="24" spans="1:14">
      <c r="A2995" s="38" t="s">
        <v>15</v>
      </c>
      <c r="B2995" s="168">
        <v>2994</v>
      </c>
      <c r="C2995" s="43" t="s">
        <v>16</v>
      </c>
      <c r="D2995" s="43" t="s">
        <v>89</v>
      </c>
      <c r="E2995" s="103" t="s">
        <v>3723</v>
      </c>
      <c r="F2995" s="169" t="s">
        <v>114</v>
      </c>
      <c r="G2995" s="169" t="s">
        <v>4562</v>
      </c>
      <c r="H2995" s="40" t="s">
        <v>2849</v>
      </c>
      <c r="I2995" s="40" t="s">
        <v>22</v>
      </c>
      <c r="J2995" s="173">
        <v>3</v>
      </c>
      <c r="K2995" s="174">
        <v>0</v>
      </c>
      <c r="L2995" s="198">
        <v>177</v>
      </c>
      <c r="M2995" s="105">
        <v>3.1</v>
      </c>
      <c r="N2995" s="167"/>
    </row>
    <row r="2996" s="155" customFormat="1" ht="24" spans="1:14">
      <c r="A2996" s="38" t="s">
        <v>15</v>
      </c>
      <c r="B2996" s="168">
        <v>2995</v>
      </c>
      <c r="C2996" s="43" t="s">
        <v>16</v>
      </c>
      <c r="D2996" s="43" t="s">
        <v>53</v>
      </c>
      <c r="E2996" s="103" t="s">
        <v>3723</v>
      </c>
      <c r="F2996" s="169" t="s">
        <v>55</v>
      </c>
      <c r="G2996" s="169" t="s">
        <v>4563</v>
      </c>
      <c r="H2996" s="40" t="s">
        <v>2849</v>
      </c>
      <c r="I2996" s="40" t="s">
        <v>22</v>
      </c>
      <c r="J2996" s="173">
        <v>7</v>
      </c>
      <c r="K2996" s="185">
        <v>0</v>
      </c>
      <c r="L2996" s="198">
        <v>707</v>
      </c>
      <c r="M2996" s="105">
        <v>3.1</v>
      </c>
      <c r="N2996" s="164"/>
    </row>
    <row r="2997" s="155" customFormat="1" ht="24" spans="1:14">
      <c r="A2997" s="38" t="s">
        <v>15</v>
      </c>
      <c r="B2997" s="168">
        <v>2996</v>
      </c>
      <c r="C2997" s="43" t="s">
        <v>16</v>
      </c>
      <c r="D2997" s="43" t="s">
        <v>171</v>
      </c>
      <c r="E2997" s="103" t="s">
        <v>3723</v>
      </c>
      <c r="F2997" s="169" t="s">
        <v>172</v>
      </c>
      <c r="G2997" s="169" t="s">
        <v>4564</v>
      </c>
      <c r="H2997" s="40" t="s">
        <v>2299</v>
      </c>
      <c r="I2997" s="40" t="s">
        <v>22</v>
      </c>
      <c r="J2997" s="173">
        <v>3</v>
      </c>
      <c r="K2997" s="174">
        <v>0</v>
      </c>
      <c r="L2997" s="198">
        <v>1</v>
      </c>
      <c r="M2997" s="105">
        <v>3.1</v>
      </c>
      <c r="N2997" s="164"/>
    </row>
    <row r="2998" s="155" customFormat="1" ht="24" spans="1:14">
      <c r="A2998" s="38" t="s">
        <v>15</v>
      </c>
      <c r="B2998" s="168">
        <v>2997</v>
      </c>
      <c r="C2998" s="43" t="s">
        <v>16</v>
      </c>
      <c r="D2998" s="43" t="s">
        <v>322</v>
      </c>
      <c r="E2998" s="103" t="s">
        <v>3723</v>
      </c>
      <c r="F2998" s="169" t="s">
        <v>323</v>
      </c>
      <c r="G2998" s="169" t="s">
        <v>4565</v>
      </c>
      <c r="H2998" s="40" t="s">
        <v>2849</v>
      </c>
      <c r="I2998" s="43" t="s">
        <v>2124</v>
      </c>
      <c r="J2998" s="116">
        <v>11.4013</v>
      </c>
      <c r="K2998" s="185">
        <v>0</v>
      </c>
      <c r="L2998" s="198">
        <v>513</v>
      </c>
      <c r="M2998" s="105">
        <v>3.1</v>
      </c>
      <c r="N2998" s="167"/>
    </row>
    <row r="2999" s="155" customFormat="1" ht="24" spans="1:14">
      <c r="A2999" s="38" t="s">
        <v>15</v>
      </c>
      <c r="B2999" s="168">
        <v>2998</v>
      </c>
      <c r="C2999" s="43" t="s">
        <v>16</v>
      </c>
      <c r="D2999" s="43" t="s">
        <v>89</v>
      </c>
      <c r="E2999" s="103" t="s">
        <v>3723</v>
      </c>
      <c r="F2999" s="169" t="s">
        <v>114</v>
      </c>
      <c r="G2999" s="169" t="s">
        <v>4562</v>
      </c>
      <c r="H2999" s="40" t="s">
        <v>2849</v>
      </c>
      <c r="I2999" s="40" t="s">
        <v>22</v>
      </c>
      <c r="J2999" s="173">
        <v>3</v>
      </c>
      <c r="K2999" s="174">
        <v>0</v>
      </c>
      <c r="L2999" s="198">
        <v>177</v>
      </c>
      <c r="M2999" s="105">
        <v>3.1</v>
      </c>
      <c r="N2999" s="164"/>
    </row>
    <row r="3000" s="155" customFormat="1" ht="24" spans="1:14">
      <c r="A3000" s="38" t="s">
        <v>15</v>
      </c>
      <c r="B3000" s="168">
        <v>2999</v>
      </c>
      <c r="C3000" s="43" t="s">
        <v>16</v>
      </c>
      <c r="D3000" s="43" t="s">
        <v>53</v>
      </c>
      <c r="E3000" s="103" t="s">
        <v>3723</v>
      </c>
      <c r="F3000" s="169" t="s">
        <v>55</v>
      </c>
      <c r="G3000" s="169" t="s">
        <v>4563</v>
      </c>
      <c r="H3000" s="40" t="s">
        <v>2849</v>
      </c>
      <c r="I3000" s="40" t="s">
        <v>22</v>
      </c>
      <c r="J3000" s="173">
        <v>6</v>
      </c>
      <c r="K3000" s="185">
        <v>0</v>
      </c>
      <c r="L3000" s="198">
        <v>606</v>
      </c>
      <c r="M3000" s="105">
        <v>3.1</v>
      </c>
      <c r="N3000" s="164"/>
    </row>
    <row r="3001" s="155" customFormat="1" ht="24" spans="1:14">
      <c r="A3001" s="38" t="s">
        <v>15</v>
      </c>
      <c r="B3001" s="168">
        <v>3000</v>
      </c>
      <c r="C3001" s="43" t="s">
        <v>16</v>
      </c>
      <c r="D3001" s="43" t="s">
        <v>171</v>
      </c>
      <c r="E3001" s="103" t="s">
        <v>3723</v>
      </c>
      <c r="F3001" s="169" t="s">
        <v>172</v>
      </c>
      <c r="G3001" s="169" t="s">
        <v>4564</v>
      </c>
      <c r="H3001" s="40" t="s">
        <v>2299</v>
      </c>
      <c r="I3001" s="40" t="s">
        <v>22</v>
      </c>
      <c r="J3001" s="173">
        <v>3</v>
      </c>
      <c r="K3001" s="174">
        <v>0</v>
      </c>
      <c r="L3001" s="198">
        <v>1</v>
      </c>
      <c r="M3001" s="105">
        <v>3.1</v>
      </c>
      <c r="N3001" s="164"/>
    </row>
    <row r="3002" s="155" customFormat="1" ht="24" spans="1:14">
      <c r="A3002" s="38" t="s">
        <v>15</v>
      </c>
      <c r="B3002" s="168">
        <v>3001</v>
      </c>
      <c r="C3002" s="43" t="s">
        <v>16</v>
      </c>
      <c r="D3002" s="43" t="s">
        <v>322</v>
      </c>
      <c r="E3002" s="103" t="s">
        <v>3723</v>
      </c>
      <c r="F3002" s="169" t="s">
        <v>323</v>
      </c>
      <c r="G3002" s="169" t="s">
        <v>4565</v>
      </c>
      <c r="H3002" s="40" t="s">
        <v>2849</v>
      </c>
      <c r="I3002" s="43" t="s">
        <v>2124</v>
      </c>
      <c r="J3002" s="116">
        <v>11.5425</v>
      </c>
      <c r="K3002" s="185">
        <v>0</v>
      </c>
      <c r="L3002" s="198">
        <v>519</v>
      </c>
      <c r="M3002" s="105">
        <v>3.1</v>
      </c>
      <c r="N3002" s="164"/>
    </row>
    <row r="3003" s="155" customFormat="1" ht="24" spans="1:14">
      <c r="A3003" s="38" t="s">
        <v>15</v>
      </c>
      <c r="B3003" s="168">
        <v>3002</v>
      </c>
      <c r="C3003" s="43" t="s">
        <v>16</v>
      </c>
      <c r="D3003" s="43" t="s">
        <v>89</v>
      </c>
      <c r="E3003" s="103" t="s">
        <v>3723</v>
      </c>
      <c r="F3003" s="169" t="s">
        <v>114</v>
      </c>
      <c r="G3003" s="169" t="s">
        <v>4562</v>
      </c>
      <c r="H3003" s="40" t="s">
        <v>2849</v>
      </c>
      <c r="I3003" s="40" t="s">
        <v>22</v>
      </c>
      <c r="J3003" s="173">
        <v>20</v>
      </c>
      <c r="K3003" s="174">
        <v>0</v>
      </c>
      <c r="L3003" s="198">
        <v>1181</v>
      </c>
      <c r="M3003" s="105">
        <v>3.1</v>
      </c>
      <c r="N3003" s="167"/>
    </row>
    <row r="3004" s="155" customFormat="1" ht="24" spans="1:14">
      <c r="A3004" s="38" t="s">
        <v>15</v>
      </c>
      <c r="B3004" s="168">
        <v>3003</v>
      </c>
      <c r="C3004" s="43" t="s">
        <v>16</v>
      </c>
      <c r="D3004" s="43" t="s">
        <v>53</v>
      </c>
      <c r="E3004" s="103" t="s">
        <v>3723</v>
      </c>
      <c r="F3004" s="169" t="s">
        <v>55</v>
      </c>
      <c r="G3004" s="169" t="s">
        <v>4566</v>
      </c>
      <c r="H3004" s="40" t="s">
        <v>2849</v>
      </c>
      <c r="I3004" s="40" t="s">
        <v>22</v>
      </c>
      <c r="J3004" s="173">
        <v>11</v>
      </c>
      <c r="K3004" s="185">
        <v>0</v>
      </c>
      <c r="L3004" s="198">
        <v>561</v>
      </c>
      <c r="M3004" s="105">
        <v>3.1</v>
      </c>
      <c r="N3004" s="164"/>
    </row>
    <row r="3005" s="155" customFormat="1" ht="24" spans="1:14">
      <c r="A3005" s="38" t="s">
        <v>15</v>
      </c>
      <c r="B3005" s="168">
        <v>3004</v>
      </c>
      <c r="C3005" s="43" t="s">
        <v>16</v>
      </c>
      <c r="D3005" s="43" t="s">
        <v>53</v>
      </c>
      <c r="E3005" s="103" t="s">
        <v>3723</v>
      </c>
      <c r="F3005" s="169" t="s">
        <v>55</v>
      </c>
      <c r="G3005" s="169" t="s">
        <v>4563</v>
      </c>
      <c r="H3005" s="40" t="s">
        <v>2849</v>
      </c>
      <c r="I3005" s="40" t="s">
        <v>22</v>
      </c>
      <c r="J3005" s="173">
        <v>42</v>
      </c>
      <c r="K3005" s="185">
        <v>0</v>
      </c>
      <c r="L3005" s="198">
        <v>4242</v>
      </c>
      <c r="M3005" s="105">
        <v>3.1</v>
      </c>
      <c r="N3005" s="164"/>
    </row>
    <row r="3006" s="155" customFormat="1" ht="24" spans="1:14">
      <c r="A3006" s="38" t="s">
        <v>15</v>
      </c>
      <c r="B3006" s="168">
        <v>3005</v>
      </c>
      <c r="C3006" s="43" t="s">
        <v>16</v>
      </c>
      <c r="D3006" s="43" t="s">
        <v>53</v>
      </c>
      <c r="E3006" s="103" t="s">
        <v>3723</v>
      </c>
      <c r="F3006" s="169" t="s">
        <v>304</v>
      </c>
      <c r="G3006" s="169" t="s">
        <v>4567</v>
      </c>
      <c r="H3006" s="40" t="s">
        <v>2849</v>
      </c>
      <c r="I3006" s="40" t="s">
        <v>22</v>
      </c>
      <c r="J3006" s="173">
        <v>9</v>
      </c>
      <c r="K3006" s="185">
        <v>0</v>
      </c>
      <c r="L3006" s="198">
        <v>1080</v>
      </c>
      <c r="M3006" s="105">
        <v>3.1</v>
      </c>
      <c r="N3006" s="167"/>
    </row>
    <row r="3007" s="155" customFormat="1" ht="24" spans="1:14">
      <c r="A3007" s="38" t="s">
        <v>15</v>
      </c>
      <c r="B3007" s="168">
        <v>3006</v>
      </c>
      <c r="C3007" s="43" t="s">
        <v>16</v>
      </c>
      <c r="D3007" s="43" t="s">
        <v>53</v>
      </c>
      <c r="E3007" s="103" t="s">
        <v>3723</v>
      </c>
      <c r="F3007" s="169" t="s">
        <v>304</v>
      </c>
      <c r="G3007" s="169" t="s">
        <v>4568</v>
      </c>
      <c r="H3007" s="40" t="s">
        <v>2849</v>
      </c>
      <c r="I3007" s="40" t="s">
        <v>22</v>
      </c>
      <c r="J3007" s="173">
        <v>3</v>
      </c>
      <c r="K3007" s="185">
        <v>0</v>
      </c>
      <c r="L3007" s="198">
        <v>341</v>
      </c>
      <c r="M3007" s="105">
        <v>3.1</v>
      </c>
      <c r="N3007" s="167"/>
    </row>
    <row r="3008" s="155" customFormat="1" ht="24" spans="1:14">
      <c r="A3008" s="38" t="s">
        <v>15</v>
      </c>
      <c r="B3008" s="168">
        <v>3007</v>
      </c>
      <c r="C3008" s="43" t="s">
        <v>16</v>
      </c>
      <c r="D3008" s="43" t="s">
        <v>171</v>
      </c>
      <c r="E3008" s="103" t="s">
        <v>3723</v>
      </c>
      <c r="F3008" s="169" t="s">
        <v>172</v>
      </c>
      <c r="G3008" s="169" t="s">
        <v>4564</v>
      </c>
      <c r="H3008" s="40" t="s">
        <v>2299</v>
      </c>
      <c r="I3008" s="40" t="s">
        <v>22</v>
      </c>
      <c r="J3008" s="173">
        <v>20</v>
      </c>
      <c r="K3008" s="174">
        <v>0</v>
      </c>
      <c r="L3008" s="198">
        <v>8</v>
      </c>
      <c r="M3008" s="105">
        <v>3.1</v>
      </c>
      <c r="N3008" s="164"/>
    </row>
    <row r="3009" s="155" customFormat="1" ht="24" spans="1:14">
      <c r="A3009" s="38" t="s">
        <v>15</v>
      </c>
      <c r="B3009" s="168">
        <v>3008</v>
      </c>
      <c r="C3009" s="43" t="s">
        <v>16</v>
      </c>
      <c r="D3009" s="43" t="s">
        <v>53</v>
      </c>
      <c r="E3009" s="103" t="s">
        <v>3723</v>
      </c>
      <c r="F3009" s="169" t="s">
        <v>236</v>
      </c>
      <c r="G3009" s="169" t="s">
        <v>4569</v>
      </c>
      <c r="H3009" s="40" t="s">
        <v>3114</v>
      </c>
      <c r="I3009" s="40" t="s">
        <v>22</v>
      </c>
      <c r="J3009" s="173">
        <v>1</v>
      </c>
      <c r="K3009" s="185">
        <v>0</v>
      </c>
      <c r="L3009" s="201">
        <v>0.34</v>
      </c>
      <c r="M3009" s="105">
        <v>3.1</v>
      </c>
      <c r="N3009" s="164"/>
    </row>
    <row r="3010" s="155" customFormat="1" ht="24" spans="1:14">
      <c r="A3010" s="38" t="s">
        <v>15</v>
      </c>
      <c r="B3010" s="168">
        <v>3009</v>
      </c>
      <c r="C3010" s="43" t="s">
        <v>16</v>
      </c>
      <c r="D3010" s="43" t="s">
        <v>53</v>
      </c>
      <c r="E3010" s="103" t="s">
        <v>3723</v>
      </c>
      <c r="F3010" s="169" t="s">
        <v>236</v>
      </c>
      <c r="G3010" s="169" t="s">
        <v>4570</v>
      </c>
      <c r="H3010" s="40" t="s">
        <v>3114</v>
      </c>
      <c r="I3010" s="40" t="s">
        <v>22</v>
      </c>
      <c r="J3010" s="173">
        <v>7</v>
      </c>
      <c r="K3010" s="185">
        <v>0</v>
      </c>
      <c r="L3010" s="198">
        <v>11</v>
      </c>
      <c r="M3010" s="105">
        <v>3.1</v>
      </c>
      <c r="N3010" s="167"/>
    </row>
    <row r="3011" s="155" customFormat="1" ht="24" spans="1:14">
      <c r="A3011" s="38" t="s">
        <v>15</v>
      </c>
      <c r="B3011" s="168">
        <v>3010</v>
      </c>
      <c r="C3011" s="43" t="s">
        <v>16</v>
      </c>
      <c r="D3011" s="43" t="s">
        <v>322</v>
      </c>
      <c r="E3011" s="103" t="s">
        <v>3723</v>
      </c>
      <c r="F3011" s="169" t="s">
        <v>323</v>
      </c>
      <c r="G3011" s="169" t="s">
        <v>4565</v>
      </c>
      <c r="H3011" s="40" t="s">
        <v>2849</v>
      </c>
      <c r="I3011" s="43" t="s">
        <v>2124</v>
      </c>
      <c r="J3011" s="116">
        <v>214.127</v>
      </c>
      <c r="K3011" s="185">
        <v>0</v>
      </c>
      <c r="L3011" s="198">
        <v>9636</v>
      </c>
      <c r="M3011" s="105">
        <v>3.1</v>
      </c>
      <c r="N3011" s="167"/>
    </row>
    <row r="3012" s="155" customFormat="1" ht="24" spans="1:14">
      <c r="A3012" s="38" t="s">
        <v>15</v>
      </c>
      <c r="B3012" s="168">
        <v>3011</v>
      </c>
      <c r="C3012" s="43" t="s">
        <v>16</v>
      </c>
      <c r="D3012" s="43" t="s">
        <v>89</v>
      </c>
      <c r="E3012" s="103" t="s">
        <v>3723</v>
      </c>
      <c r="F3012" s="169" t="s">
        <v>114</v>
      </c>
      <c r="G3012" s="169" t="s">
        <v>4562</v>
      </c>
      <c r="H3012" s="40" t="s">
        <v>2849</v>
      </c>
      <c r="I3012" s="40" t="s">
        <v>22</v>
      </c>
      <c r="J3012" s="173">
        <v>3</v>
      </c>
      <c r="K3012" s="174">
        <v>0</v>
      </c>
      <c r="L3012" s="198">
        <v>177</v>
      </c>
      <c r="M3012" s="105">
        <v>3.1</v>
      </c>
      <c r="N3012" s="167"/>
    </row>
    <row r="3013" s="155" customFormat="1" ht="24" spans="1:14">
      <c r="A3013" s="38" t="s">
        <v>15</v>
      </c>
      <c r="B3013" s="168">
        <v>3012</v>
      </c>
      <c r="C3013" s="43" t="s">
        <v>16</v>
      </c>
      <c r="D3013" s="43" t="s">
        <v>53</v>
      </c>
      <c r="E3013" s="103" t="s">
        <v>3723</v>
      </c>
      <c r="F3013" s="169" t="s">
        <v>55</v>
      </c>
      <c r="G3013" s="169" t="s">
        <v>4566</v>
      </c>
      <c r="H3013" s="40" t="s">
        <v>2849</v>
      </c>
      <c r="I3013" s="40" t="s">
        <v>22</v>
      </c>
      <c r="J3013" s="173">
        <v>4</v>
      </c>
      <c r="K3013" s="185">
        <v>0</v>
      </c>
      <c r="L3013" s="198">
        <v>204</v>
      </c>
      <c r="M3013" s="105">
        <v>3.1</v>
      </c>
      <c r="N3013" s="167"/>
    </row>
    <row r="3014" s="155" customFormat="1" ht="24" spans="1:14">
      <c r="A3014" s="38" t="s">
        <v>15</v>
      </c>
      <c r="B3014" s="168">
        <v>3013</v>
      </c>
      <c r="C3014" s="43" t="s">
        <v>16</v>
      </c>
      <c r="D3014" s="43" t="s">
        <v>53</v>
      </c>
      <c r="E3014" s="103" t="s">
        <v>3723</v>
      </c>
      <c r="F3014" s="169" t="s">
        <v>55</v>
      </c>
      <c r="G3014" s="169" t="s">
        <v>4563</v>
      </c>
      <c r="H3014" s="40" t="s">
        <v>2849</v>
      </c>
      <c r="I3014" s="40" t="s">
        <v>22</v>
      </c>
      <c r="J3014" s="173">
        <v>9</v>
      </c>
      <c r="K3014" s="185">
        <v>0</v>
      </c>
      <c r="L3014" s="198">
        <v>909</v>
      </c>
      <c r="M3014" s="105">
        <v>3.1</v>
      </c>
      <c r="N3014" s="167"/>
    </row>
    <row r="3015" s="155" customFormat="1" ht="24" spans="1:14">
      <c r="A3015" s="38" t="s">
        <v>15</v>
      </c>
      <c r="B3015" s="168">
        <v>3014</v>
      </c>
      <c r="C3015" s="43" t="s">
        <v>16</v>
      </c>
      <c r="D3015" s="43" t="s">
        <v>171</v>
      </c>
      <c r="E3015" s="103" t="s">
        <v>3723</v>
      </c>
      <c r="F3015" s="169" t="s">
        <v>172</v>
      </c>
      <c r="G3015" s="169" t="s">
        <v>4564</v>
      </c>
      <c r="H3015" s="40" t="s">
        <v>2299</v>
      </c>
      <c r="I3015" s="40" t="s">
        <v>22</v>
      </c>
      <c r="J3015" s="173">
        <v>3</v>
      </c>
      <c r="K3015" s="174">
        <v>0</v>
      </c>
      <c r="L3015" s="198">
        <v>1</v>
      </c>
      <c r="M3015" s="105">
        <v>3.1</v>
      </c>
      <c r="N3015" s="164"/>
    </row>
    <row r="3016" s="155" customFormat="1" ht="24" spans="1:14">
      <c r="A3016" s="38" t="s">
        <v>15</v>
      </c>
      <c r="B3016" s="168">
        <v>3015</v>
      </c>
      <c r="C3016" s="43" t="s">
        <v>16</v>
      </c>
      <c r="D3016" s="43" t="s">
        <v>322</v>
      </c>
      <c r="E3016" s="103" t="s">
        <v>3723</v>
      </c>
      <c r="F3016" s="169" t="s">
        <v>323</v>
      </c>
      <c r="G3016" s="169" t="s">
        <v>4565</v>
      </c>
      <c r="H3016" s="40" t="s">
        <v>2849</v>
      </c>
      <c r="I3016" s="43" t="s">
        <v>2124</v>
      </c>
      <c r="J3016" s="116">
        <v>18.831</v>
      </c>
      <c r="K3016" s="185">
        <v>0</v>
      </c>
      <c r="L3016" s="198">
        <v>847</v>
      </c>
      <c r="M3016" s="105">
        <v>3.1</v>
      </c>
      <c r="N3016" s="167"/>
    </row>
    <row r="3017" s="155" customFormat="1" ht="24" spans="1:14">
      <c r="A3017" s="38" t="s">
        <v>15</v>
      </c>
      <c r="B3017" s="168">
        <v>3016</v>
      </c>
      <c r="C3017" s="43" t="s">
        <v>16</v>
      </c>
      <c r="D3017" s="43" t="s">
        <v>89</v>
      </c>
      <c r="E3017" s="103" t="s">
        <v>3723</v>
      </c>
      <c r="F3017" s="169" t="s">
        <v>114</v>
      </c>
      <c r="G3017" s="169" t="s">
        <v>4562</v>
      </c>
      <c r="H3017" s="40" t="s">
        <v>2849</v>
      </c>
      <c r="I3017" s="40" t="s">
        <v>22</v>
      </c>
      <c r="J3017" s="173">
        <v>3</v>
      </c>
      <c r="K3017" s="174">
        <v>0</v>
      </c>
      <c r="L3017" s="198">
        <v>177</v>
      </c>
      <c r="M3017" s="105">
        <v>3.1</v>
      </c>
      <c r="N3017" s="164"/>
    </row>
    <row r="3018" s="155" customFormat="1" ht="24" spans="1:14">
      <c r="A3018" s="38" t="s">
        <v>15</v>
      </c>
      <c r="B3018" s="168">
        <v>3017</v>
      </c>
      <c r="C3018" s="43" t="s">
        <v>16</v>
      </c>
      <c r="D3018" s="43" t="s">
        <v>53</v>
      </c>
      <c r="E3018" s="103" t="s">
        <v>3723</v>
      </c>
      <c r="F3018" s="169" t="s">
        <v>55</v>
      </c>
      <c r="G3018" s="169" t="s">
        <v>4566</v>
      </c>
      <c r="H3018" s="40" t="s">
        <v>2849</v>
      </c>
      <c r="I3018" s="40" t="s">
        <v>22</v>
      </c>
      <c r="J3018" s="173">
        <v>3</v>
      </c>
      <c r="K3018" s="185">
        <v>0</v>
      </c>
      <c r="L3018" s="198">
        <v>153</v>
      </c>
      <c r="M3018" s="105">
        <v>3.1</v>
      </c>
      <c r="N3018" s="167"/>
    </row>
    <row r="3019" s="155" customFormat="1" ht="24" spans="1:14">
      <c r="A3019" s="38" t="s">
        <v>15</v>
      </c>
      <c r="B3019" s="168">
        <v>3018</v>
      </c>
      <c r="C3019" s="43" t="s">
        <v>16</v>
      </c>
      <c r="D3019" s="43" t="s">
        <v>53</v>
      </c>
      <c r="E3019" s="103" t="s">
        <v>3723</v>
      </c>
      <c r="F3019" s="169" t="s">
        <v>55</v>
      </c>
      <c r="G3019" s="169" t="s">
        <v>4563</v>
      </c>
      <c r="H3019" s="40" t="s">
        <v>2849</v>
      </c>
      <c r="I3019" s="40" t="s">
        <v>22</v>
      </c>
      <c r="J3019" s="173">
        <v>9</v>
      </c>
      <c r="K3019" s="185">
        <v>0</v>
      </c>
      <c r="L3019" s="198">
        <v>909</v>
      </c>
      <c r="M3019" s="105">
        <v>3.1</v>
      </c>
      <c r="N3019" s="167"/>
    </row>
    <row r="3020" s="155" customFormat="1" ht="24" spans="1:14">
      <c r="A3020" s="38" t="s">
        <v>15</v>
      </c>
      <c r="B3020" s="168">
        <v>3019</v>
      </c>
      <c r="C3020" s="43" t="s">
        <v>16</v>
      </c>
      <c r="D3020" s="43" t="s">
        <v>171</v>
      </c>
      <c r="E3020" s="103" t="s">
        <v>3723</v>
      </c>
      <c r="F3020" s="169" t="s">
        <v>172</v>
      </c>
      <c r="G3020" s="169" t="s">
        <v>4564</v>
      </c>
      <c r="H3020" s="40" t="s">
        <v>2299</v>
      </c>
      <c r="I3020" s="40" t="s">
        <v>22</v>
      </c>
      <c r="J3020" s="173">
        <v>3</v>
      </c>
      <c r="K3020" s="174">
        <v>0</v>
      </c>
      <c r="L3020" s="198">
        <v>1</v>
      </c>
      <c r="M3020" s="105">
        <v>3.1</v>
      </c>
      <c r="N3020" s="167"/>
    </row>
    <row r="3021" s="155" customFormat="1" ht="24" spans="1:14">
      <c r="A3021" s="38" t="s">
        <v>15</v>
      </c>
      <c r="B3021" s="168">
        <v>3020</v>
      </c>
      <c r="C3021" s="43" t="s">
        <v>16</v>
      </c>
      <c r="D3021" s="43" t="s">
        <v>322</v>
      </c>
      <c r="E3021" s="103" t="s">
        <v>3723</v>
      </c>
      <c r="F3021" s="169" t="s">
        <v>323</v>
      </c>
      <c r="G3021" s="169" t="s">
        <v>4565</v>
      </c>
      <c r="H3021" s="40" t="s">
        <v>2849</v>
      </c>
      <c r="I3021" s="43" t="s">
        <v>2124</v>
      </c>
      <c r="J3021" s="116">
        <v>23.6702</v>
      </c>
      <c r="K3021" s="185">
        <v>0</v>
      </c>
      <c r="L3021" s="198">
        <v>1065</v>
      </c>
      <c r="M3021" s="105">
        <v>3.1</v>
      </c>
      <c r="N3021" s="167"/>
    </row>
    <row r="3022" s="155" customFormat="1" ht="24" spans="1:14">
      <c r="A3022" s="38" t="s">
        <v>15</v>
      </c>
      <c r="B3022" s="168">
        <v>3021</v>
      </c>
      <c r="C3022" s="43" t="s">
        <v>16</v>
      </c>
      <c r="D3022" s="43" t="s">
        <v>89</v>
      </c>
      <c r="E3022" s="103" t="s">
        <v>3723</v>
      </c>
      <c r="F3022" s="169" t="s">
        <v>114</v>
      </c>
      <c r="G3022" s="169" t="s">
        <v>3534</v>
      </c>
      <c r="H3022" s="40" t="s">
        <v>2849</v>
      </c>
      <c r="I3022" s="40" t="s">
        <v>22</v>
      </c>
      <c r="J3022" s="173">
        <v>3</v>
      </c>
      <c r="K3022" s="174">
        <v>0</v>
      </c>
      <c r="L3022" s="198">
        <v>102</v>
      </c>
      <c r="M3022" s="105">
        <v>3.1</v>
      </c>
      <c r="N3022" s="164"/>
    </row>
    <row r="3023" s="155" customFormat="1" ht="24" spans="1:14">
      <c r="A3023" s="38" t="s">
        <v>15</v>
      </c>
      <c r="B3023" s="168">
        <v>3022</v>
      </c>
      <c r="C3023" s="43" t="s">
        <v>16</v>
      </c>
      <c r="D3023" s="43" t="s">
        <v>53</v>
      </c>
      <c r="E3023" s="103" t="s">
        <v>3723</v>
      </c>
      <c r="F3023" s="169" t="s">
        <v>55</v>
      </c>
      <c r="G3023" s="169" t="s">
        <v>3430</v>
      </c>
      <c r="H3023" s="40" t="s">
        <v>2849</v>
      </c>
      <c r="I3023" s="40" t="s">
        <v>22</v>
      </c>
      <c r="J3023" s="173">
        <v>1</v>
      </c>
      <c r="K3023" s="185">
        <v>0</v>
      </c>
      <c r="L3023" s="198">
        <v>28</v>
      </c>
      <c r="M3023" s="105">
        <v>3.1</v>
      </c>
      <c r="N3023" s="164"/>
    </row>
    <row r="3024" s="155" customFormat="1" ht="24" spans="1:14">
      <c r="A3024" s="38" t="s">
        <v>15</v>
      </c>
      <c r="B3024" s="168">
        <v>3023</v>
      </c>
      <c r="C3024" s="43" t="s">
        <v>16</v>
      </c>
      <c r="D3024" s="43" t="s">
        <v>53</v>
      </c>
      <c r="E3024" s="103" t="s">
        <v>3723</v>
      </c>
      <c r="F3024" s="169" t="s">
        <v>55</v>
      </c>
      <c r="G3024" s="169" t="s">
        <v>3450</v>
      </c>
      <c r="H3024" s="40" t="s">
        <v>2849</v>
      </c>
      <c r="I3024" s="40" t="s">
        <v>22</v>
      </c>
      <c r="J3024" s="173">
        <v>8</v>
      </c>
      <c r="K3024" s="185">
        <v>0</v>
      </c>
      <c r="L3024" s="198">
        <v>398</v>
      </c>
      <c r="M3024" s="105">
        <v>3.1</v>
      </c>
      <c r="N3024" s="164"/>
    </row>
    <row r="3025" s="155" customFormat="1" ht="24" spans="1:14">
      <c r="A3025" s="38" t="s">
        <v>15</v>
      </c>
      <c r="B3025" s="168">
        <v>3024</v>
      </c>
      <c r="C3025" s="43" t="s">
        <v>16</v>
      </c>
      <c r="D3025" s="43" t="s">
        <v>171</v>
      </c>
      <c r="E3025" s="103" t="s">
        <v>3723</v>
      </c>
      <c r="F3025" s="169" t="s">
        <v>172</v>
      </c>
      <c r="G3025" s="169" t="s">
        <v>3431</v>
      </c>
      <c r="H3025" s="40" t="s">
        <v>2299</v>
      </c>
      <c r="I3025" s="40" t="s">
        <v>22</v>
      </c>
      <c r="J3025" s="173">
        <v>2</v>
      </c>
      <c r="K3025" s="174">
        <v>0</v>
      </c>
      <c r="L3025" s="198">
        <v>1</v>
      </c>
      <c r="M3025" s="105">
        <v>3.1</v>
      </c>
      <c r="N3025" s="167"/>
    </row>
    <row r="3026" s="155" customFormat="1" ht="24" spans="1:14">
      <c r="A3026" s="38" t="s">
        <v>15</v>
      </c>
      <c r="B3026" s="168">
        <v>3025</v>
      </c>
      <c r="C3026" s="43" t="s">
        <v>16</v>
      </c>
      <c r="D3026" s="43" t="s">
        <v>322</v>
      </c>
      <c r="E3026" s="103" t="s">
        <v>3723</v>
      </c>
      <c r="F3026" s="169" t="s">
        <v>323</v>
      </c>
      <c r="G3026" s="169" t="s">
        <v>3434</v>
      </c>
      <c r="H3026" s="40" t="s">
        <v>2849</v>
      </c>
      <c r="I3026" s="43" t="s">
        <v>2124</v>
      </c>
      <c r="J3026" s="116">
        <v>20.3022</v>
      </c>
      <c r="K3026" s="185">
        <v>0</v>
      </c>
      <c r="L3026" s="198">
        <v>508</v>
      </c>
      <c r="M3026" s="105">
        <v>3.1</v>
      </c>
      <c r="N3026" s="164"/>
    </row>
    <row r="3027" s="155" customFormat="1" ht="24" spans="1:14">
      <c r="A3027" s="38" t="s">
        <v>15</v>
      </c>
      <c r="B3027" s="168">
        <v>3026</v>
      </c>
      <c r="C3027" s="43" t="s">
        <v>16</v>
      </c>
      <c r="D3027" s="43" t="s">
        <v>89</v>
      </c>
      <c r="E3027" s="103" t="s">
        <v>3723</v>
      </c>
      <c r="F3027" s="169" t="s">
        <v>114</v>
      </c>
      <c r="G3027" s="169" t="s">
        <v>3534</v>
      </c>
      <c r="H3027" s="40" t="s">
        <v>2849</v>
      </c>
      <c r="I3027" s="40" t="s">
        <v>22</v>
      </c>
      <c r="J3027" s="173">
        <v>3</v>
      </c>
      <c r="K3027" s="174">
        <v>0</v>
      </c>
      <c r="L3027" s="198">
        <v>102</v>
      </c>
      <c r="M3027" s="105">
        <v>3.1</v>
      </c>
      <c r="N3027" s="167"/>
    </row>
    <row r="3028" s="155" customFormat="1" ht="24" spans="1:14">
      <c r="A3028" s="38" t="s">
        <v>15</v>
      </c>
      <c r="B3028" s="168">
        <v>3027</v>
      </c>
      <c r="C3028" s="43" t="s">
        <v>16</v>
      </c>
      <c r="D3028" s="43" t="s">
        <v>53</v>
      </c>
      <c r="E3028" s="103" t="s">
        <v>3723</v>
      </c>
      <c r="F3028" s="169" t="s">
        <v>55</v>
      </c>
      <c r="G3028" s="169" t="s">
        <v>3430</v>
      </c>
      <c r="H3028" s="40" t="s">
        <v>2849</v>
      </c>
      <c r="I3028" s="40" t="s">
        <v>22</v>
      </c>
      <c r="J3028" s="173">
        <v>3</v>
      </c>
      <c r="K3028" s="185">
        <v>0</v>
      </c>
      <c r="L3028" s="198">
        <v>84</v>
      </c>
      <c r="M3028" s="105">
        <v>3.1</v>
      </c>
      <c r="N3028" s="164"/>
    </row>
    <row r="3029" s="155" customFormat="1" ht="24" spans="1:14">
      <c r="A3029" s="38" t="s">
        <v>15</v>
      </c>
      <c r="B3029" s="168">
        <v>3028</v>
      </c>
      <c r="C3029" s="43" t="s">
        <v>16</v>
      </c>
      <c r="D3029" s="43" t="s">
        <v>53</v>
      </c>
      <c r="E3029" s="103" t="s">
        <v>3723</v>
      </c>
      <c r="F3029" s="169" t="s">
        <v>55</v>
      </c>
      <c r="G3029" s="169" t="s">
        <v>3450</v>
      </c>
      <c r="H3029" s="40" t="s">
        <v>2849</v>
      </c>
      <c r="I3029" s="40" t="s">
        <v>22</v>
      </c>
      <c r="J3029" s="173">
        <v>9</v>
      </c>
      <c r="K3029" s="185">
        <v>0</v>
      </c>
      <c r="L3029" s="198">
        <v>447</v>
      </c>
      <c r="M3029" s="105">
        <v>3.1</v>
      </c>
      <c r="N3029" s="164"/>
    </row>
    <row r="3030" s="155" customFormat="1" ht="24" spans="1:14">
      <c r="A3030" s="38" t="s">
        <v>15</v>
      </c>
      <c r="B3030" s="168">
        <v>3029</v>
      </c>
      <c r="C3030" s="43" t="s">
        <v>16</v>
      </c>
      <c r="D3030" s="43" t="s">
        <v>171</v>
      </c>
      <c r="E3030" s="103" t="s">
        <v>3723</v>
      </c>
      <c r="F3030" s="169" t="s">
        <v>172</v>
      </c>
      <c r="G3030" s="169" t="s">
        <v>3431</v>
      </c>
      <c r="H3030" s="40" t="s">
        <v>2299</v>
      </c>
      <c r="I3030" s="40" t="s">
        <v>22</v>
      </c>
      <c r="J3030" s="173">
        <v>2</v>
      </c>
      <c r="K3030" s="174">
        <v>0</v>
      </c>
      <c r="L3030" s="198">
        <v>1</v>
      </c>
      <c r="M3030" s="105">
        <v>3.1</v>
      </c>
      <c r="N3030" s="167"/>
    </row>
    <row r="3031" s="155" customFormat="1" ht="24" spans="1:14">
      <c r="A3031" s="38" t="s">
        <v>15</v>
      </c>
      <c r="B3031" s="168">
        <v>3030</v>
      </c>
      <c r="C3031" s="43" t="s">
        <v>16</v>
      </c>
      <c r="D3031" s="43" t="s">
        <v>322</v>
      </c>
      <c r="E3031" s="103" t="s">
        <v>3723</v>
      </c>
      <c r="F3031" s="169" t="s">
        <v>323</v>
      </c>
      <c r="G3031" s="169" t="s">
        <v>3434</v>
      </c>
      <c r="H3031" s="40" t="s">
        <v>2849</v>
      </c>
      <c r="I3031" s="43" t="s">
        <v>2124</v>
      </c>
      <c r="J3031" s="116">
        <v>20.8434</v>
      </c>
      <c r="K3031" s="185">
        <v>0</v>
      </c>
      <c r="L3031" s="198">
        <v>521</v>
      </c>
      <c r="M3031" s="105">
        <v>3.1</v>
      </c>
      <c r="N3031" s="167"/>
    </row>
    <row r="3032" s="155" customFormat="1" ht="24" spans="1:14">
      <c r="A3032" s="38" t="s">
        <v>15</v>
      </c>
      <c r="B3032" s="168">
        <v>3031</v>
      </c>
      <c r="C3032" s="43" t="s">
        <v>16</v>
      </c>
      <c r="D3032" s="43" t="s">
        <v>89</v>
      </c>
      <c r="E3032" s="103" t="s">
        <v>3723</v>
      </c>
      <c r="F3032" s="169" t="s">
        <v>114</v>
      </c>
      <c r="G3032" s="169" t="s">
        <v>3534</v>
      </c>
      <c r="H3032" s="40" t="s">
        <v>2849</v>
      </c>
      <c r="I3032" s="40" t="s">
        <v>22</v>
      </c>
      <c r="J3032" s="173">
        <v>5</v>
      </c>
      <c r="K3032" s="174">
        <v>0</v>
      </c>
      <c r="L3032" s="198">
        <v>171</v>
      </c>
      <c r="M3032" s="105">
        <v>3.1</v>
      </c>
      <c r="N3032" s="167"/>
    </row>
    <row r="3033" s="155" customFormat="1" ht="24" spans="1:14">
      <c r="A3033" s="38" t="s">
        <v>15</v>
      </c>
      <c r="B3033" s="168">
        <v>3032</v>
      </c>
      <c r="C3033" s="43" t="s">
        <v>16</v>
      </c>
      <c r="D3033" s="43" t="s">
        <v>53</v>
      </c>
      <c r="E3033" s="103" t="s">
        <v>3723</v>
      </c>
      <c r="F3033" s="169" t="s">
        <v>55</v>
      </c>
      <c r="G3033" s="169" t="s">
        <v>3430</v>
      </c>
      <c r="H3033" s="40" t="s">
        <v>2849</v>
      </c>
      <c r="I3033" s="40" t="s">
        <v>22</v>
      </c>
      <c r="J3033" s="173">
        <v>1</v>
      </c>
      <c r="K3033" s="185">
        <v>0</v>
      </c>
      <c r="L3033" s="198">
        <v>28</v>
      </c>
      <c r="M3033" s="105">
        <v>3.1</v>
      </c>
      <c r="N3033" s="167"/>
    </row>
    <row r="3034" s="155" customFormat="1" ht="24" spans="1:14">
      <c r="A3034" s="38" t="s">
        <v>15</v>
      </c>
      <c r="B3034" s="168">
        <v>3033</v>
      </c>
      <c r="C3034" s="43" t="s">
        <v>16</v>
      </c>
      <c r="D3034" s="43" t="s">
        <v>53</v>
      </c>
      <c r="E3034" s="103" t="s">
        <v>3723</v>
      </c>
      <c r="F3034" s="169" t="s">
        <v>55</v>
      </c>
      <c r="G3034" s="169" t="s">
        <v>3450</v>
      </c>
      <c r="H3034" s="40" t="s">
        <v>2849</v>
      </c>
      <c r="I3034" s="40" t="s">
        <v>22</v>
      </c>
      <c r="J3034" s="173">
        <v>4</v>
      </c>
      <c r="K3034" s="185">
        <v>0</v>
      </c>
      <c r="L3034" s="198">
        <v>199</v>
      </c>
      <c r="M3034" s="105">
        <v>3.1</v>
      </c>
      <c r="N3034" s="164"/>
    </row>
    <row r="3035" s="155" customFormat="1" ht="24" spans="1:14">
      <c r="A3035" s="38" t="s">
        <v>15</v>
      </c>
      <c r="B3035" s="168">
        <v>3034</v>
      </c>
      <c r="C3035" s="43" t="s">
        <v>16</v>
      </c>
      <c r="D3035" s="43" t="s">
        <v>171</v>
      </c>
      <c r="E3035" s="103" t="s">
        <v>3723</v>
      </c>
      <c r="F3035" s="169" t="s">
        <v>172</v>
      </c>
      <c r="G3035" s="169" t="s">
        <v>3431</v>
      </c>
      <c r="H3035" s="40" t="s">
        <v>2299</v>
      </c>
      <c r="I3035" s="40" t="s">
        <v>22</v>
      </c>
      <c r="J3035" s="173">
        <v>4</v>
      </c>
      <c r="K3035" s="174">
        <v>0</v>
      </c>
      <c r="L3035" s="198">
        <v>1</v>
      </c>
      <c r="M3035" s="105">
        <v>3.1</v>
      </c>
      <c r="N3035" s="164"/>
    </row>
    <row r="3036" s="155" customFormat="1" ht="24" spans="1:14">
      <c r="A3036" s="38" t="s">
        <v>15</v>
      </c>
      <c r="B3036" s="168">
        <v>3035</v>
      </c>
      <c r="C3036" s="43" t="s">
        <v>16</v>
      </c>
      <c r="D3036" s="43" t="s">
        <v>322</v>
      </c>
      <c r="E3036" s="103" t="s">
        <v>3723</v>
      </c>
      <c r="F3036" s="169" t="s">
        <v>323</v>
      </c>
      <c r="G3036" s="169" t="s">
        <v>3434</v>
      </c>
      <c r="H3036" s="40" t="s">
        <v>2849</v>
      </c>
      <c r="I3036" s="43" t="s">
        <v>2124</v>
      </c>
      <c r="J3036" s="116">
        <v>4.12837</v>
      </c>
      <c r="K3036" s="185">
        <v>0</v>
      </c>
      <c r="L3036" s="198">
        <v>103</v>
      </c>
      <c r="M3036" s="105">
        <v>3.1</v>
      </c>
      <c r="N3036" s="164"/>
    </row>
    <row r="3037" s="155" customFormat="1" ht="24" spans="1:14">
      <c r="A3037" s="38" t="s">
        <v>15</v>
      </c>
      <c r="B3037" s="168">
        <v>3036</v>
      </c>
      <c r="C3037" s="43" t="s">
        <v>16</v>
      </c>
      <c r="D3037" s="43" t="s">
        <v>89</v>
      </c>
      <c r="E3037" s="103" t="s">
        <v>3723</v>
      </c>
      <c r="F3037" s="169" t="s">
        <v>114</v>
      </c>
      <c r="G3037" s="169" t="s">
        <v>3534</v>
      </c>
      <c r="H3037" s="40" t="s">
        <v>2849</v>
      </c>
      <c r="I3037" s="40" t="s">
        <v>22</v>
      </c>
      <c r="J3037" s="173">
        <v>5</v>
      </c>
      <c r="K3037" s="174">
        <v>0</v>
      </c>
      <c r="L3037" s="198">
        <v>171</v>
      </c>
      <c r="M3037" s="105">
        <v>3.1</v>
      </c>
      <c r="N3037" s="164"/>
    </row>
    <row r="3038" s="155" customFormat="1" ht="24" spans="1:14">
      <c r="A3038" s="38" t="s">
        <v>15</v>
      </c>
      <c r="B3038" s="168">
        <v>3037</v>
      </c>
      <c r="C3038" s="43" t="s">
        <v>16</v>
      </c>
      <c r="D3038" s="43" t="s">
        <v>53</v>
      </c>
      <c r="E3038" s="103" t="s">
        <v>3723</v>
      </c>
      <c r="F3038" s="169" t="s">
        <v>55</v>
      </c>
      <c r="G3038" s="169" t="s">
        <v>3430</v>
      </c>
      <c r="H3038" s="40" t="s">
        <v>2849</v>
      </c>
      <c r="I3038" s="40" t="s">
        <v>22</v>
      </c>
      <c r="J3038" s="173">
        <v>1</v>
      </c>
      <c r="K3038" s="185">
        <v>0</v>
      </c>
      <c r="L3038" s="198">
        <v>28</v>
      </c>
      <c r="M3038" s="105">
        <v>3.1</v>
      </c>
      <c r="N3038" s="164"/>
    </row>
    <row r="3039" s="155" customFormat="1" ht="24" spans="1:14">
      <c r="A3039" s="38" t="s">
        <v>15</v>
      </c>
      <c r="B3039" s="168">
        <v>3038</v>
      </c>
      <c r="C3039" s="43" t="s">
        <v>16</v>
      </c>
      <c r="D3039" s="43" t="s">
        <v>53</v>
      </c>
      <c r="E3039" s="103" t="s">
        <v>3723</v>
      </c>
      <c r="F3039" s="169" t="s">
        <v>55</v>
      </c>
      <c r="G3039" s="169" t="s">
        <v>3450</v>
      </c>
      <c r="H3039" s="40" t="s">
        <v>2849</v>
      </c>
      <c r="I3039" s="40" t="s">
        <v>22</v>
      </c>
      <c r="J3039" s="173">
        <v>4</v>
      </c>
      <c r="K3039" s="185">
        <v>0</v>
      </c>
      <c r="L3039" s="198">
        <v>199</v>
      </c>
      <c r="M3039" s="105">
        <v>3.1</v>
      </c>
      <c r="N3039" s="167"/>
    </row>
    <row r="3040" s="155" customFormat="1" ht="24" spans="1:14">
      <c r="A3040" s="38" t="s">
        <v>15</v>
      </c>
      <c r="B3040" s="168">
        <v>3039</v>
      </c>
      <c r="C3040" s="43" t="s">
        <v>16</v>
      </c>
      <c r="D3040" s="43" t="s">
        <v>53</v>
      </c>
      <c r="E3040" s="103" t="s">
        <v>3723</v>
      </c>
      <c r="F3040" s="169" t="s">
        <v>249</v>
      </c>
      <c r="G3040" s="169" t="s">
        <v>4571</v>
      </c>
      <c r="H3040" s="40" t="s">
        <v>2849</v>
      </c>
      <c r="I3040" s="40" t="s">
        <v>22</v>
      </c>
      <c r="J3040" s="173">
        <v>1</v>
      </c>
      <c r="K3040" s="185">
        <v>0</v>
      </c>
      <c r="L3040" s="198">
        <v>36</v>
      </c>
      <c r="M3040" s="105">
        <v>3.1</v>
      </c>
      <c r="N3040" s="167"/>
    </row>
    <row r="3041" s="155" customFormat="1" ht="24" spans="1:14">
      <c r="A3041" s="38" t="s">
        <v>15</v>
      </c>
      <c r="B3041" s="168">
        <v>3040</v>
      </c>
      <c r="C3041" s="43" t="s">
        <v>16</v>
      </c>
      <c r="D3041" s="43" t="s">
        <v>171</v>
      </c>
      <c r="E3041" s="103" t="s">
        <v>3723</v>
      </c>
      <c r="F3041" s="169" t="s">
        <v>172</v>
      </c>
      <c r="G3041" s="169" t="s">
        <v>3431</v>
      </c>
      <c r="H3041" s="40" t="s">
        <v>2299</v>
      </c>
      <c r="I3041" s="40" t="s">
        <v>22</v>
      </c>
      <c r="J3041" s="173">
        <v>3</v>
      </c>
      <c r="K3041" s="174">
        <v>0</v>
      </c>
      <c r="L3041" s="198">
        <v>1</v>
      </c>
      <c r="M3041" s="105">
        <v>3.1</v>
      </c>
      <c r="N3041" s="164"/>
    </row>
    <row r="3042" s="155" customFormat="1" ht="24" spans="1:14">
      <c r="A3042" s="38" t="s">
        <v>15</v>
      </c>
      <c r="B3042" s="168">
        <v>3041</v>
      </c>
      <c r="C3042" s="43" t="s">
        <v>16</v>
      </c>
      <c r="D3042" s="43" t="s">
        <v>322</v>
      </c>
      <c r="E3042" s="103" t="s">
        <v>3723</v>
      </c>
      <c r="F3042" s="169" t="s">
        <v>323</v>
      </c>
      <c r="G3042" s="169" t="s">
        <v>3434</v>
      </c>
      <c r="H3042" s="40" t="s">
        <v>2849</v>
      </c>
      <c r="I3042" s="43" t="s">
        <v>2124</v>
      </c>
      <c r="J3042" s="116">
        <v>21.5444</v>
      </c>
      <c r="K3042" s="185">
        <v>0</v>
      </c>
      <c r="L3042" s="198">
        <v>539</v>
      </c>
      <c r="M3042" s="105">
        <v>3.1</v>
      </c>
      <c r="N3042" s="164"/>
    </row>
    <row r="3043" s="155" customFormat="1" ht="24" spans="1:14">
      <c r="A3043" s="38" t="s">
        <v>15</v>
      </c>
      <c r="B3043" s="168">
        <v>3042</v>
      </c>
      <c r="C3043" s="43" t="s">
        <v>16</v>
      </c>
      <c r="D3043" s="43" t="s">
        <v>89</v>
      </c>
      <c r="E3043" s="103" t="s">
        <v>3723</v>
      </c>
      <c r="F3043" s="169" t="s">
        <v>114</v>
      </c>
      <c r="G3043" s="169" t="s">
        <v>4562</v>
      </c>
      <c r="H3043" s="40" t="s">
        <v>2849</v>
      </c>
      <c r="I3043" s="40" t="s">
        <v>22</v>
      </c>
      <c r="J3043" s="173">
        <v>5</v>
      </c>
      <c r="K3043" s="174">
        <v>0</v>
      </c>
      <c r="L3043" s="198">
        <v>295</v>
      </c>
      <c r="M3043" s="105">
        <v>3.1</v>
      </c>
      <c r="N3043" s="167"/>
    </row>
    <row r="3044" s="155" customFormat="1" ht="24" spans="1:14">
      <c r="A3044" s="38" t="s">
        <v>15</v>
      </c>
      <c r="B3044" s="168">
        <v>3043</v>
      </c>
      <c r="C3044" s="43" t="s">
        <v>16</v>
      </c>
      <c r="D3044" s="43" t="s">
        <v>53</v>
      </c>
      <c r="E3044" s="103" t="s">
        <v>3723</v>
      </c>
      <c r="F3044" s="169" t="s">
        <v>55</v>
      </c>
      <c r="G3044" s="169" t="s">
        <v>4563</v>
      </c>
      <c r="H3044" s="40" t="s">
        <v>2849</v>
      </c>
      <c r="I3044" s="40" t="s">
        <v>22</v>
      </c>
      <c r="J3044" s="173">
        <v>4</v>
      </c>
      <c r="K3044" s="185">
        <v>0</v>
      </c>
      <c r="L3044" s="198">
        <v>404</v>
      </c>
      <c r="M3044" s="105">
        <v>3.1</v>
      </c>
      <c r="N3044" s="167"/>
    </row>
    <row r="3045" s="155" customFormat="1" ht="24" spans="1:14">
      <c r="A3045" s="38" t="s">
        <v>15</v>
      </c>
      <c r="B3045" s="168">
        <v>3044</v>
      </c>
      <c r="C3045" s="43" t="s">
        <v>16</v>
      </c>
      <c r="D3045" s="43" t="s">
        <v>171</v>
      </c>
      <c r="E3045" s="103" t="s">
        <v>3723</v>
      </c>
      <c r="F3045" s="169" t="s">
        <v>172</v>
      </c>
      <c r="G3045" s="169" t="s">
        <v>4564</v>
      </c>
      <c r="H3045" s="40" t="s">
        <v>2299</v>
      </c>
      <c r="I3045" s="40" t="s">
        <v>22</v>
      </c>
      <c r="J3045" s="173">
        <v>4</v>
      </c>
      <c r="K3045" s="174">
        <v>0</v>
      </c>
      <c r="L3045" s="198">
        <v>2</v>
      </c>
      <c r="M3045" s="105">
        <v>3.1</v>
      </c>
      <c r="N3045" s="164"/>
    </row>
    <row r="3046" s="155" customFormat="1" ht="24" spans="1:14">
      <c r="A3046" s="38" t="s">
        <v>15</v>
      </c>
      <c r="B3046" s="168">
        <v>3045</v>
      </c>
      <c r="C3046" s="43" t="s">
        <v>16</v>
      </c>
      <c r="D3046" s="43" t="s">
        <v>322</v>
      </c>
      <c r="E3046" s="103" t="s">
        <v>3723</v>
      </c>
      <c r="F3046" s="169" t="s">
        <v>323</v>
      </c>
      <c r="G3046" s="169" t="s">
        <v>4565</v>
      </c>
      <c r="H3046" s="40" t="s">
        <v>2849</v>
      </c>
      <c r="I3046" s="43" t="s">
        <v>2124</v>
      </c>
      <c r="J3046" s="116">
        <v>11.4272</v>
      </c>
      <c r="K3046" s="185">
        <v>0</v>
      </c>
      <c r="L3046" s="198">
        <v>514</v>
      </c>
      <c r="M3046" s="105">
        <v>3.1</v>
      </c>
      <c r="N3046" s="167"/>
    </row>
    <row r="3047" s="155" customFormat="1" ht="24" spans="1:14">
      <c r="A3047" s="38" t="s">
        <v>15</v>
      </c>
      <c r="B3047" s="168">
        <v>3046</v>
      </c>
      <c r="C3047" s="43" t="s">
        <v>16</v>
      </c>
      <c r="D3047" s="43" t="s">
        <v>89</v>
      </c>
      <c r="E3047" s="103" t="s">
        <v>3723</v>
      </c>
      <c r="F3047" s="169" t="s">
        <v>114</v>
      </c>
      <c r="G3047" s="169" t="s">
        <v>4562</v>
      </c>
      <c r="H3047" s="40" t="s">
        <v>2849</v>
      </c>
      <c r="I3047" s="40" t="s">
        <v>22</v>
      </c>
      <c r="J3047" s="173">
        <v>5</v>
      </c>
      <c r="K3047" s="174">
        <v>0</v>
      </c>
      <c r="L3047" s="198">
        <v>295</v>
      </c>
      <c r="M3047" s="105">
        <v>3.1</v>
      </c>
      <c r="N3047" s="167"/>
    </row>
    <row r="3048" s="155" customFormat="1" ht="24" spans="1:14">
      <c r="A3048" s="38" t="s">
        <v>15</v>
      </c>
      <c r="B3048" s="168">
        <v>3047</v>
      </c>
      <c r="C3048" s="43" t="s">
        <v>16</v>
      </c>
      <c r="D3048" s="43" t="s">
        <v>53</v>
      </c>
      <c r="E3048" s="103" t="s">
        <v>3723</v>
      </c>
      <c r="F3048" s="169" t="s">
        <v>55</v>
      </c>
      <c r="G3048" s="169" t="s">
        <v>4566</v>
      </c>
      <c r="H3048" s="40" t="s">
        <v>2849</v>
      </c>
      <c r="I3048" s="40" t="s">
        <v>22</v>
      </c>
      <c r="J3048" s="173">
        <v>4</v>
      </c>
      <c r="K3048" s="185">
        <v>0</v>
      </c>
      <c r="L3048" s="198">
        <v>204</v>
      </c>
      <c r="M3048" s="105">
        <v>3.1</v>
      </c>
      <c r="N3048" s="167"/>
    </row>
    <row r="3049" s="155" customFormat="1" ht="24" spans="1:14">
      <c r="A3049" s="38" t="s">
        <v>15</v>
      </c>
      <c r="B3049" s="168">
        <v>3048</v>
      </c>
      <c r="C3049" s="43" t="s">
        <v>16</v>
      </c>
      <c r="D3049" s="43" t="s">
        <v>53</v>
      </c>
      <c r="E3049" s="103" t="s">
        <v>3723</v>
      </c>
      <c r="F3049" s="169" t="s">
        <v>55</v>
      </c>
      <c r="G3049" s="169" t="s">
        <v>4563</v>
      </c>
      <c r="H3049" s="40" t="s">
        <v>2849</v>
      </c>
      <c r="I3049" s="40" t="s">
        <v>22</v>
      </c>
      <c r="J3049" s="173">
        <v>4</v>
      </c>
      <c r="K3049" s="185">
        <v>0</v>
      </c>
      <c r="L3049" s="198">
        <v>404</v>
      </c>
      <c r="M3049" s="105">
        <v>3.1</v>
      </c>
      <c r="N3049" s="167"/>
    </row>
    <row r="3050" s="155" customFormat="1" ht="24" spans="1:14">
      <c r="A3050" s="38" t="s">
        <v>15</v>
      </c>
      <c r="B3050" s="168">
        <v>3049</v>
      </c>
      <c r="C3050" s="43" t="s">
        <v>16</v>
      </c>
      <c r="D3050" s="43" t="s">
        <v>171</v>
      </c>
      <c r="E3050" s="103" t="s">
        <v>3723</v>
      </c>
      <c r="F3050" s="169" t="s">
        <v>172</v>
      </c>
      <c r="G3050" s="169" t="s">
        <v>4564</v>
      </c>
      <c r="H3050" s="40" t="s">
        <v>2299</v>
      </c>
      <c r="I3050" s="40" t="s">
        <v>22</v>
      </c>
      <c r="J3050" s="173">
        <v>4</v>
      </c>
      <c r="K3050" s="174">
        <v>0</v>
      </c>
      <c r="L3050" s="198">
        <v>2</v>
      </c>
      <c r="M3050" s="105">
        <v>3.1</v>
      </c>
      <c r="N3050" s="167"/>
    </row>
    <row r="3051" s="155" customFormat="1" ht="24" spans="1:14">
      <c r="A3051" s="38" t="s">
        <v>15</v>
      </c>
      <c r="B3051" s="168">
        <v>3050</v>
      </c>
      <c r="C3051" s="43" t="s">
        <v>16</v>
      </c>
      <c r="D3051" s="43" t="s">
        <v>322</v>
      </c>
      <c r="E3051" s="103" t="s">
        <v>3723</v>
      </c>
      <c r="F3051" s="169" t="s">
        <v>323</v>
      </c>
      <c r="G3051" s="169" t="s">
        <v>4565</v>
      </c>
      <c r="H3051" s="40" t="s">
        <v>2849</v>
      </c>
      <c r="I3051" s="43" t="s">
        <v>2124</v>
      </c>
      <c r="J3051" s="116">
        <v>27.202</v>
      </c>
      <c r="K3051" s="185">
        <v>0</v>
      </c>
      <c r="L3051" s="198">
        <v>1224</v>
      </c>
      <c r="M3051" s="105">
        <v>3.1</v>
      </c>
      <c r="N3051" s="164"/>
    </row>
    <row r="3052" s="155" customFormat="1" ht="24" spans="1:14">
      <c r="A3052" s="38" t="s">
        <v>15</v>
      </c>
      <c r="B3052" s="168">
        <v>3051</v>
      </c>
      <c r="C3052" s="43" t="s">
        <v>16</v>
      </c>
      <c r="D3052" s="43" t="s">
        <v>89</v>
      </c>
      <c r="E3052" s="103" t="s">
        <v>3723</v>
      </c>
      <c r="F3052" s="169" t="s">
        <v>114</v>
      </c>
      <c r="G3052" s="169" t="s">
        <v>4562</v>
      </c>
      <c r="H3052" s="40" t="s">
        <v>2849</v>
      </c>
      <c r="I3052" s="40" t="s">
        <v>22</v>
      </c>
      <c r="J3052" s="173">
        <v>2</v>
      </c>
      <c r="K3052" s="174">
        <v>0</v>
      </c>
      <c r="L3052" s="198">
        <v>118</v>
      </c>
      <c r="M3052" s="105">
        <v>3.1</v>
      </c>
      <c r="N3052" s="164"/>
    </row>
    <row r="3053" s="155" customFormat="1" ht="24" spans="1:14">
      <c r="A3053" s="38" t="s">
        <v>15</v>
      </c>
      <c r="B3053" s="168">
        <v>3052</v>
      </c>
      <c r="C3053" s="43" t="s">
        <v>16</v>
      </c>
      <c r="D3053" s="43" t="s">
        <v>53</v>
      </c>
      <c r="E3053" s="103" t="s">
        <v>3723</v>
      </c>
      <c r="F3053" s="169" t="s">
        <v>55</v>
      </c>
      <c r="G3053" s="169" t="s">
        <v>4566</v>
      </c>
      <c r="H3053" s="40" t="s">
        <v>2849</v>
      </c>
      <c r="I3053" s="40" t="s">
        <v>22</v>
      </c>
      <c r="J3053" s="173">
        <v>1</v>
      </c>
      <c r="K3053" s="185">
        <v>0</v>
      </c>
      <c r="L3053" s="198">
        <v>51</v>
      </c>
      <c r="M3053" s="105">
        <v>3.1</v>
      </c>
      <c r="N3053" s="164"/>
    </row>
    <row r="3054" s="155" customFormat="1" ht="24" spans="1:14">
      <c r="A3054" s="38" t="s">
        <v>15</v>
      </c>
      <c r="B3054" s="168">
        <v>3053</v>
      </c>
      <c r="C3054" s="43" t="s">
        <v>16</v>
      </c>
      <c r="D3054" s="43" t="s">
        <v>53</v>
      </c>
      <c r="E3054" s="103" t="s">
        <v>3723</v>
      </c>
      <c r="F3054" s="169" t="s">
        <v>55</v>
      </c>
      <c r="G3054" s="169" t="s">
        <v>4563</v>
      </c>
      <c r="H3054" s="40" t="s">
        <v>2849</v>
      </c>
      <c r="I3054" s="40" t="s">
        <v>22</v>
      </c>
      <c r="J3054" s="173">
        <v>9</v>
      </c>
      <c r="K3054" s="185">
        <v>0</v>
      </c>
      <c r="L3054" s="198">
        <v>909</v>
      </c>
      <c r="M3054" s="105">
        <v>3.1</v>
      </c>
      <c r="N3054" s="164"/>
    </row>
    <row r="3055" s="155" customFormat="1" ht="24" spans="1:14">
      <c r="A3055" s="38" t="s">
        <v>15</v>
      </c>
      <c r="B3055" s="168">
        <v>3054</v>
      </c>
      <c r="C3055" s="43" t="s">
        <v>16</v>
      </c>
      <c r="D3055" s="43" t="s">
        <v>171</v>
      </c>
      <c r="E3055" s="103" t="s">
        <v>3723</v>
      </c>
      <c r="F3055" s="169" t="s">
        <v>172</v>
      </c>
      <c r="G3055" s="169" t="s">
        <v>4564</v>
      </c>
      <c r="H3055" s="40" t="s">
        <v>2299</v>
      </c>
      <c r="I3055" s="40" t="s">
        <v>22</v>
      </c>
      <c r="J3055" s="173">
        <v>2</v>
      </c>
      <c r="K3055" s="174">
        <v>0</v>
      </c>
      <c r="L3055" s="198">
        <v>1</v>
      </c>
      <c r="M3055" s="105">
        <v>3.1</v>
      </c>
      <c r="N3055" s="164"/>
    </row>
    <row r="3056" s="155" customFormat="1" ht="24" spans="1:14">
      <c r="A3056" s="38" t="s">
        <v>15</v>
      </c>
      <c r="B3056" s="168">
        <v>3055</v>
      </c>
      <c r="C3056" s="43" t="s">
        <v>16</v>
      </c>
      <c r="D3056" s="43" t="s">
        <v>322</v>
      </c>
      <c r="E3056" s="103" t="s">
        <v>3723</v>
      </c>
      <c r="F3056" s="169" t="s">
        <v>323</v>
      </c>
      <c r="G3056" s="169" t="s">
        <v>4565</v>
      </c>
      <c r="H3056" s="40" t="s">
        <v>2849</v>
      </c>
      <c r="I3056" s="43" t="s">
        <v>2124</v>
      </c>
      <c r="J3056" s="116">
        <v>53.3713</v>
      </c>
      <c r="K3056" s="185">
        <v>0</v>
      </c>
      <c r="L3056" s="198">
        <v>2402</v>
      </c>
      <c r="M3056" s="105">
        <v>3.1</v>
      </c>
      <c r="N3056" s="164"/>
    </row>
    <row r="3057" s="155" customFormat="1" ht="24" spans="1:14">
      <c r="A3057" s="38" t="s">
        <v>15</v>
      </c>
      <c r="B3057" s="168">
        <v>3056</v>
      </c>
      <c r="C3057" s="43" t="s">
        <v>16</v>
      </c>
      <c r="D3057" s="43" t="s">
        <v>89</v>
      </c>
      <c r="E3057" s="103" t="s">
        <v>3723</v>
      </c>
      <c r="F3057" s="169" t="s">
        <v>114</v>
      </c>
      <c r="G3057" s="169" t="s">
        <v>4532</v>
      </c>
      <c r="H3057" s="40" t="s">
        <v>2849</v>
      </c>
      <c r="I3057" s="40" t="s">
        <v>22</v>
      </c>
      <c r="J3057" s="173">
        <v>3</v>
      </c>
      <c r="K3057" s="174">
        <v>0</v>
      </c>
      <c r="L3057" s="198">
        <v>10</v>
      </c>
      <c r="M3057" s="105">
        <v>3.1</v>
      </c>
      <c r="N3057" s="167"/>
    </row>
    <row r="3058" s="155" customFormat="1" ht="24" spans="1:14">
      <c r="A3058" s="38" t="s">
        <v>15</v>
      </c>
      <c r="B3058" s="168">
        <v>3057</v>
      </c>
      <c r="C3058" s="43" t="s">
        <v>16</v>
      </c>
      <c r="D3058" s="43" t="s">
        <v>53</v>
      </c>
      <c r="E3058" s="103" t="s">
        <v>3723</v>
      </c>
      <c r="F3058" s="169" t="s">
        <v>55</v>
      </c>
      <c r="G3058" s="169" t="s">
        <v>3442</v>
      </c>
      <c r="H3058" s="40" t="s">
        <v>2849</v>
      </c>
      <c r="I3058" s="40" t="s">
        <v>22</v>
      </c>
      <c r="J3058" s="173">
        <v>13</v>
      </c>
      <c r="K3058" s="57">
        <f t="shared" ref="K3058:K3061" si="181">(CEILING(J3058*0.2,1))*1</f>
        <v>3</v>
      </c>
      <c r="L3058" s="198">
        <v>14</v>
      </c>
      <c r="M3058" s="105">
        <v>3.1</v>
      </c>
      <c r="N3058" s="164"/>
    </row>
    <row r="3059" s="155" customFormat="1" ht="24" spans="1:14">
      <c r="A3059" s="38" t="s">
        <v>15</v>
      </c>
      <c r="B3059" s="168">
        <v>3058</v>
      </c>
      <c r="C3059" s="43" t="s">
        <v>16</v>
      </c>
      <c r="D3059" s="43" t="s">
        <v>53</v>
      </c>
      <c r="E3059" s="103" t="s">
        <v>3723</v>
      </c>
      <c r="F3059" s="169" t="s">
        <v>304</v>
      </c>
      <c r="G3059" s="169" t="s">
        <v>3443</v>
      </c>
      <c r="H3059" s="40" t="s">
        <v>2849</v>
      </c>
      <c r="I3059" s="40" t="s">
        <v>22</v>
      </c>
      <c r="J3059" s="173">
        <v>3</v>
      </c>
      <c r="K3059" s="57">
        <f t="shared" si="181"/>
        <v>1</v>
      </c>
      <c r="L3059" s="198">
        <v>5</v>
      </c>
      <c r="M3059" s="105">
        <v>3.1</v>
      </c>
      <c r="N3059" s="164"/>
    </row>
    <row r="3060" s="155" customFormat="1" ht="24" spans="1:14">
      <c r="A3060" s="38" t="s">
        <v>15</v>
      </c>
      <c r="B3060" s="168">
        <v>3059</v>
      </c>
      <c r="C3060" s="43" t="s">
        <v>16</v>
      </c>
      <c r="D3060" s="43" t="s">
        <v>171</v>
      </c>
      <c r="E3060" s="103" t="s">
        <v>3723</v>
      </c>
      <c r="F3060" s="169" t="s">
        <v>172</v>
      </c>
      <c r="G3060" s="169" t="s">
        <v>3381</v>
      </c>
      <c r="H3060" s="40" t="s">
        <v>2299</v>
      </c>
      <c r="I3060" s="40" t="s">
        <v>22</v>
      </c>
      <c r="J3060" s="173">
        <v>3</v>
      </c>
      <c r="K3060" s="174">
        <v>0</v>
      </c>
      <c r="L3060" s="201">
        <v>0.15</v>
      </c>
      <c r="M3060" s="105">
        <v>3.1</v>
      </c>
      <c r="N3060" s="167"/>
    </row>
    <row r="3061" s="155" customFormat="1" ht="24" spans="1:14">
      <c r="A3061" s="38" t="s">
        <v>15</v>
      </c>
      <c r="B3061" s="168">
        <v>3060</v>
      </c>
      <c r="C3061" s="43" t="s">
        <v>16</v>
      </c>
      <c r="D3061" s="43" t="s">
        <v>322</v>
      </c>
      <c r="E3061" s="103" t="s">
        <v>3723</v>
      </c>
      <c r="F3061" s="169" t="s">
        <v>323</v>
      </c>
      <c r="G3061" s="169" t="s">
        <v>3444</v>
      </c>
      <c r="H3061" s="40" t="s">
        <v>2849</v>
      </c>
      <c r="I3061" s="43" t="s">
        <v>2124</v>
      </c>
      <c r="J3061" s="116">
        <v>42.376</v>
      </c>
      <c r="K3061" s="57">
        <f t="shared" si="181"/>
        <v>9</v>
      </c>
      <c r="L3061" s="198">
        <v>177</v>
      </c>
      <c r="M3061" s="105">
        <v>3.1</v>
      </c>
      <c r="N3061" s="164"/>
    </row>
    <row r="3062" s="155" customFormat="1" ht="24" spans="1:14">
      <c r="A3062" s="38" t="s">
        <v>15</v>
      </c>
      <c r="B3062" s="168">
        <v>3061</v>
      </c>
      <c r="C3062" s="43" t="s">
        <v>16</v>
      </c>
      <c r="D3062" s="43" t="s">
        <v>89</v>
      </c>
      <c r="E3062" s="103" t="s">
        <v>3723</v>
      </c>
      <c r="F3062" s="169" t="s">
        <v>114</v>
      </c>
      <c r="G3062" s="169" t="s">
        <v>4532</v>
      </c>
      <c r="H3062" s="40" t="s">
        <v>2849</v>
      </c>
      <c r="I3062" s="40" t="s">
        <v>22</v>
      </c>
      <c r="J3062" s="173">
        <v>2</v>
      </c>
      <c r="K3062" s="174">
        <v>0</v>
      </c>
      <c r="L3062" s="198">
        <v>7</v>
      </c>
      <c r="M3062" s="105">
        <v>3.1</v>
      </c>
      <c r="N3062" s="164"/>
    </row>
    <row r="3063" s="155" customFormat="1" ht="24" spans="1:14">
      <c r="A3063" s="38" t="s">
        <v>15</v>
      </c>
      <c r="B3063" s="168">
        <v>3062</v>
      </c>
      <c r="C3063" s="43" t="s">
        <v>16</v>
      </c>
      <c r="D3063" s="43" t="s">
        <v>53</v>
      </c>
      <c r="E3063" s="103" t="s">
        <v>3723</v>
      </c>
      <c r="F3063" s="169" t="s">
        <v>55</v>
      </c>
      <c r="G3063" s="169" t="s">
        <v>3442</v>
      </c>
      <c r="H3063" s="40" t="s">
        <v>2849</v>
      </c>
      <c r="I3063" s="40" t="s">
        <v>22</v>
      </c>
      <c r="J3063" s="173">
        <v>1</v>
      </c>
      <c r="K3063" s="57">
        <f t="shared" ref="K3063:K3065" si="182">(CEILING(J3063*0.2,1))*1</f>
        <v>1</v>
      </c>
      <c r="L3063" s="198">
        <v>1</v>
      </c>
      <c r="M3063" s="105">
        <v>3.1</v>
      </c>
      <c r="N3063" s="164"/>
    </row>
    <row r="3064" s="155" customFormat="1" ht="24" spans="1:14">
      <c r="A3064" s="38" t="s">
        <v>15</v>
      </c>
      <c r="B3064" s="168">
        <v>3063</v>
      </c>
      <c r="C3064" s="43" t="s">
        <v>16</v>
      </c>
      <c r="D3064" s="43" t="s">
        <v>53</v>
      </c>
      <c r="E3064" s="103" t="s">
        <v>3723</v>
      </c>
      <c r="F3064" s="169" t="s">
        <v>249</v>
      </c>
      <c r="G3064" s="169" t="s">
        <v>3451</v>
      </c>
      <c r="H3064" s="40" t="s">
        <v>2849</v>
      </c>
      <c r="I3064" s="40" t="s">
        <v>22</v>
      </c>
      <c r="J3064" s="173">
        <v>1</v>
      </c>
      <c r="K3064" s="57">
        <f t="shared" si="182"/>
        <v>1</v>
      </c>
      <c r="L3064" s="203">
        <v>0.435</v>
      </c>
      <c r="M3064" s="105">
        <v>3.1</v>
      </c>
      <c r="N3064" s="167"/>
    </row>
    <row r="3065" s="155" customFormat="1" ht="24" spans="1:14">
      <c r="A3065" s="38" t="s">
        <v>15</v>
      </c>
      <c r="B3065" s="168">
        <v>3064</v>
      </c>
      <c r="C3065" s="43" t="s">
        <v>16</v>
      </c>
      <c r="D3065" s="43" t="s">
        <v>53</v>
      </c>
      <c r="E3065" s="103" t="s">
        <v>3723</v>
      </c>
      <c r="F3065" s="169" t="s">
        <v>304</v>
      </c>
      <c r="G3065" s="169" t="s">
        <v>3448</v>
      </c>
      <c r="H3065" s="40" t="s">
        <v>2849</v>
      </c>
      <c r="I3065" s="40" t="s">
        <v>22</v>
      </c>
      <c r="J3065" s="173">
        <v>1</v>
      </c>
      <c r="K3065" s="57">
        <f t="shared" si="182"/>
        <v>1</v>
      </c>
      <c r="L3065" s="198">
        <v>2</v>
      </c>
      <c r="M3065" s="105">
        <v>3.1</v>
      </c>
      <c r="N3065" s="167"/>
    </row>
    <row r="3066" s="155" customFormat="1" ht="24" spans="1:14">
      <c r="A3066" s="38" t="s">
        <v>15</v>
      </c>
      <c r="B3066" s="168">
        <v>3065</v>
      </c>
      <c r="C3066" s="43" t="s">
        <v>16</v>
      </c>
      <c r="D3066" s="43" t="s">
        <v>171</v>
      </c>
      <c r="E3066" s="103" t="s">
        <v>3723</v>
      </c>
      <c r="F3066" s="169" t="s">
        <v>172</v>
      </c>
      <c r="G3066" s="169" t="s">
        <v>3381</v>
      </c>
      <c r="H3066" s="40" t="s">
        <v>2299</v>
      </c>
      <c r="I3066" s="40" t="s">
        <v>22</v>
      </c>
      <c r="J3066" s="173">
        <v>2</v>
      </c>
      <c r="K3066" s="174">
        <v>0</v>
      </c>
      <c r="L3066" s="199">
        <v>0.1</v>
      </c>
      <c r="M3066" s="105">
        <v>3.1</v>
      </c>
      <c r="N3066" s="167"/>
    </row>
    <row r="3067" s="155" customFormat="1" ht="24" spans="1:14">
      <c r="A3067" s="38" t="s">
        <v>15</v>
      </c>
      <c r="B3067" s="168">
        <v>3066</v>
      </c>
      <c r="C3067" s="43" t="s">
        <v>16</v>
      </c>
      <c r="D3067" s="43" t="s">
        <v>322</v>
      </c>
      <c r="E3067" s="103" t="s">
        <v>3723</v>
      </c>
      <c r="F3067" s="169" t="s">
        <v>323</v>
      </c>
      <c r="G3067" s="169" t="s">
        <v>3444</v>
      </c>
      <c r="H3067" s="40" t="s">
        <v>2849</v>
      </c>
      <c r="I3067" s="43" t="s">
        <v>2124</v>
      </c>
      <c r="J3067" s="116">
        <v>0.3</v>
      </c>
      <c r="K3067" s="57">
        <f t="shared" ref="K3067:K3072" si="183">(CEILING(J3067*0.2,1))*1</f>
        <v>1</v>
      </c>
      <c r="L3067" s="198">
        <v>1</v>
      </c>
      <c r="M3067" s="105">
        <v>3.1</v>
      </c>
      <c r="N3067" s="164"/>
    </row>
    <row r="3068" s="155" customFormat="1" ht="24" spans="1:14">
      <c r="A3068" s="38" t="s">
        <v>15</v>
      </c>
      <c r="B3068" s="168">
        <v>3067</v>
      </c>
      <c r="C3068" s="43" t="s">
        <v>16</v>
      </c>
      <c r="D3068" s="43" t="s">
        <v>89</v>
      </c>
      <c r="E3068" s="103" t="s">
        <v>3723</v>
      </c>
      <c r="F3068" s="169" t="s">
        <v>114</v>
      </c>
      <c r="G3068" s="169" t="s">
        <v>4532</v>
      </c>
      <c r="H3068" s="40" t="s">
        <v>2849</v>
      </c>
      <c r="I3068" s="40" t="s">
        <v>22</v>
      </c>
      <c r="J3068" s="173">
        <v>2</v>
      </c>
      <c r="K3068" s="174">
        <v>0</v>
      </c>
      <c r="L3068" s="198">
        <v>7</v>
      </c>
      <c r="M3068" s="105">
        <v>3.1</v>
      </c>
      <c r="N3068" s="164"/>
    </row>
    <row r="3069" s="155" customFormat="1" ht="24" spans="1:14">
      <c r="A3069" s="38" t="s">
        <v>15</v>
      </c>
      <c r="B3069" s="168">
        <v>3068</v>
      </c>
      <c r="C3069" s="43" t="s">
        <v>16</v>
      </c>
      <c r="D3069" s="43" t="s">
        <v>53</v>
      </c>
      <c r="E3069" s="103" t="s">
        <v>3723</v>
      </c>
      <c r="F3069" s="169" t="s">
        <v>55</v>
      </c>
      <c r="G3069" s="169" t="s">
        <v>3442</v>
      </c>
      <c r="H3069" s="40" t="s">
        <v>2849</v>
      </c>
      <c r="I3069" s="40" t="s">
        <v>22</v>
      </c>
      <c r="J3069" s="173">
        <v>1</v>
      </c>
      <c r="K3069" s="57">
        <f t="shared" si="183"/>
        <v>1</v>
      </c>
      <c r="L3069" s="198">
        <v>1</v>
      </c>
      <c r="M3069" s="105">
        <v>3.1</v>
      </c>
      <c r="N3069" s="164"/>
    </row>
    <row r="3070" s="155" customFormat="1" ht="24" spans="1:14">
      <c r="A3070" s="38" t="s">
        <v>15</v>
      </c>
      <c r="B3070" s="168">
        <v>3069</v>
      </c>
      <c r="C3070" s="43" t="s">
        <v>16</v>
      </c>
      <c r="D3070" s="43" t="s">
        <v>53</v>
      </c>
      <c r="E3070" s="103" t="s">
        <v>3723</v>
      </c>
      <c r="F3070" s="169" t="s">
        <v>249</v>
      </c>
      <c r="G3070" s="169" t="s">
        <v>3451</v>
      </c>
      <c r="H3070" s="40" t="s">
        <v>2849</v>
      </c>
      <c r="I3070" s="40" t="s">
        <v>22</v>
      </c>
      <c r="J3070" s="173">
        <v>2</v>
      </c>
      <c r="K3070" s="57">
        <f t="shared" si="183"/>
        <v>1</v>
      </c>
      <c r="L3070" s="198">
        <v>1</v>
      </c>
      <c r="M3070" s="105">
        <v>3.1</v>
      </c>
      <c r="N3070" s="164"/>
    </row>
    <row r="3071" s="155" customFormat="1" ht="24" spans="1:14">
      <c r="A3071" s="38" t="s">
        <v>15</v>
      </c>
      <c r="B3071" s="168">
        <v>3070</v>
      </c>
      <c r="C3071" s="43" t="s">
        <v>16</v>
      </c>
      <c r="D3071" s="43" t="s">
        <v>53</v>
      </c>
      <c r="E3071" s="103" t="s">
        <v>3723</v>
      </c>
      <c r="F3071" s="169" t="s">
        <v>304</v>
      </c>
      <c r="G3071" s="169" t="s">
        <v>3448</v>
      </c>
      <c r="H3071" s="40" t="s">
        <v>2849</v>
      </c>
      <c r="I3071" s="40" t="s">
        <v>22</v>
      </c>
      <c r="J3071" s="173">
        <v>1</v>
      </c>
      <c r="K3071" s="57">
        <f t="shared" si="183"/>
        <v>1</v>
      </c>
      <c r="L3071" s="198">
        <v>2</v>
      </c>
      <c r="M3071" s="105">
        <v>3.1</v>
      </c>
      <c r="N3071" s="167"/>
    </row>
    <row r="3072" s="155" customFormat="1" ht="24" spans="1:14">
      <c r="A3072" s="38" t="s">
        <v>15</v>
      </c>
      <c r="B3072" s="168">
        <v>3071</v>
      </c>
      <c r="C3072" s="43" t="s">
        <v>16</v>
      </c>
      <c r="D3072" s="43" t="s">
        <v>53</v>
      </c>
      <c r="E3072" s="103" t="s">
        <v>3723</v>
      </c>
      <c r="F3072" s="169" t="s">
        <v>304</v>
      </c>
      <c r="G3072" s="169" t="s">
        <v>3443</v>
      </c>
      <c r="H3072" s="40" t="s">
        <v>2849</v>
      </c>
      <c r="I3072" s="40" t="s">
        <v>22</v>
      </c>
      <c r="J3072" s="173">
        <v>1</v>
      </c>
      <c r="K3072" s="57">
        <f t="shared" si="183"/>
        <v>1</v>
      </c>
      <c r="L3072" s="198">
        <v>2</v>
      </c>
      <c r="M3072" s="105">
        <v>3.1</v>
      </c>
      <c r="N3072" s="167"/>
    </row>
    <row r="3073" s="155" customFormat="1" ht="24" spans="1:14">
      <c r="A3073" s="38" t="s">
        <v>15</v>
      </c>
      <c r="B3073" s="168">
        <v>3072</v>
      </c>
      <c r="C3073" s="43" t="s">
        <v>16</v>
      </c>
      <c r="D3073" s="43" t="s">
        <v>171</v>
      </c>
      <c r="E3073" s="103" t="s">
        <v>3723</v>
      </c>
      <c r="F3073" s="169" t="s">
        <v>172</v>
      </c>
      <c r="G3073" s="169" t="s">
        <v>3381</v>
      </c>
      <c r="H3073" s="40" t="s">
        <v>2299</v>
      </c>
      <c r="I3073" s="40" t="s">
        <v>22</v>
      </c>
      <c r="J3073" s="173">
        <v>2</v>
      </c>
      <c r="K3073" s="174">
        <v>0</v>
      </c>
      <c r="L3073" s="199">
        <v>0.1</v>
      </c>
      <c r="M3073" s="105">
        <v>3.1</v>
      </c>
      <c r="N3073" s="164"/>
    </row>
    <row r="3074" s="155" customFormat="1" ht="24" spans="1:14">
      <c r="A3074" s="38" t="s">
        <v>15</v>
      </c>
      <c r="B3074" s="168">
        <v>3073</v>
      </c>
      <c r="C3074" s="43" t="s">
        <v>16</v>
      </c>
      <c r="D3074" s="43" t="s">
        <v>322</v>
      </c>
      <c r="E3074" s="103" t="s">
        <v>3723</v>
      </c>
      <c r="F3074" s="169" t="s">
        <v>323</v>
      </c>
      <c r="G3074" s="169" t="s">
        <v>3444</v>
      </c>
      <c r="H3074" s="40" t="s">
        <v>2849</v>
      </c>
      <c r="I3074" s="43" t="s">
        <v>2124</v>
      </c>
      <c r="J3074" s="116">
        <v>2.143</v>
      </c>
      <c r="K3074" s="57">
        <f t="shared" ref="K3074:K3079" si="184">(CEILING(J3074*0.2,1))*1</f>
        <v>1</v>
      </c>
      <c r="L3074" s="198">
        <v>9</v>
      </c>
      <c r="M3074" s="105">
        <v>3.1</v>
      </c>
      <c r="N3074" s="164"/>
    </row>
    <row r="3075" s="155" customFormat="1" ht="24" spans="1:14">
      <c r="A3075" s="38" t="s">
        <v>15</v>
      </c>
      <c r="B3075" s="168">
        <v>3074</v>
      </c>
      <c r="C3075" s="43" t="s">
        <v>16</v>
      </c>
      <c r="D3075" s="43" t="s">
        <v>89</v>
      </c>
      <c r="E3075" s="103" t="s">
        <v>3723</v>
      </c>
      <c r="F3075" s="169" t="s">
        <v>114</v>
      </c>
      <c r="G3075" s="169" t="s">
        <v>4532</v>
      </c>
      <c r="H3075" s="40" t="s">
        <v>2849</v>
      </c>
      <c r="I3075" s="40" t="s">
        <v>22</v>
      </c>
      <c r="J3075" s="173">
        <v>2</v>
      </c>
      <c r="K3075" s="174">
        <v>0</v>
      </c>
      <c r="L3075" s="198">
        <v>7</v>
      </c>
      <c r="M3075" s="105">
        <v>3.1</v>
      </c>
      <c r="N3075" s="167"/>
    </row>
    <row r="3076" s="155" customFormat="1" ht="24" spans="1:14">
      <c r="A3076" s="38" t="s">
        <v>15</v>
      </c>
      <c r="B3076" s="168">
        <v>3075</v>
      </c>
      <c r="C3076" s="43" t="s">
        <v>16</v>
      </c>
      <c r="D3076" s="43" t="s">
        <v>53</v>
      </c>
      <c r="E3076" s="103" t="s">
        <v>3723</v>
      </c>
      <c r="F3076" s="169" t="s">
        <v>55</v>
      </c>
      <c r="G3076" s="169" t="s">
        <v>3442</v>
      </c>
      <c r="H3076" s="40" t="s">
        <v>2849</v>
      </c>
      <c r="I3076" s="40" t="s">
        <v>22</v>
      </c>
      <c r="J3076" s="173">
        <v>7</v>
      </c>
      <c r="K3076" s="57">
        <f t="shared" si="184"/>
        <v>2</v>
      </c>
      <c r="L3076" s="198">
        <v>8</v>
      </c>
      <c r="M3076" s="105">
        <v>3.1</v>
      </c>
      <c r="N3076" s="164"/>
    </row>
    <row r="3077" s="155" customFormat="1" ht="24" spans="1:14">
      <c r="A3077" s="38" t="s">
        <v>15</v>
      </c>
      <c r="B3077" s="168">
        <v>3076</v>
      </c>
      <c r="C3077" s="43" t="s">
        <v>16</v>
      </c>
      <c r="D3077" s="43" t="s">
        <v>53</v>
      </c>
      <c r="E3077" s="103" t="s">
        <v>3723</v>
      </c>
      <c r="F3077" s="169" t="s">
        <v>249</v>
      </c>
      <c r="G3077" s="169" t="s">
        <v>3451</v>
      </c>
      <c r="H3077" s="40" t="s">
        <v>2849</v>
      </c>
      <c r="I3077" s="40" t="s">
        <v>22</v>
      </c>
      <c r="J3077" s="173">
        <v>2</v>
      </c>
      <c r="K3077" s="57">
        <f t="shared" si="184"/>
        <v>1</v>
      </c>
      <c r="L3077" s="198">
        <v>1</v>
      </c>
      <c r="M3077" s="105">
        <v>3.1</v>
      </c>
      <c r="N3077" s="164"/>
    </row>
    <row r="3078" s="155" customFormat="1" ht="24" spans="1:14">
      <c r="A3078" s="38" t="s">
        <v>15</v>
      </c>
      <c r="B3078" s="168">
        <v>3077</v>
      </c>
      <c r="C3078" s="43" t="s">
        <v>16</v>
      </c>
      <c r="D3078" s="43" t="s">
        <v>53</v>
      </c>
      <c r="E3078" s="103" t="s">
        <v>3723</v>
      </c>
      <c r="F3078" s="169" t="s">
        <v>304</v>
      </c>
      <c r="G3078" s="169" t="s">
        <v>3448</v>
      </c>
      <c r="H3078" s="40" t="s">
        <v>2849</v>
      </c>
      <c r="I3078" s="40" t="s">
        <v>22</v>
      </c>
      <c r="J3078" s="173">
        <v>1</v>
      </c>
      <c r="K3078" s="57">
        <f t="shared" si="184"/>
        <v>1</v>
      </c>
      <c r="L3078" s="198">
        <v>2</v>
      </c>
      <c r="M3078" s="105">
        <v>3.1</v>
      </c>
      <c r="N3078" s="164"/>
    </row>
    <row r="3079" s="155" customFormat="1" ht="24" spans="1:14">
      <c r="A3079" s="38" t="s">
        <v>15</v>
      </c>
      <c r="B3079" s="168">
        <v>3078</v>
      </c>
      <c r="C3079" s="43" t="s">
        <v>16</v>
      </c>
      <c r="D3079" s="43" t="s">
        <v>53</v>
      </c>
      <c r="E3079" s="103" t="s">
        <v>3723</v>
      </c>
      <c r="F3079" s="169" t="s">
        <v>304</v>
      </c>
      <c r="G3079" s="169" t="s">
        <v>3443</v>
      </c>
      <c r="H3079" s="40" t="s">
        <v>2849</v>
      </c>
      <c r="I3079" s="40" t="s">
        <v>22</v>
      </c>
      <c r="J3079" s="173">
        <v>1</v>
      </c>
      <c r="K3079" s="57">
        <f t="shared" si="184"/>
        <v>1</v>
      </c>
      <c r="L3079" s="198">
        <v>2</v>
      </c>
      <c r="M3079" s="105">
        <v>3.1</v>
      </c>
      <c r="N3079" s="167"/>
    </row>
    <row r="3080" s="155" customFormat="1" ht="24" spans="1:14">
      <c r="A3080" s="38" t="s">
        <v>15</v>
      </c>
      <c r="B3080" s="168">
        <v>3079</v>
      </c>
      <c r="C3080" s="43" t="s">
        <v>16</v>
      </c>
      <c r="D3080" s="43" t="s">
        <v>171</v>
      </c>
      <c r="E3080" s="103" t="s">
        <v>3723</v>
      </c>
      <c r="F3080" s="169" t="s">
        <v>172</v>
      </c>
      <c r="G3080" s="169" t="s">
        <v>3381</v>
      </c>
      <c r="H3080" s="40" t="s">
        <v>2299</v>
      </c>
      <c r="I3080" s="40" t="s">
        <v>22</v>
      </c>
      <c r="J3080" s="173">
        <v>2</v>
      </c>
      <c r="K3080" s="174">
        <v>0</v>
      </c>
      <c r="L3080" s="199">
        <v>0.1</v>
      </c>
      <c r="M3080" s="105">
        <v>3.1</v>
      </c>
      <c r="N3080" s="167"/>
    </row>
    <row r="3081" s="155" customFormat="1" ht="24" spans="1:14">
      <c r="A3081" s="38" t="s">
        <v>15</v>
      </c>
      <c r="B3081" s="168">
        <v>3080</v>
      </c>
      <c r="C3081" s="43" t="s">
        <v>16</v>
      </c>
      <c r="D3081" s="43" t="s">
        <v>322</v>
      </c>
      <c r="E3081" s="103" t="s">
        <v>3723</v>
      </c>
      <c r="F3081" s="169" t="s">
        <v>323</v>
      </c>
      <c r="G3081" s="169" t="s">
        <v>3444</v>
      </c>
      <c r="H3081" s="40" t="s">
        <v>2849</v>
      </c>
      <c r="I3081" s="43" t="s">
        <v>2124</v>
      </c>
      <c r="J3081" s="116">
        <v>28.9212</v>
      </c>
      <c r="K3081" s="57">
        <f t="shared" ref="K3081:K3084" si="185">(CEILING(J3081*0.2,1))*1</f>
        <v>6</v>
      </c>
      <c r="L3081" s="198">
        <v>121</v>
      </c>
      <c r="M3081" s="105">
        <v>3.1</v>
      </c>
      <c r="N3081" s="164"/>
    </row>
    <row r="3082" s="155" customFormat="1" ht="24" spans="1:14">
      <c r="A3082" s="38" t="s">
        <v>15</v>
      </c>
      <c r="B3082" s="168">
        <v>3081</v>
      </c>
      <c r="C3082" s="43" t="s">
        <v>16</v>
      </c>
      <c r="D3082" s="43" t="s">
        <v>89</v>
      </c>
      <c r="E3082" s="103" t="s">
        <v>3723</v>
      </c>
      <c r="F3082" s="169" t="s">
        <v>114</v>
      </c>
      <c r="G3082" s="169" t="s">
        <v>4532</v>
      </c>
      <c r="H3082" s="40" t="s">
        <v>2849</v>
      </c>
      <c r="I3082" s="40" t="s">
        <v>22</v>
      </c>
      <c r="J3082" s="173">
        <v>2</v>
      </c>
      <c r="K3082" s="174">
        <v>0</v>
      </c>
      <c r="L3082" s="198">
        <v>7</v>
      </c>
      <c r="M3082" s="105">
        <v>3.1</v>
      </c>
      <c r="N3082" s="164"/>
    </row>
    <row r="3083" s="155" customFormat="1" ht="24" spans="1:14">
      <c r="A3083" s="38" t="s">
        <v>15</v>
      </c>
      <c r="B3083" s="168">
        <v>3082</v>
      </c>
      <c r="C3083" s="43" t="s">
        <v>16</v>
      </c>
      <c r="D3083" s="43" t="s">
        <v>53</v>
      </c>
      <c r="E3083" s="103" t="s">
        <v>3723</v>
      </c>
      <c r="F3083" s="169" t="s">
        <v>55</v>
      </c>
      <c r="G3083" s="169" t="s">
        <v>3442</v>
      </c>
      <c r="H3083" s="40" t="s">
        <v>2849</v>
      </c>
      <c r="I3083" s="40" t="s">
        <v>22</v>
      </c>
      <c r="J3083" s="173">
        <v>9</v>
      </c>
      <c r="K3083" s="57">
        <f t="shared" si="185"/>
        <v>2</v>
      </c>
      <c r="L3083" s="198">
        <v>10</v>
      </c>
      <c r="M3083" s="105">
        <v>3.1</v>
      </c>
      <c r="N3083" s="164"/>
    </row>
    <row r="3084" s="155" customFormat="1" ht="24" spans="1:14">
      <c r="A3084" s="38" t="s">
        <v>15</v>
      </c>
      <c r="B3084" s="168">
        <v>3083</v>
      </c>
      <c r="C3084" s="43" t="s">
        <v>16</v>
      </c>
      <c r="D3084" s="43" t="s">
        <v>53</v>
      </c>
      <c r="E3084" s="103" t="s">
        <v>3723</v>
      </c>
      <c r="F3084" s="169" t="s">
        <v>249</v>
      </c>
      <c r="G3084" s="169" t="s">
        <v>3451</v>
      </c>
      <c r="H3084" s="40" t="s">
        <v>2849</v>
      </c>
      <c r="I3084" s="40" t="s">
        <v>22</v>
      </c>
      <c r="J3084" s="173">
        <v>1</v>
      </c>
      <c r="K3084" s="57">
        <f t="shared" si="185"/>
        <v>1</v>
      </c>
      <c r="L3084" s="203">
        <v>0.435</v>
      </c>
      <c r="M3084" s="105">
        <v>3.1</v>
      </c>
      <c r="N3084" s="164"/>
    </row>
    <row r="3085" s="155" customFormat="1" ht="24" spans="1:14">
      <c r="A3085" s="38" t="s">
        <v>15</v>
      </c>
      <c r="B3085" s="168">
        <v>3084</v>
      </c>
      <c r="C3085" s="43" t="s">
        <v>16</v>
      </c>
      <c r="D3085" s="43" t="s">
        <v>171</v>
      </c>
      <c r="E3085" s="103" t="s">
        <v>3723</v>
      </c>
      <c r="F3085" s="169" t="s">
        <v>172</v>
      </c>
      <c r="G3085" s="169" t="s">
        <v>3381</v>
      </c>
      <c r="H3085" s="40" t="s">
        <v>2299</v>
      </c>
      <c r="I3085" s="40" t="s">
        <v>22</v>
      </c>
      <c r="J3085" s="173">
        <v>2</v>
      </c>
      <c r="K3085" s="174">
        <v>0</v>
      </c>
      <c r="L3085" s="199">
        <v>0.1</v>
      </c>
      <c r="M3085" s="105">
        <v>3.1</v>
      </c>
      <c r="N3085" s="164"/>
    </row>
    <row r="3086" s="155" customFormat="1" ht="24" spans="1:14">
      <c r="A3086" s="38" t="s">
        <v>15</v>
      </c>
      <c r="B3086" s="168">
        <v>3085</v>
      </c>
      <c r="C3086" s="43" t="s">
        <v>16</v>
      </c>
      <c r="D3086" s="43" t="s">
        <v>322</v>
      </c>
      <c r="E3086" s="103" t="s">
        <v>3723</v>
      </c>
      <c r="F3086" s="169" t="s">
        <v>323</v>
      </c>
      <c r="G3086" s="169" t="s">
        <v>3444</v>
      </c>
      <c r="H3086" s="40" t="s">
        <v>2849</v>
      </c>
      <c r="I3086" s="43" t="s">
        <v>2124</v>
      </c>
      <c r="J3086" s="116">
        <v>11.897</v>
      </c>
      <c r="K3086" s="57">
        <f t="shared" ref="K3086:K3091" si="186">(CEILING(J3086*0.2,1))*1</f>
        <v>3</v>
      </c>
      <c r="L3086" s="198">
        <v>50</v>
      </c>
      <c r="M3086" s="105">
        <v>3.1</v>
      </c>
      <c r="N3086" s="167"/>
    </row>
    <row r="3087" s="155" customFormat="1" ht="24" spans="1:14">
      <c r="A3087" s="38" t="s">
        <v>15</v>
      </c>
      <c r="B3087" s="168">
        <v>3086</v>
      </c>
      <c r="C3087" s="43" t="s">
        <v>16</v>
      </c>
      <c r="D3087" s="43" t="s">
        <v>89</v>
      </c>
      <c r="E3087" s="103" t="s">
        <v>3723</v>
      </c>
      <c r="F3087" s="169" t="s">
        <v>114</v>
      </c>
      <c r="G3087" s="169" t="s">
        <v>4532</v>
      </c>
      <c r="H3087" s="40" t="s">
        <v>2849</v>
      </c>
      <c r="I3087" s="40" t="s">
        <v>22</v>
      </c>
      <c r="J3087" s="173">
        <v>2</v>
      </c>
      <c r="K3087" s="174">
        <v>0</v>
      </c>
      <c r="L3087" s="198">
        <v>7</v>
      </c>
      <c r="M3087" s="105">
        <v>3.1</v>
      </c>
      <c r="N3087" s="164"/>
    </row>
    <row r="3088" s="155" customFormat="1" ht="24" spans="1:14">
      <c r="A3088" s="38" t="s">
        <v>15</v>
      </c>
      <c r="B3088" s="168">
        <v>3087</v>
      </c>
      <c r="C3088" s="43" t="s">
        <v>16</v>
      </c>
      <c r="D3088" s="43" t="s">
        <v>53</v>
      </c>
      <c r="E3088" s="103" t="s">
        <v>3723</v>
      </c>
      <c r="F3088" s="169" t="s">
        <v>55</v>
      </c>
      <c r="G3088" s="169" t="s">
        <v>3442</v>
      </c>
      <c r="H3088" s="40" t="s">
        <v>2849</v>
      </c>
      <c r="I3088" s="40" t="s">
        <v>22</v>
      </c>
      <c r="J3088" s="173">
        <v>6</v>
      </c>
      <c r="K3088" s="57">
        <f t="shared" si="186"/>
        <v>2</v>
      </c>
      <c r="L3088" s="198">
        <v>7</v>
      </c>
      <c r="M3088" s="105">
        <v>3.1</v>
      </c>
      <c r="N3088" s="167"/>
    </row>
    <row r="3089" s="155" customFormat="1" ht="24" spans="1:14">
      <c r="A3089" s="38" t="s">
        <v>15</v>
      </c>
      <c r="B3089" s="168">
        <v>3088</v>
      </c>
      <c r="C3089" s="43" t="s">
        <v>16</v>
      </c>
      <c r="D3089" s="43" t="s">
        <v>53</v>
      </c>
      <c r="E3089" s="103" t="s">
        <v>3723</v>
      </c>
      <c r="F3089" s="169" t="s">
        <v>249</v>
      </c>
      <c r="G3089" s="169" t="s">
        <v>3451</v>
      </c>
      <c r="H3089" s="40" t="s">
        <v>2849</v>
      </c>
      <c r="I3089" s="40" t="s">
        <v>22</v>
      </c>
      <c r="J3089" s="173">
        <v>2</v>
      </c>
      <c r="K3089" s="57">
        <f t="shared" si="186"/>
        <v>1</v>
      </c>
      <c r="L3089" s="198">
        <v>1</v>
      </c>
      <c r="M3089" s="105">
        <v>3.1</v>
      </c>
      <c r="N3089" s="164"/>
    </row>
    <row r="3090" s="155" customFormat="1" ht="24" spans="1:14">
      <c r="A3090" s="38" t="s">
        <v>15</v>
      </c>
      <c r="B3090" s="168">
        <v>3089</v>
      </c>
      <c r="C3090" s="43" t="s">
        <v>16</v>
      </c>
      <c r="D3090" s="43" t="s">
        <v>53</v>
      </c>
      <c r="E3090" s="103" t="s">
        <v>3723</v>
      </c>
      <c r="F3090" s="169" t="s">
        <v>304</v>
      </c>
      <c r="G3090" s="169" t="s">
        <v>3448</v>
      </c>
      <c r="H3090" s="40" t="s">
        <v>2849</v>
      </c>
      <c r="I3090" s="40" t="s">
        <v>22</v>
      </c>
      <c r="J3090" s="173">
        <v>1</v>
      </c>
      <c r="K3090" s="57">
        <f t="shared" si="186"/>
        <v>1</v>
      </c>
      <c r="L3090" s="198">
        <v>2</v>
      </c>
      <c r="M3090" s="105">
        <v>3.1</v>
      </c>
      <c r="N3090" s="164"/>
    </row>
    <row r="3091" s="155" customFormat="1" ht="24" spans="1:14">
      <c r="A3091" s="38" t="s">
        <v>15</v>
      </c>
      <c r="B3091" s="168">
        <v>3090</v>
      </c>
      <c r="C3091" s="43" t="s">
        <v>16</v>
      </c>
      <c r="D3091" s="43" t="s">
        <v>53</v>
      </c>
      <c r="E3091" s="103" t="s">
        <v>3723</v>
      </c>
      <c r="F3091" s="169" t="s">
        <v>304</v>
      </c>
      <c r="G3091" s="169" t="s">
        <v>3443</v>
      </c>
      <c r="H3091" s="40" t="s">
        <v>2849</v>
      </c>
      <c r="I3091" s="40" t="s">
        <v>22</v>
      </c>
      <c r="J3091" s="173">
        <v>2</v>
      </c>
      <c r="K3091" s="57">
        <f t="shared" si="186"/>
        <v>1</v>
      </c>
      <c r="L3091" s="198">
        <v>3</v>
      </c>
      <c r="M3091" s="105">
        <v>3.1</v>
      </c>
      <c r="N3091" s="167"/>
    </row>
    <row r="3092" s="155" customFormat="1" ht="24" spans="1:14">
      <c r="A3092" s="38" t="s">
        <v>15</v>
      </c>
      <c r="B3092" s="168">
        <v>3091</v>
      </c>
      <c r="C3092" s="43" t="s">
        <v>16</v>
      </c>
      <c r="D3092" s="43" t="s">
        <v>171</v>
      </c>
      <c r="E3092" s="103" t="s">
        <v>3723</v>
      </c>
      <c r="F3092" s="169" t="s">
        <v>172</v>
      </c>
      <c r="G3092" s="169" t="s">
        <v>3381</v>
      </c>
      <c r="H3092" s="40" t="s">
        <v>2299</v>
      </c>
      <c r="I3092" s="40" t="s">
        <v>22</v>
      </c>
      <c r="J3092" s="173">
        <v>2</v>
      </c>
      <c r="K3092" s="174">
        <v>0</v>
      </c>
      <c r="L3092" s="199">
        <v>0.1</v>
      </c>
      <c r="M3092" s="105">
        <v>3.1</v>
      </c>
      <c r="N3092" s="164"/>
    </row>
    <row r="3093" s="155" customFormat="1" ht="24" spans="1:14">
      <c r="A3093" s="38" t="s">
        <v>15</v>
      </c>
      <c r="B3093" s="168">
        <v>3092</v>
      </c>
      <c r="C3093" s="43" t="s">
        <v>16</v>
      </c>
      <c r="D3093" s="43" t="s">
        <v>322</v>
      </c>
      <c r="E3093" s="103" t="s">
        <v>3723</v>
      </c>
      <c r="F3093" s="169" t="s">
        <v>323</v>
      </c>
      <c r="G3093" s="169" t="s">
        <v>3444</v>
      </c>
      <c r="H3093" s="40" t="s">
        <v>2849</v>
      </c>
      <c r="I3093" s="43" t="s">
        <v>2124</v>
      </c>
      <c r="J3093" s="116">
        <v>24.1639</v>
      </c>
      <c r="K3093" s="57">
        <f t="shared" ref="K3093:K3098" si="187">(CEILING(J3093*0.2,1))*1</f>
        <v>5</v>
      </c>
      <c r="L3093" s="198">
        <v>101</v>
      </c>
      <c r="M3093" s="105">
        <v>3.1</v>
      </c>
      <c r="N3093" s="164"/>
    </row>
    <row r="3094" s="155" customFormat="1" ht="24" spans="1:14">
      <c r="A3094" s="38" t="s">
        <v>15</v>
      </c>
      <c r="B3094" s="168">
        <v>3093</v>
      </c>
      <c r="C3094" s="43" t="s">
        <v>16</v>
      </c>
      <c r="D3094" s="43" t="s">
        <v>89</v>
      </c>
      <c r="E3094" s="103" t="s">
        <v>3723</v>
      </c>
      <c r="F3094" s="169" t="s">
        <v>114</v>
      </c>
      <c r="G3094" s="169" t="s">
        <v>4532</v>
      </c>
      <c r="H3094" s="40" t="s">
        <v>2849</v>
      </c>
      <c r="I3094" s="40" t="s">
        <v>22</v>
      </c>
      <c r="J3094" s="173">
        <v>2</v>
      </c>
      <c r="K3094" s="174">
        <v>0</v>
      </c>
      <c r="L3094" s="198">
        <v>7</v>
      </c>
      <c r="M3094" s="105">
        <v>3.1</v>
      </c>
      <c r="N3094" s="167"/>
    </row>
    <row r="3095" s="155" customFormat="1" ht="24" spans="1:14">
      <c r="A3095" s="38" t="s">
        <v>15</v>
      </c>
      <c r="B3095" s="168">
        <v>3094</v>
      </c>
      <c r="C3095" s="43" t="s">
        <v>16</v>
      </c>
      <c r="D3095" s="43" t="s">
        <v>53</v>
      </c>
      <c r="E3095" s="103" t="s">
        <v>3723</v>
      </c>
      <c r="F3095" s="169" t="s">
        <v>55</v>
      </c>
      <c r="G3095" s="169" t="s">
        <v>3442</v>
      </c>
      <c r="H3095" s="40" t="s">
        <v>2849</v>
      </c>
      <c r="I3095" s="40" t="s">
        <v>22</v>
      </c>
      <c r="J3095" s="173">
        <v>1</v>
      </c>
      <c r="K3095" s="57">
        <f t="shared" si="187"/>
        <v>1</v>
      </c>
      <c r="L3095" s="198">
        <v>1</v>
      </c>
      <c r="M3095" s="105">
        <v>3.1</v>
      </c>
      <c r="N3095" s="167"/>
    </row>
    <row r="3096" s="155" customFormat="1" ht="24" spans="1:14">
      <c r="A3096" s="38" t="s">
        <v>15</v>
      </c>
      <c r="B3096" s="168">
        <v>3095</v>
      </c>
      <c r="C3096" s="43" t="s">
        <v>16</v>
      </c>
      <c r="D3096" s="43" t="s">
        <v>53</v>
      </c>
      <c r="E3096" s="103" t="s">
        <v>3723</v>
      </c>
      <c r="F3096" s="169" t="s">
        <v>249</v>
      </c>
      <c r="G3096" s="169" t="s">
        <v>3451</v>
      </c>
      <c r="H3096" s="40" t="s">
        <v>2849</v>
      </c>
      <c r="I3096" s="40" t="s">
        <v>22</v>
      </c>
      <c r="J3096" s="173">
        <v>2</v>
      </c>
      <c r="K3096" s="57">
        <f t="shared" si="187"/>
        <v>1</v>
      </c>
      <c r="L3096" s="198">
        <v>1</v>
      </c>
      <c r="M3096" s="105">
        <v>3.1</v>
      </c>
      <c r="N3096" s="167"/>
    </row>
    <row r="3097" s="155" customFormat="1" ht="24" spans="1:14">
      <c r="A3097" s="38" t="s">
        <v>15</v>
      </c>
      <c r="B3097" s="168">
        <v>3096</v>
      </c>
      <c r="C3097" s="43" t="s">
        <v>16</v>
      </c>
      <c r="D3097" s="43" t="s">
        <v>53</v>
      </c>
      <c r="E3097" s="103" t="s">
        <v>3723</v>
      </c>
      <c r="F3097" s="169" t="s">
        <v>304</v>
      </c>
      <c r="G3097" s="169" t="s">
        <v>3448</v>
      </c>
      <c r="H3097" s="40" t="s">
        <v>2849</v>
      </c>
      <c r="I3097" s="40" t="s">
        <v>22</v>
      </c>
      <c r="J3097" s="173">
        <v>1</v>
      </c>
      <c r="K3097" s="57">
        <f t="shared" si="187"/>
        <v>1</v>
      </c>
      <c r="L3097" s="198">
        <v>2</v>
      </c>
      <c r="M3097" s="105">
        <v>3.1</v>
      </c>
      <c r="N3097" s="167"/>
    </row>
    <row r="3098" s="155" customFormat="1" ht="24" spans="1:14">
      <c r="A3098" s="38" t="s">
        <v>15</v>
      </c>
      <c r="B3098" s="168">
        <v>3097</v>
      </c>
      <c r="C3098" s="43" t="s">
        <v>16</v>
      </c>
      <c r="D3098" s="43" t="s">
        <v>53</v>
      </c>
      <c r="E3098" s="103" t="s">
        <v>3723</v>
      </c>
      <c r="F3098" s="169" t="s">
        <v>304</v>
      </c>
      <c r="G3098" s="169" t="s">
        <v>3443</v>
      </c>
      <c r="H3098" s="40" t="s">
        <v>2849</v>
      </c>
      <c r="I3098" s="40" t="s">
        <v>22</v>
      </c>
      <c r="J3098" s="173">
        <v>1</v>
      </c>
      <c r="K3098" s="57">
        <f t="shared" si="187"/>
        <v>1</v>
      </c>
      <c r="L3098" s="198">
        <v>2</v>
      </c>
      <c r="M3098" s="105">
        <v>3.1</v>
      </c>
      <c r="N3098" s="164"/>
    </row>
    <row r="3099" s="155" customFormat="1" ht="24" spans="1:14">
      <c r="A3099" s="38" t="s">
        <v>15</v>
      </c>
      <c r="B3099" s="168">
        <v>3098</v>
      </c>
      <c r="C3099" s="43" t="s">
        <v>16</v>
      </c>
      <c r="D3099" s="43" t="s">
        <v>171</v>
      </c>
      <c r="E3099" s="103" t="s">
        <v>3723</v>
      </c>
      <c r="F3099" s="169" t="s">
        <v>172</v>
      </c>
      <c r="G3099" s="169" t="s">
        <v>3381</v>
      </c>
      <c r="H3099" s="40" t="s">
        <v>2299</v>
      </c>
      <c r="I3099" s="40" t="s">
        <v>22</v>
      </c>
      <c r="J3099" s="173">
        <v>2</v>
      </c>
      <c r="K3099" s="174">
        <v>0</v>
      </c>
      <c r="L3099" s="199">
        <v>0.1</v>
      </c>
      <c r="M3099" s="105">
        <v>3.1</v>
      </c>
      <c r="N3099" s="164"/>
    </row>
    <row r="3100" s="155" customFormat="1" ht="24" spans="1:14">
      <c r="A3100" s="38" t="s">
        <v>15</v>
      </c>
      <c r="B3100" s="168">
        <v>3099</v>
      </c>
      <c r="C3100" s="43" t="s">
        <v>16</v>
      </c>
      <c r="D3100" s="43" t="s">
        <v>322</v>
      </c>
      <c r="E3100" s="103" t="s">
        <v>3723</v>
      </c>
      <c r="F3100" s="169" t="s">
        <v>323</v>
      </c>
      <c r="G3100" s="169" t="s">
        <v>3444</v>
      </c>
      <c r="H3100" s="40" t="s">
        <v>2849</v>
      </c>
      <c r="I3100" s="43" t="s">
        <v>2124</v>
      </c>
      <c r="J3100" s="116">
        <v>2.0382</v>
      </c>
      <c r="K3100" s="57">
        <f t="shared" ref="K3100:K3104" si="188">(CEILING(J3100*0.2,1))*1</f>
        <v>1</v>
      </c>
      <c r="L3100" s="198">
        <v>9</v>
      </c>
      <c r="M3100" s="105">
        <v>3.1</v>
      </c>
      <c r="N3100" s="164"/>
    </row>
    <row r="3101" s="155" customFormat="1" ht="21.6" spans="1:14">
      <c r="A3101" s="38" t="s">
        <v>15</v>
      </c>
      <c r="B3101" s="168">
        <v>3100</v>
      </c>
      <c r="C3101" s="43" t="s">
        <v>16</v>
      </c>
      <c r="D3101" s="43" t="s">
        <v>89</v>
      </c>
      <c r="E3101" s="103" t="s">
        <v>3723</v>
      </c>
      <c r="F3101" s="169" t="s">
        <v>90</v>
      </c>
      <c r="G3101" s="169" t="s">
        <v>4572</v>
      </c>
      <c r="H3101" s="40" t="s">
        <v>3489</v>
      </c>
      <c r="I3101" s="40" t="s">
        <v>22</v>
      </c>
      <c r="J3101" s="173">
        <v>1</v>
      </c>
      <c r="K3101" s="174">
        <v>0</v>
      </c>
      <c r="L3101" s="198">
        <v>41</v>
      </c>
      <c r="M3101" s="105">
        <v>3.1</v>
      </c>
      <c r="N3101" s="164"/>
    </row>
    <row r="3102" s="155" customFormat="1" ht="21.6" spans="1:14">
      <c r="A3102" s="38" t="s">
        <v>15</v>
      </c>
      <c r="B3102" s="168">
        <v>3101</v>
      </c>
      <c r="C3102" s="43" t="s">
        <v>16</v>
      </c>
      <c r="D3102" s="43" t="s">
        <v>89</v>
      </c>
      <c r="E3102" s="103" t="s">
        <v>3723</v>
      </c>
      <c r="F3102" s="169" t="s">
        <v>114</v>
      </c>
      <c r="G3102" s="169" t="s">
        <v>4573</v>
      </c>
      <c r="H3102" s="40" t="s">
        <v>3453</v>
      </c>
      <c r="I3102" s="40" t="s">
        <v>22</v>
      </c>
      <c r="J3102" s="173">
        <v>2</v>
      </c>
      <c r="K3102" s="174">
        <v>0</v>
      </c>
      <c r="L3102" s="198">
        <v>79</v>
      </c>
      <c r="M3102" s="105">
        <v>3.1</v>
      </c>
      <c r="N3102" s="164"/>
    </row>
    <row r="3103" s="155" customFormat="1" ht="24" spans="1:14">
      <c r="A3103" s="38" t="s">
        <v>15</v>
      </c>
      <c r="B3103" s="168">
        <v>3102</v>
      </c>
      <c r="C3103" s="43" t="s">
        <v>16</v>
      </c>
      <c r="D3103" s="43" t="s">
        <v>53</v>
      </c>
      <c r="E3103" s="103" t="s">
        <v>3723</v>
      </c>
      <c r="F3103" s="169" t="s">
        <v>249</v>
      </c>
      <c r="G3103" s="169" t="s">
        <v>3461</v>
      </c>
      <c r="H3103" s="40" t="s">
        <v>3453</v>
      </c>
      <c r="I3103" s="40" t="s">
        <v>22</v>
      </c>
      <c r="J3103" s="173">
        <v>2</v>
      </c>
      <c r="K3103" s="57">
        <f t="shared" si="188"/>
        <v>1</v>
      </c>
      <c r="L3103" s="198">
        <v>2</v>
      </c>
      <c r="M3103" s="105">
        <v>3.1</v>
      </c>
      <c r="N3103" s="164"/>
    </row>
    <row r="3104" s="155" customFormat="1" ht="21.6" spans="1:14">
      <c r="A3104" s="38" t="s">
        <v>15</v>
      </c>
      <c r="B3104" s="168">
        <v>3103</v>
      </c>
      <c r="C3104" s="43" t="s">
        <v>16</v>
      </c>
      <c r="D3104" s="43" t="s">
        <v>53</v>
      </c>
      <c r="E3104" s="103" t="s">
        <v>3723</v>
      </c>
      <c r="F3104" s="169" t="s">
        <v>55</v>
      </c>
      <c r="G3104" s="169" t="s">
        <v>3464</v>
      </c>
      <c r="H3104" s="40" t="s">
        <v>3453</v>
      </c>
      <c r="I3104" s="40" t="s">
        <v>22</v>
      </c>
      <c r="J3104" s="173">
        <v>2</v>
      </c>
      <c r="K3104" s="57">
        <f t="shared" si="188"/>
        <v>1</v>
      </c>
      <c r="L3104" s="198">
        <v>26</v>
      </c>
      <c r="M3104" s="105">
        <v>3.1</v>
      </c>
      <c r="N3104" s="167"/>
    </row>
    <row r="3105" s="155" customFormat="1" ht="21.6" spans="1:14">
      <c r="A3105" s="38" t="s">
        <v>15</v>
      </c>
      <c r="B3105" s="168">
        <v>3104</v>
      </c>
      <c r="C3105" s="43" t="s">
        <v>16</v>
      </c>
      <c r="D3105" s="43" t="s">
        <v>53</v>
      </c>
      <c r="E3105" s="103" t="s">
        <v>3723</v>
      </c>
      <c r="F3105" s="169" t="s">
        <v>55</v>
      </c>
      <c r="G3105" s="169" t="s">
        <v>4574</v>
      </c>
      <c r="H3105" s="40" t="s">
        <v>3453</v>
      </c>
      <c r="I3105" s="40" t="s">
        <v>22</v>
      </c>
      <c r="J3105" s="173">
        <v>5</v>
      </c>
      <c r="K3105" s="185">
        <v>0</v>
      </c>
      <c r="L3105" s="198">
        <v>120</v>
      </c>
      <c r="M3105" s="105">
        <v>3.1</v>
      </c>
      <c r="N3105" s="167"/>
    </row>
    <row r="3106" s="155" customFormat="1" ht="21.6" spans="1:14">
      <c r="A3106" s="38" t="s">
        <v>15</v>
      </c>
      <c r="B3106" s="168">
        <v>3105</v>
      </c>
      <c r="C3106" s="43" t="s">
        <v>16</v>
      </c>
      <c r="D3106" s="43" t="s">
        <v>53</v>
      </c>
      <c r="E3106" s="103" t="s">
        <v>3723</v>
      </c>
      <c r="F3106" s="169" t="s">
        <v>55</v>
      </c>
      <c r="G3106" s="169" t="s">
        <v>4575</v>
      </c>
      <c r="H3106" s="40" t="s">
        <v>3453</v>
      </c>
      <c r="I3106" s="40" t="s">
        <v>22</v>
      </c>
      <c r="J3106" s="173">
        <v>2</v>
      </c>
      <c r="K3106" s="185">
        <v>0</v>
      </c>
      <c r="L3106" s="198">
        <v>24</v>
      </c>
      <c r="M3106" s="105">
        <v>3.1</v>
      </c>
      <c r="N3106" s="167"/>
    </row>
    <row r="3107" s="155" customFormat="1" ht="24" spans="1:14">
      <c r="A3107" s="38" t="s">
        <v>15</v>
      </c>
      <c r="B3107" s="168">
        <v>3106</v>
      </c>
      <c r="C3107" s="43" t="s">
        <v>16</v>
      </c>
      <c r="D3107" s="43" t="s">
        <v>53</v>
      </c>
      <c r="E3107" s="103" t="s">
        <v>3723</v>
      </c>
      <c r="F3107" s="169" t="s">
        <v>249</v>
      </c>
      <c r="G3107" s="169" t="s">
        <v>3467</v>
      </c>
      <c r="H3107" s="40" t="s">
        <v>3453</v>
      </c>
      <c r="I3107" s="40" t="s">
        <v>22</v>
      </c>
      <c r="J3107" s="173">
        <v>2</v>
      </c>
      <c r="K3107" s="57">
        <f t="shared" ref="K3107:K3114" si="189">(CEILING(J3107*0.2,1))*1</f>
        <v>1</v>
      </c>
      <c r="L3107" s="198">
        <v>4</v>
      </c>
      <c r="M3107" s="105">
        <v>3.1</v>
      </c>
      <c r="N3107" s="167"/>
    </row>
    <row r="3108" s="155" customFormat="1" ht="24" spans="1:14">
      <c r="A3108" s="38" t="s">
        <v>15</v>
      </c>
      <c r="B3108" s="168">
        <v>3107</v>
      </c>
      <c r="C3108" s="43" t="s">
        <v>16</v>
      </c>
      <c r="D3108" s="43" t="s">
        <v>53</v>
      </c>
      <c r="E3108" s="103" t="s">
        <v>3723</v>
      </c>
      <c r="F3108" s="169" t="s">
        <v>249</v>
      </c>
      <c r="G3108" s="169" t="s">
        <v>3468</v>
      </c>
      <c r="H3108" s="40" t="s">
        <v>3453</v>
      </c>
      <c r="I3108" s="40" t="s">
        <v>22</v>
      </c>
      <c r="J3108" s="173">
        <v>2</v>
      </c>
      <c r="K3108" s="57">
        <f t="shared" si="189"/>
        <v>1</v>
      </c>
      <c r="L3108" s="198">
        <v>7</v>
      </c>
      <c r="M3108" s="105">
        <v>3.1</v>
      </c>
      <c r="N3108" s="167"/>
    </row>
    <row r="3109" s="155" customFormat="1" ht="24" spans="1:14">
      <c r="A3109" s="38" t="s">
        <v>15</v>
      </c>
      <c r="B3109" s="168">
        <v>3108</v>
      </c>
      <c r="C3109" s="43" t="s">
        <v>16</v>
      </c>
      <c r="D3109" s="43" t="s">
        <v>53</v>
      </c>
      <c r="E3109" s="103" t="s">
        <v>3723</v>
      </c>
      <c r="F3109" s="169" t="s">
        <v>249</v>
      </c>
      <c r="G3109" s="169" t="s">
        <v>4576</v>
      </c>
      <c r="H3109" s="40" t="s">
        <v>3453</v>
      </c>
      <c r="I3109" s="40" t="s">
        <v>22</v>
      </c>
      <c r="J3109" s="173">
        <v>2</v>
      </c>
      <c r="K3109" s="185">
        <v>0</v>
      </c>
      <c r="L3109" s="198">
        <v>15</v>
      </c>
      <c r="M3109" s="105">
        <v>3.1</v>
      </c>
      <c r="N3109" s="164"/>
    </row>
    <row r="3110" s="155" customFormat="1" ht="21.6" spans="1:14">
      <c r="A3110" s="38" t="s">
        <v>15</v>
      </c>
      <c r="B3110" s="168">
        <v>3109</v>
      </c>
      <c r="C3110" s="43" t="s">
        <v>16</v>
      </c>
      <c r="D3110" s="43" t="s">
        <v>53</v>
      </c>
      <c r="E3110" s="103" t="s">
        <v>3723</v>
      </c>
      <c r="F3110" s="169" t="s">
        <v>304</v>
      </c>
      <c r="G3110" s="169" t="s">
        <v>4577</v>
      </c>
      <c r="H3110" s="40" t="s">
        <v>3453</v>
      </c>
      <c r="I3110" s="40" t="s">
        <v>22</v>
      </c>
      <c r="J3110" s="173">
        <v>2</v>
      </c>
      <c r="K3110" s="185">
        <v>0</v>
      </c>
      <c r="L3110" s="198">
        <v>28</v>
      </c>
      <c r="M3110" s="105">
        <v>3.1</v>
      </c>
      <c r="N3110" s="164"/>
    </row>
    <row r="3111" s="155" customFormat="1" ht="24" spans="1:14">
      <c r="A3111" s="38" t="s">
        <v>15</v>
      </c>
      <c r="B3111" s="168">
        <v>3110</v>
      </c>
      <c r="C3111" s="43" t="s">
        <v>16</v>
      </c>
      <c r="D3111" s="43" t="s">
        <v>171</v>
      </c>
      <c r="E3111" s="103" t="s">
        <v>3723</v>
      </c>
      <c r="F3111" s="169" t="s">
        <v>172</v>
      </c>
      <c r="G3111" s="169" t="s">
        <v>4544</v>
      </c>
      <c r="H3111" s="40" t="s">
        <v>2299</v>
      </c>
      <c r="I3111" s="40" t="s">
        <v>22</v>
      </c>
      <c r="J3111" s="173">
        <v>2</v>
      </c>
      <c r="K3111" s="174">
        <v>0</v>
      </c>
      <c r="L3111" s="201">
        <v>0.04</v>
      </c>
      <c r="M3111" s="105">
        <v>3.1</v>
      </c>
      <c r="N3111" s="164"/>
    </row>
    <row r="3112" s="155" customFormat="1" ht="21.6" spans="1:14">
      <c r="A3112" s="38" t="s">
        <v>15</v>
      </c>
      <c r="B3112" s="168">
        <v>3111</v>
      </c>
      <c r="C3112" s="43" t="s">
        <v>16</v>
      </c>
      <c r="D3112" s="43" t="s">
        <v>322</v>
      </c>
      <c r="E3112" s="103" t="s">
        <v>3723</v>
      </c>
      <c r="F3112" s="169" t="s">
        <v>323</v>
      </c>
      <c r="G3112" s="169" t="s">
        <v>3479</v>
      </c>
      <c r="H3112" s="40" t="s">
        <v>3453</v>
      </c>
      <c r="I3112" s="43" t="s">
        <v>2124</v>
      </c>
      <c r="J3112" s="116">
        <v>6</v>
      </c>
      <c r="K3112" s="57">
        <f t="shared" si="189"/>
        <v>2</v>
      </c>
      <c r="L3112" s="198">
        <v>53</v>
      </c>
      <c r="M3112" s="105">
        <v>3.1</v>
      </c>
      <c r="N3112" s="167"/>
    </row>
    <row r="3113" s="155" customFormat="1" ht="21.6" spans="1:14">
      <c r="A3113" s="38" t="s">
        <v>15</v>
      </c>
      <c r="B3113" s="168">
        <v>3112</v>
      </c>
      <c r="C3113" s="43" t="s">
        <v>16</v>
      </c>
      <c r="D3113" s="43" t="s">
        <v>322</v>
      </c>
      <c r="E3113" s="103" t="s">
        <v>3723</v>
      </c>
      <c r="F3113" s="169" t="s">
        <v>323</v>
      </c>
      <c r="G3113" s="169" t="s">
        <v>3480</v>
      </c>
      <c r="H3113" s="40" t="s">
        <v>3453</v>
      </c>
      <c r="I3113" s="43" t="s">
        <v>2124</v>
      </c>
      <c r="J3113" s="116">
        <v>36</v>
      </c>
      <c r="K3113" s="57">
        <f t="shared" si="189"/>
        <v>8</v>
      </c>
      <c r="L3113" s="198">
        <v>549</v>
      </c>
      <c r="M3113" s="105">
        <v>3.1</v>
      </c>
      <c r="N3113" s="164"/>
    </row>
    <row r="3114" s="155" customFormat="1" ht="21.6" spans="1:14">
      <c r="A3114" s="38" t="s">
        <v>15</v>
      </c>
      <c r="B3114" s="168">
        <v>3113</v>
      </c>
      <c r="C3114" s="43" t="s">
        <v>16</v>
      </c>
      <c r="D3114" s="43" t="s">
        <v>322</v>
      </c>
      <c r="E3114" s="103" t="s">
        <v>3723</v>
      </c>
      <c r="F3114" s="169" t="s">
        <v>323</v>
      </c>
      <c r="G3114" s="169" t="s">
        <v>3481</v>
      </c>
      <c r="H3114" s="40" t="s">
        <v>3453</v>
      </c>
      <c r="I3114" s="43" t="s">
        <v>2124</v>
      </c>
      <c r="J3114" s="116">
        <v>44.153</v>
      </c>
      <c r="K3114" s="57">
        <f t="shared" si="189"/>
        <v>9</v>
      </c>
      <c r="L3114" s="198">
        <v>1194</v>
      </c>
      <c r="M3114" s="105">
        <v>3.1</v>
      </c>
      <c r="N3114" s="164"/>
    </row>
    <row r="3115" s="155" customFormat="1" ht="21.6" spans="1:14">
      <c r="A3115" s="38" t="s">
        <v>15</v>
      </c>
      <c r="B3115" s="168">
        <v>3114</v>
      </c>
      <c r="C3115" s="43" t="s">
        <v>16</v>
      </c>
      <c r="D3115" s="43" t="s">
        <v>322</v>
      </c>
      <c r="E3115" s="103" t="s">
        <v>3723</v>
      </c>
      <c r="F3115" s="169" t="s">
        <v>323</v>
      </c>
      <c r="G3115" s="169" t="s">
        <v>4578</v>
      </c>
      <c r="H3115" s="40" t="s">
        <v>3453</v>
      </c>
      <c r="I3115" s="43" t="s">
        <v>2124</v>
      </c>
      <c r="J3115" s="116">
        <v>36.3417</v>
      </c>
      <c r="K3115" s="185">
        <v>0</v>
      </c>
      <c r="L3115" s="198">
        <v>1463</v>
      </c>
      <c r="M3115" s="105">
        <v>3.1</v>
      </c>
      <c r="N3115" s="167"/>
    </row>
    <row r="3116" s="155" customFormat="1" ht="21.6" spans="1:14">
      <c r="A3116" s="38" t="s">
        <v>15</v>
      </c>
      <c r="B3116" s="168">
        <v>3115</v>
      </c>
      <c r="C3116" s="43" t="s">
        <v>16</v>
      </c>
      <c r="D3116" s="43" t="s">
        <v>89</v>
      </c>
      <c r="E3116" s="103" t="s">
        <v>3723</v>
      </c>
      <c r="F3116" s="169" t="s">
        <v>90</v>
      </c>
      <c r="G3116" s="169" t="s">
        <v>4579</v>
      </c>
      <c r="H3116" s="40" t="s">
        <v>3489</v>
      </c>
      <c r="I3116" s="40" t="s">
        <v>22</v>
      </c>
      <c r="J3116" s="173">
        <v>1</v>
      </c>
      <c r="K3116" s="174">
        <v>0</v>
      </c>
      <c r="L3116" s="198">
        <v>15</v>
      </c>
      <c r="M3116" s="105">
        <v>3.1</v>
      </c>
      <c r="N3116" s="164"/>
    </row>
    <row r="3117" s="155" customFormat="1" ht="21.6" spans="1:14">
      <c r="A3117" s="38" t="s">
        <v>15</v>
      </c>
      <c r="B3117" s="168">
        <v>3116</v>
      </c>
      <c r="C3117" s="43" t="s">
        <v>16</v>
      </c>
      <c r="D3117" s="43" t="s">
        <v>89</v>
      </c>
      <c r="E3117" s="103" t="s">
        <v>3723</v>
      </c>
      <c r="F3117" s="169" t="s">
        <v>114</v>
      </c>
      <c r="G3117" s="169" t="s">
        <v>4580</v>
      </c>
      <c r="H3117" s="40" t="s">
        <v>3453</v>
      </c>
      <c r="I3117" s="40" t="s">
        <v>22</v>
      </c>
      <c r="J3117" s="173">
        <v>1</v>
      </c>
      <c r="K3117" s="174">
        <v>0</v>
      </c>
      <c r="L3117" s="198">
        <v>16</v>
      </c>
      <c r="M3117" s="105">
        <v>3.1</v>
      </c>
      <c r="N3117" s="167"/>
    </row>
    <row r="3118" s="155" customFormat="1" ht="21.6" spans="1:14">
      <c r="A3118" s="38" t="s">
        <v>15</v>
      </c>
      <c r="B3118" s="168">
        <v>3117</v>
      </c>
      <c r="C3118" s="43" t="s">
        <v>16</v>
      </c>
      <c r="D3118" s="43" t="s">
        <v>89</v>
      </c>
      <c r="E3118" s="103" t="s">
        <v>3723</v>
      </c>
      <c r="F3118" s="169" t="s">
        <v>114</v>
      </c>
      <c r="G3118" s="169" t="s">
        <v>4573</v>
      </c>
      <c r="H3118" s="40" t="s">
        <v>3453</v>
      </c>
      <c r="I3118" s="40" t="s">
        <v>22</v>
      </c>
      <c r="J3118" s="173">
        <v>1</v>
      </c>
      <c r="K3118" s="174">
        <v>0</v>
      </c>
      <c r="L3118" s="198">
        <v>39</v>
      </c>
      <c r="M3118" s="105">
        <v>3.1</v>
      </c>
      <c r="N3118" s="167"/>
    </row>
    <row r="3119" s="155" customFormat="1" ht="21.6" spans="1:14">
      <c r="A3119" s="38" t="s">
        <v>15</v>
      </c>
      <c r="B3119" s="168">
        <v>3118</v>
      </c>
      <c r="C3119" s="43" t="s">
        <v>16</v>
      </c>
      <c r="D3119" s="43" t="s">
        <v>53</v>
      </c>
      <c r="E3119" s="103" t="s">
        <v>3723</v>
      </c>
      <c r="F3119" s="169" t="s">
        <v>55</v>
      </c>
      <c r="G3119" s="169" t="s">
        <v>4574</v>
      </c>
      <c r="H3119" s="40" t="s">
        <v>3453</v>
      </c>
      <c r="I3119" s="40" t="s">
        <v>22</v>
      </c>
      <c r="J3119" s="173">
        <v>10</v>
      </c>
      <c r="K3119" s="185">
        <v>0</v>
      </c>
      <c r="L3119" s="198">
        <v>240</v>
      </c>
      <c r="M3119" s="105">
        <v>3.1</v>
      </c>
      <c r="N3119" s="167"/>
    </row>
    <row r="3120" s="155" customFormat="1" ht="21.6" spans="1:14">
      <c r="A3120" s="38" t="s">
        <v>15</v>
      </c>
      <c r="B3120" s="168">
        <v>3119</v>
      </c>
      <c r="C3120" s="43" t="s">
        <v>16</v>
      </c>
      <c r="D3120" s="43" t="s">
        <v>53</v>
      </c>
      <c r="E3120" s="103" t="s">
        <v>3723</v>
      </c>
      <c r="F3120" s="169" t="s">
        <v>55</v>
      </c>
      <c r="G3120" s="169" t="s">
        <v>4575</v>
      </c>
      <c r="H3120" s="40" t="s">
        <v>3453</v>
      </c>
      <c r="I3120" s="40" t="s">
        <v>22</v>
      </c>
      <c r="J3120" s="173">
        <v>1</v>
      </c>
      <c r="K3120" s="185">
        <v>0</v>
      </c>
      <c r="L3120" s="198">
        <v>12</v>
      </c>
      <c r="M3120" s="105">
        <v>3.1</v>
      </c>
      <c r="N3120" s="167"/>
    </row>
    <row r="3121" s="155" customFormat="1" ht="24" spans="1:14">
      <c r="A3121" s="38" t="s">
        <v>15</v>
      </c>
      <c r="B3121" s="168">
        <v>3120</v>
      </c>
      <c r="C3121" s="43" t="s">
        <v>16</v>
      </c>
      <c r="D3121" s="43" t="s">
        <v>53</v>
      </c>
      <c r="E3121" s="103" t="s">
        <v>3723</v>
      </c>
      <c r="F3121" s="169" t="s">
        <v>249</v>
      </c>
      <c r="G3121" s="169" t="s">
        <v>3468</v>
      </c>
      <c r="H3121" s="40" t="s">
        <v>3453</v>
      </c>
      <c r="I3121" s="40" t="s">
        <v>22</v>
      </c>
      <c r="J3121" s="173">
        <v>1</v>
      </c>
      <c r="K3121" s="57">
        <f t="shared" ref="K3121:K3124" si="190">(CEILING(J3121*0.2,1))*1</f>
        <v>1</v>
      </c>
      <c r="L3121" s="198">
        <v>4</v>
      </c>
      <c r="M3121" s="105">
        <v>3.1</v>
      </c>
      <c r="N3121" s="167"/>
    </row>
    <row r="3122" s="155" customFormat="1" ht="24" spans="1:14">
      <c r="A3122" s="38" t="s">
        <v>15</v>
      </c>
      <c r="B3122" s="168">
        <v>3121</v>
      </c>
      <c r="C3122" s="43" t="s">
        <v>16</v>
      </c>
      <c r="D3122" s="43" t="s">
        <v>53</v>
      </c>
      <c r="E3122" s="103" t="s">
        <v>3723</v>
      </c>
      <c r="F3122" s="169" t="s">
        <v>249</v>
      </c>
      <c r="G3122" s="169" t="s">
        <v>4576</v>
      </c>
      <c r="H3122" s="40" t="s">
        <v>3453</v>
      </c>
      <c r="I3122" s="40" t="s">
        <v>22</v>
      </c>
      <c r="J3122" s="173">
        <v>1</v>
      </c>
      <c r="K3122" s="185">
        <v>0</v>
      </c>
      <c r="L3122" s="198">
        <v>8</v>
      </c>
      <c r="M3122" s="105">
        <v>3.1</v>
      </c>
      <c r="N3122" s="167"/>
    </row>
    <row r="3123" s="155" customFormat="1" ht="24" spans="1:14">
      <c r="A3123" s="38" t="s">
        <v>15</v>
      </c>
      <c r="B3123" s="168">
        <v>3122</v>
      </c>
      <c r="C3123" s="43" t="s">
        <v>16</v>
      </c>
      <c r="D3123" s="43" t="s">
        <v>53</v>
      </c>
      <c r="E3123" s="103" t="s">
        <v>3723</v>
      </c>
      <c r="F3123" s="169" t="s">
        <v>304</v>
      </c>
      <c r="G3123" s="169" t="s">
        <v>3475</v>
      </c>
      <c r="H3123" s="40" t="s">
        <v>3453</v>
      </c>
      <c r="I3123" s="40" t="s">
        <v>22</v>
      </c>
      <c r="J3123" s="173">
        <v>2</v>
      </c>
      <c r="K3123" s="57">
        <f t="shared" si="190"/>
        <v>1</v>
      </c>
      <c r="L3123" s="198">
        <v>12</v>
      </c>
      <c r="M3123" s="105">
        <v>3.1</v>
      </c>
      <c r="N3123" s="167"/>
    </row>
    <row r="3124" s="155" customFormat="1" ht="24" spans="1:14">
      <c r="A3124" s="38" t="s">
        <v>15</v>
      </c>
      <c r="B3124" s="168">
        <v>3123</v>
      </c>
      <c r="C3124" s="43" t="s">
        <v>16</v>
      </c>
      <c r="D3124" s="43" t="s">
        <v>53</v>
      </c>
      <c r="E3124" s="103" t="s">
        <v>3723</v>
      </c>
      <c r="F3124" s="169" t="s">
        <v>304</v>
      </c>
      <c r="G3124" s="169" t="s">
        <v>4581</v>
      </c>
      <c r="H3124" s="40" t="s">
        <v>3453</v>
      </c>
      <c r="I3124" s="40" t="s">
        <v>22</v>
      </c>
      <c r="J3124" s="173">
        <v>1</v>
      </c>
      <c r="K3124" s="57">
        <f t="shared" si="190"/>
        <v>1</v>
      </c>
      <c r="L3124" s="198">
        <v>10</v>
      </c>
      <c r="M3124" s="105">
        <v>3.1</v>
      </c>
      <c r="N3124" s="167"/>
    </row>
    <row r="3125" s="155" customFormat="1" ht="24" spans="1:14">
      <c r="A3125" s="38" t="s">
        <v>15</v>
      </c>
      <c r="B3125" s="168">
        <v>3124</v>
      </c>
      <c r="C3125" s="43" t="s">
        <v>16</v>
      </c>
      <c r="D3125" s="43" t="s">
        <v>53</v>
      </c>
      <c r="E3125" s="103" t="s">
        <v>3723</v>
      </c>
      <c r="F3125" s="169" t="s">
        <v>304</v>
      </c>
      <c r="G3125" s="169" t="s">
        <v>4582</v>
      </c>
      <c r="H3125" s="40" t="s">
        <v>3453</v>
      </c>
      <c r="I3125" s="40" t="s">
        <v>22</v>
      </c>
      <c r="J3125" s="173">
        <v>1</v>
      </c>
      <c r="K3125" s="185">
        <v>0</v>
      </c>
      <c r="L3125" s="198">
        <v>13</v>
      </c>
      <c r="M3125" s="105">
        <v>3.1</v>
      </c>
      <c r="N3125" s="167"/>
    </row>
    <row r="3126" s="155" customFormat="1" ht="24" spans="1:14">
      <c r="A3126" s="38" t="s">
        <v>15</v>
      </c>
      <c r="B3126" s="168">
        <v>3125</v>
      </c>
      <c r="C3126" s="43" t="s">
        <v>16</v>
      </c>
      <c r="D3126" s="43" t="s">
        <v>171</v>
      </c>
      <c r="E3126" s="103" t="s">
        <v>3723</v>
      </c>
      <c r="F3126" s="169" t="s">
        <v>172</v>
      </c>
      <c r="G3126" s="169" t="s">
        <v>3360</v>
      </c>
      <c r="H3126" s="40" t="s">
        <v>2299</v>
      </c>
      <c r="I3126" s="40" t="s">
        <v>22</v>
      </c>
      <c r="J3126" s="173">
        <v>1</v>
      </c>
      <c r="K3126" s="174">
        <v>0</v>
      </c>
      <c r="L3126" s="201">
        <v>0.06</v>
      </c>
      <c r="M3126" s="105">
        <v>3.1</v>
      </c>
      <c r="N3126" s="167"/>
    </row>
    <row r="3127" s="155" customFormat="1" ht="24" spans="1:14">
      <c r="A3127" s="38" t="s">
        <v>15</v>
      </c>
      <c r="B3127" s="168">
        <v>3126</v>
      </c>
      <c r="C3127" s="43" t="s">
        <v>16</v>
      </c>
      <c r="D3127" s="43" t="s">
        <v>171</v>
      </c>
      <c r="E3127" s="103" t="s">
        <v>3723</v>
      </c>
      <c r="F3127" s="169" t="s">
        <v>172</v>
      </c>
      <c r="G3127" s="169" t="s">
        <v>4544</v>
      </c>
      <c r="H3127" s="40" t="s">
        <v>2299</v>
      </c>
      <c r="I3127" s="40" t="s">
        <v>22</v>
      </c>
      <c r="J3127" s="173">
        <v>1</v>
      </c>
      <c r="K3127" s="174">
        <v>0</v>
      </c>
      <c r="L3127" s="201">
        <v>0.02</v>
      </c>
      <c r="M3127" s="105">
        <v>3.1</v>
      </c>
      <c r="N3127" s="167"/>
    </row>
    <row r="3128" s="155" customFormat="1" ht="21.6" spans="1:14">
      <c r="A3128" s="38" t="s">
        <v>15</v>
      </c>
      <c r="B3128" s="168">
        <v>3127</v>
      </c>
      <c r="C3128" s="43" t="s">
        <v>16</v>
      </c>
      <c r="D3128" s="43" t="s">
        <v>322</v>
      </c>
      <c r="E3128" s="103" t="s">
        <v>3723</v>
      </c>
      <c r="F3128" s="169" t="s">
        <v>323</v>
      </c>
      <c r="G3128" s="169" t="s">
        <v>3480</v>
      </c>
      <c r="H3128" s="40" t="s">
        <v>3453</v>
      </c>
      <c r="I3128" s="43" t="s">
        <v>2124</v>
      </c>
      <c r="J3128" s="116">
        <v>16.4189</v>
      </c>
      <c r="K3128" s="57">
        <f>(CEILING(J3128*0.2,1))*1</f>
        <v>4</v>
      </c>
      <c r="L3128" s="198">
        <v>250</v>
      </c>
      <c r="M3128" s="105">
        <v>3.1</v>
      </c>
      <c r="N3128" s="167"/>
    </row>
    <row r="3129" s="155" customFormat="1" ht="21.6" spans="1:14">
      <c r="A3129" s="38" t="s">
        <v>15</v>
      </c>
      <c r="B3129" s="168">
        <v>3128</v>
      </c>
      <c r="C3129" s="43" t="s">
        <v>16</v>
      </c>
      <c r="D3129" s="43" t="s">
        <v>322</v>
      </c>
      <c r="E3129" s="103" t="s">
        <v>3723</v>
      </c>
      <c r="F3129" s="169" t="s">
        <v>323</v>
      </c>
      <c r="G3129" s="169" t="s">
        <v>3481</v>
      </c>
      <c r="H3129" s="40" t="s">
        <v>3453</v>
      </c>
      <c r="I3129" s="43" t="s">
        <v>2124</v>
      </c>
      <c r="J3129" s="116">
        <v>9.3476</v>
      </c>
      <c r="K3129" s="57">
        <f>(CEILING(J3129*0.2,1))*1</f>
        <v>2</v>
      </c>
      <c r="L3129" s="198">
        <v>253</v>
      </c>
      <c r="M3129" s="105">
        <v>3.1</v>
      </c>
      <c r="N3129" s="167"/>
    </row>
    <row r="3130" s="155" customFormat="1" ht="21.6" spans="1:14">
      <c r="A3130" s="38" t="s">
        <v>15</v>
      </c>
      <c r="B3130" s="168">
        <v>3129</v>
      </c>
      <c r="C3130" s="43" t="s">
        <v>16</v>
      </c>
      <c r="D3130" s="43" t="s">
        <v>322</v>
      </c>
      <c r="E3130" s="103" t="s">
        <v>3723</v>
      </c>
      <c r="F3130" s="169" t="s">
        <v>323</v>
      </c>
      <c r="G3130" s="169" t="s">
        <v>4578</v>
      </c>
      <c r="H3130" s="40" t="s">
        <v>3453</v>
      </c>
      <c r="I3130" s="43" t="s">
        <v>2124</v>
      </c>
      <c r="J3130" s="116">
        <v>56.1611</v>
      </c>
      <c r="K3130" s="185">
        <v>0</v>
      </c>
      <c r="L3130" s="198">
        <v>2262</v>
      </c>
      <c r="M3130" s="105">
        <v>3.1</v>
      </c>
      <c r="N3130" s="167"/>
    </row>
    <row r="3131" s="155" customFormat="1" ht="21.6" spans="1:14">
      <c r="A3131" s="38" t="s">
        <v>15</v>
      </c>
      <c r="B3131" s="168">
        <v>3130</v>
      </c>
      <c r="C3131" s="43" t="s">
        <v>16</v>
      </c>
      <c r="D3131" s="43" t="s">
        <v>89</v>
      </c>
      <c r="E3131" s="103" t="s">
        <v>3723</v>
      </c>
      <c r="F3131" s="169" t="s">
        <v>90</v>
      </c>
      <c r="G3131" s="169" t="s">
        <v>4583</v>
      </c>
      <c r="H3131" s="40" t="s">
        <v>3489</v>
      </c>
      <c r="I3131" s="40" t="s">
        <v>22</v>
      </c>
      <c r="J3131" s="173">
        <v>1</v>
      </c>
      <c r="K3131" s="174">
        <v>0</v>
      </c>
      <c r="L3131" s="198">
        <v>9</v>
      </c>
      <c r="M3131" s="105">
        <v>3.1</v>
      </c>
      <c r="N3131" s="167"/>
    </row>
    <row r="3132" s="155" customFormat="1" ht="21.6" spans="1:14">
      <c r="A3132" s="38" t="s">
        <v>15</v>
      </c>
      <c r="B3132" s="168">
        <v>3131</v>
      </c>
      <c r="C3132" s="43" t="s">
        <v>16</v>
      </c>
      <c r="D3132" s="43" t="s">
        <v>89</v>
      </c>
      <c r="E3132" s="103" t="s">
        <v>3723</v>
      </c>
      <c r="F3132" s="169" t="s">
        <v>114</v>
      </c>
      <c r="G3132" s="169" t="s">
        <v>4584</v>
      </c>
      <c r="H3132" s="40" t="s">
        <v>3453</v>
      </c>
      <c r="I3132" s="40" t="s">
        <v>22</v>
      </c>
      <c r="J3132" s="173">
        <v>1</v>
      </c>
      <c r="K3132" s="174">
        <v>0</v>
      </c>
      <c r="L3132" s="198">
        <v>6</v>
      </c>
      <c r="M3132" s="105">
        <v>3.1</v>
      </c>
      <c r="N3132" s="167"/>
    </row>
    <row r="3133" s="155" customFormat="1" ht="21.6" spans="1:14">
      <c r="A3133" s="38" t="s">
        <v>15</v>
      </c>
      <c r="B3133" s="168">
        <v>3132</v>
      </c>
      <c r="C3133" s="43" t="s">
        <v>16</v>
      </c>
      <c r="D3133" s="43" t="s">
        <v>89</v>
      </c>
      <c r="E3133" s="103" t="s">
        <v>3723</v>
      </c>
      <c r="F3133" s="169" t="s">
        <v>114</v>
      </c>
      <c r="G3133" s="169" t="s">
        <v>3669</v>
      </c>
      <c r="H3133" s="40" t="s">
        <v>3453</v>
      </c>
      <c r="I3133" s="40" t="s">
        <v>22</v>
      </c>
      <c r="J3133" s="173">
        <v>1</v>
      </c>
      <c r="K3133" s="174">
        <v>0</v>
      </c>
      <c r="L3133" s="198">
        <v>63</v>
      </c>
      <c r="M3133" s="105">
        <v>3.1</v>
      </c>
      <c r="N3133" s="167"/>
    </row>
    <row r="3134" s="155" customFormat="1" ht="24" spans="1:14">
      <c r="A3134" s="38" t="s">
        <v>15</v>
      </c>
      <c r="B3134" s="168">
        <v>3133</v>
      </c>
      <c r="C3134" s="43" t="s">
        <v>16</v>
      </c>
      <c r="D3134" s="43" t="s">
        <v>53</v>
      </c>
      <c r="E3134" s="103" t="s">
        <v>3723</v>
      </c>
      <c r="F3134" s="169" t="s">
        <v>249</v>
      </c>
      <c r="G3134" s="169" t="s">
        <v>3461</v>
      </c>
      <c r="H3134" s="40" t="s">
        <v>3453</v>
      </c>
      <c r="I3134" s="40" t="s">
        <v>22</v>
      </c>
      <c r="J3134" s="173">
        <v>1</v>
      </c>
      <c r="K3134" s="57">
        <f t="shared" ref="K3134:K3136" si="191">(CEILING(J3134*0.2,1))*1</f>
        <v>1</v>
      </c>
      <c r="L3134" s="198">
        <v>1</v>
      </c>
      <c r="M3134" s="105">
        <v>3.1</v>
      </c>
      <c r="N3134" s="167"/>
    </row>
    <row r="3135" s="155" customFormat="1" ht="21.6" spans="1:14">
      <c r="A3135" s="38" t="s">
        <v>15</v>
      </c>
      <c r="B3135" s="168">
        <v>3134</v>
      </c>
      <c r="C3135" s="43" t="s">
        <v>16</v>
      </c>
      <c r="D3135" s="43" t="s">
        <v>53</v>
      </c>
      <c r="E3135" s="103" t="s">
        <v>3723</v>
      </c>
      <c r="F3135" s="169" t="s">
        <v>55</v>
      </c>
      <c r="G3135" s="169" t="s">
        <v>3462</v>
      </c>
      <c r="H3135" s="40" t="s">
        <v>3453</v>
      </c>
      <c r="I3135" s="40" t="s">
        <v>22</v>
      </c>
      <c r="J3135" s="173">
        <v>5</v>
      </c>
      <c r="K3135" s="57">
        <f t="shared" si="191"/>
        <v>1</v>
      </c>
      <c r="L3135" s="198">
        <v>28</v>
      </c>
      <c r="M3135" s="105">
        <v>3.1</v>
      </c>
      <c r="N3135" s="167"/>
    </row>
    <row r="3136" s="155" customFormat="1" ht="21.6" spans="1:14">
      <c r="A3136" s="38" t="s">
        <v>15</v>
      </c>
      <c r="B3136" s="168">
        <v>3135</v>
      </c>
      <c r="C3136" s="43" t="s">
        <v>16</v>
      </c>
      <c r="D3136" s="43" t="s">
        <v>53</v>
      </c>
      <c r="E3136" s="103" t="s">
        <v>3723</v>
      </c>
      <c r="F3136" s="169" t="s">
        <v>55</v>
      </c>
      <c r="G3136" s="169" t="s">
        <v>3464</v>
      </c>
      <c r="H3136" s="40" t="s">
        <v>3453</v>
      </c>
      <c r="I3136" s="40" t="s">
        <v>22</v>
      </c>
      <c r="J3136" s="173">
        <v>2</v>
      </c>
      <c r="K3136" s="57">
        <f t="shared" si="191"/>
        <v>1</v>
      </c>
      <c r="L3136" s="198">
        <v>26</v>
      </c>
      <c r="M3136" s="105">
        <v>3.1</v>
      </c>
      <c r="N3136" s="167"/>
    </row>
    <row r="3137" s="155" customFormat="1" ht="21.6" spans="1:14">
      <c r="A3137" s="38" t="s">
        <v>15</v>
      </c>
      <c r="B3137" s="168">
        <v>3136</v>
      </c>
      <c r="C3137" s="43" t="s">
        <v>16</v>
      </c>
      <c r="D3137" s="43" t="s">
        <v>53</v>
      </c>
      <c r="E3137" s="103" t="s">
        <v>3723</v>
      </c>
      <c r="F3137" s="169" t="s">
        <v>55</v>
      </c>
      <c r="G3137" s="169" t="s">
        <v>3465</v>
      </c>
      <c r="H3137" s="40" t="s">
        <v>3453</v>
      </c>
      <c r="I3137" s="40" t="s">
        <v>22</v>
      </c>
      <c r="J3137" s="173">
        <v>8</v>
      </c>
      <c r="K3137" s="185">
        <v>0</v>
      </c>
      <c r="L3137" s="198">
        <v>360</v>
      </c>
      <c r="M3137" s="105">
        <v>3.1</v>
      </c>
      <c r="N3137" s="167"/>
    </row>
    <row r="3138" s="155" customFormat="1" ht="21.6" spans="1:14">
      <c r="A3138" s="38" t="s">
        <v>15</v>
      </c>
      <c r="B3138" s="168">
        <v>3137</v>
      </c>
      <c r="C3138" s="43" t="s">
        <v>16</v>
      </c>
      <c r="D3138" s="43" t="s">
        <v>53</v>
      </c>
      <c r="E3138" s="103" t="s">
        <v>3723</v>
      </c>
      <c r="F3138" s="169" t="s">
        <v>55</v>
      </c>
      <c r="G3138" s="169" t="s">
        <v>3466</v>
      </c>
      <c r="H3138" s="40" t="s">
        <v>3453</v>
      </c>
      <c r="I3138" s="40" t="s">
        <v>22</v>
      </c>
      <c r="J3138" s="173">
        <v>1</v>
      </c>
      <c r="K3138" s="57">
        <f t="shared" ref="K3138:K3141" si="192">(CEILING(J3138*0.2,1))*1</f>
        <v>1</v>
      </c>
      <c r="L3138" s="198">
        <v>3</v>
      </c>
      <c r="M3138" s="105">
        <v>3.1</v>
      </c>
      <c r="N3138" s="167"/>
    </row>
    <row r="3139" s="155" customFormat="1" ht="21.6" spans="1:14">
      <c r="A3139" s="38" t="s">
        <v>15</v>
      </c>
      <c r="B3139" s="168">
        <v>3138</v>
      </c>
      <c r="C3139" s="43" t="s">
        <v>16</v>
      </c>
      <c r="D3139" s="43" t="s">
        <v>53</v>
      </c>
      <c r="E3139" s="103" t="s">
        <v>3723</v>
      </c>
      <c r="F3139" s="169" t="s">
        <v>55</v>
      </c>
      <c r="G3139" s="169" t="s">
        <v>4585</v>
      </c>
      <c r="H3139" s="40" t="s">
        <v>3453</v>
      </c>
      <c r="I3139" s="40" t="s">
        <v>22</v>
      </c>
      <c r="J3139" s="173">
        <v>2</v>
      </c>
      <c r="K3139" s="185">
        <v>0</v>
      </c>
      <c r="L3139" s="198">
        <v>46</v>
      </c>
      <c r="M3139" s="105">
        <v>3.1</v>
      </c>
      <c r="N3139" s="167"/>
    </row>
    <row r="3140" s="155" customFormat="1" ht="24" spans="1:14">
      <c r="A3140" s="38" t="s">
        <v>15</v>
      </c>
      <c r="B3140" s="168">
        <v>3139</v>
      </c>
      <c r="C3140" s="43" t="s">
        <v>16</v>
      </c>
      <c r="D3140" s="43" t="s">
        <v>53</v>
      </c>
      <c r="E3140" s="103" t="s">
        <v>3723</v>
      </c>
      <c r="F3140" s="169" t="s">
        <v>249</v>
      </c>
      <c r="G3140" s="169" t="s">
        <v>3467</v>
      </c>
      <c r="H3140" s="40" t="s">
        <v>3453</v>
      </c>
      <c r="I3140" s="40" t="s">
        <v>22</v>
      </c>
      <c r="J3140" s="173">
        <v>2</v>
      </c>
      <c r="K3140" s="57">
        <f t="shared" si="192"/>
        <v>1</v>
      </c>
      <c r="L3140" s="198">
        <v>4</v>
      </c>
      <c r="M3140" s="105">
        <v>3.1</v>
      </c>
      <c r="N3140" s="167"/>
    </row>
    <row r="3141" s="155" customFormat="1" ht="24" spans="1:14">
      <c r="A3141" s="38" t="s">
        <v>15</v>
      </c>
      <c r="B3141" s="168">
        <v>3140</v>
      </c>
      <c r="C3141" s="43" t="s">
        <v>16</v>
      </c>
      <c r="D3141" s="43" t="s">
        <v>53</v>
      </c>
      <c r="E3141" s="103" t="s">
        <v>3723</v>
      </c>
      <c r="F3141" s="169" t="s">
        <v>249</v>
      </c>
      <c r="G3141" s="169" t="s">
        <v>3468</v>
      </c>
      <c r="H3141" s="40" t="s">
        <v>3453</v>
      </c>
      <c r="I3141" s="40" t="s">
        <v>22</v>
      </c>
      <c r="J3141" s="173">
        <v>1</v>
      </c>
      <c r="K3141" s="57">
        <f t="shared" si="192"/>
        <v>1</v>
      </c>
      <c r="L3141" s="198">
        <v>4</v>
      </c>
      <c r="M3141" s="105">
        <v>3.1</v>
      </c>
      <c r="N3141" s="167"/>
    </row>
    <row r="3142" s="155" customFormat="1" ht="24" spans="1:14">
      <c r="A3142" s="38" t="s">
        <v>15</v>
      </c>
      <c r="B3142" s="168">
        <v>3141</v>
      </c>
      <c r="C3142" s="43" t="s">
        <v>16</v>
      </c>
      <c r="D3142" s="43" t="s">
        <v>53</v>
      </c>
      <c r="E3142" s="103" t="s">
        <v>3723</v>
      </c>
      <c r="F3142" s="169" t="s">
        <v>249</v>
      </c>
      <c r="G3142" s="169" t="s">
        <v>4586</v>
      </c>
      <c r="H3142" s="40" t="s">
        <v>3453</v>
      </c>
      <c r="I3142" s="40" t="s">
        <v>22</v>
      </c>
      <c r="J3142" s="173">
        <v>1</v>
      </c>
      <c r="K3142" s="185">
        <v>0</v>
      </c>
      <c r="L3142" s="198">
        <v>11</v>
      </c>
      <c r="M3142" s="105">
        <v>3.1</v>
      </c>
      <c r="N3142" s="167"/>
    </row>
    <row r="3143" s="155" customFormat="1" ht="24" spans="1:14">
      <c r="A3143" s="38" t="s">
        <v>15</v>
      </c>
      <c r="B3143" s="168">
        <v>3142</v>
      </c>
      <c r="C3143" s="43" t="s">
        <v>16</v>
      </c>
      <c r="D3143" s="43" t="s">
        <v>53</v>
      </c>
      <c r="E3143" s="103" t="s">
        <v>3723</v>
      </c>
      <c r="F3143" s="169" t="s">
        <v>304</v>
      </c>
      <c r="G3143" s="169" t="s">
        <v>3476</v>
      </c>
      <c r="H3143" s="40" t="s">
        <v>3453</v>
      </c>
      <c r="I3143" s="40" t="s">
        <v>22</v>
      </c>
      <c r="J3143" s="173">
        <v>1</v>
      </c>
      <c r="K3143" s="185">
        <v>0</v>
      </c>
      <c r="L3143" s="198">
        <v>23</v>
      </c>
      <c r="M3143" s="105">
        <v>3.1</v>
      </c>
      <c r="N3143" s="167"/>
    </row>
    <row r="3144" s="155" customFormat="1" ht="24" spans="1:14">
      <c r="A3144" s="38" t="s">
        <v>15</v>
      </c>
      <c r="B3144" s="168">
        <v>3143</v>
      </c>
      <c r="C3144" s="43" t="s">
        <v>16</v>
      </c>
      <c r="D3144" s="43" t="s">
        <v>171</v>
      </c>
      <c r="E3144" s="103" t="s">
        <v>3723</v>
      </c>
      <c r="F3144" s="169" t="s">
        <v>172</v>
      </c>
      <c r="G3144" s="169" t="s">
        <v>3381</v>
      </c>
      <c r="H3144" s="40" t="s">
        <v>2299</v>
      </c>
      <c r="I3144" s="40" t="s">
        <v>22</v>
      </c>
      <c r="J3144" s="173">
        <v>1</v>
      </c>
      <c r="K3144" s="174">
        <v>0</v>
      </c>
      <c r="L3144" s="201">
        <v>0.05</v>
      </c>
      <c r="M3144" s="105">
        <v>3.1</v>
      </c>
      <c r="N3144" s="167"/>
    </row>
    <row r="3145" s="155" customFormat="1" ht="24" spans="1:14">
      <c r="A3145" s="38" t="s">
        <v>15</v>
      </c>
      <c r="B3145" s="168">
        <v>3144</v>
      </c>
      <c r="C3145" s="43" t="s">
        <v>16</v>
      </c>
      <c r="D3145" s="43" t="s">
        <v>171</v>
      </c>
      <c r="E3145" s="103" t="s">
        <v>3723</v>
      </c>
      <c r="F3145" s="169" t="s">
        <v>172</v>
      </c>
      <c r="G3145" s="169" t="s">
        <v>3438</v>
      </c>
      <c r="H3145" s="40" t="s">
        <v>2299</v>
      </c>
      <c r="I3145" s="40" t="s">
        <v>22</v>
      </c>
      <c r="J3145" s="173">
        <v>1</v>
      </c>
      <c r="K3145" s="174">
        <v>0</v>
      </c>
      <c r="L3145" s="201">
        <v>0.19</v>
      </c>
      <c r="M3145" s="105">
        <v>3.1</v>
      </c>
      <c r="N3145" s="167"/>
    </row>
    <row r="3146" s="155" customFormat="1" ht="21.6" spans="1:14">
      <c r="A3146" s="38" t="s">
        <v>15</v>
      </c>
      <c r="B3146" s="168">
        <v>3145</v>
      </c>
      <c r="C3146" s="43" t="s">
        <v>16</v>
      </c>
      <c r="D3146" s="43" t="s">
        <v>322</v>
      </c>
      <c r="E3146" s="103" t="s">
        <v>3723</v>
      </c>
      <c r="F3146" s="169" t="s">
        <v>323</v>
      </c>
      <c r="G3146" s="169" t="s">
        <v>3479</v>
      </c>
      <c r="H3146" s="40" t="s">
        <v>3453</v>
      </c>
      <c r="I3146" s="43" t="s">
        <v>2124</v>
      </c>
      <c r="J3146" s="116">
        <v>31.25</v>
      </c>
      <c r="K3146" s="57">
        <f t="shared" ref="K3146:K3148" si="193">(CEILING(J3146*0.2,1))*1</f>
        <v>7</v>
      </c>
      <c r="L3146" s="198">
        <v>276</v>
      </c>
      <c r="M3146" s="105">
        <v>3.1</v>
      </c>
      <c r="N3146" s="167"/>
    </row>
    <row r="3147" s="155" customFormat="1" ht="21.6" spans="1:14">
      <c r="A3147" s="38" t="s">
        <v>15</v>
      </c>
      <c r="B3147" s="168">
        <v>3146</v>
      </c>
      <c r="C3147" s="43" t="s">
        <v>16</v>
      </c>
      <c r="D3147" s="43" t="s">
        <v>322</v>
      </c>
      <c r="E3147" s="103" t="s">
        <v>3723</v>
      </c>
      <c r="F3147" s="169" t="s">
        <v>323</v>
      </c>
      <c r="G3147" s="169" t="s">
        <v>3480</v>
      </c>
      <c r="H3147" s="40" t="s">
        <v>3453</v>
      </c>
      <c r="I3147" s="43" t="s">
        <v>2124</v>
      </c>
      <c r="J3147" s="116">
        <v>36.2109</v>
      </c>
      <c r="K3147" s="57">
        <f t="shared" si="193"/>
        <v>8</v>
      </c>
      <c r="L3147" s="198">
        <v>552</v>
      </c>
      <c r="M3147" s="105">
        <v>3.1</v>
      </c>
      <c r="N3147" s="167"/>
    </row>
    <row r="3148" s="155" customFormat="1" ht="21.6" spans="1:14">
      <c r="A3148" s="38" t="s">
        <v>15</v>
      </c>
      <c r="B3148" s="168">
        <v>3147</v>
      </c>
      <c r="C3148" s="43" t="s">
        <v>16</v>
      </c>
      <c r="D3148" s="43" t="s">
        <v>322</v>
      </c>
      <c r="E3148" s="103" t="s">
        <v>3723</v>
      </c>
      <c r="F3148" s="169" t="s">
        <v>323</v>
      </c>
      <c r="G3148" s="169" t="s">
        <v>3481</v>
      </c>
      <c r="H3148" s="40" t="s">
        <v>3453</v>
      </c>
      <c r="I3148" s="43" t="s">
        <v>2124</v>
      </c>
      <c r="J3148" s="116">
        <v>9.596</v>
      </c>
      <c r="K3148" s="57">
        <f t="shared" si="193"/>
        <v>2</v>
      </c>
      <c r="L3148" s="198">
        <v>259</v>
      </c>
      <c r="M3148" s="105">
        <v>3.1</v>
      </c>
      <c r="N3148" s="167"/>
    </row>
    <row r="3149" s="155" customFormat="1" ht="21.6" spans="1:14">
      <c r="A3149" s="38" t="s">
        <v>15</v>
      </c>
      <c r="B3149" s="168">
        <v>3148</v>
      </c>
      <c r="C3149" s="43" t="s">
        <v>16</v>
      </c>
      <c r="D3149" s="43" t="s">
        <v>322</v>
      </c>
      <c r="E3149" s="103" t="s">
        <v>3723</v>
      </c>
      <c r="F3149" s="169" t="s">
        <v>323</v>
      </c>
      <c r="G3149" s="169" t="s">
        <v>3482</v>
      </c>
      <c r="H3149" s="40" t="s">
        <v>3453</v>
      </c>
      <c r="I3149" s="43" t="s">
        <v>2124</v>
      </c>
      <c r="J3149" s="116">
        <v>47.8256</v>
      </c>
      <c r="K3149" s="185">
        <v>0</v>
      </c>
      <c r="L3149" s="198">
        <v>2970</v>
      </c>
      <c r="M3149" s="105">
        <v>3.1</v>
      </c>
      <c r="N3149" s="167"/>
    </row>
    <row r="3150" s="155" customFormat="1" ht="21.6" spans="1:14">
      <c r="A3150" s="38" t="s">
        <v>15</v>
      </c>
      <c r="B3150" s="168">
        <v>3149</v>
      </c>
      <c r="C3150" s="43" t="s">
        <v>16</v>
      </c>
      <c r="D3150" s="43" t="s">
        <v>89</v>
      </c>
      <c r="E3150" s="103" t="s">
        <v>3723</v>
      </c>
      <c r="F3150" s="169" t="s">
        <v>114</v>
      </c>
      <c r="G3150" s="169" t="s">
        <v>3669</v>
      </c>
      <c r="H3150" s="40" t="s">
        <v>3453</v>
      </c>
      <c r="I3150" s="40" t="s">
        <v>22</v>
      </c>
      <c r="J3150" s="173">
        <v>1</v>
      </c>
      <c r="K3150" s="174">
        <v>0</v>
      </c>
      <c r="L3150" s="198">
        <v>63</v>
      </c>
      <c r="M3150" s="105">
        <v>3.1</v>
      </c>
      <c r="N3150" s="167"/>
    </row>
    <row r="3151" s="155" customFormat="1" ht="21.6" spans="1:14">
      <c r="A3151" s="38" t="s">
        <v>15</v>
      </c>
      <c r="B3151" s="168">
        <v>3150</v>
      </c>
      <c r="C3151" s="43" t="s">
        <v>16</v>
      </c>
      <c r="D3151" s="43" t="s">
        <v>53</v>
      </c>
      <c r="E3151" s="103" t="s">
        <v>3723</v>
      </c>
      <c r="F3151" s="169" t="s">
        <v>55</v>
      </c>
      <c r="G3151" s="169" t="s">
        <v>3491</v>
      </c>
      <c r="H3151" s="40" t="s">
        <v>3453</v>
      </c>
      <c r="I3151" s="40" t="s">
        <v>22</v>
      </c>
      <c r="J3151" s="173">
        <v>3</v>
      </c>
      <c r="K3151" s="57">
        <f t="shared" ref="K3151:K3155" si="194">(CEILING(J3151*0.2,1))*1</f>
        <v>1</v>
      </c>
      <c r="L3151" s="198">
        <v>6</v>
      </c>
      <c r="M3151" s="105">
        <v>3.1</v>
      </c>
      <c r="N3151" s="167"/>
    </row>
    <row r="3152" s="155" customFormat="1" ht="21.6" spans="1:14">
      <c r="A3152" s="38" t="s">
        <v>15</v>
      </c>
      <c r="B3152" s="168">
        <v>3151</v>
      </c>
      <c r="C3152" s="43" t="s">
        <v>16</v>
      </c>
      <c r="D3152" s="43" t="s">
        <v>53</v>
      </c>
      <c r="E3152" s="103" t="s">
        <v>3723</v>
      </c>
      <c r="F3152" s="169" t="s">
        <v>304</v>
      </c>
      <c r="G3152" s="169" t="s">
        <v>4587</v>
      </c>
      <c r="H3152" s="40" t="s">
        <v>3453</v>
      </c>
      <c r="I3152" s="40" t="s">
        <v>22</v>
      </c>
      <c r="J3152" s="173">
        <v>5</v>
      </c>
      <c r="K3152" s="57">
        <f t="shared" si="194"/>
        <v>1</v>
      </c>
      <c r="L3152" s="198">
        <v>11</v>
      </c>
      <c r="M3152" s="105">
        <v>3.1</v>
      </c>
      <c r="N3152" s="167"/>
    </row>
    <row r="3153" s="155" customFormat="1" ht="24" spans="1:14">
      <c r="A3153" s="38" t="s">
        <v>15</v>
      </c>
      <c r="B3153" s="168">
        <v>3152</v>
      </c>
      <c r="C3153" s="43" t="s">
        <v>16</v>
      </c>
      <c r="D3153" s="43" t="s">
        <v>53</v>
      </c>
      <c r="E3153" s="103" t="s">
        <v>3723</v>
      </c>
      <c r="F3153" s="169" t="s">
        <v>304</v>
      </c>
      <c r="G3153" s="169" t="s">
        <v>3492</v>
      </c>
      <c r="H3153" s="40" t="s">
        <v>3453</v>
      </c>
      <c r="I3153" s="40" t="s">
        <v>22</v>
      </c>
      <c r="J3153" s="173">
        <v>2</v>
      </c>
      <c r="K3153" s="57">
        <f t="shared" si="194"/>
        <v>1</v>
      </c>
      <c r="L3153" s="198">
        <v>4</v>
      </c>
      <c r="M3153" s="105">
        <v>3.1</v>
      </c>
      <c r="N3153" s="167"/>
    </row>
    <row r="3154" s="155" customFormat="1" ht="24" spans="1:14">
      <c r="A3154" s="38" t="s">
        <v>15</v>
      </c>
      <c r="B3154" s="168">
        <v>3153</v>
      </c>
      <c r="C3154" s="43" t="s">
        <v>16</v>
      </c>
      <c r="D3154" s="43" t="s">
        <v>53</v>
      </c>
      <c r="E3154" s="103" t="s">
        <v>3723</v>
      </c>
      <c r="F3154" s="169" t="s">
        <v>249</v>
      </c>
      <c r="G3154" s="169" t="s">
        <v>3461</v>
      </c>
      <c r="H3154" s="40" t="s">
        <v>3453</v>
      </c>
      <c r="I3154" s="40" t="s">
        <v>22</v>
      </c>
      <c r="J3154" s="173">
        <v>9</v>
      </c>
      <c r="K3154" s="57">
        <f t="shared" si="194"/>
        <v>2</v>
      </c>
      <c r="L3154" s="198">
        <v>7</v>
      </c>
      <c r="M3154" s="105">
        <v>3.1</v>
      </c>
      <c r="N3154" s="167"/>
    </row>
    <row r="3155" s="155" customFormat="1" ht="21.6" spans="1:14">
      <c r="A3155" s="38" t="s">
        <v>15</v>
      </c>
      <c r="B3155" s="168">
        <v>3154</v>
      </c>
      <c r="C3155" s="43" t="s">
        <v>16</v>
      </c>
      <c r="D3155" s="43" t="s">
        <v>53</v>
      </c>
      <c r="E3155" s="103" t="s">
        <v>3723</v>
      </c>
      <c r="F3155" s="169" t="s">
        <v>55</v>
      </c>
      <c r="G3155" s="169" t="s">
        <v>3462</v>
      </c>
      <c r="H3155" s="40" t="s">
        <v>3453</v>
      </c>
      <c r="I3155" s="40" t="s">
        <v>22</v>
      </c>
      <c r="J3155" s="173">
        <v>2</v>
      </c>
      <c r="K3155" s="57">
        <f t="shared" si="194"/>
        <v>1</v>
      </c>
      <c r="L3155" s="198">
        <v>11</v>
      </c>
      <c r="M3155" s="105">
        <v>3.1</v>
      </c>
      <c r="N3155" s="167"/>
    </row>
    <row r="3156" s="155" customFormat="1" ht="21.6" spans="1:14">
      <c r="A3156" s="38" t="s">
        <v>15</v>
      </c>
      <c r="B3156" s="168">
        <v>3155</v>
      </c>
      <c r="C3156" s="43" t="s">
        <v>16</v>
      </c>
      <c r="D3156" s="43" t="s">
        <v>53</v>
      </c>
      <c r="E3156" s="103" t="s">
        <v>3723</v>
      </c>
      <c r="F3156" s="169" t="s">
        <v>55</v>
      </c>
      <c r="G3156" s="169" t="s">
        <v>3465</v>
      </c>
      <c r="H3156" s="40" t="s">
        <v>3453</v>
      </c>
      <c r="I3156" s="40" t="s">
        <v>22</v>
      </c>
      <c r="J3156" s="173">
        <v>11</v>
      </c>
      <c r="K3156" s="185">
        <v>0</v>
      </c>
      <c r="L3156" s="198">
        <v>495</v>
      </c>
      <c r="M3156" s="105">
        <v>3.1</v>
      </c>
      <c r="N3156" s="167"/>
    </row>
    <row r="3157" s="155" customFormat="1" ht="21.6" spans="1:14">
      <c r="A3157" s="38" t="s">
        <v>15</v>
      </c>
      <c r="B3157" s="168">
        <v>3156</v>
      </c>
      <c r="C3157" s="43" t="s">
        <v>16</v>
      </c>
      <c r="D3157" s="43" t="s">
        <v>53</v>
      </c>
      <c r="E3157" s="103" t="s">
        <v>3723</v>
      </c>
      <c r="F3157" s="169" t="s">
        <v>55</v>
      </c>
      <c r="G3157" s="169" t="s">
        <v>4585</v>
      </c>
      <c r="H3157" s="40" t="s">
        <v>3453</v>
      </c>
      <c r="I3157" s="40" t="s">
        <v>22</v>
      </c>
      <c r="J3157" s="173">
        <v>2</v>
      </c>
      <c r="K3157" s="185">
        <v>0</v>
      </c>
      <c r="L3157" s="198">
        <v>46</v>
      </c>
      <c r="M3157" s="105">
        <v>3.1</v>
      </c>
      <c r="N3157" s="164"/>
    </row>
    <row r="3158" s="155" customFormat="1" ht="24" spans="1:14">
      <c r="A3158" s="38" t="s">
        <v>15</v>
      </c>
      <c r="B3158" s="168">
        <v>3157</v>
      </c>
      <c r="C3158" s="43" t="s">
        <v>16</v>
      </c>
      <c r="D3158" s="43" t="s">
        <v>53</v>
      </c>
      <c r="E3158" s="103" t="s">
        <v>3723</v>
      </c>
      <c r="F3158" s="169" t="s">
        <v>249</v>
      </c>
      <c r="G3158" s="169" t="s">
        <v>3467</v>
      </c>
      <c r="H3158" s="40" t="s">
        <v>3453</v>
      </c>
      <c r="I3158" s="40" t="s">
        <v>22</v>
      </c>
      <c r="J3158" s="173">
        <v>3</v>
      </c>
      <c r="K3158" s="57">
        <f t="shared" ref="K3158:K3164" si="195">(CEILING(J3158*0.2,1))*1</f>
        <v>1</v>
      </c>
      <c r="L3158" s="198">
        <v>6</v>
      </c>
      <c r="M3158" s="105">
        <v>3.1</v>
      </c>
      <c r="N3158" s="167"/>
    </row>
    <row r="3159" s="155" customFormat="1" ht="24" spans="1:14">
      <c r="A3159" s="38" t="s">
        <v>15</v>
      </c>
      <c r="B3159" s="168">
        <v>3158</v>
      </c>
      <c r="C3159" s="43" t="s">
        <v>16</v>
      </c>
      <c r="D3159" s="43" t="s">
        <v>53</v>
      </c>
      <c r="E3159" s="103" t="s">
        <v>3723</v>
      </c>
      <c r="F3159" s="169" t="s">
        <v>249</v>
      </c>
      <c r="G3159" s="169" t="s">
        <v>3468</v>
      </c>
      <c r="H3159" s="40" t="s">
        <v>3453</v>
      </c>
      <c r="I3159" s="40" t="s">
        <v>22</v>
      </c>
      <c r="J3159" s="173">
        <v>1</v>
      </c>
      <c r="K3159" s="57">
        <f t="shared" si="195"/>
        <v>1</v>
      </c>
      <c r="L3159" s="198">
        <v>4</v>
      </c>
      <c r="M3159" s="105">
        <v>3.1</v>
      </c>
      <c r="N3159" s="164"/>
    </row>
    <row r="3160" s="155" customFormat="1" ht="24" spans="1:14">
      <c r="A3160" s="38" t="s">
        <v>15</v>
      </c>
      <c r="B3160" s="168">
        <v>3159</v>
      </c>
      <c r="C3160" s="43" t="s">
        <v>16</v>
      </c>
      <c r="D3160" s="43" t="s">
        <v>53</v>
      </c>
      <c r="E3160" s="103" t="s">
        <v>3723</v>
      </c>
      <c r="F3160" s="169" t="s">
        <v>249</v>
      </c>
      <c r="G3160" s="169" t="s">
        <v>4576</v>
      </c>
      <c r="H3160" s="40" t="s">
        <v>3453</v>
      </c>
      <c r="I3160" s="40" t="s">
        <v>22</v>
      </c>
      <c r="J3160" s="173">
        <v>1</v>
      </c>
      <c r="K3160" s="185">
        <v>0</v>
      </c>
      <c r="L3160" s="198">
        <v>8</v>
      </c>
      <c r="M3160" s="105">
        <v>3.1</v>
      </c>
      <c r="N3160" s="167"/>
    </row>
    <row r="3161" s="155" customFormat="1" ht="24" spans="1:14">
      <c r="A3161" s="38" t="s">
        <v>15</v>
      </c>
      <c r="B3161" s="168">
        <v>3160</v>
      </c>
      <c r="C3161" s="43" t="s">
        <v>16</v>
      </c>
      <c r="D3161" s="43" t="s">
        <v>53</v>
      </c>
      <c r="E3161" s="103" t="s">
        <v>3723</v>
      </c>
      <c r="F3161" s="169" t="s">
        <v>249</v>
      </c>
      <c r="G3161" s="169" t="s">
        <v>4588</v>
      </c>
      <c r="H3161" s="40" t="s">
        <v>3453</v>
      </c>
      <c r="I3161" s="40" t="s">
        <v>22</v>
      </c>
      <c r="J3161" s="173">
        <v>1</v>
      </c>
      <c r="K3161" s="185">
        <v>0</v>
      </c>
      <c r="L3161" s="198">
        <v>12</v>
      </c>
      <c r="M3161" s="105">
        <v>3.1</v>
      </c>
      <c r="N3161" s="167"/>
    </row>
    <row r="3162" s="155" customFormat="1" ht="24" spans="1:14">
      <c r="A3162" s="38" t="s">
        <v>15</v>
      </c>
      <c r="B3162" s="168">
        <v>3161</v>
      </c>
      <c r="C3162" s="43" t="s">
        <v>16</v>
      </c>
      <c r="D3162" s="43" t="s">
        <v>53</v>
      </c>
      <c r="E3162" s="103" t="s">
        <v>3723</v>
      </c>
      <c r="F3162" s="169" t="s">
        <v>249</v>
      </c>
      <c r="G3162" s="169" t="s">
        <v>3470</v>
      </c>
      <c r="H3162" s="40" t="s">
        <v>3453</v>
      </c>
      <c r="I3162" s="40" t="s">
        <v>22</v>
      </c>
      <c r="J3162" s="173">
        <v>1</v>
      </c>
      <c r="K3162" s="57">
        <f t="shared" si="195"/>
        <v>1</v>
      </c>
      <c r="L3162" s="198">
        <v>2</v>
      </c>
      <c r="M3162" s="105">
        <v>3.1</v>
      </c>
      <c r="N3162" s="167"/>
    </row>
    <row r="3163" s="155" customFormat="1" ht="24" spans="1:14">
      <c r="A3163" s="38" t="s">
        <v>15</v>
      </c>
      <c r="B3163" s="168">
        <v>3162</v>
      </c>
      <c r="C3163" s="43" t="s">
        <v>16</v>
      </c>
      <c r="D3163" s="43" t="s">
        <v>53</v>
      </c>
      <c r="E3163" s="103" t="s">
        <v>3723</v>
      </c>
      <c r="F3163" s="169" t="s">
        <v>304</v>
      </c>
      <c r="G3163" s="169" t="s">
        <v>4581</v>
      </c>
      <c r="H3163" s="40" t="s">
        <v>3453</v>
      </c>
      <c r="I3163" s="40" t="s">
        <v>22</v>
      </c>
      <c r="J3163" s="173">
        <v>1</v>
      </c>
      <c r="K3163" s="57">
        <f t="shared" si="195"/>
        <v>1</v>
      </c>
      <c r="L3163" s="198">
        <v>10</v>
      </c>
      <c r="M3163" s="105">
        <v>3.1</v>
      </c>
      <c r="N3163" s="167"/>
    </row>
    <row r="3164" s="155" customFormat="1" ht="24" spans="1:14">
      <c r="A3164" s="38" t="s">
        <v>15</v>
      </c>
      <c r="B3164" s="168">
        <v>3163</v>
      </c>
      <c r="C3164" s="43" t="s">
        <v>16</v>
      </c>
      <c r="D3164" s="43" t="s">
        <v>53</v>
      </c>
      <c r="E3164" s="103" t="s">
        <v>3723</v>
      </c>
      <c r="F3164" s="169" t="s">
        <v>304</v>
      </c>
      <c r="G3164" s="169" t="s">
        <v>4589</v>
      </c>
      <c r="H3164" s="40" t="s">
        <v>3453</v>
      </c>
      <c r="I3164" s="40" t="s">
        <v>22</v>
      </c>
      <c r="J3164" s="173">
        <v>1</v>
      </c>
      <c r="K3164" s="57">
        <f t="shared" si="195"/>
        <v>1</v>
      </c>
      <c r="L3164" s="198">
        <v>10</v>
      </c>
      <c r="M3164" s="105">
        <v>3.1</v>
      </c>
      <c r="N3164" s="167"/>
    </row>
    <row r="3165" s="155" customFormat="1" ht="24" spans="1:14">
      <c r="A3165" s="38" t="s">
        <v>15</v>
      </c>
      <c r="B3165" s="168">
        <v>3164</v>
      </c>
      <c r="C3165" s="43" t="s">
        <v>16</v>
      </c>
      <c r="D3165" s="43" t="s">
        <v>53</v>
      </c>
      <c r="E3165" s="103" t="s">
        <v>3723</v>
      </c>
      <c r="F3165" s="169" t="s">
        <v>304</v>
      </c>
      <c r="G3165" s="169" t="s">
        <v>4582</v>
      </c>
      <c r="H3165" s="40" t="s">
        <v>3453</v>
      </c>
      <c r="I3165" s="40" t="s">
        <v>22</v>
      </c>
      <c r="J3165" s="173">
        <v>1</v>
      </c>
      <c r="K3165" s="185">
        <v>0</v>
      </c>
      <c r="L3165" s="198">
        <v>13</v>
      </c>
      <c r="M3165" s="105">
        <v>3.1</v>
      </c>
      <c r="N3165" s="167"/>
    </row>
    <row r="3166" s="155" customFormat="1" ht="24" spans="1:14">
      <c r="A3166" s="38" t="s">
        <v>15</v>
      </c>
      <c r="B3166" s="168">
        <v>3165</v>
      </c>
      <c r="C3166" s="43" t="s">
        <v>16</v>
      </c>
      <c r="D3166" s="43" t="s">
        <v>53</v>
      </c>
      <c r="E3166" s="103" t="s">
        <v>3723</v>
      </c>
      <c r="F3166" s="169" t="s">
        <v>304</v>
      </c>
      <c r="G3166" s="169" t="s">
        <v>3476</v>
      </c>
      <c r="H3166" s="40" t="s">
        <v>3453</v>
      </c>
      <c r="I3166" s="40" t="s">
        <v>22</v>
      </c>
      <c r="J3166" s="173">
        <v>1</v>
      </c>
      <c r="K3166" s="185">
        <v>0</v>
      </c>
      <c r="L3166" s="198">
        <v>23</v>
      </c>
      <c r="M3166" s="105">
        <v>3.1</v>
      </c>
      <c r="N3166" s="167"/>
    </row>
    <row r="3167" s="155" customFormat="1" ht="24" spans="1:14">
      <c r="A3167" s="38" t="s">
        <v>15</v>
      </c>
      <c r="B3167" s="168">
        <v>3166</v>
      </c>
      <c r="C3167" s="43" t="s">
        <v>16</v>
      </c>
      <c r="D3167" s="43" t="s">
        <v>171</v>
      </c>
      <c r="E3167" s="103" t="s">
        <v>3723</v>
      </c>
      <c r="F3167" s="169" t="s">
        <v>172</v>
      </c>
      <c r="G3167" s="169" t="s">
        <v>3438</v>
      </c>
      <c r="H3167" s="40" t="s">
        <v>2299</v>
      </c>
      <c r="I3167" s="40" t="s">
        <v>22</v>
      </c>
      <c r="J3167" s="173">
        <v>1</v>
      </c>
      <c r="K3167" s="174">
        <v>0</v>
      </c>
      <c r="L3167" s="201">
        <v>0.19</v>
      </c>
      <c r="M3167" s="105">
        <v>3.1</v>
      </c>
      <c r="N3167" s="167"/>
    </row>
    <row r="3168" s="155" customFormat="1" ht="21.6" spans="1:14">
      <c r="A3168" s="38" t="s">
        <v>15</v>
      </c>
      <c r="B3168" s="168">
        <v>3167</v>
      </c>
      <c r="C3168" s="43" t="s">
        <v>16</v>
      </c>
      <c r="D3168" s="43" t="s">
        <v>322</v>
      </c>
      <c r="E3168" s="103" t="s">
        <v>3723</v>
      </c>
      <c r="F3168" s="169" t="s">
        <v>323</v>
      </c>
      <c r="G3168" s="169" t="s">
        <v>3479</v>
      </c>
      <c r="H3168" s="40" t="s">
        <v>3453</v>
      </c>
      <c r="I3168" s="43" t="s">
        <v>2124</v>
      </c>
      <c r="J3168" s="116">
        <v>30.7608</v>
      </c>
      <c r="K3168" s="57">
        <f t="shared" ref="K3168:K3170" si="196">(CEILING(J3168*0.2,1))*1</f>
        <v>7</v>
      </c>
      <c r="L3168" s="198">
        <v>271</v>
      </c>
      <c r="M3168" s="105">
        <v>3.1</v>
      </c>
      <c r="N3168" s="167"/>
    </row>
    <row r="3169" s="155" customFormat="1" ht="21.6" spans="1:14">
      <c r="A3169" s="38" t="s">
        <v>15</v>
      </c>
      <c r="B3169" s="168">
        <v>3168</v>
      </c>
      <c r="C3169" s="43" t="s">
        <v>16</v>
      </c>
      <c r="D3169" s="43" t="s">
        <v>322</v>
      </c>
      <c r="E3169" s="103" t="s">
        <v>3723</v>
      </c>
      <c r="F3169" s="169" t="s">
        <v>323</v>
      </c>
      <c r="G3169" s="169" t="s">
        <v>3480</v>
      </c>
      <c r="H3169" s="40" t="s">
        <v>3453</v>
      </c>
      <c r="I3169" s="43" t="s">
        <v>2124</v>
      </c>
      <c r="J3169" s="116">
        <v>6.4</v>
      </c>
      <c r="K3169" s="57">
        <f t="shared" si="196"/>
        <v>2</v>
      </c>
      <c r="L3169" s="198">
        <v>98</v>
      </c>
      <c r="M3169" s="105">
        <v>3.1</v>
      </c>
      <c r="N3169" s="167"/>
    </row>
    <row r="3170" s="155" customFormat="1" ht="21.6" spans="1:14">
      <c r="A3170" s="38" t="s">
        <v>15</v>
      </c>
      <c r="B3170" s="168">
        <v>3169</v>
      </c>
      <c r="C3170" s="43" t="s">
        <v>16</v>
      </c>
      <c r="D3170" s="43" t="s">
        <v>322</v>
      </c>
      <c r="E3170" s="103" t="s">
        <v>3723</v>
      </c>
      <c r="F3170" s="169" t="s">
        <v>323</v>
      </c>
      <c r="G3170" s="169" t="s">
        <v>3481</v>
      </c>
      <c r="H3170" s="40" t="s">
        <v>3453</v>
      </c>
      <c r="I3170" s="43" t="s">
        <v>2124</v>
      </c>
      <c r="J3170" s="116">
        <v>14.1188</v>
      </c>
      <c r="K3170" s="57">
        <f t="shared" si="196"/>
        <v>3</v>
      </c>
      <c r="L3170" s="198">
        <v>382</v>
      </c>
      <c r="M3170" s="105">
        <v>3.1</v>
      </c>
      <c r="N3170" s="167"/>
    </row>
    <row r="3171" s="155" customFormat="1" ht="21.6" spans="1:14">
      <c r="A3171" s="38" t="s">
        <v>15</v>
      </c>
      <c r="B3171" s="168">
        <v>3170</v>
      </c>
      <c r="C3171" s="43" t="s">
        <v>16</v>
      </c>
      <c r="D3171" s="43" t="s">
        <v>322</v>
      </c>
      <c r="E3171" s="103" t="s">
        <v>3723</v>
      </c>
      <c r="F3171" s="169" t="s">
        <v>323</v>
      </c>
      <c r="G3171" s="169" t="s">
        <v>4578</v>
      </c>
      <c r="H3171" s="40" t="s">
        <v>3453</v>
      </c>
      <c r="I3171" s="43" t="s">
        <v>2124</v>
      </c>
      <c r="J3171" s="116">
        <v>18.2882</v>
      </c>
      <c r="K3171" s="185">
        <v>0</v>
      </c>
      <c r="L3171" s="198">
        <v>736</v>
      </c>
      <c r="M3171" s="105">
        <v>3.1</v>
      </c>
      <c r="N3171" s="167"/>
    </row>
    <row r="3172" s="155" customFormat="1" ht="21.6" spans="1:14">
      <c r="A3172" s="38" t="s">
        <v>15</v>
      </c>
      <c r="B3172" s="168">
        <v>3171</v>
      </c>
      <c r="C3172" s="43" t="s">
        <v>16</v>
      </c>
      <c r="D3172" s="43" t="s">
        <v>322</v>
      </c>
      <c r="E3172" s="103" t="s">
        <v>3723</v>
      </c>
      <c r="F3172" s="169" t="s">
        <v>323</v>
      </c>
      <c r="G3172" s="169" t="s">
        <v>3482</v>
      </c>
      <c r="H3172" s="40" t="s">
        <v>3453</v>
      </c>
      <c r="I3172" s="43" t="s">
        <v>2124</v>
      </c>
      <c r="J3172" s="116">
        <v>51.2893</v>
      </c>
      <c r="K3172" s="185">
        <v>0</v>
      </c>
      <c r="L3172" s="198">
        <v>3185</v>
      </c>
      <c r="M3172" s="105">
        <v>3.1</v>
      </c>
      <c r="N3172" s="167"/>
    </row>
    <row r="3173" s="155" customFormat="1" ht="21.6" spans="1:14">
      <c r="A3173" s="38" t="s">
        <v>15</v>
      </c>
      <c r="B3173" s="168">
        <v>3172</v>
      </c>
      <c r="C3173" s="43" t="s">
        <v>16</v>
      </c>
      <c r="D3173" s="43" t="s">
        <v>89</v>
      </c>
      <c r="E3173" s="103" t="s">
        <v>3723</v>
      </c>
      <c r="F3173" s="169" t="s">
        <v>114</v>
      </c>
      <c r="G3173" s="169" t="s">
        <v>4573</v>
      </c>
      <c r="H3173" s="40" t="s">
        <v>3453</v>
      </c>
      <c r="I3173" s="40" t="s">
        <v>22</v>
      </c>
      <c r="J3173" s="173">
        <v>1</v>
      </c>
      <c r="K3173" s="174">
        <v>0</v>
      </c>
      <c r="L3173" s="198">
        <v>39</v>
      </c>
      <c r="M3173" s="105">
        <v>3.1</v>
      </c>
      <c r="N3173" s="167"/>
    </row>
    <row r="3174" s="155" customFormat="1" ht="21.6" spans="1:14">
      <c r="A3174" s="38" t="s">
        <v>15</v>
      </c>
      <c r="B3174" s="168">
        <v>3173</v>
      </c>
      <c r="C3174" s="43" t="s">
        <v>16</v>
      </c>
      <c r="D3174" s="43" t="s">
        <v>53</v>
      </c>
      <c r="E3174" s="103" t="s">
        <v>3723</v>
      </c>
      <c r="F3174" s="169" t="s">
        <v>55</v>
      </c>
      <c r="G3174" s="169" t="s">
        <v>3491</v>
      </c>
      <c r="H3174" s="40" t="s">
        <v>3453</v>
      </c>
      <c r="I3174" s="40" t="s">
        <v>22</v>
      </c>
      <c r="J3174" s="173">
        <v>8</v>
      </c>
      <c r="K3174" s="57">
        <f t="shared" ref="K3174:K3179" si="197">(CEILING(J3174*0.2,1))*1</f>
        <v>2</v>
      </c>
      <c r="L3174" s="198">
        <v>17</v>
      </c>
      <c r="M3174" s="105">
        <v>3.1</v>
      </c>
      <c r="N3174" s="167"/>
    </row>
    <row r="3175" s="155" customFormat="1" ht="21.6" spans="1:14">
      <c r="A3175" s="38" t="s">
        <v>15</v>
      </c>
      <c r="B3175" s="168">
        <v>3174</v>
      </c>
      <c r="C3175" s="43" t="s">
        <v>16</v>
      </c>
      <c r="D3175" s="43" t="s">
        <v>53</v>
      </c>
      <c r="E3175" s="103" t="s">
        <v>3723</v>
      </c>
      <c r="F3175" s="169" t="s">
        <v>304</v>
      </c>
      <c r="G3175" s="169" t="s">
        <v>4587</v>
      </c>
      <c r="H3175" s="40" t="s">
        <v>3453</v>
      </c>
      <c r="I3175" s="40" t="s">
        <v>22</v>
      </c>
      <c r="J3175" s="173">
        <v>4</v>
      </c>
      <c r="K3175" s="57">
        <f t="shared" si="197"/>
        <v>1</v>
      </c>
      <c r="L3175" s="198">
        <v>9</v>
      </c>
      <c r="M3175" s="105">
        <v>3.1</v>
      </c>
      <c r="N3175" s="167"/>
    </row>
    <row r="3176" s="155" customFormat="1" ht="24" spans="1:14">
      <c r="A3176" s="38" t="s">
        <v>15</v>
      </c>
      <c r="B3176" s="168">
        <v>3175</v>
      </c>
      <c r="C3176" s="43" t="s">
        <v>16</v>
      </c>
      <c r="D3176" s="43" t="s">
        <v>53</v>
      </c>
      <c r="E3176" s="103" t="s">
        <v>3723</v>
      </c>
      <c r="F3176" s="169" t="s">
        <v>304</v>
      </c>
      <c r="G3176" s="169" t="s">
        <v>3492</v>
      </c>
      <c r="H3176" s="40" t="s">
        <v>3453</v>
      </c>
      <c r="I3176" s="40" t="s">
        <v>22</v>
      </c>
      <c r="J3176" s="173">
        <v>2</v>
      </c>
      <c r="K3176" s="57">
        <f t="shared" si="197"/>
        <v>1</v>
      </c>
      <c r="L3176" s="198">
        <v>4</v>
      </c>
      <c r="M3176" s="105">
        <v>3.1</v>
      </c>
      <c r="N3176" s="167"/>
    </row>
    <row r="3177" s="155" customFormat="1" ht="24" spans="1:14">
      <c r="A3177" s="38" t="s">
        <v>15</v>
      </c>
      <c r="B3177" s="168">
        <v>3176</v>
      </c>
      <c r="C3177" s="43" t="s">
        <v>16</v>
      </c>
      <c r="D3177" s="43" t="s">
        <v>53</v>
      </c>
      <c r="E3177" s="103" t="s">
        <v>3723</v>
      </c>
      <c r="F3177" s="169" t="s">
        <v>249</v>
      </c>
      <c r="G3177" s="169" t="s">
        <v>3494</v>
      </c>
      <c r="H3177" s="40" t="s">
        <v>3453</v>
      </c>
      <c r="I3177" s="40" t="s">
        <v>22</v>
      </c>
      <c r="J3177" s="173">
        <v>1</v>
      </c>
      <c r="K3177" s="57">
        <f t="shared" si="197"/>
        <v>1</v>
      </c>
      <c r="L3177" s="198">
        <v>1</v>
      </c>
      <c r="M3177" s="105">
        <v>3.1</v>
      </c>
      <c r="N3177" s="167"/>
    </row>
    <row r="3178" s="155" customFormat="1" ht="24" spans="1:14">
      <c r="A3178" s="38" t="s">
        <v>15</v>
      </c>
      <c r="B3178" s="168">
        <v>3177</v>
      </c>
      <c r="C3178" s="43" t="s">
        <v>16</v>
      </c>
      <c r="D3178" s="43" t="s">
        <v>53</v>
      </c>
      <c r="E3178" s="103" t="s">
        <v>3723</v>
      </c>
      <c r="F3178" s="169" t="s">
        <v>249</v>
      </c>
      <c r="G3178" s="169" t="s">
        <v>3461</v>
      </c>
      <c r="H3178" s="40" t="s">
        <v>3453</v>
      </c>
      <c r="I3178" s="40" t="s">
        <v>22</v>
      </c>
      <c r="J3178" s="173">
        <v>14</v>
      </c>
      <c r="K3178" s="57">
        <f t="shared" si="197"/>
        <v>3</v>
      </c>
      <c r="L3178" s="198">
        <v>11</v>
      </c>
      <c r="M3178" s="105">
        <v>3.1</v>
      </c>
      <c r="N3178" s="167"/>
    </row>
    <row r="3179" s="155" customFormat="1" ht="21.6" spans="1:14">
      <c r="A3179" s="38" t="s">
        <v>15</v>
      </c>
      <c r="B3179" s="168">
        <v>3178</v>
      </c>
      <c r="C3179" s="43" t="s">
        <v>16</v>
      </c>
      <c r="D3179" s="43" t="s">
        <v>53</v>
      </c>
      <c r="E3179" s="103" t="s">
        <v>3723</v>
      </c>
      <c r="F3179" s="169" t="s">
        <v>55</v>
      </c>
      <c r="G3179" s="169" t="s">
        <v>3462</v>
      </c>
      <c r="H3179" s="40" t="s">
        <v>3453</v>
      </c>
      <c r="I3179" s="40" t="s">
        <v>22</v>
      </c>
      <c r="J3179" s="173">
        <v>6</v>
      </c>
      <c r="K3179" s="57">
        <f t="shared" si="197"/>
        <v>2</v>
      </c>
      <c r="L3179" s="198">
        <v>33</v>
      </c>
      <c r="M3179" s="105">
        <v>3.1</v>
      </c>
      <c r="N3179" s="167"/>
    </row>
    <row r="3180" s="155" customFormat="1" ht="21.6" spans="1:14">
      <c r="A3180" s="38" t="s">
        <v>15</v>
      </c>
      <c r="B3180" s="168">
        <v>3179</v>
      </c>
      <c r="C3180" s="43" t="s">
        <v>16</v>
      </c>
      <c r="D3180" s="43" t="s">
        <v>53</v>
      </c>
      <c r="E3180" s="103" t="s">
        <v>3723</v>
      </c>
      <c r="F3180" s="169" t="s">
        <v>55</v>
      </c>
      <c r="G3180" s="169" t="s">
        <v>4574</v>
      </c>
      <c r="H3180" s="40" t="s">
        <v>3453</v>
      </c>
      <c r="I3180" s="40" t="s">
        <v>22</v>
      </c>
      <c r="J3180" s="173">
        <v>12</v>
      </c>
      <c r="K3180" s="185">
        <v>0</v>
      </c>
      <c r="L3180" s="198">
        <v>288</v>
      </c>
      <c r="M3180" s="105">
        <v>3.1</v>
      </c>
      <c r="N3180" s="167"/>
    </row>
    <row r="3181" s="155" customFormat="1" ht="24" spans="1:14">
      <c r="A3181" s="38" t="s">
        <v>15</v>
      </c>
      <c r="B3181" s="168">
        <v>3180</v>
      </c>
      <c r="C3181" s="43" t="s">
        <v>16</v>
      </c>
      <c r="D3181" s="43" t="s">
        <v>53</v>
      </c>
      <c r="E3181" s="103" t="s">
        <v>3723</v>
      </c>
      <c r="F3181" s="169" t="s">
        <v>249</v>
      </c>
      <c r="G3181" s="169" t="s">
        <v>3467</v>
      </c>
      <c r="H3181" s="40" t="s">
        <v>3453</v>
      </c>
      <c r="I3181" s="40" t="s">
        <v>22</v>
      </c>
      <c r="J3181" s="173">
        <v>9</v>
      </c>
      <c r="K3181" s="57">
        <f t="shared" ref="K3181:K3187" si="198">(CEILING(J3181*0.2,1))*1</f>
        <v>2</v>
      </c>
      <c r="L3181" s="198">
        <v>17</v>
      </c>
      <c r="M3181" s="105">
        <v>3.1</v>
      </c>
      <c r="N3181" s="167"/>
    </row>
    <row r="3182" s="155" customFormat="1" ht="24" spans="1:14">
      <c r="A3182" s="38" t="s">
        <v>15</v>
      </c>
      <c r="B3182" s="168">
        <v>3181</v>
      </c>
      <c r="C3182" s="43" t="s">
        <v>16</v>
      </c>
      <c r="D3182" s="43" t="s">
        <v>53</v>
      </c>
      <c r="E3182" s="103" t="s">
        <v>3723</v>
      </c>
      <c r="F3182" s="169" t="s">
        <v>249</v>
      </c>
      <c r="G3182" s="169" t="s">
        <v>3468</v>
      </c>
      <c r="H3182" s="40" t="s">
        <v>3453</v>
      </c>
      <c r="I3182" s="40" t="s">
        <v>22</v>
      </c>
      <c r="J3182" s="173">
        <v>1</v>
      </c>
      <c r="K3182" s="57">
        <f t="shared" si="198"/>
        <v>1</v>
      </c>
      <c r="L3182" s="198">
        <v>4</v>
      </c>
      <c r="M3182" s="105">
        <v>3.1</v>
      </c>
      <c r="N3182" s="167"/>
    </row>
    <row r="3183" s="155" customFormat="1" ht="24" spans="1:14">
      <c r="A3183" s="38" t="s">
        <v>15</v>
      </c>
      <c r="B3183" s="168">
        <v>3182</v>
      </c>
      <c r="C3183" s="43" t="s">
        <v>16</v>
      </c>
      <c r="D3183" s="43" t="s">
        <v>53</v>
      </c>
      <c r="E3183" s="103" t="s">
        <v>3723</v>
      </c>
      <c r="F3183" s="169" t="s">
        <v>249</v>
      </c>
      <c r="G3183" s="169" t="s">
        <v>4576</v>
      </c>
      <c r="H3183" s="40" t="s">
        <v>3453</v>
      </c>
      <c r="I3183" s="40" t="s">
        <v>22</v>
      </c>
      <c r="J3183" s="173">
        <v>1</v>
      </c>
      <c r="K3183" s="185">
        <v>0</v>
      </c>
      <c r="L3183" s="198">
        <v>8</v>
      </c>
      <c r="M3183" s="105">
        <v>3.1</v>
      </c>
      <c r="N3183" s="167"/>
    </row>
    <row r="3184" s="155" customFormat="1" ht="24" spans="1:14">
      <c r="A3184" s="38" t="s">
        <v>15</v>
      </c>
      <c r="B3184" s="168">
        <v>3183</v>
      </c>
      <c r="C3184" s="43" t="s">
        <v>16</v>
      </c>
      <c r="D3184" s="43" t="s">
        <v>53</v>
      </c>
      <c r="E3184" s="103" t="s">
        <v>3723</v>
      </c>
      <c r="F3184" s="169" t="s">
        <v>249</v>
      </c>
      <c r="G3184" s="169" t="s">
        <v>3470</v>
      </c>
      <c r="H3184" s="40" t="s">
        <v>3453</v>
      </c>
      <c r="I3184" s="40" t="s">
        <v>22</v>
      </c>
      <c r="J3184" s="173">
        <v>1</v>
      </c>
      <c r="K3184" s="57">
        <f t="shared" si="198"/>
        <v>1</v>
      </c>
      <c r="L3184" s="198">
        <v>2</v>
      </c>
      <c r="M3184" s="105">
        <v>3.1</v>
      </c>
      <c r="N3184" s="167"/>
    </row>
    <row r="3185" s="155" customFormat="1" ht="21.6" spans="1:14">
      <c r="A3185" s="38" t="s">
        <v>15</v>
      </c>
      <c r="B3185" s="168">
        <v>3184</v>
      </c>
      <c r="C3185" s="43" t="s">
        <v>16</v>
      </c>
      <c r="D3185" s="43" t="s">
        <v>53</v>
      </c>
      <c r="E3185" s="103" t="s">
        <v>3723</v>
      </c>
      <c r="F3185" s="169" t="s">
        <v>304</v>
      </c>
      <c r="G3185" s="169" t="s">
        <v>3471</v>
      </c>
      <c r="H3185" s="40" t="s">
        <v>3453</v>
      </c>
      <c r="I3185" s="40" t="s">
        <v>22</v>
      </c>
      <c r="J3185" s="173">
        <v>7</v>
      </c>
      <c r="K3185" s="57">
        <f t="shared" si="198"/>
        <v>2</v>
      </c>
      <c r="L3185" s="198">
        <v>43</v>
      </c>
      <c r="M3185" s="105">
        <v>3.1</v>
      </c>
      <c r="N3185" s="164"/>
    </row>
    <row r="3186" s="155" customFormat="1" ht="24" spans="1:14">
      <c r="A3186" s="38" t="s">
        <v>15</v>
      </c>
      <c r="B3186" s="168">
        <v>3185</v>
      </c>
      <c r="C3186" s="43" t="s">
        <v>16</v>
      </c>
      <c r="D3186" s="43" t="s">
        <v>53</v>
      </c>
      <c r="E3186" s="103" t="s">
        <v>3723</v>
      </c>
      <c r="F3186" s="169" t="s">
        <v>304</v>
      </c>
      <c r="G3186" s="169" t="s">
        <v>3475</v>
      </c>
      <c r="H3186" s="40" t="s">
        <v>3453</v>
      </c>
      <c r="I3186" s="40" t="s">
        <v>22</v>
      </c>
      <c r="J3186" s="173">
        <v>1</v>
      </c>
      <c r="K3186" s="57">
        <f t="shared" si="198"/>
        <v>1</v>
      </c>
      <c r="L3186" s="198">
        <v>6</v>
      </c>
      <c r="M3186" s="105">
        <v>3.1</v>
      </c>
      <c r="N3186" s="167"/>
    </row>
    <row r="3187" s="155" customFormat="1" ht="24" spans="1:14">
      <c r="A3187" s="38" t="s">
        <v>15</v>
      </c>
      <c r="B3187" s="168">
        <v>3186</v>
      </c>
      <c r="C3187" s="43" t="s">
        <v>16</v>
      </c>
      <c r="D3187" s="43" t="s">
        <v>53</v>
      </c>
      <c r="E3187" s="103" t="s">
        <v>3723</v>
      </c>
      <c r="F3187" s="169" t="s">
        <v>304</v>
      </c>
      <c r="G3187" s="169" t="s">
        <v>4581</v>
      </c>
      <c r="H3187" s="40" t="s">
        <v>3453</v>
      </c>
      <c r="I3187" s="40" t="s">
        <v>22</v>
      </c>
      <c r="J3187" s="173">
        <v>1</v>
      </c>
      <c r="K3187" s="57">
        <f t="shared" si="198"/>
        <v>1</v>
      </c>
      <c r="L3187" s="198">
        <v>10</v>
      </c>
      <c r="M3187" s="105">
        <v>3.1</v>
      </c>
      <c r="N3187" s="164"/>
    </row>
    <row r="3188" s="155" customFormat="1" ht="24" spans="1:14">
      <c r="A3188" s="38" t="s">
        <v>15</v>
      </c>
      <c r="B3188" s="168">
        <v>3187</v>
      </c>
      <c r="C3188" s="43" t="s">
        <v>16</v>
      </c>
      <c r="D3188" s="43" t="s">
        <v>53</v>
      </c>
      <c r="E3188" s="103" t="s">
        <v>3723</v>
      </c>
      <c r="F3188" s="169" t="s">
        <v>304</v>
      </c>
      <c r="G3188" s="169" t="s">
        <v>4582</v>
      </c>
      <c r="H3188" s="40" t="s">
        <v>3453</v>
      </c>
      <c r="I3188" s="40" t="s">
        <v>22</v>
      </c>
      <c r="J3188" s="173">
        <v>2</v>
      </c>
      <c r="K3188" s="185">
        <v>0</v>
      </c>
      <c r="L3188" s="198">
        <v>26</v>
      </c>
      <c r="M3188" s="105">
        <v>3.1</v>
      </c>
      <c r="N3188" s="167"/>
    </row>
    <row r="3189" s="155" customFormat="1" ht="24" spans="1:14">
      <c r="A3189" s="38" t="s">
        <v>15</v>
      </c>
      <c r="B3189" s="168">
        <v>3188</v>
      </c>
      <c r="C3189" s="43" t="s">
        <v>16</v>
      </c>
      <c r="D3189" s="43" t="s">
        <v>171</v>
      </c>
      <c r="E3189" s="103" t="s">
        <v>3723</v>
      </c>
      <c r="F3189" s="169" t="s">
        <v>172</v>
      </c>
      <c r="G3189" s="169" t="s">
        <v>4544</v>
      </c>
      <c r="H3189" s="40" t="s">
        <v>2299</v>
      </c>
      <c r="I3189" s="40" t="s">
        <v>22</v>
      </c>
      <c r="J3189" s="173">
        <v>1</v>
      </c>
      <c r="K3189" s="174">
        <v>0</v>
      </c>
      <c r="L3189" s="201">
        <v>0.02</v>
      </c>
      <c r="M3189" s="105">
        <v>3.1</v>
      </c>
      <c r="N3189" s="164"/>
    </row>
    <row r="3190" s="155" customFormat="1" ht="21.6" spans="1:14">
      <c r="A3190" s="38" t="s">
        <v>15</v>
      </c>
      <c r="B3190" s="168">
        <v>3189</v>
      </c>
      <c r="C3190" s="43" t="s">
        <v>16</v>
      </c>
      <c r="D3190" s="43" t="s">
        <v>322</v>
      </c>
      <c r="E3190" s="103" t="s">
        <v>3723</v>
      </c>
      <c r="F3190" s="169" t="s">
        <v>323</v>
      </c>
      <c r="G3190" s="169" t="s">
        <v>3479</v>
      </c>
      <c r="H3190" s="40" t="s">
        <v>3453</v>
      </c>
      <c r="I3190" s="43" t="s">
        <v>2124</v>
      </c>
      <c r="J3190" s="116">
        <v>70.4024</v>
      </c>
      <c r="K3190" s="57">
        <f t="shared" ref="K3190:K3192" si="199">(CEILING(J3190*0.2,1))*1</f>
        <v>15</v>
      </c>
      <c r="L3190" s="198">
        <v>621</v>
      </c>
      <c r="M3190" s="105">
        <v>3.1</v>
      </c>
      <c r="N3190" s="167"/>
    </row>
    <row r="3191" s="155" customFormat="1" ht="21.6" spans="1:14">
      <c r="A3191" s="38" t="s">
        <v>15</v>
      </c>
      <c r="B3191" s="168">
        <v>3190</v>
      </c>
      <c r="C3191" s="43" t="s">
        <v>16</v>
      </c>
      <c r="D3191" s="43" t="s">
        <v>322</v>
      </c>
      <c r="E3191" s="103" t="s">
        <v>3723</v>
      </c>
      <c r="F3191" s="169" t="s">
        <v>323</v>
      </c>
      <c r="G3191" s="169" t="s">
        <v>3480</v>
      </c>
      <c r="H3191" s="40" t="s">
        <v>3453</v>
      </c>
      <c r="I3191" s="43" t="s">
        <v>2124</v>
      </c>
      <c r="J3191" s="116">
        <v>10.4876</v>
      </c>
      <c r="K3191" s="57">
        <f t="shared" si="199"/>
        <v>3</v>
      </c>
      <c r="L3191" s="198">
        <v>160</v>
      </c>
      <c r="M3191" s="105">
        <v>3.1</v>
      </c>
      <c r="N3191" s="164"/>
    </row>
    <row r="3192" s="155" customFormat="1" ht="21.6" spans="1:14">
      <c r="A3192" s="38" t="s">
        <v>15</v>
      </c>
      <c r="B3192" s="168">
        <v>3191</v>
      </c>
      <c r="C3192" s="43" t="s">
        <v>16</v>
      </c>
      <c r="D3192" s="43" t="s">
        <v>322</v>
      </c>
      <c r="E3192" s="103" t="s">
        <v>3723</v>
      </c>
      <c r="F3192" s="169" t="s">
        <v>323</v>
      </c>
      <c r="G3192" s="169" t="s">
        <v>3481</v>
      </c>
      <c r="H3192" s="40" t="s">
        <v>3453</v>
      </c>
      <c r="I3192" s="43" t="s">
        <v>2124</v>
      </c>
      <c r="J3192" s="116">
        <v>19.1902</v>
      </c>
      <c r="K3192" s="57">
        <f t="shared" si="199"/>
        <v>4</v>
      </c>
      <c r="L3192" s="198">
        <v>519</v>
      </c>
      <c r="M3192" s="105">
        <v>3.1</v>
      </c>
      <c r="N3192" s="167"/>
    </row>
    <row r="3193" s="155" customFormat="1" ht="21.6" spans="1:14">
      <c r="A3193" s="38" t="s">
        <v>15</v>
      </c>
      <c r="B3193" s="168">
        <v>3192</v>
      </c>
      <c r="C3193" s="43" t="s">
        <v>16</v>
      </c>
      <c r="D3193" s="43" t="s">
        <v>322</v>
      </c>
      <c r="E3193" s="103" t="s">
        <v>3723</v>
      </c>
      <c r="F3193" s="169" t="s">
        <v>323</v>
      </c>
      <c r="G3193" s="169" t="s">
        <v>4578</v>
      </c>
      <c r="H3193" s="40" t="s">
        <v>3453</v>
      </c>
      <c r="I3193" s="43" t="s">
        <v>2124</v>
      </c>
      <c r="J3193" s="116">
        <v>60.4568</v>
      </c>
      <c r="K3193" s="185">
        <v>0</v>
      </c>
      <c r="L3193" s="198">
        <v>2435</v>
      </c>
      <c r="M3193" s="105">
        <v>3.1</v>
      </c>
      <c r="N3193" s="167"/>
    </row>
    <row r="3194" s="155" customFormat="1" ht="21.6" spans="1:14">
      <c r="A3194" s="38" t="s">
        <v>15</v>
      </c>
      <c r="B3194" s="168">
        <v>3193</v>
      </c>
      <c r="C3194" s="43" t="s">
        <v>16</v>
      </c>
      <c r="D3194" s="43" t="s">
        <v>89</v>
      </c>
      <c r="E3194" s="103" t="s">
        <v>3723</v>
      </c>
      <c r="F3194" s="169" t="s">
        <v>114</v>
      </c>
      <c r="G3194" s="169" t="s">
        <v>4573</v>
      </c>
      <c r="H3194" s="40" t="s">
        <v>3453</v>
      </c>
      <c r="I3194" s="40" t="s">
        <v>22</v>
      </c>
      <c r="J3194" s="173">
        <v>1</v>
      </c>
      <c r="K3194" s="174">
        <v>0</v>
      </c>
      <c r="L3194" s="198">
        <v>39</v>
      </c>
      <c r="M3194" s="105">
        <v>3.1</v>
      </c>
      <c r="N3194" s="167"/>
    </row>
    <row r="3195" s="155" customFormat="1" ht="21.6" spans="1:14">
      <c r="A3195" s="38" t="s">
        <v>15</v>
      </c>
      <c r="B3195" s="168">
        <v>3194</v>
      </c>
      <c r="C3195" s="43" t="s">
        <v>16</v>
      </c>
      <c r="D3195" s="43" t="s">
        <v>53</v>
      </c>
      <c r="E3195" s="103" t="s">
        <v>3723</v>
      </c>
      <c r="F3195" s="169" t="s">
        <v>55</v>
      </c>
      <c r="G3195" s="169" t="s">
        <v>3491</v>
      </c>
      <c r="H3195" s="40" t="s">
        <v>3453</v>
      </c>
      <c r="I3195" s="40" t="s">
        <v>22</v>
      </c>
      <c r="J3195" s="173">
        <v>4</v>
      </c>
      <c r="K3195" s="57">
        <f t="shared" ref="K3195:K3198" si="200">(CEILING(J3195*0.2,1))*1</f>
        <v>1</v>
      </c>
      <c r="L3195" s="198">
        <v>8</v>
      </c>
      <c r="M3195" s="105">
        <v>3.1</v>
      </c>
      <c r="N3195" s="164"/>
    </row>
    <row r="3196" s="155" customFormat="1" ht="21.6" spans="1:14">
      <c r="A3196" s="38" t="s">
        <v>15</v>
      </c>
      <c r="B3196" s="168">
        <v>3195</v>
      </c>
      <c r="C3196" s="43" t="s">
        <v>16</v>
      </c>
      <c r="D3196" s="43" t="s">
        <v>53</v>
      </c>
      <c r="E3196" s="103" t="s">
        <v>3723</v>
      </c>
      <c r="F3196" s="169" t="s">
        <v>304</v>
      </c>
      <c r="G3196" s="169" t="s">
        <v>4587</v>
      </c>
      <c r="H3196" s="40" t="s">
        <v>3453</v>
      </c>
      <c r="I3196" s="40" t="s">
        <v>22</v>
      </c>
      <c r="J3196" s="173">
        <v>4</v>
      </c>
      <c r="K3196" s="57">
        <f t="shared" si="200"/>
        <v>1</v>
      </c>
      <c r="L3196" s="198">
        <v>9</v>
      </c>
      <c r="M3196" s="105">
        <v>3.1</v>
      </c>
      <c r="N3196" s="167"/>
    </row>
    <row r="3197" s="155" customFormat="1" ht="24" spans="1:14">
      <c r="A3197" s="38" t="s">
        <v>15</v>
      </c>
      <c r="B3197" s="168">
        <v>3196</v>
      </c>
      <c r="C3197" s="43" t="s">
        <v>16</v>
      </c>
      <c r="D3197" s="43" t="s">
        <v>53</v>
      </c>
      <c r="E3197" s="103" t="s">
        <v>3723</v>
      </c>
      <c r="F3197" s="169" t="s">
        <v>304</v>
      </c>
      <c r="G3197" s="169" t="s">
        <v>3492</v>
      </c>
      <c r="H3197" s="40" t="s">
        <v>3453</v>
      </c>
      <c r="I3197" s="40" t="s">
        <v>22</v>
      </c>
      <c r="J3197" s="173">
        <v>2</v>
      </c>
      <c r="K3197" s="57">
        <f t="shared" si="200"/>
        <v>1</v>
      </c>
      <c r="L3197" s="198">
        <v>4</v>
      </c>
      <c r="M3197" s="105">
        <v>3.1</v>
      </c>
      <c r="N3197" s="164"/>
    </row>
    <row r="3198" s="155" customFormat="1" ht="24" spans="1:14">
      <c r="A3198" s="38" t="s">
        <v>15</v>
      </c>
      <c r="B3198" s="168">
        <v>3197</v>
      </c>
      <c r="C3198" s="43" t="s">
        <v>16</v>
      </c>
      <c r="D3198" s="43" t="s">
        <v>53</v>
      </c>
      <c r="E3198" s="103" t="s">
        <v>3723</v>
      </c>
      <c r="F3198" s="169" t="s">
        <v>249</v>
      </c>
      <c r="G3198" s="169" t="s">
        <v>3461</v>
      </c>
      <c r="H3198" s="40" t="s">
        <v>3453</v>
      </c>
      <c r="I3198" s="40" t="s">
        <v>22</v>
      </c>
      <c r="J3198" s="173">
        <v>6</v>
      </c>
      <c r="K3198" s="57">
        <f t="shared" si="200"/>
        <v>2</v>
      </c>
      <c r="L3198" s="198">
        <v>5</v>
      </c>
      <c r="M3198" s="105">
        <v>3.1</v>
      </c>
      <c r="N3198" s="167"/>
    </row>
    <row r="3199" s="155" customFormat="1" ht="21.6" spans="1:14">
      <c r="A3199" s="38" t="s">
        <v>15</v>
      </c>
      <c r="B3199" s="168">
        <v>3198</v>
      </c>
      <c r="C3199" s="43" t="s">
        <v>16</v>
      </c>
      <c r="D3199" s="43" t="s">
        <v>53</v>
      </c>
      <c r="E3199" s="103" t="s">
        <v>3723</v>
      </c>
      <c r="F3199" s="169" t="s">
        <v>55</v>
      </c>
      <c r="G3199" s="169" t="s">
        <v>4574</v>
      </c>
      <c r="H3199" s="40" t="s">
        <v>3453</v>
      </c>
      <c r="I3199" s="40" t="s">
        <v>22</v>
      </c>
      <c r="J3199" s="173">
        <v>13</v>
      </c>
      <c r="K3199" s="185">
        <v>0</v>
      </c>
      <c r="L3199" s="198">
        <v>312</v>
      </c>
      <c r="M3199" s="105">
        <v>3.1</v>
      </c>
      <c r="N3199" s="164"/>
    </row>
    <row r="3200" s="155" customFormat="1" ht="21.6" spans="1:14">
      <c r="A3200" s="38" t="s">
        <v>15</v>
      </c>
      <c r="B3200" s="168">
        <v>3199</v>
      </c>
      <c r="C3200" s="43" t="s">
        <v>16</v>
      </c>
      <c r="D3200" s="43" t="s">
        <v>53</v>
      </c>
      <c r="E3200" s="103" t="s">
        <v>3723</v>
      </c>
      <c r="F3200" s="169" t="s">
        <v>55</v>
      </c>
      <c r="G3200" s="169" t="s">
        <v>4575</v>
      </c>
      <c r="H3200" s="40" t="s">
        <v>3453</v>
      </c>
      <c r="I3200" s="40" t="s">
        <v>22</v>
      </c>
      <c r="J3200" s="173">
        <v>1</v>
      </c>
      <c r="K3200" s="185">
        <v>0</v>
      </c>
      <c r="L3200" s="198">
        <v>12</v>
      </c>
      <c r="M3200" s="105">
        <v>3.1</v>
      </c>
      <c r="N3200" s="167"/>
    </row>
    <row r="3201" s="155" customFormat="1" ht="24" spans="1:14">
      <c r="A3201" s="38" t="s">
        <v>15</v>
      </c>
      <c r="B3201" s="168">
        <v>3200</v>
      </c>
      <c r="C3201" s="43" t="s">
        <v>16</v>
      </c>
      <c r="D3201" s="43" t="s">
        <v>53</v>
      </c>
      <c r="E3201" s="103" t="s">
        <v>3723</v>
      </c>
      <c r="F3201" s="169" t="s">
        <v>249</v>
      </c>
      <c r="G3201" s="169" t="s">
        <v>4590</v>
      </c>
      <c r="H3201" s="40" t="s">
        <v>3453</v>
      </c>
      <c r="I3201" s="40" t="s">
        <v>22</v>
      </c>
      <c r="J3201" s="173">
        <v>1</v>
      </c>
      <c r="K3201" s="57">
        <f t="shared" ref="K3201:K3206" si="201">(CEILING(J3201*0.2,1))*1</f>
        <v>1</v>
      </c>
      <c r="L3201" s="198">
        <v>2</v>
      </c>
      <c r="M3201" s="105">
        <v>3.1</v>
      </c>
      <c r="N3201" s="164"/>
    </row>
    <row r="3202" s="155" customFormat="1" ht="24" spans="1:14">
      <c r="A3202" s="38" t="s">
        <v>15</v>
      </c>
      <c r="B3202" s="168">
        <v>3201</v>
      </c>
      <c r="C3202" s="43" t="s">
        <v>16</v>
      </c>
      <c r="D3202" s="43" t="s">
        <v>53</v>
      </c>
      <c r="E3202" s="103" t="s">
        <v>3723</v>
      </c>
      <c r="F3202" s="169" t="s">
        <v>249</v>
      </c>
      <c r="G3202" s="169" t="s">
        <v>3468</v>
      </c>
      <c r="H3202" s="40" t="s">
        <v>3453</v>
      </c>
      <c r="I3202" s="40" t="s">
        <v>22</v>
      </c>
      <c r="J3202" s="173">
        <v>1</v>
      </c>
      <c r="K3202" s="57">
        <f t="shared" si="201"/>
        <v>1</v>
      </c>
      <c r="L3202" s="198">
        <v>4</v>
      </c>
      <c r="M3202" s="105">
        <v>3.1</v>
      </c>
      <c r="N3202" s="167"/>
    </row>
    <row r="3203" s="155" customFormat="1" ht="24" spans="1:14">
      <c r="A3203" s="38" t="s">
        <v>15</v>
      </c>
      <c r="B3203" s="168">
        <v>3202</v>
      </c>
      <c r="C3203" s="43" t="s">
        <v>16</v>
      </c>
      <c r="D3203" s="43" t="s">
        <v>53</v>
      </c>
      <c r="E3203" s="103" t="s">
        <v>3723</v>
      </c>
      <c r="F3203" s="169" t="s">
        <v>249</v>
      </c>
      <c r="G3203" s="169" t="s">
        <v>4576</v>
      </c>
      <c r="H3203" s="40" t="s">
        <v>3453</v>
      </c>
      <c r="I3203" s="40" t="s">
        <v>22</v>
      </c>
      <c r="J3203" s="173">
        <v>1</v>
      </c>
      <c r="K3203" s="185">
        <v>0</v>
      </c>
      <c r="L3203" s="198">
        <v>8</v>
      </c>
      <c r="M3203" s="105">
        <v>3.1</v>
      </c>
      <c r="N3203" s="164"/>
    </row>
    <row r="3204" s="155" customFormat="1" ht="24" spans="1:14">
      <c r="A3204" s="38" t="s">
        <v>15</v>
      </c>
      <c r="B3204" s="168">
        <v>3203</v>
      </c>
      <c r="C3204" s="43" t="s">
        <v>16</v>
      </c>
      <c r="D3204" s="43" t="s">
        <v>53</v>
      </c>
      <c r="E3204" s="103" t="s">
        <v>3723</v>
      </c>
      <c r="F3204" s="169" t="s">
        <v>249</v>
      </c>
      <c r="G3204" s="169" t="s">
        <v>3470</v>
      </c>
      <c r="H3204" s="40" t="s">
        <v>3453</v>
      </c>
      <c r="I3204" s="40" t="s">
        <v>22</v>
      </c>
      <c r="J3204" s="173">
        <v>1</v>
      </c>
      <c r="K3204" s="57">
        <f t="shared" si="201"/>
        <v>1</v>
      </c>
      <c r="L3204" s="198">
        <v>2</v>
      </c>
      <c r="M3204" s="105">
        <v>3.1</v>
      </c>
      <c r="N3204" s="164"/>
    </row>
    <row r="3205" s="155" customFormat="1" ht="24" spans="1:14">
      <c r="A3205" s="38" t="s">
        <v>15</v>
      </c>
      <c r="B3205" s="168">
        <v>3204</v>
      </c>
      <c r="C3205" s="43" t="s">
        <v>16</v>
      </c>
      <c r="D3205" s="43" t="s">
        <v>53</v>
      </c>
      <c r="E3205" s="103" t="s">
        <v>3723</v>
      </c>
      <c r="F3205" s="169" t="s">
        <v>304</v>
      </c>
      <c r="G3205" s="169" t="s">
        <v>3475</v>
      </c>
      <c r="H3205" s="40" t="s">
        <v>3453</v>
      </c>
      <c r="I3205" s="40" t="s">
        <v>22</v>
      </c>
      <c r="J3205" s="173">
        <v>1</v>
      </c>
      <c r="K3205" s="57">
        <f t="shared" si="201"/>
        <v>1</v>
      </c>
      <c r="L3205" s="198">
        <v>6</v>
      </c>
      <c r="M3205" s="105">
        <v>3.1</v>
      </c>
      <c r="N3205" s="164"/>
    </row>
    <row r="3206" s="155" customFormat="1" ht="24" spans="1:14">
      <c r="A3206" s="38" t="s">
        <v>15</v>
      </c>
      <c r="B3206" s="168">
        <v>3205</v>
      </c>
      <c r="C3206" s="43" t="s">
        <v>16</v>
      </c>
      <c r="D3206" s="43" t="s">
        <v>53</v>
      </c>
      <c r="E3206" s="103" t="s">
        <v>3723</v>
      </c>
      <c r="F3206" s="169" t="s">
        <v>304</v>
      </c>
      <c r="G3206" s="169" t="s">
        <v>4591</v>
      </c>
      <c r="H3206" s="40" t="s">
        <v>3453</v>
      </c>
      <c r="I3206" s="40" t="s">
        <v>22</v>
      </c>
      <c r="J3206" s="173">
        <v>1</v>
      </c>
      <c r="K3206" s="57">
        <f t="shared" si="201"/>
        <v>1</v>
      </c>
      <c r="L3206" s="198">
        <v>6</v>
      </c>
      <c r="M3206" s="105">
        <v>3.1</v>
      </c>
      <c r="N3206" s="164"/>
    </row>
    <row r="3207" s="155" customFormat="1" ht="24" spans="1:14">
      <c r="A3207" s="38" t="s">
        <v>15</v>
      </c>
      <c r="B3207" s="168">
        <v>3206</v>
      </c>
      <c r="C3207" s="43" t="s">
        <v>16</v>
      </c>
      <c r="D3207" s="43" t="s">
        <v>53</v>
      </c>
      <c r="E3207" s="103" t="s">
        <v>3723</v>
      </c>
      <c r="F3207" s="169" t="s">
        <v>304</v>
      </c>
      <c r="G3207" s="169" t="s">
        <v>4582</v>
      </c>
      <c r="H3207" s="40" t="s">
        <v>3453</v>
      </c>
      <c r="I3207" s="40" t="s">
        <v>22</v>
      </c>
      <c r="J3207" s="173">
        <v>4</v>
      </c>
      <c r="K3207" s="185">
        <v>0</v>
      </c>
      <c r="L3207" s="198">
        <v>53</v>
      </c>
      <c r="M3207" s="105">
        <v>3.1</v>
      </c>
      <c r="N3207" s="167"/>
    </row>
    <row r="3208" s="155" customFormat="1" ht="24" spans="1:14">
      <c r="A3208" s="38" t="s">
        <v>15</v>
      </c>
      <c r="B3208" s="168">
        <v>3207</v>
      </c>
      <c r="C3208" s="43" t="s">
        <v>16</v>
      </c>
      <c r="D3208" s="43" t="s">
        <v>171</v>
      </c>
      <c r="E3208" s="103" t="s">
        <v>3723</v>
      </c>
      <c r="F3208" s="169" t="s">
        <v>172</v>
      </c>
      <c r="G3208" s="169" t="s">
        <v>4544</v>
      </c>
      <c r="H3208" s="40" t="s">
        <v>2299</v>
      </c>
      <c r="I3208" s="40" t="s">
        <v>22</v>
      </c>
      <c r="J3208" s="173">
        <v>1</v>
      </c>
      <c r="K3208" s="174">
        <v>0</v>
      </c>
      <c r="L3208" s="201">
        <v>0.02</v>
      </c>
      <c r="M3208" s="105">
        <v>3.1</v>
      </c>
      <c r="N3208" s="164"/>
    </row>
    <row r="3209" s="155" customFormat="1" ht="21.6" spans="1:14">
      <c r="A3209" s="38" t="s">
        <v>15</v>
      </c>
      <c r="B3209" s="168">
        <v>3208</v>
      </c>
      <c r="C3209" s="43" t="s">
        <v>16</v>
      </c>
      <c r="D3209" s="43" t="s">
        <v>322</v>
      </c>
      <c r="E3209" s="103" t="s">
        <v>3723</v>
      </c>
      <c r="F3209" s="169" t="s">
        <v>323</v>
      </c>
      <c r="G3209" s="169" t="s">
        <v>3479</v>
      </c>
      <c r="H3209" s="40" t="s">
        <v>3453</v>
      </c>
      <c r="I3209" s="43" t="s">
        <v>2124</v>
      </c>
      <c r="J3209" s="116">
        <v>13.0841</v>
      </c>
      <c r="K3209" s="57">
        <f t="shared" ref="K3209:K3211" si="202">(CEILING(J3209*0.2,1))*1</f>
        <v>3</v>
      </c>
      <c r="L3209" s="198">
        <v>115</v>
      </c>
      <c r="M3209" s="105">
        <v>3.1</v>
      </c>
      <c r="N3209" s="164"/>
    </row>
    <row r="3210" s="155" customFormat="1" ht="21.6" spans="1:14">
      <c r="A3210" s="38" t="s">
        <v>15</v>
      </c>
      <c r="B3210" s="168">
        <v>3209</v>
      </c>
      <c r="C3210" s="43" t="s">
        <v>16</v>
      </c>
      <c r="D3210" s="43" t="s">
        <v>322</v>
      </c>
      <c r="E3210" s="103" t="s">
        <v>3723</v>
      </c>
      <c r="F3210" s="169" t="s">
        <v>323</v>
      </c>
      <c r="G3210" s="169" t="s">
        <v>3480</v>
      </c>
      <c r="H3210" s="40" t="s">
        <v>3453</v>
      </c>
      <c r="I3210" s="43" t="s">
        <v>2124</v>
      </c>
      <c r="J3210" s="116">
        <v>5.41944</v>
      </c>
      <c r="K3210" s="57">
        <f t="shared" si="202"/>
        <v>2</v>
      </c>
      <c r="L3210" s="198">
        <v>83</v>
      </c>
      <c r="M3210" s="105">
        <v>3.1</v>
      </c>
      <c r="N3210" s="164"/>
    </row>
    <row r="3211" s="155" customFormat="1" ht="21.6" spans="1:14">
      <c r="A3211" s="38" t="s">
        <v>15</v>
      </c>
      <c r="B3211" s="168">
        <v>3210</v>
      </c>
      <c r="C3211" s="43" t="s">
        <v>16</v>
      </c>
      <c r="D3211" s="43" t="s">
        <v>322</v>
      </c>
      <c r="E3211" s="103" t="s">
        <v>3723</v>
      </c>
      <c r="F3211" s="169" t="s">
        <v>323</v>
      </c>
      <c r="G3211" s="169" t="s">
        <v>3481</v>
      </c>
      <c r="H3211" s="40" t="s">
        <v>3453</v>
      </c>
      <c r="I3211" s="43" t="s">
        <v>2124</v>
      </c>
      <c r="J3211" s="116">
        <v>11</v>
      </c>
      <c r="K3211" s="57">
        <f t="shared" si="202"/>
        <v>3</v>
      </c>
      <c r="L3211" s="198">
        <v>297</v>
      </c>
      <c r="M3211" s="105">
        <v>3.1</v>
      </c>
      <c r="N3211" s="164"/>
    </row>
    <row r="3212" s="155" customFormat="1" ht="21.6" spans="1:14">
      <c r="A3212" s="38" t="s">
        <v>15</v>
      </c>
      <c r="B3212" s="168">
        <v>3211</v>
      </c>
      <c r="C3212" s="43" t="s">
        <v>16</v>
      </c>
      <c r="D3212" s="43" t="s">
        <v>322</v>
      </c>
      <c r="E3212" s="103" t="s">
        <v>3723</v>
      </c>
      <c r="F3212" s="169" t="s">
        <v>323</v>
      </c>
      <c r="G3212" s="169" t="s">
        <v>4578</v>
      </c>
      <c r="H3212" s="40" t="s">
        <v>3453</v>
      </c>
      <c r="I3212" s="43" t="s">
        <v>2124</v>
      </c>
      <c r="J3212" s="116">
        <v>35.5999</v>
      </c>
      <c r="K3212" s="185">
        <v>0</v>
      </c>
      <c r="L3212" s="198">
        <v>1434</v>
      </c>
      <c r="M3212" s="105">
        <v>3.1</v>
      </c>
      <c r="N3212" s="167"/>
    </row>
    <row r="3213" s="155" customFormat="1" ht="21.6" spans="1:14">
      <c r="A3213" s="38" t="s">
        <v>15</v>
      </c>
      <c r="B3213" s="168">
        <v>3212</v>
      </c>
      <c r="C3213" s="43" t="s">
        <v>16</v>
      </c>
      <c r="D3213" s="43" t="s">
        <v>89</v>
      </c>
      <c r="E3213" s="103" t="s">
        <v>3723</v>
      </c>
      <c r="F3213" s="169" t="s">
        <v>114</v>
      </c>
      <c r="G3213" s="169" t="s">
        <v>3669</v>
      </c>
      <c r="H3213" s="40" t="s">
        <v>3453</v>
      </c>
      <c r="I3213" s="40" t="s">
        <v>22</v>
      </c>
      <c r="J3213" s="173">
        <v>1</v>
      </c>
      <c r="K3213" s="174">
        <v>0</v>
      </c>
      <c r="L3213" s="198">
        <v>63</v>
      </c>
      <c r="M3213" s="105">
        <v>3.1</v>
      </c>
      <c r="N3213" s="167"/>
    </row>
    <row r="3214" s="155" customFormat="1" ht="21.6" spans="1:14">
      <c r="A3214" s="38" t="s">
        <v>15</v>
      </c>
      <c r="B3214" s="168">
        <v>3213</v>
      </c>
      <c r="C3214" s="43" t="s">
        <v>16</v>
      </c>
      <c r="D3214" s="43" t="s">
        <v>53</v>
      </c>
      <c r="E3214" s="103" t="s">
        <v>3723</v>
      </c>
      <c r="F3214" s="169" t="s">
        <v>55</v>
      </c>
      <c r="G3214" s="169" t="s">
        <v>3491</v>
      </c>
      <c r="H3214" s="40" t="s">
        <v>3453</v>
      </c>
      <c r="I3214" s="40" t="s">
        <v>22</v>
      </c>
      <c r="J3214" s="173">
        <v>2</v>
      </c>
      <c r="K3214" s="57">
        <f t="shared" ref="K3214:K3218" si="203">(CEILING(J3214*0.2,1))*1</f>
        <v>1</v>
      </c>
      <c r="L3214" s="198">
        <v>4</v>
      </c>
      <c r="M3214" s="105">
        <v>3.1</v>
      </c>
      <c r="N3214" s="164"/>
    </row>
    <row r="3215" s="155" customFormat="1" ht="24" spans="1:14">
      <c r="A3215" s="38" t="s">
        <v>15</v>
      </c>
      <c r="B3215" s="168">
        <v>3214</v>
      </c>
      <c r="C3215" s="43" t="s">
        <v>16</v>
      </c>
      <c r="D3215" s="43" t="s">
        <v>53</v>
      </c>
      <c r="E3215" s="103" t="s">
        <v>3723</v>
      </c>
      <c r="F3215" s="169" t="s">
        <v>304</v>
      </c>
      <c r="G3215" s="169" t="s">
        <v>3492</v>
      </c>
      <c r="H3215" s="40" t="s">
        <v>3453</v>
      </c>
      <c r="I3215" s="40" t="s">
        <v>22</v>
      </c>
      <c r="J3215" s="173">
        <v>1</v>
      </c>
      <c r="K3215" s="57">
        <f t="shared" si="203"/>
        <v>1</v>
      </c>
      <c r="L3215" s="198">
        <v>2</v>
      </c>
      <c r="M3215" s="105">
        <v>3.1</v>
      </c>
      <c r="N3215" s="164"/>
    </row>
    <row r="3216" s="155" customFormat="1" ht="24" spans="1:14">
      <c r="A3216" s="38" t="s">
        <v>15</v>
      </c>
      <c r="B3216" s="168">
        <v>3215</v>
      </c>
      <c r="C3216" s="43" t="s">
        <v>16</v>
      </c>
      <c r="D3216" s="43" t="s">
        <v>53</v>
      </c>
      <c r="E3216" s="103" t="s">
        <v>3723</v>
      </c>
      <c r="F3216" s="169" t="s">
        <v>249</v>
      </c>
      <c r="G3216" s="169" t="s">
        <v>3461</v>
      </c>
      <c r="H3216" s="40" t="s">
        <v>3453</v>
      </c>
      <c r="I3216" s="40" t="s">
        <v>22</v>
      </c>
      <c r="J3216" s="173">
        <v>4</v>
      </c>
      <c r="K3216" s="57">
        <f t="shared" si="203"/>
        <v>1</v>
      </c>
      <c r="L3216" s="198">
        <v>3</v>
      </c>
      <c r="M3216" s="105">
        <v>3.1</v>
      </c>
      <c r="N3216" s="164"/>
    </row>
    <row r="3217" s="155" customFormat="1" ht="21.6" spans="1:14">
      <c r="A3217" s="38" t="s">
        <v>15</v>
      </c>
      <c r="B3217" s="168">
        <v>3216</v>
      </c>
      <c r="C3217" s="43" t="s">
        <v>16</v>
      </c>
      <c r="D3217" s="43" t="s">
        <v>53</v>
      </c>
      <c r="E3217" s="103" t="s">
        <v>3723</v>
      </c>
      <c r="F3217" s="169" t="s">
        <v>55</v>
      </c>
      <c r="G3217" s="169" t="s">
        <v>3462</v>
      </c>
      <c r="H3217" s="40" t="s">
        <v>3453</v>
      </c>
      <c r="I3217" s="40" t="s">
        <v>22</v>
      </c>
      <c r="J3217" s="173">
        <v>5</v>
      </c>
      <c r="K3217" s="57">
        <f t="shared" si="203"/>
        <v>1</v>
      </c>
      <c r="L3217" s="198">
        <v>28</v>
      </c>
      <c r="M3217" s="105">
        <v>3.1</v>
      </c>
      <c r="N3217" s="167"/>
    </row>
    <row r="3218" s="155" customFormat="1" ht="21.6" spans="1:14">
      <c r="A3218" s="38" t="s">
        <v>15</v>
      </c>
      <c r="B3218" s="168">
        <v>3217</v>
      </c>
      <c r="C3218" s="43" t="s">
        <v>16</v>
      </c>
      <c r="D3218" s="43" t="s">
        <v>53</v>
      </c>
      <c r="E3218" s="103" t="s">
        <v>3723</v>
      </c>
      <c r="F3218" s="169" t="s">
        <v>55</v>
      </c>
      <c r="G3218" s="169" t="s">
        <v>3464</v>
      </c>
      <c r="H3218" s="40" t="s">
        <v>3453</v>
      </c>
      <c r="I3218" s="40" t="s">
        <v>22</v>
      </c>
      <c r="J3218" s="173">
        <v>1</v>
      </c>
      <c r="K3218" s="57">
        <f t="shared" si="203"/>
        <v>1</v>
      </c>
      <c r="L3218" s="198">
        <v>13</v>
      </c>
      <c r="M3218" s="105">
        <v>3.1</v>
      </c>
      <c r="N3218" s="167"/>
    </row>
    <row r="3219" s="155" customFormat="1" ht="21.6" spans="1:14">
      <c r="A3219" s="38" t="s">
        <v>15</v>
      </c>
      <c r="B3219" s="168">
        <v>3218</v>
      </c>
      <c r="C3219" s="43" t="s">
        <v>16</v>
      </c>
      <c r="D3219" s="43" t="s">
        <v>53</v>
      </c>
      <c r="E3219" s="103" t="s">
        <v>3723</v>
      </c>
      <c r="F3219" s="169" t="s">
        <v>55</v>
      </c>
      <c r="G3219" s="169" t="s">
        <v>3465</v>
      </c>
      <c r="H3219" s="40" t="s">
        <v>3453</v>
      </c>
      <c r="I3219" s="40" t="s">
        <v>22</v>
      </c>
      <c r="J3219" s="173">
        <v>2</v>
      </c>
      <c r="K3219" s="185">
        <v>0</v>
      </c>
      <c r="L3219" s="198">
        <v>90</v>
      </c>
      <c r="M3219" s="105">
        <v>3.1</v>
      </c>
      <c r="N3219" s="164"/>
    </row>
    <row r="3220" s="155" customFormat="1" ht="21.6" spans="1:14">
      <c r="A3220" s="38" t="s">
        <v>15</v>
      </c>
      <c r="B3220" s="168">
        <v>3219</v>
      </c>
      <c r="C3220" s="43" t="s">
        <v>16</v>
      </c>
      <c r="D3220" s="43" t="s">
        <v>53</v>
      </c>
      <c r="E3220" s="103" t="s">
        <v>3723</v>
      </c>
      <c r="F3220" s="169" t="s">
        <v>55</v>
      </c>
      <c r="G3220" s="169" t="s">
        <v>3466</v>
      </c>
      <c r="H3220" s="40" t="s">
        <v>3453</v>
      </c>
      <c r="I3220" s="40" t="s">
        <v>22</v>
      </c>
      <c r="J3220" s="173">
        <v>2</v>
      </c>
      <c r="K3220" s="57">
        <f t="shared" ref="K3220:K3223" si="204">(CEILING(J3220*0.2,1))*1</f>
        <v>1</v>
      </c>
      <c r="L3220" s="198">
        <v>5</v>
      </c>
      <c r="M3220" s="105">
        <v>3.1</v>
      </c>
      <c r="N3220" s="167"/>
    </row>
    <row r="3221" s="155" customFormat="1" ht="21.6" spans="1:14">
      <c r="A3221" s="38" t="s">
        <v>15</v>
      </c>
      <c r="B3221" s="168">
        <v>3220</v>
      </c>
      <c r="C3221" s="43" t="s">
        <v>16</v>
      </c>
      <c r="D3221" s="43" t="s">
        <v>53</v>
      </c>
      <c r="E3221" s="103" t="s">
        <v>3723</v>
      </c>
      <c r="F3221" s="169" t="s">
        <v>55</v>
      </c>
      <c r="G3221" s="169" t="s">
        <v>4585</v>
      </c>
      <c r="H3221" s="40" t="s">
        <v>3453</v>
      </c>
      <c r="I3221" s="40" t="s">
        <v>22</v>
      </c>
      <c r="J3221" s="173">
        <v>1</v>
      </c>
      <c r="K3221" s="185">
        <v>0</v>
      </c>
      <c r="L3221" s="198">
        <v>23</v>
      </c>
      <c r="M3221" s="105">
        <v>3.1</v>
      </c>
      <c r="N3221" s="167"/>
    </row>
    <row r="3222" s="155" customFormat="1" ht="24" spans="1:14">
      <c r="A3222" s="38" t="s">
        <v>15</v>
      </c>
      <c r="B3222" s="168">
        <v>3221</v>
      </c>
      <c r="C3222" s="43" t="s">
        <v>16</v>
      </c>
      <c r="D3222" s="43" t="s">
        <v>53</v>
      </c>
      <c r="E3222" s="103" t="s">
        <v>3723</v>
      </c>
      <c r="F3222" s="169" t="s">
        <v>249</v>
      </c>
      <c r="G3222" s="169" t="s">
        <v>3467</v>
      </c>
      <c r="H3222" s="40" t="s">
        <v>3453</v>
      </c>
      <c r="I3222" s="40" t="s">
        <v>22</v>
      </c>
      <c r="J3222" s="173">
        <v>4</v>
      </c>
      <c r="K3222" s="57">
        <f t="shared" si="204"/>
        <v>1</v>
      </c>
      <c r="L3222" s="198">
        <v>8</v>
      </c>
      <c r="M3222" s="105">
        <v>3.1</v>
      </c>
      <c r="N3222" s="167"/>
    </row>
    <row r="3223" s="155" customFormat="1" ht="24" spans="1:14">
      <c r="A3223" s="38" t="s">
        <v>15</v>
      </c>
      <c r="B3223" s="168">
        <v>3222</v>
      </c>
      <c r="C3223" s="43" t="s">
        <v>16</v>
      </c>
      <c r="D3223" s="43" t="s">
        <v>53</v>
      </c>
      <c r="E3223" s="103" t="s">
        <v>3723</v>
      </c>
      <c r="F3223" s="169" t="s">
        <v>249</v>
      </c>
      <c r="G3223" s="169" t="s">
        <v>3468</v>
      </c>
      <c r="H3223" s="40" t="s">
        <v>3453</v>
      </c>
      <c r="I3223" s="40" t="s">
        <v>22</v>
      </c>
      <c r="J3223" s="173">
        <v>1</v>
      </c>
      <c r="K3223" s="57">
        <f t="shared" si="204"/>
        <v>1</v>
      </c>
      <c r="L3223" s="198">
        <v>4</v>
      </c>
      <c r="M3223" s="105">
        <v>3.1</v>
      </c>
      <c r="N3223" s="167"/>
    </row>
    <row r="3224" s="155" customFormat="1" ht="24" spans="1:14">
      <c r="A3224" s="38" t="s">
        <v>15</v>
      </c>
      <c r="B3224" s="168">
        <v>3223</v>
      </c>
      <c r="C3224" s="43" t="s">
        <v>16</v>
      </c>
      <c r="D3224" s="43" t="s">
        <v>53</v>
      </c>
      <c r="E3224" s="103" t="s">
        <v>3723</v>
      </c>
      <c r="F3224" s="169" t="s">
        <v>249</v>
      </c>
      <c r="G3224" s="169" t="s">
        <v>3469</v>
      </c>
      <c r="H3224" s="40" t="s">
        <v>3453</v>
      </c>
      <c r="I3224" s="40" t="s">
        <v>22</v>
      </c>
      <c r="J3224" s="173">
        <v>1</v>
      </c>
      <c r="K3224" s="185">
        <v>0</v>
      </c>
      <c r="L3224" s="198">
        <v>11</v>
      </c>
      <c r="M3224" s="105">
        <v>3.1</v>
      </c>
      <c r="N3224" s="167"/>
    </row>
    <row r="3225" s="155" customFormat="1" ht="21.6" spans="1:14">
      <c r="A3225" s="38" t="s">
        <v>15</v>
      </c>
      <c r="B3225" s="168">
        <v>3224</v>
      </c>
      <c r="C3225" s="43" t="s">
        <v>16</v>
      </c>
      <c r="D3225" s="43" t="s">
        <v>53</v>
      </c>
      <c r="E3225" s="103" t="s">
        <v>3723</v>
      </c>
      <c r="F3225" s="169" t="s">
        <v>304</v>
      </c>
      <c r="G3225" s="169" t="s">
        <v>3471</v>
      </c>
      <c r="H3225" s="40" t="s">
        <v>3453</v>
      </c>
      <c r="I3225" s="40" t="s">
        <v>22</v>
      </c>
      <c r="J3225" s="173">
        <v>1</v>
      </c>
      <c r="K3225" s="57">
        <f t="shared" ref="K3225:K3228" si="205">(CEILING(J3225*0.2,1))*1</f>
        <v>1</v>
      </c>
      <c r="L3225" s="198">
        <v>6</v>
      </c>
      <c r="M3225" s="105">
        <v>3.1</v>
      </c>
      <c r="N3225" s="167"/>
    </row>
    <row r="3226" s="155" customFormat="1" ht="24" spans="1:14">
      <c r="A3226" s="38" t="s">
        <v>15</v>
      </c>
      <c r="B3226" s="168">
        <v>3225</v>
      </c>
      <c r="C3226" s="43" t="s">
        <v>16</v>
      </c>
      <c r="D3226" s="43" t="s">
        <v>53</v>
      </c>
      <c r="E3226" s="103" t="s">
        <v>3723</v>
      </c>
      <c r="F3226" s="169" t="s">
        <v>304</v>
      </c>
      <c r="G3226" s="169" t="s">
        <v>4591</v>
      </c>
      <c r="H3226" s="40" t="s">
        <v>3453</v>
      </c>
      <c r="I3226" s="40" t="s">
        <v>22</v>
      </c>
      <c r="J3226" s="173">
        <v>1</v>
      </c>
      <c r="K3226" s="57">
        <f t="shared" si="205"/>
        <v>1</v>
      </c>
      <c r="L3226" s="198">
        <v>6</v>
      </c>
      <c r="M3226" s="105">
        <v>3.1</v>
      </c>
      <c r="N3226" s="167"/>
    </row>
    <row r="3227" s="155" customFormat="1" ht="24" spans="1:14">
      <c r="A3227" s="38" t="s">
        <v>15</v>
      </c>
      <c r="B3227" s="168">
        <v>3226</v>
      </c>
      <c r="C3227" s="43" t="s">
        <v>16</v>
      </c>
      <c r="D3227" s="43" t="s">
        <v>53</v>
      </c>
      <c r="E3227" s="103" t="s">
        <v>3723</v>
      </c>
      <c r="F3227" s="169" t="s">
        <v>304</v>
      </c>
      <c r="G3227" s="169" t="s">
        <v>4581</v>
      </c>
      <c r="H3227" s="40" t="s">
        <v>3453</v>
      </c>
      <c r="I3227" s="40" t="s">
        <v>22</v>
      </c>
      <c r="J3227" s="173">
        <v>2</v>
      </c>
      <c r="K3227" s="57">
        <f t="shared" si="205"/>
        <v>1</v>
      </c>
      <c r="L3227" s="198">
        <v>20</v>
      </c>
      <c r="M3227" s="105">
        <v>3.1</v>
      </c>
      <c r="N3227" s="167"/>
    </row>
    <row r="3228" s="155" customFormat="1" ht="24" spans="1:14">
      <c r="A3228" s="38" t="s">
        <v>15</v>
      </c>
      <c r="B3228" s="168">
        <v>3227</v>
      </c>
      <c r="C3228" s="43" t="s">
        <v>16</v>
      </c>
      <c r="D3228" s="43" t="s">
        <v>53</v>
      </c>
      <c r="E3228" s="103" t="s">
        <v>3723</v>
      </c>
      <c r="F3228" s="169" t="s">
        <v>304</v>
      </c>
      <c r="G3228" s="169" t="s">
        <v>4589</v>
      </c>
      <c r="H3228" s="40" t="s">
        <v>3453</v>
      </c>
      <c r="I3228" s="40" t="s">
        <v>22</v>
      </c>
      <c r="J3228" s="173">
        <v>2</v>
      </c>
      <c r="K3228" s="57">
        <f t="shared" si="205"/>
        <v>1</v>
      </c>
      <c r="L3228" s="198">
        <v>20</v>
      </c>
      <c r="M3228" s="105">
        <v>3.1</v>
      </c>
      <c r="N3228" s="167"/>
    </row>
    <row r="3229" s="155" customFormat="1" ht="24" spans="1:14">
      <c r="A3229" s="38" t="s">
        <v>15</v>
      </c>
      <c r="B3229" s="168">
        <v>3228</v>
      </c>
      <c r="C3229" s="43" t="s">
        <v>16</v>
      </c>
      <c r="D3229" s="43" t="s">
        <v>53</v>
      </c>
      <c r="E3229" s="103" t="s">
        <v>3723</v>
      </c>
      <c r="F3229" s="169" t="s">
        <v>304</v>
      </c>
      <c r="G3229" s="169" t="s">
        <v>4592</v>
      </c>
      <c r="H3229" s="40" t="s">
        <v>3453</v>
      </c>
      <c r="I3229" s="40" t="s">
        <v>22</v>
      </c>
      <c r="J3229" s="173">
        <v>1</v>
      </c>
      <c r="K3229" s="185">
        <v>0</v>
      </c>
      <c r="L3229" s="198">
        <v>23</v>
      </c>
      <c r="M3229" s="105">
        <v>3.1</v>
      </c>
      <c r="N3229" s="167"/>
    </row>
    <row r="3230" s="155" customFormat="1" ht="24" spans="1:14">
      <c r="A3230" s="38" t="s">
        <v>15</v>
      </c>
      <c r="B3230" s="168">
        <v>3229</v>
      </c>
      <c r="C3230" s="43" t="s">
        <v>16</v>
      </c>
      <c r="D3230" s="43" t="s">
        <v>171</v>
      </c>
      <c r="E3230" s="103" t="s">
        <v>3723</v>
      </c>
      <c r="F3230" s="169" t="s">
        <v>172</v>
      </c>
      <c r="G3230" s="169" t="s">
        <v>3438</v>
      </c>
      <c r="H3230" s="40" t="s">
        <v>2299</v>
      </c>
      <c r="I3230" s="40" t="s">
        <v>22</v>
      </c>
      <c r="J3230" s="173">
        <v>1</v>
      </c>
      <c r="K3230" s="174">
        <v>0</v>
      </c>
      <c r="L3230" s="201">
        <v>0.19</v>
      </c>
      <c r="M3230" s="105">
        <v>3.1</v>
      </c>
      <c r="N3230" s="167"/>
    </row>
    <row r="3231" s="155" customFormat="1" ht="21.6" spans="1:14">
      <c r="A3231" s="38" t="s">
        <v>15</v>
      </c>
      <c r="B3231" s="168">
        <v>3230</v>
      </c>
      <c r="C3231" s="43" t="s">
        <v>16</v>
      </c>
      <c r="D3231" s="43" t="s">
        <v>322</v>
      </c>
      <c r="E3231" s="103" t="s">
        <v>3723</v>
      </c>
      <c r="F3231" s="169" t="s">
        <v>323</v>
      </c>
      <c r="G3231" s="169" t="s">
        <v>3479</v>
      </c>
      <c r="H3231" s="40" t="s">
        <v>3453</v>
      </c>
      <c r="I3231" s="43" t="s">
        <v>2124</v>
      </c>
      <c r="J3231" s="116">
        <v>42.5584</v>
      </c>
      <c r="K3231" s="57">
        <f t="shared" ref="K3231:K3233" si="206">(CEILING(J3231*0.2,1))*1</f>
        <v>9</v>
      </c>
      <c r="L3231" s="198">
        <v>375</v>
      </c>
      <c r="M3231" s="105">
        <v>3.1</v>
      </c>
      <c r="N3231" s="167"/>
    </row>
    <row r="3232" s="155" customFormat="1" ht="21.6" spans="1:14">
      <c r="A3232" s="38" t="s">
        <v>15</v>
      </c>
      <c r="B3232" s="168">
        <v>3231</v>
      </c>
      <c r="C3232" s="43" t="s">
        <v>16</v>
      </c>
      <c r="D3232" s="43" t="s">
        <v>322</v>
      </c>
      <c r="E3232" s="103" t="s">
        <v>3723</v>
      </c>
      <c r="F3232" s="169" t="s">
        <v>323</v>
      </c>
      <c r="G3232" s="169" t="s">
        <v>3480</v>
      </c>
      <c r="H3232" s="40" t="s">
        <v>3453</v>
      </c>
      <c r="I3232" s="43" t="s">
        <v>2124</v>
      </c>
      <c r="J3232" s="116">
        <v>52.1287</v>
      </c>
      <c r="K3232" s="57">
        <f t="shared" si="206"/>
        <v>11</v>
      </c>
      <c r="L3232" s="198">
        <v>794</v>
      </c>
      <c r="M3232" s="105">
        <v>3.1</v>
      </c>
      <c r="N3232" s="167"/>
    </row>
    <row r="3233" s="155" customFormat="1" ht="21.6" spans="1:14">
      <c r="A3233" s="38" t="s">
        <v>15</v>
      </c>
      <c r="B3233" s="168">
        <v>3232</v>
      </c>
      <c r="C3233" s="43" t="s">
        <v>16</v>
      </c>
      <c r="D3233" s="43" t="s">
        <v>322</v>
      </c>
      <c r="E3233" s="103" t="s">
        <v>3723</v>
      </c>
      <c r="F3233" s="169" t="s">
        <v>323</v>
      </c>
      <c r="G3233" s="169" t="s">
        <v>3481</v>
      </c>
      <c r="H3233" s="40" t="s">
        <v>3453</v>
      </c>
      <c r="I3233" s="43" t="s">
        <v>2124</v>
      </c>
      <c r="J3233" s="116">
        <v>47.084</v>
      </c>
      <c r="K3233" s="57">
        <f t="shared" si="206"/>
        <v>10</v>
      </c>
      <c r="L3233" s="198">
        <v>1273</v>
      </c>
      <c r="M3233" s="105">
        <v>3.1</v>
      </c>
      <c r="N3233" s="167"/>
    </row>
    <row r="3234" s="155" customFormat="1" ht="21.6" spans="1:14">
      <c r="A3234" s="38" t="s">
        <v>15</v>
      </c>
      <c r="B3234" s="168">
        <v>3233</v>
      </c>
      <c r="C3234" s="43" t="s">
        <v>16</v>
      </c>
      <c r="D3234" s="43" t="s">
        <v>322</v>
      </c>
      <c r="E3234" s="103" t="s">
        <v>3723</v>
      </c>
      <c r="F3234" s="169" t="s">
        <v>323</v>
      </c>
      <c r="G3234" s="169" t="s">
        <v>3482</v>
      </c>
      <c r="H3234" s="40" t="s">
        <v>3453</v>
      </c>
      <c r="I3234" s="43" t="s">
        <v>2124</v>
      </c>
      <c r="J3234" s="116">
        <v>17.95</v>
      </c>
      <c r="K3234" s="185">
        <v>0</v>
      </c>
      <c r="L3234" s="198">
        <v>1115</v>
      </c>
      <c r="M3234" s="105">
        <v>3.1</v>
      </c>
      <c r="N3234" s="167"/>
    </row>
    <row r="3235" s="155" customFormat="1" ht="21.6" spans="1:14">
      <c r="A3235" s="38" t="s">
        <v>15</v>
      </c>
      <c r="B3235" s="168">
        <v>3234</v>
      </c>
      <c r="C3235" s="43" t="s">
        <v>16</v>
      </c>
      <c r="D3235" s="43" t="s">
        <v>89</v>
      </c>
      <c r="E3235" s="103" t="s">
        <v>3723</v>
      </c>
      <c r="F3235" s="169" t="s">
        <v>114</v>
      </c>
      <c r="G3235" s="169" t="s">
        <v>4580</v>
      </c>
      <c r="H3235" s="40" t="s">
        <v>3453</v>
      </c>
      <c r="I3235" s="40" t="s">
        <v>22</v>
      </c>
      <c r="J3235" s="173">
        <v>1</v>
      </c>
      <c r="K3235" s="174">
        <v>0</v>
      </c>
      <c r="L3235" s="198">
        <v>16</v>
      </c>
      <c r="M3235" s="105">
        <v>3.1</v>
      </c>
      <c r="N3235" s="167"/>
    </row>
    <row r="3236" s="155" customFormat="1" ht="21.6" spans="1:14">
      <c r="A3236" s="38" t="s">
        <v>15</v>
      </c>
      <c r="B3236" s="168">
        <v>3235</v>
      </c>
      <c r="C3236" s="43" t="s">
        <v>16</v>
      </c>
      <c r="D3236" s="43" t="s">
        <v>53</v>
      </c>
      <c r="E3236" s="103" t="s">
        <v>3723</v>
      </c>
      <c r="F3236" s="169" t="s">
        <v>304</v>
      </c>
      <c r="G3236" s="169" t="s">
        <v>4587</v>
      </c>
      <c r="H3236" s="40" t="s">
        <v>3453</v>
      </c>
      <c r="I3236" s="40" t="s">
        <v>22</v>
      </c>
      <c r="J3236" s="173">
        <v>1</v>
      </c>
      <c r="K3236" s="57">
        <f t="shared" ref="K3236:K3241" si="207">(CEILING(J3236*0.2,1))*1</f>
        <v>1</v>
      </c>
      <c r="L3236" s="198">
        <v>2</v>
      </c>
      <c r="M3236" s="105">
        <v>3.1</v>
      </c>
      <c r="N3236" s="164"/>
    </row>
    <row r="3237" s="155" customFormat="1" ht="24" spans="1:14">
      <c r="A3237" s="38" t="s">
        <v>15</v>
      </c>
      <c r="B3237" s="168">
        <v>3236</v>
      </c>
      <c r="C3237" s="43" t="s">
        <v>16</v>
      </c>
      <c r="D3237" s="43" t="s">
        <v>53</v>
      </c>
      <c r="E3237" s="103" t="s">
        <v>3723</v>
      </c>
      <c r="F3237" s="169" t="s">
        <v>249</v>
      </c>
      <c r="G3237" s="169" t="s">
        <v>3461</v>
      </c>
      <c r="H3237" s="40" t="s">
        <v>3453</v>
      </c>
      <c r="I3237" s="40" t="s">
        <v>22</v>
      </c>
      <c r="J3237" s="173">
        <v>1</v>
      </c>
      <c r="K3237" s="57">
        <f t="shared" si="207"/>
        <v>1</v>
      </c>
      <c r="L3237" s="198">
        <v>1</v>
      </c>
      <c r="M3237" s="105">
        <v>3.1</v>
      </c>
      <c r="N3237" s="167"/>
    </row>
    <row r="3238" s="155" customFormat="1" ht="21.6" spans="1:14">
      <c r="A3238" s="38" t="s">
        <v>15</v>
      </c>
      <c r="B3238" s="168">
        <v>3237</v>
      </c>
      <c r="C3238" s="43" t="s">
        <v>16</v>
      </c>
      <c r="D3238" s="43" t="s">
        <v>53</v>
      </c>
      <c r="E3238" s="103" t="s">
        <v>3723</v>
      </c>
      <c r="F3238" s="169" t="s">
        <v>55</v>
      </c>
      <c r="G3238" s="169" t="s">
        <v>3462</v>
      </c>
      <c r="H3238" s="40" t="s">
        <v>3453</v>
      </c>
      <c r="I3238" s="40" t="s">
        <v>22</v>
      </c>
      <c r="J3238" s="173">
        <v>7</v>
      </c>
      <c r="K3238" s="57">
        <f t="shared" si="207"/>
        <v>2</v>
      </c>
      <c r="L3238" s="198">
        <v>39</v>
      </c>
      <c r="M3238" s="105">
        <v>3.1</v>
      </c>
      <c r="N3238" s="167"/>
    </row>
    <row r="3239" s="155" customFormat="1" ht="21.6" spans="1:14">
      <c r="A3239" s="38" t="s">
        <v>15</v>
      </c>
      <c r="B3239" s="168">
        <v>3238</v>
      </c>
      <c r="C3239" s="43" t="s">
        <v>16</v>
      </c>
      <c r="D3239" s="43" t="s">
        <v>53</v>
      </c>
      <c r="E3239" s="103" t="s">
        <v>3723</v>
      </c>
      <c r="F3239" s="169" t="s">
        <v>55</v>
      </c>
      <c r="G3239" s="169" t="s">
        <v>3466</v>
      </c>
      <c r="H3239" s="40" t="s">
        <v>3453</v>
      </c>
      <c r="I3239" s="40" t="s">
        <v>22</v>
      </c>
      <c r="J3239" s="173">
        <v>5</v>
      </c>
      <c r="K3239" s="57">
        <f t="shared" si="207"/>
        <v>1</v>
      </c>
      <c r="L3239" s="198">
        <v>14</v>
      </c>
      <c r="M3239" s="105">
        <v>3.1</v>
      </c>
      <c r="N3239" s="164"/>
    </row>
    <row r="3240" s="155" customFormat="1" ht="24" spans="1:14">
      <c r="A3240" s="38" t="s">
        <v>15</v>
      </c>
      <c r="B3240" s="168">
        <v>3239</v>
      </c>
      <c r="C3240" s="43" t="s">
        <v>16</v>
      </c>
      <c r="D3240" s="43" t="s">
        <v>53</v>
      </c>
      <c r="E3240" s="103" t="s">
        <v>3723</v>
      </c>
      <c r="F3240" s="169" t="s">
        <v>249</v>
      </c>
      <c r="G3240" s="169" t="s">
        <v>3467</v>
      </c>
      <c r="H3240" s="40" t="s">
        <v>3453</v>
      </c>
      <c r="I3240" s="40" t="s">
        <v>22</v>
      </c>
      <c r="J3240" s="173">
        <v>1</v>
      </c>
      <c r="K3240" s="57">
        <f t="shared" si="207"/>
        <v>1</v>
      </c>
      <c r="L3240" s="198">
        <v>2</v>
      </c>
      <c r="M3240" s="105">
        <v>3.1</v>
      </c>
      <c r="N3240" s="164"/>
    </row>
    <row r="3241" s="155" customFormat="1" ht="24" spans="1:14">
      <c r="A3241" s="38" t="s">
        <v>15</v>
      </c>
      <c r="B3241" s="168">
        <v>3240</v>
      </c>
      <c r="C3241" s="43" t="s">
        <v>16</v>
      </c>
      <c r="D3241" s="43" t="s">
        <v>53</v>
      </c>
      <c r="E3241" s="103" t="s">
        <v>3723</v>
      </c>
      <c r="F3241" s="169" t="s">
        <v>304</v>
      </c>
      <c r="G3241" s="169" t="s">
        <v>3475</v>
      </c>
      <c r="H3241" s="40" t="s">
        <v>3453</v>
      </c>
      <c r="I3241" s="40" t="s">
        <v>22</v>
      </c>
      <c r="J3241" s="173">
        <v>3</v>
      </c>
      <c r="K3241" s="57">
        <f t="shared" si="207"/>
        <v>1</v>
      </c>
      <c r="L3241" s="198">
        <v>18</v>
      </c>
      <c r="M3241" s="105">
        <v>3.1</v>
      </c>
      <c r="N3241" s="167"/>
    </row>
    <row r="3242" s="155" customFormat="1" ht="24" spans="1:14">
      <c r="A3242" s="38" t="s">
        <v>15</v>
      </c>
      <c r="B3242" s="168">
        <v>3241</v>
      </c>
      <c r="C3242" s="43" t="s">
        <v>16</v>
      </c>
      <c r="D3242" s="43" t="s">
        <v>171</v>
      </c>
      <c r="E3242" s="103" t="s">
        <v>3723</v>
      </c>
      <c r="F3242" s="169" t="s">
        <v>172</v>
      </c>
      <c r="G3242" s="169" t="s">
        <v>3360</v>
      </c>
      <c r="H3242" s="40" t="s">
        <v>2299</v>
      </c>
      <c r="I3242" s="40" t="s">
        <v>22</v>
      </c>
      <c r="J3242" s="173">
        <v>1</v>
      </c>
      <c r="K3242" s="174">
        <v>0</v>
      </c>
      <c r="L3242" s="201">
        <v>0.06</v>
      </c>
      <c r="M3242" s="105">
        <v>3.1</v>
      </c>
      <c r="N3242" s="167"/>
    </row>
    <row r="3243" s="155" customFormat="1" ht="21.6" spans="1:14">
      <c r="A3243" s="38" t="s">
        <v>15</v>
      </c>
      <c r="B3243" s="168">
        <v>3242</v>
      </c>
      <c r="C3243" s="43" t="s">
        <v>16</v>
      </c>
      <c r="D3243" s="43" t="s">
        <v>322</v>
      </c>
      <c r="E3243" s="103" t="s">
        <v>3723</v>
      </c>
      <c r="F3243" s="169" t="s">
        <v>323</v>
      </c>
      <c r="G3243" s="169" t="s">
        <v>3479</v>
      </c>
      <c r="H3243" s="40" t="s">
        <v>3453</v>
      </c>
      <c r="I3243" s="43" t="s">
        <v>2124</v>
      </c>
      <c r="J3243" s="116">
        <v>7</v>
      </c>
      <c r="K3243" s="57">
        <f t="shared" ref="K3243:K3247" si="208">(CEILING(J3243*0.2,1))*1</f>
        <v>2</v>
      </c>
      <c r="L3243" s="198">
        <v>62</v>
      </c>
      <c r="M3243" s="105">
        <v>3.1</v>
      </c>
      <c r="N3243" s="167"/>
    </row>
    <row r="3244" s="155" customFormat="1" ht="21.6" spans="1:14">
      <c r="A3244" s="38" t="s">
        <v>15</v>
      </c>
      <c r="B3244" s="168">
        <v>3243</v>
      </c>
      <c r="C3244" s="43" t="s">
        <v>16</v>
      </c>
      <c r="D3244" s="43" t="s">
        <v>322</v>
      </c>
      <c r="E3244" s="103" t="s">
        <v>3723</v>
      </c>
      <c r="F3244" s="169" t="s">
        <v>323</v>
      </c>
      <c r="G3244" s="169" t="s">
        <v>3480</v>
      </c>
      <c r="H3244" s="40" t="s">
        <v>3453</v>
      </c>
      <c r="I3244" s="43" t="s">
        <v>2124</v>
      </c>
      <c r="J3244" s="116">
        <v>42.4831</v>
      </c>
      <c r="K3244" s="57">
        <f t="shared" si="208"/>
        <v>9</v>
      </c>
      <c r="L3244" s="198">
        <v>647</v>
      </c>
      <c r="M3244" s="105">
        <v>3.1</v>
      </c>
      <c r="N3244" s="167"/>
    </row>
    <row r="3245" s="155" customFormat="1" ht="24" spans="1:14">
      <c r="A3245" s="38" t="s">
        <v>15</v>
      </c>
      <c r="B3245" s="168">
        <v>3244</v>
      </c>
      <c r="C3245" s="43" t="s">
        <v>16</v>
      </c>
      <c r="D3245" s="43" t="s">
        <v>53</v>
      </c>
      <c r="E3245" s="103" t="s">
        <v>3723</v>
      </c>
      <c r="F3245" s="169" t="s">
        <v>55</v>
      </c>
      <c r="G3245" s="169" t="s">
        <v>3442</v>
      </c>
      <c r="H3245" s="40" t="s">
        <v>2849</v>
      </c>
      <c r="I3245" s="40" t="s">
        <v>22</v>
      </c>
      <c r="J3245" s="173">
        <v>3</v>
      </c>
      <c r="K3245" s="57">
        <f t="shared" si="208"/>
        <v>1</v>
      </c>
      <c r="L3245" s="198">
        <v>3</v>
      </c>
      <c r="M3245" s="105">
        <v>3.1</v>
      </c>
      <c r="N3245" s="167"/>
    </row>
    <row r="3246" s="155" customFormat="1" ht="24" spans="1:14">
      <c r="A3246" s="38" t="s">
        <v>15</v>
      </c>
      <c r="B3246" s="168">
        <v>3245</v>
      </c>
      <c r="C3246" s="43" t="s">
        <v>16</v>
      </c>
      <c r="D3246" s="43" t="s">
        <v>53</v>
      </c>
      <c r="E3246" s="103" t="s">
        <v>3723</v>
      </c>
      <c r="F3246" s="169" t="s">
        <v>249</v>
      </c>
      <c r="G3246" s="169" t="s">
        <v>3446</v>
      </c>
      <c r="H3246" s="40" t="s">
        <v>2849</v>
      </c>
      <c r="I3246" s="40" t="s">
        <v>22</v>
      </c>
      <c r="J3246" s="173">
        <v>1</v>
      </c>
      <c r="K3246" s="57">
        <f t="shared" si="208"/>
        <v>1</v>
      </c>
      <c r="L3246" s="201">
        <v>0.39</v>
      </c>
      <c r="M3246" s="105">
        <v>3.1</v>
      </c>
      <c r="N3246" s="167"/>
    </row>
    <row r="3247" s="155" customFormat="1" ht="24" spans="1:14">
      <c r="A3247" s="38" t="s">
        <v>15</v>
      </c>
      <c r="B3247" s="168">
        <v>3246</v>
      </c>
      <c r="C3247" s="43" t="s">
        <v>16</v>
      </c>
      <c r="D3247" s="43" t="s">
        <v>322</v>
      </c>
      <c r="E3247" s="103" t="s">
        <v>3723</v>
      </c>
      <c r="F3247" s="169" t="s">
        <v>323</v>
      </c>
      <c r="G3247" s="169" t="s">
        <v>3444</v>
      </c>
      <c r="H3247" s="40" t="s">
        <v>2849</v>
      </c>
      <c r="I3247" s="43" t="s">
        <v>2124</v>
      </c>
      <c r="J3247" s="116">
        <v>18.2457</v>
      </c>
      <c r="K3247" s="57">
        <f t="shared" si="208"/>
        <v>4</v>
      </c>
      <c r="L3247" s="198">
        <v>76</v>
      </c>
      <c r="M3247" s="105">
        <v>3.1</v>
      </c>
      <c r="N3247" s="167"/>
    </row>
    <row r="3248" s="155" customFormat="1" ht="21.6" spans="1:14">
      <c r="A3248" s="38" t="s">
        <v>15</v>
      </c>
      <c r="B3248" s="168">
        <v>3247</v>
      </c>
      <c r="C3248" s="43" t="s">
        <v>16</v>
      </c>
      <c r="D3248" s="43" t="s">
        <v>89</v>
      </c>
      <c r="E3248" s="103" t="s">
        <v>3723</v>
      </c>
      <c r="F3248" s="169" t="s">
        <v>114</v>
      </c>
      <c r="G3248" s="169" t="s">
        <v>4573</v>
      </c>
      <c r="H3248" s="40" t="s">
        <v>3453</v>
      </c>
      <c r="I3248" s="40" t="s">
        <v>22</v>
      </c>
      <c r="J3248" s="173">
        <v>1</v>
      </c>
      <c r="K3248" s="174">
        <v>0</v>
      </c>
      <c r="L3248" s="198">
        <v>39</v>
      </c>
      <c r="M3248" s="105">
        <v>3.1</v>
      </c>
      <c r="N3248" s="167"/>
    </row>
    <row r="3249" s="155" customFormat="1" ht="21.6" spans="1:14">
      <c r="A3249" s="38" t="s">
        <v>15</v>
      </c>
      <c r="B3249" s="168">
        <v>3248</v>
      </c>
      <c r="C3249" s="43" t="s">
        <v>16</v>
      </c>
      <c r="D3249" s="43" t="s">
        <v>53</v>
      </c>
      <c r="E3249" s="103" t="s">
        <v>3723</v>
      </c>
      <c r="F3249" s="169" t="s">
        <v>55</v>
      </c>
      <c r="G3249" s="169" t="s">
        <v>4574</v>
      </c>
      <c r="H3249" s="40" t="s">
        <v>3453</v>
      </c>
      <c r="I3249" s="40" t="s">
        <v>22</v>
      </c>
      <c r="J3249" s="173">
        <v>3</v>
      </c>
      <c r="K3249" s="185">
        <v>0</v>
      </c>
      <c r="L3249" s="198">
        <v>72</v>
      </c>
      <c r="M3249" s="105">
        <v>3.1</v>
      </c>
      <c r="N3249" s="164"/>
    </row>
    <row r="3250" s="155" customFormat="1" ht="24" spans="1:14">
      <c r="A3250" s="38" t="s">
        <v>15</v>
      </c>
      <c r="B3250" s="168">
        <v>3249</v>
      </c>
      <c r="C3250" s="43" t="s">
        <v>16</v>
      </c>
      <c r="D3250" s="43" t="s">
        <v>171</v>
      </c>
      <c r="E3250" s="103" t="s">
        <v>3723</v>
      </c>
      <c r="F3250" s="169" t="s">
        <v>172</v>
      </c>
      <c r="G3250" s="169" t="s">
        <v>4544</v>
      </c>
      <c r="H3250" s="40" t="s">
        <v>2299</v>
      </c>
      <c r="I3250" s="40" t="s">
        <v>22</v>
      </c>
      <c r="J3250" s="173">
        <v>1</v>
      </c>
      <c r="K3250" s="174">
        <v>0</v>
      </c>
      <c r="L3250" s="201">
        <v>0.02</v>
      </c>
      <c r="M3250" s="105">
        <v>3.1</v>
      </c>
      <c r="N3250" s="167"/>
    </row>
    <row r="3251" s="155" customFormat="1" ht="21.6" spans="1:14">
      <c r="A3251" s="38" t="s">
        <v>15</v>
      </c>
      <c r="B3251" s="168">
        <v>3250</v>
      </c>
      <c r="C3251" s="43" t="s">
        <v>16</v>
      </c>
      <c r="D3251" s="43" t="s">
        <v>322</v>
      </c>
      <c r="E3251" s="103" t="s">
        <v>3723</v>
      </c>
      <c r="F3251" s="169" t="s">
        <v>323</v>
      </c>
      <c r="G3251" s="169" t="s">
        <v>4578</v>
      </c>
      <c r="H3251" s="40" t="s">
        <v>3453</v>
      </c>
      <c r="I3251" s="43" t="s">
        <v>2124</v>
      </c>
      <c r="J3251" s="116">
        <v>15.8833</v>
      </c>
      <c r="K3251" s="185">
        <v>0</v>
      </c>
      <c r="L3251" s="198">
        <v>640</v>
      </c>
      <c r="M3251" s="105">
        <v>3.1</v>
      </c>
      <c r="N3251" s="167"/>
    </row>
    <row r="3252" s="155" customFormat="1" ht="21.6" spans="1:14">
      <c r="A3252" s="38" t="s">
        <v>15</v>
      </c>
      <c r="B3252" s="168">
        <v>3251</v>
      </c>
      <c r="C3252" s="43" t="s">
        <v>16</v>
      </c>
      <c r="D3252" s="43" t="s">
        <v>89</v>
      </c>
      <c r="E3252" s="103" t="s">
        <v>3723</v>
      </c>
      <c r="F3252" s="169" t="s">
        <v>114</v>
      </c>
      <c r="G3252" s="169" t="s">
        <v>3669</v>
      </c>
      <c r="H3252" s="40" t="s">
        <v>3453</v>
      </c>
      <c r="I3252" s="40" t="s">
        <v>22</v>
      </c>
      <c r="J3252" s="173">
        <v>1</v>
      </c>
      <c r="K3252" s="174">
        <v>0</v>
      </c>
      <c r="L3252" s="198">
        <v>63</v>
      </c>
      <c r="M3252" s="105">
        <v>3.1</v>
      </c>
      <c r="N3252" s="164"/>
    </row>
    <row r="3253" s="155" customFormat="1" ht="21.6" spans="1:14">
      <c r="A3253" s="38" t="s">
        <v>15</v>
      </c>
      <c r="B3253" s="168">
        <v>3252</v>
      </c>
      <c r="C3253" s="43" t="s">
        <v>16</v>
      </c>
      <c r="D3253" s="43" t="s">
        <v>53</v>
      </c>
      <c r="E3253" s="103" t="s">
        <v>3723</v>
      </c>
      <c r="F3253" s="169" t="s">
        <v>55</v>
      </c>
      <c r="G3253" s="169" t="s">
        <v>3465</v>
      </c>
      <c r="H3253" s="40" t="s">
        <v>3453</v>
      </c>
      <c r="I3253" s="40" t="s">
        <v>22</v>
      </c>
      <c r="J3253" s="173">
        <v>3</v>
      </c>
      <c r="K3253" s="185">
        <v>0</v>
      </c>
      <c r="L3253" s="198">
        <v>135</v>
      </c>
      <c r="M3253" s="105">
        <v>3.1</v>
      </c>
      <c r="N3253" s="164"/>
    </row>
    <row r="3254" s="155" customFormat="1" ht="24" spans="1:14">
      <c r="A3254" s="38" t="s">
        <v>15</v>
      </c>
      <c r="B3254" s="168">
        <v>3253</v>
      </c>
      <c r="C3254" s="43" t="s">
        <v>16</v>
      </c>
      <c r="D3254" s="43" t="s">
        <v>171</v>
      </c>
      <c r="E3254" s="103" t="s">
        <v>3723</v>
      </c>
      <c r="F3254" s="169" t="s">
        <v>172</v>
      </c>
      <c r="G3254" s="169" t="s">
        <v>3438</v>
      </c>
      <c r="H3254" s="40" t="s">
        <v>2299</v>
      </c>
      <c r="I3254" s="40" t="s">
        <v>22</v>
      </c>
      <c r="J3254" s="173">
        <v>1</v>
      </c>
      <c r="K3254" s="174">
        <v>0</v>
      </c>
      <c r="L3254" s="201">
        <v>0.19</v>
      </c>
      <c r="M3254" s="105">
        <v>3.1</v>
      </c>
      <c r="N3254" s="164"/>
    </row>
    <row r="3255" s="155" customFormat="1" ht="21.6" spans="1:14">
      <c r="A3255" s="38" t="s">
        <v>15</v>
      </c>
      <c r="B3255" s="168">
        <v>3254</v>
      </c>
      <c r="C3255" s="43" t="s">
        <v>16</v>
      </c>
      <c r="D3255" s="43" t="s">
        <v>322</v>
      </c>
      <c r="E3255" s="103" t="s">
        <v>3723</v>
      </c>
      <c r="F3255" s="169" t="s">
        <v>323</v>
      </c>
      <c r="G3255" s="169" t="s">
        <v>3482</v>
      </c>
      <c r="H3255" s="40" t="s">
        <v>3453</v>
      </c>
      <c r="I3255" s="43" t="s">
        <v>2124</v>
      </c>
      <c r="J3255" s="116">
        <v>0.7047</v>
      </c>
      <c r="K3255" s="185">
        <v>0</v>
      </c>
      <c r="L3255" s="198">
        <v>44</v>
      </c>
      <c r="M3255" s="105">
        <v>3.1</v>
      </c>
      <c r="N3255" s="164"/>
    </row>
    <row r="3256" s="155" customFormat="1" ht="24" spans="1:14">
      <c r="A3256" s="38" t="s">
        <v>15</v>
      </c>
      <c r="B3256" s="168">
        <v>3255</v>
      </c>
      <c r="C3256" s="43" t="s">
        <v>16</v>
      </c>
      <c r="D3256" s="43" t="s">
        <v>89</v>
      </c>
      <c r="E3256" s="103" t="s">
        <v>3723</v>
      </c>
      <c r="F3256" s="169" t="s">
        <v>114</v>
      </c>
      <c r="G3256" s="169" t="s">
        <v>4593</v>
      </c>
      <c r="H3256" s="40" t="s">
        <v>3358</v>
      </c>
      <c r="I3256" s="40" t="s">
        <v>22</v>
      </c>
      <c r="J3256" s="173">
        <v>3</v>
      </c>
      <c r="K3256" s="174">
        <v>0</v>
      </c>
      <c r="L3256" s="198">
        <v>24</v>
      </c>
      <c r="M3256" s="105">
        <v>3.1</v>
      </c>
      <c r="N3256" s="164"/>
    </row>
    <row r="3257" s="155" customFormat="1" ht="24" spans="1:14">
      <c r="A3257" s="38" t="s">
        <v>15</v>
      </c>
      <c r="B3257" s="168">
        <v>3256</v>
      </c>
      <c r="C3257" s="43" t="s">
        <v>16</v>
      </c>
      <c r="D3257" s="43" t="s">
        <v>53</v>
      </c>
      <c r="E3257" s="103" t="s">
        <v>3723</v>
      </c>
      <c r="F3257" s="169" t="s">
        <v>55</v>
      </c>
      <c r="G3257" s="169" t="s">
        <v>4594</v>
      </c>
      <c r="H3257" s="40" t="s">
        <v>3358</v>
      </c>
      <c r="I3257" s="40" t="s">
        <v>22</v>
      </c>
      <c r="J3257" s="173">
        <v>13</v>
      </c>
      <c r="K3257" s="57">
        <f t="shared" ref="K3257:K3260" si="209">(CEILING(J3257*0.2,1))*1</f>
        <v>3</v>
      </c>
      <c r="L3257" s="198">
        <v>69</v>
      </c>
      <c r="M3257" s="105">
        <v>3.1</v>
      </c>
      <c r="N3257" s="167"/>
    </row>
    <row r="3258" s="155" customFormat="1" ht="24" spans="1:14">
      <c r="A3258" s="38" t="s">
        <v>15</v>
      </c>
      <c r="B3258" s="168">
        <v>3257</v>
      </c>
      <c r="C3258" s="43" t="s">
        <v>16</v>
      </c>
      <c r="D3258" s="43" t="s">
        <v>53</v>
      </c>
      <c r="E3258" s="103" t="s">
        <v>3723</v>
      </c>
      <c r="F3258" s="169" t="s">
        <v>304</v>
      </c>
      <c r="G3258" s="169" t="s">
        <v>4595</v>
      </c>
      <c r="H3258" s="40" t="s">
        <v>3358</v>
      </c>
      <c r="I3258" s="40" t="s">
        <v>22</v>
      </c>
      <c r="J3258" s="173">
        <v>1</v>
      </c>
      <c r="K3258" s="57">
        <f t="shared" si="209"/>
        <v>1</v>
      </c>
      <c r="L3258" s="198">
        <v>7</v>
      </c>
      <c r="M3258" s="105">
        <v>3.1</v>
      </c>
      <c r="N3258" s="167"/>
    </row>
    <row r="3259" s="155" customFormat="1" ht="24" spans="1:14">
      <c r="A3259" s="38" t="s">
        <v>15</v>
      </c>
      <c r="B3259" s="168">
        <v>3258</v>
      </c>
      <c r="C3259" s="43" t="s">
        <v>16</v>
      </c>
      <c r="D3259" s="43" t="s">
        <v>53</v>
      </c>
      <c r="E3259" s="103" t="s">
        <v>3723</v>
      </c>
      <c r="F3259" s="169" t="s">
        <v>304</v>
      </c>
      <c r="G3259" s="169" t="s">
        <v>4596</v>
      </c>
      <c r="H3259" s="40" t="s">
        <v>3358</v>
      </c>
      <c r="I3259" s="40" t="s">
        <v>22</v>
      </c>
      <c r="J3259" s="173">
        <v>3</v>
      </c>
      <c r="K3259" s="57">
        <f t="shared" si="209"/>
        <v>1</v>
      </c>
      <c r="L3259" s="198">
        <v>20</v>
      </c>
      <c r="M3259" s="105">
        <v>3.1</v>
      </c>
      <c r="N3259" s="167"/>
    </row>
    <row r="3260" s="155" customFormat="1" ht="24" spans="1:14">
      <c r="A3260" s="38" t="s">
        <v>15</v>
      </c>
      <c r="B3260" s="168">
        <v>3259</v>
      </c>
      <c r="C3260" s="43" t="s">
        <v>16</v>
      </c>
      <c r="D3260" s="43" t="s">
        <v>53</v>
      </c>
      <c r="E3260" s="103" t="s">
        <v>3723</v>
      </c>
      <c r="F3260" s="169" t="s">
        <v>885</v>
      </c>
      <c r="G3260" s="169" t="s">
        <v>4597</v>
      </c>
      <c r="H3260" s="40" t="s">
        <v>4598</v>
      </c>
      <c r="I3260" s="40" t="s">
        <v>22</v>
      </c>
      <c r="J3260" s="173">
        <v>1</v>
      </c>
      <c r="K3260" s="57">
        <f t="shared" si="209"/>
        <v>1</v>
      </c>
      <c r="L3260" s="198">
        <v>1</v>
      </c>
      <c r="M3260" s="105">
        <v>3.1</v>
      </c>
      <c r="N3260" s="167"/>
    </row>
    <row r="3261" s="155" customFormat="1" ht="24" spans="1:14">
      <c r="A3261" s="38" t="s">
        <v>15</v>
      </c>
      <c r="B3261" s="168">
        <v>3260</v>
      </c>
      <c r="C3261" s="43" t="s">
        <v>16</v>
      </c>
      <c r="D3261" s="43" t="s">
        <v>171</v>
      </c>
      <c r="E3261" s="103" t="s">
        <v>3723</v>
      </c>
      <c r="F3261" s="169" t="s">
        <v>172</v>
      </c>
      <c r="G3261" s="169" t="s">
        <v>3674</v>
      </c>
      <c r="H3261" s="40" t="s">
        <v>2299</v>
      </c>
      <c r="I3261" s="40" t="s">
        <v>22</v>
      </c>
      <c r="J3261" s="173">
        <v>3</v>
      </c>
      <c r="K3261" s="174">
        <v>0</v>
      </c>
      <c r="L3261" s="201">
        <v>0.27</v>
      </c>
      <c r="M3261" s="105">
        <v>3.1</v>
      </c>
      <c r="N3261" s="164"/>
    </row>
    <row r="3262" s="155" customFormat="1" ht="24" spans="1:14">
      <c r="A3262" s="38" t="s">
        <v>15</v>
      </c>
      <c r="B3262" s="168">
        <v>3261</v>
      </c>
      <c r="C3262" s="43" t="s">
        <v>16</v>
      </c>
      <c r="D3262" s="43" t="s">
        <v>53</v>
      </c>
      <c r="E3262" s="103" t="s">
        <v>3723</v>
      </c>
      <c r="F3262" s="169" t="s">
        <v>236</v>
      </c>
      <c r="G3262" s="169" t="s">
        <v>4599</v>
      </c>
      <c r="H3262" s="40" t="s">
        <v>4598</v>
      </c>
      <c r="I3262" s="40" t="s">
        <v>22</v>
      </c>
      <c r="J3262" s="173">
        <v>1</v>
      </c>
      <c r="K3262" s="57">
        <f t="shared" ref="K3262:K3264" si="210">(CEILING(J3262*0.2,1))*1</f>
        <v>1</v>
      </c>
      <c r="L3262" s="203">
        <v>0.115</v>
      </c>
      <c r="M3262" s="105">
        <v>3.1</v>
      </c>
      <c r="N3262" s="164"/>
    </row>
    <row r="3263" s="155" customFormat="1" ht="24" spans="1:14">
      <c r="A3263" s="38" t="s">
        <v>15</v>
      </c>
      <c r="B3263" s="168">
        <v>3262</v>
      </c>
      <c r="C3263" s="43" t="s">
        <v>16</v>
      </c>
      <c r="D3263" s="43" t="s">
        <v>53</v>
      </c>
      <c r="E3263" s="103" t="s">
        <v>3723</v>
      </c>
      <c r="F3263" s="169" t="s">
        <v>236</v>
      </c>
      <c r="G3263" s="169" t="s">
        <v>4600</v>
      </c>
      <c r="H3263" s="40" t="s">
        <v>4598</v>
      </c>
      <c r="I3263" s="40" t="s">
        <v>22</v>
      </c>
      <c r="J3263" s="173">
        <v>3</v>
      </c>
      <c r="K3263" s="57">
        <f t="shared" si="210"/>
        <v>1</v>
      </c>
      <c r="L3263" s="198">
        <v>1</v>
      </c>
      <c r="M3263" s="105">
        <v>3.1</v>
      </c>
      <c r="N3263" s="164"/>
    </row>
    <row r="3264" s="155" customFormat="1" ht="24" spans="1:14">
      <c r="A3264" s="38" t="s">
        <v>15</v>
      </c>
      <c r="B3264" s="168">
        <v>3263</v>
      </c>
      <c r="C3264" s="43" t="s">
        <v>16</v>
      </c>
      <c r="D3264" s="43" t="s">
        <v>322</v>
      </c>
      <c r="E3264" s="103" t="s">
        <v>3723</v>
      </c>
      <c r="F3264" s="169" t="s">
        <v>323</v>
      </c>
      <c r="G3264" s="169" t="s">
        <v>4601</v>
      </c>
      <c r="H3264" s="40" t="s">
        <v>3358</v>
      </c>
      <c r="I3264" s="43" t="s">
        <v>2124</v>
      </c>
      <c r="J3264" s="116">
        <v>93.8584</v>
      </c>
      <c r="K3264" s="57">
        <f t="shared" si="210"/>
        <v>19</v>
      </c>
      <c r="L3264" s="198">
        <v>937</v>
      </c>
      <c r="M3264" s="105">
        <v>3.1</v>
      </c>
      <c r="N3264" s="164"/>
    </row>
    <row r="3265" s="155" customFormat="1" ht="24" spans="1:14">
      <c r="A3265" s="38" t="s">
        <v>15</v>
      </c>
      <c r="B3265" s="168">
        <v>3264</v>
      </c>
      <c r="C3265" s="43" t="s">
        <v>16</v>
      </c>
      <c r="D3265" s="43" t="s">
        <v>89</v>
      </c>
      <c r="E3265" s="103" t="s">
        <v>3723</v>
      </c>
      <c r="F3265" s="169" t="s">
        <v>114</v>
      </c>
      <c r="G3265" s="169" t="s">
        <v>3729</v>
      </c>
      <c r="H3265" s="40" t="s">
        <v>3358</v>
      </c>
      <c r="I3265" s="40" t="s">
        <v>22</v>
      </c>
      <c r="J3265" s="173">
        <v>5</v>
      </c>
      <c r="K3265" s="174">
        <v>0</v>
      </c>
      <c r="L3265" s="198">
        <v>16</v>
      </c>
      <c r="M3265" s="105">
        <v>3.1</v>
      </c>
      <c r="N3265" s="167"/>
    </row>
    <row r="3266" s="155" customFormat="1" ht="24" spans="1:14">
      <c r="A3266" s="38" t="s">
        <v>15</v>
      </c>
      <c r="B3266" s="168">
        <v>3265</v>
      </c>
      <c r="C3266" s="43" t="s">
        <v>16</v>
      </c>
      <c r="D3266" s="43" t="s">
        <v>53</v>
      </c>
      <c r="E3266" s="103" t="s">
        <v>3723</v>
      </c>
      <c r="F3266" s="169" t="s">
        <v>55</v>
      </c>
      <c r="G3266" s="169" t="s">
        <v>3725</v>
      </c>
      <c r="H3266" s="40" t="s">
        <v>3358</v>
      </c>
      <c r="I3266" s="40" t="s">
        <v>22</v>
      </c>
      <c r="J3266" s="173">
        <v>21</v>
      </c>
      <c r="K3266" s="57">
        <f t="shared" ref="K3266:K3270" si="211">(CEILING(J3266*0.2,1))*1</f>
        <v>5</v>
      </c>
      <c r="L3266" s="198">
        <v>23</v>
      </c>
      <c r="M3266" s="105">
        <v>3.1</v>
      </c>
      <c r="N3266" s="164"/>
    </row>
    <row r="3267" s="155" customFormat="1" ht="24" spans="1:14">
      <c r="A3267" s="38" t="s">
        <v>15</v>
      </c>
      <c r="B3267" s="168">
        <v>3266</v>
      </c>
      <c r="C3267" s="43" t="s">
        <v>16</v>
      </c>
      <c r="D3267" s="43" t="s">
        <v>53</v>
      </c>
      <c r="E3267" s="103" t="s">
        <v>3723</v>
      </c>
      <c r="F3267" s="169" t="s">
        <v>304</v>
      </c>
      <c r="G3267" s="169" t="s">
        <v>3730</v>
      </c>
      <c r="H3267" s="40" t="s">
        <v>3358</v>
      </c>
      <c r="I3267" s="40" t="s">
        <v>22</v>
      </c>
      <c r="J3267" s="173">
        <v>1</v>
      </c>
      <c r="K3267" s="57">
        <f t="shared" si="211"/>
        <v>1</v>
      </c>
      <c r="L3267" s="198">
        <v>2</v>
      </c>
      <c r="M3267" s="105">
        <v>3.1</v>
      </c>
      <c r="N3267" s="164"/>
    </row>
    <row r="3268" s="155" customFormat="1" ht="24" spans="1:14">
      <c r="A3268" s="38" t="s">
        <v>15</v>
      </c>
      <c r="B3268" s="168">
        <v>3267</v>
      </c>
      <c r="C3268" s="43" t="s">
        <v>16</v>
      </c>
      <c r="D3268" s="43" t="s">
        <v>171</v>
      </c>
      <c r="E3268" s="103" t="s">
        <v>3723</v>
      </c>
      <c r="F3268" s="169" t="s">
        <v>172</v>
      </c>
      <c r="G3268" s="169" t="s">
        <v>3381</v>
      </c>
      <c r="H3268" s="40" t="s">
        <v>2299</v>
      </c>
      <c r="I3268" s="40" t="s">
        <v>22</v>
      </c>
      <c r="J3268" s="173">
        <v>5</v>
      </c>
      <c r="K3268" s="174">
        <v>0</v>
      </c>
      <c r="L3268" s="201">
        <v>0.25</v>
      </c>
      <c r="M3268" s="105">
        <v>3.1</v>
      </c>
      <c r="N3268" s="167"/>
    </row>
    <row r="3269" s="155" customFormat="1" ht="24" spans="1:14">
      <c r="A3269" s="38" t="s">
        <v>15</v>
      </c>
      <c r="B3269" s="168">
        <v>3268</v>
      </c>
      <c r="C3269" s="43" t="s">
        <v>16</v>
      </c>
      <c r="D3269" s="43" t="s">
        <v>53</v>
      </c>
      <c r="E3269" s="103" t="s">
        <v>3723</v>
      </c>
      <c r="F3269" s="169" t="s">
        <v>236</v>
      </c>
      <c r="G3269" s="169" t="s">
        <v>4602</v>
      </c>
      <c r="H3269" s="40" t="s">
        <v>4598</v>
      </c>
      <c r="I3269" s="40" t="s">
        <v>22</v>
      </c>
      <c r="J3269" s="173">
        <v>1</v>
      </c>
      <c r="K3269" s="57">
        <f t="shared" si="211"/>
        <v>1</v>
      </c>
      <c r="L3269" s="203">
        <v>0.115</v>
      </c>
      <c r="M3269" s="105">
        <v>3.1</v>
      </c>
      <c r="N3269" s="164"/>
    </row>
    <row r="3270" s="155" customFormat="1" ht="24" spans="1:14">
      <c r="A3270" s="38" t="s">
        <v>15</v>
      </c>
      <c r="B3270" s="168">
        <v>3269</v>
      </c>
      <c r="C3270" s="43" t="s">
        <v>16</v>
      </c>
      <c r="D3270" s="43" t="s">
        <v>322</v>
      </c>
      <c r="E3270" s="103" t="s">
        <v>3723</v>
      </c>
      <c r="F3270" s="169" t="s">
        <v>323</v>
      </c>
      <c r="G3270" s="169" t="s">
        <v>3728</v>
      </c>
      <c r="H3270" s="40" t="s">
        <v>3358</v>
      </c>
      <c r="I3270" s="43" t="s">
        <v>2124</v>
      </c>
      <c r="J3270" s="116">
        <v>95.8336</v>
      </c>
      <c r="K3270" s="57">
        <f t="shared" si="211"/>
        <v>20</v>
      </c>
      <c r="L3270" s="198">
        <v>401</v>
      </c>
      <c r="M3270" s="105">
        <v>3.1</v>
      </c>
      <c r="N3270" s="164"/>
    </row>
    <row r="3271" s="155" customFormat="1" ht="24" spans="1:14">
      <c r="A3271" s="38" t="s">
        <v>15</v>
      </c>
      <c r="B3271" s="168">
        <v>3270</v>
      </c>
      <c r="C3271" s="43" t="s">
        <v>16</v>
      </c>
      <c r="D3271" s="43" t="s">
        <v>89</v>
      </c>
      <c r="E3271" s="103" t="s">
        <v>3723</v>
      </c>
      <c r="F3271" s="169" t="s">
        <v>114</v>
      </c>
      <c r="G3271" s="169" t="s">
        <v>3533</v>
      </c>
      <c r="H3271" s="40" t="s">
        <v>3358</v>
      </c>
      <c r="I3271" s="40" t="s">
        <v>22</v>
      </c>
      <c r="J3271" s="173">
        <v>3</v>
      </c>
      <c r="K3271" s="174">
        <v>0</v>
      </c>
      <c r="L3271" s="198">
        <v>14</v>
      </c>
      <c r="M3271" s="105">
        <v>3.1</v>
      </c>
      <c r="N3271" s="167"/>
    </row>
    <row r="3272" s="155" customFormat="1" ht="24" spans="1:14">
      <c r="A3272" s="38" t="s">
        <v>15</v>
      </c>
      <c r="B3272" s="168">
        <v>3271</v>
      </c>
      <c r="C3272" s="43" t="s">
        <v>16</v>
      </c>
      <c r="D3272" s="43" t="s">
        <v>53</v>
      </c>
      <c r="E3272" s="103" t="s">
        <v>3723</v>
      </c>
      <c r="F3272" s="169" t="s">
        <v>55</v>
      </c>
      <c r="G3272" s="169" t="s">
        <v>4603</v>
      </c>
      <c r="H3272" s="40" t="s">
        <v>3358</v>
      </c>
      <c r="I3272" s="40" t="s">
        <v>22</v>
      </c>
      <c r="J3272" s="173">
        <v>13</v>
      </c>
      <c r="K3272" s="57">
        <f t="shared" ref="K3272:K3275" si="212">(CEILING(J3272*0.2,1))*1</f>
        <v>3</v>
      </c>
      <c r="L3272" s="198">
        <v>35</v>
      </c>
      <c r="M3272" s="105">
        <v>3.1</v>
      </c>
      <c r="N3272" s="167"/>
    </row>
    <row r="3273" s="155" customFormat="1" ht="24" spans="1:14">
      <c r="A3273" s="38" t="s">
        <v>15</v>
      </c>
      <c r="B3273" s="168">
        <v>3272</v>
      </c>
      <c r="C3273" s="43" t="s">
        <v>16</v>
      </c>
      <c r="D3273" s="43" t="s">
        <v>171</v>
      </c>
      <c r="E3273" s="103" t="s">
        <v>3723</v>
      </c>
      <c r="F3273" s="169" t="s">
        <v>172</v>
      </c>
      <c r="G3273" s="169" t="s">
        <v>3360</v>
      </c>
      <c r="H3273" s="40" t="s">
        <v>2299</v>
      </c>
      <c r="I3273" s="40" t="s">
        <v>22</v>
      </c>
      <c r="J3273" s="173">
        <v>3</v>
      </c>
      <c r="K3273" s="174">
        <v>0</v>
      </c>
      <c r="L3273" s="201">
        <v>0.18</v>
      </c>
      <c r="M3273" s="105">
        <v>3.1</v>
      </c>
      <c r="N3273" s="167"/>
    </row>
    <row r="3274" s="155" customFormat="1" ht="24" spans="1:14">
      <c r="A3274" s="38" t="s">
        <v>15</v>
      </c>
      <c r="B3274" s="168">
        <v>3273</v>
      </c>
      <c r="C3274" s="43" t="s">
        <v>16</v>
      </c>
      <c r="D3274" s="43" t="s">
        <v>53</v>
      </c>
      <c r="E3274" s="103" t="s">
        <v>3723</v>
      </c>
      <c r="F3274" s="169" t="s">
        <v>236</v>
      </c>
      <c r="G3274" s="169" t="s">
        <v>4604</v>
      </c>
      <c r="H3274" s="40" t="s">
        <v>4598</v>
      </c>
      <c r="I3274" s="40" t="s">
        <v>22</v>
      </c>
      <c r="J3274" s="173">
        <v>2</v>
      </c>
      <c r="K3274" s="57">
        <f t="shared" si="212"/>
        <v>1</v>
      </c>
      <c r="L3274" s="201">
        <v>0.23</v>
      </c>
      <c r="M3274" s="105">
        <v>3.1</v>
      </c>
      <c r="N3274" s="164"/>
    </row>
    <row r="3275" s="155" customFormat="1" ht="24" spans="1:14">
      <c r="A3275" s="38" t="s">
        <v>15</v>
      </c>
      <c r="B3275" s="168">
        <v>3274</v>
      </c>
      <c r="C3275" s="43" t="s">
        <v>16</v>
      </c>
      <c r="D3275" s="43" t="s">
        <v>322</v>
      </c>
      <c r="E3275" s="103" t="s">
        <v>3723</v>
      </c>
      <c r="F3275" s="169" t="s">
        <v>323</v>
      </c>
      <c r="G3275" s="169" t="s">
        <v>3395</v>
      </c>
      <c r="H3275" s="40" t="s">
        <v>3358</v>
      </c>
      <c r="I3275" s="43" t="s">
        <v>2124</v>
      </c>
      <c r="J3275" s="116">
        <v>19.0461</v>
      </c>
      <c r="K3275" s="57">
        <f t="shared" si="212"/>
        <v>4</v>
      </c>
      <c r="L3275" s="198">
        <v>132</v>
      </c>
      <c r="M3275" s="105">
        <v>3.1</v>
      </c>
      <c r="N3275" s="164"/>
    </row>
    <row r="3276" s="155" customFormat="1" ht="21.6" spans="1:14">
      <c r="A3276" s="38" t="s">
        <v>15</v>
      </c>
      <c r="B3276" s="168">
        <v>3275</v>
      </c>
      <c r="C3276" s="43" t="s">
        <v>16</v>
      </c>
      <c r="D3276" s="43" t="s">
        <v>53</v>
      </c>
      <c r="E3276" s="103" t="s">
        <v>3723</v>
      </c>
      <c r="F3276" s="169" t="s">
        <v>3813</v>
      </c>
      <c r="G3276" s="169" t="s">
        <v>4605</v>
      </c>
      <c r="H3276" s="40" t="s">
        <v>2131</v>
      </c>
      <c r="I3276" s="40" t="s">
        <v>22</v>
      </c>
      <c r="J3276" s="173">
        <v>1</v>
      </c>
      <c r="K3276" s="185">
        <v>0</v>
      </c>
      <c r="L3276" s="198">
        <v>102</v>
      </c>
      <c r="M3276" s="105">
        <v>3.1</v>
      </c>
      <c r="N3276" s="164"/>
    </row>
    <row r="3277" s="155" customFormat="1" ht="24" spans="1:14">
      <c r="A3277" s="38" t="s">
        <v>15</v>
      </c>
      <c r="B3277" s="168">
        <v>3276</v>
      </c>
      <c r="C3277" s="43" t="s">
        <v>16</v>
      </c>
      <c r="D3277" s="43" t="s">
        <v>89</v>
      </c>
      <c r="E3277" s="103" t="s">
        <v>3723</v>
      </c>
      <c r="F3277" s="169" t="s">
        <v>114</v>
      </c>
      <c r="G3277" s="169" t="s">
        <v>4606</v>
      </c>
      <c r="H3277" s="40" t="s">
        <v>3358</v>
      </c>
      <c r="I3277" s="40" t="s">
        <v>22</v>
      </c>
      <c r="J3277" s="173">
        <v>8</v>
      </c>
      <c r="K3277" s="174">
        <v>0</v>
      </c>
      <c r="L3277" s="199">
        <v>472.4</v>
      </c>
      <c r="M3277" s="105">
        <v>3.1</v>
      </c>
      <c r="N3277" s="164"/>
    </row>
    <row r="3278" s="155" customFormat="1" ht="24" spans="1:14">
      <c r="A3278" s="38" t="s">
        <v>15</v>
      </c>
      <c r="B3278" s="168">
        <v>3277</v>
      </c>
      <c r="C3278" s="43" t="s">
        <v>16</v>
      </c>
      <c r="D3278" s="43" t="s">
        <v>89</v>
      </c>
      <c r="E3278" s="103" t="s">
        <v>3723</v>
      </c>
      <c r="F3278" s="169" t="s">
        <v>114</v>
      </c>
      <c r="G3278" s="169" t="s">
        <v>4607</v>
      </c>
      <c r="H3278" s="40" t="s">
        <v>3358</v>
      </c>
      <c r="I3278" s="40" t="s">
        <v>22</v>
      </c>
      <c r="J3278" s="173">
        <v>1</v>
      </c>
      <c r="K3278" s="174">
        <v>0</v>
      </c>
      <c r="L3278" s="198">
        <v>43</v>
      </c>
      <c r="M3278" s="105">
        <v>3.1</v>
      </c>
      <c r="N3278" s="164"/>
    </row>
    <row r="3279" s="155" customFormat="1" ht="24" spans="1:14">
      <c r="A3279" s="38" t="s">
        <v>15</v>
      </c>
      <c r="B3279" s="168">
        <v>3278</v>
      </c>
      <c r="C3279" s="43" t="s">
        <v>16</v>
      </c>
      <c r="D3279" s="43" t="s">
        <v>53</v>
      </c>
      <c r="E3279" s="103" t="s">
        <v>3723</v>
      </c>
      <c r="F3279" s="169" t="s">
        <v>55</v>
      </c>
      <c r="G3279" s="169" t="s">
        <v>4608</v>
      </c>
      <c r="H3279" s="40" t="s">
        <v>3358</v>
      </c>
      <c r="I3279" s="40" t="s">
        <v>22</v>
      </c>
      <c r="J3279" s="173">
        <v>6</v>
      </c>
      <c r="K3279" s="185">
        <v>0</v>
      </c>
      <c r="L3279" s="198">
        <v>606</v>
      </c>
      <c r="M3279" s="105">
        <v>3.1</v>
      </c>
      <c r="N3279" s="164"/>
    </row>
    <row r="3280" s="155" customFormat="1" ht="24" spans="1:14">
      <c r="A3280" s="38" t="s">
        <v>15</v>
      </c>
      <c r="B3280" s="168">
        <v>3279</v>
      </c>
      <c r="C3280" s="43" t="s">
        <v>16</v>
      </c>
      <c r="D3280" s="43" t="s">
        <v>53</v>
      </c>
      <c r="E3280" s="103" t="s">
        <v>3723</v>
      </c>
      <c r="F3280" s="169" t="s">
        <v>249</v>
      </c>
      <c r="G3280" s="169" t="s">
        <v>4609</v>
      </c>
      <c r="H3280" s="40" t="s">
        <v>3358</v>
      </c>
      <c r="I3280" s="40" t="s">
        <v>22</v>
      </c>
      <c r="J3280" s="173">
        <v>1</v>
      </c>
      <c r="K3280" s="185">
        <v>0</v>
      </c>
      <c r="L3280" s="198">
        <v>36</v>
      </c>
      <c r="M3280" s="105">
        <v>3.1</v>
      </c>
      <c r="N3280" s="164"/>
    </row>
    <row r="3281" s="155" customFormat="1" ht="24" spans="1:14">
      <c r="A3281" s="38" t="s">
        <v>15</v>
      </c>
      <c r="B3281" s="168">
        <v>3280</v>
      </c>
      <c r="C3281" s="43" t="s">
        <v>16</v>
      </c>
      <c r="D3281" s="43" t="s">
        <v>171</v>
      </c>
      <c r="E3281" s="103" t="s">
        <v>3723</v>
      </c>
      <c r="F3281" s="169" t="s">
        <v>172</v>
      </c>
      <c r="G3281" s="169" t="s">
        <v>4610</v>
      </c>
      <c r="H3281" s="40" t="s">
        <v>2299</v>
      </c>
      <c r="I3281" s="40" t="s">
        <v>22</v>
      </c>
      <c r="J3281" s="173">
        <v>1</v>
      </c>
      <c r="K3281" s="174">
        <v>0</v>
      </c>
      <c r="L3281" s="201">
        <v>0.22</v>
      </c>
      <c r="M3281" s="105">
        <v>3.1</v>
      </c>
      <c r="N3281" s="167"/>
    </row>
    <row r="3282" s="155" customFormat="1" ht="24" spans="1:14">
      <c r="A3282" s="38" t="s">
        <v>15</v>
      </c>
      <c r="B3282" s="168">
        <v>3281</v>
      </c>
      <c r="C3282" s="43" t="s">
        <v>16</v>
      </c>
      <c r="D3282" s="43" t="s">
        <v>171</v>
      </c>
      <c r="E3282" s="103" t="s">
        <v>3723</v>
      </c>
      <c r="F3282" s="169" t="s">
        <v>172</v>
      </c>
      <c r="G3282" s="169" t="s">
        <v>4611</v>
      </c>
      <c r="H3282" s="40" t="s">
        <v>2299</v>
      </c>
      <c r="I3282" s="40" t="s">
        <v>22</v>
      </c>
      <c r="J3282" s="173">
        <v>1</v>
      </c>
      <c r="K3282" s="174">
        <v>0</v>
      </c>
      <c r="L3282" s="201">
        <v>0.32</v>
      </c>
      <c r="M3282" s="105">
        <v>3.1</v>
      </c>
      <c r="N3282" s="164"/>
    </row>
    <row r="3283" s="155" customFormat="1" ht="24" spans="1:14">
      <c r="A3283" s="38" t="s">
        <v>15</v>
      </c>
      <c r="B3283" s="168">
        <v>3282</v>
      </c>
      <c r="C3283" s="43" t="s">
        <v>16</v>
      </c>
      <c r="D3283" s="43" t="s">
        <v>171</v>
      </c>
      <c r="E3283" s="103" t="s">
        <v>3723</v>
      </c>
      <c r="F3283" s="169" t="s">
        <v>172</v>
      </c>
      <c r="G3283" s="169" t="s">
        <v>4564</v>
      </c>
      <c r="H3283" s="40" t="s">
        <v>2299</v>
      </c>
      <c r="I3283" s="40" t="s">
        <v>22</v>
      </c>
      <c r="J3283" s="173">
        <v>8</v>
      </c>
      <c r="K3283" s="174">
        <v>0</v>
      </c>
      <c r="L3283" s="198">
        <v>3</v>
      </c>
      <c r="M3283" s="105">
        <v>3.1</v>
      </c>
      <c r="N3283" s="164"/>
    </row>
    <row r="3284" s="155" customFormat="1" ht="24" spans="1:14">
      <c r="A3284" s="38" t="s">
        <v>15</v>
      </c>
      <c r="B3284" s="168">
        <v>3283</v>
      </c>
      <c r="C3284" s="43" t="s">
        <v>16</v>
      </c>
      <c r="D3284" s="43" t="s">
        <v>53</v>
      </c>
      <c r="E3284" s="103" t="s">
        <v>3723</v>
      </c>
      <c r="F3284" s="169" t="s">
        <v>236</v>
      </c>
      <c r="G3284" s="169" t="s">
        <v>4612</v>
      </c>
      <c r="H3284" s="40" t="s">
        <v>4598</v>
      </c>
      <c r="I3284" s="40" t="s">
        <v>22</v>
      </c>
      <c r="J3284" s="173">
        <v>4</v>
      </c>
      <c r="K3284" s="185">
        <v>0</v>
      </c>
      <c r="L3284" s="201">
        <v>0.46</v>
      </c>
      <c r="M3284" s="105">
        <v>3.1</v>
      </c>
      <c r="N3284" s="164"/>
    </row>
    <row r="3285" s="155" customFormat="1" ht="24" spans="1:14">
      <c r="A3285" s="38" t="s">
        <v>15</v>
      </c>
      <c r="B3285" s="168">
        <v>3284</v>
      </c>
      <c r="C3285" s="43" t="s">
        <v>16</v>
      </c>
      <c r="D3285" s="43" t="s">
        <v>53</v>
      </c>
      <c r="E3285" s="103" t="s">
        <v>3723</v>
      </c>
      <c r="F3285" s="169" t="s">
        <v>236</v>
      </c>
      <c r="G3285" s="169" t="s">
        <v>4613</v>
      </c>
      <c r="H3285" s="40" t="s">
        <v>4598</v>
      </c>
      <c r="I3285" s="40" t="s">
        <v>22</v>
      </c>
      <c r="J3285" s="173">
        <v>2</v>
      </c>
      <c r="K3285" s="185">
        <v>0</v>
      </c>
      <c r="L3285" s="198">
        <v>1</v>
      </c>
      <c r="M3285" s="105">
        <v>3.1</v>
      </c>
      <c r="N3285" s="164"/>
    </row>
    <row r="3286" s="155" customFormat="1" ht="24" spans="1:14">
      <c r="A3286" s="38" t="s">
        <v>15</v>
      </c>
      <c r="B3286" s="168">
        <v>3285</v>
      </c>
      <c r="C3286" s="43" t="s">
        <v>16</v>
      </c>
      <c r="D3286" s="43" t="s">
        <v>322</v>
      </c>
      <c r="E3286" s="103" t="s">
        <v>3723</v>
      </c>
      <c r="F3286" s="169" t="s">
        <v>323</v>
      </c>
      <c r="G3286" s="169" t="s">
        <v>4614</v>
      </c>
      <c r="H3286" s="40" t="s">
        <v>3358</v>
      </c>
      <c r="I3286" s="43" t="s">
        <v>2124</v>
      </c>
      <c r="J3286" s="116">
        <v>13.7061</v>
      </c>
      <c r="K3286" s="185">
        <v>0</v>
      </c>
      <c r="L3286" s="198">
        <v>967</v>
      </c>
      <c r="M3286" s="105">
        <v>3.1</v>
      </c>
      <c r="N3286" s="164"/>
    </row>
    <row r="3287" s="155" customFormat="1" ht="21.6" spans="1:14">
      <c r="A3287" s="38" t="s">
        <v>15</v>
      </c>
      <c r="B3287" s="168">
        <v>3286</v>
      </c>
      <c r="C3287" s="43" t="s">
        <v>16</v>
      </c>
      <c r="D3287" s="43" t="s">
        <v>53</v>
      </c>
      <c r="E3287" s="103" t="s">
        <v>3723</v>
      </c>
      <c r="F3287" s="169" t="s">
        <v>3813</v>
      </c>
      <c r="G3287" s="169" t="s">
        <v>4605</v>
      </c>
      <c r="H3287" s="40" t="s">
        <v>2131</v>
      </c>
      <c r="I3287" s="40" t="s">
        <v>22</v>
      </c>
      <c r="J3287" s="173">
        <v>1</v>
      </c>
      <c r="K3287" s="185">
        <v>0</v>
      </c>
      <c r="L3287" s="198">
        <v>102</v>
      </c>
      <c r="M3287" s="105">
        <v>3.1</v>
      </c>
      <c r="N3287" s="167"/>
    </row>
    <row r="3288" s="155" customFormat="1" ht="24" spans="1:14">
      <c r="A3288" s="38" t="s">
        <v>15</v>
      </c>
      <c r="B3288" s="168">
        <v>3287</v>
      </c>
      <c r="C3288" s="43" t="s">
        <v>16</v>
      </c>
      <c r="D3288" s="43" t="s">
        <v>89</v>
      </c>
      <c r="E3288" s="103" t="s">
        <v>3723</v>
      </c>
      <c r="F3288" s="169" t="s">
        <v>114</v>
      </c>
      <c r="G3288" s="169" t="s">
        <v>4606</v>
      </c>
      <c r="H3288" s="40" t="s">
        <v>3358</v>
      </c>
      <c r="I3288" s="40" t="s">
        <v>22</v>
      </c>
      <c r="J3288" s="173">
        <v>8</v>
      </c>
      <c r="K3288" s="174">
        <v>0</v>
      </c>
      <c r="L3288" s="199">
        <v>472.4</v>
      </c>
      <c r="M3288" s="105">
        <v>3.1</v>
      </c>
      <c r="N3288" s="167"/>
    </row>
    <row r="3289" s="155" customFormat="1" ht="24" spans="1:14">
      <c r="A3289" s="38" t="s">
        <v>15</v>
      </c>
      <c r="B3289" s="168">
        <v>3288</v>
      </c>
      <c r="C3289" s="43" t="s">
        <v>16</v>
      </c>
      <c r="D3289" s="43" t="s">
        <v>89</v>
      </c>
      <c r="E3289" s="103" t="s">
        <v>3723</v>
      </c>
      <c r="F3289" s="169" t="s">
        <v>114</v>
      </c>
      <c r="G3289" s="169" t="s">
        <v>4607</v>
      </c>
      <c r="H3289" s="40" t="s">
        <v>3358</v>
      </c>
      <c r="I3289" s="40" t="s">
        <v>22</v>
      </c>
      <c r="J3289" s="173">
        <v>1</v>
      </c>
      <c r="K3289" s="174">
        <v>0</v>
      </c>
      <c r="L3289" s="198">
        <v>43</v>
      </c>
      <c r="M3289" s="105">
        <v>3.1</v>
      </c>
      <c r="N3289" s="167"/>
    </row>
    <row r="3290" s="155" customFormat="1" ht="24" spans="1:14">
      <c r="A3290" s="38" t="s">
        <v>15</v>
      </c>
      <c r="B3290" s="168">
        <v>3289</v>
      </c>
      <c r="C3290" s="43" t="s">
        <v>16</v>
      </c>
      <c r="D3290" s="43" t="s">
        <v>53</v>
      </c>
      <c r="E3290" s="103" t="s">
        <v>3723</v>
      </c>
      <c r="F3290" s="169" t="s">
        <v>55</v>
      </c>
      <c r="G3290" s="169" t="s">
        <v>4608</v>
      </c>
      <c r="H3290" s="40" t="s">
        <v>3358</v>
      </c>
      <c r="I3290" s="40" t="s">
        <v>22</v>
      </c>
      <c r="J3290" s="173">
        <v>6</v>
      </c>
      <c r="K3290" s="185">
        <v>0</v>
      </c>
      <c r="L3290" s="198">
        <v>606</v>
      </c>
      <c r="M3290" s="105">
        <v>3.1</v>
      </c>
      <c r="N3290" s="167"/>
    </row>
    <row r="3291" s="155" customFormat="1" ht="24" spans="1:14">
      <c r="A3291" s="38" t="s">
        <v>15</v>
      </c>
      <c r="B3291" s="168">
        <v>3290</v>
      </c>
      <c r="C3291" s="43" t="s">
        <v>16</v>
      </c>
      <c r="D3291" s="43" t="s">
        <v>53</v>
      </c>
      <c r="E3291" s="103" t="s">
        <v>3723</v>
      </c>
      <c r="F3291" s="169" t="s">
        <v>249</v>
      </c>
      <c r="G3291" s="169" t="s">
        <v>4609</v>
      </c>
      <c r="H3291" s="40" t="s">
        <v>3358</v>
      </c>
      <c r="I3291" s="40" t="s">
        <v>22</v>
      </c>
      <c r="J3291" s="173">
        <v>1</v>
      </c>
      <c r="K3291" s="185">
        <v>0</v>
      </c>
      <c r="L3291" s="198">
        <v>36</v>
      </c>
      <c r="M3291" s="105">
        <v>3.1</v>
      </c>
      <c r="N3291" s="167"/>
    </row>
    <row r="3292" s="155" customFormat="1" ht="24" spans="1:14">
      <c r="A3292" s="38" t="s">
        <v>15</v>
      </c>
      <c r="B3292" s="168">
        <v>3291</v>
      </c>
      <c r="C3292" s="43" t="s">
        <v>16</v>
      </c>
      <c r="D3292" s="43" t="s">
        <v>171</v>
      </c>
      <c r="E3292" s="103" t="s">
        <v>3723</v>
      </c>
      <c r="F3292" s="169" t="s">
        <v>172</v>
      </c>
      <c r="G3292" s="169" t="s">
        <v>4610</v>
      </c>
      <c r="H3292" s="40" t="s">
        <v>2299</v>
      </c>
      <c r="I3292" s="40" t="s">
        <v>22</v>
      </c>
      <c r="J3292" s="173">
        <v>1</v>
      </c>
      <c r="K3292" s="174">
        <v>0</v>
      </c>
      <c r="L3292" s="201">
        <v>0.22</v>
      </c>
      <c r="M3292" s="105">
        <v>3.1</v>
      </c>
      <c r="N3292" s="167"/>
    </row>
    <row r="3293" s="155" customFormat="1" ht="24" spans="1:14">
      <c r="A3293" s="38" t="s">
        <v>15</v>
      </c>
      <c r="B3293" s="168">
        <v>3292</v>
      </c>
      <c r="C3293" s="43" t="s">
        <v>16</v>
      </c>
      <c r="D3293" s="43" t="s">
        <v>171</v>
      </c>
      <c r="E3293" s="103" t="s">
        <v>3723</v>
      </c>
      <c r="F3293" s="169" t="s">
        <v>172</v>
      </c>
      <c r="G3293" s="169" t="s">
        <v>4611</v>
      </c>
      <c r="H3293" s="40" t="s">
        <v>2299</v>
      </c>
      <c r="I3293" s="40" t="s">
        <v>22</v>
      </c>
      <c r="J3293" s="173">
        <v>1</v>
      </c>
      <c r="K3293" s="174">
        <v>0</v>
      </c>
      <c r="L3293" s="201">
        <v>0.32</v>
      </c>
      <c r="M3293" s="105">
        <v>3.1</v>
      </c>
      <c r="N3293" s="167"/>
    </row>
    <row r="3294" s="155" customFormat="1" ht="24" spans="1:14">
      <c r="A3294" s="38" t="s">
        <v>15</v>
      </c>
      <c r="B3294" s="168">
        <v>3293</v>
      </c>
      <c r="C3294" s="43" t="s">
        <v>16</v>
      </c>
      <c r="D3294" s="43" t="s">
        <v>171</v>
      </c>
      <c r="E3294" s="103" t="s">
        <v>3723</v>
      </c>
      <c r="F3294" s="169" t="s">
        <v>172</v>
      </c>
      <c r="G3294" s="169" t="s">
        <v>4564</v>
      </c>
      <c r="H3294" s="40" t="s">
        <v>2299</v>
      </c>
      <c r="I3294" s="40" t="s">
        <v>22</v>
      </c>
      <c r="J3294" s="173">
        <v>8</v>
      </c>
      <c r="K3294" s="174">
        <v>0</v>
      </c>
      <c r="L3294" s="198">
        <v>3</v>
      </c>
      <c r="M3294" s="105">
        <v>3.1</v>
      </c>
      <c r="N3294" s="167"/>
    </row>
    <row r="3295" s="155" customFormat="1" ht="24" spans="1:14">
      <c r="A3295" s="38" t="s">
        <v>15</v>
      </c>
      <c r="B3295" s="168">
        <v>3294</v>
      </c>
      <c r="C3295" s="43" t="s">
        <v>16</v>
      </c>
      <c r="D3295" s="43" t="s">
        <v>53</v>
      </c>
      <c r="E3295" s="103" t="s">
        <v>3723</v>
      </c>
      <c r="F3295" s="169" t="s">
        <v>236</v>
      </c>
      <c r="G3295" s="169" t="s">
        <v>4612</v>
      </c>
      <c r="H3295" s="40" t="s">
        <v>4598</v>
      </c>
      <c r="I3295" s="40" t="s">
        <v>22</v>
      </c>
      <c r="J3295" s="173">
        <v>3</v>
      </c>
      <c r="K3295" s="185">
        <v>0</v>
      </c>
      <c r="L3295" s="203">
        <v>0.345</v>
      </c>
      <c r="M3295" s="105">
        <v>3.1</v>
      </c>
      <c r="N3295" s="167"/>
    </row>
    <row r="3296" s="155" customFormat="1" ht="24" spans="1:14">
      <c r="A3296" s="38" t="s">
        <v>15</v>
      </c>
      <c r="B3296" s="168">
        <v>3295</v>
      </c>
      <c r="C3296" s="43" t="s">
        <v>16</v>
      </c>
      <c r="D3296" s="43" t="s">
        <v>53</v>
      </c>
      <c r="E3296" s="103" t="s">
        <v>3723</v>
      </c>
      <c r="F3296" s="169" t="s">
        <v>236</v>
      </c>
      <c r="G3296" s="169" t="s">
        <v>4613</v>
      </c>
      <c r="H3296" s="40" t="s">
        <v>4598</v>
      </c>
      <c r="I3296" s="40" t="s">
        <v>22</v>
      </c>
      <c r="J3296" s="173">
        <v>2</v>
      </c>
      <c r="K3296" s="185">
        <v>0</v>
      </c>
      <c r="L3296" s="198">
        <v>1</v>
      </c>
      <c r="M3296" s="105">
        <v>3.1</v>
      </c>
      <c r="N3296" s="167"/>
    </row>
    <row r="3297" s="155" customFormat="1" ht="24" spans="1:14">
      <c r="A3297" s="38" t="s">
        <v>15</v>
      </c>
      <c r="B3297" s="168">
        <v>3296</v>
      </c>
      <c r="C3297" s="43" t="s">
        <v>16</v>
      </c>
      <c r="D3297" s="43" t="s">
        <v>322</v>
      </c>
      <c r="E3297" s="103" t="s">
        <v>3723</v>
      </c>
      <c r="F3297" s="169" t="s">
        <v>323</v>
      </c>
      <c r="G3297" s="169" t="s">
        <v>4614</v>
      </c>
      <c r="H3297" s="40" t="s">
        <v>3358</v>
      </c>
      <c r="I3297" s="43" t="s">
        <v>2124</v>
      </c>
      <c r="J3297" s="116">
        <v>13.7061</v>
      </c>
      <c r="K3297" s="185">
        <v>0</v>
      </c>
      <c r="L3297" s="198">
        <v>967</v>
      </c>
      <c r="M3297" s="105">
        <v>3.1</v>
      </c>
      <c r="N3297" s="167"/>
    </row>
    <row r="3298" s="155" customFormat="1" ht="24" spans="1:14">
      <c r="A3298" s="38" t="s">
        <v>15</v>
      </c>
      <c r="B3298" s="168">
        <v>3297</v>
      </c>
      <c r="C3298" s="43" t="s">
        <v>16</v>
      </c>
      <c r="D3298" s="43" t="s">
        <v>89</v>
      </c>
      <c r="E3298" s="103" t="s">
        <v>3723</v>
      </c>
      <c r="F3298" s="169" t="s">
        <v>114</v>
      </c>
      <c r="G3298" s="169" t="s">
        <v>4615</v>
      </c>
      <c r="H3298" s="40" t="s">
        <v>3358</v>
      </c>
      <c r="I3298" s="40" t="s">
        <v>22</v>
      </c>
      <c r="J3298" s="173">
        <v>5</v>
      </c>
      <c r="K3298" s="174">
        <v>0</v>
      </c>
      <c r="L3298" s="198">
        <v>117</v>
      </c>
      <c r="M3298" s="105">
        <v>3.1</v>
      </c>
      <c r="N3298" s="167"/>
    </row>
    <row r="3299" s="155" customFormat="1" ht="24" spans="1:14">
      <c r="A3299" s="38" t="s">
        <v>15</v>
      </c>
      <c r="B3299" s="168">
        <v>3298</v>
      </c>
      <c r="C3299" s="43" t="s">
        <v>16</v>
      </c>
      <c r="D3299" s="43" t="s">
        <v>53</v>
      </c>
      <c r="E3299" s="103" t="s">
        <v>3723</v>
      </c>
      <c r="F3299" s="169" t="s">
        <v>55</v>
      </c>
      <c r="G3299" s="169" t="s">
        <v>4616</v>
      </c>
      <c r="H3299" s="40" t="s">
        <v>3358</v>
      </c>
      <c r="I3299" s="40" t="s">
        <v>22</v>
      </c>
      <c r="J3299" s="173">
        <v>11</v>
      </c>
      <c r="K3299" s="185">
        <v>0</v>
      </c>
      <c r="L3299" s="198">
        <v>198</v>
      </c>
      <c r="M3299" s="105">
        <v>3.1</v>
      </c>
      <c r="N3299" s="167"/>
    </row>
    <row r="3300" s="155" customFormat="1" ht="24" spans="1:14">
      <c r="A3300" s="38" t="s">
        <v>15</v>
      </c>
      <c r="B3300" s="168">
        <v>3299</v>
      </c>
      <c r="C3300" s="43" t="s">
        <v>16</v>
      </c>
      <c r="D3300" s="43" t="s">
        <v>53</v>
      </c>
      <c r="E3300" s="103" t="s">
        <v>3723</v>
      </c>
      <c r="F3300" s="169" t="s">
        <v>55</v>
      </c>
      <c r="G3300" s="169" t="s">
        <v>4617</v>
      </c>
      <c r="H3300" s="40" t="s">
        <v>3358</v>
      </c>
      <c r="I3300" s="40" t="s">
        <v>22</v>
      </c>
      <c r="J3300" s="173">
        <v>2</v>
      </c>
      <c r="K3300" s="185">
        <v>0</v>
      </c>
      <c r="L3300" s="198">
        <v>25</v>
      </c>
      <c r="M3300" s="105">
        <v>3.1</v>
      </c>
      <c r="N3300" s="167"/>
    </row>
    <row r="3301" s="155" customFormat="1" ht="24" spans="1:14">
      <c r="A3301" s="38" t="s">
        <v>15</v>
      </c>
      <c r="B3301" s="168">
        <v>3300</v>
      </c>
      <c r="C3301" s="43" t="s">
        <v>16</v>
      </c>
      <c r="D3301" s="43" t="s">
        <v>171</v>
      </c>
      <c r="E3301" s="103" t="s">
        <v>3723</v>
      </c>
      <c r="F3301" s="169" t="s">
        <v>172</v>
      </c>
      <c r="G3301" s="169" t="s">
        <v>4610</v>
      </c>
      <c r="H3301" s="40" t="s">
        <v>2299</v>
      </c>
      <c r="I3301" s="40" t="s">
        <v>22</v>
      </c>
      <c r="J3301" s="173">
        <v>4</v>
      </c>
      <c r="K3301" s="174">
        <v>0</v>
      </c>
      <c r="L3301" s="198">
        <v>1</v>
      </c>
      <c r="M3301" s="105">
        <v>3.1</v>
      </c>
      <c r="N3301" s="167"/>
    </row>
    <row r="3302" s="155" customFormat="1" ht="24" spans="1:14">
      <c r="A3302" s="38" t="s">
        <v>15</v>
      </c>
      <c r="B3302" s="168">
        <v>3301</v>
      </c>
      <c r="C3302" s="43" t="s">
        <v>16</v>
      </c>
      <c r="D3302" s="43" t="s">
        <v>322</v>
      </c>
      <c r="E3302" s="103" t="s">
        <v>3723</v>
      </c>
      <c r="F3302" s="169" t="s">
        <v>323</v>
      </c>
      <c r="G3302" s="169" t="s">
        <v>4618</v>
      </c>
      <c r="H3302" s="40" t="s">
        <v>3358</v>
      </c>
      <c r="I3302" s="43" t="s">
        <v>2124</v>
      </c>
      <c r="J3302" s="116">
        <v>43.0433</v>
      </c>
      <c r="K3302" s="185">
        <v>0</v>
      </c>
      <c r="L3302" s="198">
        <v>1177</v>
      </c>
      <c r="M3302" s="105">
        <v>3.1</v>
      </c>
      <c r="N3302" s="167"/>
    </row>
    <row r="3303" s="155" customFormat="1" ht="24" spans="1:14">
      <c r="A3303" s="38" t="s">
        <v>15</v>
      </c>
      <c r="B3303" s="168">
        <v>3302</v>
      </c>
      <c r="C3303" s="43" t="s">
        <v>16</v>
      </c>
      <c r="D3303" s="43" t="s">
        <v>53</v>
      </c>
      <c r="E3303" s="103" t="s">
        <v>3723</v>
      </c>
      <c r="F3303" s="169" t="s">
        <v>55</v>
      </c>
      <c r="G3303" s="169" t="s">
        <v>4619</v>
      </c>
      <c r="H3303" s="40" t="s">
        <v>3358</v>
      </c>
      <c r="I3303" s="40" t="s">
        <v>22</v>
      </c>
      <c r="J3303" s="173">
        <v>6</v>
      </c>
      <c r="K3303" s="185">
        <v>0</v>
      </c>
      <c r="L3303" s="198">
        <v>298</v>
      </c>
      <c r="M3303" s="105">
        <v>3.1</v>
      </c>
      <c r="N3303" s="167"/>
    </row>
    <row r="3304" s="155" customFormat="1" ht="24" spans="1:14">
      <c r="A3304" s="38" t="s">
        <v>15</v>
      </c>
      <c r="B3304" s="168">
        <v>3303</v>
      </c>
      <c r="C3304" s="43" t="s">
        <v>16</v>
      </c>
      <c r="D3304" s="43" t="s">
        <v>53</v>
      </c>
      <c r="E3304" s="103" t="s">
        <v>3723</v>
      </c>
      <c r="F3304" s="169" t="s">
        <v>304</v>
      </c>
      <c r="G3304" s="169" t="s">
        <v>4620</v>
      </c>
      <c r="H3304" s="40" t="s">
        <v>3358</v>
      </c>
      <c r="I3304" s="40" t="s">
        <v>22</v>
      </c>
      <c r="J3304" s="173">
        <v>3</v>
      </c>
      <c r="K3304" s="185">
        <v>0</v>
      </c>
      <c r="L3304" s="198">
        <v>191</v>
      </c>
      <c r="M3304" s="105">
        <v>3.1</v>
      </c>
      <c r="N3304" s="167"/>
    </row>
    <row r="3305" s="155" customFormat="1" ht="24" spans="1:14">
      <c r="A3305" s="38" t="s">
        <v>15</v>
      </c>
      <c r="B3305" s="168">
        <v>3304</v>
      </c>
      <c r="C3305" s="43" t="s">
        <v>16</v>
      </c>
      <c r="D3305" s="43" t="s">
        <v>53</v>
      </c>
      <c r="E3305" s="103" t="s">
        <v>3723</v>
      </c>
      <c r="F3305" s="169" t="s">
        <v>304</v>
      </c>
      <c r="G3305" s="169" t="s">
        <v>4621</v>
      </c>
      <c r="H3305" s="40" t="s">
        <v>3358</v>
      </c>
      <c r="I3305" s="40" t="s">
        <v>22</v>
      </c>
      <c r="J3305" s="173">
        <v>2</v>
      </c>
      <c r="K3305" s="185">
        <v>0</v>
      </c>
      <c r="L3305" s="198">
        <v>123</v>
      </c>
      <c r="M3305" s="105">
        <v>3.1</v>
      </c>
      <c r="N3305" s="167"/>
    </row>
    <row r="3306" s="155" customFormat="1" ht="24" spans="1:14">
      <c r="A3306" s="38" t="s">
        <v>15</v>
      </c>
      <c r="B3306" s="168">
        <v>3305</v>
      </c>
      <c r="C3306" s="43" t="s">
        <v>16</v>
      </c>
      <c r="D3306" s="43" t="s">
        <v>53</v>
      </c>
      <c r="E3306" s="103" t="s">
        <v>3723</v>
      </c>
      <c r="F3306" s="169" t="s">
        <v>55</v>
      </c>
      <c r="G3306" s="169" t="s">
        <v>4622</v>
      </c>
      <c r="H3306" s="40" t="s">
        <v>3358</v>
      </c>
      <c r="I3306" s="40" t="s">
        <v>22</v>
      </c>
      <c r="J3306" s="173">
        <v>2</v>
      </c>
      <c r="K3306" s="185">
        <v>0</v>
      </c>
      <c r="L3306" s="198">
        <v>56</v>
      </c>
      <c r="M3306" s="105">
        <v>3.1</v>
      </c>
      <c r="N3306" s="167"/>
    </row>
    <row r="3307" s="155" customFormat="1" ht="24" spans="1:14">
      <c r="A3307" s="38" t="s">
        <v>15</v>
      </c>
      <c r="B3307" s="168">
        <v>3306</v>
      </c>
      <c r="C3307" s="43" t="s">
        <v>16</v>
      </c>
      <c r="D3307" s="43" t="s">
        <v>53</v>
      </c>
      <c r="E3307" s="103" t="s">
        <v>3723</v>
      </c>
      <c r="F3307" s="169" t="s">
        <v>885</v>
      </c>
      <c r="G3307" s="169" t="s">
        <v>4623</v>
      </c>
      <c r="H3307" s="40" t="s">
        <v>4598</v>
      </c>
      <c r="I3307" s="40" t="s">
        <v>22</v>
      </c>
      <c r="J3307" s="173">
        <v>1</v>
      </c>
      <c r="K3307" s="185">
        <v>0</v>
      </c>
      <c r="L3307" s="198">
        <v>13</v>
      </c>
      <c r="M3307" s="105">
        <v>3.1</v>
      </c>
      <c r="N3307" s="167"/>
    </row>
    <row r="3308" s="155" customFormat="1" ht="24" spans="1:14">
      <c r="A3308" s="38" t="s">
        <v>15</v>
      </c>
      <c r="B3308" s="168">
        <v>3307</v>
      </c>
      <c r="C3308" s="43" t="s">
        <v>16</v>
      </c>
      <c r="D3308" s="43" t="s">
        <v>53</v>
      </c>
      <c r="E3308" s="103" t="s">
        <v>3723</v>
      </c>
      <c r="F3308" s="169" t="s">
        <v>236</v>
      </c>
      <c r="G3308" s="169" t="s">
        <v>4624</v>
      </c>
      <c r="H3308" s="40" t="s">
        <v>4598</v>
      </c>
      <c r="I3308" s="40" t="s">
        <v>22</v>
      </c>
      <c r="J3308" s="173">
        <v>4</v>
      </c>
      <c r="K3308" s="185">
        <v>0</v>
      </c>
      <c r="L3308" s="198">
        <v>2</v>
      </c>
      <c r="M3308" s="105">
        <v>3.1</v>
      </c>
      <c r="N3308" s="167"/>
    </row>
    <row r="3309" s="155" customFormat="1" ht="24" spans="1:14">
      <c r="A3309" s="38" t="s">
        <v>15</v>
      </c>
      <c r="B3309" s="168">
        <v>3308</v>
      </c>
      <c r="C3309" s="43" t="s">
        <v>16</v>
      </c>
      <c r="D3309" s="43" t="s">
        <v>53</v>
      </c>
      <c r="E3309" s="103" t="s">
        <v>3723</v>
      </c>
      <c r="F3309" s="169" t="s">
        <v>236</v>
      </c>
      <c r="G3309" s="169" t="s">
        <v>4625</v>
      </c>
      <c r="H3309" s="40" t="s">
        <v>4598</v>
      </c>
      <c r="I3309" s="40" t="s">
        <v>22</v>
      </c>
      <c r="J3309" s="173">
        <v>1</v>
      </c>
      <c r="K3309" s="185">
        <v>0</v>
      </c>
      <c r="L3309" s="198">
        <v>1</v>
      </c>
      <c r="M3309" s="105">
        <v>3.1</v>
      </c>
      <c r="N3309" s="167"/>
    </row>
    <row r="3310" s="155" customFormat="1" ht="24" spans="1:14">
      <c r="A3310" s="38" t="s">
        <v>15</v>
      </c>
      <c r="B3310" s="168">
        <v>3309</v>
      </c>
      <c r="C3310" s="43" t="s">
        <v>16</v>
      </c>
      <c r="D3310" s="43" t="s">
        <v>53</v>
      </c>
      <c r="E3310" s="103" t="s">
        <v>3723</v>
      </c>
      <c r="F3310" s="169" t="s">
        <v>236</v>
      </c>
      <c r="G3310" s="169" t="s">
        <v>4626</v>
      </c>
      <c r="H3310" s="40" t="s">
        <v>4598</v>
      </c>
      <c r="I3310" s="40" t="s">
        <v>22</v>
      </c>
      <c r="J3310" s="173">
        <v>5</v>
      </c>
      <c r="K3310" s="185">
        <v>0</v>
      </c>
      <c r="L3310" s="198">
        <v>16</v>
      </c>
      <c r="M3310" s="105">
        <v>3.1</v>
      </c>
      <c r="N3310" s="167"/>
    </row>
    <row r="3311" s="155" customFormat="1" ht="24" spans="1:14">
      <c r="A3311" s="38" t="s">
        <v>15</v>
      </c>
      <c r="B3311" s="168">
        <v>3310</v>
      </c>
      <c r="C3311" s="43" t="s">
        <v>16</v>
      </c>
      <c r="D3311" s="43" t="s">
        <v>322</v>
      </c>
      <c r="E3311" s="103" t="s">
        <v>3723</v>
      </c>
      <c r="F3311" s="169" t="s">
        <v>323</v>
      </c>
      <c r="G3311" s="169" t="s">
        <v>4627</v>
      </c>
      <c r="H3311" s="40" t="s">
        <v>3358</v>
      </c>
      <c r="I3311" s="43" t="s">
        <v>2124</v>
      </c>
      <c r="J3311" s="116">
        <v>31.5824</v>
      </c>
      <c r="K3311" s="185">
        <v>0</v>
      </c>
      <c r="L3311" s="198">
        <v>1385</v>
      </c>
      <c r="M3311" s="105">
        <v>3.1</v>
      </c>
      <c r="N3311" s="167"/>
    </row>
    <row r="3312" s="155" customFormat="1" ht="24" spans="1:14">
      <c r="A3312" s="38" t="s">
        <v>15</v>
      </c>
      <c r="B3312" s="168">
        <v>3311</v>
      </c>
      <c r="C3312" s="43" t="s">
        <v>16</v>
      </c>
      <c r="D3312" s="43" t="s">
        <v>89</v>
      </c>
      <c r="E3312" s="103" t="s">
        <v>3723</v>
      </c>
      <c r="F3312" s="169" t="s">
        <v>114</v>
      </c>
      <c r="G3312" s="169" t="s">
        <v>4615</v>
      </c>
      <c r="H3312" s="40" t="s">
        <v>3358</v>
      </c>
      <c r="I3312" s="40" t="s">
        <v>22</v>
      </c>
      <c r="J3312" s="173">
        <v>5</v>
      </c>
      <c r="K3312" s="174">
        <v>0</v>
      </c>
      <c r="L3312" s="198">
        <v>117</v>
      </c>
      <c r="M3312" s="105">
        <v>3.1</v>
      </c>
      <c r="N3312" s="167"/>
    </row>
    <row r="3313" s="155" customFormat="1" ht="24" spans="1:14">
      <c r="A3313" s="38" t="s">
        <v>15</v>
      </c>
      <c r="B3313" s="168">
        <v>3312</v>
      </c>
      <c r="C3313" s="43" t="s">
        <v>16</v>
      </c>
      <c r="D3313" s="43" t="s">
        <v>53</v>
      </c>
      <c r="E3313" s="103" t="s">
        <v>3723</v>
      </c>
      <c r="F3313" s="169" t="s">
        <v>55</v>
      </c>
      <c r="G3313" s="169" t="s">
        <v>4616</v>
      </c>
      <c r="H3313" s="40" t="s">
        <v>3358</v>
      </c>
      <c r="I3313" s="40" t="s">
        <v>22</v>
      </c>
      <c r="J3313" s="173">
        <v>11</v>
      </c>
      <c r="K3313" s="185">
        <v>0</v>
      </c>
      <c r="L3313" s="198">
        <v>198</v>
      </c>
      <c r="M3313" s="105">
        <v>3.1</v>
      </c>
      <c r="N3313" s="167"/>
    </row>
    <row r="3314" s="155" customFormat="1" ht="24" spans="1:14">
      <c r="A3314" s="38" t="s">
        <v>15</v>
      </c>
      <c r="B3314" s="168">
        <v>3313</v>
      </c>
      <c r="C3314" s="43" t="s">
        <v>16</v>
      </c>
      <c r="D3314" s="43" t="s">
        <v>53</v>
      </c>
      <c r="E3314" s="103" t="s">
        <v>3723</v>
      </c>
      <c r="F3314" s="169" t="s">
        <v>55</v>
      </c>
      <c r="G3314" s="169" t="s">
        <v>4617</v>
      </c>
      <c r="H3314" s="40" t="s">
        <v>3358</v>
      </c>
      <c r="I3314" s="40" t="s">
        <v>22</v>
      </c>
      <c r="J3314" s="173">
        <v>2</v>
      </c>
      <c r="K3314" s="185">
        <v>0</v>
      </c>
      <c r="L3314" s="198">
        <v>25</v>
      </c>
      <c r="M3314" s="105">
        <v>3.1</v>
      </c>
      <c r="N3314" s="167"/>
    </row>
    <row r="3315" s="155" customFormat="1" ht="24" spans="1:14">
      <c r="A3315" s="38" t="s">
        <v>15</v>
      </c>
      <c r="B3315" s="168">
        <v>3314</v>
      </c>
      <c r="C3315" s="43" t="s">
        <v>16</v>
      </c>
      <c r="D3315" s="43" t="s">
        <v>171</v>
      </c>
      <c r="E3315" s="103" t="s">
        <v>3723</v>
      </c>
      <c r="F3315" s="169" t="s">
        <v>172</v>
      </c>
      <c r="G3315" s="169" t="s">
        <v>4610</v>
      </c>
      <c r="H3315" s="40" t="s">
        <v>2299</v>
      </c>
      <c r="I3315" s="40" t="s">
        <v>22</v>
      </c>
      <c r="J3315" s="173">
        <v>4</v>
      </c>
      <c r="K3315" s="174">
        <v>0</v>
      </c>
      <c r="L3315" s="198">
        <v>1</v>
      </c>
      <c r="M3315" s="105">
        <v>3.1</v>
      </c>
      <c r="N3315" s="167"/>
    </row>
    <row r="3316" s="155" customFormat="1" ht="24" spans="1:14">
      <c r="A3316" s="38" t="s">
        <v>15</v>
      </c>
      <c r="B3316" s="168">
        <v>3315</v>
      </c>
      <c r="C3316" s="43" t="s">
        <v>16</v>
      </c>
      <c r="D3316" s="43" t="s">
        <v>322</v>
      </c>
      <c r="E3316" s="103" t="s">
        <v>3723</v>
      </c>
      <c r="F3316" s="169" t="s">
        <v>323</v>
      </c>
      <c r="G3316" s="169" t="s">
        <v>4618</v>
      </c>
      <c r="H3316" s="40" t="s">
        <v>3358</v>
      </c>
      <c r="I3316" s="43" t="s">
        <v>2124</v>
      </c>
      <c r="J3316" s="116">
        <v>36.6791</v>
      </c>
      <c r="K3316" s="185">
        <v>0</v>
      </c>
      <c r="L3316" s="198">
        <v>1003</v>
      </c>
      <c r="M3316" s="105">
        <v>3.1</v>
      </c>
      <c r="N3316" s="167"/>
    </row>
    <row r="3317" s="155" customFormat="1" ht="21.6" spans="1:14">
      <c r="A3317" s="38" t="s">
        <v>15</v>
      </c>
      <c r="B3317" s="168">
        <v>3316</v>
      </c>
      <c r="C3317" s="43" t="s">
        <v>16</v>
      </c>
      <c r="D3317" s="43" t="s">
        <v>53</v>
      </c>
      <c r="E3317" s="103" t="s">
        <v>3723</v>
      </c>
      <c r="F3317" s="169" t="s">
        <v>3813</v>
      </c>
      <c r="G3317" s="169" t="s">
        <v>4605</v>
      </c>
      <c r="H3317" s="40" t="s">
        <v>2131</v>
      </c>
      <c r="I3317" s="40" t="s">
        <v>22</v>
      </c>
      <c r="J3317" s="173">
        <v>1</v>
      </c>
      <c r="K3317" s="185">
        <v>0</v>
      </c>
      <c r="L3317" s="198">
        <v>102</v>
      </c>
      <c r="M3317" s="105">
        <v>3.1</v>
      </c>
      <c r="N3317" s="167"/>
    </row>
    <row r="3318" s="155" customFormat="1" ht="24" spans="1:14">
      <c r="A3318" s="38" t="s">
        <v>15</v>
      </c>
      <c r="B3318" s="168">
        <v>3317</v>
      </c>
      <c r="C3318" s="43" t="s">
        <v>16</v>
      </c>
      <c r="D3318" s="43" t="s">
        <v>89</v>
      </c>
      <c r="E3318" s="103" t="s">
        <v>3723</v>
      </c>
      <c r="F3318" s="169" t="s">
        <v>114</v>
      </c>
      <c r="G3318" s="169" t="s">
        <v>4606</v>
      </c>
      <c r="H3318" s="40" t="s">
        <v>3358</v>
      </c>
      <c r="I3318" s="40" t="s">
        <v>22</v>
      </c>
      <c r="J3318" s="173">
        <v>8</v>
      </c>
      <c r="K3318" s="174">
        <v>0</v>
      </c>
      <c r="L3318" s="199">
        <v>472.4</v>
      </c>
      <c r="M3318" s="105">
        <v>3.1</v>
      </c>
      <c r="N3318" s="167"/>
    </row>
    <row r="3319" s="155" customFormat="1" ht="24" spans="1:14">
      <c r="A3319" s="38" t="s">
        <v>15</v>
      </c>
      <c r="B3319" s="168">
        <v>3318</v>
      </c>
      <c r="C3319" s="43" t="s">
        <v>16</v>
      </c>
      <c r="D3319" s="43" t="s">
        <v>89</v>
      </c>
      <c r="E3319" s="103" t="s">
        <v>3723</v>
      </c>
      <c r="F3319" s="169" t="s">
        <v>114</v>
      </c>
      <c r="G3319" s="169" t="s">
        <v>4607</v>
      </c>
      <c r="H3319" s="40" t="s">
        <v>3358</v>
      </c>
      <c r="I3319" s="40" t="s">
        <v>22</v>
      </c>
      <c r="J3319" s="173">
        <v>1</v>
      </c>
      <c r="K3319" s="174">
        <v>0</v>
      </c>
      <c r="L3319" s="198">
        <v>43</v>
      </c>
      <c r="M3319" s="105">
        <v>3.1</v>
      </c>
      <c r="N3319" s="167"/>
    </row>
    <row r="3320" s="155" customFormat="1" ht="24" spans="1:14">
      <c r="A3320" s="38" t="s">
        <v>15</v>
      </c>
      <c r="B3320" s="168">
        <v>3319</v>
      </c>
      <c r="C3320" s="43" t="s">
        <v>16</v>
      </c>
      <c r="D3320" s="43" t="s">
        <v>53</v>
      </c>
      <c r="E3320" s="103" t="s">
        <v>3723</v>
      </c>
      <c r="F3320" s="169" t="s">
        <v>55</v>
      </c>
      <c r="G3320" s="169" t="s">
        <v>4608</v>
      </c>
      <c r="H3320" s="40" t="s">
        <v>3358</v>
      </c>
      <c r="I3320" s="40" t="s">
        <v>22</v>
      </c>
      <c r="J3320" s="173">
        <v>6</v>
      </c>
      <c r="K3320" s="185">
        <v>0</v>
      </c>
      <c r="L3320" s="198">
        <v>606</v>
      </c>
      <c r="M3320" s="105">
        <v>3.1</v>
      </c>
      <c r="N3320" s="167"/>
    </row>
    <row r="3321" s="155" customFormat="1" ht="24" spans="1:14">
      <c r="A3321" s="38" t="s">
        <v>15</v>
      </c>
      <c r="B3321" s="168">
        <v>3320</v>
      </c>
      <c r="C3321" s="43" t="s">
        <v>16</v>
      </c>
      <c r="D3321" s="43" t="s">
        <v>53</v>
      </c>
      <c r="E3321" s="103" t="s">
        <v>3723</v>
      </c>
      <c r="F3321" s="169" t="s">
        <v>249</v>
      </c>
      <c r="G3321" s="169" t="s">
        <v>4609</v>
      </c>
      <c r="H3321" s="40" t="s">
        <v>3358</v>
      </c>
      <c r="I3321" s="40" t="s">
        <v>22</v>
      </c>
      <c r="J3321" s="173">
        <v>1</v>
      </c>
      <c r="K3321" s="185">
        <v>0</v>
      </c>
      <c r="L3321" s="198">
        <v>36</v>
      </c>
      <c r="M3321" s="105">
        <v>3.1</v>
      </c>
      <c r="N3321" s="167"/>
    </row>
    <row r="3322" s="155" customFormat="1" ht="24" spans="1:14">
      <c r="A3322" s="38" t="s">
        <v>15</v>
      </c>
      <c r="B3322" s="168">
        <v>3321</v>
      </c>
      <c r="C3322" s="43" t="s">
        <v>16</v>
      </c>
      <c r="D3322" s="43" t="s">
        <v>171</v>
      </c>
      <c r="E3322" s="103" t="s">
        <v>3723</v>
      </c>
      <c r="F3322" s="169" t="s">
        <v>172</v>
      </c>
      <c r="G3322" s="169" t="s">
        <v>4610</v>
      </c>
      <c r="H3322" s="40" t="s">
        <v>2299</v>
      </c>
      <c r="I3322" s="40" t="s">
        <v>22</v>
      </c>
      <c r="J3322" s="173">
        <v>1</v>
      </c>
      <c r="K3322" s="174">
        <v>0</v>
      </c>
      <c r="L3322" s="201">
        <v>0.22</v>
      </c>
      <c r="M3322" s="105">
        <v>3.1</v>
      </c>
      <c r="N3322" s="167"/>
    </row>
    <row r="3323" s="155" customFormat="1" ht="24" spans="1:14">
      <c r="A3323" s="38" t="s">
        <v>15</v>
      </c>
      <c r="B3323" s="168">
        <v>3322</v>
      </c>
      <c r="C3323" s="43" t="s">
        <v>16</v>
      </c>
      <c r="D3323" s="43" t="s">
        <v>171</v>
      </c>
      <c r="E3323" s="103" t="s">
        <v>3723</v>
      </c>
      <c r="F3323" s="169" t="s">
        <v>172</v>
      </c>
      <c r="G3323" s="169" t="s">
        <v>4611</v>
      </c>
      <c r="H3323" s="40" t="s">
        <v>2299</v>
      </c>
      <c r="I3323" s="40" t="s">
        <v>22</v>
      </c>
      <c r="J3323" s="173">
        <v>1</v>
      </c>
      <c r="K3323" s="174">
        <v>0</v>
      </c>
      <c r="L3323" s="201">
        <v>0.32</v>
      </c>
      <c r="M3323" s="105">
        <v>3.1</v>
      </c>
      <c r="N3323" s="167"/>
    </row>
    <row r="3324" s="155" customFormat="1" ht="24" spans="1:14">
      <c r="A3324" s="38" t="s">
        <v>15</v>
      </c>
      <c r="B3324" s="168">
        <v>3323</v>
      </c>
      <c r="C3324" s="43" t="s">
        <v>16</v>
      </c>
      <c r="D3324" s="43" t="s">
        <v>171</v>
      </c>
      <c r="E3324" s="103" t="s">
        <v>3723</v>
      </c>
      <c r="F3324" s="169" t="s">
        <v>172</v>
      </c>
      <c r="G3324" s="169" t="s">
        <v>4564</v>
      </c>
      <c r="H3324" s="40" t="s">
        <v>2299</v>
      </c>
      <c r="I3324" s="40" t="s">
        <v>22</v>
      </c>
      <c r="J3324" s="173">
        <v>8</v>
      </c>
      <c r="K3324" s="174">
        <v>0</v>
      </c>
      <c r="L3324" s="198">
        <v>3</v>
      </c>
      <c r="M3324" s="105">
        <v>3.1</v>
      </c>
      <c r="N3324" s="167"/>
    </row>
    <row r="3325" s="155" customFormat="1" ht="24" spans="1:14">
      <c r="A3325" s="38" t="s">
        <v>15</v>
      </c>
      <c r="B3325" s="168">
        <v>3324</v>
      </c>
      <c r="C3325" s="43" t="s">
        <v>16</v>
      </c>
      <c r="D3325" s="43" t="s">
        <v>53</v>
      </c>
      <c r="E3325" s="103" t="s">
        <v>3723</v>
      </c>
      <c r="F3325" s="169" t="s">
        <v>236</v>
      </c>
      <c r="G3325" s="169" t="s">
        <v>4612</v>
      </c>
      <c r="H3325" s="40" t="s">
        <v>4598</v>
      </c>
      <c r="I3325" s="40" t="s">
        <v>22</v>
      </c>
      <c r="J3325" s="173">
        <v>4</v>
      </c>
      <c r="K3325" s="185">
        <v>0</v>
      </c>
      <c r="L3325" s="201">
        <v>0.46</v>
      </c>
      <c r="M3325" s="105">
        <v>3.1</v>
      </c>
      <c r="N3325" s="167"/>
    </row>
    <row r="3326" s="155" customFormat="1" ht="24" spans="1:14">
      <c r="A3326" s="38" t="s">
        <v>15</v>
      </c>
      <c r="B3326" s="168">
        <v>3325</v>
      </c>
      <c r="C3326" s="43" t="s">
        <v>16</v>
      </c>
      <c r="D3326" s="43" t="s">
        <v>53</v>
      </c>
      <c r="E3326" s="103" t="s">
        <v>3723</v>
      </c>
      <c r="F3326" s="169" t="s">
        <v>236</v>
      </c>
      <c r="G3326" s="169" t="s">
        <v>4613</v>
      </c>
      <c r="H3326" s="40" t="s">
        <v>4598</v>
      </c>
      <c r="I3326" s="40" t="s">
        <v>22</v>
      </c>
      <c r="J3326" s="173">
        <v>2</v>
      </c>
      <c r="K3326" s="185">
        <v>0</v>
      </c>
      <c r="L3326" s="198">
        <v>1</v>
      </c>
      <c r="M3326" s="105">
        <v>3.1</v>
      </c>
      <c r="N3326" s="167"/>
    </row>
    <row r="3327" s="155" customFormat="1" ht="24" spans="1:14">
      <c r="A3327" s="38" t="s">
        <v>15</v>
      </c>
      <c r="B3327" s="168">
        <v>3326</v>
      </c>
      <c r="C3327" s="43" t="s">
        <v>16</v>
      </c>
      <c r="D3327" s="43" t="s">
        <v>322</v>
      </c>
      <c r="E3327" s="103" t="s">
        <v>3723</v>
      </c>
      <c r="F3327" s="169" t="s">
        <v>323</v>
      </c>
      <c r="G3327" s="169" t="s">
        <v>4614</v>
      </c>
      <c r="H3327" s="40" t="s">
        <v>3358</v>
      </c>
      <c r="I3327" s="43" t="s">
        <v>2124</v>
      </c>
      <c r="J3327" s="116">
        <v>13.7061</v>
      </c>
      <c r="K3327" s="185">
        <v>0</v>
      </c>
      <c r="L3327" s="198">
        <v>967</v>
      </c>
      <c r="M3327" s="105">
        <v>3.1</v>
      </c>
      <c r="N3327" s="167"/>
    </row>
    <row r="3328" s="155" customFormat="1" ht="24" spans="1:14">
      <c r="A3328" s="38" t="s">
        <v>15</v>
      </c>
      <c r="B3328" s="168">
        <v>3327</v>
      </c>
      <c r="C3328" s="43" t="s">
        <v>16</v>
      </c>
      <c r="D3328" s="43" t="s">
        <v>89</v>
      </c>
      <c r="E3328" s="103" t="s">
        <v>3723</v>
      </c>
      <c r="F3328" s="169" t="s">
        <v>114</v>
      </c>
      <c r="G3328" s="169" t="s">
        <v>4615</v>
      </c>
      <c r="H3328" s="40" t="s">
        <v>3358</v>
      </c>
      <c r="I3328" s="40" t="s">
        <v>22</v>
      </c>
      <c r="J3328" s="173">
        <v>5</v>
      </c>
      <c r="K3328" s="174">
        <v>0</v>
      </c>
      <c r="L3328" s="198">
        <v>117</v>
      </c>
      <c r="M3328" s="105">
        <v>3.1</v>
      </c>
      <c r="N3328" s="167"/>
    </row>
    <row r="3329" s="155" customFormat="1" ht="24" spans="1:14">
      <c r="A3329" s="38" t="s">
        <v>15</v>
      </c>
      <c r="B3329" s="168">
        <v>3328</v>
      </c>
      <c r="C3329" s="43" t="s">
        <v>16</v>
      </c>
      <c r="D3329" s="43" t="s">
        <v>53</v>
      </c>
      <c r="E3329" s="103" t="s">
        <v>3723</v>
      </c>
      <c r="F3329" s="169" t="s">
        <v>55</v>
      </c>
      <c r="G3329" s="169" t="s">
        <v>4616</v>
      </c>
      <c r="H3329" s="40" t="s">
        <v>3358</v>
      </c>
      <c r="I3329" s="40" t="s">
        <v>22</v>
      </c>
      <c r="J3329" s="173">
        <v>10</v>
      </c>
      <c r="K3329" s="185">
        <v>0</v>
      </c>
      <c r="L3329" s="198">
        <v>180</v>
      </c>
      <c r="M3329" s="105">
        <v>3.1</v>
      </c>
      <c r="N3329" s="167"/>
    </row>
    <row r="3330" s="155" customFormat="1" ht="24" spans="1:14">
      <c r="A3330" s="38" t="s">
        <v>15</v>
      </c>
      <c r="B3330" s="168">
        <v>3329</v>
      </c>
      <c r="C3330" s="43" t="s">
        <v>16</v>
      </c>
      <c r="D3330" s="43" t="s">
        <v>171</v>
      </c>
      <c r="E3330" s="103" t="s">
        <v>3723</v>
      </c>
      <c r="F3330" s="169" t="s">
        <v>172</v>
      </c>
      <c r="G3330" s="169" t="s">
        <v>4610</v>
      </c>
      <c r="H3330" s="40" t="s">
        <v>2299</v>
      </c>
      <c r="I3330" s="40" t="s">
        <v>22</v>
      </c>
      <c r="J3330" s="173">
        <v>4</v>
      </c>
      <c r="K3330" s="174">
        <v>0</v>
      </c>
      <c r="L3330" s="198">
        <v>1</v>
      </c>
      <c r="M3330" s="105">
        <v>3.1</v>
      </c>
      <c r="N3330" s="167"/>
    </row>
    <row r="3331" s="155" customFormat="1" ht="24" spans="1:14">
      <c r="A3331" s="38" t="s">
        <v>15</v>
      </c>
      <c r="B3331" s="168">
        <v>3330</v>
      </c>
      <c r="C3331" s="43" t="s">
        <v>16</v>
      </c>
      <c r="D3331" s="43" t="s">
        <v>322</v>
      </c>
      <c r="E3331" s="103" t="s">
        <v>3723</v>
      </c>
      <c r="F3331" s="169" t="s">
        <v>323</v>
      </c>
      <c r="G3331" s="169" t="s">
        <v>4618</v>
      </c>
      <c r="H3331" s="40" t="s">
        <v>3358</v>
      </c>
      <c r="I3331" s="43" t="s">
        <v>2124</v>
      </c>
      <c r="J3331" s="116">
        <v>37.1411</v>
      </c>
      <c r="K3331" s="185">
        <v>0</v>
      </c>
      <c r="L3331" s="198">
        <v>1016</v>
      </c>
      <c r="M3331" s="105">
        <v>3.1</v>
      </c>
      <c r="N3331" s="167"/>
    </row>
    <row r="3332" s="155" customFormat="1" ht="24" spans="1:14">
      <c r="A3332" s="38" t="s">
        <v>15</v>
      </c>
      <c r="B3332" s="168">
        <v>3331</v>
      </c>
      <c r="C3332" s="43" t="s">
        <v>16</v>
      </c>
      <c r="D3332" s="43" t="s">
        <v>89</v>
      </c>
      <c r="E3332" s="103" t="s">
        <v>3723</v>
      </c>
      <c r="F3332" s="169" t="s">
        <v>114</v>
      </c>
      <c r="G3332" s="169" t="s">
        <v>4628</v>
      </c>
      <c r="H3332" s="40" t="s">
        <v>3358</v>
      </c>
      <c r="I3332" s="40" t="s">
        <v>22</v>
      </c>
      <c r="J3332" s="173">
        <v>1</v>
      </c>
      <c r="K3332" s="174">
        <v>0</v>
      </c>
      <c r="L3332" s="198">
        <v>90</v>
      </c>
      <c r="M3332" s="105">
        <v>3.1</v>
      </c>
      <c r="N3332" s="167"/>
    </row>
    <row r="3333" s="155" customFormat="1" ht="24" spans="1:14">
      <c r="A3333" s="38" t="s">
        <v>15</v>
      </c>
      <c r="B3333" s="168">
        <v>3332</v>
      </c>
      <c r="C3333" s="43" t="s">
        <v>16</v>
      </c>
      <c r="D3333" s="43" t="s">
        <v>53</v>
      </c>
      <c r="E3333" s="103" t="s">
        <v>3723</v>
      </c>
      <c r="F3333" s="169" t="s">
        <v>55</v>
      </c>
      <c r="G3333" s="169" t="s">
        <v>4629</v>
      </c>
      <c r="H3333" s="40" t="s">
        <v>3358</v>
      </c>
      <c r="I3333" s="40" t="s">
        <v>22</v>
      </c>
      <c r="J3333" s="173">
        <v>1</v>
      </c>
      <c r="K3333" s="185">
        <v>0</v>
      </c>
      <c r="L3333" s="198">
        <v>221</v>
      </c>
      <c r="M3333" s="105">
        <v>3.1</v>
      </c>
      <c r="N3333" s="167"/>
    </row>
    <row r="3334" s="155" customFormat="1" ht="24" spans="1:14">
      <c r="A3334" s="38" t="s">
        <v>15</v>
      </c>
      <c r="B3334" s="168">
        <v>3333</v>
      </c>
      <c r="C3334" s="43" t="s">
        <v>16</v>
      </c>
      <c r="D3334" s="43" t="s">
        <v>171</v>
      </c>
      <c r="E3334" s="103" t="s">
        <v>3723</v>
      </c>
      <c r="F3334" s="169" t="s">
        <v>172</v>
      </c>
      <c r="G3334" s="169" t="s">
        <v>4630</v>
      </c>
      <c r="H3334" s="40" t="s">
        <v>2299</v>
      </c>
      <c r="I3334" s="40" t="s">
        <v>22</v>
      </c>
      <c r="J3334" s="173">
        <v>1</v>
      </c>
      <c r="K3334" s="174">
        <v>0</v>
      </c>
      <c r="L3334" s="198">
        <v>1</v>
      </c>
      <c r="M3334" s="105">
        <v>3.1</v>
      </c>
      <c r="N3334" s="167"/>
    </row>
    <row r="3335" s="155" customFormat="1" ht="24" spans="1:14">
      <c r="A3335" s="38" t="s">
        <v>15</v>
      </c>
      <c r="B3335" s="168">
        <v>3334</v>
      </c>
      <c r="C3335" s="43" t="s">
        <v>16</v>
      </c>
      <c r="D3335" s="43" t="s">
        <v>89</v>
      </c>
      <c r="E3335" s="103" t="s">
        <v>3723</v>
      </c>
      <c r="F3335" s="169" t="s">
        <v>114</v>
      </c>
      <c r="G3335" s="169" t="s">
        <v>4628</v>
      </c>
      <c r="H3335" s="40" t="s">
        <v>3358</v>
      </c>
      <c r="I3335" s="40" t="s">
        <v>22</v>
      </c>
      <c r="J3335" s="173">
        <v>1</v>
      </c>
      <c r="K3335" s="174">
        <v>0</v>
      </c>
      <c r="L3335" s="198">
        <v>90</v>
      </c>
      <c r="M3335" s="105">
        <v>3.1</v>
      </c>
      <c r="N3335" s="167"/>
    </row>
    <row r="3336" s="155" customFormat="1" ht="24" spans="1:14">
      <c r="A3336" s="38" t="s">
        <v>15</v>
      </c>
      <c r="B3336" s="168">
        <v>3335</v>
      </c>
      <c r="C3336" s="43" t="s">
        <v>16</v>
      </c>
      <c r="D3336" s="43" t="s">
        <v>53</v>
      </c>
      <c r="E3336" s="103" t="s">
        <v>3723</v>
      </c>
      <c r="F3336" s="169" t="s">
        <v>55</v>
      </c>
      <c r="G3336" s="169" t="s">
        <v>4629</v>
      </c>
      <c r="H3336" s="40" t="s">
        <v>3358</v>
      </c>
      <c r="I3336" s="40" t="s">
        <v>22</v>
      </c>
      <c r="J3336" s="173">
        <v>1</v>
      </c>
      <c r="K3336" s="185">
        <v>0</v>
      </c>
      <c r="L3336" s="198">
        <v>221</v>
      </c>
      <c r="M3336" s="105">
        <v>3.1</v>
      </c>
      <c r="N3336" s="164"/>
    </row>
    <row r="3337" s="155" customFormat="1" ht="24" spans="1:14">
      <c r="A3337" s="38" t="s">
        <v>15</v>
      </c>
      <c r="B3337" s="168">
        <v>3336</v>
      </c>
      <c r="C3337" s="43" t="s">
        <v>16</v>
      </c>
      <c r="D3337" s="43" t="s">
        <v>171</v>
      </c>
      <c r="E3337" s="103" t="s">
        <v>3723</v>
      </c>
      <c r="F3337" s="169" t="s">
        <v>172</v>
      </c>
      <c r="G3337" s="169" t="s">
        <v>4630</v>
      </c>
      <c r="H3337" s="40" t="s">
        <v>2299</v>
      </c>
      <c r="I3337" s="40" t="s">
        <v>22</v>
      </c>
      <c r="J3337" s="173">
        <v>1</v>
      </c>
      <c r="K3337" s="174">
        <v>0</v>
      </c>
      <c r="L3337" s="198">
        <v>1</v>
      </c>
      <c r="M3337" s="105">
        <v>3.1</v>
      </c>
      <c r="N3337" s="164"/>
    </row>
    <row r="3338" s="155" customFormat="1" ht="24" spans="1:14">
      <c r="A3338" s="38" t="s">
        <v>15</v>
      </c>
      <c r="B3338" s="168">
        <v>3337</v>
      </c>
      <c r="C3338" s="43" t="s">
        <v>16</v>
      </c>
      <c r="D3338" s="43" t="s">
        <v>89</v>
      </c>
      <c r="E3338" s="103" t="s">
        <v>3723</v>
      </c>
      <c r="F3338" s="169" t="s">
        <v>114</v>
      </c>
      <c r="G3338" s="169" t="s">
        <v>4628</v>
      </c>
      <c r="H3338" s="40" t="s">
        <v>3358</v>
      </c>
      <c r="I3338" s="40" t="s">
        <v>22</v>
      </c>
      <c r="J3338" s="173">
        <v>1</v>
      </c>
      <c r="K3338" s="174">
        <v>0</v>
      </c>
      <c r="L3338" s="198">
        <v>90</v>
      </c>
      <c r="M3338" s="105">
        <v>3.1</v>
      </c>
      <c r="N3338" s="164"/>
    </row>
    <row r="3339" s="155" customFormat="1" ht="24" spans="1:14">
      <c r="A3339" s="38" t="s">
        <v>15</v>
      </c>
      <c r="B3339" s="168">
        <v>3338</v>
      </c>
      <c r="C3339" s="43" t="s">
        <v>16</v>
      </c>
      <c r="D3339" s="43" t="s">
        <v>53</v>
      </c>
      <c r="E3339" s="103" t="s">
        <v>3723</v>
      </c>
      <c r="F3339" s="169" t="s">
        <v>55</v>
      </c>
      <c r="G3339" s="169" t="s">
        <v>4629</v>
      </c>
      <c r="H3339" s="40" t="s">
        <v>3358</v>
      </c>
      <c r="I3339" s="40" t="s">
        <v>22</v>
      </c>
      <c r="J3339" s="173">
        <v>1</v>
      </c>
      <c r="K3339" s="185">
        <v>0</v>
      </c>
      <c r="L3339" s="198">
        <v>221</v>
      </c>
      <c r="M3339" s="105">
        <v>3.1</v>
      </c>
      <c r="N3339" s="164"/>
    </row>
    <row r="3340" s="155" customFormat="1" ht="24" spans="1:14">
      <c r="A3340" s="38" t="s">
        <v>15</v>
      </c>
      <c r="B3340" s="168">
        <v>3339</v>
      </c>
      <c r="C3340" s="43" t="s">
        <v>16</v>
      </c>
      <c r="D3340" s="43" t="s">
        <v>171</v>
      </c>
      <c r="E3340" s="103" t="s">
        <v>3723</v>
      </c>
      <c r="F3340" s="169" t="s">
        <v>172</v>
      </c>
      <c r="G3340" s="169" t="s">
        <v>4630</v>
      </c>
      <c r="H3340" s="40" t="s">
        <v>2299</v>
      </c>
      <c r="I3340" s="40" t="s">
        <v>22</v>
      </c>
      <c r="J3340" s="173">
        <v>1</v>
      </c>
      <c r="K3340" s="174">
        <v>0</v>
      </c>
      <c r="L3340" s="198">
        <v>1</v>
      </c>
      <c r="M3340" s="105">
        <v>3.1</v>
      </c>
      <c r="N3340" s="167"/>
    </row>
    <row r="3341" s="155" customFormat="1" ht="24" spans="1:14">
      <c r="A3341" s="38" t="s">
        <v>15</v>
      </c>
      <c r="B3341" s="168">
        <v>3340</v>
      </c>
      <c r="C3341" s="43" t="s">
        <v>16</v>
      </c>
      <c r="D3341" s="43" t="s">
        <v>322</v>
      </c>
      <c r="E3341" s="103" t="s">
        <v>3723</v>
      </c>
      <c r="F3341" s="169" t="s">
        <v>323</v>
      </c>
      <c r="G3341" s="169" t="s">
        <v>4631</v>
      </c>
      <c r="H3341" s="40" t="s">
        <v>3358</v>
      </c>
      <c r="I3341" s="43" t="s">
        <v>2124</v>
      </c>
      <c r="J3341" s="116">
        <v>1.567</v>
      </c>
      <c r="K3341" s="185">
        <v>0</v>
      </c>
      <c r="L3341" s="198">
        <v>184</v>
      </c>
      <c r="M3341" s="105">
        <v>3.1</v>
      </c>
      <c r="N3341" s="164"/>
    </row>
    <row r="3342" s="155" customFormat="1" ht="24" spans="1:14">
      <c r="A3342" s="38" t="s">
        <v>15</v>
      </c>
      <c r="B3342" s="168">
        <v>3341</v>
      </c>
      <c r="C3342" s="43" t="s">
        <v>16</v>
      </c>
      <c r="D3342" s="43" t="s">
        <v>89</v>
      </c>
      <c r="E3342" s="103" t="s">
        <v>3723</v>
      </c>
      <c r="F3342" s="169" t="s">
        <v>114</v>
      </c>
      <c r="G3342" s="169" t="s">
        <v>4628</v>
      </c>
      <c r="H3342" s="40" t="s">
        <v>3358</v>
      </c>
      <c r="I3342" s="40" t="s">
        <v>22</v>
      </c>
      <c r="J3342" s="173">
        <v>1</v>
      </c>
      <c r="K3342" s="174">
        <v>0</v>
      </c>
      <c r="L3342" s="198">
        <v>90</v>
      </c>
      <c r="M3342" s="105">
        <v>3.1</v>
      </c>
      <c r="N3342" s="164"/>
    </row>
    <row r="3343" s="155" customFormat="1" ht="24" spans="1:14">
      <c r="A3343" s="38" t="s">
        <v>15</v>
      </c>
      <c r="B3343" s="168">
        <v>3342</v>
      </c>
      <c r="C3343" s="43" t="s">
        <v>16</v>
      </c>
      <c r="D3343" s="43" t="s">
        <v>53</v>
      </c>
      <c r="E3343" s="103" t="s">
        <v>3723</v>
      </c>
      <c r="F3343" s="169" t="s">
        <v>55</v>
      </c>
      <c r="G3343" s="169" t="s">
        <v>4629</v>
      </c>
      <c r="H3343" s="40" t="s">
        <v>3358</v>
      </c>
      <c r="I3343" s="40" t="s">
        <v>22</v>
      </c>
      <c r="J3343" s="173">
        <v>1</v>
      </c>
      <c r="K3343" s="185">
        <v>0</v>
      </c>
      <c r="L3343" s="198">
        <v>221</v>
      </c>
      <c r="M3343" s="105">
        <v>3.1</v>
      </c>
      <c r="N3343" s="164"/>
    </row>
    <row r="3344" s="155" customFormat="1" ht="24" spans="1:14">
      <c r="A3344" s="38" t="s">
        <v>15</v>
      </c>
      <c r="B3344" s="168">
        <v>3343</v>
      </c>
      <c r="C3344" s="43" t="s">
        <v>16</v>
      </c>
      <c r="D3344" s="43" t="s">
        <v>171</v>
      </c>
      <c r="E3344" s="103" t="s">
        <v>3723</v>
      </c>
      <c r="F3344" s="169" t="s">
        <v>172</v>
      </c>
      <c r="G3344" s="169" t="s">
        <v>4630</v>
      </c>
      <c r="H3344" s="40" t="s">
        <v>2299</v>
      </c>
      <c r="I3344" s="40" t="s">
        <v>22</v>
      </c>
      <c r="J3344" s="173">
        <v>1</v>
      </c>
      <c r="K3344" s="174">
        <v>0</v>
      </c>
      <c r="L3344" s="198">
        <v>1</v>
      </c>
      <c r="M3344" s="105">
        <v>3.1</v>
      </c>
      <c r="N3344" s="167"/>
    </row>
    <row r="3345" s="155" customFormat="1" ht="24" spans="1:14">
      <c r="A3345" s="38" t="s">
        <v>15</v>
      </c>
      <c r="B3345" s="168">
        <v>3344</v>
      </c>
      <c r="C3345" s="43" t="s">
        <v>16</v>
      </c>
      <c r="D3345" s="43" t="s">
        <v>322</v>
      </c>
      <c r="E3345" s="103" t="s">
        <v>3723</v>
      </c>
      <c r="F3345" s="169" t="s">
        <v>323</v>
      </c>
      <c r="G3345" s="169" t="s">
        <v>4631</v>
      </c>
      <c r="H3345" s="40" t="s">
        <v>3358</v>
      </c>
      <c r="I3345" s="43" t="s">
        <v>2124</v>
      </c>
      <c r="J3345" s="116">
        <v>1.567</v>
      </c>
      <c r="K3345" s="185">
        <v>0</v>
      </c>
      <c r="L3345" s="198">
        <v>184</v>
      </c>
      <c r="M3345" s="105">
        <v>3.1</v>
      </c>
      <c r="N3345" s="164"/>
    </row>
    <row r="3346" s="155" customFormat="1" ht="24" spans="1:14">
      <c r="A3346" s="38" t="s">
        <v>15</v>
      </c>
      <c r="B3346" s="168">
        <v>3345</v>
      </c>
      <c r="C3346" s="43" t="s">
        <v>16</v>
      </c>
      <c r="D3346" s="43" t="s">
        <v>89</v>
      </c>
      <c r="E3346" s="103" t="s">
        <v>3723</v>
      </c>
      <c r="F3346" s="169" t="s">
        <v>114</v>
      </c>
      <c r="G3346" s="169" t="s">
        <v>4593</v>
      </c>
      <c r="H3346" s="40" t="s">
        <v>3358</v>
      </c>
      <c r="I3346" s="40" t="s">
        <v>22</v>
      </c>
      <c r="J3346" s="173">
        <v>3</v>
      </c>
      <c r="K3346" s="174">
        <v>0</v>
      </c>
      <c r="L3346" s="198">
        <v>24</v>
      </c>
      <c r="M3346" s="105">
        <v>3.1</v>
      </c>
      <c r="N3346" s="167"/>
    </row>
    <row r="3347" s="155" customFormat="1" ht="24" spans="1:14">
      <c r="A3347" s="38" t="s">
        <v>15</v>
      </c>
      <c r="B3347" s="168">
        <v>3346</v>
      </c>
      <c r="C3347" s="43" t="s">
        <v>16</v>
      </c>
      <c r="D3347" s="43" t="s">
        <v>53</v>
      </c>
      <c r="E3347" s="103" t="s">
        <v>3723</v>
      </c>
      <c r="F3347" s="169" t="s">
        <v>55</v>
      </c>
      <c r="G3347" s="169" t="s">
        <v>4594</v>
      </c>
      <c r="H3347" s="40" t="s">
        <v>3358</v>
      </c>
      <c r="I3347" s="40" t="s">
        <v>22</v>
      </c>
      <c r="J3347" s="173">
        <v>4</v>
      </c>
      <c r="K3347" s="57">
        <f t="shared" ref="K3347:K3351" si="213">(CEILING(J3347*0.2,1))*1</f>
        <v>1</v>
      </c>
      <c r="L3347" s="198">
        <v>21</v>
      </c>
      <c r="M3347" s="105">
        <v>3.1</v>
      </c>
      <c r="N3347" s="167"/>
    </row>
    <row r="3348" s="155" customFormat="1" ht="24" spans="1:14">
      <c r="A3348" s="38" t="s">
        <v>15</v>
      </c>
      <c r="B3348" s="168">
        <v>3347</v>
      </c>
      <c r="C3348" s="43" t="s">
        <v>16</v>
      </c>
      <c r="D3348" s="43" t="s">
        <v>171</v>
      </c>
      <c r="E3348" s="103" t="s">
        <v>3723</v>
      </c>
      <c r="F3348" s="169" t="s">
        <v>172</v>
      </c>
      <c r="G3348" s="169" t="s">
        <v>3674</v>
      </c>
      <c r="H3348" s="40" t="s">
        <v>2299</v>
      </c>
      <c r="I3348" s="40" t="s">
        <v>22</v>
      </c>
      <c r="J3348" s="173">
        <v>3</v>
      </c>
      <c r="K3348" s="174">
        <v>0</v>
      </c>
      <c r="L3348" s="201">
        <v>0.27</v>
      </c>
      <c r="M3348" s="105">
        <v>3.1</v>
      </c>
      <c r="N3348" s="167"/>
    </row>
    <row r="3349" s="155" customFormat="1" ht="24" spans="1:14">
      <c r="A3349" s="38" t="s">
        <v>15</v>
      </c>
      <c r="B3349" s="168">
        <v>3348</v>
      </c>
      <c r="C3349" s="43" t="s">
        <v>16</v>
      </c>
      <c r="D3349" s="43" t="s">
        <v>322</v>
      </c>
      <c r="E3349" s="103" t="s">
        <v>3723</v>
      </c>
      <c r="F3349" s="169" t="s">
        <v>323</v>
      </c>
      <c r="G3349" s="169" t="s">
        <v>4601</v>
      </c>
      <c r="H3349" s="40" t="s">
        <v>3358</v>
      </c>
      <c r="I3349" s="43" t="s">
        <v>2124</v>
      </c>
      <c r="J3349" s="116">
        <v>16.2414</v>
      </c>
      <c r="K3349" s="57">
        <f t="shared" si="213"/>
        <v>4</v>
      </c>
      <c r="L3349" s="198">
        <v>162</v>
      </c>
      <c r="M3349" s="105">
        <v>3.1</v>
      </c>
      <c r="N3349" s="167"/>
    </row>
    <row r="3350" s="155" customFormat="1" ht="24" spans="1:14">
      <c r="A3350" s="38" t="s">
        <v>15</v>
      </c>
      <c r="B3350" s="168">
        <v>3349</v>
      </c>
      <c r="C3350" s="43" t="s">
        <v>16</v>
      </c>
      <c r="D3350" s="43" t="s">
        <v>89</v>
      </c>
      <c r="E3350" s="103" t="s">
        <v>3723</v>
      </c>
      <c r="F3350" s="169" t="s">
        <v>114</v>
      </c>
      <c r="G3350" s="169" t="s">
        <v>4593</v>
      </c>
      <c r="H3350" s="40" t="s">
        <v>3358</v>
      </c>
      <c r="I3350" s="40" t="s">
        <v>22</v>
      </c>
      <c r="J3350" s="173">
        <v>3</v>
      </c>
      <c r="K3350" s="174">
        <v>0</v>
      </c>
      <c r="L3350" s="198">
        <v>24</v>
      </c>
      <c r="M3350" s="105">
        <v>3.1</v>
      </c>
      <c r="N3350" s="167"/>
    </row>
    <row r="3351" s="155" customFormat="1" ht="24" spans="1:14">
      <c r="A3351" s="38" t="s">
        <v>15</v>
      </c>
      <c r="B3351" s="168">
        <v>3350</v>
      </c>
      <c r="C3351" s="43" t="s">
        <v>16</v>
      </c>
      <c r="D3351" s="43" t="s">
        <v>53</v>
      </c>
      <c r="E3351" s="103" t="s">
        <v>3723</v>
      </c>
      <c r="F3351" s="169" t="s">
        <v>55</v>
      </c>
      <c r="G3351" s="169" t="s">
        <v>4594</v>
      </c>
      <c r="H3351" s="40" t="s">
        <v>3358</v>
      </c>
      <c r="I3351" s="40" t="s">
        <v>22</v>
      </c>
      <c r="J3351" s="173">
        <v>4</v>
      </c>
      <c r="K3351" s="57">
        <f t="shared" si="213"/>
        <v>1</v>
      </c>
      <c r="L3351" s="198">
        <v>21</v>
      </c>
      <c r="M3351" s="105">
        <v>3.1</v>
      </c>
      <c r="N3351" s="167"/>
    </row>
    <row r="3352" s="155" customFormat="1" ht="24" spans="1:14">
      <c r="A3352" s="38" t="s">
        <v>15</v>
      </c>
      <c r="B3352" s="168">
        <v>3351</v>
      </c>
      <c r="C3352" s="43" t="s">
        <v>16</v>
      </c>
      <c r="D3352" s="43" t="s">
        <v>171</v>
      </c>
      <c r="E3352" s="103" t="s">
        <v>3723</v>
      </c>
      <c r="F3352" s="169" t="s">
        <v>172</v>
      </c>
      <c r="G3352" s="169" t="s">
        <v>3674</v>
      </c>
      <c r="H3352" s="40" t="s">
        <v>2299</v>
      </c>
      <c r="I3352" s="40" t="s">
        <v>22</v>
      </c>
      <c r="J3352" s="173">
        <v>3</v>
      </c>
      <c r="K3352" s="174">
        <v>0</v>
      </c>
      <c r="L3352" s="201">
        <v>0.27</v>
      </c>
      <c r="M3352" s="105">
        <v>3.1</v>
      </c>
      <c r="N3352" s="167"/>
    </row>
    <row r="3353" s="155" customFormat="1" ht="24" spans="1:14">
      <c r="A3353" s="38" t="s">
        <v>15</v>
      </c>
      <c r="B3353" s="168">
        <v>3352</v>
      </c>
      <c r="C3353" s="43" t="s">
        <v>16</v>
      </c>
      <c r="D3353" s="43" t="s">
        <v>322</v>
      </c>
      <c r="E3353" s="103" t="s">
        <v>3723</v>
      </c>
      <c r="F3353" s="169" t="s">
        <v>323</v>
      </c>
      <c r="G3353" s="169" t="s">
        <v>4601</v>
      </c>
      <c r="H3353" s="40" t="s">
        <v>3358</v>
      </c>
      <c r="I3353" s="43" t="s">
        <v>2124</v>
      </c>
      <c r="J3353" s="116">
        <v>14.5256</v>
      </c>
      <c r="K3353" s="57">
        <f>(CEILING(J3353*0.2,1))*1</f>
        <v>3</v>
      </c>
      <c r="L3353" s="198">
        <v>145</v>
      </c>
      <c r="M3353" s="105">
        <v>3.1</v>
      </c>
      <c r="N3353" s="167"/>
    </row>
    <row r="3354" s="155" customFormat="1" ht="24" spans="1:14">
      <c r="A3354" s="38" t="s">
        <v>15</v>
      </c>
      <c r="B3354" s="168">
        <v>3353</v>
      </c>
      <c r="C3354" s="43" t="s">
        <v>16</v>
      </c>
      <c r="D3354" s="43" t="s">
        <v>53</v>
      </c>
      <c r="E3354" s="103" t="s">
        <v>3723</v>
      </c>
      <c r="F3354" s="169" t="s">
        <v>55</v>
      </c>
      <c r="G3354" s="169" t="s">
        <v>4629</v>
      </c>
      <c r="H3354" s="40" t="s">
        <v>3358</v>
      </c>
      <c r="I3354" s="40" t="s">
        <v>22</v>
      </c>
      <c r="J3354" s="173">
        <v>1</v>
      </c>
      <c r="K3354" s="185">
        <v>0</v>
      </c>
      <c r="L3354" s="198">
        <v>221</v>
      </c>
      <c r="M3354" s="105">
        <v>3.1</v>
      </c>
      <c r="N3354" s="167"/>
    </row>
    <row r="3355" s="155" customFormat="1" ht="24" spans="1:14">
      <c r="A3355" s="38" t="s">
        <v>15</v>
      </c>
      <c r="B3355" s="168">
        <v>3354</v>
      </c>
      <c r="C3355" s="43" t="s">
        <v>16</v>
      </c>
      <c r="D3355" s="43" t="s">
        <v>53</v>
      </c>
      <c r="E3355" s="103" t="s">
        <v>3723</v>
      </c>
      <c r="F3355" s="169" t="s">
        <v>304</v>
      </c>
      <c r="G3355" s="169" t="s">
        <v>4632</v>
      </c>
      <c r="H3355" s="40" t="s">
        <v>3358</v>
      </c>
      <c r="I3355" s="40" t="s">
        <v>22</v>
      </c>
      <c r="J3355" s="173">
        <v>4</v>
      </c>
      <c r="K3355" s="185">
        <v>0</v>
      </c>
      <c r="L3355" s="198">
        <v>722</v>
      </c>
      <c r="M3355" s="105">
        <v>3.1</v>
      </c>
      <c r="N3355" s="167"/>
    </row>
    <row r="3356" s="155" customFormat="1" ht="24" spans="1:14">
      <c r="A3356" s="38" t="s">
        <v>15</v>
      </c>
      <c r="B3356" s="168">
        <v>3355</v>
      </c>
      <c r="C3356" s="43" t="s">
        <v>16</v>
      </c>
      <c r="D3356" s="43" t="s">
        <v>53</v>
      </c>
      <c r="E3356" s="103" t="s">
        <v>3723</v>
      </c>
      <c r="F3356" s="169" t="s">
        <v>304</v>
      </c>
      <c r="G3356" s="169" t="s">
        <v>4633</v>
      </c>
      <c r="H3356" s="40" t="s">
        <v>3358</v>
      </c>
      <c r="I3356" s="40" t="s">
        <v>22</v>
      </c>
      <c r="J3356" s="173">
        <v>2</v>
      </c>
      <c r="K3356" s="185">
        <v>0</v>
      </c>
      <c r="L3356" s="198">
        <v>484</v>
      </c>
      <c r="M3356" s="105">
        <v>3.1</v>
      </c>
      <c r="N3356" s="167"/>
    </row>
    <row r="3357" s="155" customFormat="1" ht="24" spans="1:14">
      <c r="A3357" s="38" t="s">
        <v>15</v>
      </c>
      <c r="B3357" s="168">
        <v>3356</v>
      </c>
      <c r="C3357" s="43" t="s">
        <v>16</v>
      </c>
      <c r="D3357" s="43" t="s">
        <v>53</v>
      </c>
      <c r="E3357" s="103" t="s">
        <v>3723</v>
      </c>
      <c r="F3357" s="169" t="s">
        <v>885</v>
      </c>
      <c r="G3357" s="169" t="s">
        <v>4634</v>
      </c>
      <c r="H3357" s="40" t="s">
        <v>4598</v>
      </c>
      <c r="I3357" s="40" t="s">
        <v>22</v>
      </c>
      <c r="J3357" s="173">
        <v>2</v>
      </c>
      <c r="K3357" s="185">
        <v>0</v>
      </c>
      <c r="L3357" s="198">
        <v>88</v>
      </c>
      <c r="M3357" s="105">
        <v>3.1</v>
      </c>
      <c r="N3357" s="167"/>
    </row>
    <row r="3358" s="155" customFormat="1" ht="24" spans="1:14">
      <c r="A3358" s="38" t="s">
        <v>15</v>
      </c>
      <c r="B3358" s="168">
        <v>3357</v>
      </c>
      <c r="C3358" s="43" t="s">
        <v>16</v>
      </c>
      <c r="D3358" s="43" t="s">
        <v>322</v>
      </c>
      <c r="E3358" s="103" t="s">
        <v>3723</v>
      </c>
      <c r="F3358" s="169" t="s">
        <v>323</v>
      </c>
      <c r="G3358" s="169" t="s">
        <v>4631</v>
      </c>
      <c r="H3358" s="40" t="s">
        <v>3358</v>
      </c>
      <c r="I3358" s="43" t="s">
        <v>2124</v>
      </c>
      <c r="J3358" s="116">
        <v>37.1921</v>
      </c>
      <c r="K3358" s="185">
        <v>0</v>
      </c>
      <c r="L3358" s="198">
        <v>4364</v>
      </c>
      <c r="M3358" s="105">
        <v>3.1</v>
      </c>
      <c r="N3358" s="167"/>
    </row>
    <row r="3359" s="155" customFormat="1" ht="21.6" spans="1:14">
      <c r="A3359" s="38" t="s">
        <v>15</v>
      </c>
      <c r="B3359" s="168">
        <v>3358</v>
      </c>
      <c r="C3359" s="43" t="s">
        <v>16</v>
      </c>
      <c r="D3359" s="43" t="s">
        <v>53</v>
      </c>
      <c r="E3359" s="103" t="s">
        <v>3723</v>
      </c>
      <c r="F3359" s="169" t="s">
        <v>3813</v>
      </c>
      <c r="G3359" s="169" t="s">
        <v>4605</v>
      </c>
      <c r="H3359" s="40" t="s">
        <v>2131</v>
      </c>
      <c r="I3359" s="40" t="s">
        <v>22</v>
      </c>
      <c r="J3359" s="173">
        <v>1</v>
      </c>
      <c r="K3359" s="185">
        <v>0</v>
      </c>
      <c r="L3359" s="198">
        <v>102</v>
      </c>
      <c r="M3359" s="105">
        <v>3.1</v>
      </c>
      <c r="N3359" s="167"/>
    </row>
    <row r="3360" s="155" customFormat="1" ht="24" spans="1:14">
      <c r="A3360" s="38" t="s">
        <v>15</v>
      </c>
      <c r="B3360" s="168">
        <v>3359</v>
      </c>
      <c r="C3360" s="43" t="s">
        <v>16</v>
      </c>
      <c r="D3360" s="43" t="s">
        <v>89</v>
      </c>
      <c r="E3360" s="103" t="s">
        <v>3723</v>
      </c>
      <c r="F3360" s="169" t="s">
        <v>114</v>
      </c>
      <c r="G3360" s="169" t="s">
        <v>4606</v>
      </c>
      <c r="H3360" s="40" t="s">
        <v>3358</v>
      </c>
      <c r="I3360" s="40" t="s">
        <v>22</v>
      </c>
      <c r="J3360" s="173">
        <v>7</v>
      </c>
      <c r="K3360" s="174">
        <v>0</v>
      </c>
      <c r="L3360" s="198">
        <v>413</v>
      </c>
      <c r="M3360" s="105">
        <v>3.1</v>
      </c>
      <c r="N3360" s="167"/>
    </row>
    <row r="3361" s="155" customFormat="1" ht="24" spans="1:14">
      <c r="A3361" s="38" t="s">
        <v>15</v>
      </c>
      <c r="B3361" s="168">
        <v>3360</v>
      </c>
      <c r="C3361" s="43" t="s">
        <v>16</v>
      </c>
      <c r="D3361" s="43" t="s">
        <v>53</v>
      </c>
      <c r="E3361" s="103" t="s">
        <v>3723</v>
      </c>
      <c r="F3361" s="169" t="s">
        <v>55</v>
      </c>
      <c r="G3361" s="169" t="s">
        <v>4608</v>
      </c>
      <c r="H3361" s="40" t="s">
        <v>3358</v>
      </c>
      <c r="I3361" s="40" t="s">
        <v>22</v>
      </c>
      <c r="J3361" s="173">
        <v>5</v>
      </c>
      <c r="K3361" s="185">
        <v>0</v>
      </c>
      <c r="L3361" s="198">
        <v>505</v>
      </c>
      <c r="M3361" s="105">
        <v>3.1</v>
      </c>
      <c r="N3361" s="167"/>
    </row>
    <row r="3362" s="155" customFormat="1" ht="24" spans="1:14">
      <c r="A3362" s="38" t="s">
        <v>15</v>
      </c>
      <c r="B3362" s="168">
        <v>3361</v>
      </c>
      <c r="C3362" s="43" t="s">
        <v>16</v>
      </c>
      <c r="D3362" s="43" t="s">
        <v>171</v>
      </c>
      <c r="E3362" s="103" t="s">
        <v>3723</v>
      </c>
      <c r="F3362" s="169" t="s">
        <v>172</v>
      </c>
      <c r="G3362" s="169" t="s">
        <v>4564</v>
      </c>
      <c r="H3362" s="40" t="s">
        <v>2299</v>
      </c>
      <c r="I3362" s="40" t="s">
        <v>22</v>
      </c>
      <c r="J3362" s="173">
        <v>6</v>
      </c>
      <c r="K3362" s="174">
        <v>0</v>
      </c>
      <c r="L3362" s="198">
        <v>3</v>
      </c>
      <c r="M3362" s="105">
        <v>3.1</v>
      </c>
      <c r="N3362" s="167"/>
    </row>
    <row r="3363" s="155" customFormat="1" ht="24" spans="1:14">
      <c r="A3363" s="38" t="s">
        <v>15</v>
      </c>
      <c r="B3363" s="168">
        <v>3362</v>
      </c>
      <c r="C3363" s="43" t="s">
        <v>16</v>
      </c>
      <c r="D3363" s="43" t="s">
        <v>53</v>
      </c>
      <c r="E3363" s="103" t="s">
        <v>3723</v>
      </c>
      <c r="F3363" s="169" t="s">
        <v>236</v>
      </c>
      <c r="G3363" s="169" t="s">
        <v>4612</v>
      </c>
      <c r="H3363" s="40" t="s">
        <v>4598</v>
      </c>
      <c r="I3363" s="40" t="s">
        <v>22</v>
      </c>
      <c r="J3363" s="173">
        <v>1</v>
      </c>
      <c r="K3363" s="185">
        <v>0</v>
      </c>
      <c r="L3363" s="203">
        <v>0.115</v>
      </c>
      <c r="M3363" s="105">
        <v>3.1</v>
      </c>
      <c r="N3363" s="167"/>
    </row>
    <row r="3364" s="155" customFormat="1" ht="24" spans="1:14">
      <c r="A3364" s="38" t="s">
        <v>15</v>
      </c>
      <c r="B3364" s="168">
        <v>3363</v>
      </c>
      <c r="C3364" s="43" t="s">
        <v>16</v>
      </c>
      <c r="D3364" s="43" t="s">
        <v>53</v>
      </c>
      <c r="E3364" s="103" t="s">
        <v>3723</v>
      </c>
      <c r="F3364" s="169" t="s">
        <v>236</v>
      </c>
      <c r="G3364" s="169" t="s">
        <v>4613</v>
      </c>
      <c r="H3364" s="40" t="s">
        <v>4598</v>
      </c>
      <c r="I3364" s="40" t="s">
        <v>22</v>
      </c>
      <c r="J3364" s="173">
        <v>1</v>
      </c>
      <c r="K3364" s="185">
        <v>0</v>
      </c>
      <c r="L3364" s="203">
        <v>0.395</v>
      </c>
      <c r="M3364" s="105">
        <v>3.1</v>
      </c>
      <c r="N3364" s="167"/>
    </row>
    <row r="3365" s="155" customFormat="1" ht="24" spans="1:14">
      <c r="A3365" s="38" t="s">
        <v>15</v>
      </c>
      <c r="B3365" s="168">
        <v>3364</v>
      </c>
      <c r="C3365" s="43" t="s">
        <v>16</v>
      </c>
      <c r="D3365" s="43" t="s">
        <v>53</v>
      </c>
      <c r="E3365" s="103" t="s">
        <v>3723</v>
      </c>
      <c r="F3365" s="169" t="s">
        <v>236</v>
      </c>
      <c r="G3365" s="169" t="s">
        <v>4635</v>
      </c>
      <c r="H3365" s="40" t="s">
        <v>4598</v>
      </c>
      <c r="I3365" s="40" t="s">
        <v>22</v>
      </c>
      <c r="J3365" s="173">
        <v>1</v>
      </c>
      <c r="K3365" s="185">
        <v>0</v>
      </c>
      <c r="L3365" s="198">
        <v>3</v>
      </c>
      <c r="M3365" s="105">
        <v>3.1</v>
      </c>
      <c r="N3365" s="167"/>
    </row>
    <row r="3366" s="155" customFormat="1" ht="24" spans="1:14">
      <c r="A3366" s="38" t="s">
        <v>15</v>
      </c>
      <c r="B3366" s="168">
        <v>3365</v>
      </c>
      <c r="C3366" s="43" t="s">
        <v>16</v>
      </c>
      <c r="D3366" s="43" t="s">
        <v>322</v>
      </c>
      <c r="E3366" s="103" t="s">
        <v>3723</v>
      </c>
      <c r="F3366" s="169" t="s">
        <v>323</v>
      </c>
      <c r="G3366" s="169" t="s">
        <v>4614</v>
      </c>
      <c r="H3366" s="40" t="s">
        <v>3358</v>
      </c>
      <c r="I3366" s="43" t="s">
        <v>2124</v>
      </c>
      <c r="J3366" s="116">
        <v>15.6583</v>
      </c>
      <c r="K3366" s="185">
        <v>0</v>
      </c>
      <c r="L3366" s="198">
        <v>1105</v>
      </c>
      <c r="M3366" s="105">
        <v>3.1</v>
      </c>
      <c r="N3366" s="167"/>
    </row>
    <row r="3367" s="155" customFormat="1" ht="21.6" spans="1:14">
      <c r="A3367" s="38" t="s">
        <v>15</v>
      </c>
      <c r="B3367" s="168">
        <v>3366</v>
      </c>
      <c r="C3367" s="43" t="s">
        <v>16</v>
      </c>
      <c r="D3367" s="43" t="s">
        <v>53</v>
      </c>
      <c r="E3367" s="103" t="s">
        <v>3723</v>
      </c>
      <c r="F3367" s="169" t="s">
        <v>3813</v>
      </c>
      <c r="G3367" s="169" t="s">
        <v>4605</v>
      </c>
      <c r="H3367" s="40" t="s">
        <v>2131</v>
      </c>
      <c r="I3367" s="40" t="s">
        <v>22</v>
      </c>
      <c r="J3367" s="173">
        <v>1</v>
      </c>
      <c r="K3367" s="185">
        <v>0</v>
      </c>
      <c r="L3367" s="198">
        <v>102</v>
      </c>
      <c r="M3367" s="105">
        <v>3.1</v>
      </c>
      <c r="N3367" s="167"/>
    </row>
    <row r="3368" s="155" customFormat="1" ht="24" spans="1:14">
      <c r="A3368" s="38" t="s">
        <v>15</v>
      </c>
      <c r="B3368" s="168">
        <v>3367</v>
      </c>
      <c r="C3368" s="43" t="s">
        <v>16</v>
      </c>
      <c r="D3368" s="43" t="s">
        <v>89</v>
      </c>
      <c r="E3368" s="103" t="s">
        <v>3723</v>
      </c>
      <c r="F3368" s="169" t="s">
        <v>114</v>
      </c>
      <c r="G3368" s="169" t="s">
        <v>4606</v>
      </c>
      <c r="H3368" s="40" t="s">
        <v>3358</v>
      </c>
      <c r="I3368" s="40" t="s">
        <v>22</v>
      </c>
      <c r="J3368" s="173">
        <v>7</v>
      </c>
      <c r="K3368" s="174">
        <v>0</v>
      </c>
      <c r="L3368" s="198">
        <v>413</v>
      </c>
      <c r="M3368" s="105">
        <v>3.1</v>
      </c>
      <c r="N3368" s="167"/>
    </row>
    <row r="3369" s="155" customFormat="1" ht="24" spans="1:14">
      <c r="A3369" s="38" t="s">
        <v>15</v>
      </c>
      <c r="B3369" s="168">
        <v>3368</v>
      </c>
      <c r="C3369" s="43" t="s">
        <v>16</v>
      </c>
      <c r="D3369" s="43" t="s">
        <v>53</v>
      </c>
      <c r="E3369" s="103" t="s">
        <v>3723</v>
      </c>
      <c r="F3369" s="169" t="s">
        <v>55</v>
      </c>
      <c r="G3369" s="169" t="s">
        <v>4608</v>
      </c>
      <c r="H3369" s="40" t="s">
        <v>3358</v>
      </c>
      <c r="I3369" s="40" t="s">
        <v>22</v>
      </c>
      <c r="J3369" s="173">
        <v>5</v>
      </c>
      <c r="K3369" s="185">
        <v>0</v>
      </c>
      <c r="L3369" s="198">
        <v>505</v>
      </c>
      <c r="M3369" s="105">
        <v>3.1</v>
      </c>
      <c r="N3369" s="167"/>
    </row>
    <row r="3370" s="155" customFormat="1" ht="24" spans="1:14">
      <c r="A3370" s="38" t="s">
        <v>15</v>
      </c>
      <c r="B3370" s="168">
        <v>3369</v>
      </c>
      <c r="C3370" s="43" t="s">
        <v>16</v>
      </c>
      <c r="D3370" s="43" t="s">
        <v>171</v>
      </c>
      <c r="E3370" s="103" t="s">
        <v>3723</v>
      </c>
      <c r="F3370" s="169" t="s">
        <v>172</v>
      </c>
      <c r="G3370" s="169" t="s">
        <v>4564</v>
      </c>
      <c r="H3370" s="40" t="s">
        <v>2299</v>
      </c>
      <c r="I3370" s="40" t="s">
        <v>22</v>
      </c>
      <c r="J3370" s="173">
        <v>6</v>
      </c>
      <c r="K3370" s="174">
        <v>0</v>
      </c>
      <c r="L3370" s="198">
        <v>3</v>
      </c>
      <c r="M3370" s="105">
        <v>3.1</v>
      </c>
      <c r="N3370" s="167"/>
    </row>
    <row r="3371" s="155" customFormat="1" ht="24" spans="1:14">
      <c r="A3371" s="38" t="s">
        <v>15</v>
      </c>
      <c r="B3371" s="168">
        <v>3370</v>
      </c>
      <c r="C3371" s="43" t="s">
        <v>16</v>
      </c>
      <c r="D3371" s="43" t="s">
        <v>53</v>
      </c>
      <c r="E3371" s="103" t="s">
        <v>3723</v>
      </c>
      <c r="F3371" s="169" t="s">
        <v>236</v>
      </c>
      <c r="G3371" s="169" t="s">
        <v>4612</v>
      </c>
      <c r="H3371" s="40" t="s">
        <v>4598</v>
      </c>
      <c r="I3371" s="40" t="s">
        <v>22</v>
      </c>
      <c r="J3371" s="173">
        <v>1</v>
      </c>
      <c r="K3371" s="185">
        <v>0</v>
      </c>
      <c r="L3371" s="203">
        <v>0.115</v>
      </c>
      <c r="M3371" s="105">
        <v>3.1</v>
      </c>
      <c r="N3371" s="167"/>
    </row>
    <row r="3372" s="155" customFormat="1" ht="24" spans="1:14">
      <c r="A3372" s="38" t="s">
        <v>15</v>
      </c>
      <c r="B3372" s="168">
        <v>3371</v>
      </c>
      <c r="C3372" s="43" t="s">
        <v>16</v>
      </c>
      <c r="D3372" s="43" t="s">
        <v>53</v>
      </c>
      <c r="E3372" s="103" t="s">
        <v>3723</v>
      </c>
      <c r="F3372" s="169" t="s">
        <v>236</v>
      </c>
      <c r="G3372" s="169" t="s">
        <v>4613</v>
      </c>
      <c r="H3372" s="40" t="s">
        <v>4598</v>
      </c>
      <c r="I3372" s="40" t="s">
        <v>22</v>
      </c>
      <c r="J3372" s="173">
        <v>1</v>
      </c>
      <c r="K3372" s="185">
        <v>0</v>
      </c>
      <c r="L3372" s="203">
        <v>0.395</v>
      </c>
      <c r="M3372" s="105">
        <v>3.1</v>
      </c>
      <c r="N3372" s="167"/>
    </row>
    <row r="3373" s="155" customFormat="1" ht="24" spans="1:14">
      <c r="A3373" s="38" t="s">
        <v>15</v>
      </c>
      <c r="B3373" s="168">
        <v>3372</v>
      </c>
      <c r="C3373" s="43" t="s">
        <v>16</v>
      </c>
      <c r="D3373" s="43" t="s">
        <v>53</v>
      </c>
      <c r="E3373" s="103" t="s">
        <v>3723</v>
      </c>
      <c r="F3373" s="169" t="s">
        <v>236</v>
      </c>
      <c r="G3373" s="169" t="s">
        <v>4635</v>
      </c>
      <c r="H3373" s="40" t="s">
        <v>4598</v>
      </c>
      <c r="I3373" s="40" t="s">
        <v>22</v>
      </c>
      <c r="J3373" s="173">
        <v>1</v>
      </c>
      <c r="K3373" s="185">
        <v>0</v>
      </c>
      <c r="L3373" s="198">
        <v>3</v>
      </c>
      <c r="M3373" s="105">
        <v>3.1</v>
      </c>
      <c r="N3373" s="167"/>
    </row>
    <row r="3374" s="155" customFormat="1" ht="24" spans="1:14">
      <c r="A3374" s="38" t="s">
        <v>15</v>
      </c>
      <c r="B3374" s="168">
        <v>3373</v>
      </c>
      <c r="C3374" s="43" t="s">
        <v>16</v>
      </c>
      <c r="D3374" s="43" t="s">
        <v>322</v>
      </c>
      <c r="E3374" s="103" t="s">
        <v>3723</v>
      </c>
      <c r="F3374" s="169" t="s">
        <v>323</v>
      </c>
      <c r="G3374" s="169" t="s">
        <v>4614</v>
      </c>
      <c r="H3374" s="40" t="s">
        <v>3358</v>
      </c>
      <c r="I3374" s="43" t="s">
        <v>2124</v>
      </c>
      <c r="J3374" s="116">
        <v>15.6083</v>
      </c>
      <c r="K3374" s="185">
        <v>0</v>
      </c>
      <c r="L3374" s="198">
        <v>1101</v>
      </c>
      <c r="M3374" s="105">
        <v>3.1</v>
      </c>
      <c r="N3374" s="167"/>
    </row>
    <row r="3375" s="155" customFormat="1" ht="21.6" spans="1:14">
      <c r="A3375" s="38" t="s">
        <v>15</v>
      </c>
      <c r="B3375" s="168">
        <v>3374</v>
      </c>
      <c r="C3375" s="43" t="s">
        <v>16</v>
      </c>
      <c r="D3375" s="43" t="s">
        <v>53</v>
      </c>
      <c r="E3375" s="103" t="s">
        <v>3723</v>
      </c>
      <c r="F3375" s="169" t="s">
        <v>3813</v>
      </c>
      <c r="G3375" s="169" t="s">
        <v>4605</v>
      </c>
      <c r="H3375" s="40" t="s">
        <v>2131</v>
      </c>
      <c r="I3375" s="40" t="s">
        <v>22</v>
      </c>
      <c r="J3375" s="173">
        <v>1</v>
      </c>
      <c r="K3375" s="185">
        <v>0</v>
      </c>
      <c r="L3375" s="198">
        <v>102</v>
      </c>
      <c r="M3375" s="105">
        <v>3.1</v>
      </c>
      <c r="N3375" s="167"/>
    </row>
    <row r="3376" s="155" customFormat="1" ht="24" spans="1:14">
      <c r="A3376" s="38" t="s">
        <v>15</v>
      </c>
      <c r="B3376" s="168">
        <v>3375</v>
      </c>
      <c r="C3376" s="43" t="s">
        <v>16</v>
      </c>
      <c r="D3376" s="43" t="s">
        <v>89</v>
      </c>
      <c r="E3376" s="103" t="s">
        <v>3723</v>
      </c>
      <c r="F3376" s="169" t="s">
        <v>114</v>
      </c>
      <c r="G3376" s="169" t="s">
        <v>4606</v>
      </c>
      <c r="H3376" s="40" t="s">
        <v>3358</v>
      </c>
      <c r="I3376" s="40" t="s">
        <v>22</v>
      </c>
      <c r="J3376" s="173">
        <v>7</v>
      </c>
      <c r="K3376" s="174">
        <v>0</v>
      </c>
      <c r="L3376" s="198">
        <v>413</v>
      </c>
      <c r="M3376" s="105">
        <v>3.1</v>
      </c>
      <c r="N3376" s="167"/>
    </row>
    <row r="3377" s="155" customFormat="1" ht="24" spans="1:14">
      <c r="A3377" s="38" t="s">
        <v>15</v>
      </c>
      <c r="B3377" s="168">
        <v>3376</v>
      </c>
      <c r="C3377" s="43" t="s">
        <v>16</v>
      </c>
      <c r="D3377" s="43" t="s">
        <v>53</v>
      </c>
      <c r="E3377" s="103" t="s">
        <v>3723</v>
      </c>
      <c r="F3377" s="169" t="s">
        <v>55</v>
      </c>
      <c r="G3377" s="169" t="s">
        <v>4608</v>
      </c>
      <c r="H3377" s="40" t="s">
        <v>3358</v>
      </c>
      <c r="I3377" s="40" t="s">
        <v>22</v>
      </c>
      <c r="J3377" s="173">
        <v>5</v>
      </c>
      <c r="K3377" s="185">
        <v>0</v>
      </c>
      <c r="L3377" s="198">
        <v>505</v>
      </c>
      <c r="M3377" s="105">
        <v>3.1</v>
      </c>
      <c r="N3377" s="167"/>
    </row>
    <row r="3378" s="155" customFormat="1" ht="24" spans="1:14">
      <c r="A3378" s="38" t="s">
        <v>15</v>
      </c>
      <c r="B3378" s="168">
        <v>3377</v>
      </c>
      <c r="C3378" s="43" t="s">
        <v>16</v>
      </c>
      <c r="D3378" s="43" t="s">
        <v>171</v>
      </c>
      <c r="E3378" s="103" t="s">
        <v>3723</v>
      </c>
      <c r="F3378" s="169" t="s">
        <v>172</v>
      </c>
      <c r="G3378" s="169" t="s">
        <v>4564</v>
      </c>
      <c r="H3378" s="40" t="s">
        <v>2299</v>
      </c>
      <c r="I3378" s="40" t="s">
        <v>22</v>
      </c>
      <c r="J3378" s="173">
        <v>6</v>
      </c>
      <c r="K3378" s="174">
        <v>0</v>
      </c>
      <c r="L3378" s="198">
        <v>3</v>
      </c>
      <c r="M3378" s="105">
        <v>3.1</v>
      </c>
      <c r="N3378" s="167"/>
    </row>
    <row r="3379" s="155" customFormat="1" ht="24" spans="1:14">
      <c r="A3379" s="38" t="s">
        <v>15</v>
      </c>
      <c r="B3379" s="168">
        <v>3378</v>
      </c>
      <c r="C3379" s="43" t="s">
        <v>16</v>
      </c>
      <c r="D3379" s="43" t="s">
        <v>53</v>
      </c>
      <c r="E3379" s="103" t="s">
        <v>3723</v>
      </c>
      <c r="F3379" s="169" t="s">
        <v>236</v>
      </c>
      <c r="G3379" s="169" t="s">
        <v>4612</v>
      </c>
      <c r="H3379" s="40" t="s">
        <v>4598</v>
      </c>
      <c r="I3379" s="40" t="s">
        <v>22</v>
      </c>
      <c r="J3379" s="173">
        <v>1</v>
      </c>
      <c r="K3379" s="185">
        <v>0</v>
      </c>
      <c r="L3379" s="203">
        <v>0.115</v>
      </c>
      <c r="M3379" s="105">
        <v>3.1</v>
      </c>
      <c r="N3379" s="167"/>
    </row>
    <row r="3380" s="155" customFormat="1" ht="24" spans="1:14">
      <c r="A3380" s="38" t="s">
        <v>15</v>
      </c>
      <c r="B3380" s="168">
        <v>3379</v>
      </c>
      <c r="C3380" s="43" t="s">
        <v>16</v>
      </c>
      <c r="D3380" s="43" t="s">
        <v>53</v>
      </c>
      <c r="E3380" s="103" t="s">
        <v>3723</v>
      </c>
      <c r="F3380" s="169" t="s">
        <v>236</v>
      </c>
      <c r="G3380" s="169" t="s">
        <v>4613</v>
      </c>
      <c r="H3380" s="40" t="s">
        <v>4598</v>
      </c>
      <c r="I3380" s="40" t="s">
        <v>22</v>
      </c>
      <c r="J3380" s="173">
        <v>1</v>
      </c>
      <c r="K3380" s="185">
        <v>0</v>
      </c>
      <c r="L3380" s="203">
        <v>0.395</v>
      </c>
      <c r="M3380" s="105">
        <v>3.1</v>
      </c>
      <c r="N3380" s="167"/>
    </row>
    <row r="3381" s="155" customFormat="1" ht="24" spans="1:14">
      <c r="A3381" s="38" t="s">
        <v>15</v>
      </c>
      <c r="B3381" s="168">
        <v>3380</v>
      </c>
      <c r="C3381" s="43" t="s">
        <v>16</v>
      </c>
      <c r="D3381" s="43" t="s">
        <v>53</v>
      </c>
      <c r="E3381" s="103" t="s">
        <v>3723</v>
      </c>
      <c r="F3381" s="169" t="s">
        <v>236</v>
      </c>
      <c r="G3381" s="169" t="s">
        <v>4635</v>
      </c>
      <c r="H3381" s="40" t="s">
        <v>4598</v>
      </c>
      <c r="I3381" s="40" t="s">
        <v>22</v>
      </c>
      <c r="J3381" s="173">
        <v>1</v>
      </c>
      <c r="K3381" s="185">
        <v>0</v>
      </c>
      <c r="L3381" s="198">
        <v>3</v>
      </c>
      <c r="M3381" s="105">
        <v>3.1</v>
      </c>
      <c r="N3381" s="167"/>
    </row>
    <row r="3382" s="155" customFormat="1" ht="24" spans="1:14">
      <c r="A3382" s="38" t="s">
        <v>15</v>
      </c>
      <c r="B3382" s="168">
        <v>3381</v>
      </c>
      <c r="C3382" s="43" t="s">
        <v>16</v>
      </c>
      <c r="D3382" s="43" t="s">
        <v>322</v>
      </c>
      <c r="E3382" s="103" t="s">
        <v>3723</v>
      </c>
      <c r="F3382" s="169" t="s">
        <v>323</v>
      </c>
      <c r="G3382" s="169" t="s">
        <v>4614</v>
      </c>
      <c r="H3382" s="40" t="s">
        <v>3358</v>
      </c>
      <c r="I3382" s="43" t="s">
        <v>2124</v>
      </c>
      <c r="J3382" s="116">
        <v>15.6083</v>
      </c>
      <c r="K3382" s="185">
        <v>0</v>
      </c>
      <c r="L3382" s="198">
        <v>1101</v>
      </c>
      <c r="M3382" s="105">
        <v>3.1</v>
      </c>
      <c r="N3382" s="167"/>
    </row>
    <row r="3383" s="155" customFormat="1" ht="21.6" spans="1:14">
      <c r="A3383" s="38" t="s">
        <v>15</v>
      </c>
      <c r="B3383" s="168">
        <v>3382</v>
      </c>
      <c r="C3383" s="43" t="s">
        <v>16</v>
      </c>
      <c r="D3383" s="43" t="s">
        <v>53</v>
      </c>
      <c r="E3383" s="103" t="s">
        <v>3723</v>
      </c>
      <c r="F3383" s="169" t="s">
        <v>3813</v>
      </c>
      <c r="G3383" s="169" t="s">
        <v>4605</v>
      </c>
      <c r="H3383" s="40" t="s">
        <v>2131</v>
      </c>
      <c r="I3383" s="40" t="s">
        <v>22</v>
      </c>
      <c r="J3383" s="173">
        <v>1</v>
      </c>
      <c r="K3383" s="185">
        <v>0</v>
      </c>
      <c r="L3383" s="198">
        <v>102</v>
      </c>
      <c r="M3383" s="105">
        <v>3.1</v>
      </c>
      <c r="N3383" s="167"/>
    </row>
    <row r="3384" s="155" customFormat="1" ht="24" spans="1:14">
      <c r="A3384" s="38" t="s">
        <v>15</v>
      </c>
      <c r="B3384" s="168">
        <v>3383</v>
      </c>
      <c r="C3384" s="43" t="s">
        <v>16</v>
      </c>
      <c r="D3384" s="43" t="s">
        <v>89</v>
      </c>
      <c r="E3384" s="103" t="s">
        <v>3723</v>
      </c>
      <c r="F3384" s="169" t="s">
        <v>114</v>
      </c>
      <c r="G3384" s="169" t="s">
        <v>4606</v>
      </c>
      <c r="H3384" s="40" t="s">
        <v>3358</v>
      </c>
      <c r="I3384" s="40" t="s">
        <v>22</v>
      </c>
      <c r="J3384" s="173">
        <v>7</v>
      </c>
      <c r="K3384" s="174">
        <v>0</v>
      </c>
      <c r="L3384" s="198">
        <v>413</v>
      </c>
      <c r="M3384" s="105">
        <v>3.1</v>
      </c>
      <c r="N3384" s="167"/>
    </row>
    <row r="3385" s="155" customFormat="1" ht="24" spans="1:14">
      <c r="A3385" s="38" t="s">
        <v>15</v>
      </c>
      <c r="B3385" s="168">
        <v>3384</v>
      </c>
      <c r="C3385" s="43" t="s">
        <v>16</v>
      </c>
      <c r="D3385" s="43" t="s">
        <v>53</v>
      </c>
      <c r="E3385" s="103" t="s">
        <v>3723</v>
      </c>
      <c r="F3385" s="169" t="s">
        <v>55</v>
      </c>
      <c r="G3385" s="169" t="s">
        <v>4608</v>
      </c>
      <c r="H3385" s="40" t="s">
        <v>3358</v>
      </c>
      <c r="I3385" s="40" t="s">
        <v>22</v>
      </c>
      <c r="J3385" s="173">
        <v>5</v>
      </c>
      <c r="K3385" s="185">
        <v>0</v>
      </c>
      <c r="L3385" s="198">
        <v>505</v>
      </c>
      <c r="M3385" s="105">
        <v>3.1</v>
      </c>
      <c r="N3385" s="167"/>
    </row>
    <row r="3386" s="155" customFormat="1" ht="24" spans="1:14">
      <c r="A3386" s="38" t="s">
        <v>15</v>
      </c>
      <c r="B3386" s="168">
        <v>3385</v>
      </c>
      <c r="C3386" s="43" t="s">
        <v>16</v>
      </c>
      <c r="D3386" s="43" t="s">
        <v>171</v>
      </c>
      <c r="E3386" s="103" t="s">
        <v>3723</v>
      </c>
      <c r="F3386" s="169" t="s">
        <v>172</v>
      </c>
      <c r="G3386" s="169" t="s">
        <v>4564</v>
      </c>
      <c r="H3386" s="40" t="s">
        <v>2299</v>
      </c>
      <c r="I3386" s="40" t="s">
        <v>22</v>
      </c>
      <c r="J3386" s="173">
        <v>6</v>
      </c>
      <c r="K3386" s="174">
        <v>0</v>
      </c>
      <c r="L3386" s="198">
        <v>3</v>
      </c>
      <c r="M3386" s="105">
        <v>3.1</v>
      </c>
      <c r="N3386" s="167"/>
    </row>
    <row r="3387" s="155" customFormat="1" ht="24" spans="1:14">
      <c r="A3387" s="38" t="s">
        <v>15</v>
      </c>
      <c r="B3387" s="168">
        <v>3386</v>
      </c>
      <c r="C3387" s="43" t="s">
        <v>16</v>
      </c>
      <c r="D3387" s="43" t="s">
        <v>53</v>
      </c>
      <c r="E3387" s="103" t="s">
        <v>3723</v>
      </c>
      <c r="F3387" s="169" t="s">
        <v>236</v>
      </c>
      <c r="G3387" s="169" t="s">
        <v>4612</v>
      </c>
      <c r="H3387" s="40" t="s">
        <v>4598</v>
      </c>
      <c r="I3387" s="40" t="s">
        <v>22</v>
      </c>
      <c r="J3387" s="173">
        <v>1</v>
      </c>
      <c r="K3387" s="185">
        <v>0</v>
      </c>
      <c r="L3387" s="203">
        <v>0.115</v>
      </c>
      <c r="M3387" s="105">
        <v>3.1</v>
      </c>
      <c r="N3387" s="167"/>
    </row>
    <row r="3388" s="155" customFormat="1" ht="24" spans="1:14">
      <c r="A3388" s="38" t="s">
        <v>15</v>
      </c>
      <c r="B3388" s="168">
        <v>3387</v>
      </c>
      <c r="C3388" s="43" t="s">
        <v>16</v>
      </c>
      <c r="D3388" s="43" t="s">
        <v>53</v>
      </c>
      <c r="E3388" s="103" t="s">
        <v>3723</v>
      </c>
      <c r="F3388" s="169" t="s">
        <v>236</v>
      </c>
      <c r="G3388" s="169" t="s">
        <v>4613</v>
      </c>
      <c r="H3388" s="40" t="s">
        <v>4598</v>
      </c>
      <c r="I3388" s="40" t="s">
        <v>22</v>
      </c>
      <c r="J3388" s="173">
        <v>1</v>
      </c>
      <c r="K3388" s="185">
        <v>0</v>
      </c>
      <c r="L3388" s="203">
        <v>0.395</v>
      </c>
      <c r="M3388" s="105">
        <v>3.1</v>
      </c>
      <c r="N3388" s="167"/>
    </row>
    <row r="3389" s="155" customFormat="1" ht="24" spans="1:14">
      <c r="A3389" s="38" t="s">
        <v>15</v>
      </c>
      <c r="B3389" s="168">
        <v>3388</v>
      </c>
      <c r="C3389" s="43" t="s">
        <v>16</v>
      </c>
      <c r="D3389" s="43" t="s">
        <v>53</v>
      </c>
      <c r="E3389" s="103" t="s">
        <v>3723</v>
      </c>
      <c r="F3389" s="169" t="s">
        <v>236</v>
      </c>
      <c r="G3389" s="169" t="s">
        <v>4635</v>
      </c>
      <c r="H3389" s="40" t="s">
        <v>4598</v>
      </c>
      <c r="I3389" s="40" t="s">
        <v>22</v>
      </c>
      <c r="J3389" s="173">
        <v>1</v>
      </c>
      <c r="K3389" s="185">
        <v>0</v>
      </c>
      <c r="L3389" s="198">
        <v>3</v>
      </c>
      <c r="M3389" s="105">
        <v>3.1</v>
      </c>
      <c r="N3389" s="167"/>
    </row>
    <row r="3390" s="155" customFormat="1" ht="24" spans="1:14">
      <c r="A3390" s="38" t="s">
        <v>15</v>
      </c>
      <c r="B3390" s="168">
        <v>3389</v>
      </c>
      <c r="C3390" s="43" t="s">
        <v>16</v>
      </c>
      <c r="D3390" s="43" t="s">
        <v>322</v>
      </c>
      <c r="E3390" s="103" t="s">
        <v>3723</v>
      </c>
      <c r="F3390" s="169" t="s">
        <v>323</v>
      </c>
      <c r="G3390" s="169" t="s">
        <v>4614</v>
      </c>
      <c r="H3390" s="40" t="s">
        <v>3358</v>
      </c>
      <c r="I3390" s="43" t="s">
        <v>2124</v>
      </c>
      <c r="J3390" s="116">
        <v>15.6083</v>
      </c>
      <c r="K3390" s="185">
        <v>0</v>
      </c>
      <c r="L3390" s="198">
        <v>1101</v>
      </c>
      <c r="M3390" s="105">
        <v>3.1</v>
      </c>
      <c r="N3390" s="167"/>
    </row>
    <row r="3391" s="155" customFormat="1" ht="24" spans="1:14">
      <c r="A3391" s="38" t="s">
        <v>15</v>
      </c>
      <c r="B3391" s="168">
        <v>3390</v>
      </c>
      <c r="C3391" s="43" t="s">
        <v>16</v>
      </c>
      <c r="D3391" s="43" t="s">
        <v>89</v>
      </c>
      <c r="E3391" s="103" t="s">
        <v>3723</v>
      </c>
      <c r="F3391" s="169" t="s">
        <v>114</v>
      </c>
      <c r="G3391" s="169" t="s">
        <v>4606</v>
      </c>
      <c r="H3391" s="40" t="s">
        <v>3358</v>
      </c>
      <c r="I3391" s="40" t="s">
        <v>22</v>
      </c>
      <c r="J3391" s="173">
        <v>5</v>
      </c>
      <c r="K3391" s="174">
        <v>0</v>
      </c>
      <c r="L3391" s="198">
        <v>295</v>
      </c>
      <c r="M3391" s="105">
        <v>3.1</v>
      </c>
      <c r="N3391" s="164"/>
    </row>
    <row r="3392" s="155" customFormat="1" ht="24" spans="1:14">
      <c r="A3392" s="38" t="s">
        <v>15</v>
      </c>
      <c r="B3392" s="168">
        <v>3391</v>
      </c>
      <c r="C3392" s="43" t="s">
        <v>16</v>
      </c>
      <c r="D3392" s="43" t="s">
        <v>53</v>
      </c>
      <c r="E3392" s="103" t="s">
        <v>3723</v>
      </c>
      <c r="F3392" s="169" t="s">
        <v>55</v>
      </c>
      <c r="G3392" s="169" t="s">
        <v>4608</v>
      </c>
      <c r="H3392" s="40" t="s">
        <v>3358</v>
      </c>
      <c r="I3392" s="40" t="s">
        <v>22</v>
      </c>
      <c r="J3392" s="173">
        <v>4</v>
      </c>
      <c r="K3392" s="185">
        <v>0</v>
      </c>
      <c r="L3392" s="198">
        <v>404</v>
      </c>
      <c r="M3392" s="105">
        <v>3.1</v>
      </c>
      <c r="N3392" s="164"/>
    </row>
    <row r="3393" s="155" customFormat="1" ht="24" spans="1:14">
      <c r="A3393" s="38" t="s">
        <v>15</v>
      </c>
      <c r="B3393" s="168">
        <v>3392</v>
      </c>
      <c r="C3393" s="43" t="s">
        <v>16</v>
      </c>
      <c r="D3393" s="43" t="s">
        <v>171</v>
      </c>
      <c r="E3393" s="103" t="s">
        <v>3723</v>
      </c>
      <c r="F3393" s="169" t="s">
        <v>172</v>
      </c>
      <c r="G3393" s="169" t="s">
        <v>4564</v>
      </c>
      <c r="H3393" s="40" t="s">
        <v>2299</v>
      </c>
      <c r="I3393" s="40" t="s">
        <v>22</v>
      </c>
      <c r="J3393" s="173">
        <v>4</v>
      </c>
      <c r="K3393" s="174">
        <v>0</v>
      </c>
      <c r="L3393" s="198">
        <v>2</v>
      </c>
      <c r="M3393" s="105">
        <v>3.1</v>
      </c>
      <c r="N3393" s="167"/>
    </row>
    <row r="3394" s="155" customFormat="1" ht="24" spans="1:14">
      <c r="A3394" s="38" t="s">
        <v>15</v>
      </c>
      <c r="B3394" s="168">
        <v>3393</v>
      </c>
      <c r="C3394" s="43" t="s">
        <v>16</v>
      </c>
      <c r="D3394" s="43" t="s">
        <v>53</v>
      </c>
      <c r="E3394" s="103" t="s">
        <v>3723</v>
      </c>
      <c r="F3394" s="169" t="s">
        <v>236</v>
      </c>
      <c r="G3394" s="169" t="s">
        <v>4612</v>
      </c>
      <c r="H3394" s="40" t="s">
        <v>4598</v>
      </c>
      <c r="I3394" s="40" t="s">
        <v>22</v>
      </c>
      <c r="J3394" s="173">
        <v>1</v>
      </c>
      <c r="K3394" s="185">
        <v>0</v>
      </c>
      <c r="L3394" s="203">
        <v>0.115</v>
      </c>
      <c r="M3394" s="105">
        <v>3.1</v>
      </c>
      <c r="N3394" s="164"/>
    </row>
    <row r="3395" s="155" customFormat="1" ht="24" spans="1:14">
      <c r="A3395" s="38" t="s">
        <v>15</v>
      </c>
      <c r="B3395" s="168">
        <v>3394</v>
      </c>
      <c r="C3395" s="43" t="s">
        <v>16</v>
      </c>
      <c r="D3395" s="43" t="s">
        <v>53</v>
      </c>
      <c r="E3395" s="103" t="s">
        <v>3723</v>
      </c>
      <c r="F3395" s="169" t="s">
        <v>236</v>
      </c>
      <c r="G3395" s="169" t="s">
        <v>4613</v>
      </c>
      <c r="H3395" s="40" t="s">
        <v>4598</v>
      </c>
      <c r="I3395" s="40" t="s">
        <v>22</v>
      </c>
      <c r="J3395" s="173">
        <v>3</v>
      </c>
      <c r="K3395" s="185">
        <v>0</v>
      </c>
      <c r="L3395" s="198">
        <v>1</v>
      </c>
      <c r="M3395" s="105">
        <v>3.1</v>
      </c>
      <c r="N3395" s="164"/>
    </row>
    <row r="3396" s="155" customFormat="1" ht="24" spans="1:14">
      <c r="A3396" s="38" t="s">
        <v>15</v>
      </c>
      <c r="B3396" s="168">
        <v>3395</v>
      </c>
      <c r="C3396" s="43" t="s">
        <v>16</v>
      </c>
      <c r="D3396" s="43" t="s">
        <v>53</v>
      </c>
      <c r="E3396" s="103" t="s">
        <v>3723</v>
      </c>
      <c r="F3396" s="169" t="s">
        <v>236</v>
      </c>
      <c r="G3396" s="169" t="s">
        <v>4635</v>
      </c>
      <c r="H3396" s="40" t="s">
        <v>4598</v>
      </c>
      <c r="I3396" s="40" t="s">
        <v>22</v>
      </c>
      <c r="J3396" s="173">
        <v>1</v>
      </c>
      <c r="K3396" s="185">
        <v>0</v>
      </c>
      <c r="L3396" s="198">
        <v>3</v>
      </c>
      <c r="M3396" s="105">
        <v>3.1</v>
      </c>
      <c r="N3396" s="167"/>
    </row>
    <row r="3397" s="155" customFormat="1" ht="24" spans="1:14">
      <c r="A3397" s="38" t="s">
        <v>15</v>
      </c>
      <c r="B3397" s="168">
        <v>3396</v>
      </c>
      <c r="C3397" s="43" t="s">
        <v>16</v>
      </c>
      <c r="D3397" s="43" t="s">
        <v>322</v>
      </c>
      <c r="E3397" s="103" t="s">
        <v>3723</v>
      </c>
      <c r="F3397" s="169" t="s">
        <v>323</v>
      </c>
      <c r="G3397" s="169" t="s">
        <v>4614</v>
      </c>
      <c r="H3397" s="40" t="s">
        <v>3358</v>
      </c>
      <c r="I3397" s="43" t="s">
        <v>2124</v>
      </c>
      <c r="J3397" s="116">
        <v>6.248</v>
      </c>
      <c r="K3397" s="185">
        <v>0</v>
      </c>
      <c r="L3397" s="198">
        <v>441</v>
      </c>
      <c r="M3397" s="105">
        <v>3.1</v>
      </c>
      <c r="N3397" s="164"/>
    </row>
    <row r="3398" s="155" customFormat="1" ht="24" spans="1:14">
      <c r="A3398" s="38" t="s">
        <v>15</v>
      </c>
      <c r="B3398" s="168">
        <v>3397</v>
      </c>
      <c r="C3398" s="43" t="s">
        <v>16</v>
      </c>
      <c r="D3398" s="43" t="s">
        <v>89</v>
      </c>
      <c r="E3398" s="103" t="s">
        <v>3723</v>
      </c>
      <c r="F3398" s="169" t="s">
        <v>114</v>
      </c>
      <c r="G3398" s="169" t="s">
        <v>4606</v>
      </c>
      <c r="H3398" s="40" t="s">
        <v>3358</v>
      </c>
      <c r="I3398" s="40" t="s">
        <v>22</v>
      </c>
      <c r="J3398" s="173">
        <v>5</v>
      </c>
      <c r="K3398" s="174">
        <v>0</v>
      </c>
      <c r="L3398" s="198">
        <v>295</v>
      </c>
      <c r="M3398" s="105">
        <v>3.1</v>
      </c>
      <c r="N3398" s="164"/>
    </row>
    <row r="3399" s="155" customFormat="1" ht="24" spans="1:14">
      <c r="A3399" s="38" t="s">
        <v>15</v>
      </c>
      <c r="B3399" s="168">
        <v>3398</v>
      </c>
      <c r="C3399" s="43" t="s">
        <v>16</v>
      </c>
      <c r="D3399" s="43" t="s">
        <v>53</v>
      </c>
      <c r="E3399" s="103" t="s">
        <v>3723</v>
      </c>
      <c r="F3399" s="169" t="s">
        <v>55</v>
      </c>
      <c r="G3399" s="169" t="s">
        <v>4608</v>
      </c>
      <c r="H3399" s="40" t="s">
        <v>3358</v>
      </c>
      <c r="I3399" s="40" t="s">
        <v>22</v>
      </c>
      <c r="J3399" s="173">
        <v>4</v>
      </c>
      <c r="K3399" s="185">
        <v>0</v>
      </c>
      <c r="L3399" s="198">
        <v>404</v>
      </c>
      <c r="M3399" s="105">
        <v>3.1</v>
      </c>
      <c r="N3399" s="167"/>
    </row>
    <row r="3400" s="155" customFormat="1" ht="24" spans="1:14">
      <c r="A3400" s="38" t="s">
        <v>15</v>
      </c>
      <c r="B3400" s="168">
        <v>3399</v>
      </c>
      <c r="C3400" s="43" t="s">
        <v>16</v>
      </c>
      <c r="D3400" s="43" t="s">
        <v>171</v>
      </c>
      <c r="E3400" s="103" t="s">
        <v>3723</v>
      </c>
      <c r="F3400" s="169" t="s">
        <v>172</v>
      </c>
      <c r="G3400" s="169" t="s">
        <v>4564</v>
      </c>
      <c r="H3400" s="40" t="s">
        <v>2299</v>
      </c>
      <c r="I3400" s="40" t="s">
        <v>22</v>
      </c>
      <c r="J3400" s="173">
        <v>4</v>
      </c>
      <c r="K3400" s="174">
        <v>0</v>
      </c>
      <c r="L3400" s="198">
        <v>2</v>
      </c>
      <c r="M3400" s="105">
        <v>3.1</v>
      </c>
      <c r="N3400" s="164"/>
    </row>
    <row r="3401" s="155" customFormat="1" ht="24" spans="1:14">
      <c r="A3401" s="38" t="s">
        <v>15</v>
      </c>
      <c r="B3401" s="168">
        <v>3400</v>
      </c>
      <c r="C3401" s="43" t="s">
        <v>16</v>
      </c>
      <c r="D3401" s="43" t="s">
        <v>53</v>
      </c>
      <c r="E3401" s="103" t="s">
        <v>3723</v>
      </c>
      <c r="F3401" s="169" t="s">
        <v>236</v>
      </c>
      <c r="G3401" s="169" t="s">
        <v>4612</v>
      </c>
      <c r="H3401" s="40" t="s">
        <v>4598</v>
      </c>
      <c r="I3401" s="40" t="s">
        <v>22</v>
      </c>
      <c r="J3401" s="173">
        <v>1</v>
      </c>
      <c r="K3401" s="185">
        <v>0</v>
      </c>
      <c r="L3401" s="203">
        <v>0.115</v>
      </c>
      <c r="M3401" s="105">
        <v>3.1</v>
      </c>
      <c r="N3401" s="167"/>
    </row>
    <row r="3402" s="155" customFormat="1" ht="24" spans="1:14">
      <c r="A3402" s="38" t="s">
        <v>15</v>
      </c>
      <c r="B3402" s="168">
        <v>3401</v>
      </c>
      <c r="C3402" s="43" t="s">
        <v>16</v>
      </c>
      <c r="D3402" s="43" t="s">
        <v>53</v>
      </c>
      <c r="E3402" s="103" t="s">
        <v>3723</v>
      </c>
      <c r="F3402" s="169" t="s">
        <v>236</v>
      </c>
      <c r="G3402" s="169" t="s">
        <v>4613</v>
      </c>
      <c r="H3402" s="40" t="s">
        <v>4598</v>
      </c>
      <c r="I3402" s="40" t="s">
        <v>22</v>
      </c>
      <c r="J3402" s="173">
        <v>3</v>
      </c>
      <c r="K3402" s="185">
        <v>0</v>
      </c>
      <c r="L3402" s="198">
        <v>1</v>
      </c>
      <c r="M3402" s="105">
        <v>3.1</v>
      </c>
      <c r="N3402" s="164"/>
    </row>
    <row r="3403" s="155" customFormat="1" ht="24" spans="1:14">
      <c r="A3403" s="38" t="s">
        <v>15</v>
      </c>
      <c r="B3403" s="168">
        <v>3402</v>
      </c>
      <c r="C3403" s="43" t="s">
        <v>16</v>
      </c>
      <c r="D3403" s="43" t="s">
        <v>53</v>
      </c>
      <c r="E3403" s="103" t="s">
        <v>3723</v>
      </c>
      <c r="F3403" s="169" t="s">
        <v>236</v>
      </c>
      <c r="G3403" s="169" t="s">
        <v>4635</v>
      </c>
      <c r="H3403" s="40" t="s">
        <v>4598</v>
      </c>
      <c r="I3403" s="40" t="s">
        <v>22</v>
      </c>
      <c r="J3403" s="173">
        <v>1</v>
      </c>
      <c r="K3403" s="185">
        <v>0</v>
      </c>
      <c r="L3403" s="198">
        <v>3</v>
      </c>
      <c r="M3403" s="105">
        <v>3.1</v>
      </c>
      <c r="N3403" s="164"/>
    </row>
    <row r="3404" s="155" customFormat="1" ht="24" spans="1:14">
      <c r="A3404" s="38" t="s">
        <v>15</v>
      </c>
      <c r="B3404" s="168">
        <v>3403</v>
      </c>
      <c r="C3404" s="43" t="s">
        <v>16</v>
      </c>
      <c r="D3404" s="43" t="s">
        <v>322</v>
      </c>
      <c r="E3404" s="103" t="s">
        <v>3723</v>
      </c>
      <c r="F3404" s="169" t="s">
        <v>323</v>
      </c>
      <c r="G3404" s="169" t="s">
        <v>4614</v>
      </c>
      <c r="H3404" s="40" t="s">
        <v>3358</v>
      </c>
      <c r="I3404" s="43" t="s">
        <v>2124</v>
      </c>
      <c r="J3404" s="116">
        <v>6.248</v>
      </c>
      <c r="K3404" s="185">
        <v>0</v>
      </c>
      <c r="L3404" s="198">
        <v>441</v>
      </c>
      <c r="M3404" s="105">
        <v>3.1</v>
      </c>
      <c r="N3404" s="164"/>
    </row>
    <row r="3405" s="155" customFormat="1" ht="24" spans="1:14">
      <c r="A3405" s="38" t="s">
        <v>15</v>
      </c>
      <c r="B3405" s="168">
        <v>3404</v>
      </c>
      <c r="C3405" s="43" t="s">
        <v>16</v>
      </c>
      <c r="D3405" s="43" t="s">
        <v>89</v>
      </c>
      <c r="E3405" s="103" t="s">
        <v>3723</v>
      </c>
      <c r="F3405" s="169" t="s">
        <v>114</v>
      </c>
      <c r="G3405" s="169" t="s">
        <v>4606</v>
      </c>
      <c r="H3405" s="40" t="s">
        <v>3358</v>
      </c>
      <c r="I3405" s="40" t="s">
        <v>22</v>
      </c>
      <c r="J3405" s="173">
        <v>5</v>
      </c>
      <c r="K3405" s="174">
        <v>0</v>
      </c>
      <c r="L3405" s="198">
        <v>295</v>
      </c>
      <c r="M3405" s="105">
        <v>3.1</v>
      </c>
      <c r="N3405" s="164"/>
    </row>
    <row r="3406" s="155" customFormat="1" ht="24" spans="1:14">
      <c r="A3406" s="38" t="s">
        <v>15</v>
      </c>
      <c r="B3406" s="168">
        <v>3405</v>
      </c>
      <c r="C3406" s="43" t="s">
        <v>16</v>
      </c>
      <c r="D3406" s="43" t="s">
        <v>53</v>
      </c>
      <c r="E3406" s="103" t="s">
        <v>3723</v>
      </c>
      <c r="F3406" s="169" t="s">
        <v>55</v>
      </c>
      <c r="G3406" s="169" t="s">
        <v>4608</v>
      </c>
      <c r="H3406" s="40" t="s">
        <v>3358</v>
      </c>
      <c r="I3406" s="40" t="s">
        <v>22</v>
      </c>
      <c r="J3406" s="173">
        <v>4</v>
      </c>
      <c r="K3406" s="185">
        <v>0</v>
      </c>
      <c r="L3406" s="198">
        <v>404</v>
      </c>
      <c r="M3406" s="105">
        <v>3.1</v>
      </c>
      <c r="N3406" s="167"/>
    </row>
    <row r="3407" s="155" customFormat="1" ht="24" spans="1:14">
      <c r="A3407" s="38" t="s">
        <v>15</v>
      </c>
      <c r="B3407" s="168">
        <v>3406</v>
      </c>
      <c r="C3407" s="43" t="s">
        <v>16</v>
      </c>
      <c r="D3407" s="43" t="s">
        <v>171</v>
      </c>
      <c r="E3407" s="103" t="s">
        <v>3723</v>
      </c>
      <c r="F3407" s="169" t="s">
        <v>172</v>
      </c>
      <c r="G3407" s="169" t="s">
        <v>4564</v>
      </c>
      <c r="H3407" s="40" t="s">
        <v>2299</v>
      </c>
      <c r="I3407" s="40" t="s">
        <v>22</v>
      </c>
      <c r="J3407" s="173">
        <v>4</v>
      </c>
      <c r="K3407" s="174">
        <v>0</v>
      </c>
      <c r="L3407" s="198">
        <v>2</v>
      </c>
      <c r="M3407" s="105">
        <v>3.1</v>
      </c>
      <c r="N3407" s="164"/>
    </row>
    <row r="3408" s="155" customFormat="1" ht="24" spans="1:14">
      <c r="A3408" s="38" t="s">
        <v>15</v>
      </c>
      <c r="B3408" s="168">
        <v>3407</v>
      </c>
      <c r="C3408" s="43" t="s">
        <v>16</v>
      </c>
      <c r="D3408" s="43" t="s">
        <v>53</v>
      </c>
      <c r="E3408" s="103" t="s">
        <v>3723</v>
      </c>
      <c r="F3408" s="169" t="s">
        <v>236</v>
      </c>
      <c r="G3408" s="169" t="s">
        <v>4612</v>
      </c>
      <c r="H3408" s="40" t="s">
        <v>4598</v>
      </c>
      <c r="I3408" s="40" t="s">
        <v>22</v>
      </c>
      <c r="J3408" s="173">
        <v>1</v>
      </c>
      <c r="K3408" s="185">
        <v>0</v>
      </c>
      <c r="L3408" s="203">
        <v>0.115</v>
      </c>
      <c r="M3408" s="105">
        <v>3.1</v>
      </c>
      <c r="N3408" s="164"/>
    </row>
    <row r="3409" s="155" customFormat="1" ht="24" spans="1:14">
      <c r="A3409" s="38" t="s">
        <v>15</v>
      </c>
      <c r="B3409" s="168">
        <v>3408</v>
      </c>
      <c r="C3409" s="43" t="s">
        <v>16</v>
      </c>
      <c r="D3409" s="43" t="s">
        <v>53</v>
      </c>
      <c r="E3409" s="103" t="s">
        <v>3723</v>
      </c>
      <c r="F3409" s="169" t="s">
        <v>236</v>
      </c>
      <c r="G3409" s="169" t="s">
        <v>4613</v>
      </c>
      <c r="H3409" s="40" t="s">
        <v>4598</v>
      </c>
      <c r="I3409" s="40" t="s">
        <v>22</v>
      </c>
      <c r="J3409" s="173">
        <v>3</v>
      </c>
      <c r="K3409" s="185">
        <v>0</v>
      </c>
      <c r="L3409" s="198">
        <v>1</v>
      </c>
      <c r="M3409" s="105">
        <v>3.1</v>
      </c>
      <c r="N3409" s="164"/>
    </row>
    <row r="3410" s="155" customFormat="1" ht="24" spans="1:14">
      <c r="A3410" s="38" t="s">
        <v>15</v>
      </c>
      <c r="B3410" s="168">
        <v>3409</v>
      </c>
      <c r="C3410" s="43" t="s">
        <v>16</v>
      </c>
      <c r="D3410" s="43" t="s">
        <v>53</v>
      </c>
      <c r="E3410" s="103" t="s">
        <v>3723</v>
      </c>
      <c r="F3410" s="169" t="s">
        <v>236</v>
      </c>
      <c r="G3410" s="169" t="s">
        <v>4635</v>
      </c>
      <c r="H3410" s="40" t="s">
        <v>4598</v>
      </c>
      <c r="I3410" s="40" t="s">
        <v>22</v>
      </c>
      <c r="J3410" s="173">
        <v>1</v>
      </c>
      <c r="K3410" s="185">
        <v>0</v>
      </c>
      <c r="L3410" s="198">
        <v>3</v>
      </c>
      <c r="M3410" s="105">
        <v>3.1</v>
      </c>
      <c r="N3410" s="164"/>
    </row>
    <row r="3411" s="155" customFormat="1" ht="24" spans="1:14">
      <c r="A3411" s="38" t="s">
        <v>15</v>
      </c>
      <c r="B3411" s="168">
        <v>3410</v>
      </c>
      <c r="C3411" s="43" t="s">
        <v>16</v>
      </c>
      <c r="D3411" s="43" t="s">
        <v>322</v>
      </c>
      <c r="E3411" s="103" t="s">
        <v>3723</v>
      </c>
      <c r="F3411" s="169" t="s">
        <v>323</v>
      </c>
      <c r="G3411" s="169" t="s">
        <v>4614</v>
      </c>
      <c r="H3411" s="40" t="s">
        <v>3358</v>
      </c>
      <c r="I3411" s="43" t="s">
        <v>2124</v>
      </c>
      <c r="J3411" s="116">
        <v>6.248</v>
      </c>
      <c r="K3411" s="185">
        <v>0</v>
      </c>
      <c r="L3411" s="198">
        <v>441</v>
      </c>
      <c r="M3411" s="105">
        <v>3.1</v>
      </c>
      <c r="N3411" s="167"/>
    </row>
    <row r="3412" s="155" customFormat="1" ht="24" spans="1:14">
      <c r="A3412" s="38" t="s">
        <v>15</v>
      </c>
      <c r="B3412" s="168">
        <v>3411</v>
      </c>
      <c r="C3412" s="43" t="s">
        <v>16</v>
      </c>
      <c r="D3412" s="43" t="s">
        <v>89</v>
      </c>
      <c r="E3412" s="103" t="s">
        <v>3723</v>
      </c>
      <c r="F3412" s="169" t="s">
        <v>114</v>
      </c>
      <c r="G3412" s="169" t="s">
        <v>4606</v>
      </c>
      <c r="H3412" s="40" t="s">
        <v>3358</v>
      </c>
      <c r="I3412" s="40" t="s">
        <v>22</v>
      </c>
      <c r="J3412" s="173">
        <v>5</v>
      </c>
      <c r="K3412" s="174">
        <v>0</v>
      </c>
      <c r="L3412" s="198">
        <v>295</v>
      </c>
      <c r="M3412" s="105">
        <v>3.1</v>
      </c>
      <c r="N3412" s="167"/>
    </row>
    <row r="3413" s="155" customFormat="1" ht="24" spans="1:14">
      <c r="A3413" s="38" t="s">
        <v>15</v>
      </c>
      <c r="B3413" s="168">
        <v>3412</v>
      </c>
      <c r="C3413" s="43" t="s">
        <v>16</v>
      </c>
      <c r="D3413" s="43" t="s">
        <v>53</v>
      </c>
      <c r="E3413" s="103" t="s">
        <v>3723</v>
      </c>
      <c r="F3413" s="169" t="s">
        <v>55</v>
      </c>
      <c r="G3413" s="169" t="s">
        <v>4608</v>
      </c>
      <c r="H3413" s="40" t="s">
        <v>3358</v>
      </c>
      <c r="I3413" s="40" t="s">
        <v>22</v>
      </c>
      <c r="J3413" s="173">
        <v>4</v>
      </c>
      <c r="K3413" s="185">
        <v>0</v>
      </c>
      <c r="L3413" s="198">
        <v>404</v>
      </c>
      <c r="M3413" s="105">
        <v>3.1</v>
      </c>
      <c r="N3413" s="167"/>
    </row>
    <row r="3414" s="155" customFormat="1" ht="24" spans="1:14">
      <c r="A3414" s="38" t="s">
        <v>15</v>
      </c>
      <c r="B3414" s="168">
        <v>3413</v>
      </c>
      <c r="C3414" s="43" t="s">
        <v>16</v>
      </c>
      <c r="D3414" s="43" t="s">
        <v>171</v>
      </c>
      <c r="E3414" s="103" t="s">
        <v>3723</v>
      </c>
      <c r="F3414" s="169" t="s">
        <v>172</v>
      </c>
      <c r="G3414" s="169" t="s">
        <v>4564</v>
      </c>
      <c r="H3414" s="40" t="s">
        <v>2299</v>
      </c>
      <c r="I3414" s="40" t="s">
        <v>22</v>
      </c>
      <c r="J3414" s="173">
        <v>4</v>
      </c>
      <c r="K3414" s="174">
        <v>0</v>
      </c>
      <c r="L3414" s="198">
        <v>2</v>
      </c>
      <c r="M3414" s="105">
        <v>3.1</v>
      </c>
      <c r="N3414" s="167"/>
    </row>
    <row r="3415" s="155" customFormat="1" ht="24" spans="1:14">
      <c r="A3415" s="38" t="s">
        <v>15</v>
      </c>
      <c r="B3415" s="168">
        <v>3414</v>
      </c>
      <c r="C3415" s="43" t="s">
        <v>16</v>
      </c>
      <c r="D3415" s="43" t="s">
        <v>53</v>
      </c>
      <c r="E3415" s="103" t="s">
        <v>3723</v>
      </c>
      <c r="F3415" s="169" t="s">
        <v>236</v>
      </c>
      <c r="G3415" s="169" t="s">
        <v>4612</v>
      </c>
      <c r="H3415" s="40" t="s">
        <v>4598</v>
      </c>
      <c r="I3415" s="40" t="s">
        <v>22</v>
      </c>
      <c r="J3415" s="173">
        <v>1</v>
      </c>
      <c r="K3415" s="185">
        <v>0</v>
      </c>
      <c r="L3415" s="203">
        <v>0.115</v>
      </c>
      <c r="M3415" s="105">
        <v>3.1</v>
      </c>
      <c r="N3415" s="167"/>
    </row>
    <row r="3416" s="155" customFormat="1" ht="24" spans="1:14">
      <c r="A3416" s="38" t="s">
        <v>15</v>
      </c>
      <c r="B3416" s="168">
        <v>3415</v>
      </c>
      <c r="C3416" s="43" t="s">
        <v>16</v>
      </c>
      <c r="D3416" s="43" t="s">
        <v>53</v>
      </c>
      <c r="E3416" s="103" t="s">
        <v>3723</v>
      </c>
      <c r="F3416" s="169" t="s">
        <v>236</v>
      </c>
      <c r="G3416" s="169" t="s">
        <v>4613</v>
      </c>
      <c r="H3416" s="40" t="s">
        <v>4598</v>
      </c>
      <c r="I3416" s="40" t="s">
        <v>22</v>
      </c>
      <c r="J3416" s="173">
        <v>3</v>
      </c>
      <c r="K3416" s="185">
        <v>0</v>
      </c>
      <c r="L3416" s="198">
        <v>1</v>
      </c>
      <c r="M3416" s="105">
        <v>3.1</v>
      </c>
      <c r="N3416" s="167"/>
    </row>
    <row r="3417" s="155" customFormat="1" ht="24" spans="1:14">
      <c r="A3417" s="38" t="s">
        <v>15</v>
      </c>
      <c r="B3417" s="168">
        <v>3416</v>
      </c>
      <c r="C3417" s="43" t="s">
        <v>16</v>
      </c>
      <c r="D3417" s="43" t="s">
        <v>53</v>
      </c>
      <c r="E3417" s="103" t="s">
        <v>3723</v>
      </c>
      <c r="F3417" s="169" t="s">
        <v>236</v>
      </c>
      <c r="G3417" s="169" t="s">
        <v>4635</v>
      </c>
      <c r="H3417" s="40" t="s">
        <v>4598</v>
      </c>
      <c r="I3417" s="40" t="s">
        <v>22</v>
      </c>
      <c r="J3417" s="173">
        <v>1</v>
      </c>
      <c r="K3417" s="185">
        <v>0</v>
      </c>
      <c r="L3417" s="198">
        <v>3</v>
      </c>
      <c r="M3417" s="105">
        <v>3.1</v>
      </c>
      <c r="N3417" s="167"/>
    </row>
    <row r="3418" s="155" customFormat="1" ht="24" spans="1:14">
      <c r="A3418" s="38" t="s">
        <v>15</v>
      </c>
      <c r="B3418" s="168">
        <v>3417</v>
      </c>
      <c r="C3418" s="43" t="s">
        <v>16</v>
      </c>
      <c r="D3418" s="43" t="s">
        <v>322</v>
      </c>
      <c r="E3418" s="103" t="s">
        <v>3723</v>
      </c>
      <c r="F3418" s="169" t="s">
        <v>323</v>
      </c>
      <c r="G3418" s="169" t="s">
        <v>4614</v>
      </c>
      <c r="H3418" s="40" t="s">
        <v>3358</v>
      </c>
      <c r="I3418" s="43" t="s">
        <v>2124</v>
      </c>
      <c r="J3418" s="116">
        <v>6.248</v>
      </c>
      <c r="K3418" s="185">
        <v>0</v>
      </c>
      <c r="L3418" s="198">
        <v>441</v>
      </c>
      <c r="M3418" s="105">
        <v>3.1</v>
      </c>
      <c r="N3418" s="167"/>
    </row>
    <row r="3419" s="155" customFormat="1" ht="21.6" spans="1:14">
      <c r="A3419" s="38" t="s">
        <v>15</v>
      </c>
      <c r="B3419" s="168">
        <v>3418</v>
      </c>
      <c r="C3419" s="43" t="s">
        <v>16</v>
      </c>
      <c r="D3419" s="43" t="s">
        <v>53</v>
      </c>
      <c r="E3419" s="103" t="s">
        <v>3723</v>
      </c>
      <c r="F3419" s="169" t="s">
        <v>236</v>
      </c>
      <c r="G3419" s="169" t="s">
        <v>4636</v>
      </c>
      <c r="H3419" s="40" t="s">
        <v>2369</v>
      </c>
      <c r="I3419" s="40" t="s">
        <v>22</v>
      </c>
      <c r="J3419" s="173">
        <v>3</v>
      </c>
      <c r="K3419" s="185">
        <v>0</v>
      </c>
      <c r="L3419" s="198">
        <v>2</v>
      </c>
      <c r="M3419" s="105">
        <v>3.1</v>
      </c>
      <c r="N3419" s="167"/>
    </row>
    <row r="3420" s="155" customFormat="1" ht="21.6" spans="1:14">
      <c r="A3420" s="38" t="s">
        <v>15</v>
      </c>
      <c r="B3420" s="168">
        <v>3419</v>
      </c>
      <c r="C3420" s="43" t="s">
        <v>16</v>
      </c>
      <c r="D3420" s="43" t="s">
        <v>322</v>
      </c>
      <c r="E3420" s="103" t="s">
        <v>3723</v>
      </c>
      <c r="F3420" s="169" t="s">
        <v>323</v>
      </c>
      <c r="G3420" s="169" t="s">
        <v>4637</v>
      </c>
      <c r="H3420" s="40" t="s">
        <v>2374</v>
      </c>
      <c r="I3420" s="43" t="s">
        <v>2124</v>
      </c>
      <c r="J3420" s="116">
        <v>1.22975</v>
      </c>
      <c r="K3420" s="185">
        <v>0</v>
      </c>
      <c r="L3420" s="198">
        <v>289</v>
      </c>
      <c r="M3420" s="105">
        <v>3.1</v>
      </c>
      <c r="N3420" s="167"/>
    </row>
    <row r="3421" s="155" customFormat="1" ht="24" spans="1:14">
      <c r="A3421" s="38" t="s">
        <v>15</v>
      </c>
      <c r="B3421" s="168">
        <v>3420</v>
      </c>
      <c r="C3421" s="43" t="s">
        <v>16</v>
      </c>
      <c r="D3421" s="43" t="s">
        <v>89</v>
      </c>
      <c r="E3421" s="103" t="s">
        <v>3723</v>
      </c>
      <c r="F3421" s="169" t="s">
        <v>114</v>
      </c>
      <c r="G3421" s="169" t="s">
        <v>4628</v>
      </c>
      <c r="H3421" s="40" t="s">
        <v>3358</v>
      </c>
      <c r="I3421" s="40" t="s">
        <v>22</v>
      </c>
      <c r="J3421" s="173">
        <v>1</v>
      </c>
      <c r="K3421" s="174">
        <v>0</v>
      </c>
      <c r="L3421" s="198">
        <v>90</v>
      </c>
      <c r="M3421" s="105">
        <v>3.1</v>
      </c>
      <c r="N3421" s="167"/>
    </row>
    <row r="3422" s="155" customFormat="1" ht="24" spans="1:14">
      <c r="A3422" s="38" t="s">
        <v>15</v>
      </c>
      <c r="B3422" s="168">
        <v>3421</v>
      </c>
      <c r="C3422" s="43" t="s">
        <v>16</v>
      </c>
      <c r="D3422" s="43" t="s">
        <v>53</v>
      </c>
      <c r="E3422" s="103" t="s">
        <v>3723</v>
      </c>
      <c r="F3422" s="169" t="s">
        <v>55</v>
      </c>
      <c r="G3422" s="169" t="s">
        <v>4629</v>
      </c>
      <c r="H3422" s="40" t="s">
        <v>3358</v>
      </c>
      <c r="I3422" s="40" t="s">
        <v>22</v>
      </c>
      <c r="J3422" s="173">
        <v>3</v>
      </c>
      <c r="K3422" s="185">
        <v>0</v>
      </c>
      <c r="L3422" s="198">
        <v>662</v>
      </c>
      <c r="M3422" s="105">
        <v>3.1</v>
      </c>
      <c r="N3422" s="167"/>
    </row>
    <row r="3423" s="155" customFormat="1" ht="24" spans="1:14">
      <c r="A3423" s="38" t="s">
        <v>15</v>
      </c>
      <c r="B3423" s="168">
        <v>3422</v>
      </c>
      <c r="C3423" s="43" t="s">
        <v>16</v>
      </c>
      <c r="D3423" s="43" t="s">
        <v>53</v>
      </c>
      <c r="E3423" s="103" t="s">
        <v>3723</v>
      </c>
      <c r="F3423" s="169" t="s">
        <v>304</v>
      </c>
      <c r="G3423" s="169" t="s">
        <v>4632</v>
      </c>
      <c r="H3423" s="40" t="s">
        <v>3358</v>
      </c>
      <c r="I3423" s="40" t="s">
        <v>22</v>
      </c>
      <c r="J3423" s="173">
        <v>4</v>
      </c>
      <c r="K3423" s="185">
        <v>0</v>
      </c>
      <c r="L3423" s="198">
        <v>722</v>
      </c>
      <c r="M3423" s="105">
        <v>3.1</v>
      </c>
      <c r="N3423" s="167"/>
    </row>
    <row r="3424" s="155" customFormat="1" ht="24" spans="1:14">
      <c r="A3424" s="38" t="s">
        <v>15</v>
      </c>
      <c r="B3424" s="168">
        <v>3423</v>
      </c>
      <c r="C3424" s="43" t="s">
        <v>16</v>
      </c>
      <c r="D3424" s="43" t="s">
        <v>53</v>
      </c>
      <c r="E3424" s="103" t="s">
        <v>3723</v>
      </c>
      <c r="F3424" s="169" t="s">
        <v>304</v>
      </c>
      <c r="G3424" s="169" t="s">
        <v>4638</v>
      </c>
      <c r="H3424" s="40" t="s">
        <v>3358</v>
      </c>
      <c r="I3424" s="40" t="s">
        <v>22</v>
      </c>
      <c r="J3424" s="173">
        <v>1</v>
      </c>
      <c r="K3424" s="185">
        <v>0</v>
      </c>
      <c r="L3424" s="198">
        <v>165</v>
      </c>
      <c r="M3424" s="105">
        <v>3.1</v>
      </c>
      <c r="N3424" s="167"/>
    </row>
    <row r="3425" s="155" customFormat="1" ht="24" spans="1:14">
      <c r="A3425" s="38" t="s">
        <v>15</v>
      </c>
      <c r="B3425" s="168">
        <v>3424</v>
      </c>
      <c r="C3425" s="43" t="s">
        <v>16</v>
      </c>
      <c r="D3425" s="43" t="s">
        <v>53</v>
      </c>
      <c r="E3425" s="103" t="s">
        <v>3723</v>
      </c>
      <c r="F3425" s="169" t="s">
        <v>304</v>
      </c>
      <c r="G3425" s="169" t="s">
        <v>4633</v>
      </c>
      <c r="H3425" s="40" t="s">
        <v>3358</v>
      </c>
      <c r="I3425" s="40" t="s">
        <v>22</v>
      </c>
      <c r="J3425" s="173">
        <v>1</v>
      </c>
      <c r="K3425" s="185">
        <v>0</v>
      </c>
      <c r="L3425" s="198">
        <v>242</v>
      </c>
      <c r="M3425" s="105">
        <v>3.1</v>
      </c>
      <c r="N3425" s="167"/>
    </row>
    <row r="3426" s="155" customFormat="1" ht="24" spans="1:14">
      <c r="A3426" s="38" t="s">
        <v>15</v>
      </c>
      <c r="B3426" s="168">
        <v>3425</v>
      </c>
      <c r="C3426" s="43" t="s">
        <v>16</v>
      </c>
      <c r="D3426" s="43" t="s">
        <v>53</v>
      </c>
      <c r="E3426" s="103" t="s">
        <v>3723</v>
      </c>
      <c r="F3426" s="169" t="s">
        <v>55</v>
      </c>
      <c r="G3426" s="169" t="s">
        <v>4639</v>
      </c>
      <c r="H3426" s="40" t="s">
        <v>3358</v>
      </c>
      <c r="I3426" s="40" t="s">
        <v>22</v>
      </c>
      <c r="J3426" s="173">
        <v>2</v>
      </c>
      <c r="K3426" s="185">
        <v>0</v>
      </c>
      <c r="L3426" s="198">
        <v>220</v>
      </c>
      <c r="M3426" s="105">
        <v>3.1</v>
      </c>
      <c r="N3426" s="167"/>
    </row>
    <row r="3427" s="155" customFormat="1" ht="24" spans="1:14">
      <c r="A3427" s="38" t="s">
        <v>15</v>
      </c>
      <c r="B3427" s="168">
        <v>3426</v>
      </c>
      <c r="C3427" s="43" t="s">
        <v>16</v>
      </c>
      <c r="D3427" s="43" t="s">
        <v>53</v>
      </c>
      <c r="E3427" s="103" t="s">
        <v>3723</v>
      </c>
      <c r="F3427" s="169" t="s">
        <v>885</v>
      </c>
      <c r="G3427" s="169" t="s">
        <v>4634</v>
      </c>
      <c r="H3427" s="40" t="s">
        <v>4598</v>
      </c>
      <c r="I3427" s="40" t="s">
        <v>22</v>
      </c>
      <c r="J3427" s="173">
        <v>2</v>
      </c>
      <c r="K3427" s="185">
        <v>0</v>
      </c>
      <c r="L3427" s="198">
        <v>88</v>
      </c>
      <c r="M3427" s="105">
        <v>3.1</v>
      </c>
      <c r="N3427" s="164"/>
    </row>
    <row r="3428" s="155" customFormat="1" ht="24" spans="1:14">
      <c r="A3428" s="38" t="s">
        <v>15</v>
      </c>
      <c r="B3428" s="168">
        <v>3427</v>
      </c>
      <c r="C3428" s="43" t="s">
        <v>16</v>
      </c>
      <c r="D3428" s="43" t="s">
        <v>171</v>
      </c>
      <c r="E3428" s="103" t="s">
        <v>3723</v>
      </c>
      <c r="F3428" s="169" t="s">
        <v>172</v>
      </c>
      <c r="G3428" s="169" t="s">
        <v>4630</v>
      </c>
      <c r="H3428" s="40" t="s">
        <v>2299</v>
      </c>
      <c r="I3428" s="40" t="s">
        <v>22</v>
      </c>
      <c r="J3428" s="173">
        <v>1</v>
      </c>
      <c r="K3428" s="174">
        <v>0</v>
      </c>
      <c r="L3428" s="198">
        <v>1</v>
      </c>
      <c r="M3428" s="105">
        <v>3.1</v>
      </c>
      <c r="N3428" s="167"/>
    </row>
    <row r="3429" s="155" customFormat="1" ht="24" spans="1:14">
      <c r="A3429" s="38" t="s">
        <v>15</v>
      </c>
      <c r="B3429" s="168">
        <v>3428</v>
      </c>
      <c r="C3429" s="43" t="s">
        <v>16</v>
      </c>
      <c r="D3429" s="43" t="s">
        <v>53</v>
      </c>
      <c r="E3429" s="103" t="s">
        <v>3723</v>
      </c>
      <c r="F3429" s="169" t="s">
        <v>236</v>
      </c>
      <c r="G3429" s="169" t="s">
        <v>4640</v>
      </c>
      <c r="H3429" s="40" t="s">
        <v>4598</v>
      </c>
      <c r="I3429" s="40" t="s">
        <v>22</v>
      </c>
      <c r="J3429" s="173">
        <v>1</v>
      </c>
      <c r="K3429" s="185">
        <v>0</v>
      </c>
      <c r="L3429" s="198">
        <v>3</v>
      </c>
      <c r="M3429" s="105">
        <v>3.1</v>
      </c>
      <c r="N3429" s="167"/>
    </row>
    <row r="3430" s="155" customFormat="1" ht="24" spans="1:14">
      <c r="A3430" s="38" t="s">
        <v>15</v>
      </c>
      <c r="B3430" s="168">
        <v>3429</v>
      </c>
      <c r="C3430" s="43" t="s">
        <v>16</v>
      </c>
      <c r="D3430" s="43" t="s">
        <v>322</v>
      </c>
      <c r="E3430" s="103" t="s">
        <v>3723</v>
      </c>
      <c r="F3430" s="169" t="s">
        <v>323</v>
      </c>
      <c r="G3430" s="169" t="s">
        <v>4631</v>
      </c>
      <c r="H3430" s="40" t="s">
        <v>3358</v>
      </c>
      <c r="I3430" s="43" t="s">
        <v>2124</v>
      </c>
      <c r="J3430" s="116">
        <v>22.6085</v>
      </c>
      <c r="K3430" s="185">
        <v>0</v>
      </c>
      <c r="L3430" s="198">
        <v>2653</v>
      </c>
      <c r="M3430" s="105">
        <v>3.1</v>
      </c>
      <c r="N3430" s="164"/>
    </row>
    <row r="3431" s="155" customFormat="1" ht="24" spans="1:14">
      <c r="A3431" s="38" t="s">
        <v>15</v>
      </c>
      <c r="B3431" s="168">
        <v>3430</v>
      </c>
      <c r="C3431" s="43" t="s">
        <v>16</v>
      </c>
      <c r="D3431" s="43" t="s">
        <v>89</v>
      </c>
      <c r="E3431" s="103" t="s">
        <v>3723</v>
      </c>
      <c r="F3431" s="169" t="s">
        <v>114</v>
      </c>
      <c r="G3431" s="169" t="s">
        <v>3533</v>
      </c>
      <c r="H3431" s="40" t="s">
        <v>3358</v>
      </c>
      <c r="I3431" s="40" t="s">
        <v>22</v>
      </c>
      <c r="J3431" s="173">
        <v>2</v>
      </c>
      <c r="K3431" s="174">
        <v>0</v>
      </c>
      <c r="L3431" s="198">
        <v>10</v>
      </c>
      <c r="M3431" s="105">
        <v>3.1</v>
      </c>
      <c r="N3431" s="164"/>
    </row>
    <row r="3432" s="155" customFormat="1" ht="24" spans="1:14">
      <c r="A3432" s="38" t="s">
        <v>15</v>
      </c>
      <c r="B3432" s="168">
        <v>3431</v>
      </c>
      <c r="C3432" s="43" t="s">
        <v>16</v>
      </c>
      <c r="D3432" s="43" t="s">
        <v>53</v>
      </c>
      <c r="E3432" s="103" t="s">
        <v>3723</v>
      </c>
      <c r="F3432" s="169" t="s">
        <v>55</v>
      </c>
      <c r="G3432" s="169" t="s">
        <v>4603</v>
      </c>
      <c r="H3432" s="40" t="s">
        <v>3358</v>
      </c>
      <c r="I3432" s="40" t="s">
        <v>22</v>
      </c>
      <c r="J3432" s="173">
        <v>4</v>
      </c>
      <c r="K3432" s="57">
        <f t="shared" ref="K3432:K3435" si="214">(CEILING(J3432*0.2,1))*1</f>
        <v>1</v>
      </c>
      <c r="L3432" s="198">
        <v>11</v>
      </c>
      <c r="M3432" s="105">
        <v>3.1</v>
      </c>
      <c r="N3432" s="167"/>
    </row>
    <row r="3433" s="155" customFormat="1" ht="24" spans="1:14">
      <c r="A3433" s="38" t="s">
        <v>15</v>
      </c>
      <c r="B3433" s="168">
        <v>3432</v>
      </c>
      <c r="C3433" s="43" t="s">
        <v>16</v>
      </c>
      <c r="D3433" s="43" t="s">
        <v>53</v>
      </c>
      <c r="E3433" s="103" t="s">
        <v>3723</v>
      </c>
      <c r="F3433" s="169" t="s">
        <v>55</v>
      </c>
      <c r="G3433" s="169" t="s">
        <v>4641</v>
      </c>
      <c r="H3433" s="40" t="s">
        <v>3358</v>
      </c>
      <c r="I3433" s="40" t="s">
        <v>22</v>
      </c>
      <c r="J3433" s="173">
        <v>1</v>
      </c>
      <c r="K3433" s="57">
        <f t="shared" si="214"/>
        <v>1</v>
      </c>
      <c r="L3433" s="198">
        <v>1</v>
      </c>
      <c r="M3433" s="105">
        <v>3.1</v>
      </c>
      <c r="N3433" s="167"/>
    </row>
    <row r="3434" s="155" customFormat="1" ht="24" spans="1:14">
      <c r="A3434" s="38" t="s">
        <v>15</v>
      </c>
      <c r="B3434" s="168">
        <v>3433</v>
      </c>
      <c r="C3434" s="43" t="s">
        <v>16</v>
      </c>
      <c r="D3434" s="43" t="s">
        <v>171</v>
      </c>
      <c r="E3434" s="103" t="s">
        <v>3723</v>
      </c>
      <c r="F3434" s="169" t="s">
        <v>172</v>
      </c>
      <c r="G3434" s="169" t="s">
        <v>3360</v>
      </c>
      <c r="H3434" s="40" t="s">
        <v>2299</v>
      </c>
      <c r="I3434" s="40" t="s">
        <v>22</v>
      </c>
      <c r="J3434" s="173">
        <v>2</v>
      </c>
      <c r="K3434" s="174">
        <v>0</v>
      </c>
      <c r="L3434" s="201">
        <v>0.12</v>
      </c>
      <c r="M3434" s="105">
        <v>3.1</v>
      </c>
      <c r="N3434" s="167"/>
    </row>
    <row r="3435" s="155" customFormat="1" ht="24" spans="1:14">
      <c r="A3435" s="38" t="s">
        <v>15</v>
      </c>
      <c r="B3435" s="168">
        <v>3434</v>
      </c>
      <c r="C3435" s="43" t="s">
        <v>16</v>
      </c>
      <c r="D3435" s="43" t="s">
        <v>322</v>
      </c>
      <c r="E3435" s="103" t="s">
        <v>3723</v>
      </c>
      <c r="F3435" s="169" t="s">
        <v>323</v>
      </c>
      <c r="G3435" s="169" t="s">
        <v>3395</v>
      </c>
      <c r="H3435" s="40" t="s">
        <v>3358</v>
      </c>
      <c r="I3435" s="43" t="s">
        <v>2124</v>
      </c>
      <c r="J3435" s="116">
        <v>5.70473</v>
      </c>
      <c r="K3435" s="57">
        <f t="shared" si="214"/>
        <v>2</v>
      </c>
      <c r="L3435" s="198">
        <v>39</v>
      </c>
      <c r="M3435" s="105">
        <v>3.1</v>
      </c>
      <c r="N3435" s="167"/>
    </row>
    <row r="3436" s="155" customFormat="1" ht="24" spans="1:14">
      <c r="A3436" s="38" t="s">
        <v>15</v>
      </c>
      <c r="B3436" s="168">
        <v>3435</v>
      </c>
      <c r="C3436" s="43" t="s">
        <v>16</v>
      </c>
      <c r="D3436" s="43" t="s">
        <v>89</v>
      </c>
      <c r="E3436" s="103" t="s">
        <v>3723</v>
      </c>
      <c r="F3436" s="169" t="s">
        <v>114</v>
      </c>
      <c r="G3436" s="169" t="s">
        <v>3533</v>
      </c>
      <c r="H3436" s="40" t="s">
        <v>3358</v>
      </c>
      <c r="I3436" s="40" t="s">
        <v>22</v>
      </c>
      <c r="J3436" s="173">
        <v>2</v>
      </c>
      <c r="K3436" s="174">
        <v>0</v>
      </c>
      <c r="L3436" s="198">
        <v>10</v>
      </c>
      <c r="M3436" s="105">
        <v>3.1</v>
      </c>
      <c r="N3436" s="167"/>
    </row>
    <row r="3437" s="155" customFormat="1" ht="24" spans="1:14">
      <c r="A3437" s="38" t="s">
        <v>15</v>
      </c>
      <c r="B3437" s="168">
        <v>3436</v>
      </c>
      <c r="C3437" s="43" t="s">
        <v>16</v>
      </c>
      <c r="D3437" s="43" t="s">
        <v>53</v>
      </c>
      <c r="E3437" s="103" t="s">
        <v>3723</v>
      </c>
      <c r="F3437" s="169" t="s">
        <v>55</v>
      </c>
      <c r="G3437" s="169" t="s">
        <v>4603</v>
      </c>
      <c r="H3437" s="40" t="s">
        <v>3358</v>
      </c>
      <c r="I3437" s="40" t="s">
        <v>22</v>
      </c>
      <c r="J3437" s="173">
        <v>4</v>
      </c>
      <c r="K3437" s="57">
        <f t="shared" ref="K3437:K3440" si="215">(CEILING(J3437*0.2,1))*1</f>
        <v>1</v>
      </c>
      <c r="L3437" s="198">
        <v>11</v>
      </c>
      <c r="M3437" s="105">
        <v>3.1</v>
      </c>
      <c r="N3437" s="167"/>
    </row>
    <row r="3438" s="155" customFormat="1" ht="24" spans="1:14">
      <c r="A3438" s="38" t="s">
        <v>15</v>
      </c>
      <c r="B3438" s="168">
        <v>3437</v>
      </c>
      <c r="C3438" s="43" t="s">
        <v>16</v>
      </c>
      <c r="D3438" s="43" t="s">
        <v>53</v>
      </c>
      <c r="E3438" s="103" t="s">
        <v>3723</v>
      </c>
      <c r="F3438" s="169" t="s">
        <v>55</v>
      </c>
      <c r="G3438" s="169" t="s">
        <v>4641</v>
      </c>
      <c r="H3438" s="40" t="s">
        <v>3358</v>
      </c>
      <c r="I3438" s="40" t="s">
        <v>22</v>
      </c>
      <c r="J3438" s="173">
        <v>1</v>
      </c>
      <c r="K3438" s="57">
        <f t="shared" si="215"/>
        <v>1</v>
      </c>
      <c r="L3438" s="198">
        <v>1</v>
      </c>
      <c r="M3438" s="105">
        <v>3.1</v>
      </c>
      <c r="N3438" s="167"/>
    </row>
    <row r="3439" s="155" customFormat="1" ht="24" spans="1:14">
      <c r="A3439" s="38" t="s">
        <v>15</v>
      </c>
      <c r="B3439" s="168">
        <v>3438</v>
      </c>
      <c r="C3439" s="43" t="s">
        <v>16</v>
      </c>
      <c r="D3439" s="43" t="s">
        <v>171</v>
      </c>
      <c r="E3439" s="103" t="s">
        <v>3723</v>
      </c>
      <c r="F3439" s="169" t="s">
        <v>172</v>
      </c>
      <c r="G3439" s="169" t="s">
        <v>3360</v>
      </c>
      <c r="H3439" s="40" t="s">
        <v>2299</v>
      </c>
      <c r="I3439" s="40" t="s">
        <v>22</v>
      </c>
      <c r="J3439" s="173">
        <v>2</v>
      </c>
      <c r="K3439" s="174">
        <v>0</v>
      </c>
      <c r="L3439" s="201">
        <v>0.12</v>
      </c>
      <c r="M3439" s="105">
        <v>3.1</v>
      </c>
      <c r="N3439" s="167"/>
    </row>
    <row r="3440" s="155" customFormat="1" ht="24" spans="1:14">
      <c r="A3440" s="38" t="s">
        <v>15</v>
      </c>
      <c r="B3440" s="168">
        <v>3439</v>
      </c>
      <c r="C3440" s="43" t="s">
        <v>16</v>
      </c>
      <c r="D3440" s="43" t="s">
        <v>322</v>
      </c>
      <c r="E3440" s="103" t="s">
        <v>3723</v>
      </c>
      <c r="F3440" s="169" t="s">
        <v>323</v>
      </c>
      <c r="G3440" s="169" t="s">
        <v>3395</v>
      </c>
      <c r="H3440" s="40" t="s">
        <v>3358</v>
      </c>
      <c r="I3440" s="43" t="s">
        <v>2124</v>
      </c>
      <c r="J3440" s="116">
        <v>5.65473</v>
      </c>
      <c r="K3440" s="57">
        <f t="shared" si="215"/>
        <v>2</v>
      </c>
      <c r="L3440" s="198">
        <v>39</v>
      </c>
      <c r="M3440" s="105">
        <v>3.1</v>
      </c>
      <c r="N3440" s="164"/>
    </row>
    <row r="3441" s="155" customFormat="1" ht="24" spans="1:14">
      <c r="A3441" s="38" t="s">
        <v>15</v>
      </c>
      <c r="B3441" s="168">
        <v>3440</v>
      </c>
      <c r="C3441" s="43" t="s">
        <v>16</v>
      </c>
      <c r="D3441" s="43" t="s">
        <v>89</v>
      </c>
      <c r="E3441" s="103" t="s">
        <v>3723</v>
      </c>
      <c r="F3441" s="169" t="s">
        <v>114</v>
      </c>
      <c r="G3441" s="169" t="s">
        <v>3533</v>
      </c>
      <c r="H3441" s="40" t="s">
        <v>3358</v>
      </c>
      <c r="I3441" s="40" t="s">
        <v>22</v>
      </c>
      <c r="J3441" s="173">
        <v>2</v>
      </c>
      <c r="K3441" s="174">
        <v>0</v>
      </c>
      <c r="L3441" s="198">
        <v>10</v>
      </c>
      <c r="M3441" s="105">
        <v>3.1</v>
      </c>
      <c r="N3441" s="167"/>
    </row>
    <row r="3442" s="155" customFormat="1" ht="24" spans="1:14">
      <c r="A3442" s="38" t="s">
        <v>15</v>
      </c>
      <c r="B3442" s="168">
        <v>3441</v>
      </c>
      <c r="C3442" s="43" t="s">
        <v>16</v>
      </c>
      <c r="D3442" s="43" t="s">
        <v>53</v>
      </c>
      <c r="E3442" s="103" t="s">
        <v>3723</v>
      </c>
      <c r="F3442" s="169" t="s">
        <v>55</v>
      </c>
      <c r="G3442" s="169" t="s">
        <v>4603</v>
      </c>
      <c r="H3442" s="40" t="s">
        <v>3358</v>
      </c>
      <c r="I3442" s="40" t="s">
        <v>22</v>
      </c>
      <c r="J3442" s="173">
        <v>4</v>
      </c>
      <c r="K3442" s="57">
        <f t="shared" ref="K3442:K3445" si="216">(CEILING(J3442*0.2,1))*1</f>
        <v>1</v>
      </c>
      <c r="L3442" s="198">
        <v>11</v>
      </c>
      <c r="M3442" s="105">
        <v>3.1</v>
      </c>
      <c r="N3442" s="167"/>
    </row>
    <row r="3443" s="155" customFormat="1" ht="24" spans="1:14">
      <c r="A3443" s="38" t="s">
        <v>15</v>
      </c>
      <c r="B3443" s="168">
        <v>3442</v>
      </c>
      <c r="C3443" s="43" t="s">
        <v>16</v>
      </c>
      <c r="D3443" s="43" t="s">
        <v>53</v>
      </c>
      <c r="E3443" s="103" t="s">
        <v>3723</v>
      </c>
      <c r="F3443" s="169" t="s">
        <v>55</v>
      </c>
      <c r="G3443" s="169" t="s">
        <v>4641</v>
      </c>
      <c r="H3443" s="40" t="s">
        <v>3358</v>
      </c>
      <c r="I3443" s="40" t="s">
        <v>22</v>
      </c>
      <c r="J3443" s="173">
        <v>1</v>
      </c>
      <c r="K3443" s="57">
        <f t="shared" si="216"/>
        <v>1</v>
      </c>
      <c r="L3443" s="198">
        <v>1</v>
      </c>
      <c r="M3443" s="105">
        <v>3.1</v>
      </c>
      <c r="N3443" s="164"/>
    </row>
    <row r="3444" s="155" customFormat="1" ht="24" spans="1:14">
      <c r="A3444" s="38" t="s">
        <v>15</v>
      </c>
      <c r="B3444" s="168">
        <v>3443</v>
      </c>
      <c r="C3444" s="43" t="s">
        <v>16</v>
      </c>
      <c r="D3444" s="43" t="s">
        <v>171</v>
      </c>
      <c r="E3444" s="103" t="s">
        <v>3723</v>
      </c>
      <c r="F3444" s="169" t="s">
        <v>172</v>
      </c>
      <c r="G3444" s="169" t="s">
        <v>3360</v>
      </c>
      <c r="H3444" s="40" t="s">
        <v>2299</v>
      </c>
      <c r="I3444" s="40" t="s">
        <v>22</v>
      </c>
      <c r="J3444" s="173">
        <v>2</v>
      </c>
      <c r="K3444" s="174">
        <v>0</v>
      </c>
      <c r="L3444" s="201">
        <v>0.12</v>
      </c>
      <c r="M3444" s="105">
        <v>3.1</v>
      </c>
      <c r="N3444" s="164"/>
    </row>
    <row r="3445" s="155" customFormat="1" ht="24" spans="1:14">
      <c r="A3445" s="38" t="s">
        <v>15</v>
      </c>
      <c r="B3445" s="168">
        <v>3444</v>
      </c>
      <c r="C3445" s="43" t="s">
        <v>16</v>
      </c>
      <c r="D3445" s="43" t="s">
        <v>322</v>
      </c>
      <c r="E3445" s="103" t="s">
        <v>3723</v>
      </c>
      <c r="F3445" s="169" t="s">
        <v>323</v>
      </c>
      <c r="G3445" s="169" t="s">
        <v>3395</v>
      </c>
      <c r="H3445" s="40" t="s">
        <v>3358</v>
      </c>
      <c r="I3445" s="43" t="s">
        <v>2124</v>
      </c>
      <c r="J3445" s="116">
        <v>5.65473</v>
      </c>
      <c r="K3445" s="57">
        <f t="shared" si="216"/>
        <v>2</v>
      </c>
      <c r="L3445" s="198">
        <v>39</v>
      </c>
      <c r="M3445" s="105">
        <v>3.1</v>
      </c>
      <c r="N3445" s="167"/>
    </row>
    <row r="3446" s="155" customFormat="1" ht="24" spans="1:14">
      <c r="A3446" s="38" t="s">
        <v>15</v>
      </c>
      <c r="B3446" s="168">
        <v>3445</v>
      </c>
      <c r="C3446" s="43" t="s">
        <v>16</v>
      </c>
      <c r="D3446" s="43" t="s">
        <v>89</v>
      </c>
      <c r="E3446" s="103" t="s">
        <v>3723</v>
      </c>
      <c r="F3446" s="169" t="s">
        <v>114</v>
      </c>
      <c r="G3446" s="169" t="s">
        <v>3533</v>
      </c>
      <c r="H3446" s="40" t="s">
        <v>3358</v>
      </c>
      <c r="I3446" s="40" t="s">
        <v>22</v>
      </c>
      <c r="J3446" s="173">
        <v>2</v>
      </c>
      <c r="K3446" s="174">
        <v>0</v>
      </c>
      <c r="L3446" s="198">
        <v>10</v>
      </c>
      <c r="M3446" s="105">
        <v>3.1</v>
      </c>
      <c r="N3446" s="167"/>
    </row>
    <row r="3447" s="155" customFormat="1" ht="24" spans="1:14">
      <c r="A3447" s="38" t="s">
        <v>15</v>
      </c>
      <c r="B3447" s="168">
        <v>3446</v>
      </c>
      <c r="C3447" s="43" t="s">
        <v>16</v>
      </c>
      <c r="D3447" s="43" t="s">
        <v>53</v>
      </c>
      <c r="E3447" s="103" t="s">
        <v>3723</v>
      </c>
      <c r="F3447" s="169" t="s">
        <v>55</v>
      </c>
      <c r="G3447" s="169" t="s">
        <v>4603</v>
      </c>
      <c r="H3447" s="40" t="s">
        <v>3358</v>
      </c>
      <c r="I3447" s="40" t="s">
        <v>22</v>
      </c>
      <c r="J3447" s="173">
        <v>4</v>
      </c>
      <c r="K3447" s="57">
        <f t="shared" ref="K3447:K3450" si="217">(CEILING(J3447*0.2,1))*1</f>
        <v>1</v>
      </c>
      <c r="L3447" s="198">
        <v>11</v>
      </c>
      <c r="M3447" s="105">
        <v>3.1</v>
      </c>
      <c r="N3447" s="167"/>
    </row>
    <row r="3448" s="155" customFormat="1" ht="24" spans="1:14">
      <c r="A3448" s="38" t="s">
        <v>15</v>
      </c>
      <c r="B3448" s="168">
        <v>3447</v>
      </c>
      <c r="C3448" s="43" t="s">
        <v>16</v>
      </c>
      <c r="D3448" s="43" t="s">
        <v>53</v>
      </c>
      <c r="E3448" s="103" t="s">
        <v>3723</v>
      </c>
      <c r="F3448" s="169" t="s">
        <v>55</v>
      </c>
      <c r="G3448" s="169" t="s">
        <v>4641</v>
      </c>
      <c r="H3448" s="40" t="s">
        <v>3358</v>
      </c>
      <c r="I3448" s="40" t="s">
        <v>22</v>
      </c>
      <c r="J3448" s="173">
        <v>1</v>
      </c>
      <c r="K3448" s="57">
        <f t="shared" si="217"/>
        <v>1</v>
      </c>
      <c r="L3448" s="198">
        <v>1</v>
      </c>
      <c r="M3448" s="105">
        <v>3.1</v>
      </c>
      <c r="N3448" s="167"/>
    </row>
    <row r="3449" s="155" customFormat="1" ht="24" spans="1:14">
      <c r="A3449" s="38" t="s">
        <v>15</v>
      </c>
      <c r="B3449" s="168">
        <v>3448</v>
      </c>
      <c r="C3449" s="43" t="s">
        <v>16</v>
      </c>
      <c r="D3449" s="43" t="s">
        <v>171</v>
      </c>
      <c r="E3449" s="103" t="s">
        <v>3723</v>
      </c>
      <c r="F3449" s="169" t="s">
        <v>172</v>
      </c>
      <c r="G3449" s="169" t="s">
        <v>3360</v>
      </c>
      <c r="H3449" s="40" t="s">
        <v>2299</v>
      </c>
      <c r="I3449" s="40" t="s">
        <v>22</v>
      </c>
      <c r="J3449" s="173">
        <v>2</v>
      </c>
      <c r="K3449" s="174">
        <v>0</v>
      </c>
      <c r="L3449" s="201">
        <v>0.12</v>
      </c>
      <c r="M3449" s="105">
        <v>3.1</v>
      </c>
      <c r="N3449" s="167"/>
    </row>
    <row r="3450" s="155" customFormat="1" ht="24" spans="1:14">
      <c r="A3450" s="38" t="s">
        <v>15</v>
      </c>
      <c r="B3450" s="168">
        <v>3449</v>
      </c>
      <c r="C3450" s="43" t="s">
        <v>16</v>
      </c>
      <c r="D3450" s="43" t="s">
        <v>322</v>
      </c>
      <c r="E3450" s="103" t="s">
        <v>3723</v>
      </c>
      <c r="F3450" s="169" t="s">
        <v>323</v>
      </c>
      <c r="G3450" s="169" t="s">
        <v>3395</v>
      </c>
      <c r="H3450" s="40" t="s">
        <v>3358</v>
      </c>
      <c r="I3450" s="43" t="s">
        <v>2124</v>
      </c>
      <c r="J3450" s="116">
        <v>5.65473</v>
      </c>
      <c r="K3450" s="57">
        <f t="shared" si="217"/>
        <v>2</v>
      </c>
      <c r="L3450" s="198">
        <v>39</v>
      </c>
      <c r="M3450" s="105">
        <v>3.1</v>
      </c>
      <c r="N3450" s="167"/>
    </row>
    <row r="3451" s="155" customFormat="1" ht="21.6" spans="1:14">
      <c r="A3451" s="38" t="s">
        <v>15</v>
      </c>
      <c r="B3451" s="168">
        <v>3450</v>
      </c>
      <c r="C3451" s="43" t="s">
        <v>16</v>
      </c>
      <c r="D3451" s="43" t="s">
        <v>53</v>
      </c>
      <c r="E3451" s="103" t="s">
        <v>3723</v>
      </c>
      <c r="F3451" s="169" t="s">
        <v>236</v>
      </c>
      <c r="G3451" s="169" t="s">
        <v>4636</v>
      </c>
      <c r="H3451" s="40" t="s">
        <v>2369</v>
      </c>
      <c r="I3451" s="40" t="s">
        <v>22</v>
      </c>
      <c r="J3451" s="173">
        <v>1</v>
      </c>
      <c r="K3451" s="185">
        <v>0</v>
      </c>
      <c r="L3451" s="198">
        <v>1</v>
      </c>
      <c r="M3451" s="105">
        <v>3.1</v>
      </c>
      <c r="N3451" s="167"/>
    </row>
    <row r="3452" s="155" customFormat="1" ht="21.6" spans="1:14">
      <c r="A3452" s="38" t="s">
        <v>15</v>
      </c>
      <c r="B3452" s="168">
        <v>3451</v>
      </c>
      <c r="C3452" s="43" t="s">
        <v>16</v>
      </c>
      <c r="D3452" s="43" t="s">
        <v>322</v>
      </c>
      <c r="E3452" s="103" t="s">
        <v>3723</v>
      </c>
      <c r="F3452" s="169" t="s">
        <v>323</v>
      </c>
      <c r="G3452" s="169" t="s">
        <v>4637</v>
      </c>
      <c r="H3452" s="40" t="s">
        <v>2374</v>
      </c>
      <c r="I3452" s="43" t="s">
        <v>2124</v>
      </c>
      <c r="J3452" s="116">
        <v>2.12725</v>
      </c>
      <c r="K3452" s="185">
        <v>0</v>
      </c>
      <c r="L3452" s="198">
        <v>499</v>
      </c>
      <c r="M3452" s="105">
        <v>3.1</v>
      </c>
      <c r="N3452" s="167"/>
    </row>
    <row r="3453" s="155" customFormat="1" ht="24" spans="1:14">
      <c r="A3453" s="38" t="s">
        <v>15</v>
      </c>
      <c r="B3453" s="168">
        <v>3452</v>
      </c>
      <c r="C3453" s="43" t="s">
        <v>16</v>
      </c>
      <c r="D3453" s="43" t="s">
        <v>53</v>
      </c>
      <c r="E3453" s="103" t="s">
        <v>3723</v>
      </c>
      <c r="F3453" s="169" t="s">
        <v>304</v>
      </c>
      <c r="G3453" s="169" t="s">
        <v>4632</v>
      </c>
      <c r="H3453" s="40" t="s">
        <v>3358</v>
      </c>
      <c r="I3453" s="40" t="s">
        <v>22</v>
      </c>
      <c r="J3453" s="173">
        <v>3</v>
      </c>
      <c r="K3453" s="185">
        <v>0</v>
      </c>
      <c r="L3453" s="198">
        <v>542</v>
      </c>
      <c r="M3453" s="105">
        <v>3.1</v>
      </c>
      <c r="N3453" s="164"/>
    </row>
    <row r="3454" s="155" customFormat="1" ht="24" spans="1:14">
      <c r="A3454" s="38" t="s">
        <v>15</v>
      </c>
      <c r="B3454" s="168">
        <v>3453</v>
      </c>
      <c r="C3454" s="43" t="s">
        <v>16</v>
      </c>
      <c r="D3454" s="43" t="s">
        <v>53</v>
      </c>
      <c r="E3454" s="103" t="s">
        <v>3723</v>
      </c>
      <c r="F3454" s="169" t="s">
        <v>304</v>
      </c>
      <c r="G3454" s="169" t="s">
        <v>4633</v>
      </c>
      <c r="H3454" s="40" t="s">
        <v>3358</v>
      </c>
      <c r="I3454" s="40" t="s">
        <v>22</v>
      </c>
      <c r="J3454" s="173">
        <v>2</v>
      </c>
      <c r="K3454" s="185">
        <v>0</v>
      </c>
      <c r="L3454" s="198">
        <v>484</v>
      </c>
      <c r="M3454" s="105">
        <v>3.1</v>
      </c>
      <c r="N3454" s="164"/>
    </row>
    <row r="3455" s="155" customFormat="1" ht="24" spans="1:14">
      <c r="A3455" s="38" t="s">
        <v>15</v>
      </c>
      <c r="B3455" s="168">
        <v>3454</v>
      </c>
      <c r="C3455" s="43" t="s">
        <v>16</v>
      </c>
      <c r="D3455" s="43" t="s">
        <v>53</v>
      </c>
      <c r="E3455" s="103" t="s">
        <v>3723</v>
      </c>
      <c r="F3455" s="169" t="s">
        <v>885</v>
      </c>
      <c r="G3455" s="169" t="s">
        <v>4634</v>
      </c>
      <c r="H3455" s="40" t="s">
        <v>4598</v>
      </c>
      <c r="I3455" s="40" t="s">
        <v>22</v>
      </c>
      <c r="J3455" s="173">
        <v>2</v>
      </c>
      <c r="K3455" s="185">
        <v>0</v>
      </c>
      <c r="L3455" s="198">
        <v>88</v>
      </c>
      <c r="M3455" s="105">
        <v>3.1</v>
      </c>
      <c r="N3455" s="167"/>
    </row>
    <row r="3456" s="155" customFormat="1" ht="24" spans="1:14">
      <c r="A3456" s="38" t="s">
        <v>15</v>
      </c>
      <c r="B3456" s="168">
        <v>3455</v>
      </c>
      <c r="C3456" s="43" t="s">
        <v>16</v>
      </c>
      <c r="D3456" s="43" t="s">
        <v>322</v>
      </c>
      <c r="E3456" s="103" t="s">
        <v>3723</v>
      </c>
      <c r="F3456" s="169" t="s">
        <v>323</v>
      </c>
      <c r="G3456" s="169" t="s">
        <v>4631</v>
      </c>
      <c r="H3456" s="40" t="s">
        <v>3358</v>
      </c>
      <c r="I3456" s="43" t="s">
        <v>2124</v>
      </c>
      <c r="J3456" s="116">
        <v>17.2712</v>
      </c>
      <c r="K3456" s="185">
        <v>0</v>
      </c>
      <c r="L3456" s="198">
        <v>2027</v>
      </c>
      <c r="M3456" s="105">
        <v>3.1</v>
      </c>
      <c r="N3456" s="167"/>
    </row>
    <row r="3457" s="155" customFormat="1" ht="24" spans="1:14">
      <c r="A3457" s="38" t="s">
        <v>15</v>
      </c>
      <c r="B3457" s="168">
        <v>3456</v>
      </c>
      <c r="C3457" s="43" t="s">
        <v>16</v>
      </c>
      <c r="D3457" s="43" t="s">
        <v>89</v>
      </c>
      <c r="E3457" s="103" t="s">
        <v>3723</v>
      </c>
      <c r="F3457" s="169" t="s">
        <v>114</v>
      </c>
      <c r="G3457" s="169" t="s">
        <v>3533</v>
      </c>
      <c r="H3457" s="40" t="s">
        <v>3358</v>
      </c>
      <c r="I3457" s="40" t="s">
        <v>22</v>
      </c>
      <c r="J3457" s="173">
        <v>4</v>
      </c>
      <c r="K3457" s="174">
        <v>0</v>
      </c>
      <c r="L3457" s="198">
        <v>19</v>
      </c>
      <c r="M3457" s="105">
        <v>3.1</v>
      </c>
      <c r="N3457" s="167"/>
    </row>
    <row r="3458" s="155" customFormat="1" ht="24" spans="1:14">
      <c r="A3458" s="38" t="s">
        <v>15</v>
      </c>
      <c r="B3458" s="168">
        <v>3457</v>
      </c>
      <c r="C3458" s="43" t="s">
        <v>16</v>
      </c>
      <c r="D3458" s="43" t="s">
        <v>53</v>
      </c>
      <c r="E3458" s="103" t="s">
        <v>3723</v>
      </c>
      <c r="F3458" s="169" t="s">
        <v>55</v>
      </c>
      <c r="G3458" s="169" t="s">
        <v>4603</v>
      </c>
      <c r="H3458" s="40" t="s">
        <v>3358</v>
      </c>
      <c r="I3458" s="40" t="s">
        <v>22</v>
      </c>
      <c r="J3458" s="173">
        <v>8</v>
      </c>
      <c r="K3458" s="57">
        <f t="shared" ref="K3458:K3461" si="218">(CEILING(J3458*0.2,1))*1</f>
        <v>2</v>
      </c>
      <c r="L3458" s="198">
        <v>22</v>
      </c>
      <c r="M3458" s="105">
        <v>3.1</v>
      </c>
      <c r="N3458" s="167"/>
    </row>
    <row r="3459" s="155" customFormat="1" ht="24" spans="1:14">
      <c r="A3459" s="38" t="s">
        <v>15</v>
      </c>
      <c r="B3459" s="168">
        <v>3458</v>
      </c>
      <c r="C3459" s="43" t="s">
        <v>16</v>
      </c>
      <c r="D3459" s="43" t="s">
        <v>171</v>
      </c>
      <c r="E3459" s="103" t="s">
        <v>3723</v>
      </c>
      <c r="F3459" s="169" t="s">
        <v>172</v>
      </c>
      <c r="G3459" s="169" t="s">
        <v>3360</v>
      </c>
      <c r="H3459" s="40" t="s">
        <v>2299</v>
      </c>
      <c r="I3459" s="40" t="s">
        <v>22</v>
      </c>
      <c r="J3459" s="173">
        <v>4</v>
      </c>
      <c r="K3459" s="174">
        <v>0</v>
      </c>
      <c r="L3459" s="201">
        <v>0.24</v>
      </c>
      <c r="M3459" s="105">
        <v>3.1</v>
      </c>
      <c r="N3459" s="167"/>
    </row>
    <row r="3460" s="155" customFormat="1" ht="24" spans="1:14">
      <c r="A3460" s="38" t="s">
        <v>15</v>
      </c>
      <c r="B3460" s="168">
        <v>3459</v>
      </c>
      <c r="C3460" s="43" t="s">
        <v>16</v>
      </c>
      <c r="D3460" s="43" t="s">
        <v>53</v>
      </c>
      <c r="E3460" s="103" t="s">
        <v>3723</v>
      </c>
      <c r="F3460" s="169" t="s">
        <v>236</v>
      </c>
      <c r="G3460" s="169" t="s">
        <v>4642</v>
      </c>
      <c r="H3460" s="40" t="s">
        <v>4598</v>
      </c>
      <c r="I3460" s="40" t="s">
        <v>22</v>
      </c>
      <c r="J3460" s="173">
        <v>1</v>
      </c>
      <c r="K3460" s="57">
        <f t="shared" si="218"/>
        <v>1</v>
      </c>
      <c r="L3460" s="203">
        <v>0.395</v>
      </c>
      <c r="M3460" s="105">
        <v>3.1</v>
      </c>
      <c r="N3460" s="164"/>
    </row>
    <row r="3461" s="155" customFormat="1" ht="24" spans="1:14">
      <c r="A3461" s="38" t="s">
        <v>15</v>
      </c>
      <c r="B3461" s="168">
        <v>3460</v>
      </c>
      <c r="C3461" s="43" t="s">
        <v>16</v>
      </c>
      <c r="D3461" s="43" t="s">
        <v>322</v>
      </c>
      <c r="E3461" s="103" t="s">
        <v>3723</v>
      </c>
      <c r="F3461" s="169" t="s">
        <v>323</v>
      </c>
      <c r="G3461" s="169" t="s">
        <v>3395</v>
      </c>
      <c r="H3461" s="40" t="s">
        <v>3358</v>
      </c>
      <c r="I3461" s="43" t="s">
        <v>2124</v>
      </c>
      <c r="J3461" s="116">
        <v>16.0062</v>
      </c>
      <c r="K3461" s="57">
        <f t="shared" si="218"/>
        <v>4</v>
      </c>
      <c r="L3461" s="198">
        <v>111</v>
      </c>
      <c r="M3461" s="105">
        <v>3.1</v>
      </c>
      <c r="N3461" s="167"/>
    </row>
    <row r="3462" s="155" customFormat="1" ht="24" spans="1:14">
      <c r="A3462" s="38" t="s">
        <v>15</v>
      </c>
      <c r="B3462" s="168">
        <v>3461</v>
      </c>
      <c r="C3462" s="43" t="s">
        <v>16</v>
      </c>
      <c r="D3462" s="43" t="s">
        <v>89</v>
      </c>
      <c r="E3462" s="103" t="s">
        <v>3723</v>
      </c>
      <c r="F3462" s="169" t="s">
        <v>114</v>
      </c>
      <c r="G3462" s="169" t="s">
        <v>3533</v>
      </c>
      <c r="H3462" s="40" t="s">
        <v>3358</v>
      </c>
      <c r="I3462" s="40" t="s">
        <v>22</v>
      </c>
      <c r="J3462" s="173">
        <v>4</v>
      </c>
      <c r="K3462" s="174">
        <v>0</v>
      </c>
      <c r="L3462" s="198">
        <v>19</v>
      </c>
      <c r="M3462" s="105">
        <v>3.1</v>
      </c>
      <c r="N3462" s="167"/>
    </row>
    <row r="3463" s="155" customFormat="1" ht="24" spans="1:14">
      <c r="A3463" s="38" t="s">
        <v>15</v>
      </c>
      <c r="B3463" s="168">
        <v>3462</v>
      </c>
      <c r="C3463" s="43" t="s">
        <v>16</v>
      </c>
      <c r="D3463" s="43" t="s">
        <v>53</v>
      </c>
      <c r="E3463" s="103" t="s">
        <v>3723</v>
      </c>
      <c r="F3463" s="169" t="s">
        <v>55</v>
      </c>
      <c r="G3463" s="169" t="s">
        <v>4603</v>
      </c>
      <c r="H3463" s="40" t="s">
        <v>3358</v>
      </c>
      <c r="I3463" s="40" t="s">
        <v>22</v>
      </c>
      <c r="J3463" s="173">
        <v>8</v>
      </c>
      <c r="K3463" s="57">
        <f t="shared" ref="K3463:K3466" si="219">(CEILING(J3463*0.2,1))*1</f>
        <v>2</v>
      </c>
      <c r="L3463" s="198">
        <v>22</v>
      </c>
      <c r="M3463" s="105">
        <v>3.1</v>
      </c>
      <c r="N3463" s="167"/>
    </row>
    <row r="3464" s="155" customFormat="1" ht="24" spans="1:14">
      <c r="A3464" s="38" t="s">
        <v>15</v>
      </c>
      <c r="B3464" s="168">
        <v>3463</v>
      </c>
      <c r="C3464" s="43" t="s">
        <v>16</v>
      </c>
      <c r="D3464" s="43" t="s">
        <v>171</v>
      </c>
      <c r="E3464" s="103" t="s">
        <v>3723</v>
      </c>
      <c r="F3464" s="169" t="s">
        <v>172</v>
      </c>
      <c r="G3464" s="169" t="s">
        <v>3360</v>
      </c>
      <c r="H3464" s="40" t="s">
        <v>2299</v>
      </c>
      <c r="I3464" s="40" t="s">
        <v>22</v>
      </c>
      <c r="J3464" s="173">
        <v>4</v>
      </c>
      <c r="K3464" s="174">
        <v>0</v>
      </c>
      <c r="L3464" s="201">
        <v>0.24</v>
      </c>
      <c r="M3464" s="105">
        <v>3.1</v>
      </c>
      <c r="N3464" s="167"/>
    </row>
    <row r="3465" s="155" customFormat="1" ht="24" spans="1:14">
      <c r="A3465" s="38" t="s">
        <v>15</v>
      </c>
      <c r="B3465" s="168">
        <v>3464</v>
      </c>
      <c r="C3465" s="43" t="s">
        <v>16</v>
      </c>
      <c r="D3465" s="43" t="s">
        <v>53</v>
      </c>
      <c r="E3465" s="103" t="s">
        <v>3723</v>
      </c>
      <c r="F3465" s="169" t="s">
        <v>236</v>
      </c>
      <c r="G3465" s="169" t="s">
        <v>4642</v>
      </c>
      <c r="H3465" s="40" t="s">
        <v>4598</v>
      </c>
      <c r="I3465" s="40" t="s">
        <v>22</v>
      </c>
      <c r="J3465" s="173">
        <v>1</v>
      </c>
      <c r="K3465" s="57">
        <f t="shared" si="219"/>
        <v>1</v>
      </c>
      <c r="L3465" s="203">
        <v>0.395</v>
      </c>
      <c r="M3465" s="105">
        <v>3.1</v>
      </c>
      <c r="N3465" s="167"/>
    </row>
    <row r="3466" s="155" customFormat="1" ht="24" spans="1:14">
      <c r="A3466" s="38" t="s">
        <v>15</v>
      </c>
      <c r="B3466" s="168">
        <v>3465</v>
      </c>
      <c r="C3466" s="43" t="s">
        <v>16</v>
      </c>
      <c r="D3466" s="43" t="s">
        <v>322</v>
      </c>
      <c r="E3466" s="103" t="s">
        <v>3723</v>
      </c>
      <c r="F3466" s="169" t="s">
        <v>323</v>
      </c>
      <c r="G3466" s="169" t="s">
        <v>3395</v>
      </c>
      <c r="H3466" s="40" t="s">
        <v>3358</v>
      </c>
      <c r="I3466" s="43" t="s">
        <v>2124</v>
      </c>
      <c r="J3466" s="116">
        <v>22.5395</v>
      </c>
      <c r="K3466" s="57">
        <f t="shared" si="219"/>
        <v>5</v>
      </c>
      <c r="L3466" s="198">
        <v>156</v>
      </c>
      <c r="M3466" s="105">
        <v>3.1</v>
      </c>
      <c r="N3466" s="167"/>
    </row>
    <row r="3467" s="155" customFormat="1" ht="24" spans="1:14">
      <c r="A3467" s="38" t="s">
        <v>15</v>
      </c>
      <c r="B3467" s="168">
        <v>3466</v>
      </c>
      <c r="C3467" s="43" t="s">
        <v>16</v>
      </c>
      <c r="D3467" s="43" t="s">
        <v>89</v>
      </c>
      <c r="E3467" s="103" t="s">
        <v>3723</v>
      </c>
      <c r="F3467" s="169" t="s">
        <v>114</v>
      </c>
      <c r="G3467" s="169" t="s">
        <v>3533</v>
      </c>
      <c r="H3467" s="40" t="s">
        <v>3358</v>
      </c>
      <c r="I3467" s="40" t="s">
        <v>22</v>
      </c>
      <c r="J3467" s="173">
        <v>4</v>
      </c>
      <c r="K3467" s="174">
        <v>0</v>
      </c>
      <c r="L3467" s="198">
        <v>19</v>
      </c>
      <c r="M3467" s="105">
        <v>3.1</v>
      </c>
      <c r="N3467" s="167"/>
    </row>
    <row r="3468" s="155" customFormat="1" ht="24" spans="1:14">
      <c r="A3468" s="38" t="s">
        <v>15</v>
      </c>
      <c r="B3468" s="168">
        <v>3467</v>
      </c>
      <c r="C3468" s="43" t="s">
        <v>16</v>
      </c>
      <c r="D3468" s="43" t="s">
        <v>53</v>
      </c>
      <c r="E3468" s="103" t="s">
        <v>3723</v>
      </c>
      <c r="F3468" s="169" t="s">
        <v>55</v>
      </c>
      <c r="G3468" s="169" t="s">
        <v>4603</v>
      </c>
      <c r="H3468" s="40" t="s">
        <v>3358</v>
      </c>
      <c r="I3468" s="40" t="s">
        <v>22</v>
      </c>
      <c r="J3468" s="173">
        <v>8</v>
      </c>
      <c r="K3468" s="57">
        <f t="shared" ref="K3468:K3471" si="220">(CEILING(J3468*0.2,1))*1</f>
        <v>2</v>
      </c>
      <c r="L3468" s="198">
        <v>22</v>
      </c>
      <c r="M3468" s="105">
        <v>3.1</v>
      </c>
      <c r="N3468" s="167"/>
    </row>
    <row r="3469" s="155" customFormat="1" ht="24" spans="1:14">
      <c r="A3469" s="38" t="s">
        <v>15</v>
      </c>
      <c r="B3469" s="168">
        <v>3468</v>
      </c>
      <c r="C3469" s="43" t="s">
        <v>16</v>
      </c>
      <c r="D3469" s="43" t="s">
        <v>171</v>
      </c>
      <c r="E3469" s="103" t="s">
        <v>3723</v>
      </c>
      <c r="F3469" s="169" t="s">
        <v>172</v>
      </c>
      <c r="G3469" s="169" t="s">
        <v>3360</v>
      </c>
      <c r="H3469" s="40" t="s">
        <v>2299</v>
      </c>
      <c r="I3469" s="40" t="s">
        <v>22</v>
      </c>
      <c r="J3469" s="173">
        <v>4</v>
      </c>
      <c r="K3469" s="174">
        <v>0</v>
      </c>
      <c r="L3469" s="201">
        <v>0.24</v>
      </c>
      <c r="M3469" s="105">
        <v>3.1</v>
      </c>
      <c r="N3469" s="167"/>
    </row>
    <row r="3470" s="155" customFormat="1" ht="24" spans="1:14">
      <c r="A3470" s="38" t="s">
        <v>15</v>
      </c>
      <c r="B3470" s="168">
        <v>3469</v>
      </c>
      <c r="C3470" s="43" t="s">
        <v>16</v>
      </c>
      <c r="D3470" s="43" t="s">
        <v>53</v>
      </c>
      <c r="E3470" s="103" t="s">
        <v>3723</v>
      </c>
      <c r="F3470" s="169" t="s">
        <v>236</v>
      </c>
      <c r="G3470" s="169" t="s">
        <v>4642</v>
      </c>
      <c r="H3470" s="40" t="s">
        <v>4598</v>
      </c>
      <c r="I3470" s="40" t="s">
        <v>22</v>
      </c>
      <c r="J3470" s="173">
        <v>1</v>
      </c>
      <c r="K3470" s="57">
        <f t="shared" si="220"/>
        <v>1</v>
      </c>
      <c r="L3470" s="203">
        <v>0.395</v>
      </c>
      <c r="M3470" s="105">
        <v>3.1</v>
      </c>
      <c r="N3470" s="167"/>
    </row>
    <row r="3471" s="155" customFormat="1" ht="24" spans="1:14">
      <c r="A3471" s="38" t="s">
        <v>15</v>
      </c>
      <c r="B3471" s="168">
        <v>3470</v>
      </c>
      <c r="C3471" s="43" t="s">
        <v>16</v>
      </c>
      <c r="D3471" s="43" t="s">
        <v>322</v>
      </c>
      <c r="E3471" s="103" t="s">
        <v>3723</v>
      </c>
      <c r="F3471" s="169" t="s">
        <v>323</v>
      </c>
      <c r="G3471" s="169" t="s">
        <v>3395</v>
      </c>
      <c r="H3471" s="40" t="s">
        <v>3358</v>
      </c>
      <c r="I3471" s="43" t="s">
        <v>2124</v>
      </c>
      <c r="J3471" s="116">
        <v>35.5551</v>
      </c>
      <c r="K3471" s="57">
        <f t="shared" si="220"/>
        <v>8</v>
      </c>
      <c r="L3471" s="198">
        <v>246</v>
      </c>
      <c r="M3471" s="105">
        <v>3.1</v>
      </c>
      <c r="N3471" s="167"/>
    </row>
    <row r="3472" s="155" customFormat="1" ht="24" spans="1:14">
      <c r="A3472" s="38" t="s">
        <v>15</v>
      </c>
      <c r="B3472" s="168">
        <v>3471</v>
      </c>
      <c r="C3472" s="43" t="s">
        <v>16</v>
      </c>
      <c r="D3472" s="43" t="s">
        <v>89</v>
      </c>
      <c r="E3472" s="103" t="s">
        <v>3723</v>
      </c>
      <c r="F3472" s="169" t="s">
        <v>114</v>
      </c>
      <c r="G3472" s="169" t="s">
        <v>3533</v>
      </c>
      <c r="H3472" s="40" t="s">
        <v>3358</v>
      </c>
      <c r="I3472" s="40" t="s">
        <v>22</v>
      </c>
      <c r="J3472" s="173">
        <v>4</v>
      </c>
      <c r="K3472" s="174">
        <v>0</v>
      </c>
      <c r="L3472" s="198">
        <v>19</v>
      </c>
      <c r="M3472" s="105">
        <v>3.1</v>
      </c>
      <c r="N3472" s="167"/>
    </row>
    <row r="3473" s="155" customFormat="1" ht="24" spans="1:14">
      <c r="A3473" s="38" t="s">
        <v>15</v>
      </c>
      <c r="B3473" s="168">
        <v>3472</v>
      </c>
      <c r="C3473" s="43" t="s">
        <v>16</v>
      </c>
      <c r="D3473" s="43" t="s">
        <v>53</v>
      </c>
      <c r="E3473" s="103" t="s">
        <v>3723</v>
      </c>
      <c r="F3473" s="169" t="s">
        <v>55</v>
      </c>
      <c r="G3473" s="169" t="s">
        <v>4603</v>
      </c>
      <c r="H3473" s="40" t="s">
        <v>3358</v>
      </c>
      <c r="I3473" s="40" t="s">
        <v>22</v>
      </c>
      <c r="J3473" s="173">
        <v>8</v>
      </c>
      <c r="K3473" s="57">
        <f t="shared" ref="K3473:K3481" si="221">(CEILING(J3473*0.2,1))*1</f>
        <v>2</v>
      </c>
      <c r="L3473" s="198">
        <v>22</v>
      </c>
      <c r="M3473" s="105">
        <v>3.1</v>
      </c>
      <c r="N3473" s="167"/>
    </row>
    <row r="3474" s="155" customFormat="1" ht="24" spans="1:14">
      <c r="A3474" s="38" t="s">
        <v>15</v>
      </c>
      <c r="B3474" s="168">
        <v>3473</v>
      </c>
      <c r="C3474" s="43" t="s">
        <v>16</v>
      </c>
      <c r="D3474" s="43" t="s">
        <v>171</v>
      </c>
      <c r="E3474" s="103" t="s">
        <v>3723</v>
      </c>
      <c r="F3474" s="169" t="s">
        <v>172</v>
      </c>
      <c r="G3474" s="169" t="s">
        <v>3360</v>
      </c>
      <c r="H3474" s="40" t="s">
        <v>2299</v>
      </c>
      <c r="I3474" s="40" t="s">
        <v>22</v>
      </c>
      <c r="J3474" s="173">
        <v>4</v>
      </c>
      <c r="K3474" s="174">
        <v>0</v>
      </c>
      <c r="L3474" s="201">
        <v>0.24</v>
      </c>
      <c r="M3474" s="105">
        <v>3.1</v>
      </c>
      <c r="N3474" s="167"/>
    </row>
    <row r="3475" s="155" customFormat="1" ht="24" spans="1:14">
      <c r="A3475" s="38" t="s">
        <v>15</v>
      </c>
      <c r="B3475" s="168">
        <v>3474</v>
      </c>
      <c r="C3475" s="43" t="s">
        <v>16</v>
      </c>
      <c r="D3475" s="43" t="s">
        <v>53</v>
      </c>
      <c r="E3475" s="103" t="s">
        <v>3723</v>
      </c>
      <c r="F3475" s="169" t="s">
        <v>236</v>
      </c>
      <c r="G3475" s="169" t="s">
        <v>4642</v>
      </c>
      <c r="H3475" s="40" t="s">
        <v>4598</v>
      </c>
      <c r="I3475" s="40" t="s">
        <v>22</v>
      </c>
      <c r="J3475" s="173">
        <v>1</v>
      </c>
      <c r="K3475" s="57">
        <f t="shared" si="221"/>
        <v>1</v>
      </c>
      <c r="L3475" s="203">
        <v>0.395</v>
      </c>
      <c r="M3475" s="105">
        <v>3.1</v>
      </c>
      <c r="N3475" s="167"/>
    </row>
    <row r="3476" s="155" customFormat="1" ht="24" spans="1:14">
      <c r="A3476" s="38" t="s">
        <v>15</v>
      </c>
      <c r="B3476" s="168">
        <v>3475</v>
      </c>
      <c r="C3476" s="43" t="s">
        <v>16</v>
      </c>
      <c r="D3476" s="43" t="s">
        <v>322</v>
      </c>
      <c r="E3476" s="103" t="s">
        <v>3723</v>
      </c>
      <c r="F3476" s="169" t="s">
        <v>323</v>
      </c>
      <c r="G3476" s="169" t="s">
        <v>3395</v>
      </c>
      <c r="H3476" s="40" t="s">
        <v>3358</v>
      </c>
      <c r="I3476" s="43" t="s">
        <v>2124</v>
      </c>
      <c r="J3476" s="116">
        <v>28.6226</v>
      </c>
      <c r="K3476" s="57">
        <f t="shared" si="221"/>
        <v>6</v>
      </c>
      <c r="L3476" s="198">
        <v>198</v>
      </c>
      <c r="M3476" s="105">
        <v>3.1</v>
      </c>
      <c r="N3476" s="167"/>
    </row>
    <row r="3477" s="155" customFormat="1" ht="24" spans="1:14">
      <c r="A3477" s="38" t="s">
        <v>15</v>
      </c>
      <c r="B3477" s="168">
        <v>3476</v>
      </c>
      <c r="C3477" s="43" t="s">
        <v>16</v>
      </c>
      <c r="D3477" s="43" t="s">
        <v>53</v>
      </c>
      <c r="E3477" s="103" t="s">
        <v>3723</v>
      </c>
      <c r="F3477" s="169" t="s">
        <v>55</v>
      </c>
      <c r="G3477" s="169" t="s">
        <v>3725</v>
      </c>
      <c r="H3477" s="40" t="s">
        <v>3358</v>
      </c>
      <c r="I3477" s="40" t="s">
        <v>22</v>
      </c>
      <c r="J3477" s="173">
        <v>2</v>
      </c>
      <c r="K3477" s="57">
        <f t="shared" si="221"/>
        <v>1</v>
      </c>
      <c r="L3477" s="198">
        <v>2</v>
      </c>
      <c r="M3477" s="105">
        <v>3.1</v>
      </c>
      <c r="N3477" s="167"/>
    </row>
    <row r="3478" s="155" customFormat="1" ht="24" spans="1:14">
      <c r="A3478" s="38" t="s">
        <v>15</v>
      </c>
      <c r="B3478" s="168">
        <v>3477</v>
      </c>
      <c r="C3478" s="43" t="s">
        <v>16</v>
      </c>
      <c r="D3478" s="43" t="s">
        <v>53</v>
      </c>
      <c r="E3478" s="103" t="s">
        <v>3723</v>
      </c>
      <c r="F3478" s="169" t="s">
        <v>304</v>
      </c>
      <c r="G3478" s="169" t="s">
        <v>3727</v>
      </c>
      <c r="H3478" s="40" t="s">
        <v>3358</v>
      </c>
      <c r="I3478" s="40" t="s">
        <v>22</v>
      </c>
      <c r="J3478" s="173">
        <v>1</v>
      </c>
      <c r="K3478" s="57">
        <f t="shared" si="221"/>
        <v>1</v>
      </c>
      <c r="L3478" s="198">
        <v>2</v>
      </c>
      <c r="M3478" s="105">
        <v>3.1</v>
      </c>
      <c r="N3478" s="167"/>
    </row>
    <row r="3479" s="155" customFormat="1" ht="24" spans="1:14">
      <c r="A3479" s="38" t="s">
        <v>15</v>
      </c>
      <c r="B3479" s="168">
        <v>3478</v>
      </c>
      <c r="C3479" s="43" t="s">
        <v>16</v>
      </c>
      <c r="D3479" s="43" t="s">
        <v>53</v>
      </c>
      <c r="E3479" s="103" t="s">
        <v>3723</v>
      </c>
      <c r="F3479" s="169" t="s">
        <v>55</v>
      </c>
      <c r="G3479" s="169" t="s">
        <v>3732</v>
      </c>
      <c r="H3479" s="40" t="s">
        <v>3358</v>
      </c>
      <c r="I3479" s="40" t="s">
        <v>22</v>
      </c>
      <c r="J3479" s="173">
        <v>1</v>
      </c>
      <c r="K3479" s="57">
        <f t="shared" si="221"/>
        <v>1</v>
      </c>
      <c r="L3479" s="198">
        <v>1</v>
      </c>
      <c r="M3479" s="105">
        <v>3.1</v>
      </c>
      <c r="N3479" s="167"/>
    </row>
    <row r="3480" s="155" customFormat="1" ht="24" spans="1:14">
      <c r="A3480" s="38" t="s">
        <v>15</v>
      </c>
      <c r="B3480" s="168">
        <v>3479</v>
      </c>
      <c r="C3480" s="43" t="s">
        <v>16</v>
      </c>
      <c r="D3480" s="43" t="s">
        <v>53</v>
      </c>
      <c r="E3480" s="103" t="s">
        <v>3723</v>
      </c>
      <c r="F3480" s="169" t="s">
        <v>249</v>
      </c>
      <c r="G3480" s="169" t="s">
        <v>3380</v>
      </c>
      <c r="H3480" s="40" t="s">
        <v>3358</v>
      </c>
      <c r="I3480" s="40" t="s">
        <v>22</v>
      </c>
      <c r="J3480" s="173">
        <v>1</v>
      </c>
      <c r="K3480" s="57">
        <f t="shared" si="221"/>
        <v>1</v>
      </c>
      <c r="L3480" s="201">
        <v>0.39</v>
      </c>
      <c r="M3480" s="105">
        <v>3.1</v>
      </c>
      <c r="N3480" s="167"/>
    </row>
    <row r="3481" s="155" customFormat="1" ht="24" spans="1:14">
      <c r="A3481" s="38" t="s">
        <v>15</v>
      </c>
      <c r="B3481" s="168">
        <v>3480</v>
      </c>
      <c r="C3481" s="43" t="s">
        <v>16</v>
      </c>
      <c r="D3481" s="43" t="s">
        <v>322</v>
      </c>
      <c r="E3481" s="103" t="s">
        <v>3723</v>
      </c>
      <c r="F3481" s="169" t="s">
        <v>323</v>
      </c>
      <c r="G3481" s="169" t="s">
        <v>3728</v>
      </c>
      <c r="H3481" s="40" t="s">
        <v>3358</v>
      </c>
      <c r="I3481" s="43" t="s">
        <v>2124</v>
      </c>
      <c r="J3481" s="116">
        <v>3.79842</v>
      </c>
      <c r="K3481" s="57">
        <f t="shared" si="221"/>
        <v>1</v>
      </c>
      <c r="L3481" s="198">
        <v>16</v>
      </c>
      <c r="M3481" s="105">
        <v>3.1</v>
      </c>
      <c r="N3481" s="167"/>
    </row>
    <row r="3482" s="155" customFormat="1" ht="24" spans="1:14">
      <c r="A3482" s="38" t="s">
        <v>15</v>
      </c>
      <c r="B3482" s="168">
        <v>3481</v>
      </c>
      <c r="C3482" s="43" t="s">
        <v>16</v>
      </c>
      <c r="D3482" s="43" t="s">
        <v>89</v>
      </c>
      <c r="E3482" s="103" t="s">
        <v>3723</v>
      </c>
      <c r="F3482" s="169" t="s">
        <v>114</v>
      </c>
      <c r="G3482" s="169" t="s">
        <v>4310</v>
      </c>
      <c r="H3482" s="40" t="s">
        <v>4309</v>
      </c>
      <c r="I3482" s="40" t="s">
        <v>22</v>
      </c>
      <c r="J3482" s="173">
        <v>1</v>
      </c>
      <c r="K3482" s="174">
        <v>0</v>
      </c>
      <c r="L3482" s="198">
        <v>3</v>
      </c>
      <c r="M3482" s="105">
        <v>3.1</v>
      </c>
      <c r="N3482" s="164"/>
    </row>
    <row r="3483" s="155" customFormat="1" ht="24" spans="1:14">
      <c r="A3483" s="38" t="s">
        <v>15</v>
      </c>
      <c r="B3483" s="168">
        <v>3482</v>
      </c>
      <c r="C3483" s="43" t="s">
        <v>16</v>
      </c>
      <c r="D3483" s="43" t="s">
        <v>171</v>
      </c>
      <c r="E3483" s="103" t="s">
        <v>3723</v>
      </c>
      <c r="F3483" s="169" t="s">
        <v>172</v>
      </c>
      <c r="G3483" s="169" t="s">
        <v>3381</v>
      </c>
      <c r="H3483" s="40" t="s">
        <v>2299</v>
      </c>
      <c r="I3483" s="40" t="s">
        <v>22</v>
      </c>
      <c r="J3483" s="173">
        <v>1</v>
      </c>
      <c r="K3483" s="174">
        <v>0</v>
      </c>
      <c r="L3483" s="201">
        <v>0.05</v>
      </c>
      <c r="M3483" s="105">
        <v>3.1</v>
      </c>
      <c r="N3483" s="167"/>
    </row>
    <row r="3484" s="155" customFormat="1" ht="24" spans="1:14">
      <c r="A3484" s="38" t="s">
        <v>15</v>
      </c>
      <c r="B3484" s="168">
        <v>3483</v>
      </c>
      <c r="C3484" s="43" t="s">
        <v>16</v>
      </c>
      <c r="D3484" s="43" t="s">
        <v>53</v>
      </c>
      <c r="E3484" s="103" t="s">
        <v>3723</v>
      </c>
      <c r="F3484" s="169" t="s">
        <v>55</v>
      </c>
      <c r="G3484" s="169" t="s">
        <v>3725</v>
      </c>
      <c r="H3484" s="40" t="s">
        <v>3358</v>
      </c>
      <c r="I3484" s="40" t="s">
        <v>22</v>
      </c>
      <c r="J3484" s="173">
        <v>2</v>
      </c>
      <c r="K3484" s="57">
        <f t="shared" ref="K3484:K3487" si="222">(CEILING(J3484*0.2,1))*1</f>
        <v>1</v>
      </c>
      <c r="L3484" s="198">
        <v>2</v>
      </c>
      <c r="M3484" s="105">
        <v>3.1</v>
      </c>
      <c r="N3484" s="167"/>
    </row>
    <row r="3485" s="155" customFormat="1" ht="24" spans="1:14">
      <c r="A3485" s="38" t="s">
        <v>15</v>
      </c>
      <c r="B3485" s="168">
        <v>3484</v>
      </c>
      <c r="C3485" s="43" t="s">
        <v>16</v>
      </c>
      <c r="D3485" s="43" t="s">
        <v>53</v>
      </c>
      <c r="E3485" s="103" t="s">
        <v>3723</v>
      </c>
      <c r="F3485" s="169" t="s">
        <v>304</v>
      </c>
      <c r="G3485" s="169" t="s">
        <v>3727</v>
      </c>
      <c r="H3485" s="40" t="s">
        <v>3358</v>
      </c>
      <c r="I3485" s="40" t="s">
        <v>22</v>
      </c>
      <c r="J3485" s="173">
        <v>1</v>
      </c>
      <c r="K3485" s="57">
        <f t="shared" si="222"/>
        <v>1</v>
      </c>
      <c r="L3485" s="198">
        <v>2</v>
      </c>
      <c r="M3485" s="105">
        <v>3.1</v>
      </c>
      <c r="N3485" s="164"/>
    </row>
    <row r="3486" s="155" customFormat="1" ht="24" spans="1:14">
      <c r="A3486" s="38" t="s">
        <v>15</v>
      </c>
      <c r="B3486" s="168">
        <v>3485</v>
      </c>
      <c r="C3486" s="43" t="s">
        <v>16</v>
      </c>
      <c r="D3486" s="43" t="s">
        <v>53</v>
      </c>
      <c r="E3486" s="103" t="s">
        <v>3723</v>
      </c>
      <c r="F3486" s="169" t="s">
        <v>55</v>
      </c>
      <c r="G3486" s="169" t="s">
        <v>3732</v>
      </c>
      <c r="H3486" s="40" t="s">
        <v>3358</v>
      </c>
      <c r="I3486" s="40" t="s">
        <v>22</v>
      </c>
      <c r="J3486" s="173">
        <v>1</v>
      </c>
      <c r="K3486" s="57">
        <f t="shared" si="222"/>
        <v>1</v>
      </c>
      <c r="L3486" s="198">
        <v>1</v>
      </c>
      <c r="M3486" s="105">
        <v>3.1</v>
      </c>
      <c r="N3486" s="164"/>
    </row>
    <row r="3487" s="155" customFormat="1" ht="24" spans="1:14">
      <c r="A3487" s="38" t="s">
        <v>15</v>
      </c>
      <c r="B3487" s="168">
        <v>3486</v>
      </c>
      <c r="C3487" s="43" t="s">
        <v>16</v>
      </c>
      <c r="D3487" s="43" t="s">
        <v>322</v>
      </c>
      <c r="E3487" s="103" t="s">
        <v>3723</v>
      </c>
      <c r="F3487" s="169" t="s">
        <v>323</v>
      </c>
      <c r="G3487" s="169" t="s">
        <v>3728</v>
      </c>
      <c r="H3487" s="40" t="s">
        <v>3358</v>
      </c>
      <c r="I3487" s="43" t="s">
        <v>2124</v>
      </c>
      <c r="J3487" s="116">
        <v>2.8717</v>
      </c>
      <c r="K3487" s="57">
        <f t="shared" si="222"/>
        <v>1</v>
      </c>
      <c r="L3487" s="198">
        <v>12</v>
      </c>
      <c r="M3487" s="105">
        <v>3.1</v>
      </c>
      <c r="N3487" s="167"/>
    </row>
    <row r="3488" s="155" customFormat="1" ht="24" spans="1:14">
      <c r="A3488" s="38" t="s">
        <v>15</v>
      </c>
      <c r="B3488" s="168">
        <v>3487</v>
      </c>
      <c r="C3488" s="43" t="s">
        <v>16</v>
      </c>
      <c r="D3488" s="43" t="s">
        <v>89</v>
      </c>
      <c r="E3488" s="103" t="s">
        <v>3723</v>
      </c>
      <c r="F3488" s="169" t="s">
        <v>114</v>
      </c>
      <c r="G3488" s="169" t="s">
        <v>3533</v>
      </c>
      <c r="H3488" s="40" t="s">
        <v>3358</v>
      </c>
      <c r="I3488" s="40" t="s">
        <v>22</v>
      </c>
      <c r="J3488" s="173">
        <v>3</v>
      </c>
      <c r="K3488" s="174">
        <v>0</v>
      </c>
      <c r="L3488" s="198">
        <v>14</v>
      </c>
      <c r="M3488" s="105">
        <v>3.1</v>
      </c>
      <c r="N3488" s="167"/>
    </row>
    <row r="3489" s="155" customFormat="1" ht="24" spans="1:14">
      <c r="A3489" s="38" t="s">
        <v>15</v>
      </c>
      <c r="B3489" s="168">
        <v>3488</v>
      </c>
      <c r="C3489" s="43" t="s">
        <v>16</v>
      </c>
      <c r="D3489" s="43" t="s">
        <v>53</v>
      </c>
      <c r="E3489" s="103" t="s">
        <v>3723</v>
      </c>
      <c r="F3489" s="169" t="s">
        <v>55</v>
      </c>
      <c r="G3489" s="169" t="s">
        <v>4603</v>
      </c>
      <c r="H3489" s="40" t="s">
        <v>3358</v>
      </c>
      <c r="I3489" s="40" t="s">
        <v>22</v>
      </c>
      <c r="J3489" s="173">
        <v>3</v>
      </c>
      <c r="K3489" s="57">
        <f t="shared" ref="K3489:K3494" si="223">(CEILING(J3489*0.2,1))*1</f>
        <v>1</v>
      </c>
      <c r="L3489" s="198">
        <v>8</v>
      </c>
      <c r="M3489" s="105">
        <v>3.1</v>
      </c>
      <c r="N3489" s="167"/>
    </row>
    <row r="3490" s="155" customFormat="1" ht="24" spans="1:14">
      <c r="A3490" s="38" t="s">
        <v>15</v>
      </c>
      <c r="B3490" s="168">
        <v>3489</v>
      </c>
      <c r="C3490" s="43" t="s">
        <v>16</v>
      </c>
      <c r="D3490" s="43" t="s">
        <v>171</v>
      </c>
      <c r="E3490" s="103" t="s">
        <v>3723</v>
      </c>
      <c r="F3490" s="169" t="s">
        <v>172</v>
      </c>
      <c r="G3490" s="169" t="s">
        <v>3360</v>
      </c>
      <c r="H3490" s="40" t="s">
        <v>2299</v>
      </c>
      <c r="I3490" s="40" t="s">
        <v>22</v>
      </c>
      <c r="J3490" s="173">
        <v>3</v>
      </c>
      <c r="K3490" s="174">
        <v>0</v>
      </c>
      <c r="L3490" s="201">
        <v>0.18</v>
      </c>
      <c r="M3490" s="105">
        <v>3.1</v>
      </c>
      <c r="N3490" s="167"/>
    </row>
    <row r="3491" s="155" customFormat="1" ht="24" spans="1:14">
      <c r="A3491" s="38" t="s">
        <v>15</v>
      </c>
      <c r="B3491" s="168">
        <v>3490</v>
      </c>
      <c r="C3491" s="43" t="s">
        <v>16</v>
      </c>
      <c r="D3491" s="43" t="s">
        <v>322</v>
      </c>
      <c r="E3491" s="103" t="s">
        <v>3723</v>
      </c>
      <c r="F3491" s="169" t="s">
        <v>323</v>
      </c>
      <c r="G3491" s="169" t="s">
        <v>3395</v>
      </c>
      <c r="H3491" s="40" t="s">
        <v>3358</v>
      </c>
      <c r="I3491" s="43" t="s">
        <v>2124</v>
      </c>
      <c r="J3491" s="116">
        <v>3.94578</v>
      </c>
      <c r="K3491" s="57">
        <f t="shared" si="223"/>
        <v>1</v>
      </c>
      <c r="L3491" s="198">
        <v>27</v>
      </c>
      <c r="M3491" s="105">
        <v>3.1</v>
      </c>
      <c r="N3491" s="167"/>
    </row>
    <row r="3492" s="155" customFormat="1" ht="24" spans="1:14">
      <c r="A3492" s="38" t="s">
        <v>15</v>
      </c>
      <c r="B3492" s="168">
        <v>3491</v>
      </c>
      <c r="C3492" s="43" t="s">
        <v>16</v>
      </c>
      <c r="D3492" s="43" t="s">
        <v>89</v>
      </c>
      <c r="E3492" s="103" t="s">
        <v>3723</v>
      </c>
      <c r="F3492" s="169" t="s">
        <v>114</v>
      </c>
      <c r="G3492" s="169" t="s">
        <v>3533</v>
      </c>
      <c r="H3492" s="40" t="s">
        <v>3358</v>
      </c>
      <c r="I3492" s="40" t="s">
        <v>22</v>
      </c>
      <c r="J3492" s="173">
        <v>1</v>
      </c>
      <c r="K3492" s="174">
        <v>0</v>
      </c>
      <c r="L3492" s="198">
        <v>5</v>
      </c>
      <c r="M3492" s="105">
        <v>3.1</v>
      </c>
      <c r="N3492" s="167"/>
    </row>
    <row r="3493" s="155" customFormat="1" ht="24" spans="1:14">
      <c r="A3493" s="38" t="s">
        <v>15</v>
      </c>
      <c r="B3493" s="168">
        <v>3492</v>
      </c>
      <c r="C3493" s="43" t="s">
        <v>16</v>
      </c>
      <c r="D3493" s="43" t="s">
        <v>171</v>
      </c>
      <c r="E3493" s="103" t="s">
        <v>3723</v>
      </c>
      <c r="F3493" s="169" t="s">
        <v>172</v>
      </c>
      <c r="G3493" s="169" t="s">
        <v>3360</v>
      </c>
      <c r="H3493" s="40" t="s">
        <v>2299</v>
      </c>
      <c r="I3493" s="40" t="s">
        <v>22</v>
      </c>
      <c r="J3493" s="173">
        <v>2</v>
      </c>
      <c r="K3493" s="174">
        <v>0</v>
      </c>
      <c r="L3493" s="201">
        <v>0.12</v>
      </c>
      <c r="M3493" s="105">
        <v>3.1</v>
      </c>
      <c r="N3493" s="167"/>
    </row>
    <row r="3494" s="155" customFormat="1" ht="24" spans="1:14">
      <c r="A3494" s="38" t="s">
        <v>15</v>
      </c>
      <c r="B3494" s="168">
        <v>3493</v>
      </c>
      <c r="C3494" s="43" t="s">
        <v>16</v>
      </c>
      <c r="D3494" s="43" t="s">
        <v>322</v>
      </c>
      <c r="E3494" s="103" t="s">
        <v>3723</v>
      </c>
      <c r="F3494" s="169" t="s">
        <v>323</v>
      </c>
      <c r="G3494" s="169" t="s">
        <v>3395</v>
      </c>
      <c r="H3494" s="40" t="s">
        <v>3358</v>
      </c>
      <c r="I3494" s="43" t="s">
        <v>2124</v>
      </c>
      <c r="J3494" s="116">
        <v>1.0816</v>
      </c>
      <c r="K3494" s="57">
        <f t="shared" si="223"/>
        <v>1</v>
      </c>
      <c r="L3494" s="198">
        <v>7</v>
      </c>
      <c r="M3494" s="105">
        <v>3.1</v>
      </c>
      <c r="N3494" s="167"/>
    </row>
    <row r="3495" s="155" customFormat="1" ht="24" spans="1:14">
      <c r="A3495" s="38" t="s">
        <v>15</v>
      </c>
      <c r="B3495" s="168">
        <v>3494</v>
      </c>
      <c r="C3495" s="43" t="s">
        <v>16</v>
      </c>
      <c r="D3495" s="43" t="s">
        <v>89</v>
      </c>
      <c r="E3495" s="103" t="s">
        <v>3723</v>
      </c>
      <c r="F3495" s="169" t="s">
        <v>114</v>
      </c>
      <c r="G3495" s="169" t="s">
        <v>3533</v>
      </c>
      <c r="H3495" s="40" t="s">
        <v>3358</v>
      </c>
      <c r="I3495" s="40" t="s">
        <v>22</v>
      </c>
      <c r="J3495" s="173">
        <v>3</v>
      </c>
      <c r="K3495" s="174">
        <v>0</v>
      </c>
      <c r="L3495" s="198">
        <v>14</v>
      </c>
      <c r="M3495" s="105">
        <v>3.1</v>
      </c>
      <c r="N3495" s="164"/>
    </row>
    <row r="3496" s="155" customFormat="1" ht="24" spans="1:14">
      <c r="A3496" s="38" t="s">
        <v>15</v>
      </c>
      <c r="B3496" s="168">
        <v>3495</v>
      </c>
      <c r="C3496" s="43" t="s">
        <v>16</v>
      </c>
      <c r="D3496" s="43" t="s">
        <v>89</v>
      </c>
      <c r="E3496" s="103" t="s">
        <v>3723</v>
      </c>
      <c r="F3496" s="169" t="s">
        <v>114</v>
      </c>
      <c r="G3496" s="169" t="s">
        <v>3729</v>
      </c>
      <c r="H3496" s="40" t="s">
        <v>3358</v>
      </c>
      <c r="I3496" s="40" t="s">
        <v>22</v>
      </c>
      <c r="J3496" s="173">
        <v>4</v>
      </c>
      <c r="K3496" s="174">
        <v>0</v>
      </c>
      <c r="L3496" s="198">
        <v>13</v>
      </c>
      <c r="M3496" s="105">
        <v>3.1</v>
      </c>
      <c r="N3496" s="167"/>
    </row>
    <row r="3497" s="155" customFormat="1" ht="24" spans="1:14">
      <c r="A3497" s="38" t="s">
        <v>15</v>
      </c>
      <c r="B3497" s="168">
        <v>3496</v>
      </c>
      <c r="C3497" s="43" t="s">
        <v>16</v>
      </c>
      <c r="D3497" s="43" t="s">
        <v>53</v>
      </c>
      <c r="E3497" s="103" t="s">
        <v>3723</v>
      </c>
      <c r="F3497" s="169" t="s">
        <v>55</v>
      </c>
      <c r="G3497" s="169" t="s">
        <v>4603</v>
      </c>
      <c r="H3497" s="40" t="s">
        <v>3358</v>
      </c>
      <c r="I3497" s="40" t="s">
        <v>22</v>
      </c>
      <c r="J3497" s="173">
        <v>14</v>
      </c>
      <c r="K3497" s="57">
        <f t="shared" ref="K3497:K3499" si="224">(CEILING(J3497*0.2,1))*1</f>
        <v>3</v>
      </c>
      <c r="L3497" s="198">
        <v>38</v>
      </c>
      <c r="M3497" s="105">
        <v>3.1</v>
      </c>
      <c r="N3497" s="167"/>
    </row>
    <row r="3498" s="155" customFormat="1" ht="24" spans="1:14">
      <c r="A3498" s="38" t="s">
        <v>15</v>
      </c>
      <c r="B3498" s="168">
        <v>3497</v>
      </c>
      <c r="C3498" s="43" t="s">
        <v>16</v>
      </c>
      <c r="D3498" s="43" t="s">
        <v>53</v>
      </c>
      <c r="E3498" s="103" t="s">
        <v>3723</v>
      </c>
      <c r="F3498" s="169" t="s">
        <v>55</v>
      </c>
      <c r="G3498" s="169" t="s">
        <v>3725</v>
      </c>
      <c r="H3498" s="40" t="s">
        <v>3358</v>
      </c>
      <c r="I3498" s="40" t="s">
        <v>22</v>
      </c>
      <c r="J3498" s="173">
        <v>10</v>
      </c>
      <c r="K3498" s="57">
        <f t="shared" si="224"/>
        <v>2</v>
      </c>
      <c r="L3498" s="198">
        <v>11</v>
      </c>
      <c r="M3498" s="105">
        <v>3.1</v>
      </c>
      <c r="N3498" s="164"/>
    </row>
    <row r="3499" s="155" customFormat="1" ht="24" spans="1:14">
      <c r="A3499" s="38" t="s">
        <v>15</v>
      </c>
      <c r="B3499" s="168">
        <v>3498</v>
      </c>
      <c r="C3499" s="43" t="s">
        <v>16</v>
      </c>
      <c r="D3499" s="43" t="s">
        <v>53</v>
      </c>
      <c r="E3499" s="103" t="s">
        <v>3723</v>
      </c>
      <c r="F3499" s="169" t="s">
        <v>304</v>
      </c>
      <c r="G3499" s="169" t="s">
        <v>4643</v>
      </c>
      <c r="H3499" s="40" t="s">
        <v>3358</v>
      </c>
      <c r="I3499" s="40" t="s">
        <v>22</v>
      </c>
      <c r="J3499" s="173">
        <v>1</v>
      </c>
      <c r="K3499" s="57">
        <f t="shared" si="224"/>
        <v>1</v>
      </c>
      <c r="L3499" s="198">
        <v>4</v>
      </c>
      <c r="M3499" s="105">
        <v>3.1</v>
      </c>
      <c r="N3499" s="164"/>
    </row>
    <row r="3500" s="155" customFormat="1" ht="24" spans="1:14">
      <c r="A3500" s="38" t="s">
        <v>15</v>
      </c>
      <c r="B3500" s="168">
        <v>3499</v>
      </c>
      <c r="C3500" s="43" t="s">
        <v>16</v>
      </c>
      <c r="D3500" s="43" t="s">
        <v>171</v>
      </c>
      <c r="E3500" s="103" t="s">
        <v>3723</v>
      </c>
      <c r="F3500" s="169" t="s">
        <v>172</v>
      </c>
      <c r="G3500" s="169" t="s">
        <v>3381</v>
      </c>
      <c r="H3500" s="40" t="s">
        <v>2299</v>
      </c>
      <c r="I3500" s="40" t="s">
        <v>22</v>
      </c>
      <c r="J3500" s="173">
        <v>4</v>
      </c>
      <c r="K3500" s="174">
        <v>0</v>
      </c>
      <c r="L3500" s="199">
        <v>0.2</v>
      </c>
      <c r="M3500" s="105">
        <v>3.1</v>
      </c>
      <c r="N3500" s="167"/>
    </row>
    <row r="3501" s="155" customFormat="1" ht="24" spans="1:14">
      <c r="A3501" s="38" t="s">
        <v>15</v>
      </c>
      <c r="B3501" s="168">
        <v>3500</v>
      </c>
      <c r="C3501" s="43" t="s">
        <v>16</v>
      </c>
      <c r="D3501" s="43" t="s">
        <v>171</v>
      </c>
      <c r="E3501" s="103" t="s">
        <v>3723</v>
      </c>
      <c r="F3501" s="169" t="s">
        <v>172</v>
      </c>
      <c r="G3501" s="169" t="s">
        <v>3360</v>
      </c>
      <c r="H3501" s="40" t="s">
        <v>2299</v>
      </c>
      <c r="I3501" s="40" t="s">
        <v>22</v>
      </c>
      <c r="J3501" s="173">
        <v>3</v>
      </c>
      <c r="K3501" s="174">
        <v>0</v>
      </c>
      <c r="L3501" s="201">
        <v>0.18</v>
      </c>
      <c r="M3501" s="105">
        <v>3.1</v>
      </c>
      <c r="N3501" s="167"/>
    </row>
    <row r="3502" s="155" customFormat="1" ht="24" spans="1:14">
      <c r="A3502" s="38" t="s">
        <v>15</v>
      </c>
      <c r="B3502" s="168">
        <v>3501</v>
      </c>
      <c r="C3502" s="43" t="s">
        <v>16</v>
      </c>
      <c r="D3502" s="43" t="s">
        <v>53</v>
      </c>
      <c r="E3502" s="103" t="s">
        <v>3723</v>
      </c>
      <c r="F3502" s="169" t="s">
        <v>236</v>
      </c>
      <c r="G3502" s="169" t="s">
        <v>4604</v>
      </c>
      <c r="H3502" s="40" t="s">
        <v>4598</v>
      </c>
      <c r="I3502" s="40" t="s">
        <v>22</v>
      </c>
      <c r="J3502" s="173">
        <v>2</v>
      </c>
      <c r="K3502" s="57">
        <f t="shared" ref="K3502:K3505" si="225">(CEILING(J3502*0.2,1))*1</f>
        <v>1</v>
      </c>
      <c r="L3502" s="201">
        <v>0.23</v>
      </c>
      <c r="M3502" s="105">
        <v>3.1</v>
      </c>
      <c r="N3502" s="167"/>
    </row>
    <row r="3503" s="155" customFormat="1" ht="24" spans="1:14">
      <c r="A3503" s="38" t="s">
        <v>15</v>
      </c>
      <c r="B3503" s="168">
        <v>3502</v>
      </c>
      <c r="C3503" s="43" t="s">
        <v>16</v>
      </c>
      <c r="D3503" s="43" t="s">
        <v>322</v>
      </c>
      <c r="E3503" s="103" t="s">
        <v>3723</v>
      </c>
      <c r="F3503" s="169" t="s">
        <v>323</v>
      </c>
      <c r="G3503" s="169" t="s">
        <v>3395</v>
      </c>
      <c r="H3503" s="40" t="s">
        <v>3358</v>
      </c>
      <c r="I3503" s="43" t="s">
        <v>2124</v>
      </c>
      <c r="J3503" s="116">
        <v>70.6537</v>
      </c>
      <c r="K3503" s="57">
        <f t="shared" si="225"/>
        <v>15</v>
      </c>
      <c r="L3503" s="198">
        <v>489</v>
      </c>
      <c r="M3503" s="105">
        <v>3.1</v>
      </c>
      <c r="N3503" s="167"/>
    </row>
    <row r="3504" s="155" customFormat="1" ht="24" spans="1:14">
      <c r="A3504" s="38" t="s">
        <v>15</v>
      </c>
      <c r="B3504" s="168">
        <v>3503</v>
      </c>
      <c r="C3504" s="43" t="s">
        <v>16</v>
      </c>
      <c r="D3504" s="43" t="s">
        <v>322</v>
      </c>
      <c r="E3504" s="103" t="s">
        <v>3723</v>
      </c>
      <c r="F3504" s="169" t="s">
        <v>323</v>
      </c>
      <c r="G3504" s="169" t="s">
        <v>3728</v>
      </c>
      <c r="H3504" s="40" t="s">
        <v>3358</v>
      </c>
      <c r="I3504" s="43" t="s">
        <v>2124</v>
      </c>
      <c r="J3504" s="116">
        <v>47.3693</v>
      </c>
      <c r="K3504" s="57">
        <f t="shared" si="225"/>
        <v>10</v>
      </c>
      <c r="L3504" s="198">
        <v>198</v>
      </c>
      <c r="M3504" s="105">
        <v>3.1</v>
      </c>
      <c r="N3504" s="167"/>
    </row>
    <row r="3505" s="155" customFormat="1" ht="21.6" spans="1:14">
      <c r="A3505" s="38" t="s">
        <v>15</v>
      </c>
      <c r="B3505" s="168">
        <v>3504</v>
      </c>
      <c r="C3505" s="43" t="s">
        <v>16</v>
      </c>
      <c r="D3505" s="43" t="s">
        <v>53</v>
      </c>
      <c r="E3505" s="103" t="s">
        <v>3723</v>
      </c>
      <c r="F3505" s="169" t="s">
        <v>3813</v>
      </c>
      <c r="G3505" s="169" t="s">
        <v>4644</v>
      </c>
      <c r="H3505" s="40" t="s">
        <v>3569</v>
      </c>
      <c r="I3505" s="40" t="s">
        <v>22</v>
      </c>
      <c r="J3505" s="173">
        <v>1</v>
      </c>
      <c r="K3505" s="57">
        <f t="shared" si="225"/>
        <v>1</v>
      </c>
      <c r="L3505" s="198">
        <v>3</v>
      </c>
      <c r="M3505" s="105">
        <v>3.1</v>
      </c>
      <c r="N3505" s="167"/>
    </row>
    <row r="3506" s="155" customFormat="1" ht="21.6" spans="1:14">
      <c r="A3506" s="38" t="s">
        <v>15</v>
      </c>
      <c r="B3506" s="168">
        <v>3505</v>
      </c>
      <c r="C3506" s="43" t="s">
        <v>16</v>
      </c>
      <c r="D3506" s="43" t="s">
        <v>89</v>
      </c>
      <c r="E3506" s="103" t="s">
        <v>3723</v>
      </c>
      <c r="F3506" s="169" t="s">
        <v>114</v>
      </c>
      <c r="G3506" s="169" t="s">
        <v>4555</v>
      </c>
      <c r="H3506" s="40" t="s">
        <v>2369</v>
      </c>
      <c r="I3506" s="40" t="s">
        <v>22</v>
      </c>
      <c r="J3506" s="173">
        <v>5</v>
      </c>
      <c r="K3506" s="174">
        <v>0</v>
      </c>
      <c r="L3506" s="198">
        <v>35</v>
      </c>
      <c r="M3506" s="105">
        <v>3.1</v>
      </c>
      <c r="N3506" s="167"/>
    </row>
    <row r="3507" s="155" customFormat="1" ht="24" spans="1:14">
      <c r="A3507" s="38" t="s">
        <v>15</v>
      </c>
      <c r="B3507" s="168">
        <v>3506</v>
      </c>
      <c r="C3507" s="43" t="s">
        <v>16</v>
      </c>
      <c r="D3507" s="43" t="s">
        <v>53</v>
      </c>
      <c r="E3507" s="103" t="s">
        <v>3723</v>
      </c>
      <c r="F3507" s="169" t="s">
        <v>55</v>
      </c>
      <c r="G3507" s="169" t="s">
        <v>4556</v>
      </c>
      <c r="H3507" s="40" t="s">
        <v>2371</v>
      </c>
      <c r="I3507" s="40" t="s">
        <v>22</v>
      </c>
      <c r="J3507" s="173">
        <v>9</v>
      </c>
      <c r="K3507" s="57">
        <f t="shared" ref="K3507:K3511" si="226">(CEILING(J3507*0.2,1))*1</f>
        <v>2</v>
      </c>
      <c r="L3507" s="198">
        <v>35</v>
      </c>
      <c r="M3507" s="105">
        <v>3.1</v>
      </c>
      <c r="N3507" s="167"/>
    </row>
    <row r="3508" s="155" customFormat="1" ht="24" spans="1:14">
      <c r="A3508" s="38" t="s">
        <v>15</v>
      </c>
      <c r="B3508" s="168">
        <v>3507</v>
      </c>
      <c r="C3508" s="43" t="s">
        <v>16</v>
      </c>
      <c r="D3508" s="43" t="s">
        <v>171</v>
      </c>
      <c r="E3508" s="103" t="s">
        <v>3723</v>
      </c>
      <c r="F3508" s="169" t="s">
        <v>172</v>
      </c>
      <c r="G3508" s="169" t="s">
        <v>4475</v>
      </c>
      <c r="H3508" s="40" t="s">
        <v>1697</v>
      </c>
      <c r="I3508" s="40" t="s">
        <v>22</v>
      </c>
      <c r="J3508" s="173">
        <v>5</v>
      </c>
      <c r="K3508" s="174">
        <v>0</v>
      </c>
      <c r="L3508" s="198">
        <v>1</v>
      </c>
      <c r="M3508" s="105">
        <v>3.1</v>
      </c>
      <c r="N3508" s="167"/>
    </row>
    <row r="3509" s="155" customFormat="1" ht="21.6" spans="1:14">
      <c r="A3509" s="38" t="s">
        <v>15</v>
      </c>
      <c r="B3509" s="168">
        <v>3508</v>
      </c>
      <c r="C3509" s="43" t="s">
        <v>16</v>
      </c>
      <c r="D3509" s="43" t="s">
        <v>322</v>
      </c>
      <c r="E3509" s="103" t="s">
        <v>3723</v>
      </c>
      <c r="F3509" s="169" t="s">
        <v>323</v>
      </c>
      <c r="G3509" s="169" t="s">
        <v>4558</v>
      </c>
      <c r="H3509" s="40" t="s">
        <v>2374</v>
      </c>
      <c r="I3509" s="43" t="s">
        <v>2124</v>
      </c>
      <c r="J3509" s="116">
        <v>9.88251</v>
      </c>
      <c r="K3509" s="57">
        <f t="shared" si="226"/>
        <v>2</v>
      </c>
      <c r="L3509" s="198">
        <v>159</v>
      </c>
      <c r="M3509" s="105">
        <v>3.1</v>
      </c>
      <c r="N3509" s="164"/>
    </row>
    <row r="3510" s="155" customFormat="1" ht="24" spans="1:14">
      <c r="A3510" s="38" t="s">
        <v>15</v>
      </c>
      <c r="B3510" s="168">
        <v>3509</v>
      </c>
      <c r="C3510" s="43" t="s">
        <v>16</v>
      </c>
      <c r="D3510" s="43" t="s">
        <v>53</v>
      </c>
      <c r="E3510" s="103" t="s">
        <v>3723</v>
      </c>
      <c r="F3510" s="169" t="s">
        <v>55</v>
      </c>
      <c r="G3510" s="169" t="s">
        <v>4645</v>
      </c>
      <c r="H3510" s="40" t="s">
        <v>2371</v>
      </c>
      <c r="I3510" s="40" t="s">
        <v>22</v>
      </c>
      <c r="J3510" s="173">
        <v>5</v>
      </c>
      <c r="K3510" s="57">
        <f t="shared" si="226"/>
        <v>1</v>
      </c>
      <c r="L3510" s="198">
        <v>88</v>
      </c>
      <c r="M3510" s="105">
        <v>3.1</v>
      </c>
      <c r="N3510" s="164"/>
    </row>
    <row r="3511" s="155" customFormat="1" ht="21.6" spans="1:14">
      <c r="A3511" s="38" t="s">
        <v>15</v>
      </c>
      <c r="B3511" s="168">
        <v>3510</v>
      </c>
      <c r="C3511" s="43" t="s">
        <v>16</v>
      </c>
      <c r="D3511" s="43" t="s">
        <v>322</v>
      </c>
      <c r="E3511" s="103" t="s">
        <v>3723</v>
      </c>
      <c r="F3511" s="169" t="s">
        <v>323</v>
      </c>
      <c r="G3511" s="169" t="s">
        <v>4646</v>
      </c>
      <c r="H3511" s="40" t="s">
        <v>2374</v>
      </c>
      <c r="I3511" s="43" t="s">
        <v>2124</v>
      </c>
      <c r="J3511" s="116">
        <v>7.06401</v>
      </c>
      <c r="K3511" s="57">
        <f t="shared" si="226"/>
        <v>2</v>
      </c>
      <c r="L3511" s="198">
        <v>260</v>
      </c>
      <c r="M3511" s="105">
        <v>3.1</v>
      </c>
      <c r="N3511" s="167"/>
    </row>
    <row r="3512" s="155" customFormat="1" ht="21.6" spans="1:14">
      <c r="A3512" s="38" t="s">
        <v>15</v>
      </c>
      <c r="B3512" s="168">
        <v>3511</v>
      </c>
      <c r="C3512" s="43" t="s">
        <v>16</v>
      </c>
      <c r="D3512" s="43" t="s">
        <v>89</v>
      </c>
      <c r="E3512" s="103" t="s">
        <v>3723</v>
      </c>
      <c r="F3512" s="169" t="s">
        <v>114</v>
      </c>
      <c r="G3512" s="169" t="s">
        <v>4647</v>
      </c>
      <c r="H3512" s="40" t="s">
        <v>2369</v>
      </c>
      <c r="I3512" s="40" t="s">
        <v>22</v>
      </c>
      <c r="J3512" s="173">
        <v>1</v>
      </c>
      <c r="K3512" s="174">
        <v>0</v>
      </c>
      <c r="L3512" s="198">
        <v>31</v>
      </c>
      <c r="M3512" s="105">
        <v>3.1</v>
      </c>
      <c r="N3512" s="167"/>
    </row>
    <row r="3513" s="155" customFormat="1" ht="24" spans="1:14">
      <c r="A3513" s="38" t="s">
        <v>15</v>
      </c>
      <c r="B3513" s="168">
        <v>3512</v>
      </c>
      <c r="C3513" s="43" t="s">
        <v>16</v>
      </c>
      <c r="D3513" s="43" t="s">
        <v>53</v>
      </c>
      <c r="E3513" s="103" t="s">
        <v>3723</v>
      </c>
      <c r="F3513" s="169" t="s">
        <v>55</v>
      </c>
      <c r="G3513" s="169" t="s">
        <v>4645</v>
      </c>
      <c r="H3513" s="40" t="s">
        <v>2371</v>
      </c>
      <c r="I3513" s="40" t="s">
        <v>22</v>
      </c>
      <c r="J3513" s="173">
        <v>5</v>
      </c>
      <c r="K3513" s="57">
        <f t="shared" ref="K3513:K3517" si="227">(CEILING(J3513*0.2,1))*1</f>
        <v>1</v>
      </c>
      <c r="L3513" s="198">
        <v>88</v>
      </c>
      <c r="M3513" s="105">
        <v>3.1</v>
      </c>
      <c r="N3513" s="167"/>
    </row>
    <row r="3514" s="155" customFormat="1" ht="21.6" spans="1:14">
      <c r="A3514" s="38" t="s">
        <v>15</v>
      </c>
      <c r="B3514" s="168">
        <v>3513</v>
      </c>
      <c r="C3514" s="43" t="s">
        <v>16</v>
      </c>
      <c r="D3514" s="43" t="s">
        <v>322</v>
      </c>
      <c r="E3514" s="103" t="s">
        <v>3723</v>
      </c>
      <c r="F3514" s="169" t="s">
        <v>323</v>
      </c>
      <c r="G3514" s="169" t="s">
        <v>4646</v>
      </c>
      <c r="H3514" s="40" t="s">
        <v>2374</v>
      </c>
      <c r="I3514" s="43" t="s">
        <v>2124</v>
      </c>
      <c r="J3514" s="116">
        <v>6.75411</v>
      </c>
      <c r="K3514" s="57">
        <f t="shared" si="227"/>
        <v>2</v>
      </c>
      <c r="L3514" s="198">
        <v>249</v>
      </c>
      <c r="M3514" s="105">
        <v>3.1</v>
      </c>
      <c r="N3514" s="167"/>
    </row>
    <row r="3515" s="155" customFormat="1" ht="21.6" spans="1:14">
      <c r="A3515" s="38" t="s">
        <v>15</v>
      </c>
      <c r="B3515" s="168">
        <v>3514</v>
      </c>
      <c r="C3515" s="43" t="s">
        <v>16</v>
      </c>
      <c r="D3515" s="43" t="s">
        <v>89</v>
      </c>
      <c r="E3515" s="103" t="s">
        <v>3723</v>
      </c>
      <c r="F3515" s="169" t="s">
        <v>114</v>
      </c>
      <c r="G3515" s="169" t="s">
        <v>4647</v>
      </c>
      <c r="H3515" s="40" t="s">
        <v>2369</v>
      </c>
      <c r="I3515" s="40" t="s">
        <v>22</v>
      </c>
      <c r="J3515" s="173">
        <v>1</v>
      </c>
      <c r="K3515" s="174">
        <v>0</v>
      </c>
      <c r="L3515" s="198">
        <v>31</v>
      </c>
      <c r="M3515" s="105">
        <v>3.1</v>
      </c>
      <c r="N3515" s="167"/>
    </row>
    <row r="3516" s="155" customFormat="1" ht="24" spans="1:14">
      <c r="A3516" s="38" t="s">
        <v>15</v>
      </c>
      <c r="B3516" s="168">
        <v>3515</v>
      </c>
      <c r="C3516" s="43" t="s">
        <v>16</v>
      </c>
      <c r="D3516" s="43" t="s">
        <v>53</v>
      </c>
      <c r="E3516" s="103" t="s">
        <v>3723</v>
      </c>
      <c r="F3516" s="169" t="s">
        <v>55</v>
      </c>
      <c r="G3516" s="169" t="s">
        <v>4645</v>
      </c>
      <c r="H3516" s="40" t="s">
        <v>2371</v>
      </c>
      <c r="I3516" s="40" t="s">
        <v>22</v>
      </c>
      <c r="J3516" s="173">
        <v>5</v>
      </c>
      <c r="K3516" s="57">
        <f t="shared" si="227"/>
        <v>1</v>
      </c>
      <c r="L3516" s="198">
        <v>88</v>
      </c>
      <c r="M3516" s="105">
        <v>3.1</v>
      </c>
      <c r="N3516" s="164"/>
    </row>
    <row r="3517" s="155" customFormat="1" ht="21.6" spans="1:14">
      <c r="A3517" s="38" t="s">
        <v>15</v>
      </c>
      <c r="B3517" s="168">
        <v>3516</v>
      </c>
      <c r="C3517" s="43" t="s">
        <v>16</v>
      </c>
      <c r="D3517" s="43" t="s">
        <v>322</v>
      </c>
      <c r="E3517" s="103" t="s">
        <v>3723</v>
      </c>
      <c r="F3517" s="169" t="s">
        <v>323</v>
      </c>
      <c r="G3517" s="169" t="s">
        <v>4646</v>
      </c>
      <c r="H3517" s="40" t="s">
        <v>2374</v>
      </c>
      <c r="I3517" s="43" t="s">
        <v>2124</v>
      </c>
      <c r="J3517" s="116">
        <v>4.59529</v>
      </c>
      <c r="K3517" s="57">
        <f t="shared" si="227"/>
        <v>1</v>
      </c>
      <c r="L3517" s="198">
        <v>169</v>
      </c>
      <c r="M3517" s="105">
        <v>3.1</v>
      </c>
      <c r="N3517" s="167"/>
    </row>
    <row r="3518" s="155" customFormat="1" ht="21.6" spans="1:14">
      <c r="A3518" s="38" t="s">
        <v>15</v>
      </c>
      <c r="B3518" s="168">
        <v>3517</v>
      </c>
      <c r="C3518" s="43" t="s">
        <v>16</v>
      </c>
      <c r="D3518" s="43" t="s">
        <v>89</v>
      </c>
      <c r="E3518" s="103" t="s">
        <v>3723</v>
      </c>
      <c r="F3518" s="169" t="s">
        <v>114</v>
      </c>
      <c r="G3518" s="169" t="s">
        <v>4648</v>
      </c>
      <c r="H3518" s="40" t="s">
        <v>2369</v>
      </c>
      <c r="I3518" s="40" t="s">
        <v>22</v>
      </c>
      <c r="J3518" s="173">
        <v>1</v>
      </c>
      <c r="K3518" s="174">
        <v>0</v>
      </c>
      <c r="L3518" s="198">
        <v>54</v>
      </c>
      <c r="M3518" s="105">
        <v>3.1</v>
      </c>
      <c r="N3518" s="167"/>
    </row>
    <row r="3519" s="155" customFormat="1" ht="21.6" spans="1:14">
      <c r="A3519" s="38" t="s">
        <v>15</v>
      </c>
      <c r="B3519" s="168">
        <v>3518</v>
      </c>
      <c r="C3519" s="43" t="s">
        <v>16</v>
      </c>
      <c r="D3519" s="43" t="s">
        <v>53</v>
      </c>
      <c r="E3519" s="103" t="s">
        <v>3723</v>
      </c>
      <c r="F3519" s="169" t="s">
        <v>3813</v>
      </c>
      <c r="G3519" s="169" t="s">
        <v>4649</v>
      </c>
      <c r="H3519" s="40" t="s">
        <v>3569</v>
      </c>
      <c r="I3519" s="40" t="s">
        <v>22</v>
      </c>
      <c r="J3519" s="173">
        <v>1</v>
      </c>
      <c r="K3519" s="57">
        <f>(CEILING(J3519*0.2,1))*1</f>
        <v>1</v>
      </c>
      <c r="L3519" s="198">
        <v>19</v>
      </c>
      <c r="M3519" s="105">
        <v>3.1</v>
      </c>
      <c r="N3519" s="167"/>
    </row>
    <row r="3520" s="155" customFormat="1" ht="21.6" spans="1:14">
      <c r="A3520" s="38" t="s">
        <v>15</v>
      </c>
      <c r="B3520" s="168">
        <v>3519</v>
      </c>
      <c r="C3520" s="43" t="s">
        <v>16</v>
      </c>
      <c r="D3520" s="43" t="s">
        <v>89</v>
      </c>
      <c r="E3520" s="103" t="s">
        <v>3723</v>
      </c>
      <c r="F3520" s="169" t="s">
        <v>114</v>
      </c>
      <c r="G3520" s="169" t="s">
        <v>4647</v>
      </c>
      <c r="H3520" s="40" t="s">
        <v>2369</v>
      </c>
      <c r="I3520" s="40" t="s">
        <v>22</v>
      </c>
      <c r="J3520" s="173">
        <v>9</v>
      </c>
      <c r="K3520" s="174">
        <v>0</v>
      </c>
      <c r="L3520" s="198">
        <v>277</v>
      </c>
      <c r="M3520" s="105">
        <v>3.1</v>
      </c>
      <c r="N3520" s="167"/>
    </row>
    <row r="3521" s="155" customFormat="1" ht="21.6" spans="1:14">
      <c r="A3521" s="38" t="s">
        <v>15</v>
      </c>
      <c r="B3521" s="168">
        <v>3520</v>
      </c>
      <c r="C3521" s="43" t="s">
        <v>16</v>
      </c>
      <c r="D3521" s="43" t="s">
        <v>89</v>
      </c>
      <c r="E3521" s="103" t="s">
        <v>3723</v>
      </c>
      <c r="F3521" s="169" t="s">
        <v>114</v>
      </c>
      <c r="G3521" s="169" t="s">
        <v>4650</v>
      </c>
      <c r="H3521" s="40" t="s">
        <v>2369</v>
      </c>
      <c r="I3521" s="40" t="s">
        <v>22</v>
      </c>
      <c r="J3521" s="173">
        <v>1</v>
      </c>
      <c r="K3521" s="174">
        <v>0</v>
      </c>
      <c r="L3521" s="198">
        <v>44</v>
      </c>
      <c r="M3521" s="105">
        <v>3.1</v>
      </c>
      <c r="N3521" s="164"/>
    </row>
    <row r="3522" s="155" customFormat="1" ht="24" spans="1:14">
      <c r="A3522" s="38" t="s">
        <v>15</v>
      </c>
      <c r="B3522" s="168">
        <v>3521</v>
      </c>
      <c r="C3522" s="43" t="s">
        <v>16</v>
      </c>
      <c r="D3522" s="43" t="s">
        <v>53</v>
      </c>
      <c r="E3522" s="103" t="s">
        <v>3723</v>
      </c>
      <c r="F3522" s="169" t="s">
        <v>55</v>
      </c>
      <c r="G3522" s="169" t="s">
        <v>4651</v>
      </c>
      <c r="H3522" s="40" t="s">
        <v>2371</v>
      </c>
      <c r="I3522" s="40" t="s">
        <v>22</v>
      </c>
      <c r="J3522" s="173">
        <v>8</v>
      </c>
      <c r="K3522" s="57">
        <f>(CEILING(J3522*0.2,1))*1</f>
        <v>2</v>
      </c>
      <c r="L3522" s="198">
        <v>162</v>
      </c>
      <c r="M3522" s="105">
        <v>3.1</v>
      </c>
      <c r="N3522" s="167"/>
    </row>
    <row r="3523" s="155" customFormat="1" ht="24" spans="1:14">
      <c r="A3523" s="38" t="s">
        <v>15</v>
      </c>
      <c r="B3523" s="168">
        <v>3522</v>
      </c>
      <c r="C3523" s="43" t="s">
        <v>16</v>
      </c>
      <c r="D3523" s="43" t="s">
        <v>53</v>
      </c>
      <c r="E3523" s="103" t="s">
        <v>3723</v>
      </c>
      <c r="F3523" s="169" t="s">
        <v>249</v>
      </c>
      <c r="G3523" s="169" t="s">
        <v>4652</v>
      </c>
      <c r="H3523" s="40" t="s">
        <v>2371</v>
      </c>
      <c r="I3523" s="40" t="s">
        <v>22</v>
      </c>
      <c r="J3523" s="173">
        <v>1</v>
      </c>
      <c r="K3523" s="185">
        <v>0</v>
      </c>
      <c r="L3523" s="198">
        <v>11</v>
      </c>
      <c r="M3523" s="105">
        <v>3.1</v>
      </c>
      <c r="N3523" s="164"/>
    </row>
    <row r="3524" s="155" customFormat="1" ht="24" spans="1:14">
      <c r="A3524" s="38" t="s">
        <v>15</v>
      </c>
      <c r="B3524" s="168">
        <v>3523</v>
      </c>
      <c r="C3524" s="43" t="s">
        <v>16</v>
      </c>
      <c r="D3524" s="43" t="s">
        <v>171</v>
      </c>
      <c r="E3524" s="103" t="s">
        <v>3723</v>
      </c>
      <c r="F3524" s="169" t="s">
        <v>172</v>
      </c>
      <c r="G3524" s="169" t="s">
        <v>4653</v>
      </c>
      <c r="H3524" s="40" t="s">
        <v>1697</v>
      </c>
      <c r="I3524" s="40" t="s">
        <v>22</v>
      </c>
      <c r="J3524" s="173">
        <v>9</v>
      </c>
      <c r="K3524" s="174">
        <v>0</v>
      </c>
      <c r="L3524" s="198">
        <v>6</v>
      </c>
      <c r="M3524" s="105">
        <v>3.1</v>
      </c>
      <c r="N3524" s="164"/>
    </row>
    <row r="3525" s="155" customFormat="1" ht="24" spans="1:14">
      <c r="A3525" s="38" t="s">
        <v>15</v>
      </c>
      <c r="B3525" s="168">
        <v>3524</v>
      </c>
      <c r="C3525" s="43" t="s">
        <v>16</v>
      </c>
      <c r="D3525" s="43" t="s">
        <v>171</v>
      </c>
      <c r="E3525" s="103" t="s">
        <v>3723</v>
      </c>
      <c r="F3525" s="169" t="s">
        <v>172</v>
      </c>
      <c r="G3525" s="169" t="s">
        <v>4654</v>
      </c>
      <c r="H3525" s="40" t="s">
        <v>1697</v>
      </c>
      <c r="I3525" s="40" t="s">
        <v>22</v>
      </c>
      <c r="J3525" s="173">
        <v>1</v>
      </c>
      <c r="K3525" s="174">
        <v>0</v>
      </c>
      <c r="L3525" s="198">
        <v>1</v>
      </c>
      <c r="M3525" s="105">
        <v>3.1</v>
      </c>
      <c r="N3525" s="167"/>
    </row>
    <row r="3526" s="155" customFormat="1" ht="24" spans="1:14">
      <c r="A3526" s="38" t="s">
        <v>15</v>
      </c>
      <c r="B3526" s="168">
        <v>3525</v>
      </c>
      <c r="C3526" s="43" t="s">
        <v>16</v>
      </c>
      <c r="D3526" s="43" t="s">
        <v>53</v>
      </c>
      <c r="E3526" s="103" t="s">
        <v>3723</v>
      </c>
      <c r="F3526" s="169" t="s">
        <v>236</v>
      </c>
      <c r="G3526" s="169" t="s">
        <v>4655</v>
      </c>
      <c r="H3526" s="40" t="s">
        <v>2369</v>
      </c>
      <c r="I3526" s="40" t="s">
        <v>22</v>
      </c>
      <c r="J3526" s="173">
        <v>1</v>
      </c>
      <c r="K3526" s="185">
        <v>0</v>
      </c>
      <c r="L3526" s="198">
        <v>2</v>
      </c>
      <c r="M3526" s="105">
        <v>3.1</v>
      </c>
      <c r="N3526" s="167"/>
    </row>
    <row r="3527" s="155" customFormat="1" ht="21.6" spans="1:14">
      <c r="A3527" s="38" t="s">
        <v>15</v>
      </c>
      <c r="B3527" s="168">
        <v>3526</v>
      </c>
      <c r="C3527" s="43" t="s">
        <v>16</v>
      </c>
      <c r="D3527" s="43" t="s">
        <v>322</v>
      </c>
      <c r="E3527" s="103" t="s">
        <v>3723</v>
      </c>
      <c r="F3527" s="169" t="s">
        <v>323</v>
      </c>
      <c r="G3527" s="169" t="s">
        <v>4656</v>
      </c>
      <c r="H3527" s="40" t="s">
        <v>2374</v>
      </c>
      <c r="I3527" s="43" t="s">
        <v>2124</v>
      </c>
      <c r="J3527" s="116">
        <v>10.019</v>
      </c>
      <c r="K3527" s="57">
        <f t="shared" ref="K3527:K3531" si="228">(CEILING(J3527*0.2,1))*1</f>
        <v>3</v>
      </c>
      <c r="L3527" s="198">
        <v>426</v>
      </c>
      <c r="M3527" s="105">
        <v>3.1</v>
      </c>
      <c r="N3527" s="167"/>
    </row>
    <row r="3528" s="155" customFormat="1" ht="21.6" spans="1:14">
      <c r="A3528" s="38" t="s">
        <v>15</v>
      </c>
      <c r="B3528" s="168">
        <v>3527</v>
      </c>
      <c r="C3528" s="43" t="s">
        <v>16</v>
      </c>
      <c r="D3528" s="43" t="s">
        <v>53</v>
      </c>
      <c r="E3528" s="103" t="s">
        <v>3723</v>
      </c>
      <c r="F3528" s="169" t="s">
        <v>3813</v>
      </c>
      <c r="G3528" s="169" t="s">
        <v>4649</v>
      </c>
      <c r="H3528" s="40" t="s">
        <v>3569</v>
      </c>
      <c r="I3528" s="40" t="s">
        <v>22</v>
      </c>
      <c r="J3528" s="173">
        <v>1</v>
      </c>
      <c r="K3528" s="57">
        <f t="shared" si="228"/>
        <v>1</v>
      </c>
      <c r="L3528" s="198">
        <v>19</v>
      </c>
      <c r="M3528" s="105">
        <v>3.1</v>
      </c>
      <c r="N3528" s="167"/>
    </row>
    <row r="3529" s="155" customFormat="1" ht="21.6" spans="1:14">
      <c r="A3529" s="38" t="s">
        <v>15</v>
      </c>
      <c r="B3529" s="168">
        <v>3528</v>
      </c>
      <c r="C3529" s="43" t="s">
        <v>16</v>
      </c>
      <c r="D3529" s="43" t="s">
        <v>89</v>
      </c>
      <c r="E3529" s="103" t="s">
        <v>3723</v>
      </c>
      <c r="F3529" s="169" t="s">
        <v>114</v>
      </c>
      <c r="G3529" s="169" t="s">
        <v>4647</v>
      </c>
      <c r="H3529" s="40" t="s">
        <v>2369</v>
      </c>
      <c r="I3529" s="40" t="s">
        <v>22</v>
      </c>
      <c r="J3529" s="173">
        <v>9</v>
      </c>
      <c r="K3529" s="174">
        <v>0</v>
      </c>
      <c r="L3529" s="198">
        <v>277</v>
      </c>
      <c r="M3529" s="105">
        <v>3.1</v>
      </c>
      <c r="N3529" s="164"/>
    </row>
    <row r="3530" s="155" customFormat="1" ht="21.6" spans="1:14">
      <c r="A3530" s="38" t="s">
        <v>15</v>
      </c>
      <c r="B3530" s="168">
        <v>3529</v>
      </c>
      <c r="C3530" s="43" t="s">
        <v>16</v>
      </c>
      <c r="D3530" s="43" t="s">
        <v>89</v>
      </c>
      <c r="E3530" s="103" t="s">
        <v>3723</v>
      </c>
      <c r="F3530" s="169" t="s">
        <v>114</v>
      </c>
      <c r="G3530" s="169" t="s">
        <v>4650</v>
      </c>
      <c r="H3530" s="40" t="s">
        <v>2369</v>
      </c>
      <c r="I3530" s="40" t="s">
        <v>22</v>
      </c>
      <c r="J3530" s="173">
        <v>1</v>
      </c>
      <c r="K3530" s="174">
        <v>0</v>
      </c>
      <c r="L3530" s="198">
        <v>44</v>
      </c>
      <c r="M3530" s="105">
        <v>3.1</v>
      </c>
      <c r="N3530" s="164"/>
    </row>
    <row r="3531" s="155" customFormat="1" ht="24" spans="1:14">
      <c r="A3531" s="38" t="s">
        <v>15</v>
      </c>
      <c r="B3531" s="168">
        <v>3530</v>
      </c>
      <c r="C3531" s="43" t="s">
        <v>16</v>
      </c>
      <c r="D3531" s="43" t="s">
        <v>53</v>
      </c>
      <c r="E3531" s="103" t="s">
        <v>3723</v>
      </c>
      <c r="F3531" s="169" t="s">
        <v>55</v>
      </c>
      <c r="G3531" s="169" t="s">
        <v>4651</v>
      </c>
      <c r="H3531" s="40" t="s">
        <v>2371</v>
      </c>
      <c r="I3531" s="40" t="s">
        <v>22</v>
      </c>
      <c r="J3531" s="173">
        <v>7</v>
      </c>
      <c r="K3531" s="57">
        <f t="shared" si="228"/>
        <v>2</v>
      </c>
      <c r="L3531" s="198">
        <v>142</v>
      </c>
      <c r="M3531" s="105">
        <v>3.1</v>
      </c>
      <c r="N3531" s="164"/>
    </row>
    <row r="3532" s="155" customFormat="1" ht="24" spans="1:14">
      <c r="A3532" s="38" t="s">
        <v>15</v>
      </c>
      <c r="B3532" s="168">
        <v>3531</v>
      </c>
      <c r="C3532" s="43" t="s">
        <v>16</v>
      </c>
      <c r="D3532" s="43" t="s">
        <v>53</v>
      </c>
      <c r="E3532" s="103" t="s">
        <v>3723</v>
      </c>
      <c r="F3532" s="169" t="s">
        <v>249</v>
      </c>
      <c r="G3532" s="169" t="s">
        <v>4652</v>
      </c>
      <c r="H3532" s="40" t="s">
        <v>2371</v>
      </c>
      <c r="I3532" s="40" t="s">
        <v>22</v>
      </c>
      <c r="J3532" s="173">
        <v>1</v>
      </c>
      <c r="K3532" s="185">
        <v>0</v>
      </c>
      <c r="L3532" s="198">
        <v>11</v>
      </c>
      <c r="M3532" s="105">
        <v>3.1</v>
      </c>
      <c r="N3532" s="167"/>
    </row>
    <row r="3533" s="155" customFormat="1" ht="24" spans="1:14">
      <c r="A3533" s="38" t="s">
        <v>15</v>
      </c>
      <c r="B3533" s="168">
        <v>3532</v>
      </c>
      <c r="C3533" s="43" t="s">
        <v>16</v>
      </c>
      <c r="D3533" s="43" t="s">
        <v>171</v>
      </c>
      <c r="E3533" s="103" t="s">
        <v>3723</v>
      </c>
      <c r="F3533" s="169" t="s">
        <v>172</v>
      </c>
      <c r="G3533" s="169" t="s">
        <v>4653</v>
      </c>
      <c r="H3533" s="40" t="s">
        <v>1697</v>
      </c>
      <c r="I3533" s="40" t="s">
        <v>22</v>
      </c>
      <c r="J3533" s="173">
        <v>9</v>
      </c>
      <c r="K3533" s="174">
        <v>0</v>
      </c>
      <c r="L3533" s="198">
        <v>6</v>
      </c>
      <c r="M3533" s="105">
        <v>3.1</v>
      </c>
      <c r="N3533" s="167"/>
    </row>
    <row r="3534" s="155" customFormat="1" ht="24" spans="1:14">
      <c r="A3534" s="38" t="s">
        <v>15</v>
      </c>
      <c r="B3534" s="168">
        <v>3533</v>
      </c>
      <c r="C3534" s="43" t="s">
        <v>16</v>
      </c>
      <c r="D3534" s="43" t="s">
        <v>171</v>
      </c>
      <c r="E3534" s="103" t="s">
        <v>3723</v>
      </c>
      <c r="F3534" s="169" t="s">
        <v>172</v>
      </c>
      <c r="G3534" s="169" t="s">
        <v>4654</v>
      </c>
      <c r="H3534" s="40" t="s">
        <v>1697</v>
      </c>
      <c r="I3534" s="40" t="s">
        <v>22</v>
      </c>
      <c r="J3534" s="173">
        <v>1</v>
      </c>
      <c r="K3534" s="174">
        <v>0</v>
      </c>
      <c r="L3534" s="198">
        <v>1</v>
      </c>
      <c r="M3534" s="105">
        <v>3.1</v>
      </c>
      <c r="N3534" s="164"/>
    </row>
    <row r="3535" s="155" customFormat="1" ht="24" spans="1:14">
      <c r="A3535" s="38" t="s">
        <v>15</v>
      </c>
      <c r="B3535" s="168">
        <v>3534</v>
      </c>
      <c r="C3535" s="43" t="s">
        <v>16</v>
      </c>
      <c r="D3535" s="43" t="s">
        <v>53</v>
      </c>
      <c r="E3535" s="103" t="s">
        <v>3723</v>
      </c>
      <c r="F3535" s="169" t="s">
        <v>236</v>
      </c>
      <c r="G3535" s="169" t="s">
        <v>4655</v>
      </c>
      <c r="H3535" s="40" t="s">
        <v>2369</v>
      </c>
      <c r="I3535" s="40" t="s">
        <v>22</v>
      </c>
      <c r="J3535" s="173">
        <v>1</v>
      </c>
      <c r="K3535" s="185">
        <v>0</v>
      </c>
      <c r="L3535" s="198">
        <v>2</v>
      </c>
      <c r="M3535" s="105">
        <v>3.1</v>
      </c>
      <c r="N3535" s="164"/>
    </row>
    <row r="3536" s="155" customFormat="1" ht="21.6" spans="1:14">
      <c r="A3536" s="38" t="s">
        <v>15</v>
      </c>
      <c r="B3536" s="168">
        <v>3535</v>
      </c>
      <c r="C3536" s="43" t="s">
        <v>16</v>
      </c>
      <c r="D3536" s="43" t="s">
        <v>322</v>
      </c>
      <c r="E3536" s="103" t="s">
        <v>3723</v>
      </c>
      <c r="F3536" s="169" t="s">
        <v>323</v>
      </c>
      <c r="G3536" s="169" t="s">
        <v>4656</v>
      </c>
      <c r="H3536" s="40" t="s">
        <v>2374</v>
      </c>
      <c r="I3536" s="43" t="s">
        <v>2124</v>
      </c>
      <c r="J3536" s="116">
        <v>11.1421</v>
      </c>
      <c r="K3536" s="57">
        <f t="shared" ref="K3536:K3540" si="229">(CEILING(J3536*0.2,1))*1</f>
        <v>3</v>
      </c>
      <c r="L3536" s="198">
        <v>474</v>
      </c>
      <c r="M3536" s="105">
        <v>3.1</v>
      </c>
      <c r="N3536" s="164"/>
    </row>
    <row r="3537" s="155" customFormat="1" ht="21.6" spans="1:14">
      <c r="A3537" s="38" t="s">
        <v>15</v>
      </c>
      <c r="B3537" s="168">
        <v>3536</v>
      </c>
      <c r="C3537" s="43" t="s">
        <v>16</v>
      </c>
      <c r="D3537" s="43" t="s">
        <v>53</v>
      </c>
      <c r="E3537" s="103" t="s">
        <v>3723</v>
      </c>
      <c r="F3537" s="169" t="s">
        <v>3813</v>
      </c>
      <c r="G3537" s="169" t="s">
        <v>4657</v>
      </c>
      <c r="H3537" s="40" t="s">
        <v>2153</v>
      </c>
      <c r="I3537" s="40" t="s">
        <v>22</v>
      </c>
      <c r="J3537" s="173">
        <v>1</v>
      </c>
      <c r="K3537" s="57">
        <f t="shared" si="229"/>
        <v>1</v>
      </c>
      <c r="L3537" s="198">
        <v>28</v>
      </c>
      <c r="M3537" s="105">
        <v>3.1</v>
      </c>
      <c r="N3537" s="164"/>
    </row>
    <row r="3538" s="155" customFormat="1" ht="21.6" spans="1:14">
      <c r="A3538" s="38" t="s">
        <v>15</v>
      </c>
      <c r="B3538" s="168">
        <v>3537</v>
      </c>
      <c r="C3538" s="43" t="s">
        <v>16</v>
      </c>
      <c r="D3538" s="43" t="s">
        <v>89</v>
      </c>
      <c r="E3538" s="103" t="s">
        <v>3723</v>
      </c>
      <c r="F3538" s="169" t="s">
        <v>114</v>
      </c>
      <c r="G3538" s="169" t="s">
        <v>4648</v>
      </c>
      <c r="H3538" s="40" t="s">
        <v>2369</v>
      </c>
      <c r="I3538" s="40" t="s">
        <v>22</v>
      </c>
      <c r="J3538" s="173">
        <v>7</v>
      </c>
      <c r="K3538" s="174">
        <v>0</v>
      </c>
      <c r="L3538" s="198">
        <v>381</v>
      </c>
      <c r="M3538" s="105">
        <v>3.1</v>
      </c>
      <c r="N3538" s="167"/>
    </row>
    <row r="3539" s="155" customFormat="1" ht="21.6" spans="1:14">
      <c r="A3539" s="38" t="s">
        <v>15</v>
      </c>
      <c r="B3539" s="168">
        <v>3538</v>
      </c>
      <c r="C3539" s="43" t="s">
        <v>16</v>
      </c>
      <c r="D3539" s="43" t="s">
        <v>89</v>
      </c>
      <c r="E3539" s="103" t="s">
        <v>3723</v>
      </c>
      <c r="F3539" s="169" t="s">
        <v>114</v>
      </c>
      <c r="G3539" s="169" t="s">
        <v>4658</v>
      </c>
      <c r="H3539" s="40" t="s">
        <v>2369</v>
      </c>
      <c r="I3539" s="40" t="s">
        <v>22</v>
      </c>
      <c r="J3539" s="173">
        <v>1</v>
      </c>
      <c r="K3539" s="174">
        <v>0</v>
      </c>
      <c r="L3539" s="198">
        <v>91</v>
      </c>
      <c r="M3539" s="105">
        <v>3.1</v>
      </c>
      <c r="N3539" s="167"/>
    </row>
    <row r="3540" s="155" customFormat="1" ht="24" spans="1:14">
      <c r="A3540" s="38" t="s">
        <v>15</v>
      </c>
      <c r="B3540" s="168">
        <v>3539</v>
      </c>
      <c r="C3540" s="43" t="s">
        <v>16</v>
      </c>
      <c r="D3540" s="43" t="s">
        <v>53</v>
      </c>
      <c r="E3540" s="103" t="s">
        <v>3723</v>
      </c>
      <c r="F3540" s="169" t="s">
        <v>55</v>
      </c>
      <c r="G3540" s="169" t="s">
        <v>4659</v>
      </c>
      <c r="H3540" s="40" t="s">
        <v>2371</v>
      </c>
      <c r="I3540" s="40" t="s">
        <v>22</v>
      </c>
      <c r="J3540" s="173">
        <v>7</v>
      </c>
      <c r="K3540" s="57">
        <f t="shared" si="229"/>
        <v>2</v>
      </c>
      <c r="L3540" s="198">
        <v>209</v>
      </c>
      <c r="M3540" s="105">
        <v>3.1</v>
      </c>
      <c r="N3540" s="167"/>
    </row>
    <row r="3541" s="155" customFormat="1" ht="24" spans="1:14">
      <c r="A3541" s="38" t="s">
        <v>15</v>
      </c>
      <c r="B3541" s="168">
        <v>3540</v>
      </c>
      <c r="C3541" s="43" t="s">
        <v>16</v>
      </c>
      <c r="D3541" s="43" t="s">
        <v>53</v>
      </c>
      <c r="E3541" s="103" t="s">
        <v>3723</v>
      </c>
      <c r="F3541" s="169" t="s">
        <v>249</v>
      </c>
      <c r="G3541" s="169" t="s">
        <v>4660</v>
      </c>
      <c r="H3541" s="40" t="s">
        <v>2371</v>
      </c>
      <c r="I3541" s="40" t="s">
        <v>22</v>
      </c>
      <c r="J3541" s="173">
        <v>1</v>
      </c>
      <c r="K3541" s="185">
        <v>0</v>
      </c>
      <c r="L3541" s="198">
        <v>17</v>
      </c>
      <c r="M3541" s="105">
        <v>3.1</v>
      </c>
      <c r="N3541" s="164"/>
    </row>
    <row r="3542" s="155" customFormat="1" ht="24" spans="1:14">
      <c r="A3542" s="38" t="s">
        <v>15</v>
      </c>
      <c r="B3542" s="168">
        <v>3541</v>
      </c>
      <c r="C3542" s="43" t="s">
        <v>16</v>
      </c>
      <c r="D3542" s="43" t="s">
        <v>171</v>
      </c>
      <c r="E3542" s="103" t="s">
        <v>3723</v>
      </c>
      <c r="F3542" s="169" t="s">
        <v>172</v>
      </c>
      <c r="G3542" s="169" t="s">
        <v>4661</v>
      </c>
      <c r="H3542" s="40" t="s">
        <v>4662</v>
      </c>
      <c r="I3542" s="40" t="s">
        <v>22</v>
      </c>
      <c r="J3542" s="173">
        <v>8</v>
      </c>
      <c r="K3542" s="174">
        <v>0</v>
      </c>
      <c r="L3542" s="198">
        <v>6</v>
      </c>
      <c r="M3542" s="105">
        <v>3.1</v>
      </c>
      <c r="N3542" s="167"/>
    </row>
    <row r="3543" s="155" customFormat="1" ht="24" spans="1:14">
      <c r="A3543" s="38" t="s">
        <v>15</v>
      </c>
      <c r="B3543" s="168">
        <v>3542</v>
      </c>
      <c r="C3543" s="43" t="s">
        <v>16</v>
      </c>
      <c r="D3543" s="43" t="s">
        <v>171</v>
      </c>
      <c r="E3543" s="103" t="s">
        <v>3723</v>
      </c>
      <c r="F3543" s="169" t="s">
        <v>172</v>
      </c>
      <c r="G3543" s="169" t="s">
        <v>4663</v>
      </c>
      <c r="H3543" s="40" t="s">
        <v>4662</v>
      </c>
      <c r="I3543" s="40" t="s">
        <v>22</v>
      </c>
      <c r="J3543" s="173">
        <v>1</v>
      </c>
      <c r="K3543" s="174">
        <v>0</v>
      </c>
      <c r="L3543" s="198">
        <v>1</v>
      </c>
      <c r="M3543" s="105">
        <v>3.1</v>
      </c>
      <c r="N3543" s="164"/>
    </row>
    <row r="3544" s="155" customFormat="1" ht="24" spans="1:14">
      <c r="A3544" s="38" t="s">
        <v>15</v>
      </c>
      <c r="B3544" s="168">
        <v>3543</v>
      </c>
      <c r="C3544" s="43" t="s">
        <v>16</v>
      </c>
      <c r="D3544" s="43" t="s">
        <v>53</v>
      </c>
      <c r="E3544" s="103" t="s">
        <v>3723</v>
      </c>
      <c r="F3544" s="169" t="s">
        <v>236</v>
      </c>
      <c r="G3544" s="169" t="s">
        <v>4664</v>
      </c>
      <c r="H3544" s="40" t="s">
        <v>2369</v>
      </c>
      <c r="I3544" s="40" t="s">
        <v>22</v>
      </c>
      <c r="J3544" s="173">
        <v>1</v>
      </c>
      <c r="K3544" s="185">
        <v>0</v>
      </c>
      <c r="L3544" s="198">
        <v>2</v>
      </c>
      <c r="M3544" s="105">
        <v>3.1</v>
      </c>
      <c r="N3544" s="167"/>
    </row>
    <row r="3545" s="155" customFormat="1" ht="21.6" spans="1:14">
      <c r="A3545" s="38" t="s">
        <v>15</v>
      </c>
      <c r="B3545" s="168">
        <v>3544</v>
      </c>
      <c r="C3545" s="43" t="s">
        <v>16</v>
      </c>
      <c r="D3545" s="43" t="s">
        <v>322</v>
      </c>
      <c r="E3545" s="103" t="s">
        <v>3723</v>
      </c>
      <c r="F3545" s="169" t="s">
        <v>323</v>
      </c>
      <c r="G3545" s="169" t="s">
        <v>4665</v>
      </c>
      <c r="H3545" s="40" t="s">
        <v>2374</v>
      </c>
      <c r="I3545" s="43" t="s">
        <v>2124</v>
      </c>
      <c r="J3545" s="116">
        <v>10.9744</v>
      </c>
      <c r="K3545" s="57">
        <f t="shared" ref="K3545:K3551" si="230">(CEILING(J3545*0.2,1))*1</f>
        <v>3</v>
      </c>
      <c r="L3545" s="198">
        <v>709</v>
      </c>
      <c r="M3545" s="105">
        <v>3.1</v>
      </c>
      <c r="N3545" s="167"/>
    </row>
    <row r="3546" s="155" customFormat="1" ht="21.6" spans="1:14">
      <c r="A3546" s="38" t="s">
        <v>15</v>
      </c>
      <c r="B3546" s="168">
        <v>3545</v>
      </c>
      <c r="C3546" s="43" t="s">
        <v>16</v>
      </c>
      <c r="D3546" s="43" t="s">
        <v>53</v>
      </c>
      <c r="E3546" s="103" t="s">
        <v>3723</v>
      </c>
      <c r="F3546" s="169" t="s">
        <v>3813</v>
      </c>
      <c r="G3546" s="169" t="s">
        <v>4649</v>
      </c>
      <c r="H3546" s="40" t="s">
        <v>3569</v>
      </c>
      <c r="I3546" s="40" t="s">
        <v>22</v>
      </c>
      <c r="J3546" s="173">
        <v>1</v>
      </c>
      <c r="K3546" s="57">
        <f t="shared" si="230"/>
        <v>1</v>
      </c>
      <c r="L3546" s="198">
        <v>19</v>
      </c>
      <c r="M3546" s="105">
        <v>3.1</v>
      </c>
      <c r="N3546" s="167"/>
    </row>
    <row r="3547" s="155" customFormat="1" ht="21.6" spans="1:14">
      <c r="A3547" s="38" t="s">
        <v>15</v>
      </c>
      <c r="B3547" s="168">
        <v>3546</v>
      </c>
      <c r="C3547" s="43" t="s">
        <v>16</v>
      </c>
      <c r="D3547" s="43" t="s">
        <v>89</v>
      </c>
      <c r="E3547" s="103" t="s">
        <v>3723</v>
      </c>
      <c r="F3547" s="169" t="s">
        <v>114</v>
      </c>
      <c r="G3547" s="169" t="s">
        <v>4666</v>
      </c>
      <c r="H3547" s="40" t="s">
        <v>2369</v>
      </c>
      <c r="I3547" s="40" t="s">
        <v>22</v>
      </c>
      <c r="J3547" s="173">
        <v>8</v>
      </c>
      <c r="K3547" s="174">
        <v>0</v>
      </c>
      <c r="L3547" s="198">
        <v>159</v>
      </c>
      <c r="M3547" s="105">
        <v>3.1</v>
      </c>
      <c r="N3547" s="164"/>
    </row>
    <row r="3548" s="155" customFormat="1" ht="21.6" spans="1:14">
      <c r="A3548" s="38" t="s">
        <v>15</v>
      </c>
      <c r="B3548" s="168">
        <v>3547</v>
      </c>
      <c r="C3548" s="43" t="s">
        <v>16</v>
      </c>
      <c r="D3548" s="43" t="s">
        <v>89</v>
      </c>
      <c r="E3548" s="103" t="s">
        <v>3723</v>
      </c>
      <c r="F3548" s="169" t="s">
        <v>114</v>
      </c>
      <c r="G3548" s="169" t="s">
        <v>4647</v>
      </c>
      <c r="H3548" s="40" t="s">
        <v>2369</v>
      </c>
      <c r="I3548" s="40" t="s">
        <v>22</v>
      </c>
      <c r="J3548" s="173">
        <v>3</v>
      </c>
      <c r="K3548" s="174">
        <v>0</v>
      </c>
      <c r="L3548" s="198">
        <v>92</v>
      </c>
      <c r="M3548" s="105">
        <v>3.1</v>
      </c>
      <c r="N3548" s="164"/>
    </row>
    <row r="3549" s="155" customFormat="1" ht="21.6" spans="1:14">
      <c r="A3549" s="38" t="s">
        <v>15</v>
      </c>
      <c r="B3549" s="168">
        <v>3548</v>
      </c>
      <c r="C3549" s="43" t="s">
        <v>16</v>
      </c>
      <c r="D3549" s="43" t="s">
        <v>89</v>
      </c>
      <c r="E3549" s="103" t="s">
        <v>3723</v>
      </c>
      <c r="F3549" s="169" t="s">
        <v>114</v>
      </c>
      <c r="G3549" s="169" t="s">
        <v>4650</v>
      </c>
      <c r="H3549" s="40" t="s">
        <v>2369</v>
      </c>
      <c r="I3549" s="40" t="s">
        <v>22</v>
      </c>
      <c r="J3549" s="173">
        <v>3</v>
      </c>
      <c r="K3549" s="174">
        <v>0</v>
      </c>
      <c r="L3549" s="198">
        <v>133</v>
      </c>
      <c r="M3549" s="105">
        <v>3.1</v>
      </c>
      <c r="N3549" s="167"/>
    </row>
    <row r="3550" s="155" customFormat="1" ht="24" spans="1:14">
      <c r="A3550" s="38" t="s">
        <v>15</v>
      </c>
      <c r="B3550" s="168">
        <v>3549</v>
      </c>
      <c r="C3550" s="43" t="s">
        <v>16</v>
      </c>
      <c r="D3550" s="43" t="s">
        <v>53</v>
      </c>
      <c r="E3550" s="103" t="s">
        <v>3723</v>
      </c>
      <c r="F3550" s="169" t="s">
        <v>55</v>
      </c>
      <c r="G3550" s="169" t="s">
        <v>4553</v>
      </c>
      <c r="H3550" s="40" t="s">
        <v>2371</v>
      </c>
      <c r="I3550" s="40" t="s">
        <v>22</v>
      </c>
      <c r="J3550" s="173">
        <v>3</v>
      </c>
      <c r="K3550" s="57">
        <f t="shared" si="230"/>
        <v>1</v>
      </c>
      <c r="L3550" s="198">
        <v>31</v>
      </c>
      <c r="M3550" s="105">
        <v>3.1</v>
      </c>
      <c r="N3550" s="167"/>
    </row>
    <row r="3551" s="155" customFormat="1" ht="24" spans="1:14">
      <c r="A3551" s="38" t="s">
        <v>15</v>
      </c>
      <c r="B3551" s="168">
        <v>3550</v>
      </c>
      <c r="C3551" s="43" t="s">
        <v>16</v>
      </c>
      <c r="D3551" s="43" t="s">
        <v>53</v>
      </c>
      <c r="E3551" s="103" t="s">
        <v>3723</v>
      </c>
      <c r="F3551" s="169" t="s">
        <v>55</v>
      </c>
      <c r="G3551" s="169" t="s">
        <v>4651</v>
      </c>
      <c r="H3551" s="40" t="s">
        <v>2371</v>
      </c>
      <c r="I3551" s="40" t="s">
        <v>22</v>
      </c>
      <c r="J3551" s="173">
        <v>2</v>
      </c>
      <c r="K3551" s="57">
        <f t="shared" si="230"/>
        <v>1</v>
      </c>
      <c r="L3551" s="198">
        <v>41</v>
      </c>
      <c r="M3551" s="105">
        <v>3.1</v>
      </c>
      <c r="N3551" s="167"/>
    </row>
    <row r="3552" s="155" customFormat="1" ht="24" spans="1:14">
      <c r="A3552" s="38" t="s">
        <v>15</v>
      </c>
      <c r="B3552" s="168">
        <v>3551</v>
      </c>
      <c r="C3552" s="43" t="s">
        <v>16</v>
      </c>
      <c r="D3552" s="43" t="s">
        <v>53</v>
      </c>
      <c r="E3552" s="103" t="s">
        <v>3723</v>
      </c>
      <c r="F3552" s="169" t="s">
        <v>55</v>
      </c>
      <c r="G3552" s="169" t="s">
        <v>4667</v>
      </c>
      <c r="H3552" s="40" t="s">
        <v>2371</v>
      </c>
      <c r="I3552" s="40" t="s">
        <v>22</v>
      </c>
      <c r="J3552" s="173">
        <v>1</v>
      </c>
      <c r="K3552" s="185">
        <v>0</v>
      </c>
      <c r="L3552" s="198">
        <v>37</v>
      </c>
      <c r="M3552" s="105">
        <v>3.1</v>
      </c>
      <c r="N3552" s="167"/>
    </row>
    <row r="3553" s="155" customFormat="1" ht="21.6" spans="1:14">
      <c r="A3553" s="38" t="s">
        <v>15</v>
      </c>
      <c r="B3553" s="168">
        <v>3552</v>
      </c>
      <c r="C3553" s="43" t="s">
        <v>16</v>
      </c>
      <c r="D3553" s="43" t="s">
        <v>53</v>
      </c>
      <c r="E3553" s="103" t="s">
        <v>3723</v>
      </c>
      <c r="F3553" s="169" t="s">
        <v>55</v>
      </c>
      <c r="G3553" s="169" t="s">
        <v>4560</v>
      </c>
      <c r="H3553" s="40" t="s">
        <v>2371</v>
      </c>
      <c r="I3553" s="40" t="s">
        <v>22</v>
      </c>
      <c r="J3553" s="173">
        <v>1</v>
      </c>
      <c r="K3553" s="57">
        <f t="shared" ref="K3553:K3557" si="231">(CEILING(J3553*0.2,1))*1</f>
        <v>1</v>
      </c>
      <c r="L3553" s="198">
        <v>5</v>
      </c>
      <c r="M3553" s="105">
        <v>3.1</v>
      </c>
      <c r="N3553" s="167"/>
    </row>
    <row r="3554" s="155" customFormat="1" ht="21.6" spans="1:14">
      <c r="A3554" s="38" t="s">
        <v>15</v>
      </c>
      <c r="B3554" s="168">
        <v>3553</v>
      </c>
      <c r="C3554" s="43" t="s">
        <v>16</v>
      </c>
      <c r="D3554" s="43" t="s">
        <v>53</v>
      </c>
      <c r="E3554" s="103" t="s">
        <v>3723</v>
      </c>
      <c r="F3554" s="169" t="s">
        <v>304</v>
      </c>
      <c r="G3554" s="169" t="s">
        <v>4561</v>
      </c>
      <c r="H3554" s="40" t="s">
        <v>2371</v>
      </c>
      <c r="I3554" s="40" t="s">
        <v>22</v>
      </c>
      <c r="J3554" s="173">
        <v>1</v>
      </c>
      <c r="K3554" s="57">
        <f t="shared" si="231"/>
        <v>1</v>
      </c>
      <c r="L3554" s="198">
        <v>16</v>
      </c>
      <c r="M3554" s="105">
        <v>3.1</v>
      </c>
      <c r="N3554" s="167"/>
    </row>
    <row r="3555" s="155" customFormat="1" ht="24" spans="1:14">
      <c r="A3555" s="38" t="s">
        <v>15</v>
      </c>
      <c r="B3555" s="168">
        <v>3554</v>
      </c>
      <c r="C3555" s="43" t="s">
        <v>16</v>
      </c>
      <c r="D3555" s="43" t="s">
        <v>53</v>
      </c>
      <c r="E3555" s="103" t="s">
        <v>3723</v>
      </c>
      <c r="F3555" s="169" t="s">
        <v>304</v>
      </c>
      <c r="G3555" s="169" t="s">
        <v>4668</v>
      </c>
      <c r="H3555" s="40" t="s">
        <v>2371</v>
      </c>
      <c r="I3555" s="40" t="s">
        <v>22</v>
      </c>
      <c r="J3555" s="173">
        <v>1</v>
      </c>
      <c r="K3555" s="57">
        <f t="shared" si="231"/>
        <v>1</v>
      </c>
      <c r="L3555" s="198">
        <v>28</v>
      </c>
      <c r="M3555" s="105">
        <v>3.1</v>
      </c>
      <c r="N3555" s="167"/>
    </row>
    <row r="3556" s="155" customFormat="1" ht="24" spans="1:14">
      <c r="A3556" s="38" t="s">
        <v>15</v>
      </c>
      <c r="B3556" s="168">
        <v>3555</v>
      </c>
      <c r="C3556" s="43" t="s">
        <v>16</v>
      </c>
      <c r="D3556" s="43" t="s">
        <v>53</v>
      </c>
      <c r="E3556" s="103" t="s">
        <v>3723</v>
      </c>
      <c r="F3556" s="169" t="s">
        <v>249</v>
      </c>
      <c r="G3556" s="169" t="s">
        <v>4669</v>
      </c>
      <c r="H3556" s="40" t="s">
        <v>2371</v>
      </c>
      <c r="I3556" s="40" t="s">
        <v>22</v>
      </c>
      <c r="J3556" s="173">
        <v>1</v>
      </c>
      <c r="K3556" s="57">
        <f t="shared" si="231"/>
        <v>1</v>
      </c>
      <c r="L3556" s="198">
        <v>7</v>
      </c>
      <c r="M3556" s="105">
        <v>3.1</v>
      </c>
      <c r="N3556" s="167"/>
    </row>
    <row r="3557" s="155" customFormat="1" ht="24" spans="1:14">
      <c r="A3557" s="38" t="s">
        <v>15</v>
      </c>
      <c r="B3557" s="168">
        <v>3556</v>
      </c>
      <c r="C3557" s="43" t="s">
        <v>16</v>
      </c>
      <c r="D3557" s="43" t="s">
        <v>53</v>
      </c>
      <c r="E3557" s="103" t="s">
        <v>3723</v>
      </c>
      <c r="F3557" s="169" t="s">
        <v>249</v>
      </c>
      <c r="G3557" s="169" t="s">
        <v>4670</v>
      </c>
      <c r="H3557" s="40" t="s">
        <v>2371</v>
      </c>
      <c r="I3557" s="40" t="s">
        <v>22</v>
      </c>
      <c r="J3557" s="173">
        <v>1</v>
      </c>
      <c r="K3557" s="57">
        <f t="shared" si="231"/>
        <v>1</v>
      </c>
      <c r="L3557" s="198">
        <v>7</v>
      </c>
      <c r="M3557" s="105">
        <v>3.1</v>
      </c>
      <c r="N3557" s="167"/>
    </row>
    <row r="3558" s="155" customFormat="1" ht="24" spans="1:14">
      <c r="A3558" s="38" t="s">
        <v>15</v>
      </c>
      <c r="B3558" s="168">
        <v>3557</v>
      </c>
      <c r="C3558" s="43" t="s">
        <v>16</v>
      </c>
      <c r="D3558" s="43" t="s">
        <v>53</v>
      </c>
      <c r="E3558" s="103" t="s">
        <v>3723</v>
      </c>
      <c r="F3558" s="169" t="s">
        <v>249</v>
      </c>
      <c r="G3558" s="169" t="s">
        <v>4671</v>
      </c>
      <c r="H3558" s="40" t="s">
        <v>2371</v>
      </c>
      <c r="I3558" s="40" t="s">
        <v>22</v>
      </c>
      <c r="J3558" s="173">
        <v>1</v>
      </c>
      <c r="K3558" s="185">
        <v>0</v>
      </c>
      <c r="L3558" s="198">
        <v>11</v>
      </c>
      <c r="M3558" s="105">
        <v>3.1</v>
      </c>
      <c r="N3558" s="167"/>
    </row>
    <row r="3559" s="155" customFormat="1" ht="24" spans="1:14">
      <c r="A3559" s="38" t="s">
        <v>15</v>
      </c>
      <c r="B3559" s="168">
        <v>3558</v>
      </c>
      <c r="C3559" s="43" t="s">
        <v>16</v>
      </c>
      <c r="D3559" s="43" t="s">
        <v>171</v>
      </c>
      <c r="E3559" s="103" t="s">
        <v>3723</v>
      </c>
      <c r="F3559" s="169" t="s">
        <v>172</v>
      </c>
      <c r="G3559" s="169" t="s">
        <v>4672</v>
      </c>
      <c r="H3559" s="40" t="s">
        <v>1697</v>
      </c>
      <c r="I3559" s="40" t="s">
        <v>22</v>
      </c>
      <c r="J3559" s="173">
        <v>8</v>
      </c>
      <c r="K3559" s="174">
        <v>0</v>
      </c>
      <c r="L3559" s="198">
        <v>4</v>
      </c>
      <c r="M3559" s="105">
        <v>3.1</v>
      </c>
      <c r="N3559" s="167"/>
    </row>
    <row r="3560" s="155" customFormat="1" ht="24" spans="1:14">
      <c r="A3560" s="38" t="s">
        <v>15</v>
      </c>
      <c r="B3560" s="168">
        <v>3559</v>
      </c>
      <c r="C3560" s="43" t="s">
        <v>16</v>
      </c>
      <c r="D3560" s="43" t="s">
        <v>171</v>
      </c>
      <c r="E3560" s="103" t="s">
        <v>3723</v>
      </c>
      <c r="F3560" s="169" t="s">
        <v>172</v>
      </c>
      <c r="G3560" s="169" t="s">
        <v>4653</v>
      </c>
      <c r="H3560" s="40" t="s">
        <v>1697</v>
      </c>
      <c r="I3560" s="40" t="s">
        <v>22</v>
      </c>
      <c r="J3560" s="173">
        <v>4</v>
      </c>
      <c r="K3560" s="174">
        <v>0</v>
      </c>
      <c r="L3560" s="198">
        <v>3</v>
      </c>
      <c r="M3560" s="105">
        <v>3.1</v>
      </c>
      <c r="N3560" s="167"/>
    </row>
    <row r="3561" s="155" customFormat="1" ht="24" spans="1:14">
      <c r="A3561" s="38" t="s">
        <v>15</v>
      </c>
      <c r="B3561" s="168">
        <v>3560</v>
      </c>
      <c r="C3561" s="43" t="s">
        <v>16</v>
      </c>
      <c r="D3561" s="43" t="s">
        <v>171</v>
      </c>
      <c r="E3561" s="103" t="s">
        <v>3723</v>
      </c>
      <c r="F3561" s="169" t="s">
        <v>172</v>
      </c>
      <c r="G3561" s="169" t="s">
        <v>4654</v>
      </c>
      <c r="H3561" s="40" t="s">
        <v>1697</v>
      </c>
      <c r="I3561" s="40" t="s">
        <v>22</v>
      </c>
      <c r="J3561" s="173">
        <v>2</v>
      </c>
      <c r="K3561" s="174">
        <v>0</v>
      </c>
      <c r="L3561" s="198">
        <v>2</v>
      </c>
      <c r="M3561" s="105">
        <v>3.1</v>
      </c>
      <c r="N3561" s="167"/>
    </row>
    <row r="3562" s="155" customFormat="1" ht="21.6" spans="1:14">
      <c r="A3562" s="38" t="s">
        <v>15</v>
      </c>
      <c r="B3562" s="168">
        <v>3561</v>
      </c>
      <c r="C3562" s="43" t="s">
        <v>16</v>
      </c>
      <c r="D3562" s="43" t="s">
        <v>53</v>
      </c>
      <c r="E3562" s="103" t="s">
        <v>3723</v>
      </c>
      <c r="F3562" s="169" t="s">
        <v>236</v>
      </c>
      <c r="G3562" s="169" t="s">
        <v>4673</v>
      </c>
      <c r="H3562" s="40" t="s">
        <v>2369</v>
      </c>
      <c r="I3562" s="40" t="s">
        <v>22</v>
      </c>
      <c r="J3562" s="173">
        <v>2</v>
      </c>
      <c r="K3562" s="57">
        <f t="shared" ref="K3562:K3572" si="232">(CEILING(J3562*0.2,1))*1</f>
        <v>1</v>
      </c>
      <c r="L3562" s="198">
        <v>2</v>
      </c>
      <c r="M3562" s="105">
        <v>3.1</v>
      </c>
      <c r="N3562" s="167"/>
    </row>
    <row r="3563" s="155" customFormat="1" ht="21.6" spans="1:14">
      <c r="A3563" s="38" t="s">
        <v>15</v>
      </c>
      <c r="B3563" s="168">
        <v>3562</v>
      </c>
      <c r="C3563" s="43" t="s">
        <v>16</v>
      </c>
      <c r="D3563" s="43" t="s">
        <v>53</v>
      </c>
      <c r="E3563" s="103" t="s">
        <v>3723</v>
      </c>
      <c r="F3563" s="169" t="s">
        <v>236</v>
      </c>
      <c r="G3563" s="169" t="s">
        <v>4674</v>
      </c>
      <c r="H3563" s="40" t="s">
        <v>2369</v>
      </c>
      <c r="I3563" s="40" t="s">
        <v>22</v>
      </c>
      <c r="J3563" s="173">
        <v>1</v>
      </c>
      <c r="K3563" s="57">
        <f t="shared" si="232"/>
        <v>1</v>
      </c>
      <c r="L3563" s="198">
        <v>2</v>
      </c>
      <c r="M3563" s="105">
        <v>3.1</v>
      </c>
      <c r="N3563" s="167"/>
    </row>
    <row r="3564" s="155" customFormat="1" ht="24" spans="1:14">
      <c r="A3564" s="38" t="s">
        <v>15</v>
      </c>
      <c r="B3564" s="168">
        <v>3563</v>
      </c>
      <c r="C3564" s="43" t="s">
        <v>16</v>
      </c>
      <c r="D3564" s="43" t="s">
        <v>53</v>
      </c>
      <c r="E3564" s="103" t="s">
        <v>3723</v>
      </c>
      <c r="F3564" s="169" t="s">
        <v>236</v>
      </c>
      <c r="G3564" s="169" t="s">
        <v>4655</v>
      </c>
      <c r="H3564" s="40" t="s">
        <v>2369</v>
      </c>
      <c r="I3564" s="40" t="s">
        <v>22</v>
      </c>
      <c r="J3564" s="173">
        <v>1</v>
      </c>
      <c r="K3564" s="185">
        <v>0</v>
      </c>
      <c r="L3564" s="198">
        <v>2</v>
      </c>
      <c r="M3564" s="105">
        <v>3.1</v>
      </c>
      <c r="N3564" s="167"/>
    </row>
    <row r="3565" s="155" customFormat="1" ht="24" spans="1:14">
      <c r="A3565" s="38" t="s">
        <v>15</v>
      </c>
      <c r="B3565" s="168">
        <v>3564</v>
      </c>
      <c r="C3565" s="43" t="s">
        <v>16</v>
      </c>
      <c r="D3565" s="43" t="s">
        <v>53</v>
      </c>
      <c r="E3565" s="103" t="s">
        <v>3723</v>
      </c>
      <c r="F3565" s="169" t="s">
        <v>236</v>
      </c>
      <c r="G3565" s="169" t="s">
        <v>4655</v>
      </c>
      <c r="H3565" s="40" t="s">
        <v>2369</v>
      </c>
      <c r="I3565" s="40" t="s">
        <v>22</v>
      </c>
      <c r="J3565" s="173">
        <v>1</v>
      </c>
      <c r="K3565" s="185">
        <v>0</v>
      </c>
      <c r="L3565" s="198">
        <v>2</v>
      </c>
      <c r="M3565" s="105">
        <v>3.1</v>
      </c>
      <c r="N3565" s="167"/>
    </row>
    <row r="3566" s="155" customFormat="1" ht="21.6" spans="1:14">
      <c r="A3566" s="38" t="s">
        <v>15</v>
      </c>
      <c r="B3566" s="168">
        <v>3565</v>
      </c>
      <c r="C3566" s="43" t="s">
        <v>16</v>
      </c>
      <c r="D3566" s="43" t="s">
        <v>322</v>
      </c>
      <c r="E3566" s="103" t="s">
        <v>3723</v>
      </c>
      <c r="F3566" s="169" t="s">
        <v>323</v>
      </c>
      <c r="G3566" s="169" t="s">
        <v>4554</v>
      </c>
      <c r="H3566" s="40" t="s">
        <v>2374</v>
      </c>
      <c r="I3566" s="43" t="s">
        <v>2124</v>
      </c>
      <c r="J3566" s="116">
        <v>4.70466</v>
      </c>
      <c r="K3566" s="57">
        <f t="shared" si="232"/>
        <v>1</v>
      </c>
      <c r="L3566" s="198">
        <v>133</v>
      </c>
      <c r="M3566" s="105">
        <v>3.1</v>
      </c>
      <c r="N3566" s="167"/>
    </row>
    <row r="3567" s="155" customFormat="1" ht="21.6" spans="1:14">
      <c r="A3567" s="38" t="s">
        <v>15</v>
      </c>
      <c r="B3567" s="168">
        <v>3566</v>
      </c>
      <c r="C3567" s="43" t="s">
        <v>16</v>
      </c>
      <c r="D3567" s="43" t="s">
        <v>322</v>
      </c>
      <c r="E3567" s="103" t="s">
        <v>3723</v>
      </c>
      <c r="F3567" s="169" t="s">
        <v>323</v>
      </c>
      <c r="G3567" s="169" t="s">
        <v>4656</v>
      </c>
      <c r="H3567" s="40" t="s">
        <v>2374</v>
      </c>
      <c r="I3567" s="43" t="s">
        <v>2124</v>
      </c>
      <c r="J3567" s="116">
        <v>4.4698</v>
      </c>
      <c r="K3567" s="57">
        <f t="shared" si="232"/>
        <v>1</v>
      </c>
      <c r="L3567" s="198">
        <v>190</v>
      </c>
      <c r="M3567" s="105">
        <v>3.1</v>
      </c>
      <c r="N3567" s="167"/>
    </row>
    <row r="3568" s="155" customFormat="1" ht="21.6" spans="1:14">
      <c r="A3568" s="38" t="s">
        <v>15</v>
      </c>
      <c r="B3568" s="168">
        <v>3567</v>
      </c>
      <c r="C3568" s="43" t="s">
        <v>16</v>
      </c>
      <c r="D3568" s="43" t="s">
        <v>322</v>
      </c>
      <c r="E3568" s="103" t="s">
        <v>3723</v>
      </c>
      <c r="F3568" s="169" t="s">
        <v>323</v>
      </c>
      <c r="G3568" s="169" t="s">
        <v>4675</v>
      </c>
      <c r="H3568" s="40" t="s">
        <v>3900</v>
      </c>
      <c r="I3568" s="43" t="s">
        <v>2124</v>
      </c>
      <c r="J3568" s="116">
        <v>0.2494</v>
      </c>
      <c r="K3568" s="57">
        <f t="shared" si="232"/>
        <v>1</v>
      </c>
      <c r="L3568" s="198">
        <v>11</v>
      </c>
      <c r="M3568" s="105">
        <v>3.1</v>
      </c>
      <c r="N3568" s="167"/>
    </row>
    <row r="3569" s="155" customFormat="1" ht="24" spans="1:14">
      <c r="A3569" s="38" t="s">
        <v>15</v>
      </c>
      <c r="B3569" s="168">
        <v>3568</v>
      </c>
      <c r="C3569" s="43" t="s">
        <v>16</v>
      </c>
      <c r="D3569" s="43" t="s">
        <v>53</v>
      </c>
      <c r="E3569" s="103" t="s">
        <v>3723</v>
      </c>
      <c r="F3569" s="169" t="s">
        <v>55</v>
      </c>
      <c r="G3569" s="169" t="s">
        <v>4645</v>
      </c>
      <c r="H3569" s="40" t="s">
        <v>2371</v>
      </c>
      <c r="I3569" s="40" t="s">
        <v>22</v>
      </c>
      <c r="J3569" s="173">
        <v>5</v>
      </c>
      <c r="K3569" s="57">
        <f t="shared" si="232"/>
        <v>1</v>
      </c>
      <c r="L3569" s="198">
        <v>88</v>
      </c>
      <c r="M3569" s="105">
        <v>3.1</v>
      </c>
      <c r="N3569" s="164"/>
    </row>
    <row r="3570" s="155" customFormat="1" ht="21.6" spans="1:14">
      <c r="A3570" s="38" t="s">
        <v>15</v>
      </c>
      <c r="B3570" s="168">
        <v>3569</v>
      </c>
      <c r="C3570" s="43" t="s">
        <v>16</v>
      </c>
      <c r="D3570" s="43" t="s">
        <v>53</v>
      </c>
      <c r="E3570" s="103" t="s">
        <v>3723</v>
      </c>
      <c r="F3570" s="169" t="s">
        <v>236</v>
      </c>
      <c r="G3570" s="169" t="s">
        <v>4676</v>
      </c>
      <c r="H3570" s="40" t="s">
        <v>2369</v>
      </c>
      <c r="I3570" s="40" t="s">
        <v>22</v>
      </c>
      <c r="J3570" s="173">
        <v>1</v>
      </c>
      <c r="K3570" s="57">
        <f t="shared" si="232"/>
        <v>1</v>
      </c>
      <c r="L3570" s="198">
        <v>1</v>
      </c>
      <c r="M3570" s="105">
        <v>3.1</v>
      </c>
      <c r="N3570" s="167"/>
    </row>
    <row r="3571" s="155" customFormat="1" ht="21.6" spans="1:14">
      <c r="A3571" s="38" t="s">
        <v>15</v>
      </c>
      <c r="B3571" s="168">
        <v>3570</v>
      </c>
      <c r="C3571" s="43" t="s">
        <v>16</v>
      </c>
      <c r="D3571" s="43" t="s">
        <v>53</v>
      </c>
      <c r="E3571" s="103" t="s">
        <v>3723</v>
      </c>
      <c r="F3571" s="169" t="s">
        <v>236</v>
      </c>
      <c r="G3571" s="169" t="s">
        <v>4677</v>
      </c>
      <c r="H3571" s="40" t="s">
        <v>2369</v>
      </c>
      <c r="I3571" s="40" t="s">
        <v>22</v>
      </c>
      <c r="J3571" s="173">
        <v>1</v>
      </c>
      <c r="K3571" s="57">
        <f t="shared" si="232"/>
        <v>1</v>
      </c>
      <c r="L3571" s="198">
        <v>2</v>
      </c>
      <c r="M3571" s="105">
        <v>3.1</v>
      </c>
      <c r="N3571" s="164"/>
    </row>
    <row r="3572" s="155" customFormat="1" ht="21.6" spans="1:14">
      <c r="A3572" s="38" t="s">
        <v>15</v>
      </c>
      <c r="B3572" s="168">
        <v>3571</v>
      </c>
      <c r="C3572" s="43" t="s">
        <v>16</v>
      </c>
      <c r="D3572" s="43" t="s">
        <v>322</v>
      </c>
      <c r="E3572" s="103" t="s">
        <v>3723</v>
      </c>
      <c r="F3572" s="169" t="s">
        <v>323</v>
      </c>
      <c r="G3572" s="169" t="s">
        <v>4646</v>
      </c>
      <c r="H3572" s="40" t="s">
        <v>2374</v>
      </c>
      <c r="I3572" s="43" t="s">
        <v>2124</v>
      </c>
      <c r="J3572" s="116">
        <v>5.40751</v>
      </c>
      <c r="K3572" s="57">
        <f t="shared" si="232"/>
        <v>2</v>
      </c>
      <c r="L3572" s="198">
        <v>199</v>
      </c>
      <c r="M3572" s="105">
        <v>3.1</v>
      </c>
      <c r="N3572" s="164"/>
    </row>
    <row r="3573" s="155" customFormat="1" ht="21.6" spans="1:14">
      <c r="A3573" s="38" t="s">
        <v>15</v>
      </c>
      <c r="B3573" s="168">
        <v>3572</v>
      </c>
      <c r="C3573" s="43" t="s">
        <v>16</v>
      </c>
      <c r="D3573" s="43" t="s">
        <v>89</v>
      </c>
      <c r="E3573" s="103" t="s">
        <v>3723</v>
      </c>
      <c r="F3573" s="169" t="s">
        <v>114</v>
      </c>
      <c r="G3573" s="169" t="s">
        <v>4647</v>
      </c>
      <c r="H3573" s="40" t="s">
        <v>2369</v>
      </c>
      <c r="I3573" s="40" t="s">
        <v>22</v>
      </c>
      <c r="J3573" s="173">
        <v>1</v>
      </c>
      <c r="K3573" s="174">
        <v>0</v>
      </c>
      <c r="L3573" s="198">
        <v>31</v>
      </c>
      <c r="M3573" s="105">
        <v>3.1</v>
      </c>
      <c r="N3573" s="167"/>
    </row>
    <row r="3574" s="155" customFormat="1" ht="21.6" spans="1:14">
      <c r="A3574" s="38" t="s">
        <v>15</v>
      </c>
      <c r="B3574" s="168">
        <v>3573</v>
      </c>
      <c r="C3574" s="43" t="s">
        <v>16</v>
      </c>
      <c r="D3574" s="43" t="s">
        <v>53</v>
      </c>
      <c r="E3574" s="103" t="s">
        <v>3723</v>
      </c>
      <c r="F3574" s="169" t="s">
        <v>3813</v>
      </c>
      <c r="G3574" s="169" t="s">
        <v>4649</v>
      </c>
      <c r="H3574" s="40" t="s">
        <v>3569</v>
      </c>
      <c r="I3574" s="40" t="s">
        <v>22</v>
      </c>
      <c r="J3574" s="173">
        <v>1</v>
      </c>
      <c r="K3574" s="57">
        <f t="shared" ref="K3574:K3580" si="233">(CEILING(J3574*0.2,1))*1</f>
        <v>1</v>
      </c>
      <c r="L3574" s="198">
        <v>19</v>
      </c>
      <c r="M3574" s="105">
        <v>3.1</v>
      </c>
      <c r="N3574" s="164"/>
    </row>
    <row r="3575" s="155" customFormat="1" ht="21.6" spans="1:14">
      <c r="A3575" s="38" t="s">
        <v>15</v>
      </c>
      <c r="B3575" s="168">
        <v>3574</v>
      </c>
      <c r="C3575" s="43" t="s">
        <v>16</v>
      </c>
      <c r="D3575" s="43" t="s">
        <v>89</v>
      </c>
      <c r="E3575" s="103" t="s">
        <v>3723</v>
      </c>
      <c r="F3575" s="169" t="s">
        <v>114</v>
      </c>
      <c r="G3575" s="169" t="s">
        <v>4647</v>
      </c>
      <c r="H3575" s="40" t="s">
        <v>2369</v>
      </c>
      <c r="I3575" s="40" t="s">
        <v>22</v>
      </c>
      <c r="J3575" s="173">
        <v>11</v>
      </c>
      <c r="K3575" s="174">
        <v>0</v>
      </c>
      <c r="L3575" s="198">
        <v>338</v>
      </c>
      <c r="M3575" s="105">
        <v>3.1</v>
      </c>
      <c r="N3575" s="167"/>
    </row>
    <row r="3576" s="155" customFormat="1" ht="21.6" spans="1:14">
      <c r="A3576" s="38" t="s">
        <v>15</v>
      </c>
      <c r="B3576" s="168">
        <v>3575</v>
      </c>
      <c r="C3576" s="43" t="s">
        <v>16</v>
      </c>
      <c r="D3576" s="43" t="s">
        <v>89</v>
      </c>
      <c r="E3576" s="103" t="s">
        <v>3723</v>
      </c>
      <c r="F3576" s="169" t="s">
        <v>114</v>
      </c>
      <c r="G3576" s="169" t="s">
        <v>4650</v>
      </c>
      <c r="H3576" s="40" t="s">
        <v>2369</v>
      </c>
      <c r="I3576" s="40" t="s">
        <v>22</v>
      </c>
      <c r="J3576" s="173">
        <v>3</v>
      </c>
      <c r="K3576" s="174">
        <v>0</v>
      </c>
      <c r="L3576" s="198">
        <v>133</v>
      </c>
      <c r="M3576" s="105">
        <v>3.1</v>
      </c>
      <c r="N3576" s="167"/>
    </row>
    <row r="3577" s="155" customFormat="1" ht="24" spans="1:14">
      <c r="A3577" s="38" t="s">
        <v>15</v>
      </c>
      <c r="B3577" s="168">
        <v>3576</v>
      </c>
      <c r="C3577" s="43" t="s">
        <v>16</v>
      </c>
      <c r="D3577" s="43" t="s">
        <v>53</v>
      </c>
      <c r="E3577" s="103" t="s">
        <v>3723</v>
      </c>
      <c r="F3577" s="169" t="s">
        <v>55</v>
      </c>
      <c r="G3577" s="169" t="s">
        <v>4651</v>
      </c>
      <c r="H3577" s="40" t="s">
        <v>2371</v>
      </c>
      <c r="I3577" s="40" t="s">
        <v>22</v>
      </c>
      <c r="J3577" s="173">
        <v>5</v>
      </c>
      <c r="K3577" s="57">
        <f t="shared" si="233"/>
        <v>1</v>
      </c>
      <c r="L3577" s="198">
        <v>102</v>
      </c>
      <c r="M3577" s="105">
        <v>3.1</v>
      </c>
      <c r="N3577" s="164"/>
    </row>
    <row r="3578" s="155" customFormat="1" ht="24" spans="1:14">
      <c r="A3578" s="38" t="s">
        <v>15</v>
      </c>
      <c r="B3578" s="168">
        <v>3577</v>
      </c>
      <c r="C3578" s="43" t="s">
        <v>16</v>
      </c>
      <c r="D3578" s="43" t="s">
        <v>53</v>
      </c>
      <c r="E3578" s="103" t="s">
        <v>3723</v>
      </c>
      <c r="F3578" s="169" t="s">
        <v>55</v>
      </c>
      <c r="G3578" s="169" t="s">
        <v>4667</v>
      </c>
      <c r="H3578" s="40" t="s">
        <v>2371</v>
      </c>
      <c r="I3578" s="40" t="s">
        <v>22</v>
      </c>
      <c r="J3578" s="173">
        <v>1</v>
      </c>
      <c r="K3578" s="185">
        <v>0</v>
      </c>
      <c r="L3578" s="198">
        <v>37</v>
      </c>
      <c r="M3578" s="105">
        <v>3.1</v>
      </c>
      <c r="N3578" s="167"/>
    </row>
    <row r="3579" s="155" customFormat="1" ht="21.6" spans="1:14">
      <c r="A3579" s="38" t="s">
        <v>15</v>
      </c>
      <c r="B3579" s="168">
        <v>3578</v>
      </c>
      <c r="C3579" s="43" t="s">
        <v>16</v>
      </c>
      <c r="D3579" s="43" t="s">
        <v>53</v>
      </c>
      <c r="E3579" s="103" t="s">
        <v>3723</v>
      </c>
      <c r="F3579" s="169" t="s">
        <v>55</v>
      </c>
      <c r="G3579" s="169" t="s">
        <v>4678</v>
      </c>
      <c r="H3579" s="40" t="s">
        <v>2371</v>
      </c>
      <c r="I3579" s="40" t="s">
        <v>22</v>
      </c>
      <c r="J3579" s="173">
        <v>1</v>
      </c>
      <c r="K3579" s="57">
        <f t="shared" si="233"/>
        <v>1</v>
      </c>
      <c r="L3579" s="198">
        <v>11</v>
      </c>
      <c r="M3579" s="105">
        <v>3.1</v>
      </c>
      <c r="N3579" s="167"/>
    </row>
    <row r="3580" s="155" customFormat="1" ht="21.6" spans="1:14">
      <c r="A3580" s="38" t="s">
        <v>15</v>
      </c>
      <c r="B3580" s="168">
        <v>3579</v>
      </c>
      <c r="C3580" s="43" t="s">
        <v>16</v>
      </c>
      <c r="D3580" s="43" t="s">
        <v>53</v>
      </c>
      <c r="E3580" s="103" t="s">
        <v>3723</v>
      </c>
      <c r="F3580" s="169" t="s">
        <v>304</v>
      </c>
      <c r="G3580" s="169" t="s">
        <v>4679</v>
      </c>
      <c r="H3580" s="40" t="s">
        <v>2371</v>
      </c>
      <c r="I3580" s="40" t="s">
        <v>22</v>
      </c>
      <c r="J3580" s="173">
        <v>2</v>
      </c>
      <c r="K3580" s="57">
        <f t="shared" si="233"/>
        <v>1</v>
      </c>
      <c r="L3580" s="198">
        <v>66</v>
      </c>
      <c r="M3580" s="105">
        <v>3.1</v>
      </c>
      <c r="N3580" s="167"/>
    </row>
    <row r="3581" s="155" customFormat="1" ht="24" spans="1:14">
      <c r="A3581" s="38" t="s">
        <v>15</v>
      </c>
      <c r="B3581" s="168">
        <v>3580</v>
      </c>
      <c r="C3581" s="43" t="s">
        <v>16</v>
      </c>
      <c r="D3581" s="43" t="s">
        <v>53</v>
      </c>
      <c r="E3581" s="103" t="s">
        <v>3723</v>
      </c>
      <c r="F3581" s="169" t="s">
        <v>249</v>
      </c>
      <c r="G3581" s="169" t="s">
        <v>4671</v>
      </c>
      <c r="H3581" s="40" t="s">
        <v>2371</v>
      </c>
      <c r="I3581" s="40" t="s">
        <v>22</v>
      </c>
      <c r="J3581" s="173">
        <v>1</v>
      </c>
      <c r="K3581" s="185">
        <v>0</v>
      </c>
      <c r="L3581" s="198">
        <v>11</v>
      </c>
      <c r="M3581" s="105">
        <v>3.1</v>
      </c>
      <c r="N3581" s="167"/>
    </row>
    <row r="3582" s="155" customFormat="1" ht="24" spans="1:14">
      <c r="A3582" s="38" t="s">
        <v>15</v>
      </c>
      <c r="B3582" s="168">
        <v>3581</v>
      </c>
      <c r="C3582" s="43" t="s">
        <v>16</v>
      </c>
      <c r="D3582" s="43" t="s">
        <v>171</v>
      </c>
      <c r="E3582" s="103" t="s">
        <v>3723</v>
      </c>
      <c r="F3582" s="169" t="s">
        <v>172</v>
      </c>
      <c r="G3582" s="169" t="s">
        <v>4653</v>
      </c>
      <c r="H3582" s="40" t="s">
        <v>1697</v>
      </c>
      <c r="I3582" s="40" t="s">
        <v>22</v>
      </c>
      <c r="J3582" s="173">
        <v>12</v>
      </c>
      <c r="K3582" s="174">
        <v>0</v>
      </c>
      <c r="L3582" s="198">
        <v>8</v>
      </c>
      <c r="M3582" s="105">
        <v>3.1</v>
      </c>
      <c r="N3582" s="167"/>
    </row>
    <row r="3583" s="155" customFormat="1" ht="24" spans="1:14">
      <c r="A3583" s="38" t="s">
        <v>15</v>
      </c>
      <c r="B3583" s="168">
        <v>3582</v>
      </c>
      <c r="C3583" s="43" t="s">
        <v>16</v>
      </c>
      <c r="D3583" s="43" t="s">
        <v>171</v>
      </c>
      <c r="E3583" s="103" t="s">
        <v>3723</v>
      </c>
      <c r="F3583" s="169" t="s">
        <v>172</v>
      </c>
      <c r="G3583" s="169" t="s">
        <v>4654</v>
      </c>
      <c r="H3583" s="40" t="s">
        <v>1697</v>
      </c>
      <c r="I3583" s="40" t="s">
        <v>22</v>
      </c>
      <c r="J3583" s="173">
        <v>2</v>
      </c>
      <c r="K3583" s="174">
        <v>0</v>
      </c>
      <c r="L3583" s="198">
        <v>2</v>
      </c>
      <c r="M3583" s="105">
        <v>3.1</v>
      </c>
      <c r="N3583" s="167"/>
    </row>
    <row r="3584" s="155" customFormat="1" ht="21.6" spans="1:14">
      <c r="A3584" s="38" t="s">
        <v>15</v>
      </c>
      <c r="B3584" s="168">
        <v>3583</v>
      </c>
      <c r="C3584" s="43" t="s">
        <v>16</v>
      </c>
      <c r="D3584" s="43" t="s">
        <v>53</v>
      </c>
      <c r="E3584" s="103" t="s">
        <v>3723</v>
      </c>
      <c r="F3584" s="169" t="s">
        <v>236</v>
      </c>
      <c r="G3584" s="169" t="s">
        <v>4673</v>
      </c>
      <c r="H3584" s="40" t="s">
        <v>2369</v>
      </c>
      <c r="I3584" s="40" t="s">
        <v>22</v>
      </c>
      <c r="J3584" s="173">
        <v>2</v>
      </c>
      <c r="K3584" s="57">
        <f t="shared" ref="K3584:K3591" si="234">(CEILING(J3584*0.2,1))*1</f>
        <v>1</v>
      </c>
      <c r="L3584" s="198">
        <v>2</v>
      </c>
      <c r="M3584" s="105">
        <v>3.1</v>
      </c>
      <c r="N3584" s="167"/>
    </row>
    <row r="3585" s="155" customFormat="1" ht="21.6" spans="1:14">
      <c r="A3585" s="38" t="s">
        <v>15</v>
      </c>
      <c r="B3585" s="168">
        <v>3584</v>
      </c>
      <c r="C3585" s="43" t="s">
        <v>16</v>
      </c>
      <c r="D3585" s="43" t="s">
        <v>53</v>
      </c>
      <c r="E3585" s="103" t="s">
        <v>3723</v>
      </c>
      <c r="F3585" s="169" t="s">
        <v>236</v>
      </c>
      <c r="G3585" s="169" t="s">
        <v>4674</v>
      </c>
      <c r="H3585" s="40" t="s">
        <v>2369</v>
      </c>
      <c r="I3585" s="40" t="s">
        <v>22</v>
      </c>
      <c r="J3585" s="173">
        <v>1</v>
      </c>
      <c r="K3585" s="57">
        <f t="shared" si="234"/>
        <v>1</v>
      </c>
      <c r="L3585" s="198">
        <v>2</v>
      </c>
      <c r="M3585" s="105">
        <v>3.1</v>
      </c>
      <c r="N3585" s="167"/>
    </row>
    <row r="3586" s="155" customFormat="1" ht="24" spans="1:14">
      <c r="A3586" s="38" t="s">
        <v>15</v>
      </c>
      <c r="B3586" s="168">
        <v>3585</v>
      </c>
      <c r="C3586" s="43" t="s">
        <v>16</v>
      </c>
      <c r="D3586" s="43" t="s">
        <v>53</v>
      </c>
      <c r="E3586" s="103" t="s">
        <v>3723</v>
      </c>
      <c r="F3586" s="169" t="s">
        <v>236</v>
      </c>
      <c r="G3586" s="169" t="s">
        <v>4655</v>
      </c>
      <c r="H3586" s="40" t="s">
        <v>2369</v>
      </c>
      <c r="I3586" s="40" t="s">
        <v>22</v>
      </c>
      <c r="J3586" s="173">
        <v>2</v>
      </c>
      <c r="K3586" s="185">
        <v>0</v>
      </c>
      <c r="L3586" s="198">
        <v>4</v>
      </c>
      <c r="M3586" s="105">
        <v>3.1</v>
      </c>
      <c r="N3586" s="167"/>
    </row>
    <row r="3587" s="155" customFormat="1" ht="21.6" spans="1:14">
      <c r="A3587" s="38" t="s">
        <v>15</v>
      </c>
      <c r="B3587" s="168">
        <v>3586</v>
      </c>
      <c r="C3587" s="43" t="s">
        <v>16</v>
      </c>
      <c r="D3587" s="43" t="s">
        <v>322</v>
      </c>
      <c r="E3587" s="103" t="s">
        <v>3723</v>
      </c>
      <c r="F3587" s="169" t="s">
        <v>323</v>
      </c>
      <c r="G3587" s="169" t="s">
        <v>4656</v>
      </c>
      <c r="H3587" s="40" t="s">
        <v>2374</v>
      </c>
      <c r="I3587" s="43" t="s">
        <v>2124</v>
      </c>
      <c r="J3587" s="116">
        <v>8.75221</v>
      </c>
      <c r="K3587" s="57">
        <f t="shared" si="234"/>
        <v>2</v>
      </c>
      <c r="L3587" s="198">
        <v>372</v>
      </c>
      <c r="M3587" s="105">
        <v>3.1</v>
      </c>
      <c r="N3587" s="167"/>
    </row>
    <row r="3588" s="155" customFormat="1" ht="24" spans="1:14">
      <c r="A3588" s="38" t="s">
        <v>15</v>
      </c>
      <c r="B3588" s="168">
        <v>3587</v>
      </c>
      <c r="C3588" s="43" t="s">
        <v>16</v>
      </c>
      <c r="D3588" s="43" t="s">
        <v>53</v>
      </c>
      <c r="E3588" s="103" t="s">
        <v>3723</v>
      </c>
      <c r="F3588" s="169" t="s">
        <v>55</v>
      </c>
      <c r="G3588" s="169" t="s">
        <v>4645</v>
      </c>
      <c r="H3588" s="40" t="s">
        <v>2371</v>
      </c>
      <c r="I3588" s="40" t="s">
        <v>22</v>
      </c>
      <c r="J3588" s="173">
        <v>5</v>
      </c>
      <c r="K3588" s="57">
        <f t="shared" si="234"/>
        <v>1</v>
      </c>
      <c r="L3588" s="198">
        <v>88</v>
      </c>
      <c r="M3588" s="105">
        <v>3.1</v>
      </c>
      <c r="N3588" s="167"/>
    </row>
    <row r="3589" s="155" customFormat="1" ht="21.6" spans="1:14">
      <c r="A3589" s="38" t="s">
        <v>15</v>
      </c>
      <c r="B3589" s="168">
        <v>3588</v>
      </c>
      <c r="C3589" s="43" t="s">
        <v>16</v>
      </c>
      <c r="D3589" s="43" t="s">
        <v>53</v>
      </c>
      <c r="E3589" s="103" t="s">
        <v>3723</v>
      </c>
      <c r="F3589" s="169" t="s">
        <v>236</v>
      </c>
      <c r="G3589" s="169" t="s">
        <v>4676</v>
      </c>
      <c r="H3589" s="40" t="s">
        <v>2369</v>
      </c>
      <c r="I3589" s="40" t="s">
        <v>22</v>
      </c>
      <c r="J3589" s="173">
        <v>1</v>
      </c>
      <c r="K3589" s="57">
        <f t="shared" si="234"/>
        <v>1</v>
      </c>
      <c r="L3589" s="198">
        <v>1</v>
      </c>
      <c r="M3589" s="105">
        <v>3.1</v>
      </c>
      <c r="N3589" s="167"/>
    </row>
    <row r="3590" s="155" customFormat="1" ht="21.6" spans="1:14">
      <c r="A3590" s="38" t="s">
        <v>15</v>
      </c>
      <c r="B3590" s="168">
        <v>3589</v>
      </c>
      <c r="C3590" s="43" t="s">
        <v>16</v>
      </c>
      <c r="D3590" s="43" t="s">
        <v>53</v>
      </c>
      <c r="E3590" s="103" t="s">
        <v>3723</v>
      </c>
      <c r="F3590" s="169" t="s">
        <v>236</v>
      </c>
      <c r="G3590" s="169" t="s">
        <v>4677</v>
      </c>
      <c r="H3590" s="40" t="s">
        <v>2369</v>
      </c>
      <c r="I3590" s="40" t="s">
        <v>22</v>
      </c>
      <c r="J3590" s="173">
        <v>1</v>
      </c>
      <c r="K3590" s="57">
        <f t="shared" si="234"/>
        <v>1</v>
      </c>
      <c r="L3590" s="198">
        <v>2</v>
      </c>
      <c r="M3590" s="105">
        <v>3.1</v>
      </c>
      <c r="N3590" s="167"/>
    </row>
    <row r="3591" s="155" customFormat="1" ht="21.6" spans="1:14">
      <c r="A3591" s="38" t="s">
        <v>15</v>
      </c>
      <c r="B3591" s="168">
        <v>3590</v>
      </c>
      <c r="C3591" s="43" t="s">
        <v>16</v>
      </c>
      <c r="D3591" s="43" t="s">
        <v>322</v>
      </c>
      <c r="E3591" s="103" t="s">
        <v>3723</v>
      </c>
      <c r="F3591" s="169" t="s">
        <v>323</v>
      </c>
      <c r="G3591" s="169" t="s">
        <v>4646</v>
      </c>
      <c r="H3591" s="40" t="s">
        <v>2374</v>
      </c>
      <c r="I3591" s="43" t="s">
        <v>2124</v>
      </c>
      <c r="J3591" s="116">
        <v>5.40751</v>
      </c>
      <c r="K3591" s="57">
        <f t="shared" si="234"/>
        <v>2</v>
      </c>
      <c r="L3591" s="198">
        <v>199</v>
      </c>
      <c r="M3591" s="105">
        <v>3.1</v>
      </c>
      <c r="N3591" s="167"/>
    </row>
    <row r="3592" s="155" customFormat="1" ht="21.6" spans="1:14">
      <c r="A3592" s="38" t="s">
        <v>15</v>
      </c>
      <c r="B3592" s="168">
        <v>3591</v>
      </c>
      <c r="C3592" s="43" t="s">
        <v>16</v>
      </c>
      <c r="D3592" s="43" t="s">
        <v>89</v>
      </c>
      <c r="E3592" s="103" t="s">
        <v>3723</v>
      </c>
      <c r="F3592" s="169" t="s">
        <v>114</v>
      </c>
      <c r="G3592" s="169" t="s">
        <v>4647</v>
      </c>
      <c r="H3592" s="40" t="s">
        <v>2369</v>
      </c>
      <c r="I3592" s="40" t="s">
        <v>22</v>
      </c>
      <c r="J3592" s="173">
        <v>1</v>
      </c>
      <c r="K3592" s="174">
        <v>0</v>
      </c>
      <c r="L3592" s="198">
        <v>31</v>
      </c>
      <c r="M3592" s="105">
        <v>3.1</v>
      </c>
      <c r="N3592" s="167"/>
    </row>
    <row r="3593" s="155" customFormat="1" ht="21.6" spans="1:14">
      <c r="A3593" s="38" t="s">
        <v>15</v>
      </c>
      <c r="B3593" s="168">
        <v>3592</v>
      </c>
      <c r="C3593" s="43" t="s">
        <v>16</v>
      </c>
      <c r="D3593" s="43" t="s">
        <v>53</v>
      </c>
      <c r="E3593" s="103" t="s">
        <v>3723</v>
      </c>
      <c r="F3593" s="169" t="s">
        <v>3813</v>
      </c>
      <c r="G3593" s="169" t="s">
        <v>4657</v>
      </c>
      <c r="H3593" s="40" t="s">
        <v>2153</v>
      </c>
      <c r="I3593" s="40" t="s">
        <v>22</v>
      </c>
      <c r="J3593" s="173">
        <v>1</v>
      </c>
      <c r="K3593" s="57">
        <f t="shared" ref="K3593:K3597" si="235">(CEILING(J3593*0.2,1))*1</f>
        <v>1</v>
      </c>
      <c r="L3593" s="198">
        <v>28</v>
      </c>
      <c r="M3593" s="105">
        <v>3.1</v>
      </c>
      <c r="N3593" s="167"/>
    </row>
    <row r="3594" s="155" customFormat="1" ht="21.6" spans="1:14">
      <c r="A3594" s="38" t="s">
        <v>15</v>
      </c>
      <c r="B3594" s="168">
        <v>3593</v>
      </c>
      <c r="C3594" s="43" t="s">
        <v>16</v>
      </c>
      <c r="D3594" s="43" t="s">
        <v>89</v>
      </c>
      <c r="E3594" s="103" t="s">
        <v>3723</v>
      </c>
      <c r="F3594" s="169" t="s">
        <v>114</v>
      </c>
      <c r="G3594" s="169" t="s">
        <v>4648</v>
      </c>
      <c r="H3594" s="40" t="s">
        <v>2369</v>
      </c>
      <c r="I3594" s="40" t="s">
        <v>22</v>
      </c>
      <c r="J3594" s="173">
        <v>12</v>
      </c>
      <c r="K3594" s="174">
        <v>0</v>
      </c>
      <c r="L3594" s="198">
        <v>654</v>
      </c>
      <c r="M3594" s="105">
        <v>3.1</v>
      </c>
      <c r="N3594" s="167"/>
    </row>
    <row r="3595" s="155" customFormat="1" ht="21.6" spans="1:14">
      <c r="A3595" s="38" t="s">
        <v>15</v>
      </c>
      <c r="B3595" s="168">
        <v>3594</v>
      </c>
      <c r="C3595" s="43" t="s">
        <v>16</v>
      </c>
      <c r="D3595" s="43" t="s">
        <v>89</v>
      </c>
      <c r="E3595" s="103" t="s">
        <v>3723</v>
      </c>
      <c r="F3595" s="169" t="s">
        <v>114</v>
      </c>
      <c r="G3595" s="169" t="s">
        <v>4658</v>
      </c>
      <c r="H3595" s="40" t="s">
        <v>2369</v>
      </c>
      <c r="I3595" s="40" t="s">
        <v>22</v>
      </c>
      <c r="J3595" s="173">
        <v>3</v>
      </c>
      <c r="K3595" s="174">
        <v>0</v>
      </c>
      <c r="L3595" s="198">
        <v>272</v>
      </c>
      <c r="M3595" s="105">
        <v>3.1</v>
      </c>
      <c r="N3595" s="167"/>
    </row>
    <row r="3596" s="155" customFormat="1" ht="21.6" spans="1:14">
      <c r="A3596" s="38" t="s">
        <v>15</v>
      </c>
      <c r="B3596" s="168">
        <v>3595</v>
      </c>
      <c r="C3596" s="43" t="s">
        <v>16</v>
      </c>
      <c r="D3596" s="43" t="s">
        <v>53</v>
      </c>
      <c r="E3596" s="103" t="s">
        <v>3723</v>
      </c>
      <c r="F3596" s="169" t="s">
        <v>55</v>
      </c>
      <c r="G3596" s="169" t="s">
        <v>4680</v>
      </c>
      <c r="H3596" s="40" t="s">
        <v>2371</v>
      </c>
      <c r="I3596" s="40" t="s">
        <v>22</v>
      </c>
      <c r="J3596" s="173">
        <v>1</v>
      </c>
      <c r="K3596" s="57">
        <f t="shared" si="235"/>
        <v>1</v>
      </c>
      <c r="L3596" s="198">
        <v>15</v>
      </c>
      <c r="M3596" s="105">
        <v>3.1</v>
      </c>
      <c r="N3596" s="167"/>
    </row>
    <row r="3597" s="155" customFormat="1" ht="24" spans="1:14">
      <c r="A3597" s="38" t="s">
        <v>15</v>
      </c>
      <c r="B3597" s="168">
        <v>3596</v>
      </c>
      <c r="C3597" s="43" t="s">
        <v>16</v>
      </c>
      <c r="D3597" s="43" t="s">
        <v>53</v>
      </c>
      <c r="E3597" s="103" t="s">
        <v>3723</v>
      </c>
      <c r="F3597" s="169" t="s">
        <v>55</v>
      </c>
      <c r="G3597" s="169" t="s">
        <v>4659</v>
      </c>
      <c r="H3597" s="40" t="s">
        <v>2371</v>
      </c>
      <c r="I3597" s="40" t="s">
        <v>22</v>
      </c>
      <c r="J3597" s="173">
        <v>5</v>
      </c>
      <c r="K3597" s="57">
        <f t="shared" si="235"/>
        <v>1</v>
      </c>
      <c r="L3597" s="198">
        <v>150</v>
      </c>
      <c r="M3597" s="105">
        <v>3.1</v>
      </c>
      <c r="N3597" s="167"/>
    </row>
    <row r="3598" s="155" customFormat="1" ht="24" spans="1:14">
      <c r="A3598" s="38" t="s">
        <v>15</v>
      </c>
      <c r="B3598" s="168">
        <v>3597</v>
      </c>
      <c r="C3598" s="43" t="s">
        <v>16</v>
      </c>
      <c r="D3598" s="43" t="s">
        <v>53</v>
      </c>
      <c r="E3598" s="103" t="s">
        <v>3723</v>
      </c>
      <c r="F3598" s="169" t="s">
        <v>55</v>
      </c>
      <c r="G3598" s="169" t="s">
        <v>4681</v>
      </c>
      <c r="H3598" s="40" t="s">
        <v>2371</v>
      </c>
      <c r="I3598" s="40" t="s">
        <v>22</v>
      </c>
      <c r="J3598" s="173">
        <v>1</v>
      </c>
      <c r="K3598" s="185">
        <v>0</v>
      </c>
      <c r="L3598" s="198">
        <v>57</v>
      </c>
      <c r="M3598" s="105">
        <v>3.1</v>
      </c>
      <c r="N3598" s="164"/>
    </row>
    <row r="3599" s="155" customFormat="1" ht="24" spans="1:14">
      <c r="A3599" s="38" t="s">
        <v>15</v>
      </c>
      <c r="B3599" s="168">
        <v>3598</v>
      </c>
      <c r="C3599" s="43" t="s">
        <v>16</v>
      </c>
      <c r="D3599" s="43" t="s">
        <v>53</v>
      </c>
      <c r="E3599" s="103" t="s">
        <v>3723</v>
      </c>
      <c r="F3599" s="169" t="s">
        <v>249</v>
      </c>
      <c r="G3599" s="169" t="s">
        <v>4682</v>
      </c>
      <c r="H3599" s="40" t="s">
        <v>2371</v>
      </c>
      <c r="I3599" s="40" t="s">
        <v>22</v>
      </c>
      <c r="J3599" s="173">
        <v>1</v>
      </c>
      <c r="K3599" s="185">
        <v>0</v>
      </c>
      <c r="L3599" s="198">
        <v>17</v>
      </c>
      <c r="M3599" s="105">
        <v>3.1</v>
      </c>
      <c r="N3599" s="167"/>
    </row>
    <row r="3600" s="155" customFormat="1" ht="21.6" spans="1:14">
      <c r="A3600" s="38" t="s">
        <v>15</v>
      </c>
      <c r="B3600" s="168">
        <v>3599</v>
      </c>
      <c r="C3600" s="43" t="s">
        <v>16</v>
      </c>
      <c r="D3600" s="43" t="s">
        <v>53</v>
      </c>
      <c r="E3600" s="103" t="s">
        <v>3723</v>
      </c>
      <c r="F3600" s="169" t="s">
        <v>304</v>
      </c>
      <c r="G3600" s="169" t="s">
        <v>4683</v>
      </c>
      <c r="H3600" s="40" t="s">
        <v>2371</v>
      </c>
      <c r="I3600" s="40" t="s">
        <v>22</v>
      </c>
      <c r="J3600" s="173">
        <v>2</v>
      </c>
      <c r="K3600" s="57">
        <f t="shared" ref="K3600:K3604" si="236">(CEILING(J3600*0.2,1))*1</f>
        <v>1</v>
      </c>
      <c r="L3600" s="198">
        <v>69</v>
      </c>
      <c r="M3600" s="105">
        <v>3.1</v>
      </c>
      <c r="N3600" s="164"/>
    </row>
    <row r="3601" s="155" customFormat="1" ht="24" spans="1:14">
      <c r="A3601" s="38" t="s">
        <v>15</v>
      </c>
      <c r="B3601" s="168">
        <v>3600</v>
      </c>
      <c r="C3601" s="43" t="s">
        <v>16</v>
      </c>
      <c r="D3601" s="43" t="s">
        <v>171</v>
      </c>
      <c r="E3601" s="103" t="s">
        <v>3723</v>
      </c>
      <c r="F3601" s="169" t="s">
        <v>172</v>
      </c>
      <c r="G3601" s="169" t="s">
        <v>4661</v>
      </c>
      <c r="H3601" s="40" t="s">
        <v>4662</v>
      </c>
      <c r="I3601" s="40" t="s">
        <v>22</v>
      </c>
      <c r="J3601" s="173">
        <v>12</v>
      </c>
      <c r="K3601" s="174">
        <v>0</v>
      </c>
      <c r="L3601" s="198">
        <v>9</v>
      </c>
      <c r="M3601" s="105">
        <v>3.1</v>
      </c>
      <c r="N3601" s="167"/>
    </row>
    <row r="3602" s="155" customFormat="1" ht="24" spans="1:14">
      <c r="A3602" s="38" t="s">
        <v>15</v>
      </c>
      <c r="B3602" s="168">
        <v>3601</v>
      </c>
      <c r="C3602" s="43" t="s">
        <v>16</v>
      </c>
      <c r="D3602" s="43" t="s">
        <v>171</v>
      </c>
      <c r="E3602" s="103" t="s">
        <v>3723</v>
      </c>
      <c r="F3602" s="169" t="s">
        <v>172</v>
      </c>
      <c r="G3602" s="169" t="s">
        <v>4663</v>
      </c>
      <c r="H3602" s="40" t="s">
        <v>4662</v>
      </c>
      <c r="I3602" s="40" t="s">
        <v>22</v>
      </c>
      <c r="J3602" s="173">
        <v>2</v>
      </c>
      <c r="K3602" s="174">
        <v>0</v>
      </c>
      <c r="L3602" s="198">
        <v>2</v>
      </c>
      <c r="M3602" s="105">
        <v>3.1</v>
      </c>
      <c r="N3602" s="167"/>
    </row>
    <row r="3603" s="155" customFormat="1" ht="21.6" spans="1:14">
      <c r="A3603" s="38" t="s">
        <v>15</v>
      </c>
      <c r="B3603" s="168">
        <v>3602</v>
      </c>
      <c r="C3603" s="43" t="s">
        <v>16</v>
      </c>
      <c r="D3603" s="43" t="s">
        <v>53</v>
      </c>
      <c r="E3603" s="103" t="s">
        <v>3723</v>
      </c>
      <c r="F3603" s="169" t="s">
        <v>236</v>
      </c>
      <c r="G3603" s="169" t="s">
        <v>4684</v>
      </c>
      <c r="H3603" s="40" t="s">
        <v>2369</v>
      </c>
      <c r="I3603" s="40" t="s">
        <v>22</v>
      </c>
      <c r="J3603" s="173">
        <v>1</v>
      </c>
      <c r="K3603" s="57">
        <f t="shared" si="236"/>
        <v>1</v>
      </c>
      <c r="L3603" s="198">
        <v>2</v>
      </c>
      <c r="M3603" s="105">
        <v>3.1</v>
      </c>
      <c r="N3603" s="167"/>
    </row>
    <row r="3604" s="155" customFormat="1" ht="21.6" spans="1:14">
      <c r="A3604" s="38" t="s">
        <v>15</v>
      </c>
      <c r="B3604" s="168">
        <v>3603</v>
      </c>
      <c r="C3604" s="43" t="s">
        <v>16</v>
      </c>
      <c r="D3604" s="43" t="s">
        <v>53</v>
      </c>
      <c r="E3604" s="103" t="s">
        <v>3723</v>
      </c>
      <c r="F3604" s="169" t="s">
        <v>236</v>
      </c>
      <c r="G3604" s="169" t="s">
        <v>4685</v>
      </c>
      <c r="H3604" s="40" t="s">
        <v>2369</v>
      </c>
      <c r="I3604" s="40" t="s">
        <v>22</v>
      </c>
      <c r="J3604" s="173">
        <v>2</v>
      </c>
      <c r="K3604" s="57">
        <f t="shared" si="236"/>
        <v>1</v>
      </c>
      <c r="L3604" s="198">
        <v>2</v>
      </c>
      <c r="M3604" s="105">
        <v>3.1</v>
      </c>
      <c r="N3604" s="167"/>
    </row>
    <row r="3605" s="155" customFormat="1" ht="24" spans="1:14">
      <c r="A3605" s="38" t="s">
        <v>15</v>
      </c>
      <c r="B3605" s="168">
        <v>3604</v>
      </c>
      <c r="C3605" s="43" t="s">
        <v>16</v>
      </c>
      <c r="D3605" s="43" t="s">
        <v>53</v>
      </c>
      <c r="E3605" s="103" t="s">
        <v>3723</v>
      </c>
      <c r="F3605" s="169" t="s">
        <v>236</v>
      </c>
      <c r="G3605" s="169" t="s">
        <v>4664</v>
      </c>
      <c r="H3605" s="40" t="s">
        <v>2369</v>
      </c>
      <c r="I3605" s="40" t="s">
        <v>22</v>
      </c>
      <c r="J3605" s="173">
        <v>2</v>
      </c>
      <c r="K3605" s="185">
        <v>0</v>
      </c>
      <c r="L3605" s="198">
        <v>5</v>
      </c>
      <c r="M3605" s="105">
        <v>3.1</v>
      </c>
      <c r="N3605" s="167"/>
    </row>
    <row r="3606" s="155" customFormat="1" ht="21.6" spans="1:14">
      <c r="A3606" s="38" t="s">
        <v>15</v>
      </c>
      <c r="B3606" s="168">
        <v>3605</v>
      </c>
      <c r="C3606" s="43" t="s">
        <v>16</v>
      </c>
      <c r="D3606" s="43" t="s">
        <v>322</v>
      </c>
      <c r="E3606" s="103" t="s">
        <v>3723</v>
      </c>
      <c r="F3606" s="169" t="s">
        <v>323</v>
      </c>
      <c r="G3606" s="169" t="s">
        <v>4665</v>
      </c>
      <c r="H3606" s="40" t="s">
        <v>2374</v>
      </c>
      <c r="I3606" s="43" t="s">
        <v>2124</v>
      </c>
      <c r="J3606" s="116">
        <v>7.5086</v>
      </c>
      <c r="K3606" s="57">
        <f t="shared" ref="K3606:K3611" si="237">(CEILING(J3606*0.2,1))*1</f>
        <v>2</v>
      </c>
      <c r="L3606" s="198">
        <v>485</v>
      </c>
      <c r="M3606" s="105">
        <v>3.1</v>
      </c>
      <c r="N3606" s="167"/>
    </row>
    <row r="3607" s="155" customFormat="1" ht="21.6" spans="1:14">
      <c r="A3607" s="38" t="s">
        <v>15</v>
      </c>
      <c r="B3607" s="168">
        <v>3606</v>
      </c>
      <c r="C3607" s="43" t="s">
        <v>16</v>
      </c>
      <c r="D3607" s="43" t="s">
        <v>322</v>
      </c>
      <c r="E3607" s="103" t="s">
        <v>3723</v>
      </c>
      <c r="F3607" s="169" t="s">
        <v>323</v>
      </c>
      <c r="G3607" s="169" t="s">
        <v>4686</v>
      </c>
      <c r="H3607" s="40" t="s">
        <v>3900</v>
      </c>
      <c r="I3607" s="43" t="s">
        <v>2124</v>
      </c>
      <c r="J3607" s="116">
        <v>0.25</v>
      </c>
      <c r="K3607" s="57">
        <f t="shared" si="237"/>
        <v>1</v>
      </c>
      <c r="L3607" s="198">
        <v>16</v>
      </c>
      <c r="M3607" s="105">
        <v>3.1</v>
      </c>
      <c r="N3607" s="167"/>
    </row>
    <row r="3608" s="155" customFormat="1" ht="24" spans="1:14">
      <c r="A3608" s="38" t="s">
        <v>15</v>
      </c>
      <c r="B3608" s="168">
        <v>3607</v>
      </c>
      <c r="C3608" s="43" t="s">
        <v>16</v>
      </c>
      <c r="D3608" s="43" t="s">
        <v>53</v>
      </c>
      <c r="E3608" s="103" t="s">
        <v>3723</v>
      </c>
      <c r="F3608" s="169" t="s">
        <v>55</v>
      </c>
      <c r="G3608" s="169" t="s">
        <v>4645</v>
      </c>
      <c r="H3608" s="40" t="s">
        <v>2371</v>
      </c>
      <c r="I3608" s="40" t="s">
        <v>22</v>
      </c>
      <c r="J3608" s="173">
        <v>5</v>
      </c>
      <c r="K3608" s="57">
        <f t="shared" si="237"/>
        <v>1</v>
      </c>
      <c r="L3608" s="198">
        <v>88</v>
      </c>
      <c r="M3608" s="105">
        <v>3.1</v>
      </c>
      <c r="N3608" s="167"/>
    </row>
    <row r="3609" s="155" customFormat="1" ht="21.6" spans="1:14">
      <c r="A3609" s="38" t="s">
        <v>15</v>
      </c>
      <c r="B3609" s="168">
        <v>3608</v>
      </c>
      <c r="C3609" s="43" t="s">
        <v>16</v>
      </c>
      <c r="D3609" s="43" t="s">
        <v>53</v>
      </c>
      <c r="E3609" s="103" t="s">
        <v>3723</v>
      </c>
      <c r="F3609" s="169" t="s">
        <v>236</v>
      </c>
      <c r="G3609" s="169" t="s">
        <v>4676</v>
      </c>
      <c r="H3609" s="40" t="s">
        <v>2369</v>
      </c>
      <c r="I3609" s="40" t="s">
        <v>22</v>
      </c>
      <c r="J3609" s="173">
        <v>1</v>
      </c>
      <c r="K3609" s="57">
        <f t="shared" si="237"/>
        <v>1</v>
      </c>
      <c r="L3609" s="198">
        <v>1</v>
      </c>
      <c r="M3609" s="105">
        <v>3.1</v>
      </c>
      <c r="N3609" s="167"/>
    </row>
    <row r="3610" s="155" customFormat="1" ht="21.6" spans="1:14">
      <c r="A3610" s="38" t="s">
        <v>15</v>
      </c>
      <c r="B3610" s="168">
        <v>3609</v>
      </c>
      <c r="C3610" s="43" t="s">
        <v>16</v>
      </c>
      <c r="D3610" s="43" t="s">
        <v>53</v>
      </c>
      <c r="E3610" s="103" t="s">
        <v>3723</v>
      </c>
      <c r="F3610" s="169" t="s">
        <v>236</v>
      </c>
      <c r="G3610" s="169" t="s">
        <v>4677</v>
      </c>
      <c r="H3610" s="40" t="s">
        <v>2369</v>
      </c>
      <c r="I3610" s="40" t="s">
        <v>22</v>
      </c>
      <c r="J3610" s="173">
        <v>1</v>
      </c>
      <c r="K3610" s="57">
        <f t="shared" si="237"/>
        <v>1</v>
      </c>
      <c r="L3610" s="198">
        <v>2</v>
      </c>
      <c r="M3610" s="105">
        <v>3.1</v>
      </c>
      <c r="N3610" s="167"/>
    </row>
    <row r="3611" s="155" customFormat="1" ht="21.6" spans="1:14">
      <c r="A3611" s="38" t="s">
        <v>15</v>
      </c>
      <c r="B3611" s="168">
        <v>3610</v>
      </c>
      <c r="C3611" s="43" t="s">
        <v>16</v>
      </c>
      <c r="D3611" s="43" t="s">
        <v>322</v>
      </c>
      <c r="E3611" s="103" t="s">
        <v>3723</v>
      </c>
      <c r="F3611" s="169" t="s">
        <v>323</v>
      </c>
      <c r="G3611" s="169" t="s">
        <v>4646</v>
      </c>
      <c r="H3611" s="40" t="s">
        <v>2374</v>
      </c>
      <c r="I3611" s="43" t="s">
        <v>2124</v>
      </c>
      <c r="J3611" s="116">
        <v>5.37941</v>
      </c>
      <c r="K3611" s="57">
        <f t="shared" si="237"/>
        <v>2</v>
      </c>
      <c r="L3611" s="198">
        <v>198</v>
      </c>
      <c r="M3611" s="105">
        <v>3.1</v>
      </c>
      <c r="N3611" s="164"/>
    </row>
    <row r="3612" s="155" customFormat="1" ht="21.6" spans="1:14">
      <c r="A3612" s="38" t="s">
        <v>15</v>
      </c>
      <c r="B3612" s="168">
        <v>3611</v>
      </c>
      <c r="C3612" s="43" t="s">
        <v>16</v>
      </c>
      <c r="D3612" s="43" t="s">
        <v>89</v>
      </c>
      <c r="E3612" s="103" t="s">
        <v>3723</v>
      </c>
      <c r="F3612" s="169" t="s">
        <v>114</v>
      </c>
      <c r="G3612" s="169" t="s">
        <v>4555</v>
      </c>
      <c r="H3612" s="40" t="s">
        <v>2369</v>
      </c>
      <c r="I3612" s="40" t="s">
        <v>22</v>
      </c>
      <c r="J3612" s="173">
        <v>3</v>
      </c>
      <c r="K3612" s="174">
        <v>0</v>
      </c>
      <c r="L3612" s="198">
        <v>21</v>
      </c>
      <c r="M3612" s="105">
        <v>3.1</v>
      </c>
      <c r="N3612" s="167"/>
    </row>
    <row r="3613" s="155" customFormat="1" ht="24" spans="1:14">
      <c r="A3613" s="38" t="s">
        <v>15</v>
      </c>
      <c r="B3613" s="168">
        <v>3612</v>
      </c>
      <c r="C3613" s="43" t="s">
        <v>16</v>
      </c>
      <c r="D3613" s="43" t="s">
        <v>53</v>
      </c>
      <c r="E3613" s="103" t="s">
        <v>3723</v>
      </c>
      <c r="F3613" s="169" t="s">
        <v>55</v>
      </c>
      <c r="G3613" s="169" t="s">
        <v>4556</v>
      </c>
      <c r="H3613" s="40" t="s">
        <v>2371</v>
      </c>
      <c r="I3613" s="40" t="s">
        <v>22</v>
      </c>
      <c r="J3613" s="173">
        <v>8</v>
      </c>
      <c r="K3613" s="57">
        <f t="shared" ref="K3613:K3618" si="238">(CEILING(J3613*0.2,1))*1</f>
        <v>2</v>
      </c>
      <c r="L3613" s="198">
        <v>31</v>
      </c>
      <c r="M3613" s="105">
        <v>3.1</v>
      </c>
      <c r="N3613" s="167"/>
    </row>
    <row r="3614" s="155" customFormat="1" ht="21.6" spans="1:14">
      <c r="A3614" s="38" t="s">
        <v>15</v>
      </c>
      <c r="B3614" s="168">
        <v>3613</v>
      </c>
      <c r="C3614" s="43" t="s">
        <v>16</v>
      </c>
      <c r="D3614" s="43" t="s">
        <v>53</v>
      </c>
      <c r="E3614" s="103" t="s">
        <v>3723</v>
      </c>
      <c r="F3614" s="169" t="s">
        <v>55</v>
      </c>
      <c r="G3614" s="169" t="s">
        <v>4557</v>
      </c>
      <c r="H3614" s="40" t="s">
        <v>2371</v>
      </c>
      <c r="I3614" s="40" t="s">
        <v>22</v>
      </c>
      <c r="J3614" s="173">
        <v>1</v>
      </c>
      <c r="K3614" s="57">
        <f t="shared" si="238"/>
        <v>1</v>
      </c>
      <c r="L3614" s="198">
        <v>2</v>
      </c>
      <c r="M3614" s="105">
        <v>3.1</v>
      </c>
      <c r="N3614" s="167"/>
    </row>
    <row r="3615" s="155" customFormat="1" ht="24" spans="1:14">
      <c r="A3615" s="38" t="s">
        <v>15</v>
      </c>
      <c r="B3615" s="168">
        <v>3614</v>
      </c>
      <c r="C3615" s="43" t="s">
        <v>16</v>
      </c>
      <c r="D3615" s="43" t="s">
        <v>53</v>
      </c>
      <c r="E3615" s="103" t="s">
        <v>3723</v>
      </c>
      <c r="F3615" s="169" t="s">
        <v>249</v>
      </c>
      <c r="G3615" s="169" t="s">
        <v>4687</v>
      </c>
      <c r="H3615" s="40" t="s">
        <v>2371</v>
      </c>
      <c r="I3615" s="40" t="s">
        <v>22</v>
      </c>
      <c r="J3615" s="173">
        <v>1</v>
      </c>
      <c r="K3615" s="57">
        <f t="shared" si="238"/>
        <v>1</v>
      </c>
      <c r="L3615" s="198">
        <v>2</v>
      </c>
      <c r="M3615" s="105">
        <v>3.1</v>
      </c>
      <c r="N3615" s="167"/>
    </row>
    <row r="3616" s="155" customFormat="1" ht="24" spans="1:14">
      <c r="A3616" s="38" t="s">
        <v>15</v>
      </c>
      <c r="B3616" s="168">
        <v>3615</v>
      </c>
      <c r="C3616" s="43" t="s">
        <v>16</v>
      </c>
      <c r="D3616" s="43" t="s">
        <v>53</v>
      </c>
      <c r="E3616" s="103" t="s">
        <v>3723</v>
      </c>
      <c r="F3616" s="169" t="s">
        <v>249</v>
      </c>
      <c r="G3616" s="169" t="s">
        <v>4688</v>
      </c>
      <c r="H3616" s="40" t="s">
        <v>2371</v>
      </c>
      <c r="I3616" s="40" t="s">
        <v>22</v>
      </c>
      <c r="J3616" s="173">
        <v>1</v>
      </c>
      <c r="K3616" s="57">
        <f t="shared" si="238"/>
        <v>1</v>
      </c>
      <c r="L3616" s="198">
        <v>2</v>
      </c>
      <c r="M3616" s="105">
        <v>3.1</v>
      </c>
      <c r="N3616" s="164"/>
    </row>
    <row r="3617" s="155" customFormat="1" ht="24" spans="1:14">
      <c r="A3617" s="38" t="s">
        <v>15</v>
      </c>
      <c r="B3617" s="168">
        <v>3616</v>
      </c>
      <c r="C3617" s="43" t="s">
        <v>16</v>
      </c>
      <c r="D3617" s="43" t="s">
        <v>53</v>
      </c>
      <c r="E3617" s="103" t="s">
        <v>3723</v>
      </c>
      <c r="F3617" s="169" t="s">
        <v>304</v>
      </c>
      <c r="G3617" s="169" t="s">
        <v>4689</v>
      </c>
      <c r="H3617" s="40" t="s">
        <v>2371</v>
      </c>
      <c r="I3617" s="40" t="s">
        <v>22</v>
      </c>
      <c r="J3617" s="173">
        <v>1</v>
      </c>
      <c r="K3617" s="57">
        <f t="shared" si="238"/>
        <v>1</v>
      </c>
      <c r="L3617" s="198">
        <v>8</v>
      </c>
      <c r="M3617" s="105">
        <v>3.1</v>
      </c>
      <c r="N3617" s="167"/>
    </row>
    <row r="3618" s="155" customFormat="1" ht="24" spans="1:14">
      <c r="A3618" s="38" t="s">
        <v>15</v>
      </c>
      <c r="B3618" s="168">
        <v>3617</v>
      </c>
      <c r="C3618" s="43" t="s">
        <v>16</v>
      </c>
      <c r="D3618" s="43" t="s">
        <v>53</v>
      </c>
      <c r="E3618" s="103" t="s">
        <v>3723</v>
      </c>
      <c r="F3618" s="169" t="s">
        <v>304</v>
      </c>
      <c r="G3618" s="169" t="s">
        <v>4690</v>
      </c>
      <c r="H3618" s="40" t="s">
        <v>2371</v>
      </c>
      <c r="I3618" s="40" t="s">
        <v>22</v>
      </c>
      <c r="J3618" s="173">
        <v>1</v>
      </c>
      <c r="K3618" s="57">
        <f t="shared" si="238"/>
        <v>1</v>
      </c>
      <c r="L3618" s="198">
        <v>8</v>
      </c>
      <c r="M3618" s="105">
        <v>3.1</v>
      </c>
      <c r="N3618" s="167"/>
    </row>
    <row r="3619" s="155" customFormat="1" ht="24" spans="1:14">
      <c r="A3619" s="38" t="s">
        <v>15</v>
      </c>
      <c r="B3619" s="168">
        <v>3618</v>
      </c>
      <c r="C3619" s="43" t="s">
        <v>16</v>
      </c>
      <c r="D3619" s="43" t="s">
        <v>171</v>
      </c>
      <c r="E3619" s="103" t="s">
        <v>3723</v>
      </c>
      <c r="F3619" s="169" t="s">
        <v>172</v>
      </c>
      <c r="G3619" s="169" t="s">
        <v>4475</v>
      </c>
      <c r="H3619" s="40" t="s">
        <v>1697</v>
      </c>
      <c r="I3619" s="40" t="s">
        <v>22</v>
      </c>
      <c r="J3619" s="173">
        <v>3</v>
      </c>
      <c r="K3619" s="174">
        <v>0</v>
      </c>
      <c r="L3619" s="198">
        <v>1</v>
      </c>
      <c r="M3619" s="105">
        <v>3.1</v>
      </c>
      <c r="N3619" s="164"/>
    </row>
    <row r="3620" s="155" customFormat="1" ht="24" spans="1:14">
      <c r="A3620" s="38" t="s">
        <v>15</v>
      </c>
      <c r="B3620" s="168">
        <v>3619</v>
      </c>
      <c r="C3620" s="43" t="s">
        <v>16</v>
      </c>
      <c r="D3620" s="43" t="s">
        <v>53</v>
      </c>
      <c r="E3620" s="103" t="s">
        <v>3723</v>
      </c>
      <c r="F3620" s="169" t="s">
        <v>236</v>
      </c>
      <c r="G3620" s="169" t="s">
        <v>4691</v>
      </c>
      <c r="H3620" s="40" t="s">
        <v>2369</v>
      </c>
      <c r="I3620" s="40" t="s">
        <v>22</v>
      </c>
      <c r="J3620" s="173">
        <v>1</v>
      </c>
      <c r="K3620" s="57">
        <f t="shared" ref="K3620:K3626" si="239">(CEILING(J3620*0.2,1))*1</f>
        <v>1</v>
      </c>
      <c r="L3620" s="198">
        <v>4</v>
      </c>
      <c r="M3620" s="105">
        <v>3.1</v>
      </c>
      <c r="N3620" s="164"/>
    </row>
    <row r="3621" s="155" customFormat="1" ht="24" spans="1:14">
      <c r="A3621" s="38" t="s">
        <v>15</v>
      </c>
      <c r="B3621" s="168">
        <v>3620</v>
      </c>
      <c r="C3621" s="43" t="s">
        <v>16</v>
      </c>
      <c r="D3621" s="43" t="s">
        <v>53</v>
      </c>
      <c r="E3621" s="103" t="s">
        <v>3723</v>
      </c>
      <c r="F3621" s="169" t="s">
        <v>236</v>
      </c>
      <c r="G3621" s="169" t="s">
        <v>4692</v>
      </c>
      <c r="H3621" s="40" t="s">
        <v>2369</v>
      </c>
      <c r="I3621" s="40" t="s">
        <v>22</v>
      </c>
      <c r="J3621" s="173">
        <v>1</v>
      </c>
      <c r="K3621" s="185">
        <v>0</v>
      </c>
      <c r="L3621" s="198">
        <v>3</v>
      </c>
      <c r="M3621" s="105">
        <v>3.1</v>
      </c>
      <c r="N3621" s="167"/>
    </row>
    <row r="3622" s="155" customFormat="1" ht="21.6" spans="1:14">
      <c r="A3622" s="38" t="s">
        <v>15</v>
      </c>
      <c r="B3622" s="168">
        <v>3621</v>
      </c>
      <c r="C3622" s="43" t="s">
        <v>16</v>
      </c>
      <c r="D3622" s="43" t="s">
        <v>322</v>
      </c>
      <c r="E3622" s="103" t="s">
        <v>3723</v>
      </c>
      <c r="F3622" s="169" t="s">
        <v>323</v>
      </c>
      <c r="G3622" s="169" t="s">
        <v>4558</v>
      </c>
      <c r="H3622" s="40" t="s">
        <v>2374</v>
      </c>
      <c r="I3622" s="43" t="s">
        <v>2124</v>
      </c>
      <c r="J3622" s="116">
        <v>13.9374</v>
      </c>
      <c r="K3622" s="57">
        <f t="shared" si="239"/>
        <v>3</v>
      </c>
      <c r="L3622" s="198">
        <v>224</v>
      </c>
      <c r="M3622" s="105">
        <v>3.1</v>
      </c>
      <c r="N3622" s="164"/>
    </row>
    <row r="3623" s="155" customFormat="1" ht="24" spans="1:14">
      <c r="A3623" s="38" t="s">
        <v>15</v>
      </c>
      <c r="B3623" s="168">
        <v>3622</v>
      </c>
      <c r="C3623" s="43" t="s">
        <v>16</v>
      </c>
      <c r="D3623" s="43" t="s">
        <v>53</v>
      </c>
      <c r="E3623" s="103" t="s">
        <v>3723</v>
      </c>
      <c r="F3623" s="169" t="s">
        <v>55</v>
      </c>
      <c r="G3623" s="169" t="s">
        <v>4645</v>
      </c>
      <c r="H3623" s="40" t="s">
        <v>2371</v>
      </c>
      <c r="I3623" s="40" t="s">
        <v>22</v>
      </c>
      <c r="J3623" s="173">
        <v>5</v>
      </c>
      <c r="K3623" s="57">
        <f t="shared" si="239"/>
        <v>1</v>
      </c>
      <c r="L3623" s="198">
        <v>88</v>
      </c>
      <c r="M3623" s="105">
        <v>3.1</v>
      </c>
      <c r="N3623" s="167"/>
    </row>
    <row r="3624" s="155" customFormat="1" ht="21.6" spans="1:14">
      <c r="A3624" s="38" t="s">
        <v>15</v>
      </c>
      <c r="B3624" s="168">
        <v>3623</v>
      </c>
      <c r="C3624" s="43" t="s">
        <v>16</v>
      </c>
      <c r="D3624" s="43" t="s">
        <v>53</v>
      </c>
      <c r="E3624" s="103" t="s">
        <v>3723</v>
      </c>
      <c r="F3624" s="169" t="s">
        <v>236</v>
      </c>
      <c r="G3624" s="169" t="s">
        <v>4676</v>
      </c>
      <c r="H3624" s="40" t="s">
        <v>2369</v>
      </c>
      <c r="I3624" s="40" t="s">
        <v>22</v>
      </c>
      <c r="J3624" s="173">
        <v>1</v>
      </c>
      <c r="K3624" s="57">
        <f t="shared" si="239"/>
        <v>1</v>
      </c>
      <c r="L3624" s="198">
        <v>1</v>
      </c>
      <c r="M3624" s="105">
        <v>3.1</v>
      </c>
      <c r="N3624" s="167"/>
    </row>
    <row r="3625" s="155" customFormat="1" ht="21.6" spans="1:14">
      <c r="A3625" s="38" t="s">
        <v>15</v>
      </c>
      <c r="B3625" s="168">
        <v>3624</v>
      </c>
      <c r="C3625" s="43" t="s">
        <v>16</v>
      </c>
      <c r="D3625" s="43" t="s">
        <v>53</v>
      </c>
      <c r="E3625" s="103" t="s">
        <v>3723</v>
      </c>
      <c r="F3625" s="169" t="s">
        <v>236</v>
      </c>
      <c r="G3625" s="169" t="s">
        <v>4677</v>
      </c>
      <c r="H3625" s="40" t="s">
        <v>2369</v>
      </c>
      <c r="I3625" s="40" t="s">
        <v>22</v>
      </c>
      <c r="J3625" s="173">
        <v>1</v>
      </c>
      <c r="K3625" s="57">
        <f t="shared" si="239"/>
        <v>1</v>
      </c>
      <c r="L3625" s="198">
        <v>2</v>
      </c>
      <c r="M3625" s="105">
        <v>3.1</v>
      </c>
      <c r="N3625" s="164"/>
    </row>
    <row r="3626" s="155" customFormat="1" ht="21.6" spans="1:14">
      <c r="A3626" s="38" t="s">
        <v>15</v>
      </c>
      <c r="B3626" s="168">
        <v>3625</v>
      </c>
      <c r="C3626" s="43" t="s">
        <v>16</v>
      </c>
      <c r="D3626" s="43" t="s">
        <v>322</v>
      </c>
      <c r="E3626" s="103" t="s">
        <v>3723</v>
      </c>
      <c r="F3626" s="169" t="s">
        <v>323</v>
      </c>
      <c r="G3626" s="169" t="s">
        <v>4646</v>
      </c>
      <c r="H3626" s="40" t="s">
        <v>2374</v>
      </c>
      <c r="I3626" s="43" t="s">
        <v>2124</v>
      </c>
      <c r="J3626" s="116">
        <v>5.45641</v>
      </c>
      <c r="K3626" s="57">
        <f t="shared" si="239"/>
        <v>2</v>
      </c>
      <c r="L3626" s="198">
        <v>201</v>
      </c>
      <c r="M3626" s="105">
        <v>3.1</v>
      </c>
      <c r="N3626" s="167"/>
    </row>
    <row r="3627" s="155" customFormat="1" ht="21.6" spans="1:14">
      <c r="A3627" s="38" t="s">
        <v>15</v>
      </c>
      <c r="B3627" s="168">
        <v>3626</v>
      </c>
      <c r="C3627" s="43" t="s">
        <v>16</v>
      </c>
      <c r="D3627" s="43" t="s">
        <v>89</v>
      </c>
      <c r="E3627" s="103" t="s">
        <v>3723</v>
      </c>
      <c r="F3627" s="169" t="s">
        <v>114</v>
      </c>
      <c r="G3627" s="169" t="s">
        <v>4648</v>
      </c>
      <c r="H3627" s="40" t="s">
        <v>2369</v>
      </c>
      <c r="I3627" s="40" t="s">
        <v>22</v>
      </c>
      <c r="J3627" s="173">
        <v>1</v>
      </c>
      <c r="K3627" s="174">
        <v>0</v>
      </c>
      <c r="L3627" s="198">
        <v>54</v>
      </c>
      <c r="M3627" s="105">
        <v>3.1</v>
      </c>
      <c r="N3627" s="167"/>
    </row>
    <row r="3628" s="155" customFormat="1" ht="21.6" spans="1:14">
      <c r="A3628" s="38" t="s">
        <v>15</v>
      </c>
      <c r="B3628" s="168">
        <v>3627</v>
      </c>
      <c r="C3628" s="43" t="s">
        <v>16</v>
      </c>
      <c r="D3628" s="43" t="s">
        <v>53</v>
      </c>
      <c r="E3628" s="103" t="s">
        <v>3723</v>
      </c>
      <c r="F3628" s="169" t="s">
        <v>3813</v>
      </c>
      <c r="G3628" s="169" t="s">
        <v>4693</v>
      </c>
      <c r="H3628" s="40" t="s">
        <v>3569</v>
      </c>
      <c r="I3628" s="40" t="s">
        <v>22</v>
      </c>
      <c r="J3628" s="173">
        <v>1</v>
      </c>
      <c r="K3628" s="57">
        <f t="shared" ref="K3628:K3633" si="240">(CEILING(J3628*0.2,1))*1</f>
        <v>1</v>
      </c>
      <c r="L3628" s="198">
        <v>2</v>
      </c>
      <c r="M3628" s="105">
        <v>3.1</v>
      </c>
      <c r="N3628" s="167"/>
    </row>
    <row r="3629" s="155" customFormat="1" ht="21.6" spans="1:14">
      <c r="A3629" s="38" t="s">
        <v>15</v>
      </c>
      <c r="B3629" s="168">
        <v>3628</v>
      </c>
      <c r="C3629" s="43" t="s">
        <v>16</v>
      </c>
      <c r="D3629" s="43" t="s">
        <v>89</v>
      </c>
      <c r="E3629" s="103" t="s">
        <v>3723</v>
      </c>
      <c r="F3629" s="169" t="s">
        <v>114</v>
      </c>
      <c r="G3629" s="169" t="s">
        <v>4555</v>
      </c>
      <c r="H3629" s="40" t="s">
        <v>2369</v>
      </c>
      <c r="I3629" s="40" t="s">
        <v>22</v>
      </c>
      <c r="J3629" s="173">
        <v>9</v>
      </c>
      <c r="K3629" s="174">
        <v>0</v>
      </c>
      <c r="L3629" s="198">
        <v>64</v>
      </c>
      <c r="M3629" s="105">
        <v>3.1</v>
      </c>
      <c r="N3629" s="167"/>
    </row>
    <row r="3630" s="155" customFormat="1" ht="24" spans="1:14">
      <c r="A3630" s="38" t="s">
        <v>15</v>
      </c>
      <c r="B3630" s="168">
        <v>3629</v>
      </c>
      <c r="C3630" s="43" t="s">
        <v>16</v>
      </c>
      <c r="D3630" s="43" t="s">
        <v>53</v>
      </c>
      <c r="E3630" s="103" t="s">
        <v>3723</v>
      </c>
      <c r="F3630" s="169" t="s">
        <v>55</v>
      </c>
      <c r="G3630" s="169" t="s">
        <v>4556</v>
      </c>
      <c r="H3630" s="40" t="s">
        <v>2371</v>
      </c>
      <c r="I3630" s="40" t="s">
        <v>22</v>
      </c>
      <c r="J3630" s="173">
        <v>16</v>
      </c>
      <c r="K3630" s="57">
        <f t="shared" si="240"/>
        <v>4</v>
      </c>
      <c r="L3630" s="198">
        <v>62</v>
      </c>
      <c r="M3630" s="105">
        <v>3.1</v>
      </c>
      <c r="N3630" s="167"/>
    </row>
    <row r="3631" s="155" customFormat="1" ht="21.6" spans="1:14">
      <c r="A3631" s="38" t="s">
        <v>15</v>
      </c>
      <c r="B3631" s="168">
        <v>3630</v>
      </c>
      <c r="C3631" s="43" t="s">
        <v>16</v>
      </c>
      <c r="D3631" s="43" t="s">
        <v>53</v>
      </c>
      <c r="E3631" s="103" t="s">
        <v>3723</v>
      </c>
      <c r="F3631" s="169" t="s">
        <v>55</v>
      </c>
      <c r="G3631" s="169" t="s">
        <v>4557</v>
      </c>
      <c r="H3631" s="40" t="s">
        <v>2371</v>
      </c>
      <c r="I3631" s="40" t="s">
        <v>22</v>
      </c>
      <c r="J3631" s="173">
        <v>1</v>
      </c>
      <c r="K3631" s="57">
        <f t="shared" si="240"/>
        <v>1</v>
      </c>
      <c r="L3631" s="198">
        <v>2</v>
      </c>
      <c r="M3631" s="105">
        <v>3.1</v>
      </c>
      <c r="N3631" s="167"/>
    </row>
    <row r="3632" s="155" customFormat="1" ht="21.6" spans="1:14">
      <c r="A3632" s="38" t="s">
        <v>15</v>
      </c>
      <c r="B3632" s="168">
        <v>3631</v>
      </c>
      <c r="C3632" s="43" t="s">
        <v>16</v>
      </c>
      <c r="D3632" s="43" t="s">
        <v>53</v>
      </c>
      <c r="E3632" s="103" t="s">
        <v>3723</v>
      </c>
      <c r="F3632" s="169" t="s">
        <v>304</v>
      </c>
      <c r="G3632" s="169" t="s">
        <v>4694</v>
      </c>
      <c r="H3632" s="40" t="s">
        <v>2371</v>
      </c>
      <c r="I3632" s="40" t="s">
        <v>22</v>
      </c>
      <c r="J3632" s="173">
        <v>1</v>
      </c>
      <c r="K3632" s="57">
        <f t="shared" si="240"/>
        <v>1</v>
      </c>
      <c r="L3632" s="198">
        <v>6</v>
      </c>
      <c r="M3632" s="105">
        <v>3.1</v>
      </c>
      <c r="N3632" s="167"/>
    </row>
    <row r="3633" s="155" customFormat="1" ht="24" spans="1:14">
      <c r="A3633" s="38" t="s">
        <v>15</v>
      </c>
      <c r="B3633" s="168">
        <v>3632</v>
      </c>
      <c r="C3633" s="43" t="s">
        <v>16</v>
      </c>
      <c r="D3633" s="43" t="s">
        <v>53</v>
      </c>
      <c r="E3633" s="103" t="s">
        <v>3723</v>
      </c>
      <c r="F3633" s="169" t="s">
        <v>304</v>
      </c>
      <c r="G3633" s="169" t="s">
        <v>4689</v>
      </c>
      <c r="H3633" s="40" t="s">
        <v>2371</v>
      </c>
      <c r="I3633" s="40" t="s">
        <v>22</v>
      </c>
      <c r="J3633" s="173">
        <v>1</v>
      </c>
      <c r="K3633" s="57">
        <f t="shared" si="240"/>
        <v>1</v>
      </c>
      <c r="L3633" s="198">
        <v>8</v>
      </c>
      <c r="M3633" s="105">
        <v>3.1</v>
      </c>
      <c r="N3633" s="167"/>
    </row>
    <row r="3634" s="155" customFormat="1" ht="24" spans="1:14">
      <c r="A3634" s="38" t="s">
        <v>15</v>
      </c>
      <c r="B3634" s="168">
        <v>3633</v>
      </c>
      <c r="C3634" s="43" t="s">
        <v>16</v>
      </c>
      <c r="D3634" s="43" t="s">
        <v>171</v>
      </c>
      <c r="E3634" s="103" t="s">
        <v>3723</v>
      </c>
      <c r="F3634" s="169" t="s">
        <v>172</v>
      </c>
      <c r="G3634" s="169" t="s">
        <v>4475</v>
      </c>
      <c r="H3634" s="40" t="s">
        <v>1697</v>
      </c>
      <c r="I3634" s="40" t="s">
        <v>22</v>
      </c>
      <c r="J3634" s="173">
        <v>9</v>
      </c>
      <c r="K3634" s="174">
        <v>0</v>
      </c>
      <c r="L3634" s="198">
        <v>2</v>
      </c>
      <c r="M3634" s="105">
        <v>3.1</v>
      </c>
      <c r="N3634" s="167"/>
    </row>
    <row r="3635" s="155" customFormat="1" ht="24" spans="1:14">
      <c r="A3635" s="38" t="s">
        <v>15</v>
      </c>
      <c r="B3635" s="168">
        <v>3634</v>
      </c>
      <c r="C3635" s="43" t="s">
        <v>16</v>
      </c>
      <c r="D3635" s="43" t="s">
        <v>53</v>
      </c>
      <c r="E3635" s="103" t="s">
        <v>3723</v>
      </c>
      <c r="F3635" s="169" t="s">
        <v>236</v>
      </c>
      <c r="G3635" s="169" t="s">
        <v>4695</v>
      </c>
      <c r="H3635" s="40" t="s">
        <v>2369</v>
      </c>
      <c r="I3635" s="40" t="s">
        <v>22</v>
      </c>
      <c r="J3635" s="173">
        <v>1</v>
      </c>
      <c r="K3635" s="185">
        <v>0</v>
      </c>
      <c r="L3635" s="198">
        <v>2</v>
      </c>
      <c r="M3635" s="105">
        <v>3.1</v>
      </c>
      <c r="N3635" s="167"/>
    </row>
    <row r="3636" s="155" customFormat="1" ht="21.6" spans="1:14">
      <c r="A3636" s="38" t="s">
        <v>15</v>
      </c>
      <c r="B3636" s="168">
        <v>3635</v>
      </c>
      <c r="C3636" s="43" t="s">
        <v>16</v>
      </c>
      <c r="D3636" s="43" t="s">
        <v>322</v>
      </c>
      <c r="E3636" s="103" t="s">
        <v>3723</v>
      </c>
      <c r="F3636" s="169" t="s">
        <v>323</v>
      </c>
      <c r="G3636" s="169" t="s">
        <v>4558</v>
      </c>
      <c r="H3636" s="40" t="s">
        <v>2374</v>
      </c>
      <c r="I3636" s="43" t="s">
        <v>2124</v>
      </c>
      <c r="J3636" s="116">
        <v>62.583</v>
      </c>
      <c r="K3636" s="57">
        <f>(CEILING(J3636*0.2,1))*1</f>
        <v>13</v>
      </c>
      <c r="L3636" s="198">
        <v>1006</v>
      </c>
      <c r="M3636" s="105">
        <v>3.1</v>
      </c>
      <c r="N3636" s="167"/>
    </row>
    <row r="3637" s="155" customFormat="1" ht="21.6" spans="1:14">
      <c r="A3637" s="38" t="s">
        <v>15</v>
      </c>
      <c r="B3637" s="168">
        <v>3636</v>
      </c>
      <c r="C3637" s="43" t="s">
        <v>16</v>
      </c>
      <c r="D3637" s="43" t="s">
        <v>89</v>
      </c>
      <c r="E3637" s="103" t="s">
        <v>3723</v>
      </c>
      <c r="F3637" s="169" t="s">
        <v>114</v>
      </c>
      <c r="G3637" s="169" t="s">
        <v>4547</v>
      </c>
      <c r="H3637" s="40" t="s">
        <v>2369</v>
      </c>
      <c r="I3637" s="40" t="s">
        <v>22</v>
      </c>
      <c r="J3637" s="173">
        <v>2</v>
      </c>
      <c r="K3637" s="174">
        <v>0</v>
      </c>
      <c r="L3637" s="198">
        <v>74</v>
      </c>
      <c r="M3637" s="105">
        <v>3.1</v>
      </c>
      <c r="N3637" s="167"/>
    </row>
    <row r="3638" s="155" customFormat="1" ht="24" spans="1:14">
      <c r="A3638" s="38" t="s">
        <v>15</v>
      </c>
      <c r="B3638" s="168">
        <v>3637</v>
      </c>
      <c r="C3638" s="43" t="s">
        <v>16</v>
      </c>
      <c r="D3638" s="43" t="s">
        <v>53</v>
      </c>
      <c r="E3638" s="103" t="s">
        <v>3723</v>
      </c>
      <c r="F3638" s="169" t="s">
        <v>55</v>
      </c>
      <c r="G3638" s="169" t="s">
        <v>4548</v>
      </c>
      <c r="H3638" s="40" t="s">
        <v>2371</v>
      </c>
      <c r="I3638" s="40" t="s">
        <v>22</v>
      </c>
      <c r="J3638" s="173">
        <v>7</v>
      </c>
      <c r="K3638" s="185">
        <v>0</v>
      </c>
      <c r="L3638" s="198">
        <v>322</v>
      </c>
      <c r="M3638" s="105">
        <v>3.1</v>
      </c>
      <c r="N3638" s="167"/>
    </row>
    <row r="3639" s="155" customFormat="1" ht="21.6" spans="1:14">
      <c r="A3639" s="38" t="s">
        <v>15</v>
      </c>
      <c r="B3639" s="168">
        <v>3638</v>
      </c>
      <c r="C3639" s="43" t="s">
        <v>16</v>
      </c>
      <c r="D3639" s="43" t="s">
        <v>53</v>
      </c>
      <c r="E3639" s="103" t="s">
        <v>3723</v>
      </c>
      <c r="F3639" s="169" t="s">
        <v>885</v>
      </c>
      <c r="G3639" s="169" t="s">
        <v>4696</v>
      </c>
      <c r="H3639" s="40" t="s">
        <v>2371</v>
      </c>
      <c r="I3639" s="40" t="s">
        <v>22</v>
      </c>
      <c r="J3639" s="173">
        <v>1</v>
      </c>
      <c r="K3639" s="185">
        <v>0</v>
      </c>
      <c r="L3639" s="198">
        <v>13</v>
      </c>
      <c r="M3639" s="105">
        <v>3.1</v>
      </c>
      <c r="N3639" s="167"/>
    </row>
    <row r="3640" s="155" customFormat="1" ht="21.6" spans="1:14">
      <c r="A3640" s="38" t="s">
        <v>15</v>
      </c>
      <c r="B3640" s="168">
        <v>3639</v>
      </c>
      <c r="C3640" s="43" t="s">
        <v>16</v>
      </c>
      <c r="D3640" s="43" t="s">
        <v>53</v>
      </c>
      <c r="E3640" s="103" t="s">
        <v>3723</v>
      </c>
      <c r="F3640" s="169" t="s">
        <v>55</v>
      </c>
      <c r="G3640" s="169" t="s">
        <v>4549</v>
      </c>
      <c r="H3640" s="40" t="s">
        <v>2371</v>
      </c>
      <c r="I3640" s="40" t="s">
        <v>22</v>
      </c>
      <c r="J3640" s="173">
        <v>1</v>
      </c>
      <c r="K3640" s="185">
        <v>0</v>
      </c>
      <c r="L3640" s="198">
        <v>26</v>
      </c>
      <c r="M3640" s="105">
        <v>3.1</v>
      </c>
      <c r="N3640" s="167"/>
    </row>
    <row r="3641" s="155" customFormat="1" ht="24" spans="1:14">
      <c r="A3641" s="38" t="s">
        <v>15</v>
      </c>
      <c r="B3641" s="168">
        <v>3640</v>
      </c>
      <c r="C3641" s="43" t="s">
        <v>16</v>
      </c>
      <c r="D3641" s="43" t="s">
        <v>53</v>
      </c>
      <c r="E3641" s="103" t="s">
        <v>3723</v>
      </c>
      <c r="F3641" s="169" t="s">
        <v>304</v>
      </c>
      <c r="G3641" s="169" t="s">
        <v>4697</v>
      </c>
      <c r="H3641" s="40" t="s">
        <v>2371</v>
      </c>
      <c r="I3641" s="40" t="s">
        <v>22</v>
      </c>
      <c r="J3641" s="173">
        <v>3</v>
      </c>
      <c r="K3641" s="185">
        <v>0</v>
      </c>
      <c r="L3641" s="198">
        <v>180</v>
      </c>
      <c r="M3641" s="105">
        <v>3.1</v>
      </c>
      <c r="N3641" s="167"/>
    </row>
    <row r="3642" s="155" customFormat="1" ht="24" spans="1:14">
      <c r="A3642" s="38" t="s">
        <v>15</v>
      </c>
      <c r="B3642" s="168">
        <v>3641</v>
      </c>
      <c r="C3642" s="43" t="s">
        <v>16</v>
      </c>
      <c r="D3642" s="43" t="s">
        <v>171</v>
      </c>
      <c r="E3642" s="103" t="s">
        <v>3723</v>
      </c>
      <c r="F3642" s="169" t="s">
        <v>172</v>
      </c>
      <c r="G3642" s="169" t="s">
        <v>4550</v>
      </c>
      <c r="H3642" s="40" t="s">
        <v>1697</v>
      </c>
      <c r="I3642" s="40" t="s">
        <v>22</v>
      </c>
      <c r="J3642" s="173">
        <v>2</v>
      </c>
      <c r="K3642" s="174">
        <v>0</v>
      </c>
      <c r="L3642" s="198">
        <v>2</v>
      </c>
      <c r="M3642" s="105">
        <v>3.1</v>
      </c>
      <c r="N3642" s="167"/>
    </row>
    <row r="3643" s="155" customFormat="1" ht="24" spans="1:14">
      <c r="A3643" s="38" t="s">
        <v>15</v>
      </c>
      <c r="B3643" s="168">
        <v>3642</v>
      </c>
      <c r="C3643" s="43" t="s">
        <v>16</v>
      </c>
      <c r="D3643" s="43" t="s">
        <v>53</v>
      </c>
      <c r="E3643" s="103" t="s">
        <v>3723</v>
      </c>
      <c r="F3643" s="169" t="s">
        <v>236</v>
      </c>
      <c r="G3643" s="169" t="s">
        <v>4698</v>
      </c>
      <c r="H3643" s="40" t="s">
        <v>2369</v>
      </c>
      <c r="I3643" s="40" t="s">
        <v>22</v>
      </c>
      <c r="J3643" s="173">
        <v>1</v>
      </c>
      <c r="K3643" s="185">
        <v>0</v>
      </c>
      <c r="L3643" s="198">
        <v>3</v>
      </c>
      <c r="M3643" s="105">
        <v>3.1</v>
      </c>
      <c r="N3643" s="167"/>
    </row>
    <row r="3644" s="155" customFormat="1" ht="21.6" spans="1:14">
      <c r="A3644" s="38" t="s">
        <v>15</v>
      </c>
      <c r="B3644" s="168">
        <v>3643</v>
      </c>
      <c r="C3644" s="43" t="s">
        <v>16</v>
      </c>
      <c r="D3644" s="43" t="s">
        <v>53</v>
      </c>
      <c r="E3644" s="103" t="s">
        <v>3723</v>
      </c>
      <c r="F3644" s="169" t="s">
        <v>236</v>
      </c>
      <c r="G3644" s="169" t="s">
        <v>4699</v>
      </c>
      <c r="H3644" s="40" t="s">
        <v>2369</v>
      </c>
      <c r="I3644" s="40" t="s">
        <v>22</v>
      </c>
      <c r="J3644" s="173">
        <v>1</v>
      </c>
      <c r="K3644" s="185">
        <v>0</v>
      </c>
      <c r="L3644" s="198">
        <v>2</v>
      </c>
      <c r="M3644" s="105">
        <v>3.1</v>
      </c>
      <c r="N3644" s="167"/>
    </row>
    <row r="3645" s="155" customFormat="1" ht="21.6" spans="1:14">
      <c r="A3645" s="38" t="s">
        <v>15</v>
      </c>
      <c r="B3645" s="168">
        <v>3644</v>
      </c>
      <c r="C3645" s="43" t="s">
        <v>16</v>
      </c>
      <c r="D3645" s="43" t="s">
        <v>322</v>
      </c>
      <c r="E3645" s="103" t="s">
        <v>3723</v>
      </c>
      <c r="F3645" s="169" t="s">
        <v>323</v>
      </c>
      <c r="G3645" s="169" t="s">
        <v>4551</v>
      </c>
      <c r="H3645" s="40" t="s">
        <v>2374</v>
      </c>
      <c r="I3645" s="43" t="s">
        <v>2124</v>
      </c>
      <c r="J3645" s="116">
        <v>25.4701</v>
      </c>
      <c r="K3645" s="185">
        <v>0</v>
      </c>
      <c r="L3645" s="198">
        <v>1660</v>
      </c>
      <c r="M3645" s="105">
        <v>3.1</v>
      </c>
      <c r="N3645" s="164"/>
    </row>
    <row r="3646" s="155" customFormat="1" ht="21.6" spans="1:14">
      <c r="A3646" s="38" t="s">
        <v>15</v>
      </c>
      <c r="B3646" s="168">
        <v>3645</v>
      </c>
      <c r="C3646" s="43" t="s">
        <v>16</v>
      </c>
      <c r="D3646" s="43" t="s">
        <v>89</v>
      </c>
      <c r="E3646" s="103" t="s">
        <v>3723</v>
      </c>
      <c r="F3646" s="169" t="s">
        <v>114</v>
      </c>
      <c r="G3646" s="169" t="s">
        <v>4547</v>
      </c>
      <c r="H3646" s="40" t="s">
        <v>2369</v>
      </c>
      <c r="I3646" s="40" t="s">
        <v>22</v>
      </c>
      <c r="J3646" s="173">
        <v>2</v>
      </c>
      <c r="K3646" s="174">
        <v>0</v>
      </c>
      <c r="L3646" s="198">
        <v>74</v>
      </c>
      <c r="M3646" s="105">
        <v>3.1</v>
      </c>
      <c r="N3646" s="167"/>
    </row>
    <row r="3647" s="155" customFormat="1" ht="24" spans="1:14">
      <c r="A3647" s="38" t="s">
        <v>15</v>
      </c>
      <c r="B3647" s="168">
        <v>3646</v>
      </c>
      <c r="C3647" s="43" t="s">
        <v>16</v>
      </c>
      <c r="D3647" s="43" t="s">
        <v>53</v>
      </c>
      <c r="E3647" s="103" t="s">
        <v>3723</v>
      </c>
      <c r="F3647" s="169" t="s">
        <v>55</v>
      </c>
      <c r="G3647" s="169" t="s">
        <v>4548</v>
      </c>
      <c r="H3647" s="40" t="s">
        <v>2371</v>
      </c>
      <c r="I3647" s="40" t="s">
        <v>22</v>
      </c>
      <c r="J3647" s="173">
        <v>8</v>
      </c>
      <c r="K3647" s="185">
        <v>0</v>
      </c>
      <c r="L3647" s="198">
        <v>368</v>
      </c>
      <c r="M3647" s="105">
        <v>3.1</v>
      </c>
      <c r="N3647" s="167"/>
    </row>
    <row r="3648" s="155" customFormat="1" ht="21.6" spans="1:14">
      <c r="A3648" s="38" t="s">
        <v>15</v>
      </c>
      <c r="B3648" s="168">
        <v>3647</v>
      </c>
      <c r="C3648" s="43" t="s">
        <v>16</v>
      </c>
      <c r="D3648" s="43" t="s">
        <v>53</v>
      </c>
      <c r="E3648" s="103" t="s">
        <v>3723</v>
      </c>
      <c r="F3648" s="169" t="s">
        <v>885</v>
      </c>
      <c r="G3648" s="169" t="s">
        <v>4696</v>
      </c>
      <c r="H3648" s="40" t="s">
        <v>2371</v>
      </c>
      <c r="I3648" s="40" t="s">
        <v>22</v>
      </c>
      <c r="J3648" s="173">
        <v>1</v>
      </c>
      <c r="K3648" s="185">
        <v>0</v>
      </c>
      <c r="L3648" s="198">
        <v>13</v>
      </c>
      <c r="M3648" s="105">
        <v>3.1</v>
      </c>
      <c r="N3648" s="167"/>
    </row>
    <row r="3649" s="155" customFormat="1" ht="21.6" spans="1:14">
      <c r="A3649" s="38" t="s">
        <v>15</v>
      </c>
      <c r="B3649" s="168">
        <v>3648</v>
      </c>
      <c r="C3649" s="43" t="s">
        <v>16</v>
      </c>
      <c r="D3649" s="43" t="s">
        <v>53</v>
      </c>
      <c r="E3649" s="103" t="s">
        <v>3723</v>
      </c>
      <c r="F3649" s="169" t="s">
        <v>55</v>
      </c>
      <c r="G3649" s="169" t="s">
        <v>4549</v>
      </c>
      <c r="H3649" s="40" t="s">
        <v>2371</v>
      </c>
      <c r="I3649" s="40" t="s">
        <v>22</v>
      </c>
      <c r="J3649" s="173">
        <v>2</v>
      </c>
      <c r="K3649" s="185">
        <v>0</v>
      </c>
      <c r="L3649" s="198">
        <v>52</v>
      </c>
      <c r="M3649" s="105">
        <v>3.1</v>
      </c>
      <c r="N3649" s="167"/>
    </row>
    <row r="3650" s="155" customFormat="1" ht="24" spans="1:14">
      <c r="A3650" s="38" t="s">
        <v>15</v>
      </c>
      <c r="B3650" s="168">
        <v>3649</v>
      </c>
      <c r="C3650" s="43" t="s">
        <v>16</v>
      </c>
      <c r="D3650" s="43" t="s">
        <v>53</v>
      </c>
      <c r="E3650" s="103" t="s">
        <v>3723</v>
      </c>
      <c r="F3650" s="169" t="s">
        <v>304</v>
      </c>
      <c r="G3650" s="169" t="s">
        <v>4697</v>
      </c>
      <c r="H3650" s="40" t="s">
        <v>2371</v>
      </c>
      <c r="I3650" s="40" t="s">
        <v>22</v>
      </c>
      <c r="J3650" s="173">
        <v>3</v>
      </c>
      <c r="K3650" s="185">
        <v>0</v>
      </c>
      <c r="L3650" s="198">
        <v>180</v>
      </c>
      <c r="M3650" s="105">
        <v>3.1</v>
      </c>
      <c r="N3650" s="167"/>
    </row>
    <row r="3651" s="155" customFormat="1" ht="24" spans="1:14">
      <c r="A3651" s="38" t="s">
        <v>15</v>
      </c>
      <c r="B3651" s="168">
        <v>3650</v>
      </c>
      <c r="C3651" s="43" t="s">
        <v>16</v>
      </c>
      <c r="D3651" s="43" t="s">
        <v>171</v>
      </c>
      <c r="E3651" s="103" t="s">
        <v>3723</v>
      </c>
      <c r="F3651" s="169" t="s">
        <v>172</v>
      </c>
      <c r="G3651" s="169" t="s">
        <v>4550</v>
      </c>
      <c r="H3651" s="40" t="s">
        <v>1697</v>
      </c>
      <c r="I3651" s="40" t="s">
        <v>22</v>
      </c>
      <c r="J3651" s="173">
        <v>2</v>
      </c>
      <c r="K3651" s="174">
        <v>0</v>
      </c>
      <c r="L3651" s="198">
        <v>2</v>
      </c>
      <c r="M3651" s="105">
        <v>3.1</v>
      </c>
      <c r="N3651" s="167"/>
    </row>
    <row r="3652" s="155" customFormat="1" ht="24" spans="1:14">
      <c r="A3652" s="38" t="s">
        <v>15</v>
      </c>
      <c r="B3652" s="168">
        <v>3651</v>
      </c>
      <c r="C3652" s="43" t="s">
        <v>16</v>
      </c>
      <c r="D3652" s="43" t="s">
        <v>53</v>
      </c>
      <c r="E3652" s="103" t="s">
        <v>3723</v>
      </c>
      <c r="F3652" s="169" t="s">
        <v>236</v>
      </c>
      <c r="G3652" s="169" t="s">
        <v>4698</v>
      </c>
      <c r="H3652" s="40" t="s">
        <v>2369</v>
      </c>
      <c r="I3652" s="40" t="s">
        <v>22</v>
      </c>
      <c r="J3652" s="173">
        <v>1</v>
      </c>
      <c r="K3652" s="185">
        <v>0</v>
      </c>
      <c r="L3652" s="198">
        <v>3</v>
      </c>
      <c r="M3652" s="105">
        <v>3.1</v>
      </c>
      <c r="N3652" s="164"/>
    </row>
    <row r="3653" s="155" customFormat="1" ht="21.6" spans="1:14">
      <c r="A3653" s="38" t="s">
        <v>15</v>
      </c>
      <c r="B3653" s="168">
        <v>3652</v>
      </c>
      <c r="C3653" s="43" t="s">
        <v>16</v>
      </c>
      <c r="D3653" s="43" t="s">
        <v>53</v>
      </c>
      <c r="E3653" s="103" t="s">
        <v>3723</v>
      </c>
      <c r="F3653" s="169" t="s">
        <v>236</v>
      </c>
      <c r="G3653" s="169" t="s">
        <v>4699</v>
      </c>
      <c r="H3653" s="40" t="s">
        <v>2369</v>
      </c>
      <c r="I3653" s="40" t="s">
        <v>22</v>
      </c>
      <c r="J3653" s="173">
        <v>1</v>
      </c>
      <c r="K3653" s="185">
        <v>0</v>
      </c>
      <c r="L3653" s="198">
        <v>2</v>
      </c>
      <c r="M3653" s="105">
        <v>3.1</v>
      </c>
      <c r="N3653" s="167"/>
    </row>
    <row r="3654" s="155" customFormat="1" ht="21.6" spans="1:14">
      <c r="A3654" s="38" t="s">
        <v>15</v>
      </c>
      <c r="B3654" s="168">
        <v>3653</v>
      </c>
      <c r="C3654" s="43" t="s">
        <v>16</v>
      </c>
      <c r="D3654" s="43" t="s">
        <v>322</v>
      </c>
      <c r="E3654" s="103" t="s">
        <v>3723</v>
      </c>
      <c r="F3654" s="169" t="s">
        <v>323</v>
      </c>
      <c r="G3654" s="169" t="s">
        <v>4551</v>
      </c>
      <c r="H3654" s="40" t="s">
        <v>2374</v>
      </c>
      <c r="I3654" s="43" t="s">
        <v>2124</v>
      </c>
      <c r="J3654" s="116">
        <v>34.6048</v>
      </c>
      <c r="K3654" s="185">
        <v>0</v>
      </c>
      <c r="L3654" s="198">
        <v>2256</v>
      </c>
      <c r="M3654" s="105">
        <v>3.1</v>
      </c>
      <c r="N3654" s="167"/>
    </row>
    <row r="3655" s="155" customFormat="1" ht="21.6" spans="1:14">
      <c r="A3655" s="38" t="s">
        <v>15</v>
      </c>
      <c r="B3655" s="168">
        <v>3654</v>
      </c>
      <c r="C3655" s="43" t="s">
        <v>16</v>
      </c>
      <c r="D3655" s="43" t="s">
        <v>89</v>
      </c>
      <c r="E3655" s="103" t="s">
        <v>3723</v>
      </c>
      <c r="F3655" s="169" t="s">
        <v>114</v>
      </c>
      <c r="G3655" s="169" t="s">
        <v>4547</v>
      </c>
      <c r="H3655" s="40" t="s">
        <v>2369</v>
      </c>
      <c r="I3655" s="40" t="s">
        <v>22</v>
      </c>
      <c r="J3655" s="173">
        <v>2</v>
      </c>
      <c r="K3655" s="174">
        <v>0</v>
      </c>
      <c r="L3655" s="198">
        <v>74</v>
      </c>
      <c r="M3655" s="105">
        <v>3.1</v>
      </c>
      <c r="N3655" s="167"/>
    </row>
    <row r="3656" s="155" customFormat="1" ht="24" spans="1:14">
      <c r="A3656" s="38" t="s">
        <v>15</v>
      </c>
      <c r="B3656" s="168">
        <v>3655</v>
      </c>
      <c r="C3656" s="43" t="s">
        <v>16</v>
      </c>
      <c r="D3656" s="43" t="s">
        <v>53</v>
      </c>
      <c r="E3656" s="103" t="s">
        <v>3723</v>
      </c>
      <c r="F3656" s="169" t="s">
        <v>55</v>
      </c>
      <c r="G3656" s="169" t="s">
        <v>4548</v>
      </c>
      <c r="H3656" s="40" t="s">
        <v>2371</v>
      </c>
      <c r="I3656" s="40" t="s">
        <v>22</v>
      </c>
      <c r="J3656" s="173">
        <v>8</v>
      </c>
      <c r="K3656" s="185">
        <v>0</v>
      </c>
      <c r="L3656" s="198">
        <v>368</v>
      </c>
      <c r="M3656" s="105">
        <v>3.1</v>
      </c>
      <c r="N3656" s="167"/>
    </row>
    <row r="3657" s="155" customFormat="1" ht="21.6" spans="1:14">
      <c r="A3657" s="38" t="s">
        <v>15</v>
      </c>
      <c r="B3657" s="168">
        <v>3656</v>
      </c>
      <c r="C3657" s="43" t="s">
        <v>16</v>
      </c>
      <c r="D3657" s="43" t="s">
        <v>53</v>
      </c>
      <c r="E3657" s="103" t="s">
        <v>3723</v>
      </c>
      <c r="F3657" s="169" t="s">
        <v>885</v>
      </c>
      <c r="G3657" s="169" t="s">
        <v>4696</v>
      </c>
      <c r="H3657" s="40" t="s">
        <v>2371</v>
      </c>
      <c r="I3657" s="40" t="s">
        <v>22</v>
      </c>
      <c r="J3657" s="173">
        <v>1</v>
      </c>
      <c r="K3657" s="185">
        <v>0</v>
      </c>
      <c r="L3657" s="198">
        <v>13</v>
      </c>
      <c r="M3657" s="105">
        <v>3.1</v>
      </c>
      <c r="N3657" s="167"/>
    </row>
    <row r="3658" s="155" customFormat="1" ht="21.6" spans="1:14">
      <c r="A3658" s="38" t="s">
        <v>15</v>
      </c>
      <c r="B3658" s="168">
        <v>3657</v>
      </c>
      <c r="C3658" s="43" t="s">
        <v>16</v>
      </c>
      <c r="D3658" s="43" t="s">
        <v>53</v>
      </c>
      <c r="E3658" s="103" t="s">
        <v>3723</v>
      </c>
      <c r="F3658" s="169" t="s">
        <v>55</v>
      </c>
      <c r="G3658" s="169" t="s">
        <v>4549</v>
      </c>
      <c r="H3658" s="40" t="s">
        <v>2371</v>
      </c>
      <c r="I3658" s="40" t="s">
        <v>22</v>
      </c>
      <c r="J3658" s="173">
        <v>2</v>
      </c>
      <c r="K3658" s="185">
        <v>0</v>
      </c>
      <c r="L3658" s="198">
        <v>52</v>
      </c>
      <c r="M3658" s="105">
        <v>3.1</v>
      </c>
      <c r="N3658" s="167"/>
    </row>
    <row r="3659" s="155" customFormat="1" ht="24" spans="1:14">
      <c r="A3659" s="38" t="s">
        <v>15</v>
      </c>
      <c r="B3659" s="168">
        <v>3658</v>
      </c>
      <c r="C3659" s="43" t="s">
        <v>16</v>
      </c>
      <c r="D3659" s="43" t="s">
        <v>53</v>
      </c>
      <c r="E3659" s="103" t="s">
        <v>3723</v>
      </c>
      <c r="F3659" s="169" t="s">
        <v>304</v>
      </c>
      <c r="G3659" s="169" t="s">
        <v>4697</v>
      </c>
      <c r="H3659" s="40" t="s">
        <v>2371</v>
      </c>
      <c r="I3659" s="40" t="s">
        <v>22</v>
      </c>
      <c r="J3659" s="173">
        <v>3</v>
      </c>
      <c r="K3659" s="185">
        <v>0</v>
      </c>
      <c r="L3659" s="198">
        <v>180</v>
      </c>
      <c r="M3659" s="105">
        <v>3.1</v>
      </c>
      <c r="N3659" s="167"/>
    </row>
    <row r="3660" s="155" customFormat="1" ht="24" spans="1:14">
      <c r="A3660" s="38" t="s">
        <v>15</v>
      </c>
      <c r="B3660" s="168">
        <v>3659</v>
      </c>
      <c r="C3660" s="43" t="s">
        <v>16</v>
      </c>
      <c r="D3660" s="43" t="s">
        <v>171</v>
      </c>
      <c r="E3660" s="103" t="s">
        <v>3723</v>
      </c>
      <c r="F3660" s="169" t="s">
        <v>172</v>
      </c>
      <c r="G3660" s="169" t="s">
        <v>4550</v>
      </c>
      <c r="H3660" s="40" t="s">
        <v>1697</v>
      </c>
      <c r="I3660" s="40" t="s">
        <v>22</v>
      </c>
      <c r="J3660" s="173">
        <v>2</v>
      </c>
      <c r="K3660" s="174">
        <v>0</v>
      </c>
      <c r="L3660" s="198">
        <v>2</v>
      </c>
      <c r="M3660" s="105">
        <v>3.1</v>
      </c>
      <c r="N3660" s="167"/>
    </row>
    <row r="3661" s="155" customFormat="1" ht="24" spans="1:14">
      <c r="A3661" s="38" t="s">
        <v>15</v>
      </c>
      <c r="B3661" s="168">
        <v>3660</v>
      </c>
      <c r="C3661" s="43" t="s">
        <v>16</v>
      </c>
      <c r="D3661" s="43" t="s">
        <v>53</v>
      </c>
      <c r="E3661" s="103" t="s">
        <v>3723</v>
      </c>
      <c r="F3661" s="169" t="s">
        <v>236</v>
      </c>
      <c r="G3661" s="169" t="s">
        <v>4698</v>
      </c>
      <c r="H3661" s="40" t="s">
        <v>2369</v>
      </c>
      <c r="I3661" s="40" t="s">
        <v>22</v>
      </c>
      <c r="J3661" s="173">
        <v>1</v>
      </c>
      <c r="K3661" s="185">
        <v>0</v>
      </c>
      <c r="L3661" s="198">
        <v>3</v>
      </c>
      <c r="M3661" s="105">
        <v>3.1</v>
      </c>
      <c r="N3661" s="167"/>
    </row>
    <row r="3662" s="155" customFormat="1" ht="21.6" spans="1:14">
      <c r="A3662" s="38" t="s">
        <v>15</v>
      </c>
      <c r="B3662" s="168">
        <v>3661</v>
      </c>
      <c r="C3662" s="43" t="s">
        <v>16</v>
      </c>
      <c r="D3662" s="43" t="s">
        <v>53</v>
      </c>
      <c r="E3662" s="103" t="s">
        <v>3723</v>
      </c>
      <c r="F3662" s="169" t="s">
        <v>236</v>
      </c>
      <c r="G3662" s="169" t="s">
        <v>4699</v>
      </c>
      <c r="H3662" s="40" t="s">
        <v>2369</v>
      </c>
      <c r="I3662" s="40" t="s">
        <v>22</v>
      </c>
      <c r="J3662" s="173">
        <v>1</v>
      </c>
      <c r="K3662" s="185">
        <v>0</v>
      </c>
      <c r="L3662" s="198">
        <v>2</v>
      </c>
      <c r="M3662" s="105">
        <v>3.1</v>
      </c>
      <c r="N3662" s="167"/>
    </row>
    <row r="3663" s="155" customFormat="1" ht="21.6" spans="1:14">
      <c r="A3663" s="38" t="s">
        <v>15</v>
      </c>
      <c r="B3663" s="168">
        <v>3662</v>
      </c>
      <c r="C3663" s="43" t="s">
        <v>16</v>
      </c>
      <c r="D3663" s="43" t="s">
        <v>322</v>
      </c>
      <c r="E3663" s="103" t="s">
        <v>3723</v>
      </c>
      <c r="F3663" s="169" t="s">
        <v>323</v>
      </c>
      <c r="G3663" s="169" t="s">
        <v>4551</v>
      </c>
      <c r="H3663" s="40" t="s">
        <v>2374</v>
      </c>
      <c r="I3663" s="43" t="s">
        <v>2124</v>
      </c>
      <c r="J3663" s="116">
        <v>35.5099</v>
      </c>
      <c r="K3663" s="185">
        <v>0</v>
      </c>
      <c r="L3663" s="198">
        <v>2315</v>
      </c>
      <c r="M3663" s="105">
        <v>3.1</v>
      </c>
      <c r="N3663" s="167"/>
    </row>
    <row r="3664" s="155" customFormat="1" ht="21.6" spans="1:14">
      <c r="A3664" s="38" t="s">
        <v>15</v>
      </c>
      <c r="B3664" s="168">
        <v>3663</v>
      </c>
      <c r="C3664" s="43" t="s">
        <v>16</v>
      </c>
      <c r="D3664" s="43" t="s">
        <v>89</v>
      </c>
      <c r="E3664" s="103" t="s">
        <v>3723</v>
      </c>
      <c r="F3664" s="169" t="s">
        <v>90</v>
      </c>
      <c r="G3664" s="169" t="s">
        <v>4700</v>
      </c>
      <c r="H3664" s="40" t="s">
        <v>2369</v>
      </c>
      <c r="I3664" s="40" t="s">
        <v>22</v>
      </c>
      <c r="J3664" s="173">
        <v>1</v>
      </c>
      <c r="K3664" s="174">
        <v>0</v>
      </c>
      <c r="L3664" s="198">
        <v>8</v>
      </c>
      <c r="M3664" s="105">
        <v>3.1</v>
      </c>
      <c r="N3664" s="167"/>
    </row>
    <row r="3665" s="155" customFormat="1" ht="21.6" spans="1:14">
      <c r="A3665" s="38" t="s">
        <v>15</v>
      </c>
      <c r="B3665" s="168">
        <v>3664</v>
      </c>
      <c r="C3665" s="43" t="s">
        <v>16</v>
      </c>
      <c r="D3665" s="43" t="s">
        <v>89</v>
      </c>
      <c r="E3665" s="103" t="s">
        <v>3723</v>
      </c>
      <c r="F3665" s="169" t="s">
        <v>114</v>
      </c>
      <c r="G3665" s="169" t="s">
        <v>4555</v>
      </c>
      <c r="H3665" s="40" t="s">
        <v>2369</v>
      </c>
      <c r="I3665" s="40" t="s">
        <v>22</v>
      </c>
      <c r="J3665" s="173">
        <v>1</v>
      </c>
      <c r="K3665" s="174">
        <v>0</v>
      </c>
      <c r="L3665" s="198">
        <v>7</v>
      </c>
      <c r="M3665" s="105">
        <v>3.1</v>
      </c>
      <c r="N3665" s="167"/>
    </row>
    <row r="3666" s="155" customFormat="1" ht="21.6" spans="1:14">
      <c r="A3666" s="38" t="s">
        <v>15</v>
      </c>
      <c r="B3666" s="168">
        <v>3665</v>
      </c>
      <c r="C3666" s="43" t="s">
        <v>16</v>
      </c>
      <c r="D3666" s="43" t="s">
        <v>53</v>
      </c>
      <c r="E3666" s="103" t="s">
        <v>3723</v>
      </c>
      <c r="F3666" s="169" t="s">
        <v>885</v>
      </c>
      <c r="G3666" s="169" t="s">
        <v>4701</v>
      </c>
      <c r="H3666" s="40" t="s">
        <v>2371</v>
      </c>
      <c r="I3666" s="40" t="s">
        <v>22</v>
      </c>
      <c r="J3666" s="173">
        <v>2</v>
      </c>
      <c r="K3666" s="185">
        <v>0</v>
      </c>
      <c r="L3666" s="198">
        <v>104</v>
      </c>
      <c r="M3666" s="105">
        <v>3.1</v>
      </c>
      <c r="N3666" s="164"/>
    </row>
    <row r="3667" s="155" customFormat="1" ht="24" spans="1:14">
      <c r="A3667" s="38" t="s">
        <v>15</v>
      </c>
      <c r="B3667" s="168">
        <v>3666</v>
      </c>
      <c r="C3667" s="43" t="s">
        <v>16</v>
      </c>
      <c r="D3667" s="43" t="s">
        <v>53</v>
      </c>
      <c r="E3667" s="103" t="s">
        <v>3723</v>
      </c>
      <c r="F3667" s="169" t="s">
        <v>304</v>
      </c>
      <c r="G3667" s="169" t="s">
        <v>4702</v>
      </c>
      <c r="H3667" s="40" t="s">
        <v>2371</v>
      </c>
      <c r="I3667" s="40" t="s">
        <v>22</v>
      </c>
      <c r="J3667" s="173">
        <v>3</v>
      </c>
      <c r="K3667" s="185">
        <v>0</v>
      </c>
      <c r="L3667" s="198">
        <v>960</v>
      </c>
      <c r="M3667" s="105">
        <v>3.1</v>
      </c>
      <c r="N3667" s="164"/>
    </row>
    <row r="3668" s="155" customFormat="1" ht="24" spans="1:14">
      <c r="A3668" s="38" t="s">
        <v>15</v>
      </c>
      <c r="B3668" s="168">
        <v>3667</v>
      </c>
      <c r="C3668" s="43" t="s">
        <v>16</v>
      </c>
      <c r="D3668" s="43" t="s">
        <v>53</v>
      </c>
      <c r="E3668" s="103" t="s">
        <v>3723</v>
      </c>
      <c r="F3668" s="169" t="s">
        <v>304</v>
      </c>
      <c r="G3668" s="169" t="s">
        <v>4703</v>
      </c>
      <c r="H3668" s="40" t="s">
        <v>2371</v>
      </c>
      <c r="I3668" s="40" t="s">
        <v>22</v>
      </c>
      <c r="J3668" s="173">
        <v>4</v>
      </c>
      <c r="K3668" s="185">
        <v>0</v>
      </c>
      <c r="L3668" s="198">
        <v>888</v>
      </c>
      <c r="M3668" s="105">
        <v>3.1</v>
      </c>
      <c r="N3668" s="167"/>
    </row>
    <row r="3669" s="155" customFormat="1" ht="24" spans="1:14">
      <c r="A3669" s="38" t="s">
        <v>15</v>
      </c>
      <c r="B3669" s="168">
        <v>3668</v>
      </c>
      <c r="C3669" s="43" t="s">
        <v>16</v>
      </c>
      <c r="D3669" s="43" t="s">
        <v>171</v>
      </c>
      <c r="E3669" s="103" t="s">
        <v>3723</v>
      </c>
      <c r="F3669" s="169" t="s">
        <v>172</v>
      </c>
      <c r="G3669" s="169" t="s">
        <v>4475</v>
      </c>
      <c r="H3669" s="40" t="s">
        <v>1697</v>
      </c>
      <c r="I3669" s="40" t="s">
        <v>22</v>
      </c>
      <c r="J3669" s="173">
        <v>2</v>
      </c>
      <c r="K3669" s="174">
        <v>0</v>
      </c>
      <c r="L3669" s="201">
        <v>0.48</v>
      </c>
      <c r="M3669" s="105">
        <v>3.1</v>
      </c>
      <c r="N3669" s="167"/>
    </row>
    <row r="3670" s="155" customFormat="1" ht="21.6" spans="1:14">
      <c r="A3670" s="38" t="s">
        <v>15</v>
      </c>
      <c r="B3670" s="168">
        <v>3669</v>
      </c>
      <c r="C3670" s="43" t="s">
        <v>16</v>
      </c>
      <c r="D3670" s="43" t="s">
        <v>53</v>
      </c>
      <c r="E3670" s="103" t="s">
        <v>3723</v>
      </c>
      <c r="F3670" s="169" t="s">
        <v>236</v>
      </c>
      <c r="G3670" s="169" t="s">
        <v>4704</v>
      </c>
      <c r="H3670" s="40" t="s">
        <v>2369</v>
      </c>
      <c r="I3670" s="40" t="s">
        <v>22</v>
      </c>
      <c r="J3670" s="173">
        <v>1</v>
      </c>
      <c r="K3670" s="185">
        <v>0</v>
      </c>
      <c r="L3670" s="198">
        <v>16</v>
      </c>
      <c r="M3670" s="105">
        <v>3.1</v>
      </c>
      <c r="N3670" s="167"/>
    </row>
    <row r="3671" s="155" customFormat="1" ht="21.6" spans="1:14">
      <c r="A3671" s="38" t="s">
        <v>15</v>
      </c>
      <c r="B3671" s="168">
        <v>3670</v>
      </c>
      <c r="C3671" s="43" t="s">
        <v>16</v>
      </c>
      <c r="D3671" s="43" t="s">
        <v>53</v>
      </c>
      <c r="E3671" s="103" t="s">
        <v>3723</v>
      </c>
      <c r="F3671" s="169" t="s">
        <v>236</v>
      </c>
      <c r="G3671" s="169" t="s">
        <v>4705</v>
      </c>
      <c r="H3671" s="40" t="s">
        <v>2369</v>
      </c>
      <c r="I3671" s="40" t="s">
        <v>22</v>
      </c>
      <c r="J3671" s="173">
        <v>2</v>
      </c>
      <c r="K3671" s="185">
        <v>0</v>
      </c>
      <c r="L3671" s="198">
        <v>6</v>
      </c>
      <c r="M3671" s="105">
        <v>3.1</v>
      </c>
      <c r="N3671" s="167"/>
    </row>
    <row r="3672" s="155" customFormat="1" ht="21.6" spans="1:14">
      <c r="A3672" s="38" t="s">
        <v>15</v>
      </c>
      <c r="B3672" s="168">
        <v>3671</v>
      </c>
      <c r="C3672" s="43" t="s">
        <v>16</v>
      </c>
      <c r="D3672" s="43" t="s">
        <v>53</v>
      </c>
      <c r="E3672" s="103" t="s">
        <v>3723</v>
      </c>
      <c r="F3672" s="169" t="s">
        <v>236</v>
      </c>
      <c r="G3672" s="169" t="s">
        <v>4706</v>
      </c>
      <c r="H3672" s="40" t="s">
        <v>2369</v>
      </c>
      <c r="I3672" s="40" t="s">
        <v>22</v>
      </c>
      <c r="J3672" s="173">
        <v>1</v>
      </c>
      <c r="K3672" s="185">
        <v>0</v>
      </c>
      <c r="L3672" s="198">
        <v>7</v>
      </c>
      <c r="M3672" s="105">
        <v>3.1</v>
      </c>
      <c r="N3672" s="167"/>
    </row>
    <row r="3673" s="155" customFormat="1" ht="21.6" spans="1:14">
      <c r="A3673" s="38" t="s">
        <v>15</v>
      </c>
      <c r="B3673" s="168">
        <v>3672</v>
      </c>
      <c r="C3673" s="43" t="s">
        <v>16</v>
      </c>
      <c r="D3673" s="43" t="s">
        <v>53</v>
      </c>
      <c r="E3673" s="103" t="s">
        <v>3723</v>
      </c>
      <c r="F3673" s="169" t="s">
        <v>236</v>
      </c>
      <c r="G3673" s="169" t="s">
        <v>4636</v>
      </c>
      <c r="H3673" s="40" t="s">
        <v>2369</v>
      </c>
      <c r="I3673" s="40" t="s">
        <v>22</v>
      </c>
      <c r="J3673" s="173">
        <v>4</v>
      </c>
      <c r="K3673" s="185">
        <v>0</v>
      </c>
      <c r="L3673" s="198">
        <v>3</v>
      </c>
      <c r="M3673" s="105">
        <v>3.1</v>
      </c>
      <c r="N3673" s="167"/>
    </row>
    <row r="3674" s="155" customFormat="1" ht="21.6" spans="1:14">
      <c r="A3674" s="38" t="s">
        <v>15</v>
      </c>
      <c r="B3674" s="168">
        <v>3673</v>
      </c>
      <c r="C3674" s="43" t="s">
        <v>16</v>
      </c>
      <c r="D3674" s="43" t="s">
        <v>322</v>
      </c>
      <c r="E3674" s="103" t="s">
        <v>3723</v>
      </c>
      <c r="F3674" s="169" t="s">
        <v>323</v>
      </c>
      <c r="G3674" s="169" t="s">
        <v>4558</v>
      </c>
      <c r="H3674" s="40" t="s">
        <v>2374</v>
      </c>
      <c r="I3674" s="43" t="s">
        <v>2124</v>
      </c>
      <c r="J3674" s="116">
        <v>0.1</v>
      </c>
      <c r="K3674" s="57">
        <f>(CEILING(J3674*0.2,1))*1</f>
        <v>1</v>
      </c>
      <c r="L3674" s="198">
        <v>2</v>
      </c>
      <c r="M3674" s="105">
        <v>3.1</v>
      </c>
      <c r="N3674" s="167"/>
    </row>
    <row r="3675" s="155" customFormat="1" ht="21.6" spans="1:14">
      <c r="A3675" s="38" t="s">
        <v>15</v>
      </c>
      <c r="B3675" s="168">
        <v>3674</v>
      </c>
      <c r="C3675" s="43" t="s">
        <v>16</v>
      </c>
      <c r="D3675" s="43" t="s">
        <v>322</v>
      </c>
      <c r="E3675" s="103" t="s">
        <v>3723</v>
      </c>
      <c r="F3675" s="169" t="s">
        <v>323</v>
      </c>
      <c r="G3675" s="169" t="s">
        <v>4707</v>
      </c>
      <c r="H3675" s="40" t="s">
        <v>2374</v>
      </c>
      <c r="I3675" s="43" t="s">
        <v>2124</v>
      </c>
      <c r="J3675" s="116">
        <v>16.6574</v>
      </c>
      <c r="K3675" s="185">
        <v>0</v>
      </c>
      <c r="L3675" s="198">
        <v>2351</v>
      </c>
      <c r="M3675" s="105">
        <v>3.1</v>
      </c>
      <c r="N3675" s="164"/>
    </row>
    <row r="3676" s="155" customFormat="1" ht="21.6" spans="1:14">
      <c r="A3676" s="38" t="s">
        <v>15</v>
      </c>
      <c r="B3676" s="168">
        <v>3675</v>
      </c>
      <c r="C3676" s="43" t="s">
        <v>16</v>
      </c>
      <c r="D3676" s="43" t="s">
        <v>89</v>
      </c>
      <c r="E3676" s="103" t="s">
        <v>3723</v>
      </c>
      <c r="F3676" s="169" t="s">
        <v>114</v>
      </c>
      <c r="G3676" s="169" t="s">
        <v>4547</v>
      </c>
      <c r="H3676" s="40" t="s">
        <v>2369</v>
      </c>
      <c r="I3676" s="40" t="s">
        <v>22</v>
      </c>
      <c r="J3676" s="173">
        <v>2</v>
      </c>
      <c r="K3676" s="174">
        <v>0</v>
      </c>
      <c r="L3676" s="198">
        <v>74</v>
      </c>
      <c r="M3676" s="105">
        <v>3.1</v>
      </c>
      <c r="N3676" s="167"/>
    </row>
    <row r="3677" s="155" customFormat="1" ht="24" spans="1:14">
      <c r="A3677" s="38" t="s">
        <v>15</v>
      </c>
      <c r="B3677" s="168">
        <v>3676</v>
      </c>
      <c r="C3677" s="43" t="s">
        <v>16</v>
      </c>
      <c r="D3677" s="43" t="s">
        <v>53</v>
      </c>
      <c r="E3677" s="103" t="s">
        <v>3723</v>
      </c>
      <c r="F3677" s="169" t="s">
        <v>55</v>
      </c>
      <c r="G3677" s="169" t="s">
        <v>4548</v>
      </c>
      <c r="H3677" s="40" t="s">
        <v>2371</v>
      </c>
      <c r="I3677" s="40" t="s">
        <v>22</v>
      </c>
      <c r="J3677" s="173">
        <v>6</v>
      </c>
      <c r="K3677" s="185">
        <v>0</v>
      </c>
      <c r="L3677" s="198">
        <v>276</v>
      </c>
      <c r="M3677" s="105">
        <v>3.1</v>
      </c>
      <c r="N3677" s="167"/>
    </row>
    <row r="3678" s="155" customFormat="1" ht="21.6" spans="1:14">
      <c r="A3678" s="38" t="s">
        <v>15</v>
      </c>
      <c r="B3678" s="168">
        <v>3677</v>
      </c>
      <c r="C3678" s="43" t="s">
        <v>16</v>
      </c>
      <c r="D3678" s="43" t="s">
        <v>53</v>
      </c>
      <c r="E3678" s="103" t="s">
        <v>3723</v>
      </c>
      <c r="F3678" s="169" t="s">
        <v>885</v>
      </c>
      <c r="G3678" s="169" t="s">
        <v>4696</v>
      </c>
      <c r="H3678" s="40" t="s">
        <v>2371</v>
      </c>
      <c r="I3678" s="40" t="s">
        <v>22</v>
      </c>
      <c r="J3678" s="173">
        <v>1</v>
      </c>
      <c r="K3678" s="185">
        <v>0</v>
      </c>
      <c r="L3678" s="198">
        <v>13</v>
      </c>
      <c r="M3678" s="105">
        <v>3.1</v>
      </c>
      <c r="N3678" s="167"/>
    </row>
    <row r="3679" s="155" customFormat="1" ht="21.6" spans="1:14">
      <c r="A3679" s="38" t="s">
        <v>15</v>
      </c>
      <c r="B3679" s="168">
        <v>3678</v>
      </c>
      <c r="C3679" s="43" t="s">
        <v>16</v>
      </c>
      <c r="D3679" s="43" t="s">
        <v>53</v>
      </c>
      <c r="E3679" s="103" t="s">
        <v>3723</v>
      </c>
      <c r="F3679" s="169" t="s">
        <v>55</v>
      </c>
      <c r="G3679" s="169" t="s">
        <v>4549</v>
      </c>
      <c r="H3679" s="40" t="s">
        <v>2371</v>
      </c>
      <c r="I3679" s="40" t="s">
        <v>22</v>
      </c>
      <c r="J3679" s="173">
        <v>1</v>
      </c>
      <c r="K3679" s="185">
        <v>0</v>
      </c>
      <c r="L3679" s="198">
        <v>26</v>
      </c>
      <c r="M3679" s="105">
        <v>3.1</v>
      </c>
      <c r="N3679" s="167"/>
    </row>
    <row r="3680" s="155" customFormat="1" ht="24" spans="1:14">
      <c r="A3680" s="38" t="s">
        <v>15</v>
      </c>
      <c r="B3680" s="168">
        <v>3679</v>
      </c>
      <c r="C3680" s="43" t="s">
        <v>16</v>
      </c>
      <c r="D3680" s="43" t="s">
        <v>53</v>
      </c>
      <c r="E3680" s="103" t="s">
        <v>3723</v>
      </c>
      <c r="F3680" s="169" t="s">
        <v>304</v>
      </c>
      <c r="G3680" s="169" t="s">
        <v>4697</v>
      </c>
      <c r="H3680" s="40" t="s">
        <v>2371</v>
      </c>
      <c r="I3680" s="40" t="s">
        <v>22</v>
      </c>
      <c r="J3680" s="173">
        <v>3</v>
      </c>
      <c r="K3680" s="185">
        <v>0</v>
      </c>
      <c r="L3680" s="198">
        <v>180</v>
      </c>
      <c r="M3680" s="105">
        <v>3.1</v>
      </c>
      <c r="N3680" s="167"/>
    </row>
    <row r="3681" s="155" customFormat="1" ht="24" spans="1:14">
      <c r="A3681" s="38" t="s">
        <v>15</v>
      </c>
      <c r="B3681" s="168">
        <v>3680</v>
      </c>
      <c r="C3681" s="43" t="s">
        <v>16</v>
      </c>
      <c r="D3681" s="43" t="s">
        <v>171</v>
      </c>
      <c r="E3681" s="103" t="s">
        <v>3723</v>
      </c>
      <c r="F3681" s="169" t="s">
        <v>172</v>
      </c>
      <c r="G3681" s="169" t="s">
        <v>4550</v>
      </c>
      <c r="H3681" s="40" t="s">
        <v>1697</v>
      </c>
      <c r="I3681" s="40" t="s">
        <v>22</v>
      </c>
      <c r="J3681" s="173">
        <v>2</v>
      </c>
      <c r="K3681" s="174">
        <v>0</v>
      </c>
      <c r="L3681" s="198">
        <v>2</v>
      </c>
      <c r="M3681" s="105">
        <v>3.1</v>
      </c>
      <c r="N3681" s="167"/>
    </row>
    <row r="3682" s="155" customFormat="1" ht="24" spans="1:14">
      <c r="A3682" s="38" t="s">
        <v>15</v>
      </c>
      <c r="B3682" s="168">
        <v>3681</v>
      </c>
      <c r="C3682" s="43" t="s">
        <v>16</v>
      </c>
      <c r="D3682" s="43" t="s">
        <v>53</v>
      </c>
      <c r="E3682" s="103" t="s">
        <v>3723</v>
      </c>
      <c r="F3682" s="169" t="s">
        <v>236</v>
      </c>
      <c r="G3682" s="169" t="s">
        <v>4698</v>
      </c>
      <c r="H3682" s="40" t="s">
        <v>2369</v>
      </c>
      <c r="I3682" s="40" t="s">
        <v>22</v>
      </c>
      <c r="J3682" s="173">
        <v>1</v>
      </c>
      <c r="K3682" s="185">
        <v>0</v>
      </c>
      <c r="L3682" s="198">
        <v>3</v>
      </c>
      <c r="M3682" s="105">
        <v>3.1</v>
      </c>
      <c r="N3682" s="167"/>
    </row>
    <row r="3683" s="155" customFormat="1" ht="21.6" spans="1:14">
      <c r="A3683" s="38" t="s">
        <v>15</v>
      </c>
      <c r="B3683" s="168">
        <v>3682</v>
      </c>
      <c r="C3683" s="43" t="s">
        <v>16</v>
      </c>
      <c r="D3683" s="43" t="s">
        <v>53</v>
      </c>
      <c r="E3683" s="103" t="s">
        <v>3723</v>
      </c>
      <c r="F3683" s="169" t="s">
        <v>236</v>
      </c>
      <c r="G3683" s="169" t="s">
        <v>4708</v>
      </c>
      <c r="H3683" s="40" t="s">
        <v>2369</v>
      </c>
      <c r="I3683" s="40" t="s">
        <v>22</v>
      </c>
      <c r="J3683" s="173">
        <v>1</v>
      </c>
      <c r="K3683" s="185">
        <v>0</v>
      </c>
      <c r="L3683" s="198">
        <v>1</v>
      </c>
      <c r="M3683" s="105">
        <v>3.1</v>
      </c>
      <c r="N3683" s="167"/>
    </row>
    <row r="3684" s="155" customFormat="1" ht="21.6" spans="1:14">
      <c r="A3684" s="38" t="s">
        <v>15</v>
      </c>
      <c r="B3684" s="168">
        <v>3683</v>
      </c>
      <c r="C3684" s="43" t="s">
        <v>16</v>
      </c>
      <c r="D3684" s="43" t="s">
        <v>53</v>
      </c>
      <c r="E3684" s="103" t="s">
        <v>3723</v>
      </c>
      <c r="F3684" s="169" t="s">
        <v>236</v>
      </c>
      <c r="G3684" s="169" t="s">
        <v>4699</v>
      </c>
      <c r="H3684" s="40" t="s">
        <v>2369</v>
      </c>
      <c r="I3684" s="40" t="s">
        <v>22</v>
      </c>
      <c r="J3684" s="173">
        <v>1</v>
      </c>
      <c r="K3684" s="185">
        <v>0</v>
      </c>
      <c r="L3684" s="198">
        <v>2</v>
      </c>
      <c r="M3684" s="105">
        <v>3.1</v>
      </c>
      <c r="N3684" s="167"/>
    </row>
    <row r="3685" s="155" customFormat="1" ht="21.6" spans="1:14">
      <c r="A3685" s="38" t="s">
        <v>15</v>
      </c>
      <c r="B3685" s="168">
        <v>3684</v>
      </c>
      <c r="C3685" s="43" t="s">
        <v>16</v>
      </c>
      <c r="D3685" s="43" t="s">
        <v>322</v>
      </c>
      <c r="E3685" s="103" t="s">
        <v>3723</v>
      </c>
      <c r="F3685" s="169" t="s">
        <v>323</v>
      </c>
      <c r="G3685" s="169" t="s">
        <v>4551</v>
      </c>
      <c r="H3685" s="40" t="s">
        <v>2374</v>
      </c>
      <c r="I3685" s="43" t="s">
        <v>2124</v>
      </c>
      <c r="J3685" s="116">
        <v>26.7953</v>
      </c>
      <c r="K3685" s="185">
        <v>0</v>
      </c>
      <c r="L3685" s="198">
        <v>1747</v>
      </c>
      <c r="M3685" s="105">
        <v>3.1</v>
      </c>
      <c r="N3685" s="167"/>
    </row>
    <row r="3686" s="155" customFormat="1" ht="21.6" spans="1:14">
      <c r="A3686" s="38" t="s">
        <v>15</v>
      </c>
      <c r="B3686" s="168">
        <v>3685</v>
      </c>
      <c r="C3686" s="43" t="s">
        <v>16</v>
      </c>
      <c r="D3686" s="43" t="s">
        <v>89</v>
      </c>
      <c r="E3686" s="103" t="s">
        <v>3723</v>
      </c>
      <c r="F3686" s="169" t="s">
        <v>114</v>
      </c>
      <c r="G3686" s="169" t="s">
        <v>4547</v>
      </c>
      <c r="H3686" s="40" t="s">
        <v>2369</v>
      </c>
      <c r="I3686" s="40" t="s">
        <v>22</v>
      </c>
      <c r="J3686" s="173">
        <v>2</v>
      </c>
      <c r="K3686" s="174">
        <v>0</v>
      </c>
      <c r="L3686" s="198">
        <v>74</v>
      </c>
      <c r="M3686" s="105">
        <v>3.1</v>
      </c>
      <c r="N3686" s="164"/>
    </row>
    <row r="3687" s="155" customFormat="1" ht="24" spans="1:14">
      <c r="A3687" s="38" t="s">
        <v>15</v>
      </c>
      <c r="B3687" s="168">
        <v>3686</v>
      </c>
      <c r="C3687" s="43" t="s">
        <v>16</v>
      </c>
      <c r="D3687" s="43" t="s">
        <v>53</v>
      </c>
      <c r="E3687" s="103" t="s">
        <v>3723</v>
      </c>
      <c r="F3687" s="169" t="s">
        <v>55</v>
      </c>
      <c r="G3687" s="169" t="s">
        <v>4548</v>
      </c>
      <c r="H3687" s="40" t="s">
        <v>2371</v>
      </c>
      <c r="I3687" s="40" t="s">
        <v>22</v>
      </c>
      <c r="J3687" s="173">
        <v>9</v>
      </c>
      <c r="K3687" s="185">
        <v>0</v>
      </c>
      <c r="L3687" s="198">
        <v>415</v>
      </c>
      <c r="M3687" s="105">
        <v>3.1</v>
      </c>
      <c r="N3687" s="164"/>
    </row>
    <row r="3688" s="155" customFormat="1" ht="21.6" spans="1:14">
      <c r="A3688" s="38" t="s">
        <v>15</v>
      </c>
      <c r="B3688" s="168">
        <v>3687</v>
      </c>
      <c r="C3688" s="43" t="s">
        <v>16</v>
      </c>
      <c r="D3688" s="43" t="s">
        <v>53</v>
      </c>
      <c r="E3688" s="103" t="s">
        <v>3723</v>
      </c>
      <c r="F3688" s="169" t="s">
        <v>885</v>
      </c>
      <c r="G3688" s="169" t="s">
        <v>4696</v>
      </c>
      <c r="H3688" s="40" t="s">
        <v>2371</v>
      </c>
      <c r="I3688" s="40" t="s">
        <v>22</v>
      </c>
      <c r="J3688" s="173">
        <v>1</v>
      </c>
      <c r="K3688" s="185">
        <v>0</v>
      </c>
      <c r="L3688" s="198">
        <v>13</v>
      </c>
      <c r="M3688" s="105">
        <v>3.1</v>
      </c>
      <c r="N3688" s="167"/>
    </row>
    <row r="3689" s="155" customFormat="1" ht="21.6" spans="1:14">
      <c r="A3689" s="38" t="s">
        <v>15</v>
      </c>
      <c r="B3689" s="168">
        <v>3688</v>
      </c>
      <c r="C3689" s="43" t="s">
        <v>16</v>
      </c>
      <c r="D3689" s="43" t="s">
        <v>53</v>
      </c>
      <c r="E3689" s="103" t="s">
        <v>3723</v>
      </c>
      <c r="F3689" s="169" t="s">
        <v>55</v>
      </c>
      <c r="G3689" s="169" t="s">
        <v>4549</v>
      </c>
      <c r="H3689" s="40" t="s">
        <v>2371</v>
      </c>
      <c r="I3689" s="40" t="s">
        <v>22</v>
      </c>
      <c r="J3689" s="173">
        <v>1</v>
      </c>
      <c r="K3689" s="185">
        <v>0</v>
      </c>
      <c r="L3689" s="198">
        <v>26</v>
      </c>
      <c r="M3689" s="105">
        <v>3.1</v>
      </c>
      <c r="N3689" s="167"/>
    </row>
    <row r="3690" s="155" customFormat="1" ht="24" spans="1:14">
      <c r="A3690" s="38" t="s">
        <v>15</v>
      </c>
      <c r="B3690" s="168">
        <v>3689</v>
      </c>
      <c r="C3690" s="43" t="s">
        <v>16</v>
      </c>
      <c r="D3690" s="43" t="s">
        <v>53</v>
      </c>
      <c r="E3690" s="103" t="s">
        <v>3723</v>
      </c>
      <c r="F3690" s="169" t="s">
        <v>304</v>
      </c>
      <c r="G3690" s="169" t="s">
        <v>4697</v>
      </c>
      <c r="H3690" s="40" t="s">
        <v>2371</v>
      </c>
      <c r="I3690" s="40" t="s">
        <v>22</v>
      </c>
      <c r="J3690" s="173">
        <v>3</v>
      </c>
      <c r="K3690" s="185">
        <v>0</v>
      </c>
      <c r="L3690" s="198">
        <v>180</v>
      </c>
      <c r="M3690" s="105">
        <v>3.1</v>
      </c>
      <c r="N3690" s="167"/>
    </row>
    <row r="3691" s="155" customFormat="1" ht="24" spans="1:14">
      <c r="A3691" s="38" t="s">
        <v>15</v>
      </c>
      <c r="B3691" s="168">
        <v>3690</v>
      </c>
      <c r="C3691" s="43" t="s">
        <v>16</v>
      </c>
      <c r="D3691" s="43" t="s">
        <v>171</v>
      </c>
      <c r="E3691" s="103" t="s">
        <v>3723</v>
      </c>
      <c r="F3691" s="169" t="s">
        <v>172</v>
      </c>
      <c r="G3691" s="169" t="s">
        <v>4550</v>
      </c>
      <c r="H3691" s="40" t="s">
        <v>1697</v>
      </c>
      <c r="I3691" s="40" t="s">
        <v>22</v>
      </c>
      <c r="J3691" s="173">
        <v>2</v>
      </c>
      <c r="K3691" s="174">
        <v>0</v>
      </c>
      <c r="L3691" s="198">
        <v>2</v>
      </c>
      <c r="M3691" s="105">
        <v>3.1</v>
      </c>
      <c r="N3691" s="167"/>
    </row>
    <row r="3692" s="155" customFormat="1" ht="24" spans="1:14">
      <c r="A3692" s="38" t="s">
        <v>15</v>
      </c>
      <c r="B3692" s="168">
        <v>3691</v>
      </c>
      <c r="C3692" s="43" t="s">
        <v>16</v>
      </c>
      <c r="D3692" s="43" t="s">
        <v>53</v>
      </c>
      <c r="E3692" s="103" t="s">
        <v>3723</v>
      </c>
      <c r="F3692" s="169" t="s">
        <v>236</v>
      </c>
      <c r="G3692" s="169" t="s">
        <v>4698</v>
      </c>
      <c r="H3692" s="40" t="s">
        <v>2369</v>
      </c>
      <c r="I3692" s="40" t="s">
        <v>22</v>
      </c>
      <c r="J3692" s="173">
        <v>1</v>
      </c>
      <c r="K3692" s="185">
        <v>0</v>
      </c>
      <c r="L3692" s="198">
        <v>3</v>
      </c>
      <c r="M3692" s="105">
        <v>3.1</v>
      </c>
      <c r="N3692" s="167"/>
    </row>
    <row r="3693" s="155" customFormat="1" ht="21.6" spans="1:14">
      <c r="A3693" s="38" t="s">
        <v>15</v>
      </c>
      <c r="B3693" s="168">
        <v>3692</v>
      </c>
      <c r="C3693" s="43" t="s">
        <v>16</v>
      </c>
      <c r="D3693" s="43" t="s">
        <v>53</v>
      </c>
      <c r="E3693" s="103" t="s">
        <v>3723</v>
      </c>
      <c r="F3693" s="169" t="s">
        <v>236</v>
      </c>
      <c r="G3693" s="169" t="s">
        <v>4708</v>
      </c>
      <c r="H3693" s="40" t="s">
        <v>2369</v>
      </c>
      <c r="I3693" s="40" t="s">
        <v>22</v>
      </c>
      <c r="J3693" s="173">
        <v>1</v>
      </c>
      <c r="K3693" s="185">
        <v>0</v>
      </c>
      <c r="L3693" s="198">
        <v>1</v>
      </c>
      <c r="M3693" s="105">
        <v>3.1</v>
      </c>
      <c r="N3693" s="164"/>
    </row>
    <row r="3694" s="155" customFormat="1" ht="21.6" spans="1:14">
      <c r="A3694" s="38" t="s">
        <v>15</v>
      </c>
      <c r="B3694" s="168">
        <v>3693</v>
      </c>
      <c r="C3694" s="43" t="s">
        <v>16</v>
      </c>
      <c r="D3694" s="43" t="s">
        <v>53</v>
      </c>
      <c r="E3694" s="103" t="s">
        <v>3723</v>
      </c>
      <c r="F3694" s="169" t="s">
        <v>236</v>
      </c>
      <c r="G3694" s="169" t="s">
        <v>4699</v>
      </c>
      <c r="H3694" s="40" t="s">
        <v>2369</v>
      </c>
      <c r="I3694" s="40" t="s">
        <v>22</v>
      </c>
      <c r="J3694" s="173">
        <v>1</v>
      </c>
      <c r="K3694" s="185">
        <v>0</v>
      </c>
      <c r="L3694" s="198">
        <v>2</v>
      </c>
      <c r="M3694" s="105">
        <v>3.1</v>
      </c>
      <c r="N3694" s="164"/>
    </row>
    <row r="3695" s="155" customFormat="1" ht="21.6" spans="1:14">
      <c r="A3695" s="38" t="s">
        <v>15</v>
      </c>
      <c r="B3695" s="168">
        <v>3694</v>
      </c>
      <c r="C3695" s="43" t="s">
        <v>16</v>
      </c>
      <c r="D3695" s="43" t="s">
        <v>322</v>
      </c>
      <c r="E3695" s="103" t="s">
        <v>3723</v>
      </c>
      <c r="F3695" s="169" t="s">
        <v>323</v>
      </c>
      <c r="G3695" s="169" t="s">
        <v>4551</v>
      </c>
      <c r="H3695" s="40" t="s">
        <v>2374</v>
      </c>
      <c r="I3695" s="43" t="s">
        <v>2124</v>
      </c>
      <c r="J3695" s="116">
        <v>27.1062</v>
      </c>
      <c r="K3695" s="185">
        <v>0</v>
      </c>
      <c r="L3695" s="198">
        <v>1767</v>
      </c>
      <c r="M3695" s="105">
        <v>3.1</v>
      </c>
      <c r="N3695" s="167"/>
    </row>
    <row r="3696" s="155" customFormat="1" ht="21.6" spans="1:14">
      <c r="A3696" s="38" t="s">
        <v>15</v>
      </c>
      <c r="B3696" s="168">
        <v>3695</v>
      </c>
      <c r="C3696" s="43" t="s">
        <v>16</v>
      </c>
      <c r="D3696" s="43" t="s">
        <v>89</v>
      </c>
      <c r="E3696" s="103" t="s">
        <v>3723</v>
      </c>
      <c r="F3696" s="169" t="s">
        <v>114</v>
      </c>
      <c r="G3696" s="169" t="s">
        <v>4547</v>
      </c>
      <c r="H3696" s="40" t="s">
        <v>2369</v>
      </c>
      <c r="I3696" s="40" t="s">
        <v>22</v>
      </c>
      <c r="J3696" s="173">
        <v>2</v>
      </c>
      <c r="K3696" s="174">
        <v>0</v>
      </c>
      <c r="L3696" s="198">
        <v>74</v>
      </c>
      <c r="M3696" s="105">
        <v>3.1</v>
      </c>
      <c r="N3696" s="167"/>
    </row>
    <row r="3697" s="155" customFormat="1" ht="24" spans="1:14">
      <c r="A3697" s="38" t="s">
        <v>15</v>
      </c>
      <c r="B3697" s="168">
        <v>3696</v>
      </c>
      <c r="C3697" s="43" t="s">
        <v>16</v>
      </c>
      <c r="D3697" s="43" t="s">
        <v>53</v>
      </c>
      <c r="E3697" s="103" t="s">
        <v>3723</v>
      </c>
      <c r="F3697" s="169" t="s">
        <v>55</v>
      </c>
      <c r="G3697" s="169" t="s">
        <v>4548</v>
      </c>
      <c r="H3697" s="40" t="s">
        <v>2371</v>
      </c>
      <c r="I3697" s="40" t="s">
        <v>22</v>
      </c>
      <c r="J3697" s="173">
        <v>7</v>
      </c>
      <c r="K3697" s="185">
        <v>0</v>
      </c>
      <c r="L3697" s="198">
        <v>322</v>
      </c>
      <c r="M3697" s="105">
        <v>3.1</v>
      </c>
      <c r="N3697" s="167"/>
    </row>
    <row r="3698" s="155" customFormat="1" ht="21.6" spans="1:14">
      <c r="A3698" s="38" t="s">
        <v>15</v>
      </c>
      <c r="B3698" s="168">
        <v>3697</v>
      </c>
      <c r="C3698" s="43" t="s">
        <v>16</v>
      </c>
      <c r="D3698" s="43" t="s">
        <v>53</v>
      </c>
      <c r="E3698" s="103" t="s">
        <v>3723</v>
      </c>
      <c r="F3698" s="169" t="s">
        <v>885</v>
      </c>
      <c r="G3698" s="169" t="s">
        <v>4696</v>
      </c>
      <c r="H3698" s="40" t="s">
        <v>2371</v>
      </c>
      <c r="I3698" s="40" t="s">
        <v>22</v>
      </c>
      <c r="J3698" s="173">
        <v>1</v>
      </c>
      <c r="K3698" s="185">
        <v>0</v>
      </c>
      <c r="L3698" s="198">
        <v>13</v>
      </c>
      <c r="M3698" s="105">
        <v>3.1</v>
      </c>
      <c r="N3698" s="167"/>
    </row>
    <row r="3699" s="155" customFormat="1" ht="21.6" spans="1:14">
      <c r="A3699" s="38" t="s">
        <v>15</v>
      </c>
      <c r="B3699" s="168">
        <v>3698</v>
      </c>
      <c r="C3699" s="43" t="s">
        <v>16</v>
      </c>
      <c r="D3699" s="43" t="s">
        <v>53</v>
      </c>
      <c r="E3699" s="103" t="s">
        <v>3723</v>
      </c>
      <c r="F3699" s="169" t="s">
        <v>55</v>
      </c>
      <c r="G3699" s="169" t="s">
        <v>4549</v>
      </c>
      <c r="H3699" s="40" t="s">
        <v>2371</v>
      </c>
      <c r="I3699" s="40" t="s">
        <v>22</v>
      </c>
      <c r="J3699" s="173">
        <v>3</v>
      </c>
      <c r="K3699" s="185">
        <v>0</v>
      </c>
      <c r="L3699" s="198">
        <v>78</v>
      </c>
      <c r="M3699" s="105">
        <v>3.1</v>
      </c>
      <c r="N3699" s="167"/>
    </row>
    <row r="3700" s="155" customFormat="1" ht="24" spans="1:14">
      <c r="A3700" s="38" t="s">
        <v>15</v>
      </c>
      <c r="B3700" s="168">
        <v>3699</v>
      </c>
      <c r="C3700" s="43" t="s">
        <v>16</v>
      </c>
      <c r="D3700" s="43" t="s">
        <v>53</v>
      </c>
      <c r="E3700" s="103" t="s">
        <v>3723</v>
      </c>
      <c r="F3700" s="169" t="s">
        <v>304</v>
      </c>
      <c r="G3700" s="169" t="s">
        <v>4697</v>
      </c>
      <c r="H3700" s="40" t="s">
        <v>2371</v>
      </c>
      <c r="I3700" s="40" t="s">
        <v>22</v>
      </c>
      <c r="J3700" s="173">
        <v>3</v>
      </c>
      <c r="K3700" s="185">
        <v>0</v>
      </c>
      <c r="L3700" s="198">
        <v>180</v>
      </c>
      <c r="M3700" s="105">
        <v>3.1</v>
      </c>
      <c r="N3700" s="167"/>
    </row>
    <row r="3701" s="155" customFormat="1" ht="24" spans="1:14">
      <c r="A3701" s="38" t="s">
        <v>15</v>
      </c>
      <c r="B3701" s="168">
        <v>3700</v>
      </c>
      <c r="C3701" s="43" t="s">
        <v>16</v>
      </c>
      <c r="D3701" s="43" t="s">
        <v>171</v>
      </c>
      <c r="E3701" s="103" t="s">
        <v>3723</v>
      </c>
      <c r="F3701" s="169" t="s">
        <v>172</v>
      </c>
      <c r="G3701" s="169" t="s">
        <v>4550</v>
      </c>
      <c r="H3701" s="40" t="s">
        <v>1697</v>
      </c>
      <c r="I3701" s="40" t="s">
        <v>22</v>
      </c>
      <c r="J3701" s="173">
        <v>2</v>
      </c>
      <c r="K3701" s="174">
        <v>0</v>
      </c>
      <c r="L3701" s="198">
        <v>2</v>
      </c>
      <c r="M3701" s="105">
        <v>3.1</v>
      </c>
      <c r="N3701" s="167"/>
    </row>
    <row r="3702" s="155" customFormat="1" ht="24" spans="1:14">
      <c r="A3702" s="38" t="s">
        <v>15</v>
      </c>
      <c r="B3702" s="168">
        <v>3701</v>
      </c>
      <c r="C3702" s="43" t="s">
        <v>16</v>
      </c>
      <c r="D3702" s="43" t="s">
        <v>53</v>
      </c>
      <c r="E3702" s="103" t="s">
        <v>3723</v>
      </c>
      <c r="F3702" s="169" t="s">
        <v>236</v>
      </c>
      <c r="G3702" s="169" t="s">
        <v>4698</v>
      </c>
      <c r="H3702" s="40" t="s">
        <v>2369</v>
      </c>
      <c r="I3702" s="40" t="s">
        <v>22</v>
      </c>
      <c r="J3702" s="173">
        <v>1</v>
      </c>
      <c r="K3702" s="185">
        <v>0</v>
      </c>
      <c r="L3702" s="198">
        <v>3</v>
      </c>
      <c r="M3702" s="105">
        <v>3.1</v>
      </c>
      <c r="N3702" s="167"/>
    </row>
    <row r="3703" s="155" customFormat="1" ht="21.6" spans="1:14">
      <c r="A3703" s="38" t="s">
        <v>15</v>
      </c>
      <c r="B3703" s="168">
        <v>3702</v>
      </c>
      <c r="C3703" s="43" t="s">
        <v>16</v>
      </c>
      <c r="D3703" s="43" t="s">
        <v>53</v>
      </c>
      <c r="E3703" s="103" t="s">
        <v>3723</v>
      </c>
      <c r="F3703" s="169" t="s">
        <v>236</v>
      </c>
      <c r="G3703" s="169" t="s">
        <v>4708</v>
      </c>
      <c r="H3703" s="40" t="s">
        <v>2369</v>
      </c>
      <c r="I3703" s="40" t="s">
        <v>22</v>
      </c>
      <c r="J3703" s="173">
        <v>1</v>
      </c>
      <c r="K3703" s="185">
        <v>0</v>
      </c>
      <c r="L3703" s="198">
        <v>1</v>
      </c>
      <c r="M3703" s="105">
        <v>3.1</v>
      </c>
      <c r="N3703" s="167"/>
    </row>
    <row r="3704" s="155" customFormat="1" ht="21.6" spans="1:14">
      <c r="A3704" s="38" t="s">
        <v>15</v>
      </c>
      <c r="B3704" s="168">
        <v>3703</v>
      </c>
      <c r="C3704" s="43" t="s">
        <v>16</v>
      </c>
      <c r="D3704" s="43" t="s">
        <v>53</v>
      </c>
      <c r="E3704" s="103" t="s">
        <v>3723</v>
      </c>
      <c r="F3704" s="169" t="s">
        <v>236</v>
      </c>
      <c r="G3704" s="169" t="s">
        <v>4699</v>
      </c>
      <c r="H3704" s="40" t="s">
        <v>2369</v>
      </c>
      <c r="I3704" s="40" t="s">
        <v>22</v>
      </c>
      <c r="J3704" s="173">
        <v>1</v>
      </c>
      <c r="K3704" s="185">
        <v>0</v>
      </c>
      <c r="L3704" s="198">
        <v>2</v>
      </c>
      <c r="M3704" s="105">
        <v>3.1</v>
      </c>
      <c r="N3704" s="167"/>
    </row>
    <row r="3705" s="155" customFormat="1" ht="21.6" spans="1:14">
      <c r="A3705" s="38" t="s">
        <v>15</v>
      </c>
      <c r="B3705" s="168">
        <v>3704</v>
      </c>
      <c r="C3705" s="43" t="s">
        <v>16</v>
      </c>
      <c r="D3705" s="43" t="s">
        <v>322</v>
      </c>
      <c r="E3705" s="103" t="s">
        <v>3723</v>
      </c>
      <c r="F3705" s="169" t="s">
        <v>323</v>
      </c>
      <c r="G3705" s="169" t="s">
        <v>4551</v>
      </c>
      <c r="H3705" s="40" t="s">
        <v>2374</v>
      </c>
      <c r="I3705" s="43" t="s">
        <v>2124</v>
      </c>
      <c r="J3705" s="116">
        <v>31.3958</v>
      </c>
      <c r="K3705" s="185">
        <v>0</v>
      </c>
      <c r="L3705" s="198">
        <v>2047</v>
      </c>
      <c r="M3705" s="105">
        <v>3.1</v>
      </c>
      <c r="N3705" s="167"/>
    </row>
    <row r="3706" s="155" customFormat="1" ht="21.6" spans="1:14">
      <c r="A3706" s="38" t="s">
        <v>15</v>
      </c>
      <c r="B3706" s="168">
        <v>3705</v>
      </c>
      <c r="C3706" s="43" t="s">
        <v>16</v>
      </c>
      <c r="D3706" s="43" t="s">
        <v>53</v>
      </c>
      <c r="E3706" s="103" t="s">
        <v>3723</v>
      </c>
      <c r="F3706" s="169" t="s">
        <v>3813</v>
      </c>
      <c r="G3706" s="169" t="s">
        <v>4709</v>
      </c>
      <c r="H3706" s="40" t="s">
        <v>3569</v>
      </c>
      <c r="I3706" s="40" t="s">
        <v>22</v>
      </c>
      <c r="J3706" s="173">
        <v>1</v>
      </c>
      <c r="K3706" s="185">
        <v>0</v>
      </c>
      <c r="L3706" s="198">
        <v>37</v>
      </c>
      <c r="M3706" s="105">
        <v>3.1</v>
      </c>
      <c r="N3706" s="167"/>
    </row>
    <row r="3707" s="155" customFormat="1" ht="21.6" spans="1:14">
      <c r="A3707" s="38" t="s">
        <v>15</v>
      </c>
      <c r="B3707" s="168">
        <v>3706</v>
      </c>
      <c r="C3707" s="43" t="s">
        <v>16</v>
      </c>
      <c r="D3707" s="43" t="s">
        <v>89</v>
      </c>
      <c r="E3707" s="103" t="s">
        <v>3723</v>
      </c>
      <c r="F3707" s="169" t="s">
        <v>114</v>
      </c>
      <c r="G3707" s="169" t="s">
        <v>4710</v>
      </c>
      <c r="H3707" s="40" t="s">
        <v>2369</v>
      </c>
      <c r="I3707" s="40" t="s">
        <v>22</v>
      </c>
      <c r="J3707" s="173">
        <v>7</v>
      </c>
      <c r="K3707" s="174">
        <v>0</v>
      </c>
      <c r="L3707" s="198">
        <v>423</v>
      </c>
      <c r="M3707" s="105">
        <v>3.1</v>
      </c>
      <c r="N3707" s="167"/>
    </row>
    <row r="3708" s="155" customFormat="1" ht="21.6" spans="1:14">
      <c r="A3708" s="38" t="s">
        <v>15</v>
      </c>
      <c r="B3708" s="168">
        <v>3707</v>
      </c>
      <c r="C3708" s="43" t="s">
        <v>16</v>
      </c>
      <c r="D3708" s="43" t="s">
        <v>53</v>
      </c>
      <c r="E3708" s="103" t="s">
        <v>3723</v>
      </c>
      <c r="F3708" s="169" t="s">
        <v>55</v>
      </c>
      <c r="G3708" s="169" t="s">
        <v>4711</v>
      </c>
      <c r="H3708" s="40" t="s">
        <v>2371</v>
      </c>
      <c r="I3708" s="40" t="s">
        <v>22</v>
      </c>
      <c r="J3708" s="173">
        <v>1</v>
      </c>
      <c r="K3708" s="185">
        <v>0</v>
      </c>
      <c r="L3708" s="198">
        <v>47</v>
      </c>
      <c r="M3708" s="105">
        <v>3.1</v>
      </c>
      <c r="N3708" s="167"/>
    </row>
    <row r="3709" s="155" customFormat="1" ht="24" spans="1:14">
      <c r="A3709" s="38" t="s">
        <v>15</v>
      </c>
      <c r="B3709" s="168">
        <v>3708</v>
      </c>
      <c r="C3709" s="43" t="s">
        <v>16</v>
      </c>
      <c r="D3709" s="43" t="s">
        <v>53</v>
      </c>
      <c r="E3709" s="103" t="s">
        <v>3723</v>
      </c>
      <c r="F3709" s="169" t="s">
        <v>55</v>
      </c>
      <c r="G3709" s="169" t="s">
        <v>4712</v>
      </c>
      <c r="H3709" s="40" t="s">
        <v>2371</v>
      </c>
      <c r="I3709" s="40" t="s">
        <v>22</v>
      </c>
      <c r="J3709" s="173">
        <v>8</v>
      </c>
      <c r="K3709" s="185">
        <v>0</v>
      </c>
      <c r="L3709" s="198">
        <v>625</v>
      </c>
      <c r="M3709" s="105">
        <v>3.1</v>
      </c>
      <c r="N3709" s="167"/>
    </row>
    <row r="3710" s="155" customFormat="1" ht="24" spans="1:14">
      <c r="A3710" s="38" t="s">
        <v>15</v>
      </c>
      <c r="B3710" s="168">
        <v>3709</v>
      </c>
      <c r="C3710" s="43" t="s">
        <v>16</v>
      </c>
      <c r="D3710" s="43" t="s">
        <v>171</v>
      </c>
      <c r="E3710" s="103" t="s">
        <v>3723</v>
      </c>
      <c r="F3710" s="169" t="s">
        <v>172</v>
      </c>
      <c r="G3710" s="169" t="s">
        <v>4713</v>
      </c>
      <c r="H3710" s="40" t="s">
        <v>1697</v>
      </c>
      <c r="I3710" s="40" t="s">
        <v>22</v>
      </c>
      <c r="J3710" s="173">
        <v>6</v>
      </c>
      <c r="K3710" s="174">
        <v>0</v>
      </c>
      <c r="L3710" s="198">
        <v>9</v>
      </c>
      <c r="M3710" s="105">
        <v>3.1</v>
      </c>
      <c r="N3710" s="167"/>
    </row>
    <row r="3711" s="155" customFormat="1" ht="24" spans="1:14">
      <c r="A3711" s="38" t="s">
        <v>15</v>
      </c>
      <c r="B3711" s="168">
        <v>3710</v>
      </c>
      <c r="C3711" s="43" t="s">
        <v>16</v>
      </c>
      <c r="D3711" s="43" t="s">
        <v>53</v>
      </c>
      <c r="E3711" s="103" t="s">
        <v>3723</v>
      </c>
      <c r="F3711" s="169" t="s">
        <v>236</v>
      </c>
      <c r="G3711" s="169" t="s">
        <v>4698</v>
      </c>
      <c r="H3711" s="40" t="s">
        <v>2369</v>
      </c>
      <c r="I3711" s="40" t="s">
        <v>22</v>
      </c>
      <c r="J3711" s="173">
        <v>1</v>
      </c>
      <c r="K3711" s="185">
        <v>0</v>
      </c>
      <c r="L3711" s="198">
        <v>3</v>
      </c>
      <c r="M3711" s="105">
        <v>3.1</v>
      </c>
      <c r="N3711" s="167"/>
    </row>
    <row r="3712" s="155" customFormat="1" ht="21.6" spans="1:14">
      <c r="A3712" s="38" t="s">
        <v>15</v>
      </c>
      <c r="B3712" s="168">
        <v>3711</v>
      </c>
      <c r="C3712" s="43" t="s">
        <v>16</v>
      </c>
      <c r="D3712" s="43" t="s">
        <v>322</v>
      </c>
      <c r="E3712" s="103" t="s">
        <v>3723</v>
      </c>
      <c r="F3712" s="169" t="s">
        <v>323</v>
      </c>
      <c r="G3712" s="169" t="s">
        <v>4714</v>
      </c>
      <c r="H3712" s="40" t="s">
        <v>2374</v>
      </c>
      <c r="I3712" s="43" t="s">
        <v>2124</v>
      </c>
      <c r="J3712" s="116">
        <v>13.566</v>
      </c>
      <c r="K3712" s="185">
        <v>0</v>
      </c>
      <c r="L3712" s="198">
        <v>1056</v>
      </c>
      <c r="M3712" s="105">
        <v>3.1</v>
      </c>
      <c r="N3712" s="167"/>
    </row>
    <row r="3713" s="155" customFormat="1" ht="24" spans="1:14">
      <c r="A3713" s="38" t="s">
        <v>15</v>
      </c>
      <c r="B3713" s="168">
        <v>3712</v>
      </c>
      <c r="C3713" s="43" t="s">
        <v>16</v>
      </c>
      <c r="D3713" s="43" t="s">
        <v>4008</v>
      </c>
      <c r="E3713" s="103" t="s">
        <v>3723</v>
      </c>
      <c r="F3713" s="169" t="s">
        <v>4715</v>
      </c>
      <c r="G3713" s="169" t="s">
        <v>4012</v>
      </c>
      <c r="H3713" s="40"/>
      <c r="I3713" s="40" t="s">
        <v>22</v>
      </c>
      <c r="J3713" s="173">
        <v>1</v>
      </c>
      <c r="K3713" s="174">
        <v>0</v>
      </c>
      <c r="L3713" s="202"/>
      <c r="M3713" s="105">
        <v>3.1</v>
      </c>
      <c r="N3713" s="167"/>
    </row>
    <row r="3714" s="155" customFormat="1" ht="21.6" spans="1:14">
      <c r="A3714" s="38" t="s">
        <v>15</v>
      </c>
      <c r="B3714" s="168">
        <v>3713</v>
      </c>
      <c r="C3714" s="43" t="s">
        <v>16</v>
      </c>
      <c r="D3714" s="43" t="s">
        <v>53</v>
      </c>
      <c r="E3714" s="103" t="s">
        <v>3723</v>
      </c>
      <c r="F3714" s="169" t="s">
        <v>3813</v>
      </c>
      <c r="G3714" s="169" t="s">
        <v>4709</v>
      </c>
      <c r="H3714" s="40" t="s">
        <v>3569</v>
      </c>
      <c r="I3714" s="40" t="s">
        <v>22</v>
      </c>
      <c r="J3714" s="173">
        <v>1</v>
      </c>
      <c r="K3714" s="185">
        <v>0</v>
      </c>
      <c r="L3714" s="198">
        <v>37</v>
      </c>
      <c r="M3714" s="105">
        <v>3.1</v>
      </c>
      <c r="N3714" s="167"/>
    </row>
    <row r="3715" s="155" customFormat="1" ht="21.6" spans="1:14">
      <c r="A3715" s="38" t="s">
        <v>15</v>
      </c>
      <c r="B3715" s="168">
        <v>3714</v>
      </c>
      <c r="C3715" s="43" t="s">
        <v>16</v>
      </c>
      <c r="D3715" s="43" t="s">
        <v>89</v>
      </c>
      <c r="E3715" s="103" t="s">
        <v>3723</v>
      </c>
      <c r="F3715" s="169" t="s">
        <v>114</v>
      </c>
      <c r="G3715" s="169" t="s">
        <v>4710</v>
      </c>
      <c r="H3715" s="40" t="s">
        <v>2369</v>
      </c>
      <c r="I3715" s="40" t="s">
        <v>22</v>
      </c>
      <c r="J3715" s="173">
        <v>7</v>
      </c>
      <c r="K3715" s="174">
        <v>0</v>
      </c>
      <c r="L3715" s="198">
        <v>423</v>
      </c>
      <c r="M3715" s="105">
        <v>3.1</v>
      </c>
      <c r="N3715" s="167"/>
    </row>
    <row r="3716" s="155" customFormat="1" ht="21.6" spans="1:14">
      <c r="A3716" s="38" t="s">
        <v>15</v>
      </c>
      <c r="B3716" s="168">
        <v>3715</v>
      </c>
      <c r="C3716" s="43" t="s">
        <v>16</v>
      </c>
      <c r="D3716" s="43" t="s">
        <v>53</v>
      </c>
      <c r="E3716" s="103" t="s">
        <v>3723</v>
      </c>
      <c r="F3716" s="169" t="s">
        <v>55</v>
      </c>
      <c r="G3716" s="169" t="s">
        <v>4711</v>
      </c>
      <c r="H3716" s="40" t="s">
        <v>2371</v>
      </c>
      <c r="I3716" s="40" t="s">
        <v>22</v>
      </c>
      <c r="J3716" s="173">
        <v>1</v>
      </c>
      <c r="K3716" s="185">
        <v>0</v>
      </c>
      <c r="L3716" s="198">
        <v>47</v>
      </c>
      <c r="M3716" s="105">
        <v>3.1</v>
      </c>
      <c r="N3716" s="167"/>
    </row>
    <row r="3717" s="155" customFormat="1" ht="24" spans="1:14">
      <c r="A3717" s="38" t="s">
        <v>15</v>
      </c>
      <c r="B3717" s="168">
        <v>3716</v>
      </c>
      <c r="C3717" s="43" t="s">
        <v>16</v>
      </c>
      <c r="D3717" s="43" t="s">
        <v>53</v>
      </c>
      <c r="E3717" s="103" t="s">
        <v>3723</v>
      </c>
      <c r="F3717" s="169" t="s">
        <v>55</v>
      </c>
      <c r="G3717" s="169" t="s">
        <v>4712</v>
      </c>
      <c r="H3717" s="40" t="s">
        <v>2371</v>
      </c>
      <c r="I3717" s="40" t="s">
        <v>22</v>
      </c>
      <c r="J3717" s="173">
        <v>8</v>
      </c>
      <c r="K3717" s="185">
        <v>0</v>
      </c>
      <c r="L3717" s="198">
        <v>625</v>
      </c>
      <c r="M3717" s="105">
        <v>3.1</v>
      </c>
      <c r="N3717" s="167"/>
    </row>
    <row r="3718" s="155" customFormat="1" ht="24" spans="1:14">
      <c r="A3718" s="38" t="s">
        <v>15</v>
      </c>
      <c r="B3718" s="168">
        <v>3717</v>
      </c>
      <c r="C3718" s="43" t="s">
        <v>16</v>
      </c>
      <c r="D3718" s="43" t="s">
        <v>171</v>
      </c>
      <c r="E3718" s="103" t="s">
        <v>3723</v>
      </c>
      <c r="F3718" s="169" t="s">
        <v>172</v>
      </c>
      <c r="G3718" s="169" t="s">
        <v>4713</v>
      </c>
      <c r="H3718" s="40" t="s">
        <v>1697</v>
      </c>
      <c r="I3718" s="40" t="s">
        <v>22</v>
      </c>
      <c r="J3718" s="173">
        <v>6</v>
      </c>
      <c r="K3718" s="174">
        <v>0</v>
      </c>
      <c r="L3718" s="198">
        <v>9</v>
      </c>
      <c r="M3718" s="105">
        <v>3.1</v>
      </c>
      <c r="N3718" s="164"/>
    </row>
    <row r="3719" s="155" customFormat="1" ht="24" spans="1:14">
      <c r="A3719" s="38" t="s">
        <v>15</v>
      </c>
      <c r="B3719" s="168">
        <v>3718</v>
      </c>
      <c r="C3719" s="43" t="s">
        <v>16</v>
      </c>
      <c r="D3719" s="43" t="s">
        <v>53</v>
      </c>
      <c r="E3719" s="103" t="s">
        <v>3723</v>
      </c>
      <c r="F3719" s="169" t="s">
        <v>236</v>
      </c>
      <c r="G3719" s="169" t="s">
        <v>4698</v>
      </c>
      <c r="H3719" s="40" t="s">
        <v>2369</v>
      </c>
      <c r="I3719" s="40" t="s">
        <v>22</v>
      </c>
      <c r="J3719" s="173">
        <v>1</v>
      </c>
      <c r="K3719" s="185">
        <v>0</v>
      </c>
      <c r="L3719" s="198">
        <v>3</v>
      </c>
      <c r="M3719" s="105">
        <v>3.1</v>
      </c>
      <c r="N3719" s="167"/>
    </row>
    <row r="3720" s="155" customFormat="1" ht="21.6" spans="1:14">
      <c r="A3720" s="38" t="s">
        <v>15</v>
      </c>
      <c r="B3720" s="168">
        <v>3719</v>
      </c>
      <c r="C3720" s="43" t="s">
        <v>16</v>
      </c>
      <c r="D3720" s="43" t="s">
        <v>322</v>
      </c>
      <c r="E3720" s="103" t="s">
        <v>3723</v>
      </c>
      <c r="F3720" s="169" t="s">
        <v>323</v>
      </c>
      <c r="G3720" s="169" t="s">
        <v>4714</v>
      </c>
      <c r="H3720" s="40" t="s">
        <v>2374</v>
      </c>
      <c r="I3720" s="43" t="s">
        <v>2124</v>
      </c>
      <c r="J3720" s="116">
        <v>13.566</v>
      </c>
      <c r="K3720" s="185">
        <v>0</v>
      </c>
      <c r="L3720" s="198">
        <v>1056</v>
      </c>
      <c r="M3720" s="105">
        <v>3.1</v>
      </c>
      <c r="N3720" s="167"/>
    </row>
    <row r="3721" s="155" customFormat="1" ht="24" spans="1:14">
      <c r="A3721" s="38" t="s">
        <v>15</v>
      </c>
      <c r="B3721" s="168">
        <v>3720</v>
      </c>
      <c r="C3721" s="43" t="s">
        <v>16</v>
      </c>
      <c r="D3721" s="43" t="s">
        <v>4008</v>
      </c>
      <c r="E3721" s="103" t="s">
        <v>3723</v>
      </c>
      <c r="F3721" s="169" t="s">
        <v>4716</v>
      </c>
      <c r="G3721" s="169" t="s">
        <v>4012</v>
      </c>
      <c r="H3721" s="40"/>
      <c r="I3721" s="40" t="s">
        <v>22</v>
      </c>
      <c r="J3721" s="173">
        <v>1</v>
      </c>
      <c r="K3721" s="174">
        <v>0</v>
      </c>
      <c r="L3721" s="202"/>
      <c r="M3721" s="105">
        <v>3.1</v>
      </c>
      <c r="N3721" s="164"/>
    </row>
    <row r="3722" s="155" customFormat="1" ht="21.6" spans="1:14">
      <c r="A3722" s="38" t="s">
        <v>15</v>
      </c>
      <c r="B3722" s="168">
        <v>3721</v>
      </c>
      <c r="C3722" s="43" t="s">
        <v>16</v>
      </c>
      <c r="D3722" s="43" t="s">
        <v>53</v>
      </c>
      <c r="E3722" s="103" t="s">
        <v>3723</v>
      </c>
      <c r="F3722" s="169" t="s">
        <v>3813</v>
      </c>
      <c r="G3722" s="169" t="s">
        <v>4709</v>
      </c>
      <c r="H3722" s="40" t="s">
        <v>3569</v>
      </c>
      <c r="I3722" s="40" t="s">
        <v>22</v>
      </c>
      <c r="J3722" s="173">
        <v>1</v>
      </c>
      <c r="K3722" s="185">
        <v>0</v>
      </c>
      <c r="L3722" s="198">
        <v>37</v>
      </c>
      <c r="M3722" s="105">
        <v>3.1</v>
      </c>
      <c r="N3722" s="167"/>
    </row>
    <row r="3723" s="155" customFormat="1" ht="21.6" spans="1:14">
      <c r="A3723" s="38" t="s">
        <v>15</v>
      </c>
      <c r="B3723" s="168">
        <v>3722</v>
      </c>
      <c r="C3723" s="43" t="s">
        <v>16</v>
      </c>
      <c r="D3723" s="43" t="s">
        <v>89</v>
      </c>
      <c r="E3723" s="103" t="s">
        <v>3723</v>
      </c>
      <c r="F3723" s="169" t="s">
        <v>114</v>
      </c>
      <c r="G3723" s="169" t="s">
        <v>4710</v>
      </c>
      <c r="H3723" s="40" t="s">
        <v>2369</v>
      </c>
      <c r="I3723" s="40" t="s">
        <v>22</v>
      </c>
      <c r="J3723" s="173">
        <v>7</v>
      </c>
      <c r="K3723" s="174">
        <v>0</v>
      </c>
      <c r="L3723" s="198">
        <v>423</v>
      </c>
      <c r="M3723" s="105">
        <v>3.1</v>
      </c>
      <c r="N3723" s="167"/>
    </row>
    <row r="3724" s="155" customFormat="1" ht="21.6" spans="1:14">
      <c r="A3724" s="38" t="s">
        <v>15</v>
      </c>
      <c r="B3724" s="168">
        <v>3723</v>
      </c>
      <c r="C3724" s="43" t="s">
        <v>16</v>
      </c>
      <c r="D3724" s="43" t="s">
        <v>53</v>
      </c>
      <c r="E3724" s="103" t="s">
        <v>3723</v>
      </c>
      <c r="F3724" s="169" t="s">
        <v>55</v>
      </c>
      <c r="G3724" s="169" t="s">
        <v>4711</v>
      </c>
      <c r="H3724" s="40" t="s">
        <v>2371</v>
      </c>
      <c r="I3724" s="40" t="s">
        <v>22</v>
      </c>
      <c r="J3724" s="173">
        <v>1</v>
      </c>
      <c r="K3724" s="185">
        <v>0</v>
      </c>
      <c r="L3724" s="198">
        <v>47</v>
      </c>
      <c r="M3724" s="105">
        <v>3.1</v>
      </c>
      <c r="N3724" s="167"/>
    </row>
    <row r="3725" s="155" customFormat="1" ht="24" spans="1:14">
      <c r="A3725" s="38" t="s">
        <v>15</v>
      </c>
      <c r="B3725" s="168">
        <v>3724</v>
      </c>
      <c r="C3725" s="43" t="s">
        <v>16</v>
      </c>
      <c r="D3725" s="43" t="s">
        <v>53</v>
      </c>
      <c r="E3725" s="103" t="s">
        <v>3723</v>
      </c>
      <c r="F3725" s="169" t="s">
        <v>55</v>
      </c>
      <c r="G3725" s="169" t="s">
        <v>4712</v>
      </c>
      <c r="H3725" s="40" t="s">
        <v>2371</v>
      </c>
      <c r="I3725" s="40" t="s">
        <v>22</v>
      </c>
      <c r="J3725" s="173">
        <v>8</v>
      </c>
      <c r="K3725" s="185">
        <v>0</v>
      </c>
      <c r="L3725" s="198">
        <v>625</v>
      </c>
      <c r="M3725" s="105">
        <v>3.1</v>
      </c>
      <c r="N3725" s="167"/>
    </row>
    <row r="3726" s="155" customFormat="1" ht="24" spans="1:14">
      <c r="A3726" s="38" t="s">
        <v>15</v>
      </c>
      <c r="B3726" s="168">
        <v>3725</v>
      </c>
      <c r="C3726" s="43" t="s">
        <v>16</v>
      </c>
      <c r="D3726" s="43" t="s">
        <v>171</v>
      </c>
      <c r="E3726" s="103" t="s">
        <v>3723</v>
      </c>
      <c r="F3726" s="169" t="s">
        <v>172</v>
      </c>
      <c r="G3726" s="169" t="s">
        <v>4713</v>
      </c>
      <c r="H3726" s="40" t="s">
        <v>1697</v>
      </c>
      <c r="I3726" s="40" t="s">
        <v>22</v>
      </c>
      <c r="J3726" s="173">
        <v>6</v>
      </c>
      <c r="K3726" s="174">
        <v>0</v>
      </c>
      <c r="L3726" s="198">
        <v>9</v>
      </c>
      <c r="M3726" s="105">
        <v>3.1</v>
      </c>
      <c r="N3726" s="167"/>
    </row>
    <row r="3727" s="155" customFormat="1" ht="24" spans="1:14">
      <c r="A3727" s="38" t="s">
        <v>15</v>
      </c>
      <c r="B3727" s="168">
        <v>3726</v>
      </c>
      <c r="C3727" s="43" t="s">
        <v>16</v>
      </c>
      <c r="D3727" s="43" t="s">
        <v>53</v>
      </c>
      <c r="E3727" s="103" t="s">
        <v>3723</v>
      </c>
      <c r="F3727" s="169" t="s">
        <v>236</v>
      </c>
      <c r="G3727" s="169" t="s">
        <v>4698</v>
      </c>
      <c r="H3727" s="40" t="s">
        <v>2369</v>
      </c>
      <c r="I3727" s="40" t="s">
        <v>22</v>
      </c>
      <c r="J3727" s="173">
        <v>1</v>
      </c>
      <c r="K3727" s="185">
        <v>0</v>
      </c>
      <c r="L3727" s="198">
        <v>3</v>
      </c>
      <c r="M3727" s="105">
        <v>3.1</v>
      </c>
      <c r="N3727" s="167"/>
    </row>
    <row r="3728" s="155" customFormat="1" ht="21.6" spans="1:14">
      <c r="A3728" s="38" t="s">
        <v>15</v>
      </c>
      <c r="B3728" s="168">
        <v>3727</v>
      </c>
      <c r="C3728" s="43" t="s">
        <v>16</v>
      </c>
      <c r="D3728" s="43" t="s">
        <v>322</v>
      </c>
      <c r="E3728" s="103" t="s">
        <v>3723</v>
      </c>
      <c r="F3728" s="169" t="s">
        <v>323</v>
      </c>
      <c r="G3728" s="169" t="s">
        <v>4714</v>
      </c>
      <c r="H3728" s="40" t="s">
        <v>2374</v>
      </c>
      <c r="I3728" s="43" t="s">
        <v>2124</v>
      </c>
      <c r="J3728" s="116">
        <v>13.566</v>
      </c>
      <c r="K3728" s="185">
        <v>0</v>
      </c>
      <c r="L3728" s="198">
        <v>1056</v>
      </c>
      <c r="M3728" s="105">
        <v>3.1</v>
      </c>
      <c r="N3728" s="167"/>
    </row>
    <row r="3729" s="155" customFormat="1" ht="24" spans="1:14">
      <c r="A3729" s="38" t="s">
        <v>15</v>
      </c>
      <c r="B3729" s="168">
        <v>3728</v>
      </c>
      <c r="C3729" s="43" t="s">
        <v>16</v>
      </c>
      <c r="D3729" s="43" t="s">
        <v>4008</v>
      </c>
      <c r="E3729" s="103" t="s">
        <v>3723</v>
      </c>
      <c r="F3729" s="169" t="s">
        <v>4717</v>
      </c>
      <c r="G3729" s="169" t="s">
        <v>4012</v>
      </c>
      <c r="H3729" s="40"/>
      <c r="I3729" s="40" t="s">
        <v>22</v>
      </c>
      <c r="J3729" s="173">
        <v>1</v>
      </c>
      <c r="K3729" s="174">
        <v>0</v>
      </c>
      <c r="L3729" s="202"/>
      <c r="M3729" s="105">
        <v>3.1</v>
      </c>
      <c r="N3729" s="164"/>
    </row>
    <row r="3730" s="155" customFormat="1" ht="21.6" spans="1:14">
      <c r="A3730" s="38" t="s">
        <v>15</v>
      </c>
      <c r="B3730" s="168">
        <v>3729</v>
      </c>
      <c r="C3730" s="43" t="s">
        <v>16</v>
      </c>
      <c r="D3730" s="43" t="s">
        <v>89</v>
      </c>
      <c r="E3730" s="103" t="s">
        <v>3723</v>
      </c>
      <c r="F3730" s="169" t="s">
        <v>114</v>
      </c>
      <c r="G3730" s="169" t="s">
        <v>4710</v>
      </c>
      <c r="H3730" s="40" t="s">
        <v>2369</v>
      </c>
      <c r="I3730" s="40" t="s">
        <v>22</v>
      </c>
      <c r="J3730" s="173">
        <v>5</v>
      </c>
      <c r="K3730" s="174">
        <v>0</v>
      </c>
      <c r="L3730" s="198">
        <v>302</v>
      </c>
      <c r="M3730" s="105">
        <v>3.1</v>
      </c>
      <c r="N3730" s="167"/>
    </row>
    <row r="3731" s="155" customFormat="1" ht="24" spans="1:14">
      <c r="A3731" s="38" t="s">
        <v>15</v>
      </c>
      <c r="B3731" s="168">
        <v>3730</v>
      </c>
      <c r="C3731" s="43" t="s">
        <v>16</v>
      </c>
      <c r="D3731" s="43" t="s">
        <v>53</v>
      </c>
      <c r="E3731" s="103" t="s">
        <v>3723</v>
      </c>
      <c r="F3731" s="169" t="s">
        <v>55</v>
      </c>
      <c r="G3731" s="169" t="s">
        <v>4712</v>
      </c>
      <c r="H3731" s="40" t="s">
        <v>2371</v>
      </c>
      <c r="I3731" s="40" t="s">
        <v>22</v>
      </c>
      <c r="J3731" s="173">
        <v>7</v>
      </c>
      <c r="K3731" s="185">
        <v>0</v>
      </c>
      <c r="L3731" s="198">
        <v>547</v>
      </c>
      <c r="M3731" s="105">
        <v>3.1</v>
      </c>
      <c r="N3731" s="167"/>
    </row>
    <row r="3732" s="155" customFormat="1" ht="24" spans="1:14">
      <c r="A3732" s="38" t="s">
        <v>15</v>
      </c>
      <c r="B3732" s="168">
        <v>3731</v>
      </c>
      <c r="C3732" s="43" t="s">
        <v>16</v>
      </c>
      <c r="D3732" s="43" t="s">
        <v>171</v>
      </c>
      <c r="E3732" s="103" t="s">
        <v>3723</v>
      </c>
      <c r="F3732" s="169" t="s">
        <v>172</v>
      </c>
      <c r="G3732" s="169" t="s">
        <v>4713</v>
      </c>
      <c r="H3732" s="40" t="s">
        <v>1697</v>
      </c>
      <c r="I3732" s="40" t="s">
        <v>22</v>
      </c>
      <c r="J3732" s="173">
        <v>4</v>
      </c>
      <c r="K3732" s="174">
        <v>0</v>
      </c>
      <c r="L3732" s="198">
        <v>6</v>
      </c>
      <c r="M3732" s="105">
        <v>3.1</v>
      </c>
      <c r="N3732" s="167"/>
    </row>
    <row r="3733" s="155" customFormat="1" ht="24" spans="1:14">
      <c r="A3733" s="38" t="s">
        <v>15</v>
      </c>
      <c r="B3733" s="168">
        <v>3732</v>
      </c>
      <c r="C3733" s="43" t="s">
        <v>16</v>
      </c>
      <c r="D3733" s="43" t="s">
        <v>53</v>
      </c>
      <c r="E3733" s="103" t="s">
        <v>3723</v>
      </c>
      <c r="F3733" s="169" t="s">
        <v>236</v>
      </c>
      <c r="G3733" s="169" t="s">
        <v>4698</v>
      </c>
      <c r="H3733" s="40" t="s">
        <v>2369</v>
      </c>
      <c r="I3733" s="40" t="s">
        <v>22</v>
      </c>
      <c r="J3733" s="173">
        <v>1</v>
      </c>
      <c r="K3733" s="185">
        <v>0</v>
      </c>
      <c r="L3733" s="198">
        <v>3</v>
      </c>
      <c r="M3733" s="105">
        <v>3.1</v>
      </c>
      <c r="N3733" s="167"/>
    </row>
    <row r="3734" s="155" customFormat="1" ht="21.6" spans="1:14">
      <c r="A3734" s="38" t="s">
        <v>15</v>
      </c>
      <c r="B3734" s="168">
        <v>3733</v>
      </c>
      <c r="C3734" s="43" t="s">
        <v>16</v>
      </c>
      <c r="D3734" s="43" t="s">
        <v>53</v>
      </c>
      <c r="E3734" s="103" t="s">
        <v>3723</v>
      </c>
      <c r="F3734" s="169" t="s">
        <v>236</v>
      </c>
      <c r="G3734" s="169" t="s">
        <v>4718</v>
      </c>
      <c r="H3734" s="40" t="s">
        <v>2369</v>
      </c>
      <c r="I3734" s="40" t="s">
        <v>22</v>
      </c>
      <c r="J3734" s="173">
        <v>1</v>
      </c>
      <c r="K3734" s="185">
        <v>0</v>
      </c>
      <c r="L3734" s="198">
        <v>7</v>
      </c>
      <c r="M3734" s="105">
        <v>3.1</v>
      </c>
      <c r="N3734" s="167"/>
    </row>
    <row r="3735" s="155" customFormat="1" ht="21.6" spans="1:14">
      <c r="A3735" s="38" t="s">
        <v>15</v>
      </c>
      <c r="B3735" s="168">
        <v>3734</v>
      </c>
      <c r="C3735" s="43" t="s">
        <v>16</v>
      </c>
      <c r="D3735" s="43" t="s">
        <v>53</v>
      </c>
      <c r="E3735" s="103" t="s">
        <v>3723</v>
      </c>
      <c r="F3735" s="169" t="s">
        <v>236</v>
      </c>
      <c r="G3735" s="169" t="s">
        <v>4708</v>
      </c>
      <c r="H3735" s="40" t="s">
        <v>2369</v>
      </c>
      <c r="I3735" s="40" t="s">
        <v>22</v>
      </c>
      <c r="J3735" s="173">
        <v>2</v>
      </c>
      <c r="K3735" s="185">
        <v>0</v>
      </c>
      <c r="L3735" s="198">
        <v>2</v>
      </c>
      <c r="M3735" s="105">
        <v>3.1</v>
      </c>
      <c r="N3735" s="167"/>
    </row>
    <row r="3736" s="155" customFormat="1" ht="21.6" spans="1:14">
      <c r="A3736" s="38" t="s">
        <v>15</v>
      </c>
      <c r="B3736" s="168">
        <v>3735</v>
      </c>
      <c r="C3736" s="43" t="s">
        <v>16</v>
      </c>
      <c r="D3736" s="43" t="s">
        <v>322</v>
      </c>
      <c r="E3736" s="103" t="s">
        <v>3723</v>
      </c>
      <c r="F3736" s="169" t="s">
        <v>323</v>
      </c>
      <c r="G3736" s="169" t="s">
        <v>4714</v>
      </c>
      <c r="H3736" s="40" t="s">
        <v>2374</v>
      </c>
      <c r="I3736" s="43" t="s">
        <v>2124</v>
      </c>
      <c r="J3736" s="116">
        <v>12.0284</v>
      </c>
      <c r="K3736" s="185">
        <v>0</v>
      </c>
      <c r="L3736" s="198">
        <v>936</v>
      </c>
      <c r="M3736" s="105">
        <v>3.1</v>
      </c>
      <c r="N3736" s="164"/>
    </row>
    <row r="3737" s="155" customFormat="1" ht="21.6" spans="1:14">
      <c r="A3737" s="38" t="s">
        <v>15</v>
      </c>
      <c r="B3737" s="168">
        <v>3736</v>
      </c>
      <c r="C3737" s="43" t="s">
        <v>16</v>
      </c>
      <c r="D3737" s="43" t="s">
        <v>89</v>
      </c>
      <c r="E3737" s="103" t="s">
        <v>3723</v>
      </c>
      <c r="F3737" s="169" t="s">
        <v>114</v>
      </c>
      <c r="G3737" s="169" t="s">
        <v>4710</v>
      </c>
      <c r="H3737" s="40" t="s">
        <v>2369</v>
      </c>
      <c r="I3737" s="40" t="s">
        <v>22</v>
      </c>
      <c r="J3737" s="173">
        <v>5</v>
      </c>
      <c r="K3737" s="174">
        <v>0</v>
      </c>
      <c r="L3737" s="198">
        <v>302</v>
      </c>
      <c r="M3737" s="105">
        <v>3.1</v>
      </c>
      <c r="N3737" s="164"/>
    </row>
    <row r="3738" s="155" customFormat="1" ht="24" spans="1:14">
      <c r="A3738" s="38" t="s">
        <v>15</v>
      </c>
      <c r="B3738" s="168">
        <v>3737</v>
      </c>
      <c r="C3738" s="43" t="s">
        <v>16</v>
      </c>
      <c r="D3738" s="43" t="s">
        <v>53</v>
      </c>
      <c r="E3738" s="103" t="s">
        <v>3723</v>
      </c>
      <c r="F3738" s="169" t="s">
        <v>55</v>
      </c>
      <c r="G3738" s="169" t="s">
        <v>4712</v>
      </c>
      <c r="H3738" s="40" t="s">
        <v>2371</v>
      </c>
      <c r="I3738" s="40" t="s">
        <v>22</v>
      </c>
      <c r="J3738" s="173">
        <v>7</v>
      </c>
      <c r="K3738" s="185">
        <v>0</v>
      </c>
      <c r="L3738" s="198">
        <v>547</v>
      </c>
      <c r="M3738" s="105">
        <v>3.1</v>
      </c>
      <c r="N3738" s="167"/>
    </row>
    <row r="3739" s="155" customFormat="1" ht="24" spans="1:14">
      <c r="A3739" s="38" t="s">
        <v>15</v>
      </c>
      <c r="B3739" s="168">
        <v>3738</v>
      </c>
      <c r="C3739" s="43" t="s">
        <v>16</v>
      </c>
      <c r="D3739" s="43" t="s">
        <v>171</v>
      </c>
      <c r="E3739" s="103" t="s">
        <v>3723</v>
      </c>
      <c r="F3739" s="169" t="s">
        <v>172</v>
      </c>
      <c r="G3739" s="169" t="s">
        <v>4713</v>
      </c>
      <c r="H3739" s="40" t="s">
        <v>1697</v>
      </c>
      <c r="I3739" s="40" t="s">
        <v>22</v>
      </c>
      <c r="J3739" s="173">
        <v>4</v>
      </c>
      <c r="K3739" s="174">
        <v>0</v>
      </c>
      <c r="L3739" s="198">
        <v>6</v>
      </c>
      <c r="M3739" s="105">
        <v>3.1</v>
      </c>
      <c r="N3739" s="167"/>
    </row>
    <row r="3740" s="155" customFormat="1" ht="24" spans="1:14">
      <c r="A3740" s="38" t="s">
        <v>15</v>
      </c>
      <c r="B3740" s="168">
        <v>3739</v>
      </c>
      <c r="C3740" s="43" t="s">
        <v>16</v>
      </c>
      <c r="D3740" s="43" t="s">
        <v>53</v>
      </c>
      <c r="E3740" s="103" t="s">
        <v>3723</v>
      </c>
      <c r="F3740" s="169" t="s">
        <v>236</v>
      </c>
      <c r="G3740" s="169" t="s">
        <v>4698</v>
      </c>
      <c r="H3740" s="40" t="s">
        <v>2369</v>
      </c>
      <c r="I3740" s="40" t="s">
        <v>22</v>
      </c>
      <c r="J3740" s="173">
        <v>1</v>
      </c>
      <c r="K3740" s="185">
        <v>0</v>
      </c>
      <c r="L3740" s="198">
        <v>3</v>
      </c>
      <c r="M3740" s="105">
        <v>3.1</v>
      </c>
      <c r="N3740" s="164"/>
    </row>
    <row r="3741" s="155" customFormat="1" ht="21.6" spans="1:14">
      <c r="A3741" s="38" t="s">
        <v>15</v>
      </c>
      <c r="B3741" s="168">
        <v>3740</v>
      </c>
      <c r="C3741" s="43" t="s">
        <v>16</v>
      </c>
      <c r="D3741" s="43" t="s">
        <v>53</v>
      </c>
      <c r="E3741" s="103" t="s">
        <v>3723</v>
      </c>
      <c r="F3741" s="169" t="s">
        <v>236</v>
      </c>
      <c r="G3741" s="169" t="s">
        <v>4718</v>
      </c>
      <c r="H3741" s="40" t="s">
        <v>2369</v>
      </c>
      <c r="I3741" s="40" t="s">
        <v>22</v>
      </c>
      <c r="J3741" s="173">
        <v>1</v>
      </c>
      <c r="K3741" s="185">
        <v>0</v>
      </c>
      <c r="L3741" s="198">
        <v>7</v>
      </c>
      <c r="M3741" s="105">
        <v>3.1</v>
      </c>
      <c r="N3741" s="164"/>
    </row>
    <row r="3742" s="155" customFormat="1" ht="21.6" spans="1:14">
      <c r="A3742" s="38" t="s">
        <v>15</v>
      </c>
      <c r="B3742" s="168">
        <v>3741</v>
      </c>
      <c r="C3742" s="43" t="s">
        <v>16</v>
      </c>
      <c r="D3742" s="43" t="s">
        <v>53</v>
      </c>
      <c r="E3742" s="103" t="s">
        <v>3723</v>
      </c>
      <c r="F3742" s="169" t="s">
        <v>236</v>
      </c>
      <c r="G3742" s="169" t="s">
        <v>4708</v>
      </c>
      <c r="H3742" s="40" t="s">
        <v>2369</v>
      </c>
      <c r="I3742" s="40" t="s">
        <v>22</v>
      </c>
      <c r="J3742" s="173">
        <v>2</v>
      </c>
      <c r="K3742" s="185">
        <v>0</v>
      </c>
      <c r="L3742" s="198">
        <v>2</v>
      </c>
      <c r="M3742" s="105">
        <v>3.1</v>
      </c>
      <c r="N3742" s="167"/>
    </row>
    <row r="3743" s="155" customFormat="1" ht="21.6" spans="1:14">
      <c r="A3743" s="38" t="s">
        <v>15</v>
      </c>
      <c r="B3743" s="168">
        <v>3742</v>
      </c>
      <c r="C3743" s="43" t="s">
        <v>16</v>
      </c>
      <c r="D3743" s="43" t="s">
        <v>322</v>
      </c>
      <c r="E3743" s="103" t="s">
        <v>3723</v>
      </c>
      <c r="F3743" s="169" t="s">
        <v>323</v>
      </c>
      <c r="G3743" s="169" t="s">
        <v>4714</v>
      </c>
      <c r="H3743" s="40" t="s">
        <v>2374</v>
      </c>
      <c r="I3743" s="43" t="s">
        <v>2124</v>
      </c>
      <c r="J3743" s="116">
        <v>12.0284</v>
      </c>
      <c r="K3743" s="185">
        <v>0</v>
      </c>
      <c r="L3743" s="198">
        <v>936</v>
      </c>
      <c r="M3743" s="105">
        <v>3.1</v>
      </c>
      <c r="N3743" s="167"/>
    </row>
    <row r="3744" s="155" customFormat="1" ht="21.6" spans="1:14">
      <c r="A3744" s="38" t="s">
        <v>15</v>
      </c>
      <c r="B3744" s="168">
        <v>3743</v>
      </c>
      <c r="C3744" s="43" t="s">
        <v>16</v>
      </c>
      <c r="D3744" s="43" t="s">
        <v>53</v>
      </c>
      <c r="E3744" s="103" t="s">
        <v>3723</v>
      </c>
      <c r="F3744" s="169" t="s">
        <v>885</v>
      </c>
      <c r="G3744" s="169" t="s">
        <v>4701</v>
      </c>
      <c r="H3744" s="40" t="s">
        <v>2371</v>
      </c>
      <c r="I3744" s="40" t="s">
        <v>22</v>
      </c>
      <c r="J3744" s="173">
        <v>1</v>
      </c>
      <c r="K3744" s="185">
        <v>0</v>
      </c>
      <c r="L3744" s="198">
        <v>52</v>
      </c>
      <c r="M3744" s="105">
        <v>3.1</v>
      </c>
      <c r="N3744" s="167"/>
    </row>
    <row r="3745" s="155" customFormat="1" ht="24" spans="1:14">
      <c r="A3745" s="38" t="s">
        <v>15</v>
      </c>
      <c r="B3745" s="168">
        <v>3744</v>
      </c>
      <c r="C3745" s="43" t="s">
        <v>16</v>
      </c>
      <c r="D3745" s="43" t="s">
        <v>53</v>
      </c>
      <c r="E3745" s="103" t="s">
        <v>3723</v>
      </c>
      <c r="F3745" s="169" t="s">
        <v>304</v>
      </c>
      <c r="G3745" s="169" t="s">
        <v>4703</v>
      </c>
      <c r="H3745" s="40" t="s">
        <v>2371</v>
      </c>
      <c r="I3745" s="40" t="s">
        <v>22</v>
      </c>
      <c r="J3745" s="173">
        <v>4</v>
      </c>
      <c r="K3745" s="185">
        <v>0</v>
      </c>
      <c r="L3745" s="198">
        <v>888</v>
      </c>
      <c r="M3745" s="105">
        <v>3.1</v>
      </c>
      <c r="N3745" s="167"/>
    </row>
    <row r="3746" s="155" customFormat="1" ht="21.6" spans="1:14">
      <c r="A3746" s="38" t="s">
        <v>15</v>
      </c>
      <c r="B3746" s="168">
        <v>3745</v>
      </c>
      <c r="C3746" s="43" t="s">
        <v>16</v>
      </c>
      <c r="D3746" s="43" t="s">
        <v>53</v>
      </c>
      <c r="E3746" s="103" t="s">
        <v>3723</v>
      </c>
      <c r="F3746" s="169" t="s">
        <v>236</v>
      </c>
      <c r="G3746" s="169" t="s">
        <v>4636</v>
      </c>
      <c r="H3746" s="40" t="s">
        <v>2369</v>
      </c>
      <c r="I3746" s="40" t="s">
        <v>22</v>
      </c>
      <c r="J3746" s="173">
        <v>3</v>
      </c>
      <c r="K3746" s="185">
        <v>0</v>
      </c>
      <c r="L3746" s="198">
        <v>2</v>
      </c>
      <c r="M3746" s="105">
        <v>3.1</v>
      </c>
      <c r="N3746" s="167"/>
    </row>
    <row r="3747" s="155" customFormat="1" ht="21.6" spans="1:14">
      <c r="A3747" s="38" t="s">
        <v>15</v>
      </c>
      <c r="B3747" s="168">
        <v>3746</v>
      </c>
      <c r="C3747" s="43" t="s">
        <v>16</v>
      </c>
      <c r="D3747" s="43" t="s">
        <v>322</v>
      </c>
      <c r="E3747" s="103" t="s">
        <v>3723</v>
      </c>
      <c r="F3747" s="169" t="s">
        <v>323</v>
      </c>
      <c r="G3747" s="169" t="s">
        <v>4707</v>
      </c>
      <c r="H3747" s="40" t="s">
        <v>2374</v>
      </c>
      <c r="I3747" s="43" t="s">
        <v>2124</v>
      </c>
      <c r="J3747" s="116">
        <v>15.4092</v>
      </c>
      <c r="K3747" s="185">
        <v>0</v>
      </c>
      <c r="L3747" s="198">
        <v>2175</v>
      </c>
      <c r="M3747" s="105">
        <v>3.1</v>
      </c>
      <c r="N3747" s="167"/>
    </row>
    <row r="3748" s="155" customFormat="1" ht="21.6" spans="1:14">
      <c r="A3748" s="38" t="s">
        <v>15</v>
      </c>
      <c r="B3748" s="168">
        <v>3747</v>
      </c>
      <c r="C3748" s="43" t="s">
        <v>16</v>
      </c>
      <c r="D3748" s="43" t="s">
        <v>53</v>
      </c>
      <c r="E3748" s="103" t="s">
        <v>3723</v>
      </c>
      <c r="F3748" s="169" t="s">
        <v>3813</v>
      </c>
      <c r="G3748" s="169" t="s">
        <v>4709</v>
      </c>
      <c r="H3748" s="40" t="s">
        <v>3569</v>
      </c>
      <c r="I3748" s="40" t="s">
        <v>22</v>
      </c>
      <c r="J3748" s="173">
        <v>1</v>
      </c>
      <c r="K3748" s="185">
        <v>0</v>
      </c>
      <c r="L3748" s="198">
        <v>37</v>
      </c>
      <c r="M3748" s="105">
        <v>3.1</v>
      </c>
      <c r="N3748" s="167"/>
    </row>
    <row r="3749" s="155" customFormat="1" ht="21.6" spans="1:14">
      <c r="A3749" s="38" t="s">
        <v>15</v>
      </c>
      <c r="B3749" s="168">
        <v>3748</v>
      </c>
      <c r="C3749" s="43" t="s">
        <v>16</v>
      </c>
      <c r="D3749" s="43" t="s">
        <v>89</v>
      </c>
      <c r="E3749" s="103" t="s">
        <v>3723</v>
      </c>
      <c r="F3749" s="169" t="s">
        <v>114</v>
      </c>
      <c r="G3749" s="169" t="s">
        <v>4710</v>
      </c>
      <c r="H3749" s="40" t="s">
        <v>2369</v>
      </c>
      <c r="I3749" s="40" t="s">
        <v>22</v>
      </c>
      <c r="J3749" s="173">
        <v>7</v>
      </c>
      <c r="K3749" s="174">
        <v>0</v>
      </c>
      <c r="L3749" s="198">
        <v>423</v>
      </c>
      <c r="M3749" s="105">
        <v>3.1</v>
      </c>
      <c r="N3749" s="167"/>
    </row>
    <row r="3750" s="155" customFormat="1" ht="21.6" spans="1:14">
      <c r="A3750" s="38" t="s">
        <v>15</v>
      </c>
      <c r="B3750" s="168">
        <v>3749</v>
      </c>
      <c r="C3750" s="43" t="s">
        <v>16</v>
      </c>
      <c r="D3750" s="43" t="s">
        <v>53</v>
      </c>
      <c r="E3750" s="103" t="s">
        <v>3723</v>
      </c>
      <c r="F3750" s="169" t="s">
        <v>55</v>
      </c>
      <c r="G3750" s="169" t="s">
        <v>4711</v>
      </c>
      <c r="H3750" s="40" t="s">
        <v>2371</v>
      </c>
      <c r="I3750" s="40" t="s">
        <v>22</v>
      </c>
      <c r="J3750" s="173">
        <v>1</v>
      </c>
      <c r="K3750" s="185">
        <v>0</v>
      </c>
      <c r="L3750" s="198">
        <v>47</v>
      </c>
      <c r="M3750" s="105">
        <v>3.1</v>
      </c>
      <c r="N3750" s="167"/>
    </row>
    <row r="3751" s="155" customFormat="1" ht="24" spans="1:14">
      <c r="A3751" s="38" t="s">
        <v>15</v>
      </c>
      <c r="B3751" s="168">
        <v>3750</v>
      </c>
      <c r="C3751" s="43" t="s">
        <v>16</v>
      </c>
      <c r="D3751" s="43" t="s">
        <v>53</v>
      </c>
      <c r="E3751" s="103" t="s">
        <v>3723</v>
      </c>
      <c r="F3751" s="169" t="s">
        <v>55</v>
      </c>
      <c r="G3751" s="169" t="s">
        <v>4712</v>
      </c>
      <c r="H3751" s="40" t="s">
        <v>2371</v>
      </c>
      <c r="I3751" s="40" t="s">
        <v>22</v>
      </c>
      <c r="J3751" s="173">
        <v>8</v>
      </c>
      <c r="K3751" s="185">
        <v>0</v>
      </c>
      <c r="L3751" s="198">
        <v>625</v>
      </c>
      <c r="M3751" s="105">
        <v>3.1</v>
      </c>
      <c r="N3751" s="167"/>
    </row>
    <row r="3752" s="155" customFormat="1" ht="24" spans="1:14">
      <c r="A3752" s="38" t="s">
        <v>15</v>
      </c>
      <c r="B3752" s="168">
        <v>3751</v>
      </c>
      <c r="C3752" s="43" t="s">
        <v>16</v>
      </c>
      <c r="D3752" s="43" t="s">
        <v>171</v>
      </c>
      <c r="E3752" s="103" t="s">
        <v>3723</v>
      </c>
      <c r="F3752" s="169" t="s">
        <v>172</v>
      </c>
      <c r="G3752" s="169" t="s">
        <v>4713</v>
      </c>
      <c r="H3752" s="40" t="s">
        <v>1697</v>
      </c>
      <c r="I3752" s="40" t="s">
        <v>22</v>
      </c>
      <c r="J3752" s="173">
        <v>6</v>
      </c>
      <c r="K3752" s="174">
        <v>0</v>
      </c>
      <c r="L3752" s="198">
        <v>9</v>
      </c>
      <c r="M3752" s="105">
        <v>3.1</v>
      </c>
      <c r="N3752" s="167"/>
    </row>
    <row r="3753" s="155" customFormat="1" ht="24" spans="1:14">
      <c r="A3753" s="38" t="s">
        <v>15</v>
      </c>
      <c r="B3753" s="168">
        <v>3752</v>
      </c>
      <c r="C3753" s="43" t="s">
        <v>16</v>
      </c>
      <c r="D3753" s="43" t="s">
        <v>53</v>
      </c>
      <c r="E3753" s="103" t="s">
        <v>3723</v>
      </c>
      <c r="F3753" s="169" t="s">
        <v>236</v>
      </c>
      <c r="G3753" s="169" t="s">
        <v>4698</v>
      </c>
      <c r="H3753" s="40" t="s">
        <v>2369</v>
      </c>
      <c r="I3753" s="40" t="s">
        <v>22</v>
      </c>
      <c r="J3753" s="173">
        <v>1</v>
      </c>
      <c r="K3753" s="185">
        <v>0</v>
      </c>
      <c r="L3753" s="198">
        <v>3</v>
      </c>
      <c r="M3753" s="105">
        <v>3.1</v>
      </c>
      <c r="N3753" s="167"/>
    </row>
    <row r="3754" s="155" customFormat="1" ht="21.6" spans="1:14">
      <c r="A3754" s="38" t="s">
        <v>15</v>
      </c>
      <c r="B3754" s="168">
        <v>3753</v>
      </c>
      <c r="C3754" s="43" t="s">
        <v>16</v>
      </c>
      <c r="D3754" s="43" t="s">
        <v>322</v>
      </c>
      <c r="E3754" s="103" t="s">
        <v>3723</v>
      </c>
      <c r="F3754" s="169" t="s">
        <v>323</v>
      </c>
      <c r="G3754" s="169" t="s">
        <v>4714</v>
      </c>
      <c r="H3754" s="40" t="s">
        <v>2374</v>
      </c>
      <c r="I3754" s="43" t="s">
        <v>2124</v>
      </c>
      <c r="J3754" s="116">
        <v>13.566</v>
      </c>
      <c r="K3754" s="185">
        <v>0</v>
      </c>
      <c r="L3754" s="198">
        <v>1056</v>
      </c>
      <c r="M3754" s="105">
        <v>3.1</v>
      </c>
      <c r="N3754" s="167"/>
    </row>
    <row r="3755" s="155" customFormat="1" ht="21.6" spans="1:14">
      <c r="A3755" s="38" t="s">
        <v>15</v>
      </c>
      <c r="B3755" s="168">
        <v>3754</v>
      </c>
      <c r="C3755" s="43" t="s">
        <v>16</v>
      </c>
      <c r="D3755" s="43" t="s">
        <v>4008</v>
      </c>
      <c r="E3755" s="103" t="s">
        <v>3723</v>
      </c>
      <c r="F3755" s="169" t="s">
        <v>4719</v>
      </c>
      <c r="G3755" s="169" t="s">
        <v>4012</v>
      </c>
      <c r="H3755" s="40"/>
      <c r="I3755" s="40" t="s">
        <v>22</v>
      </c>
      <c r="J3755" s="173">
        <v>1</v>
      </c>
      <c r="K3755" s="174">
        <v>0</v>
      </c>
      <c r="L3755" s="202"/>
      <c r="M3755" s="105">
        <v>3.1</v>
      </c>
      <c r="N3755" s="164"/>
    </row>
    <row r="3756" s="155" customFormat="1" ht="21.6" spans="1:14">
      <c r="A3756" s="38" t="s">
        <v>15</v>
      </c>
      <c r="B3756" s="168">
        <v>3755</v>
      </c>
      <c r="C3756" s="43" t="s">
        <v>16</v>
      </c>
      <c r="D3756" s="43" t="s">
        <v>89</v>
      </c>
      <c r="E3756" s="103" t="s">
        <v>3723</v>
      </c>
      <c r="F3756" s="169" t="s">
        <v>114</v>
      </c>
      <c r="G3756" s="169" t="s">
        <v>4710</v>
      </c>
      <c r="H3756" s="40" t="s">
        <v>2369</v>
      </c>
      <c r="I3756" s="40" t="s">
        <v>22</v>
      </c>
      <c r="J3756" s="173">
        <v>5</v>
      </c>
      <c r="K3756" s="174">
        <v>0</v>
      </c>
      <c r="L3756" s="198">
        <v>302</v>
      </c>
      <c r="M3756" s="105">
        <v>3.1</v>
      </c>
      <c r="N3756" s="164"/>
    </row>
    <row r="3757" s="155" customFormat="1" ht="24" spans="1:14">
      <c r="A3757" s="38" t="s">
        <v>15</v>
      </c>
      <c r="B3757" s="168">
        <v>3756</v>
      </c>
      <c r="C3757" s="43" t="s">
        <v>16</v>
      </c>
      <c r="D3757" s="43" t="s">
        <v>53</v>
      </c>
      <c r="E3757" s="103" t="s">
        <v>3723</v>
      </c>
      <c r="F3757" s="169" t="s">
        <v>55</v>
      </c>
      <c r="G3757" s="169" t="s">
        <v>4712</v>
      </c>
      <c r="H3757" s="40" t="s">
        <v>2371</v>
      </c>
      <c r="I3757" s="40" t="s">
        <v>22</v>
      </c>
      <c r="J3757" s="173">
        <v>7</v>
      </c>
      <c r="K3757" s="185">
        <v>0</v>
      </c>
      <c r="L3757" s="198">
        <v>547</v>
      </c>
      <c r="M3757" s="105">
        <v>3.1</v>
      </c>
      <c r="N3757" s="167"/>
    </row>
    <row r="3758" s="155" customFormat="1" ht="24" spans="1:14">
      <c r="A3758" s="38" t="s">
        <v>15</v>
      </c>
      <c r="B3758" s="168">
        <v>3757</v>
      </c>
      <c r="C3758" s="43" t="s">
        <v>16</v>
      </c>
      <c r="D3758" s="43" t="s">
        <v>171</v>
      </c>
      <c r="E3758" s="103" t="s">
        <v>3723</v>
      </c>
      <c r="F3758" s="169" t="s">
        <v>172</v>
      </c>
      <c r="G3758" s="169" t="s">
        <v>4713</v>
      </c>
      <c r="H3758" s="40" t="s">
        <v>1697</v>
      </c>
      <c r="I3758" s="40" t="s">
        <v>22</v>
      </c>
      <c r="J3758" s="173">
        <v>4</v>
      </c>
      <c r="K3758" s="174">
        <v>0</v>
      </c>
      <c r="L3758" s="198">
        <v>6</v>
      </c>
      <c r="M3758" s="105">
        <v>3.1</v>
      </c>
      <c r="N3758" s="167"/>
    </row>
    <row r="3759" s="155" customFormat="1" ht="24" spans="1:14">
      <c r="A3759" s="38" t="s">
        <v>15</v>
      </c>
      <c r="B3759" s="168">
        <v>3758</v>
      </c>
      <c r="C3759" s="43" t="s">
        <v>16</v>
      </c>
      <c r="D3759" s="43" t="s">
        <v>53</v>
      </c>
      <c r="E3759" s="103" t="s">
        <v>3723</v>
      </c>
      <c r="F3759" s="169" t="s">
        <v>236</v>
      </c>
      <c r="G3759" s="169" t="s">
        <v>4698</v>
      </c>
      <c r="H3759" s="40" t="s">
        <v>2369</v>
      </c>
      <c r="I3759" s="40" t="s">
        <v>22</v>
      </c>
      <c r="J3759" s="173">
        <v>1</v>
      </c>
      <c r="K3759" s="185">
        <v>0</v>
      </c>
      <c r="L3759" s="198">
        <v>3</v>
      </c>
      <c r="M3759" s="105">
        <v>3.1</v>
      </c>
      <c r="N3759" s="164"/>
    </row>
    <row r="3760" s="155" customFormat="1" ht="21.6" spans="1:14">
      <c r="A3760" s="38" t="s">
        <v>15</v>
      </c>
      <c r="B3760" s="168">
        <v>3759</v>
      </c>
      <c r="C3760" s="43" t="s">
        <v>16</v>
      </c>
      <c r="D3760" s="43" t="s">
        <v>53</v>
      </c>
      <c r="E3760" s="103" t="s">
        <v>3723</v>
      </c>
      <c r="F3760" s="169" t="s">
        <v>236</v>
      </c>
      <c r="G3760" s="169" t="s">
        <v>4718</v>
      </c>
      <c r="H3760" s="40" t="s">
        <v>2369</v>
      </c>
      <c r="I3760" s="40" t="s">
        <v>22</v>
      </c>
      <c r="J3760" s="173">
        <v>1</v>
      </c>
      <c r="K3760" s="185">
        <v>0</v>
      </c>
      <c r="L3760" s="198">
        <v>7</v>
      </c>
      <c r="M3760" s="105">
        <v>3.1</v>
      </c>
      <c r="N3760" s="164"/>
    </row>
    <row r="3761" s="155" customFormat="1" ht="21.6" spans="1:14">
      <c r="A3761" s="38" t="s">
        <v>15</v>
      </c>
      <c r="B3761" s="168">
        <v>3760</v>
      </c>
      <c r="C3761" s="43" t="s">
        <v>16</v>
      </c>
      <c r="D3761" s="43" t="s">
        <v>53</v>
      </c>
      <c r="E3761" s="103" t="s">
        <v>3723</v>
      </c>
      <c r="F3761" s="169" t="s">
        <v>236</v>
      </c>
      <c r="G3761" s="169" t="s">
        <v>4708</v>
      </c>
      <c r="H3761" s="40" t="s">
        <v>2369</v>
      </c>
      <c r="I3761" s="40" t="s">
        <v>22</v>
      </c>
      <c r="J3761" s="173">
        <v>2</v>
      </c>
      <c r="K3761" s="185">
        <v>0</v>
      </c>
      <c r="L3761" s="198">
        <v>2</v>
      </c>
      <c r="M3761" s="105">
        <v>3.1</v>
      </c>
      <c r="N3761" s="167"/>
    </row>
    <row r="3762" s="155" customFormat="1" ht="21.6" spans="1:14">
      <c r="A3762" s="38" t="s">
        <v>15</v>
      </c>
      <c r="B3762" s="168">
        <v>3761</v>
      </c>
      <c r="C3762" s="43" t="s">
        <v>16</v>
      </c>
      <c r="D3762" s="43" t="s">
        <v>322</v>
      </c>
      <c r="E3762" s="103" t="s">
        <v>3723</v>
      </c>
      <c r="F3762" s="169" t="s">
        <v>323</v>
      </c>
      <c r="G3762" s="169" t="s">
        <v>4714</v>
      </c>
      <c r="H3762" s="40" t="s">
        <v>2374</v>
      </c>
      <c r="I3762" s="43" t="s">
        <v>2124</v>
      </c>
      <c r="J3762" s="116">
        <v>12.0284</v>
      </c>
      <c r="K3762" s="185">
        <v>0</v>
      </c>
      <c r="L3762" s="198">
        <v>936</v>
      </c>
      <c r="M3762" s="105">
        <v>3.1</v>
      </c>
      <c r="N3762" s="167"/>
    </row>
    <row r="3763" s="155" customFormat="1" ht="21.6" spans="1:14">
      <c r="A3763" s="38" t="s">
        <v>15</v>
      </c>
      <c r="B3763" s="168">
        <v>3762</v>
      </c>
      <c r="C3763" s="43" t="s">
        <v>16</v>
      </c>
      <c r="D3763" s="43" t="s">
        <v>89</v>
      </c>
      <c r="E3763" s="103" t="s">
        <v>3723</v>
      </c>
      <c r="F3763" s="169" t="s">
        <v>114</v>
      </c>
      <c r="G3763" s="169" t="s">
        <v>4710</v>
      </c>
      <c r="H3763" s="40" t="s">
        <v>2369</v>
      </c>
      <c r="I3763" s="40" t="s">
        <v>22</v>
      </c>
      <c r="J3763" s="173">
        <v>5</v>
      </c>
      <c r="K3763" s="174">
        <v>0</v>
      </c>
      <c r="L3763" s="198">
        <v>302</v>
      </c>
      <c r="M3763" s="105">
        <v>3.1</v>
      </c>
      <c r="N3763" s="167"/>
    </row>
    <row r="3764" s="155" customFormat="1" ht="24" spans="1:14">
      <c r="A3764" s="38" t="s">
        <v>15</v>
      </c>
      <c r="B3764" s="168">
        <v>3763</v>
      </c>
      <c r="C3764" s="43" t="s">
        <v>16</v>
      </c>
      <c r="D3764" s="43" t="s">
        <v>53</v>
      </c>
      <c r="E3764" s="103" t="s">
        <v>3723</v>
      </c>
      <c r="F3764" s="169" t="s">
        <v>55</v>
      </c>
      <c r="G3764" s="169" t="s">
        <v>4712</v>
      </c>
      <c r="H3764" s="40" t="s">
        <v>2371</v>
      </c>
      <c r="I3764" s="40" t="s">
        <v>22</v>
      </c>
      <c r="J3764" s="173">
        <v>7</v>
      </c>
      <c r="K3764" s="185">
        <v>0</v>
      </c>
      <c r="L3764" s="198">
        <v>547</v>
      </c>
      <c r="M3764" s="105">
        <v>3.1</v>
      </c>
      <c r="N3764" s="167"/>
    </row>
    <row r="3765" s="155" customFormat="1" ht="24" spans="1:14">
      <c r="A3765" s="38" t="s">
        <v>15</v>
      </c>
      <c r="B3765" s="168">
        <v>3764</v>
      </c>
      <c r="C3765" s="43" t="s">
        <v>16</v>
      </c>
      <c r="D3765" s="43" t="s">
        <v>171</v>
      </c>
      <c r="E3765" s="103" t="s">
        <v>3723</v>
      </c>
      <c r="F3765" s="169" t="s">
        <v>172</v>
      </c>
      <c r="G3765" s="169" t="s">
        <v>4713</v>
      </c>
      <c r="H3765" s="40" t="s">
        <v>1697</v>
      </c>
      <c r="I3765" s="40" t="s">
        <v>22</v>
      </c>
      <c r="J3765" s="173">
        <v>4</v>
      </c>
      <c r="K3765" s="174">
        <v>0</v>
      </c>
      <c r="L3765" s="198">
        <v>6</v>
      </c>
      <c r="M3765" s="105">
        <v>3.1</v>
      </c>
      <c r="N3765" s="167"/>
    </row>
    <row r="3766" s="155" customFormat="1" ht="24" spans="1:14">
      <c r="A3766" s="38" t="s">
        <v>15</v>
      </c>
      <c r="B3766" s="168">
        <v>3765</v>
      </c>
      <c r="C3766" s="43" t="s">
        <v>16</v>
      </c>
      <c r="D3766" s="43" t="s">
        <v>53</v>
      </c>
      <c r="E3766" s="103" t="s">
        <v>3723</v>
      </c>
      <c r="F3766" s="169" t="s">
        <v>236</v>
      </c>
      <c r="G3766" s="169" t="s">
        <v>4698</v>
      </c>
      <c r="H3766" s="40" t="s">
        <v>2369</v>
      </c>
      <c r="I3766" s="40" t="s">
        <v>22</v>
      </c>
      <c r="J3766" s="173">
        <v>1</v>
      </c>
      <c r="K3766" s="185">
        <v>0</v>
      </c>
      <c r="L3766" s="198">
        <v>3</v>
      </c>
      <c r="M3766" s="105">
        <v>3.1</v>
      </c>
      <c r="N3766" s="167"/>
    </row>
    <row r="3767" s="155" customFormat="1" ht="21.6" spans="1:14">
      <c r="A3767" s="38" t="s">
        <v>15</v>
      </c>
      <c r="B3767" s="168">
        <v>3766</v>
      </c>
      <c r="C3767" s="43" t="s">
        <v>16</v>
      </c>
      <c r="D3767" s="43" t="s">
        <v>53</v>
      </c>
      <c r="E3767" s="103" t="s">
        <v>3723</v>
      </c>
      <c r="F3767" s="169" t="s">
        <v>236</v>
      </c>
      <c r="G3767" s="169" t="s">
        <v>4718</v>
      </c>
      <c r="H3767" s="40" t="s">
        <v>2369</v>
      </c>
      <c r="I3767" s="40" t="s">
        <v>22</v>
      </c>
      <c r="J3767" s="173">
        <v>1</v>
      </c>
      <c r="K3767" s="185">
        <v>0</v>
      </c>
      <c r="L3767" s="198">
        <v>7</v>
      </c>
      <c r="M3767" s="105">
        <v>3.1</v>
      </c>
      <c r="N3767" s="167"/>
    </row>
    <row r="3768" s="155" customFormat="1" ht="21.6" spans="1:14">
      <c r="A3768" s="38" t="s">
        <v>15</v>
      </c>
      <c r="B3768" s="168">
        <v>3767</v>
      </c>
      <c r="C3768" s="43" t="s">
        <v>16</v>
      </c>
      <c r="D3768" s="43" t="s">
        <v>53</v>
      </c>
      <c r="E3768" s="103" t="s">
        <v>3723</v>
      </c>
      <c r="F3768" s="169" t="s">
        <v>236</v>
      </c>
      <c r="G3768" s="169" t="s">
        <v>4708</v>
      </c>
      <c r="H3768" s="40" t="s">
        <v>2369</v>
      </c>
      <c r="I3768" s="40" t="s">
        <v>22</v>
      </c>
      <c r="J3768" s="173">
        <v>2</v>
      </c>
      <c r="K3768" s="185">
        <v>0</v>
      </c>
      <c r="L3768" s="198">
        <v>2</v>
      </c>
      <c r="M3768" s="105">
        <v>3.1</v>
      </c>
      <c r="N3768" s="167"/>
    </row>
    <row r="3769" s="155" customFormat="1" ht="21.6" spans="1:14">
      <c r="A3769" s="38" t="s">
        <v>15</v>
      </c>
      <c r="B3769" s="168">
        <v>3768</v>
      </c>
      <c r="C3769" s="43" t="s">
        <v>16</v>
      </c>
      <c r="D3769" s="43" t="s">
        <v>322</v>
      </c>
      <c r="E3769" s="103" t="s">
        <v>3723</v>
      </c>
      <c r="F3769" s="169" t="s">
        <v>323</v>
      </c>
      <c r="G3769" s="169" t="s">
        <v>4714</v>
      </c>
      <c r="H3769" s="40" t="s">
        <v>2374</v>
      </c>
      <c r="I3769" s="43" t="s">
        <v>2124</v>
      </c>
      <c r="J3769" s="116">
        <v>12.0284</v>
      </c>
      <c r="K3769" s="185">
        <v>0</v>
      </c>
      <c r="L3769" s="198">
        <v>936</v>
      </c>
      <c r="M3769" s="105">
        <v>3.1</v>
      </c>
      <c r="N3769" s="167"/>
    </row>
    <row r="3770" s="155" customFormat="1" ht="21.6" spans="1:14">
      <c r="A3770" s="38" t="s">
        <v>15</v>
      </c>
      <c r="B3770" s="168">
        <v>3769</v>
      </c>
      <c r="C3770" s="43" t="s">
        <v>16</v>
      </c>
      <c r="D3770" s="43" t="s">
        <v>53</v>
      </c>
      <c r="E3770" s="103" t="s">
        <v>3723</v>
      </c>
      <c r="F3770" s="169" t="s">
        <v>3813</v>
      </c>
      <c r="G3770" s="169" t="s">
        <v>4720</v>
      </c>
      <c r="H3770" s="40" t="s">
        <v>3569</v>
      </c>
      <c r="I3770" s="40" t="s">
        <v>22</v>
      </c>
      <c r="J3770" s="173">
        <v>2</v>
      </c>
      <c r="K3770" s="185">
        <v>0</v>
      </c>
      <c r="L3770" s="198">
        <v>28</v>
      </c>
      <c r="M3770" s="105">
        <v>3.1</v>
      </c>
      <c r="N3770" s="167"/>
    </row>
    <row r="3771" s="155" customFormat="1" ht="21.6" spans="1:14">
      <c r="A3771" s="38" t="s">
        <v>15</v>
      </c>
      <c r="B3771" s="168">
        <v>3770</v>
      </c>
      <c r="C3771" s="43" t="s">
        <v>16</v>
      </c>
      <c r="D3771" s="43" t="s">
        <v>89</v>
      </c>
      <c r="E3771" s="103" t="s">
        <v>3723</v>
      </c>
      <c r="F3771" s="169" t="s">
        <v>114</v>
      </c>
      <c r="G3771" s="169" t="s">
        <v>4721</v>
      </c>
      <c r="H3771" s="40" t="s">
        <v>2369</v>
      </c>
      <c r="I3771" s="40" t="s">
        <v>22</v>
      </c>
      <c r="J3771" s="173">
        <v>2</v>
      </c>
      <c r="K3771" s="174">
        <v>0</v>
      </c>
      <c r="L3771" s="198">
        <v>136</v>
      </c>
      <c r="M3771" s="105">
        <v>3.1</v>
      </c>
      <c r="N3771" s="167"/>
    </row>
    <row r="3772" s="155" customFormat="1" ht="21.6" spans="1:14">
      <c r="A3772" s="38" t="s">
        <v>15</v>
      </c>
      <c r="B3772" s="168">
        <v>3771</v>
      </c>
      <c r="C3772" s="43" t="s">
        <v>16</v>
      </c>
      <c r="D3772" s="43" t="s">
        <v>53</v>
      </c>
      <c r="E3772" s="103" t="s">
        <v>3723</v>
      </c>
      <c r="F3772" s="169" t="s">
        <v>304</v>
      </c>
      <c r="G3772" s="169" t="s">
        <v>4722</v>
      </c>
      <c r="H3772" s="40" t="s">
        <v>2371</v>
      </c>
      <c r="I3772" s="40" t="s">
        <v>22</v>
      </c>
      <c r="J3772" s="173">
        <v>1</v>
      </c>
      <c r="K3772" s="185">
        <v>0</v>
      </c>
      <c r="L3772" s="198">
        <v>240</v>
      </c>
      <c r="M3772" s="105">
        <v>3.1</v>
      </c>
      <c r="N3772" s="167"/>
    </row>
    <row r="3773" s="155" customFormat="1" ht="21.6" spans="1:14">
      <c r="A3773" s="38" t="s">
        <v>15</v>
      </c>
      <c r="B3773" s="168">
        <v>3772</v>
      </c>
      <c r="C3773" s="43" t="s">
        <v>16</v>
      </c>
      <c r="D3773" s="43" t="s">
        <v>53</v>
      </c>
      <c r="E3773" s="103" t="s">
        <v>3723</v>
      </c>
      <c r="F3773" s="169" t="s">
        <v>55</v>
      </c>
      <c r="G3773" s="169" t="s">
        <v>4723</v>
      </c>
      <c r="H3773" s="40" t="s">
        <v>2371</v>
      </c>
      <c r="I3773" s="40" t="s">
        <v>22</v>
      </c>
      <c r="J3773" s="173">
        <v>1</v>
      </c>
      <c r="K3773" s="185">
        <v>0</v>
      </c>
      <c r="L3773" s="198">
        <v>102</v>
      </c>
      <c r="M3773" s="105">
        <v>3.1</v>
      </c>
      <c r="N3773" s="167"/>
    </row>
    <row r="3774" s="155" customFormat="1" ht="24" spans="1:14">
      <c r="A3774" s="38" t="s">
        <v>15</v>
      </c>
      <c r="B3774" s="168">
        <v>3773</v>
      </c>
      <c r="C3774" s="43" t="s">
        <v>16</v>
      </c>
      <c r="D3774" s="43" t="s">
        <v>53</v>
      </c>
      <c r="E3774" s="103" t="s">
        <v>3723</v>
      </c>
      <c r="F3774" s="169" t="s">
        <v>55</v>
      </c>
      <c r="G3774" s="169" t="s">
        <v>4724</v>
      </c>
      <c r="H3774" s="40" t="s">
        <v>2371</v>
      </c>
      <c r="I3774" s="40" t="s">
        <v>22</v>
      </c>
      <c r="J3774" s="173">
        <v>4</v>
      </c>
      <c r="K3774" s="185">
        <v>0</v>
      </c>
      <c r="L3774" s="198">
        <v>398</v>
      </c>
      <c r="M3774" s="105">
        <v>3.1</v>
      </c>
      <c r="N3774" s="167"/>
    </row>
    <row r="3775" s="155" customFormat="1" ht="24" spans="1:14">
      <c r="A3775" s="38" t="s">
        <v>15</v>
      </c>
      <c r="B3775" s="168">
        <v>3774</v>
      </c>
      <c r="C3775" s="43" t="s">
        <v>16</v>
      </c>
      <c r="D3775" s="43" t="s">
        <v>53</v>
      </c>
      <c r="E3775" s="103" t="s">
        <v>3723</v>
      </c>
      <c r="F3775" s="169" t="s">
        <v>55</v>
      </c>
      <c r="G3775" s="169" t="s">
        <v>4725</v>
      </c>
      <c r="H3775" s="40" t="s">
        <v>2371</v>
      </c>
      <c r="I3775" s="40" t="s">
        <v>22</v>
      </c>
      <c r="J3775" s="173">
        <v>7</v>
      </c>
      <c r="K3775" s="185">
        <v>0</v>
      </c>
      <c r="L3775" s="198">
        <v>1414</v>
      </c>
      <c r="M3775" s="105">
        <v>3.1</v>
      </c>
      <c r="N3775" s="167"/>
    </row>
    <row r="3776" s="155" customFormat="1" ht="24" spans="1:14">
      <c r="A3776" s="38" t="s">
        <v>15</v>
      </c>
      <c r="B3776" s="168">
        <v>3775</v>
      </c>
      <c r="C3776" s="43" t="s">
        <v>16</v>
      </c>
      <c r="D3776" s="43" t="s">
        <v>53</v>
      </c>
      <c r="E3776" s="103" t="s">
        <v>3723</v>
      </c>
      <c r="F3776" s="169" t="s">
        <v>249</v>
      </c>
      <c r="G3776" s="169" t="s">
        <v>4726</v>
      </c>
      <c r="H3776" s="40" t="s">
        <v>2371</v>
      </c>
      <c r="I3776" s="40" t="s">
        <v>22</v>
      </c>
      <c r="J3776" s="173">
        <v>2</v>
      </c>
      <c r="K3776" s="185">
        <v>0</v>
      </c>
      <c r="L3776" s="198">
        <v>144</v>
      </c>
      <c r="M3776" s="105">
        <v>3.1</v>
      </c>
      <c r="N3776" s="167"/>
    </row>
    <row r="3777" s="155" customFormat="1" ht="24" spans="1:14">
      <c r="A3777" s="38" t="s">
        <v>15</v>
      </c>
      <c r="B3777" s="168">
        <v>3776</v>
      </c>
      <c r="C3777" s="43" t="s">
        <v>16</v>
      </c>
      <c r="D3777" s="43" t="s">
        <v>171</v>
      </c>
      <c r="E3777" s="103" t="s">
        <v>3723</v>
      </c>
      <c r="F3777" s="169" t="s">
        <v>172</v>
      </c>
      <c r="G3777" s="169" t="s">
        <v>4727</v>
      </c>
      <c r="H3777" s="40" t="s">
        <v>1697</v>
      </c>
      <c r="I3777" s="40" t="s">
        <v>22</v>
      </c>
      <c r="J3777" s="173">
        <v>4</v>
      </c>
      <c r="K3777" s="174">
        <v>0</v>
      </c>
      <c r="L3777" s="198">
        <v>6</v>
      </c>
      <c r="M3777" s="105">
        <v>3.1</v>
      </c>
      <c r="N3777" s="164"/>
    </row>
    <row r="3778" s="155" customFormat="1" ht="21.6" spans="1:14">
      <c r="A3778" s="38" t="s">
        <v>15</v>
      </c>
      <c r="B3778" s="168">
        <v>3777</v>
      </c>
      <c r="C3778" s="43" t="s">
        <v>16</v>
      </c>
      <c r="D3778" s="43" t="s">
        <v>53</v>
      </c>
      <c r="E3778" s="103" t="s">
        <v>3723</v>
      </c>
      <c r="F3778" s="169" t="s">
        <v>236</v>
      </c>
      <c r="G3778" s="169" t="s">
        <v>4636</v>
      </c>
      <c r="H3778" s="40" t="s">
        <v>2369</v>
      </c>
      <c r="I3778" s="40" t="s">
        <v>22</v>
      </c>
      <c r="J3778" s="173">
        <v>2</v>
      </c>
      <c r="K3778" s="185">
        <v>0</v>
      </c>
      <c r="L3778" s="198">
        <v>2</v>
      </c>
      <c r="M3778" s="105">
        <v>3.1</v>
      </c>
      <c r="N3778" s="164"/>
    </row>
    <row r="3779" s="155" customFormat="1" ht="21.6" spans="1:14">
      <c r="A3779" s="38" t="s">
        <v>15</v>
      </c>
      <c r="B3779" s="168">
        <v>3778</v>
      </c>
      <c r="C3779" s="43" t="s">
        <v>16</v>
      </c>
      <c r="D3779" s="43" t="s">
        <v>53</v>
      </c>
      <c r="E3779" s="103" t="s">
        <v>3723</v>
      </c>
      <c r="F3779" s="169" t="s">
        <v>236</v>
      </c>
      <c r="G3779" s="169" t="s">
        <v>4728</v>
      </c>
      <c r="H3779" s="40" t="s">
        <v>2369</v>
      </c>
      <c r="I3779" s="40" t="s">
        <v>22</v>
      </c>
      <c r="J3779" s="173">
        <v>1</v>
      </c>
      <c r="K3779" s="185">
        <v>0</v>
      </c>
      <c r="L3779" s="198">
        <v>2</v>
      </c>
      <c r="M3779" s="105">
        <v>3.1</v>
      </c>
      <c r="N3779" s="167"/>
    </row>
    <row r="3780" s="155" customFormat="1" ht="21.6" spans="1:14">
      <c r="A3780" s="38" t="s">
        <v>15</v>
      </c>
      <c r="B3780" s="168">
        <v>3779</v>
      </c>
      <c r="C3780" s="43" t="s">
        <v>16</v>
      </c>
      <c r="D3780" s="43" t="s">
        <v>322</v>
      </c>
      <c r="E3780" s="103" t="s">
        <v>3723</v>
      </c>
      <c r="F3780" s="169" t="s">
        <v>323</v>
      </c>
      <c r="G3780" s="169" t="s">
        <v>4707</v>
      </c>
      <c r="H3780" s="40" t="s">
        <v>2374</v>
      </c>
      <c r="I3780" s="43" t="s">
        <v>2124</v>
      </c>
      <c r="J3780" s="116">
        <v>58.9482</v>
      </c>
      <c r="K3780" s="185">
        <v>0</v>
      </c>
      <c r="L3780" s="198">
        <v>8319</v>
      </c>
      <c r="M3780" s="105">
        <v>3.1</v>
      </c>
      <c r="N3780" s="167"/>
    </row>
    <row r="3781" s="155" customFormat="1" ht="21.6" spans="1:14">
      <c r="A3781" s="38" t="s">
        <v>15</v>
      </c>
      <c r="B3781" s="168">
        <v>3780</v>
      </c>
      <c r="C3781" s="43" t="s">
        <v>16</v>
      </c>
      <c r="D3781" s="43" t="s">
        <v>322</v>
      </c>
      <c r="E3781" s="103" t="s">
        <v>3723</v>
      </c>
      <c r="F3781" s="169" t="s">
        <v>323</v>
      </c>
      <c r="G3781" s="169" t="s">
        <v>4729</v>
      </c>
      <c r="H3781" s="40" t="s">
        <v>2374</v>
      </c>
      <c r="I3781" s="43" t="s">
        <v>2124</v>
      </c>
      <c r="J3781" s="116">
        <v>2.9148</v>
      </c>
      <c r="K3781" s="185">
        <v>0</v>
      </c>
      <c r="L3781" s="198">
        <v>256</v>
      </c>
      <c r="M3781" s="105">
        <v>3.1</v>
      </c>
      <c r="N3781" s="167"/>
    </row>
    <row r="3782" s="155" customFormat="1" ht="21.6" spans="1:14">
      <c r="A3782" s="38" t="s">
        <v>15</v>
      </c>
      <c r="B3782" s="168">
        <v>3781</v>
      </c>
      <c r="C3782" s="43" t="s">
        <v>16</v>
      </c>
      <c r="D3782" s="43" t="s">
        <v>4008</v>
      </c>
      <c r="E3782" s="103" t="s">
        <v>3723</v>
      </c>
      <c r="F3782" s="169" t="s">
        <v>4730</v>
      </c>
      <c r="G3782" s="169" t="s">
        <v>4010</v>
      </c>
      <c r="H3782" s="40"/>
      <c r="I3782" s="40" t="s">
        <v>22</v>
      </c>
      <c r="J3782" s="173">
        <v>1</v>
      </c>
      <c r="K3782" s="174">
        <v>0</v>
      </c>
      <c r="L3782" s="202"/>
      <c r="M3782" s="105">
        <v>3.1</v>
      </c>
      <c r="N3782" s="167"/>
    </row>
    <row r="3783" s="155" customFormat="1" ht="24" spans="1:14">
      <c r="A3783" s="38" t="s">
        <v>15</v>
      </c>
      <c r="B3783" s="168">
        <v>3782</v>
      </c>
      <c r="C3783" s="43" t="s">
        <v>16</v>
      </c>
      <c r="D3783" s="43" t="s">
        <v>4008</v>
      </c>
      <c r="E3783" s="103" t="s">
        <v>3723</v>
      </c>
      <c r="F3783" s="169" t="s">
        <v>4731</v>
      </c>
      <c r="G3783" s="169" t="s">
        <v>4010</v>
      </c>
      <c r="H3783" s="40"/>
      <c r="I3783" s="40" t="s">
        <v>22</v>
      </c>
      <c r="J3783" s="173">
        <v>1</v>
      </c>
      <c r="K3783" s="174">
        <v>0</v>
      </c>
      <c r="L3783" s="202"/>
      <c r="M3783" s="105">
        <v>3.1</v>
      </c>
      <c r="N3783" s="167"/>
    </row>
    <row r="3784" s="155" customFormat="1" ht="21.6" spans="1:14">
      <c r="A3784" s="38" t="s">
        <v>15</v>
      </c>
      <c r="B3784" s="168">
        <v>3783</v>
      </c>
      <c r="C3784" s="43" t="s">
        <v>16</v>
      </c>
      <c r="D3784" s="43" t="s">
        <v>89</v>
      </c>
      <c r="E3784" s="103" t="s">
        <v>3723</v>
      </c>
      <c r="F3784" s="169" t="s">
        <v>114</v>
      </c>
      <c r="G3784" s="169" t="s">
        <v>4555</v>
      </c>
      <c r="H3784" s="40" t="s">
        <v>2369</v>
      </c>
      <c r="I3784" s="40" t="s">
        <v>22</v>
      </c>
      <c r="J3784" s="173">
        <v>5</v>
      </c>
      <c r="K3784" s="174">
        <v>0</v>
      </c>
      <c r="L3784" s="198">
        <v>35</v>
      </c>
      <c r="M3784" s="105">
        <v>3.1</v>
      </c>
      <c r="N3784" s="167"/>
    </row>
    <row r="3785" s="155" customFormat="1" ht="24" spans="1:14">
      <c r="A3785" s="38" t="s">
        <v>15</v>
      </c>
      <c r="B3785" s="168">
        <v>3784</v>
      </c>
      <c r="C3785" s="43" t="s">
        <v>16</v>
      </c>
      <c r="D3785" s="43" t="s">
        <v>53</v>
      </c>
      <c r="E3785" s="103" t="s">
        <v>3723</v>
      </c>
      <c r="F3785" s="169" t="s">
        <v>55</v>
      </c>
      <c r="G3785" s="169" t="s">
        <v>4556</v>
      </c>
      <c r="H3785" s="40" t="s">
        <v>2371</v>
      </c>
      <c r="I3785" s="40" t="s">
        <v>22</v>
      </c>
      <c r="J3785" s="173">
        <v>7</v>
      </c>
      <c r="K3785" s="57">
        <f t="shared" ref="K3785:K3788" si="241">(CEILING(J3785*0.2,1))*1</f>
        <v>2</v>
      </c>
      <c r="L3785" s="198">
        <v>27</v>
      </c>
      <c r="M3785" s="105">
        <v>3.1</v>
      </c>
      <c r="N3785" s="167"/>
    </row>
    <row r="3786" s="155" customFormat="1" ht="21.6" spans="1:14">
      <c r="A3786" s="38" t="s">
        <v>15</v>
      </c>
      <c r="B3786" s="168">
        <v>3785</v>
      </c>
      <c r="C3786" s="43" t="s">
        <v>16</v>
      </c>
      <c r="D3786" s="43" t="s">
        <v>53</v>
      </c>
      <c r="E3786" s="103" t="s">
        <v>3723</v>
      </c>
      <c r="F3786" s="169" t="s">
        <v>55</v>
      </c>
      <c r="G3786" s="169" t="s">
        <v>4557</v>
      </c>
      <c r="H3786" s="40" t="s">
        <v>2371</v>
      </c>
      <c r="I3786" s="40" t="s">
        <v>22</v>
      </c>
      <c r="J3786" s="173">
        <v>1</v>
      </c>
      <c r="K3786" s="57">
        <f t="shared" si="241"/>
        <v>1</v>
      </c>
      <c r="L3786" s="198">
        <v>2</v>
      </c>
      <c r="M3786" s="105">
        <v>3.1</v>
      </c>
      <c r="N3786" s="167"/>
    </row>
    <row r="3787" s="155" customFormat="1" ht="21.6" spans="1:14">
      <c r="A3787" s="38" t="s">
        <v>15</v>
      </c>
      <c r="B3787" s="168">
        <v>3786</v>
      </c>
      <c r="C3787" s="43" t="s">
        <v>16</v>
      </c>
      <c r="D3787" s="43" t="s">
        <v>53</v>
      </c>
      <c r="E3787" s="103" t="s">
        <v>3723</v>
      </c>
      <c r="F3787" s="169" t="s">
        <v>304</v>
      </c>
      <c r="G3787" s="169" t="s">
        <v>4694</v>
      </c>
      <c r="H3787" s="40" t="s">
        <v>2371</v>
      </c>
      <c r="I3787" s="40" t="s">
        <v>22</v>
      </c>
      <c r="J3787" s="173">
        <v>1</v>
      </c>
      <c r="K3787" s="57">
        <f t="shared" si="241"/>
        <v>1</v>
      </c>
      <c r="L3787" s="198">
        <v>6</v>
      </c>
      <c r="M3787" s="105">
        <v>3.1</v>
      </c>
      <c r="N3787" s="164"/>
    </row>
    <row r="3788" s="155" customFormat="1" ht="24" spans="1:14">
      <c r="A3788" s="38" t="s">
        <v>15</v>
      </c>
      <c r="B3788" s="168">
        <v>3787</v>
      </c>
      <c r="C3788" s="43" t="s">
        <v>16</v>
      </c>
      <c r="D3788" s="43" t="s">
        <v>53</v>
      </c>
      <c r="E3788" s="103" t="s">
        <v>3723</v>
      </c>
      <c r="F3788" s="169" t="s">
        <v>304</v>
      </c>
      <c r="G3788" s="169" t="s">
        <v>4689</v>
      </c>
      <c r="H3788" s="40" t="s">
        <v>2371</v>
      </c>
      <c r="I3788" s="40" t="s">
        <v>22</v>
      </c>
      <c r="J3788" s="173">
        <v>1</v>
      </c>
      <c r="K3788" s="57">
        <f t="shared" si="241"/>
        <v>1</v>
      </c>
      <c r="L3788" s="198">
        <v>8</v>
      </c>
      <c r="M3788" s="105">
        <v>3.1</v>
      </c>
      <c r="N3788" s="164"/>
    </row>
    <row r="3789" s="155" customFormat="1" ht="24" spans="1:14">
      <c r="A3789" s="38" t="s">
        <v>15</v>
      </c>
      <c r="B3789" s="168">
        <v>3788</v>
      </c>
      <c r="C3789" s="43" t="s">
        <v>16</v>
      </c>
      <c r="D3789" s="43" t="s">
        <v>171</v>
      </c>
      <c r="E3789" s="103" t="s">
        <v>3723</v>
      </c>
      <c r="F3789" s="169" t="s">
        <v>172</v>
      </c>
      <c r="G3789" s="169" t="s">
        <v>4475</v>
      </c>
      <c r="H3789" s="40" t="s">
        <v>1697</v>
      </c>
      <c r="I3789" s="40" t="s">
        <v>22</v>
      </c>
      <c r="J3789" s="173">
        <v>4</v>
      </c>
      <c r="K3789" s="174">
        <v>0</v>
      </c>
      <c r="L3789" s="198">
        <v>1</v>
      </c>
      <c r="M3789" s="105">
        <v>3.1</v>
      </c>
      <c r="N3789" s="167"/>
    </row>
    <row r="3790" s="155" customFormat="1" ht="24" spans="1:14">
      <c r="A3790" s="38" t="s">
        <v>15</v>
      </c>
      <c r="B3790" s="168">
        <v>3789</v>
      </c>
      <c r="C3790" s="43" t="s">
        <v>16</v>
      </c>
      <c r="D3790" s="43" t="s">
        <v>53</v>
      </c>
      <c r="E3790" s="103" t="s">
        <v>3723</v>
      </c>
      <c r="F3790" s="169" t="s">
        <v>236</v>
      </c>
      <c r="G3790" s="169" t="s">
        <v>4695</v>
      </c>
      <c r="H3790" s="40" t="s">
        <v>2369</v>
      </c>
      <c r="I3790" s="40" t="s">
        <v>22</v>
      </c>
      <c r="J3790" s="173">
        <v>1</v>
      </c>
      <c r="K3790" s="185">
        <v>0</v>
      </c>
      <c r="L3790" s="198">
        <v>2</v>
      </c>
      <c r="M3790" s="105">
        <v>3.1</v>
      </c>
      <c r="N3790" s="167"/>
    </row>
    <row r="3791" s="155" customFormat="1" ht="21.6" spans="1:14">
      <c r="A3791" s="38" t="s">
        <v>15</v>
      </c>
      <c r="B3791" s="168">
        <v>3790</v>
      </c>
      <c r="C3791" s="43" t="s">
        <v>16</v>
      </c>
      <c r="D3791" s="43" t="s">
        <v>322</v>
      </c>
      <c r="E3791" s="103" t="s">
        <v>3723</v>
      </c>
      <c r="F3791" s="169" t="s">
        <v>323</v>
      </c>
      <c r="G3791" s="169" t="s">
        <v>4558</v>
      </c>
      <c r="H3791" s="40" t="s">
        <v>2374</v>
      </c>
      <c r="I3791" s="43" t="s">
        <v>2124</v>
      </c>
      <c r="J3791" s="116">
        <v>32.9794</v>
      </c>
      <c r="K3791" s="57">
        <f t="shared" ref="K3791:K3796" si="242">(CEILING(J3791*0.2,1))*1</f>
        <v>7</v>
      </c>
      <c r="L3791" s="198">
        <v>530</v>
      </c>
      <c r="M3791" s="105">
        <v>3.1</v>
      </c>
      <c r="N3791" s="167"/>
    </row>
    <row r="3792" s="155" customFormat="1" ht="21.6" spans="1:14">
      <c r="A3792" s="38" t="s">
        <v>15</v>
      </c>
      <c r="B3792" s="168">
        <v>3791</v>
      </c>
      <c r="C3792" s="43" t="s">
        <v>16</v>
      </c>
      <c r="D3792" s="43" t="s">
        <v>89</v>
      </c>
      <c r="E3792" s="103" t="s">
        <v>3723</v>
      </c>
      <c r="F3792" s="169" t="s">
        <v>114</v>
      </c>
      <c r="G3792" s="169" t="s">
        <v>4555</v>
      </c>
      <c r="H3792" s="40" t="s">
        <v>2369</v>
      </c>
      <c r="I3792" s="40" t="s">
        <v>22</v>
      </c>
      <c r="J3792" s="173">
        <v>5</v>
      </c>
      <c r="K3792" s="174">
        <v>0</v>
      </c>
      <c r="L3792" s="198">
        <v>35</v>
      </c>
      <c r="M3792" s="105">
        <v>3.1</v>
      </c>
      <c r="N3792" s="167"/>
    </row>
    <row r="3793" s="155" customFormat="1" ht="24" spans="1:14">
      <c r="A3793" s="38" t="s">
        <v>15</v>
      </c>
      <c r="B3793" s="168">
        <v>3792</v>
      </c>
      <c r="C3793" s="43" t="s">
        <v>16</v>
      </c>
      <c r="D3793" s="43" t="s">
        <v>53</v>
      </c>
      <c r="E3793" s="103" t="s">
        <v>3723</v>
      </c>
      <c r="F3793" s="169" t="s">
        <v>55</v>
      </c>
      <c r="G3793" s="169" t="s">
        <v>4556</v>
      </c>
      <c r="H3793" s="40" t="s">
        <v>2371</v>
      </c>
      <c r="I3793" s="40" t="s">
        <v>22</v>
      </c>
      <c r="J3793" s="173">
        <v>5</v>
      </c>
      <c r="K3793" s="57">
        <f t="shared" si="242"/>
        <v>1</v>
      </c>
      <c r="L3793" s="198">
        <v>20</v>
      </c>
      <c r="M3793" s="105">
        <v>3.1</v>
      </c>
      <c r="N3793" s="167"/>
    </row>
    <row r="3794" s="155" customFormat="1" ht="21.6" spans="1:14">
      <c r="A3794" s="38" t="s">
        <v>15</v>
      </c>
      <c r="B3794" s="168">
        <v>3793</v>
      </c>
      <c r="C3794" s="43" t="s">
        <v>16</v>
      </c>
      <c r="D3794" s="43" t="s">
        <v>53</v>
      </c>
      <c r="E3794" s="103" t="s">
        <v>3723</v>
      </c>
      <c r="F3794" s="169" t="s">
        <v>304</v>
      </c>
      <c r="G3794" s="169" t="s">
        <v>4694</v>
      </c>
      <c r="H3794" s="40" t="s">
        <v>2371</v>
      </c>
      <c r="I3794" s="40" t="s">
        <v>22</v>
      </c>
      <c r="J3794" s="173">
        <v>1</v>
      </c>
      <c r="K3794" s="57">
        <f t="shared" si="242"/>
        <v>1</v>
      </c>
      <c r="L3794" s="198">
        <v>6</v>
      </c>
      <c r="M3794" s="105">
        <v>3.1</v>
      </c>
      <c r="N3794" s="164"/>
    </row>
    <row r="3795" s="155" customFormat="1" ht="24" spans="1:14">
      <c r="A3795" s="38" t="s">
        <v>15</v>
      </c>
      <c r="B3795" s="168">
        <v>3794</v>
      </c>
      <c r="C3795" s="43" t="s">
        <v>16</v>
      </c>
      <c r="D3795" s="43" t="s">
        <v>53</v>
      </c>
      <c r="E3795" s="103" t="s">
        <v>3723</v>
      </c>
      <c r="F3795" s="169" t="s">
        <v>249</v>
      </c>
      <c r="G3795" s="169" t="s">
        <v>4687</v>
      </c>
      <c r="H3795" s="40" t="s">
        <v>2371</v>
      </c>
      <c r="I3795" s="40" t="s">
        <v>22</v>
      </c>
      <c r="J3795" s="173">
        <v>1</v>
      </c>
      <c r="K3795" s="57">
        <f t="shared" si="242"/>
        <v>1</v>
      </c>
      <c r="L3795" s="198">
        <v>2</v>
      </c>
      <c r="M3795" s="105">
        <v>3.1</v>
      </c>
      <c r="N3795" s="167"/>
    </row>
    <row r="3796" s="155" customFormat="1" ht="24" spans="1:14">
      <c r="A3796" s="38" t="s">
        <v>15</v>
      </c>
      <c r="B3796" s="168">
        <v>3795</v>
      </c>
      <c r="C3796" s="43" t="s">
        <v>16</v>
      </c>
      <c r="D3796" s="43" t="s">
        <v>53</v>
      </c>
      <c r="E3796" s="103" t="s">
        <v>3723</v>
      </c>
      <c r="F3796" s="169" t="s">
        <v>304</v>
      </c>
      <c r="G3796" s="169" t="s">
        <v>4689</v>
      </c>
      <c r="H3796" s="40" t="s">
        <v>2371</v>
      </c>
      <c r="I3796" s="40" t="s">
        <v>22</v>
      </c>
      <c r="J3796" s="173">
        <v>1</v>
      </c>
      <c r="K3796" s="57">
        <f t="shared" si="242"/>
        <v>1</v>
      </c>
      <c r="L3796" s="198">
        <v>8</v>
      </c>
      <c r="M3796" s="105">
        <v>3.1</v>
      </c>
      <c r="N3796" s="167"/>
    </row>
    <row r="3797" s="155" customFormat="1" ht="24" spans="1:14">
      <c r="A3797" s="38" t="s">
        <v>15</v>
      </c>
      <c r="B3797" s="168">
        <v>3796</v>
      </c>
      <c r="C3797" s="43" t="s">
        <v>16</v>
      </c>
      <c r="D3797" s="43" t="s">
        <v>171</v>
      </c>
      <c r="E3797" s="103" t="s">
        <v>3723</v>
      </c>
      <c r="F3797" s="169" t="s">
        <v>172</v>
      </c>
      <c r="G3797" s="169" t="s">
        <v>4475</v>
      </c>
      <c r="H3797" s="40" t="s">
        <v>1697</v>
      </c>
      <c r="I3797" s="40" t="s">
        <v>22</v>
      </c>
      <c r="J3797" s="173">
        <v>4</v>
      </c>
      <c r="K3797" s="174">
        <v>0</v>
      </c>
      <c r="L3797" s="198">
        <v>1</v>
      </c>
      <c r="M3797" s="105">
        <v>3.1</v>
      </c>
      <c r="N3797" s="167"/>
    </row>
    <row r="3798" s="155" customFormat="1" ht="24" spans="1:14">
      <c r="A3798" s="38" t="s">
        <v>15</v>
      </c>
      <c r="B3798" s="168">
        <v>3797</v>
      </c>
      <c r="C3798" s="43" t="s">
        <v>16</v>
      </c>
      <c r="D3798" s="43" t="s">
        <v>53</v>
      </c>
      <c r="E3798" s="103" t="s">
        <v>3723</v>
      </c>
      <c r="F3798" s="169" t="s">
        <v>236</v>
      </c>
      <c r="G3798" s="169" t="s">
        <v>4695</v>
      </c>
      <c r="H3798" s="40" t="s">
        <v>2369</v>
      </c>
      <c r="I3798" s="40" t="s">
        <v>22</v>
      </c>
      <c r="J3798" s="173">
        <v>1</v>
      </c>
      <c r="K3798" s="185">
        <v>0</v>
      </c>
      <c r="L3798" s="198">
        <v>2</v>
      </c>
      <c r="M3798" s="105">
        <v>3.1</v>
      </c>
      <c r="N3798" s="167"/>
    </row>
    <row r="3799" s="155" customFormat="1" ht="21.6" spans="1:14">
      <c r="A3799" s="38" t="s">
        <v>15</v>
      </c>
      <c r="B3799" s="168">
        <v>3798</v>
      </c>
      <c r="C3799" s="43" t="s">
        <v>16</v>
      </c>
      <c r="D3799" s="43" t="s">
        <v>322</v>
      </c>
      <c r="E3799" s="103" t="s">
        <v>3723</v>
      </c>
      <c r="F3799" s="169" t="s">
        <v>323</v>
      </c>
      <c r="G3799" s="169" t="s">
        <v>4558</v>
      </c>
      <c r="H3799" s="40" t="s">
        <v>2374</v>
      </c>
      <c r="I3799" s="43" t="s">
        <v>2124</v>
      </c>
      <c r="J3799" s="116">
        <v>2.525</v>
      </c>
      <c r="K3799" s="57">
        <f t="shared" ref="K3799:K3802" si="243">(CEILING(J3799*0.2,1))*1</f>
        <v>1</v>
      </c>
      <c r="L3799" s="198">
        <v>41</v>
      </c>
      <c r="M3799" s="105">
        <v>3.1</v>
      </c>
      <c r="N3799" s="167"/>
    </row>
    <row r="3800" s="155" customFormat="1" ht="21.6" spans="1:14">
      <c r="A3800" s="38" t="s">
        <v>15</v>
      </c>
      <c r="B3800" s="168">
        <v>3799</v>
      </c>
      <c r="C3800" s="43" t="s">
        <v>16</v>
      </c>
      <c r="D3800" s="43" t="s">
        <v>89</v>
      </c>
      <c r="E3800" s="103" t="s">
        <v>3723</v>
      </c>
      <c r="F3800" s="169" t="s">
        <v>114</v>
      </c>
      <c r="G3800" s="169" t="s">
        <v>4555</v>
      </c>
      <c r="H3800" s="40" t="s">
        <v>2369</v>
      </c>
      <c r="I3800" s="40" t="s">
        <v>22</v>
      </c>
      <c r="J3800" s="173">
        <v>2</v>
      </c>
      <c r="K3800" s="174">
        <v>0</v>
      </c>
      <c r="L3800" s="198">
        <v>14</v>
      </c>
      <c r="M3800" s="105">
        <v>3.1</v>
      </c>
      <c r="N3800" s="167"/>
    </row>
    <row r="3801" s="155" customFormat="1" ht="24" spans="1:14">
      <c r="A3801" s="38" t="s">
        <v>15</v>
      </c>
      <c r="B3801" s="168">
        <v>3800</v>
      </c>
      <c r="C3801" s="43" t="s">
        <v>16</v>
      </c>
      <c r="D3801" s="43" t="s">
        <v>53</v>
      </c>
      <c r="E3801" s="103" t="s">
        <v>3723</v>
      </c>
      <c r="F3801" s="169" t="s">
        <v>55</v>
      </c>
      <c r="G3801" s="169" t="s">
        <v>4556</v>
      </c>
      <c r="H3801" s="40" t="s">
        <v>2371</v>
      </c>
      <c r="I3801" s="40" t="s">
        <v>22</v>
      </c>
      <c r="J3801" s="173">
        <v>1</v>
      </c>
      <c r="K3801" s="57">
        <f t="shared" si="243"/>
        <v>1</v>
      </c>
      <c r="L3801" s="198">
        <v>4</v>
      </c>
      <c r="M3801" s="105">
        <v>3.1</v>
      </c>
      <c r="N3801" s="167"/>
    </row>
    <row r="3802" s="155" customFormat="1" ht="24" spans="1:14">
      <c r="A3802" s="38" t="s">
        <v>15</v>
      </c>
      <c r="B3802" s="168">
        <v>3801</v>
      </c>
      <c r="C3802" s="43" t="s">
        <v>16</v>
      </c>
      <c r="D3802" s="43" t="s">
        <v>53</v>
      </c>
      <c r="E3802" s="103" t="s">
        <v>3723</v>
      </c>
      <c r="F3802" s="169" t="s">
        <v>249</v>
      </c>
      <c r="G3802" s="169" t="s">
        <v>4687</v>
      </c>
      <c r="H3802" s="40" t="s">
        <v>2371</v>
      </c>
      <c r="I3802" s="40" t="s">
        <v>22</v>
      </c>
      <c r="J3802" s="173">
        <v>1</v>
      </c>
      <c r="K3802" s="57">
        <f t="shared" si="243"/>
        <v>1</v>
      </c>
      <c r="L3802" s="198">
        <v>2</v>
      </c>
      <c r="M3802" s="105">
        <v>3.1</v>
      </c>
      <c r="N3802" s="167"/>
    </row>
    <row r="3803" s="155" customFormat="1" ht="24" spans="1:14">
      <c r="A3803" s="38" t="s">
        <v>15</v>
      </c>
      <c r="B3803" s="168">
        <v>3802</v>
      </c>
      <c r="C3803" s="43" t="s">
        <v>16</v>
      </c>
      <c r="D3803" s="43" t="s">
        <v>171</v>
      </c>
      <c r="E3803" s="103" t="s">
        <v>3723</v>
      </c>
      <c r="F3803" s="169" t="s">
        <v>172</v>
      </c>
      <c r="G3803" s="169" t="s">
        <v>4475</v>
      </c>
      <c r="H3803" s="40" t="s">
        <v>1697</v>
      </c>
      <c r="I3803" s="40" t="s">
        <v>22</v>
      </c>
      <c r="J3803" s="173">
        <v>2</v>
      </c>
      <c r="K3803" s="174">
        <v>0</v>
      </c>
      <c r="L3803" s="201">
        <v>0.48</v>
      </c>
      <c r="M3803" s="105">
        <v>3.1</v>
      </c>
      <c r="N3803" s="164"/>
    </row>
    <row r="3804" s="155" customFormat="1" ht="24" spans="1:14">
      <c r="A3804" s="38" t="s">
        <v>15</v>
      </c>
      <c r="B3804" s="168">
        <v>3803</v>
      </c>
      <c r="C3804" s="43" t="s">
        <v>16</v>
      </c>
      <c r="D3804" s="43" t="s">
        <v>53</v>
      </c>
      <c r="E3804" s="103" t="s">
        <v>3723</v>
      </c>
      <c r="F3804" s="169" t="s">
        <v>236</v>
      </c>
      <c r="G3804" s="169" t="s">
        <v>4695</v>
      </c>
      <c r="H3804" s="40" t="s">
        <v>2369</v>
      </c>
      <c r="I3804" s="40" t="s">
        <v>22</v>
      </c>
      <c r="J3804" s="173">
        <v>1</v>
      </c>
      <c r="K3804" s="185">
        <v>0</v>
      </c>
      <c r="L3804" s="198">
        <v>2</v>
      </c>
      <c r="M3804" s="105">
        <v>3.1</v>
      </c>
      <c r="N3804" s="164"/>
    </row>
    <row r="3805" s="155" customFormat="1" ht="21.6" spans="1:14">
      <c r="A3805" s="38" t="s">
        <v>15</v>
      </c>
      <c r="B3805" s="168">
        <v>3804</v>
      </c>
      <c r="C3805" s="43" t="s">
        <v>16</v>
      </c>
      <c r="D3805" s="43" t="s">
        <v>322</v>
      </c>
      <c r="E3805" s="103" t="s">
        <v>3723</v>
      </c>
      <c r="F3805" s="169" t="s">
        <v>323</v>
      </c>
      <c r="G3805" s="169" t="s">
        <v>4558</v>
      </c>
      <c r="H3805" s="40" t="s">
        <v>2374</v>
      </c>
      <c r="I3805" s="43" t="s">
        <v>2124</v>
      </c>
      <c r="J3805" s="116">
        <v>1.0239</v>
      </c>
      <c r="K3805" s="57">
        <f>(CEILING(J3805*0.2,1))*1</f>
        <v>1</v>
      </c>
      <c r="L3805" s="198">
        <v>16</v>
      </c>
      <c r="M3805" s="105">
        <v>3.1</v>
      </c>
      <c r="N3805" s="164"/>
    </row>
    <row r="3806" s="155" customFormat="1" ht="21.6" spans="1:14">
      <c r="A3806" s="38" t="s">
        <v>15</v>
      </c>
      <c r="B3806" s="168">
        <v>3805</v>
      </c>
      <c r="C3806" s="43" t="s">
        <v>16</v>
      </c>
      <c r="D3806" s="43" t="s">
        <v>89</v>
      </c>
      <c r="E3806" s="103" t="s">
        <v>3723</v>
      </c>
      <c r="F3806" s="169" t="s">
        <v>114</v>
      </c>
      <c r="G3806" s="169" t="s">
        <v>4732</v>
      </c>
      <c r="H3806" s="40" t="s">
        <v>2369</v>
      </c>
      <c r="I3806" s="40" t="s">
        <v>22</v>
      </c>
      <c r="J3806" s="173">
        <v>3</v>
      </c>
      <c r="K3806" s="174">
        <v>0</v>
      </c>
      <c r="L3806" s="198">
        <v>540</v>
      </c>
      <c r="M3806" s="105">
        <v>3.1</v>
      </c>
      <c r="N3806" s="167"/>
    </row>
    <row r="3807" s="155" customFormat="1" ht="21.6" spans="1:14">
      <c r="A3807" s="38" t="s">
        <v>15</v>
      </c>
      <c r="B3807" s="168">
        <v>3806</v>
      </c>
      <c r="C3807" s="43" t="s">
        <v>16</v>
      </c>
      <c r="D3807" s="43" t="s">
        <v>53</v>
      </c>
      <c r="E3807" s="103" t="s">
        <v>3723</v>
      </c>
      <c r="F3807" s="169" t="s">
        <v>885</v>
      </c>
      <c r="G3807" s="169" t="s">
        <v>4733</v>
      </c>
      <c r="H3807" s="40" t="s">
        <v>2371</v>
      </c>
      <c r="I3807" s="40" t="s">
        <v>22</v>
      </c>
      <c r="J3807" s="173">
        <v>1</v>
      </c>
      <c r="K3807" s="185">
        <v>0</v>
      </c>
      <c r="L3807" s="198">
        <v>62</v>
      </c>
      <c r="M3807" s="105">
        <v>3.1</v>
      </c>
      <c r="N3807" s="167"/>
    </row>
    <row r="3808" s="155" customFormat="1" ht="24" spans="1:14">
      <c r="A3808" s="38" t="s">
        <v>15</v>
      </c>
      <c r="B3808" s="168">
        <v>3807</v>
      </c>
      <c r="C3808" s="43" t="s">
        <v>16</v>
      </c>
      <c r="D3808" s="43" t="s">
        <v>53</v>
      </c>
      <c r="E3808" s="103" t="s">
        <v>3723</v>
      </c>
      <c r="F3808" s="169" t="s">
        <v>55</v>
      </c>
      <c r="G3808" s="169" t="s">
        <v>4734</v>
      </c>
      <c r="H3808" s="40" t="s">
        <v>2371</v>
      </c>
      <c r="I3808" s="40" t="s">
        <v>22</v>
      </c>
      <c r="J3808" s="173">
        <v>9</v>
      </c>
      <c r="K3808" s="185">
        <v>0</v>
      </c>
      <c r="L3808" s="198">
        <v>3969</v>
      </c>
      <c r="M3808" s="105">
        <v>3.1</v>
      </c>
      <c r="N3808" s="164"/>
    </row>
    <row r="3809" s="155" customFormat="1" ht="24" spans="1:14">
      <c r="A3809" s="38" t="s">
        <v>15</v>
      </c>
      <c r="B3809" s="168">
        <v>3808</v>
      </c>
      <c r="C3809" s="43" t="s">
        <v>16</v>
      </c>
      <c r="D3809" s="43" t="s">
        <v>53</v>
      </c>
      <c r="E3809" s="103" t="s">
        <v>3723</v>
      </c>
      <c r="F3809" s="169" t="s">
        <v>304</v>
      </c>
      <c r="G3809" s="169" t="s">
        <v>4735</v>
      </c>
      <c r="H3809" s="40" t="s">
        <v>2371</v>
      </c>
      <c r="I3809" s="40" t="s">
        <v>22</v>
      </c>
      <c r="J3809" s="173">
        <v>3</v>
      </c>
      <c r="K3809" s="185">
        <v>0</v>
      </c>
      <c r="L3809" s="198">
        <v>1251</v>
      </c>
      <c r="M3809" s="105">
        <v>3.1</v>
      </c>
      <c r="N3809" s="164"/>
    </row>
    <row r="3810" s="155" customFormat="1" ht="24" spans="1:14">
      <c r="A3810" s="38" t="s">
        <v>15</v>
      </c>
      <c r="B3810" s="168">
        <v>3809</v>
      </c>
      <c r="C3810" s="43" t="s">
        <v>16</v>
      </c>
      <c r="D3810" s="43" t="s">
        <v>171</v>
      </c>
      <c r="E3810" s="103" t="s">
        <v>3723</v>
      </c>
      <c r="F3810" s="169" t="s">
        <v>172</v>
      </c>
      <c r="G3810" s="169" t="s">
        <v>4736</v>
      </c>
      <c r="H3810" s="40" t="s">
        <v>4737</v>
      </c>
      <c r="I3810" s="40" t="s">
        <v>22</v>
      </c>
      <c r="J3810" s="173">
        <v>2</v>
      </c>
      <c r="K3810" s="174">
        <v>0</v>
      </c>
      <c r="L3810" s="198">
        <v>1</v>
      </c>
      <c r="M3810" s="105">
        <v>3.1</v>
      </c>
      <c r="N3810" s="164"/>
    </row>
    <row r="3811" s="155" customFormat="1" ht="24" spans="1:14">
      <c r="A3811" s="38" t="s">
        <v>15</v>
      </c>
      <c r="B3811" s="168">
        <v>3810</v>
      </c>
      <c r="C3811" s="43" t="s">
        <v>16</v>
      </c>
      <c r="D3811" s="43" t="s">
        <v>53</v>
      </c>
      <c r="E3811" s="103" t="s">
        <v>3723</v>
      </c>
      <c r="F3811" s="169" t="s">
        <v>236</v>
      </c>
      <c r="G3811" s="169" t="s">
        <v>4738</v>
      </c>
      <c r="H3811" s="40" t="s">
        <v>2369</v>
      </c>
      <c r="I3811" s="40" t="s">
        <v>22</v>
      </c>
      <c r="J3811" s="173">
        <v>4</v>
      </c>
      <c r="K3811" s="185">
        <v>0</v>
      </c>
      <c r="L3811" s="198">
        <v>16</v>
      </c>
      <c r="M3811" s="105">
        <v>3.1</v>
      </c>
      <c r="N3811" s="164"/>
    </row>
    <row r="3812" s="155" customFormat="1" ht="21.6" spans="1:14">
      <c r="A3812" s="38" t="s">
        <v>15</v>
      </c>
      <c r="B3812" s="168">
        <v>3811</v>
      </c>
      <c r="C3812" s="43" t="s">
        <v>16</v>
      </c>
      <c r="D3812" s="43" t="s">
        <v>53</v>
      </c>
      <c r="E3812" s="103" t="s">
        <v>3723</v>
      </c>
      <c r="F3812" s="169" t="s">
        <v>236</v>
      </c>
      <c r="G3812" s="169" t="s">
        <v>4636</v>
      </c>
      <c r="H3812" s="40" t="s">
        <v>2369</v>
      </c>
      <c r="I3812" s="40" t="s">
        <v>22</v>
      </c>
      <c r="J3812" s="173">
        <v>1</v>
      </c>
      <c r="K3812" s="185">
        <v>0</v>
      </c>
      <c r="L3812" s="198">
        <v>1</v>
      </c>
      <c r="M3812" s="105">
        <v>3.1</v>
      </c>
      <c r="N3812" s="164"/>
    </row>
    <row r="3813" s="155" customFormat="1" ht="21.6" spans="1:14">
      <c r="A3813" s="38" t="s">
        <v>15</v>
      </c>
      <c r="B3813" s="168">
        <v>3812</v>
      </c>
      <c r="C3813" s="43" t="s">
        <v>16</v>
      </c>
      <c r="D3813" s="43" t="s">
        <v>322</v>
      </c>
      <c r="E3813" s="103" t="s">
        <v>3723</v>
      </c>
      <c r="F3813" s="169" t="s">
        <v>323</v>
      </c>
      <c r="G3813" s="169" t="s">
        <v>4637</v>
      </c>
      <c r="H3813" s="40" t="s">
        <v>2374</v>
      </c>
      <c r="I3813" s="43" t="s">
        <v>2124</v>
      </c>
      <c r="J3813" s="116">
        <v>84.3502</v>
      </c>
      <c r="K3813" s="185">
        <v>0</v>
      </c>
      <c r="L3813" s="198">
        <v>19795</v>
      </c>
      <c r="M3813" s="105">
        <v>3.1</v>
      </c>
      <c r="N3813" s="164"/>
    </row>
    <row r="3814" s="155" customFormat="1" ht="24" spans="1:14">
      <c r="A3814" s="38" t="s">
        <v>15</v>
      </c>
      <c r="B3814" s="168">
        <v>3813</v>
      </c>
      <c r="C3814" s="43" t="s">
        <v>16</v>
      </c>
      <c r="D3814" s="43" t="s">
        <v>4008</v>
      </c>
      <c r="E3814" s="103" t="s">
        <v>3723</v>
      </c>
      <c r="F3814" s="169" t="s">
        <v>4739</v>
      </c>
      <c r="G3814" s="169" t="s">
        <v>4010</v>
      </c>
      <c r="H3814" s="40"/>
      <c r="I3814" s="40" t="s">
        <v>22</v>
      </c>
      <c r="J3814" s="173">
        <v>1</v>
      </c>
      <c r="K3814" s="174">
        <v>0</v>
      </c>
      <c r="L3814" s="202"/>
      <c r="M3814" s="105">
        <v>3.1</v>
      </c>
      <c r="N3814" s="164"/>
    </row>
    <row r="3815" s="155" customFormat="1" ht="21.6" spans="1:14">
      <c r="A3815" s="38" t="s">
        <v>15</v>
      </c>
      <c r="B3815" s="168">
        <v>3814</v>
      </c>
      <c r="C3815" s="43" t="s">
        <v>16</v>
      </c>
      <c r="D3815" s="43" t="s">
        <v>53</v>
      </c>
      <c r="E3815" s="103" t="s">
        <v>3723</v>
      </c>
      <c r="F3815" s="169" t="s">
        <v>3813</v>
      </c>
      <c r="G3815" s="169" t="s">
        <v>4720</v>
      </c>
      <c r="H3815" s="40" t="s">
        <v>3569</v>
      </c>
      <c r="I3815" s="40" t="s">
        <v>22</v>
      </c>
      <c r="J3815" s="173">
        <v>1</v>
      </c>
      <c r="K3815" s="185">
        <v>0</v>
      </c>
      <c r="L3815" s="198">
        <v>14</v>
      </c>
      <c r="M3815" s="105">
        <v>3.1</v>
      </c>
      <c r="N3815" s="164"/>
    </row>
    <row r="3816" s="155" customFormat="1" ht="21.6" spans="1:14">
      <c r="A3816" s="38" t="s">
        <v>15</v>
      </c>
      <c r="B3816" s="168">
        <v>3815</v>
      </c>
      <c r="C3816" s="43" t="s">
        <v>16</v>
      </c>
      <c r="D3816" s="43" t="s">
        <v>89</v>
      </c>
      <c r="E3816" s="103" t="s">
        <v>3723</v>
      </c>
      <c r="F3816" s="169" t="s">
        <v>114</v>
      </c>
      <c r="G3816" s="169" t="s">
        <v>4710</v>
      </c>
      <c r="H3816" s="40" t="s">
        <v>2369</v>
      </c>
      <c r="I3816" s="40" t="s">
        <v>22</v>
      </c>
      <c r="J3816" s="173">
        <v>3</v>
      </c>
      <c r="K3816" s="174">
        <v>0</v>
      </c>
      <c r="L3816" s="198">
        <v>181</v>
      </c>
      <c r="M3816" s="105">
        <v>3.1</v>
      </c>
      <c r="N3816" s="164"/>
    </row>
    <row r="3817" s="155" customFormat="1" ht="21.6" spans="1:14">
      <c r="A3817" s="38" t="s">
        <v>15</v>
      </c>
      <c r="B3817" s="168">
        <v>3816</v>
      </c>
      <c r="C3817" s="43" t="s">
        <v>16</v>
      </c>
      <c r="D3817" s="43" t="s">
        <v>89</v>
      </c>
      <c r="E3817" s="103" t="s">
        <v>3723</v>
      </c>
      <c r="F3817" s="169" t="s">
        <v>114</v>
      </c>
      <c r="G3817" s="169" t="s">
        <v>4721</v>
      </c>
      <c r="H3817" s="40" t="s">
        <v>2369</v>
      </c>
      <c r="I3817" s="40" t="s">
        <v>22</v>
      </c>
      <c r="J3817" s="173">
        <v>4</v>
      </c>
      <c r="K3817" s="174">
        <v>0</v>
      </c>
      <c r="L3817" s="198">
        <v>273</v>
      </c>
      <c r="M3817" s="105">
        <v>3.1</v>
      </c>
      <c r="N3817" s="164"/>
    </row>
    <row r="3818" s="155" customFormat="1" ht="96" spans="1:14">
      <c r="A3818" s="38" t="s">
        <v>15</v>
      </c>
      <c r="B3818" s="168">
        <v>3817</v>
      </c>
      <c r="C3818" s="43" t="s">
        <v>16</v>
      </c>
      <c r="D3818" s="43" t="s">
        <v>17</v>
      </c>
      <c r="E3818" s="103" t="s">
        <v>3723</v>
      </c>
      <c r="F3818" s="169" t="s">
        <v>3992</v>
      </c>
      <c r="G3818" s="43" t="s">
        <v>4740</v>
      </c>
      <c r="H3818" s="40" t="s">
        <v>4741</v>
      </c>
      <c r="I3818" s="40" t="s">
        <v>22</v>
      </c>
      <c r="J3818" s="173">
        <v>1</v>
      </c>
      <c r="K3818" s="161">
        <v>0</v>
      </c>
      <c r="L3818" s="198">
        <v>468</v>
      </c>
      <c r="M3818" s="105">
        <v>3.1</v>
      </c>
      <c r="N3818" s="164"/>
    </row>
    <row r="3819" s="155" customFormat="1" ht="21.6" spans="1:14">
      <c r="A3819" s="38" t="s">
        <v>15</v>
      </c>
      <c r="B3819" s="168">
        <v>3818</v>
      </c>
      <c r="C3819" s="43" t="s">
        <v>16</v>
      </c>
      <c r="D3819" s="43" t="s">
        <v>53</v>
      </c>
      <c r="E3819" s="103" t="s">
        <v>3723</v>
      </c>
      <c r="F3819" s="169" t="s">
        <v>55</v>
      </c>
      <c r="G3819" s="169" t="s">
        <v>4742</v>
      </c>
      <c r="H3819" s="40" t="s">
        <v>2371</v>
      </c>
      <c r="I3819" s="40" t="s">
        <v>22</v>
      </c>
      <c r="J3819" s="173">
        <v>1</v>
      </c>
      <c r="K3819" s="185">
        <v>0</v>
      </c>
      <c r="L3819" s="198">
        <v>56</v>
      </c>
      <c r="M3819" s="105">
        <v>3.1</v>
      </c>
      <c r="N3819" s="164"/>
    </row>
    <row r="3820" s="155" customFormat="1" ht="24" spans="1:14">
      <c r="A3820" s="38" t="s">
        <v>15</v>
      </c>
      <c r="B3820" s="168">
        <v>3819</v>
      </c>
      <c r="C3820" s="43" t="s">
        <v>16</v>
      </c>
      <c r="D3820" s="43" t="s">
        <v>53</v>
      </c>
      <c r="E3820" s="103" t="s">
        <v>3723</v>
      </c>
      <c r="F3820" s="169" t="s">
        <v>55</v>
      </c>
      <c r="G3820" s="169" t="s">
        <v>4712</v>
      </c>
      <c r="H3820" s="40" t="s">
        <v>2371</v>
      </c>
      <c r="I3820" s="40" t="s">
        <v>22</v>
      </c>
      <c r="J3820" s="173">
        <v>1</v>
      </c>
      <c r="K3820" s="185">
        <v>0</v>
      </c>
      <c r="L3820" s="198">
        <v>78</v>
      </c>
      <c r="M3820" s="105">
        <v>3.1</v>
      </c>
      <c r="N3820" s="164"/>
    </row>
    <row r="3821" s="155" customFormat="1" ht="24" spans="1:14">
      <c r="A3821" s="38" t="s">
        <v>15</v>
      </c>
      <c r="B3821" s="168">
        <v>3820</v>
      </c>
      <c r="C3821" s="43" t="s">
        <v>16</v>
      </c>
      <c r="D3821" s="43" t="s">
        <v>53</v>
      </c>
      <c r="E3821" s="103" t="s">
        <v>3723</v>
      </c>
      <c r="F3821" s="169" t="s">
        <v>55</v>
      </c>
      <c r="G3821" s="169" t="s">
        <v>4724</v>
      </c>
      <c r="H3821" s="40" t="s">
        <v>2371</v>
      </c>
      <c r="I3821" s="40" t="s">
        <v>22</v>
      </c>
      <c r="J3821" s="173">
        <v>5</v>
      </c>
      <c r="K3821" s="185">
        <v>0</v>
      </c>
      <c r="L3821" s="198">
        <v>497</v>
      </c>
      <c r="M3821" s="105">
        <v>3.1</v>
      </c>
      <c r="N3821" s="164"/>
    </row>
    <row r="3822" s="155" customFormat="1" ht="24" spans="1:14">
      <c r="A3822" s="38" t="s">
        <v>15</v>
      </c>
      <c r="B3822" s="168">
        <v>3821</v>
      </c>
      <c r="C3822" s="43" t="s">
        <v>16</v>
      </c>
      <c r="D3822" s="43" t="s">
        <v>53</v>
      </c>
      <c r="E3822" s="103" t="s">
        <v>3723</v>
      </c>
      <c r="F3822" s="169" t="s">
        <v>249</v>
      </c>
      <c r="G3822" s="169" t="s">
        <v>4743</v>
      </c>
      <c r="H3822" s="40" t="s">
        <v>2371</v>
      </c>
      <c r="I3822" s="40" t="s">
        <v>22</v>
      </c>
      <c r="J3822" s="173">
        <v>1</v>
      </c>
      <c r="K3822" s="185">
        <v>0</v>
      </c>
      <c r="L3822" s="198">
        <v>33</v>
      </c>
      <c r="M3822" s="105">
        <v>3.1</v>
      </c>
      <c r="N3822" s="164"/>
    </row>
    <row r="3823" s="155" customFormat="1" ht="24" spans="1:14">
      <c r="A3823" s="38" t="s">
        <v>15</v>
      </c>
      <c r="B3823" s="168">
        <v>3822</v>
      </c>
      <c r="C3823" s="43" t="s">
        <v>16</v>
      </c>
      <c r="D3823" s="43" t="s">
        <v>171</v>
      </c>
      <c r="E3823" s="103" t="s">
        <v>3723</v>
      </c>
      <c r="F3823" s="169" t="s">
        <v>172</v>
      </c>
      <c r="G3823" s="169" t="s">
        <v>4713</v>
      </c>
      <c r="H3823" s="40" t="s">
        <v>1697</v>
      </c>
      <c r="I3823" s="40" t="s">
        <v>22</v>
      </c>
      <c r="J3823" s="173">
        <v>2</v>
      </c>
      <c r="K3823" s="174">
        <v>0</v>
      </c>
      <c r="L3823" s="198">
        <v>3</v>
      </c>
      <c r="M3823" s="105">
        <v>3.1</v>
      </c>
      <c r="N3823" s="164"/>
    </row>
    <row r="3824" s="155" customFormat="1" ht="24" spans="1:14">
      <c r="A3824" s="38" t="s">
        <v>15</v>
      </c>
      <c r="B3824" s="168">
        <v>3823</v>
      </c>
      <c r="C3824" s="43" t="s">
        <v>16</v>
      </c>
      <c r="D3824" s="43" t="s">
        <v>171</v>
      </c>
      <c r="E3824" s="103" t="s">
        <v>3723</v>
      </c>
      <c r="F3824" s="169" t="s">
        <v>172</v>
      </c>
      <c r="G3824" s="169" t="s">
        <v>4727</v>
      </c>
      <c r="H3824" s="40" t="s">
        <v>1697</v>
      </c>
      <c r="I3824" s="40" t="s">
        <v>22</v>
      </c>
      <c r="J3824" s="173">
        <v>6</v>
      </c>
      <c r="K3824" s="174">
        <v>0</v>
      </c>
      <c r="L3824" s="198">
        <v>8</v>
      </c>
      <c r="M3824" s="105">
        <v>3.1</v>
      </c>
      <c r="N3824" s="164"/>
    </row>
    <row r="3825" s="155" customFormat="1" ht="24" spans="1:14">
      <c r="A3825" s="38" t="s">
        <v>15</v>
      </c>
      <c r="B3825" s="168">
        <v>3824</v>
      </c>
      <c r="C3825" s="43" t="s">
        <v>16</v>
      </c>
      <c r="D3825" s="43" t="s">
        <v>53</v>
      </c>
      <c r="E3825" s="103" t="s">
        <v>3723</v>
      </c>
      <c r="F3825" s="169" t="s">
        <v>236</v>
      </c>
      <c r="G3825" s="169" t="s">
        <v>4698</v>
      </c>
      <c r="H3825" s="40" t="s">
        <v>2369</v>
      </c>
      <c r="I3825" s="40" t="s">
        <v>22</v>
      </c>
      <c r="J3825" s="173">
        <v>2</v>
      </c>
      <c r="K3825" s="185">
        <v>0</v>
      </c>
      <c r="L3825" s="198">
        <v>5</v>
      </c>
      <c r="M3825" s="105">
        <v>3.1</v>
      </c>
      <c r="N3825" s="167"/>
    </row>
    <row r="3826" s="155" customFormat="1" ht="21.6" spans="1:14">
      <c r="A3826" s="38" t="s">
        <v>15</v>
      </c>
      <c r="B3826" s="168">
        <v>3825</v>
      </c>
      <c r="C3826" s="43" t="s">
        <v>16</v>
      </c>
      <c r="D3826" s="43" t="s">
        <v>53</v>
      </c>
      <c r="E3826" s="103" t="s">
        <v>3723</v>
      </c>
      <c r="F3826" s="169" t="s">
        <v>236</v>
      </c>
      <c r="G3826" s="169" t="s">
        <v>4708</v>
      </c>
      <c r="H3826" s="40" t="s">
        <v>2369</v>
      </c>
      <c r="I3826" s="40" t="s">
        <v>22</v>
      </c>
      <c r="J3826" s="173">
        <v>2</v>
      </c>
      <c r="K3826" s="185">
        <v>0</v>
      </c>
      <c r="L3826" s="198">
        <v>2</v>
      </c>
      <c r="M3826" s="105">
        <v>3.1</v>
      </c>
      <c r="N3826" s="167"/>
    </row>
    <row r="3827" s="155" customFormat="1" ht="21.6" spans="1:14">
      <c r="A3827" s="38" t="s">
        <v>15</v>
      </c>
      <c r="B3827" s="168">
        <v>3826</v>
      </c>
      <c r="C3827" s="43" t="s">
        <v>16</v>
      </c>
      <c r="D3827" s="43" t="s">
        <v>322</v>
      </c>
      <c r="E3827" s="103" t="s">
        <v>3723</v>
      </c>
      <c r="F3827" s="169" t="s">
        <v>323</v>
      </c>
      <c r="G3827" s="169" t="s">
        <v>4714</v>
      </c>
      <c r="H3827" s="40" t="s">
        <v>2374</v>
      </c>
      <c r="I3827" s="43" t="s">
        <v>2124</v>
      </c>
      <c r="J3827" s="116">
        <v>2.05081</v>
      </c>
      <c r="K3827" s="185">
        <v>0</v>
      </c>
      <c r="L3827" s="198">
        <v>160</v>
      </c>
      <c r="M3827" s="105">
        <v>3.1</v>
      </c>
      <c r="N3827" s="167"/>
    </row>
    <row r="3828" s="155" customFormat="1" ht="21.6" spans="1:14">
      <c r="A3828" s="38" t="s">
        <v>15</v>
      </c>
      <c r="B3828" s="168">
        <v>3827</v>
      </c>
      <c r="C3828" s="43" t="s">
        <v>16</v>
      </c>
      <c r="D3828" s="43" t="s">
        <v>322</v>
      </c>
      <c r="E3828" s="103" t="s">
        <v>3723</v>
      </c>
      <c r="F3828" s="169" t="s">
        <v>323</v>
      </c>
      <c r="G3828" s="169" t="s">
        <v>4729</v>
      </c>
      <c r="H3828" s="40" t="s">
        <v>2374</v>
      </c>
      <c r="I3828" s="43" t="s">
        <v>2124</v>
      </c>
      <c r="J3828" s="116">
        <v>5.97886</v>
      </c>
      <c r="K3828" s="185">
        <v>0</v>
      </c>
      <c r="L3828" s="198">
        <v>524</v>
      </c>
      <c r="M3828" s="105">
        <v>3.1</v>
      </c>
      <c r="N3828" s="167"/>
    </row>
    <row r="3829" s="155" customFormat="1" ht="21.6" spans="1:14">
      <c r="A3829" s="38" t="s">
        <v>15</v>
      </c>
      <c r="B3829" s="168">
        <v>3828</v>
      </c>
      <c r="C3829" s="43" t="s">
        <v>16</v>
      </c>
      <c r="D3829" s="43" t="s">
        <v>53</v>
      </c>
      <c r="E3829" s="103" t="s">
        <v>3723</v>
      </c>
      <c r="F3829" s="169" t="s">
        <v>3813</v>
      </c>
      <c r="G3829" s="169" t="s">
        <v>4720</v>
      </c>
      <c r="H3829" s="40" t="s">
        <v>3569</v>
      </c>
      <c r="I3829" s="40" t="s">
        <v>22</v>
      </c>
      <c r="J3829" s="173">
        <v>1</v>
      </c>
      <c r="K3829" s="185">
        <v>0</v>
      </c>
      <c r="L3829" s="198">
        <v>14</v>
      </c>
      <c r="M3829" s="105">
        <v>3.1</v>
      </c>
      <c r="N3829" s="164"/>
    </row>
    <row r="3830" s="155" customFormat="1" ht="21.6" spans="1:14">
      <c r="A3830" s="38" t="s">
        <v>15</v>
      </c>
      <c r="B3830" s="168">
        <v>3829</v>
      </c>
      <c r="C3830" s="43" t="s">
        <v>16</v>
      </c>
      <c r="D3830" s="43" t="s">
        <v>89</v>
      </c>
      <c r="E3830" s="103" t="s">
        <v>3723</v>
      </c>
      <c r="F3830" s="169" t="s">
        <v>114</v>
      </c>
      <c r="G3830" s="169" t="s">
        <v>4710</v>
      </c>
      <c r="H3830" s="40" t="s">
        <v>2369</v>
      </c>
      <c r="I3830" s="40" t="s">
        <v>22</v>
      </c>
      <c r="J3830" s="173">
        <v>3</v>
      </c>
      <c r="K3830" s="174">
        <v>0</v>
      </c>
      <c r="L3830" s="198">
        <v>181</v>
      </c>
      <c r="M3830" s="105">
        <v>3.1</v>
      </c>
      <c r="N3830" s="164"/>
    </row>
    <row r="3831" s="155" customFormat="1" ht="21.6" spans="1:14">
      <c r="A3831" s="38" t="s">
        <v>15</v>
      </c>
      <c r="B3831" s="168">
        <v>3830</v>
      </c>
      <c r="C3831" s="43" t="s">
        <v>16</v>
      </c>
      <c r="D3831" s="43" t="s">
        <v>89</v>
      </c>
      <c r="E3831" s="103" t="s">
        <v>3723</v>
      </c>
      <c r="F3831" s="169" t="s">
        <v>114</v>
      </c>
      <c r="G3831" s="169" t="s">
        <v>4721</v>
      </c>
      <c r="H3831" s="40" t="s">
        <v>2369</v>
      </c>
      <c r="I3831" s="40" t="s">
        <v>22</v>
      </c>
      <c r="J3831" s="173">
        <v>4</v>
      </c>
      <c r="K3831" s="174">
        <v>0</v>
      </c>
      <c r="L3831" s="198">
        <v>273</v>
      </c>
      <c r="M3831" s="105">
        <v>3.1</v>
      </c>
      <c r="N3831" s="164"/>
    </row>
    <row r="3832" s="155" customFormat="1" ht="96" spans="1:14">
      <c r="A3832" s="38" t="s">
        <v>15</v>
      </c>
      <c r="B3832" s="168">
        <v>3831</v>
      </c>
      <c r="C3832" s="43" t="s">
        <v>16</v>
      </c>
      <c r="D3832" s="43" t="s">
        <v>17</v>
      </c>
      <c r="E3832" s="103" t="s">
        <v>3723</v>
      </c>
      <c r="F3832" s="169" t="s">
        <v>3992</v>
      </c>
      <c r="G3832" s="43" t="s">
        <v>4740</v>
      </c>
      <c r="H3832" s="40" t="s">
        <v>4741</v>
      </c>
      <c r="I3832" s="40" t="s">
        <v>22</v>
      </c>
      <c r="J3832" s="173">
        <v>1</v>
      </c>
      <c r="K3832" s="161">
        <v>0</v>
      </c>
      <c r="L3832" s="198">
        <v>468</v>
      </c>
      <c r="M3832" s="105">
        <v>3.1</v>
      </c>
      <c r="N3832" s="164"/>
    </row>
    <row r="3833" s="155" customFormat="1" ht="21.6" spans="1:14">
      <c r="A3833" s="38" t="s">
        <v>15</v>
      </c>
      <c r="B3833" s="168">
        <v>3832</v>
      </c>
      <c r="C3833" s="43" t="s">
        <v>16</v>
      </c>
      <c r="D3833" s="43" t="s">
        <v>53</v>
      </c>
      <c r="E3833" s="103" t="s">
        <v>3723</v>
      </c>
      <c r="F3833" s="169" t="s">
        <v>55</v>
      </c>
      <c r="G3833" s="169" t="s">
        <v>4742</v>
      </c>
      <c r="H3833" s="40" t="s">
        <v>2371</v>
      </c>
      <c r="I3833" s="40" t="s">
        <v>22</v>
      </c>
      <c r="J3833" s="173">
        <v>1</v>
      </c>
      <c r="K3833" s="185">
        <v>0</v>
      </c>
      <c r="L3833" s="198">
        <v>56</v>
      </c>
      <c r="M3833" s="105">
        <v>3.1</v>
      </c>
      <c r="N3833" s="167"/>
    </row>
    <row r="3834" s="155" customFormat="1" ht="24" spans="1:14">
      <c r="A3834" s="38" t="s">
        <v>15</v>
      </c>
      <c r="B3834" s="168">
        <v>3833</v>
      </c>
      <c r="C3834" s="43" t="s">
        <v>16</v>
      </c>
      <c r="D3834" s="43" t="s">
        <v>53</v>
      </c>
      <c r="E3834" s="103" t="s">
        <v>3723</v>
      </c>
      <c r="F3834" s="169" t="s">
        <v>55</v>
      </c>
      <c r="G3834" s="169" t="s">
        <v>4712</v>
      </c>
      <c r="H3834" s="40" t="s">
        <v>2371</v>
      </c>
      <c r="I3834" s="40" t="s">
        <v>22</v>
      </c>
      <c r="J3834" s="173">
        <v>1</v>
      </c>
      <c r="K3834" s="185">
        <v>0</v>
      </c>
      <c r="L3834" s="198">
        <v>78</v>
      </c>
      <c r="M3834" s="105">
        <v>3.1</v>
      </c>
      <c r="N3834" s="167"/>
    </row>
    <row r="3835" s="155" customFormat="1" ht="24" spans="1:14">
      <c r="A3835" s="38" t="s">
        <v>15</v>
      </c>
      <c r="B3835" s="168">
        <v>3834</v>
      </c>
      <c r="C3835" s="43" t="s">
        <v>16</v>
      </c>
      <c r="D3835" s="43" t="s">
        <v>53</v>
      </c>
      <c r="E3835" s="103" t="s">
        <v>3723</v>
      </c>
      <c r="F3835" s="169" t="s">
        <v>55</v>
      </c>
      <c r="G3835" s="169" t="s">
        <v>4724</v>
      </c>
      <c r="H3835" s="40" t="s">
        <v>2371</v>
      </c>
      <c r="I3835" s="40" t="s">
        <v>22</v>
      </c>
      <c r="J3835" s="173">
        <v>5</v>
      </c>
      <c r="K3835" s="185">
        <v>0</v>
      </c>
      <c r="L3835" s="198">
        <v>497</v>
      </c>
      <c r="M3835" s="105">
        <v>3.1</v>
      </c>
      <c r="N3835" s="164"/>
    </row>
    <row r="3836" s="155" customFormat="1" ht="24" spans="1:14">
      <c r="A3836" s="38" t="s">
        <v>15</v>
      </c>
      <c r="B3836" s="168">
        <v>3835</v>
      </c>
      <c r="C3836" s="43" t="s">
        <v>16</v>
      </c>
      <c r="D3836" s="43" t="s">
        <v>53</v>
      </c>
      <c r="E3836" s="103" t="s">
        <v>3723</v>
      </c>
      <c r="F3836" s="169" t="s">
        <v>249</v>
      </c>
      <c r="G3836" s="169" t="s">
        <v>4743</v>
      </c>
      <c r="H3836" s="40" t="s">
        <v>2371</v>
      </c>
      <c r="I3836" s="40" t="s">
        <v>22</v>
      </c>
      <c r="J3836" s="173">
        <v>1</v>
      </c>
      <c r="K3836" s="185">
        <v>0</v>
      </c>
      <c r="L3836" s="198">
        <v>33</v>
      </c>
      <c r="M3836" s="105">
        <v>3.1</v>
      </c>
      <c r="N3836" s="164"/>
    </row>
    <row r="3837" s="155" customFormat="1" ht="24" spans="1:14">
      <c r="A3837" s="38" t="s">
        <v>15</v>
      </c>
      <c r="B3837" s="168">
        <v>3836</v>
      </c>
      <c r="C3837" s="43" t="s">
        <v>16</v>
      </c>
      <c r="D3837" s="43" t="s">
        <v>171</v>
      </c>
      <c r="E3837" s="103" t="s">
        <v>3723</v>
      </c>
      <c r="F3837" s="169" t="s">
        <v>172</v>
      </c>
      <c r="G3837" s="169" t="s">
        <v>4713</v>
      </c>
      <c r="H3837" s="40" t="s">
        <v>1697</v>
      </c>
      <c r="I3837" s="40" t="s">
        <v>22</v>
      </c>
      <c r="J3837" s="173">
        <v>2</v>
      </c>
      <c r="K3837" s="174">
        <v>0</v>
      </c>
      <c r="L3837" s="198">
        <v>3</v>
      </c>
      <c r="M3837" s="105">
        <v>3.1</v>
      </c>
      <c r="N3837" s="167"/>
    </row>
    <row r="3838" s="155" customFormat="1" ht="24" spans="1:14">
      <c r="A3838" s="38" t="s">
        <v>15</v>
      </c>
      <c r="B3838" s="168">
        <v>3837</v>
      </c>
      <c r="C3838" s="43" t="s">
        <v>16</v>
      </c>
      <c r="D3838" s="43" t="s">
        <v>171</v>
      </c>
      <c r="E3838" s="103" t="s">
        <v>3723</v>
      </c>
      <c r="F3838" s="169" t="s">
        <v>172</v>
      </c>
      <c r="G3838" s="169" t="s">
        <v>4727</v>
      </c>
      <c r="H3838" s="40" t="s">
        <v>1697</v>
      </c>
      <c r="I3838" s="40" t="s">
        <v>22</v>
      </c>
      <c r="J3838" s="173">
        <v>6</v>
      </c>
      <c r="K3838" s="174">
        <v>0</v>
      </c>
      <c r="L3838" s="198">
        <v>8</v>
      </c>
      <c r="M3838" s="105">
        <v>3.1</v>
      </c>
      <c r="N3838" s="167"/>
    </row>
    <row r="3839" s="155" customFormat="1" ht="24" spans="1:14">
      <c r="A3839" s="38" t="s">
        <v>15</v>
      </c>
      <c r="B3839" s="168">
        <v>3838</v>
      </c>
      <c r="C3839" s="43" t="s">
        <v>16</v>
      </c>
      <c r="D3839" s="43" t="s">
        <v>53</v>
      </c>
      <c r="E3839" s="103" t="s">
        <v>3723</v>
      </c>
      <c r="F3839" s="169" t="s">
        <v>236</v>
      </c>
      <c r="G3839" s="169" t="s">
        <v>4698</v>
      </c>
      <c r="H3839" s="40" t="s">
        <v>2369</v>
      </c>
      <c r="I3839" s="40" t="s">
        <v>22</v>
      </c>
      <c r="J3839" s="173">
        <v>2</v>
      </c>
      <c r="K3839" s="185">
        <v>0</v>
      </c>
      <c r="L3839" s="198">
        <v>5</v>
      </c>
      <c r="M3839" s="105">
        <v>3.1</v>
      </c>
      <c r="N3839" s="167"/>
    </row>
    <row r="3840" s="155" customFormat="1" ht="21.6" spans="1:14">
      <c r="A3840" s="38" t="s">
        <v>15</v>
      </c>
      <c r="B3840" s="168">
        <v>3839</v>
      </c>
      <c r="C3840" s="43" t="s">
        <v>16</v>
      </c>
      <c r="D3840" s="43" t="s">
        <v>53</v>
      </c>
      <c r="E3840" s="103" t="s">
        <v>3723</v>
      </c>
      <c r="F3840" s="169" t="s">
        <v>236</v>
      </c>
      <c r="G3840" s="169" t="s">
        <v>4708</v>
      </c>
      <c r="H3840" s="40" t="s">
        <v>2369</v>
      </c>
      <c r="I3840" s="40" t="s">
        <v>22</v>
      </c>
      <c r="J3840" s="173">
        <v>2</v>
      </c>
      <c r="K3840" s="185">
        <v>0</v>
      </c>
      <c r="L3840" s="198">
        <v>2</v>
      </c>
      <c r="M3840" s="105">
        <v>3.1</v>
      </c>
      <c r="N3840" s="167"/>
    </row>
    <row r="3841" s="155" customFormat="1" ht="21.6" spans="1:14">
      <c r="A3841" s="38" t="s">
        <v>15</v>
      </c>
      <c r="B3841" s="168">
        <v>3840</v>
      </c>
      <c r="C3841" s="43" t="s">
        <v>16</v>
      </c>
      <c r="D3841" s="43" t="s">
        <v>322</v>
      </c>
      <c r="E3841" s="103" t="s">
        <v>3723</v>
      </c>
      <c r="F3841" s="169" t="s">
        <v>323</v>
      </c>
      <c r="G3841" s="169" t="s">
        <v>4714</v>
      </c>
      <c r="H3841" s="40" t="s">
        <v>2374</v>
      </c>
      <c r="I3841" s="43" t="s">
        <v>2124</v>
      </c>
      <c r="J3841" s="116">
        <v>2.05081</v>
      </c>
      <c r="K3841" s="185">
        <v>0</v>
      </c>
      <c r="L3841" s="198">
        <v>160</v>
      </c>
      <c r="M3841" s="105">
        <v>3.1</v>
      </c>
      <c r="N3841" s="167"/>
    </row>
    <row r="3842" s="155" customFormat="1" ht="21.6" spans="1:14">
      <c r="A3842" s="38" t="s">
        <v>15</v>
      </c>
      <c r="B3842" s="168">
        <v>3841</v>
      </c>
      <c r="C3842" s="43" t="s">
        <v>16</v>
      </c>
      <c r="D3842" s="43" t="s">
        <v>322</v>
      </c>
      <c r="E3842" s="103" t="s">
        <v>3723</v>
      </c>
      <c r="F3842" s="169" t="s">
        <v>323</v>
      </c>
      <c r="G3842" s="169" t="s">
        <v>4729</v>
      </c>
      <c r="H3842" s="40" t="s">
        <v>2374</v>
      </c>
      <c r="I3842" s="43" t="s">
        <v>2124</v>
      </c>
      <c r="J3842" s="116">
        <v>5.97886</v>
      </c>
      <c r="K3842" s="185">
        <v>0</v>
      </c>
      <c r="L3842" s="198">
        <v>524</v>
      </c>
      <c r="M3842" s="105">
        <v>3.1</v>
      </c>
      <c r="N3842" s="167"/>
    </row>
    <row r="3843" s="155" customFormat="1" ht="21.6" spans="1:14">
      <c r="A3843" s="38" t="s">
        <v>15</v>
      </c>
      <c r="B3843" s="168">
        <v>3842</v>
      </c>
      <c r="C3843" s="43" t="s">
        <v>16</v>
      </c>
      <c r="D3843" s="43" t="s">
        <v>53</v>
      </c>
      <c r="E3843" s="103" t="s">
        <v>3723</v>
      </c>
      <c r="F3843" s="169" t="s">
        <v>3813</v>
      </c>
      <c r="G3843" s="169" t="s">
        <v>4709</v>
      </c>
      <c r="H3843" s="40" t="s">
        <v>3569</v>
      </c>
      <c r="I3843" s="40" t="s">
        <v>22</v>
      </c>
      <c r="J3843" s="173">
        <v>1</v>
      </c>
      <c r="K3843" s="185">
        <v>0</v>
      </c>
      <c r="L3843" s="198">
        <v>37</v>
      </c>
      <c r="M3843" s="105">
        <v>3.1</v>
      </c>
      <c r="N3843" s="167"/>
    </row>
    <row r="3844" s="155" customFormat="1" ht="21.6" spans="1:14">
      <c r="A3844" s="38" t="s">
        <v>15</v>
      </c>
      <c r="B3844" s="168">
        <v>3843</v>
      </c>
      <c r="C3844" s="43" t="s">
        <v>16</v>
      </c>
      <c r="D3844" s="43" t="s">
        <v>89</v>
      </c>
      <c r="E3844" s="103" t="s">
        <v>3723</v>
      </c>
      <c r="F3844" s="169" t="s">
        <v>114</v>
      </c>
      <c r="G3844" s="169" t="s">
        <v>4744</v>
      </c>
      <c r="H3844" s="40" t="s">
        <v>2369</v>
      </c>
      <c r="I3844" s="40" t="s">
        <v>22</v>
      </c>
      <c r="J3844" s="173">
        <v>1</v>
      </c>
      <c r="K3844" s="174">
        <v>0</v>
      </c>
      <c r="L3844" s="198">
        <v>48</v>
      </c>
      <c r="M3844" s="105">
        <v>3.1</v>
      </c>
      <c r="N3844" s="167"/>
    </row>
    <row r="3845" s="155" customFormat="1" ht="21.6" spans="1:14">
      <c r="A3845" s="38" t="s">
        <v>15</v>
      </c>
      <c r="B3845" s="168">
        <v>3844</v>
      </c>
      <c r="C3845" s="43" t="s">
        <v>16</v>
      </c>
      <c r="D3845" s="43" t="s">
        <v>89</v>
      </c>
      <c r="E3845" s="103" t="s">
        <v>3723</v>
      </c>
      <c r="F3845" s="169" t="s">
        <v>114</v>
      </c>
      <c r="G3845" s="169" t="s">
        <v>4710</v>
      </c>
      <c r="H3845" s="40" t="s">
        <v>2369</v>
      </c>
      <c r="I3845" s="40" t="s">
        <v>22</v>
      </c>
      <c r="J3845" s="173">
        <v>8</v>
      </c>
      <c r="K3845" s="174">
        <v>0</v>
      </c>
      <c r="L3845" s="198">
        <v>483</v>
      </c>
      <c r="M3845" s="105">
        <v>3.1</v>
      </c>
      <c r="N3845" s="167"/>
    </row>
    <row r="3846" s="155" customFormat="1" ht="21.6" spans="1:14">
      <c r="A3846" s="38" t="s">
        <v>15</v>
      </c>
      <c r="B3846" s="168">
        <v>3845</v>
      </c>
      <c r="C3846" s="43" t="s">
        <v>16</v>
      </c>
      <c r="D3846" s="43" t="s">
        <v>89</v>
      </c>
      <c r="E3846" s="103" t="s">
        <v>3723</v>
      </c>
      <c r="F3846" s="169" t="s">
        <v>114</v>
      </c>
      <c r="G3846" s="169" t="s">
        <v>4745</v>
      </c>
      <c r="H3846" s="40" t="s">
        <v>2369</v>
      </c>
      <c r="I3846" s="40" t="s">
        <v>22</v>
      </c>
      <c r="J3846" s="173">
        <v>1</v>
      </c>
      <c r="K3846" s="174">
        <v>0</v>
      </c>
      <c r="L3846" s="198">
        <v>24</v>
      </c>
      <c r="M3846" s="105">
        <v>3.1</v>
      </c>
      <c r="N3846" s="167"/>
    </row>
    <row r="3847" s="155" customFormat="1" ht="24" spans="1:14">
      <c r="A3847" s="38" t="s">
        <v>15</v>
      </c>
      <c r="B3847" s="168">
        <v>3846</v>
      </c>
      <c r="C3847" s="43" t="s">
        <v>16</v>
      </c>
      <c r="D3847" s="43" t="s">
        <v>89</v>
      </c>
      <c r="E3847" s="103" t="s">
        <v>3723</v>
      </c>
      <c r="F3847" s="169" t="s">
        <v>114</v>
      </c>
      <c r="G3847" s="169" t="s">
        <v>4746</v>
      </c>
      <c r="H3847" s="40" t="s">
        <v>2369</v>
      </c>
      <c r="I3847" s="40" t="s">
        <v>22</v>
      </c>
      <c r="J3847" s="173">
        <v>2</v>
      </c>
      <c r="K3847" s="174">
        <v>0</v>
      </c>
      <c r="L3847" s="198">
        <v>222</v>
      </c>
      <c r="M3847" s="105">
        <v>3.1</v>
      </c>
      <c r="N3847" s="167"/>
    </row>
    <row r="3848" s="155" customFormat="1" ht="24" spans="1:14">
      <c r="A3848" s="38" t="s">
        <v>15</v>
      </c>
      <c r="B3848" s="168">
        <v>3847</v>
      </c>
      <c r="C3848" s="43" t="s">
        <v>16</v>
      </c>
      <c r="D3848" s="43" t="s">
        <v>53</v>
      </c>
      <c r="E3848" s="103" t="s">
        <v>3723</v>
      </c>
      <c r="F3848" s="169" t="s">
        <v>55</v>
      </c>
      <c r="G3848" s="169" t="s">
        <v>4712</v>
      </c>
      <c r="H3848" s="40" t="s">
        <v>2371</v>
      </c>
      <c r="I3848" s="40" t="s">
        <v>22</v>
      </c>
      <c r="J3848" s="173">
        <v>7</v>
      </c>
      <c r="K3848" s="185">
        <v>0</v>
      </c>
      <c r="L3848" s="198">
        <v>547</v>
      </c>
      <c r="M3848" s="105">
        <v>3.1</v>
      </c>
      <c r="N3848" s="167"/>
    </row>
    <row r="3849" s="155" customFormat="1" ht="24" spans="1:14">
      <c r="A3849" s="38" t="s">
        <v>15</v>
      </c>
      <c r="B3849" s="168">
        <v>3848</v>
      </c>
      <c r="C3849" s="43" t="s">
        <v>16</v>
      </c>
      <c r="D3849" s="43" t="s">
        <v>53</v>
      </c>
      <c r="E3849" s="103" t="s">
        <v>3723</v>
      </c>
      <c r="F3849" s="169" t="s">
        <v>249</v>
      </c>
      <c r="G3849" s="169" t="s">
        <v>4747</v>
      </c>
      <c r="H3849" s="40" t="s">
        <v>2371</v>
      </c>
      <c r="I3849" s="40" t="s">
        <v>22</v>
      </c>
      <c r="J3849" s="173">
        <v>1</v>
      </c>
      <c r="K3849" s="185">
        <v>0</v>
      </c>
      <c r="L3849" s="198">
        <v>28</v>
      </c>
      <c r="M3849" s="105">
        <v>3.1</v>
      </c>
      <c r="N3849" s="167"/>
    </row>
    <row r="3850" s="155" customFormat="1" ht="24" spans="1:14">
      <c r="A3850" s="38" t="s">
        <v>15</v>
      </c>
      <c r="B3850" s="168">
        <v>3849</v>
      </c>
      <c r="C3850" s="43" t="s">
        <v>16</v>
      </c>
      <c r="D3850" s="43" t="s">
        <v>53</v>
      </c>
      <c r="E3850" s="103" t="s">
        <v>3723</v>
      </c>
      <c r="F3850" s="169" t="s">
        <v>304</v>
      </c>
      <c r="G3850" s="169" t="s">
        <v>4748</v>
      </c>
      <c r="H3850" s="40" t="s">
        <v>2371</v>
      </c>
      <c r="I3850" s="40" t="s">
        <v>22</v>
      </c>
      <c r="J3850" s="173">
        <v>1</v>
      </c>
      <c r="K3850" s="185">
        <v>0</v>
      </c>
      <c r="L3850" s="198">
        <v>107</v>
      </c>
      <c r="M3850" s="105">
        <v>3.1</v>
      </c>
      <c r="N3850" s="167"/>
    </row>
    <row r="3851" s="155" customFormat="1" ht="24" spans="1:14">
      <c r="A3851" s="38" t="s">
        <v>15</v>
      </c>
      <c r="B3851" s="168">
        <v>3850</v>
      </c>
      <c r="C3851" s="43" t="s">
        <v>16</v>
      </c>
      <c r="D3851" s="43" t="s">
        <v>171</v>
      </c>
      <c r="E3851" s="103" t="s">
        <v>3723</v>
      </c>
      <c r="F3851" s="169" t="s">
        <v>172</v>
      </c>
      <c r="G3851" s="169" t="s">
        <v>4749</v>
      </c>
      <c r="H3851" s="40" t="s">
        <v>1697</v>
      </c>
      <c r="I3851" s="40" t="s">
        <v>22</v>
      </c>
      <c r="J3851" s="173">
        <v>1</v>
      </c>
      <c r="K3851" s="174">
        <v>0</v>
      </c>
      <c r="L3851" s="198">
        <v>1</v>
      </c>
      <c r="M3851" s="105">
        <v>3.1</v>
      </c>
      <c r="N3851" s="167"/>
    </row>
    <row r="3852" s="155" customFormat="1" ht="24" spans="1:14">
      <c r="A3852" s="38" t="s">
        <v>15</v>
      </c>
      <c r="B3852" s="168">
        <v>3851</v>
      </c>
      <c r="C3852" s="43" t="s">
        <v>16</v>
      </c>
      <c r="D3852" s="43" t="s">
        <v>171</v>
      </c>
      <c r="E3852" s="103" t="s">
        <v>3723</v>
      </c>
      <c r="F3852" s="169" t="s">
        <v>172</v>
      </c>
      <c r="G3852" s="169" t="s">
        <v>4750</v>
      </c>
      <c r="H3852" s="40" t="s">
        <v>1697</v>
      </c>
      <c r="I3852" s="40" t="s">
        <v>22</v>
      </c>
      <c r="J3852" s="173">
        <v>1</v>
      </c>
      <c r="K3852" s="174">
        <v>0</v>
      </c>
      <c r="L3852" s="198">
        <v>1</v>
      </c>
      <c r="M3852" s="105">
        <v>3.1</v>
      </c>
      <c r="N3852" s="167"/>
    </row>
    <row r="3853" s="155" customFormat="1" ht="24" spans="1:14">
      <c r="A3853" s="38" t="s">
        <v>15</v>
      </c>
      <c r="B3853" s="168">
        <v>3852</v>
      </c>
      <c r="C3853" s="43" t="s">
        <v>16</v>
      </c>
      <c r="D3853" s="43" t="s">
        <v>171</v>
      </c>
      <c r="E3853" s="103" t="s">
        <v>3723</v>
      </c>
      <c r="F3853" s="169" t="s">
        <v>172</v>
      </c>
      <c r="G3853" s="169" t="s">
        <v>4713</v>
      </c>
      <c r="H3853" s="40" t="s">
        <v>1697</v>
      </c>
      <c r="I3853" s="40" t="s">
        <v>22</v>
      </c>
      <c r="J3853" s="173">
        <v>8</v>
      </c>
      <c r="K3853" s="174">
        <v>0</v>
      </c>
      <c r="L3853" s="198">
        <v>11</v>
      </c>
      <c r="M3853" s="105">
        <v>3.1</v>
      </c>
      <c r="N3853" s="167"/>
    </row>
    <row r="3854" s="155" customFormat="1" ht="24" spans="1:14">
      <c r="A3854" s="38" t="s">
        <v>15</v>
      </c>
      <c r="B3854" s="168">
        <v>3853</v>
      </c>
      <c r="C3854" s="43" t="s">
        <v>16</v>
      </c>
      <c r="D3854" s="43" t="s">
        <v>53</v>
      </c>
      <c r="E3854" s="103" t="s">
        <v>3723</v>
      </c>
      <c r="F3854" s="169" t="s">
        <v>236</v>
      </c>
      <c r="G3854" s="169" t="s">
        <v>4698</v>
      </c>
      <c r="H3854" s="40" t="s">
        <v>2369</v>
      </c>
      <c r="I3854" s="40" t="s">
        <v>22</v>
      </c>
      <c r="J3854" s="173">
        <v>1</v>
      </c>
      <c r="K3854" s="185">
        <v>0</v>
      </c>
      <c r="L3854" s="198">
        <v>3</v>
      </c>
      <c r="M3854" s="105">
        <v>3.1</v>
      </c>
      <c r="N3854" s="167"/>
    </row>
    <row r="3855" s="155" customFormat="1" ht="21.6" spans="1:14">
      <c r="A3855" s="38" t="s">
        <v>15</v>
      </c>
      <c r="B3855" s="168">
        <v>3854</v>
      </c>
      <c r="C3855" s="43" t="s">
        <v>16</v>
      </c>
      <c r="D3855" s="43" t="s">
        <v>53</v>
      </c>
      <c r="E3855" s="103" t="s">
        <v>3723</v>
      </c>
      <c r="F3855" s="169" t="s">
        <v>236</v>
      </c>
      <c r="G3855" s="169" t="s">
        <v>4708</v>
      </c>
      <c r="H3855" s="40" t="s">
        <v>2369</v>
      </c>
      <c r="I3855" s="40" t="s">
        <v>22</v>
      </c>
      <c r="J3855" s="173">
        <v>2</v>
      </c>
      <c r="K3855" s="185">
        <v>0</v>
      </c>
      <c r="L3855" s="198">
        <v>2</v>
      </c>
      <c r="M3855" s="105">
        <v>3.1</v>
      </c>
      <c r="N3855" s="167"/>
    </row>
    <row r="3856" s="155" customFormat="1" ht="21.6" spans="1:14">
      <c r="A3856" s="38" t="s">
        <v>15</v>
      </c>
      <c r="B3856" s="168">
        <v>3855</v>
      </c>
      <c r="C3856" s="43" t="s">
        <v>16</v>
      </c>
      <c r="D3856" s="43" t="s">
        <v>322</v>
      </c>
      <c r="E3856" s="103" t="s">
        <v>3723</v>
      </c>
      <c r="F3856" s="169" t="s">
        <v>323</v>
      </c>
      <c r="G3856" s="169" t="s">
        <v>4714</v>
      </c>
      <c r="H3856" s="40" t="s">
        <v>2374</v>
      </c>
      <c r="I3856" s="43" t="s">
        <v>2124</v>
      </c>
      <c r="J3856" s="116">
        <v>10.2229</v>
      </c>
      <c r="K3856" s="185">
        <v>0</v>
      </c>
      <c r="L3856" s="198">
        <v>796</v>
      </c>
      <c r="M3856" s="105">
        <v>3.1</v>
      </c>
      <c r="N3856" s="167"/>
    </row>
    <row r="3857" s="155" customFormat="1" ht="21.6" spans="1:14">
      <c r="A3857" s="38" t="s">
        <v>15</v>
      </c>
      <c r="B3857" s="168">
        <v>3856</v>
      </c>
      <c r="C3857" s="43" t="s">
        <v>16</v>
      </c>
      <c r="D3857" s="43" t="s">
        <v>53</v>
      </c>
      <c r="E3857" s="103" t="s">
        <v>3723</v>
      </c>
      <c r="F3857" s="169" t="s">
        <v>3813</v>
      </c>
      <c r="G3857" s="169" t="s">
        <v>4709</v>
      </c>
      <c r="H3857" s="40" t="s">
        <v>3569</v>
      </c>
      <c r="I3857" s="40" t="s">
        <v>22</v>
      </c>
      <c r="J3857" s="173">
        <v>1</v>
      </c>
      <c r="K3857" s="185">
        <v>0</v>
      </c>
      <c r="L3857" s="198">
        <v>37</v>
      </c>
      <c r="M3857" s="105">
        <v>3.1</v>
      </c>
      <c r="N3857" s="167"/>
    </row>
    <row r="3858" s="155" customFormat="1" ht="21.6" spans="1:14">
      <c r="A3858" s="38" t="s">
        <v>15</v>
      </c>
      <c r="B3858" s="168">
        <v>3857</v>
      </c>
      <c r="C3858" s="43" t="s">
        <v>16</v>
      </c>
      <c r="D3858" s="43" t="s">
        <v>89</v>
      </c>
      <c r="E3858" s="103" t="s">
        <v>3723</v>
      </c>
      <c r="F3858" s="169" t="s">
        <v>114</v>
      </c>
      <c r="G3858" s="169" t="s">
        <v>4744</v>
      </c>
      <c r="H3858" s="40" t="s">
        <v>2369</v>
      </c>
      <c r="I3858" s="40" t="s">
        <v>22</v>
      </c>
      <c r="J3858" s="173">
        <v>1</v>
      </c>
      <c r="K3858" s="174">
        <v>0</v>
      </c>
      <c r="L3858" s="198">
        <v>48</v>
      </c>
      <c r="M3858" s="105">
        <v>3.1</v>
      </c>
      <c r="N3858" s="167"/>
    </row>
    <row r="3859" s="155" customFormat="1" ht="21.6" spans="1:14">
      <c r="A3859" s="38" t="s">
        <v>15</v>
      </c>
      <c r="B3859" s="168">
        <v>3858</v>
      </c>
      <c r="C3859" s="43" t="s">
        <v>16</v>
      </c>
      <c r="D3859" s="43" t="s">
        <v>89</v>
      </c>
      <c r="E3859" s="103" t="s">
        <v>3723</v>
      </c>
      <c r="F3859" s="169" t="s">
        <v>114</v>
      </c>
      <c r="G3859" s="169" t="s">
        <v>4710</v>
      </c>
      <c r="H3859" s="40" t="s">
        <v>2369</v>
      </c>
      <c r="I3859" s="40" t="s">
        <v>22</v>
      </c>
      <c r="J3859" s="173">
        <v>8</v>
      </c>
      <c r="K3859" s="174">
        <v>0</v>
      </c>
      <c r="L3859" s="198">
        <v>483</v>
      </c>
      <c r="M3859" s="105">
        <v>3.1</v>
      </c>
      <c r="N3859" s="167"/>
    </row>
    <row r="3860" s="155" customFormat="1" ht="21.6" spans="1:14">
      <c r="A3860" s="38" t="s">
        <v>15</v>
      </c>
      <c r="B3860" s="168">
        <v>3859</v>
      </c>
      <c r="C3860" s="43" t="s">
        <v>16</v>
      </c>
      <c r="D3860" s="43" t="s">
        <v>89</v>
      </c>
      <c r="E3860" s="103" t="s">
        <v>3723</v>
      </c>
      <c r="F3860" s="169" t="s">
        <v>114</v>
      </c>
      <c r="G3860" s="169" t="s">
        <v>4745</v>
      </c>
      <c r="H3860" s="40" t="s">
        <v>2369</v>
      </c>
      <c r="I3860" s="40" t="s">
        <v>22</v>
      </c>
      <c r="J3860" s="173">
        <v>1</v>
      </c>
      <c r="K3860" s="174">
        <v>0</v>
      </c>
      <c r="L3860" s="198">
        <v>24</v>
      </c>
      <c r="M3860" s="105">
        <v>3.1</v>
      </c>
      <c r="N3860" s="167"/>
    </row>
    <row r="3861" s="155" customFormat="1" ht="24" spans="1:14">
      <c r="A3861" s="38" t="s">
        <v>15</v>
      </c>
      <c r="B3861" s="168">
        <v>3860</v>
      </c>
      <c r="C3861" s="43" t="s">
        <v>16</v>
      </c>
      <c r="D3861" s="43" t="s">
        <v>89</v>
      </c>
      <c r="E3861" s="103" t="s">
        <v>3723</v>
      </c>
      <c r="F3861" s="169" t="s">
        <v>114</v>
      </c>
      <c r="G3861" s="169" t="s">
        <v>4746</v>
      </c>
      <c r="H3861" s="40" t="s">
        <v>2369</v>
      </c>
      <c r="I3861" s="40" t="s">
        <v>22</v>
      </c>
      <c r="J3861" s="173">
        <v>2</v>
      </c>
      <c r="K3861" s="174">
        <v>0</v>
      </c>
      <c r="L3861" s="198">
        <v>222</v>
      </c>
      <c r="M3861" s="105">
        <v>3.1</v>
      </c>
      <c r="N3861" s="167"/>
    </row>
    <row r="3862" s="155" customFormat="1" ht="24" spans="1:14">
      <c r="A3862" s="38" t="s">
        <v>15</v>
      </c>
      <c r="B3862" s="168">
        <v>3861</v>
      </c>
      <c r="C3862" s="43" t="s">
        <v>16</v>
      </c>
      <c r="D3862" s="43" t="s">
        <v>53</v>
      </c>
      <c r="E3862" s="103" t="s">
        <v>3723</v>
      </c>
      <c r="F3862" s="169" t="s">
        <v>55</v>
      </c>
      <c r="G3862" s="169" t="s">
        <v>4712</v>
      </c>
      <c r="H3862" s="40" t="s">
        <v>2371</v>
      </c>
      <c r="I3862" s="40" t="s">
        <v>22</v>
      </c>
      <c r="J3862" s="173">
        <v>7</v>
      </c>
      <c r="K3862" s="185">
        <v>0</v>
      </c>
      <c r="L3862" s="198">
        <v>547</v>
      </c>
      <c r="M3862" s="105">
        <v>3.1</v>
      </c>
      <c r="N3862" s="167"/>
    </row>
    <row r="3863" s="155" customFormat="1" ht="24" spans="1:14">
      <c r="A3863" s="38" t="s">
        <v>15</v>
      </c>
      <c r="B3863" s="168">
        <v>3862</v>
      </c>
      <c r="C3863" s="43" t="s">
        <v>16</v>
      </c>
      <c r="D3863" s="43" t="s">
        <v>53</v>
      </c>
      <c r="E3863" s="103" t="s">
        <v>3723</v>
      </c>
      <c r="F3863" s="169" t="s">
        <v>249</v>
      </c>
      <c r="G3863" s="169" t="s">
        <v>4747</v>
      </c>
      <c r="H3863" s="40" t="s">
        <v>2371</v>
      </c>
      <c r="I3863" s="40" t="s">
        <v>22</v>
      </c>
      <c r="J3863" s="173">
        <v>1</v>
      </c>
      <c r="K3863" s="185">
        <v>0</v>
      </c>
      <c r="L3863" s="198">
        <v>28</v>
      </c>
      <c r="M3863" s="105">
        <v>3.1</v>
      </c>
      <c r="N3863" s="167"/>
    </row>
    <row r="3864" s="155" customFormat="1" ht="24" spans="1:14">
      <c r="A3864" s="38" t="s">
        <v>15</v>
      </c>
      <c r="B3864" s="168">
        <v>3863</v>
      </c>
      <c r="C3864" s="43" t="s">
        <v>16</v>
      </c>
      <c r="D3864" s="43" t="s">
        <v>53</v>
      </c>
      <c r="E3864" s="103" t="s">
        <v>3723</v>
      </c>
      <c r="F3864" s="169" t="s">
        <v>304</v>
      </c>
      <c r="G3864" s="169" t="s">
        <v>4748</v>
      </c>
      <c r="H3864" s="40" t="s">
        <v>2371</v>
      </c>
      <c r="I3864" s="40" t="s">
        <v>22</v>
      </c>
      <c r="J3864" s="173">
        <v>1</v>
      </c>
      <c r="K3864" s="185">
        <v>0</v>
      </c>
      <c r="L3864" s="198">
        <v>107</v>
      </c>
      <c r="M3864" s="105">
        <v>3.1</v>
      </c>
      <c r="N3864" s="164"/>
    </row>
    <row r="3865" s="155" customFormat="1" ht="24" spans="1:14">
      <c r="A3865" s="38" t="s">
        <v>15</v>
      </c>
      <c r="B3865" s="168">
        <v>3864</v>
      </c>
      <c r="C3865" s="43" t="s">
        <v>16</v>
      </c>
      <c r="D3865" s="43" t="s">
        <v>171</v>
      </c>
      <c r="E3865" s="103" t="s">
        <v>3723</v>
      </c>
      <c r="F3865" s="169" t="s">
        <v>172</v>
      </c>
      <c r="G3865" s="169" t="s">
        <v>4749</v>
      </c>
      <c r="H3865" s="40" t="s">
        <v>1697</v>
      </c>
      <c r="I3865" s="40" t="s">
        <v>22</v>
      </c>
      <c r="J3865" s="173">
        <v>1</v>
      </c>
      <c r="K3865" s="174">
        <v>0</v>
      </c>
      <c r="L3865" s="198">
        <v>1</v>
      </c>
      <c r="M3865" s="105">
        <v>3.1</v>
      </c>
      <c r="N3865" s="164"/>
    </row>
    <row r="3866" s="155" customFormat="1" ht="24" spans="1:14">
      <c r="A3866" s="38" t="s">
        <v>15</v>
      </c>
      <c r="B3866" s="168">
        <v>3865</v>
      </c>
      <c r="C3866" s="43" t="s">
        <v>16</v>
      </c>
      <c r="D3866" s="43" t="s">
        <v>171</v>
      </c>
      <c r="E3866" s="103" t="s">
        <v>3723</v>
      </c>
      <c r="F3866" s="169" t="s">
        <v>172</v>
      </c>
      <c r="G3866" s="169" t="s">
        <v>4750</v>
      </c>
      <c r="H3866" s="40" t="s">
        <v>1697</v>
      </c>
      <c r="I3866" s="40" t="s">
        <v>22</v>
      </c>
      <c r="J3866" s="173">
        <v>1</v>
      </c>
      <c r="K3866" s="174">
        <v>0</v>
      </c>
      <c r="L3866" s="198">
        <v>1</v>
      </c>
      <c r="M3866" s="105">
        <v>3.1</v>
      </c>
      <c r="N3866" s="164"/>
    </row>
    <row r="3867" s="155" customFormat="1" ht="24" spans="1:14">
      <c r="A3867" s="38" t="s">
        <v>15</v>
      </c>
      <c r="B3867" s="168">
        <v>3866</v>
      </c>
      <c r="C3867" s="43" t="s">
        <v>16</v>
      </c>
      <c r="D3867" s="43" t="s">
        <v>171</v>
      </c>
      <c r="E3867" s="103" t="s">
        <v>3723</v>
      </c>
      <c r="F3867" s="169" t="s">
        <v>172</v>
      </c>
      <c r="G3867" s="169" t="s">
        <v>4713</v>
      </c>
      <c r="H3867" s="40" t="s">
        <v>1697</v>
      </c>
      <c r="I3867" s="40" t="s">
        <v>22</v>
      </c>
      <c r="J3867" s="173">
        <v>8</v>
      </c>
      <c r="K3867" s="174">
        <v>0</v>
      </c>
      <c r="L3867" s="198">
        <v>11</v>
      </c>
      <c r="M3867" s="105">
        <v>3.1</v>
      </c>
      <c r="N3867" s="164"/>
    </row>
    <row r="3868" s="155" customFormat="1" ht="24" spans="1:14">
      <c r="A3868" s="38" t="s">
        <v>15</v>
      </c>
      <c r="B3868" s="168">
        <v>3867</v>
      </c>
      <c r="C3868" s="43" t="s">
        <v>16</v>
      </c>
      <c r="D3868" s="43" t="s">
        <v>53</v>
      </c>
      <c r="E3868" s="103" t="s">
        <v>3723</v>
      </c>
      <c r="F3868" s="169" t="s">
        <v>236</v>
      </c>
      <c r="G3868" s="169" t="s">
        <v>4698</v>
      </c>
      <c r="H3868" s="40" t="s">
        <v>2369</v>
      </c>
      <c r="I3868" s="40" t="s">
        <v>22</v>
      </c>
      <c r="J3868" s="173">
        <v>1</v>
      </c>
      <c r="K3868" s="185">
        <v>0</v>
      </c>
      <c r="L3868" s="198">
        <v>3</v>
      </c>
      <c r="M3868" s="105">
        <v>3.1</v>
      </c>
      <c r="N3868" s="164"/>
    </row>
    <row r="3869" s="155" customFormat="1" ht="21.6" spans="1:14">
      <c r="A3869" s="38" t="s">
        <v>15</v>
      </c>
      <c r="B3869" s="168">
        <v>3868</v>
      </c>
      <c r="C3869" s="43" t="s">
        <v>16</v>
      </c>
      <c r="D3869" s="43" t="s">
        <v>53</v>
      </c>
      <c r="E3869" s="103" t="s">
        <v>3723</v>
      </c>
      <c r="F3869" s="169" t="s">
        <v>236</v>
      </c>
      <c r="G3869" s="169" t="s">
        <v>4708</v>
      </c>
      <c r="H3869" s="40" t="s">
        <v>2369</v>
      </c>
      <c r="I3869" s="40" t="s">
        <v>22</v>
      </c>
      <c r="J3869" s="173">
        <v>2</v>
      </c>
      <c r="K3869" s="185">
        <v>0</v>
      </c>
      <c r="L3869" s="198">
        <v>2</v>
      </c>
      <c r="M3869" s="105">
        <v>3.1</v>
      </c>
      <c r="N3869" s="164"/>
    </row>
    <row r="3870" s="155" customFormat="1" ht="21.6" spans="1:14">
      <c r="A3870" s="38" t="s">
        <v>15</v>
      </c>
      <c r="B3870" s="168">
        <v>3869</v>
      </c>
      <c r="C3870" s="43" t="s">
        <v>16</v>
      </c>
      <c r="D3870" s="43" t="s">
        <v>322</v>
      </c>
      <c r="E3870" s="103" t="s">
        <v>3723</v>
      </c>
      <c r="F3870" s="169" t="s">
        <v>323</v>
      </c>
      <c r="G3870" s="169" t="s">
        <v>4714</v>
      </c>
      <c r="H3870" s="40" t="s">
        <v>2374</v>
      </c>
      <c r="I3870" s="43" t="s">
        <v>2124</v>
      </c>
      <c r="J3870" s="116">
        <v>10.2229</v>
      </c>
      <c r="K3870" s="185">
        <v>0</v>
      </c>
      <c r="L3870" s="198">
        <v>796</v>
      </c>
      <c r="M3870" s="105">
        <v>3.1</v>
      </c>
      <c r="N3870" s="164"/>
    </row>
    <row r="3871" s="155" customFormat="1" ht="21.6" spans="1:14">
      <c r="A3871" s="38" t="s">
        <v>15</v>
      </c>
      <c r="B3871" s="168">
        <v>3870</v>
      </c>
      <c r="C3871" s="43" t="s">
        <v>16</v>
      </c>
      <c r="D3871" s="43" t="s">
        <v>53</v>
      </c>
      <c r="E3871" s="103" t="s">
        <v>3723</v>
      </c>
      <c r="F3871" s="169" t="s">
        <v>3813</v>
      </c>
      <c r="G3871" s="169" t="s">
        <v>4720</v>
      </c>
      <c r="H3871" s="40" t="s">
        <v>3569</v>
      </c>
      <c r="I3871" s="40" t="s">
        <v>22</v>
      </c>
      <c r="J3871" s="173">
        <v>1</v>
      </c>
      <c r="K3871" s="185">
        <v>0</v>
      </c>
      <c r="L3871" s="198">
        <v>14</v>
      </c>
      <c r="M3871" s="105">
        <v>3.1</v>
      </c>
      <c r="N3871" s="164"/>
    </row>
    <row r="3872" s="155" customFormat="1" ht="21.6" spans="1:14">
      <c r="A3872" s="38" t="s">
        <v>15</v>
      </c>
      <c r="B3872" s="168">
        <v>3871</v>
      </c>
      <c r="C3872" s="43" t="s">
        <v>16</v>
      </c>
      <c r="D3872" s="43" t="s">
        <v>89</v>
      </c>
      <c r="E3872" s="103" t="s">
        <v>3723</v>
      </c>
      <c r="F3872" s="169" t="s">
        <v>114</v>
      </c>
      <c r="G3872" s="169" t="s">
        <v>4710</v>
      </c>
      <c r="H3872" s="40" t="s">
        <v>2369</v>
      </c>
      <c r="I3872" s="40" t="s">
        <v>22</v>
      </c>
      <c r="J3872" s="173">
        <v>3</v>
      </c>
      <c r="K3872" s="174">
        <v>0</v>
      </c>
      <c r="L3872" s="198">
        <v>181</v>
      </c>
      <c r="M3872" s="105">
        <v>3.1</v>
      </c>
      <c r="N3872" s="164"/>
    </row>
    <row r="3873" s="155" customFormat="1" ht="21.6" spans="1:14">
      <c r="A3873" s="38" t="s">
        <v>15</v>
      </c>
      <c r="B3873" s="168">
        <v>3872</v>
      </c>
      <c r="C3873" s="43" t="s">
        <v>16</v>
      </c>
      <c r="D3873" s="43" t="s">
        <v>89</v>
      </c>
      <c r="E3873" s="103" t="s">
        <v>3723</v>
      </c>
      <c r="F3873" s="169" t="s">
        <v>114</v>
      </c>
      <c r="G3873" s="169" t="s">
        <v>4721</v>
      </c>
      <c r="H3873" s="40" t="s">
        <v>2369</v>
      </c>
      <c r="I3873" s="40" t="s">
        <v>22</v>
      </c>
      <c r="J3873" s="173">
        <v>4</v>
      </c>
      <c r="K3873" s="174">
        <v>0</v>
      </c>
      <c r="L3873" s="198">
        <v>273</v>
      </c>
      <c r="M3873" s="105">
        <v>3.1</v>
      </c>
      <c r="N3873" s="164"/>
    </row>
    <row r="3874" s="155" customFormat="1" ht="96" spans="1:14">
      <c r="A3874" s="38" t="s">
        <v>15</v>
      </c>
      <c r="B3874" s="168">
        <v>3873</v>
      </c>
      <c r="C3874" s="43" t="s">
        <v>16</v>
      </c>
      <c r="D3874" s="43" t="s">
        <v>17</v>
      </c>
      <c r="E3874" s="103" t="s">
        <v>3723</v>
      </c>
      <c r="F3874" s="169" t="s">
        <v>3992</v>
      </c>
      <c r="G3874" s="43" t="s">
        <v>4740</v>
      </c>
      <c r="H3874" s="40" t="s">
        <v>4741</v>
      </c>
      <c r="I3874" s="40" t="s">
        <v>22</v>
      </c>
      <c r="J3874" s="173">
        <v>1</v>
      </c>
      <c r="K3874" s="161">
        <v>0</v>
      </c>
      <c r="L3874" s="198">
        <v>468</v>
      </c>
      <c r="M3874" s="105">
        <v>3.1</v>
      </c>
      <c r="N3874" s="164"/>
    </row>
    <row r="3875" s="155" customFormat="1" ht="21.6" spans="1:14">
      <c r="A3875" s="38" t="s">
        <v>15</v>
      </c>
      <c r="B3875" s="168">
        <v>3874</v>
      </c>
      <c r="C3875" s="43" t="s">
        <v>16</v>
      </c>
      <c r="D3875" s="43" t="s">
        <v>53</v>
      </c>
      <c r="E3875" s="103" t="s">
        <v>3723</v>
      </c>
      <c r="F3875" s="169" t="s">
        <v>55</v>
      </c>
      <c r="G3875" s="169" t="s">
        <v>4742</v>
      </c>
      <c r="H3875" s="40" t="s">
        <v>2371</v>
      </c>
      <c r="I3875" s="40" t="s">
        <v>22</v>
      </c>
      <c r="J3875" s="173">
        <v>1</v>
      </c>
      <c r="K3875" s="185">
        <v>0</v>
      </c>
      <c r="L3875" s="198">
        <v>56</v>
      </c>
      <c r="M3875" s="105">
        <v>3.1</v>
      </c>
      <c r="N3875" s="164"/>
    </row>
    <row r="3876" s="155" customFormat="1" ht="24" spans="1:14">
      <c r="A3876" s="38" t="s">
        <v>15</v>
      </c>
      <c r="B3876" s="168">
        <v>3875</v>
      </c>
      <c r="C3876" s="43" t="s">
        <v>16</v>
      </c>
      <c r="D3876" s="43" t="s">
        <v>53</v>
      </c>
      <c r="E3876" s="103" t="s">
        <v>3723</v>
      </c>
      <c r="F3876" s="169" t="s">
        <v>55</v>
      </c>
      <c r="G3876" s="169" t="s">
        <v>4712</v>
      </c>
      <c r="H3876" s="40" t="s">
        <v>2371</v>
      </c>
      <c r="I3876" s="40" t="s">
        <v>22</v>
      </c>
      <c r="J3876" s="173">
        <v>1</v>
      </c>
      <c r="K3876" s="185">
        <v>0</v>
      </c>
      <c r="L3876" s="198">
        <v>78</v>
      </c>
      <c r="M3876" s="105">
        <v>3.1</v>
      </c>
      <c r="N3876" s="164"/>
    </row>
    <row r="3877" s="155" customFormat="1" ht="24" spans="1:14">
      <c r="A3877" s="38" t="s">
        <v>15</v>
      </c>
      <c r="B3877" s="168">
        <v>3876</v>
      </c>
      <c r="C3877" s="43" t="s">
        <v>16</v>
      </c>
      <c r="D3877" s="43" t="s">
        <v>53</v>
      </c>
      <c r="E3877" s="103" t="s">
        <v>3723</v>
      </c>
      <c r="F3877" s="169" t="s">
        <v>55</v>
      </c>
      <c r="G3877" s="169" t="s">
        <v>4724</v>
      </c>
      <c r="H3877" s="40" t="s">
        <v>2371</v>
      </c>
      <c r="I3877" s="40" t="s">
        <v>22</v>
      </c>
      <c r="J3877" s="173">
        <v>5</v>
      </c>
      <c r="K3877" s="185">
        <v>0</v>
      </c>
      <c r="L3877" s="198">
        <v>497</v>
      </c>
      <c r="M3877" s="105">
        <v>3.1</v>
      </c>
      <c r="N3877" s="164"/>
    </row>
    <row r="3878" s="155" customFormat="1" ht="24" spans="1:14">
      <c r="A3878" s="38" t="s">
        <v>15</v>
      </c>
      <c r="B3878" s="168">
        <v>3877</v>
      </c>
      <c r="C3878" s="43" t="s">
        <v>16</v>
      </c>
      <c r="D3878" s="43" t="s">
        <v>53</v>
      </c>
      <c r="E3878" s="103" t="s">
        <v>3723</v>
      </c>
      <c r="F3878" s="169" t="s">
        <v>249</v>
      </c>
      <c r="G3878" s="169" t="s">
        <v>4743</v>
      </c>
      <c r="H3878" s="40" t="s">
        <v>2371</v>
      </c>
      <c r="I3878" s="40" t="s">
        <v>22</v>
      </c>
      <c r="J3878" s="173">
        <v>1</v>
      </c>
      <c r="K3878" s="185">
        <v>0</v>
      </c>
      <c r="L3878" s="198">
        <v>33</v>
      </c>
      <c r="M3878" s="105">
        <v>3.1</v>
      </c>
      <c r="N3878" s="164"/>
    </row>
    <row r="3879" s="155" customFormat="1" ht="24" spans="1:14">
      <c r="A3879" s="38" t="s">
        <v>15</v>
      </c>
      <c r="B3879" s="168">
        <v>3878</v>
      </c>
      <c r="C3879" s="43" t="s">
        <v>16</v>
      </c>
      <c r="D3879" s="43" t="s">
        <v>171</v>
      </c>
      <c r="E3879" s="103" t="s">
        <v>3723</v>
      </c>
      <c r="F3879" s="169" t="s">
        <v>172</v>
      </c>
      <c r="G3879" s="169" t="s">
        <v>4713</v>
      </c>
      <c r="H3879" s="40" t="s">
        <v>1697</v>
      </c>
      <c r="I3879" s="40" t="s">
        <v>22</v>
      </c>
      <c r="J3879" s="173">
        <v>2</v>
      </c>
      <c r="K3879" s="174">
        <v>0</v>
      </c>
      <c r="L3879" s="198">
        <v>3</v>
      </c>
      <c r="M3879" s="105">
        <v>3.1</v>
      </c>
      <c r="N3879" s="164"/>
    </row>
    <row r="3880" s="155" customFormat="1" ht="24" spans="1:14">
      <c r="A3880" s="38" t="s">
        <v>15</v>
      </c>
      <c r="B3880" s="168">
        <v>3879</v>
      </c>
      <c r="C3880" s="43" t="s">
        <v>16</v>
      </c>
      <c r="D3880" s="43" t="s">
        <v>171</v>
      </c>
      <c r="E3880" s="103" t="s">
        <v>3723</v>
      </c>
      <c r="F3880" s="169" t="s">
        <v>172</v>
      </c>
      <c r="G3880" s="169" t="s">
        <v>4727</v>
      </c>
      <c r="H3880" s="40" t="s">
        <v>1697</v>
      </c>
      <c r="I3880" s="40" t="s">
        <v>22</v>
      </c>
      <c r="J3880" s="173">
        <v>6</v>
      </c>
      <c r="K3880" s="174">
        <v>0</v>
      </c>
      <c r="L3880" s="198">
        <v>8</v>
      </c>
      <c r="M3880" s="105">
        <v>3.1</v>
      </c>
      <c r="N3880" s="164"/>
    </row>
    <row r="3881" s="155" customFormat="1" ht="24" spans="1:14">
      <c r="A3881" s="38" t="s">
        <v>15</v>
      </c>
      <c r="B3881" s="168">
        <v>3880</v>
      </c>
      <c r="C3881" s="43" t="s">
        <v>16</v>
      </c>
      <c r="D3881" s="43" t="s">
        <v>53</v>
      </c>
      <c r="E3881" s="103" t="s">
        <v>3723</v>
      </c>
      <c r="F3881" s="169" t="s">
        <v>236</v>
      </c>
      <c r="G3881" s="169" t="s">
        <v>4698</v>
      </c>
      <c r="H3881" s="40" t="s">
        <v>2369</v>
      </c>
      <c r="I3881" s="40" t="s">
        <v>22</v>
      </c>
      <c r="J3881" s="173">
        <v>2</v>
      </c>
      <c r="K3881" s="185">
        <v>0</v>
      </c>
      <c r="L3881" s="198">
        <v>5</v>
      </c>
      <c r="M3881" s="105">
        <v>3.1</v>
      </c>
      <c r="N3881" s="164"/>
    </row>
    <row r="3882" s="155" customFormat="1" ht="21.6" spans="1:14">
      <c r="A3882" s="38" t="s">
        <v>15</v>
      </c>
      <c r="B3882" s="168">
        <v>3881</v>
      </c>
      <c r="C3882" s="43" t="s">
        <v>16</v>
      </c>
      <c r="D3882" s="43" t="s">
        <v>53</v>
      </c>
      <c r="E3882" s="103" t="s">
        <v>3723</v>
      </c>
      <c r="F3882" s="169" t="s">
        <v>236</v>
      </c>
      <c r="G3882" s="169" t="s">
        <v>4708</v>
      </c>
      <c r="H3882" s="40" t="s">
        <v>2369</v>
      </c>
      <c r="I3882" s="40" t="s">
        <v>22</v>
      </c>
      <c r="J3882" s="173">
        <v>2</v>
      </c>
      <c r="K3882" s="185">
        <v>0</v>
      </c>
      <c r="L3882" s="198">
        <v>2</v>
      </c>
      <c r="M3882" s="105">
        <v>3.1</v>
      </c>
      <c r="N3882" s="167"/>
    </row>
    <row r="3883" s="155" customFormat="1" ht="21.6" spans="1:14">
      <c r="A3883" s="38" t="s">
        <v>15</v>
      </c>
      <c r="B3883" s="168">
        <v>3882</v>
      </c>
      <c r="C3883" s="43" t="s">
        <v>16</v>
      </c>
      <c r="D3883" s="43" t="s">
        <v>322</v>
      </c>
      <c r="E3883" s="103" t="s">
        <v>3723</v>
      </c>
      <c r="F3883" s="169" t="s">
        <v>323</v>
      </c>
      <c r="G3883" s="169" t="s">
        <v>4714</v>
      </c>
      <c r="H3883" s="40" t="s">
        <v>2374</v>
      </c>
      <c r="I3883" s="43" t="s">
        <v>2124</v>
      </c>
      <c r="J3883" s="116">
        <v>2.05081</v>
      </c>
      <c r="K3883" s="185">
        <v>0</v>
      </c>
      <c r="L3883" s="198">
        <v>160</v>
      </c>
      <c r="M3883" s="105">
        <v>3.1</v>
      </c>
      <c r="N3883" s="167"/>
    </row>
    <row r="3884" s="155" customFormat="1" ht="21.6" spans="1:14">
      <c r="A3884" s="38" t="s">
        <v>15</v>
      </c>
      <c r="B3884" s="168">
        <v>3883</v>
      </c>
      <c r="C3884" s="43" t="s">
        <v>16</v>
      </c>
      <c r="D3884" s="43" t="s">
        <v>322</v>
      </c>
      <c r="E3884" s="103" t="s">
        <v>3723</v>
      </c>
      <c r="F3884" s="169" t="s">
        <v>323</v>
      </c>
      <c r="G3884" s="169" t="s">
        <v>4729</v>
      </c>
      <c r="H3884" s="40" t="s">
        <v>2374</v>
      </c>
      <c r="I3884" s="43" t="s">
        <v>2124</v>
      </c>
      <c r="J3884" s="116">
        <v>5.97886</v>
      </c>
      <c r="K3884" s="185">
        <v>0</v>
      </c>
      <c r="L3884" s="198">
        <v>524</v>
      </c>
      <c r="M3884" s="105">
        <v>3.1</v>
      </c>
      <c r="N3884" s="167"/>
    </row>
    <row r="3885" s="155" customFormat="1" ht="21.6" spans="1:14">
      <c r="A3885" s="38" t="s">
        <v>15</v>
      </c>
      <c r="B3885" s="168">
        <v>3884</v>
      </c>
      <c r="C3885" s="43" t="s">
        <v>16</v>
      </c>
      <c r="D3885" s="43" t="s">
        <v>53</v>
      </c>
      <c r="E3885" s="103" t="s">
        <v>3723</v>
      </c>
      <c r="F3885" s="169" t="s">
        <v>3813</v>
      </c>
      <c r="G3885" s="169" t="s">
        <v>4751</v>
      </c>
      <c r="H3885" s="40" t="s">
        <v>3569</v>
      </c>
      <c r="I3885" s="40" t="s">
        <v>22</v>
      </c>
      <c r="J3885" s="173">
        <v>1</v>
      </c>
      <c r="K3885" s="185">
        <v>0</v>
      </c>
      <c r="L3885" s="198">
        <v>102</v>
      </c>
      <c r="M3885" s="105">
        <v>3.1</v>
      </c>
      <c r="N3885" s="167"/>
    </row>
    <row r="3886" s="155" customFormat="1" ht="21.6" spans="1:14">
      <c r="A3886" s="38" t="s">
        <v>15</v>
      </c>
      <c r="B3886" s="168">
        <v>3885</v>
      </c>
      <c r="C3886" s="43" t="s">
        <v>16</v>
      </c>
      <c r="D3886" s="43" t="s">
        <v>89</v>
      </c>
      <c r="E3886" s="103" t="s">
        <v>3723</v>
      </c>
      <c r="F3886" s="169" t="s">
        <v>90</v>
      </c>
      <c r="G3886" s="169" t="s">
        <v>4700</v>
      </c>
      <c r="H3886" s="40" t="s">
        <v>2369</v>
      </c>
      <c r="I3886" s="40" t="s">
        <v>22</v>
      </c>
      <c r="J3886" s="173">
        <v>1</v>
      </c>
      <c r="K3886" s="174">
        <v>0</v>
      </c>
      <c r="L3886" s="198">
        <v>8</v>
      </c>
      <c r="M3886" s="105">
        <v>3.1</v>
      </c>
      <c r="N3886" s="167"/>
    </row>
    <row r="3887" s="155" customFormat="1" ht="21.6" spans="1:14">
      <c r="A3887" s="38" t="s">
        <v>15</v>
      </c>
      <c r="B3887" s="168">
        <v>3886</v>
      </c>
      <c r="C3887" s="43" t="s">
        <v>16</v>
      </c>
      <c r="D3887" s="43" t="s">
        <v>89</v>
      </c>
      <c r="E3887" s="103" t="s">
        <v>3723</v>
      </c>
      <c r="F3887" s="169" t="s">
        <v>114</v>
      </c>
      <c r="G3887" s="169" t="s">
        <v>4555</v>
      </c>
      <c r="H3887" s="40" t="s">
        <v>2369</v>
      </c>
      <c r="I3887" s="40" t="s">
        <v>22</v>
      </c>
      <c r="J3887" s="173">
        <v>1</v>
      </c>
      <c r="K3887" s="174">
        <v>0</v>
      </c>
      <c r="L3887" s="198">
        <v>7</v>
      </c>
      <c r="M3887" s="105">
        <v>3.1</v>
      </c>
      <c r="N3887" s="164"/>
    </row>
    <row r="3888" s="155" customFormat="1" ht="24" spans="1:14">
      <c r="A3888" s="38" t="s">
        <v>15</v>
      </c>
      <c r="B3888" s="168">
        <v>3887</v>
      </c>
      <c r="C3888" s="43" t="s">
        <v>16</v>
      </c>
      <c r="D3888" s="43" t="s">
        <v>89</v>
      </c>
      <c r="E3888" s="103" t="s">
        <v>3723</v>
      </c>
      <c r="F3888" s="169" t="s">
        <v>114</v>
      </c>
      <c r="G3888" s="169" t="s">
        <v>4752</v>
      </c>
      <c r="H3888" s="40" t="s">
        <v>2369</v>
      </c>
      <c r="I3888" s="40" t="s">
        <v>22</v>
      </c>
      <c r="J3888" s="173">
        <v>1</v>
      </c>
      <c r="K3888" s="174">
        <v>0</v>
      </c>
      <c r="L3888" s="198">
        <v>247</v>
      </c>
      <c r="M3888" s="105">
        <v>3.1</v>
      </c>
      <c r="N3888" s="167"/>
    </row>
    <row r="3889" s="155" customFormat="1" ht="21.6" spans="1:14">
      <c r="A3889" s="38" t="s">
        <v>15</v>
      </c>
      <c r="B3889" s="168">
        <v>3888</v>
      </c>
      <c r="C3889" s="43" t="s">
        <v>16</v>
      </c>
      <c r="D3889" s="43" t="s">
        <v>53</v>
      </c>
      <c r="E3889" s="103" t="s">
        <v>3723</v>
      </c>
      <c r="F3889" s="169" t="s">
        <v>885</v>
      </c>
      <c r="G3889" s="169" t="s">
        <v>4701</v>
      </c>
      <c r="H3889" s="40" t="s">
        <v>2371</v>
      </c>
      <c r="I3889" s="40" t="s">
        <v>22</v>
      </c>
      <c r="J3889" s="173">
        <v>1</v>
      </c>
      <c r="K3889" s="185">
        <v>0</v>
      </c>
      <c r="L3889" s="198">
        <v>52</v>
      </c>
      <c r="M3889" s="105">
        <v>3.1</v>
      </c>
      <c r="N3889" s="167"/>
    </row>
    <row r="3890" s="155" customFormat="1" ht="24" spans="1:14">
      <c r="A3890" s="38" t="s">
        <v>15</v>
      </c>
      <c r="B3890" s="168">
        <v>3889</v>
      </c>
      <c r="C3890" s="43" t="s">
        <v>16</v>
      </c>
      <c r="D3890" s="43" t="s">
        <v>53</v>
      </c>
      <c r="E3890" s="103" t="s">
        <v>3723</v>
      </c>
      <c r="F3890" s="169" t="s">
        <v>304</v>
      </c>
      <c r="G3890" s="169" t="s">
        <v>4703</v>
      </c>
      <c r="H3890" s="40" t="s">
        <v>2371</v>
      </c>
      <c r="I3890" s="40" t="s">
        <v>22</v>
      </c>
      <c r="J3890" s="173">
        <v>3</v>
      </c>
      <c r="K3890" s="185">
        <v>0</v>
      </c>
      <c r="L3890" s="198">
        <v>666</v>
      </c>
      <c r="M3890" s="105">
        <v>3.1</v>
      </c>
      <c r="N3890" s="167"/>
    </row>
    <row r="3891" s="155" customFormat="1" ht="24" spans="1:14">
      <c r="A3891" s="38" t="s">
        <v>15</v>
      </c>
      <c r="B3891" s="168">
        <v>3890</v>
      </c>
      <c r="C3891" s="43" t="s">
        <v>16</v>
      </c>
      <c r="D3891" s="43" t="s">
        <v>171</v>
      </c>
      <c r="E3891" s="103" t="s">
        <v>3723</v>
      </c>
      <c r="F3891" s="169" t="s">
        <v>172</v>
      </c>
      <c r="G3891" s="169" t="s">
        <v>4475</v>
      </c>
      <c r="H3891" s="40" t="s">
        <v>1697</v>
      </c>
      <c r="I3891" s="40" t="s">
        <v>22</v>
      </c>
      <c r="J3891" s="173">
        <v>2</v>
      </c>
      <c r="K3891" s="174">
        <v>0</v>
      </c>
      <c r="L3891" s="201">
        <v>0.48</v>
      </c>
      <c r="M3891" s="105">
        <v>3.1</v>
      </c>
      <c r="N3891" s="167"/>
    </row>
    <row r="3892" s="155" customFormat="1" ht="24" spans="1:14">
      <c r="A3892" s="38" t="s">
        <v>15</v>
      </c>
      <c r="B3892" s="168">
        <v>3891</v>
      </c>
      <c r="C3892" s="43" t="s">
        <v>16</v>
      </c>
      <c r="D3892" s="43" t="s">
        <v>171</v>
      </c>
      <c r="E3892" s="103" t="s">
        <v>3723</v>
      </c>
      <c r="F3892" s="169" t="s">
        <v>172</v>
      </c>
      <c r="G3892" s="169" t="s">
        <v>4753</v>
      </c>
      <c r="H3892" s="40" t="s">
        <v>1697</v>
      </c>
      <c r="I3892" s="40" t="s">
        <v>22</v>
      </c>
      <c r="J3892" s="173">
        <v>2</v>
      </c>
      <c r="K3892" s="174">
        <v>0</v>
      </c>
      <c r="L3892" s="198">
        <v>4</v>
      </c>
      <c r="M3892" s="105">
        <v>3.1</v>
      </c>
      <c r="N3892" s="164"/>
    </row>
    <row r="3893" s="155" customFormat="1" ht="21.6" spans="1:14">
      <c r="A3893" s="38" t="s">
        <v>15</v>
      </c>
      <c r="B3893" s="168">
        <v>3892</v>
      </c>
      <c r="C3893" s="43" t="s">
        <v>16</v>
      </c>
      <c r="D3893" s="43" t="s">
        <v>53</v>
      </c>
      <c r="E3893" s="103" t="s">
        <v>3723</v>
      </c>
      <c r="F3893" s="169" t="s">
        <v>236</v>
      </c>
      <c r="G3893" s="169" t="s">
        <v>4705</v>
      </c>
      <c r="H3893" s="40" t="s">
        <v>2369</v>
      </c>
      <c r="I3893" s="40" t="s">
        <v>22</v>
      </c>
      <c r="J3893" s="173">
        <v>1</v>
      </c>
      <c r="K3893" s="185">
        <v>0</v>
      </c>
      <c r="L3893" s="198">
        <v>3</v>
      </c>
      <c r="M3893" s="105">
        <v>3.1</v>
      </c>
      <c r="N3893" s="164"/>
    </row>
    <row r="3894" s="155" customFormat="1" ht="21.6" spans="1:14">
      <c r="A3894" s="38" t="s">
        <v>15</v>
      </c>
      <c r="B3894" s="168">
        <v>3893</v>
      </c>
      <c r="C3894" s="43" t="s">
        <v>16</v>
      </c>
      <c r="D3894" s="43" t="s">
        <v>53</v>
      </c>
      <c r="E3894" s="103" t="s">
        <v>3723</v>
      </c>
      <c r="F3894" s="169" t="s">
        <v>236</v>
      </c>
      <c r="G3894" s="169" t="s">
        <v>4636</v>
      </c>
      <c r="H3894" s="40" t="s">
        <v>2369</v>
      </c>
      <c r="I3894" s="40" t="s">
        <v>22</v>
      </c>
      <c r="J3894" s="173">
        <v>4</v>
      </c>
      <c r="K3894" s="185">
        <v>0</v>
      </c>
      <c r="L3894" s="198">
        <v>3</v>
      </c>
      <c r="M3894" s="105">
        <v>3.1</v>
      </c>
      <c r="N3894" s="164"/>
    </row>
    <row r="3895" s="155" customFormat="1" ht="21.6" spans="1:14">
      <c r="A3895" s="38" t="s">
        <v>15</v>
      </c>
      <c r="B3895" s="168">
        <v>3894</v>
      </c>
      <c r="C3895" s="43" t="s">
        <v>16</v>
      </c>
      <c r="D3895" s="43" t="s">
        <v>322</v>
      </c>
      <c r="E3895" s="103" t="s">
        <v>3723</v>
      </c>
      <c r="F3895" s="169" t="s">
        <v>323</v>
      </c>
      <c r="G3895" s="169" t="s">
        <v>4558</v>
      </c>
      <c r="H3895" s="40" t="s">
        <v>2374</v>
      </c>
      <c r="I3895" s="43" t="s">
        <v>2124</v>
      </c>
      <c r="J3895" s="116">
        <v>0.1</v>
      </c>
      <c r="K3895" s="57">
        <f>(CEILING(J3895*0.2,1))*1</f>
        <v>1</v>
      </c>
      <c r="L3895" s="198">
        <v>2</v>
      </c>
      <c r="M3895" s="105">
        <v>3.1</v>
      </c>
      <c r="N3895" s="164"/>
    </row>
    <row r="3896" s="155" customFormat="1" ht="21.6" spans="1:14">
      <c r="A3896" s="38" t="s">
        <v>15</v>
      </c>
      <c r="B3896" s="168">
        <v>3895</v>
      </c>
      <c r="C3896" s="43" t="s">
        <v>16</v>
      </c>
      <c r="D3896" s="43" t="s">
        <v>322</v>
      </c>
      <c r="E3896" s="103" t="s">
        <v>3723</v>
      </c>
      <c r="F3896" s="169" t="s">
        <v>323</v>
      </c>
      <c r="G3896" s="169" t="s">
        <v>4707</v>
      </c>
      <c r="H3896" s="40" t="s">
        <v>2374</v>
      </c>
      <c r="I3896" s="43" t="s">
        <v>2124</v>
      </c>
      <c r="J3896" s="116">
        <v>17.7364</v>
      </c>
      <c r="K3896" s="185">
        <v>0</v>
      </c>
      <c r="L3896" s="198">
        <v>2503</v>
      </c>
      <c r="M3896" s="105">
        <v>3.1</v>
      </c>
      <c r="N3896" s="167"/>
    </row>
    <row r="3897" s="155" customFormat="1" ht="21.6" spans="1:14">
      <c r="A3897" s="38" t="s">
        <v>15</v>
      </c>
      <c r="B3897" s="168">
        <v>3896</v>
      </c>
      <c r="C3897" s="43" t="s">
        <v>16</v>
      </c>
      <c r="D3897" s="43" t="s">
        <v>53</v>
      </c>
      <c r="E3897" s="103" t="s">
        <v>3723</v>
      </c>
      <c r="F3897" s="169" t="s">
        <v>3813</v>
      </c>
      <c r="G3897" s="169" t="s">
        <v>4709</v>
      </c>
      <c r="H3897" s="40" t="s">
        <v>3569</v>
      </c>
      <c r="I3897" s="40" t="s">
        <v>22</v>
      </c>
      <c r="J3897" s="173">
        <v>1</v>
      </c>
      <c r="K3897" s="185">
        <v>0</v>
      </c>
      <c r="L3897" s="198">
        <v>37</v>
      </c>
      <c r="M3897" s="105">
        <v>3.1</v>
      </c>
      <c r="N3897" s="167"/>
    </row>
    <row r="3898" s="155" customFormat="1" ht="21.6" spans="1:14">
      <c r="A3898" s="38" t="s">
        <v>15</v>
      </c>
      <c r="B3898" s="168">
        <v>3897</v>
      </c>
      <c r="C3898" s="43" t="s">
        <v>16</v>
      </c>
      <c r="D3898" s="43" t="s">
        <v>89</v>
      </c>
      <c r="E3898" s="103" t="s">
        <v>3723</v>
      </c>
      <c r="F3898" s="169" t="s">
        <v>114</v>
      </c>
      <c r="G3898" s="169" t="s">
        <v>4744</v>
      </c>
      <c r="H3898" s="40" t="s">
        <v>2369</v>
      </c>
      <c r="I3898" s="40" t="s">
        <v>22</v>
      </c>
      <c r="J3898" s="173">
        <v>1</v>
      </c>
      <c r="K3898" s="174">
        <v>0</v>
      </c>
      <c r="L3898" s="198">
        <v>48</v>
      </c>
      <c r="M3898" s="105">
        <v>3.1</v>
      </c>
      <c r="N3898" s="164"/>
    </row>
    <row r="3899" s="155" customFormat="1" ht="21.6" spans="1:14">
      <c r="A3899" s="38" t="s">
        <v>15</v>
      </c>
      <c r="B3899" s="168">
        <v>3898</v>
      </c>
      <c r="C3899" s="43" t="s">
        <v>16</v>
      </c>
      <c r="D3899" s="43" t="s">
        <v>89</v>
      </c>
      <c r="E3899" s="103" t="s">
        <v>3723</v>
      </c>
      <c r="F3899" s="169" t="s">
        <v>114</v>
      </c>
      <c r="G3899" s="169" t="s">
        <v>4710</v>
      </c>
      <c r="H3899" s="40" t="s">
        <v>2369</v>
      </c>
      <c r="I3899" s="40" t="s">
        <v>22</v>
      </c>
      <c r="J3899" s="173">
        <v>8</v>
      </c>
      <c r="K3899" s="174">
        <v>0</v>
      </c>
      <c r="L3899" s="198">
        <v>483</v>
      </c>
      <c r="M3899" s="105">
        <v>3.1</v>
      </c>
      <c r="N3899" s="164"/>
    </row>
    <row r="3900" s="155" customFormat="1" ht="21.6" spans="1:14">
      <c r="A3900" s="38" t="s">
        <v>15</v>
      </c>
      <c r="B3900" s="168">
        <v>3899</v>
      </c>
      <c r="C3900" s="43" t="s">
        <v>16</v>
      </c>
      <c r="D3900" s="43" t="s">
        <v>89</v>
      </c>
      <c r="E3900" s="103" t="s">
        <v>3723</v>
      </c>
      <c r="F3900" s="169" t="s">
        <v>114</v>
      </c>
      <c r="G3900" s="169" t="s">
        <v>4745</v>
      </c>
      <c r="H3900" s="40" t="s">
        <v>2369</v>
      </c>
      <c r="I3900" s="40" t="s">
        <v>22</v>
      </c>
      <c r="J3900" s="173">
        <v>1</v>
      </c>
      <c r="K3900" s="174">
        <v>0</v>
      </c>
      <c r="L3900" s="198">
        <v>24</v>
      </c>
      <c r="M3900" s="105">
        <v>3.1</v>
      </c>
      <c r="N3900" s="164"/>
    </row>
    <row r="3901" s="155" customFormat="1" ht="24" spans="1:14">
      <c r="A3901" s="38" t="s">
        <v>15</v>
      </c>
      <c r="B3901" s="168">
        <v>3900</v>
      </c>
      <c r="C3901" s="43" t="s">
        <v>16</v>
      </c>
      <c r="D3901" s="43" t="s">
        <v>89</v>
      </c>
      <c r="E3901" s="103" t="s">
        <v>3723</v>
      </c>
      <c r="F3901" s="169" t="s">
        <v>114</v>
      </c>
      <c r="G3901" s="169" t="s">
        <v>4746</v>
      </c>
      <c r="H3901" s="40" t="s">
        <v>2369</v>
      </c>
      <c r="I3901" s="40" t="s">
        <v>22</v>
      </c>
      <c r="J3901" s="173">
        <v>2</v>
      </c>
      <c r="K3901" s="174">
        <v>0</v>
      </c>
      <c r="L3901" s="198">
        <v>222</v>
      </c>
      <c r="M3901" s="105">
        <v>3.1</v>
      </c>
      <c r="N3901" s="164"/>
    </row>
    <row r="3902" s="155" customFormat="1" ht="24" spans="1:14">
      <c r="A3902" s="38" t="s">
        <v>15</v>
      </c>
      <c r="B3902" s="168">
        <v>3901</v>
      </c>
      <c r="C3902" s="43" t="s">
        <v>16</v>
      </c>
      <c r="D3902" s="43" t="s">
        <v>53</v>
      </c>
      <c r="E3902" s="103" t="s">
        <v>3723</v>
      </c>
      <c r="F3902" s="169" t="s">
        <v>55</v>
      </c>
      <c r="G3902" s="169" t="s">
        <v>4712</v>
      </c>
      <c r="H3902" s="40" t="s">
        <v>2371</v>
      </c>
      <c r="I3902" s="40" t="s">
        <v>22</v>
      </c>
      <c r="J3902" s="173">
        <v>7</v>
      </c>
      <c r="K3902" s="185">
        <v>0</v>
      </c>
      <c r="L3902" s="198">
        <v>547</v>
      </c>
      <c r="M3902" s="105">
        <v>3.1</v>
      </c>
      <c r="N3902" s="164"/>
    </row>
    <row r="3903" s="155" customFormat="1" ht="24" spans="1:14">
      <c r="A3903" s="38" t="s">
        <v>15</v>
      </c>
      <c r="B3903" s="168">
        <v>3902</v>
      </c>
      <c r="C3903" s="43" t="s">
        <v>16</v>
      </c>
      <c r="D3903" s="43" t="s">
        <v>53</v>
      </c>
      <c r="E3903" s="103" t="s">
        <v>3723</v>
      </c>
      <c r="F3903" s="169" t="s">
        <v>249</v>
      </c>
      <c r="G3903" s="169" t="s">
        <v>4747</v>
      </c>
      <c r="H3903" s="40" t="s">
        <v>2371</v>
      </c>
      <c r="I3903" s="40" t="s">
        <v>22</v>
      </c>
      <c r="J3903" s="173">
        <v>1</v>
      </c>
      <c r="K3903" s="185">
        <v>0</v>
      </c>
      <c r="L3903" s="198">
        <v>28</v>
      </c>
      <c r="M3903" s="105">
        <v>3.1</v>
      </c>
      <c r="N3903" s="164"/>
    </row>
    <row r="3904" s="155" customFormat="1" ht="24" spans="1:14">
      <c r="A3904" s="38" t="s">
        <v>15</v>
      </c>
      <c r="B3904" s="168">
        <v>3903</v>
      </c>
      <c r="C3904" s="43" t="s">
        <v>16</v>
      </c>
      <c r="D3904" s="43" t="s">
        <v>53</v>
      </c>
      <c r="E3904" s="103" t="s">
        <v>3723</v>
      </c>
      <c r="F3904" s="169" t="s">
        <v>304</v>
      </c>
      <c r="G3904" s="169" t="s">
        <v>4748</v>
      </c>
      <c r="H3904" s="40" t="s">
        <v>2371</v>
      </c>
      <c r="I3904" s="40" t="s">
        <v>22</v>
      </c>
      <c r="J3904" s="173">
        <v>1</v>
      </c>
      <c r="K3904" s="185">
        <v>0</v>
      </c>
      <c r="L3904" s="198">
        <v>107</v>
      </c>
      <c r="M3904" s="105">
        <v>3.1</v>
      </c>
      <c r="N3904" s="164"/>
    </row>
    <row r="3905" s="155" customFormat="1" ht="24" spans="1:14">
      <c r="A3905" s="38" t="s">
        <v>15</v>
      </c>
      <c r="B3905" s="168">
        <v>3904</v>
      </c>
      <c r="C3905" s="43" t="s">
        <v>16</v>
      </c>
      <c r="D3905" s="43" t="s">
        <v>171</v>
      </c>
      <c r="E3905" s="103" t="s">
        <v>3723</v>
      </c>
      <c r="F3905" s="169" t="s">
        <v>172</v>
      </c>
      <c r="G3905" s="169" t="s">
        <v>4749</v>
      </c>
      <c r="H3905" s="40" t="s">
        <v>1697</v>
      </c>
      <c r="I3905" s="40" t="s">
        <v>22</v>
      </c>
      <c r="J3905" s="173">
        <v>1</v>
      </c>
      <c r="K3905" s="174">
        <v>0</v>
      </c>
      <c r="L3905" s="198">
        <v>1</v>
      </c>
      <c r="M3905" s="105">
        <v>3.1</v>
      </c>
      <c r="N3905" s="164"/>
    </row>
    <row r="3906" s="155" customFormat="1" ht="24" spans="1:14">
      <c r="A3906" s="38" t="s">
        <v>15</v>
      </c>
      <c r="B3906" s="168">
        <v>3905</v>
      </c>
      <c r="C3906" s="43" t="s">
        <v>16</v>
      </c>
      <c r="D3906" s="43" t="s">
        <v>171</v>
      </c>
      <c r="E3906" s="103" t="s">
        <v>3723</v>
      </c>
      <c r="F3906" s="169" t="s">
        <v>172</v>
      </c>
      <c r="G3906" s="169" t="s">
        <v>4750</v>
      </c>
      <c r="H3906" s="40" t="s">
        <v>1697</v>
      </c>
      <c r="I3906" s="40" t="s">
        <v>22</v>
      </c>
      <c r="J3906" s="173">
        <v>1</v>
      </c>
      <c r="K3906" s="174">
        <v>0</v>
      </c>
      <c r="L3906" s="198">
        <v>1</v>
      </c>
      <c r="M3906" s="105">
        <v>3.1</v>
      </c>
      <c r="N3906" s="167"/>
    </row>
    <row r="3907" s="155" customFormat="1" ht="24" spans="1:14">
      <c r="A3907" s="38" t="s">
        <v>15</v>
      </c>
      <c r="B3907" s="168">
        <v>3906</v>
      </c>
      <c r="C3907" s="43" t="s">
        <v>16</v>
      </c>
      <c r="D3907" s="43" t="s">
        <v>171</v>
      </c>
      <c r="E3907" s="103" t="s">
        <v>3723</v>
      </c>
      <c r="F3907" s="169" t="s">
        <v>172</v>
      </c>
      <c r="G3907" s="169" t="s">
        <v>4713</v>
      </c>
      <c r="H3907" s="40" t="s">
        <v>1697</v>
      </c>
      <c r="I3907" s="40" t="s">
        <v>22</v>
      </c>
      <c r="J3907" s="173">
        <v>8</v>
      </c>
      <c r="K3907" s="174">
        <v>0</v>
      </c>
      <c r="L3907" s="198">
        <v>11</v>
      </c>
      <c r="M3907" s="105">
        <v>3.1</v>
      </c>
      <c r="N3907" s="167"/>
    </row>
    <row r="3908" s="155" customFormat="1" ht="24" spans="1:14">
      <c r="A3908" s="38" t="s">
        <v>15</v>
      </c>
      <c r="B3908" s="168">
        <v>3907</v>
      </c>
      <c r="C3908" s="43" t="s">
        <v>16</v>
      </c>
      <c r="D3908" s="43" t="s">
        <v>53</v>
      </c>
      <c r="E3908" s="103" t="s">
        <v>3723</v>
      </c>
      <c r="F3908" s="169" t="s">
        <v>236</v>
      </c>
      <c r="G3908" s="169" t="s">
        <v>4698</v>
      </c>
      <c r="H3908" s="40" t="s">
        <v>2369</v>
      </c>
      <c r="I3908" s="40" t="s">
        <v>22</v>
      </c>
      <c r="J3908" s="173">
        <v>1</v>
      </c>
      <c r="K3908" s="185">
        <v>0</v>
      </c>
      <c r="L3908" s="198">
        <v>3</v>
      </c>
      <c r="M3908" s="105">
        <v>3.1</v>
      </c>
      <c r="N3908" s="167"/>
    </row>
    <row r="3909" s="155" customFormat="1" ht="21.6" spans="1:14">
      <c r="A3909" s="38" t="s">
        <v>15</v>
      </c>
      <c r="B3909" s="168">
        <v>3908</v>
      </c>
      <c r="C3909" s="43" t="s">
        <v>16</v>
      </c>
      <c r="D3909" s="43" t="s">
        <v>53</v>
      </c>
      <c r="E3909" s="103" t="s">
        <v>3723</v>
      </c>
      <c r="F3909" s="169" t="s">
        <v>236</v>
      </c>
      <c r="G3909" s="169" t="s">
        <v>4708</v>
      </c>
      <c r="H3909" s="40" t="s">
        <v>2369</v>
      </c>
      <c r="I3909" s="40" t="s">
        <v>22</v>
      </c>
      <c r="J3909" s="173">
        <v>2</v>
      </c>
      <c r="K3909" s="185">
        <v>0</v>
      </c>
      <c r="L3909" s="198">
        <v>2</v>
      </c>
      <c r="M3909" s="105">
        <v>3.1</v>
      </c>
      <c r="N3909" s="167"/>
    </row>
    <row r="3910" s="155" customFormat="1" ht="21.6" spans="1:14">
      <c r="A3910" s="38" t="s">
        <v>15</v>
      </c>
      <c r="B3910" s="168">
        <v>3909</v>
      </c>
      <c r="C3910" s="43" t="s">
        <v>16</v>
      </c>
      <c r="D3910" s="43" t="s">
        <v>322</v>
      </c>
      <c r="E3910" s="103" t="s">
        <v>3723</v>
      </c>
      <c r="F3910" s="169" t="s">
        <v>323</v>
      </c>
      <c r="G3910" s="169" t="s">
        <v>4714</v>
      </c>
      <c r="H3910" s="40" t="s">
        <v>2374</v>
      </c>
      <c r="I3910" s="43" t="s">
        <v>2124</v>
      </c>
      <c r="J3910" s="116">
        <v>10.2229</v>
      </c>
      <c r="K3910" s="185">
        <v>0</v>
      </c>
      <c r="L3910" s="198">
        <v>796</v>
      </c>
      <c r="M3910" s="105">
        <v>3.1</v>
      </c>
      <c r="N3910" s="167"/>
    </row>
    <row r="3911" s="155" customFormat="1" ht="24" spans="1:14">
      <c r="A3911" s="38" t="s">
        <v>15</v>
      </c>
      <c r="B3911" s="168">
        <v>3910</v>
      </c>
      <c r="C3911" s="43" t="s">
        <v>16</v>
      </c>
      <c r="D3911" s="43" t="s">
        <v>89</v>
      </c>
      <c r="E3911" s="103" t="s">
        <v>3723</v>
      </c>
      <c r="F3911" s="169" t="s">
        <v>114</v>
      </c>
      <c r="G3911" s="169" t="s">
        <v>4752</v>
      </c>
      <c r="H3911" s="40" t="s">
        <v>2369</v>
      </c>
      <c r="I3911" s="40" t="s">
        <v>22</v>
      </c>
      <c r="J3911" s="173">
        <v>1</v>
      </c>
      <c r="K3911" s="174">
        <v>0</v>
      </c>
      <c r="L3911" s="198">
        <v>247</v>
      </c>
      <c r="M3911" s="105">
        <v>3.1</v>
      </c>
      <c r="N3911" s="164"/>
    </row>
    <row r="3912" s="155" customFormat="1" ht="21.6" spans="1:14">
      <c r="A3912" s="38" t="s">
        <v>15</v>
      </c>
      <c r="B3912" s="168">
        <v>3911</v>
      </c>
      <c r="C3912" s="43" t="s">
        <v>16</v>
      </c>
      <c r="D3912" s="43" t="s">
        <v>53</v>
      </c>
      <c r="E3912" s="103" t="s">
        <v>3723</v>
      </c>
      <c r="F3912" s="169" t="s">
        <v>885</v>
      </c>
      <c r="G3912" s="169" t="s">
        <v>4701</v>
      </c>
      <c r="H3912" s="40" t="s">
        <v>2371</v>
      </c>
      <c r="I3912" s="40" t="s">
        <v>22</v>
      </c>
      <c r="J3912" s="173">
        <v>1</v>
      </c>
      <c r="K3912" s="185">
        <v>0</v>
      </c>
      <c r="L3912" s="198">
        <v>52</v>
      </c>
      <c r="M3912" s="105">
        <v>3.1</v>
      </c>
      <c r="N3912" s="164"/>
    </row>
    <row r="3913" s="155" customFormat="1" ht="24" spans="1:14">
      <c r="A3913" s="38" t="s">
        <v>15</v>
      </c>
      <c r="B3913" s="168">
        <v>3912</v>
      </c>
      <c r="C3913" s="43" t="s">
        <v>16</v>
      </c>
      <c r="D3913" s="43" t="s">
        <v>53</v>
      </c>
      <c r="E3913" s="103" t="s">
        <v>3723</v>
      </c>
      <c r="F3913" s="169" t="s">
        <v>304</v>
      </c>
      <c r="G3913" s="169" t="s">
        <v>4702</v>
      </c>
      <c r="H3913" s="40" t="s">
        <v>2371</v>
      </c>
      <c r="I3913" s="40" t="s">
        <v>22</v>
      </c>
      <c r="J3913" s="173">
        <v>3</v>
      </c>
      <c r="K3913" s="185">
        <v>0</v>
      </c>
      <c r="L3913" s="198">
        <v>960</v>
      </c>
      <c r="M3913" s="105">
        <v>3.1</v>
      </c>
      <c r="N3913" s="164"/>
    </row>
    <row r="3914" s="155" customFormat="1" ht="24" spans="1:14">
      <c r="A3914" s="38" t="s">
        <v>15</v>
      </c>
      <c r="B3914" s="168">
        <v>3913</v>
      </c>
      <c r="C3914" s="43" t="s">
        <v>16</v>
      </c>
      <c r="D3914" s="43" t="s">
        <v>53</v>
      </c>
      <c r="E3914" s="103" t="s">
        <v>3723</v>
      </c>
      <c r="F3914" s="169" t="s">
        <v>236</v>
      </c>
      <c r="G3914" s="169" t="s">
        <v>4698</v>
      </c>
      <c r="H3914" s="40" t="s">
        <v>2369</v>
      </c>
      <c r="I3914" s="40" t="s">
        <v>22</v>
      </c>
      <c r="J3914" s="173">
        <v>1</v>
      </c>
      <c r="K3914" s="185">
        <v>0</v>
      </c>
      <c r="L3914" s="198">
        <v>3</v>
      </c>
      <c r="M3914" s="105">
        <v>3.1</v>
      </c>
      <c r="N3914" s="167"/>
    </row>
    <row r="3915" s="155" customFormat="1" ht="21.6" spans="1:14">
      <c r="A3915" s="38" t="s">
        <v>15</v>
      </c>
      <c r="B3915" s="168">
        <v>3914</v>
      </c>
      <c r="C3915" s="43" t="s">
        <v>16</v>
      </c>
      <c r="D3915" s="43" t="s">
        <v>53</v>
      </c>
      <c r="E3915" s="103" t="s">
        <v>3723</v>
      </c>
      <c r="F3915" s="169" t="s">
        <v>236</v>
      </c>
      <c r="G3915" s="169" t="s">
        <v>4705</v>
      </c>
      <c r="H3915" s="40" t="s">
        <v>2369</v>
      </c>
      <c r="I3915" s="40" t="s">
        <v>22</v>
      </c>
      <c r="J3915" s="173">
        <v>1</v>
      </c>
      <c r="K3915" s="185">
        <v>0</v>
      </c>
      <c r="L3915" s="198">
        <v>3</v>
      </c>
      <c r="M3915" s="105">
        <v>3.1</v>
      </c>
      <c r="N3915" s="167"/>
    </row>
    <row r="3916" s="155" customFormat="1" ht="21.6" spans="1:14">
      <c r="A3916" s="38" t="s">
        <v>15</v>
      </c>
      <c r="B3916" s="168">
        <v>3915</v>
      </c>
      <c r="C3916" s="43" t="s">
        <v>16</v>
      </c>
      <c r="D3916" s="43" t="s">
        <v>53</v>
      </c>
      <c r="E3916" s="103" t="s">
        <v>3723</v>
      </c>
      <c r="F3916" s="169" t="s">
        <v>236</v>
      </c>
      <c r="G3916" s="169" t="s">
        <v>4706</v>
      </c>
      <c r="H3916" s="40" t="s">
        <v>2369</v>
      </c>
      <c r="I3916" s="40" t="s">
        <v>22</v>
      </c>
      <c r="J3916" s="173">
        <v>1</v>
      </c>
      <c r="K3916" s="185">
        <v>0</v>
      </c>
      <c r="L3916" s="198">
        <v>7</v>
      </c>
      <c r="M3916" s="105">
        <v>3.1</v>
      </c>
      <c r="N3916" s="167"/>
    </row>
    <row r="3917" s="155" customFormat="1" ht="21.6" spans="1:14">
      <c r="A3917" s="38" t="s">
        <v>15</v>
      </c>
      <c r="B3917" s="168">
        <v>3916</v>
      </c>
      <c r="C3917" s="43" t="s">
        <v>16</v>
      </c>
      <c r="D3917" s="43" t="s">
        <v>53</v>
      </c>
      <c r="E3917" s="103" t="s">
        <v>3723</v>
      </c>
      <c r="F3917" s="169" t="s">
        <v>236</v>
      </c>
      <c r="G3917" s="169" t="s">
        <v>4636</v>
      </c>
      <c r="H3917" s="40" t="s">
        <v>2369</v>
      </c>
      <c r="I3917" s="40" t="s">
        <v>22</v>
      </c>
      <c r="J3917" s="173">
        <v>1</v>
      </c>
      <c r="K3917" s="185">
        <v>0</v>
      </c>
      <c r="L3917" s="198">
        <v>1</v>
      </c>
      <c r="M3917" s="105">
        <v>3.1</v>
      </c>
      <c r="N3917" s="167"/>
    </row>
    <row r="3918" s="155" customFormat="1" ht="21.6" spans="1:14">
      <c r="A3918" s="38" t="s">
        <v>15</v>
      </c>
      <c r="B3918" s="168">
        <v>3917</v>
      </c>
      <c r="C3918" s="43" t="s">
        <v>16</v>
      </c>
      <c r="D3918" s="43" t="s">
        <v>322</v>
      </c>
      <c r="E3918" s="103" t="s">
        <v>3723</v>
      </c>
      <c r="F3918" s="169" t="s">
        <v>323</v>
      </c>
      <c r="G3918" s="169" t="s">
        <v>4707</v>
      </c>
      <c r="H3918" s="40" t="s">
        <v>2374</v>
      </c>
      <c r="I3918" s="43" t="s">
        <v>2124</v>
      </c>
      <c r="J3918" s="116">
        <v>7.6662</v>
      </c>
      <c r="K3918" s="185">
        <v>0</v>
      </c>
      <c r="L3918" s="198">
        <v>1082</v>
      </c>
      <c r="M3918" s="105">
        <v>3.1</v>
      </c>
      <c r="N3918" s="164"/>
    </row>
    <row r="3919" s="155" customFormat="1" ht="21.6" spans="1:14">
      <c r="A3919" s="38" t="s">
        <v>15</v>
      </c>
      <c r="B3919" s="168">
        <v>3918</v>
      </c>
      <c r="C3919" s="43" t="s">
        <v>16</v>
      </c>
      <c r="D3919" s="43" t="s">
        <v>53</v>
      </c>
      <c r="E3919" s="103" t="s">
        <v>3723</v>
      </c>
      <c r="F3919" s="169" t="s">
        <v>3813</v>
      </c>
      <c r="G3919" s="169" t="s">
        <v>4754</v>
      </c>
      <c r="H3919" s="40" t="s">
        <v>3569</v>
      </c>
      <c r="I3919" s="40" t="s">
        <v>22</v>
      </c>
      <c r="J3919" s="173">
        <v>1</v>
      </c>
      <c r="K3919" s="185">
        <v>0</v>
      </c>
      <c r="L3919" s="198">
        <v>15</v>
      </c>
      <c r="M3919" s="105">
        <v>3.1</v>
      </c>
      <c r="N3919" s="164"/>
    </row>
    <row r="3920" s="155" customFormat="1" ht="21.6" spans="1:14">
      <c r="A3920" s="38" t="s">
        <v>15</v>
      </c>
      <c r="B3920" s="168">
        <v>3919</v>
      </c>
      <c r="C3920" s="43" t="s">
        <v>16</v>
      </c>
      <c r="D3920" s="43" t="s">
        <v>89</v>
      </c>
      <c r="E3920" s="103" t="s">
        <v>3723</v>
      </c>
      <c r="F3920" s="169" t="s">
        <v>114</v>
      </c>
      <c r="G3920" s="169" t="s">
        <v>4745</v>
      </c>
      <c r="H3920" s="40" t="s">
        <v>2369</v>
      </c>
      <c r="I3920" s="40" t="s">
        <v>22</v>
      </c>
      <c r="J3920" s="173">
        <v>4</v>
      </c>
      <c r="K3920" s="174">
        <v>0</v>
      </c>
      <c r="L3920" s="198">
        <v>95</v>
      </c>
      <c r="M3920" s="105">
        <v>3.1</v>
      </c>
      <c r="N3920" s="167"/>
    </row>
    <row r="3921" s="155" customFormat="1" ht="24" spans="1:14">
      <c r="A3921" s="38" t="s">
        <v>15</v>
      </c>
      <c r="B3921" s="168">
        <v>3920</v>
      </c>
      <c r="C3921" s="43" t="s">
        <v>16</v>
      </c>
      <c r="D3921" s="43" t="s">
        <v>89</v>
      </c>
      <c r="E3921" s="103" t="s">
        <v>3723</v>
      </c>
      <c r="F3921" s="169" t="s">
        <v>114</v>
      </c>
      <c r="G3921" s="169" t="s">
        <v>4755</v>
      </c>
      <c r="H3921" s="40" t="s">
        <v>2369</v>
      </c>
      <c r="I3921" s="40" t="s">
        <v>22</v>
      </c>
      <c r="J3921" s="173">
        <v>2</v>
      </c>
      <c r="K3921" s="174">
        <v>0</v>
      </c>
      <c r="L3921" s="198">
        <v>82</v>
      </c>
      <c r="M3921" s="105">
        <v>3.1</v>
      </c>
      <c r="N3921" s="167"/>
    </row>
    <row r="3922" s="155" customFormat="1" ht="24" spans="1:14">
      <c r="A3922" s="38" t="s">
        <v>15</v>
      </c>
      <c r="B3922" s="168">
        <v>3921</v>
      </c>
      <c r="C3922" s="43" t="s">
        <v>16</v>
      </c>
      <c r="D3922" s="43" t="s">
        <v>53</v>
      </c>
      <c r="E3922" s="103" t="s">
        <v>3723</v>
      </c>
      <c r="F3922" s="169" t="s">
        <v>55</v>
      </c>
      <c r="G3922" s="169" t="s">
        <v>4756</v>
      </c>
      <c r="H3922" s="40" t="s">
        <v>2371</v>
      </c>
      <c r="I3922" s="40" t="s">
        <v>22</v>
      </c>
      <c r="J3922" s="173">
        <v>16</v>
      </c>
      <c r="K3922" s="185">
        <v>0</v>
      </c>
      <c r="L3922" s="198">
        <v>501</v>
      </c>
      <c r="M3922" s="105">
        <v>3.1</v>
      </c>
      <c r="N3922" s="167"/>
    </row>
    <row r="3923" s="155" customFormat="1" ht="21.6" spans="1:14">
      <c r="A3923" s="38" t="s">
        <v>15</v>
      </c>
      <c r="B3923" s="168">
        <v>3922</v>
      </c>
      <c r="C3923" s="43" t="s">
        <v>16</v>
      </c>
      <c r="D3923" s="43" t="s">
        <v>53</v>
      </c>
      <c r="E3923" s="103" t="s">
        <v>3723</v>
      </c>
      <c r="F3923" s="169" t="s">
        <v>55</v>
      </c>
      <c r="G3923" s="169" t="s">
        <v>4757</v>
      </c>
      <c r="H3923" s="40" t="s">
        <v>2371</v>
      </c>
      <c r="I3923" s="40" t="s">
        <v>22</v>
      </c>
      <c r="J3923" s="173">
        <v>3</v>
      </c>
      <c r="K3923" s="185">
        <v>0</v>
      </c>
      <c r="L3923" s="198">
        <v>59</v>
      </c>
      <c r="M3923" s="105">
        <v>3.1</v>
      </c>
      <c r="N3923" s="167"/>
    </row>
    <row r="3924" s="155" customFormat="1" ht="24" spans="1:14">
      <c r="A3924" s="38" t="s">
        <v>15</v>
      </c>
      <c r="B3924" s="168">
        <v>3923</v>
      </c>
      <c r="C3924" s="43" t="s">
        <v>16</v>
      </c>
      <c r="D3924" s="43" t="s">
        <v>171</v>
      </c>
      <c r="E3924" s="103" t="s">
        <v>3723</v>
      </c>
      <c r="F3924" s="169" t="s">
        <v>172</v>
      </c>
      <c r="G3924" s="169" t="s">
        <v>4749</v>
      </c>
      <c r="H3924" s="40" t="s">
        <v>1697</v>
      </c>
      <c r="I3924" s="40" t="s">
        <v>22</v>
      </c>
      <c r="J3924" s="173">
        <v>7</v>
      </c>
      <c r="K3924" s="174">
        <v>0</v>
      </c>
      <c r="L3924" s="198">
        <v>4</v>
      </c>
      <c r="M3924" s="105">
        <v>3.1</v>
      </c>
      <c r="N3924" s="167"/>
    </row>
    <row r="3925" s="155" customFormat="1" ht="24" spans="1:14">
      <c r="A3925" s="38" t="s">
        <v>15</v>
      </c>
      <c r="B3925" s="168">
        <v>3924</v>
      </c>
      <c r="C3925" s="43" t="s">
        <v>16</v>
      </c>
      <c r="D3925" s="43" t="s">
        <v>53</v>
      </c>
      <c r="E3925" s="103" t="s">
        <v>3723</v>
      </c>
      <c r="F3925" s="169" t="s">
        <v>236</v>
      </c>
      <c r="G3925" s="169" t="s">
        <v>4695</v>
      </c>
      <c r="H3925" s="40" t="s">
        <v>2369</v>
      </c>
      <c r="I3925" s="40" t="s">
        <v>22</v>
      </c>
      <c r="J3925" s="173">
        <v>1</v>
      </c>
      <c r="K3925" s="185">
        <v>0</v>
      </c>
      <c r="L3925" s="198">
        <v>2</v>
      </c>
      <c r="M3925" s="105">
        <v>3.1</v>
      </c>
      <c r="N3925" s="167"/>
    </row>
    <row r="3926" s="155" customFormat="1" ht="21.6" spans="1:14">
      <c r="A3926" s="38" t="s">
        <v>15</v>
      </c>
      <c r="B3926" s="168">
        <v>3925</v>
      </c>
      <c r="C3926" s="43" t="s">
        <v>16</v>
      </c>
      <c r="D3926" s="43" t="s">
        <v>322</v>
      </c>
      <c r="E3926" s="103" t="s">
        <v>3723</v>
      </c>
      <c r="F3926" s="169" t="s">
        <v>323</v>
      </c>
      <c r="G3926" s="169" t="s">
        <v>4758</v>
      </c>
      <c r="H3926" s="40" t="s">
        <v>2374</v>
      </c>
      <c r="I3926" s="43" t="s">
        <v>2124</v>
      </c>
      <c r="J3926" s="116">
        <v>122.011</v>
      </c>
      <c r="K3926" s="185">
        <v>0</v>
      </c>
      <c r="L3926" s="198">
        <v>6224</v>
      </c>
      <c r="M3926" s="105">
        <v>3.1</v>
      </c>
      <c r="N3926" s="167"/>
    </row>
    <row r="3927" s="155" customFormat="1" ht="21.6" spans="1:14">
      <c r="A3927" s="38" t="s">
        <v>15</v>
      </c>
      <c r="B3927" s="168">
        <v>3926</v>
      </c>
      <c r="C3927" s="43" t="s">
        <v>16</v>
      </c>
      <c r="D3927" s="43" t="s">
        <v>53</v>
      </c>
      <c r="E3927" s="103" t="s">
        <v>3723</v>
      </c>
      <c r="F3927" s="169" t="s">
        <v>3813</v>
      </c>
      <c r="G3927" s="169" t="s">
        <v>4754</v>
      </c>
      <c r="H3927" s="40" t="s">
        <v>3569</v>
      </c>
      <c r="I3927" s="40" t="s">
        <v>22</v>
      </c>
      <c r="J3927" s="173">
        <v>1</v>
      </c>
      <c r="K3927" s="185">
        <v>0</v>
      </c>
      <c r="L3927" s="198">
        <v>15</v>
      </c>
      <c r="M3927" s="105">
        <v>3.1</v>
      </c>
      <c r="N3927" s="167"/>
    </row>
    <row r="3928" s="155" customFormat="1" ht="21.6" spans="1:14">
      <c r="A3928" s="38" t="s">
        <v>15</v>
      </c>
      <c r="B3928" s="168">
        <v>3927</v>
      </c>
      <c r="C3928" s="43" t="s">
        <v>16</v>
      </c>
      <c r="D3928" s="43" t="s">
        <v>89</v>
      </c>
      <c r="E3928" s="103" t="s">
        <v>3723</v>
      </c>
      <c r="F3928" s="169" t="s">
        <v>114</v>
      </c>
      <c r="G3928" s="169" t="s">
        <v>4745</v>
      </c>
      <c r="H3928" s="40" t="s">
        <v>2369</v>
      </c>
      <c r="I3928" s="40" t="s">
        <v>22</v>
      </c>
      <c r="J3928" s="173">
        <v>4</v>
      </c>
      <c r="K3928" s="174">
        <v>0</v>
      </c>
      <c r="L3928" s="198">
        <v>95</v>
      </c>
      <c r="M3928" s="105">
        <v>3.1</v>
      </c>
      <c r="N3928" s="164"/>
    </row>
    <row r="3929" s="155" customFormat="1" ht="24" spans="1:14">
      <c r="A3929" s="38" t="s">
        <v>15</v>
      </c>
      <c r="B3929" s="168">
        <v>3928</v>
      </c>
      <c r="C3929" s="43" t="s">
        <v>16</v>
      </c>
      <c r="D3929" s="43" t="s">
        <v>89</v>
      </c>
      <c r="E3929" s="103" t="s">
        <v>3723</v>
      </c>
      <c r="F3929" s="169" t="s">
        <v>114</v>
      </c>
      <c r="G3929" s="169" t="s">
        <v>4755</v>
      </c>
      <c r="H3929" s="40" t="s">
        <v>2369</v>
      </c>
      <c r="I3929" s="40" t="s">
        <v>22</v>
      </c>
      <c r="J3929" s="173">
        <v>2</v>
      </c>
      <c r="K3929" s="174">
        <v>0</v>
      </c>
      <c r="L3929" s="198">
        <v>82</v>
      </c>
      <c r="M3929" s="105">
        <v>3.1</v>
      </c>
      <c r="N3929" s="164"/>
    </row>
    <row r="3930" s="155" customFormat="1" ht="24" spans="1:14">
      <c r="A3930" s="38" t="s">
        <v>15</v>
      </c>
      <c r="B3930" s="168">
        <v>3929</v>
      </c>
      <c r="C3930" s="43" t="s">
        <v>16</v>
      </c>
      <c r="D3930" s="43" t="s">
        <v>53</v>
      </c>
      <c r="E3930" s="103" t="s">
        <v>3723</v>
      </c>
      <c r="F3930" s="169" t="s">
        <v>55</v>
      </c>
      <c r="G3930" s="169" t="s">
        <v>4756</v>
      </c>
      <c r="H3930" s="40" t="s">
        <v>2371</v>
      </c>
      <c r="I3930" s="40" t="s">
        <v>22</v>
      </c>
      <c r="J3930" s="173">
        <v>19</v>
      </c>
      <c r="K3930" s="185">
        <v>0</v>
      </c>
      <c r="L3930" s="198">
        <v>595</v>
      </c>
      <c r="M3930" s="105">
        <v>3.1</v>
      </c>
      <c r="N3930" s="164"/>
    </row>
    <row r="3931" s="155" customFormat="1" ht="21.6" spans="1:14">
      <c r="A3931" s="38" t="s">
        <v>15</v>
      </c>
      <c r="B3931" s="168">
        <v>3930</v>
      </c>
      <c r="C3931" s="43" t="s">
        <v>16</v>
      </c>
      <c r="D3931" s="43" t="s">
        <v>53</v>
      </c>
      <c r="E3931" s="103" t="s">
        <v>3723</v>
      </c>
      <c r="F3931" s="169" t="s">
        <v>55</v>
      </c>
      <c r="G3931" s="169" t="s">
        <v>4757</v>
      </c>
      <c r="H3931" s="40" t="s">
        <v>2371</v>
      </c>
      <c r="I3931" s="40" t="s">
        <v>22</v>
      </c>
      <c r="J3931" s="173">
        <v>4</v>
      </c>
      <c r="K3931" s="185">
        <v>0</v>
      </c>
      <c r="L3931" s="198">
        <v>79</v>
      </c>
      <c r="M3931" s="105">
        <v>3.1</v>
      </c>
      <c r="N3931" s="164"/>
    </row>
    <row r="3932" s="155" customFormat="1" ht="24" spans="1:14">
      <c r="A3932" s="38" t="s">
        <v>15</v>
      </c>
      <c r="B3932" s="168">
        <v>3931</v>
      </c>
      <c r="C3932" s="43" t="s">
        <v>16</v>
      </c>
      <c r="D3932" s="43" t="s">
        <v>171</v>
      </c>
      <c r="E3932" s="103" t="s">
        <v>3723</v>
      </c>
      <c r="F3932" s="169" t="s">
        <v>172</v>
      </c>
      <c r="G3932" s="169" t="s">
        <v>4749</v>
      </c>
      <c r="H3932" s="40" t="s">
        <v>1697</v>
      </c>
      <c r="I3932" s="40" t="s">
        <v>22</v>
      </c>
      <c r="J3932" s="173">
        <v>7</v>
      </c>
      <c r="K3932" s="174">
        <v>0</v>
      </c>
      <c r="L3932" s="198">
        <v>4</v>
      </c>
      <c r="M3932" s="105">
        <v>3.1</v>
      </c>
      <c r="N3932" s="167"/>
    </row>
    <row r="3933" s="155" customFormat="1" ht="24" spans="1:14">
      <c r="A3933" s="38" t="s">
        <v>15</v>
      </c>
      <c r="B3933" s="168">
        <v>3932</v>
      </c>
      <c r="C3933" s="43" t="s">
        <v>16</v>
      </c>
      <c r="D3933" s="43" t="s">
        <v>53</v>
      </c>
      <c r="E3933" s="103" t="s">
        <v>3723</v>
      </c>
      <c r="F3933" s="169" t="s">
        <v>236</v>
      </c>
      <c r="G3933" s="169" t="s">
        <v>4695</v>
      </c>
      <c r="H3933" s="40" t="s">
        <v>2369</v>
      </c>
      <c r="I3933" s="40" t="s">
        <v>22</v>
      </c>
      <c r="J3933" s="173">
        <v>1</v>
      </c>
      <c r="K3933" s="185">
        <v>0</v>
      </c>
      <c r="L3933" s="198">
        <v>2</v>
      </c>
      <c r="M3933" s="105">
        <v>3.1</v>
      </c>
      <c r="N3933" s="167"/>
    </row>
    <row r="3934" s="155" customFormat="1" ht="21.6" spans="1:14">
      <c r="A3934" s="38" t="s">
        <v>15</v>
      </c>
      <c r="B3934" s="168">
        <v>3933</v>
      </c>
      <c r="C3934" s="43" t="s">
        <v>16</v>
      </c>
      <c r="D3934" s="43" t="s">
        <v>322</v>
      </c>
      <c r="E3934" s="103" t="s">
        <v>3723</v>
      </c>
      <c r="F3934" s="169" t="s">
        <v>323</v>
      </c>
      <c r="G3934" s="169" t="s">
        <v>4758</v>
      </c>
      <c r="H3934" s="40" t="s">
        <v>2374</v>
      </c>
      <c r="I3934" s="43" t="s">
        <v>2124</v>
      </c>
      <c r="J3934" s="116">
        <v>117.143</v>
      </c>
      <c r="K3934" s="185">
        <v>0</v>
      </c>
      <c r="L3934" s="198">
        <v>5975</v>
      </c>
      <c r="M3934" s="105">
        <v>3.1</v>
      </c>
      <c r="N3934" s="167"/>
    </row>
    <row r="3935" s="155" customFormat="1" ht="21.6" spans="1:14">
      <c r="A3935" s="38" t="s">
        <v>15</v>
      </c>
      <c r="B3935" s="168">
        <v>3934</v>
      </c>
      <c r="C3935" s="43" t="s">
        <v>16</v>
      </c>
      <c r="D3935" s="43" t="s">
        <v>53</v>
      </c>
      <c r="E3935" s="103" t="s">
        <v>3723</v>
      </c>
      <c r="F3935" s="169" t="s">
        <v>3813</v>
      </c>
      <c r="G3935" s="169" t="s">
        <v>4754</v>
      </c>
      <c r="H3935" s="40" t="s">
        <v>3569</v>
      </c>
      <c r="I3935" s="40" t="s">
        <v>22</v>
      </c>
      <c r="J3935" s="173">
        <v>1</v>
      </c>
      <c r="K3935" s="185">
        <v>0</v>
      </c>
      <c r="L3935" s="198">
        <v>15</v>
      </c>
      <c r="M3935" s="105">
        <v>3.1</v>
      </c>
      <c r="N3935" s="167"/>
    </row>
    <row r="3936" s="155" customFormat="1" ht="21.6" spans="1:14">
      <c r="A3936" s="38" t="s">
        <v>15</v>
      </c>
      <c r="B3936" s="168">
        <v>3935</v>
      </c>
      <c r="C3936" s="43" t="s">
        <v>16</v>
      </c>
      <c r="D3936" s="43" t="s">
        <v>89</v>
      </c>
      <c r="E3936" s="103" t="s">
        <v>3723</v>
      </c>
      <c r="F3936" s="169" t="s">
        <v>114</v>
      </c>
      <c r="G3936" s="169" t="s">
        <v>4745</v>
      </c>
      <c r="H3936" s="40" t="s">
        <v>2369</v>
      </c>
      <c r="I3936" s="40" t="s">
        <v>22</v>
      </c>
      <c r="J3936" s="173">
        <v>4</v>
      </c>
      <c r="K3936" s="174">
        <v>0</v>
      </c>
      <c r="L3936" s="198">
        <v>95</v>
      </c>
      <c r="M3936" s="105">
        <v>3.1</v>
      </c>
      <c r="N3936" s="164"/>
    </row>
    <row r="3937" s="155" customFormat="1" ht="24" spans="1:14">
      <c r="A3937" s="38" t="s">
        <v>15</v>
      </c>
      <c r="B3937" s="168">
        <v>3936</v>
      </c>
      <c r="C3937" s="43" t="s">
        <v>16</v>
      </c>
      <c r="D3937" s="43" t="s">
        <v>89</v>
      </c>
      <c r="E3937" s="103" t="s">
        <v>3723</v>
      </c>
      <c r="F3937" s="169" t="s">
        <v>114</v>
      </c>
      <c r="G3937" s="169" t="s">
        <v>4755</v>
      </c>
      <c r="H3937" s="40" t="s">
        <v>2369</v>
      </c>
      <c r="I3937" s="40" t="s">
        <v>22</v>
      </c>
      <c r="J3937" s="173">
        <v>2</v>
      </c>
      <c r="K3937" s="174">
        <v>0</v>
      </c>
      <c r="L3937" s="198">
        <v>82</v>
      </c>
      <c r="M3937" s="105">
        <v>3.1</v>
      </c>
      <c r="N3937" s="164"/>
    </row>
    <row r="3938" s="155" customFormat="1" ht="24" spans="1:14">
      <c r="A3938" s="38" t="s">
        <v>15</v>
      </c>
      <c r="B3938" s="168">
        <v>3937</v>
      </c>
      <c r="C3938" s="43" t="s">
        <v>16</v>
      </c>
      <c r="D3938" s="43" t="s">
        <v>53</v>
      </c>
      <c r="E3938" s="103" t="s">
        <v>3723</v>
      </c>
      <c r="F3938" s="169" t="s">
        <v>55</v>
      </c>
      <c r="G3938" s="169" t="s">
        <v>4756</v>
      </c>
      <c r="H3938" s="40" t="s">
        <v>2371</v>
      </c>
      <c r="I3938" s="40" t="s">
        <v>22</v>
      </c>
      <c r="J3938" s="173">
        <v>18</v>
      </c>
      <c r="K3938" s="185">
        <v>0</v>
      </c>
      <c r="L3938" s="198">
        <v>563</v>
      </c>
      <c r="M3938" s="105">
        <v>3.1</v>
      </c>
      <c r="N3938" s="164"/>
    </row>
    <row r="3939" s="155" customFormat="1" ht="21.6" spans="1:14">
      <c r="A3939" s="38" t="s">
        <v>15</v>
      </c>
      <c r="B3939" s="168">
        <v>3938</v>
      </c>
      <c r="C3939" s="43" t="s">
        <v>16</v>
      </c>
      <c r="D3939" s="43" t="s">
        <v>53</v>
      </c>
      <c r="E3939" s="103" t="s">
        <v>3723</v>
      </c>
      <c r="F3939" s="169" t="s">
        <v>55</v>
      </c>
      <c r="G3939" s="169" t="s">
        <v>4757</v>
      </c>
      <c r="H3939" s="40" t="s">
        <v>2371</v>
      </c>
      <c r="I3939" s="40" t="s">
        <v>22</v>
      </c>
      <c r="J3939" s="173">
        <v>3</v>
      </c>
      <c r="K3939" s="185">
        <v>0</v>
      </c>
      <c r="L3939" s="198">
        <v>59</v>
      </c>
      <c r="M3939" s="105">
        <v>3.1</v>
      </c>
      <c r="N3939" s="167"/>
    </row>
    <row r="3940" s="155" customFormat="1" ht="24" spans="1:14">
      <c r="A3940" s="38" t="s">
        <v>15</v>
      </c>
      <c r="B3940" s="168">
        <v>3939</v>
      </c>
      <c r="C3940" s="43" t="s">
        <v>16</v>
      </c>
      <c r="D3940" s="43" t="s">
        <v>171</v>
      </c>
      <c r="E3940" s="103" t="s">
        <v>3723</v>
      </c>
      <c r="F3940" s="169" t="s">
        <v>172</v>
      </c>
      <c r="G3940" s="169" t="s">
        <v>4749</v>
      </c>
      <c r="H3940" s="40" t="s">
        <v>1697</v>
      </c>
      <c r="I3940" s="40" t="s">
        <v>22</v>
      </c>
      <c r="J3940" s="173">
        <v>7</v>
      </c>
      <c r="K3940" s="174">
        <v>0</v>
      </c>
      <c r="L3940" s="198">
        <v>4</v>
      </c>
      <c r="M3940" s="105">
        <v>3.1</v>
      </c>
      <c r="N3940" s="167"/>
    </row>
    <row r="3941" s="155" customFormat="1" ht="24" spans="1:14">
      <c r="A3941" s="38" t="s">
        <v>15</v>
      </c>
      <c r="B3941" s="168">
        <v>3940</v>
      </c>
      <c r="C3941" s="43" t="s">
        <v>16</v>
      </c>
      <c r="D3941" s="43" t="s">
        <v>53</v>
      </c>
      <c r="E3941" s="103" t="s">
        <v>3723</v>
      </c>
      <c r="F3941" s="169" t="s">
        <v>236</v>
      </c>
      <c r="G3941" s="169" t="s">
        <v>4695</v>
      </c>
      <c r="H3941" s="40" t="s">
        <v>2369</v>
      </c>
      <c r="I3941" s="40" t="s">
        <v>22</v>
      </c>
      <c r="J3941" s="173">
        <v>1</v>
      </c>
      <c r="K3941" s="185">
        <v>0</v>
      </c>
      <c r="L3941" s="198">
        <v>2</v>
      </c>
      <c r="M3941" s="105">
        <v>3.1</v>
      </c>
      <c r="N3941" s="167"/>
    </row>
    <row r="3942" s="155" customFormat="1" ht="21.6" spans="1:14">
      <c r="A3942" s="38" t="s">
        <v>15</v>
      </c>
      <c r="B3942" s="168">
        <v>3941</v>
      </c>
      <c r="C3942" s="43" t="s">
        <v>16</v>
      </c>
      <c r="D3942" s="43" t="s">
        <v>322</v>
      </c>
      <c r="E3942" s="103" t="s">
        <v>3723</v>
      </c>
      <c r="F3942" s="169" t="s">
        <v>323</v>
      </c>
      <c r="G3942" s="169" t="s">
        <v>4758</v>
      </c>
      <c r="H3942" s="40" t="s">
        <v>2374</v>
      </c>
      <c r="I3942" s="43" t="s">
        <v>2124</v>
      </c>
      <c r="J3942" s="116">
        <v>114.855</v>
      </c>
      <c r="K3942" s="185">
        <v>0</v>
      </c>
      <c r="L3942" s="198">
        <v>5859</v>
      </c>
      <c r="M3942" s="105">
        <v>3.1</v>
      </c>
      <c r="N3942" s="164"/>
    </row>
    <row r="3943" s="155" customFormat="1" ht="21.6" spans="1:14">
      <c r="A3943" s="38" t="s">
        <v>15</v>
      </c>
      <c r="B3943" s="168">
        <v>3942</v>
      </c>
      <c r="C3943" s="43" t="s">
        <v>16</v>
      </c>
      <c r="D3943" s="43" t="s">
        <v>89</v>
      </c>
      <c r="E3943" s="103" t="s">
        <v>3723</v>
      </c>
      <c r="F3943" s="169" t="s">
        <v>114</v>
      </c>
      <c r="G3943" s="169" t="s">
        <v>4555</v>
      </c>
      <c r="H3943" s="40" t="s">
        <v>2369</v>
      </c>
      <c r="I3943" s="40" t="s">
        <v>22</v>
      </c>
      <c r="J3943" s="173">
        <v>2</v>
      </c>
      <c r="K3943" s="174">
        <v>0</v>
      </c>
      <c r="L3943" s="198">
        <v>14</v>
      </c>
      <c r="M3943" s="105">
        <v>3.1</v>
      </c>
      <c r="N3943" s="164"/>
    </row>
    <row r="3944" s="155" customFormat="1" ht="24" spans="1:14">
      <c r="A3944" s="38" t="s">
        <v>15</v>
      </c>
      <c r="B3944" s="168">
        <v>3943</v>
      </c>
      <c r="C3944" s="43" t="s">
        <v>16</v>
      </c>
      <c r="D3944" s="43" t="s">
        <v>53</v>
      </c>
      <c r="E3944" s="103" t="s">
        <v>3723</v>
      </c>
      <c r="F3944" s="169" t="s">
        <v>55</v>
      </c>
      <c r="G3944" s="169" t="s">
        <v>4556</v>
      </c>
      <c r="H3944" s="40" t="s">
        <v>2371</v>
      </c>
      <c r="I3944" s="40" t="s">
        <v>22</v>
      </c>
      <c r="J3944" s="173">
        <v>2</v>
      </c>
      <c r="K3944" s="57">
        <f t="shared" ref="K3944:K3952" si="244">(CEILING(J3944*0.2,1))*1</f>
        <v>1</v>
      </c>
      <c r="L3944" s="198">
        <v>8</v>
      </c>
      <c r="M3944" s="105">
        <v>3.1</v>
      </c>
      <c r="N3944" s="164"/>
    </row>
    <row r="3945" s="155" customFormat="1" ht="24" spans="1:14">
      <c r="A3945" s="38" t="s">
        <v>15</v>
      </c>
      <c r="B3945" s="168">
        <v>3944</v>
      </c>
      <c r="C3945" s="43" t="s">
        <v>16</v>
      </c>
      <c r="D3945" s="43" t="s">
        <v>171</v>
      </c>
      <c r="E3945" s="103" t="s">
        <v>3723</v>
      </c>
      <c r="F3945" s="169" t="s">
        <v>172</v>
      </c>
      <c r="G3945" s="169" t="s">
        <v>4475</v>
      </c>
      <c r="H3945" s="40" t="s">
        <v>1697</v>
      </c>
      <c r="I3945" s="40" t="s">
        <v>22</v>
      </c>
      <c r="J3945" s="173">
        <v>2</v>
      </c>
      <c r="K3945" s="174">
        <v>0</v>
      </c>
      <c r="L3945" s="201">
        <v>0.48</v>
      </c>
      <c r="M3945" s="105">
        <v>3.1</v>
      </c>
      <c r="N3945" s="164"/>
    </row>
    <row r="3946" s="155" customFormat="1" ht="21.6" spans="1:14">
      <c r="A3946" s="38" t="s">
        <v>15</v>
      </c>
      <c r="B3946" s="168">
        <v>3945</v>
      </c>
      <c r="C3946" s="43" t="s">
        <v>16</v>
      </c>
      <c r="D3946" s="43" t="s">
        <v>322</v>
      </c>
      <c r="E3946" s="103" t="s">
        <v>3723</v>
      </c>
      <c r="F3946" s="169" t="s">
        <v>323</v>
      </c>
      <c r="G3946" s="169" t="s">
        <v>4558</v>
      </c>
      <c r="H3946" s="40" t="s">
        <v>2374</v>
      </c>
      <c r="I3946" s="43" t="s">
        <v>2124</v>
      </c>
      <c r="J3946" s="116">
        <v>0.7756</v>
      </c>
      <c r="K3946" s="57">
        <f t="shared" si="244"/>
        <v>1</v>
      </c>
      <c r="L3946" s="198">
        <v>12</v>
      </c>
      <c r="M3946" s="105">
        <v>3.1</v>
      </c>
      <c r="N3946" s="164"/>
    </row>
    <row r="3947" s="155" customFormat="1" ht="21.6" spans="1:14">
      <c r="A3947" s="38" t="s">
        <v>15</v>
      </c>
      <c r="B3947" s="168">
        <v>3946</v>
      </c>
      <c r="C3947" s="43" t="s">
        <v>16</v>
      </c>
      <c r="D3947" s="43" t="s">
        <v>89</v>
      </c>
      <c r="E3947" s="103" t="s">
        <v>3723</v>
      </c>
      <c r="F3947" s="169" t="s">
        <v>114</v>
      </c>
      <c r="G3947" s="169" t="s">
        <v>4552</v>
      </c>
      <c r="H3947" s="40" t="s">
        <v>2369</v>
      </c>
      <c r="I3947" s="40" t="s">
        <v>22</v>
      </c>
      <c r="J3947" s="173">
        <v>2</v>
      </c>
      <c r="K3947" s="174">
        <v>0</v>
      </c>
      <c r="L3947" s="198">
        <v>22</v>
      </c>
      <c r="M3947" s="105">
        <v>3.1</v>
      </c>
      <c r="N3947" s="167"/>
    </row>
    <row r="3948" s="155" customFormat="1" ht="21.6" spans="1:14">
      <c r="A3948" s="38" t="s">
        <v>15</v>
      </c>
      <c r="B3948" s="168">
        <v>3947</v>
      </c>
      <c r="C3948" s="43" t="s">
        <v>16</v>
      </c>
      <c r="D3948" s="43" t="s">
        <v>53</v>
      </c>
      <c r="E3948" s="103" t="s">
        <v>3723</v>
      </c>
      <c r="F3948" s="169" t="s">
        <v>885</v>
      </c>
      <c r="G3948" s="169" t="s">
        <v>4759</v>
      </c>
      <c r="H3948" s="40" t="s">
        <v>2371</v>
      </c>
      <c r="I3948" s="40" t="s">
        <v>22</v>
      </c>
      <c r="J3948" s="173">
        <v>1</v>
      </c>
      <c r="K3948" s="57">
        <f t="shared" si="244"/>
        <v>1</v>
      </c>
      <c r="L3948" s="198">
        <v>4</v>
      </c>
      <c r="M3948" s="105">
        <v>3.1</v>
      </c>
      <c r="N3948" s="167"/>
    </row>
    <row r="3949" s="155" customFormat="1" ht="24" spans="1:14">
      <c r="A3949" s="38" t="s">
        <v>15</v>
      </c>
      <c r="B3949" s="168">
        <v>3948</v>
      </c>
      <c r="C3949" s="43" t="s">
        <v>16</v>
      </c>
      <c r="D3949" s="43" t="s">
        <v>53</v>
      </c>
      <c r="E3949" s="103" t="s">
        <v>3723</v>
      </c>
      <c r="F3949" s="169" t="s">
        <v>55</v>
      </c>
      <c r="G3949" s="169" t="s">
        <v>4553</v>
      </c>
      <c r="H3949" s="40" t="s">
        <v>2371</v>
      </c>
      <c r="I3949" s="40" t="s">
        <v>22</v>
      </c>
      <c r="J3949" s="173">
        <v>7</v>
      </c>
      <c r="K3949" s="57">
        <f t="shared" si="244"/>
        <v>2</v>
      </c>
      <c r="L3949" s="198">
        <v>71</v>
      </c>
      <c r="M3949" s="105">
        <v>3.1</v>
      </c>
      <c r="N3949" s="167"/>
    </row>
    <row r="3950" s="155" customFormat="1" ht="21.6" spans="1:14">
      <c r="A3950" s="38" t="s">
        <v>15</v>
      </c>
      <c r="B3950" s="168">
        <v>3949</v>
      </c>
      <c r="C3950" s="43" t="s">
        <v>16</v>
      </c>
      <c r="D3950" s="43" t="s">
        <v>53</v>
      </c>
      <c r="E3950" s="103" t="s">
        <v>3723</v>
      </c>
      <c r="F3950" s="169" t="s">
        <v>55</v>
      </c>
      <c r="G3950" s="169" t="s">
        <v>4560</v>
      </c>
      <c r="H3950" s="40" t="s">
        <v>2371</v>
      </c>
      <c r="I3950" s="40" t="s">
        <v>22</v>
      </c>
      <c r="J3950" s="173">
        <v>1</v>
      </c>
      <c r="K3950" s="57">
        <f t="shared" si="244"/>
        <v>1</v>
      </c>
      <c r="L3950" s="198">
        <v>5</v>
      </c>
      <c r="M3950" s="105">
        <v>3.1</v>
      </c>
      <c r="N3950" s="167"/>
    </row>
    <row r="3951" s="155" customFormat="1" ht="24" spans="1:14">
      <c r="A3951" s="38" t="s">
        <v>15</v>
      </c>
      <c r="B3951" s="168">
        <v>3950</v>
      </c>
      <c r="C3951" s="43" t="s">
        <v>16</v>
      </c>
      <c r="D3951" s="43" t="s">
        <v>53</v>
      </c>
      <c r="E3951" s="103" t="s">
        <v>3723</v>
      </c>
      <c r="F3951" s="169" t="s">
        <v>304</v>
      </c>
      <c r="G3951" s="169" t="s">
        <v>4760</v>
      </c>
      <c r="H3951" s="40" t="s">
        <v>2371</v>
      </c>
      <c r="I3951" s="40" t="s">
        <v>22</v>
      </c>
      <c r="J3951" s="173">
        <v>1</v>
      </c>
      <c r="K3951" s="57">
        <f t="shared" si="244"/>
        <v>1</v>
      </c>
      <c r="L3951" s="198">
        <v>16</v>
      </c>
      <c r="M3951" s="105">
        <v>3.1</v>
      </c>
      <c r="N3951" s="167"/>
    </row>
    <row r="3952" s="155" customFormat="1" ht="24" spans="1:14">
      <c r="A3952" s="38" t="s">
        <v>15</v>
      </c>
      <c r="B3952" s="168">
        <v>3951</v>
      </c>
      <c r="C3952" s="43" t="s">
        <v>16</v>
      </c>
      <c r="D3952" s="43" t="s">
        <v>53</v>
      </c>
      <c r="E3952" s="103" t="s">
        <v>3723</v>
      </c>
      <c r="F3952" s="169" t="s">
        <v>304</v>
      </c>
      <c r="G3952" s="169" t="s">
        <v>4761</v>
      </c>
      <c r="H3952" s="40" t="s">
        <v>2371</v>
      </c>
      <c r="I3952" s="40" t="s">
        <v>22</v>
      </c>
      <c r="J3952" s="173">
        <v>2</v>
      </c>
      <c r="K3952" s="57">
        <f t="shared" si="244"/>
        <v>1</v>
      </c>
      <c r="L3952" s="198">
        <v>36</v>
      </c>
      <c r="M3952" s="105">
        <v>3.1</v>
      </c>
      <c r="N3952" s="167"/>
    </row>
    <row r="3953" s="155" customFormat="1" ht="24" spans="1:14">
      <c r="A3953" s="38" t="s">
        <v>15</v>
      </c>
      <c r="B3953" s="168">
        <v>3952</v>
      </c>
      <c r="C3953" s="43" t="s">
        <v>16</v>
      </c>
      <c r="D3953" s="43" t="s">
        <v>171</v>
      </c>
      <c r="E3953" s="103" t="s">
        <v>3723</v>
      </c>
      <c r="F3953" s="169" t="s">
        <v>172</v>
      </c>
      <c r="G3953" s="169" t="s">
        <v>4476</v>
      </c>
      <c r="H3953" s="40" t="s">
        <v>1697</v>
      </c>
      <c r="I3953" s="40" t="s">
        <v>22</v>
      </c>
      <c r="J3953" s="173">
        <v>2</v>
      </c>
      <c r="K3953" s="174">
        <v>0</v>
      </c>
      <c r="L3953" s="198">
        <v>1</v>
      </c>
      <c r="M3953" s="105">
        <v>3.1</v>
      </c>
      <c r="N3953" s="167"/>
    </row>
    <row r="3954" s="155" customFormat="1" ht="24" spans="1:14">
      <c r="A3954" s="38" t="s">
        <v>15</v>
      </c>
      <c r="B3954" s="168">
        <v>3953</v>
      </c>
      <c r="C3954" s="43" t="s">
        <v>16</v>
      </c>
      <c r="D3954" s="43" t="s">
        <v>53</v>
      </c>
      <c r="E3954" s="103" t="s">
        <v>3723</v>
      </c>
      <c r="F3954" s="169" t="s">
        <v>236</v>
      </c>
      <c r="G3954" s="169" t="s">
        <v>4692</v>
      </c>
      <c r="H3954" s="40" t="s">
        <v>2369</v>
      </c>
      <c r="I3954" s="40" t="s">
        <v>22</v>
      </c>
      <c r="J3954" s="173">
        <v>1</v>
      </c>
      <c r="K3954" s="185">
        <v>0</v>
      </c>
      <c r="L3954" s="198">
        <v>3</v>
      </c>
      <c r="M3954" s="105">
        <v>3.1</v>
      </c>
      <c r="N3954" s="167"/>
    </row>
    <row r="3955" s="155" customFormat="1" ht="21.6" spans="1:14">
      <c r="A3955" s="38" t="s">
        <v>15</v>
      </c>
      <c r="B3955" s="168">
        <v>3954</v>
      </c>
      <c r="C3955" s="43" t="s">
        <v>16</v>
      </c>
      <c r="D3955" s="43" t="s">
        <v>322</v>
      </c>
      <c r="E3955" s="103" t="s">
        <v>3723</v>
      </c>
      <c r="F3955" s="169" t="s">
        <v>323</v>
      </c>
      <c r="G3955" s="169" t="s">
        <v>4554</v>
      </c>
      <c r="H3955" s="40" t="s">
        <v>2374</v>
      </c>
      <c r="I3955" s="43" t="s">
        <v>2124</v>
      </c>
      <c r="J3955" s="116">
        <v>24.8576</v>
      </c>
      <c r="K3955" s="57">
        <f t="shared" ref="K3955:K3961" si="245">(CEILING(J3955*0.2,1))*1</f>
        <v>5</v>
      </c>
      <c r="L3955" s="198">
        <v>702</v>
      </c>
      <c r="M3955" s="105">
        <v>3.1</v>
      </c>
      <c r="N3955" s="167"/>
    </row>
    <row r="3956" s="155" customFormat="1" ht="21.6" spans="1:14">
      <c r="A3956" s="38" t="s">
        <v>15</v>
      </c>
      <c r="B3956" s="168">
        <v>3955</v>
      </c>
      <c r="C3956" s="43" t="s">
        <v>16</v>
      </c>
      <c r="D3956" s="43" t="s">
        <v>89</v>
      </c>
      <c r="E3956" s="103" t="s">
        <v>3723</v>
      </c>
      <c r="F3956" s="169" t="s">
        <v>114</v>
      </c>
      <c r="G3956" s="169" t="s">
        <v>4552</v>
      </c>
      <c r="H3956" s="40" t="s">
        <v>2369</v>
      </c>
      <c r="I3956" s="40" t="s">
        <v>22</v>
      </c>
      <c r="J3956" s="173">
        <v>2</v>
      </c>
      <c r="K3956" s="174">
        <v>0</v>
      </c>
      <c r="L3956" s="198">
        <v>22</v>
      </c>
      <c r="M3956" s="105">
        <v>3.1</v>
      </c>
      <c r="N3956" s="167"/>
    </row>
    <row r="3957" s="155" customFormat="1" ht="21.6" spans="1:14">
      <c r="A3957" s="38" t="s">
        <v>15</v>
      </c>
      <c r="B3957" s="168">
        <v>3956</v>
      </c>
      <c r="C3957" s="43" t="s">
        <v>16</v>
      </c>
      <c r="D3957" s="43" t="s">
        <v>53</v>
      </c>
      <c r="E3957" s="103" t="s">
        <v>3723</v>
      </c>
      <c r="F3957" s="169" t="s">
        <v>885</v>
      </c>
      <c r="G3957" s="169" t="s">
        <v>4759</v>
      </c>
      <c r="H3957" s="40" t="s">
        <v>2371</v>
      </c>
      <c r="I3957" s="40" t="s">
        <v>22</v>
      </c>
      <c r="J3957" s="173">
        <v>1</v>
      </c>
      <c r="K3957" s="57">
        <f t="shared" si="245"/>
        <v>1</v>
      </c>
      <c r="L3957" s="198">
        <v>4</v>
      </c>
      <c r="M3957" s="105">
        <v>3.1</v>
      </c>
      <c r="N3957" s="167"/>
    </row>
    <row r="3958" s="155" customFormat="1" ht="24" spans="1:14">
      <c r="A3958" s="38" t="s">
        <v>15</v>
      </c>
      <c r="B3958" s="168">
        <v>3957</v>
      </c>
      <c r="C3958" s="43" t="s">
        <v>16</v>
      </c>
      <c r="D3958" s="43" t="s">
        <v>53</v>
      </c>
      <c r="E3958" s="103" t="s">
        <v>3723</v>
      </c>
      <c r="F3958" s="169" t="s">
        <v>55</v>
      </c>
      <c r="G3958" s="169" t="s">
        <v>4553</v>
      </c>
      <c r="H3958" s="40" t="s">
        <v>2371</v>
      </c>
      <c r="I3958" s="40" t="s">
        <v>22</v>
      </c>
      <c r="J3958" s="173">
        <v>8</v>
      </c>
      <c r="K3958" s="57">
        <f t="shared" si="245"/>
        <v>2</v>
      </c>
      <c r="L3958" s="198">
        <v>82</v>
      </c>
      <c r="M3958" s="105">
        <v>3.1</v>
      </c>
      <c r="N3958" s="167"/>
    </row>
    <row r="3959" s="155" customFormat="1" ht="21.6" spans="1:14">
      <c r="A3959" s="38" t="s">
        <v>15</v>
      </c>
      <c r="B3959" s="168">
        <v>3958</v>
      </c>
      <c r="C3959" s="43" t="s">
        <v>16</v>
      </c>
      <c r="D3959" s="43" t="s">
        <v>53</v>
      </c>
      <c r="E3959" s="103" t="s">
        <v>3723</v>
      </c>
      <c r="F3959" s="169" t="s">
        <v>55</v>
      </c>
      <c r="G3959" s="169" t="s">
        <v>4560</v>
      </c>
      <c r="H3959" s="40" t="s">
        <v>2371</v>
      </c>
      <c r="I3959" s="40" t="s">
        <v>22</v>
      </c>
      <c r="J3959" s="173">
        <v>1</v>
      </c>
      <c r="K3959" s="57">
        <f t="shared" si="245"/>
        <v>1</v>
      </c>
      <c r="L3959" s="198">
        <v>5</v>
      </c>
      <c r="M3959" s="105">
        <v>3.1</v>
      </c>
      <c r="N3959" s="167"/>
    </row>
    <row r="3960" s="155" customFormat="1" ht="24" spans="1:14">
      <c r="A3960" s="38" t="s">
        <v>15</v>
      </c>
      <c r="B3960" s="168">
        <v>3959</v>
      </c>
      <c r="C3960" s="43" t="s">
        <v>16</v>
      </c>
      <c r="D3960" s="43" t="s">
        <v>53</v>
      </c>
      <c r="E3960" s="103" t="s">
        <v>3723</v>
      </c>
      <c r="F3960" s="169" t="s">
        <v>304</v>
      </c>
      <c r="G3960" s="169" t="s">
        <v>4760</v>
      </c>
      <c r="H3960" s="40" t="s">
        <v>2371</v>
      </c>
      <c r="I3960" s="40" t="s">
        <v>22</v>
      </c>
      <c r="J3960" s="173">
        <v>1</v>
      </c>
      <c r="K3960" s="57">
        <f t="shared" si="245"/>
        <v>1</v>
      </c>
      <c r="L3960" s="198">
        <v>16</v>
      </c>
      <c r="M3960" s="105">
        <v>3.1</v>
      </c>
      <c r="N3960" s="167"/>
    </row>
    <row r="3961" s="155" customFormat="1" ht="24" spans="1:14">
      <c r="A3961" s="38" t="s">
        <v>15</v>
      </c>
      <c r="B3961" s="168">
        <v>3960</v>
      </c>
      <c r="C3961" s="43" t="s">
        <v>16</v>
      </c>
      <c r="D3961" s="43" t="s">
        <v>53</v>
      </c>
      <c r="E3961" s="103" t="s">
        <v>3723</v>
      </c>
      <c r="F3961" s="169" t="s">
        <v>304</v>
      </c>
      <c r="G3961" s="169" t="s">
        <v>4761</v>
      </c>
      <c r="H3961" s="40" t="s">
        <v>2371</v>
      </c>
      <c r="I3961" s="40" t="s">
        <v>22</v>
      </c>
      <c r="J3961" s="173">
        <v>2</v>
      </c>
      <c r="K3961" s="57">
        <f t="shared" si="245"/>
        <v>1</v>
      </c>
      <c r="L3961" s="198">
        <v>36</v>
      </c>
      <c r="M3961" s="105">
        <v>3.1</v>
      </c>
      <c r="N3961" s="167"/>
    </row>
    <row r="3962" s="155" customFormat="1" ht="24" spans="1:14">
      <c r="A3962" s="38" t="s">
        <v>15</v>
      </c>
      <c r="B3962" s="168">
        <v>3961</v>
      </c>
      <c r="C3962" s="43" t="s">
        <v>16</v>
      </c>
      <c r="D3962" s="43" t="s">
        <v>171</v>
      </c>
      <c r="E3962" s="103" t="s">
        <v>3723</v>
      </c>
      <c r="F3962" s="169" t="s">
        <v>172</v>
      </c>
      <c r="G3962" s="169" t="s">
        <v>4476</v>
      </c>
      <c r="H3962" s="40" t="s">
        <v>1697</v>
      </c>
      <c r="I3962" s="40" t="s">
        <v>22</v>
      </c>
      <c r="J3962" s="173">
        <v>2</v>
      </c>
      <c r="K3962" s="174">
        <v>0</v>
      </c>
      <c r="L3962" s="198">
        <v>1</v>
      </c>
      <c r="M3962" s="105">
        <v>3.1</v>
      </c>
      <c r="N3962" s="167"/>
    </row>
    <row r="3963" s="155" customFormat="1" ht="24" spans="1:14">
      <c r="A3963" s="38" t="s">
        <v>15</v>
      </c>
      <c r="B3963" s="168">
        <v>3962</v>
      </c>
      <c r="C3963" s="43" t="s">
        <v>16</v>
      </c>
      <c r="D3963" s="43" t="s">
        <v>53</v>
      </c>
      <c r="E3963" s="103" t="s">
        <v>3723</v>
      </c>
      <c r="F3963" s="169" t="s">
        <v>236</v>
      </c>
      <c r="G3963" s="169" t="s">
        <v>4692</v>
      </c>
      <c r="H3963" s="40" t="s">
        <v>2369</v>
      </c>
      <c r="I3963" s="40" t="s">
        <v>22</v>
      </c>
      <c r="J3963" s="173">
        <v>1</v>
      </c>
      <c r="K3963" s="185">
        <v>0</v>
      </c>
      <c r="L3963" s="198">
        <v>3</v>
      </c>
      <c r="M3963" s="105">
        <v>3.1</v>
      </c>
      <c r="N3963" s="167"/>
    </row>
    <row r="3964" s="155" customFormat="1" ht="21.6" spans="1:14">
      <c r="A3964" s="38" t="s">
        <v>15</v>
      </c>
      <c r="B3964" s="168">
        <v>3963</v>
      </c>
      <c r="C3964" s="43" t="s">
        <v>16</v>
      </c>
      <c r="D3964" s="43" t="s">
        <v>53</v>
      </c>
      <c r="E3964" s="103" t="s">
        <v>3723</v>
      </c>
      <c r="F3964" s="169" t="s">
        <v>236</v>
      </c>
      <c r="G3964" s="169" t="s">
        <v>4762</v>
      </c>
      <c r="H3964" s="40" t="s">
        <v>2369</v>
      </c>
      <c r="I3964" s="40" t="s">
        <v>22</v>
      </c>
      <c r="J3964" s="173">
        <v>1</v>
      </c>
      <c r="K3964" s="57">
        <f>(CEILING(J3964*0.2,1))*1</f>
        <v>1</v>
      </c>
      <c r="L3964" s="198">
        <v>1</v>
      </c>
      <c r="M3964" s="105">
        <v>3.1</v>
      </c>
      <c r="N3964" s="167"/>
    </row>
    <row r="3965" s="155" customFormat="1" ht="21.6" spans="1:14">
      <c r="A3965" s="38" t="s">
        <v>15</v>
      </c>
      <c r="B3965" s="168">
        <v>3964</v>
      </c>
      <c r="C3965" s="43" t="s">
        <v>16</v>
      </c>
      <c r="D3965" s="43" t="s">
        <v>322</v>
      </c>
      <c r="E3965" s="103" t="s">
        <v>3723</v>
      </c>
      <c r="F3965" s="169" t="s">
        <v>323</v>
      </c>
      <c r="G3965" s="169" t="s">
        <v>4554</v>
      </c>
      <c r="H3965" s="40" t="s">
        <v>2374</v>
      </c>
      <c r="I3965" s="43" t="s">
        <v>2124</v>
      </c>
      <c r="J3965" s="116">
        <v>22.2647</v>
      </c>
      <c r="K3965" s="57">
        <f>(CEILING(J3965*0.2,1))*1</f>
        <v>5</v>
      </c>
      <c r="L3965" s="198">
        <v>629</v>
      </c>
      <c r="M3965" s="105">
        <v>3.1</v>
      </c>
      <c r="N3965" s="167"/>
    </row>
    <row r="3966" s="155" customFormat="1" ht="21.6" spans="1:14">
      <c r="A3966" s="38" t="s">
        <v>15</v>
      </c>
      <c r="B3966" s="168">
        <v>3965</v>
      </c>
      <c r="C3966" s="43" t="s">
        <v>16</v>
      </c>
      <c r="D3966" s="43" t="s">
        <v>89</v>
      </c>
      <c r="E3966" s="103" t="s">
        <v>3723</v>
      </c>
      <c r="F3966" s="169" t="s">
        <v>114</v>
      </c>
      <c r="G3966" s="169" t="s">
        <v>4763</v>
      </c>
      <c r="H3966" s="40" t="s">
        <v>2369</v>
      </c>
      <c r="I3966" s="40" t="s">
        <v>22</v>
      </c>
      <c r="J3966" s="173">
        <v>1</v>
      </c>
      <c r="K3966" s="174">
        <v>0</v>
      </c>
      <c r="L3966" s="198">
        <v>17</v>
      </c>
      <c r="M3966" s="105">
        <v>3.1</v>
      </c>
      <c r="N3966" s="167"/>
    </row>
    <row r="3967" s="155" customFormat="1" ht="21.6" spans="1:14">
      <c r="A3967" s="38" t="s">
        <v>15</v>
      </c>
      <c r="B3967" s="168">
        <v>3966</v>
      </c>
      <c r="C3967" s="43" t="s">
        <v>16</v>
      </c>
      <c r="D3967" s="43" t="s">
        <v>89</v>
      </c>
      <c r="E3967" s="103" t="s">
        <v>3723</v>
      </c>
      <c r="F3967" s="169" t="s">
        <v>114</v>
      </c>
      <c r="G3967" s="169" t="s">
        <v>4745</v>
      </c>
      <c r="H3967" s="40" t="s">
        <v>2369</v>
      </c>
      <c r="I3967" s="40" t="s">
        <v>22</v>
      </c>
      <c r="J3967" s="173">
        <v>1</v>
      </c>
      <c r="K3967" s="174">
        <v>0</v>
      </c>
      <c r="L3967" s="198">
        <v>24</v>
      </c>
      <c r="M3967" s="105">
        <v>3.1</v>
      </c>
      <c r="N3967" s="167"/>
    </row>
    <row r="3968" s="155" customFormat="1" ht="21.6" spans="1:14">
      <c r="A3968" s="38" t="s">
        <v>15</v>
      </c>
      <c r="B3968" s="168">
        <v>3967</v>
      </c>
      <c r="C3968" s="43" t="s">
        <v>16</v>
      </c>
      <c r="D3968" s="43" t="s">
        <v>89</v>
      </c>
      <c r="E3968" s="103" t="s">
        <v>3723</v>
      </c>
      <c r="F3968" s="169" t="s">
        <v>114</v>
      </c>
      <c r="G3968" s="169" t="s">
        <v>4547</v>
      </c>
      <c r="H3968" s="40" t="s">
        <v>2369</v>
      </c>
      <c r="I3968" s="40" t="s">
        <v>22</v>
      </c>
      <c r="J3968" s="173">
        <v>1</v>
      </c>
      <c r="K3968" s="174">
        <v>0</v>
      </c>
      <c r="L3968" s="198">
        <v>37</v>
      </c>
      <c r="M3968" s="105">
        <v>3.1</v>
      </c>
      <c r="N3968" s="167"/>
    </row>
    <row r="3969" s="155" customFormat="1" ht="24" spans="1:14">
      <c r="A3969" s="38" t="s">
        <v>15</v>
      </c>
      <c r="B3969" s="168">
        <v>3968</v>
      </c>
      <c r="C3969" s="43" t="s">
        <v>16</v>
      </c>
      <c r="D3969" s="43" t="s">
        <v>53</v>
      </c>
      <c r="E3969" s="103" t="s">
        <v>3723</v>
      </c>
      <c r="F3969" s="169" t="s">
        <v>55</v>
      </c>
      <c r="G3969" s="169" t="s">
        <v>4756</v>
      </c>
      <c r="H3969" s="40" t="s">
        <v>2371</v>
      </c>
      <c r="I3969" s="40" t="s">
        <v>22</v>
      </c>
      <c r="J3969" s="173">
        <v>14</v>
      </c>
      <c r="K3969" s="185">
        <v>0</v>
      </c>
      <c r="L3969" s="198">
        <v>438</v>
      </c>
      <c r="M3969" s="105">
        <v>3.1</v>
      </c>
      <c r="N3969" s="167"/>
    </row>
    <row r="3970" s="155" customFormat="1" ht="24" spans="1:14">
      <c r="A3970" s="38" t="s">
        <v>15</v>
      </c>
      <c r="B3970" s="168">
        <v>3969</v>
      </c>
      <c r="C3970" s="43" t="s">
        <v>16</v>
      </c>
      <c r="D3970" s="43" t="s">
        <v>53</v>
      </c>
      <c r="E3970" s="103" t="s">
        <v>3723</v>
      </c>
      <c r="F3970" s="169" t="s">
        <v>55</v>
      </c>
      <c r="G3970" s="169" t="s">
        <v>4548</v>
      </c>
      <c r="H3970" s="40" t="s">
        <v>2371</v>
      </c>
      <c r="I3970" s="40" t="s">
        <v>22</v>
      </c>
      <c r="J3970" s="173">
        <v>1</v>
      </c>
      <c r="K3970" s="185">
        <v>0</v>
      </c>
      <c r="L3970" s="198">
        <v>46</v>
      </c>
      <c r="M3970" s="105">
        <v>3.1</v>
      </c>
      <c r="N3970" s="167"/>
    </row>
    <row r="3971" s="155" customFormat="1" ht="24" spans="1:14">
      <c r="A3971" s="38" t="s">
        <v>15</v>
      </c>
      <c r="B3971" s="168">
        <v>3970</v>
      </c>
      <c r="C3971" s="43" t="s">
        <v>16</v>
      </c>
      <c r="D3971" s="43" t="s">
        <v>53</v>
      </c>
      <c r="E3971" s="103" t="s">
        <v>3723</v>
      </c>
      <c r="F3971" s="169" t="s">
        <v>249</v>
      </c>
      <c r="G3971" s="169" t="s">
        <v>4764</v>
      </c>
      <c r="H3971" s="40" t="s">
        <v>2371</v>
      </c>
      <c r="I3971" s="40" t="s">
        <v>22</v>
      </c>
      <c r="J3971" s="173">
        <v>1</v>
      </c>
      <c r="K3971" s="185">
        <v>0</v>
      </c>
      <c r="L3971" s="198">
        <v>9</v>
      </c>
      <c r="M3971" s="105">
        <v>3.1</v>
      </c>
      <c r="N3971" s="167"/>
    </row>
    <row r="3972" s="155" customFormat="1" ht="24" spans="1:14">
      <c r="A3972" s="38" t="s">
        <v>15</v>
      </c>
      <c r="B3972" s="168">
        <v>3971</v>
      </c>
      <c r="C3972" s="43" t="s">
        <v>16</v>
      </c>
      <c r="D3972" s="43" t="s">
        <v>53</v>
      </c>
      <c r="E3972" s="103" t="s">
        <v>3723</v>
      </c>
      <c r="F3972" s="169" t="s">
        <v>249</v>
      </c>
      <c r="G3972" s="169" t="s">
        <v>4765</v>
      </c>
      <c r="H3972" s="40" t="s">
        <v>2371</v>
      </c>
      <c r="I3972" s="40" t="s">
        <v>22</v>
      </c>
      <c r="J3972" s="173">
        <v>1</v>
      </c>
      <c r="K3972" s="185">
        <v>0</v>
      </c>
      <c r="L3972" s="198">
        <v>13</v>
      </c>
      <c r="M3972" s="105">
        <v>3.1</v>
      </c>
      <c r="N3972" s="167"/>
    </row>
    <row r="3973" s="155" customFormat="1" ht="21.6" spans="1:14">
      <c r="A3973" s="38" t="s">
        <v>15</v>
      </c>
      <c r="B3973" s="168">
        <v>3972</v>
      </c>
      <c r="C3973" s="43" t="s">
        <v>16</v>
      </c>
      <c r="D3973" s="43" t="s">
        <v>53</v>
      </c>
      <c r="E3973" s="103" t="s">
        <v>3723</v>
      </c>
      <c r="F3973" s="169" t="s">
        <v>55</v>
      </c>
      <c r="G3973" s="169" t="s">
        <v>4757</v>
      </c>
      <c r="H3973" s="40" t="s">
        <v>2371</v>
      </c>
      <c r="I3973" s="40" t="s">
        <v>22</v>
      </c>
      <c r="J3973" s="173">
        <v>4</v>
      </c>
      <c r="K3973" s="185">
        <v>0</v>
      </c>
      <c r="L3973" s="198">
        <v>79</v>
      </c>
      <c r="M3973" s="105">
        <v>3.1</v>
      </c>
      <c r="N3973" s="167"/>
    </row>
    <row r="3974" s="155" customFormat="1" ht="24" spans="1:14">
      <c r="A3974" s="38" t="s">
        <v>15</v>
      </c>
      <c r="B3974" s="168">
        <v>3973</v>
      </c>
      <c r="C3974" s="43" t="s">
        <v>16</v>
      </c>
      <c r="D3974" s="43" t="s">
        <v>171</v>
      </c>
      <c r="E3974" s="103" t="s">
        <v>3723</v>
      </c>
      <c r="F3974" s="169" t="s">
        <v>172</v>
      </c>
      <c r="G3974" s="169" t="s">
        <v>4749</v>
      </c>
      <c r="H3974" s="40" t="s">
        <v>1697</v>
      </c>
      <c r="I3974" s="40" t="s">
        <v>22</v>
      </c>
      <c r="J3974" s="173">
        <v>2</v>
      </c>
      <c r="K3974" s="174">
        <v>0</v>
      </c>
      <c r="L3974" s="198">
        <v>1</v>
      </c>
      <c r="M3974" s="105">
        <v>3.1</v>
      </c>
      <c r="N3974" s="167"/>
    </row>
    <row r="3975" s="155" customFormat="1" ht="24" spans="1:14">
      <c r="A3975" s="38" t="s">
        <v>15</v>
      </c>
      <c r="B3975" s="168">
        <v>3974</v>
      </c>
      <c r="C3975" s="43" t="s">
        <v>16</v>
      </c>
      <c r="D3975" s="43" t="s">
        <v>171</v>
      </c>
      <c r="E3975" s="103" t="s">
        <v>3723</v>
      </c>
      <c r="F3975" s="169" t="s">
        <v>172</v>
      </c>
      <c r="G3975" s="169" t="s">
        <v>4550</v>
      </c>
      <c r="H3975" s="40" t="s">
        <v>1697</v>
      </c>
      <c r="I3975" s="40" t="s">
        <v>22</v>
      </c>
      <c r="J3975" s="173">
        <v>1</v>
      </c>
      <c r="K3975" s="174">
        <v>0</v>
      </c>
      <c r="L3975" s="198">
        <v>1</v>
      </c>
      <c r="M3975" s="105">
        <v>3.1</v>
      </c>
      <c r="N3975" s="167"/>
    </row>
    <row r="3976" s="155" customFormat="1" ht="21.6" spans="1:14">
      <c r="A3976" s="38" t="s">
        <v>15</v>
      </c>
      <c r="B3976" s="168">
        <v>3975</v>
      </c>
      <c r="C3976" s="43" t="s">
        <v>16</v>
      </c>
      <c r="D3976" s="43" t="s">
        <v>322</v>
      </c>
      <c r="E3976" s="103" t="s">
        <v>3723</v>
      </c>
      <c r="F3976" s="169" t="s">
        <v>323</v>
      </c>
      <c r="G3976" s="169" t="s">
        <v>4758</v>
      </c>
      <c r="H3976" s="40" t="s">
        <v>2374</v>
      </c>
      <c r="I3976" s="43" t="s">
        <v>2124</v>
      </c>
      <c r="J3976" s="116">
        <v>84.5401</v>
      </c>
      <c r="K3976" s="185">
        <v>0</v>
      </c>
      <c r="L3976" s="198">
        <v>4312</v>
      </c>
      <c r="M3976" s="105">
        <v>3.1</v>
      </c>
      <c r="N3976" s="167"/>
    </row>
    <row r="3977" s="155" customFormat="1" ht="21.6" spans="1:14">
      <c r="A3977" s="38" t="s">
        <v>15</v>
      </c>
      <c r="B3977" s="168">
        <v>3976</v>
      </c>
      <c r="C3977" s="43" t="s">
        <v>16</v>
      </c>
      <c r="D3977" s="43" t="s">
        <v>322</v>
      </c>
      <c r="E3977" s="103" t="s">
        <v>3723</v>
      </c>
      <c r="F3977" s="169" t="s">
        <v>323</v>
      </c>
      <c r="G3977" s="169" t="s">
        <v>4551</v>
      </c>
      <c r="H3977" s="40" t="s">
        <v>2374</v>
      </c>
      <c r="I3977" s="43" t="s">
        <v>2124</v>
      </c>
      <c r="J3977" s="116">
        <v>1.88858</v>
      </c>
      <c r="K3977" s="185">
        <v>0</v>
      </c>
      <c r="L3977" s="198">
        <v>123</v>
      </c>
      <c r="M3977" s="105">
        <v>3.1</v>
      </c>
      <c r="N3977" s="167"/>
    </row>
    <row r="3978" s="155" customFormat="1" ht="24" spans="1:14">
      <c r="A3978" s="38" t="s">
        <v>15</v>
      </c>
      <c r="B3978" s="168">
        <v>3977</v>
      </c>
      <c r="C3978" s="43" t="s">
        <v>16</v>
      </c>
      <c r="D3978" s="43" t="s">
        <v>53</v>
      </c>
      <c r="E3978" s="103" t="s">
        <v>3723</v>
      </c>
      <c r="F3978" s="169" t="s">
        <v>55</v>
      </c>
      <c r="G3978" s="169" t="s">
        <v>4645</v>
      </c>
      <c r="H3978" s="40" t="s">
        <v>2371</v>
      </c>
      <c r="I3978" s="40" t="s">
        <v>22</v>
      </c>
      <c r="J3978" s="173">
        <v>7</v>
      </c>
      <c r="K3978" s="57">
        <f t="shared" ref="K3978:K3982" si="246">(CEILING(J3978*0.2,1))*1</f>
        <v>2</v>
      </c>
      <c r="L3978" s="198">
        <v>123</v>
      </c>
      <c r="M3978" s="105">
        <v>3.1</v>
      </c>
      <c r="N3978" s="167"/>
    </row>
    <row r="3979" s="155" customFormat="1" ht="21.6" spans="1:14">
      <c r="A3979" s="38" t="s">
        <v>15</v>
      </c>
      <c r="B3979" s="168">
        <v>3978</v>
      </c>
      <c r="C3979" s="43" t="s">
        <v>16</v>
      </c>
      <c r="D3979" s="43" t="s">
        <v>322</v>
      </c>
      <c r="E3979" s="103" t="s">
        <v>3723</v>
      </c>
      <c r="F3979" s="169" t="s">
        <v>323</v>
      </c>
      <c r="G3979" s="169" t="s">
        <v>4646</v>
      </c>
      <c r="H3979" s="40" t="s">
        <v>2374</v>
      </c>
      <c r="I3979" s="43" t="s">
        <v>2124</v>
      </c>
      <c r="J3979" s="116">
        <v>8.00751</v>
      </c>
      <c r="K3979" s="57">
        <f t="shared" si="246"/>
        <v>2</v>
      </c>
      <c r="L3979" s="198">
        <v>295</v>
      </c>
      <c r="M3979" s="105">
        <v>3.1</v>
      </c>
      <c r="N3979" s="167"/>
    </row>
    <row r="3980" s="155" customFormat="1" ht="21.6" spans="1:14">
      <c r="A3980" s="38" t="s">
        <v>15</v>
      </c>
      <c r="B3980" s="168">
        <v>3979</v>
      </c>
      <c r="C3980" s="43" t="s">
        <v>16</v>
      </c>
      <c r="D3980" s="43" t="s">
        <v>89</v>
      </c>
      <c r="E3980" s="103" t="s">
        <v>3723</v>
      </c>
      <c r="F3980" s="169" t="s">
        <v>114</v>
      </c>
      <c r="G3980" s="169" t="s">
        <v>4647</v>
      </c>
      <c r="H3980" s="40" t="s">
        <v>2369</v>
      </c>
      <c r="I3980" s="40" t="s">
        <v>22</v>
      </c>
      <c r="J3980" s="173">
        <v>1</v>
      </c>
      <c r="K3980" s="174">
        <v>0</v>
      </c>
      <c r="L3980" s="198">
        <v>31</v>
      </c>
      <c r="M3980" s="105">
        <v>3.1</v>
      </c>
      <c r="N3980" s="167"/>
    </row>
    <row r="3981" s="155" customFormat="1" ht="24" spans="1:14">
      <c r="A3981" s="38" t="s">
        <v>15</v>
      </c>
      <c r="B3981" s="168">
        <v>3980</v>
      </c>
      <c r="C3981" s="43" t="s">
        <v>16</v>
      </c>
      <c r="D3981" s="43" t="s">
        <v>53</v>
      </c>
      <c r="E3981" s="103" t="s">
        <v>3723</v>
      </c>
      <c r="F3981" s="169" t="s">
        <v>55</v>
      </c>
      <c r="G3981" s="169" t="s">
        <v>4645</v>
      </c>
      <c r="H3981" s="40" t="s">
        <v>2371</v>
      </c>
      <c r="I3981" s="40" t="s">
        <v>22</v>
      </c>
      <c r="J3981" s="173">
        <v>5</v>
      </c>
      <c r="K3981" s="57">
        <f t="shared" si="246"/>
        <v>1</v>
      </c>
      <c r="L3981" s="198">
        <v>88</v>
      </c>
      <c r="M3981" s="105">
        <v>3.1</v>
      </c>
      <c r="N3981" s="167"/>
    </row>
    <row r="3982" s="155" customFormat="1" ht="21.6" spans="1:14">
      <c r="A3982" s="38" t="s">
        <v>15</v>
      </c>
      <c r="B3982" s="168">
        <v>3981</v>
      </c>
      <c r="C3982" s="43" t="s">
        <v>16</v>
      </c>
      <c r="D3982" s="43" t="s">
        <v>322</v>
      </c>
      <c r="E3982" s="103" t="s">
        <v>3723</v>
      </c>
      <c r="F3982" s="169" t="s">
        <v>323</v>
      </c>
      <c r="G3982" s="169" t="s">
        <v>4646</v>
      </c>
      <c r="H3982" s="40" t="s">
        <v>2374</v>
      </c>
      <c r="I3982" s="43" t="s">
        <v>2124</v>
      </c>
      <c r="J3982" s="116">
        <v>4.81901</v>
      </c>
      <c r="K3982" s="57">
        <f t="shared" si="246"/>
        <v>1</v>
      </c>
      <c r="L3982" s="198">
        <v>177</v>
      </c>
      <c r="M3982" s="105">
        <v>3.1</v>
      </c>
      <c r="N3982" s="167"/>
    </row>
    <row r="3983" s="155" customFormat="1" ht="21.6" spans="1:14">
      <c r="A3983" s="38" t="s">
        <v>15</v>
      </c>
      <c r="B3983" s="168">
        <v>3982</v>
      </c>
      <c r="C3983" s="43" t="s">
        <v>16</v>
      </c>
      <c r="D3983" s="43" t="s">
        <v>89</v>
      </c>
      <c r="E3983" s="103" t="s">
        <v>3723</v>
      </c>
      <c r="F3983" s="169" t="s">
        <v>114</v>
      </c>
      <c r="G3983" s="169" t="s">
        <v>4647</v>
      </c>
      <c r="H3983" s="40" t="s">
        <v>2369</v>
      </c>
      <c r="I3983" s="40" t="s">
        <v>22</v>
      </c>
      <c r="J3983" s="173">
        <v>1</v>
      </c>
      <c r="K3983" s="174">
        <v>0</v>
      </c>
      <c r="L3983" s="198">
        <v>31</v>
      </c>
      <c r="M3983" s="105">
        <v>3.1</v>
      </c>
      <c r="N3983" s="167"/>
    </row>
    <row r="3984" s="155" customFormat="1" ht="24" spans="1:14">
      <c r="A3984" s="38" t="s">
        <v>15</v>
      </c>
      <c r="B3984" s="168">
        <v>3983</v>
      </c>
      <c r="C3984" s="43" t="s">
        <v>16</v>
      </c>
      <c r="D3984" s="43" t="s">
        <v>53</v>
      </c>
      <c r="E3984" s="103" t="s">
        <v>3723</v>
      </c>
      <c r="F3984" s="169" t="s">
        <v>55</v>
      </c>
      <c r="G3984" s="169" t="s">
        <v>4645</v>
      </c>
      <c r="H3984" s="40" t="s">
        <v>2371</v>
      </c>
      <c r="I3984" s="40" t="s">
        <v>22</v>
      </c>
      <c r="J3984" s="173">
        <v>5</v>
      </c>
      <c r="K3984" s="57">
        <f t="shared" ref="K3984:K3987" si="247">(CEILING(J3984*0.2,1))*1</f>
        <v>1</v>
      </c>
      <c r="L3984" s="198">
        <v>88</v>
      </c>
      <c r="M3984" s="105">
        <v>3.1</v>
      </c>
      <c r="N3984" s="167"/>
    </row>
    <row r="3985" s="155" customFormat="1" ht="21.6" spans="1:14">
      <c r="A3985" s="38" t="s">
        <v>15</v>
      </c>
      <c r="B3985" s="168">
        <v>3984</v>
      </c>
      <c r="C3985" s="43" t="s">
        <v>16</v>
      </c>
      <c r="D3985" s="43" t="s">
        <v>322</v>
      </c>
      <c r="E3985" s="103" t="s">
        <v>3723</v>
      </c>
      <c r="F3985" s="169" t="s">
        <v>323</v>
      </c>
      <c r="G3985" s="169" t="s">
        <v>4646</v>
      </c>
      <c r="H3985" s="40" t="s">
        <v>2374</v>
      </c>
      <c r="I3985" s="43" t="s">
        <v>2124</v>
      </c>
      <c r="J3985" s="116">
        <v>4.47529</v>
      </c>
      <c r="K3985" s="57">
        <f t="shared" si="247"/>
        <v>1</v>
      </c>
      <c r="L3985" s="198">
        <v>165</v>
      </c>
      <c r="M3985" s="105">
        <v>3.1</v>
      </c>
      <c r="N3985" s="167"/>
    </row>
    <row r="3986" s="155" customFormat="1" ht="21.6" spans="1:14">
      <c r="A3986" s="38" t="s">
        <v>15</v>
      </c>
      <c r="B3986" s="168">
        <v>3985</v>
      </c>
      <c r="C3986" s="43" t="s">
        <v>16</v>
      </c>
      <c r="D3986" s="43" t="s">
        <v>89</v>
      </c>
      <c r="E3986" s="103" t="s">
        <v>3723</v>
      </c>
      <c r="F3986" s="169" t="s">
        <v>114</v>
      </c>
      <c r="G3986" s="169" t="s">
        <v>4648</v>
      </c>
      <c r="H3986" s="40" t="s">
        <v>2369</v>
      </c>
      <c r="I3986" s="40" t="s">
        <v>22</v>
      </c>
      <c r="J3986" s="173">
        <v>1</v>
      </c>
      <c r="K3986" s="174">
        <v>0</v>
      </c>
      <c r="L3986" s="198">
        <v>54</v>
      </c>
      <c r="M3986" s="105">
        <v>3.1</v>
      </c>
      <c r="N3986" s="167"/>
    </row>
    <row r="3987" s="155" customFormat="1" ht="21.6" spans="1:14">
      <c r="A3987" s="38" t="s">
        <v>15</v>
      </c>
      <c r="B3987" s="168">
        <v>3986</v>
      </c>
      <c r="C3987" s="43" t="s">
        <v>16</v>
      </c>
      <c r="D3987" s="43" t="s">
        <v>53</v>
      </c>
      <c r="E3987" s="103" t="s">
        <v>3723</v>
      </c>
      <c r="F3987" s="169" t="s">
        <v>3813</v>
      </c>
      <c r="G3987" s="169" t="s">
        <v>4649</v>
      </c>
      <c r="H3987" s="40" t="s">
        <v>3569</v>
      </c>
      <c r="I3987" s="40" t="s">
        <v>22</v>
      </c>
      <c r="J3987" s="173">
        <v>1</v>
      </c>
      <c r="K3987" s="57">
        <f t="shared" si="247"/>
        <v>1</v>
      </c>
      <c r="L3987" s="198">
        <v>19</v>
      </c>
      <c r="M3987" s="105">
        <v>3.1</v>
      </c>
      <c r="N3987" s="167"/>
    </row>
    <row r="3988" s="155" customFormat="1" ht="21.6" spans="1:14">
      <c r="A3988" s="38" t="s">
        <v>15</v>
      </c>
      <c r="B3988" s="168">
        <v>3987</v>
      </c>
      <c r="C3988" s="43" t="s">
        <v>16</v>
      </c>
      <c r="D3988" s="43" t="s">
        <v>89</v>
      </c>
      <c r="E3988" s="103" t="s">
        <v>3723</v>
      </c>
      <c r="F3988" s="169" t="s">
        <v>114</v>
      </c>
      <c r="G3988" s="169" t="s">
        <v>4647</v>
      </c>
      <c r="H3988" s="40" t="s">
        <v>2369</v>
      </c>
      <c r="I3988" s="40" t="s">
        <v>22</v>
      </c>
      <c r="J3988" s="173">
        <v>9</v>
      </c>
      <c r="K3988" s="174">
        <v>0</v>
      </c>
      <c r="L3988" s="198">
        <v>277</v>
      </c>
      <c r="M3988" s="105">
        <v>3.1</v>
      </c>
      <c r="N3988" s="167"/>
    </row>
    <row r="3989" s="155" customFormat="1" ht="21.6" spans="1:14">
      <c r="A3989" s="38" t="s">
        <v>15</v>
      </c>
      <c r="B3989" s="168">
        <v>3988</v>
      </c>
      <c r="C3989" s="43" t="s">
        <v>16</v>
      </c>
      <c r="D3989" s="43" t="s">
        <v>89</v>
      </c>
      <c r="E3989" s="103" t="s">
        <v>3723</v>
      </c>
      <c r="F3989" s="169" t="s">
        <v>114</v>
      </c>
      <c r="G3989" s="169" t="s">
        <v>4650</v>
      </c>
      <c r="H3989" s="40" t="s">
        <v>2369</v>
      </c>
      <c r="I3989" s="40" t="s">
        <v>22</v>
      </c>
      <c r="J3989" s="173">
        <v>1</v>
      </c>
      <c r="K3989" s="174">
        <v>0</v>
      </c>
      <c r="L3989" s="198">
        <v>44</v>
      </c>
      <c r="M3989" s="105">
        <v>3.1</v>
      </c>
      <c r="N3989" s="167"/>
    </row>
    <row r="3990" s="155" customFormat="1" ht="24" spans="1:14">
      <c r="A3990" s="38" t="s">
        <v>15</v>
      </c>
      <c r="B3990" s="168">
        <v>3989</v>
      </c>
      <c r="C3990" s="43" t="s">
        <v>16</v>
      </c>
      <c r="D3990" s="43" t="s">
        <v>53</v>
      </c>
      <c r="E3990" s="103" t="s">
        <v>3723</v>
      </c>
      <c r="F3990" s="169" t="s">
        <v>55</v>
      </c>
      <c r="G3990" s="169" t="s">
        <v>4651</v>
      </c>
      <c r="H3990" s="40" t="s">
        <v>2371</v>
      </c>
      <c r="I3990" s="40" t="s">
        <v>22</v>
      </c>
      <c r="J3990" s="173">
        <v>8</v>
      </c>
      <c r="K3990" s="57">
        <f>(CEILING(J3990*0.2,1))*1</f>
        <v>2</v>
      </c>
      <c r="L3990" s="198">
        <v>162</v>
      </c>
      <c r="M3990" s="105">
        <v>3.1</v>
      </c>
      <c r="N3990" s="167"/>
    </row>
    <row r="3991" s="155" customFormat="1" ht="24" spans="1:14">
      <c r="A3991" s="38" t="s">
        <v>15</v>
      </c>
      <c r="B3991" s="168">
        <v>3990</v>
      </c>
      <c r="C3991" s="43" t="s">
        <v>16</v>
      </c>
      <c r="D3991" s="43" t="s">
        <v>53</v>
      </c>
      <c r="E3991" s="103" t="s">
        <v>3723</v>
      </c>
      <c r="F3991" s="169" t="s">
        <v>249</v>
      </c>
      <c r="G3991" s="169" t="s">
        <v>4652</v>
      </c>
      <c r="H3991" s="40" t="s">
        <v>2371</v>
      </c>
      <c r="I3991" s="40" t="s">
        <v>22</v>
      </c>
      <c r="J3991" s="173">
        <v>1</v>
      </c>
      <c r="K3991" s="185">
        <v>0</v>
      </c>
      <c r="L3991" s="198">
        <v>11</v>
      </c>
      <c r="M3991" s="105">
        <v>3.1</v>
      </c>
      <c r="N3991" s="167"/>
    </row>
    <row r="3992" s="155" customFormat="1" ht="24" spans="1:14">
      <c r="A3992" s="38" t="s">
        <v>15</v>
      </c>
      <c r="B3992" s="168">
        <v>3991</v>
      </c>
      <c r="C3992" s="43" t="s">
        <v>16</v>
      </c>
      <c r="D3992" s="43" t="s">
        <v>171</v>
      </c>
      <c r="E3992" s="103" t="s">
        <v>3723</v>
      </c>
      <c r="F3992" s="169" t="s">
        <v>172</v>
      </c>
      <c r="G3992" s="169" t="s">
        <v>4653</v>
      </c>
      <c r="H3992" s="40" t="s">
        <v>1697</v>
      </c>
      <c r="I3992" s="40" t="s">
        <v>22</v>
      </c>
      <c r="J3992" s="173">
        <v>9</v>
      </c>
      <c r="K3992" s="174">
        <v>0</v>
      </c>
      <c r="L3992" s="198">
        <v>6</v>
      </c>
      <c r="M3992" s="105">
        <v>3.1</v>
      </c>
      <c r="N3992" s="167"/>
    </row>
    <row r="3993" s="155" customFormat="1" ht="24" spans="1:14">
      <c r="A3993" s="38" t="s">
        <v>15</v>
      </c>
      <c r="B3993" s="168">
        <v>3992</v>
      </c>
      <c r="C3993" s="43" t="s">
        <v>16</v>
      </c>
      <c r="D3993" s="43" t="s">
        <v>171</v>
      </c>
      <c r="E3993" s="103" t="s">
        <v>3723</v>
      </c>
      <c r="F3993" s="169" t="s">
        <v>172</v>
      </c>
      <c r="G3993" s="169" t="s">
        <v>4654</v>
      </c>
      <c r="H3993" s="40" t="s">
        <v>1697</v>
      </c>
      <c r="I3993" s="40" t="s">
        <v>22</v>
      </c>
      <c r="J3993" s="173">
        <v>1</v>
      </c>
      <c r="K3993" s="174">
        <v>0</v>
      </c>
      <c r="L3993" s="198">
        <v>1</v>
      </c>
      <c r="M3993" s="105">
        <v>3.1</v>
      </c>
      <c r="N3993" s="164"/>
    </row>
    <row r="3994" s="155" customFormat="1" ht="24" spans="1:14">
      <c r="A3994" s="38" t="s">
        <v>15</v>
      </c>
      <c r="B3994" s="168">
        <v>3993</v>
      </c>
      <c r="C3994" s="43" t="s">
        <v>16</v>
      </c>
      <c r="D3994" s="43" t="s">
        <v>53</v>
      </c>
      <c r="E3994" s="103" t="s">
        <v>3723</v>
      </c>
      <c r="F3994" s="169" t="s">
        <v>236</v>
      </c>
      <c r="G3994" s="169" t="s">
        <v>4655</v>
      </c>
      <c r="H3994" s="40" t="s">
        <v>2369</v>
      </c>
      <c r="I3994" s="40" t="s">
        <v>22</v>
      </c>
      <c r="J3994" s="173">
        <v>1</v>
      </c>
      <c r="K3994" s="185">
        <v>0</v>
      </c>
      <c r="L3994" s="198">
        <v>2</v>
      </c>
      <c r="M3994" s="105">
        <v>3.1</v>
      </c>
      <c r="N3994" s="164"/>
    </row>
    <row r="3995" s="155" customFormat="1" ht="21.6" spans="1:14">
      <c r="A3995" s="38" t="s">
        <v>15</v>
      </c>
      <c r="B3995" s="168">
        <v>3994</v>
      </c>
      <c r="C3995" s="43" t="s">
        <v>16</v>
      </c>
      <c r="D3995" s="43" t="s">
        <v>322</v>
      </c>
      <c r="E3995" s="103" t="s">
        <v>3723</v>
      </c>
      <c r="F3995" s="169" t="s">
        <v>323</v>
      </c>
      <c r="G3995" s="169" t="s">
        <v>4656</v>
      </c>
      <c r="H3995" s="40" t="s">
        <v>2374</v>
      </c>
      <c r="I3995" s="43" t="s">
        <v>2124</v>
      </c>
      <c r="J3995" s="116">
        <v>10.019</v>
      </c>
      <c r="K3995" s="57">
        <f t="shared" ref="K3995:K3999" si="248">(CEILING(J3995*0.2,1))*1</f>
        <v>3</v>
      </c>
      <c r="L3995" s="198">
        <v>426</v>
      </c>
      <c r="M3995" s="105">
        <v>3.1</v>
      </c>
      <c r="N3995" s="167"/>
    </row>
    <row r="3996" s="155" customFormat="1" ht="21.6" spans="1:14">
      <c r="A3996" s="38" t="s">
        <v>15</v>
      </c>
      <c r="B3996" s="168">
        <v>3995</v>
      </c>
      <c r="C3996" s="43" t="s">
        <v>16</v>
      </c>
      <c r="D3996" s="43" t="s">
        <v>53</v>
      </c>
      <c r="E3996" s="103" t="s">
        <v>3723</v>
      </c>
      <c r="F3996" s="169" t="s">
        <v>3813</v>
      </c>
      <c r="G3996" s="169" t="s">
        <v>4649</v>
      </c>
      <c r="H3996" s="40" t="s">
        <v>3569</v>
      </c>
      <c r="I3996" s="40" t="s">
        <v>22</v>
      </c>
      <c r="J3996" s="173">
        <v>1</v>
      </c>
      <c r="K3996" s="57">
        <f t="shared" si="248"/>
        <v>1</v>
      </c>
      <c r="L3996" s="198">
        <v>19</v>
      </c>
      <c r="M3996" s="105">
        <v>3.1</v>
      </c>
      <c r="N3996" s="167"/>
    </row>
    <row r="3997" s="155" customFormat="1" ht="21.6" spans="1:14">
      <c r="A3997" s="38" t="s">
        <v>15</v>
      </c>
      <c r="B3997" s="168">
        <v>3996</v>
      </c>
      <c r="C3997" s="43" t="s">
        <v>16</v>
      </c>
      <c r="D3997" s="43" t="s">
        <v>89</v>
      </c>
      <c r="E3997" s="103" t="s">
        <v>3723</v>
      </c>
      <c r="F3997" s="169" t="s">
        <v>114</v>
      </c>
      <c r="G3997" s="169" t="s">
        <v>4647</v>
      </c>
      <c r="H3997" s="40" t="s">
        <v>2369</v>
      </c>
      <c r="I3997" s="40" t="s">
        <v>22</v>
      </c>
      <c r="J3997" s="173">
        <v>9</v>
      </c>
      <c r="K3997" s="174">
        <v>0</v>
      </c>
      <c r="L3997" s="198">
        <v>277</v>
      </c>
      <c r="M3997" s="105">
        <v>3.1</v>
      </c>
      <c r="N3997" s="167"/>
    </row>
    <row r="3998" s="155" customFormat="1" ht="21.6" spans="1:14">
      <c r="A3998" s="38" t="s">
        <v>15</v>
      </c>
      <c r="B3998" s="168">
        <v>3997</v>
      </c>
      <c r="C3998" s="43" t="s">
        <v>16</v>
      </c>
      <c r="D3998" s="43" t="s">
        <v>89</v>
      </c>
      <c r="E3998" s="103" t="s">
        <v>3723</v>
      </c>
      <c r="F3998" s="169" t="s">
        <v>114</v>
      </c>
      <c r="G3998" s="169" t="s">
        <v>4650</v>
      </c>
      <c r="H3998" s="40" t="s">
        <v>2369</v>
      </c>
      <c r="I3998" s="40" t="s">
        <v>22</v>
      </c>
      <c r="J3998" s="173">
        <v>1</v>
      </c>
      <c r="K3998" s="174">
        <v>0</v>
      </c>
      <c r="L3998" s="198">
        <v>44</v>
      </c>
      <c r="M3998" s="105">
        <v>3.1</v>
      </c>
      <c r="N3998" s="167"/>
    </row>
    <row r="3999" s="155" customFormat="1" ht="24" spans="1:14">
      <c r="A3999" s="38" t="s">
        <v>15</v>
      </c>
      <c r="B3999" s="168">
        <v>3998</v>
      </c>
      <c r="C3999" s="43" t="s">
        <v>16</v>
      </c>
      <c r="D3999" s="43" t="s">
        <v>53</v>
      </c>
      <c r="E3999" s="103" t="s">
        <v>3723</v>
      </c>
      <c r="F3999" s="169" t="s">
        <v>55</v>
      </c>
      <c r="G3999" s="169" t="s">
        <v>4651</v>
      </c>
      <c r="H3999" s="40" t="s">
        <v>2371</v>
      </c>
      <c r="I3999" s="40" t="s">
        <v>22</v>
      </c>
      <c r="J3999" s="173">
        <v>7</v>
      </c>
      <c r="K3999" s="57">
        <f t="shared" si="248"/>
        <v>2</v>
      </c>
      <c r="L3999" s="198">
        <v>142</v>
      </c>
      <c r="M3999" s="105">
        <v>3.1</v>
      </c>
      <c r="N3999" s="167"/>
    </row>
    <row r="4000" s="155" customFormat="1" ht="24" spans="1:14">
      <c r="A4000" s="38" t="s">
        <v>15</v>
      </c>
      <c r="B4000" s="168">
        <v>3999</v>
      </c>
      <c r="C4000" s="43" t="s">
        <v>16</v>
      </c>
      <c r="D4000" s="43" t="s">
        <v>53</v>
      </c>
      <c r="E4000" s="103" t="s">
        <v>3723</v>
      </c>
      <c r="F4000" s="169" t="s">
        <v>249</v>
      </c>
      <c r="G4000" s="169" t="s">
        <v>4652</v>
      </c>
      <c r="H4000" s="40" t="s">
        <v>2371</v>
      </c>
      <c r="I4000" s="40" t="s">
        <v>22</v>
      </c>
      <c r="J4000" s="173">
        <v>1</v>
      </c>
      <c r="K4000" s="185">
        <v>0</v>
      </c>
      <c r="L4000" s="198">
        <v>11</v>
      </c>
      <c r="M4000" s="105">
        <v>3.1</v>
      </c>
      <c r="N4000" s="167"/>
    </row>
    <row r="4001" s="155" customFormat="1" ht="24" spans="1:14">
      <c r="A4001" s="38" t="s">
        <v>15</v>
      </c>
      <c r="B4001" s="168">
        <v>4000</v>
      </c>
      <c r="C4001" s="43" t="s">
        <v>16</v>
      </c>
      <c r="D4001" s="43" t="s">
        <v>171</v>
      </c>
      <c r="E4001" s="103" t="s">
        <v>3723</v>
      </c>
      <c r="F4001" s="169" t="s">
        <v>172</v>
      </c>
      <c r="G4001" s="169" t="s">
        <v>4653</v>
      </c>
      <c r="H4001" s="40" t="s">
        <v>1697</v>
      </c>
      <c r="I4001" s="40" t="s">
        <v>22</v>
      </c>
      <c r="J4001" s="173">
        <v>9</v>
      </c>
      <c r="K4001" s="174">
        <v>0</v>
      </c>
      <c r="L4001" s="198">
        <v>6</v>
      </c>
      <c r="M4001" s="105">
        <v>3.1</v>
      </c>
      <c r="N4001" s="167"/>
    </row>
    <row r="4002" s="155" customFormat="1" ht="24" spans="1:14">
      <c r="A4002" s="38" t="s">
        <v>15</v>
      </c>
      <c r="B4002" s="168">
        <v>4001</v>
      </c>
      <c r="C4002" s="43" t="s">
        <v>16</v>
      </c>
      <c r="D4002" s="43" t="s">
        <v>171</v>
      </c>
      <c r="E4002" s="103" t="s">
        <v>3723</v>
      </c>
      <c r="F4002" s="169" t="s">
        <v>172</v>
      </c>
      <c r="G4002" s="169" t="s">
        <v>4654</v>
      </c>
      <c r="H4002" s="40" t="s">
        <v>1697</v>
      </c>
      <c r="I4002" s="40" t="s">
        <v>22</v>
      </c>
      <c r="J4002" s="173">
        <v>1</v>
      </c>
      <c r="K4002" s="174">
        <v>0</v>
      </c>
      <c r="L4002" s="198">
        <v>1</v>
      </c>
      <c r="M4002" s="105">
        <v>3.1</v>
      </c>
      <c r="N4002" s="167"/>
    </row>
    <row r="4003" s="155" customFormat="1" ht="24" spans="1:14">
      <c r="A4003" s="38" t="s">
        <v>15</v>
      </c>
      <c r="B4003" s="168">
        <v>4002</v>
      </c>
      <c r="C4003" s="43" t="s">
        <v>16</v>
      </c>
      <c r="D4003" s="43" t="s">
        <v>53</v>
      </c>
      <c r="E4003" s="103" t="s">
        <v>3723</v>
      </c>
      <c r="F4003" s="169" t="s">
        <v>236</v>
      </c>
      <c r="G4003" s="169" t="s">
        <v>4655</v>
      </c>
      <c r="H4003" s="40" t="s">
        <v>2369</v>
      </c>
      <c r="I4003" s="40" t="s">
        <v>22</v>
      </c>
      <c r="J4003" s="173">
        <v>1</v>
      </c>
      <c r="K4003" s="185">
        <v>0</v>
      </c>
      <c r="L4003" s="198">
        <v>2</v>
      </c>
      <c r="M4003" s="105">
        <v>3.1</v>
      </c>
      <c r="N4003" s="167"/>
    </row>
    <row r="4004" s="155" customFormat="1" ht="21.6" spans="1:14">
      <c r="A4004" s="38" t="s">
        <v>15</v>
      </c>
      <c r="B4004" s="168">
        <v>4003</v>
      </c>
      <c r="C4004" s="43" t="s">
        <v>16</v>
      </c>
      <c r="D4004" s="43" t="s">
        <v>322</v>
      </c>
      <c r="E4004" s="103" t="s">
        <v>3723</v>
      </c>
      <c r="F4004" s="169" t="s">
        <v>323</v>
      </c>
      <c r="G4004" s="169" t="s">
        <v>4656</v>
      </c>
      <c r="H4004" s="40" t="s">
        <v>2374</v>
      </c>
      <c r="I4004" s="43" t="s">
        <v>2124</v>
      </c>
      <c r="J4004" s="116">
        <v>10.6819</v>
      </c>
      <c r="K4004" s="57">
        <f t="shared" ref="K4004:K4009" si="249">(CEILING(J4004*0.2,1))*1</f>
        <v>3</v>
      </c>
      <c r="L4004" s="198">
        <v>455</v>
      </c>
      <c r="M4004" s="105">
        <v>3.1</v>
      </c>
      <c r="N4004" s="167"/>
    </row>
    <row r="4005" s="155" customFormat="1" ht="21.6" spans="1:14">
      <c r="A4005" s="38" t="s">
        <v>15</v>
      </c>
      <c r="B4005" s="168">
        <v>4004</v>
      </c>
      <c r="C4005" s="43" t="s">
        <v>16</v>
      </c>
      <c r="D4005" s="43" t="s">
        <v>322</v>
      </c>
      <c r="E4005" s="103" t="s">
        <v>3723</v>
      </c>
      <c r="F4005" s="169" t="s">
        <v>323</v>
      </c>
      <c r="G4005" s="169" t="s">
        <v>4766</v>
      </c>
      <c r="H4005" s="40" t="s">
        <v>2374</v>
      </c>
      <c r="I4005" s="43" t="s">
        <v>2124</v>
      </c>
      <c r="J4005" s="116">
        <v>0.4797</v>
      </c>
      <c r="K4005" s="185">
        <v>0</v>
      </c>
      <c r="L4005" s="198">
        <v>29</v>
      </c>
      <c r="M4005" s="105">
        <v>3.1</v>
      </c>
      <c r="N4005" s="167"/>
    </row>
    <row r="4006" s="155" customFormat="1" ht="21.6" spans="1:14">
      <c r="A4006" s="38" t="s">
        <v>15</v>
      </c>
      <c r="B4006" s="168">
        <v>4005</v>
      </c>
      <c r="C4006" s="43" t="s">
        <v>16</v>
      </c>
      <c r="D4006" s="43" t="s">
        <v>53</v>
      </c>
      <c r="E4006" s="103" t="s">
        <v>3723</v>
      </c>
      <c r="F4006" s="169" t="s">
        <v>3813</v>
      </c>
      <c r="G4006" s="169" t="s">
        <v>4657</v>
      </c>
      <c r="H4006" s="40" t="s">
        <v>2153</v>
      </c>
      <c r="I4006" s="40" t="s">
        <v>22</v>
      </c>
      <c r="J4006" s="173">
        <v>1</v>
      </c>
      <c r="K4006" s="57">
        <f t="shared" si="249"/>
        <v>1</v>
      </c>
      <c r="L4006" s="198">
        <v>28</v>
      </c>
      <c r="M4006" s="105">
        <v>3.1</v>
      </c>
      <c r="N4006" s="164"/>
    </row>
    <row r="4007" s="155" customFormat="1" ht="21.6" spans="1:14">
      <c r="A4007" s="38" t="s">
        <v>15</v>
      </c>
      <c r="B4007" s="168">
        <v>4006</v>
      </c>
      <c r="C4007" s="43" t="s">
        <v>16</v>
      </c>
      <c r="D4007" s="43" t="s">
        <v>89</v>
      </c>
      <c r="E4007" s="103" t="s">
        <v>3723</v>
      </c>
      <c r="F4007" s="169" t="s">
        <v>114</v>
      </c>
      <c r="G4007" s="169" t="s">
        <v>4648</v>
      </c>
      <c r="H4007" s="40" t="s">
        <v>2369</v>
      </c>
      <c r="I4007" s="40" t="s">
        <v>22</v>
      </c>
      <c r="J4007" s="173">
        <v>9</v>
      </c>
      <c r="K4007" s="174">
        <v>0</v>
      </c>
      <c r="L4007" s="198">
        <v>490</v>
      </c>
      <c r="M4007" s="105">
        <v>3.1</v>
      </c>
      <c r="N4007" s="167"/>
    </row>
    <row r="4008" s="155" customFormat="1" ht="21.6" spans="1:14">
      <c r="A4008" s="38" t="s">
        <v>15</v>
      </c>
      <c r="B4008" s="168">
        <v>4007</v>
      </c>
      <c r="C4008" s="43" t="s">
        <v>16</v>
      </c>
      <c r="D4008" s="43" t="s">
        <v>89</v>
      </c>
      <c r="E4008" s="103" t="s">
        <v>3723</v>
      </c>
      <c r="F4008" s="169" t="s">
        <v>114</v>
      </c>
      <c r="G4008" s="169" t="s">
        <v>4658</v>
      </c>
      <c r="H4008" s="40" t="s">
        <v>2369</v>
      </c>
      <c r="I4008" s="40" t="s">
        <v>22</v>
      </c>
      <c r="J4008" s="173">
        <v>1</v>
      </c>
      <c r="K4008" s="174">
        <v>0</v>
      </c>
      <c r="L4008" s="198">
        <v>91</v>
      </c>
      <c r="M4008" s="105">
        <v>3.1</v>
      </c>
      <c r="N4008" s="167"/>
    </row>
    <row r="4009" s="155" customFormat="1" ht="24" spans="1:14">
      <c r="A4009" s="38" t="s">
        <v>15</v>
      </c>
      <c r="B4009" s="168">
        <v>4008</v>
      </c>
      <c r="C4009" s="43" t="s">
        <v>16</v>
      </c>
      <c r="D4009" s="43" t="s">
        <v>53</v>
      </c>
      <c r="E4009" s="103" t="s">
        <v>3723</v>
      </c>
      <c r="F4009" s="169" t="s">
        <v>55</v>
      </c>
      <c r="G4009" s="169" t="s">
        <v>4659</v>
      </c>
      <c r="H4009" s="40" t="s">
        <v>2371</v>
      </c>
      <c r="I4009" s="40" t="s">
        <v>22</v>
      </c>
      <c r="J4009" s="173">
        <v>7</v>
      </c>
      <c r="K4009" s="57">
        <f t="shared" si="249"/>
        <v>2</v>
      </c>
      <c r="L4009" s="198">
        <v>209</v>
      </c>
      <c r="M4009" s="105">
        <v>3.1</v>
      </c>
      <c r="N4009" s="164"/>
    </row>
    <row r="4010" s="155" customFormat="1" ht="24" spans="1:14">
      <c r="A4010" s="38" t="s">
        <v>15</v>
      </c>
      <c r="B4010" s="168">
        <v>4009</v>
      </c>
      <c r="C4010" s="43" t="s">
        <v>16</v>
      </c>
      <c r="D4010" s="43" t="s">
        <v>53</v>
      </c>
      <c r="E4010" s="103" t="s">
        <v>3723</v>
      </c>
      <c r="F4010" s="169" t="s">
        <v>249</v>
      </c>
      <c r="G4010" s="169" t="s">
        <v>4660</v>
      </c>
      <c r="H4010" s="40" t="s">
        <v>2371</v>
      </c>
      <c r="I4010" s="40" t="s">
        <v>22</v>
      </c>
      <c r="J4010" s="173">
        <v>1</v>
      </c>
      <c r="K4010" s="185">
        <v>0</v>
      </c>
      <c r="L4010" s="198">
        <v>17</v>
      </c>
      <c r="M4010" s="105">
        <v>3.1</v>
      </c>
      <c r="N4010" s="164"/>
    </row>
    <row r="4011" s="155" customFormat="1" ht="24" spans="1:14">
      <c r="A4011" s="38" t="s">
        <v>15</v>
      </c>
      <c r="B4011" s="168">
        <v>4010</v>
      </c>
      <c r="C4011" s="43" t="s">
        <v>16</v>
      </c>
      <c r="D4011" s="43" t="s">
        <v>171</v>
      </c>
      <c r="E4011" s="103" t="s">
        <v>3723</v>
      </c>
      <c r="F4011" s="169" t="s">
        <v>172</v>
      </c>
      <c r="G4011" s="169" t="s">
        <v>4661</v>
      </c>
      <c r="H4011" s="40" t="s">
        <v>4662</v>
      </c>
      <c r="I4011" s="40" t="s">
        <v>22</v>
      </c>
      <c r="J4011" s="173">
        <v>9</v>
      </c>
      <c r="K4011" s="174">
        <v>0</v>
      </c>
      <c r="L4011" s="198">
        <v>7</v>
      </c>
      <c r="M4011" s="105">
        <v>3.1</v>
      </c>
      <c r="N4011" s="167"/>
    </row>
    <row r="4012" s="155" customFormat="1" ht="24" spans="1:14">
      <c r="A4012" s="38" t="s">
        <v>15</v>
      </c>
      <c r="B4012" s="168">
        <v>4011</v>
      </c>
      <c r="C4012" s="43" t="s">
        <v>16</v>
      </c>
      <c r="D4012" s="43" t="s">
        <v>171</v>
      </c>
      <c r="E4012" s="103" t="s">
        <v>3723</v>
      </c>
      <c r="F4012" s="169" t="s">
        <v>172</v>
      </c>
      <c r="G4012" s="169" t="s">
        <v>4663</v>
      </c>
      <c r="H4012" s="40" t="s">
        <v>4662</v>
      </c>
      <c r="I4012" s="40" t="s">
        <v>22</v>
      </c>
      <c r="J4012" s="173">
        <v>1</v>
      </c>
      <c r="K4012" s="174">
        <v>0</v>
      </c>
      <c r="L4012" s="198">
        <v>1</v>
      </c>
      <c r="M4012" s="105">
        <v>3.1</v>
      </c>
      <c r="N4012" s="167"/>
    </row>
    <row r="4013" s="155" customFormat="1" ht="24" spans="1:14">
      <c r="A4013" s="38" t="s">
        <v>15</v>
      </c>
      <c r="B4013" s="168">
        <v>4012</v>
      </c>
      <c r="C4013" s="43" t="s">
        <v>16</v>
      </c>
      <c r="D4013" s="43" t="s">
        <v>53</v>
      </c>
      <c r="E4013" s="103" t="s">
        <v>3723</v>
      </c>
      <c r="F4013" s="169" t="s">
        <v>236</v>
      </c>
      <c r="G4013" s="169" t="s">
        <v>4664</v>
      </c>
      <c r="H4013" s="40" t="s">
        <v>2369</v>
      </c>
      <c r="I4013" s="40" t="s">
        <v>22</v>
      </c>
      <c r="J4013" s="173">
        <v>1</v>
      </c>
      <c r="K4013" s="185">
        <v>0</v>
      </c>
      <c r="L4013" s="198">
        <v>2</v>
      </c>
      <c r="M4013" s="105">
        <v>3.1</v>
      </c>
      <c r="N4013" s="164"/>
    </row>
    <row r="4014" s="155" customFormat="1" ht="21.6" spans="1:14">
      <c r="A4014" s="38" t="s">
        <v>15</v>
      </c>
      <c r="B4014" s="168">
        <v>4013</v>
      </c>
      <c r="C4014" s="43" t="s">
        <v>16</v>
      </c>
      <c r="D4014" s="43" t="s">
        <v>322</v>
      </c>
      <c r="E4014" s="103" t="s">
        <v>3723</v>
      </c>
      <c r="F4014" s="169" t="s">
        <v>323</v>
      </c>
      <c r="G4014" s="169" t="s">
        <v>4665</v>
      </c>
      <c r="H4014" s="40" t="s">
        <v>2374</v>
      </c>
      <c r="I4014" s="43" t="s">
        <v>2124</v>
      </c>
      <c r="J4014" s="116">
        <v>10.5311</v>
      </c>
      <c r="K4014" s="57">
        <f t="shared" ref="K4014:K4020" si="250">(CEILING(J4014*0.2,1))*1</f>
        <v>3</v>
      </c>
      <c r="L4014" s="198">
        <v>681</v>
      </c>
      <c r="M4014" s="105">
        <v>3.1</v>
      </c>
      <c r="N4014" s="167"/>
    </row>
    <row r="4015" s="155" customFormat="1" ht="21.6" spans="1:14">
      <c r="A4015" s="38" t="s">
        <v>15</v>
      </c>
      <c r="B4015" s="168">
        <v>4014</v>
      </c>
      <c r="C4015" s="43" t="s">
        <v>16</v>
      </c>
      <c r="D4015" s="43" t="s">
        <v>53</v>
      </c>
      <c r="E4015" s="103" t="s">
        <v>3723</v>
      </c>
      <c r="F4015" s="169" t="s">
        <v>3813</v>
      </c>
      <c r="G4015" s="169" t="s">
        <v>4649</v>
      </c>
      <c r="H4015" s="40" t="s">
        <v>3569</v>
      </c>
      <c r="I4015" s="40" t="s">
        <v>22</v>
      </c>
      <c r="J4015" s="173">
        <v>1</v>
      </c>
      <c r="K4015" s="57">
        <f t="shared" si="250"/>
        <v>1</v>
      </c>
      <c r="L4015" s="198">
        <v>19</v>
      </c>
      <c r="M4015" s="105">
        <v>3.1</v>
      </c>
      <c r="N4015" s="164"/>
    </row>
    <row r="4016" s="155" customFormat="1" ht="21.6" spans="1:14">
      <c r="A4016" s="38" t="s">
        <v>15</v>
      </c>
      <c r="B4016" s="168">
        <v>4015</v>
      </c>
      <c r="C4016" s="43" t="s">
        <v>16</v>
      </c>
      <c r="D4016" s="43" t="s">
        <v>89</v>
      </c>
      <c r="E4016" s="103" t="s">
        <v>3723</v>
      </c>
      <c r="F4016" s="169" t="s">
        <v>114</v>
      </c>
      <c r="G4016" s="169" t="s">
        <v>4666</v>
      </c>
      <c r="H4016" s="40" t="s">
        <v>2369</v>
      </c>
      <c r="I4016" s="40" t="s">
        <v>22</v>
      </c>
      <c r="J4016" s="173">
        <v>8</v>
      </c>
      <c r="K4016" s="174">
        <v>0</v>
      </c>
      <c r="L4016" s="198">
        <v>159</v>
      </c>
      <c r="M4016" s="105">
        <v>3.1</v>
      </c>
      <c r="N4016" s="167"/>
    </row>
    <row r="4017" s="155" customFormat="1" ht="21.6" spans="1:14">
      <c r="A4017" s="38" t="s">
        <v>15</v>
      </c>
      <c r="B4017" s="168">
        <v>4016</v>
      </c>
      <c r="C4017" s="43" t="s">
        <v>16</v>
      </c>
      <c r="D4017" s="43" t="s">
        <v>89</v>
      </c>
      <c r="E4017" s="103" t="s">
        <v>3723</v>
      </c>
      <c r="F4017" s="169" t="s">
        <v>114</v>
      </c>
      <c r="G4017" s="169" t="s">
        <v>4647</v>
      </c>
      <c r="H4017" s="40" t="s">
        <v>2369</v>
      </c>
      <c r="I4017" s="40" t="s">
        <v>22</v>
      </c>
      <c r="J4017" s="173">
        <v>3</v>
      </c>
      <c r="K4017" s="174">
        <v>0</v>
      </c>
      <c r="L4017" s="198">
        <v>92</v>
      </c>
      <c r="M4017" s="105">
        <v>3.1</v>
      </c>
      <c r="N4017" s="167"/>
    </row>
    <row r="4018" s="155" customFormat="1" ht="21.6" spans="1:14">
      <c r="A4018" s="38" t="s">
        <v>15</v>
      </c>
      <c r="B4018" s="168">
        <v>4017</v>
      </c>
      <c r="C4018" s="43" t="s">
        <v>16</v>
      </c>
      <c r="D4018" s="43" t="s">
        <v>89</v>
      </c>
      <c r="E4018" s="103" t="s">
        <v>3723</v>
      </c>
      <c r="F4018" s="169" t="s">
        <v>114</v>
      </c>
      <c r="G4018" s="169" t="s">
        <v>4650</v>
      </c>
      <c r="H4018" s="40" t="s">
        <v>2369</v>
      </c>
      <c r="I4018" s="40" t="s">
        <v>22</v>
      </c>
      <c r="J4018" s="173">
        <v>3</v>
      </c>
      <c r="K4018" s="174">
        <v>0</v>
      </c>
      <c r="L4018" s="198">
        <v>133</v>
      </c>
      <c r="M4018" s="105">
        <v>3.1</v>
      </c>
      <c r="N4018" s="167"/>
    </row>
    <row r="4019" s="155" customFormat="1" ht="24" spans="1:14">
      <c r="A4019" s="38" t="s">
        <v>15</v>
      </c>
      <c r="B4019" s="168">
        <v>4018</v>
      </c>
      <c r="C4019" s="43" t="s">
        <v>16</v>
      </c>
      <c r="D4019" s="43" t="s">
        <v>53</v>
      </c>
      <c r="E4019" s="103" t="s">
        <v>3723</v>
      </c>
      <c r="F4019" s="169" t="s">
        <v>55</v>
      </c>
      <c r="G4019" s="169" t="s">
        <v>4553</v>
      </c>
      <c r="H4019" s="40" t="s">
        <v>2371</v>
      </c>
      <c r="I4019" s="40" t="s">
        <v>22</v>
      </c>
      <c r="J4019" s="173">
        <v>3</v>
      </c>
      <c r="K4019" s="57">
        <f t="shared" si="250"/>
        <v>1</v>
      </c>
      <c r="L4019" s="198">
        <v>31</v>
      </c>
      <c r="M4019" s="105">
        <v>3.1</v>
      </c>
      <c r="N4019" s="167"/>
    </row>
    <row r="4020" s="155" customFormat="1" ht="24" spans="1:14">
      <c r="A4020" s="38" t="s">
        <v>15</v>
      </c>
      <c r="B4020" s="168">
        <v>4019</v>
      </c>
      <c r="C4020" s="43" t="s">
        <v>16</v>
      </c>
      <c r="D4020" s="43" t="s">
        <v>53</v>
      </c>
      <c r="E4020" s="103" t="s">
        <v>3723</v>
      </c>
      <c r="F4020" s="169" t="s">
        <v>55</v>
      </c>
      <c r="G4020" s="169" t="s">
        <v>4651</v>
      </c>
      <c r="H4020" s="40" t="s">
        <v>2371</v>
      </c>
      <c r="I4020" s="40" t="s">
        <v>22</v>
      </c>
      <c r="J4020" s="173">
        <v>2</v>
      </c>
      <c r="K4020" s="57">
        <f t="shared" si="250"/>
        <v>1</v>
      </c>
      <c r="L4020" s="198">
        <v>41</v>
      </c>
      <c r="M4020" s="105">
        <v>3.1</v>
      </c>
      <c r="N4020" s="167"/>
    </row>
    <row r="4021" s="155" customFormat="1" ht="24" spans="1:14">
      <c r="A4021" s="38" t="s">
        <v>15</v>
      </c>
      <c r="B4021" s="168">
        <v>4020</v>
      </c>
      <c r="C4021" s="43" t="s">
        <v>16</v>
      </c>
      <c r="D4021" s="43" t="s">
        <v>53</v>
      </c>
      <c r="E4021" s="103" t="s">
        <v>3723</v>
      </c>
      <c r="F4021" s="169" t="s">
        <v>55</v>
      </c>
      <c r="G4021" s="169" t="s">
        <v>4667</v>
      </c>
      <c r="H4021" s="40" t="s">
        <v>2371</v>
      </c>
      <c r="I4021" s="40" t="s">
        <v>22</v>
      </c>
      <c r="J4021" s="173">
        <v>1</v>
      </c>
      <c r="K4021" s="185">
        <v>0</v>
      </c>
      <c r="L4021" s="198">
        <v>37</v>
      </c>
      <c r="M4021" s="105">
        <v>3.1</v>
      </c>
      <c r="N4021" s="167"/>
    </row>
    <row r="4022" s="155" customFormat="1" ht="21.6" spans="1:14">
      <c r="A4022" s="38" t="s">
        <v>15</v>
      </c>
      <c r="B4022" s="168">
        <v>4021</v>
      </c>
      <c r="C4022" s="43" t="s">
        <v>16</v>
      </c>
      <c r="D4022" s="43" t="s">
        <v>53</v>
      </c>
      <c r="E4022" s="103" t="s">
        <v>3723</v>
      </c>
      <c r="F4022" s="169" t="s">
        <v>55</v>
      </c>
      <c r="G4022" s="169" t="s">
        <v>4560</v>
      </c>
      <c r="H4022" s="40" t="s">
        <v>2371</v>
      </c>
      <c r="I4022" s="40" t="s">
        <v>22</v>
      </c>
      <c r="J4022" s="173">
        <v>1</v>
      </c>
      <c r="K4022" s="57">
        <f t="shared" ref="K4022:K4026" si="251">(CEILING(J4022*0.2,1))*1</f>
        <v>1</v>
      </c>
      <c r="L4022" s="198">
        <v>5</v>
      </c>
      <c r="M4022" s="105">
        <v>3.1</v>
      </c>
      <c r="N4022" s="167"/>
    </row>
    <row r="4023" s="155" customFormat="1" ht="21.6" spans="1:14">
      <c r="A4023" s="38" t="s">
        <v>15</v>
      </c>
      <c r="B4023" s="168">
        <v>4022</v>
      </c>
      <c r="C4023" s="43" t="s">
        <v>16</v>
      </c>
      <c r="D4023" s="43" t="s">
        <v>53</v>
      </c>
      <c r="E4023" s="103" t="s">
        <v>3723</v>
      </c>
      <c r="F4023" s="169" t="s">
        <v>304</v>
      </c>
      <c r="G4023" s="169" t="s">
        <v>4561</v>
      </c>
      <c r="H4023" s="40" t="s">
        <v>2371</v>
      </c>
      <c r="I4023" s="40" t="s">
        <v>22</v>
      </c>
      <c r="J4023" s="173">
        <v>1</v>
      </c>
      <c r="K4023" s="57">
        <f t="shared" si="251"/>
        <v>1</v>
      </c>
      <c r="L4023" s="198">
        <v>16</v>
      </c>
      <c r="M4023" s="105">
        <v>3.1</v>
      </c>
      <c r="N4023" s="167"/>
    </row>
    <row r="4024" s="155" customFormat="1" ht="24" spans="1:14">
      <c r="A4024" s="38" t="s">
        <v>15</v>
      </c>
      <c r="B4024" s="168">
        <v>4023</v>
      </c>
      <c r="C4024" s="43" t="s">
        <v>16</v>
      </c>
      <c r="D4024" s="43" t="s">
        <v>53</v>
      </c>
      <c r="E4024" s="103" t="s">
        <v>3723</v>
      </c>
      <c r="F4024" s="169" t="s">
        <v>304</v>
      </c>
      <c r="G4024" s="169" t="s">
        <v>4668</v>
      </c>
      <c r="H4024" s="40" t="s">
        <v>2371</v>
      </c>
      <c r="I4024" s="40" t="s">
        <v>22</v>
      </c>
      <c r="J4024" s="173">
        <v>1</v>
      </c>
      <c r="K4024" s="57">
        <f t="shared" si="251"/>
        <v>1</v>
      </c>
      <c r="L4024" s="198">
        <v>28</v>
      </c>
      <c r="M4024" s="105">
        <v>3.1</v>
      </c>
      <c r="N4024" s="167"/>
    </row>
    <row r="4025" s="155" customFormat="1" ht="24" spans="1:14">
      <c r="A4025" s="38" t="s">
        <v>15</v>
      </c>
      <c r="B4025" s="168">
        <v>4024</v>
      </c>
      <c r="C4025" s="43" t="s">
        <v>16</v>
      </c>
      <c r="D4025" s="43" t="s">
        <v>53</v>
      </c>
      <c r="E4025" s="103" t="s">
        <v>3723</v>
      </c>
      <c r="F4025" s="169" t="s">
        <v>249</v>
      </c>
      <c r="G4025" s="169" t="s">
        <v>4669</v>
      </c>
      <c r="H4025" s="40" t="s">
        <v>2371</v>
      </c>
      <c r="I4025" s="40" t="s">
        <v>22</v>
      </c>
      <c r="J4025" s="173">
        <v>1</v>
      </c>
      <c r="K4025" s="57">
        <f t="shared" si="251"/>
        <v>1</v>
      </c>
      <c r="L4025" s="198">
        <v>7</v>
      </c>
      <c r="M4025" s="105">
        <v>3.1</v>
      </c>
      <c r="N4025" s="167"/>
    </row>
    <row r="4026" s="155" customFormat="1" ht="24" spans="1:14">
      <c r="A4026" s="38" t="s">
        <v>15</v>
      </c>
      <c r="B4026" s="168">
        <v>4025</v>
      </c>
      <c r="C4026" s="43" t="s">
        <v>16</v>
      </c>
      <c r="D4026" s="43" t="s">
        <v>53</v>
      </c>
      <c r="E4026" s="103" t="s">
        <v>3723</v>
      </c>
      <c r="F4026" s="169" t="s">
        <v>249</v>
      </c>
      <c r="G4026" s="169" t="s">
        <v>4670</v>
      </c>
      <c r="H4026" s="40" t="s">
        <v>2371</v>
      </c>
      <c r="I4026" s="40" t="s">
        <v>22</v>
      </c>
      <c r="J4026" s="173">
        <v>1</v>
      </c>
      <c r="K4026" s="57">
        <f t="shared" si="251"/>
        <v>1</v>
      </c>
      <c r="L4026" s="198">
        <v>7</v>
      </c>
      <c r="M4026" s="105">
        <v>3.1</v>
      </c>
      <c r="N4026" s="167"/>
    </row>
    <row r="4027" s="155" customFormat="1" ht="24" spans="1:14">
      <c r="A4027" s="38" t="s">
        <v>15</v>
      </c>
      <c r="B4027" s="168">
        <v>4026</v>
      </c>
      <c r="C4027" s="43" t="s">
        <v>16</v>
      </c>
      <c r="D4027" s="43" t="s">
        <v>53</v>
      </c>
      <c r="E4027" s="103" t="s">
        <v>3723</v>
      </c>
      <c r="F4027" s="169" t="s">
        <v>249</v>
      </c>
      <c r="G4027" s="169" t="s">
        <v>4671</v>
      </c>
      <c r="H4027" s="40" t="s">
        <v>2371</v>
      </c>
      <c r="I4027" s="40" t="s">
        <v>22</v>
      </c>
      <c r="J4027" s="173">
        <v>1</v>
      </c>
      <c r="K4027" s="185">
        <v>0</v>
      </c>
      <c r="L4027" s="198">
        <v>11</v>
      </c>
      <c r="M4027" s="105">
        <v>3.1</v>
      </c>
      <c r="N4027" s="167"/>
    </row>
    <row r="4028" s="155" customFormat="1" ht="24" spans="1:14">
      <c r="A4028" s="38" t="s">
        <v>15</v>
      </c>
      <c r="B4028" s="168">
        <v>4027</v>
      </c>
      <c r="C4028" s="43" t="s">
        <v>16</v>
      </c>
      <c r="D4028" s="43" t="s">
        <v>171</v>
      </c>
      <c r="E4028" s="103" t="s">
        <v>3723</v>
      </c>
      <c r="F4028" s="169" t="s">
        <v>172</v>
      </c>
      <c r="G4028" s="169" t="s">
        <v>4672</v>
      </c>
      <c r="H4028" s="40" t="s">
        <v>1697</v>
      </c>
      <c r="I4028" s="40" t="s">
        <v>22</v>
      </c>
      <c r="J4028" s="173">
        <v>8</v>
      </c>
      <c r="K4028" s="174">
        <v>0</v>
      </c>
      <c r="L4028" s="198">
        <v>4</v>
      </c>
      <c r="M4028" s="105">
        <v>3.1</v>
      </c>
      <c r="N4028" s="167"/>
    </row>
    <row r="4029" s="155" customFormat="1" ht="24" spans="1:14">
      <c r="A4029" s="38" t="s">
        <v>15</v>
      </c>
      <c r="B4029" s="168">
        <v>4028</v>
      </c>
      <c r="C4029" s="43" t="s">
        <v>16</v>
      </c>
      <c r="D4029" s="43" t="s">
        <v>171</v>
      </c>
      <c r="E4029" s="103" t="s">
        <v>3723</v>
      </c>
      <c r="F4029" s="169" t="s">
        <v>172</v>
      </c>
      <c r="G4029" s="169" t="s">
        <v>4653</v>
      </c>
      <c r="H4029" s="40" t="s">
        <v>1697</v>
      </c>
      <c r="I4029" s="40" t="s">
        <v>22</v>
      </c>
      <c r="J4029" s="173">
        <v>4</v>
      </c>
      <c r="K4029" s="174">
        <v>0</v>
      </c>
      <c r="L4029" s="198">
        <v>3</v>
      </c>
      <c r="M4029" s="105">
        <v>3.1</v>
      </c>
      <c r="N4029" s="167"/>
    </row>
    <row r="4030" s="155" customFormat="1" ht="24" spans="1:14">
      <c r="A4030" s="38" t="s">
        <v>15</v>
      </c>
      <c r="B4030" s="168">
        <v>4029</v>
      </c>
      <c r="C4030" s="43" t="s">
        <v>16</v>
      </c>
      <c r="D4030" s="43" t="s">
        <v>171</v>
      </c>
      <c r="E4030" s="103" t="s">
        <v>3723</v>
      </c>
      <c r="F4030" s="169" t="s">
        <v>172</v>
      </c>
      <c r="G4030" s="169" t="s">
        <v>4654</v>
      </c>
      <c r="H4030" s="40" t="s">
        <v>1697</v>
      </c>
      <c r="I4030" s="40" t="s">
        <v>22</v>
      </c>
      <c r="J4030" s="173">
        <v>2</v>
      </c>
      <c r="K4030" s="174">
        <v>0</v>
      </c>
      <c r="L4030" s="198">
        <v>2</v>
      </c>
      <c r="M4030" s="105">
        <v>3.1</v>
      </c>
      <c r="N4030" s="167"/>
    </row>
    <row r="4031" s="155" customFormat="1" ht="21.6" spans="1:14">
      <c r="A4031" s="38" t="s">
        <v>15</v>
      </c>
      <c r="B4031" s="168">
        <v>4030</v>
      </c>
      <c r="C4031" s="43" t="s">
        <v>16</v>
      </c>
      <c r="D4031" s="43" t="s">
        <v>53</v>
      </c>
      <c r="E4031" s="103" t="s">
        <v>3723</v>
      </c>
      <c r="F4031" s="169" t="s">
        <v>236</v>
      </c>
      <c r="G4031" s="169" t="s">
        <v>4673</v>
      </c>
      <c r="H4031" s="40" t="s">
        <v>2369</v>
      </c>
      <c r="I4031" s="40" t="s">
        <v>22</v>
      </c>
      <c r="J4031" s="173">
        <v>2</v>
      </c>
      <c r="K4031" s="57">
        <f t="shared" ref="K4031:K4040" si="252">(CEILING(J4031*0.2,1))*1</f>
        <v>1</v>
      </c>
      <c r="L4031" s="198">
        <v>2</v>
      </c>
      <c r="M4031" s="105">
        <v>3.1</v>
      </c>
      <c r="N4031" s="167"/>
    </row>
    <row r="4032" s="155" customFormat="1" ht="21.6" spans="1:14">
      <c r="A4032" s="38" t="s">
        <v>15</v>
      </c>
      <c r="B4032" s="168">
        <v>4031</v>
      </c>
      <c r="C4032" s="43" t="s">
        <v>16</v>
      </c>
      <c r="D4032" s="43" t="s">
        <v>53</v>
      </c>
      <c r="E4032" s="103" t="s">
        <v>3723</v>
      </c>
      <c r="F4032" s="169" t="s">
        <v>236</v>
      </c>
      <c r="G4032" s="169" t="s">
        <v>4674</v>
      </c>
      <c r="H4032" s="40" t="s">
        <v>2369</v>
      </c>
      <c r="I4032" s="40" t="s">
        <v>22</v>
      </c>
      <c r="J4032" s="173">
        <v>1</v>
      </c>
      <c r="K4032" s="57">
        <f t="shared" si="252"/>
        <v>1</v>
      </c>
      <c r="L4032" s="198">
        <v>2</v>
      </c>
      <c r="M4032" s="105">
        <v>3.1</v>
      </c>
      <c r="N4032" s="167"/>
    </row>
    <row r="4033" s="155" customFormat="1" ht="24" spans="1:14">
      <c r="A4033" s="38" t="s">
        <v>15</v>
      </c>
      <c r="B4033" s="168">
        <v>4032</v>
      </c>
      <c r="C4033" s="43" t="s">
        <v>16</v>
      </c>
      <c r="D4033" s="43" t="s">
        <v>53</v>
      </c>
      <c r="E4033" s="103" t="s">
        <v>3723</v>
      </c>
      <c r="F4033" s="169" t="s">
        <v>236</v>
      </c>
      <c r="G4033" s="169" t="s">
        <v>4655</v>
      </c>
      <c r="H4033" s="40" t="s">
        <v>2369</v>
      </c>
      <c r="I4033" s="40" t="s">
        <v>22</v>
      </c>
      <c r="J4033" s="173">
        <v>1</v>
      </c>
      <c r="K4033" s="185">
        <v>0</v>
      </c>
      <c r="L4033" s="198">
        <v>2</v>
      </c>
      <c r="M4033" s="105">
        <v>3.1</v>
      </c>
      <c r="N4033" s="167"/>
    </row>
    <row r="4034" s="155" customFormat="1" ht="24" spans="1:14">
      <c r="A4034" s="38" t="s">
        <v>15</v>
      </c>
      <c r="B4034" s="168">
        <v>4033</v>
      </c>
      <c r="C4034" s="43" t="s">
        <v>16</v>
      </c>
      <c r="D4034" s="43" t="s">
        <v>53</v>
      </c>
      <c r="E4034" s="103" t="s">
        <v>3723</v>
      </c>
      <c r="F4034" s="169" t="s">
        <v>236</v>
      </c>
      <c r="G4034" s="169" t="s">
        <v>4655</v>
      </c>
      <c r="H4034" s="40" t="s">
        <v>2369</v>
      </c>
      <c r="I4034" s="40" t="s">
        <v>22</v>
      </c>
      <c r="J4034" s="173">
        <v>1</v>
      </c>
      <c r="K4034" s="185">
        <v>0</v>
      </c>
      <c r="L4034" s="198">
        <v>2</v>
      </c>
      <c r="M4034" s="105">
        <v>3.1</v>
      </c>
      <c r="N4034" s="167"/>
    </row>
    <row r="4035" s="155" customFormat="1" ht="21.6" spans="1:14">
      <c r="A4035" s="38" t="s">
        <v>15</v>
      </c>
      <c r="B4035" s="168">
        <v>4034</v>
      </c>
      <c r="C4035" s="43" t="s">
        <v>16</v>
      </c>
      <c r="D4035" s="43" t="s">
        <v>322</v>
      </c>
      <c r="E4035" s="103" t="s">
        <v>3723</v>
      </c>
      <c r="F4035" s="169" t="s">
        <v>323</v>
      </c>
      <c r="G4035" s="169" t="s">
        <v>4554</v>
      </c>
      <c r="H4035" s="40" t="s">
        <v>2374</v>
      </c>
      <c r="I4035" s="43" t="s">
        <v>2124</v>
      </c>
      <c r="J4035" s="116">
        <v>4.70459</v>
      </c>
      <c r="K4035" s="57">
        <f t="shared" si="252"/>
        <v>1</v>
      </c>
      <c r="L4035" s="198">
        <v>133</v>
      </c>
      <c r="M4035" s="105">
        <v>3.1</v>
      </c>
      <c r="N4035" s="167"/>
    </row>
    <row r="4036" s="155" customFormat="1" ht="21.6" spans="1:14">
      <c r="A4036" s="38" t="s">
        <v>15</v>
      </c>
      <c r="B4036" s="168">
        <v>4035</v>
      </c>
      <c r="C4036" s="43" t="s">
        <v>16</v>
      </c>
      <c r="D4036" s="43" t="s">
        <v>322</v>
      </c>
      <c r="E4036" s="103" t="s">
        <v>3723</v>
      </c>
      <c r="F4036" s="169" t="s">
        <v>323</v>
      </c>
      <c r="G4036" s="169" t="s">
        <v>4656</v>
      </c>
      <c r="H4036" s="40" t="s">
        <v>2374</v>
      </c>
      <c r="I4036" s="43" t="s">
        <v>2124</v>
      </c>
      <c r="J4036" s="116">
        <v>4.9113</v>
      </c>
      <c r="K4036" s="57">
        <f t="shared" si="252"/>
        <v>1</v>
      </c>
      <c r="L4036" s="198">
        <v>209</v>
      </c>
      <c r="M4036" s="105">
        <v>3.1</v>
      </c>
      <c r="N4036" s="167"/>
    </row>
    <row r="4037" s="155" customFormat="1" ht="24" spans="1:14">
      <c r="A4037" s="38" t="s">
        <v>15</v>
      </c>
      <c r="B4037" s="168">
        <v>4036</v>
      </c>
      <c r="C4037" s="43" t="s">
        <v>16</v>
      </c>
      <c r="D4037" s="43" t="s">
        <v>53</v>
      </c>
      <c r="E4037" s="103" t="s">
        <v>3723</v>
      </c>
      <c r="F4037" s="169" t="s">
        <v>55</v>
      </c>
      <c r="G4037" s="169" t="s">
        <v>4645</v>
      </c>
      <c r="H4037" s="40" t="s">
        <v>2371</v>
      </c>
      <c r="I4037" s="40" t="s">
        <v>22</v>
      </c>
      <c r="J4037" s="173">
        <v>5</v>
      </c>
      <c r="K4037" s="57">
        <f t="shared" si="252"/>
        <v>1</v>
      </c>
      <c r="L4037" s="198">
        <v>88</v>
      </c>
      <c r="M4037" s="105">
        <v>3.1</v>
      </c>
      <c r="N4037" s="167"/>
    </row>
    <row r="4038" s="155" customFormat="1" ht="21.6" spans="1:14">
      <c r="A4038" s="38" t="s">
        <v>15</v>
      </c>
      <c r="B4038" s="168">
        <v>4037</v>
      </c>
      <c r="C4038" s="43" t="s">
        <v>16</v>
      </c>
      <c r="D4038" s="43" t="s">
        <v>53</v>
      </c>
      <c r="E4038" s="103" t="s">
        <v>3723</v>
      </c>
      <c r="F4038" s="169" t="s">
        <v>236</v>
      </c>
      <c r="G4038" s="169" t="s">
        <v>4676</v>
      </c>
      <c r="H4038" s="40" t="s">
        <v>2369</v>
      </c>
      <c r="I4038" s="40" t="s">
        <v>22</v>
      </c>
      <c r="J4038" s="173">
        <v>1</v>
      </c>
      <c r="K4038" s="57">
        <f t="shared" si="252"/>
        <v>1</v>
      </c>
      <c r="L4038" s="198">
        <v>1</v>
      </c>
      <c r="M4038" s="105">
        <v>3.1</v>
      </c>
      <c r="N4038" s="167"/>
    </row>
    <row r="4039" s="155" customFormat="1" ht="21.6" spans="1:14">
      <c r="A4039" s="38" t="s">
        <v>15</v>
      </c>
      <c r="B4039" s="168">
        <v>4038</v>
      </c>
      <c r="C4039" s="43" t="s">
        <v>16</v>
      </c>
      <c r="D4039" s="43" t="s">
        <v>53</v>
      </c>
      <c r="E4039" s="103" t="s">
        <v>3723</v>
      </c>
      <c r="F4039" s="169" t="s">
        <v>236</v>
      </c>
      <c r="G4039" s="169" t="s">
        <v>4677</v>
      </c>
      <c r="H4039" s="40" t="s">
        <v>2369</v>
      </c>
      <c r="I4039" s="40" t="s">
        <v>22</v>
      </c>
      <c r="J4039" s="173">
        <v>1</v>
      </c>
      <c r="K4039" s="57">
        <f t="shared" si="252"/>
        <v>1</v>
      </c>
      <c r="L4039" s="198">
        <v>2</v>
      </c>
      <c r="M4039" s="105">
        <v>3.1</v>
      </c>
      <c r="N4039" s="167"/>
    </row>
    <row r="4040" s="155" customFormat="1" ht="21.6" spans="1:14">
      <c r="A4040" s="38" t="s">
        <v>15</v>
      </c>
      <c r="B4040" s="168">
        <v>4039</v>
      </c>
      <c r="C4040" s="43" t="s">
        <v>16</v>
      </c>
      <c r="D4040" s="43" t="s">
        <v>322</v>
      </c>
      <c r="E4040" s="103" t="s">
        <v>3723</v>
      </c>
      <c r="F4040" s="169" t="s">
        <v>323</v>
      </c>
      <c r="G4040" s="169" t="s">
        <v>4646</v>
      </c>
      <c r="H4040" s="40" t="s">
        <v>2374</v>
      </c>
      <c r="I4040" s="43" t="s">
        <v>2124</v>
      </c>
      <c r="J4040" s="116">
        <v>5.00751</v>
      </c>
      <c r="K4040" s="57">
        <f t="shared" si="252"/>
        <v>2</v>
      </c>
      <c r="L4040" s="198">
        <v>184</v>
      </c>
      <c r="M4040" s="105">
        <v>3.1</v>
      </c>
      <c r="N4040" s="167"/>
    </row>
    <row r="4041" s="155" customFormat="1" ht="21.6" spans="1:14">
      <c r="A4041" s="38" t="s">
        <v>15</v>
      </c>
      <c r="B4041" s="168">
        <v>4040</v>
      </c>
      <c r="C4041" s="43" t="s">
        <v>16</v>
      </c>
      <c r="D4041" s="43" t="s">
        <v>89</v>
      </c>
      <c r="E4041" s="103" t="s">
        <v>3723</v>
      </c>
      <c r="F4041" s="169" t="s">
        <v>114</v>
      </c>
      <c r="G4041" s="169" t="s">
        <v>4647</v>
      </c>
      <c r="H4041" s="40" t="s">
        <v>2369</v>
      </c>
      <c r="I4041" s="40" t="s">
        <v>22</v>
      </c>
      <c r="J4041" s="173">
        <v>1</v>
      </c>
      <c r="K4041" s="174">
        <v>0</v>
      </c>
      <c r="L4041" s="198">
        <v>31</v>
      </c>
      <c r="M4041" s="105">
        <v>3.1</v>
      </c>
      <c r="N4041" s="167"/>
    </row>
    <row r="4042" s="155" customFormat="1" ht="21.6" spans="1:14">
      <c r="A4042" s="38" t="s">
        <v>15</v>
      </c>
      <c r="B4042" s="168">
        <v>4041</v>
      </c>
      <c r="C4042" s="43" t="s">
        <v>16</v>
      </c>
      <c r="D4042" s="43" t="s">
        <v>53</v>
      </c>
      <c r="E4042" s="103" t="s">
        <v>3723</v>
      </c>
      <c r="F4042" s="169" t="s">
        <v>3813</v>
      </c>
      <c r="G4042" s="169" t="s">
        <v>4649</v>
      </c>
      <c r="H4042" s="40" t="s">
        <v>3569</v>
      </c>
      <c r="I4042" s="40" t="s">
        <v>22</v>
      </c>
      <c r="J4042" s="173">
        <v>1</v>
      </c>
      <c r="K4042" s="57">
        <f t="shared" ref="K4042:K4048" si="253">(CEILING(J4042*0.2,1))*1</f>
        <v>1</v>
      </c>
      <c r="L4042" s="198">
        <v>19</v>
      </c>
      <c r="M4042" s="105">
        <v>3.1</v>
      </c>
      <c r="N4042" s="167"/>
    </row>
    <row r="4043" s="155" customFormat="1" ht="21.6" spans="1:14">
      <c r="A4043" s="38" t="s">
        <v>15</v>
      </c>
      <c r="B4043" s="168">
        <v>4042</v>
      </c>
      <c r="C4043" s="43" t="s">
        <v>16</v>
      </c>
      <c r="D4043" s="43" t="s">
        <v>89</v>
      </c>
      <c r="E4043" s="103" t="s">
        <v>3723</v>
      </c>
      <c r="F4043" s="169" t="s">
        <v>114</v>
      </c>
      <c r="G4043" s="169" t="s">
        <v>4647</v>
      </c>
      <c r="H4043" s="40" t="s">
        <v>2369</v>
      </c>
      <c r="I4043" s="40" t="s">
        <v>22</v>
      </c>
      <c r="J4043" s="173">
        <v>11</v>
      </c>
      <c r="K4043" s="174">
        <v>0</v>
      </c>
      <c r="L4043" s="198">
        <v>338</v>
      </c>
      <c r="M4043" s="105">
        <v>3.1</v>
      </c>
      <c r="N4043" s="167"/>
    </row>
    <row r="4044" s="155" customFormat="1" ht="21.6" spans="1:14">
      <c r="A4044" s="38" t="s">
        <v>15</v>
      </c>
      <c r="B4044" s="168">
        <v>4043</v>
      </c>
      <c r="C4044" s="43" t="s">
        <v>16</v>
      </c>
      <c r="D4044" s="43" t="s">
        <v>89</v>
      </c>
      <c r="E4044" s="103" t="s">
        <v>3723</v>
      </c>
      <c r="F4044" s="169" t="s">
        <v>114</v>
      </c>
      <c r="G4044" s="169" t="s">
        <v>4650</v>
      </c>
      <c r="H4044" s="40" t="s">
        <v>2369</v>
      </c>
      <c r="I4044" s="40" t="s">
        <v>22</v>
      </c>
      <c r="J4044" s="173">
        <v>3</v>
      </c>
      <c r="K4044" s="174">
        <v>0</v>
      </c>
      <c r="L4044" s="198">
        <v>133</v>
      </c>
      <c r="M4044" s="105">
        <v>3.1</v>
      </c>
      <c r="N4044" s="167"/>
    </row>
    <row r="4045" s="155" customFormat="1" ht="24" spans="1:14">
      <c r="A4045" s="38" t="s">
        <v>15</v>
      </c>
      <c r="B4045" s="168">
        <v>4044</v>
      </c>
      <c r="C4045" s="43" t="s">
        <v>16</v>
      </c>
      <c r="D4045" s="43" t="s">
        <v>53</v>
      </c>
      <c r="E4045" s="103" t="s">
        <v>3723</v>
      </c>
      <c r="F4045" s="169" t="s">
        <v>55</v>
      </c>
      <c r="G4045" s="169" t="s">
        <v>4651</v>
      </c>
      <c r="H4045" s="40" t="s">
        <v>2371</v>
      </c>
      <c r="I4045" s="40" t="s">
        <v>22</v>
      </c>
      <c r="J4045" s="173">
        <v>5</v>
      </c>
      <c r="K4045" s="57">
        <f t="shared" si="253"/>
        <v>1</v>
      </c>
      <c r="L4045" s="198">
        <v>102</v>
      </c>
      <c r="M4045" s="105">
        <v>3.1</v>
      </c>
      <c r="N4045" s="167"/>
    </row>
    <row r="4046" s="155" customFormat="1" ht="24" spans="1:14">
      <c r="A4046" s="38" t="s">
        <v>15</v>
      </c>
      <c r="B4046" s="168">
        <v>4045</v>
      </c>
      <c r="C4046" s="43" t="s">
        <v>16</v>
      </c>
      <c r="D4046" s="43" t="s">
        <v>53</v>
      </c>
      <c r="E4046" s="103" t="s">
        <v>3723</v>
      </c>
      <c r="F4046" s="169" t="s">
        <v>55</v>
      </c>
      <c r="G4046" s="169" t="s">
        <v>4667</v>
      </c>
      <c r="H4046" s="40" t="s">
        <v>2371</v>
      </c>
      <c r="I4046" s="40" t="s">
        <v>22</v>
      </c>
      <c r="J4046" s="173">
        <v>1</v>
      </c>
      <c r="K4046" s="185">
        <v>0</v>
      </c>
      <c r="L4046" s="198">
        <v>37</v>
      </c>
      <c r="M4046" s="105">
        <v>3.1</v>
      </c>
      <c r="N4046" s="167"/>
    </row>
    <row r="4047" s="155" customFormat="1" ht="21.6" spans="1:14">
      <c r="A4047" s="38" t="s">
        <v>15</v>
      </c>
      <c r="B4047" s="168">
        <v>4046</v>
      </c>
      <c r="C4047" s="43" t="s">
        <v>16</v>
      </c>
      <c r="D4047" s="43" t="s">
        <v>53</v>
      </c>
      <c r="E4047" s="103" t="s">
        <v>3723</v>
      </c>
      <c r="F4047" s="169" t="s">
        <v>55</v>
      </c>
      <c r="G4047" s="169" t="s">
        <v>4678</v>
      </c>
      <c r="H4047" s="40" t="s">
        <v>2371</v>
      </c>
      <c r="I4047" s="40" t="s">
        <v>22</v>
      </c>
      <c r="J4047" s="173">
        <v>1</v>
      </c>
      <c r="K4047" s="57">
        <f t="shared" si="253"/>
        <v>1</v>
      </c>
      <c r="L4047" s="198">
        <v>11</v>
      </c>
      <c r="M4047" s="105">
        <v>3.1</v>
      </c>
      <c r="N4047" s="167"/>
    </row>
    <row r="4048" s="155" customFormat="1" ht="21.6" spans="1:14">
      <c r="A4048" s="38" t="s">
        <v>15</v>
      </c>
      <c r="B4048" s="168">
        <v>4047</v>
      </c>
      <c r="C4048" s="43" t="s">
        <v>16</v>
      </c>
      <c r="D4048" s="43" t="s">
        <v>53</v>
      </c>
      <c r="E4048" s="103" t="s">
        <v>3723</v>
      </c>
      <c r="F4048" s="169" t="s">
        <v>304</v>
      </c>
      <c r="G4048" s="169" t="s">
        <v>4679</v>
      </c>
      <c r="H4048" s="40" t="s">
        <v>2371</v>
      </c>
      <c r="I4048" s="40" t="s">
        <v>22</v>
      </c>
      <c r="J4048" s="173">
        <v>2</v>
      </c>
      <c r="K4048" s="57">
        <f t="shared" si="253"/>
        <v>1</v>
      </c>
      <c r="L4048" s="198">
        <v>66</v>
      </c>
      <c r="M4048" s="105">
        <v>3.1</v>
      </c>
      <c r="N4048" s="167"/>
    </row>
    <row r="4049" s="155" customFormat="1" ht="24" spans="1:14">
      <c r="A4049" s="38" t="s">
        <v>15</v>
      </c>
      <c r="B4049" s="168">
        <v>4048</v>
      </c>
      <c r="C4049" s="43" t="s">
        <v>16</v>
      </c>
      <c r="D4049" s="43" t="s">
        <v>53</v>
      </c>
      <c r="E4049" s="103" t="s">
        <v>3723</v>
      </c>
      <c r="F4049" s="169" t="s">
        <v>249</v>
      </c>
      <c r="G4049" s="169" t="s">
        <v>4671</v>
      </c>
      <c r="H4049" s="40" t="s">
        <v>2371</v>
      </c>
      <c r="I4049" s="40" t="s">
        <v>22</v>
      </c>
      <c r="J4049" s="173">
        <v>1</v>
      </c>
      <c r="K4049" s="185">
        <v>0</v>
      </c>
      <c r="L4049" s="198">
        <v>11</v>
      </c>
      <c r="M4049" s="105">
        <v>3.1</v>
      </c>
      <c r="N4049" s="167"/>
    </row>
    <row r="4050" s="155" customFormat="1" ht="24" spans="1:14">
      <c r="A4050" s="38" t="s">
        <v>15</v>
      </c>
      <c r="B4050" s="168">
        <v>4049</v>
      </c>
      <c r="C4050" s="43" t="s">
        <v>16</v>
      </c>
      <c r="D4050" s="43" t="s">
        <v>171</v>
      </c>
      <c r="E4050" s="103" t="s">
        <v>3723</v>
      </c>
      <c r="F4050" s="169" t="s">
        <v>172</v>
      </c>
      <c r="G4050" s="169" t="s">
        <v>4653</v>
      </c>
      <c r="H4050" s="40" t="s">
        <v>1697</v>
      </c>
      <c r="I4050" s="40" t="s">
        <v>22</v>
      </c>
      <c r="J4050" s="173">
        <v>12</v>
      </c>
      <c r="K4050" s="174">
        <v>0</v>
      </c>
      <c r="L4050" s="198">
        <v>8</v>
      </c>
      <c r="M4050" s="105">
        <v>3.1</v>
      </c>
      <c r="N4050" s="167"/>
    </row>
    <row r="4051" s="155" customFormat="1" ht="24" spans="1:14">
      <c r="A4051" s="38" t="s">
        <v>15</v>
      </c>
      <c r="B4051" s="168">
        <v>4050</v>
      </c>
      <c r="C4051" s="43" t="s">
        <v>16</v>
      </c>
      <c r="D4051" s="43" t="s">
        <v>171</v>
      </c>
      <c r="E4051" s="103" t="s">
        <v>3723</v>
      </c>
      <c r="F4051" s="169" t="s">
        <v>172</v>
      </c>
      <c r="G4051" s="169" t="s">
        <v>4654</v>
      </c>
      <c r="H4051" s="40" t="s">
        <v>1697</v>
      </c>
      <c r="I4051" s="40" t="s">
        <v>22</v>
      </c>
      <c r="J4051" s="173">
        <v>2</v>
      </c>
      <c r="K4051" s="174">
        <v>0</v>
      </c>
      <c r="L4051" s="198">
        <v>2</v>
      </c>
      <c r="M4051" s="105">
        <v>3.1</v>
      </c>
      <c r="N4051" s="167"/>
    </row>
    <row r="4052" s="155" customFormat="1" ht="21.6" spans="1:14">
      <c r="A4052" s="38" t="s">
        <v>15</v>
      </c>
      <c r="B4052" s="168">
        <v>4051</v>
      </c>
      <c r="C4052" s="43" t="s">
        <v>16</v>
      </c>
      <c r="D4052" s="43" t="s">
        <v>53</v>
      </c>
      <c r="E4052" s="103" t="s">
        <v>3723</v>
      </c>
      <c r="F4052" s="169" t="s">
        <v>236</v>
      </c>
      <c r="G4052" s="169" t="s">
        <v>4673</v>
      </c>
      <c r="H4052" s="40" t="s">
        <v>2369</v>
      </c>
      <c r="I4052" s="40" t="s">
        <v>22</v>
      </c>
      <c r="J4052" s="173">
        <v>2</v>
      </c>
      <c r="K4052" s="57">
        <f t="shared" ref="K4052:K4059" si="254">(CEILING(J4052*0.2,1))*1</f>
        <v>1</v>
      </c>
      <c r="L4052" s="198">
        <v>2</v>
      </c>
      <c r="M4052" s="105">
        <v>3.1</v>
      </c>
      <c r="N4052" s="167"/>
    </row>
    <row r="4053" s="155" customFormat="1" ht="21.6" spans="1:14">
      <c r="A4053" s="38" t="s">
        <v>15</v>
      </c>
      <c r="B4053" s="168">
        <v>4052</v>
      </c>
      <c r="C4053" s="43" t="s">
        <v>16</v>
      </c>
      <c r="D4053" s="43" t="s">
        <v>53</v>
      </c>
      <c r="E4053" s="103" t="s">
        <v>3723</v>
      </c>
      <c r="F4053" s="169" t="s">
        <v>236</v>
      </c>
      <c r="G4053" s="169" t="s">
        <v>4674</v>
      </c>
      <c r="H4053" s="40" t="s">
        <v>2369</v>
      </c>
      <c r="I4053" s="40" t="s">
        <v>22</v>
      </c>
      <c r="J4053" s="173">
        <v>1</v>
      </c>
      <c r="K4053" s="57">
        <f t="shared" si="254"/>
        <v>1</v>
      </c>
      <c r="L4053" s="198">
        <v>2</v>
      </c>
      <c r="M4053" s="105">
        <v>3.1</v>
      </c>
      <c r="N4053" s="167"/>
    </row>
    <row r="4054" s="155" customFormat="1" ht="24" spans="1:14">
      <c r="A4054" s="38" t="s">
        <v>15</v>
      </c>
      <c r="B4054" s="168">
        <v>4053</v>
      </c>
      <c r="C4054" s="43" t="s">
        <v>16</v>
      </c>
      <c r="D4054" s="43" t="s">
        <v>53</v>
      </c>
      <c r="E4054" s="103" t="s">
        <v>3723</v>
      </c>
      <c r="F4054" s="169" t="s">
        <v>236</v>
      </c>
      <c r="G4054" s="169" t="s">
        <v>4655</v>
      </c>
      <c r="H4054" s="40" t="s">
        <v>2369</v>
      </c>
      <c r="I4054" s="40" t="s">
        <v>22</v>
      </c>
      <c r="J4054" s="173">
        <v>2</v>
      </c>
      <c r="K4054" s="185">
        <v>0</v>
      </c>
      <c r="L4054" s="198">
        <v>4</v>
      </c>
      <c r="M4054" s="105">
        <v>3.1</v>
      </c>
      <c r="N4054" s="167"/>
    </row>
    <row r="4055" s="155" customFormat="1" ht="21.6" spans="1:14">
      <c r="A4055" s="38" t="s">
        <v>15</v>
      </c>
      <c r="B4055" s="168">
        <v>4054</v>
      </c>
      <c r="C4055" s="43" t="s">
        <v>16</v>
      </c>
      <c r="D4055" s="43" t="s">
        <v>322</v>
      </c>
      <c r="E4055" s="103" t="s">
        <v>3723</v>
      </c>
      <c r="F4055" s="169" t="s">
        <v>323</v>
      </c>
      <c r="G4055" s="169" t="s">
        <v>4656</v>
      </c>
      <c r="H4055" s="40" t="s">
        <v>2374</v>
      </c>
      <c r="I4055" s="43" t="s">
        <v>2124</v>
      </c>
      <c r="J4055" s="116">
        <v>8.75199</v>
      </c>
      <c r="K4055" s="57">
        <f t="shared" si="254"/>
        <v>2</v>
      </c>
      <c r="L4055" s="198">
        <v>372</v>
      </c>
      <c r="M4055" s="105">
        <v>3.1</v>
      </c>
      <c r="N4055" s="167"/>
    </row>
    <row r="4056" s="155" customFormat="1" ht="24" spans="1:14">
      <c r="A4056" s="38" t="s">
        <v>15</v>
      </c>
      <c r="B4056" s="168">
        <v>4055</v>
      </c>
      <c r="C4056" s="43" t="s">
        <v>16</v>
      </c>
      <c r="D4056" s="43" t="s">
        <v>53</v>
      </c>
      <c r="E4056" s="103" t="s">
        <v>3723</v>
      </c>
      <c r="F4056" s="169" t="s">
        <v>55</v>
      </c>
      <c r="G4056" s="169" t="s">
        <v>4645</v>
      </c>
      <c r="H4056" s="40" t="s">
        <v>2371</v>
      </c>
      <c r="I4056" s="40" t="s">
        <v>22</v>
      </c>
      <c r="J4056" s="173">
        <v>5</v>
      </c>
      <c r="K4056" s="57">
        <f t="shared" si="254"/>
        <v>1</v>
      </c>
      <c r="L4056" s="198">
        <v>88</v>
      </c>
      <c r="M4056" s="105">
        <v>3.1</v>
      </c>
      <c r="N4056" s="167"/>
    </row>
    <row r="4057" s="155" customFormat="1" ht="21.6" spans="1:14">
      <c r="A4057" s="38" t="s">
        <v>15</v>
      </c>
      <c r="B4057" s="168">
        <v>4056</v>
      </c>
      <c r="C4057" s="43" t="s">
        <v>16</v>
      </c>
      <c r="D4057" s="43" t="s">
        <v>53</v>
      </c>
      <c r="E4057" s="103" t="s">
        <v>3723</v>
      </c>
      <c r="F4057" s="169" t="s">
        <v>236</v>
      </c>
      <c r="G4057" s="169" t="s">
        <v>4676</v>
      </c>
      <c r="H4057" s="40" t="s">
        <v>2369</v>
      </c>
      <c r="I4057" s="40" t="s">
        <v>22</v>
      </c>
      <c r="J4057" s="173">
        <v>1</v>
      </c>
      <c r="K4057" s="57">
        <f t="shared" si="254"/>
        <v>1</v>
      </c>
      <c r="L4057" s="198">
        <v>1</v>
      </c>
      <c r="M4057" s="105">
        <v>3.1</v>
      </c>
      <c r="N4057" s="167"/>
    </row>
    <row r="4058" s="155" customFormat="1" ht="21.6" spans="1:14">
      <c r="A4058" s="38" t="s">
        <v>15</v>
      </c>
      <c r="B4058" s="168">
        <v>4057</v>
      </c>
      <c r="C4058" s="43" t="s">
        <v>16</v>
      </c>
      <c r="D4058" s="43" t="s">
        <v>53</v>
      </c>
      <c r="E4058" s="103" t="s">
        <v>3723</v>
      </c>
      <c r="F4058" s="169" t="s">
        <v>236</v>
      </c>
      <c r="G4058" s="169" t="s">
        <v>4677</v>
      </c>
      <c r="H4058" s="40" t="s">
        <v>2369</v>
      </c>
      <c r="I4058" s="40" t="s">
        <v>22</v>
      </c>
      <c r="J4058" s="173">
        <v>1</v>
      </c>
      <c r="K4058" s="57">
        <f t="shared" si="254"/>
        <v>1</v>
      </c>
      <c r="L4058" s="198">
        <v>2</v>
      </c>
      <c r="M4058" s="105">
        <v>3.1</v>
      </c>
      <c r="N4058" s="167"/>
    </row>
    <row r="4059" s="155" customFormat="1" ht="21.6" spans="1:14">
      <c r="A4059" s="38" t="s">
        <v>15</v>
      </c>
      <c r="B4059" s="168">
        <v>4058</v>
      </c>
      <c r="C4059" s="43" t="s">
        <v>16</v>
      </c>
      <c r="D4059" s="43" t="s">
        <v>322</v>
      </c>
      <c r="E4059" s="103" t="s">
        <v>3723</v>
      </c>
      <c r="F4059" s="169" t="s">
        <v>323</v>
      </c>
      <c r="G4059" s="169" t="s">
        <v>4646</v>
      </c>
      <c r="H4059" s="40" t="s">
        <v>2374</v>
      </c>
      <c r="I4059" s="43" t="s">
        <v>2124</v>
      </c>
      <c r="J4059" s="116">
        <v>5.40751</v>
      </c>
      <c r="K4059" s="57">
        <f t="shared" si="254"/>
        <v>2</v>
      </c>
      <c r="L4059" s="198">
        <v>199</v>
      </c>
      <c r="M4059" s="105">
        <v>3.1</v>
      </c>
      <c r="N4059" s="167"/>
    </row>
    <row r="4060" s="155" customFormat="1" ht="21.6" spans="1:14">
      <c r="A4060" s="38" t="s">
        <v>15</v>
      </c>
      <c r="B4060" s="168">
        <v>4059</v>
      </c>
      <c r="C4060" s="43" t="s">
        <v>16</v>
      </c>
      <c r="D4060" s="43" t="s">
        <v>89</v>
      </c>
      <c r="E4060" s="103" t="s">
        <v>3723</v>
      </c>
      <c r="F4060" s="169" t="s">
        <v>114</v>
      </c>
      <c r="G4060" s="169" t="s">
        <v>4647</v>
      </c>
      <c r="H4060" s="40" t="s">
        <v>2369</v>
      </c>
      <c r="I4060" s="40" t="s">
        <v>22</v>
      </c>
      <c r="J4060" s="173">
        <v>1</v>
      </c>
      <c r="K4060" s="174">
        <v>0</v>
      </c>
      <c r="L4060" s="198">
        <v>31</v>
      </c>
      <c r="M4060" s="105">
        <v>3.1</v>
      </c>
      <c r="N4060" s="167"/>
    </row>
    <row r="4061" s="155" customFormat="1" ht="21.6" spans="1:14">
      <c r="A4061" s="38" t="s">
        <v>15</v>
      </c>
      <c r="B4061" s="168">
        <v>4060</v>
      </c>
      <c r="C4061" s="43" t="s">
        <v>16</v>
      </c>
      <c r="D4061" s="43" t="s">
        <v>53</v>
      </c>
      <c r="E4061" s="103" t="s">
        <v>3723</v>
      </c>
      <c r="F4061" s="169" t="s">
        <v>3813</v>
      </c>
      <c r="G4061" s="169" t="s">
        <v>4657</v>
      </c>
      <c r="H4061" s="40" t="s">
        <v>2153</v>
      </c>
      <c r="I4061" s="40" t="s">
        <v>22</v>
      </c>
      <c r="J4061" s="173">
        <v>1</v>
      </c>
      <c r="K4061" s="57">
        <f t="shared" ref="K4061:K4065" si="255">(CEILING(J4061*0.2,1))*1</f>
        <v>1</v>
      </c>
      <c r="L4061" s="198">
        <v>28</v>
      </c>
      <c r="M4061" s="105">
        <v>3.1</v>
      </c>
      <c r="N4061" s="167"/>
    </row>
    <row r="4062" s="155" customFormat="1" ht="21.6" spans="1:14">
      <c r="A4062" s="38" t="s">
        <v>15</v>
      </c>
      <c r="B4062" s="168">
        <v>4061</v>
      </c>
      <c r="C4062" s="43" t="s">
        <v>16</v>
      </c>
      <c r="D4062" s="43" t="s">
        <v>89</v>
      </c>
      <c r="E4062" s="103" t="s">
        <v>3723</v>
      </c>
      <c r="F4062" s="169" t="s">
        <v>114</v>
      </c>
      <c r="G4062" s="169" t="s">
        <v>4648</v>
      </c>
      <c r="H4062" s="40" t="s">
        <v>2369</v>
      </c>
      <c r="I4062" s="40" t="s">
        <v>22</v>
      </c>
      <c r="J4062" s="173">
        <v>11</v>
      </c>
      <c r="K4062" s="174">
        <v>0</v>
      </c>
      <c r="L4062" s="198">
        <v>599</v>
      </c>
      <c r="M4062" s="105">
        <v>3.1</v>
      </c>
      <c r="N4062" s="167"/>
    </row>
    <row r="4063" s="155" customFormat="1" ht="21.6" spans="1:14">
      <c r="A4063" s="38" t="s">
        <v>15</v>
      </c>
      <c r="B4063" s="168">
        <v>4062</v>
      </c>
      <c r="C4063" s="43" t="s">
        <v>16</v>
      </c>
      <c r="D4063" s="43" t="s">
        <v>89</v>
      </c>
      <c r="E4063" s="103" t="s">
        <v>3723</v>
      </c>
      <c r="F4063" s="169" t="s">
        <v>114</v>
      </c>
      <c r="G4063" s="169" t="s">
        <v>4658</v>
      </c>
      <c r="H4063" s="40" t="s">
        <v>2369</v>
      </c>
      <c r="I4063" s="40" t="s">
        <v>22</v>
      </c>
      <c r="J4063" s="173">
        <v>3</v>
      </c>
      <c r="K4063" s="174">
        <v>0</v>
      </c>
      <c r="L4063" s="198">
        <v>272</v>
      </c>
      <c r="M4063" s="105">
        <v>3.1</v>
      </c>
      <c r="N4063" s="167"/>
    </row>
    <row r="4064" s="155" customFormat="1" ht="21.6" spans="1:14">
      <c r="A4064" s="38" t="s">
        <v>15</v>
      </c>
      <c r="B4064" s="168">
        <v>4063</v>
      </c>
      <c r="C4064" s="43" t="s">
        <v>16</v>
      </c>
      <c r="D4064" s="43" t="s">
        <v>53</v>
      </c>
      <c r="E4064" s="103" t="s">
        <v>3723</v>
      </c>
      <c r="F4064" s="169" t="s">
        <v>55</v>
      </c>
      <c r="G4064" s="169" t="s">
        <v>4680</v>
      </c>
      <c r="H4064" s="40" t="s">
        <v>2371</v>
      </c>
      <c r="I4064" s="40" t="s">
        <v>22</v>
      </c>
      <c r="J4064" s="173">
        <v>1</v>
      </c>
      <c r="K4064" s="57">
        <f t="shared" si="255"/>
        <v>1</v>
      </c>
      <c r="L4064" s="198">
        <v>15</v>
      </c>
      <c r="M4064" s="105">
        <v>3.1</v>
      </c>
      <c r="N4064" s="167"/>
    </row>
    <row r="4065" s="155" customFormat="1" ht="24" spans="1:14">
      <c r="A4065" s="38" t="s">
        <v>15</v>
      </c>
      <c r="B4065" s="168">
        <v>4064</v>
      </c>
      <c r="C4065" s="43" t="s">
        <v>16</v>
      </c>
      <c r="D4065" s="43" t="s">
        <v>53</v>
      </c>
      <c r="E4065" s="103" t="s">
        <v>3723</v>
      </c>
      <c r="F4065" s="169" t="s">
        <v>55</v>
      </c>
      <c r="G4065" s="169" t="s">
        <v>4659</v>
      </c>
      <c r="H4065" s="40" t="s">
        <v>2371</v>
      </c>
      <c r="I4065" s="40" t="s">
        <v>22</v>
      </c>
      <c r="J4065" s="173">
        <v>5</v>
      </c>
      <c r="K4065" s="57">
        <f t="shared" si="255"/>
        <v>1</v>
      </c>
      <c r="L4065" s="198">
        <v>150</v>
      </c>
      <c r="M4065" s="105">
        <v>3.1</v>
      </c>
      <c r="N4065" s="167"/>
    </row>
    <row r="4066" s="155" customFormat="1" ht="24" spans="1:14">
      <c r="A4066" s="38" t="s">
        <v>15</v>
      </c>
      <c r="B4066" s="168">
        <v>4065</v>
      </c>
      <c r="C4066" s="43" t="s">
        <v>16</v>
      </c>
      <c r="D4066" s="43" t="s">
        <v>53</v>
      </c>
      <c r="E4066" s="103" t="s">
        <v>3723</v>
      </c>
      <c r="F4066" s="169" t="s">
        <v>55</v>
      </c>
      <c r="G4066" s="169" t="s">
        <v>4681</v>
      </c>
      <c r="H4066" s="40" t="s">
        <v>2371</v>
      </c>
      <c r="I4066" s="40" t="s">
        <v>22</v>
      </c>
      <c r="J4066" s="173">
        <v>1</v>
      </c>
      <c r="K4066" s="185">
        <v>0</v>
      </c>
      <c r="L4066" s="198">
        <v>57</v>
      </c>
      <c r="M4066" s="105">
        <v>3.1</v>
      </c>
      <c r="N4066" s="167"/>
    </row>
    <row r="4067" s="155" customFormat="1" ht="24" spans="1:14">
      <c r="A4067" s="38" t="s">
        <v>15</v>
      </c>
      <c r="B4067" s="168">
        <v>4066</v>
      </c>
      <c r="C4067" s="43" t="s">
        <v>16</v>
      </c>
      <c r="D4067" s="43" t="s">
        <v>53</v>
      </c>
      <c r="E4067" s="103" t="s">
        <v>3723</v>
      </c>
      <c r="F4067" s="169" t="s">
        <v>249</v>
      </c>
      <c r="G4067" s="169" t="s">
        <v>4682</v>
      </c>
      <c r="H4067" s="40" t="s">
        <v>2371</v>
      </c>
      <c r="I4067" s="40" t="s">
        <v>22</v>
      </c>
      <c r="J4067" s="173">
        <v>1</v>
      </c>
      <c r="K4067" s="185">
        <v>0</v>
      </c>
      <c r="L4067" s="198">
        <v>17</v>
      </c>
      <c r="M4067" s="105">
        <v>3.1</v>
      </c>
      <c r="N4067" s="167"/>
    </row>
    <row r="4068" s="155" customFormat="1" ht="21.6" spans="1:14">
      <c r="A4068" s="38" t="s">
        <v>15</v>
      </c>
      <c r="B4068" s="168">
        <v>4067</v>
      </c>
      <c r="C4068" s="43" t="s">
        <v>16</v>
      </c>
      <c r="D4068" s="43" t="s">
        <v>53</v>
      </c>
      <c r="E4068" s="103" t="s">
        <v>3723</v>
      </c>
      <c r="F4068" s="169" t="s">
        <v>304</v>
      </c>
      <c r="G4068" s="169" t="s">
        <v>4683</v>
      </c>
      <c r="H4068" s="40" t="s">
        <v>2371</v>
      </c>
      <c r="I4068" s="40" t="s">
        <v>22</v>
      </c>
      <c r="J4068" s="173">
        <v>2</v>
      </c>
      <c r="K4068" s="57">
        <f t="shared" ref="K4068:K4072" si="256">(CEILING(J4068*0.2,1))*1</f>
        <v>1</v>
      </c>
      <c r="L4068" s="198">
        <v>69</v>
      </c>
      <c r="M4068" s="105">
        <v>3.1</v>
      </c>
      <c r="N4068" s="167"/>
    </row>
    <row r="4069" s="155" customFormat="1" ht="24" spans="1:14">
      <c r="A4069" s="38" t="s">
        <v>15</v>
      </c>
      <c r="B4069" s="168">
        <v>4068</v>
      </c>
      <c r="C4069" s="43" t="s">
        <v>16</v>
      </c>
      <c r="D4069" s="43" t="s">
        <v>171</v>
      </c>
      <c r="E4069" s="103" t="s">
        <v>3723</v>
      </c>
      <c r="F4069" s="169" t="s">
        <v>172</v>
      </c>
      <c r="G4069" s="169" t="s">
        <v>4661</v>
      </c>
      <c r="H4069" s="40" t="s">
        <v>4662</v>
      </c>
      <c r="I4069" s="40" t="s">
        <v>22</v>
      </c>
      <c r="J4069" s="173">
        <v>12</v>
      </c>
      <c r="K4069" s="174">
        <v>0</v>
      </c>
      <c r="L4069" s="198">
        <v>9</v>
      </c>
      <c r="M4069" s="105">
        <v>3.1</v>
      </c>
      <c r="N4069" s="167"/>
    </row>
    <row r="4070" s="155" customFormat="1" ht="24" spans="1:14">
      <c r="A4070" s="38" t="s">
        <v>15</v>
      </c>
      <c r="B4070" s="168">
        <v>4069</v>
      </c>
      <c r="C4070" s="43" t="s">
        <v>16</v>
      </c>
      <c r="D4070" s="43" t="s">
        <v>171</v>
      </c>
      <c r="E4070" s="103" t="s">
        <v>3723</v>
      </c>
      <c r="F4070" s="169" t="s">
        <v>172</v>
      </c>
      <c r="G4070" s="169" t="s">
        <v>4663</v>
      </c>
      <c r="H4070" s="40" t="s">
        <v>4662</v>
      </c>
      <c r="I4070" s="40" t="s">
        <v>22</v>
      </c>
      <c r="J4070" s="173">
        <v>2</v>
      </c>
      <c r="K4070" s="174">
        <v>0</v>
      </c>
      <c r="L4070" s="198">
        <v>2</v>
      </c>
      <c r="M4070" s="105">
        <v>3.1</v>
      </c>
      <c r="N4070" s="167"/>
    </row>
    <row r="4071" s="155" customFormat="1" ht="21.6" spans="1:14">
      <c r="A4071" s="38" t="s">
        <v>15</v>
      </c>
      <c r="B4071" s="168">
        <v>4070</v>
      </c>
      <c r="C4071" s="43" t="s">
        <v>16</v>
      </c>
      <c r="D4071" s="43" t="s">
        <v>53</v>
      </c>
      <c r="E4071" s="103" t="s">
        <v>3723</v>
      </c>
      <c r="F4071" s="169" t="s">
        <v>236</v>
      </c>
      <c r="G4071" s="169" t="s">
        <v>4684</v>
      </c>
      <c r="H4071" s="40" t="s">
        <v>2369</v>
      </c>
      <c r="I4071" s="40" t="s">
        <v>22</v>
      </c>
      <c r="J4071" s="173">
        <v>1</v>
      </c>
      <c r="K4071" s="57">
        <f t="shared" si="256"/>
        <v>1</v>
      </c>
      <c r="L4071" s="198">
        <v>2</v>
      </c>
      <c r="M4071" s="105">
        <v>3.1</v>
      </c>
      <c r="N4071" s="167"/>
    </row>
    <row r="4072" s="155" customFormat="1" ht="21.6" spans="1:14">
      <c r="A4072" s="38" t="s">
        <v>15</v>
      </c>
      <c r="B4072" s="168">
        <v>4071</v>
      </c>
      <c r="C4072" s="43" t="s">
        <v>16</v>
      </c>
      <c r="D4072" s="43" t="s">
        <v>53</v>
      </c>
      <c r="E4072" s="103" t="s">
        <v>3723</v>
      </c>
      <c r="F4072" s="169" t="s">
        <v>236</v>
      </c>
      <c r="G4072" s="169" t="s">
        <v>4685</v>
      </c>
      <c r="H4072" s="40" t="s">
        <v>2369</v>
      </c>
      <c r="I4072" s="40" t="s">
        <v>22</v>
      </c>
      <c r="J4072" s="173">
        <v>2</v>
      </c>
      <c r="K4072" s="57">
        <f t="shared" si="256"/>
        <v>1</v>
      </c>
      <c r="L4072" s="198">
        <v>2</v>
      </c>
      <c r="M4072" s="105">
        <v>3.1</v>
      </c>
      <c r="N4072" s="167"/>
    </row>
    <row r="4073" s="155" customFormat="1" ht="24" spans="1:14">
      <c r="A4073" s="38" t="s">
        <v>15</v>
      </c>
      <c r="B4073" s="168">
        <v>4072</v>
      </c>
      <c r="C4073" s="43" t="s">
        <v>16</v>
      </c>
      <c r="D4073" s="43" t="s">
        <v>53</v>
      </c>
      <c r="E4073" s="103" t="s">
        <v>3723</v>
      </c>
      <c r="F4073" s="169" t="s">
        <v>236</v>
      </c>
      <c r="G4073" s="169" t="s">
        <v>4664</v>
      </c>
      <c r="H4073" s="40" t="s">
        <v>2369</v>
      </c>
      <c r="I4073" s="40" t="s">
        <v>22</v>
      </c>
      <c r="J4073" s="173">
        <v>2</v>
      </c>
      <c r="K4073" s="185">
        <v>0</v>
      </c>
      <c r="L4073" s="198">
        <v>5</v>
      </c>
      <c r="M4073" s="105">
        <v>3.1</v>
      </c>
      <c r="N4073" s="167"/>
    </row>
    <row r="4074" s="155" customFormat="1" ht="21.6" spans="1:14">
      <c r="A4074" s="38" t="s">
        <v>15</v>
      </c>
      <c r="B4074" s="168">
        <v>4073</v>
      </c>
      <c r="C4074" s="43" t="s">
        <v>16</v>
      </c>
      <c r="D4074" s="43" t="s">
        <v>322</v>
      </c>
      <c r="E4074" s="103" t="s">
        <v>3723</v>
      </c>
      <c r="F4074" s="169" t="s">
        <v>323</v>
      </c>
      <c r="G4074" s="169" t="s">
        <v>4665</v>
      </c>
      <c r="H4074" s="40" t="s">
        <v>2374</v>
      </c>
      <c r="I4074" s="43" t="s">
        <v>2124</v>
      </c>
      <c r="J4074" s="116">
        <v>7.3316</v>
      </c>
      <c r="K4074" s="57">
        <f t="shared" ref="K4074:K4079" si="257">(CEILING(J4074*0.2,1))*1</f>
        <v>2</v>
      </c>
      <c r="L4074" s="198">
        <v>474</v>
      </c>
      <c r="M4074" s="105">
        <v>3.1</v>
      </c>
      <c r="N4074" s="167"/>
    </row>
    <row r="4075" s="155" customFormat="1" ht="21.6" spans="1:14">
      <c r="A4075" s="38" t="s">
        <v>15</v>
      </c>
      <c r="B4075" s="168">
        <v>4074</v>
      </c>
      <c r="C4075" s="43" t="s">
        <v>16</v>
      </c>
      <c r="D4075" s="43" t="s">
        <v>322</v>
      </c>
      <c r="E4075" s="103" t="s">
        <v>3723</v>
      </c>
      <c r="F4075" s="169" t="s">
        <v>323</v>
      </c>
      <c r="G4075" s="169" t="s">
        <v>4686</v>
      </c>
      <c r="H4075" s="40" t="s">
        <v>3900</v>
      </c>
      <c r="I4075" s="43" t="s">
        <v>2124</v>
      </c>
      <c r="J4075" s="116">
        <v>0.25</v>
      </c>
      <c r="K4075" s="57">
        <f t="shared" si="257"/>
        <v>1</v>
      </c>
      <c r="L4075" s="198">
        <v>16</v>
      </c>
      <c r="M4075" s="105">
        <v>3.1</v>
      </c>
      <c r="N4075" s="167"/>
    </row>
    <row r="4076" s="155" customFormat="1" ht="24" spans="1:14">
      <c r="A4076" s="38" t="s">
        <v>15</v>
      </c>
      <c r="B4076" s="168">
        <v>4075</v>
      </c>
      <c r="C4076" s="43" t="s">
        <v>16</v>
      </c>
      <c r="D4076" s="43" t="s">
        <v>53</v>
      </c>
      <c r="E4076" s="103" t="s">
        <v>3723</v>
      </c>
      <c r="F4076" s="169" t="s">
        <v>55</v>
      </c>
      <c r="G4076" s="169" t="s">
        <v>4645</v>
      </c>
      <c r="H4076" s="40" t="s">
        <v>2371</v>
      </c>
      <c r="I4076" s="40" t="s">
        <v>22</v>
      </c>
      <c r="J4076" s="173">
        <v>5</v>
      </c>
      <c r="K4076" s="57">
        <f t="shared" si="257"/>
        <v>1</v>
      </c>
      <c r="L4076" s="198">
        <v>88</v>
      </c>
      <c r="M4076" s="105">
        <v>3.1</v>
      </c>
      <c r="N4076" s="167"/>
    </row>
    <row r="4077" s="155" customFormat="1" ht="21.6" spans="1:14">
      <c r="A4077" s="38" t="s">
        <v>15</v>
      </c>
      <c r="B4077" s="168">
        <v>4076</v>
      </c>
      <c r="C4077" s="43" t="s">
        <v>16</v>
      </c>
      <c r="D4077" s="43" t="s">
        <v>53</v>
      </c>
      <c r="E4077" s="103" t="s">
        <v>3723</v>
      </c>
      <c r="F4077" s="169" t="s">
        <v>236</v>
      </c>
      <c r="G4077" s="169" t="s">
        <v>4676</v>
      </c>
      <c r="H4077" s="40" t="s">
        <v>2369</v>
      </c>
      <c r="I4077" s="40" t="s">
        <v>22</v>
      </c>
      <c r="J4077" s="173">
        <v>1</v>
      </c>
      <c r="K4077" s="57">
        <f t="shared" si="257"/>
        <v>1</v>
      </c>
      <c r="L4077" s="198">
        <v>1</v>
      </c>
      <c r="M4077" s="105">
        <v>3.1</v>
      </c>
      <c r="N4077" s="167"/>
    </row>
    <row r="4078" s="155" customFormat="1" ht="21.6" spans="1:14">
      <c r="A4078" s="38" t="s">
        <v>15</v>
      </c>
      <c r="B4078" s="168">
        <v>4077</v>
      </c>
      <c r="C4078" s="43" t="s">
        <v>16</v>
      </c>
      <c r="D4078" s="43" t="s">
        <v>53</v>
      </c>
      <c r="E4078" s="103" t="s">
        <v>3723</v>
      </c>
      <c r="F4078" s="169" t="s">
        <v>236</v>
      </c>
      <c r="G4078" s="169" t="s">
        <v>4677</v>
      </c>
      <c r="H4078" s="40" t="s">
        <v>2369</v>
      </c>
      <c r="I4078" s="40" t="s">
        <v>22</v>
      </c>
      <c r="J4078" s="173">
        <v>1</v>
      </c>
      <c r="K4078" s="57">
        <f t="shared" si="257"/>
        <v>1</v>
      </c>
      <c r="L4078" s="198">
        <v>2</v>
      </c>
      <c r="M4078" s="105">
        <v>3.1</v>
      </c>
      <c r="N4078" s="167"/>
    </row>
    <row r="4079" s="155" customFormat="1" ht="21.6" spans="1:14">
      <c r="A4079" s="38" t="s">
        <v>15</v>
      </c>
      <c r="B4079" s="168">
        <v>4078</v>
      </c>
      <c r="C4079" s="43" t="s">
        <v>16</v>
      </c>
      <c r="D4079" s="43" t="s">
        <v>322</v>
      </c>
      <c r="E4079" s="103" t="s">
        <v>3723</v>
      </c>
      <c r="F4079" s="169" t="s">
        <v>323</v>
      </c>
      <c r="G4079" s="169" t="s">
        <v>4646</v>
      </c>
      <c r="H4079" s="40" t="s">
        <v>2374</v>
      </c>
      <c r="I4079" s="43" t="s">
        <v>2124</v>
      </c>
      <c r="J4079" s="116">
        <v>5.45641</v>
      </c>
      <c r="K4079" s="57">
        <f t="shared" si="257"/>
        <v>2</v>
      </c>
      <c r="L4079" s="198">
        <v>201</v>
      </c>
      <c r="M4079" s="105">
        <v>3.1</v>
      </c>
      <c r="N4079" s="167"/>
    </row>
    <row r="4080" s="155" customFormat="1" ht="21.6" spans="1:14">
      <c r="A4080" s="38" t="s">
        <v>15</v>
      </c>
      <c r="B4080" s="168">
        <v>4079</v>
      </c>
      <c r="C4080" s="43" t="s">
        <v>16</v>
      </c>
      <c r="D4080" s="43" t="s">
        <v>89</v>
      </c>
      <c r="E4080" s="103" t="s">
        <v>3723</v>
      </c>
      <c r="F4080" s="169" t="s">
        <v>114</v>
      </c>
      <c r="G4080" s="169" t="s">
        <v>4648</v>
      </c>
      <c r="H4080" s="40" t="s">
        <v>2369</v>
      </c>
      <c r="I4080" s="40" t="s">
        <v>22</v>
      </c>
      <c r="J4080" s="173">
        <v>1</v>
      </c>
      <c r="K4080" s="174">
        <v>0</v>
      </c>
      <c r="L4080" s="198">
        <v>54</v>
      </c>
      <c r="M4080" s="105">
        <v>3.1</v>
      </c>
      <c r="N4080" s="167"/>
    </row>
    <row r="4081" s="155" customFormat="1" ht="24" spans="1:14">
      <c r="A4081" s="38" t="s">
        <v>15</v>
      </c>
      <c r="B4081" s="168">
        <v>4080</v>
      </c>
      <c r="C4081" s="43" t="s">
        <v>16</v>
      </c>
      <c r="D4081" s="43" t="s">
        <v>53</v>
      </c>
      <c r="E4081" s="103" t="s">
        <v>3723</v>
      </c>
      <c r="F4081" s="169" t="s">
        <v>55</v>
      </c>
      <c r="G4081" s="169" t="s">
        <v>4645</v>
      </c>
      <c r="H4081" s="40" t="s">
        <v>2371</v>
      </c>
      <c r="I4081" s="40" t="s">
        <v>22</v>
      </c>
      <c r="J4081" s="173">
        <v>7</v>
      </c>
      <c r="K4081" s="57">
        <f t="shared" ref="K4081:K4086" si="258">(CEILING(J4081*0.2,1))*1</f>
        <v>2</v>
      </c>
      <c r="L4081" s="198">
        <v>123</v>
      </c>
      <c r="M4081" s="105">
        <v>3.1</v>
      </c>
      <c r="N4081" s="167"/>
    </row>
    <row r="4082" s="155" customFormat="1" ht="21.6" spans="1:14">
      <c r="A4082" s="38" t="s">
        <v>15</v>
      </c>
      <c r="B4082" s="168">
        <v>4081</v>
      </c>
      <c r="C4082" s="43" t="s">
        <v>16</v>
      </c>
      <c r="D4082" s="43" t="s">
        <v>322</v>
      </c>
      <c r="E4082" s="103" t="s">
        <v>3723</v>
      </c>
      <c r="F4082" s="169" t="s">
        <v>323</v>
      </c>
      <c r="G4082" s="169" t="s">
        <v>4646</v>
      </c>
      <c r="H4082" s="40" t="s">
        <v>2374</v>
      </c>
      <c r="I4082" s="43" t="s">
        <v>2124</v>
      </c>
      <c r="J4082" s="116">
        <v>9.17481</v>
      </c>
      <c r="K4082" s="57">
        <f t="shared" si="258"/>
        <v>2</v>
      </c>
      <c r="L4082" s="198">
        <v>338</v>
      </c>
      <c r="M4082" s="105">
        <v>3.1</v>
      </c>
      <c r="N4082" s="167"/>
    </row>
    <row r="4083" s="155" customFormat="1" ht="21.6" spans="1:14">
      <c r="A4083" s="38" t="s">
        <v>15</v>
      </c>
      <c r="B4083" s="168">
        <v>4082</v>
      </c>
      <c r="C4083" s="43" t="s">
        <v>16</v>
      </c>
      <c r="D4083" s="43" t="s">
        <v>89</v>
      </c>
      <c r="E4083" s="103" t="s">
        <v>3723</v>
      </c>
      <c r="F4083" s="169" t="s">
        <v>114</v>
      </c>
      <c r="G4083" s="169" t="s">
        <v>4647</v>
      </c>
      <c r="H4083" s="40" t="s">
        <v>2369</v>
      </c>
      <c r="I4083" s="40" t="s">
        <v>22</v>
      </c>
      <c r="J4083" s="173">
        <v>1</v>
      </c>
      <c r="K4083" s="174">
        <v>0</v>
      </c>
      <c r="L4083" s="198">
        <v>31</v>
      </c>
      <c r="M4083" s="105">
        <v>3.1</v>
      </c>
      <c r="N4083" s="167"/>
    </row>
    <row r="4084" s="155" customFormat="1" ht="24" spans="1:14">
      <c r="A4084" s="38" t="s">
        <v>15</v>
      </c>
      <c r="B4084" s="168">
        <v>4083</v>
      </c>
      <c r="C4084" s="43" t="s">
        <v>16</v>
      </c>
      <c r="D4084" s="43" t="s">
        <v>53</v>
      </c>
      <c r="E4084" s="103" t="s">
        <v>3723</v>
      </c>
      <c r="F4084" s="169" t="s">
        <v>55</v>
      </c>
      <c r="G4084" s="169" t="s">
        <v>4645</v>
      </c>
      <c r="H4084" s="40" t="s">
        <v>2371</v>
      </c>
      <c r="I4084" s="40" t="s">
        <v>22</v>
      </c>
      <c r="J4084" s="173">
        <v>5</v>
      </c>
      <c r="K4084" s="57">
        <f t="shared" si="258"/>
        <v>1</v>
      </c>
      <c r="L4084" s="198">
        <v>88</v>
      </c>
      <c r="M4084" s="105">
        <v>3.1</v>
      </c>
      <c r="N4084" s="167"/>
    </row>
    <row r="4085" s="155" customFormat="1" ht="21.6" spans="1:14">
      <c r="A4085" s="38" t="s">
        <v>15</v>
      </c>
      <c r="B4085" s="168">
        <v>4084</v>
      </c>
      <c r="C4085" s="43" t="s">
        <v>16</v>
      </c>
      <c r="D4085" s="43" t="s">
        <v>53</v>
      </c>
      <c r="E4085" s="103" t="s">
        <v>3723</v>
      </c>
      <c r="F4085" s="169" t="s">
        <v>55</v>
      </c>
      <c r="G4085" s="169" t="s">
        <v>4767</v>
      </c>
      <c r="H4085" s="40" t="s">
        <v>2371</v>
      </c>
      <c r="I4085" s="40" t="s">
        <v>22</v>
      </c>
      <c r="J4085" s="173">
        <v>1</v>
      </c>
      <c r="K4085" s="57">
        <f t="shared" si="258"/>
        <v>1</v>
      </c>
      <c r="L4085" s="198">
        <v>15</v>
      </c>
      <c r="M4085" s="105">
        <v>3.1</v>
      </c>
      <c r="N4085" s="167"/>
    </row>
    <row r="4086" s="155" customFormat="1" ht="21.6" spans="1:14">
      <c r="A4086" s="38" t="s">
        <v>15</v>
      </c>
      <c r="B4086" s="168">
        <v>4085</v>
      </c>
      <c r="C4086" s="43" t="s">
        <v>16</v>
      </c>
      <c r="D4086" s="43" t="s">
        <v>322</v>
      </c>
      <c r="E4086" s="103" t="s">
        <v>3723</v>
      </c>
      <c r="F4086" s="169" t="s">
        <v>323</v>
      </c>
      <c r="G4086" s="169" t="s">
        <v>4646</v>
      </c>
      <c r="H4086" s="40" t="s">
        <v>2374</v>
      </c>
      <c r="I4086" s="43" t="s">
        <v>2124</v>
      </c>
      <c r="J4086" s="116">
        <v>4.71148</v>
      </c>
      <c r="K4086" s="57">
        <f t="shared" si="258"/>
        <v>1</v>
      </c>
      <c r="L4086" s="198">
        <v>173</v>
      </c>
      <c r="M4086" s="105">
        <v>3.1</v>
      </c>
      <c r="N4086" s="167"/>
    </row>
    <row r="4087" s="155" customFormat="1" ht="21.6" spans="1:14">
      <c r="A4087" s="38" t="s">
        <v>15</v>
      </c>
      <c r="B4087" s="168">
        <v>4086</v>
      </c>
      <c r="C4087" s="43" t="s">
        <v>16</v>
      </c>
      <c r="D4087" s="43" t="s">
        <v>89</v>
      </c>
      <c r="E4087" s="103" t="s">
        <v>3723</v>
      </c>
      <c r="F4087" s="169" t="s">
        <v>114</v>
      </c>
      <c r="G4087" s="169" t="s">
        <v>4647</v>
      </c>
      <c r="H4087" s="40" t="s">
        <v>2369</v>
      </c>
      <c r="I4087" s="40" t="s">
        <v>22</v>
      </c>
      <c r="J4087" s="173">
        <v>1</v>
      </c>
      <c r="K4087" s="174">
        <v>0</v>
      </c>
      <c r="L4087" s="198">
        <v>31</v>
      </c>
      <c r="M4087" s="105">
        <v>3.1</v>
      </c>
      <c r="N4087" s="167"/>
    </row>
    <row r="4088" s="155" customFormat="1" ht="24" spans="1:14">
      <c r="A4088" s="38" t="s">
        <v>15</v>
      </c>
      <c r="B4088" s="168">
        <v>4087</v>
      </c>
      <c r="C4088" s="43" t="s">
        <v>16</v>
      </c>
      <c r="D4088" s="43" t="s">
        <v>53</v>
      </c>
      <c r="E4088" s="103" t="s">
        <v>3723</v>
      </c>
      <c r="F4088" s="169" t="s">
        <v>55</v>
      </c>
      <c r="G4088" s="169" t="s">
        <v>4645</v>
      </c>
      <c r="H4088" s="40" t="s">
        <v>2371</v>
      </c>
      <c r="I4088" s="40" t="s">
        <v>22</v>
      </c>
      <c r="J4088" s="173">
        <v>5</v>
      </c>
      <c r="K4088" s="57">
        <f t="shared" ref="K4088:K4091" si="259">(CEILING(J4088*0.2,1))*1</f>
        <v>1</v>
      </c>
      <c r="L4088" s="198">
        <v>88</v>
      </c>
      <c r="M4088" s="105">
        <v>3.1</v>
      </c>
      <c r="N4088" s="167"/>
    </row>
    <row r="4089" s="155" customFormat="1" ht="21.6" spans="1:14">
      <c r="A4089" s="38" t="s">
        <v>15</v>
      </c>
      <c r="B4089" s="168">
        <v>4088</v>
      </c>
      <c r="C4089" s="43" t="s">
        <v>16</v>
      </c>
      <c r="D4089" s="43" t="s">
        <v>322</v>
      </c>
      <c r="E4089" s="103" t="s">
        <v>3723</v>
      </c>
      <c r="F4089" s="169" t="s">
        <v>323</v>
      </c>
      <c r="G4089" s="169" t="s">
        <v>4646</v>
      </c>
      <c r="H4089" s="40" t="s">
        <v>2374</v>
      </c>
      <c r="I4089" s="43" t="s">
        <v>2124</v>
      </c>
      <c r="J4089" s="116">
        <v>4.99449</v>
      </c>
      <c r="K4089" s="57">
        <f t="shared" si="259"/>
        <v>1</v>
      </c>
      <c r="L4089" s="198">
        <v>184</v>
      </c>
      <c r="M4089" s="105">
        <v>3.1</v>
      </c>
      <c r="N4089" s="167"/>
    </row>
    <row r="4090" s="155" customFormat="1" ht="21.6" spans="1:14">
      <c r="A4090" s="38" t="s">
        <v>15</v>
      </c>
      <c r="B4090" s="168">
        <v>4089</v>
      </c>
      <c r="C4090" s="43" t="s">
        <v>16</v>
      </c>
      <c r="D4090" s="43" t="s">
        <v>89</v>
      </c>
      <c r="E4090" s="103" t="s">
        <v>3723</v>
      </c>
      <c r="F4090" s="169" t="s">
        <v>114</v>
      </c>
      <c r="G4090" s="169" t="s">
        <v>4648</v>
      </c>
      <c r="H4090" s="40" t="s">
        <v>2369</v>
      </c>
      <c r="I4090" s="40" t="s">
        <v>22</v>
      </c>
      <c r="J4090" s="173">
        <v>1</v>
      </c>
      <c r="K4090" s="174">
        <v>0</v>
      </c>
      <c r="L4090" s="198">
        <v>54</v>
      </c>
      <c r="M4090" s="105">
        <v>3.1</v>
      </c>
      <c r="N4090" s="164"/>
    </row>
    <row r="4091" s="155" customFormat="1" ht="21.6" spans="1:14">
      <c r="A4091" s="38" t="s">
        <v>15</v>
      </c>
      <c r="B4091" s="168">
        <v>4090</v>
      </c>
      <c r="C4091" s="43" t="s">
        <v>16</v>
      </c>
      <c r="D4091" s="43" t="s">
        <v>53</v>
      </c>
      <c r="E4091" s="103" t="s">
        <v>3723</v>
      </c>
      <c r="F4091" s="169" t="s">
        <v>3813</v>
      </c>
      <c r="G4091" s="169" t="s">
        <v>4649</v>
      </c>
      <c r="H4091" s="40" t="s">
        <v>3569</v>
      </c>
      <c r="I4091" s="40" t="s">
        <v>22</v>
      </c>
      <c r="J4091" s="173">
        <v>1</v>
      </c>
      <c r="K4091" s="57">
        <f t="shared" si="259"/>
        <v>1</v>
      </c>
      <c r="L4091" s="198">
        <v>19</v>
      </c>
      <c r="M4091" s="105">
        <v>3.1</v>
      </c>
      <c r="N4091" s="164"/>
    </row>
    <row r="4092" s="155" customFormat="1" ht="21.6" spans="1:14">
      <c r="A4092" s="38" t="s">
        <v>15</v>
      </c>
      <c r="B4092" s="168">
        <v>4091</v>
      </c>
      <c r="C4092" s="43" t="s">
        <v>16</v>
      </c>
      <c r="D4092" s="43" t="s">
        <v>89</v>
      </c>
      <c r="E4092" s="103" t="s">
        <v>3723</v>
      </c>
      <c r="F4092" s="169" t="s">
        <v>114</v>
      </c>
      <c r="G4092" s="169" t="s">
        <v>4647</v>
      </c>
      <c r="H4092" s="40" t="s">
        <v>2369</v>
      </c>
      <c r="I4092" s="40" t="s">
        <v>22</v>
      </c>
      <c r="J4092" s="173">
        <v>9</v>
      </c>
      <c r="K4092" s="174">
        <v>0</v>
      </c>
      <c r="L4092" s="198">
        <v>277</v>
      </c>
      <c r="M4092" s="105">
        <v>3.1</v>
      </c>
      <c r="N4092" s="167"/>
    </row>
    <row r="4093" s="155" customFormat="1" ht="21.6" spans="1:14">
      <c r="A4093" s="38" t="s">
        <v>15</v>
      </c>
      <c r="B4093" s="168">
        <v>4092</v>
      </c>
      <c r="C4093" s="43" t="s">
        <v>16</v>
      </c>
      <c r="D4093" s="43" t="s">
        <v>89</v>
      </c>
      <c r="E4093" s="103" t="s">
        <v>3723</v>
      </c>
      <c r="F4093" s="169" t="s">
        <v>114</v>
      </c>
      <c r="G4093" s="169" t="s">
        <v>4650</v>
      </c>
      <c r="H4093" s="40" t="s">
        <v>2369</v>
      </c>
      <c r="I4093" s="40" t="s">
        <v>22</v>
      </c>
      <c r="J4093" s="173">
        <v>1</v>
      </c>
      <c r="K4093" s="174">
        <v>0</v>
      </c>
      <c r="L4093" s="198">
        <v>44</v>
      </c>
      <c r="M4093" s="105">
        <v>3.1</v>
      </c>
      <c r="N4093" s="164"/>
    </row>
    <row r="4094" s="155" customFormat="1" ht="24" spans="1:14">
      <c r="A4094" s="38" t="s">
        <v>15</v>
      </c>
      <c r="B4094" s="168">
        <v>4093</v>
      </c>
      <c r="C4094" s="43" t="s">
        <v>16</v>
      </c>
      <c r="D4094" s="43" t="s">
        <v>53</v>
      </c>
      <c r="E4094" s="103" t="s">
        <v>3723</v>
      </c>
      <c r="F4094" s="169" t="s">
        <v>55</v>
      </c>
      <c r="G4094" s="169" t="s">
        <v>4651</v>
      </c>
      <c r="H4094" s="40" t="s">
        <v>2371</v>
      </c>
      <c r="I4094" s="40" t="s">
        <v>22</v>
      </c>
      <c r="J4094" s="173">
        <v>8</v>
      </c>
      <c r="K4094" s="57">
        <f>(CEILING(J4094*0.2,1))*1</f>
        <v>2</v>
      </c>
      <c r="L4094" s="198">
        <v>162</v>
      </c>
      <c r="M4094" s="105">
        <v>3.1</v>
      </c>
      <c r="N4094" s="164"/>
    </row>
    <row r="4095" s="155" customFormat="1" ht="24" spans="1:14">
      <c r="A4095" s="38" t="s">
        <v>15</v>
      </c>
      <c r="B4095" s="168">
        <v>4094</v>
      </c>
      <c r="C4095" s="43" t="s">
        <v>16</v>
      </c>
      <c r="D4095" s="43" t="s">
        <v>53</v>
      </c>
      <c r="E4095" s="103" t="s">
        <v>3723</v>
      </c>
      <c r="F4095" s="169" t="s">
        <v>249</v>
      </c>
      <c r="G4095" s="169" t="s">
        <v>4652</v>
      </c>
      <c r="H4095" s="40" t="s">
        <v>2371</v>
      </c>
      <c r="I4095" s="40" t="s">
        <v>22</v>
      </c>
      <c r="J4095" s="173">
        <v>1</v>
      </c>
      <c r="K4095" s="185">
        <v>0</v>
      </c>
      <c r="L4095" s="198">
        <v>11</v>
      </c>
      <c r="M4095" s="105">
        <v>3.1</v>
      </c>
      <c r="N4095" s="167"/>
    </row>
    <row r="4096" s="155" customFormat="1" ht="24" spans="1:14">
      <c r="A4096" s="38" t="s">
        <v>15</v>
      </c>
      <c r="B4096" s="168">
        <v>4095</v>
      </c>
      <c r="C4096" s="43" t="s">
        <v>16</v>
      </c>
      <c r="D4096" s="43" t="s">
        <v>171</v>
      </c>
      <c r="E4096" s="103" t="s">
        <v>3723</v>
      </c>
      <c r="F4096" s="169" t="s">
        <v>172</v>
      </c>
      <c r="G4096" s="169" t="s">
        <v>4653</v>
      </c>
      <c r="H4096" s="40" t="s">
        <v>1697</v>
      </c>
      <c r="I4096" s="40" t="s">
        <v>22</v>
      </c>
      <c r="J4096" s="173">
        <v>9</v>
      </c>
      <c r="K4096" s="174">
        <v>0</v>
      </c>
      <c r="L4096" s="198">
        <v>6</v>
      </c>
      <c r="M4096" s="105">
        <v>3.1</v>
      </c>
      <c r="N4096" s="164"/>
    </row>
    <row r="4097" s="155" customFormat="1" ht="24" spans="1:14">
      <c r="A4097" s="38" t="s">
        <v>15</v>
      </c>
      <c r="B4097" s="168">
        <v>4096</v>
      </c>
      <c r="C4097" s="43" t="s">
        <v>16</v>
      </c>
      <c r="D4097" s="43" t="s">
        <v>171</v>
      </c>
      <c r="E4097" s="103" t="s">
        <v>3723</v>
      </c>
      <c r="F4097" s="169" t="s">
        <v>172</v>
      </c>
      <c r="G4097" s="169" t="s">
        <v>4654</v>
      </c>
      <c r="H4097" s="40" t="s">
        <v>1697</v>
      </c>
      <c r="I4097" s="40" t="s">
        <v>22</v>
      </c>
      <c r="J4097" s="173">
        <v>1</v>
      </c>
      <c r="K4097" s="174">
        <v>0</v>
      </c>
      <c r="L4097" s="198">
        <v>1</v>
      </c>
      <c r="M4097" s="105">
        <v>3.1</v>
      </c>
      <c r="N4097" s="164"/>
    </row>
    <row r="4098" s="155" customFormat="1" ht="24" spans="1:14">
      <c r="A4098" s="38" t="s">
        <v>15</v>
      </c>
      <c r="B4098" s="168">
        <v>4097</v>
      </c>
      <c r="C4098" s="43" t="s">
        <v>16</v>
      </c>
      <c r="D4098" s="43" t="s">
        <v>53</v>
      </c>
      <c r="E4098" s="103" t="s">
        <v>3723</v>
      </c>
      <c r="F4098" s="169" t="s">
        <v>236</v>
      </c>
      <c r="G4098" s="169" t="s">
        <v>4655</v>
      </c>
      <c r="H4098" s="40" t="s">
        <v>2369</v>
      </c>
      <c r="I4098" s="40" t="s">
        <v>22</v>
      </c>
      <c r="J4098" s="173">
        <v>1</v>
      </c>
      <c r="K4098" s="185">
        <v>0</v>
      </c>
      <c r="L4098" s="198">
        <v>2</v>
      </c>
      <c r="M4098" s="105">
        <v>3.1</v>
      </c>
      <c r="N4098" s="167"/>
    </row>
    <row r="4099" s="155" customFormat="1" ht="21.6" spans="1:14">
      <c r="A4099" s="38" t="s">
        <v>15</v>
      </c>
      <c r="B4099" s="168">
        <v>4098</v>
      </c>
      <c r="C4099" s="43" t="s">
        <v>16</v>
      </c>
      <c r="D4099" s="43" t="s">
        <v>322</v>
      </c>
      <c r="E4099" s="103" t="s">
        <v>3723</v>
      </c>
      <c r="F4099" s="169" t="s">
        <v>323</v>
      </c>
      <c r="G4099" s="169" t="s">
        <v>4656</v>
      </c>
      <c r="H4099" s="40" t="s">
        <v>2374</v>
      </c>
      <c r="I4099" s="43" t="s">
        <v>2124</v>
      </c>
      <c r="J4099" s="116">
        <v>11.319</v>
      </c>
      <c r="K4099" s="57">
        <f t="shared" ref="K4099:K4104" si="260">(CEILING(J4099*0.2,1))*1</f>
        <v>3</v>
      </c>
      <c r="L4099" s="198">
        <v>482</v>
      </c>
      <c r="M4099" s="105">
        <v>3.1</v>
      </c>
      <c r="N4099" s="164"/>
    </row>
    <row r="4100" s="155" customFormat="1" ht="21.6" spans="1:14">
      <c r="A4100" s="38" t="s">
        <v>15</v>
      </c>
      <c r="B4100" s="168">
        <v>4099</v>
      </c>
      <c r="C4100" s="43" t="s">
        <v>16</v>
      </c>
      <c r="D4100" s="43" t="s">
        <v>53</v>
      </c>
      <c r="E4100" s="103" t="s">
        <v>3723</v>
      </c>
      <c r="F4100" s="169" t="s">
        <v>3813</v>
      </c>
      <c r="G4100" s="169" t="s">
        <v>4649</v>
      </c>
      <c r="H4100" s="40" t="s">
        <v>3569</v>
      </c>
      <c r="I4100" s="40" t="s">
        <v>22</v>
      </c>
      <c r="J4100" s="173">
        <v>1</v>
      </c>
      <c r="K4100" s="57">
        <f t="shared" si="260"/>
        <v>1</v>
      </c>
      <c r="L4100" s="198">
        <v>19</v>
      </c>
      <c r="M4100" s="105">
        <v>3.1</v>
      </c>
      <c r="N4100" s="167"/>
    </row>
    <row r="4101" s="155" customFormat="1" ht="21.6" spans="1:14">
      <c r="A4101" s="38" t="s">
        <v>15</v>
      </c>
      <c r="B4101" s="168">
        <v>4100</v>
      </c>
      <c r="C4101" s="43" t="s">
        <v>16</v>
      </c>
      <c r="D4101" s="43" t="s">
        <v>89</v>
      </c>
      <c r="E4101" s="103" t="s">
        <v>3723</v>
      </c>
      <c r="F4101" s="169" t="s">
        <v>114</v>
      </c>
      <c r="G4101" s="169" t="s">
        <v>4647</v>
      </c>
      <c r="H4101" s="40" t="s">
        <v>2369</v>
      </c>
      <c r="I4101" s="40" t="s">
        <v>22</v>
      </c>
      <c r="J4101" s="173">
        <v>9</v>
      </c>
      <c r="K4101" s="174">
        <v>0</v>
      </c>
      <c r="L4101" s="198">
        <v>277</v>
      </c>
      <c r="M4101" s="105">
        <v>3.1</v>
      </c>
      <c r="N4101" s="164"/>
    </row>
    <row r="4102" s="155" customFormat="1" ht="21.6" spans="1:14">
      <c r="A4102" s="38" t="s">
        <v>15</v>
      </c>
      <c r="B4102" s="168">
        <v>4101</v>
      </c>
      <c r="C4102" s="43" t="s">
        <v>16</v>
      </c>
      <c r="D4102" s="43" t="s">
        <v>89</v>
      </c>
      <c r="E4102" s="103" t="s">
        <v>3723</v>
      </c>
      <c r="F4102" s="169" t="s">
        <v>114</v>
      </c>
      <c r="G4102" s="169" t="s">
        <v>4650</v>
      </c>
      <c r="H4102" s="40" t="s">
        <v>2369</v>
      </c>
      <c r="I4102" s="40" t="s">
        <v>22</v>
      </c>
      <c r="J4102" s="173">
        <v>1</v>
      </c>
      <c r="K4102" s="174">
        <v>0</v>
      </c>
      <c r="L4102" s="198">
        <v>44</v>
      </c>
      <c r="M4102" s="105">
        <v>3.1</v>
      </c>
      <c r="N4102" s="164"/>
    </row>
    <row r="4103" s="155" customFormat="1" ht="24" spans="1:14">
      <c r="A4103" s="38" t="s">
        <v>15</v>
      </c>
      <c r="B4103" s="168">
        <v>4102</v>
      </c>
      <c r="C4103" s="43" t="s">
        <v>16</v>
      </c>
      <c r="D4103" s="43" t="s">
        <v>89</v>
      </c>
      <c r="E4103" s="103" t="s">
        <v>3723</v>
      </c>
      <c r="F4103" s="169" t="s">
        <v>114</v>
      </c>
      <c r="G4103" s="169" t="s">
        <v>4768</v>
      </c>
      <c r="H4103" s="40" t="s">
        <v>2369</v>
      </c>
      <c r="I4103" s="40" t="s">
        <v>22</v>
      </c>
      <c r="J4103" s="173">
        <v>1</v>
      </c>
      <c r="K4103" s="174">
        <v>0</v>
      </c>
      <c r="L4103" s="198">
        <v>30</v>
      </c>
      <c r="M4103" s="105">
        <v>3.1</v>
      </c>
      <c r="N4103" s="167"/>
    </row>
    <row r="4104" s="155" customFormat="1" ht="24" spans="1:14">
      <c r="A4104" s="38" t="s">
        <v>15</v>
      </c>
      <c r="B4104" s="168">
        <v>4103</v>
      </c>
      <c r="C4104" s="43" t="s">
        <v>16</v>
      </c>
      <c r="D4104" s="43" t="s">
        <v>53</v>
      </c>
      <c r="E4104" s="103" t="s">
        <v>3723</v>
      </c>
      <c r="F4104" s="169" t="s">
        <v>55</v>
      </c>
      <c r="G4104" s="169" t="s">
        <v>4651</v>
      </c>
      <c r="H4104" s="40" t="s">
        <v>2371</v>
      </c>
      <c r="I4104" s="40" t="s">
        <v>22</v>
      </c>
      <c r="J4104" s="173">
        <v>7</v>
      </c>
      <c r="K4104" s="57">
        <f t="shared" si="260"/>
        <v>2</v>
      </c>
      <c r="L4104" s="198">
        <v>142</v>
      </c>
      <c r="M4104" s="105">
        <v>3.1</v>
      </c>
      <c r="N4104" s="167"/>
    </row>
    <row r="4105" s="155" customFormat="1" ht="24" spans="1:14">
      <c r="A4105" s="38" t="s">
        <v>15</v>
      </c>
      <c r="B4105" s="168">
        <v>4104</v>
      </c>
      <c r="C4105" s="43" t="s">
        <v>16</v>
      </c>
      <c r="D4105" s="43" t="s">
        <v>53</v>
      </c>
      <c r="E4105" s="103" t="s">
        <v>3723</v>
      </c>
      <c r="F4105" s="169" t="s">
        <v>249</v>
      </c>
      <c r="G4105" s="169" t="s">
        <v>4652</v>
      </c>
      <c r="H4105" s="40" t="s">
        <v>2371</v>
      </c>
      <c r="I4105" s="40" t="s">
        <v>22</v>
      </c>
      <c r="J4105" s="173">
        <v>1</v>
      </c>
      <c r="K4105" s="185">
        <v>0</v>
      </c>
      <c r="L4105" s="198">
        <v>11</v>
      </c>
      <c r="M4105" s="105">
        <v>3.1</v>
      </c>
      <c r="N4105" s="167"/>
    </row>
    <row r="4106" s="155" customFormat="1" ht="24" spans="1:14">
      <c r="A4106" s="38" t="s">
        <v>15</v>
      </c>
      <c r="B4106" s="168">
        <v>4105</v>
      </c>
      <c r="C4106" s="43" t="s">
        <v>16</v>
      </c>
      <c r="D4106" s="43" t="s">
        <v>171</v>
      </c>
      <c r="E4106" s="103" t="s">
        <v>3723</v>
      </c>
      <c r="F4106" s="169" t="s">
        <v>172</v>
      </c>
      <c r="G4106" s="169" t="s">
        <v>4653</v>
      </c>
      <c r="H4106" s="40" t="s">
        <v>1697</v>
      </c>
      <c r="I4106" s="40" t="s">
        <v>22</v>
      </c>
      <c r="J4106" s="173">
        <v>10</v>
      </c>
      <c r="K4106" s="174">
        <v>0</v>
      </c>
      <c r="L4106" s="198">
        <v>6</v>
      </c>
      <c r="M4106" s="105">
        <v>3.1</v>
      </c>
      <c r="N4106" s="167"/>
    </row>
    <row r="4107" s="155" customFormat="1" ht="24" spans="1:14">
      <c r="A4107" s="38" t="s">
        <v>15</v>
      </c>
      <c r="B4107" s="168">
        <v>4106</v>
      </c>
      <c r="C4107" s="43" t="s">
        <v>16</v>
      </c>
      <c r="D4107" s="43" t="s">
        <v>171</v>
      </c>
      <c r="E4107" s="103" t="s">
        <v>3723</v>
      </c>
      <c r="F4107" s="169" t="s">
        <v>172</v>
      </c>
      <c r="G4107" s="169" t="s">
        <v>4654</v>
      </c>
      <c r="H4107" s="40" t="s">
        <v>1697</v>
      </c>
      <c r="I4107" s="40" t="s">
        <v>22</v>
      </c>
      <c r="J4107" s="173">
        <v>1</v>
      </c>
      <c r="K4107" s="174">
        <v>0</v>
      </c>
      <c r="L4107" s="198">
        <v>1</v>
      </c>
      <c r="M4107" s="105">
        <v>3.1</v>
      </c>
      <c r="N4107" s="167"/>
    </row>
    <row r="4108" s="155" customFormat="1" ht="24" spans="1:14">
      <c r="A4108" s="38" t="s">
        <v>15</v>
      </c>
      <c r="B4108" s="168">
        <v>4107</v>
      </c>
      <c r="C4108" s="43" t="s">
        <v>16</v>
      </c>
      <c r="D4108" s="43" t="s">
        <v>53</v>
      </c>
      <c r="E4108" s="103" t="s">
        <v>3723</v>
      </c>
      <c r="F4108" s="169" t="s">
        <v>236</v>
      </c>
      <c r="G4108" s="169" t="s">
        <v>4655</v>
      </c>
      <c r="H4108" s="40" t="s">
        <v>2369</v>
      </c>
      <c r="I4108" s="40" t="s">
        <v>22</v>
      </c>
      <c r="J4108" s="173">
        <v>1</v>
      </c>
      <c r="K4108" s="185">
        <v>0</v>
      </c>
      <c r="L4108" s="198">
        <v>2</v>
      </c>
      <c r="M4108" s="105">
        <v>3.1</v>
      </c>
      <c r="N4108" s="167"/>
    </row>
    <row r="4109" s="155" customFormat="1" ht="21.6" spans="1:14">
      <c r="A4109" s="38" t="s">
        <v>15</v>
      </c>
      <c r="B4109" s="168">
        <v>4108</v>
      </c>
      <c r="C4109" s="43" t="s">
        <v>16</v>
      </c>
      <c r="D4109" s="43" t="s">
        <v>322</v>
      </c>
      <c r="E4109" s="103" t="s">
        <v>3723</v>
      </c>
      <c r="F4109" s="169" t="s">
        <v>323</v>
      </c>
      <c r="G4109" s="169" t="s">
        <v>4656</v>
      </c>
      <c r="H4109" s="40" t="s">
        <v>2374</v>
      </c>
      <c r="I4109" s="43" t="s">
        <v>2124</v>
      </c>
      <c r="J4109" s="116">
        <v>11.0371</v>
      </c>
      <c r="K4109" s="57">
        <f t="shared" ref="K4109:K4113" si="261">(CEILING(J4109*0.2,1))*1</f>
        <v>3</v>
      </c>
      <c r="L4109" s="198">
        <v>470</v>
      </c>
      <c r="M4109" s="105">
        <v>3.1</v>
      </c>
      <c r="N4109" s="167"/>
    </row>
    <row r="4110" s="155" customFormat="1" ht="21.6" spans="1:14">
      <c r="A4110" s="38" t="s">
        <v>15</v>
      </c>
      <c r="B4110" s="168">
        <v>4109</v>
      </c>
      <c r="C4110" s="43" t="s">
        <v>16</v>
      </c>
      <c r="D4110" s="43" t="s">
        <v>53</v>
      </c>
      <c r="E4110" s="103" t="s">
        <v>3723</v>
      </c>
      <c r="F4110" s="169" t="s">
        <v>3813</v>
      </c>
      <c r="G4110" s="169" t="s">
        <v>4657</v>
      </c>
      <c r="H4110" s="40" t="s">
        <v>2153</v>
      </c>
      <c r="I4110" s="40" t="s">
        <v>22</v>
      </c>
      <c r="J4110" s="173">
        <v>1</v>
      </c>
      <c r="K4110" s="57">
        <f t="shared" si="261"/>
        <v>1</v>
      </c>
      <c r="L4110" s="198">
        <v>28</v>
      </c>
      <c r="M4110" s="105">
        <v>3.1</v>
      </c>
      <c r="N4110" s="167"/>
    </row>
    <row r="4111" s="155" customFormat="1" ht="21.6" spans="1:14">
      <c r="A4111" s="38" t="s">
        <v>15</v>
      </c>
      <c r="B4111" s="168">
        <v>4110</v>
      </c>
      <c r="C4111" s="43" t="s">
        <v>16</v>
      </c>
      <c r="D4111" s="43" t="s">
        <v>89</v>
      </c>
      <c r="E4111" s="103" t="s">
        <v>3723</v>
      </c>
      <c r="F4111" s="169" t="s">
        <v>114</v>
      </c>
      <c r="G4111" s="169" t="s">
        <v>4648</v>
      </c>
      <c r="H4111" s="40" t="s">
        <v>2369</v>
      </c>
      <c r="I4111" s="40" t="s">
        <v>22</v>
      </c>
      <c r="J4111" s="173">
        <v>9</v>
      </c>
      <c r="K4111" s="174">
        <v>0</v>
      </c>
      <c r="L4111" s="198">
        <v>490</v>
      </c>
      <c r="M4111" s="105">
        <v>3.1</v>
      </c>
      <c r="N4111" s="167"/>
    </row>
    <row r="4112" s="155" customFormat="1" ht="21.6" spans="1:14">
      <c r="A4112" s="38" t="s">
        <v>15</v>
      </c>
      <c r="B4112" s="168">
        <v>4111</v>
      </c>
      <c r="C4112" s="43" t="s">
        <v>16</v>
      </c>
      <c r="D4112" s="43" t="s">
        <v>89</v>
      </c>
      <c r="E4112" s="103" t="s">
        <v>3723</v>
      </c>
      <c r="F4112" s="169" t="s">
        <v>114</v>
      </c>
      <c r="G4112" s="169" t="s">
        <v>4658</v>
      </c>
      <c r="H4112" s="40" t="s">
        <v>2369</v>
      </c>
      <c r="I4112" s="40" t="s">
        <v>22</v>
      </c>
      <c r="J4112" s="173">
        <v>1</v>
      </c>
      <c r="K4112" s="174">
        <v>0</v>
      </c>
      <c r="L4112" s="198">
        <v>91</v>
      </c>
      <c r="M4112" s="105">
        <v>3.1</v>
      </c>
      <c r="N4112" s="167"/>
    </row>
    <row r="4113" s="155" customFormat="1" ht="24" spans="1:14">
      <c r="A4113" s="38" t="s">
        <v>15</v>
      </c>
      <c r="B4113" s="168">
        <v>4112</v>
      </c>
      <c r="C4113" s="43" t="s">
        <v>16</v>
      </c>
      <c r="D4113" s="43" t="s">
        <v>53</v>
      </c>
      <c r="E4113" s="103" t="s">
        <v>3723</v>
      </c>
      <c r="F4113" s="169" t="s">
        <v>55</v>
      </c>
      <c r="G4113" s="169" t="s">
        <v>4659</v>
      </c>
      <c r="H4113" s="40" t="s">
        <v>2371</v>
      </c>
      <c r="I4113" s="40" t="s">
        <v>22</v>
      </c>
      <c r="J4113" s="173">
        <v>7</v>
      </c>
      <c r="K4113" s="57">
        <f t="shared" si="261"/>
        <v>2</v>
      </c>
      <c r="L4113" s="198">
        <v>209</v>
      </c>
      <c r="M4113" s="105">
        <v>3.1</v>
      </c>
      <c r="N4113" s="167"/>
    </row>
    <row r="4114" s="155" customFormat="1" ht="24" spans="1:14">
      <c r="A4114" s="38" t="s">
        <v>15</v>
      </c>
      <c r="B4114" s="168">
        <v>4113</v>
      </c>
      <c r="C4114" s="43" t="s">
        <v>16</v>
      </c>
      <c r="D4114" s="43" t="s">
        <v>53</v>
      </c>
      <c r="E4114" s="103" t="s">
        <v>3723</v>
      </c>
      <c r="F4114" s="169" t="s">
        <v>249</v>
      </c>
      <c r="G4114" s="169" t="s">
        <v>4660</v>
      </c>
      <c r="H4114" s="40" t="s">
        <v>2371</v>
      </c>
      <c r="I4114" s="40" t="s">
        <v>22</v>
      </c>
      <c r="J4114" s="173">
        <v>1</v>
      </c>
      <c r="K4114" s="185">
        <v>0</v>
      </c>
      <c r="L4114" s="198">
        <v>17</v>
      </c>
      <c r="M4114" s="105">
        <v>3.1</v>
      </c>
      <c r="N4114" s="167"/>
    </row>
    <row r="4115" s="155" customFormat="1" ht="24" spans="1:14">
      <c r="A4115" s="38" t="s">
        <v>15</v>
      </c>
      <c r="B4115" s="168">
        <v>4114</v>
      </c>
      <c r="C4115" s="43" t="s">
        <v>16</v>
      </c>
      <c r="D4115" s="43" t="s">
        <v>171</v>
      </c>
      <c r="E4115" s="103" t="s">
        <v>3723</v>
      </c>
      <c r="F4115" s="169" t="s">
        <v>172</v>
      </c>
      <c r="G4115" s="169" t="s">
        <v>4661</v>
      </c>
      <c r="H4115" s="40" t="s">
        <v>4662</v>
      </c>
      <c r="I4115" s="40" t="s">
        <v>22</v>
      </c>
      <c r="J4115" s="173">
        <v>9</v>
      </c>
      <c r="K4115" s="174">
        <v>0</v>
      </c>
      <c r="L4115" s="198">
        <v>7</v>
      </c>
      <c r="M4115" s="105">
        <v>3.1</v>
      </c>
      <c r="N4115" s="167"/>
    </row>
    <row r="4116" s="155" customFormat="1" ht="24" spans="1:14">
      <c r="A4116" s="38" t="s">
        <v>15</v>
      </c>
      <c r="B4116" s="168">
        <v>4115</v>
      </c>
      <c r="C4116" s="43" t="s">
        <v>16</v>
      </c>
      <c r="D4116" s="43" t="s">
        <v>171</v>
      </c>
      <c r="E4116" s="103" t="s">
        <v>3723</v>
      </c>
      <c r="F4116" s="169" t="s">
        <v>172</v>
      </c>
      <c r="G4116" s="169" t="s">
        <v>4663</v>
      </c>
      <c r="H4116" s="40" t="s">
        <v>4662</v>
      </c>
      <c r="I4116" s="40" t="s">
        <v>22</v>
      </c>
      <c r="J4116" s="173">
        <v>1</v>
      </c>
      <c r="K4116" s="174">
        <v>0</v>
      </c>
      <c r="L4116" s="198">
        <v>1</v>
      </c>
      <c r="M4116" s="105">
        <v>3.1</v>
      </c>
      <c r="N4116" s="167"/>
    </row>
    <row r="4117" s="155" customFormat="1" ht="24" spans="1:14">
      <c r="A4117" s="38" t="s">
        <v>15</v>
      </c>
      <c r="B4117" s="168">
        <v>4116</v>
      </c>
      <c r="C4117" s="43" t="s">
        <v>16</v>
      </c>
      <c r="D4117" s="43" t="s">
        <v>53</v>
      </c>
      <c r="E4117" s="103" t="s">
        <v>3723</v>
      </c>
      <c r="F4117" s="169" t="s">
        <v>236</v>
      </c>
      <c r="G4117" s="169" t="s">
        <v>4664</v>
      </c>
      <c r="H4117" s="40" t="s">
        <v>2369</v>
      </c>
      <c r="I4117" s="40" t="s">
        <v>22</v>
      </c>
      <c r="J4117" s="173">
        <v>1</v>
      </c>
      <c r="K4117" s="185">
        <v>0</v>
      </c>
      <c r="L4117" s="198">
        <v>2</v>
      </c>
      <c r="M4117" s="105">
        <v>3.1</v>
      </c>
      <c r="N4117" s="167"/>
    </row>
    <row r="4118" s="155" customFormat="1" ht="21.6" spans="1:14">
      <c r="A4118" s="38" t="s">
        <v>15</v>
      </c>
      <c r="B4118" s="168">
        <v>4117</v>
      </c>
      <c r="C4118" s="43" t="s">
        <v>16</v>
      </c>
      <c r="D4118" s="43" t="s">
        <v>322</v>
      </c>
      <c r="E4118" s="103" t="s">
        <v>3723</v>
      </c>
      <c r="F4118" s="169" t="s">
        <v>323</v>
      </c>
      <c r="G4118" s="169" t="s">
        <v>4665</v>
      </c>
      <c r="H4118" s="40" t="s">
        <v>2374</v>
      </c>
      <c r="I4118" s="43" t="s">
        <v>2124</v>
      </c>
      <c r="J4118" s="116">
        <v>10.2734</v>
      </c>
      <c r="K4118" s="57">
        <f>(CEILING(J4118*0.2,1))*1</f>
        <v>3</v>
      </c>
      <c r="L4118" s="198">
        <v>664</v>
      </c>
      <c r="M4118" s="105">
        <v>3.1</v>
      </c>
      <c r="N4118" s="167"/>
    </row>
    <row r="4119" s="155" customFormat="1" ht="21.6" spans="1:14">
      <c r="A4119" s="38" t="s">
        <v>15</v>
      </c>
      <c r="B4119" s="168">
        <v>4118</v>
      </c>
      <c r="C4119" s="43" t="s">
        <v>16</v>
      </c>
      <c r="D4119" s="43" t="s">
        <v>322</v>
      </c>
      <c r="E4119" s="103" t="s">
        <v>3723</v>
      </c>
      <c r="F4119" s="169" t="s">
        <v>323</v>
      </c>
      <c r="G4119" s="169" t="s">
        <v>4769</v>
      </c>
      <c r="H4119" s="40" t="s">
        <v>2374</v>
      </c>
      <c r="I4119" s="43" t="s">
        <v>2124</v>
      </c>
      <c r="J4119" s="116">
        <v>0.4377</v>
      </c>
      <c r="K4119" s="185">
        <v>0</v>
      </c>
      <c r="L4119" s="198">
        <v>42</v>
      </c>
      <c r="M4119" s="105">
        <v>3.1</v>
      </c>
      <c r="N4119" s="167"/>
    </row>
    <row r="4120" s="155" customFormat="1" ht="21.6" spans="1:14">
      <c r="A4120" s="38" t="s">
        <v>15</v>
      </c>
      <c r="B4120" s="168">
        <v>4119</v>
      </c>
      <c r="C4120" s="43" t="s">
        <v>16</v>
      </c>
      <c r="D4120" s="43" t="s">
        <v>53</v>
      </c>
      <c r="E4120" s="103" t="s">
        <v>3723</v>
      </c>
      <c r="F4120" s="169" t="s">
        <v>3813</v>
      </c>
      <c r="G4120" s="169" t="s">
        <v>4649</v>
      </c>
      <c r="H4120" s="40" t="s">
        <v>3569</v>
      </c>
      <c r="I4120" s="40" t="s">
        <v>22</v>
      </c>
      <c r="J4120" s="173">
        <v>1</v>
      </c>
      <c r="K4120" s="57">
        <f t="shared" ref="K4120:K4125" si="262">(CEILING(J4120*0.2,1))*1</f>
        <v>1</v>
      </c>
      <c r="L4120" s="198">
        <v>19</v>
      </c>
      <c r="M4120" s="105">
        <v>3.1</v>
      </c>
      <c r="N4120" s="164"/>
    </row>
    <row r="4121" s="155" customFormat="1" ht="21.6" spans="1:14">
      <c r="A4121" s="38" t="s">
        <v>15</v>
      </c>
      <c r="B4121" s="168">
        <v>4120</v>
      </c>
      <c r="C4121" s="43" t="s">
        <v>16</v>
      </c>
      <c r="D4121" s="43" t="s">
        <v>89</v>
      </c>
      <c r="E4121" s="103" t="s">
        <v>3723</v>
      </c>
      <c r="F4121" s="169" t="s">
        <v>114</v>
      </c>
      <c r="G4121" s="169" t="s">
        <v>4666</v>
      </c>
      <c r="H4121" s="40" t="s">
        <v>2369</v>
      </c>
      <c r="I4121" s="40" t="s">
        <v>22</v>
      </c>
      <c r="J4121" s="173">
        <v>8</v>
      </c>
      <c r="K4121" s="174">
        <v>0</v>
      </c>
      <c r="L4121" s="198">
        <v>159</v>
      </c>
      <c r="M4121" s="105">
        <v>3.1</v>
      </c>
      <c r="N4121" s="167"/>
    </row>
    <row r="4122" s="155" customFormat="1" ht="21.6" spans="1:14">
      <c r="A4122" s="38" t="s">
        <v>15</v>
      </c>
      <c r="B4122" s="168">
        <v>4121</v>
      </c>
      <c r="C4122" s="43" t="s">
        <v>16</v>
      </c>
      <c r="D4122" s="43" t="s">
        <v>89</v>
      </c>
      <c r="E4122" s="103" t="s">
        <v>3723</v>
      </c>
      <c r="F4122" s="169" t="s">
        <v>114</v>
      </c>
      <c r="G4122" s="169" t="s">
        <v>4647</v>
      </c>
      <c r="H4122" s="40" t="s">
        <v>2369</v>
      </c>
      <c r="I4122" s="40" t="s">
        <v>22</v>
      </c>
      <c r="J4122" s="173">
        <v>3</v>
      </c>
      <c r="K4122" s="174">
        <v>0</v>
      </c>
      <c r="L4122" s="198">
        <v>92</v>
      </c>
      <c r="M4122" s="105">
        <v>3.1</v>
      </c>
      <c r="N4122" s="167"/>
    </row>
    <row r="4123" s="155" customFormat="1" ht="21.6" spans="1:14">
      <c r="A4123" s="38" t="s">
        <v>15</v>
      </c>
      <c r="B4123" s="168">
        <v>4122</v>
      </c>
      <c r="C4123" s="43" t="s">
        <v>16</v>
      </c>
      <c r="D4123" s="43" t="s">
        <v>89</v>
      </c>
      <c r="E4123" s="103" t="s">
        <v>3723</v>
      </c>
      <c r="F4123" s="169" t="s">
        <v>114</v>
      </c>
      <c r="G4123" s="169" t="s">
        <v>4650</v>
      </c>
      <c r="H4123" s="40" t="s">
        <v>2369</v>
      </c>
      <c r="I4123" s="40" t="s">
        <v>22</v>
      </c>
      <c r="J4123" s="173">
        <v>3</v>
      </c>
      <c r="K4123" s="174">
        <v>0</v>
      </c>
      <c r="L4123" s="198">
        <v>133</v>
      </c>
      <c r="M4123" s="105">
        <v>3.1</v>
      </c>
      <c r="N4123" s="167"/>
    </row>
    <row r="4124" s="155" customFormat="1" ht="24" spans="1:14">
      <c r="A4124" s="38" t="s">
        <v>15</v>
      </c>
      <c r="B4124" s="168">
        <v>4123</v>
      </c>
      <c r="C4124" s="43" t="s">
        <v>16</v>
      </c>
      <c r="D4124" s="43" t="s">
        <v>53</v>
      </c>
      <c r="E4124" s="103" t="s">
        <v>3723</v>
      </c>
      <c r="F4124" s="169" t="s">
        <v>55</v>
      </c>
      <c r="G4124" s="169" t="s">
        <v>4553</v>
      </c>
      <c r="H4124" s="40" t="s">
        <v>2371</v>
      </c>
      <c r="I4124" s="40" t="s">
        <v>22</v>
      </c>
      <c r="J4124" s="173">
        <v>3</v>
      </c>
      <c r="K4124" s="57">
        <f t="shared" si="262"/>
        <v>1</v>
      </c>
      <c r="L4124" s="198">
        <v>31</v>
      </c>
      <c r="M4124" s="105">
        <v>3.1</v>
      </c>
      <c r="N4124" s="167"/>
    </row>
    <row r="4125" s="155" customFormat="1" ht="24" spans="1:14">
      <c r="A4125" s="38" t="s">
        <v>15</v>
      </c>
      <c r="B4125" s="168">
        <v>4124</v>
      </c>
      <c r="C4125" s="43" t="s">
        <v>16</v>
      </c>
      <c r="D4125" s="43" t="s">
        <v>53</v>
      </c>
      <c r="E4125" s="103" t="s">
        <v>3723</v>
      </c>
      <c r="F4125" s="169" t="s">
        <v>55</v>
      </c>
      <c r="G4125" s="169" t="s">
        <v>4651</v>
      </c>
      <c r="H4125" s="40" t="s">
        <v>2371</v>
      </c>
      <c r="I4125" s="40" t="s">
        <v>22</v>
      </c>
      <c r="J4125" s="173">
        <v>3</v>
      </c>
      <c r="K4125" s="57">
        <f t="shared" si="262"/>
        <v>1</v>
      </c>
      <c r="L4125" s="198">
        <v>61</v>
      </c>
      <c r="M4125" s="105">
        <v>3.1</v>
      </c>
      <c r="N4125" s="167"/>
    </row>
    <row r="4126" s="155" customFormat="1" ht="24" spans="1:14">
      <c r="A4126" s="38" t="s">
        <v>15</v>
      </c>
      <c r="B4126" s="168">
        <v>4125</v>
      </c>
      <c r="C4126" s="43" t="s">
        <v>16</v>
      </c>
      <c r="D4126" s="43" t="s">
        <v>53</v>
      </c>
      <c r="E4126" s="103" t="s">
        <v>3723</v>
      </c>
      <c r="F4126" s="169" t="s">
        <v>55</v>
      </c>
      <c r="G4126" s="169" t="s">
        <v>4667</v>
      </c>
      <c r="H4126" s="40" t="s">
        <v>2371</v>
      </c>
      <c r="I4126" s="40" t="s">
        <v>22</v>
      </c>
      <c r="J4126" s="173">
        <v>1</v>
      </c>
      <c r="K4126" s="185">
        <v>0</v>
      </c>
      <c r="L4126" s="198">
        <v>37</v>
      </c>
      <c r="M4126" s="105">
        <v>3.1</v>
      </c>
      <c r="N4126" s="167"/>
    </row>
    <row r="4127" s="155" customFormat="1" ht="21.6" spans="1:14">
      <c r="A4127" s="38" t="s">
        <v>15</v>
      </c>
      <c r="B4127" s="168">
        <v>4126</v>
      </c>
      <c r="C4127" s="43" t="s">
        <v>16</v>
      </c>
      <c r="D4127" s="43" t="s">
        <v>53</v>
      </c>
      <c r="E4127" s="103" t="s">
        <v>3723</v>
      </c>
      <c r="F4127" s="169" t="s">
        <v>55</v>
      </c>
      <c r="G4127" s="169" t="s">
        <v>4560</v>
      </c>
      <c r="H4127" s="40" t="s">
        <v>2371</v>
      </c>
      <c r="I4127" s="40" t="s">
        <v>22</v>
      </c>
      <c r="J4127" s="173">
        <v>1</v>
      </c>
      <c r="K4127" s="57">
        <f t="shared" ref="K4127:K4131" si="263">(CEILING(J4127*0.2,1))*1</f>
        <v>1</v>
      </c>
      <c r="L4127" s="198">
        <v>5</v>
      </c>
      <c r="M4127" s="105">
        <v>3.1</v>
      </c>
      <c r="N4127" s="167"/>
    </row>
    <row r="4128" s="155" customFormat="1" ht="21.6" spans="1:14">
      <c r="A4128" s="38" t="s">
        <v>15</v>
      </c>
      <c r="B4128" s="168">
        <v>4127</v>
      </c>
      <c r="C4128" s="43" t="s">
        <v>16</v>
      </c>
      <c r="D4128" s="43" t="s">
        <v>53</v>
      </c>
      <c r="E4128" s="103" t="s">
        <v>3723</v>
      </c>
      <c r="F4128" s="169" t="s">
        <v>304</v>
      </c>
      <c r="G4128" s="169" t="s">
        <v>4561</v>
      </c>
      <c r="H4128" s="40" t="s">
        <v>2371</v>
      </c>
      <c r="I4128" s="40" t="s">
        <v>22</v>
      </c>
      <c r="J4128" s="173">
        <v>1</v>
      </c>
      <c r="K4128" s="57">
        <f t="shared" si="263"/>
        <v>1</v>
      </c>
      <c r="L4128" s="198">
        <v>16</v>
      </c>
      <c r="M4128" s="105">
        <v>3.1</v>
      </c>
      <c r="N4128" s="167"/>
    </row>
    <row r="4129" s="155" customFormat="1" ht="24" spans="1:14">
      <c r="A4129" s="38" t="s">
        <v>15</v>
      </c>
      <c r="B4129" s="168">
        <v>4128</v>
      </c>
      <c r="C4129" s="43" t="s">
        <v>16</v>
      </c>
      <c r="D4129" s="43" t="s">
        <v>53</v>
      </c>
      <c r="E4129" s="103" t="s">
        <v>3723</v>
      </c>
      <c r="F4129" s="169" t="s">
        <v>304</v>
      </c>
      <c r="G4129" s="169" t="s">
        <v>4668</v>
      </c>
      <c r="H4129" s="40" t="s">
        <v>2371</v>
      </c>
      <c r="I4129" s="40" t="s">
        <v>22</v>
      </c>
      <c r="J4129" s="173">
        <v>1</v>
      </c>
      <c r="K4129" s="57">
        <f t="shared" si="263"/>
        <v>1</v>
      </c>
      <c r="L4129" s="198">
        <v>28</v>
      </c>
      <c r="M4129" s="105">
        <v>3.1</v>
      </c>
      <c r="N4129" s="167"/>
    </row>
    <row r="4130" s="155" customFormat="1" ht="24" spans="1:14">
      <c r="A4130" s="38" t="s">
        <v>15</v>
      </c>
      <c r="B4130" s="168">
        <v>4129</v>
      </c>
      <c r="C4130" s="43" t="s">
        <v>16</v>
      </c>
      <c r="D4130" s="43" t="s">
        <v>53</v>
      </c>
      <c r="E4130" s="103" t="s">
        <v>3723</v>
      </c>
      <c r="F4130" s="169" t="s">
        <v>249</v>
      </c>
      <c r="G4130" s="169" t="s">
        <v>4669</v>
      </c>
      <c r="H4130" s="40" t="s">
        <v>2371</v>
      </c>
      <c r="I4130" s="40" t="s">
        <v>22</v>
      </c>
      <c r="J4130" s="173">
        <v>1</v>
      </c>
      <c r="K4130" s="57">
        <f t="shared" si="263"/>
        <v>1</v>
      </c>
      <c r="L4130" s="198">
        <v>7</v>
      </c>
      <c r="M4130" s="105">
        <v>3.1</v>
      </c>
      <c r="N4130" s="167"/>
    </row>
    <row r="4131" s="155" customFormat="1" ht="24" spans="1:14">
      <c r="A4131" s="38" t="s">
        <v>15</v>
      </c>
      <c r="B4131" s="168">
        <v>4130</v>
      </c>
      <c r="C4131" s="43" t="s">
        <v>16</v>
      </c>
      <c r="D4131" s="43" t="s">
        <v>53</v>
      </c>
      <c r="E4131" s="103" t="s">
        <v>3723</v>
      </c>
      <c r="F4131" s="169" t="s">
        <v>249</v>
      </c>
      <c r="G4131" s="169" t="s">
        <v>4670</v>
      </c>
      <c r="H4131" s="40" t="s">
        <v>2371</v>
      </c>
      <c r="I4131" s="40" t="s">
        <v>22</v>
      </c>
      <c r="J4131" s="173">
        <v>1</v>
      </c>
      <c r="K4131" s="57">
        <f t="shared" si="263"/>
        <v>1</v>
      </c>
      <c r="L4131" s="198">
        <v>7</v>
      </c>
      <c r="M4131" s="105">
        <v>3.1</v>
      </c>
      <c r="N4131" s="167"/>
    </row>
    <row r="4132" s="155" customFormat="1" ht="24" spans="1:14">
      <c r="A4132" s="38" t="s">
        <v>15</v>
      </c>
      <c r="B4132" s="168">
        <v>4131</v>
      </c>
      <c r="C4132" s="43" t="s">
        <v>16</v>
      </c>
      <c r="D4132" s="43" t="s">
        <v>53</v>
      </c>
      <c r="E4132" s="103" t="s">
        <v>3723</v>
      </c>
      <c r="F4132" s="169" t="s">
        <v>249</v>
      </c>
      <c r="G4132" s="169" t="s">
        <v>4671</v>
      </c>
      <c r="H4132" s="40" t="s">
        <v>2371</v>
      </c>
      <c r="I4132" s="40" t="s">
        <v>22</v>
      </c>
      <c r="J4132" s="173">
        <v>1</v>
      </c>
      <c r="K4132" s="185">
        <v>0</v>
      </c>
      <c r="L4132" s="198">
        <v>11</v>
      </c>
      <c r="M4132" s="105">
        <v>3.1</v>
      </c>
      <c r="N4132" s="167"/>
    </row>
    <row r="4133" s="155" customFormat="1" ht="24" spans="1:14">
      <c r="A4133" s="38" t="s">
        <v>15</v>
      </c>
      <c r="B4133" s="168">
        <v>4132</v>
      </c>
      <c r="C4133" s="43" t="s">
        <v>16</v>
      </c>
      <c r="D4133" s="43" t="s">
        <v>171</v>
      </c>
      <c r="E4133" s="103" t="s">
        <v>3723</v>
      </c>
      <c r="F4133" s="169" t="s">
        <v>172</v>
      </c>
      <c r="G4133" s="169" t="s">
        <v>4672</v>
      </c>
      <c r="H4133" s="40" t="s">
        <v>1697</v>
      </c>
      <c r="I4133" s="40" t="s">
        <v>22</v>
      </c>
      <c r="J4133" s="173">
        <v>8</v>
      </c>
      <c r="K4133" s="174">
        <v>0</v>
      </c>
      <c r="L4133" s="198">
        <v>4</v>
      </c>
      <c r="M4133" s="105">
        <v>3.1</v>
      </c>
      <c r="N4133" s="167"/>
    </row>
    <row r="4134" s="155" customFormat="1" ht="24" spans="1:14">
      <c r="A4134" s="38" t="s">
        <v>15</v>
      </c>
      <c r="B4134" s="168">
        <v>4133</v>
      </c>
      <c r="C4134" s="43" t="s">
        <v>16</v>
      </c>
      <c r="D4134" s="43" t="s">
        <v>171</v>
      </c>
      <c r="E4134" s="103" t="s">
        <v>3723</v>
      </c>
      <c r="F4134" s="169" t="s">
        <v>172</v>
      </c>
      <c r="G4134" s="169" t="s">
        <v>4653</v>
      </c>
      <c r="H4134" s="40" t="s">
        <v>1697</v>
      </c>
      <c r="I4134" s="40" t="s">
        <v>22</v>
      </c>
      <c r="J4134" s="173">
        <v>4</v>
      </c>
      <c r="K4134" s="174">
        <v>0</v>
      </c>
      <c r="L4134" s="198">
        <v>3</v>
      </c>
      <c r="M4134" s="105">
        <v>3.1</v>
      </c>
      <c r="N4134" s="167"/>
    </row>
    <row r="4135" s="155" customFormat="1" ht="24" spans="1:14">
      <c r="A4135" s="38" t="s">
        <v>15</v>
      </c>
      <c r="B4135" s="168">
        <v>4134</v>
      </c>
      <c r="C4135" s="43" t="s">
        <v>16</v>
      </c>
      <c r="D4135" s="43" t="s">
        <v>171</v>
      </c>
      <c r="E4135" s="103" t="s">
        <v>3723</v>
      </c>
      <c r="F4135" s="169" t="s">
        <v>172</v>
      </c>
      <c r="G4135" s="169" t="s">
        <v>4654</v>
      </c>
      <c r="H4135" s="40" t="s">
        <v>1697</v>
      </c>
      <c r="I4135" s="40" t="s">
        <v>22</v>
      </c>
      <c r="J4135" s="173">
        <v>2</v>
      </c>
      <c r="K4135" s="174">
        <v>0</v>
      </c>
      <c r="L4135" s="198">
        <v>2</v>
      </c>
      <c r="M4135" s="105">
        <v>3.1</v>
      </c>
      <c r="N4135" s="167"/>
    </row>
    <row r="4136" s="155" customFormat="1" ht="21.6" spans="1:14">
      <c r="A4136" s="38" t="s">
        <v>15</v>
      </c>
      <c r="B4136" s="168">
        <v>4135</v>
      </c>
      <c r="C4136" s="43" t="s">
        <v>16</v>
      </c>
      <c r="D4136" s="43" t="s">
        <v>53</v>
      </c>
      <c r="E4136" s="103" t="s">
        <v>3723</v>
      </c>
      <c r="F4136" s="169" t="s">
        <v>236</v>
      </c>
      <c r="G4136" s="169" t="s">
        <v>4673</v>
      </c>
      <c r="H4136" s="40" t="s">
        <v>2369</v>
      </c>
      <c r="I4136" s="40" t="s">
        <v>22</v>
      </c>
      <c r="J4136" s="173">
        <v>2</v>
      </c>
      <c r="K4136" s="57">
        <f t="shared" ref="K4136:K4145" si="264">(CEILING(J4136*0.2,1))*1</f>
        <v>1</v>
      </c>
      <c r="L4136" s="198">
        <v>2</v>
      </c>
      <c r="M4136" s="105">
        <v>3.1</v>
      </c>
      <c r="N4136" s="167"/>
    </row>
    <row r="4137" s="155" customFormat="1" ht="21.6" spans="1:14">
      <c r="A4137" s="38" t="s">
        <v>15</v>
      </c>
      <c r="B4137" s="168">
        <v>4136</v>
      </c>
      <c r="C4137" s="43" t="s">
        <v>16</v>
      </c>
      <c r="D4137" s="43" t="s">
        <v>53</v>
      </c>
      <c r="E4137" s="103" t="s">
        <v>3723</v>
      </c>
      <c r="F4137" s="169" t="s">
        <v>236</v>
      </c>
      <c r="G4137" s="169" t="s">
        <v>4674</v>
      </c>
      <c r="H4137" s="40" t="s">
        <v>2369</v>
      </c>
      <c r="I4137" s="40" t="s">
        <v>22</v>
      </c>
      <c r="J4137" s="173">
        <v>1</v>
      </c>
      <c r="K4137" s="57">
        <f t="shared" si="264"/>
        <v>1</v>
      </c>
      <c r="L4137" s="198">
        <v>2</v>
      </c>
      <c r="M4137" s="105">
        <v>3.1</v>
      </c>
      <c r="N4137" s="167"/>
    </row>
    <row r="4138" s="155" customFormat="1" ht="24" spans="1:14">
      <c r="A4138" s="38" t="s">
        <v>15</v>
      </c>
      <c r="B4138" s="168">
        <v>4137</v>
      </c>
      <c r="C4138" s="43" t="s">
        <v>16</v>
      </c>
      <c r="D4138" s="43" t="s">
        <v>53</v>
      </c>
      <c r="E4138" s="103" t="s">
        <v>3723</v>
      </c>
      <c r="F4138" s="169" t="s">
        <v>236</v>
      </c>
      <c r="G4138" s="169" t="s">
        <v>4655</v>
      </c>
      <c r="H4138" s="40" t="s">
        <v>2369</v>
      </c>
      <c r="I4138" s="40" t="s">
        <v>22</v>
      </c>
      <c r="J4138" s="173">
        <v>1</v>
      </c>
      <c r="K4138" s="185">
        <v>0</v>
      </c>
      <c r="L4138" s="198">
        <v>2</v>
      </c>
      <c r="M4138" s="105">
        <v>3.1</v>
      </c>
      <c r="N4138" s="167"/>
    </row>
    <row r="4139" s="155" customFormat="1" ht="24" spans="1:14">
      <c r="A4139" s="38" t="s">
        <v>15</v>
      </c>
      <c r="B4139" s="168">
        <v>4138</v>
      </c>
      <c r="C4139" s="43" t="s">
        <v>16</v>
      </c>
      <c r="D4139" s="43" t="s">
        <v>53</v>
      </c>
      <c r="E4139" s="103" t="s">
        <v>3723</v>
      </c>
      <c r="F4139" s="169" t="s">
        <v>236</v>
      </c>
      <c r="G4139" s="169" t="s">
        <v>4655</v>
      </c>
      <c r="H4139" s="40" t="s">
        <v>2369</v>
      </c>
      <c r="I4139" s="40" t="s">
        <v>22</v>
      </c>
      <c r="J4139" s="173">
        <v>1</v>
      </c>
      <c r="K4139" s="185">
        <v>0</v>
      </c>
      <c r="L4139" s="198">
        <v>2</v>
      </c>
      <c r="M4139" s="105">
        <v>3.1</v>
      </c>
      <c r="N4139" s="167"/>
    </row>
    <row r="4140" s="155" customFormat="1" ht="21.6" spans="1:14">
      <c r="A4140" s="38" t="s">
        <v>15</v>
      </c>
      <c r="B4140" s="168">
        <v>4139</v>
      </c>
      <c r="C4140" s="43" t="s">
        <v>16</v>
      </c>
      <c r="D4140" s="43" t="s">
        <v>322</v>
      </c>
      <c r="E4140" s="103" t="s">
        <v>3723</v>
      </c>
      <c r="F4140" s="169" t="s">
        <v>323</v>
      </c>
      <c r="G4140" s="169" t="s">
        <v>4554</v>
      </c>
      <c r="H4140" s="40" t="s">
        <v>2374</v>
      </c>
      <c r="I4140" s="43" t="s">
        <v>2124</v>
      </c>
      <c r="J4140" s="116">
        <v>4.70459</v>
      </c>
      <c r="K4140" s="57">
        <f t="shared" si="264"/>
        <v>1</v>
      </c>
      <c r="L4140" s="198">
        <v>133</v>
      </c>
      <c r="M4140" s="105">
        <v>3.1</v>
      </c>
      <c r="N4140" s="164"/>
    </row>
    <row r="4141" s="155" customFormat="1" ht="21.6" spans="1:14">
      <c r="A4141" s="38" t="s">
        <v>15</v>
      </c>
      <c r="B4141" s="168">
        <v>4140</v>
      </c>
      <c r="C4141" s="43" t="s">
        <v>16</v>
      </c>
      <c r="D4141" s="43" t="s">
        <v>322</v>
      </c>
      <c r="E4141" s="103" t="s">
        <v>3723</v>
      </c>
      <c r="F4141" s="169" t="s">
        <v>323</v>
      </c>
      <c r="G4141" s="169" t="s">
        <v>4656</v>
      </c>
      <c r="H4141" s="40" t="s">
        <v>2374</v>
      </c>
      <c r="I4141" s="43" t="s">
        <v>2124</v>
      </c>
      <c r="J4141" s="116">
        <v>4.3096</v>
      </c>
      <c r="K4141" s="57">
        <f t="shared" si="264"/>
        <v>1</v>
      </c>
      <c r="L4141" s="198">
        <v>183</v>
      </c>
      <c r="M4141" s="105">
        <v>3.1</v>
      </c>
      <c r="N4141" s="167"/>
    </row>
    <row r="4142" s="155" customFormat="1" ht="24" spans="1:14">
      <c r="A4142" s="38" t="s">
        <v>15</v>
      </c>
      <c r="B4142" s="168">
        <v>4141</v>
      </c>
      <c r="C4142" s="43" t="s">
        <v>16</v>
      </c>
      <c r="D4142" s="43" t="s">
        <v>53</v>
      </c>
      <c r="E4142" s="103" t="s">
        <v>3723</v>
      </c>
      <c r="F4142" s="169" t="s">
        <v>55</v>
      </c>
      <c r="G4142" s="169" t="s">
        <v>4645</v>
      </c>
      <c r="H4142" s="40" t="s">
        <v>2371</v>
      </c>
      <c r="I4142" s="40" t="s">
        <v>22</v>
      </c>
      <c r="J4142" s="173">
        <v>5</v>
      </c>
      <c r="K4142" s="57">
        <f t="shared" si="264"/>
        <v>1</v>
      </c>
      <c r="L4142" s="198">
        <v>88</v>
      </c>
      <c r="M4142" s="105">
        <v>3.1</v>
      </c>
      <c r="N4142" s="167"/>
    </row>
    <row r="4143" s="155" customFormat="1" ht="21.6" spans="1:14">
      <c r="A4143" s="38" t="s">
        <v>15</v>
      </c>
      <c r="B4143" s="168">
        <v>4142</v>
      </c>
      <c r="C4143" s="43" t="s">
        <v>16</v>
      </c>
      <c r="D4143" s="43" t="s">
        <v>53</v>
      </c>
      <c r="E4143" s="103" t="s">
        <v>3723</v>
      </c>
      <c r="F4143" s="169" t="s">
        <v>236</v>
      </c>
      <c r="G4143" s="169" t="s">
        <v>4676</v>
      </c>
      <c r="H4143" s="40" t="s">
        <v>2369</v>
      </c>
      <c r="I4143" s="40" t="s">
        <v>22</v>
      </c>
      <c r="J4143" s="173">
        <v>1</v>
      </c>
      <c r="K4143" s="57">
        <f t="shared" si="264"/>
        <v>1</v>
      </c>
      <c r="L4143" s="198">
        <v>1</v>
      </c>
      <c r="M4143" s="105">
        <v>3.1</v>
      </c>
      <c r="N4143" s="167"/>
    </row>
    <row r="4144" s="155" customFormat="1" ht="21.6" spans="1:14">
      <c r="A4144" s="38" t="s">
        <v>15</v>
      </c>
      <c r="B4144" s="168">
        <v>4143</v>
      </c>
      <c r="C4144" s="43" t="s">
        <v>16</v>
      </c>
      <c r="D4144" s="43" t="s">
        <v>53</v>
      </c>
      <c r="E4144" s="103" t="s">
        <v>3723</v>
      </c>
      <c r="F4144" s="200" t="s">
        <v>236</v>
      </c>
      <c r="G4144" s="169" t="s">
        <v>4677</v>
      </c>
      <c r="H4144" s="40" t="s">
        <v>2369</v>
      </c>
      <c r="I4144" s="40" t="s">
        <v>22</v>
      </c>
      <c r="J4144" s="173">
        <v>1</v>
      </c>
      <c r="K4144" s="57">
        <f t="shared" si="264"/>
        <v>1</v>
      </c>
      <c r="L4144" s="198">
        <v>2</v>
      </c>
      <c r="M4144" s="105">
        <v>3.1</v>
      </c>
      <c r="N4144" s="167"/>
    </row>
    <row r="4145" s="155" customFormat="1" ht="21.6" spans="1:14">
      <c r="A4145" s="38" t="s">
        <v>15</v>
      </c>
      <c r="B4145" s="168">
        <v>4144</v>
      </c>
      <c r="C4145" s="43" t="s">
        <v>16</v>
      </c>
      <c r="D4145" s="43" t="s">
        <v>322</v>
      </c>
      <c r="E4145" s="103" t="s">
        <v>3723</v>
      </c>
      <c r="F4145" s="200" t="s">
        <v>323</v>
      </c>
      <c r="G4145" s="169" t="s">
        <v>4646</v>
      </c>
      <c r="H4145" s="40" t="s">
        <v>2374</v>
      </c>
      <c r="I4145" s="43" t="s">
        <v>2124</v>
      </c>
      <c r="J4145" s="116">
        <v>5.40751</v>
      </c>
      <c r="K4145" s="57">
        <f t="shared" si="264"/>
        <v>2</v>
      </c>
      <c r="L4145" s="198">
        <v>199</v>
      </c>
      <c r="M4145" s="105">
        <v>3.1</v>
      </c>
      <c r="N4145" s="167"/>
    </row>
    <row r="4146" s="155" customFormat="1" ht="21.6" spans="1:14">
      <c r="A4146" s="38" t="s">
        <v>15</v>
      </c>
      <c r="B4146" s="168">
        <v>4145</v>
      </c>
      <c r="C4146" s="43" t="s">
        <v>16</v>
      </c>
      <c r="D4146" s="43" t="s">
        <v>89</v>
      </c>
      <c r="E4146" s="103" t="s">
        <v>3723</v>
      </c>
      <c r="F4146" s="200" t="s">
        <v>114</v>
      </c>
      <c r="G4146" s="169" t="s">
        <v>4647</v>
      </c>
      <c r="H4146" s="40" t="s">
        <v>2369</v>
      </c>
      <c r="I4146" s="40" t="s">
        <v>22</v>
      </c>
      <c r="J4146" s="173">
        <v>1</v>
      </c>
      <c r="K4146" s="174">
        <v>0</v>
      </c>
      <c r="L4146" s="198">
        <v>31</v>
      </c>
      <c r="M4146" s="105">
        <v>3.1</v>
      </c>
      <c r="N4146" s="167"/>
    </row>
    <row r="4147" s="155" customFormat="1" ht="21.6" spans="1:14">
      <c r="A4147" s="38" t="s">
        <v>15</v>
      </c>
      <c r="B4147" s="168">
        <v>4146</v>
      </c>
      <c r="C4147" s="43" t="s">
        <v>16</v>
      </c>
      <c r="D4147" s="43" t="s">
        <v>53</v>
      </c>
      <c r="E4147" s="103" t="s">
        <v>3723</v>
      </c>
      <c r="F4147" s="200" t="s">
        <v>3813</v>
      </c>
      <c r="G4147" s="169" t="s">
        <v>4649</v>
      </c>
      <c r="H4147" s="40" t="s">
        <v>3569</v>
      </c>
      <c r="I4147" s="40" t="s">
        <v>22</v>
      </c>
      <c r="J4147" s="173">
        <v>1</v>
      </c>
      <c r="K4147" s="57">
        <f t="shared" ref="K4147:K4153" si="265">(CEILING(J4147*0.2,1))*1</f>
        <v>1</v>
      </c>
      <c r="L4147" s="198">
        <v>19</v>
      </c>
      <c r="M4147" s="105">
        <v>3.1</v>
      </c>
      <c r="N4147" s="167"/>
    </row>
    <row r="4148" s="155" customFormat="1" ht="21.6" spans="1:14">
      <c r="A4148" s="38" t="s">
        <v>15</v>
      </c>
      <c r="B4148" s="168">
        <v>4147</v>
      </c>
      <c r="C4148" s="43" t="s">
        <v>16</v>
      </c>
      <c r="D4148" s="43" t="s">
        <v>89</v>
      </c>
      <c r="E4148" s="103" t="s">
        <v>3723</v>
      </c>
      <c r="F4148" s="200" t="s">
        <v>114</v>
      </c>
      <c r="G4148" s="169" t="s">
        <v>4647</v>
      </c>
      <c r="H4148" s="40" t="s">
        <v>2369</v>
      </c>
      <c r="I4148" s="40" t="s">
        <v>22</v>
      </c>
      <c r="J4148" s="173">
        <v>11</v>
      </c>
      <c r="K4148" s="174">
        <v>0</v>
      </c>
      <c r="L4148" s="198">
        <v>338</v>
      </c>
      <c r="M4148" s="105">
        <v>3.1</v>
      </c>
      <c r="N4148" s="167"/>
    </row>
    <row r="4149" s="155" customFormat="1" ht="21.6" spans="1:14">
      <c r="A4149" s="38" t="s">
        <v>15</v>
      </c>
      <c r="B4149" s="168">
        <v>4148</v>
      </c>
      <c r="C4149" s="43" t="s">
        <v>16</v>
      </c>
      <c r="D4149" s="43" t="s">
        <v>89</v>
      </c>
      <c r="E4149" s="103" t="s">
        <v>3723</v>
      </c>
      <c r="F4149" s="200" t="s">
        <v>114</v>
      </c>
      <c r="G4149" s="169" t="s">
        <v>4650</v>
      </c>
      <c r="H4149" s="40" t="s">
        <v>2369</v>
      </c>
      <c r="I4149" s="40" t="s">
        <v>22</v>
      </c>
      <c r="J4149" s="173">
        <v>3</v>
      </c>
      <c r="K4149" s="174">
        <v>0</v>
      </c>
      <c r="L4149" s="198">
        <v>133</v>
      </c>
      <c r="M4149" s="105">
        <v>3.1</v>
      </c>
      <c r="N4149" s="167"/>
    </row>
    <row r="4150" s="155" customFormat="1" ht="24" spans="1:14">
      <c r="A4150" s="38" t="s">
        <v>15</v>
      </c>
      <c r="B4150" s="168">
        <v>4149</v>
      </c>
      <c r="C4150" s="43" t="s">
        <v>16</v>
      </c>
      <c r="D4150" s="43" t="s">
        <v>53</v>
      </c>
      <c r="E4150" s="103" t="s">
        <v>3723</v>
      </c>
      <c r="F4150" s="200" t="s">
        <v>55</v>
      </c>
      <c r="G4150" s="169" t="s">
        <v>4651</v>
      </c>
      <c r="H4150" s="40" t="s">
        <v>2371</v>
      </c>
      <c r="I4150" s="40" t="s">
        <v>22</v>
      </c>
      <c r="J4150" s="173">
        <v>5</v>
      </c>
      <c r="K4150" s="57">
        <f t="shared" si="265"/>
        <v>1</v>
      </c>
      <c r="L4150" s="198">
        <v>102</v>
      </c>
      <c r="M4150" s="105">
        <v>3.1</v>
      </c>
      <c r="N4150" s="167"/>
    </row>
    <row r="4151" s="155" customFormat="1" ht="24" spans="1:14">
      <c r="A4151" s="38" t="s">
        <v>15</v>
      </c>
      <c r="B4151" s="168">
        <v>4150</v>
      </c>
      <c r="C4151" s="43" t="s">
        <v>16</v>
      </c>
      <c r="D4151" s="43" t="s">
        <v>53</v>
      </c>
      <c r="E4151" s="103" t="s">
        <v>3723</v>
      </c>
      <c r="F4151" s="200" t="s">
        <v>55</v>
      </c>
      <c r="G4151" s="169" t="s">
        <v>4667</v>
      </c>
      <c r="H4151" s="40" t="s">
        <v>2371</v>
      </c>
      <c r="I4151" s="40" t="s">
        <v>22</v>
      </c>
      <c r="J4151" s="173">
        <v>1</v>
      </c>
      <c r="K4151" s="185">
        <v>0</v>
      </c>
      <c r="L4151" s="198">
        <v>37</v>
      </c>
      <c r="M4151" s="105">
        <v>3.1</v>
      </c>
      <c r="N4151" s="167"/>
    </row>
    <row r="4152" s="155" customFormat="1" ht="21.6" spans="1:14">
      <c r="A4152" s="38" t="s">
        <v>15</v>
      </c>
      <c r="B4152" s="168">
        <v>4151</v>
      </c>
      <c r="C4152" s="43" t="s">
        <v>16</v>
      </c>
      <c r="D4152" s="43" t="s">
        <v>53</v>
      </c>
      <c r="E4152" s="103" t="s">
        <v>3723</v>
      </c>
      <c r="F4152" s="200" t="s">
        <v>55</v>
      </c>
      <c r="G4152" s="169" t="s">
        <v>4678</v>
      </c>
      <c r="H4152" s="40" t="s">
        <v>2371</v>
      </c>
      <c r="I4152" s="40" t="s">
        <v>22</v>
      </c>
      <c r="J4152" s="173">
        <v>1</v>
      </c>
      <c r="K4152" s="57">
        <f t="shared" si="265"/>
        <v>1</v>
      </c>
      <c r="L4152" s="198">
        <v>11</v>
      </c>
      <c r="M4152" s="105">
        <v>3.1</v>
      </c>
      <c r="N4152" s="167"/>
    </row>
    <row r="4153" s="155" customFormat="1" ht="21.6" spans="1:14">
      <c r="A4153" s="38" t="s">
        <v>15</v>
      </c>
      <c r="B4153" s="168">
        <v>4152</v>
      </c>
      <c r="C4153" s="43" t="s">
        <v>16</v>
      </c>
      <c r="D4153" s="43" t="s">
        <v>53</v>
      </c>
      <c r="E4153" s="103" t="s">
        <v>3723</v>
      </c>
      <c r="F4153" s="200" t="s">
        <v>304</v>
      </c>
      <c r="G4153" s="169" t="s">
        <v>4679</v>
      </c>
      <c r="H4153" s="40" t="s">
        <v>2371</v>
      </c>
      <c r="I4153" s="40" t="s">
        <v>22</v>
      </c>
      <c r="J4153" s="173">
        <v>2</v>
      </c>
      <c r="K4153" s="57">
        <f t="shared" si="265"/>
        <v>1</v>
      </c>
      <c r="L4153" s="198">
        <v>66</v>
      </c>
      <c r="M4153" s="105">
        <v>3.1</v>
      </c>
      <c r="N4153" s="167"/>
    </row>
    <row r="4154" s="155" customFormat="1" ht="24" spans="1:14">
      <c r="A4154" s="38" t="s">
        <v>15</v>
      </c>
      <c r="B4154" s="168">
        <v>4153</v>
      </c>
      <c r="C4154" s="43" t="s">
        <v>16</v>
      </c>
      <c r="D4154" s="43" t="s">
        <v>53</v>
      </c>
      <c r="E4154" s="103" t="s">
        <v>3723</v>
      </c>
      <c r="F4154" s="200" t="s">
        <v>249</v>
      </c>
      <c r="G4154" s="169" t="s">
        <v>4671</v>
      </c>
      <c r="H4154" s="40" t="s">
        <v>2371</v>
      </c>
      <c r="I4154" s="40" t="s">
        <v>22</v>
      </c>
      <c r="J4154" s="173">
        <v>1</v>
      </c>
      <c r="K4154" s="185">
        <v>0</v>
      </c>
      <c r="L4154" s="198">
        <v>11</v>
      </c>
      <c r="M4154" s="105">
        <v>3.1</v>
      </c>
      <c r="N4154" s="167"/>
    </row>
    <row r="4155" s="155" customFormat="1" ht="24" spans="1:14">
      <c r="A4155" s="38" t="s">
        <v>15</v>
      </c>
      <c r="B4155" s="168">
        <v>4154</v>
      </c>
      <c r="C4155" s="43" t="s">
        <v>16</v>
      </c>
      <c r="D4155" s="43" t="s">
        <v>171</v>
      </c>
      <c r="E4155" s="103" t="s">
        <v>3723</v>
      </c>
      <c r="F4155" s="200" t="s">
        <v>172</v>
      </c>
      <c r="G4155" s="169" t="s">
        <v>4653</v>
      </c>
      <c r="H4155" s="40" t="s">
        <v>1697</v>
      </c>
      <c r="I4155" s="40" t="s">
        <v>22</v>
      </c>
      <c r="J4155" s="173">
        <v>12</v>
      </c>
      <c r="K4155" s="174">
        <v>0</v>
      </c>
      <c r="L4155" s="198">
        <v>8</v>
      </c>
      <c r="M4155" s="105">
        <v>3.1</v>
      </c>
      <c r="N4155" s="167"/>
    </row>
    <row r="4156" s="155" customFormat="1" ht="24" spans="1:14">
      <c r="A4156" s="38" t="s">
        <v>15</v>
      </c>
      <c r="B4156" s="168">
        <v>4155</v>
      </c>
      <c r="C4156" s="43" t="s">
        <v>16</v>
      </c>
      <c r="D4156" s="43" t="s">
        <v>171</v>
      </c>
      <c r="E4156" s="103" t="s">
        <v>3723</v>
      </c>
      <c r="F4156" s="200" t="s">
        <v>172</v>
      </c>
      <c r="G4156" s="169" t="s">
        <v>4654</v>
      </c>
      <c r="H4156" s="40" t="s">
        <v>1697</v>
      </c>
      <c r="I4156" s="40" t="s">
        <v>22</v>
      </c>
      <c r="J4156" s="173">
        <v>2</v>
      </c>
      <c r="K4156" s="174">
        <v>0</v>
      </c>
      <c r="L4156" s="198">
        <v>2</v>
      </c>
      <c r="M4156" s="105">
        <v>3.1</v>
      </c>
      <c r="N4156" s="167"/>
    </row>
    <row r="4157" s="155" customFormat="1" ht="21.6" spans="1:14">
      <c r="A4157" s="38" t="s">
        <v>15</v>
      </c>
      <c r="B4157" s="168">
        <v>4156</v>
      </c>
      <c r="C4157" s="43" t="s">
        <v>16</v>
      </c>
      <c r="D4157" s="43" t="s">
        <v>53</v>
      </c>
      <c r="E4157" s="103" t="s">
        <v>3723</v>
      </c>
      <c r="F4157" s="200" t="s">
        <v>236</v>
      </c>
      <c r="G4157" s="169" t="s">
        <v>4673</v>
      </c>
      <c r="H4157" s="40" t="s">
        <v>2369</v>
      </c>
      <c r="I4157" s="40" t="s">
        <v>22</v>
      </c>
      <c r="J4157" s="173">
        <v>2</v>
      </c>
      <c r="K4157" s="57">
        <f t="shared" ref="K4157:K4165" si="266">(CEILING(J4157*0.2,1))*1</f>
        <v>1</v>
      </c>
      <c r="L4157" s="198">
        <v>2</v>
      </c>
      <c r="M4157" s="105">
        <v>3.1</v>
      </c>
      <c r="N4157" s="167"/>
    </row>
    <row r="4158" s="155" customFormat="1" ht="21.6" spans="1:14">
      <c r="A4158" s="38" t="s">
        <v>15</v>
      </c>
      <c r="B4158" s="168">
        <v>4157</v>
      </c>
      <c r="C4158" s="43" t="s">
        <v>16</v>
      </c>
      <c r="D4158" s="43" t="s">
        <v>53</v>
      </c>
      <c r="E4158" s="103" t="s">
        <v>3723</v>
      </c>
      <c r="F4158" s="200" t="s">
        <v>236</v>
      </c>
      <c r="G4158" s="169" t="s">
        <v>4674</v>
      </c>
      <c r="H4158" s="40" t="s">
        <v>2369</v>
      </c>
      <c r="I4158" s="40" t="s">
        <v>22</v>
      </c>
      <c r="J4158" s="173">
        <v>1</v>
      </c>
      <c r="K4158" s="57">
        <f t="shared" si="266"/>
        <v>1</v>
      </c>
      <c r="L4158" s="198">
        <v>2</v>
      </c>
      <c r="M4158" s="105">
        <v>3.1</v>
      </c>
      <c r="N4158" s="167"/>
    </row>
    <row r="4159" s="155" customFormat="1" ht="24" spans="1:14">
      <c r="A4159" s="38" t="s">
        <v>15</v>
      </c>
      <c r="B4159" s="168">
        <v>4158</v>
      </c>
      <c r="C4159" s="43" t="s">
        <v>16</v>
      </c>
      <c r="D4159" s="43" t="s">
        <v>53</v>
      </c>
      <c r="E4159" s="103" t="s">
        <v>3723</v>
      </c>
      <c r="F4159" s="200" t="s">
        <v>236</v>
      </c>
      <c r="G4159" s="169" t="s">
        <v>4655</v>
      </c>
      <c r="H4159" s="40" t="s">
        <v>2369</v>
      </c>
      <c r="I4159" s="40" t="s">
        <v>22</v>
      </c>
      <c r="J4159" s="173">
        <v>2</v>
      </c>
      <c r="K4159" s="185">
        <v>0</v>
      </c>
      <c r="L4159" s="198">
        <v>4</v>
      </c>
      <c r="M4159" s="105">
        <v>3.1</v>
      </c>
      <c r="N4159" s="167"/>
    </row>
    <row r="4160" s="155" customFormat="1" ht="21.6" spans="1:14">
      <c r="A4160" s="38" t="s">
        <v>15</v>
      </c>
      <c r="B4160" s="168">
        <v>4159</v>
      </c>
      <c r="C4160" s="43" t="s">
        <v>16</v>
      </c>
      <c r="D4160" s="43" t="s">
        <v>322</v>
      </c>
      <c r="E4160" s="103" t="s">
        <v>3723</v>
      </c>
      <c r="F4160" s="200" t="s">
        <v>323</v>
      </c>
      <c r="G4160" s="169" t="s">
        <v>4656</v>
      </c>
      <c r="H4160" s="40" t="s">
        <v>2374</v>
      </c>
      <c r="I4160" s="43" t="s">
        <v>2124</v>
      </c>
      <c r="J4160" s="116">
        <v>8.75211</v>
      </c>
      <c r="K4160" s="57">
        <f t="shared" si="266"/>
        <v>2</v>
      </c>
      <c r="L4160" s="198">
        <v>372</v>
      </c>
      <c r="M4160" s="105">
        <v>3.1</v>
      </c>
      <c r="N4160" s="167"/>
    </row>
    <row r="4161" s="155" customFormat="1" ht="24" spans="1:14">
      <c r="A4161" s="38" t="s">
        <v>15</v>
      </c>
      <c r="B4161" s="168">
        <v>4160</v>
      </c>
      <c r="C4161" s="43" t="s">
        <v>16</v>
      </c>
      <c r="D4161" s="43" t="s">
        <v>53</v>
      </c>
      <c r="E4161" s="103" t="s">
        <v>3723</v>
      </c>
      <c r="F4161" s="200" t="s">
        <v>55</v>
      </c>
      <c r="G4161" s="169" t="s">
        <v>4645</v>
      </c>
      <c r="H4161" s="40" t="s">
        <v>2371</v>
      </c>
      <c r="I4161" s="40" t="s">
        <v>22</v>
      </c>
      <c r="J4161" s="173">
        <v>5</v>
      </c>
      <c r="K4161" s="57">
        <f t="shared" si="266"/>
        <v>1</v>
      </c>
      <c r="L4161" s="198">
        <v>88</v>
      </c>
      <c r="M4161" s="105">
        <v>3.1</v>
      </c>
      <c r="N4161" s="167"/>
    </row>
    <row r="4162" s="155" customFormat="1" ht="21.6" spans="1:14">
      <c r="A4162" s="38" t="s">
        <v>15</v>
      </c>
      <c r="B4162" s="168">
        <v>4161</v>
      </c>
      <c r="C4162" s="43" t="s">
        <v>16</v>
      </c>
      <c r="D4162" s="43" t="s">
        <v>53</v>
      </c>
      <c r="E4162" s="103" t="s">
        <v>3723</v>
      </c>
      <c r="F4162" s="200" t="s">
        <v>55</v>
      </c>
      <c r="G4162" s="169" t="s">
        <v>4767</v>
      </c>
      <c r="H4162" s="40" t="s">
        <v>2371</v>
      </c>
      <c r="I4162" s="40" t="s">
        <v>22</v>
      </c>
      <c r="J4162" s="173">
        <v>1</v>
      </c>
      <c r="K4162" s="57">
        <f t="shared" si="266"/>
        <v>1</v>
      </c>
      <c r="L4162" s="198">
        <v>15</v>
      </c>
      <c r="M4162" s="105">
        <v>3.1</v>
      </c>
      <c r="N4162" s="167"/>
    </row>
    <row r="4163" s="155" customFormat="1" ht="21.6" spans="1:14">
      <c r="A4163" s="38" t="s">
        <v>15</v>
      </c>
      <c r="B4163" s="168">
        <v>4162</v>
      </c>
      <c r="C4163" s="43" t="s">
        <v>16</v>
      </c>
      <c r="D4163" s="43" t="s">
        <v>53</v>
      </c>
      <c r="E4163" s="103" t="s">
        <v>3723</v>
      </c>
      <c r="F4163" s="200" t="s">
        <v>236</v>
      </c>
      <c r="G4163" s="169" t="s">
        <v>4676</v>
      </c>
      <c r="H4163" s="40" t="s">
        <v>2369</v>
      </c>
      <c r="I4163" s="40" t="s">
        <v>22</v>
      </c>
      <c r="J4163" s="173">
        <v>1</v>
      </c>
      <c r="K4163" s="57">
        <f t="shared" si="266"/>
        <v>1</v>
      </c>
      <c r="L4163" s="198">
        <v>1</v>
      </c>
      <c r="M4163" s="105">
        <v>3.1</v>
      </c>
      <c r="N4163" s="167"/>
    </row>
    <row r="4164" s="155" customFormat="1" ht="21.6" spans="1:14">
      <c r="A4164" s="38" t="s">
        <v>15</v>
      </c>
      <c r="B4164" s="168">
        <v>4163</v>
      </c>
      <c r="C4164" s="43" t="s">
        <v>16</v>
      </c>
      <c r="D4164" s="43" t="s">
        <v>53</v>
      </c>
      <c r="E4164" s="103" t="s">
        <v>3723</v>
      </c>
      <c r="F4164" s="200" t="s">
        <v>236</v>
      </c>
      <c r="G4164" s="169" t="s">
        <v>4677</v>
      </c>
      <c r="H4164" s="40" t="s">
        <v>2369</v>
      </c>
      <c r="I4164" s="40" t="s">
        <v>22</v>
      </c>
      <c r="J4164" s="173">
        <v>1</v>
      </c>
      <c r="K4164" s="57">
        <f t="shared" si="266"/>
        <v>1</v>
      </c>
      <c r="L4164" s="198">
        <v>2</v>
      </c>
      <c r="M4164" s="105">
        <v>3.1</v>
      </c>
      <c r="N4164" s="167"/>
    </row>
    <row r="4165" s="155" customFormat="1" ht="21.6" spans="1:14">
      <c r="A4165" s="38" t="s">
        <v>15</v>
      </c>
      <c r="B4165" s="168">
        <v>4164</v>
      </c>
      <c r="C4165" s="43" t="s">
        <v>16</v>
      </c>
      <c r="D4165" s="43" t="s">
        <v>322</v>
      </c>
      <c r="E4165" s="103" t="s">
        <v>3723</v>
      </c>
      <c r="F4165" s="200" t="s">
        <v>323</v>
      </c>
      <c r="G4165" s="169" t="s">
        <v>4646</v>
      </c>
      <c r="H4165" s="40" t="s">
        <v>2374</v>
      </c>
      <c r="I4165" s="43" t="s">
        <v>2124</v>
      </c>
      <c r="J4165" s="116">
        <v>5.27999</v>
      </c>
      <c r="K4165" s="57">
        <f t="shared" si="266"/>
        <v>2</v>
      </c>
      <c r="L4165" s="198">
        <v>194</v>
      </c>
      <c r="M4165" s="105">
        <v>3.1</v>
      </c>
      <c r="N4165" s="167"/>
    </row>
    <row r="4166" s="155" customFormat="1" ht="21.6" spans="1:14">
      <c r="A4166" s="38" t="s">
        <v>15</v>
      </c>
      <c r="B4166" s="168">
        <v>4165</v>
      </c>
      <c r="C4166" s="43" t="s">
        <v>16</v>
      </c>
      <c r="D4166" s="43" t="s">
        <v>89</v>
      </c>
      <c r="E4166" s="103" t="s">
        <v>3723</v>
      </c>
      <c r="F4166" s="200" t="s">
        <v>114</v>
      </c>
      <c r="G4166" s="169" t="s">
        <v>4647</v>
      </c>
      <c r="H4166" s="40" t="s">
        <v>2369</v>
      </c>
      <c r="I4166" s="40" t="s">
        <v>22</v>
      </c>
      <c r="J4166" s="173">
        <v>1</v>
      </c>
      <c r="K4166" s="174">
        <v>0</v>
      </c>
      <c r="L4166" s="198">
        <v>31</v>
      </c>
      <c r="M4166" s="105">
        <v>3.1</v>
      </c>
      <c r="N4166" s="167"/>
    </row>
    <row r="4167" s="155" customFormat="1" ht="21.6" spans="1:14">
      <c r="A4167" s="38" t="s">
        <v>15</v>
      </c>
      <c r="B4167" s="168">
        <v>4166</v>
      </c>
      <c r="C4167" s="43" t="s">
        <v>16</v>
      </c>
      <c r="D4167" s="43" t="s">
        <v>53</v>
      </c>
      <c r="E4167" s="103" t="s">
        <v>3723</v>
      </c>
      <c r="F4167" s="200" t="s">
        <v>3813</v>
      </c>
      <c r="G4167" s="169" t="s">
        <v>4657</v>
      </c>
      <c r="H4167" s="40" t="s">
        <v>2153</v>
      </c>
      <c r="I4167" s="40" t="s">
        <v>22</v>
      </c>
      <c r="J4167" s="173">
        <v>1</v>
      </c>
      <c r="K4167" s="57">
        <f t="shared" ref="K4167:K4171" si="267">(CEILING(J4167*0.2,1))*1</f>
        <v>1</v>
      </c>
      <c r="L4167" s="198">
        <v>28</v>
      </c>
      <c r="M4167" s="105">
        <v>3.1</v>
      </c>
      <c r="N4167" s="167"/>
    </row>
    <row r="4168" s="155" customFormat="1" ht="21.6" spans="1:14">
      <c r="A4168" s="38" t="s">
        <v>15</v>
      </c>
      <c r="B4168" s="168">
        <v>4167</v>
      </c>
      <c r="C4168" s="43" t="s">
        <v>16</v>
      </c>
      <c r="D4168" s="43" t="s">
        <v>89</v>
      </c>
      <c r="E4168" s="103" t="s">
        <v>3723</v>
      </c>
      <c r="F4168" s="200" t="s">
        <v>114</v>
      </c>
      <c r="G4168" s="169" t="s">
        <v>4648</v>
      </c>
      <c r="H4168" s="40" t="s">
        <v>2369</v>
      </c>
      <c r="I4168" s="40" t="s">
        <v>22</v>
      </c>
      <c r="J4168" s="173">
        <v>11</v>
      </c>
      <c r="K4168" s="174">
        <v>0</v>
      </c>
      <c r="L4168" s="198">
        <v>599</v>
      </c>
      <c r="M4168" s="105">
        <v>3.1</v>
      </c>
      <c r="N4168" s="167"/>
    </row>
    <row r="4169" s="155" customFormat="1" ht="21.6" spans="1:14">
      <c r="A4169" s="38" t="s">
        <v>15</v>
      </c>
      <c r="B4169" s="168">
        <v>4168</v>
      </c>
      <c r="C4169" s="43" t="s">
        <v>16</v>
      </c>
      <c r="D4169" s="43" t="s">
        <v>89</v>
      </c>
      <c r="E4169" s="103" t="s">
        <v>3723</v>
      </c>
      <c r="F4169" s="200" t="s">
        <v>114</v>
      </c>
      <c r="G4169" s="169" t="s">
        <v>4658</v>
      </c>
      <c r="H4169" s="40" t="s">
        <v>2369</v>
      </c>
      <c r="I4169" s="40" t="s">
        <v>22</v>
      </c>
      <c r="J4169" s="173">
        <v>3</v>
      </c>
      <c r="K4169" s="174">
        <v>0</v>
      </c>
      <c r="L4169" s="198">
        <v>272</v>
      </c>
      <c r="M4169" s="105">
        <v>3.1</v>
      </c>
      <c r="N4169" s="167"/>
    </row>
    <row r="4170" s="155" customFormat="1" ht="21.6" spans="1:14">
      <c r="A4170" s="38" t="s">
        <v>15</v>
      </c>
      <c r="B4170" s="168">
        <v>4169</v>
      </c>
      <c r="C4170" s="43" t="s">
        <v>16</v>
      </c>
      <c r="D4170" s="43" t="s">
        <v>53</v>
      </c>
      <c r="E4170" s="103" t="s">
        <v>3723</v>
      </c>
      <c r="F4170" s="200" t="s">
        <v>55</v>
      </c>
      <c r="G4170" s="169" t="s">
        <v>4680</v>
      </c>
      <c r="H4170" s="40" t="s">
        <v>2371</v>
      </c>
      <c r="I4170" s="40" t="s">
        <v>22</v>
      </c>
      <c r="J4170" s="173">
        <v>1</v>
      </c>
      <c r="K4170" s="57">
        <f t="shared" si="267"/>
        <v>1</v>
      </c>
      <c r="L4170" s="198">
        <v>15</v>
      </c>
      <c r="M4170" s="105">
        <v>3.1</v>
      </c>
      <c r="N4170" s="167"/>
    </row>
    <row r="4171" s="155" customFormat="1" ht="24" spans="1:14">
      <c r="A4171" s="38" t="s">
        <v>15</v>
      </c>
      <c r="B4171" s="168">
        <v>4170</v>
      </c>
      <c r="C4171" s="43" t="s">
        <v>16</v>
      </c>
      <c r="D4171" s="43" t="s">
        <v>53</v>
      </c>
      <c r="E4171" s="103" t="s">
        <v>3723</v>
      </c>
      <c r="F4171" s="200" t="s">
        <v>55</v>
      </c>
      <c r="G4171" s="169" t="s">
        <v>4659</v>
      </c>
      <c r="H4171" s="40" t="s">
        <v>2371</v>
      </c>
      <c r="I4171" s="40" t="s">
        <v>22</v>
      </c>
      <c r="J4171" s="173">
        <v>5</v>
      </c>
      <c r="K4171" s="57">
        <f t="shared" si="267"/>
        <v>1</v>
      </c>
      <c r="L4171" s="198">
        <v>150</v>
      </c>
      <c r="M4171" s="105">
        <v>3.1</v>
      </c>
      <c r="N4171" s="167"/>
    </row>
    <row r="4172" s="155" customFormat="1" ht="24" spans="1:14">
      <c r="A4172" s="38" t="s">
        <v>15</v>
      </c>
      <c r="B4172" s="168">
        <v>4171</v>
      </c>
      <c r="C4172" s="43" t="s">
        <v>16</v>
      </c>
      <c r="D4172" s="43" t="s">
        <v>53</v>
      </c>
      <c r="E4172" s="103" t="s">
        <v>3723</v>
      </c>
      <c r="F4172" s="200" t="s">
        <v>55</v>
      </c>
      <c r="G4172" s="169" t="s">
        <v>4681</v>
      </c>
      <c r="H4172" s="40" t="s">
        <v>2371</v>
      </c>
      <c r="I4172" s="40" t="s">
        <v>22</v>
      </c>
      <c r="J4172" s="173">
        <v>1</v>
      </c>
      <c r="K4172" s="185">
        <v>0</v>
      </c>
      <c r="L4172" s="198">
        <v>57</v>
      </c>
      <c r="M4172" s="105">
        <v>3.1</v>
      </c>
      <c r="N4172" s="167"/>
    </row>
    <row r="4173" s="155" customFormat="1" ht="24" spans="1:14">
      <c r="A4173" s="38" t="s">
        <v>15</v>
      </c>
      <c r="B4173" s="168">
        <v>4172</v>
      </c>
      <c r="C4173" s="43" t="s">
        <v>16</v>
      </c>
      <c r="D4173" s="43" t="s">
        <v>53</v>
      </c>
      <c r="E4173" s="103" t="s">
        <v>3723</v>
      </c>
      <c r="F4173" s="200" t="s">
        <v>249</v>
      </c>
      <c r="G4173" s="169" t="s">
        <v>4682</v>
      </c>
      <c r="H4173" s="40" t="s">
        <v>2371</v>
      </c>
      <c r="I4173" s="40" t="s">
        <v>22</v>
      </c>
      <c r="J4173" s="173">
        <v>1</v>
      </c>
      <c r="K4173" s="185">
        <v>0</v>
      </c>
      <c r="L4173" s="198">
        <v>17</v>
      </c>
      <c r="M4173" s="105">
        <v>3.1</v>
      </c>
      <c r="N4173" s="167"/>
    </row>
    <row r="4174" s="155" customFormat="1" ht="21.6" spans="1:14">
      <c r="A4174" s="38" t="s">
        <v>15</v>
      </c>
      <c r="B4174" s="168">
        <v>4173</v>
      </c>
      <c r="C4174" s="43" t="s">
        <v>16</v>
      </c>
      <c r="D4174" s="43" t="s">
        <v>53</v>
      </c>
      <c r="E4174" s="103" t="s">
        <v>3723</v>
      </c>
      <c r="F4174" s="200" t="s">
        <v>304</v>
      </c>
      <c r="G4174" s="169" t="s">
        <v>4683</v>
      </c>
      <c r="H4174" s="40" t="s">
        <v>2371</v>
      </c>
      <c r="I4174" s="40" t="s">
        <v>22</v>
      </c>
      <c r="J4174" s="173">
        <v>2</v>
      </c>
      <c r="K4174" s="57">
        <f t="shared" ref="K4174:K4179" si="268">(CEILING(J4174*0.2,1))*1</f>
        <v>1</v>
      </c>
      <c r="L4174" s="198">
        <v>69</v>
      </c>
      <c r="M4174" s="105">
        <v>3.1</v>
      </c>
      <c r="N4174" s="167"/>
    </row>
    <row r="4175" s="155" customFormat="1" ht="24" spans="1:14">
      <c r="A4175" s="38" t="s">
        <v>15</v>
      </c>
      <c r="B4175" s="168">
        <v>4174</v>
      </c>
      <c r="C4175" s="43" t="s">
        <v>16</v>
      </c>
      <c r="D4175" s="43" t="s">
        <v>171</v>
      </c>
      <c r="E4175" s="103" t="s">
        <v>3723</v>
      </c>
      <c r="F4175" s="200" t="s">
        <v>172</v>
      </c>
      <c r="G4175" s="169" t="s">
        <v>4661</v>
      </c>
      <c r="H4175" s="40" t="s">
        <v>4662</v>
      </c>
      <c r="I4175" s="40" t="s">
        <v>22</v>
      </c>
      <c r="J4175" s="173">
        <v>12</v>
      </c>
      <c r="K4175" s="174">
        <v>0</v>
      </c>
      <c r="L4175" s="198">
        <v>9</v>
      </c>
      <c r="M4175" s="105">
        <v>3.1</v>
      </c>
      <c r="N4175" s="167"/>
    </row>
    <row r="4176" s="155" customFormat="1" ht="24" spans="1:14">
      <c r="A4176" s="38" t="s">
        <v>15</v>
      </c>
      <c r="B4176" s="168">
        <v>4175</v>
      </c>
      <c r="C4176" s="43" t="s">
        <v>16</v>
      </c>
      <c r="D4176" s="43" t="s">
        <v>171</v>
      </c>
      <c r="E4176" s="103" t="s">
        <v>3723</v>
      </c>
      <c r="F4176" s="200" t="s">
        <v>172</v>
      </c>
      <c r="G4176" s="169" t="s">
        <v>4663</v>
      </c>
      <c r="H4176" s="40" t="s">
        <v>4662</v>
      </c>
      <c r="I4176" s="40" t="s">
        <v>22</v>
      </c>
      <c r="J4176" s="173">
        <v>2</v>
      </c>
      <c r="K4176" s="174">
        <v>0</v>
      </c>
      <c r="L4176" s="198">
        <v>2</v>
      </c>
      <c r="M4176" s="105">
        <v>3.1</v>
      </c>
      <c r="N4176" s="167"/>
    </row>
    <row r="4177" s="155" customFormat="1" ht="21.6" spans="1:14">
      <c r="A4177" s="38" t="s">
        <v>15</v>
      </c>
      <c r="B4177" s="168">
        <v>4176</v>
      </c>
      <c r="C4177" s="43" t="s">
        <v>16</v>
      </c>
      <c r="D4177" s="43" t="s">
        <v>53</v>
      </c>
      <c r="E4177" s="103" t="s">
        <v>3723</v>
      </c>
      <c r="F4177" s="200" t="s">
        <v>236</v>
      </c>
      <c r="G4177" s="169" t="s">
        <v>4685</v>
      </c>
      <c r="H4177" s="40" t="s">
        <v>2369</v>
      </c>
      <c r="I4177" s="40" t="s">
        <v>22</v>
      </c>
      <c r="J4177" s="173">
        <v>3</v>
      </c>
      <c r="K4177" s="57">
        <f t="shared" si="268"/>
        <v>1</v>
      </c>
      <c r="L4177" s="198">
        <v>3</v>
      </c>
      <c r="M4177" s="105">
        <v>3.1</v>
      </c>
      <c r="N4177" s="167"/>
    </row>
    <row r="4178" s="155" customFormat="1" ht="24" spans="1:14">
      <c r="A4178" s="38" t="s">
        <v>15</v>
      </c>
      <c r="B4178" s="168">
        <v>4177</v>
      </c>
      <c r="C4178" s="43" t="s">
        <v>16</v>
      </c>
      <c r="D4178" s="43" t="s">
        <v>53</v>
      </c>
      <c r="E4178" s="103" t="s">
        <v>3723</v>
      </c>
      <c r="F4178" s="200" t="s">
        <v>236</v>
      </c>
      <c r="G4178" s="169" t="s">
        <v>4664</v>
      </c>
      <c r="H4178" s="40" t="s">
        <v>2369</v>
      </c>
      <c r="I4178" s="40" t="s">
        <v>22</v>
      </c>
      <c r="J4178" s="173">
        <v>2</v>
      </c>
      <c r="K4178" s="185">
        <v>0</v>
      </c>
      <c r="L4178" s="198">
        <v>5</v>
      </c>
      <c r="M4178" s="105">
        <v>3.1</v>
      </c>
      <c r="N4178" s="167"/>
    </row>
    <row r="4179" s="155" customFormat="1" ht="21.6" spans="1:14">
      <c r="A4179" s="38" t="s">
        <v>15</v>
      </c>
      <c r="B4179" s="168">
        <v>4178</v>
      </c>
      <c r="C4179" s="43" t="s">
        <v>16</v>
      </c>
      <c r="D4179" s="43" t="s">
        <v>322</v>
      </c>
      <c r="E4179" s="103" t="s">
        <v>3723</v>
      </c>
      <c r="F4179" s="200" t="s">
        <v>323</v>
      </c>
      <c r="G4179" s="169" t="s">
        <v>4665</v>
      </c>
      <c r="H4179" s="40" t="s">
        <v>2374</v>
      </c>
      <c r="I4179" s="43" t="s">
        <v>2124</v>
      </c>
      <c r="J4179" s="116">
        <v>7.4316</v>
      </c>
      <c r="K4179" s="57">
        <f t="shared" si="268"/>
        <v>2</v>
      </c>
      <c r="L4179" s="198">
        <v>480</v>
      </c>
      <c r="M4179" s="105">
        <v>3.1</v>
      </c>
      <c r="N4179" s="167"/>
    </row>
    <row r="4180" s="155" customFormat="1" ht="34.2" spans="1:14">
      <c r="A4180" s="38" t="s">
        <v>15</v>
      </c>
      <c r="B4180" s="168">
        <v>4179</v>
      </c>
      <c r="C4180" s="43" t="s">
        <v>16</v>
      </c>
      <c r="D4180" s="43" t="s">
        <v>414</v>
      </c>
      <c r="E4180" s="103" t="s">
        <v>2803</v>
      </c>
      <c r="F4180" s="22" t="s">
        <v>415</v>
      </c>
      <c r="G4180" s="43" t="s">
        <v>1993</v>
      </c>
      <c r="H4180" s="40" t="s">
        <v>417</v>
      </c>
      <c r="I4180" s="43" t="s">
        <v>22</v>
      </c>
      <c r="J4180" s="106">
        <v>1224</v>
      </c>
      <c r="K4180" s="204" t="s">
        <v>4770</v>
      </c>
      <c r="L4180" s="163"/>
      <c r="M4180" s="105">
        <v>3.1</v>
      </c>
      <c r="N4180" s="167"/>
    </row>
    <row r="4181" s="155" customFormat="1" ht="34.2" spans="1:14">
      <c r="A4181" s="38" t="s">
        <v>15</v>
      </c>
      <c r="B4181" s="168">
        <v>4180</v>
      </c>
      <c r="C4181" s="43" t="s">
        <v>16</v>
      </c>
      <c r="D4181" s="43" t="s">
        <v>414</v>
      </c>
      <c r="E4181" s="103" t="s">
        <v>2803</v>
      </c>
      <c r="F4181" s="22" t="s">
        <v>415</v>
      </c>
      <c r="G4181" s="43" t="s">
        <v>430</v>
      </c>
      <c r="H4181" s="40" t="s">
        <v>417</v>
      </c>
      <c r="I4181" s="43" t="s">
        <v>22</v>
      </c>
      <c r="J4181" s="106">
        <v>696</v>
      </c>
      <c r="K4181" s="204" t="s">
        <v>4770</v>
      </c>
      <c r="L4181" s="163"/>
      <c r="M4181" s="105">
        <v>3.1</v>
      </c>
      <c r="N4181" s="167"/>
    </row>
    <row r="4182" s="155" customFormat="1" ht="34.2" spans="1:14">
      <c r="A4182" s="38" t="s">
        <v>15</v>
      </c>
      <c r="B4182" s="168">
        <v>4181</v>
      </c>
      <c r="C4182" s="43" t="s">
        <v>16</v>
      </c>
      <c r="D4182" s="43" t="s">
        <v>414</v>
      </c>
      <c r="E4182" s="103" t="s">
        <v>2803</v>
      </c>
      <c r="F4182" s="22" t="s">
        <v>415</v>
      </c>
      <c r="G4182" s="43" t="s">
        <v>432</v>
      </c>
      <c r="H4182" s="40" t="s">
        <v>417</v>
      </c>
      <c r="I4182" s="43" t="s">
        <v>22</v>
      </c>
      <c r="J4182" s="106">
        <v>472</v>
      </c>
      <c r="K4182" s="204" t="s">
        <v>4770</v>
      </c>
      <c r="L4182" s="163"/>
      <c r="M4182" s="105">
        <v>3.1</v>
      </c>
      <c r="N4182" s="167"/>
    </row>
    <row r="4183" s="155" customFormat="1" ht="34.2" spans="1:14">
      <c r="A4183" s="38" t="s">
        <v>15</v>
      </c>
      <c r="B4183" s="168">
        <v>4182</v>
      </c>
      <c r="C4183" s="43" t="s">
        <v>16</v>
      </c>
      <c r="D4183" s="43" t="s">
        <v>414</v>
      </c>
      <c r="E4183" s="103" t="s">
        <v>2803</v>
      </c>
      <c r="F4183" s="22" t="s">
        <v>415</v>
      </c>
      <c r="G4183" s="43" t="s">
        <v>3551</v>
      </c>
      <c r="H4183" s="40" t="s">
        <v>417</v>
      </c>
      <c r="I4183" s="43" t="s">
        <v>22</v>
      </c>
      <c r="J4183" s="106">
        <v>1572</v>
      </c>
      <c r="K4183" s="204" t="s">
        <v>4770</v>
      </c>
      <c r="L4183" s="163"/>
      <c r="M4183" s="105">
        <v>3.1</v>
      </c>
      <c r="N4183" s="167"/>
    </row>
    <row r="4184" s="155" customFormat="1" ht="34.2" spans="1:14">
      <c r="A4184" s="38" t="s">
        <v>15</v>
      </c>
      <c r="B4184" s="168">
        <v>4183</v>
      </c>
      <c r="C4184" s="43" t="s">
        <v>16</v>
      </c>
      <c r="D4184" s="43" t="s">
        <v>414</v>
      </c>
      <c r="E4184" s="103" t="s">
        <v>2803</v>
      </c>
      <c r="F4184" s="22" t="s">
        <v>415</v>
      </c>
      <c r="G4184" s="43" t="s">
        <v>437</v>
      </c>
      <c r="H4184" s="40" t="s">
        <v>417</v>
      </c>
      <c r="I4184" s="43" t="s">
        <v>22</v>
      </c>
      <c r="J4184" s="106">
        <v>300</v>
      </c>
      <c r="K4184" s="204" t="s">
        <v>4770</v>
      </c>
      <c r="L4184" s="163"/>
      <c r="M4184" s="105">
        <v>3.1</v>
      </c>
      <c r="N4184" s="167"/>
    </row>
    <row r="4185" s="155" customFormat="1" ht="34.2" spans="1:14">
      <c r="A4185" s="38" t="s">
        <v>15</v>
      </c>
      <c r="B4185" s="168">
        <v>4184</v>
      </c>
      <c r="C4185" s="43" t="s">
        <v>16</v>
      </c>
      <c r="D4185" s="43" t="s">
        <v>414</v>
      </c>
      <c r="E4185" s="103" t="s">
        <v>2803</v>
      </c>
      <c r="F4185" s="22" t="s">
        <v>415</v>
      </c>
      <c r="G4185" s="43" t="s">
        <v>3682</v>
      </c>
      <c r="H4185" s="40" t="s">
        <v>417</v>
      </c>
      <c r="I4185" s="43" t="s">
        <v>22</v>
      </c>
      <c r="J4185" s="106">
        <v>192</v>
      </c>
      <c r="K4185" s="204" t="s">
        <v>4770</v>
      </c>
      <c r="L4185" s="163"/>
      <c r="M4185" s="105">
        <v>3.1</v>
      </c>
      <c r="N4185" s="167"/>
    </row>
    <row r="4186" s="155" customFormat="1" ht="34.2" spans="1:14">
      <c r="A4186" s="38" t="s">
        <v>15</v>
      </c>
      <c r="B4186" s="168">
        <v>4185</v>
      </c>
      <c r="C4186" s="43" t="s">
        <v>16</v>
      </c>
      <c r="D4186" s="43" t="s">
        <v>414</v>
      </c>
      <c r="E4186" s="103" t="s">
        <v>2803</v>
      </c>
      <c r="F4186" s="22" t="s">
        <v>415</v>
      </c>
      <c r="G4186" s="43" t="s">
        <v>2006</v>
      </c>
      <c r="H4186" s="40" t="s">
        <v>417</v>
      </c>
      <c r="I4186" s="43" t="s">
        <v>22</v>
      </c>
      <c r="J4186" s="106">
        <v>640</v>
      </c>
      <c r="K4186" s="204" t="s">
        <v>4770</v>
      </c>
      <c r="L4186" s="163"/>
      <c r="M4186" s="105">
        <v>3.1</v>
      </c>
      <c r="N4186" s="167"/>
    </row>
    <row r="4187" s="155" customFormat="1" ht="34.2" spans="1:14">
      <c r="A4187" s="38" t="s">
        <v>15</v>
      </c>
      <c r="B4187" s="168">
        <v>4186</v>
      </c>
      <c r="C4187" s="43" t="s">
        <v>16</v>
      </c>
      <c r="D4187" s="43" t="s">
        <v>414</v>
      </c>
      <c r="E4187" s="103" t="s">
        <v>2803</v>
      </c>
      <c r="F4187" s="22" t="s">
        <v>415</v>
      </c>
      <c r="G4187" s="43" t="s">
        <v>3716</v>
      </c>
      <c r="H4187" s="40" t="s">
        <v>417</v>
      </c>
      <c r="I4187" s="43" t="s">
        <v>22</v>
      </c>
      <c r="J4187" s="106">
        <v>440</v>
      </c>
      <c r="K4187" s="204" t="s">
        <v>4770</v>
      </c>
      <c r="L4187" s="163"/>
      <c r="M4187" s="105">
        <v>3.1</v>
      </c>
      <c r="N4187" s="167"/>
    </row>
    <row r="4188" s="155" customFormat="1" ht="34.2" spans="1:14">
      <c r="A4188" s="38" t="s">
        <v>15</v>
      </c>
      <c r="B4188" s="168">
        <v>4187</v>
      </c>
      <c r="C4188" s="43" t="s">
        <v>16</v>
      </c>
      <c r="D4188" s="43" t="s">
        <v>414</v>
      </c>
      <c r="E4188" s="103" t="s">
        <v>2803</v>
      </c>
      <c r="F4188" s="22" t="s">
        <v>415</v>
      </c>
      <c r="G4188" s="43" t="s">
        <v>4771</v>
      </c>
      <c r="H4188" s="40" t="s">
        <v>417</v>
      </c>
      <c r="I4188" s="43" t="s">
        <v>22</v>
      </c>
      <c r="J4188" s="106">
        <v>168</v>
      </c>
      <c r="K4188" s="204" t="s">
        <v>4770</v>
      </c>
      <c r="L4188" s="163"/>
      <c r="M4188" s="105">
        <v>3.1</v>
      </c>
      <c r="N4188" s="167"/>
    </row>
    <row r="4189" s="155" customFormat="1" ht="34.2" spans="1:14">
      <c r="A4189" s="38" t="s">
        <v>15</v>
      </c>
      <c r="B4189" s="168">
        <v>4188</v>
      </c>
      <c r="C4189" s="43" t="s">
        <v>16</v>
      </c>
      <c r="D4189" s="43" t="s">
        <v>414</v>
      </c>
      <c r="E4189" s="103" t="s">
        <v>2803</v>
      </c>
      <c r="F4189" s="22" t="s">
        <v>415</v>
      </c>
      <c r="G4189" s="43" t="s">
        <v>2780</v>
      </c>
      <c r="H4189" s="40" t="s">
        <v>417</v>
      </c>
      <c r="I4189" s="43" t="s">
        <v>22</v>
      </c>
      <c r="J4189" s="106">
        <v>36</v>
      </c>
      <c r="K4189" s="204" t="s">
        <v>4770</v>
      </c>
      <c r="L4189" s="163"/>
      <c r="M4189" s="105">
        <v>3.1</v>
      </c>
      <c r="N4189" s="167"/>
    </row>
    <row r="4190" s="155" customFormat="1" ht="34.2" spans="1:14">
      <c r="A4190" s="38" t="s">
        <v>15</v>
      </c>
      <c r="B4190" s="168">
        <v>4189</v>
      </c>
      <c r="C4190" s="43" t="s">
        <v>16</v>
      </c>
      <c r="D4190" s="43" t="s">
        <v>414</v>
      </c>
      <c r="E4190" s="103" t="s">
        <v>2803</v>
      </c>
      <c r="F4190" s="22" t="s">
        <v>415</v>
      </c>
      <c r="G4190" s="43" t="s">
        <v>3552</v>
      </c>
      <c r="H4190" s="40" t="s">
        <v>417</v>
      </c>
      <c r="I4190" s="43" t="s">
        <v>22</v>
      </c>
      <c r="J4190" s="106">
        <v>160</v>
      </c>
      <c r="K4190" s="204" t="s">
        <v>4770</v>
      </c>
      <c r="L4190" s="163"/>
      <c r="M4190" s="105">
        <v>3.1</v>
      </c>
      <c r="N4190" s="167"/>
    </row>
    <row r="4191" s="155" customFormat="1" ht="34.2" spans="1:14">
      <c r="A4191" s="38" t="s">
        <v>15</v>
      </c>
      <c r="B4191" s="168">
        <v>4190</v>
      </c>
      <c r="C4191" s="43" t="s">
        <v>16</v>
      </c>
      <c r="D4191" s="43" t="s">
        <v>414</v>
      </c>
      <c r="E4191" s="103" t="s">
        <v>2803</v>
      </c>
      <c r="F4191" s="22" t="s">
        <v>415</v>
      </c>
      <c r="G4191" s="43" t="s">
        <v>3554</v>
      </c>
      <c r="H4191" s="40" t="s">
        <v>417</v>
      </c>
      <c r="I4191" s="43" t="s">
        <v>22</v>
      </c>
      <c r="J4191" s="106">
        <v>48</v>
      </c>
      <c r="K4191" s="204" t="s">
        <v>4770</v>
      </c>
      <c r="L4191" s="163"/>
      <c r="M4191" s="105">
        <v>3.1</v>
      </c>
      <c r="N4191" s="167"/>
    </row>
    <row r="4192" s="155" customFormat="1" ht="34.2" spans="1:14">
      <c r="A4192" s="38" t="s">
        <v>15</v>
      </c>
      <c r="B4192" s="168">
        <v>4191</v>
      </c>
      <c r="C4192" s="43" t="s">
        <v>16</v>
      </c>
      <c r="D4192" s="43" t="s">
        <v>414</v>
      </c>
      <c r="E4192" s="103" t="s">
        <v>2803</v>
      </c>
      <c r="F4192" s="22" t="s">
        <v>415</v>
      </c>
      <c r="G4192" s="43" t="s">
        <v>3555</v>
      </c>
      <c r="H4192" s="40" t="s">
        <v>417</v>
      </c>
      <c r="I4192" s="43" t="s">
        <v>22</v>
      </c>
      <c r="J4192" s="106">
        <v>192</v>
      </c>
      <c r="K4192" s="204" t="s">
        <v>4770</v>
      </c>
      <c r="L4192" s="163"/>
      <c r="M4192" s="105">
        <v>3.1</v>
      </c>
      <c r="N4192" s="167"/>
    </row>
    <row r="4193" s="155" customFormat="1" ht="34.2" spans="1:14">
      <c r="A4193" s="38" t="s">
        <v>15</v>
      </c>
      <c r="B4193" s="168">
        <v>4192</v>
      </c>
      <c r="C4193" s="43" t="s">
        <v>16</v>
      </c>
      <c r="D4193" s="43" t="s">
        <v>414</v>
      </c>
      <c r="E4193" s="103" t="s">
        <v>2803</v>
      </c>
      <c r="F4193" s="22" t="s">
        <v>415</v>
      </c>
      <c r="G4193" s="43" t="s">
        <v>4772</v>
      </c>
      <c r="H4193" s="40" t="s">
        <v>417</v>
      </c>
      <c r="I4193" s="43" t="s">
        <v>22</v>
      </c>
      <c r="J4193" s="106">
        <v>64</v>
      </c>
      <c r="K4193" s="204" t="s">
        <v>4770</v>
      </c>
      <c r="L4193" s="163"/>
      <c r="M4193" s="105">
        <v>3.1</v>
      </c>
      <c r="N4193" s="167"/>
    </row>
    <row r="4194" s="155" customFormat="1" ht="34.2" spans="1:14">
      <c r="A4194" s="38" t="s">
        <v>15</v>
      </c>
      <c r="B4194" s="168">
        <v>4193</v>
      </c>
      <c r="C4194" s="43" t="s">
        <v>16</v>
      </c>
      <c r="D4194" s="43" t="s">
        <v>414</v>
      </c>
      <c r="E4194" s="103" t="s">
        <v>2803</v>
      </c>
      <c r="F4194" s="22" t="s">
        <v>415</v>
      </c>
      <c r="G4194" s="43" t="s">
        <v>2785</v>
      </c>
      <c r="H4194" s="40" t="s">
        <v>417</v>
      </c>
      <c r="I4194" s="43" t="s">
        <v>22</v>
      </c>
      <c r="J4194" s="106">
        <v>320</v>
      </c>
      <c r="K4194" s="204" t="s">
        <v>4770</v>
      </c>
      <c r="L4194" s="163"/>
      <c r="M4194" s="105">
        <v>3.1</v>
      </c>
      <c r="N4194" s="167"/>
    </row>
    <row r="4195" s="155" customFormat="1" ht="34.2" spans="1:14">
      <c r="A4195" s="38" t="s">
        <v>15</v>
      </c>
      <c r="B4195" s="168">
        <v>4194</v>
      </c>
      <c r="C4195" s="43" t="s">
        <v>16</v>
      </c>
      <c r="D4195" s="43" t="s">
        <v>414</v>
      </c>
      <c r="E4195" s="103" t="s">
        <v>2803</v>
      </c>
      <c r="F4195" s="22" t="s">
        <v>415</v>
      </c>
      <c r="G4195" s="43" t="s">
        <v>1993</v>
      </c>
      <c r="H4195" s="40" t="s">
        <v>1990</v>
      </c>
      <c r="I4195" s="43" t="s">
        <v>22</v>
      </c>
      <c r="J4195" s="106">
        <v>800</v>
      </c>
      <c r="K4195" s="204" t="s">
        <v>4770</v>
      </c>
      <c r="L4195" s="163"/>
      <c r="M4195" s="105">
        <v>3.1</v>
      </c>
      <c r="N4195" s="167"/>
    </row>
    <row r="4196" s="155" customFormat="1" ht="34.2" spans="1:14">
      <c r="A4196" s="38" t="s">
        <v>15</v>
      </c>
      <c r="B4196" s="168">
        <v>4195</v>
      </c>
      <c r="C4196" s="43" t="s">
        <v>16</v>
      </c>
      <c r="D4196" s="43" t="s">
        <v>414</v>
      </c>
      <c r="E4196" s="103" t="s">
        <v>2803</v>
      </c>
      <c r="F4196" s="22" t="s">
        <v>415</v>
      </c>
      <c r="G4196" s="43" t="s">
        <v>430</v>
      </c>
      <c r="H4196" s="40" t="s">
        <v>1990</v>
      </c>
      <c r="I4196" s="43" t="s">
        <v>22</v>
      </c>
      <c r="J4196" s="106">
        <v>336</v>
      </c>
      <c r="K4196" s="204" t="s">
        <v>4770</v>
      </c>
      <c r="L4196" s="163"/>
      <c r="M4196" s="105">
        <v>3.1</v>
      </c>
      <c r="N4196" s="167"/>
    </row>
    <row r="4197" s="155" customFormat="1" ht="34.2" spans="1:14">
      <c r="A4197" s="38" t="s">
        <v>15</v>
      </c>
      <c r="B4197" s="168">
        <v>4196</v>
      </c>
      <c r="C4197" s="43" t="s">
        <v>16</v>
      </c>
      <c r="D4197" s="43" t="s">
        <v>414</v>
      </c>
      <c r="E4197" s="103" t="s">
        <v>2803</v>
      </c>
      <c r="F4197" s="22" t="s">
        <v>415</v>
      </c>
      <c r="G4197" s="43" t="s">
        <v>432</v>
      </c>
      <c r="H4197" s="40" t="s">
        <v>1990</v>
      </c>
      <c r="I4197" s="43" t="s">
        <v>22</v>
      </c>
      <c r="J4197" s="106">
        <v>168</v>
      </c>
      <c r="K4197" s="204" t="s">
        <v>4770</v>
      </c>
      <c r="L4197" s="163"/>
      <c r="M4197" s="105">
        <v>3.1</v>
      </c>
      <c r="N4197" s="167"/>
    </row>
    <row r="4198" s="155" customFormat="1" ht="34.2" spans="1:14">
      <c r="A4198" s="38" t="s">
        <v>15</v>
      </c>
      <c r="B4198" s="168">
        <v>4197</v>
      </c>
      <c r="C4198" s="43" t="s">
        <v>16</v>
      </c>
      <c r="D4198" s="43" t="s">
        <v>414</v>
      </c>
      <c r="E4198" s="103" t="s">
        <v>2803</v>
      </c>
      <c r="F4198" s="22" t="s">
        <v>415</v>
      </c>
      <c r="G4198" s="43" t="s">
        <v>3551</v>
      </c>
      <c r="H4198" s="40" t="s">
        <v>1990</v>
      </c>
      <c r="I4198" s="43" t="s">
        <v>22</v>
      </c>
      <c r="J4198" s="106">
        <v>312</v>
      </c>
      <c r="K4198" s="204" t="s">
        <v>4770</v>
      </c>
      <c r="L4198" s="163"/>
      <c r="M4198" s="105">
        <v>3.1</v>
      </c>
      <c r="N4198" s="167"/>
    </row>
    <row r="4199" s="155" customFormat="1" ht="34.2" spans="1:14">
      <c r="A4199" s="38" t="s">
        <v>15</v>
      </c>
      <c r="B4199" s="168">
        <v>4198</v>
      </c>
      <c r="C4199" s="43" t="s">
        <v>16</v>
      </c>
      <c r="D4199" s="43" t="s">
        <v>414</v>
      </c>
      <c r="E4199" s="103" t="s">
        <v>2803</v>
      </c>
      <c r="F4199" s="22" t="s">
        <v>415</v>
      </c>
      <c r="G4199" s="43" t="s">
        <v>437</v>
      </c>
      <c r="H4199" s="40" t="s">
        <v>1990</v>
      </c>
      <c r="I4199" s="43" t="s">
        <v>22</v>
      </c>
      <c r="J4199" s="106">
        <v>252</v>
      </c>
      <c r="K4199" s="204" t="s">
        <v>4770</v>
      </c>
      <c r="L4199" s="163"/>
      <c r="M4199" s="105">
        <v>3.1</v>
      </c>
      <c r="N4199" s="167"/>
    </row>
    <row r="4200" s="155" customFormat="1" ht="34.2" spans="1:14">
      <c r="A4200" s="38" t="s">
        <v>15</v>
      </c>
      <c r="B4200" s="168">
        <v>4199</v>
      </c>
      <c r="C4200" s="43" t="s">
        <v>16</v>
      </c>
      <c r="D4200" s="43" t="s">
        <v>414</v>
      </c>
      <c r="E4200" s="103" t="s">
        <v>2803</v>
      </c>
      <c r="F4200" s="22" t="s">
        <v>415</v>
      </c>
      <c r="G4200" s="43" t="s">
        <v>3682</v>
      </c>
      <c r="H4200" s="40" t="s">
        <v>1990</v>
      </c>
      <c r="I4200" s="43" t="s">
        <v>22</v>
      </c>
      <c r="J4200" s="106">
        <v>1168</v>
      </c>
      <c r="K4200" s="204" t="s">
        <v>4770</v>
      </c>
      <c r="L4200" s="163"/>
      <c r="M4200" s="105">
        <v>3.1</v>
      </c>
      <c r="N4200" s="167"/>
    </row>
    <row r="4201" s="155" customFormat="1" ht="34.2" spans="1:14">
      <c r="A4201" s="38" t="s">
        <v>15</v>
      </c>
      <c r="B4201" s="168">
        <v>4200</v>
      </c>
      <c r="C4201" s="43" t="s">
        <v>16</v>
      </c>
      <c r="D4201" s="43" t="s">
        <v>414</v>
      </c>
      <c r="E4201" s="103" t="s">
        <v>2803</v>
      </c>
      <c r="F4201" s="22" t="s">
        <v>415</v>
      </c>
      <c r="G4201" s="43" t="s">
        <v>3550</v>
      </c>
      <c r="H4201" s="40" t="s">
        <v>1990</v>
      </c>
      <c r="I4201" s="43" t="s">
        <v>22</v>
      </c>
      <c r="J4201" s="106">
        <v>656</v>
      </c>
      <c r="K4201" s="204" t="s">
        <v>4770</v>
      </c>
      <c r="L4201" s="163"/>
      <c r="M4201" s="105">
        <v>3.1</v>
      </c>
      <c r="N4201" s="167"/>
    </row>
    <row r="4202" s="155" customFormat="1" ht="34.2" spans="1:14">
      <c r="A4202" s="38" t="s">
        <v>15</v>
      </c>
      <c r="B4202" s="168">
        <v>4201</v>
      </c>
      <c r="C4202" s="43" t="s">
        <v>16</v>
      </c>
      <c r="D4202" s="43" t="s">
        <v>414</v>
      </c>
      <c r="E4202" s="103" t="s">
        <v>2803</v>
      </c>
      <c r="F4202" s="22" t="s">
        <v>415</v>
      </c>
      <c r="G4202" s="43" t="s">
        <v>2006</v>
      </c>
      <c r="H4202" s="40" t="s">
        <v>1990</v>
      </c>
      <c r="I4202" s="43" t="s">
        <v>22</v>
      </c>
      <c r="J4202" s="106">
        <v>60</v>
      </c>
      <c r="K4202" s="204" t="s">
        <v>4770</v>
      </c>
      <c r="L4202" s="163"/>
      <c r="M4202" s="105">
        <v>3.1</v>
      </c>
      <c r="N4202" s="167"/>
    </row>
    <row r="4203" s="155" customFormat="1" ht="34.2" spans="1:14">
      <c r="A4203" s="38" t="s">
        <v>15</v>
      </c>
      <c r="B4203" s="168">
        <v>4202</v>
      </c>
      <c r="C4203" s="43" t="s">
        <v>16</v>
      </c>
      <c r="D4203" s="43" t="s">
        <v>414</v>
      </c>
      <c r="E4203" s="103" t="s">
        <v>2803</v>
      </c>
      <c r="F4203" s="22" t="s">
        <v>415</v>
      </c>
      <c r="G4203" s="43" t="s">
        <v>3716</v>
      </c>
      <c r="H4203" s="40" t="s">
        <v>1990</v>
      </c>
      <c r="I4203" s="43" t="s">
        <v>22</v>
      </c>
      <c r="J4203" s="106">
        <v>2480</v>
      </c>
      <c r="K4203" s="204" t="s">
        <v>4770</v>
      </c>
      <c r="L4203" s="163"/>
      <c r="M4203" s="105">
        <v>3.1</v>
      </c>
      <c r="N4203" s="167"/>
    </row>
    <row r="4204" s="155" customFormat="1" ht="34.2" spans="1:14">
      <c r="A4204" s="38" t="s">
        <v>15</v>
      </c>
      <c r="B4204" s="168">
        <v>4203</v>
      </c>
      <c r="C4204" s="43" t="s">
        <v>16</v>
      </c>
      <c r="D4204" s="43" t="s">
        <v>414</v>
      </c>
      <c r="E4204" s="103" t="s">
        <v>2803</v>
      </c>
      <c r="F4204" s="22" t="s">
        <v>415</v>
      </c>
      <c r="G4204" s="43" t="s">
        <v>4771</v>
      </c>
      <c r="H4204" s="40" t="s">
        <v>1990</v>
      </c>
      <c r="I4204" s="43" t="s">
        <v>22</v>
      </c>
      <c r="J4204" s="106">
        <v>224</v>
      </c>
      <c r="K4204" s="204" t="s">
        <v>4770</v>
      </c>
      <c r="L4204" s="163"/>
      <c r="M4204" s="105">
        <v>3.1</v>
      </c>
      <c r="N4204" s="167"/>
    </row>
    <row r="4205" s="155" customFormat="1" ht="34.2" spans="1:14">
      <c r="A4205" s="38" t="s">
        <v>15</v>
      </c>
      <c r="B4205" s="168">
        <v>4204</v>
      </c>
      <c r="C4205" s="43" t="s">
        <v>16</v>
      </c>
      <c r="D4205" s="43" t="s">
        <v>414</v>
      </c>
      <c r="E4205" s="103" t="s">
        <v>2803</v>
      </c>
      <c r="F4205" s="22" t="s">
        <v>415</v>
      </c>
      <c r="G4205" s="43" t="s">
        <v>3685</v>
      </c>
      <c r="H4205" s="40" t="s">
        <v>1990</v>
      </c>
      <c r="I4205" s="43" t="s">
        <v>22</v>
      </c>
      <c r="J4205" s="106">
        <v>144</v>
      </c>
      <c r="K4205" s="204" t="s">
        <v>4770</v>
      </c>
      <c r="L4205" s="163"/>
      <c r="M4205" s="105">
        <v>3.1</v>
      </c>
      <c r="N4205" s="167"/>
    </row>
    <row r="4206" s="155" customFormat="1" ht="34.2" spans="1:14">
      <c r="A4206" s="38" t="s">
        <v>15</v>
      </c>
      <c r="B4206" s="168">
        <v>4205</v>
      </c>
      <c r="C4206" s="43" t="s">
        <v>16</v>
      </c>
      <c r="D4206" s="43" t="s">
        <v>414</v>
      </c>
      <c r="E4206" s="103" t="s">
        <v>2803</v>
      </c>
      <c r="F4206" s="22" t="s">
        <v>415</v>
      </c>
      <c r="G4206" s="43" t="s">
        <v>4773</v>
      </c>
      <c r="H4206" s="40" t="s">
        <v>1990</v>
      </c>
      <c r="I4206" s="43" t="s">
        <v>22</v>
      </c>
      <c r="J4206" s="106">
        <v>400</v>
      </c>
      <c r="K4206" s="204" t="s">
        <v>4770</v>
      </c>
      <c r="L4206" s="163"/>
      <c r="M4206" s="105">
        <v>3.1</v>
      </c>
      <c r="N4206" s="167"/>
    </row>
    <row r="4207" s="155" customFormat="1" ht="34.2" spans="1:14">
      <c r="A4207" s="38" t="s">
        <v>15</v>
      </c>
      <c r="B4207" s="168">
        <v>4206</v>
      </c>
      <c r="C4207" s="43" t="s">
        <v>16</v>
      </c>
      <c r="D4207" s="43" t="s">
        <v>414</v>
      </c>
      <c r="E4207" s="103" t="s">
        <v>2803</v>
      </c>
      <c r="F4207" s="22" t="s">
        <v>415</v>
      </c>
      <c r="G4207" s="43" t="s">
        <v>4774</v>
      </c>
      <c r="H4207" s="40" t="s">
        <v>1990</v>
      </c>
      <c r="I4207" s="43" t="s">
        <v>22</v>
      </c>
      <c r="J4207" s="106">
        <v>48</v>
      </c>
      <c r="K4207" s="204" t="s">
        <v>4770</v>
      </c>
      <c r="L4207" s="163"/>
      <c r="M4207" s="105">
        <v>3.1</v>
      </c>
      <c r="N4207" s="167"/>
    </row>
    <row r="4208" s="155" customFormat="1" ht="34.2" spans="1:14">
      <c r="A4208" s="38" t="s">
        <v>15</v>
      </c>
      <c r="B4208" s="168">
        <v>4207</v>
      </c>
      <c r="C4208" s="43" t="s">
        <v>16</v>
      </c>
      <c r="D4208" s="43" t="s">
        <v>414</v>
      </c>
      <c r="E4208" s="103" t="s">
        <v>2803</v>
      </c>
      <c r="F4208" s="22" t="s">
        <v>415</v>
      </c>
      <c r="G4208" s="43" t="s">
        <v>1993</v>
      </c>
      <c r="H4208" s="40" t="s">
        <v>417</v>
      </c>
      <c r="I4208" s="43" t="s">
        <v>22</v>
      </c>
      <c r="J4208" s="106">
        <v>648</v>
      </c>
      <c r="K4208" s="204" t="s">
        <v>4770</v>
      </c>
      <c r="L4208" s="163"/>
      <c r="M4208" s="105">
        <v>3.1</v>
      </c>
      <c r="N4208" s="167"/>
    </row>
    <row r="4209" s="155" customFormat="1" ht="34.2" spans="1:14">
      <c r="A4209" s="38" t="s">
        <v>15</v>
      </c>
      <c r="B4209" s="168">
        <v>4208</v>
      </c>
      <c r="C4209" s="43" t="s">
        <v>16</v>
      </c>
      <c r="D4209" s="43" t="s">
        <v>414</v>
      </c>
      <c r="E4209" s="103" t="s">
        <v>2803</v>
      </c>
      <c r="F4209" s="22" t="s">
        <v>415</v>
      </c>
      <c r="G4209" s="43" t="s">
        <v>430</v>
      </c>
      <c r="H4209" s="40" t="s">
        <v>417</v>
      </c>
      <c r="I4209" s="43" t="s">
        <v>22</v>
      </c>
      <c r="J4209" s="106">
        <v>776</v>
      </c>
      <c r="K4209" s="204" t="s">
        <v>4770</v>
      </c>
      <c r="L4209" s="163"/>
      <c r="M4209" s="105">
        <v>3.1</v>
      </c>
      <c r="N4209" s="167"/>
    </row>
    <row r="4210" s="155" customFormat="1" ht="34.2" spans="1:14">
      <c r="A4210" s="38" t="s">
        <v>15</v>
      </c>
      <c r="B4210" s="168">
        <v>4209</v>
      </c>
      <c r="C4210" s="43" t="s">
        <v>16</v>
      </c>
      <c r="D4210" s="43" t="s">
        <v>414</v>
      </c>
      <c r="E4210" s="103" t="s">
        <v>2803</v>
      </c>
      <c r="F4210" s="22" t="s">
        <v>415</v>
      </c>
      <c r="G4210" s="43" t="s">
        <v>432</v>
      </c>
      <c r="H4210" s="40" t="s">
        <v>417</v>
      </c>
      <c r="I4210" s="43" t="s">
        <v>22</v>
      </c>
      <c r="J4210" s="106">
        <v>296</v>
      </c>
      <c r="K4210" s="204" t="s">
        <v>4770</v>
      </c>
      <c r="L4210" s="163"/>
      <c r="M4210" s="105">
        <v>3.1</v>
      </c>
      <c r="N4210" s="167"/>
    </row>
    <row r="4211" s="155" customFormat="1" ht="34.2" spans="1:14">
      <c r="A4211" s="38" t="s">
        <v>15</v>
      </c>
      <c r="B4211" s="168">
        <v>4210</v>
      </c>
      <c r="C4211" s="43" t="s">
        <v>16</v>
      </c>
      <c r="D4211" s="43" t="s">
        <v>414</v>
      </c>
      <c r="E4211" s="103" t="s">
        <v>2803</v>
      </c>
      <c r="F4211" s="22" t="s">
        <v>415</v>
      </c>
      <c r="G4211" s="43" t="s">
        <v>3551</v>
      </c>
      <c r="H4211" s="40" t="s">
        <v>417</v>
      </c>
      <c r="I4211" s="43" t="s">
        <v>22</v>
      </c>
      <c r="J4211" s="106">
        <v>1848</v>
      </c>
      <c r="K4211" s="204" t="s">
        <v>4770</v>
      </c>
      <c r="L4211" s="163"/>
      <c r="M4211" s="105">
        <v>3.1</v>
      </c>
      <c r="N4211" s="167"/>
    </row>
    <row r="4212" s="155" customFormat="1" ht="34.2" spans="1:14">
      <c r="A4212" s="38" t="s">
        <v>15</v>
      </c>
      <c r="B4212" s="168">
        <v>4211</v>
      </c>
      <c r="C4212" s="43" t="s">
        <v>16</v>
      </c>
      <c r="D4212" s="43" t="s">
        <v>414</v>
      </c>
      <c r="E4212" s="103" t="s">
        <v>2803</v>
      </c>
      <c r="F4212" s="22" t="s">
        <v>415</v>
      </c>
      <c r="G4212" s="43" t="s">
        <v>437</v>
      </c>
      <c r="H4212" s="40" t="s">
        <v>417</v>
      </c>
      <c r="I4212" s="43" t="s">
        <v>22</v>
      </c>
      <c r="J4212" s="106">
        <v>96</v>
      </c>
      <c r="K4212" s="204" t="s">
        <v>4770</v>
      </c>
      <c r="L4212" s="163"/>
      <c r="M4212" s="105">
        <v>3.1</v>
      </c>
      <c r="N4212" s="167"/>
    </row>
    <row r="4213" s="155" customFormat="1" ht="34.2" spans="1:14">
      <c r="A4213" s="38" t="s">
        <v>15</v>
      </c>
      <c r="B4213" s="168">
        <v>4212</v>
      </c>
      <c r="C4213" s="43" t="s">
        <v>16</v>
      </c>
      <c r="D4213" s="43" t="s">
        <v>414</v>
      </c>
      <c r="E4213" s="103" t="s">
        <v>2803</v>
      </c>
      <c r="F4213" s="22" t="s">
        <v>415</v>
      </c>
      <c r="G4213" s="43" t="s">
        <v>3682</v>
      </c>
      <c r="H4213" s="40" t="s">
        <v>417</v>
      </c>
      <c r="I4213" s="43" t="s">
        <v>22</v>
      </c>
      <c r="J4213" s="106">
        <v>112</v>
      </c>
      <c r="K4213" s="204" t="s">
        <v>4770</v>
      </c>
      <c r="L4213" s="163"/>
      <c r="M4213" s="105">
        <v>3.1</v>
      </c>
      <c r="N4213" s="167"/>
    </row>
    <row r="4214" s="155" customFormat="1" ht="34.2" spans="1:14">
      <c r="A4214" s="38" t="s">
        <v>15</v>
      </c>
      <c r="B4214" s="168">
        <v>4213</v>
      </c>
      <c r="C4214" s="43" t="s">
        <v>16</v>
      </c>
      <c r="D4214" s="43" t="s">
        <v>414</v>
      </c>
      <c r="E4214" s="103" t="s">
        <v>2803</v>
      </c>
      <c r="F4214" s="22" t="s">
        <v>415</v>
      </c>
      <c r="G4214" s="43" t="s">
        <v>2006</v>
      </c>
      <c r="H4214" s="40" t="s">
        <v>417</v>
      </c>
      <c r="I4214" s="43" t="s">
        <v>22</v>
      </c>
      <c r="J4214" s="106">
        <v>160</v>
      </c>
      <c r="K4214" s="204" t="s">
        <v>4770</v>
      </c>
      <c r="L4214" s="163"/>
      <c r="M4214" s="105">
        <v>3.1</v>
      </c>
      <c r="N4214" s="167"/>
    </row>
    <row r="4215" s="155" customFormat="1" ht="34.2" spans="1:14">
      <c r="A4215" s="38" t="s">
        <v>15</v>
      </c>
      <c r="B4215" s="168">
        <v>4214</v>
      </c>
      <c r="C4215" s="43" t="s">
        <v>16</v>
      </c>
      <c r="D4215" s="43" t="s">
        <v>414</v>
      </c>
      <c r="E4215" s="103" t="s">
        <v>2803</v>
      </c>
      <c r="F4215" s="22" t="s">
        <v>415</v>
      </c>
      <c r="G4215" s="43" t="s">
        <v>3716</v>
      </c>
      <c r="H4215" s="40" t="s">
        <v>417</v>
      </c>
      <c r="I4215" s="43" t="s">
        <v>22</v>
      </c>
      <c r="J4215" s="106">
        <v>340</v>
      </c>
      <c r="K4215" s="204" t="s">
        <v>4770</v>
      </c>
      <c r="L4215" s="163"/>
      <c r="M4215" s="105">
        <v>3.1</v>
      </c>
      <c r="N4215" s="167"/>
    </row>
    <row r="4216" s="155" customFormat="1" ht="34.2" spans="1:14">
      <c r="A4216" s="38" t="s">
        <v>15</v>
      </c>
      <c r="B4216" s="168">
        <v>4215</v>
      </c>
      <c r="C4216" s="43" t="s">
        <v>16</v>
      </c>
      <c r="D4216" s="43" t="s">
        <v>414</v>
      </c>
      <c r="E4216" s="103" t="s">
        <v>2803</v>
      </c>
      <c r="F4216" s="22" t="s">
        <v>415</v>
      </c>
      <c r="G4216" s="43" t="s">
        <v>432</v>
      </c>
      <c r="H4216" s="40" t="s">
        <v>417</v>
      </c>
      <c r="I4216" s="43" t="s">
        <v>22</v>
      </c>
      <c r="J4216" s="106">
        <v>288</v>
      </c>
      <c r="K4216" s="204" t="s">
        <v>4770</v>
      </c>
      <c r="L4216" s="163"/>
      <c r="M4216" s="105">
        <v>3.1</v>
      </c>
      <c r="N4216" s="167"/>
    </row>
    <row r="4217" s="155" customFormat="1" ht="34.2" spans="1:14">
      <c r="A4217" s="38" t="s">
        <v>15</v>
      </c>
      <c r="B4217" s="168">
        <v>4216</v>
      </c>
      <c r="C4217" s="43" t="s">
        <v>16</v>
      </c>
      <c r="D4217" s="43" t="s">
        <v>414</v>
      </c>
      <c r="E4217" s="103" t="s">
        <v>2803</v>
      </c>
      <c r="F4217" s="22" t="s">
        <v>415</v>
      </c>
      <c r="G4217" s="43" t="s">
        <v>2780</v>
      </c>
      <c r="H4217" s="40" t="s">
        <v>417</v>
      </c>
      <c r="I4217" s="43" t="s">
        <v>22</v>
      </c>
      <c r="J4217" s="106">
        <v>1488</v>
      </c>
      <c r="K4217" s="204" t="s">
        <v>4770</v>
      </c>
      <c r="L4217" s="163"/>
      <c r="M4217" s="105">
        <v>3.1</v>
      </c>
      <c r="N4217" s="167"/>
    </row>
    <row r="4218" s="155" customFormat="1" ht="34.2" spans="1:14">
      <c r="A4218" s="38" t="s">
        <v>15</v>
      </c>
      <c r="B4218" s="168">
        <v>4217</v>
      </c>
      <c r="C4218" s="43" t="s">
        <v>16</v>
      </c>
      <c r="D4218" s="43" t="s">
        <v>414</v>
      </c>
      <c r="E4218" s="103" t="s">
        <v>2803</v>
      </c>
      <c r="F4218" s="22" t="s">
        <v>415</v>
      </c>
      <c r="G4218" s="43" t="s">
        <v>419</v>
      </c>
      <c r="H4218" s="40" t="s">
        <v>417</v>
      </c>
      <c r="I4218" s="43" t="s">
        <v>22</v>
      </c>
      <c r="J4218" s="106">
        <v>792</v>
      </c>
      <c r="K4218" s="204" t="s">
        <v>4770</v>
      </c>
      <c r="L4218" s="163"/>
      <c r="M4218" s="105">
        <v>3.1</v>
      </c>
      <c r="N4218" s="167"/>
    </row>
    <row r="4219" s="155" customFormat="1" ht="34.2" spans="1:14">
      <c r="A4219" s="38" t="s">
        <v>15</v>
      </c>
      <c r="B4219" s="168">
        <v>4218</v>
      </c>
      <c r="C4219" s="43" t="s">
        <v>16</v>
      </c>
      <c r="D4219" s="43" t="s">
        <v>414</v>
      </c>
      <c r="E4219" s="103" t="s">
        <v>2803</v>
      </c>
      <c r="F4219" s="22" t="s">
        <v>415</v>
      </c>
      <c r="G4219" s="43" t="s">
        <v>4775</v>
      </c>
      <c r="H4219" s="40" t="s">
        <v>417</v>
      </c>
      <c r="I4219" s="43" t="s">
        <v>22</v>
      </c>
      <c r="J4219" s="106">
        <v>528</v>
      </c>
      <c r="K4219" s="204" t="s">
        <v>4770</v>
      </c>
      <c r="L4219" s="163"/>
      <c r="M4219" s="105">
        <v>3.1</v>
      </c>
      <c r="N4219" s="167"/>
    </row>
    <row r="4220" s="155" customFormat="1" ht="34.2" spans="1:14">
      <c r="A4220" s="38" t="s">
        <v>15</v>
      </c>
      <c r="B4220" s="168">
        <v>4219</v>
      </c>
      <c r="C4220" s="43" t="s">
        <v>16</v>
      </c>
      <c r="D4220" s="43" t="s">
        <v>414</v>
      </c>
      <c r="E4220" s="103" t="s">
        <v>2803</v>
      </c>
      <c r="F4220" s="22" t="s">
        <v>415</v>
      </c>
      <c r="G4220" s="43" t="s">
        <v>3683</v>
      </c>
      <c r="H4220" s="40" t="s">
        <v>417</v>
      </c>
      <c r="I4220" s="43" t="s">
        <v>22</v>
      </c>
      <c r="J4220" s="106">
        <v>944</v>
      </c>
      <c r="K4220" s="204" t="s">
        <v>4770</v>
      </c>
      <c r="L4220" s="163"/>
      <c r="M4220" s="105">
        <v>3.1</v>
      </c>
      <c r="N4220" s="167"/>
    </row>
    <row r="4221" s="155" customFormat="1" ht="34.2" spans="1:14">
      <c r="A4221" s="38" t="s">
        <v>15</v>
      </c>
      <c r="B4221" s="168">
        <v>4220</v>
      </c>
      <c r="C4221" s="43" t="s">
        <v>16</v>
      </c>
      <c r="D4221" s="43" t="s">
        <v>414</v>
      </c>
      <c r="E4221" s="103" t="s">
        <v>2803</v>
      </c>
      <c r="F4221" s="22" t="s">
        <v>415</v>
      </c>
      <c r="G4221" s="43" t="s">
        <v>4776</v>
      </c>
      <c r="H4221" s="40" t="s">
        <v>417</v>
      </c>
      <c r="I4221" s="43" t="s">
        <v>22</v>
      </c>
      <c r="J4221" s="106">
        <v>840</v>
      </c>
      <c r="K4221" s="204" t="s">
        <v>4770</v>
      </c>
      <c r="L4221" s="163"/>
      <c r="M4221" s="105">
        <v>3.1</v>
      </c>
      <c r="N4221" s="167"/>
    </row>
    <row r="4222" s="155" customFormat="1" ht="34.2" spans="1:14">
      <c r="A4222" s="38" t="s">
        <v>15</v>
      </c>
      <c r="B4222" s="168">
        <v>4221</v>
      </c>
      <c r="C4222" s="43" t="s">
        <v>16</v>
      </c>
      <c r="D4222" s="43" t="s">
        <v>414</v>
      </c>
      <c r="E4222" s="103" t="s">
        <v>2803</v>
      </c>
      <c r="F4222" s="22" t="s">
        <v>415</v>
      </c>
      <c r="G4222" s="43" t="s">
        <v>4777</v>
      </c>
      <c r="H4222" s="40" t="s">
        <v>417</v>
      </c>
      <c r="I4222" s="43" t="s">
        <v>22</v>
      </c>
      <c r="J4222" s="106">
        <v>1420</v>
      </c>
      <c r="K4222" s="204" t="s">
        <v>4770</v>
      </c>
      <c r="L4222" s="163"/>
      <c r="M4222" s="105">
        <v>3.1</v>
      </c>
      <c r="N4222" s="167"/>
    </row>
    <row r="4223" s="155" customFormat="1" ht="34.2" spans="1:14">
      <c r="A4223" s="38" t="s">
        <v>15</v>
      </c>
      <c r="B4223" s="168">
        <v>4222</v>
      </c>
      <c r="C4223" s="43" t="s">
        <v>16</v>
      </c>
      <c r="D4223" s="43" t="s">
        <v>414</v>
      </c>
      <c r="E4223" s="103" t="s">
        <v>2803</v>
      </c>
      <c r="F4223" s="22" t="s">
        <v>415</v>
      </c>
      <c r="G4223" s="43" t="s">
        <v>4778</v>
      </c>
      <c r="H4223" s="40" t="s">
        <v>417</v>
      </c>
      <c r="I4223" s="43" t="s">
        <v>22</v>
      </c>
      <c r="J4223" s="106">
        <v>336</v>
      </c>
      <c r="K4223" s="204" t="s">
        <v>4770</v>
      </c>
      <c r="L4223" s="163"/>
      <c r="M4223" s="105">
        <v>3.1</v>
      </c>
      <c r="N4223" s="167"/>
    </row>
    <row r="4224" s="155" customFormat="1" ht="34.2" spans="1:14">
      <c r="A4224" s="38" t="s">
        <v>15</v>
      </c>
      <c r="B4224" s="168">
        <v>4223</v>
      </c>
      <c r="C4224" s="43" t="s">
        <v>16</v>
      </c>
      <c r="D4224" s="43" t="s">
        <v>414</v>
      </c>
      <c r="E4224" s="103" t="s">
        <v>2803</v>
      </c>
      <c r="F4224" s="22" t="s">
        <v>415</v>
      </c>
      <c r="G4224" s="43" t="s">
        <v>4779</v>
      </c>
      <c r="H4224" s="40" t="s">
        <v>417</v>
      </c>
      <c r="I4224" s="43" t="s">
        <v>22</v>
      </c>
      <c r="J4224" s="106">
        <v>1584</v>
      </c>
      <c r="K4224" s="204" t="s">
        <v>4770</v>
      </c>
      <c r="L4224" s="163"/>
      <c r="M4224" s="105">
        <v>3.1</v>
      </c>
      <c r="N4224" s="167"/>
    </row>
    <row r="4225" s="155" customFormat="1" ht="34.2" spans="1:14">
      <c r="A4225" s="38" t="s">
        <v>15</v>
      </c>
      <c r="B4225" s="168">
        <v>4224</v>
      </c>
      <c r="C4225" s="43" t="s">
        <v>16</v>
      </c>
      <c r="D4225" s="43" t="s">
        <v>414</v>
      </c>
      <c r="E4225" s="103" t="s">
        <v>2803</v>
      </c>
      <c r="F4225" s="22" t="s">
        <v>415</v>
      </c>
      <c r="G4225" s="43" t="s">
        <v>2777</v>
      </c>
      <c r="H4225" s="40" t="s">
        <v>417</v>
      </c>
      <c r="I4225" s="43" t="s">
        <v>22</v>
      </c>
      <c r="J4225" s="106">
        <v>512</v>
      </c>
      <c r="K4225" s="204" t="s">
        <v>4770</v>
      </c>
      <c r="L4225" s="163"/>
      <c r="M4225" s="105">
        <v>3.1</v>
      </c>
      <c r="N4225" s="167"/>
    </row>
    <row r="4226" s="155" customFormat="1" ht="34.2" spans="1:14">
      <c r="A4226" s="38" t="s">
        <v>15</v>
      </c>
      <c r="B4226" s="168">
        <v>4225</v>
      </c>
      <c r="C4226" s="43" t="s">
        <v>16</v>
      </c>
      <c r="D4226" s="43" t="s">
        <v>414</v>
      </c>
      <c r="E4226" s="103" t="s">
        <v>2803</v>
      </c>
      <c r="F4226" s="22" t="s">
        <v>415</v>
      </c>
      <c r="G4226" s="43" t="s">
        <v>4780</v>
      </c>
      <c r="H4226" s="40" t="s">
        <v>417</v>
      </c>
      <c r="I4226" s="43" t="s">
        <v>22</v>
      </c>
      <c r="J4226" s="106">
        <v>384</v>
      </c>
      <c r="K4226" s="204" t="s">
        <v>4770</v>
      </c>
      <c r="L4226" s="163"/>
      <c r="M4226" s="105">
        <v>3.1</v>
      </c>
      <c r="N4226" s="167"/>
    </row>
    <row r="4227" s="155" customFormat="1" ht="34.2" spans="1:14">
      <c r="A4227" s="38" t="s">
        <v>15</v>
      </c>
      <c r="B4227" s="168">
        <v>4226</v>
      </c>
      <c r="C4227" s="43" t="s">
        <v>16</v>
      </c>
      <c r="D4227" s="43" t="s">
        <v>414</v>
      </c>
      <c r="E4227" s="103" t="s">
        <v>2803</v>
      </c>
      <c r="F4227" s="22" t="s">
        <v>415</v>
      </c>
      <c r="G4227" s="43" t="s">
        <v>2781</v>
      </c>
      <c r="H4227" s="40" t="s">
        <v>417</v>
      </c>
      <c r="I4227" s="43" t="s">
        <v>22</v>
      </c>
      <c r="J4227" s="106">
        <v>72</v>
      </c>
      <c r="K4227" s="204" t="s">
        <v>4770</v>
      </c>
      <c r="L4227" s="163"/>
      <c r="M4227" s="105">
        <v>3.1</v>
      </c>
      <c r="N4227" s="167"/>
    </row>
    <row r="4228" s="155" customFormat="1" ht="34.2" spans="1:14">
      <c r="A4228" s="38" t="s">
        <v>15</v>
      </c>
      <c r="B4228" s="168">
        <v>4227</v>
      </c>
      <c r="C4228" s="43" t="s">
        <v>16</v>
      </c>
      <c r="D4228" s="43" t="s">
        <v>414</v>
      </c>
      <c r="E4228" s="103" t="s">
        <v>2803</v>
      </c>
      <c r="F4228" s="22" t="s">
        <v>415</v>
      </c>
      <c r="G4228" s="43" t="s">
        <v>4781</v>
      </c>
      <c r="H4228" s="40" t="s">
        <v>417</v>
      </c>
      <c r="I4228" s="43" t="s">
        <v>22</v>
      </c>
      <c r="J4228" s="106">
        <v>144</v>
      </c>
      <c r="K4228" s="204" t="s">
        <v>4770</v>
      </c>
      <c r="L4228" s="163"/>
      <c r="M4228" s="105">
        <v>3.1</v>
      </c>
      <c r="N4228" s="167"/>
    </row>
    <row r="4229" s="155" customFormat="1" ht="34.2" spans="1:14">
      <c r="A4229" s="38" t="s">
        <v>15</v>
      </c>
      <c r="B4229" s="168">
        <v>4228</v>
      </c>
      <c r="C4229" s="43" t="s">
        <v>16</v>
      </c>
      <c r="D4229" s="43" t="s">
        <v>414</v>
      </c>
      <c r="E4229" s="103" t="s">
        <v>2803</v>
      </c>
      <c r="F4229" s="22" t="s">
        <v>415</v>
      </c>
      <c r="G4229" s="43" t="s">
        <v>3687</v>
      </c>
      <c r="H4229" s="40" t="s">
        <v>417</v>
      </c>
      <c r="I4229" s="43" t="s">
        <v>22</v>
      </c>
      <c r="J4229" s="106">
        <v>1080</v>
      </c>
      <c r="K4229" s="204" t="s">
        <v>4770</v>
      </c>
      <c r="L4229" s="163"/>
      <c r="M4229" s="105">
        <v>3.1</v>
      </c>
      <c r="N4229" s="167"/>
    </row>
    <row r="4230" s="155" customFormat="1" ht="34.2" spans="1:14">
      <c r="A4230" s="38" t="s">
        <v>15</v>
      </c>
      <c r="B4230" s="168">
        <v>4229</v>
      </c>
      <c r="C4230" s="43" t="s">
        <v>16</v>
      </c>
      <c r="D4230" s="43" t="s">
        <v>414</v>
      </c>
      <c r="E4230" s="103" t="s">
        <v>2803</v>
      </c>
      <c r="F4230" s="22" t="s">
        <v>415</v>
      </c>
      <c r="G4230" s="43" t="s">
        <v>3552</v>
      </c>
      <c r="H4230" s="40" t="s">
        <v>417</v>
      </c>
      <c r="I4230" s="43" t="s">
        <v>22</v>
      </c>
      <c r="J4230" s="106">
        <v>280</v>
      </c>
      <c r="K4230" s="204" t="s">
        <v>4770</v>
      </c>
      <c r="L4230" s="163"/>
      <c r="M4230" s="105">
        <v>3.1</v>
      </c>
      <c r="N4230" s="167"/>
    </row>
    <row r="4231" s="155" customFormat="1" ht="34.2" spans="1:14">
      <c r="A4231" s="38" t="s">
        <v>15</v>
      </c>
      <c r="B4231" s="168">
        <v>4230</v>
      </c>
      <c r="C4231" s="43" t="s">
        <v>16</v>
      </c>
      <c r="D4231" s="43" t="s">
        <v>414</v>
      </c>
      <c r="E4231" s="103" t="s">
        <v>2803</v>
      </c>
      <c r="F4231" s="22" t="s">
        <v>415</v>
      </c>
      <c r="G4231" s="43" t="s">
        <v>4782</v>
      </c>
      <c r="H4231" s="40" t="s">
        <v>417</v>
      </c>
      <c r="I4231" s="43" t="s">
        <v>22</v>
      </c>
      <c r="J4231" s="106">
        <v>220</v>
      </c>
      <c r="K4231" s="204" t="s">
        <v>4770</v>
      </c>
      <c r="L4231" s="163"/>
      <c r="M4231" s="105">
        <v>3.1</v>
      </c>
      <c r="N4231" s="167"/>
    </row>
    <row r="4232" s="155" customFormat="1" ht="34.2" spans="1:14">
      <c r="A4232" s="38" t="s">
        <v>15</v>
      </c>
      <c r="B4232" s="168">
        <v>4231</v>
      </c>
      <c r="C4232" s="43" t="s">
        <v>16</v>
      </c>
      <c r="D4232" s="43" t="s">
        <v>414</v>
      </c>
      <c r="E4232" s="103" t="s">
        <v>2803</v>
      </c>
      <c r="F4232" s="22" t="s">
        <v>415</v>
      </c>
      <c r="G4232" s="43" t="s">
        <v>2784</v>
      </c>
      <c r="H4232" s="40" t="s">
        <v>417</v>
      </c>
      <c r="I4232" s="43" t="s">
        <v>22</v>
      </c>
      <c r="J4232" s="106">
        <v>72</v>
      </c>
      <c r="K4232" s="204" t="s">
        <v>4770</v>
      </c>
      <c r="L4232" s="163"/>
      <c r="M4232" s="105">
        <v>3.1</v>
      </c>
      <c r="N4232" s="167"/>
    </row>
    <row r="4233" s="155" customFormat="1" ht="34.2" spans="1:14">
      <c r="A4233" s="38" t="s">
        <v>15</v>
      </c>
      <c r="B4233" s="168">
        <v>4232</v>
      </c>
      <c r="C4233" s="43" t="s">
        <v>16</v>
      </c>
      <c r="D4233" s="43" t="s">
        <v>414</v>
      </c>
      <c r="E4233" s="103" t="s">
        <v>2803</v>
      </c>
      <c r="F4233" s="22" t="s">
        <v>415</v>
      </c>
      <c r="G4233" s="43" t="s">
        <v>3552</v>
      </c>
      <c r="H4233" s="40" t="s">
        <v>417</v>
      </c>
      <c r="I4233" s="43" t="s">
        <v>22</v>
      </c>
      <c r="J4233" s="106">
        <v>64</v>
      </c>
      <c r="K4233" s="204" t="s">
        <v>4770</v>
      </c>
      <c r="L4233" s="163"/>
      <c r="M4233" s="105">
        <v>3.1</v>
      </c>
      <c r="N4233" s="167"/>
    </row>
    <row r="4234" s="155" customFormat="1" ht="34.2" spans="1:14">
      <c r="A4234" s="38" t="s">
        <v>15</v>
      </c>
      <c r="B4234" s="168">
        <v>4233</v>
      </c>
      <c r="C4234" s="43" t="s">
        <v>16</v>
      </c>
      <c r="D4234" s="43" t="s">
        <v>414</v>
      </c>
      <c r="E4234" s="103" t="s">
        <v>2803</v>
      </c>
      <c r="F4234" s="22" t="s">
        <v>415</v>
      </c>
      <c r="G4234" s="43" t="s">
        <v>4778</v>
      </c>
      <c r="H4234" s="40" t="s">
        <v>417</v>
      </c>
      <c r="I4234" s="43" t="s">
        <v>22</v>
      </c>
      <c r="J4234" s="106">
        <v>96</v>
      </c>
      <c r="K4234" s="204" t="s">
        <v>4770</v>
      </c>
      <c r="L4234" s="163"/>
      <c r="M4234" s="105">
        <v>3.1</v>
      </c>
      <c r="N4234" s="167"/>
    </row>
    <row r="4235" s="155" customFormat="1" ht="108" spans="1:14">
      <c r="A4235" s="38" t="s">
        <v>15</v>
      </c>
      <c r="B4235" s="168">
        <v>4234</v>
      </c>
      <c r="C4235" s="43" t="s">
        <v>16</v>
      </c>
      <c r="D4235" s="43" t="s">
        <v>17</v>
      </c>
      <c r="E4235" s="103" t="s">
        <v>18</v>
      </c>
      <c r="F4235" s="43" t="s">
        <v>19</v>
      </c>
      <c r="G4235" s="43" t="s">
        <v>20</v>
      </c>
      <c r="H4235" s="40" t="s">
        <v>21</v>
      </c>
      <c r="I4235" s="43" t="s">
        <v>22</v>
      </c>
      <c r="J4235" s="106">
        <v>3</v>
      </c>
      <c r="K4235" s="204" t="s">
        <v>4770</v>
      </c>
      <c r="L4235" s="163"/>
      <c r="M4235" s="43"/>
      <c r="N4235" s="167"/>
    </row>
    <row r="4236" s="155" customFormat="1" ht="96" spans="1:14">
      <c r="A4236" s="38" t="s">
        <v>15</v>
      </c>
      <c r="B4236" s="168">
        <v>4235</v>
      </c>
      <c r="C4236" s="43" t="s">
        <v>16</v>
      </c>
      <c r="D4236" s="43" t="s">
        <v>17</v>
      </c>
      <c r="E4236" s="103" t="s">
        <v>18</v>
      </c>
      <c r="F4236" s="43" t="s">
        <v>19</v>
      </c>
      <c r="G4236" s="43" t="s">
        <v>23</v>
      </c>
      <c r="H4236" s="40" t="s">
        <v>24</v>
      </c>
      <c r="I4236" s="43" t="s">
        <v>22</v>
      </c>
      <c r="J4236" s="106">
        <v>3</v>
      </c>
      <c r="K4236" s="204" t="s">
        <v>4770</v>
      </c>
      <c r="L4236" s="163"/>
      <c r="M4236" s="43"/>
      <c r="N4236" s="167"/>
    </row>
    <row r="4237" s="155" customFormat="1" ht="96" spans="1:14">
      <c r="A4237" s="38" t="s">
        <v>15</v>
      </c>
      <c r="B4237" s="168">
        <v>4236</v>
      </c>
      <c r="C4237" s="43" t="s">
        <v>16</v>
      </c>
      <c r="D4237" s="43" t="s">
        <v>17</v>
      </c>
      <c r="E4237" s="103" t="s">
        <v>18</v>
      </c>
      <c r="F4237" s="43" t="s">
        <v>19</v>
      </c>
      <c r="G4237" s="43" t="s">
        <v>25</v>
      </c>
      <c r="H4237" s="40" t="s">
        <v>26</v>
      </c>
      <c r="I4237" s="43" t="s">
        <v>22</v>
      </c>
      <c r="J4237" s="106">
        <v>3</v>
      </c>
      <c r="K4237" s="204" t="s">
        <v>4770</v>
      </c>
      <c r="L4237" s="163"/>
      <c r="M4237" s="43"/>
      <c r="N4237" s="167"/>
    </row>
    <row r="4238" s="155" customFormat="1" ht="108" spans="1:14">
      <c r="A4238" s="38" t="s">
        <v>15</v>
      </c>
      <c r="B4238" s="168">
        <v>4237</v>
      </c>
      <c r="C4238" s="43" t="s">
        <v>16</v>
      </c>
      <c r="D4238" s="43" t="s">
        <v>17</v>
      </c>
      <c r="E4238" s="103" t="s">
        <v>18</v>
      </c>
      <c r="F4238" s="43" t="s">
        <v>2799</v>
      </c>
      <c r="G4238" s="43" t="s">
        <v>4783</v>
      </c>
      <c r="H4238" s="40" t="s">
        <v>4784</v>
      </c>
      <c r="I4238" s="43" t="s">
        <v>22</v>
      </c>
      <c r="J4238" s="106">
        <v>11</v>
      </c>
      <c r="K4238" s="161">
        <f t="shared" ref="K4238:K4243" si="269">J4238</f>
        <v>11</v>
      </c>
      <c r="L4238" s="163"/>
      <c r="M4238" s="43"/>
      <c r="N4238" s="167"/>
    </row>
    <row r="4239" s="155" customFormat="1" ht="108" spans="1:14">
      <c r="A4239" s="38" t="s">
        <v>15</v>
      </c>
      <c r="B4239" s="168">
        <v>4238</v>
      </c>
      <c r="C4239" s="43" t="s">
        <v>16</v>
      </c>
      <c r="D4239" s="43" t="s">
        <v>17</v>
      </c>
      <c r="E4239" s="103" t="s">
        <v>18</v>
      </c>
      <c r="F4239" s="43" t="s">
        <v>2799</v>
      </c>
      <c r="G4239" s="43" t="s">
        <v>4785</v>
      </c>
      <c r="H4239" s="40" t="s">
        <v>4784</v>
      </c>
      <c r="I4239" s="43" t="s">
        <v>22</v>
      </c>
      <c r="J4239" s="106">
        <v>2</v>
      </c>
      <c r="K4239" s="161">
        <f t="shared" si="269"/>
        <v>2</v>
      </c>
      <c r="L4239" s="163"/>
      <c r="M4239" s="43"/>
      <c r="N4239" s="167"/>
    </row>
    <row r="4240" s="155" customFormat="1" ht="108" spans="1:14">
      <c r="A4240" s="38" t="s">
        <v>15</v>
      </c>
      <c r="B4240" s="168">
        <v>4239</v>
      </c>
      <c r="C4240" s="43" t="s">
        <v>16</v>
      </c>
      <c r="D4240" s="43" t="s">
        <v>17</v>
      </c>
      <c r="E4240" s="103" t="s">
        <v>18</v>
      </c>
      <c r="F4240" s="43" t="s">
        <v>2799</v>
      </c>
      <c r="G4240" s="43" t="s">
        <v>4786</v>
      </c>
      <c r="H4240" s="40" t="s">
        <v>4784</v>
      </c>
      <c r="I4240" s="43" t="s">
        <v>22</v>
      </c>
      <c r="J4240" s="106">
        <v>1</v>
      </c>
      <c r="K4240" s="161">
        <f t="shared" si="269"/>
        <v>1</v>
      </c>
      <c r="L4240" s="163"/>
      <c r="M4240" s="43"/>
      <c r="N4240" s="167"/>
    </row>
    <row r="4241" s="155" customFormat="1" ht="108" spans="1:14">
      <c r="A4241" s="38" t="s">
        <v>15</v>
      </c>
      <c r="B4241" s="168">
        <v>4240</v>
      </c>
      <c r="C4241" s="43" t="s">
        <v>16</v>
      </c>
      <c r="D4241" s="43" t="s">
        <v>17</v>
      </c>
      <c r="E4241" s="103" t="s">
        <v>18</v>
      </c>
      <c r="F4241" s="43" t="s">
        <v>2799</v>
      </c>
      <c r="G4241" s="43" t="s">
        <v>4783</v>
      </c>
      <c r="H4241" s="40" t="s">
        <v>4784</v>
      </c>
      <c r="I4241" s="43" t="s">
        <v>22</v>
      </c>
      <c r="J4241" s="106">
        <v>5</v>
      </c>
      <c r="K4241" s="161">
        <f t="shared" si="269"/>
        <v>5</v>
      </c>
      <c r="L4241" s="163"/>
      <c r="M4241" s="43"/>
      <c r="N4241" s="167"/>
    </row>
    <row r="4242" s="155" customFormat="1" ht="108" spans="1:14">
      <c r="A4242" s="38" t="s">
        <v>15</v>
      </c>
      <c r="B4242" s="168">
        <v>4241</v>
      </c>
      <c r="C4242" s="43" t="s">
        <v>16</v>
      </c>
      <c r="D4242" s="43" t="s">
        <v>17</v>
      </c>
      <c r="E4242" s="103" t="s">
        <v>18</v>
      </c>
      <c r="F4242" s="43" t="s">
        <v>2799</v>
      </c>
      <c r="G4242" s="43" t="s">
        <v>4787</v>
      </c>
      <c r="H4242" s="40" t="s">
        <v>4784</v>
      </c>
      <c r="I4242" s="43" t="s">
        <v>22</v>
      </c>
      <c r="J4242" s="106">
        <v>1</v>
      </c>
      <c r="K4242" s="161">
        <f t="shared" si="269"/>
        <v>1</v>
      </c>
      <c r="L4242" s="163"/>
      <c r="M4242" s="43"/>
      <c r="N4242" s="167"/>
    </row>
    <row r="4243" s="155" customFormat="1" ht="45.6" spans="1:14">
      <c r="A4243" s="38" t="s">
        <v>15</v>
      </c>
      <c r="B4243" s="168">
        <v>4242</v>
      </c>
      <c r="C4243" s="43" t="s">
        <v>16</v>
      </c>
      <c r="D4243" s="43" t="s">
        <v>17</v>
      </c>
      <c r="E4243" s="103" t="s">
        <v>18</v>
      </c>
      <c r="F4243" s="43" t="s">
        <v>2086</v>
      </c>
      <c r="G4243" s="43" t="s">
        <v>4788</v>
      </c>
      <c r="H4243" s="40"/>
      <c r="I4243" s="43" t="s">
        <v>22</v>
      </c>
      <c r="J4243" s="106">
        <v>4</v>
      </c>
      <c r="K4243" s="161">
        <f t="shared" si="269"/>
        <v>4</v>
      </c>
      <c r="L4243" s="163"/>
      <c r="M4243" s="43"/>
      <c r="N4243" s="167"/>
    </row>
    <row r="4244" s="155" customFormat="1" ht="108" spans="1:14">
      <c r="A4244" s="38" t="s">
        <v>15</v>
      </c>
      <c r="B4244" s="168">
        <v>4243</v>
      </c>
      <c r="C4244" s="43" t="s">
        <v>16</v>
      </c>
      <c r="D4244" s="43" t="s">
        <v>17</v>
      </c>
      <c r="E4244" s="103" t="s">
        <v>18</v>
      </c>
      <c r="F4244" s="43" t="s">
        <v>280</v>
      </c>
      <c r="G4244" s="43" t="s">
        <v>4789</v>
      </c>
      <c r="H4244" s="40" t="s">
        <v>2797</v>
      </c>
      <c r="I4244" s="43" t="s">
        <v>22</v>
      </c>
      <c r="J4244" s="106">
        <v>2</v>
      </c>
      <c r="K4244" s="204" t="s">
        <v>4770</v>
      </c>
      <c r="L4244" s="163"/>
      <c r="M4244" s="43"/>
      <c r="N4244" s="167"/>
    </row>
    <row r="4245" s="155" customFormat="1" ht="108" spans="1:14">
      <c r="A4245" s="38" t="s">
        <v>15</v>
      </c>
      <c r="B4245" s="168">
        <v>4244</v>
      </c>
      <c r="C4245" s="43" t="s">
        <v>16</v>
      </c>
      <c r="D4245" s="43" t="s">
        <v>17</v>
      </c>
      <c r="E4245" s="103" t="s">
        <v>18</v>
      </c>
      <c r="F4245" s="43" t="s">
        <v>280</v>
      </c>
      <c r="G4245" s="43" t="s">
        <v>4790</v>
      </c>
      <c r="H4245" s="40" t="s">
        <v>2797</v>
      </c>
      <c r="I4245" s="43" t="s">
        <v>22</v>
      </c>
      <c r="J4245" s="106">
        <v>4</v>
      </c>
      <c r="K4245" s="204" t="s">
        <v>4770</v>
      </c>
      <c r="L4245" s="163"/>
      <c r="M4245" s="43"/>
      <c r="N4245" s="167"/>
    </row>
    <row r="4246" s="155" customFormat="1" ht="108" spans="1:14">
      <c r="A4246" s="38" t="s">
        <v>15</v>
      </c>
      <c r="B4246" s="168">
        <v>4245</v>
      </c>
      <c r="C4246" s="43" t="s">
        <v>16</v>
      </c>
      <c r="D4246" s="43" t="s">
        <v>17</v>
      </c>
      <c r="E4246" s="103" t="s">
        <v>18</v>
      </c>
      <c r="F4246" s="43" t="s">
        <v>280</v>
      </c>
      <c r="G4246" s="43" t="s">
        <v>4791</v>
      </c>
      <c r="H4246" s="40" t="s">
        <v>2797</v>
      </c>
      <c r="I4246" s="43" t="s">
        <v>22</v>
      </c>
      <c r="J4246" s="106">
        <v>2</v>
      </c>
      <c r="K4246" s="204" t="s">
        <v>4770</v>
      </c>
      <c r="L4246" s="163"/>
      <c r="M4246" s="43"/>
      <c r="N4246" s="167"/>
    </row>
    <row r="4247" s="155" customFormat="1" ht="108" spans="1:14">
      <c r="A4247" s="38" t="s">
        <v>15</v>
      </c>
      <c r="B4247" s="168">
        <v>4246</v>
      </c>
      <c r="C4247" s="43" t="s">
        <v>16</v>
      </c>
      <c r="D4247" s="43" t="s">
        <v>17</v>
      </c>
      <c r="E4247" s="103" t="s">
        <v>18</v>
      </c>
      <c r="F4247" s="43" t="s">
        <v>280</v>
      </c>
      <c r="G4247" s="43" t="s">
        <v>4792</v>
      </c>
      <c r="H4247" s="40" t="s">
        <v>2797</v>
      </c>
      <c r="I4247" s="43" t="s">
        <v>22</v>
      </c>
      <c r="J4247" s="106">
        <v>2</v>
      </c>
      <c r="K4247" s="204" t="s">
        <v>4770</v>
      </c>
      <c r="L4247" s="163"/>
      <c r="M4247" s="43"/>
      <c r="N4247" s="167"/>
    </row>
    <row r="4248" s="155" customFormat="1" ht="108" spans="1:14">
      <c r="A4248" s="38" t="s">
        <v>15</v>
      </c>
      <c r="B4248" s="168">
        <v>4247</v>
      </c>
      <c r="C4248" s="43" t="s">
        <v>16</v>
      </c>
      <c r="D4248" s="43" t="s">
        <v>17</v>
      </c>
      <c r="E4248" s="103" t="s">
        <v>18</v>
      </c>
      <c r="F4248" s="43" t="s">
        <v>280</v>
      </c>
      <c r="G4248" s="43" t="s">
        <v>4793</v>
      </c>
      <c r="H4248" s="40" t="s">
        <v>2797</v>
      </c>
      <c r="I4248" s="43" t="s">
        <v>22</v>
      </c>
      <c r="J4248" s="106">
        <v>2</v>
      </c>
      <c r="K4248" s="204" t="s">
        <v>4770</v>
      </c>
      <c r="L4248" s="163"/>
      <c r="M4248" s="43"/>
      <c r="N4248" s="167"/>
    </row>
    <row r="4249" s="155" customFormat="1" ht="108" spans="1:14">
      <c r="A4249" s="38" t="s">
        <v>15</v>
      </c>
      <c r="B4249" s="168">
        <v>4248</v>
      </c>
      <c r="C4249" s="43" t="s">
        <v>16</v>
      </c>
      <c r="D4249" s="43" t="s">
        <v>17</v>
      </c>
      <c r="E4249" s="103" t="s">
        <v>18</v>
      </c>
      <c r="F4249" s="43" t="s">
        <v>280</v>
      </c>
      <c r="G4249" s="43" t="s">
        <v>4794</v>
      </c>
      <c r="H4249" s="40" t="s">
        <v>2797</v>
      </c>
      <c r="I4249" s="43" t="s">
        <v>22</v>
      </c>
      <c r="J4249" s="106">
        <v>2</v>
      </c>
      <c r="K4249" s="204" t="s">
        <v>4770</v>
      </c>
      <c r="L4249" s="163"/>
      <c r="M4249" s="43"/>
      <c r="N4249" s="167"/>
    </row>
    <row r="4250" s="155" customFormat="1" ht="108" spans="1:14">
      <c r="A4250" s="38" t="s">
        <v>15</v>
      </c>
      <c r="B4250" s="168">
        <v>4249</v>
      </c>
      <c r="C4250" s="43" t="s">
        <v>16</v>
      </c>
      <c r="D4250" s="43" t="s">
        <v>17</v>
      </c>
      <c r="E4250" s="103" t="s">
        <v>18</v>
      </c>
      <c r="F4250" s="43" t="s">
        <v>280</v>
      </c>
      <c r="G4250" s="43" t="s">
        <v>4795</v>
      </c>
      <c r="H4250" s="40" t="s">
        <v>2797</v>
      </c>
      <c r="I4250" s="43" t="s">
        <v>22</v>
      </c>
      <c r="J4250" s="106">
        <v>2</v>
      </c>
      <c r="K4250" s="204" t="s">
        <v>4770</v>
      </c>
      <c r="L4250" s="163"/>
      <c r="M4250" s="43"/>
      <c r="N4250" s="167"/>
    </row>
    <row r="4251" s="155" customFormat="1" ht="45.6" spans="1:14">
      <c r="A4251" s="38" t="s">
        <v>15</v>
      </c>
      <c r="B4251" s="168">
        <v>4250</v>
      </c>
      <c r="C4251" s="43" t="s">
        <v>16</v>
      </c>
      <c r="D4251" s="43" t="s">
        <v>17</v>
      </c>
      <c r="E4251" s="103" t="s">
        <v>18</v>
      </c>
      <c r="F4251" s="43" t="s">
        <v>2482</v>
      </c>
      <c r="G4251" s="43" t="s">
        <v>4796</v>
      </c>
      <c r="H4251" s="40"/>
      <c r="I4251" s="43" t="s">
        <v>22</v>
      </c>
      <c r="J4251" s="106">
        <v>2</v>
      </c>
      <c r="K4251" s="161">
        <f t="shared" ref="K4251:K4254" si="270">J4251</f>
        <v>2</v>
      </c>
      <c r="L4251" s="163"/>
      <c r="M4251" s="43"/>
      <c r="N4251" s="167"/>
    </row>
    <row r="4252" s="155" customFormat="1" ht="45.6" spans="1:14">
      <c r="A4252" s="38" t="s">
        <v>15</v>
      </c>
      <c r="B4252" s="168">
        <v>4251</v>
      </c>
      <c r="C4252" s="43" t="s">
        <v>16</v>
      </c>
      <c r="D4252" s="43" t="s">
        <v>17</v>
      </c>
      <c r="E4252" s="103" t="s">
        <v>18</v>
      </c>
      <c r="F4252" s="43" t="s">
        <v>2482</v>
      </c>
      <c r="G4252" s="43" t="s">
        <v>4797</v>
      </c>
      <c r="H4252" s="40"/>
      <c r="I4252" s="43" t="s">
        <v>22</v>
      </c>
      <c r="J4252" s="106">
        <v>4</v>
      </c>
      <c r="K4252" s="161">
        <f t="shared" si="270"/>
        <v>4</v>
      </c>
      <c r="L4252" s="163"/>
      <c r="M4252" s="43"/>
      <c r="N4252" s="167"/>
    </row>
    <row r="4253" s="155" customFormat="1" ht="45.6" spans="1:14">
      <c r="A4253" s="38" t="s">
        <v>15</v>
      </c>
      <c r="B4253" s="168">
        <v>4252</v>
      </c>
      <c r="C4253" s="43" t="s">
        <v>16</v>
      </c>
      <c r="D4253" s="43" t="s">
        <v>17</v>
      </c>
      <c r="E4253" s="103" t="s">
        <v>18</v>
      </c>
      <c r="F4253" s="43" t="s">
        <v>2482</v>
      </c>
      <c r="G4253" s="43" t="s">
        <v>4798</v>
      </c>
      <c r="H4253" s="40"/>
      <c r="I4253" s="43" t="s">
        <v>22</v>
      </c>
      <c r="J4253" s="106">
        <v>4</v>
      </c>
      <c r="K4253" s="161">
        <f t="shared" si="270"/>
        <v>4</v>
      </c>
      <c r="L4253" s="163"/>
      <c r="M4253" s="43"/>
      <c r="N4253" s="167"/>
    </row>
    <row r="4254" s="155" customFormat="1" ht="45.6" spans="1:14">
      <c r="A4254" s="38" t="s">
        <v>15</v>
      </c>
      <c r="B4254" s="168">
        <v>4253</v>
      </c>
      <c r="C4254" s="43" t="s">
        <v>16</v>
      </c>
      <c r="D4254" s="43" t="s">
        <v>17</v>
      </c>
      <c r="E4254" s="103" t="s">
        <v>18</v>
      </c>
      <c r="F4254" s="43" t="s">
        <v>2482</v>
      </c>
      <c r="G4254" s="43" t="s">
        <v>4799</v>
      </c>
      <c r="H4254" s="40"/>
      <c r="I4254" s="43" t="s">
        <v>22</v>
      </c>
      <c r="J4254" s="106">
        <v>8</v>
      </c>
      <c r="K4254" s="161">
        <f t="shared" si="270"/>
        <v>8</v>
      </c>
      <c r="L4254" s="163"/>
      <c r="M4254" s="43"/>
      <c r="N4254" s="167"/>
    </row>
    <row r="4255" s="155" customFormat="1" ht="45.6" spans="1:14">
      <c r="A4255" s="38" t="s">
        <v>15</v>
      </c>
      <c r="B4255" s="168">
        <v>4254</v>
      </c>
      <c r="C4255" s="43" t="s">
        <v>16</v>
      </c>
      <c r="D4255" s="43" t="s">
        <v>17</v>
      </c>
      <c r="E4255" s="103" t="s">
        <v>18</v>
      </c>
      <c r="F4255" s="43" t="s">
        <v>2482</v>
      </c>
      <c r="G4255" s="43" t="s">
        <v>4800</v>
      </c>
      <c r="H4255" s="40"/>
      <c r="I4255" s="43" t="s">
        <v>22</v>
      </c>
      <c r="J4255" s="106">
        <v>4</v>
      </c>
      <c r="K4255" s="204" t="s">
        <v>4770</v>
      </c>
      <c r="L4255" s="163"/>
      <c r="M4255" s="43"/>
      <c r="N4255" s="167"/>
    </row>
    <row r="4256" s="155" customFormat="1" ht="108" spans="1:14">
      <c r="A4256" s="38" t="s">
        <v>15</v>
      </c>
      <c r="B4256" s="168">
        <v>4255</v>
      </c>
      <c r="C4256" s="43" t="s">
        <v>16</v>
      </c>
      <c r="D4256" s="43" t="s">
        <v>17</v>
      </c>
      <c r="E4256" s="103" t="s">
        <v>18</v>
      </c>
      <c r="F4256" s="43" t="s">
        <v>4801</v>
      </c>
      <c r="G4256" s="43" t="s">
        <v>4080</v>
      </c>
      <c r="H4256" s="40" t="s">
        <v>4802</v>
      </c>
      <c r="I4256" s="43" t="s">
        <v>22</v>
      </c>
      <c r="J4256" s="106">
        <v>1</v>
      </c>
      <c r="K4256" s="204" t="s">
        <v>4770</v>
      </c>
      <c r="L4256" s="163"/>
      <c r="M4256" s="43"/>
      <c r="N4256" s="167"/>
    </row>
    <row r="4257" s="155" customFormat="1" ht="108" spans="1:14">
      <c r="A4257" s="38" t="s">
        <v>15</v>
      </c>
      <c r="B4257" s="168">
        <v>4256</v>
      </c>
      <c r="C4257" s="43" t="s">
        <v>16</v>
      </c>
      <c r="D4257" s="43" t="s">
        <v>17</v>
      </c>
      <c r="E4257" s="103" t="s">
        <v>18</v>
      </c>
      <c r="F4257" s="43" t="s">
        <v>4801</v>
      </c>
      <c r="G4257" s="43" t="s">
        <v>4144</v>
      </c>
      <c r="H4257" s="40" t="s">
        <v>4802</v>
      </c>
      <c r="I4257" s="43" t="s">
        <v>22</v>
      </c>
      <c r="J4257" s="106">
        <v>3</v>
      </c>
      <c r="K4257" s="204" t="s">
        <v>4770</v>
      </c>
      <c r="L4257" s="163"/>
      <c r="M4257" s="43"/>
      <c r="N4257" s="167"/>
    </row>
    <row r="4258" s="155" customFormat="1" ht="108" spans="1:14">
      <c r="A4258" s="38" t="s">
        <v>15</v>
      </c>
      <c r="B4258" s="168">
        <v>4257</v>
      </c>
      <c r="C4258" s="43" t="s">
        <v>16</v>
      </c>
      <c r="D4258" s="43" t="s">
        <v>17</v>
      </c>
      <c r="E4258" s="103" t="s">
        <v>18</v>
      </c>
      <c r="F4258" s="43" t="s">
        <v>4801</v>
      </c>
      <c r="G4258" s="43" t="s">
        <v>4201</v>
      </c>
      <c r="H4258" s="40" t="s">
        <v>4802</v>
      </c>
      <c r="I4258" s="43" t="s">
        <v>22</v>
      </c>
      <c r="J4258" s="106">
        <v>3</v>
      </c>
      <c r="K4258" s="204" t="s">
        <v>4770</v>
      </c>
      <c r="L4258" s="163"/>
      <c r="M4258" s="43"/>
      <c r="N4258" s="167"/>
    </row>
    <row r="4259" s="155" customFormat="1" ht="45.6" spans="1:14">
      <c r="A4259" s="38" t="s">
        <v>15</v>
      </c>
      <c r="B4259" s="168">
        <v>4258</v>
      </c>
      <c r="C4259" s="43" t="s">
        <v>16</v>
      </c>
      <c r="D4259" s="43" t="s">
        <v>17</v>
      </c>
      <c r="E4259" s="103" t="s">
        <v>18</v>
      </c>
      <c r="F4259" s="43" t="s">
        <v>4803</v>
      </c>
      <c r="G4259" s="43" t="s">
        <v>4804</v>
      </c>
      <c r="H4259" s="40"/>
      <c r="I4259" s="43" t="s">
        <v>22</v>
      </c>
      <c r="J4259" s="106">
        <v>2</v>
      </c>
      <c r="K4259" s="161">
        <f>J4259</f>
        <v>2</v>
      </c>
      <c r="L4259" s="163"/>
      <c r="M4259" s="43"/>
      <c r="N4259" s="167"/>
    </row>
    <row r="4260" s="155" customFormat="1" ht="34.2" spans="1:14">
      <c r="A4260" s="38" t="s">
        <v>15</v>
      </c>
      <c r="B4260" s="168">
        <v>4259</v>
      </c>
      <c r="C4260" s="43" t="s">
        <v>16</v>
      </c>
      <c r="D4260" s="43" t="s">
        <v>414</v>
      </c>
      <c r="E4260" s="103" t="s">
        <v>2803</v>
      </c>
      <c r="F4260" s="22" t="s">
        <v>415</v>
      </c>
      <c r="G4260" s="43" t="s">
        <v>1993</v>
      </c>
      <c r="H4260" s="40" t="s">
        <v>1990</v>
      </c>
      <c r="I4260" s="43" t="s">
        <v>22</v>
      </c>
      <c r="J4260" s="106">
        <v>72</v>
      </c>
      <c r="K4260" s="204" t="s">
        <v>4770</v>
      </c>
      <c r="L4260" s="163"/>
      <c r="M4260" s="105">
        <v>3.1</v>
      </c>
      <c r="N4260" s="167"/>
    </row>
    <row r="4261" s="155" customFormat="1" ht="34.2" spans="1:14">
      <c r="A4261" s="38" t="s">
        <v>15</v>
      </c>
      <c r="B4261" s="168">
        <v>4260</v>
      </c>
      <c r="C4261" s="43" t="s">
        <v>16</v>
      </c>
      <c r="D4261" s="43" t="s">
        <v>414</v>
      </c>
      <c r="E4261" s="103" t="s">
        <v>2803</v>
      </c>
      <c r="F4261" s="22" t="s">
        <v>415</v>
      </c>
      <c r="G4261" s="43" t="s">
        <v>430</v>
      </c>
      <c r="H4261" s="40" t="s">
        <v>1990</v>
      </c>
      <c r="I4261" s="43" t="s">
        <v>22</v>
      </c>
      <c r="J4261" s="106">
        <v>16</v>
      </c>
      <c r="K4261" s="204" t="s">
        <v>4770</v>
      </c>
      <c r="L4261" s="163"/>
      <c r="M4261" s="105">
        <v>3.1</v>
      </c>
      <c r="N4261" s="167"/>
    </row>
    <row r="4262" s="155" customFormat="1" ht="34.2" spans="1:14">
      <c r="A4262" s="38" t="s">
        <v>15</v>
      </c>
      <c r="B4262" s="168">
        <v>4261</v>
      </c>
      <c r="C4262" s="43" t="s">
        <v>16</v>
      </c>
      <c r="D4262" s="43" t="s">
        <v>414</v>
      </c>
      <c r="E4262" s="103" t="s">
        <v>2803</v>
      </c>
      <c r="F4262" s="22" t="s">
        <v>415</v>
      </c>
      <c r="G4262" s="43" t="s">
        <v>2780</v>
      </c>
      <c r="H4262" s="40" t="s">
        <v>1990</v>
      </c>
      <c r="I4262" s="43" t="s">
        <v>22</v>
      </c>
      <c r="J4262" s="106">
        <v>576</v>
      </c>
      <c r="K4262" s="204" t="s">
        <v>4770</v>
      </c>
      <c r="L4262" s="163"/>
      <c r="M4262" s="105">
        <v>3.1</v>
      </c>
      <c r="N4262" s="167"/>
    </row>
    <row r="4263" s="155" customFormat="1" ht="34.2" spans="1:14">
      <c r="A4263" s="38" t="s">
        <v>15</v>
      </c>
      <c r="B4263" s="168">
        <v>4262</v>
      </c>
      <c r="C4263" s="43" t="s">
        <v>16</v>
      </c>
      <c r="D4263" s="43" t="s">
        <v>414</v>
      </c>
      <c r="E4263" s="103" t="s">
        <v>2803</v>
      </c>
      <c r="F4263" s="22" t="s">
        <v>415</v>
      </c>
      <c r="G4263" s="43" t="s">
        <v>419</v>
      </c>
      <c r="H4263" s="40" t="s">
        <v>1990</v>
      </c>
      <c r="I4263" s="43" t="s">
        <v>22</v>
      </c>
      <c r="J4263" s="106">
        <v>936</v>
      </c>
      <c r="K4263" s="204" t="s">
        <v>4770</v>
      </c>
      <c r="L4263" s="163"/>
      <c r="M4263" s="105">
        <v>3.1</v>
      </c>
      <c r="N4263" s="167"/>
    </row>
    <row r="4264" s="155" customFormat="1" ht="34.2" spans="1:14">
      <c r="A4264" s="38" t="s">
        <v>15</v>
      </c>
      <c r="B4264" s="168">
        <v>4263</v>
      </c>
      <c r="C4264" s="43" t="s">
        <v>16</v>
      </c>
      <c r="D4264" s="43" t="s">
        <v>414</v>
      </c>
      <c r="E4264" s="103" t="s">
        <v>2803</v>
      </c>
      <c r="F4264" s="22" t="s">
        <v>415</v>
      </c>
      <c r="G4264" s="43" t="s">
        <v>4775</v>
      </c>
      <c r="H4264" s="40" t="s">
        <v>1990</v>
      </c>
      <c r="I4264" s="43" t="s">
        <v>22</v>
      </c>
      <c r="J4264" s="106">
        <v>384</v>
      </c>
      <c r="K4264" s="204" t="s">
        <v>4770</v>
      </c>
      <c r="L4264" s="163"/>
      <c r="M4264" s="105">
        <v>3.1</v>
      </c>
      <c r="N4264" s="167"/>
    </row>
    <row r="4265" s="155" customFormat="1" ht="34.2" spans="1:14">
      <c r="A4265" s="38" t="s">
        <v>15</v>
      </c>
      <c r="B4265" s="168">
        <v>4264</v>
      </c>
      <c r="C4265" s="43" t="s">
        <v>16</v>
      </c>
      <c r="D4265" s="43" t="s">
        <v>414</v>
      </c>
      <c r="E4265" s="103" t="s">
        <v>2803</v>
      </c>
      <c r="F4265" s="22" t="s">
        <v>415</v>
      </c>
      <c r="G4265" s="43" t="s">
        <v>4780</v>
      </c>
      <c r="H4265" s="40" t="s">
        <v>1990</v>
      </c>
      <c r="I4265" s="43" t="s">
        <v>22</v>
      </c>
      <c r="J4265" s="106">
        <v>288</v>
      </c>
      <c r="K4265" s="204" t="s">
        <v>4770</v>
      </c>
      <c r="L4265" s="163"/>
      <c r="M4265" s="105">
        <v>3.1</v>
      </c>
      <c r="N4265" s="167"/>
    </row>
    <row r="4266" s="155" customFormat="1" ht="34.2" spans="1:14">
      <c r="A4266" s="38" t="s">
        <v>15</v>
      </c>
      <c r="B4266" s="168">
        <v>4265</v>
      </c>
      <c r="C4266" s="43" t="s">
        <v>16</v>
      </c>
      <c r="D4266" s="43" t="s">
        <v>414</v>
      </c>
      <c r="E4266" s="103" t="s">
        <v>2803</v>
      </c>
      <c r="F4266" s="22" t="s">
        <v>415</v>
      </c>
      <c r="G4266" s="43" t="s">
        <v>2781</v>
      </c>
      <c r="H4266" s="40" t="s">
        <v>1990</v>
      </c>
      <c r="I4266" s="43" t="s">
        <v>22</v>
      </c>
      <c r="J4266" s="106">
        <v>480</v>
      </c>
      <c r="K4266" s="204" t="s">
        <v>4770</v>
      </c>
      <c r="L4266" s="163"/>
      <c r="M4266" s="105">
        <v>3.1</v>
      </c>
      <c r="N4266" s="167"/>
    </row>
    <row r="4267" s="155" customFormat="1" ht="34.2" spans="1:14">
      <c r="A4267" s="38" t="s">
        <v>15</v>
      </c>
      <c r="B4267" s="168">
        <v>4266</v>
      </c>
      <c r="C4267" s="43" t="s">
        <v>16</v>
      </c>
      <c r="D4267" s="43" t="s">
        <v>414</v>
      </c>
      <c r="E4267" s="103" t="s">
        <v>2803</v>
      </c>
      <c r="F4267" s="22" t="s">
        <v>415</v>
      </c>
      <c r="G4267" s="43" t="s">
        <v>4781</v>
      </c>
      <c r="H4267" s="40" t="s">
        <v>1990</v>
      </c>
      <c r="I4267" s="43" t="s">
        <v>22</v>
      </c>
      <c r="J4267" s="106">
        <v>192</v>
      </c>
      <c r="K4267" s="204" t="s">
        <v>4770</v>
      </c>
      <c r="L4267" s="163"/>
      <c r="M4267" s="105">
        <v>3.1</v>
      </c>
      <c r="N4267" s="167"/>
    </row>
    <row r="4268" s="155" customFormat="1" ht="34.2" spans="1:14">
      <c r="A4268" s="38" t="s">
        <v>15</v>
      </c>
      <c r="B4268" s="168">
        <v>4267</v>
      </c>
      <c r="C4268" s="43" t="s">
        <v>16</v>
      </c>
      <c r="D4268" s="43" t="s">
        <v>414</v>
      </c>
      <c r="E4268" s="103" t="s">
        <v>2803</v>
      </c>
      <c r="F4268" s="22" t="s">
        <v>415</v>
      </c>
      <c r="G4268" s="43" t="s">
        <v>430</v>
      </c>
      <c r="H4268" s="23" t="s">
        <v>4805</v>
      </c>
      <c r="I4268" s="43" t="s">
        <v>22</v>
      </c>
      <c r="J4268" s="106">
        <v>24</v>
      </c>
      <c r="K4268" s="204" t="s">
        <v>4770</v>
      </c>
      <c r="L4268" s="163"/>
      <c r="M4268" s="105">
        <v>3.2</v>
      </c>
      <c r="N4268" s="167"/>
    </row>
    <row r="4269" s="155" customFormat="1" ht="22.8" spans="1:14">
      <c r="A4269" s="38" t="s">
        <v>15</v>
      </c>
      <c r="B4269" s="168">
        <v>4268</v>
      </c>
      <c r="C4269" s="43" t="s">
        <v>16</v>
      </c>
      <c r="D4269" s="43" t="s">
        <v>89</v>
      </c>
      <c r="E4269" s="177" t="s">
        <v>2803</v>
      </c>
      <c r="F4269" s="27" t="s">
        <v>90</v>
      </c>
      <c r="G4269" s="43" t="s">
        <v>4806</v>
      </c>
      <c r="H4269" s="40" t="s">
        <v>2369</v>
      </c>
      <c r="I4269" s="43" t="s">
        <v>22</v>
      </c>
      <c r="J4269" s="106">
        <v>3</v>
      </c>
      <c r="K4269" s="204" t="s">
        <v>4770</v>
      </c>
      <c r="L4269" s="163"/>
      <c r="M4269" s="174">
        <v>3.1</v>
      </c>
      <c r="N4269" s="167"/>
    </row>
    <row r="4270" s="155" customFormat="1" ht="22.8" spans="1:14">
      <c r="A4270" s="38" t="s">
        <v>15</v>
      </c>
      <c r="B4270" s="168">
        <v>4269</v>
      </c>
      <c r="C4270" s="43" t="s">
        <v>16</v>
      </c>
      <c r="D4270" s="43" t="s">
        <v>89</v>
      </c>
      <c r="E4270" s="177" t="s">
        <v>2803</v>
      </c>
      <c r="F4270" s="27" t="s">
        <v>90</v>
      </c>
      <c r="G4270" s="43" t="s">
        <v>4807</v>
      </c>
      <c r="H4270" s="40" t="s">
        <v>2369</v>
      </c>
      <c r="I4270" s="43" t="s">
        <v>22</v>
      </c>
      <c r="J4270" s="106">
        <v>1</v>
      </c>
      <c r="K4270" s="204" t="s">
        <v>4770</v>
      </c>
      <c r="L4270" s="163"/>
      <c r="M4270" s="174">
        <v>3.1</v>
      </c>
      <c r="N4270" s="167"/>
    </row>
    <row r="4271" s="155" customFormat="1" ht="22.8" spans="1:14">
      <c r="A4271" s="38" t="s">
        <v>15</v>
      </c>
      <c r="B4271" s="168">
        <v>4270</v>
      </c>
      <c r="C4271" s="43" t="s">
        <v>16</v>
      </c>
      <c r="D4271" s="43" t="s">
        <v>89</v>
      </c>
      <c r="E4271" s="177" t="s">
        <v>2803</v>
      </c>
      <c r="F4271" s="27" t="s">
        <v>90</v>
      </c>
      <c r="G4271" s="43" t="s">
        <v>4807</v>
      </c>
      <c r="H4271" s="40" t="s">
        <v>2369</v>
      </c>
      <c r="I4271" s="43" t="s">
        <v>22</v>
      </c>
      <c r="J4271" s="106">
        <v>1</v>
      </c>
      <c r="K4271" s="204" t="s">
        <v>4770</v>
      </c>
      <c r="L4271" s="163"/>
      <c r="M4271" s="174">
        <v>3.1</v>
      </c>
      <c r="N4271" s="167"/>
    </row>
    <row r="4272" s="155" customFormat="1" ht="22.8" spans="1:14">
      <c r="A4272" s="38" t="s">
        <v>15</v>
      </c>
      <c r="B4272" s="168">
        <v>4271</v>
      </c>
      <c r="C4272" s="43" t="s">
        <v>16</v>
      </c>
      <c r="D4272" s="43" t="s">
        <v>89</v>
      </c>
      <c r="E4272" s="177" t="s">
        <v>2803</v>
      </c>
      <c r="F4272" s="27" t="s">
        <v>90</v>
      </c>
      <c r="G4272" s="43" t="s">
        <v>4808</v>
      </c>
      <c r="H4272" s="40" t="s">
        <v>2369</v>
      </c>
      <c r="I4272" s="43" t="s">
        <v>22</v>
      </c>
      <c r="J4272" s="106">
        <v>1</v>
      </c>
      <c r="K4272" s="204" t="s">
        <v>4770</v>
      </c>
      <c r="L4272" s="163"/>
      <c r="M4272" s="174">
        <v>3.1</v>
      </c>
      <c r="N4272" s="167"/>
    </row>
    <row r="4273" s="155" customFormat="1" ht="24" spans="1:14">
      <c r="A4273" s="38" t="s">
        <v>15</v>
      </c>
      <c r="B4273" s="168">
        <v>4272</v>
      </c>
      <c r="C4273" s="43" t="s">
        <v>16</v>
      </c>
      <c r="D4273" s="43" t="s">
        <v>89</v>
      </c>
      <c r="E4273" s="177" t="s">
        <v>2803</v>
      </c>
      <c r="F4273" s="27" t="s">
        <v>90</v>
      </c>
      <c r="G4273" s="43" t="s">
        <v>4809</v>
      </c>
      <c r="H4273" s="40" t="s">
        <v>2166</v>
      </c>
      <c r="I4273" s="43" t="s">
        <v>22</v>
      </c>
      <c r="J4273" s="106">
        <v>1</v>
      </c>
      <c r="K4273" s="204" t="s">
        <v>4770</v>
      </c>
      <c r="L4273" s="163"/>
      <c r="M4273" s="105">
        <v>3.2</v>
      </c>
      <c r="N4273" s="167"/>
    </row>
    <row r="4274" s="155" customFormat="1" ht="22.8" spans="1:14">
      <c r="A4274" s="38" t="s">
        <v>15</v>
      </c>
      <c r="B4274" s="168">
        <v>4273</v>
      </c>
      <c r="C4274" s="43" t="s">
        <v>16</v>
      </c>
      <c r="D4274" s="43" t="s">
        <v>89</v>
      </c>
      <c r="E4274" s="177" t="s">
        <v>2803</v>
      </c>
      <c r="F4274" s="27" t="s">
        <v>90</v>
      </c>
      <c r="G4274" s="43" t="s">
        <v>4810</v>
      </c>
      <c r="H4274" s="40" t="s">
        <v>4811</v>
      </c>
      <c r="I4274" s="43" t="s">
        <v>22</v>
      </c>
      <c r="J4274" s="106">
        <v>3</v>
      </c>
      <c r="K4274" s="204" t="s">
        <v>4770</v>
      </c>
      <c r="L4274" s="163"/>
      <c r="M4274" s="174">
        <v>3.1</v>
      </c>
      <c r="N4274" s="167"/>
    </row>
    <row r="4275" s="155" customFormat="1" ht="22.8" spans="1:14">
      <c r="A4275" s="38" t="s">
        <v>15</v>
      </c>
      <c r="B4275" s="168">
        <v>4274</v>
      </c>
      <c r="C4275" s="43" t="s">
        <v>16</v>
      </c>
      <c r="D4275" s="43" t="s">
        <v>89</v>
      </c>
      <c r="E4275" s="177" t="s">
        <v>2803</v>
      </c>
      <c r="F4275" s="27" t="s">
        <v>90</v>
      </c>
      <c r="G4275" s="43" t="s">
        <v>4812</v>
      </c>
      <c r="H4275" s="40" t="s">
        <v>4811</v>
      </c>
      <c r="I4275" s="43" t="s">
        <v>22</v>
      </c>
      <c r="J4275" s="106">
        <v>1</v>
      </c>
      <c r="K4275" s="204" t="s">
        <v>4770</v>
      </c>
      <c r="L4275" s="163"/>
      <c r="M4275" s="174">
        <v>3.1</v>
      </c>
      <c r="N4275" s="167"/>
    </row>
    <row r="4276" s="155" customFormat="1" ht="22.8" spans="1:14">
      <c r="A4276" s="38" t="s">
        <v>15</v>
      </c>
      <c r="B4276" s="168">
        <v>4275</v>
      </c>
      <c r="C4276" s="43" t="s">
        <v>16</v>
      </c>
      <c r="D4276" s="43" t="s">
        <v>89</v>
      </c>
      <c r="E4276" s="177" t="s">
        <v>2803</v>
      </c>
      <c r="F4276" s="27" t="s">
        <v>90</v>
      </c>
      <c r="G4276" s="43" t="s">
        <v>4810</v>
      </c>
      <c r="H4276" s="40" t="s">
        <v>4813</v>
      </c>
      <c r="I4276" s="43" t="s">
        <v>22</v>
      </c>
      <c r="J4276" s="106">
        <v>1</v>
      </c>
      <c r="K4276" s="204" t="s">
        <v>4770</v>
      </c>
      <c r="L4276" s="163"/>
      <c r="M4276" s="174">
        <v>3.1</v>
      </c>
      <c r="N4276" s="167"/>
    </row>
    <row r="4277" s="155" customFormat="1" ht="22.8" spans="1:14">
      <c r="A4277" s="38" t="s">
        <v>15</v>
      </c>
      <c r="B4277" s="168">
        <v>4276</v>
      </c>
      <c r="C4277" s="43" t="s">
        <v>16</v>
      </c>
      <c r="D4277" s="43" t="s">
        <v>89</v>
      </c>
      <c r="E4277" s="177" t="s">
        <v>2803</v>
      </c>
      <c r="F4277" s="27" t="s">
        <v>90</v>
      </c>
      <c r="G4277" s="43" t="s">
        <v>4814</v>
      </c>
      <c r="H4277" s="40" t="s">
        <v>4813</v>
      </c>
      <c r="I4277" s="43" t="s">
        <v>22</v>
      </c>
      <c r="J4277" s="106">
        <v>1</v>
      </c>
      <c r="K4277" s="204" t="s">
        <v>4770</v>
      </c>
      <c r="L4277" s="163"/>
      <c r="M4277" s="174">
        <v>3.1</v>
      </c>
      <c r="N4277" s="167"/>
    </row>
    <row r="4278" s="155" customFormat="1" ht="22.8" spans="1:14">
      <c r="A4278" s="38" t="s">
        <v>15</v>
      </c>
      <c r="B4278" s="168">
        <v>4277</v>
      </c>
      <c r="C4278" s="43" t="s">
        <v>16</v>
      </c>
      <c r="D4278" s="43" t="s">
        <v>89</v>
      </c>
      <c r="E4278" s="177" t="s">
        <v>2803</v>
      </c>
      <c r="F4278" s="27" t="s">
        <v>90</v>
      </c>
      <c r="G4278" s="43" t="s">
        <v>4812</v>
      </c>
      <c r="H4278" s="40" t="s">
        <v>4811</v>
      </c>
      <c r="I4278" s="43" t="s">
        <v>22</v>
      </c>
      <c r="J4278" s="106">
        <v>1</v>
      </c>
      <c r="K4278" s="204" t="s">
        <v>4770</v>
      </c>
      <c r="L4278" s="163"/>
      <c r="M4278" s="174">
        <v>3.1</v>
      </c>
      <c r="N4278" s="167"/>
    </row>
    <row r="4279" s="155" customFormat="1" ht="22.8" spans="1:14">
      <c r="A4279" s="38" t="s">
        <v>15</v>
      </c>
      <c r="B4279" s="168">
        <v>4278</v>
      </c>
      <c r="C4279" s="43" t="s">
        <v>16</v>
      </c>
      <c r="D4279" s="43" t="s">
        <v>89</v>
      </c>
      <c r="E4279" s="177" t="s">
        <v>2803</v>
      </c>
      <c r="F4279" s="27" t="s">
        <v>535</v>
      </c>
      <c r="G4279" s="43" t="s">
        <v>4815</v>
      </c>
      <c r="H4279" s="40" t="s">
        <v>2369</v>
      </c>
      <c r="I4279" s="43" t="s">
        <v>22</v>
      </c>
      <c r="J4279" s="106">
        <v>4</v>
      </c>
      <c r="K4279" s="204" t="s">
        <v>4770</v>
      </c>
      <c r="L4279" s="163"/>
      <c r="M4279" s="174">
        <v>3.1</v>
      </c>
      <c r="N4279" s="167"/>
    </row>
    <row r="4280" s="155" customFormat="1" ht="22.8" spans="1:14">
      <c r="A4280" s="38" t="s">
        <v>15</v>
      </c>
      <c r="B4280" s="168">
        <v>4279</v>
      </c>
      <c r="C4280" s="43" t="s">
        <v>16</v>
      </c>
      <c r="D4280" s="43" t="s">
        <v>89</v>
      </c>
      <c r="E4280" s="177" t="s">
        <v>2803</v>
      </c>
      <c r="F4280" s="27" t="s">
        <v>535</v>
      </c>
      <c r="G4280" s="43" t="s">
        <v>4816</v>
      </c>
      <c r="H4280" s="40" t="s">
        <v>2369</v>
      </c>
      <c r="I4280" s="43" t="s">
        <v>22</v>
      </c>
      <c r="J4280" s="106">
        <v>11</v>
      </c>
      <c r="K4280" s="204" t="s">
        <v>4770</v>
      </c>
      <c r="L4280" s="163"/>
      <c r="M4280" s="174">
        <v>3.1</v>
      </c>
      <c r="N4280" s="167"/>
    </row>
    <row r="4281" s="155" customFormat="1" ht="22.8" spans="1:14">
      <c r="A4281" s="38" t="s">
        <v>15</v>
      </c>
      <c r="B4281" s="168">
        <v>4280</v>
      </c>
      <c r="C4281" s="43" t="s">
        <v>16</v>
      </c>
      <c r="D4281" s="43" t="s">
        <v>89</v>
      </c>
      <c r="E4281" s="177" t="s">
        <v>2803</v>
      </c>
      <c r="F4281" s="27" t="s">
        <v>535</v>
      </c>
      <c r="G4281" s="43" t="s">
        <v>4817</v>
      </c>
      <c r="H4281" s="40" t="s">
        <v>2369</v>
      </c>
      <c r="I4281" s="43" t="s">
        <v>22</v>
      </c>
      <c r="J4281" s="106">
        <v>28</v>
      </c>
      <c r="K4281" s="204" t="s">
        <v>4770</v>
      </c>
      <c r="L4281" s="163"/>
      <c r="M4281" s="174">
        <v>3.1</v>
      </c>
      <c r="N4281" s="167"/>
    </row>
    <row r="4282" s="155" customFormat="1" ht="22.8" spans="1:14">
      <c r="A4282" s="38" t="s">
        <v>15</v>
      </c>
      <c r="B4282" s="168">
        <v>4281</v>
      </c>
      <c r="C4282" s="43" t="s">
        <v>16</v>
      </c>
      <c r="D4282" s="43" t="s">
        <v>89</v>
      </c>
      <c r="E4282" s="177" t="s">
        <v>2803</v>
      </c>
      <c r="F4282" s="27" t="s">
        <v>535</v>
      </c>
      <c r="G4282" s="43" t="s">
        <v>4818</v>
      </c>
      <c r="H4282" s="40" t="s">
        <v>2369</v>
      </c>
      <c r="I4282" s="43" t="s">
        <v>22</v>
      </c>
      <c r="J4282" s="106">
        <v>92</v>
      </c>
      <c r="K4282" s="204" t="s">
        <v>4770</v>
      </c>
      <c r="L4282" s="163"/>
      <c r="M4282" s="174">
        <v>3.1</v>
      </c>
      <c r="N4282" s="167"/>
    </row>
    <row r="4283" s="155" customFormat="1" ht="22.8" spans="1:14">
      <c r="A4283" s="38" t="s">
        <v>15</v>
      </c>
      <c r="B4283" s="168">
        <v>4282</v>
      </c>
      <c r="C4283" s="43" t="s">
        <v>16</v>
      </c>
      <c r="D4283" s="43" t="s">
        <v>89</v>
      </c>
      <c r="E4283" s="177" t="s">
        <v>2803</v>
      </c>
      <c r="F4283" s="27" t="s">
        <v>535</v>
      </c>
      <c r="G4283" s="43" t="s">
        <v>4819</v>
      </c>
      <c r="H4283" s="40" t="s">
        <v>2369</v>
      </c>
      <c r="I4283" s="43" t="s">
        <v>22</v>
      </c>
      <c r="J4283" s="106">
        <v>15</v>
      </c>
      <c r="K4283" s="204" t="s">
        <v>4770</v>
      </c>
      <c r="L4283" s="163"/>
      <c r="M4283" s="174">
        <v>3.1</v>
      </c>
      <c r="N4283" s="167"/>
    </row>
    <row r="4284" s="155" customFormat="1" ht="22.8" spans="1:14">
      <c r="A4284" s="38" t="s">
        <v>15</v>
      </c>
      <c r="B4284" s="168">
        <v>4283</v>
      </c>
      <c r="C4284" s="43" t="s">
        <v>16</v>
      </c>
      <c r="D4284" s="43" t="s">
        <v>89</v>
      </c>
      <c r="E4284" s="177" t="s">
        <v>2803</v>
      </c>
      <c r="F4284" s="27" t="s">
        <v>535</v>
      </c>
      <c r="G4284" s="43" t="s">
        <v>4820</v>
      </c>
      <c r="H4284" s="40" t="s">
        <v>2369</v>
      </c>
      <c r="I4284" s="43" t="s">
        <v>22</v>
      </c>
      <c r="J4284" s="106">
        <v>48</v>
      </c>
      <c r="K4284" s="204" t="s">
        <v>4770</v>
      </c>
      <c r="L4284" s="163"/>
      <c r="M4284" s="174">
        <v>3.1</v>
      </c>
      <c r="N4284" s="167"/>
    </row>
    <row r="4285" s="155" customFormat="1" ht="22.8" spans="1:14">
      <c r="A4285" s="38" t="s">
        <v>15</v>
      </c>
      <c r="B4285" s="168">
        <v>4284</v>
      </c>
      <c r="C4285" s="43" t="s">
        <v>16</v>
      </c>
      <c r="D4285" s="43" t="s">
        <v>89</v>
      </c>
      <c r="E4285" s="177" t="s">
        <v>2803</v>
      </c>
      <c r="F4285" s="27" t="s">
        <v>535</v>
      </c>
      <c r="G4285" s="43" t="s">
        <v>4821</v>
      </c>
      <c r="H4285" s="40" t="s">
        <v>2369</v>
      </c>
      <c r="I4285" s="43" t="s">
        <v>22</v>
      </c>
      <c r="J4285" s="106">
        <v>4</v>
      </c>
      <c r="K4285" s="204" t="s">
        <v>4770</v>
      </c>
      <c r="L4285" s="163"/>
      <c r="M4285" s="174">
        <v>3.1</v>
      </c>
      <c r="N4285" s="167"/>
    </row>
    <row r="4286" s="155" customFormat="1" ht="22.8" spans="1:14">
      <c r="A4286" s="38" t="s">
        <v>15</v>
      </c>
      <c r="B4286" s="168">
        <v>4285</v>
      </c>
      <c r="C4286" s="43" t="s">
        <v>16</v>
      </c>
      <c r="D4286" s="43" t="s">
        <v>89</v>
      </c>
      <c r="E4286" s="177" t="s">
        <v>2803</v>
      </c>
      <c r="F4286" s="27" t="s">
        <v>535</v>
      </c>
      <c r="G4286" s="43" t="s">
        <v>4822</v>
      </c>
      <c r="H4286" s="40" t="s">
        <v>2369</v>
      </c>
      <c r="I4286" s="43" t="s">
        <v>22</v>
      </c>
      <c r="J4286" s="106">
        <v>161</v>
      </c>
      <c r="K4286" s="204" t="s">
        <v>4770</v>
      </c>
      <c r="L4286" s="163"/>
      <c r="M4286" s="174">
        <v>3.1</v>
      </c>
      <c r="N4286" s="167"/>
    </row>
    <row r="4287" s="155" customFormat="1" ht="22.8" spans="1:14">
      <c r="A4287" s="38" t="s">
        <v>15</v>
      </c>
      <c r="B4287" s="168">
        <v>4286</v>
      </c>
      <c r="C4287" s="43" t="s">
        <v>16</v>
      </c>
      <c r="D4287" s="43" t="s">
        <v>89</v>
      </c>
      <c r="E4287" s="177" t="s">
        <v>2803</v>
      </c>
      <c r="F4287" s="27" t="s">
        <v>535</v>
      </c>
      <c r="G4287" s="43" t="s">
        <v>4823</v>
      </c>
      <c r="H4287" s="40" t="s">
        <v>2369</v>
      </c>
      <c r="I4287" s="43" t="s">
        <v>22</v>
      </c>
      <c r="J4287" s="106">
        <v>24</v>
      </c>
      <c r="K4287" s="204" t="s">
        <v>4770</v>
      </c>
      <c r="L4287" s="163"/>
      <c r="M4287" s="174">
        <v>3.1</v>
      </c>
      <c r="N4287" s="167"/>
    </row>
    <row r="4288" s="155" customFormat="1" ht="22.8" spans="1:14">
      <c r="A4288" s="38" t="s">
        <v>15</v>
      </c>
      <c r="B4288" s="168">
        <v>4287</v>
      </c>
      <c r="C4288" s="43" t="s">
        <v>16</v>
      </c>
      <c r="D4288" s="43" t="s">
        <v>89</v>
      </c>
      <c r="E4288" s="177" t="s">
        <v>2803</v>
      </c>
      <c r="F4288" s="27" t="s">
        <v>535</v>
      </c>
      <c r="G4288" s="43" t="s">
        <v>4818</v>
      </c>
      <c r="H4288" s="40" t="s">
        <v>2369</v>
      </c>
      <c r="I4288" s="43" t="s">
        <v>22</v>
      </c>
      <c r="J4288" s="106">
        <v>301</v>
      </c>
      <c r="K4288" s="204" t="s">
        <v>4770</v>
      </c>
      <c r="L4288" s="163"/>
      <c r="M4288" s="174">
        <v>3.1</v>
      </c>
      <c r="N4288" s="167"/>
    </row>
    <row r="4289" s="155" customFormat="1" ht="22.8" spans="1:14">
      <c r="A4289" s="38" t="s">
        <v>15</v>
      </c>
      <c r="B4289" s="168">
        <v>4288</v>
      </c>
      <c r="C4289" s="43" t="s">
        <v>16</v>
      </c>
      <c r="D4289" s="43" t="s">
        <v>89</v>
      </c>
      <c r="E4289" s="177" t="s">
        <v>2803</v>
      </c>
      <c r="F4289" s="27" t="s">
        <v>535</v>
      </c>
      <c r="G4289" s="43" t="s">
        <v>4824</v>
      </c>
      <c r="H4289" s="40" t="s">
        <v>2369</v>
      </c>
      <c r="I4289" s="43" t="s">
        <v>22</v>
      </c>
      <c r="J4289" s="106">
        <v>69</v>
      </c>
      <c r="K4289" s="204" t="s">
        <v>4770</v>
      </c>
      <c r="L4289" s="163"/>
      <c r="M4289" s="174">
        <v>3.1</v>
      </c>
      <c r="N4289" s="167"/>
    </row>
    <row r="4290" s="155" customFormat="1" ht="22.8" spans="1:14">
      <c r="A4290" s="38" t="s">
        <v>15</v>
      </c>
      <c r="B4290" s="168">
        <v>4289</v>
      </c>
      <c r="C4290" s="43" t="s">
        <v>16</v>
      </c>
      <c r="D4290" s="43" t="s">
        <v>89</v>
      </c>
      <c r="E4290" s="177" t="s">
        <v>2803</v>
      </c>
      <c r="F4290" s="27" t="s">
        <v>535</v>
      </c>
      <c r="G4290" s="43" t="s">
        <v>3294</v>
      </c>
      <c r="H4290" s="40" t="s">
        <v>2369</v>
      </c>
      <c r="I4290" s="43" t="s">
        <v>22</v>
      </c>
      <c r="J4290" s="106">
        <v>70</v>
      </c>
      <c r="K4290" s="204" t="s">
        <v>4770</v>
      </c>
      <c r="L4290" s="163"/>
      <c r="M4290" s="174">
        <v>3.1</v>
      </c>
      <c r="N4290" s="167"/>
    </row>
    <row r="4291" s="155" customFormat="1" ht="22.8" spans="1:14">
      <c r="A4291" s="38" t="s">
        <v>15</v>
      </c>
      <c r="B4291" s="168">
        <v>4290</v>
      </c>
      <c r="C4291" s="43" t="s">
        <v>16</v>
      </c>
      <c r="D4291" s="43" t="s">
        <v>89</v>
      </c>
      <c r="E4291" s="177" t="s">
        <v>2803</v>
      </c>
      <c r="F4291" s="27" t="s">
        <v>535</v>
      </c>
      <c r="G4291" s="43" t="s">
        <v>4825</v>
      </c>
      <c r="H4291" s="40" t="s">
        <v>2369</v>
      </c>
      <c r="I4291" s="43" t="s">
        <v>22</v>
      </c>
      <c r="J4291" s="106">
        <v>56</v>
      </c>
      <c r="K4291" s="204" t="s">
        <v>4770</v>
      </c>
      <c r="L4291" s="163"/>
      <c r="M4291" s="174">
        <v>3.1</v>
      </c>
      <c r="N4291" s="167"/>
    </row>
    <row r="4292" s="155" customFormat="1" ht="22.8" spans="1:14">
      <c r="A4292" s="38" t="s">
        <v>15</v>
      </c>
      <c r="B4292" s="168">
        <v>4291</v>
      </c>
      <c r="C4292" s="43" t="s">
        <v>16</v>
      </c>
      <c r="D4292" s="43" t="s">
        <v>89</v>
      </c>
      <c r="E4292" s="177" t="s">
        <v>2803</v>
      </c>
      <c r="F4292" s="27" t="s">
        <v>535</v>
      </c>
      <c r="G4292" s="43" t="s">
        <v>4826</v>
      </c>
      <c r="H4292" s="40" t="s">
        <v>2369</v>
      </c>
      <c r="I4292" s="43" t="s">
        <v>22</v>
      </c>
      <c r="J4292" s="106">
        <v>42</v>
      </c>
      <c r="K4292" s="204" t="s">
        <v>4770</v>
      </c>
      <c r="L4292" s="163"/>
      <c r="M4292" s="174">
        <v>3.1</v>
      </c>
      <c r="N4292" s="167"/>
    </row>
    <row r="4293" s="155" customFormat="1" ht="22.8" spans="1:14">
      <c r="A4293" s="38" t="s">
        <v>15</v>
      </c>
      <c r="B4293" s="168">
        <v>4292</v>
      </c>
      <c r="C4293" s="43" t="s">
        <v>16</v>
      </c>
      <c r="D4293" s="43" t="s">
        <v>89</v>
      </c>
      <c r="E4293" s="177" t="s">
        <v>2803</v>
      </c>
      <c r="F4293" s="27" t="s">
        <v>535</v>
      </c>
      <c r="G4293" s="43" t="s">
        <v>4827</v>
      </c>
      <c r="H4293" s="40" t="s">
        <v>2369</v>
      </c>
      <c r="I4293" s="43" t="s">
        <v>22</v>
      </c>
      <c r="J4293" s="106">
        <v>2</v>
      </c>
      <c r="K4293" s="204" t="s">
        <v>4770</v>
      </c>
      <c r="L4293" s="163"/>
      <c r="M4293" s="174">
        <v>3.1</v>
      </c>
      <c r="N4293" s="167"/>
    </row>
    <row r="4294" s="155" customFormat="1" ht="22.8" spans="1:14">
      <c r="A4294" s="38" t="s">
        <v>15</v>
      </c>
      <c r="B4294" s="168">
        <v>4293</v>
      </c>
      <c r="C4294" s="43" t="s">
        <v>16</v>
      </c>
      <c r="D4294" s="43" t="s">
        <v>89</v>
      </c>
      <c r="E4294" s="177" t="s">
        <v>2803</v>
      </c>
      <c r="F4294" s="27" t="s">
        <v>535</v>
      </c>
      <c r="G4294" s="43" t="s">
        <v>4828</v>
      </c>
      <c r="H4294" s="40" t="s">
        <v>2369</v>
      </c>
      <c r="I4294" s="43" t="s">
        <v>22</v>
      </c>
      <c r="J4294" s="106">
        <v>26</v>
      </c>
      <c r="K4294" s="204" t="s">
        <v>4770</v>
      </c>
      <c r="L4294" s="163"/>
      <c r="M4294" s="174">
        <v>3.1</v>
      </c>
      <c r="N4294" s="167"/>
    </row>
    <row r="4295" s="155" customFormat="1" ht="22.8" spans="1:14">
      <c r="A4295" s="38" t="s">
        <v>15</v>
      </c>
      <c r="B4295" s="168">
        <v>4294</v>
      </c>
      <c r="C4295" s="43" t="s">
        <v>16</v>
      </c>
      <c r="D4295" s="43" t="s">
        <v>89</v>
      </c>
      <c r="E4295" s="177" t="s">
        <v>2803</v>
      </c>
      <c r="F4295" s="27" t="s">
        <v>535</v>
      </c>
      <c r="G4295" s="43" t="s">
        <v>4829</v>
      </c>
      <c r="H4295" s="40" t="s">
        <v>2369</v>
      </c>
      <c r="I4295" s="43" t="s">
        <v>22</v>
      </c>
      <c r="J4295" s="106">
        <v>20</v>
      </c>
      <c r="K4295" s="204" t="s">
        <v>4770</v>
      </c>
      <c r="L4295" s="163"/>
      <c r="M4295" s="174">
        <v>3.1</v>
      </c>
      <c r="N4295" s="167"/>
    </row>
    <row r="4296" s="155" customFormat="1" ht="22.8" spans="1:14">
      <c r="A4296" s="38" t="s">
        <v>15</v>
      </c>
      <c r="B4296" s="168">
        <v>4295</v>
      </c>
      <c r="C4296" s="43" t="s">
        <v>16</v>
      </c>
      <c r="D4296" s="43" t="s">
        <v>89</v>
      </c>
      <c r="E4296" s="177" t="s">
        <v>2803</v>
      </c>
      <c r="F4296" s="27" t="s">
        <v>535</v>
      </c>
      <c r="G4296" s="43" t="s">
        <v>4818</v>
      </c>
      <c r="H4296" s="40" t="s">
        <v>2369</v>
      </c>
      <c r="I4296" s="43" t="s">
        <v>22</v>
      </c>
      <c r="J4296" s="106">
        <v>70</v>
      </c>
      <c r="K4296" s="204" t="s">
        <v>4770</v>
      </c>
      <c r="L4296" s="163"/>
      <c r="M4296" s="174">
        <v>3.2</v>
      </c>
      <c r="N4296" s="167"/>
    </row>
    <row r="4297" s="155" customFormat="1" ht="22.8" spans="1:14">
      <c r="A4297" s="38" t="s">
        <v>15</v>
      </c>
      <c r="B4297" s="168">
        <v>4296</v>
      </c>
      <c r="C4297" s="43" t="s">
        <v>16</v>
      </c>
      <c r="D4297" s="43" t="s">
        <v>89</v>
      </c>
      <c r="E4297" s="177" t="s">
        <v>2803</v>
      </c>
      <c r="F4297" s="27" t="s">
        <v>535</v>
      </c>
      <c r="G4297" s="43" t="s">
        <v>4824</v>
      </c>
      <c r="H4297" s="40" t="s">
        <v>2369</v>
      </c>
      <c r="I4297" s="43" t="s">
        <v>22</v>
      </c>
      <c r="J4297" s="106">
        <v>32</v>
      </c>
      <c r="K4297" s="204" t="s">
        <v>4770</v>
      </c>
      <c r="L4297" s="163"/>
      <c r="M4297" s="174">
        <v>3.2</v>
      </c>
      <c r="N4297" s="167"/>
    </row>
    <row r="4298" s="155" customFormat="1" ht="22.8" spans="1:14">
      <c r="A4298" s="38" t="s">
        <v>15</v>
      </c>
      <c r="B4298" s="168">
        <v>4297</v>
      </c>
      <c r="C4298" s="43" t="s">
        <v>16</v>
      </c>
      <c r="D4298" s="43" t="s">
        <v>89</v>
      </c>
      <c r="E4298" s="177" t="s">
        <v>2803</v>
      </c>
      <c r="F4298" s="27" t="s">
        <v>535</v>
      </c>
      <c r="G4298" s="43" t="s">
        <v>3294</v>
      </c>
      <c r="H4298" s="40" t="s">
        <v>2369</v>
      </c>
      <c r="I4298" s="43" t="s">
        <v>22</v>
      </c>
      <c r="J4298" s="106">
        <v>12</v>
      </c>
      <c r="K4298" s="204" t="s">
        <v>4770</v>
      </c>
      <c r="L4298" s="163"/>
      <c r="M4298" s="174">
        <v>3.2</v>
      </c>
      <c r="N4298" s="167"/>
    </row>
    <row r="4299" s="155" customFormat="1" ht="24" spans="1:14">
      <c r="A4299" s="38" t="s">
        <v>15</v>
      </c>
      <c r="B4299" s="168">
        <v>4298</v>
      </c>
      <c r="C4299" s="43" t="s">
        <v>16</v>
      </c>
      <c r="D4299" s="43" t="s">
        <v>89</v>
      </c>
      <c r="E4299" s="177" t="s">
        <v>2803</v>
      </c>
      <c r="F4299" s="27" t="s">
        <v>535</v>
      </c>
      <c r="G4299" s="43" t="s">
        <v>4830</v>
      </c>
      <c r="H4299" s="40" t="s">
        <v>2166</v>
      </c>
      <c r="I4299" s="43" t="s">
        <v>22</v>
      </c>
      <c r="J4299" s="106">
        <v>46</v>
      </c>
      <c r="K4299" s="204" t="s">
        <v>4770</v>
      </c>
      <c r="L4299" s="163"/>
      <c r="M4299" s="105">
        <v>3.2</v>
      </c>
      <c r="N4299" s="167"/>
    </row>
    <row r="4300" s="155" customFormat="1" ht="24" spans="1:14">
      <c r="A4300" s="38" t="s">
        <v>15</v>
      </c>
      <c r="B4300" s="168">
        <v>4299</v>
      </c>
      <c r="C4300" s="43" t="s">
        <v>16</v>
      </c>
      <c r="D4300" s="43" t="s">
        <v>89</v>
      </c>
      <c r="E4300" s="177" t="s">
        <v>2803</v>
      </c>
      <c r="F4300" s="27" t="s">
        <v>535</v>
      </c>
      <c r="G4300" s="43" t="s">
        <v>4831</v>
      </c>
      <c r="H4300" s="40" t="s">
        <v>2166</v>
      </c>
      <c r="I4300" s="43" t="s">
        <v>22</v>
      </c>
      <c r="J4300" s="106">
        <v>170</v>
      </c>
      <c r="K4300" s="204" t="s">
        <v>4770</v>
      </c>
      <c r="L4300" s="163"/>
      <c r="M4300" s="105">
        <v>3.2</v>
      </c>
      <c r="N4300" s="167"/>
    </row>
    <row r="4301" s="155" customFormat="1" ht="24" spans="1:14">
      <c r="A4301" s="38" t="s">
        <v>15</v>
      </c>
      <c r="B4301" s="168">
        <v>4300</v>
      </c>
      <c r="C4301" s="43" t="s">
        <v>16</v>
      </c>
      <c r="D4301" s="43" t="s">
        <v>89</v>
      </c>
      <c r="E4301" s="177" t="s">
        <v>2803</v>
      </c>
      <c r="F4301" s="27" t="s">
        <v>535</v>
      </c>
      <c r="G4301" s="43" t="s">
        <v>4832</v>
      </c>
      <c r="H4301" s="40" t="s">
        <v>2166</v>
      </c>
      <c r="I4301" s="43" t="s">
        <v>22</v>
      </c>
      <c r="J4301" s="106">
        <v>2</v>
      </c>
      <c r="K4301" s="204" t="s">
        <v>4770</v>
      </c>
      <c r="L4301" s="163"/>
      <c r="M4301" s="105">
        <v>3.2</v>
      </c>
      <c r="N4301" s="167"/>
    </row>
    <row r="4302" s="155" customFormat="1" ht="24" spans="1:14">
      <c r="A4302" s="38" t="s">
        <v>15</v>
      </c>
      <c r="B4302" s="168">
        <v>4301</v>
      </c>
      <c r="C4302" s="43" t="s">
        <v>16</v>
      </c>
      <c r="D4302" s="43" t="s">
        <v>89</v>
      </c>
      <c r="E4302" s="177" t="s">
        <v>2803</v>
      </c>
      <c r="F4302" s="27" t="s">
        <v>535</v>
      </c>
      <c r="G4302" s="43" t="s">
        <v>3566</v>
      </c>
      <c r="H4302" s="40" t="s">
        <v>2166</v>
      </c>
      <c r="I4302" s="43" t="s">
        <v>22</v>
      </c>
      <c r="J4302" s="106">
        <v>260</v>
      </c>
      <c r="K4302" s="204" t="s">
        <v>4770</v>
      </c>
      <c r="L4302" s="163"/>
      <c r="M4302" s="105">
        <v>3.2</v>
      </c>
      <c r="N4302" s="167"/>
    </row>
    <row r="4303" s="155" customFormat="1" ht="24" spans="1:14">
      <c r="A4303" s="38" t="s">
        <v>15</v>
      </c>
      <c r="B4303" s="168">
        <v>4302</v>
      </c>
      <c r="C4303" s="43" t="s">
        <v>16</v>
      </c>
      <c r="D4303" s="43" t="s">
        <v>89</v>
      </c>
      <c r="E4303" s="177" t="s">
        <v>2803</v>
      </c>
      <c r="F4303" s="27" t="s">
        <v>535</v>
      </c>
      <c r="G4303" s="43" t="s">
        <v>4833</v>
      </c>
      <c r="H4303" s="40" t="s">
        <v>2166</v>
      </c>
      <c r="I4303" s="43" t="s">
        <v>22</v>
      </c>
      <c r="J4303" s="106">
        <v>66</v>
      </c>
      <c r="K4303" s="204" t="s">
        <v>4770</v>
      </c>
      <c r="L4303" s="163"/>
      <c r="M4303" s="105">
        <v>3.2</v>
      </c>
      <c r="N4303" s="167"/>
    </row>
    <row r="4304" s="155" customFormat="1" ht="24" spans="1:14">
      <c r="A4304" s="38" t="s">
        <v>15</v>
      </c>
      <c r="B4304" s="168">
        <v>4303</v>
      </c>
      <c r="C4304" s="43" t="s">
        <v>16</v>
      </c>
      <c r="D4304" s="43" t="s">
        <v>89</v>
      </c>
      <c r="E4304" s="177" t="s">
        <v>2803</v>
      </c>
      <c r="F4304" s="27" t="s">
        <v>535</v>
      </c>
      <c r="G4304" s="43" t="s">
        <v>4834</v>
      </c>
      <c r="H4304" s="40" t="s">
        <v>2166</v>
      </c>
      <c r="I4304" s="43" t="s">
        <v>22</v>
      </c>
      <c r="J4304" s="106">
        <v>22</v>
      </c>
      <c r="K4304" s="204" t="s">
        <v>4770</v>
      </c>
      <c r="L4304" s="163"/>
      <c r="M4304" s="105">
        <v>3.2</v>
      </c>
      <c r="N4304" s="167"/>
    </row>
    <row r="4305" s="155" customFormat="1" ht="24" spans="1:14">
      <c r="A4305" s="38" t="s">
        <v>15</v>
      </c>
      <c r="B4305" s="168">
        <v>4304</v>
      </c>
      <c r="C4305" s="43" t="s">
        <v>16</v>
      </c>
      <c r="D4305" s="43" t="s">
        <v>89</v>
      </c>
      <c r="E4305" s="177" t="s">
        <v>2803</v>
      </c>
      <c r="F4305" s="27" t="s">
        <v>535</v>
      </c>
      <c r="G4305" s="43" t="s">
        <v>4835</v>
      </c>
      <c r="H4305" s="40" t="s">
        <v>2166</v>
      </c>
      <c r="I4305" s="43" t="s">
        <v>22</v>
      </c>
      <c r="J4305" s="106">
        <v>22</v>
      </c>
      <c r="K4305" s="204" t="s">
        <v>4770</v>
      </c>
      <c r="L4305" s="163"/>
      <c r="M4305" s="105">
        <v>3.2</v>
      </c>
      <c r="N4305" s="167"/>
    </row>
    <row r="4306" s="155" customFormat="1" ht="24" spans="1:14">
      <c r="A4306" s="38" t="s">
        <v>15</v>
      </c>
      <c r="B4306" s="168">
        <v>4305</v>
      </c>
      <c r="C4306" s="43" t="s">
        <v>16</v>
      </c>
      <c r="D4306" s="43" t="s">
        <v>89</v>
      </c>
      <c r="E4306" s="177" t="s">
        <v>2803</v>
      </c>
      <c r="F4306" s="27" t="s">
        <v>535</v>
      </c>
      <c r="G4306" s="43" t="s">
        <v>4836</v>
      </c>
      <c r="H4306" s="40" t="s">
        <v>2166</v>
      </c>
      <c r="I4306" s="43" t="s">
        <v>22</v>
      </c>
      <c r="J4306" s="106">
        <v>34</v>
      </c>
      <c r="K4306" s="204" t="s">
        <v>4770</v>
      </c>
      <c r="L4306" s="163"/>
      <c r="M4306" s="105">
        <v>3.2</v>
      </c>
      <c r="N4306" s="167"/>
    </row>
    <row r="4307" s="155" customFormat="1" ht="24" spans="1:14">
      <c r="A4307" s="38" t="s">
        <v>15</v>
      </c>
      <c r="B4307" s="168">
        <v>4306</v>
      </c>
      <c r="C4307" s="43" t="s">
        <v>16</v>
      </c>
      <c r="D4307" s="43" t="s">
        <v>89</v>
      </c>
      <c r="E4307" s="177" t="s">
        <v>2803</v>
      </c>
      <c r="F4307" s="27" t="s">
        <v>535</v>
      </c>
      <c r="G4307" s="43" t="s">
        <v>4837</v>
      </c>
      <c r="H4307" s="40" t="s">
        <v>2166</v>
      </c>
      <c r="I4307" s="43" t="s">
        <v>22</v>
      </c>
      <c r="J4307" s="106">
        <v>162</v>
      </c>
      <c r="K4307" s="204" t="s">
        <v>4770</v>
      </c>
      <c r="L4307" s="163"/>
      <c r="M4307" s="105">
        <v>3.2</v>
      </c>
      <c r="N4307" s="167"/>
    </row>
    <row r="4308" s="155" customFormat="1" ht="24" spans="1:14">
      <c r="A4308" s="38" t="s">
        <v>15</v>
      </c>
      <c r="B4308" s="168">
        <v>4307</v>
      </c>
      <c r="C4308" s="43" t="s">
        <v>16</v>
      </c>
      <c r="D4308" s="43" t="s">
        <v>89</v>
      </c>
      <c r="E4308" s="177" t="s">
        <v>2803</v>
      </c>
      <c r="F4308" s="27" t="s">
        <v>535</v>
      </c>
      <c r="G4308" s="43" t="s">
        <v>4838</v>
      </c>
      <c r="H4308" s="40" t="s">
        <v>2166</v>
      </c>
      <c r="I4308" s="43" t="s">
        <v>22</v>
      </c>
      <c r="J4308" s="106">
        <v>18</v>
      </c>
      <c r="K4308" s="204" t="s">
        <v>4770</v>
      </c>
      <c r="L4308" s="163"/>
      <c r="M4308" s="105">
        <v>3.2</v>
      </c>
      <c r="N4308" s="167"/>
    </row>
    <row r="4309" s="155" customFormat="1" ht="24" spans="1:14">
      <c r="A4309" s="38" t="s">
        <v>15</v>
      </c>
      <c r="B4309" s="168">
        <v>4308</v>
      </c>
      <c r="C4309" s="43" t="s">
        <v>16</v>
      </c>
      <c r="D4309" s="43" t="s">
        <v>89</v>
      </c>
      <c r="E4309" s="177" t="s">
        <v>2803</v>
      </c>
      <c r="F4309" s="27" t="s">
        <v>535</v>
      </c>
      <c r="G4309" s="43" t="s">
        <v>4839</v>
      </c>
      <c r="H4309" s="40" t="s">
        <v>2166</v>
      </c>
      <c r="I4309" s="43" t="s">
        <v>22</v>
      </c>
      <c r="J4309" s="106">
        <v>12</v>
      </c>
      <c r="K4309" s="204" t="s">
        <v>4770</v>
      </c>
      <c r="L4309" s="163"/>
      <c r="M4309" s="105">
        <v>3.2</v>
      </c>
      <c r="N4309" s="167"/>
    </row>
    <row r="4310" s="155" customFormat="1" ht="24" spans="1:14">
      <c r="A4310" s="38" t="s">
        <v>15</v>
      </c>
      <c r="B4310" s="168">
        <v>4309</v>
      </c>
      <c r="C4310" s="43" t="s">
        <v>16</v>
      </c>
      <c r="D4310" s="43" t="s">
        <v>89</v>
      </c>
      <c r="E4310" s="177" t="s">
        <v>2803</v>
      </c>
      <c r="F4310" s="27" t="s">
        <v>535</v>
      </c>
      <c r="G4310" s="43" t="s">
        <v>4840</v>
      </c>
      <c r="H4310" s="40" t="s">
        <v>2166</v>
      </c>
      <c r="I4310" s="43" t="s">
        <v>22</v>
      </c>
      <c r="J4310" s="106">
        <v>26</v>
      </c>
      <c r="K4310" s="204" t="s">
        <v>4770</v>
      </c>
      <c r="L4310" s="163"/>
      <c r="M4310" s="105">
        <v>3.2</v>
      </c>
      <c r="N4310" s="167"/>
    </row>
    <row r="4311" s="155" customFormat="1" ht="24" spans="1:14">
      <c r="A4311" s="38" t="s">
        <v>15</v>
      </c>
      <c r="B4311" s="168">
        <v>4310</v>
      </c>
      <c r="C4311" s="43" t="s">
        <v>16</v>
      </c>
      <c r="D4311" s="43" t="s">
        <v>89</v>
      </c>
      <c r="E4311" s="177" t="s">
        <v>2803</v>
      </c>
      <c r="F4311" s="27" t="s">
        <v>535</v>
      </c>
      <c r="G4311" s="43" t="s">
        <v>4841</v>
      </c>
      <c r="H4311" s="40" t="s">
        <v>2166</v>
      </c>
      <c r="I4311" s="43" t="s">
        <v>22</v>
      </c>
      <c r="J4311" s="106">
        <v>74</v>
      </c>
      <c r="K4311" s="204" t="s">
        <v>4770</v>
      </c>
      <c r="L4311" s="163"/>
      <c r="M4311" s="105">
        <v>3.2</v>
      </c>
      <c r="N4311" s="167"/>
    </row>
    <row r="4312" s="155" customFormat="1" ht="24" spans="1:14">
      <c r="A4312" s="38" t="s">
        <v>15</v>
      </c>
      <c r="B4312" s="168">
        <v>4311</v>
      </c>
      <c r="C4312" s="43" t="s">
        <v>16</v>
      </c>
      <c r="D4312" s="43" t="s">
        <v>89</v>
      </c>
      <c r="E4312" s="177" t="s">
        <v>2803</v>
      </c>
      <c r="F4312" s="27" t="s">
        <v>535</v>
      </c>
      <c r="G4312" s="43" t="s">
        <v>4842</v>
      </c>
      <c r="H4312" s="40" t="s">
        <v>2166</v>
      </c>
      <c r="I4312" s="43" t="s">
        <v>22</v>
      </c>
      <c r="J4312" s="106">
        <v>6</v>
      </c>
      <c r="K4312" s="204" t="s">
        <v>4770</v>
      </c>
      <c r="L4312" s="163"/>
      <c r="M4312" s="105">
        <v>3.2</v>
      </c>
      <c r="N4312" s="167"/>
    </row>
    <row r="4313" s="155" customFormat="1" ht="24" spans="1:14">
      <c r="A4313" s="38" t="s">
        <v>15</v>
      </c>
      <c r="B4313" s="168">
        <v>4312</v>
      </c>
      <c r="C4313" s="43" t="s">
        <v>16</v>
      </c>
      <c r="D4313" s="43" t="s">
        <v>89</v>
      </c>
      <c r="E4313" s="177" t="s">
        <v>2803</v>
      </c>
      <c r="F4313" s="27" t="s">
        <v>535</v>
      </c>
      <c r="G4313" s="43" t="s">
        <v>4843</v>
      </c>
      <c r="H4313" s="40" t="s">
        <v>2166</v>
      </c>
      <c r="I4313" s="43" t="s">
        <v>22</v>
      </c>
      <c r="J4313" s="106">
        <v>12</v>
      </c>
      <c r="K4313" s="204" t="s">
        <v>4770</v>
      </c>
      <c r="L4313" s="163"/>
      <c r="M4313" s="105">
        <v>3.2</v>
      </c>
      <c r="N4313" s="167"/>
    </row>
    <row r="4314" s="155" customFormat="1" ht="24" spans="1:14">
      <c r="A4314" s="38" t="s">
        <v>15</v>
      </c>
      <c r="B4314" s="168">
        <v>4313</v>
      </c>
      <c r="C4314" s="43" t="s">
        <v>16</v>
      </c>
      <c r="D4314" s="43" t="s">
        <v>89</v>
      </c>
      <c r="E4314" s="177" t="s">
        <v>2803</v>
      </c>
      <c r="F4314" s="27" t="s">
        <v>535</v>
      </c>
      <c r="G4314" s="43" t="s">
        <v>4844</v>
      </c>
      <c r="H4314" s="40" t="s">
        <v>2166</v>
      </c>
      <c r="I4314" s="43" t="s">
        <v>22</v>
      </c>
      <c r="J4314" s="106">
        <v>5</v>
      </c>
      <c r="K4314" s="204" t="s">
        <v>4770</v>
      </c>
      <c r="L4314" s="163"/>
      <c r="M4314" s="105">
        <v>3.2</v>
      </c>
      <c r="N4314" s="167"/>
    </row>
    <row r="4315" s="155" customFormat="1" ht="24" spans="1:14">
      <c r="A4315" s="38" t="s">
        <v>15</v>
      </c>
      <c r="B4315" s="168">
        <v>4314</v>
      </c>
      <c r="C4315" s="43" t="s">
        <v>16</v>
      </c>
      <c r="D4315" s="43" t="s">
        <v>89</v>
      </c>
      <c r="E4315" s="177" t="s">
        <v>2803</v>
      </c>
      <c r="F4315" s="27" t="s">
        <v>535</v>
      </c>
      <c r="G4315" s="43" t="s">
        <v>4845</v>
      </c>
      <c r="H4315" s="40" t="s">
        <v>2166</v>
      </c>
      <c r="I4315" s="43" t="s">
        <v>22</v>
      </c>
      <c r="J4315" s="106">
        <v>12</v>
      </c>
      <c r="K4315" s="204" t="s">
        <v>4770</v>
      </c>
      <c r="L4315" s="163"/>
      <c r="M4315" s="105">
        <v>3.2</v>
      </c>
      <c r="N4315" s="167"/>
    </row>
    <row r="4316" s="155" customFormat="1" ht="24" spans="1:14">
      <c r="A4316" s="38" t="s">
        <v>15</v>
      </c>
      <c r="B4316" s="168">
        <v>4315</v>
      </c>
      <c r="C4316" s="43" t="s">
        <v>16</v>
      </c>
      <c r="D4316" s="43" t="s">
        <v>89</v>
      </c>
      <c r="E4316" s="177" t="s">
        <v>2803</v>
      </c>
      <c r="F4316" s="27" t="s">
        <v>535</v>
      </c>
      <c r="G4316" s="43" t="s">
        <v>4846</v>
      </c>
      <c r="H4316" s="40" t="s">
        <v>2166</v>
      </c>
      <c r="I4316" s="43" t="s">
        <v>22</v>
      </c>
      <c r="J4316" s="106">
        <v>8</v>
      </c>
      <c r="K4316" s="204" t="s">
        <v>4770</v>
      </c>
      <c r="L4316" s="163"/>
      <c r="M4316" s="105">
        <v>3.2</v>
      </c>
      <c r="N4316" s="167"/>
    </row>
    <row r="4317" s="155" customFormat="1" ht="24" spans="1:14">
      <c r="A4317" s="38" t="s">
        <v>15</v>
      </c>
      <c r="B4317" s="168">
        <v>4316</v>
      </c>
      <c r="C4317" s="43" t="s">
        <v>16</v>
      </c>
      <c r="D4317" s="43" t="s">
        <v>89</v>
      </c>
      <c r="E4317" s="177" t="s">
        <v>2803</v>
      </c>
      <c r="F4317" s="27" t="s">
        <v>535</v>
      </c>
      <c r="G4317" s="43" t="s">
        <v>4847</v>
      </c>
      <c r="H4317" s="40" t="s">
        <v>2166</v>
      </c>
      <c r="I4317" s="43" t="s">
        <v>22</v>
      </c>
      <c r="J4317" s="106">
        <v>26</v>
      </c>
      <c r="K4317" s="204" t="s">
        <v>4770</v>
      </c>
      <c r="L4317" s="163"/>
      <c r="M4317" s="105">
        <v>3.2</v>
      </c>
      <c r="N4317" s="167"/>
    </row>
    <row r="4318" s="155" customFormat="1" ht="24" spans="1:14">
      <c r="A4318" s="38" t="s">
        <v>15</v>
      </c>
      <c r="B4318" s="168">
        <v>4317</v>
      </c>
      <c r="C4318" s="43" t="s">
        <v>16</v>
      </c>
      <c r="D4318" s="43" t="s">
        <v>89</v>
      </c>
      <c r="E4318" s="177" t="s">
        <v>2803</v>
      </c>
      <c r="F4318" s="27" t="s">
        <v>535</v>
      </c>
      <c r="G4318" s="43" t="s">
        <v>4848</v>
      </c>
      <c r="H4318" s="40" t="s">
        <v>2166</v>
      </c>
      <c r="I4318" s="43" t="s">
        <v>22</v>
      </c>
      <c r="J4318" s="106">
        <v>8</v>
      </c>
      <c r="K4318" s="204" t="s">
        <v>4770</v>
      </c>
      <c r="L4318" s="163"/>
      <c r="M4318" s="105">
        <v>3.2</v>
      </c>
      <c r="N4318" s="167"/>
    </row>
    <row r="4319" s="155" customFormat="1" ht="24" spans="1:14">
      <c r="A4319" s="38" t="s">
        <v>15</v>
      </c>
      <c r="B4319" s="168">
        <v>4318</v>
      </c>
      <c r="C4319" s="43" t="s">
        <v>16</v>
      </c>
      <c r="D4319" s="43" t="s">
        <v>89</v>
      </c>
      <c r="E4319" s="177" t="s">
        <v>2803</v>
      </c>
      <c r="F4319" s="27" t="s">
        <v>535</v>
      </c>
      <c r="G4319" s="43" t="s">
        <v>4849</v>
      </c>
      <c r="H4319" s="40" t="s">
        <v>2166</v>
      </c>
      <c r="I4319" s="43" t="s">
        <v>22</v>
      </c>
      <c r="J4319" s="106">
        <v>4</v>
      </c>
      <c r="K4319" s="204" t="s">
        <v>4770</v>
      </c>
      <c r="L4319" s="163"/>
      <c r="M4319" s="105">
        <v>3.2</v>
      </c>
      <c r="N4319" s="167"/>
    </row>
    <row r="4320" s="155" customFormat="1" ht="24" spans="1:14">
      <c r="A4320" s="38" t="s">
        <v>15</v>
      </c>
      <c r="B4320" s="168">
        <v>4319</v>
      </c>
      <c r="C4320" s="43" t="s">
        <v>16</v>
      </c>
      <c r="D4320" s="43" t="s">
        <v>89</v>
      </c>
      <c r="E4320" s="177" t="s">
        <v>2803</v>
      </c>
      <c r="F4320" s="27" t="s">
        <v>535</v>
      </c>
      <c r="G4320" s="43" t="s">
        <v>4850</v>
      </c>
      <c r="H4320" s="40" t="s">
        <v>2166</v>
      </c>
      <c r="I4320" s="43" t="s">
        <v>22</v>
      </c>
      <c r="J4320" s="106">
        <v>2</v>
      </c>
      <c r="K4320" s="204" t="s">
        <v>4770</v>
      </c>
      <c r="L4320" s="163"/>
      <c r="M4320" s="105">
        <v>3.2</v>
      </c>
      <c r="N4320" s="167"/>
    </row>
    <row r="4321" s="155" customFormat="1" ht="24" spans="1:14">
      <c r="A4321" s="38" t="s">
        <v>15</v>
      </c>
      <c r="B4321" s="168">
        <v>4320</v>
      </c>
      <c r="C4321" s="43" t="s">
        <v>16</v>
      </c>
      <c r="D4321" s="43" t="s">
        <v>89</v>
      </c>
      <c r="E4321" s="177" t="s">
        <v>2803</v>
      </c>
      <c r="F4321" s="27" t="s">
        <v>535</v>
      </c>
      <c r="G4321" s="43" t="s">
        <v>4851</v>
      </c>
      <c r="H4321" s="40" t="s">
        <v>2166</v>
      </c>
      <c r="I4321" s="43" t="s">
        <v>22</v>
      </c>
      <c r="J4321" s="106">
        <v>2</v>
      </c>
      <c r="K4321" s="204" t="s">
        <v>4770</v>
      </c>
      <c r="L4321" s="163"/>
      <c r="M4321" s="105">
        <v>3.2</v>
      </c>
      <c r="N4321" s="167"/>
    </row>
    <row r="4322" s="155" customFormat="1" ht="24" spans="1:14">
      <c r="A4322" s="38" t="s">
        <v>15</v>
      </c>
      <c r="B4322" s="168">
        <v>4321</v>
      </c>
      <c r="C4322" s="43" t="s">
        <v>16</v>
      </c>
      <c r="D4322" s="43" t="s">
        <v>89</v>
      </c>
      <c r="E4322" s="177" t="s">
        <v>2803</v>
      </c>
      <c r="F4322" s="27" t="s">
        <v>535</v>
      </c>
      <c r="G4322" s="43" t="s">
        <v>4852</v>
      </c>
      <c r="H4322" s="40" t="s">
        <v>2166</v>
      </c>
      <c r="I4322" s="43" t="s">
        <v>22</v>
      </c>
      <c r="J4322" s="106">
        <v>22</v>
      </c>
      <c r="K4322" s="204" t="s">
        <v>4770</v>
      </c>
      <c r="L4322" s="163"/>
      <c r="M4322" s="105">
        <v>3.2</v>
      </c>
      <c r="N4322" s="167"/>
    </row>
    <row r="4323" s="155" customFormat="1" ht="24" spans="1:14">
      <c r="A4323" s="38" t="s">
        <v>15</v>
      </c>
      <c r="B4323" s="168">
        <v>4322</v>
      </c>
      <c r="C4323" s="43" t="s">
        <v>16</v>
      </c>
      <c r="D4323" s="43" t="s">
        <v>89</v>
      </c>
      <c r="E4323" s="177" t="s">
        <v>2803</v>
      </c>
      <c r="F4323" s="27" t="s">
        <v>535</v>
      </c>
      <c r="G4323" s="43" t="s">
        <v>4853</v>
      </c>
      <c r="H4323" s="40" t="s">
        <v>2166</v>
      </c>
      <c r="I4323" s="43" t="s">
        <v>22</v>
      </c>
      <c r="J4323" s="106">
        <v>48</v>
      </c>
      <c r="K4323" s="204" t="s">
        <v>4770</v>
      </c>
      <c r="L4323" s="163"/>
      <c r="M4323" s="105">
        <v>3.2</v>
      </c>
      <c r="N4323" s="167"/>
    </row>
    <row r="4324" s="155" customFormat="1" ht="24" spans="1:14">
      <c r="A4324" s="38" t="s">
        <v>15</v>
      </c>
      <c r="B4324" s="168">
        <v>4323</v>
      </c>
      <c r="C4324" s="43" t="s">
        <v>16</v>
      </c>
      <c r="D4324" s="43" t="s">
        <v>89</v>
      </c>
      <c r="E4324" s="177" t="s">
        <v>2803</v>
      </c>
      <c r="F4324" s="27" t="s">
        <v>535</v>
      </c>
      <c r="G4324" s="43" t="s">
        <v>4854</v>
      </c>
      <c r="H4324" s="40" t="s">
        <v>2166</v>
      </c>
      <c r="I4324" s="43" t="s">
        <v>22</v>
      </c>
      <c r="J4324" s="106">
        <v>4</v>
      </c>
      <c r="K4324" s="204" t="s">
        <v>4770</v>
      </c>
      <c r="L4324" s="163"/>
      <c r="M4324" s="105">
        <v>3.2</v>
      </c>
      <c r="N4324" s="167"/>
    </row>
    <row r="4325" s="155" customFormat="1" ht="22.8" spans="1:14">
      <c r="A4325" s="38" t="s">
        <v>15</v>
      </c>
      <c r="B4325" s="168">
        <v>4324</v>
      </c>
      <c r="C4325" s="43" t="s">
        <v>16</v>
      </c>
      <c r="D4325" s="43" t="s">
        <v>89</v>
      </c>
      <c r="E4325" s="177" t="s">
        <v>2803</v>
      </c>
      <c r="F4325" s="27" t="s">
        <v>535</v>
      </c>
      <c r="G4325" s="43" t="s">
        <v>4855</v>
      </c>
      <c r="H4325" s="40" t="s">
        <v>2134</v>
      </c>
      <c r="I4325" s="43" t="s">
        <v>22</v>
      </c>
      <c r="J4325" s="106">
        <v>4</v>
      </c>
      <c r="K4325" s="204" t="s">
        <v>4770</v>
      </c>
      <c r="L4325" s="163"/>
      <c r="M4325" s="174">
        <v>3.1</v>
      </c>
      <c r="N4325" s="167"/>
    </row>
    <row r="4326" s="155" customFormat="1" ht="22.8" spans="1:14">
      <c r="A4326" s="38" t="s">
        <v>15</v>
      </c>
      <c r="B4326" s="168">
        <v>4325</v>
      </c>
      <c r="C4326" s="43" t="s">
        <v>16</v>
      </c>
      <c r="D4326" s="43" t="s">
        <v>89</v>
      </c>
      <c r="E4326" s="177" t="s">
        <v>2803</v>
      </c>
      <c r="F4326" s="27" t="s">
        <v>535</v>
      </c>
      <c r="G4326" s="43" t="s">
        <v>4856</v>
      </c>
      <c r="H4326" s="40" t="s">
        <v>4857</v>
      </c>
      <c r="I4326" s="43" t="s">
        <v>22</v>
      </c>
      <c r="J4326" s="106">
        <v>52</v>
      </c>
      <c r="K4326" s="204" t="s">
        <v>4770</v>
      </c>
      <c r="L4326" s="163"/>
      <c r="M4326" s="174">
        <v>3.2</v>
      </c>
      <c r="N4326" s="167"/>
    </row>
    <row r="4327" s="155" customFormat="1" ht="22.8" spans="1:14">
      <c r="A4327" s="38" t="s">
        <v>15</v>
      </c>
      <c r="B4327" s="168">
        <v>4326</v>
      </c>
      <c r="C4327" s="43" t="s">
        <v>16</v>
      </c>
      <c r="D4327" s="43" t="s">
        <v>89</v>
      </c>
      <c r="E4327" s="177" t="s">
        <v>2803</v>
      </c>
      <c r="F4327" s="27" t="s">
        <v>535</v>
      </c>
      <c r="G4327" s="43" t="s">
        <v>4858</v>
      </c>
      <c r="H4327" s="40" t="s">
        <v>4857</v>
      </c>
      <c r="I4327" s="43" t="s">
        <v>22</v>
      </c>
      <c r="J4327" s="106">
        <v>68</v>
      </c>
      <c r="K4327" s="204" t="s">
        <v>4770</v>
      </c>
      <c r="L4327" s="163"/>
      <c r="M4327" s="174">
        <v>3.2</v>
      </c>
      <c r="N4327" s="167"/>
    </row>
    <row r="4328" s="155" customFormat="1" ht="22.8" spans="1:14">
      <c r="A4328" s="38" t="s">
        <v>15</v>
      </c>
      <c r="B4328" s="168">
        <v>4327</v>
      </c>
      <c r="C4328" s="43" t="s">
        <v>16</v>
      </c>
      <c r="D4328" s="43" t="s">
        <v>89</v>
      </c>
      <c r="E4328" s="177" t="s">
        <v>2803</v>
      </c>
      <c r="F4328" s="27" t="s">
        <v>535</v>
      </c>
      <c r="G4328" s="43" t="s">
        <v>4859</v>
      </c>
      <c r="H4328" s="40" t="s">
        <v>4857</v>
      </c>
      <c r="I4328" s="43" t="s">
        <v>22</v>
      </c>
      <c r="J4328" s="106">
        <v>176</v>
      </c>
      <c r="K4328" s="204" t="s">
        <v>4770</v>
      </c>
      <c r="L4328" s="163"/>
      <c r="M4328" s="174">
        <v>3.2</v>
      </c>
      <c r="N4328" s="167"/>
    </row>
    <row r="4329" s="155" customFormat="1" ht="22.8" spans="1:14">
      <c r="A4329" s="38" t="s">
        <v>15</v>
      </c>
      <c r="B4329" s="168">
        <v>4328</v>
      </c>
      <c r="C4329" s="43" t="s">
        <v>16</v>
      </c>
      <c r="D4329" s="43" t="s">
        <v>89</v>
      </c>
      <c r="E4329" s="177" t="s">
        <v>2803</v>
      </c>
      <c r="F4329" s="27" t="s">
        <v>535</v>
      </c>
      <c r="G4329" s="43" t="s">
        <v>4860</v>
      </c>
      <c r="H4329" s="40" t="s">
        <v>4857</v>
      </c>
      <c r="I4329" s="43" t="s">
        <v>22</v>
      </c>
      <c r="J4329" s="106">
        <v>27</v>
      </c>
      <c r="K4329" s="204" t="s">
        <v>4770</v>
      </c>
      <c r="L4329" s="163"/>
      <c r="M4329" s="174">
        <v>3.2</v>
      </c>
      <c r="N4329" s="167"/>
    </row>
    <row r="4330" s="155" customFormat="1" ht="22.8" spans="1:14">
      <c r="A4330" s="38" t="s">
        <v>15</v>
      </c>
      <c r="B4330" s="168">
        <v>4329</v>
      </c>
      <c r="C4330" s="43" t="s">
        <v>16</v>
      </c>
      <c r="D4330" s="43" t="s">
        <v>89</v>
      </c>
      <c r="E4330" s="177" t="s">
        <v>2803</v>
      </c>
      <c r="F4330" s="27" t="s">
        <v>535</v>
      </c>
      <c r="G4330" s="43" t="s">
        <v>4861</v>
      </c>
      <c r="H4330" s="40" t="s">
        <v>4857</v>
      </c>
      <c r="I4330" s="43" t="s">
        <v>22</v>
      </c>
      <c r="J4330" s="106">
        <v>16</v>
      </c>
      <c r="K4330" s="204" t="s">
        <v>4770</v>
      </c>
      <c r="L4330" s="163"/>
      <c r="M4330" s="174">
        <v>3.2</v>
      </c>
      <c r="N4330" s="167"/>
    </row>
    <row r="4331" s="155" customFormat="1" ht="22.8" spans="1:14">
      <c r="A4331" s="38" t="s">
        <v>15</v>
      </c>
      <c r="B4331" s="168">
        <v>4330</v>
      </c>
      <c r="C4331" s="43" t="s">
        <v>16</v>
      </c>
      <c r="D4331" s="43" t="s">
        <v>89</v>
      </c>
      <c r="E4331" s="177" t="s">
        <v>2803</v>
      </c>
      <c r="F4331" s="27" t="s">
        <v>535</v>
      </c>
      <c r="G4331" s="43" t="s">
        <v>4862</v>
      </c>
      <c r="H4331" s="40" t="s">
        <v>4857</v>
      </c>
      <c r="I4331" s="43" t="s">
        <v>22</v>
      </c>
      <c r="J4331" s="106">
        <v>44</v>
      </c>
      <c r="K4331" s="204" t="s">
        <v>4770</v>
      </c>
      <c r="L4331" s="163"/>
      <c r="M4331" s="174">
        <v>3.2</v>
      </c>
      <c r="N4331" s="167"/>
    </row>
    <row r="4332" s="155" customFormat="1" ht="22.8" spans="1:14">
      <c r="A4332" s="38" t="s">
        <v>15</v>
      </c>
      <c r="B4332" s="168">
        <v>4331</v>
      </c>
      <c r="C4332" s="43" t="s">
        <v>16</v>
      </c>
      <c r="D4332" s="43" t="s">
        <v>89</v>
      </c>
      <c r="E4332" s="177" t="s">
        <v>2803</v>
      </c>
      <c r="F4332" s="27" t="s">
        <v>535</v>
      </c>
      <c r="G4332" s="43" t="s">
        <v>4863</v>
      </c>
      <c r="H4332" s="40" t="s">
        <v>4857</v>
      </c>
      <c r="I4332" s="43" t="s">
        <v>22</v>
      </c>
      <c r="J4332" s="106">
        <v>82</v>
      </c>
      <c r="K4332" s="204" t="s">
        <v>4770</v>
      </c>
      <c r="L4332" s="163"/>
      <c r="M4332" s="174">
        <v>3.2</v>
      </c>
      <c r="N4332" s="167"/>
    </row>
    <row r="4333" s="155" customFormat="1" ht="22.8" spans="1:14">
      <c r="A4333" s="38" t="s">
        <v>15</v>
      </c>
      <c r="B4333" s="168">
        <v>4332</v>
      </c>
      <c r="C4333" s="43" t="s">
        <v>16</v>
      </c>
      <c r="D4333" s="43" t="s">
        <v>89</v>
      </c>
      <c r="E4333" s="177" t="s">
        <v>2803</v>
      </c>
      <c r="F4333" s="27" t="s">
        <v>535</v>
      </c>
      <c r="G4333" s="43" t="s">
        <v>4864</v>
      </c>
      <c r="H4333" s="40" t="s">
        <v>4857</v>
      </c>
      <c r="I4333" s="43" t="s">
        <v>22</v>
      </c>
      <c r="J4333" s="106">
        <v>4</v>
      </c>
      <c r="K4333" s="204" t="s">
        <v>4770</v>
      </c>
      <c r="L4333" s="163"/>
      <c r="M4333" s="174">
        <v>3.2</v>
      </c>
      <c r="N4333" s="167"/>
    </row>
    <row r="4334" s="155" customFormat="1" ht="22.8" spans="1:14">
      <c r="A4334" s="38" t="s">
        <v>15</v>
      </c>
      <c r="B4334" s="168">
        <v>4333</v>
      </c>
      <c r="C4334" s="43" t="s">
        <v>16</v>
      </c>
      <c r="D4334" s="43" t="s">
        <v>89</v>
      </c>
      <c r="E4334" s="177" t="s">
        <v>2803</v>
      </c>
      <c r="F4334" s="27" t="s">
        <v>535</v>
      </c>
      <c r="G4334" s="43" t="s">
        <v>4865</v>
      </c>
      <c r="H4334" s="40" t="s">
        <v>4857</v>
      </c>
      <c r="I4334" s="43" t="s">
        <v>22</v>
      </c>
      <c r="J4334" s="106">
        <v>186</v>
      </c>
      <c r="K4334" s="204" t="s">
        <v>4770</v>
      </c>
      <c r="L4334" s="163"/>
      <c r="M4334" s="174">
        <v>3.2</v>
      </c>
      <c r="N4334" s="167"/>
    </row>
    <row r="4335" s="155" customFormat="1" ht="22.8" spans="1:14">
      <c r="A4335" s="38" t="s">
        <v>15</v>
      </c>
      <c r="B4335" s="168">
        <v>4334</v>
      </c>
      <c r="C4335" s="43" t="s">
        <v>16</v>
      </c>
      <c r="D4335" s="43" t="s">
        <v>89</v>
      </c>
      <c r="E4335" s="177" t="s">
        <v>2803</v>
      </c>
      <c r="F4335" s="27" t="s">
        <v>535</v>
      </c>
      <c r="G4335" s="43" t="s">
        <v>4866</v>
      </c>
      <c r="H4335" s="40" t="s">
        <v>4857</v>
      </c>
      <c r="I4335" s="43" t="s">
        <v>22</v>
      </c>
      <c r="J4335" s="106">
        <v>62</v>
      </c>
      <c r="K4335" s="204" t="s">
        <v>4770</v>
      </c>
      <c r="L4335" s="163"/>
      <c r="M4335" s="174">
        <v>3.2</v>
      </c>
      <c r="N4335" s="167"/>
    </row>
    <row r="4336" s="155" customFormat="1" ht="22.8" spans="1:14">
      <c r="A4336" s="38" t="s">
        <v>15</v>
      </c>
      <c r="B4336" s="168">
        <v>4335</v>
      </c>
      <c r="C4336" s="43" t="s">
        <v>16</v>
      </c>
      <c r="D4336" s="43" t="s">
        <v>89</v>
      </c>
      <c r="E4336" s="177" t="s">
        <v>2803</v>
      </c>
      <c r="F4336" s="27" t="s">
        <v>535</v>
      </c>
      <c r="G4336" s="43" t="s">
        <v>4867</v>
      </c>
      <c r="H4336" s="40" t="s">
        <v>4857</v>
      </c>
      <c r="I4336" s="43" t="s">
        <v>22</v>
      </c>
      <c r="J4336" s="106">
        <v>6</v>
      </c>
      <c r="K4336" s="204" t="s">
        <v>4770</v>
      </c>
      <c r="L4336" s="163"/>
      <c r="M4336" s="174">
        <v>3.2</v>
      </c>
      <c r="N4336" s="167"/>
    </row>
    <row r="4337" s="155" customFormat="1" ht="22.8" spans="1:14">
      <c r="A4337" s="38" t="s">
        <v>15</v>
      </c>
      <c r="B4337" s="168">
        <v>4336</v>
      </c>
      <c r="C4337" s="43" t="s">
        <v>16</v>
      </c>
      <c r="D4337" s="43" t="s">
        <v>89</v>
      </c>
      <c r="E4337" s="177" t="s">
        <v>2803</v>
      </c>
      <c r="F4337" s="27" t="s">
        <v>535</v>
      </c>
      <c r="G4337" s="43" t="s">
        <v>4868</v>
      </c>
      <c r="H4337" s="40" t="s">
        <v>4857</v>
      </c>
      <c r="I4337" s="43" t="s">
        <v>22</v>
      </c>
      <c r="J4337" s="106">
        <v>42</v>
      </c>
      <c r="K4337" s="204" t="s">
        <v>4770</v>
      </c>
      <c r="L4337" s="163"/>
      <c r="M4337" s="174">
        <v>3.2</v>
      </c>
      <c r="N4337" s="167"/>
    </row>
    <row r="4338" s="155" customFormat="1" ht="22.8" spans="1:14">
      <c r="A4338" s="38" t="s">
        <v>15</v>
      </c>
      <c r="B4338" s="168">
        <v>4337</v>
      </c>
      <c r="C4338" s="43" t="s">
        <v>16</v>
      </c>
      <c r="D4338" s="43" t="s">
        <v>89</v>
      </c>
      <c r="E4338" s="177" t="s">
        <v>2803</v>
      </c>
      <c r="F4338" s="27" t="s">
        <v>535</v>
      </c>
      <c r="G4338" s="43" t="s">
        <v>4869</v>
      </c>
      <c r="H4338" s="40" t="s">
        <v>4857</v>
      </c>
      <c r="I4338" s="43" t="s">
        <v>22</v>
      </c>
      <c r="J4338" s="106">
        <v>114</v>
      </c>
      <c r="K4338" s="204" t="s">
        <v>4770</v>
      </c>
      <c r="L4338" s="163"/>
      <c r="M4338" s="174">
        <v>3.2</v>
      </c>
      <c r="N4338" s="167"/>
    </row>
    <row r="4339" s="155" customFormat="1" ht="22.8" spans="1:14">
      <c r="A4339" s="38" t="s">
        <v>15</v>
      </c>
      <c r="B4339" s="168">
        <v>4338</v>
      </c>
      <c r="C4339" s="43" t="s">
        <v>16</v>
      </c>
      <c r="D4339" s="43" t="s">
        <v>89</v>
      </c>
      <c r="E4339" s="177" t="s">
        <v>2803</v>
      </c>
      <c r="F4339" s="27" t="s">
        <v>535</v>
      </c>
      <c r="G4339" s="43" t="s">
        <v>4870</v>
      </c>
      <c r="H4339" s="40" t="s">
        <v>4857</v>
      </c>
      <c r="I4339" s="43" t="s">
        <v>22</v>
      </c>
      <c r="J4339" s="106">
        <v>10</v>
      </c>
      <c r="K4339" s="204" t="s">
        <v>4770</v>
      </c>
      <c r="L4339" s="163"/>
      <c r="M4339" s="174">
        <v>3.2</v>
      </c>
      <c r="N4339" s="167"/>
    </row>
    <row r="4340" s="155" customFormat="1" ht="22.8" spans="1:14">
      <c r="A4340" s="38" t="s">
        <v>15</v>
      </c>
      <c r="B4340" s="168">
        <v>4339</v>
      </c>
      <c r="C4340" s="43" t="s">
        <v>16</v>
      </c>
      <c r="D4340" s="43" t="s">
        <v>89</v>
      </c>
      <c r="E4340" s="177" t="s">
        <v>2803</v>
      </c>
      <c r="F4340" s="27" t="s">
        <v>535</v>
      </c>
      <c r="G4340" s="43" t="s">
        <v>4871</v>
      </c>
      <c r="H4340" s="40" t="s">
        <v>4857</v>
      </c>
      <c r="I4340" s="43" t="s">
        <v>22</v>
      </c>
      <c r="J4340" s="106">
        <v>2</v>
      </c>
      <c r="K4340" s="204" t="s">
        <v>4770</v>
      </c>
      <c r="L4340" s="163"/>
      <c r="M4340" s="174">
        <v>3.2</v>
      </c>
      <c r="N4340" s="167"/>
    </row>
    <row r="4341" s="155" customFormat="1" ht="22.8" spans="1:14">
      <c r="A4341" s="38" t="s">
        <v>15</v>
      </c>
      <c r="B4341" s="168">
        <v>4340</v>
      </c>
      <c r="C4341" s="43" t="s">
        <v>16</v>
      </c>
      <c r="D4341" s="43" t="s">
        <v>89</v>
      </c>
      <c r="E4341" s="177" t="s">
        <v>2803</v>
      </c>
      <c r="F4341" s="27" t="s">
        <v>535</v>
      </c>
      <c r="G4341" s="43" t="s">
        <v>4872</v>
      </c>
      <c r="H4341" s="40" t="s">
        <v>4857</v>
      </c>
      <c r="I4341" s="43" t="s">
        <v>22</v>
      </c>
      <c r="J4341" s="106">
        <v>2</v>
      </c>
      <c r="K4341" s="204" t="s">
        <v>4770</v>
      </c>
      <c r="L4341" s="163"/>
      <c r="M4341" s="174">
        <v>3.2</v>
      </c>
      <c r="N4341" s="167"/>
    </row>
    <row r="4342" s="155" customFormat="1" ht="22.8" spans="1:14">
      <c r="A4342" s="38" t="s">
        <v>15</v>
      </c>
      <c r="B4342" s="168">
        <v>4341</v>
      </c>
      <c r="C4342" s="43" t="s">
        <v>16</v>
      </c>
      <c r="D4342" s="43" t="s">
        <v>89</v>
      </c>
      <c r="E4342" s="177" t="s">
        <v>2803</v>
      </c>
      <c r="F4342" s="27" t="s">
        <v>535</v>
      </c>
      <c r="G4342" s="43" t="s">
        <v>4873</v>
      </c>
      <c r="H4342" s="40" t="s">
        <v>4857</v>
      </c>
      <c r="I4342" s="43" t="s">
        <v>22</v>
      </c>
      <c r="J4342" s="106">
        <v>2</v>
      </c>
      <c r="K4342" s="204" t="s">
        <v>4770</v>
      </c>
      <c r="L4342" s="163"/>
      <c r="M4342" s="174">
        <v>3.2</v>
      </c>
      <c r="N4342" s="167"/>
    </row>
    <row r="4343" s="155" customFormat="1" ht="22.8" spans="1:14">
      <c r="A4343" s="38" t="s">
        <v>15</v>
      </c>
      <c r="B4343" s="168">
        <v>4342</v>
      </c>
      <c r="C4343" s="43" t="s">
        <v>16</v>
      </c>
      <c r="D4343" s="43" t="s">
        <v>89</v>
      </c>
      <c r="E4343" s="177" t="s">
        <v>2803</v>
      </c>
      <c r="F4343" s="27" t="s">
        <v>535</v>
      </c>
      <c r="G4343" s="43" t="s">
        <v>4874</v>
      </c>
      <c r="H4343" s="40" t="s">
        <v>4857</v>
      </c>
      <c r="I4343" s="43" t="s">
        <v>22</v>
      </c>
      <c r="J4343" s="106">
        <v>2</v>
      </c>
      <c r="K4343" s="204" t="s">
        <v>4770</v>
      </c>
      <c r="L4343" s="163"/>
      <c r="M4343" s="174">
        <v>3.2</v>
      </c>
      <c r="N4343" s="167"/>
    </row>
    <row r="4344" s="155" customFormat="1" ht="22.8" spans="1:14">
      <c r="A4344" s="38" t="s">
        <v>15</v>
      </c>
      <c r="B4344" s="168">
        <v>4343</v>
      </c>
      <c r="C4344" s="43" t="s">
        <v>16</v>
      </c>
      <c r="D4344" s="43" t="s">
        <v>89</v>
      </c>
      <c r="E4344" s="177" t="s">
        <v>2803</v>
      </c>
      <c r="F4344" s="27" t="s">
        <v>535</v>
      </c>
      <c r="G4344" s="43" t="s">
        <v>4875</v>
      </c>
      <c r="H4344" s="40" t="s">
        <v>4857</v>
      </c>
      <c r="I4344" s="43" t="s">
        <v>22</v>
      </c>
      <c r="J4344" s="106">
        <v>2</v>
      </c>
      <c r="K4344" s="204" t="s">
        <v>4770</v>
      </c>
      <c r="L4344" s="163"/>
      <c r="M4344" s="174">
        <v>3.2</v>
      </c>
      <c r="N4344" s="167"/>
    </row>
    <row r="4345" s="155" customFormat="1" ht="22.8" spans="1:14">
      <c r="A4345" s="38" t="s">
        <v>15</v>
      </c>
      <c r="B4345" s="168">
        <v>4344</v>
      </c>
      <c r="C4345" s="43" t="s">
        <v>16</v>
      </c>
      <c r="D4345" s="43" t="s">
        <v>89</v>
      </c>
      <c r="E4345" s="177" t="s">
        <v>2803</v>
      </c>
      <c r="F4345" s="27" t="s">
        <v>535</v>
      </c>
      <c r="G4345" s="43" t="s">
        <v>4876</v>
      </c>
      <c r="H4345" s="40" t="s">
        <v>2638</v>
      </c>
      <c r="I4345" s="43" t="s">
        <v>22</v>
      </c>
      <c r="J4345" s="106">
        <v>116</v>
      </c>
      <c r="K4345" s="204" t="s">
        <v>4770</v>
      </c>
      <c r="L4345" s="163"/>
      <c r="M4345" s="105">
        <v>3.2</v>
      </c>
      <c r="N4345" s="167"/>
    </row>
    <row r="4346" s="155" customFormat="1" ht="22.8" spans="1:14">
      <c r="A4346" s="38" t="s">
        <v>15</v>
      </c>
      <c r="B4346" s="168">
        <v>4345</v>
      </c>
      <c r="C4346" s="43" t="s">
        <v>16</v>
      </c>
      <c r="D4346" s="43" t="s">
        <v>89</v>
      </c>
      <c r="E4346" s="177" t="s">
        <v>2803</v>
      </c>
      <c r="F4346" s="27" t="s">
        <v>535</v>
      </c>
      <c r="G4346" s="43" t="s">
        <v>4877</v>
      </c>
      <c r="H4346" s="40" t="s">
        <v>2638</v>
      </c>
      <c r="I4346" s="43" t="s">
        <v>22</v>
      </c>
      <c r="J4346" s="106">
        <v>202</v>
      </c>
      <c r="K4346" s="204" t="s">
        <v>4770</v>
      </c>
      <c r="L4346" s="163"/>
      <c r="M4346" s="105">
        <v>3.2</v>
      </c>
      <c r="N4346" s="167"/>
    </row>
    <row r="4347" s="155" customFormat="1" ht="22.8" spans="1:14">
      <c r="A4347" s="38" t="s">
        <v>15</v>
      </c>
      <c r="B4347" s="168">
        <v>4346</v>
      </c>
      <c r="C4347" s="43" t="s">
        <v>16</v>
      </c>
      <c r="D4347" s="43" t="s">
        <v>89</v>
      </c>
      <c r="E4347" s="177" t="s">
        <v>2803</v>
      </c>
      <c r="F4347" s="27" t="s">
        <v>535</v>
      </c>
      <c r="G4347" s="43" t="s">
        <v>4878</v>
      </c>
      <c r="H4347" s="40" t="s">
        <v>2638</v>
      </c>
      <c r="I4347" s="43" t="s">
        <v>22</v>
      </c>
      <c r="J4347" s="106">
        <v>90</v>
      </c>
      <c r="K4347" s="204" t="s">
        <v>4770</v>
      </c>
      <c r="L4347" s="163"/>
      <c r="M4347" s="105">
        <v>3.2</v>
      </c>
      <c r="N4347" s="167"/>
    </row>
    <row r="4348" s="155" customFormat="1" ht="22.8" spans="1:14">
      <c r="A4348" s="38" t="s">
        <v>15</v>
      </c>
      <c r="B4348" s="168">
        <v>4347</v>
      </c>
      <c r="C4348" s="43" t="s">
        <v>16</v>
      </c>
      <c r="D4348" s="43" t="s">
        <v>89</v>
      </c>
      <c r="E4348" s="177" t="s">
        <v>2803</v>
      </c>
      <c r="F4348" s="27" t="s">
        <v>535</v>
      </c>
      <c r="G4348" s="43" t="s">
        <v>3050</v>
      </c>
      <c r="H4348" s="40" t="s">
        <v>2638</v>
      </c>
      <c r="I4348" s="43" t="s">
        <v>22</v>
      </c>
      <c r="J4348" s="106">
        <v>245</v>
      </c>
      <c r="K4348" s="204" t="s">
        <v>4770</v>
      </c>
      <c r="L4348" s="163"/>
      <c r="M4348" s="105">
        <v>3.2</v>
      </c>
      <c r="N4348" s="167"/>
    </row>
    <row r="4349" s="155" customFormat="1" ht="22.8" spans="1:14">
      <c r="A4349" s="38" t="s">
        <v>15</v>
      </c>
      <c r="B4349" s="168">
        <v>4348</v>
      </c>
      <c r="C4349" s="43" t="s">
        <v>16</v>
      </c>
      <c r="D4349" s="43" t="s">
        <v>89</v>
      </c>
      <c r="E4349" s="177" t="s">
        <v>2803</v>
      </c>
      <c r="F4349" s="27" t="s">
        <v>535</v>
      </c>
      <c r="G4349" s="43" t="s">
        <v>4879</v>
      </c>
      <c r="H4349" s="40" t="s">
        <v>2638</v>
      </c>
      <c r="I4349" s="43" t="s">
        <v>22</v>
      </c>
      <c r="J4349" s="106">
        <v>40</v>
      </c>
      <c r="K4349" s="204" t="s">
        <v>4770</v>
      </c>
      <c r="L4349" s="163"/>
      <c r="M4349" s="105">
        <v>3.2</v>
      </c>
      <c r="N4349" s="167"/>
    </row>
    <row r="4350" s="155" customFormat="1" ht="22.8" spans="1:14">
      <c r="A4350" s="38" t="s">
        <v>15</v>
      </c>
      <c r="B4350" s="168">
        <v>4349</v>
      </c>
      <c r="C4350" s="43" t="s">
        <v>16</v>
      </c>
      <c r="D4350" s="43" t="s">
        <v>89</v>
      </c>
      <c r="E4350" s="177" t="s">
        <v>2803</v>
      </c>
      <c r="F4350" s="27" t="s">
        <v>535</v>
      </c>
      <c r="G4350" s="43" t="s">
        <v>4880</v>
      </c>
      <c r="H4350" s="40" t="s">
        <v>2638</v>
      </c>
      <c r="I4350" s="43" t="s">
        <v>22</v>
      </c>
      <c r="J4350" s="106">
        <v>2</v>
      </c>
      <c r="K4350" s="204" t="s">
        <v>4770</v>
      </c>
      <c r="L4350" s="163"/>
      <c r="M4350" s="105">
        <v>3.2</v>
      </c>
      <c r="N4350" s="167"/>
    </row>
    <row r="4351" s="155" customFormat="1" ht="22.8" spans="1:14">
      <c r="A4351" s="38" t="s">
        <v>15</v>
      </c>
      <c r="B4351" s="168">
        <v>4350</v>
      </c>
      <c r="C4351" s="43" t="s">
        <v>16</v>
      </c>
      <c r="D4351" s="43" t="s">
        <v>89</v>
      </c>
      <c r="E4351" s="177" t="s">
        <v>2803</v>
      </c>
      <c r="F4351" s="27" t="s">
        <v>535</v>
      </c>
      <c r="G4351" s="43" t="s">
        <v>4881</v>
      </c>
      <c r="H4351" s="40" t="s">
        <v>2638</v>
      </c>
      <c r="I4351" s="43" t="s">
        <v>22</v>
      </c>
      <c r="J4351" s="106">
        <v>24</v>
      </c>
      <c r="K4351" s="204" t="s">
        <v>4770</v>
      </c>
      <c r="L4351" s="163"/>
      <c r="M4351" s="105">
        <v>3.2</v>
      </c>
      <c r="N4351" s="167"/>
    </row>
    <row r="4352" s="155" customFormat="1" ht="22.8" spans="1:14">
      <c r="A4352" s="38" t="s">
        <v>15</v>
      </c>
      <c r="B4352" s="168">
        <v>4351</v>
      </c>
      <c r="C4352" s="43" t="s">
        <v>16</v>
      </c>
      <c r="D4352" s="43" t="s">
        <v>89</v>
      </c>
      <c r="E4352" s="177" t="s">
        <v>2803</v>
      </c>
      <c r="F4352" s="27" t="s">
        <v>535</v>
      </c>
      <c r="G4352" s="43" t="s">
        <v>4882</v>
      </c>
      <c r="H4352" s="40" t="s">
        <v>2638</v>
      </c>
      <c r="I4352" s="43" t="s">
        <v>22</v>
      </c>
      <c r="J4352" s="106">
        <v>94</v>
      </c>
      <c r="K4352" s="204" t="s">
        <v>4770</v>
      </c>
      <c r="L4352" s="163"/>
      <c r="M4352" s="105">
        <v>3.2</v>
      </c>
      <c r="N4352" s="167"/>
    </row>
    <row r="4353" s="155" customFormat="1" ht="22.8" spans="1:14">
      <c r="A4353" s="38" t="s">
        <v>15</v>
      </c>
      <c r="B4353" s="168">
        <v>4352</v>
      </c>
      <c r="C4353" s="43" t="s">
        <v>16</v>
      </c>
      <c r="D4353" s="43" t="s">
        <v>89</v>
      </c>
      <c r="E4353" s="177" t="s">
        <v>2803</v>
      </c>
      <c r="F4353" s="27" t="s">
        <v>535</v>
      </c>
      <c r="G4353" s="43" t="s">
        <v>4883</v>
      </c>
      <c r="H4353" s="40" t="s">
        <v>2638</v>
      </c>
      <c r="I4353" s="43" t="s">
        <v>22</v>
      </c>
      <c r="J4353" s="106">
        <v>16</v>
      </c>
      <c r="K4353" s="204" t="s">
        <v>4770</v>
      </c>
      <c r="L4353" s="163"/>
      <c r="M4353" s="105">
        <v>3.2</v>
      </c>
      <c r="N4353" s="167"/>
    </row>
    <row r="4354" s="155" customFormat="1" ht="22.8" spans="1:14">
      <c r="A4354" s="38" t="s">
        <v>15</v>
      </c>
      <c r="B4354" s="168">
        <v>4353</v>
      </c>
      <c r="C4354" s="43" t="s">
        <v>16</v>
      </c>
      <c r="D4354" s="43" t="s">
        <v>89</v>
      </c>
      <c r="E4354" s="177" t="s">
        <v>2803</v>
      </c>
      <c r="F4354" s="27" t="s">
        <v>535</v>
      </c>
      <c r="G4354" s="43" t="s">
        <v>3041</v>
      </c>
      <c r="H4354" s="40" t="s">
        <v>2638</v>
      </c>
      <c r="I4354" s="43" t="s">
        <v>22</v>
      </c>
      <c r="J4354" s="106">
        <v>325</v>
      </c>
      <c r="K4354" s="204" t="s">
        <v>4770</v>
      </c>
      <c r="L4354" s="163"/>
      <c r="M4354" s="105">
        <v>3.2</v>
      </c>
      <c r="N4354" s="167"/>
    </row>
    <row r="4355" s="155" customFormat="1" ht="22.8" spans="1:14">
      <c r="A4355" s="38" t="s">
        <v>15</v>
      </c>
      <c r="B4355" s="168">
        <v>4354</v>
      </c>
      <c r="C4355" s="43" t="s">
        <v>16</v>
      </c>
      <c r="D4355" s="43" t="s">
        <v>89</v>
      </c>
      <c r="E4355" s="177" t="s">
        <v>2803</v>
      </c>
      <c r="F4355" s="27" t="s">
        <v>535</v>
      </c>
      <c r="G4355" s="43" t="s">
        <v>4884</v>
      </c>
      <c r="H4355" s="40" t="s">
        <v>2638</v>
      </c>
      <c r="I4355" s="43" t="s">
        <v>22</v>
      </c>
      <c r="J4355" s="106">
        <v>10</v>
      </c>
      <c r="K4355" s="204" t="s">
        <v>4770</v>
      </c>
      <c r="L4355" s="163"/>
      <c r="M4355" s="105">
        <v>3.2</v>
      </c>
      <c r="N4355" s="167"/>
    </row>
    <row r="4356" s="155" customFormat="1" ht="22.8" spans="1:14">
      <c r="A4356" s="38" t="s">
        <v>15</v>
      </c>
      <c r="B4356" s="168">
        <v>4355</v>
      </c>
      <c r="C4356" s="43" t="s">
        <v>16</v>
      </c>
      <c r="D4356" s="43" t="s">
        <v>89</v>
      </c>
      <c r="E4356" s="177" t="s">
        <v>2803</v>
      </c>
      <c r="F4356" s="27" t="s">
        <v>535</v>
      </c>
      <c r="G4356" s="43" t="s">
        <v>4885</v>
      </c>
      <c r="H4356" s="40" t="s">
        <v>2638</v>
      </c>
      <c r="I4356" s="43" t="s">
        <v>22</v>
      </c>
      <c r="J4356" s="106">
        <v>54</v>
      </c>
      <c r="K4356" s="204" t="s">
        <v>4770</v>
      </c>
      <c r="L4356" s="163"/>
      <c r="M4356" s="105">
        <v>3.2</v>
      </c>
      <c r="N4356" s="167"/>
    </row>
    <row r="4357" s="155" customFormat="1" ht="22.8" spans="1:14">
      <c r="A4357" s="38" t="s">
        <v>15</v>
      </c>
      <c r="B4357" s="168">
        <v>4356</v>
      </c>
      <c r="C4357" s="43" t="s">
        <v>16</v>
      </c>
      <c r="D4357" s="43" t="s">
        <v>89</v>
      </c>
      <c r="E4357" s="177" t="s">
        <v>2803</v>
      </c>
      <c r="F4357" s="27" t="s">
        <v>535</v>
      </c>
      <c r="G4357" s="43" t="s">
        <v>4886</v>
      </c>
      <c r="H4357" s="40" t="s">
        <v>2638</v>
      </c>
      <c r="I4357" s="43" t="s">
        <v>22</v>
      </c>
      <c r="J4357" s="106">
        <v>8</v>
      </c>
      <c r="K4357" s="204" t="s">
        <v>4770</v>
      </c>
      <c r="L4357" s="163"/>
      <c r="M4357" s="105">
        <v>3.2</v>
      </c>
      <c r="N4357" s="167"/>
    </row>
    <row r="4358" s="155" customFormat="1" ht="22.8" spans="1:14">
      <c r="A4358" s="38" t="s">
        <v>15</v>
      </c>
      <c r="B4358" s="168">
        <v>4357</v>
      </c>
      <c r="C4358" s="43" t="s">
        <v>16</v>
      </c>
      <c r="D4358" s="43" t="s">
        <v>89</v>
      </c>
      <c r="E4358" s="177" t="s">
        <v>2803</v>
      </c>
      <c r="F4358" s="27" t="s">
        <v>535</v>
      </c>
      <c r="G4358" s="43" t="s">
        <v>4887</v>
      </c>
      <c r="H4358" s="40" t="s">
        <v>2638</v>
      </c>
      <c r="I4358" s="43" t="s">
        <v>22</v>
      </c>
      <c r="J4358" s="106">
        <v>102</v>
      </c>
      <c r="K4358" s="204" t="s">
        <v>4770</v>
      </c>
      <c r="L4358" s="163"/>
      <c r="M4358" s="105">
        <v>3.2</v>
      </c>
      <c r="N4358" s="167"/>
    </row>
    <row r="4359" s="155" customFormat="1" ht="22.8" spans="1:14">
      <c r="A4359" s="38" t="s">
        <v>15</v>
      </c>
      <c r="B4359" s="168">
        <v>4358</v>
      </c>
      <c r="C4359" s="43" t="s">
        <v>16</v>
      </c>
      <c r="D4359" s="43" t="s">
        <v>89</v>
      </c>
      <c r="E4359" s="177" t="s">
        <v>2803</v>
      </c>
      <c r="F4359" s="27" t="s">
        <v>535</v>
      </c>
      <c r="G4359" s="43" t="s">
        <v>4888</v>
      </c>
      <c r="H4359" s="40" t="s">
        <v>2638</v>
      </c>
      <c r="I4359" s="43" t="s">
        <v>22</v>
      </c>
      <c r="J4359" s="106">
        <v>12</v>
      </c>
      <c r="K4359" s="204" t="s">
        <v>4770</v>
      </c>
      <c r="L4359" s="163"/>
      <c r="M4359" s="105">
        <v>3.2</v>
      </c>
      <c r="N4359" s="167"/>
    </row>
    <row r="4360" s="155" customFormat="1" ht="22.8" spans="1:14">
      <c r="A4360" s="38" t="s">
        <v>15</v>
      </c>
      <c r="B4360" s="168">
        <v>4359</v>
      </c>
      <c r="C4360" s="43" t="s">
        <v>16</v>
      </c>
      <c r="D4360" s="43" t="s">
        <v>89</v>
      </c>
      <c r="E4360" s="177" t="s">
        <v>2803</v>
      </c>
      <c r="F4360" s="27" t="s">
        <v>535</v>
      </c>
      <c r="G4360" s="43" t="s">
        <v>2243</v>
      </c>
      <c r="H4360" s="40" t="s">
        <v>2638</v>
      </c>
      <c r="I4360" s="43" t="s">
        <v>22</v>
      </c>
      <c r="J4360" s="106">
        <v>2</v>
      </c>
      <c r="K4360" s="204" t="s">
        <v>4770</v>
      </c>
      <c r="L4360" s="163"/>
      <c r="M4360" s="105">
        <v>3.2</v>
      </c>
      <c r="N4360" s="167"/>
    </row>
    <row r="4361" s="155" customFormat="1" ht="22.8" spans="1:14">
      <c r="A4361" s="38" t="s">
        <v>15</v>
      </c>
      <c r="B4361" s="168">
        <v>4360</v>
      </c>
      <c r="C4361" s="43" t="s">
        <v>16</v>
      </c>
      <c r="D4361" s="43" t="s">
        <v>89</v>
      </c>
      <c r="E4361" s="177" t="s">
        <v>2803</v>
      </c>
      <c r="F4361" s="27" t="s">
        <v>535</v>
      </c>
      <c r="G4361" s="43" t="s">
        <v>2192</v>
      </c>
      <c r="H4361" s="40" t="s">
        <v>2638</v>
      </c>
      <c r="I4361" s="43" t="s">
        <v>22</v>
      </c>
      <c r="J4361" s="106">
        <v>2</v>
      </c>
      <c r="K4361" s="204" t="s">
        <v>4770</v>
      </c>
      <c r="L4361" s="163"/>
      <c r="M4361" s="105">
        <v>3.2</v>
      </c>
      <c r="N4361" s="167"/>
    </row>
    <row r="4362" s="155" customFormat="1" ht="22.8" spans="1:14">
      <c r="A4362" s="38" t="s">
        <v>15</v>
      </c>
      <c r="B4362" s="168">
        <v>4361</v>
      </c>
      <c r="C4362" s="43" t="s">
        <v>16</v>
      </c>
      <c r="D4362" s="43" t="s">
        <v>89</v>
      </c>
      <c r="E4362" s="177" t="s">
        <v>2803</v>
      </c>
      <c r="F4362" s="27" t="s">
        <v>535</v>
      </c>
      <c r="G4362" s="43" t="s">
        <v>3044</v>
      </c>
      <c r="H4362" s="40" t="s">
        <v>2638</v>
      </c>
      <c r="I4362" s="43" t="s">
        <v>22</v>
      </c>
      <c r="J4362" s="106">
        <v>4</v>
      </c>
      <c r="K4362" s="204" t="s">
        <v>4770</v>
      </c>
      <c r="L4362" s="163"/>
      <c r="M4362" s="105">
        <v>3.2</v>
      </c>
      <c r="N4362" s="167"/>
    </row>
    <row r="4363" s="155" customFormat="1" ht="22.8" spans="1:14">
      <c r="A4363" s="38" t="s">
        <v>15</v>
      </c>
      <c r="B4363" s="168">
        <v>4362</v>
      </c>
      <c r="C4363" s="43" t="s">
        <v>16</v>
      </c>
      <c r="D4363" s="43" t="s">
        <v>89</v>
      </c>
      <c r="E4363" s="177" t="s">
        <v>2803</v>
      </c>
      <c r="F4363" s="27" t="s">
        <v>535</v>
      </c>
      <c r="G4363" s="43" t="s">
        <v>4889</v>
      </c>
      <c r="H4363" s="40" t="s">
        <v>2638</v>
      </c>
      <c r="I4363" s="43" t="s">
        <v>22</v>
      </c>
      <c r="J4363" s="106">
        <v>6</v>
      </c>
      <c r="K4363" s="204" t="s">
        <v>4770</v>
      </c>
      <c r="L4363" s="163"/>
      <c r="M4363" s="105">
        <v>3.2</v>
      </c>
      <c r="N4363" s="167"/>
    </row>
    <row r="4364" s="155" customFormat="1" ht="22.8" spans="1:14">
      <c r="A4364" s="38" t="s">
        <v>15</v>
      </c>
      <c r="B4364" s="168">
        <v>4363</v>
      </c>
      <c r="C4364" s="43" t="s">
        <v>16</v>
      </c>
      <c r="D4364" s="43" t="s">
        <v>89</v>
      </c>
      <c r="E4364" s="177" t="s">
        <v>2803</v>
      </c>
      <c r="F4364" s="27" t="s">
        <v>535</v>
      </c>
      <c r="G4364" s="43" t="s">
        <v>4890</v>
      </c>
      <c r="H4364" s="40" t="s">
        <v>4891</v>
      </c>
      <c r="I4364" s="43" t="s">
        <v>22</v>
      </c>
      <c r="J4364" s="106">
        <v>24</v>
      </c>
      <c r="K4364" s="204" t="s">
        <v>4770</v>
      </c>
      <c r="L4364" s="163"/>
      <c r="M4364" s="174">
        <v>3.1</v>
      </c>
      <c r="N4364" s="167"/>
    </row>
    <row r="4365" s="155" customFormat="1" ht="22.8" spans="1:14">
      <c r="A4365" s="38" t="s">
        <v>15</v>
      </c>
      <c r="B4365" s="168">
        <v>4364</v>
      </c>
      <c r="C4365" s="43" t="s">
        <v>16</v>
      </c>
      <c r="D4365" s="43" t="s">
        <v>89</v>
      </c>
      <c r="E4365" s="177" t="s">
        <v>2803</v>
      </c>
      <c r="F4365" s="27" t="s">
        <v>535</v>
      </c>
      <c r="G4365" s="43" t="s">
        <v>4856</v>
      </c>
      <c r="H4365" s="40" t="s">
        <v>4891</v>
      </c>
      <c r="I4365" s="43" t="s">
        <v>22</v>
      </c>
      <c r="J4365" s="106">
        <v>40</v>
      </c>
      <c r="K4365" s="204" t="s">
        <v>4770</v>
      </c>
      <c r="L4365" s="163"/>
      <c r="M4365" s="174">
        <v>3.1</v>
      </c>
      <c r="N4365" s="167"/>
    </row>
    <row r="4366" s="155" customFormat="1" ht="22.8" spans="1:14">
      <c r="A4366" s="38" t="s">
        <v>15</v>
      </c>
      <c r="B4366" s="168">
        <v>4365</v>
      </c>
      <c r="C4366" s="43" t="s">
        <v>16</v>
      </c>
      <c r="D4366" s="43" t="s">
        <v>89</v>
      </c>
      <c r="E4366" s="177" t="s">
        <v>2803</v>
      </c>
      <c r="F4366" s="27" t="s">
        <v>535</v>
      </c>
      <c r="G4366" s="43" t="s">
        <v>4859</v>
      </c>
      <c r="H4366" s="40" t="s">
        <v>4891</v>
      </c>
      <c r="I4366" s="43" t="s">
        <v>22</v>
      </c>
      <c r="J4366" s="106">
        <v>26</v>
      </c>
      <c r="K4366" s="204" t="s">
        <v>4770</v>
      </c>
      <c r="L4366" s="163"/>
      <c r="M4366" s="174">
        <v>3.1</v>
      </c>
      <c r="N4366" s="167"/>
    </row>
    <row r="4367" s="155" customFormat="1" ht="22.8" spans="1:14">
      <c r="A4367" s="38" t="s">
        <v>15</v>
      </c>
      <c r="B4367" s="168">
        <v>4366</v>
      </c>
      <c r="C4367" s="43" t="s">
        <v>16</v>
      </c>
      <c r="D4367" s="43" t="s">
        <v>89</v>
      </c>
      <c r="E4367" s="177" t="s">
        <v>2803</v>
      </c>
      <c r="F4367" s="27" t="s">
        <v>535</v>
      </c>
      <c r="G4367" s="43" t="s">
        <v>4860</v>
      </c>
      <c r="H4367" s="40" t="s">
        <v>4891</v>
      </c>
      <c r="I4367" s="43" t="s">
        <v>22</v>
      </c>
      <c r="J4367" s="106">
        <v>62</v>
      </c>
      <c r="K4367" s="204" t="s">
        <v>4770</v>
      </c>
      <c r="L4367" s="163"/>
      <c r="M4367" s="174">
        <v>3.1</v>
      </c>
      <c r="N4367" s="167"/>
    </row>
    <row r="4368" s="155" customFormat="1" ht="22.8" spans="1:14">
      <c r="A4368" s="38" t="s">
        <v>15</v>
      </c>
      <c r="B4368" s="168">
        <v>4367</v>
      </c>
      <c r="C4368" s="43" t="s">
        <v>16</v>
      </c>
      <c r="D4368" s="43" t="s">
        <v>89</v>
      </c>
      <c r="E4368" s="177" t="s">
        <v>2803</v>
      </c>
      <c r="F4368" s="27" t="s">
        <v>535</v>
      </c>
      <c r="G4368" s="43" t="s">
        <v>4863</v>
      </c>
      <c r="H4368" s="40" t="s">
        <v>4891</v>
      </c>
      <c r="I4368" s="43" t="s">
        <v>22</v>
      </c>
      <c r="J4368" s="106">
        <v>4</v>
      </c>
      <c r="K4368" s="204" t="s">
        <v>4770</v>
      </c>
      <c r="L4368" s="163"/>
      <c r="M4368" s="174">
        <v>3.1</v>
      </c>
      <c r="N4368" s="167"/>
    </row>
    <row r="4369" s="155" customFormat="1" ht="22.8" spans="1:14">
      <c r="A4369" s="38" t="s">
        <v>15</v>
      </c>
      <c r="B4369" s="168">
        <v>4368</v>
      </c>
      <c r="C4369" s="43" t="s">
        <v>16</v>
      </c>
      <c r="D4369" s="43" t="s">
        <v>89</v>
      </c>
      <c r="E4369" s="177" t="s">
        <v>2803</v>
      </c>
      <c r="F4369" s="27" t="s">
        <v>535</v>
      </c>
      <c r="G4369" s="43" t="s">
        <v>4866</v>
      </c>
      <c r="H4369" s="40" t="s">
        <v>4891</v>
      </c>
      <c r="I4369" s="43" t="s">
        <v>22</v>
      </c>
      <c r="J4369" s="106">
        <v>10</v>
      </c>
      <c r="K4369" s="204" t="s">
        <v>4770</v>
      </c>
      <c r="L4369" s="163"/>
      <c r="M4369" s="174">
        <v>3.1</v>
      </c>
      <c r="N4369" s="167"/>
    </row>
    <row r="4370" s="155" customFormat="1" ht="22.8" spans="1:14">
      <c r="A4370" s="38" t="s">
        <v>15</v>
      </c>
      <c r="B4370" s="168">
        <v>4369</v>
      </c>
      <c r="C4370" s="43" t="s">
        <v>16</v>
      </c>
      <c r="D4370" s="43" t="s">
        <v>89</v>
      </c>
      <c r="E4370" s="177" t="s">
        <v>2803</v>
      </c>
      <c r="F4370" s="27" t="s">
        <v>535</v>
      </c>
      <c r="G4370" s="43" t="s">
        <v>4892</v>
      </c>
      <c r="H4370" s="40" t="s">
        <v>4893</v>
      </c>
      <c r="I4370" s="43" t="s">
        <v>22</v>
      </c>
      <c r="J4370" s="106">
        <v>10</v>
      </c>
      <c r="K4370" s="204" t="s">
        <v>4770</v>
      </c>
      <c r="L4370" s="163"/>
      <c r="M4370" s="174">
        <v>3.1</v>
      </c>
      <c r="N4370" s="167"/>
    </row>
    <row r="4371" s="155" customFormat="1" ht="22.8" spans="1:14">
      <c r="A4371" s="38" t="s">
        <v>15</v>
      </c>
      <c r="B4371" s="168">
        <v>4370</v>
      </c>
      <c r="C4371" s="43" t="s">
        <v>16</v>
      </c>
      <c r="D4371" s="43" t="s">
        <v>89</v>
      </c>
      <c r="E4371" s="177" t="s">
        <v>2803</v>
      </c>
      <c r="F4371" s="27" t="s">
        <v>535</v>
      </c>
      <c r="G4371" s="43" t="s">
        <v>4894</v>
      </c>
      <c r="H4371" s="40" t="s">
        <v>4811</v>
      </c>
      <c r="I4371" s="43" t="s">
        <v>22</v>
      </c>
      <c r="J4371" s="106">
        <v>33</v>
      </c>
      <c r="K4371" s="204" t="s">
        <v>4770</v>
      </c>
      <c r="L4371" s="163"/>
      <c r="M4371" s="174">
        <v>3.1</v>
      </c>
      <c r="N4371" s="167"/>
    </row>
    <row r="4372" s="155" customFormat="1" ht="22.8" spans="1:14">
      <c r="A4372" s="38" t="s">
        <v>15</v>
      </c>
      <c r="B4372" s="168">
        <v>4371</v>
      </c>
      <c r="C4372" s="43" t="s">
        <v>16</v>
      </c>
      <c r="D4372" s="43" t="s">
        <v>89</v>
      </c>
      <c r="E4372" s="177" t="s">
        <v>2803</v>
      </c>
      <c r="F4372" s="27" t="s">
        <v>535</v>
      </c>
      <c r="G4372" s="43" t="s">
        <v>4895</v>
      </c>
      <c r="H4372" s="40" t="s">
        <v>4811</v>
      </c>
      <c r="I4372" s="43" t="s">
        <v>22</v>
      </c>
      <c r="J4372" s="106">
        <v>30</v>
      </c>
      <c r="K4372" s="204" t="s">
        <v>4770</v>
      </c>
      <c r="L4372" s="163"/>
      <c r="M4372" s="174">
        <v>3.1</v>
      </c>
      <c r="N4372" s="167"/>
    </row>
    <row r="4373" s="155" customFormat="1" ht="22.8" spans="1:14">
      <c r="A4373" s="38" t="s">
        <v>15</v>
      </c>
      <c r="B4373" s="168">
        <v>4372</v>
      </c>
      <c r="C4373" s="43" t="s">
        <v>16</v>
      </c>
      <c r="D4373" s="43" t="s">
        <v>89</v>
      </c>
      <c r="E4373" s="177" t="s">
        <v>2803</v>
      </c>
      <c r="F4373" s="27" t="s">
        <v>535</v>
      </c>
      <c r="G4373" s="43" t="s">
        <v>4896</v>
      </c>
      <c r="H4373" s="40" t="s">
        <v>4811</v>
      </c>
      <c r="I4373" s="43" t="s">
        <v>22</v>
      </c>
      <c r="J4373" s="106">
        <v>32</v>
      </c>
      <c r="K4373" s="204" t="s">
        <v>4770</v>
      </c>
      <c r="L4373" s="163"/>
      <c r="M4373" s="174">
        <v>3.1</v>
      </c>
      <c r="N4373" s="167"/>
    </row>
    <row r="4374" s="155" customFormat="1" ht="22.8" spans="1:14">
      <c r="A4374" s="38" t="s">
        <v>15</v>
      </c>
      <c r="B4374" s="168">
        <v>4373</v>
      </c>
      <c r="C4374" s="43" t="s">
        <v>16</v>
      </c>
      <c r="D4374" s="43" t="s">
        <v>89</v>
      </c>
      <c r="E4374" s="177" t="s">
        <v>2803</v>
      </c>
      <c r="F4374" s="27" t="s">
        <v>535</v>
      </c>
      <c r="G4374" s="43" t="s">
        <v>4897</v>
      </c>
      <c r="H4374" s="40" t="s">
        <v>4813</v>
      </c>
      <c r="I4374" s="43" t="s">
        <v>22</v>
      </c>
      <c r="J4374" s="106">
        <v>32</v>
      </c>
      <c r="K4374" s="204" t="s">
        <v>4770</v>
      </c>
      <c r="L4374" s="163"/>
      <c r="M4374" s="174">
        <v>3.1</v>
      </c>
      <c r="N4374" s="167"/>
    </row>
    <row r="4375" s="155" customFormat="1" ht="22.8" spans="1:14">
      <c r="A4375" s="38" t="s">
        <v>15</v>
      </c>
      <c r="B4375" s="168">
        <v>4374</v>
      </c>
      <c r="C4375" s="43" t="s">
        <v>16</v>
      </c>
      <c r="D4375" s="43" t="s">
        <v>89</v>
      </c>
      <c r="E4375" s="177" t="s">
        <v>2803</v>
      </c>
      <c r="F4375" s="27" t="s">
        <v>535</v>
      </c>
      <c r="G4375" s="43" t="s">
        <v>4894</v>
      </c>
      <c r="H4375" s="40" t="s">
        <v>4813</v>
      </c>
      <c r="I4375" s="43" t="s">
        <v>22</v>
      </c>
      <c r="J4375" s="106">
        <v>82</v>
      </c>
      <c r="K4375" s="204" t="s">
        <v>4770</v>
      </c>
      <c r="L4375" s="163"/>
      <c r="M4375" s="174">
        <v>3.1</v>
      </c>
      <c r="N4375" s="167"/>
    </row>
    <row r="4376" s="155" customFormat="1" ht="22.8" spans="1:14">
      <c r="A4376" s="38" t="s">
        <v>15</v>
      </c>
      <c r="B4376" s="168">
        <v>4375</v>
      </c>
      <c r="C4376" s="43" t="s">
        <v>16</v>
      </c>
      <c r="D4376" s="43" t="s">
        <v>89</v>
      </c>
      <c r="E4376" s="177" t="s">
        <v>2803</v>
      </c>
      <c r="F4376" s="27" t="s">
        <v>535</v>
      </c>
      <c r="G4376" s="43" t="s">
        <v>4898</v>
      </c>
      <c r="H4376" s="40" t="s">
        <v>4813</v>
      </c>
      <c r="I4376" s="43" t="s">
        <v>22</v>
      </c>
      <c r="J4376" s="106">
        <v>266</v>
      </c>
      <c r="K4376" s="204" t="s">
        <v>4770</v>
      </c>
      <c r="L4376" s="163"/>
      <c r="M4376" s="174">
        <v>3.1</v>
      </c>
      <c r="N4376" s="167"/>
    </row>
    <row r="4377" s="155" customFormat="1" ht="22.8" spans="1:14">
      <c r="A4377" s="38" t="s">
        <v>15</v>
      </c>
      <c r="B4377" s="168">
        <v>4376</v>
      </c>
      <c r="C4377" s="43" t="s">
        <v>16</v>
      </c>
      <c r="D4377" s="43" t="s">
        <v>89</v>
      </c>
      <c r="E4377" s="177" t="s">
        <v>2803</v>
      </c>
      <c r="F4377" s="27" t="s">
        <v>535</v>
      </c>
      <c r="G4377" s="43" t="s">
        <v>4895</v>
      </c>
      <c r="H4377" s="40" t="s">
        <v>4813</v>
      </c>
      <c r="I4377" s="43" t="s">
        <v>22</v>
      </c>
      <c r="J4377" s="106">
        <v>36</v>
      </c>
      <c r="K4377" s="204" t="s">
        <v>4770</v>
      </c>
      <c r="L4377" s="163"/>
      <c r="M4377" s="174">
        <v>3.1</v>
      </c>
      <c r="N4377" s="167"/>
    </row>
    <row r="4378" s="155" customFormat="1" ht="22.8" spans="1:14">
      <c r="A4378" s="38" t="s">
        <v>15</v>
      </c>
      <c r="B4378" s="168">
        <v>4377</v>
      </c>
      <c r="C4378" s="43" t="s">
        <v>16</v>
      </c>
      <c r="D4378" s="43" t="s">
        <v>89</v>
      </c>
      <c r="E4378" s="177" t="s">
        <v>2803</v>
      </c>
      <c r="F4378" s="27" t="s">
        <v>535</v>
      </c>
      <c r="G4378" s="43" t="s">
        <v>4896</v>
      </c>
      <c r="H4378" s="40" t="s">
        <v>4813</v>
      </c>
      <c r="I4378" s="43" t="s">
        <v>22</v>
      </c>
      <c r="J4378" s="106">
        <v>104</v>
      </c>
      <c r="K4378" s="204" t="s">
        <v>4770</v>
      </c>
      <c r="L4378" s="163"/>
      <c r="M4378" s="174">
        <v>3.1</v>
      </c>
      <c r="N4378" s="167"/>
    </row>
    <row r="4379" s="155" customFormat="1" ht="22.8" spans="1:14">
      <c r="A4379" s="38" t="s">
        <v>15</v>
      </c>
      <c r="B4379" s="168">
        <v>4378</v>
      </c>
      <c r="C4379" s="43" t="s">
        <v>16</v>
      </c>
      <c r="D4379" s="43" t="s">
        <v>89</v>
      </c>
      <c r="E4379" s="177" t="s">
        <v>2803</v>
      </c>
      <c r="F4379" s="27" t="s">
        <v>535</v>
      </c>
      <c r="G4379" s="43" t="s">
        <v>4899</v>
      </c>
      <c r="H4379" s="40" t="s">
        <v>4893</v>
      </c>
      <c r="I4379" s="43" t="s">
        <v>22</v>
      </c>
      <c r="J4379" s="106">
        <v>2</v>
      </c>
      <c r="K4379" s="204" t="s">
        <v>4770</v>
      </c>
      <c r="L4379" s="163"/>
      <c r="M4379" s="174">
        <v>3.1</v>
      </c>
      <c r="N4379" s="167"/>
    </row>
    <row r="4380" s="155" customFormat="1" ht="22.8" spans="1:14">
      <c r="A4380" s="38" t="s">
        <v>15</v>
      </c>
      <c r="B4380" s="168">
        <v>4379</v>
      </c>
      <c r="C4380" s="43" t="s">
        <v>16</v>
      </c>
      <c r="D4380" s="43" t="s">
        <v>89</v>
      </c>
      <c r="E4380" s="177" t="s">
        <v>2803</v>
      </c>
      <c r="F4380" s="27" t="s">
        <v>535</v>
      </c>
      <c r="G4380" s="43" t="s">
        <v>4898</v>
      </c>
      <c r="H4380" s="40" t="s">
        <v>4811</v>
      </c>
      <c r="I4380" s="43" t="s">
        <v>22</v>
      </c>
      <c r="J4380" s="106">
        <v>12</v>
      </c>
      <c r="K4380" s="204" t="s">
        <v>4770</v>
      </c>
      <c r="L4380" s="163"/>
      <c r="M4380" s="174">
        <v>3.1</v>
      </c>
      <c r="N4380" s="167"/>
    </row>
    <row r="4381" s="155" customFormat="1" ht="22.8" spans="1:14">
      <c r="A4381" s="38" t="s">
        <v>15</v>
      </c>
      <c r="B4381" s="168">
        <v>4380</v>
      </c>
      <c r="C4381" s="43" t="s">
        <v>16</v>
      </c>
      <c r="D4381" s="43" t="s">
        <v>89</v>
      </c>
      <c r="E4381" s="177" t="s">
        <v>2803</v>
      </c>
      <c r="F4381" s="27" t="s">
        <v>535</v>
      </c>
      <c r="G4381" s="43" t="s">
        <v>4895</v>
      </c>
      <c r="H4381" s="40" t="s">
        <v>4811</v>
      </c>
      <c r="I4381" s="43" t="s">
        <v>22</v>
      </c>
      <c r="J4381" s="106">
        <v>36</v>
      </c>
      <c r="K4381" s="204" t="s">
        <v>4770</v>
      </c>
      <c r="L4381" s="163"/>
      <c r="M4381" s="174">
        <v>3.1</v>
      </c>
      <c r="N4381" s="167"/>
    </row>
    <row r="4382" s="155" customFormat="1" ht="22.8" spans="1:14">
      <c r="A4382" s="38" t="s">
        <v>15</v>
      </c>
      <c r="B4382" s="168">
        <v>4381</v>
      </c>
      <c r="C4382" s="43" t="s">
        <v>16</v>
      </c>
      <c r="D4382" s="43" t="s">
        <v>89</v>
      </c>
      <c r="E4382" s="177" t="s">
        <v>2803</v>
      </c>
      <c r="F4382" s="27" t="s">
        <v>535</v>
      </c>
      <c r="G4382" s="43" t="s">
        <v>4896</v>
      </c>
      <c r="H4382" s="40" t="s">
        <v>4893</v>
      </c>
      <c r="I4382" s="43" t="s">
        <v>22</v>
      </c>
      <c r="J4382" s="106">
        <v>12</v>
      </c>
      <c r="K4382" s="204" t="s">
        <v>4770</v>
      </c>
      <c r="L4382" s="163"/>
      <c r="M4382" s="174">
        <v>3.1</v>
      </c>
      <c r="N4382" s="167"/>
    </row>
    <row r="4383" s="155" customFormat="1" ht="34.2" spans="1:14">
      <c r="A4383" s="38" t="s">
        <v>15</v>
      </c>
      <c r="B4383" s="168">
        <v>4382</v>
      </c>
      <c r="C4383" s="43" t="s">
        <v>16</v>
      </c>
      <c r="D4383" s="43" t="s">
        <v>89</v>
      </c>
      <c r="E4383" s="103" t="s">
        <v>2803</v>
      </c>
      <c r="F4383" s="27" t="s">
        <v>90</v>
      </c>
      <c r="G4383" s="43" t="s">
        <v>4900</v>
      </c>
      <c r="H4383" s="40" t="s">
        <v>2369</v>
      </c>
      <c r="I4383" s="43" t="s">
        <v>22</v>
      </c>
      <c r="J4383" s="106">
        <v>2</v>
      </c>
      <c r="K4383" s="204" t="s">
        <v>4770</v>
      </c>
      <c r="L4383" s="163"/>
      <c r="M4383" s="174">
        <v>3.1</v>
      </c>
      <c r="N4383" s="167"/>
    </row>
    <row r="4384" s="155" customFormat="1" ht="34.2" spans="1:14">
      <c r="A4384" s="38" t="s">
        <v>15</v>
      </c>
      <c r="B4384" s="168">
        <v>4383</v>
      </c>
      <c r="C4384" s="43" t="s">
        <v>16</v>
      </c>
      <c r="D4384" s="43" t="s">
        <v>89</v>
      </c>
      <c r="E4384" s="103" t="s">
        <v>2803</v>
      </c>
      <c r="F4384" s="27" t="s">
        <v>90</v>
      </c>
      <c r="G4384" s="43" t="s">
        <v>4901</v>
      </c>
      <c r="H4384" s="40" t="s">
        <v>2369</v>
      </c>
      <c r="I4384" s="43" t="s">
        <v>22</v>
      </c>
      <c r="J4384" s="106">
        <v>7</v>
      </c>
      <c r="K4384" s="204" t="s">
        <v>4770</v>
      </c>
      <c r="L4384" s="163"/>
      <c r="M4384" s="174">
        <v>3.1</v>
      </c>
      <c r="N4384" s="167"/>
    </row>
    <row r="4385" s="155" customFormat="1" ht="34.2" spans="1:14">
      <c r="A4385" s="38" t="s">
        <v>15</v>
      </c>
      <c r="B4385" s="168">
        <v>4384</v>
      </c>
      <c r="C4385" s="43" t="s">
        <v>16</v>
      </c>
      <c r="D4385" s="43" t="s">
        <v>89</v>
      </c>
      <c r="E4385" s="103" t="s">
        <v>2803</v>
      </c>
      <c r="F4385" s="27" t="s">
        <v>90</v>
      </c>
      <c r="G4385" s="43" t="s">
        <v>4902</v>
      </c>
      <c r="H4385" s="40" t="s">
        <v>2369</v>
      </c>
      <c r="I4385" s="43" t="s">
        <v>22</v>
      </c>
      <c r="J4385" s="106">
        <v>21</v>
      </c>
      <c r="K4385" s="204" t="s">
        <v>4770</v>
      </c>
      <c r="L4385" s="163"/>
      <c r="M4385" s="174">
        <v>3.1</v>
      </c>
      <c r="N4385" s="167"/>
    </row>
    <row r="4386" s="155" customFormat="1" ht="34.2" spans="1:14">
      <c r="A4386" s="38" t="s">
        <v>15</v>
      </c>
      <c r="B4386" s="168">
        <v>4385</v>
      </c>
      <c r="C4386" s="43" t="s">
        <v>16</v>
      </c>
      <c r="D4386" s="43" t="s">
        <v>89</v>
      </c>
      <c r="E4386" s="103" t="s">
        <v>2803</v>
      </c>
      <c r="F4386" s="27" t="s">
        <v>90</v>
      </c>
      <c r="G4386" s="43" t="s">
        <v>3388</v>
      </c>
      <c r="H4386" s="40" t="s">
        <v>2369</v>
      </c>
      <c r="I4386" s="43" t="s">
        <v>22</v>
      </c>
      <c r="J4386" s="106">
        <v>12</v>
      </c>
      <c r="K4386" s="204" t="s">
        <v>4770</v>
      </c>
      <c r="L4386" s="163"/>
      <c r="M4386" s="174">
        <v>3.1</v>
      </c>
      <c r="N4386" s="167"/>
    </row>
    <row r="4387" s="155" customFormat="1" ht="34.2" spans="1:14">
      <c r="A4387" s="38" t="s">
        <v>15</v>
      </c>
      <c r="B4387" s="168">
        <v>4386</v>
      </c>
      <c r="C4387" s="43" t="s">
        <v>16</v>
      </c>
      <c r="D4387" s="43" t="s">
        <v>89</v>
      </c>
      <c r="E4387" s="103" t="s">
        <v>2803</v>
      </c>
      <c r="F4387" s="27" t="s">
        <v>90</v>
      </c>
      <c r="G4387" s="43" t="s">
        <v>4903</v>
      </c>
      <c r="H4387" s="40" t="s">
        <v>2369</v>
      </c>
      <c r="I4387" s="43" t="s">
        <v>22</v>
      </c>
      <c r="J4387" s="106">
        <v>1</v>
      </c>
      <c r="K4387" s="204" t="s">
        <v>4770</v>
      </c>
      <c r="L4387" s="163"/>
      <c r="M4387" s="174">
        <v>3.1</v>
      </c>
      <c r="N4387" s="167"/>
    </row>
    <row r="4388" s="155" customFormat="1" ht="34.2" spans="1:14">
      <c r="A4388" s="38" t="s">
        <v>15</v>
      </c>
      <c r="B4388" s="168">
        <v>4387</v>
      </c>
      <c r="C4388" s="43" t="s">
        <v>16</v>
      </c>
      <c r="D4388" s="43" t="s">
        <v>89</v>
      </c>
      <c r="E4388" s="103" t="s">
        <v>2803</v>
      </c>
      <c r="F4388" s="27" t="s">
        <v>90</v>
      </c>
      <c r="G4388" s="43" t="s">
        <v>4900</v>
      </c>
      <c r="H4388" s="40" t="s">
        <v>2369</v>
      </c>
      <c r="I4388" s="43" t="s">
        <v>22</v>
      </c>
      <c r="J4388" s="106">
        <v>36</v>
      </c>
      <c r="K4388" s="204" t="s">
        <v>4770</v>
      </c>
      <c r="L4388" s="163"/>
      <c r="M4388" s="174">
        <v>3.1</v>
      </c>
      <c r="N4388" s="167"/>
    </row>
    <row r="4389" s="155" customFormat="1" ht="34.2" spans="1:14">
      <c r="A4389" s="38" t="s">
        <v>15</v>
      </c>
      <c r="B4389" s="168">
        <v>4388</v>
      </c>
      <c r="C4389" s="43" t="s">
        <v>16</v>
      </c>
      <c r="D4389" s="43" t="s">
        <v>89</v>
      </c>
      <c r="E4389" s="103" t="s">
        <v>2803</v>
      </c>
      <c r="F4389" s="27" t="s">
        <v>90</v>
      </c>
      <c r="G4389" s="43" t="s">
        <v>4901</v>
      </c>
      <c r="H4389" s="40" t="s">
        <v>2369</v>
      </c>
      <c r="I4389" s="43" t="s">
        <v>22</v>
      </c>
      <c r="J4389" s="106">
        <v>6</v>
      </c>
      <c r="K4389" s="204" t="s">
        <v>4770</v>
      </c>
      <c r="L4389" s="163"/>
      <c r="M4389" s="174">
        <v>3.1</v>
      </c>
      <c r="N4389" s="167"/>
    </row>
    <row r="4390" s="155" customFormat="1" ht="34.2" spans="1:14">
      <c r="A4390" s="38" t="s">
        <v>15</v>
      </c>
      <c r="B4390" s="168">
        <v>4389</v>
      </c>
      <c r="C4390" s="43" t="s">
        <v>16</v>
      </c>
      <c r="D4390" s="43" t="s">
        <v>89</v>
      </c>
      <c r="E4390" s="103" t="s">
        <v>2803</v>
      </c>
      <c r="F4390" s="27" t="s">
        <v>90</v>
      </c>
      <c r="G4390" s="43" t="s">
        <v>4902</v>
      </c>
      <c r="H4390" s="40" t="s">
        <v>2369</v>
      </c>
      <c r="I4390" s="43" t="s">
        <v>22</v>
      </c>
      <c r="J4390" s="106">
        <v>45</v>
      </c>
      <c r="K4390" s="204" t="s">
        <v>4770</v>
      </c>
      <c r="L4390" s="163"/>
      <c r="M4390" s="174">
        <v>3.1</v>
      </c>
      <c r="N4390" s="167"/>
    </row>
    <row r="4391" s="155" customFormat="1" ht="34.2" spans="1:14">
      <c r="A4391" s="38" t="s">
        <v>15</v>
      </c>
      <c r="B4391" s="168">
        <v>4390</v>
      </c>
      <c r="C4391" s="43" t="s">
        <v>16</v>
      </c>
      <c r="D4391" s="43" t="s">
        <v>89</v>
      </c>
      <c r="E4391" s="103" t="s">
        <v>2803</v>
      </c>
      <c r="F4391" s="27" t="s">
        <v>90</v>
      </c>
      <c r="G4391" s="43" t="s">
        <v>3388</v>
      </c>
      <c r="H4391" s="40" t="s">
        <v>2369</v>
      </c>
      <c r="I4391" s="43" t="s">
        <v>22</v>
      </c>
      <c r="J4391" s="106">
        <v>18</v>
      </c>
      <c r="K4391" s="204" t="s">
        <v>4770</v>
      </c>
      <c r="L4391" s="163"/>
      <c r="M4391" s="174">
        <v>3.1</v>
      </c>
      <c r="N4391" s="167"/>
    </row>
    <row r="4392" s="155" customFormat="1" ht="34.2" spans="1:14">
      <c r="A4392" s="38" t="s">
        <v>15</v>
      </c>
      <c r="B4392" s="168">
        <v>4391</v>
      </c>
      <c r="C4392" s="43" t="s">
        <v>16</v>
      </c>
      <c r="D4392" s="43" t="s">
        <v>89</v>
      </c>
      <c r="E4392" s="103" t="s">
        <v>2803</v>
      </c>
      <c r="F4392" s="27" t="s">
        <v>90</v>
      </c>
      <c r="G4392" s="43" t="s">
        <v>4904</v>
      </c>
      <c r="H4392" s="40" t="s">
        <v>2369</v>
      </c>
      <c r="I4392" s="43" t="s">
        <v>22</v>
      </c>
      <c r="J4392" s="106">
        <v>12</v>
      </c>
      <c r="K4392" s="204" t="s">
        <v>4770</v>
      </c>
      <c r="L4392" s="163"/>
      <c r="M4392" s="174">
        <v>3.1</v>
      </c>
      <c r="N4392" s="167"/>
    </row>
    <row r="4393" s="155" customFormat="1" ht="34.2" spans="1:14">
      <c r="A4393" s="38" t="s">
        <v>15</v>
      </c>
      <c r="B4393" s="168">
        <v>4392</v>
      </c>
      <c r="C4393" s="43" t="s">
        <v>16</v>
      </c>
      <c r="D4393" s="43" t="s">
        <v>89</v>
      </c>
      <c r="E4393" s="103" t="s">
        <v>2803</v>
      </c>
      <c r="F4393" s="27" t="s">
        <v>90</v>
      </c>
      <c r="G4393" s="43" t="s">
        <v>4905</v>
      </c>
      <c r="H4393" s="40" t="s">
        <v>2369</v>
      </c>
      <c r="I4393" s="43" t="s">
        <v>22</v>
      </c>
      <c r="J4393" s="106">
        <v>1</v>
      </c>
      <c r="K4393" s="204" t="s">
        <v>4770</v>
      </c>
      <c r="L4393" s="163"/>
      <c r="M4393" s="174">
        <v>3.1</v>
      </c>
      <c r="N4393" s="167"/>
    </row>
    <row r="4394" s="155" customFormat="1" ht="34.2" spans="1:14">
      <c r="A4394" s="38" t="s">
        <v>15</v>
      </c>
      <c r="B4394" s="168">
        <v>4393</v>
      </c>
      <c r="C4394" s="43" t="s">
        <v>16</v>
      </c>
      <c r="D4394" s="43" t="s">
        <v>89</v>
      </c>
      <c r="E4394" s="103" t="s">
        <v>2803</v>
      </c>
      <c r="F4394" s="27" t="s">
        <v>90</v>
      </c>
      <c r="G4394" s="43" t="s">
        <v>4906</v>
      </c>
      <c r="H4394" s="40" t="s">
        <v>2369</v>
      </c>
      <c r="I4394" s="43" t="s">
        <v>22</v>
      </c>
      <c r="J4394" s="106">
        <v>6</v>
      </c>
      <c r="K4394" s="204" t="s">
        <v>4770</v>
      </c>
      <c r="L4394" s="163"/>
      <c r="M4394" s="174">
        <v>3.1</v>
      </c>
      <c r="N4394" s="167"/>
    </row>
    <row r="4395" s="155" customFormat="1" ht="34.2" spans="1:14">
      <c r="A4395" s="38" t="s">
        <v>15</v>
      </c>
      <c r="B4395" s="168">
        <v>4394</v>
      </c>
      <c r="C4395" s="43" t="s">
        <v>16</v>
      </c>
      <c r="D4395" s="43" t="s">
        <v>89</v>
      </c>
      <c r="E4395" s="103" t="s">
        <v>2803</v>
      </c>
      <c r="F4395" s="27" t="s">
        <v>90</v>
      </c>
      <c r="G4395" s="43" t="s">
        <v>4907</v>
      </c>
      <c r="H4395" s="40" t="s">
        <v>2369</v>
      </c>
      <c r="I4395" s="43" t="s">
        <v>22</v>
      </c>
      <c r="J4395" s="106">
        <v>3</v>
      </c>
      <c r="K4395" s="204" t="s">
        <v>4770</v>
      </c>
      <c r="L4395" s="163"/>
      <c r="M4395" s="174">
        <v>3.1</v>
      </c>
      <c r="N4395" s="167"/>
    </row>
    <row r="4396" s="155" customFormat="1" ht="34.2" spans="1:14">
      <c r="A4396" s="38" t="s">
        <v>15</v>
      </c>
      <c r="B4396" s="168">
        <v>4395</v>
      </c>
      <c r="C4396" s="43" t="s">
        <v>16</v>
      </c>
      <c r="D4396" s="43" t="s">
        <v>89</v>
      </c>
      <c r="E4396" s="103" t="s">
        <v>2803</v>
      </c>
      <c r="F4396" s="27" t="s">
        <v>90</v>
      </c>
      <c r="G4396" s="43" t="s">
        <v>4908</v>
      </c>
      <c r="H4396" s="40" t="s">
        <v>2369</v>
      </c>
      <c r="I4396" s="43" t="s">
        <v>22</v>
      </c>
      <c r="J4396" s="106">
        <v>11</v>
      </c>
      <c r="K4396" s="204" t="s">
        <v>4770</v>
      </c>
      <c r="L4396" s="163"/>
      <c r="M4396" s="105">
        <v>3.2</v>
      </c>
      <c r="N4396" s="167"/>
    </row>
    <row r="4397" s="155" customFormat="1" ht="34.2" spans="1:14">
      <c r="A4397" s="38" t="s">
        <v>15</v>
      </c>
      <c r="B4397" s="168">
        <v>4396</v>
      </c>
      <c r="C4397" s="43" t="s">
        <v>16</v>
      </c>
      <c r="D4397" s="43" t="s">
        <v>89</v>
      </c>
      <c r="E4397" s="103" t="s">
        <v>2803</v>
      </c>
      <c r="F4397" s="27" t="s">
        <v>90</v>
      </c>
      <c r="G4397" s="43" t="s">
        <v>4909</v>
      </c>
      <c r="H4397" s="40" t="s">
        <v>2369</v>
      </c>
      <c r="I4397" s="43" t="s">
        <v>22</v>
      </c>
      <c r="J4397" s="106">
        <v>3</v>
      </c>
      <c r="K4397" s="204" t="s">
        <v>4770</v>
      </c>
      <c r="L4397" s="163"/>
      <c r="M4397" s="105">
        <v>3.2</v>
      </c>
      <c r="N4397" s="167"/>
    </row>
    <row r="4398" s="155" customFormat="1" ht="34.2" spans="1:14">
      <c r="A4398" s="38" t="s">
        <v>15</v>
      </c>
      <c r="B4398" s="168">
        <v>4397</v>
      </c>
      <c r="C4398" s="43" t="s">
        <v>16</v>
      </c>
      <c r="D4398" s="43" t="s">
        <v>89</v>
      </c>
      <c r="E4398" s="103" t="s">
        <v>2803</v>
      </c>
      <c r="F4398" s="27" t="s">
        <v>90</v>
      </c>
      <c r="G4398" s="43" t="s">
        <v>4910</v>
      </c>
      <c r="H4398" s="40" t="s">
        <v>2166</v>
      </c>
      <c r="I4398" s="43" t="s">
        <v>22</v>
      </c>
      <c r="J4398" s="106">
        <v>10</v>
      </c>
      <c r="K4398" s="204" t="s">
        <v>4770</v>
      </c>
      <c r="L4398" s="163"/>
      <c r="M4398" s="105">
        <v>3.2</v>
      </c>
      <c r="N4398" s="167"/>
    </row>
    <row r="4399" s="155" customFormat="1" ht="34.2" spans="1:14">
      <c r="A4399" s="38" t="s">
        <v>15</v>
      </c>
      <c r="B4399" s="168">
        <v>4398</v>
      </c>
      <c r="C4399" s="43" t="s">
        <v>16</v>
      </c>
      <c r="D4399" s="43" t="s">
        <v>89</v>
      </c>
      <c r="E4399" s="103" t="s">
        <v>2803</v>
      </c>
      <c r="F4399" s="27" t="s">
        <v>90</v>
      </c>
      <c r="G4399" s="43" t="s">
        <v>2577</v>
      </c>
      <c r="H4399" s="40" t="s">
        <v>2166</v>
      </c>
      <c r="I4399" s="43" t="s">
        <v>22</v>
      </c>
      <c r="J4399" s="106">
        <v>42</v>
      </c>
      <c r="K4399" s="204" t="s">
        <v>4770</v>
      </c>
      <c r="L4399" s="163"/>
      <c r="M4399" s="105">
        <v>3.2</v>
      </c>
      <c r="N4399" s="167"/>
    </row>
    <row r="4400" s="155" customFormat="1" ht="34.2" spans="1:14">
      <c r="A4400" s="38" t="s">
        <v>15</v>
      </c>
      <c r="B4400" s="168">
        <v>4399</v>
      </c>
      <c r="C4400" s="43" t="s">
        <v>16</v>
      </c>
      <c r="D4400" s="43" t="s">
        <v>89</v>
      </c>
      <c r="E4400" s="103" t="s">
        <v>2803</v>
      </c>
      <c r="F4400" s="27" t="s">
        <v>90</v>
      </c>
      <c r="G4400" s="43" t="s">
        <v>4911</v>
      </c>
      <c r="H4400" s="40" t="s">
        <v>2166</v>
      </c>
      <c r="I4400" s="43" t="s">
        <v>22</v>
      </c>
      <c r="J4400" s="106">
        <v>1</v>
      </c>
      <c r="K4400" s="204" t="s">
        <v>4770</v>
      </c>
      <c r="L4400" s="163"/>
      <c r="M4400" s="105">
        <v>3.2</v>
      </c>
      <c r="N4400" s="167"/>
    </row>
    <row r="4401" s="155" customFormat="1" ht="34.2" spans="1:14">
      <c r="A4401" s="38" t="s">
        <v>15</v>
      </c>
      <c r="B4401" s="168">
        <v>4400</v>
      </c>
      <c r="C4401" s="43" t="s">
        <v>16</v>
      </c>
      <c r="D4401" s="43" t="s">
        <v>89</v>
      </c>
      <c r="E4401" s="103" t="s">
        <v>2803</v>
      </c>
      <c r="F4401" s="27" t="s">
        <v>90</v>
      </c>
      <c r="G4401" s="43" t="s">
        <v>4912</v>
      </c>
      <c r="H4401" s="40" t="s">
        <v>2166</v>
      </c>
      <c r="I4401" s="43" t="s">
        <v>22</v>
      </c>
      <c r="J4401" s="106">
        <v>62</v>
      </c>
      <c r="K4401" s="204" t="s">
        <v>4770</v>
      </c>
      <c r="L4401" s="163"/>
      <c r="M4401" s="105">
        <v>3.2</v>
      </c>
      <c r="N4401" s="167"/>
    </row>
    <row r="4402" s="155" customFormat="1" ht="34.2" spans="1:14">
      <c r="A4402" s="38" t="s">
        <v>15</v>
      </c>
      <c r="B4402" s="168">
        <v>4401</v>
      </c>
      <c r="C4402" s="43" t="s">
        <v>16</v>
      </c>
      <c r="D4402" s="43" t="s">
        <v>89</v>
      </c>
      <c r="E4402" s="103" t="s">
        <v>2803</v>
      </c>
      <c r="F4402" s="27" t="s">
        <v>90</v>
      </c>
      <c r="G4402" s="43" t="s">
        <v>4913</v>
      </c>
      <c r="H4402" s="40" t="s">
        <v>2166</v>
      </c>
      <c r="I4402" s="43" t="s">
        <v>22</v>
      </c>
      <c r="J4402" s="106">
        <v>5</v>
      </c>
      <c r="K4402" s="204" t="s">
        <v>4770</v>
      </c>
      <c r="L4402" s="163"/>
      <c r="M4402" s="105">
        <v>3.2</v>
      </c>
      <c r="N4402" s="167"/>
    </row>
    <row r="4403" s="155" customFormat="1" ht="34.2" spans="1:14">
      <c r="A4403" s="38" t="s">
        <v>15</v>
      </c>
      <c r="B4403" s="168">
        <v>4402</v>
      </c>
      <c r="C4403" s="43" t="s">
        <v>16</v>
      </c>
      <c r="D4403" s="43" t="s">
        <v>89</v>
      </c>
      <c r="E4403" s="103" t="s">
        <v>2803</v>
      </c>
      <c r="F4403" s="27" t="s">
        <v>90</v>
      </c>
      <c r="G4403" s="43" t="s">
        <v>4914</v>
      </c>
      <c r="H4403" s="40" t="s">
        <v>2166</v>
      </c>
      <c r="I4403" s="43" t="s">
        <v>22</v>
      </c>
      <c r="J4403" s="106">
        <v>5</v>
      </c>
      <c r="K4403" s="204" t="s">
        <v>4770</v>
      </c>
      <c r="L4403" s="163"/>
      <c r="M4403" s="105">
        <v>3.2</v>
      </c>
      <c r="N4403" s="167"/>
    </row>
    <row r="4404" s="155" customFormat="1" ht="34.2" spans="1:14">
      <c r="A4404" s="38" t="s">
        <v>15</v>
      </c>
      <c r="B4404" s="168">
        <v>4403</v>
      </c>
      <c r="C4404" s="43" t="s">
        <v>16</v>
      </c>
      <c r="D4404" s="43" t="s">
        <v>89</v>
      </c>
      <c r="E4404" s="103" t="s">
        <v>2803</v>
      </c>
      <c r="F4404" s="27" t="s">
        <v>90</v>
      </c>
      <c r="G4404" s="43" t="s">
        <v>4915</v>
      </c>
      <c r="H4404" s="40" t="s">
        <v>2166</v>
      </c>
      <c r="I4404" s="43" t="s">
        <v>22</v>
      </c>
      <c r="J4404" s="106">
        <v>8</v>
      </c>
      <c r="K4404" s="204" t="s">
        <v>4770</v>
      </c>
      <c r="L4404" s="163"/>
      <c r="M4404" s="105">
        <v>3.2</v>
      </c>
      <c r="N4404" s="167"/>
    </row>
    <row r="4405" s="155" customFormat="1" ht="34.2" spans="1:14">
      <c r="A4405" s="38" t="s">
        <v>15</v>
      </c>
      <c r="B4405" s="168">
        <v>4404</v>
      </c>
      <c r="C4405" s="43" t="s">
        <v>16</v>
      </c>
      <c r="D4405" s="43" t="s">
        <v>89</v>
      </c>
      <c r="E4405" s="103" t="s">
        <v>2803</v>
      </c>
      <c r="F4405" s="27" t="s">
        <v>90</v>
      </c>
      <c r="G4405" s="43" t="s">
        <v>4916</v>
      </c>
      <c r="H4405" s="40" t="s">
        <v>2166</v>
      </c>
      <c r="I4405" s="43" t="s">
        <v>22</v>
      </c>
      <c r="J4405" s="106">
        <v>38</v>
      </c>
      <c r="K4405" s="204" t="s">
        <v>4770</v>
      </c>
      <c r="L4405" s="163"/>
      <c r="M4405" s="105">
        <v>3.2</v>
      </c>
      <c r="N4405" s="167"/>
    </row>
    <row r="4406" s="155" customFormat="1" ht="34.2" spans="1:14">
      <c r="A4406" s="38" t="s">
        <v>15</v>
      </c>
      <c r="B4406" s="168">
        <v>4405</v>
      </c>
      <c r="C4406" s="43" t="s">
        <v>16</v>
      </c>
      <c r="D4406" s="43" t="s">
        <v>89</v>
      </c>
      <c r="E4406" s="103" t="s">
        <v>2803</v>
      </c>
      <c r="F4406" s="27" t="s">
        <v>90</v>
      </c>
      <c r="G4406" s="43" t="s">
        <v>4917</v>
      </c>
      <c r="H4406" s="40" t="s">
        <v>2166</v>
      </c>
      <c r="I4406" s="43" t="s">
        <v>22</v>
      </c>
      <c r="J4406" s="106">
        <v>4</v>
      </c>
      <c r="K4406" s="204" t="s">
        <v>4770</v>
      </c>
      <c r="L4406" s="163"/>
      <c r="M4406" s="105">
        <v>3.2</v>
      </c>
      <c r="N4406" s="167"/>
    </row>
    <row r="4407" s="155" customFormat="1" ht="34.2" spans="1:14">
      <c r="A4407" s="38" t="s">
        <v>15</v>
      </c>
      <c r="B4407" s="168">
        <v>4406</v>
      </c>
      <c r="C4407" s="43" t="s">
        <v>16</v>
      </c>
      <c r="D4407" s="43" t="s">
        <v>89</v>
      </c>
      <c r="E4407" s="103" t="s">
        <v>2803</v>
      </c>
      <c r="F4407" s="27" t="s">
        <v>90</v>
      </c>
      <c r="G4407" s="43" t="s">
        <v>4918</v>
      </c>
      <c r="H4407" s="40" t="s">
        <v>2166</v>
      </c>
      <c r="I4407" s="43" t="s">
        <v>22</v>
      </c>
      <c r="J4407" s="106">
        <v>5</v>
      </c>
      <c r="K4407" s="204" t="s">
        <v>4770</v>
      </c>
      <c r="L4407" s="163"/>
      <c r="M4407" s="105">
        <v>3.2</v>
      </c>
      <c r="N4407" s="167"/>
    </row>
    <row r="4408" s="155" customFormat="1" ht="34.2" spans="1:14">
      <c r="A4408" s="38" t="s">
        <v>15</v>
      </c>
      <c r="B4408" s="168">
        <v>4407</v>
      </c>
      <c r="C4408" s="43" t="s">
        <v>16</v>
      </c>
      <c r="D4408" s="43" t="s">
        <v>89</v>
      </c>
      <c r="E4408" s="103" t="s">
        <v>2803</v>
      </c>
      <c r="F4408" s="27" t="s">
        <v>90</v>
      </c>
      <c r="G4408" s="43" t="s">
        <v>4919</v>
      </c>
      <c r="H4408" s="40" t="s">
        <v>2166</v>
      </c>
      <c r="I4408" s="43" t="s">
        <v>22</v>
      </c>
      <c r="J4408" s="106">
        <v>6</v>
      </c>
      <c r="K4408" s="204" t="s">
        <v>4770</v>
      </c>
      <c r="L4408" s="163"/>
      <c r="M4408" s="105">
        <v>3.2</v>
      </c>
      <c r="N4408" s="167"/>
    </row>
    <row r="4409" s="155" customFormat="1" ht="34.2" spans="1:14">
      <c r="A4409" s="38" t="s">
        <v>15</v>
      </c>
      <c r="B4409" s="168">
        <v>4408</v>
      </c>
      <c r="C4409" s="43" t="s">
        <v>16</v>
      </c>
      <c r="D4409" s="43" t="s">
        <v>89</v>
      </c>
      <c r="E4409" s="103" t="s">
        <v>2803</v>
      </c>
      <c r="F4409" s="27" t="s">
        <v>90</v>
      </c>
      <c r="G4409" s="43" t="s">
        <v>4920</v>
      </c>
      <c r="H4409" s="40" t="s">
        <v>2166</v>
      </c>
      <c r="I4409" s="43" t="s">
        <v>22</v>
      </c>
      <c r="J4409" s="106">
        <v>15</v>
      </c>
      <c r="K4409" s="204" t="s">
        <v>4770</v>
      </c>
      <c r="L4409" s="163"/>
      <c r="M4409" s="105">
        <v>3.2</v>
      </c>
      <c r="N4409" s="167"/>
    </row>
    <row r="4410" s="155" customFormat="1" ht="34.2" spans="1:14">
      <c r="A4410" s="38" t="s">
        <v>15</v>
      </c>
      <c r="B4410" s="168">
        <v>4409</v>
      </c>
      <c r="C4410" s="43" t="s">
        <v>16</v>
      </c>
      <c r="D4410" s="43" t="s">
        <v>89</v>
      </c>
      <c r="E4410" s="103" t="s">
        <v>2803</v>
      </c>
      <c r="F4410" s="27" t="s">
        <v>90</v>
      </c>
      <c r="G4410" s="43" t="s">
        <v>4921</v>
      </c>
      <c r="H4410" s="40" t="s">
        <v>2166</v>
      </c>
      <c r="I4410" s="43" t="s">
        <v>22</v>
      </c>
      <c r="J4410" s="106">
        <v>1</v>
      </c>
      <c r="K4410" s="204" t="s">
        <v>4770</v>
      </c>
      <c r="L4410" s="163"/>
      <c r="M4410" s="105">
        <v>3.2</v>
      </c>
      <c r="N4410" s="167"/>
    </row>
    <row r="4411" s="155" customFormat="1" ht="34.2" spans="1:14">
      <c r="A4411" s="38" t="s">
        <v>15</v>
      </c>
      <c r="B4411" s="168">
        <v>4410</v>
      </c>
      <c r="C4411" s="43" t="s">
        <v>16</v>
      </c>
      <c r="D4411" s="43" t="s">
        <v>89</v>
      </c>
      <c r="E4411" s="103" t="s">
        <v>2803</v>
      </c>
      <c r="F4411" s="27" t="s">
        <v>90</v>
      </c>
      <c r="G4411" s="43" t="s">
        <v>4922</v>
      </c>
      <c r="H4411" s="40" t="s">
        <v>2166</v>
      </c>
      <c r="I4411" s="43" t="s">
        <v>22</v>
      </c>
      <c r="J4411" s="106">
        <v>3</v>
      </c>
      <c r="K4411" s="204" t="s">
        <v>4770</v>
      </c>
      <c r="L4411" s="163"/>
      <c r="M4411" s="105">
        <v>3.2</v>
      </c>
      <c r="N4411" s="167"/>
    </row>
    <row r="4412" s="155" customFormat="1" ht="34.2" spans="1:14">
      <c r="A4412" s="38" t="s">
        <v>15</v>
      </c>
      <c r="B4412" s="168">
        <v>4411</v>
      </c>
      <c r="C4412" s="43" t="s">
        <v>16</v>
      </c>
      <c r="D4412" s="43" t="s">
        <v>89</v>
      </c>
      <c r="E4412" s="103" t="s">
        <v>2803</v>
      </c>
      <c r="F4412" s="27" t="s">
        <v>90</v>
      </c>
      <c r="G4412" s="43" t="s">
        <v>4910</v>
      </c>
      <c r="H4412" s="40" t="s">
        <v>2166</v>
      </c>
      <c r="I4412" s="43" t="s">
        <v>22</v>
      </c>
      <c r="J4412" s="106">
        <v>3</v>
      </c>
      <c r="K4412" s="204" t="s">
        <v>4770</v>
      </c>
      <c r="L4412" s="163"/>
      <c r="M4412" s="105">
        <v>3.2</v>
      </c>
      <c r="N4412" s="167"/>
    </row>
    <row r="4413" s="155" customFormat="1" ht="34.2" spans="1:14">
      <c r="A4413" s="38" t="s">
        <v>15</v>
      </c>
      <c r="B4413" s="168">
        <v>4412</v>
      </c>
      <c r="C4413" s="43" t="s">
        <v>16</v>
      </c>
      <c r="D4413" s="43" t="s">
        <v>89</v>
      </c>
      <c r="E4413" s="103" t="s">
        <v>2803</v>
      </c>
      <c r="F4413" s="27" t="s">
        <v>90</v>
      </c>
      <c r="G4413" s="43" t="s">
        <v>2577</v>
      </c>
      <c r="H4413" s="40" t="s">
        <v>2166</v>
      </c>
      <c r="I4413" s="43" t="s">
        <v>22</v>
      </c>
      <c r="J4413" s="106">
        <v>3</v>
      </c>
      <c r="K4413" s="204" t="s">
        <v>4770</v>
      </c>
      <c r="L4413" s="163"/>
      <c r="M4413" s="105">
        <v>3.2</v>
      </c>
      <c r="N4413" s="167"/>
    </row>
    <row r="4414" s="155" customFormat="1" ht="34.2" spans="1:14">
      <c r="A4414" s="38" t="s">
        <v>15</v>
      </c>
      <c r="B4414" s="168">
        <v>4413</v>
      </c>
      <c r="C4414" s="43" t="s">
        <v>16</v>
      </c>
      <c r="D4414" s="43" t="s">
        <v>89</v>
      </c>
      <c r="E4414" s="103" t="s">
        <v>2803</v>
      </c>
      <c r="F4414" s="27" t="s">
        <v>90</v>
      </c>
      <c r="G4414" s="43" t="s">
        <v>4912</v>
      </c>
      <c r="H4414" s="40" t="s">
        <v>2166</v>
      </c>
      <c r="I4414" s="43" t="s">
        <v>22</v>
      </c>
      <c r="J4414" s="106">
        <v>6</v>
      </c>
      <c r="K4414" s="204" t="s">
        <v>4770</v>
      </c>
      <c r="L4414" s="163"/>
      <c r="M4414" s="105">
        <v>3.2</v>
      </c>
      <c r="N4414" s="167"/>
    </row>
    <row r="4415" s="155" customFormat="1" ht="34.2" spans="1:14">
      <c r="A4415" s="38" t="s">
        <v>15</v>
      </c>
      <c r="B4415" s="168">
        <v>4414</v>
      </c>
      <c r="C4415" s="43" t="s">
        <v>16</v>
      </c>
      <c r="D4415" s="43" t="s">
        <v>89</v>
      </c>
      <c r="E4415" s="103" t="s">
        <v>2803</v>
      </c>
      <c r="F4415" s="27" t="s">
        <v>90</v>
      </c>
      <c r="G4415" s="43" t="s">
        <v>4923</v>
      </c>
      <c r="H4415" s="40" t="s">
        <v>2166</v>
      </c>
      <c r="I4415" s="43" t="s">
        <v>22</v>
      </c>
      <c r="J4415" s="106">
        <v>2</v>
      </c>
      <c r="K4415" s="204" t="s">
        <v>4770</v>
      </c>
      <c r="L4415" s="163"/>
      <c r="M4415" s="105">
        <v>3.2</v>
      </c>
      <c r="N4415" s="167"/>
    </row>
    <row r="4416" s="155" customFormat="1" ht="34.2" spans="1:14">
      <c r="A4416" s="38" t="s">
        <v>15</v>
      </c>
      <c r="B4416" s="168">
        <v>4415</v>
      </c>
      <c r="C4416" s="43" t="s">
        <v>16</v>
      </c>
      <c r="D4416" s="43" t="s">
        <v>89</v>
      </c>
      <c r="E4416" s="103" t="s">
        <v>2803</v>
      </c>
      <c r="F4416" s="27" t="s">
        <v>90</v>
      </c>
      <c r="G4416" s="43" t="s">
        <v>4924</v>
      </c>
      <c r="H4416" s="40" t="s">
        <v>2166</v>
      </c>
      <c r="I4416" s="43" t="s">
        <v>22</v>
      </c>
      <c r="J4416" s="106">
        <v>1</v>
      </c>
      <c r="K4416" s="204" t="s">
        <v>4770</v>
      </c>
      <c r="L4416" s="163"/>
      <c r="M4416" s="105">
        <v>3.2</v>
      </c>
      <c r="N4416" s="167"/>
    </row>
    <row r="4417" s="155" customFormat="1" ht="34.2" spans="1:14">
      <c r="A4417" s="38" t="s">
        <v>15</v>
      </c>
      <c r="B4417" s="168">
        <v>4416</v>
      </c>
      <c r="C4417" s="43" t="s">
        <v>16</v>
      </c>
      <c r="D4417" s="43" t="s">
        <v>89</v>
      </c>
      <c r="E4417" s="103" t="s">
        <v>2803</v>
      </c>
      <c r="F4417" s="27" t="s">
        <v>90</v>
      </c>
      <c r="G4417" s="43" t="s">
        <v>4925</v>
      </c>
      <c r="H4417" s="40" t="s">
        <v>2166</v>
      </c>
      <c r="I4417" s="43" t="s">
        <v>22</v>
      </c>
      <c r="J4417" s="106">
        <v>1</v>
      </c>
      <c r="K4417" s="204" t="s">
        <v>4770</v>
      </c>
      <c r="L4417" s="163"/>
      <c r="M4417" s="105">
        <v>3.2</v>
      </c>
      <c r="N4417" s="167"/>
    </row>
    <row r="4418" s="155" customFormat="1" ht="34.2" spans="1:14">
      <c r="A4418" s="38" t="s">
        <v>15</v>
      </c>
      <c r="B4418" s="168">
        <v>4417</v>
      </c>
      <c r="C4418" s="43" t="s">
        <v>16</v>
      </c>
      <c r="D4418" s="43" t="s">
        <v>89</v>
      </c>
      <c r="E4418" s="103" t="s">
        <v>2803</v>
      </c>
      <c r="F4418" s="27" t="s">
        <v>90</v>
      </c>
      <c r="G4418" s="43" t="s">
        <v>4926</v>
      </c>
      <c r="H4418" s="40" t="s">
        <v>2166</v>
      </c>
      <c r="I4418" s="43" t="s">
        <v>22</v>
      </c>
      <c r="J4418" s="106">
        <v>5</v>
      </c>
      <c r="K4418" s="204" t="s">
        <v>4770</v>
      </c>
      <c r="L4418" s="163"/>
      <c r="M4418" s="105">
        <v>3.2</v>
      </c>
      <c r="N4418" s="167"/>
    </row>
    <row r="4419" s="155" customFormat="1" ht="34.2" spans="1:14">
      <c r="A4419" s="38" t="s">
        <v>15</v>
      </c>
      <c r="B4419" s="168">
        <v>4418</v>
      </c>
      <c r="C4419" s="43" t="s">
        <v>16</v>
      </c>
      <c r="D4419" s="43" t="s">
        <v>89</v>
      </c>
      <c r="E4419" s="103" t="s">
        <v>2803</v>
      </c>
      <c r="F4419" s="27" t="s">
        <v>90</v>
      </c>
      <c r="G4419" s="43" t="s">
        <v>4927</v>
      </c>
      <c r="H4419" s="40" t="s">
        <v>2166</v>
      </c>
      <c r="I4419" s="43" t="s">
        <v>22</v>
      </c>
      <c r="J4419" s="106">
        <v>12</v>
      </c>
      <c r="K4419" s="204" t="s">
        <v>4770</v>
      </c>
      <c r="L4419" s="163"/>
      <c r="M4419" s="105">
        <v>3.2</v>
      </c>
      <c r="N4419" s="167"/>
    </row>
    <row r="4420" s="155" customFormat="1" ht="34.2" spans="1:14">
      <c r="A4420" s="38" t="s">
        <v>15</v>
      </c>
      <c r="B4420" s="168">
        <v>4419</v>
      </c>
      <c r="C4420" s="43" t="s">
        <v>16</v>
      </c>
      <c r="D4420" s="43" t="s">
        <v>89</v>
      </c>
      <c r="E4420" s="103" t="s">
        <v>2803</v>
      </c>
      <c r="F4420" s="27" t="s">
        <v>90</v>
      </c>
      <c r="G4420" s="43" t="s">
        <v>4928</v>
      </c>
      <c r="H4420" s="40" t="s">
        <v>2134</v>
      </c>
      <c r="I4420" s="43" t="s">
        <v>22</v>
      </c>
      <c r="J4420" s="106">
        <v>1</v>
      </c>
      <c r="K4420" s="204" t="s">
        <v>4770</v>
      </c>
      <c r="L4420" s="163"/>
      <c r="M4420" s="174">
        <v>3.1</v>
      </c>
      <c r="N4420" s="167"/>
    </row>
    <row r="4421" s="155" customFormat="1" ht="34.2" spans="1:14">
      <c r="A4421" s="38" t="s">
        <v>15</v>
      </c>
      <c r="B4421" s="168">
        <v>4420</v>
      </c>
      <c r="C4421" s="43" t="s">
        <v>16</v>
      </c>
      <c r="D4421" s="43" t="s">
        <v>89</v>
      </c>
      <c r="E4421" s="103" t="s">
        <v>2803</v>
      </c>
      <c r="F4421" s="27" t="s">
        <v>90</v>
      </c>
      <c r="G4421" s="43" t="s">
        <v>4929</v>
      </c>
      <c r="H4421" s="40" t="s">
        <v>4857</v>
      </c>
      <c r="I4421" s="43" t="s">
        <v>22</v>
      </c>
      <c r="J4421" s="106">
        <v>12</v>
      </c>
      <c r="K4421" s="204" t="s">
        <v>4770</v>
      </c>
      <c r="L4421" s="163"/>
      <c r="M4421" s="174">
        <v>3.2</v>
      </c>
      <c r="N4421" s="167"/>
    </row>
    <row r="4422" s="155" customFormat="1" ht="34.2" spans="1:14">
      <c r="A4422" s="38" t="s">
        <v>15</v>
      </c>
      <c r="B4422" s="168">
        <v>4421</v>
      </c>
      <c r="C4422" s="43" t="s">
        <v>16</v>
      </c>
      <c r="D4422" s="43" t="s">
        <v>89</v>
      </c>
      <c r="E4422" s="103" t="s">
        <v>2803</v>
      </c>
      <c r="F4422" s="27" t="s">
        <v>90</v>
      </c>
      <c r="G4422" s="43" t="s">
        <v>4930</v>
      </c>
      <c r="H4422" s="40" t="s">
        <v>4857</v>
      </c>
      <c r="I4422" s="43" t="s">
        <v>22</v>
      </c>
      <c r="J4422" s="106">
        <v>14</v>
      </c>
      <c r="K4422" s="204" t="s">
        <v>4770</v>
      </c>
      <c r="L4422" s="163"/>
      <c r="M4422" s="174">
        <v>3.2</v>
      </c>
      <c r="N4422" s="167"/>
    </row>
    <row r="4423" s="155" customFormat="1" ht="34.2" spans="1:14">
      <c r="A4423" s="38" t="s">
        <v>15</v>
      </c>
      <c r="B4423" s="168">
        <v>4422</v>
      </c>
      <c r="C4423" s="43" t="s">
        <v>16</v>
      </c>
      <c r="D4423" s="43" t="s">
        <v>89</v>
      </c>
      <c r="E4423" s="103" t="s">
        <v>2803</v>
      </c>
      <c r="F4423" s="27" t="s">
        <v>90</v>
      </c>
      <c r="G4423" s="43" t="s">
        <v>4931</v>
      </c>
      <c r="H4423" s="40" t="s">
        <v>4857</v>
      </c>
      <c r="I4423" s="43" t="s">
        <v>22</v>
      </c>
      <c r="J4423" s="106">
        <v>30</v>
      </c>
      <c r="K4423" s="204" t="s">
        <v>4770</v>
      </c>
      <c r="L4423" s="163"/>
      <c r="M4423" s="174">
        <v>3.2</v>
      </c>
      <c r="N4423" s="167"/>
    </row>
    <row r="4424" s="155" customFormat="1" ht="34.2" spans="1:14">
      <c r="A4424" s="38" t="s">
        <v>15</v>
      </c>
      <c r="B4424" s="168">
        <v>4423</v>
      </c>
      <c r="C4424" s="43" t="s">
        <v>16</v>
      </c>
      <c r="D4424" s="43" t="s">
        <v>89</v>
      </c>
      <c r="E4424" s="103" t="s">
        <v>2803</v>
      </c>
      <c r="F4424" s="27" t="s">
        <v>90</v>
      </c>
      <c r="G4424" s="43" t="s">
        <v>4928</v>
      </c>
      <c r="H4424" s="40" t="s">
        <v>4857</v>
      </c>
      <c r="I4424" s="43" t="s">
        <v>22</v>
      </c>
      <c r="J4424" s="106">
        <v>3</v>
      </c>
      <c r="K4424" s="204" t="s">
        <v>4770</v>
      </c>
      <c r="L4424" s="163"/>
      <c r="M4424" s="174">
        <v>3.2</v>
      </c>
      <c r="N4424" s="167"/>
    </row>
    <row r="4425" s="155" customFormat="1" ht="34.2" spans="1:14">
      <c r="A4425" s="38" t="s">
        <v>15</v>
      </c>
      <c r="B4425" s="168">
        <v>4424</v>
      </c>
      <c r="C4425" s="43" t="s">
        <v>16</v>
      </c>
      <c r="D4425" s="43" t="s">
        <v>89</v>
      </c>
      <c r="E4425" s="103" t="s">
        <v>2803</v>
      </c>
      <c r="F4425" s="27" t="s">
        <v>90</v>
      </c>
      <c r="G4425" s="43" t="s">
        <v>4932</v>
      </c>
      <c r="H4425" s="40" t="s">
        <v>4857</v>
      </c>
      <c r="I4425" s="43" t="s">
        <v>22</v>
      </c>
      <c r="J4425" s="106">
        <v>10</v>
      </c>
      <c r="K4425" s="204" t="s">
        <v>4770</v>
      </c>
      <c r="L4425" s="163"/>
      <c r="M4425" s="174">
        <v>3.2</v>
      </c>
      <c r="N4425" s="167"/>
    </row>
    <row r="4426" s="155" customFormat="1" ht="34.2" spans="1:14">
      <c r="A4426" s="38" t="s">
        <v>15</v>
      </c>
      <c r="B4426" s="168">
        <v>4425</v>
      </c>
      <c r="C4426" s="43" t="s">
        <v>16</v>
      </c>
      <c r="D4426" s="43" t="s">
        <v>89</v>
      </c>
      <c r="E4426" s="103" t="s">
        <v>2803</v>
      </c>
      <c r="F4426" s="27" t="s">
        <v>90</v>
      </c>
      <c r="G4426" s="43" t="s">
        <v>4933</v>
      </c>
      <c r="H4426" s="40" t="s">
        <v>4857</v>
      </c>
      <c r="I4426" s="43" t="s">
        <v>22</v>
      </c>
      <c r="J4426" s="106">
        <v>20</v>
      </c>
      <c r="K4426" s="204" t="s">
        <v>4770</v>
      </c>
      <c r="L4426" s="163"/>
      <c r="M4426" s="174">
        <v>3.2</v>
      </c>
      <c r="N4426" s="167"/>
    </row>
    <row r="4427" s="155" customFormat="1" ht="34.2" spans="1:14">
      <c r="A4427" s="38" t="s">
        <v>15</v>
      </c>
      <c r="B4427" s="168">
        <v>4426</v>
      </c>
      <c r="C4427" s="43" t="s">
        <v>16</v>
      </c>
      <c r="D4427" s="43" t="s">
        <v>89</v>
      </c>
      <c r="E4427" s="103" t="s">
        <v>2803</v>
      </c>
      <c r="F4427" s="27" t="s">
        <v>90</v>
      </c>
      <c r="G4427" s="43" t="s">
        <v>4934</v>
      </c>
      <c r="H4427" s="40" t="s">
        <v>4857</v>
      </c>
      <c r="I4427" s="43" t="s">
        <v>22</v>
      </c>
      <c r="J4427" s="106">
        <v>1</v>
      </c>
      <c r="K4427" s="204" t="s">
        <v>4770</v>
      </c>
      <c r="L4427" s="163"/>
      <c r="M4427" s="174">
        <v>3.2</v>
      </c>
      <c r="N4427" s="167"/>
    </row>
    <row r="4428" s="155" customFormat="1" ht="34.2" spans="1:14">
      <c r="A4428" s="38" t="s">
        <v>15</v>
      </c>
      <c r="B4428" s="168">
        <v>4427</v>
      </c>
      <c r="C4428" s="43" t="s">
        <v>16</v>
      </c>
      <c r="D4428" s="43" t="s">
        <v>89</v>
      </c>
      <c r="E4428" s="103" t="s">
        <v>2803</v>
      </c>
      <c r="F4428" s="27" t="s">
        <v>90</v>
      </c>
      <c r="G4428" s="43" t="s">
        <v>4935</v>
      </c>
      <c r="H4428" s="40" t="s">
        <v>4857</v>
      </c>
      <c r="I4428" s="43" t="s">
        <v>22</v>
      </c>
      <c r="J4428" s="106">
        <v>33</v>
      </c>
      <c r="K4428" s="204" t="s">
        <v>4770</v>
      </c>
      <c r="L4428" s="163"/>
      <c r="M4428" s="174">
        <v>3.2</v>
      </c>
      <c r="N4428" s="167"/>
    </row>
    <row r="4429" s="155" customFormat="1" ht="34.2" spans="1:14">
      <c r="A4429" s="38" t="s">
        <v>15</v>
      </c>
      <c r="B4429" s="168">
        <v>4428</v>
      </c>
      <c r="C4429" s="43" t="s">
        <v>16</v>
      </c>
      <c r="D4429" s="43" t="s">
        <v>89</v>
      </c>
      <c r="E4429" s="103" t="s">
        <v>2803</v>
      </c>
      <c r="F4429" s="27" t="s">
        <v>90</v>
      </c>
      <c r="G4429" s="43" t="s">
        <v>4936</v>
      </c>
      <c r="H4429" s="40" t="s">
        <v>4857</v>
      </c>
      <c r="I4429" s="43" t="s">
        <v>22</v>
      </c>
      <c r="J4429" s="106">
        <v>1</v>
      </c>
      <c r="K4429" s="204" t="s">
        <v>4770</v>
      </c>
      <c r="L4429" s="163"/>
      <c r="M4429" s="174">
        <v>3.2</v>
      </c>
      <c r="N4429" s="167"/>
    </row>
    <row r="4430" s="155" customFormat="1" ht="34.2" spans="1:14">
      <c r="A4430" s="38" t="s">
        <v>15</v>
      </c>
      <c r="B4430" s="168">
        <v>4429</v>
      </c>
      <c r="C4430" s="43" t="s">
        <v>16</v>
      </c>
      <c r="D4430" s="43" t="s">
        <v>89</v>
      </c>
      <c r="E4430" s="103" t="s">
        <v>2803</v>
      </c>
      <c r="F4430" s="27" t="s">
        <v>90</v>
      </c>
      <c r="G4430" s="43" t="s">
        <v>4937</v>
      </c>
      <c r="H4430" s="40" t="s">
        <v>4857</v>
      </c>
      <c r="I4430" s="43" t="s">
        <v>22</v>
      </c>
      <c r="J4430" s="106">
        <v>10</v>
      </c>
      <c r="K4430" s="204" t="s">
        <v>4770</v>
      </c>
      <c r="L4430" s="163"/>
      <c r="M4430" s="174">
        <v>3.2</v>
      </c>
      <c r="N4430" s="167"/>
    </row>
    <row r="4431" s="155" customFormat="1" ht="34.2" spans="1:14">
      <c r="A4431" s="38" t="s">
        <v>15</v>
      </c>
      <c r="B4431" s="168">
        <v>4430</v>
      </c>
      <c r="C4431" s="43" t="s">
        <v>16</v>
      </c>
      <c r="D4431" s="43" t="s">
        <v>89</v>
      </c>
      <c r="E4431" s="103" t="s">
        <v>2803</v>
      </c>
      <c r="F4431" s="27" t="s">
        <v>90</v>
      </c>
      <c r="G4431" s="43" t="s">
        <v>4938</v>
      </c>
      <c r="H4431" s="40" t="s">
        <v>4857</v>
      </c>
      <c r="I4431" s="43" t="s">
        <v>22</v>
      </c>
      <c r="J4431" s="106">
        <v>11</v>
      </c>
      <c r="K4431" s="204" t="s">
        <v>4770</v>
      </c>
      <c r="L4431" s="163"/>
      <c r="M4431" s="174">
        <v>3.2</v>
      </c>
      <c r="N4431" s="167"/>
    </row>
    <row r="4432" s="155" customFormat="1" ht="34.2" spans="1:14">
      <c r="A4432" s="38" t="s">
        <v>15</v>
      </c>
      <c r="B4432" s="168">
        <v>4431</v>
      </c>
      <c r="C4432" s="43" t="s">
        <v>16</v>
      </c>
      <c r="D4432" s="43" t="s">
        <v>89</v>
      </c>
      <c r="E4432" s="103" t="s">
        <v>2803</v>
      </c>
      <c r="F4432" s="27" t="s">
        <v>90</v>
      </c>
      <c r="G4432" s="43" t="s">
        <v>4939</v>
      </c>
      <c r="H4432" s="40" t="s">
        <v>4857</v>
      </c>
      <c r="I4432" s="43" t="s">
        <v>22</v>
      </c>
      <c r="J4432" s="106">
        <v>1</v>
      </c>
      <c r="K4432" s="204" t="s">
        <v>4770</v>
      </c>
      <c r="L4432" s="163"/>
      <c r="M4432" s="174">
        <v>3.2</v>
      </c>
      <c r="N4432" s="167"/>
    </row>
    <row r="4433" s="155" customFormat="1" ht="34.2" spans="1:14">
      <c r="A4433" s="38" t="s">
        <v>15</v>
      </c>
      <c r="B4433" s="168">
        <v>4432</v>
      </c>
      <c r="C4433" s="43" t="s">
        <v>16</v>
      </c>
      <c r="D4433" s="43" t="s">
        <v>89</v>
      </c>
      <c r="E4433" s="103" t="s">
        <v>2803</v>
      </c>
      <c r="F4433" s="27" t="s">
        <v>90</v>
      </c>
      <c r="G4433" s="43" t="s">
        <v>4940</v>
      </c>
      <c r="H4433" s="40" t="s">
        <v>4857</v>
      </c>
      <c r="I4433" s="43" t="s">
        <v>22</v>
      </c>
      <c r="J4433" s="106">
        <v>1</v>
      </c>
      <c r="K4433" s="204" t="s">
        <v>4770</v>
      </c>
      <c r="L4433" s="163"/>
      <c r="M4433" s="174">
        <v>3.2</v>
      </c>
      <c r="N4433" s="167"/>
    </row>
    <row r="4434" s="155" customFormat="1" ht="34.2" spans="1:14">
      <c r="A4434" s="38" t="s">
        <v>15</v>
      </c>
      <c r="B4434" s="168">
        <v>4433</v>
      </c>
      <c r="C4434" s="43" t="s">
        <v>16</v>
      </c>
      <c r="D4434" s="43" t="s">
        <v>89</v>
      </c>
      <c r="E4434" s="103" t="s">
        <v>2803</v>
      </c>
      <c r="F4434" s="27" t="s">
        <v>90</v>
      </c>
      <c r="G4434" s="43" t="s">
        <v>4941</v>
      </c>
      <c r="H4434" s="40" t="s">
        <v>4857</v>
      </c>
      <c r="I4434" s="43" t="s">
        <v>22</v>
      </c>
      <c r="J4434" s="106">
        <v>1</v>
      </c>
      <c r="K4434" s="204" t="s">
        <v>4770</v>
      </c>
      <c r="L4434" s="163"/>
      <c r="M4434" s="174">
        <v>3.2</v>
      </c>
      <c r="N4434" s="167"/>
    </row>
    <row r="4435" s="155" customFormat="1" ht="34.2" spans="1:14">
      <c r="A4435" s="38" t="s">
        <v>15</v>
      </c>
      <c r="B4435" s="168">
        <v>4434</v>
      </c>
      <c r="C4435" s="43" t="s">
        <v>16</v>
      </c>
      <c r="D4435" s="43" t="s">
        <v>89</v>
      </c>
      <c r="E4435" s="103" t="s">
        <v>2803</v>
      </c>
      <c r="F4435" s="27" t="s">
        <v>90</v>
      </c>
      <c r="G4435" s="43" t="s">
        <v>4942</v>
      </c>
      <c r="H4435" s="40" t="s">
        <v>2118</v>
      </c>
      <c r="I4435" s="43" t="s">
        <v>22</v>
      </c>
      <c r="J4435" s="106">
        <v>29</v>
      </c>
      <c r="K4435" s="204" t="s">
        <v>4770</v>
      </c>
      <c r="L4435" s="163"/>
      <c r="M4435" s="105">
        <v>3.2</v>
      </c>
      <c r="N4435" s="167"/>
    </row>
    <row r="4436" s="155" customFormat="1" ht="34.2" spans="1:14">
      <c r="A4436" s="38" t="s">
        <v>15</v>
      </c>
      <c r="B4436" s="168">
        <v>4435</v>
      </c>
      <c r="C4436" s="43" t="s">
        <v>16</v>
      </c>
      <c r="D4436" s="43" t="s">
        <v>89</v>
      </c>
      <c r="E4436" s="103" t="s">
        <v>2803</v>
      </c>
      <c r="F4436" s="27" t="s">
        <v>90</v>
      </c>
      <c r="G4436" s="43" t="s">
        <v>4943</v>
      </c>
      <c r="H4436" s="40" t="s">
        <v>2118</v>
      </c>
      <c r="I4436" s="43" t="s">
        <v>22</v>
      </c>
      <c r="J4436" s="106">
        <v>50</v>
      </c>
      <c r="K4436" s="204" t="s">
        <v>4770</v>
      </c>
      <c r="L4436" s="163"/>
      <c r="M4436" s="105">
        <v>3.2</v>
      </c>
      <c r="N4436" s="167"/>
    </row>
    <row r="4437" s="155" customFormat="1" ht="34.2" spans="1:14">
      <c r="A4437" s="38" t="s">
        <v>15</v>
      </c>
      <c r="B4437" s="168">
        <v>4436</v>
      </c>
      <c r="C4437" s="43" t="s">
        <v>16</v>
      </c>
      <c r="D4437" s="43" t="s">
        <v>89</v>
      </c>
      <c r="E4437" s="103" t="s">
        <v>2803</v>
      </c>
      <c r="F4437" s="27" t="s">
        <v>90</v>
      </c>
      <c r="G4437" s="43" t="s">
        <v>4944</v>
      </c>
      <c r="H4437" s="40" t="s">
        <v>2118</v>
      </c>
      <c r="I4437" s="43" t="s">
        <v>22</v>
      </c>
      <c r="J4437" s="106">
        <v>16</v>
      </c>
      <c r="K4437" s="204" t="s">
        <v>4770</v>
      </c>
      <c r="L4437" s="163"/>
      <c r="M4437" s="105">
        <v>3.2</v>
      </c>
      <c r="N4437" s="167"/>
    </row>
    <row r="4438" s="155" customFormat="1" ht="34.2" spans="1:14">
      <c r="A4438" s="38" t="s">
        <v>15</v>
      </c>
      <c r="B4438" s="168">
        <v>4437</v>
      </c>
      <c r="C4438" s="43" t="s">
        <v>16</v>
      </c>
      <c r="D4438" s="43" t="s">
        <v>89</v>
      </c>
      <c r="E4438" s="103" t="s">
        <v>2803</v>
      </c>
      <c r="F4438" s="27" t="s">
        <v>90</v>
      </c>
      <c r="G4438" s="43" t="s">
        <v>4945</v>
      </c>
      <c r="H4438" s="40" t="s">
        <v>2118</v>
      </c>
      <c r="I4438" s="43" t="s">
        <v>22</v>
      </c>
      <c r="J4438" s="106">
        <v>50</v>
      </c>
      <c r="K4438" s="204" t="s">
        <v>4770</v>
      </c>
      <c r="L4438" s="163"/>
      <c r="M4438" s="105">
        <v>3.2</v>
      </c>
      <c r="N4438" s="167"/>
    </row>
    <row r="4439" s="155" customFormat="1" ht="34.2" spans="1:14">
      <c r="A4439" s="38" t="s">
        <v>15</v>
      </c>
      <c r="B4439" s="168">
        <v>4438</v>
      </c>
      <c r="C4439" s="43" t="s">
        <v>16</v>
      </c>
      <c r="D4439" s="43" t="s">
        <v>89</v>
      </c>
      <c r="E4439" s="103" t="s">
        <v>2803</v>
      </c>
      <c r="F4439" s="27" t="s">
        <v>90</v>
      </c>
      <c r="G4439" s="43" t="s">
        <v>4946</v>
      </c>
      <c r="H4439" s="40" t="s">
        <v>2118</v>
      </c>
      <c r="I4439" s="43" t="s">
        <v>22</v>
      </c>
      <c r="J4439" s="106">
        <v>1</v>
      </c>
      <c r="K4439" s="204" t="s">
        <v>4770</v>
      </c>
      <c r="L4439" s="163"/>
      <c r="M4439" s="105">
        <v>3.2</v>
      </c>
      <c r="N4439" s="167"/>
    </row>
    <row r="4440" s="155" customFormat="1" ht="34.2" spans="1:14">
      <c r="A4440" s="38" t="s">
        <v>15</v>
      </c>
      <c r="B4440" s="168">
        <v>4439</v>
      </c>
      <c r="C4440" s="43" t="s">
        <v>16</v>
      </c>
      <c r="D4440" s="43" t="s">
        <v>89</v>
      </c>
      <c r="E4440" s="103" t="s">
        <v>2803</v>
      </c>
      <c r="F4440" s="27" t="s">
        <v>90</v>
      </c>
      <c r="G4440" s="43" t="s">
        <v>4947</v>
      </c>
      <c r="H4440" s="40" t="s">
        <v>2118</v>
      </c>
      <c r="I4440" s="43" t="s">
        <v>22</v>
      </c>
      <c r="J4440" s="106">
        <v>6</v>
      </c>
      <c r="K4440" s="204" t="s">
        <v>4770</v>
      </c>
      <c r="L4440" s="163"/>
      <c r="M4440" s="105">
        <v>3.2</v>
      </c>
      <c r="N4440" s="167"/>
    </row>
    <row r="4441" s="155" customFormat="1" ht="34.2" spans="1:14">
      <c r="A4441" s="38" t="s">
        <v>15</v>
      </c>
      <c r="B4441" s="168">
        <v>4440</v>
      </c>
      <c r="C4441" s="43" t="s">
        <v>16</v>
      </c>
      <c r="D4441" s="43" t="s">
        <v>89</v>
      </c>
      <c r="E4441" s="103" t="s">
        <v>2803</v>
      </c>
      <c r="F4441" s="27" t="s">
        <v>90</v>
      </c>
      <c r="G4441" s="43" t="s">
        <v>4948</v>
      </c>
      <c r="H4441" s="40" t="s">
        <v>2118</v>
      </c>
      <c r="I4441" s="43" t="s">
        <v>22</v>
      </c>
      <c r="J4441" s="106">
        <v>22</v>
      </c>
      <c r="K4441" s="204" t="s">
        <v>4770</v>
      </c>
      <c r="L4441" s="163"/>
      <c r="M4441" s="105">
        <v>3.2</v>
      </c>
      <c r="N4441" s="167"/>
    </row>
    <row r="4442" s="155" customFormat="1" ht="34.2" spans="1:14">
      <c r="A4442" s="38" t="s">
        <v>15</v>
      </c>
      <c r="B4442" s="168">
        <v>4441</v>
      </c>
      <c r="C4442" s="43" t="s">
        <v>16</v>
      </c>
      <c r="D4442" s="43" t="s">
        <v>89</v>
      </c>
      <c r="E4442" s="103" t="s">
        <v>2803</v>
      </c>
      <c r="F4442" s="27" t="s">
        <v>90</v>
      </c>
      <c r="G4442" s="43" t="s">
        <v>4949</v>
      </c>
      <c r="H4442" s="40" t="s">
        <v>2118</v>
      </c>
      <c r="I4442" s="43" t="s">
        <v>22</v>
      </c>
      <c r="J4442" s="106">
        <v>3</v>
      </c>
      <c r="K4442" s="204" t="s">
        <v>4770</v>
      </c>
      <c r="L4442" s="163"/>
      <c r="M4442" s="105">
        <v>3.2</v>
      </c>
      <c r="N4442" s="167"/>
    </row>
    <row r="4443" s="155" customFormat="1" ht="34.2" spans="1:14">
      <c r="A4443" s="38" t="s">
        <v>15</v>
      </c>
      <c r="B4443" s="168">
        <v>4442</v>
      </c>
      <c r="C4443" s="43" t="s">
        <v>16</v>
      </c>
      <c r="D4443" s="43" t="s">
        <v>89</v>
      </c>
      <c r="E4443" s="103" t="s">
        <v>2803</v>
      </c>
      <c r="F4443" s="27" t="s">
        <v>90</v>
      </c>
      <c r="G4443" s="43" t="s">
        <v>4950</v>
      </c>
      <c r="H4443" s="40" t="s">
        <v>2118</v>
      </c>
      <c r="I4443" s="43" t="s">
        <v>22</v>
      </c>
      <c r="J4443" s="106">
        <v>60</v>
      </c>
      <c r="K4443" s="204" t="s">
        <v>4770</v>
      </c>
      <c r="L4443" s="163"/>
      <c r="M4443" s="105">
        <v>3.2</v>
      </c>
      <c r="N4443" s="167"/>
    </row>
    <row r="4444" s="155" customFormat="1" ht="34.2" spans="1:14">
      <c r="A4444" s="38" t="s">
        <v>15</v>
      </c>
      <c r="B4444" s="168">
        <v>4443</v>
      </c>
      <c r="C4444" s="43" t="s">
        <v>16</v>
      </c>
      <c r="D4444" s="43" t="s">
        <v>89</v>
      </c>
      <c r="E4444" s="103" t="s">
        <v>2803</v>
      </c>
      <c r="F4444" s="27" t="s">
        <v>90</v>
      </c>
      <c r="G4444" s="43" t="s">
        <v>4951</v>
      </c>
      <c r="H4444" s="40" t="s">
        <v>2118</v>
      </c>
      <c r="I4444" s="43" t="s">
        <v>22</v>
      </c>
      <c r="J4444" s="106">
        <v>2</v>
      </c>
      <c r="K4444" s="204" t="s">
        <v>4770</v>
      </c>
      <c r="L4444" s="163"/>
      <c r="M4444" s="105">
        <v>3.2</v>
      </c>
      <c r="N4444" s="167"/>
    </row>
    <row r="4445" s="155" customFormat="1" ht="34.2" spans="1:14">
      <c r="A4445" s="38" t="s">
        <v>15</v>
      </c>
      <c r="B4445" s="168">
        <v>4444</v>
      </c>
      <c r="C4445" s="43" t="s">
        <v>16</v>
      </c>
      <c r="D4445" s="43" t="s">
        <v>89</v>
      </c>
      <c r="E4445" s="103" t="s">
        <v>2803</v>
      </c>
      <c r="F4445" s="27" t="s">
        <v>90</v>
      </c>
      <c r="G4445" s="43" t="s">
        <v>4952</v>
      </c>
      <c r="H4445" s="40" t="s">
        <v>2118</v>
      </c>
      <c r="I4445" s="43" t="s">
        <v>22</v>
      </c>
      <c r="J4445" s="106">
        <v>13</v>
      </c>
      <c r="K4445" s="204" t="s">
        <v>4770</v>
      </c>
      <c r="L4445" s="163"/>
      <c r="M4445" s="105">
        <v>3.2</v>
      </c>
      <c r="N4445" s="167"/>
    </row>
    <row r="4446" s="155" customFormat="1" ht="34.2" spans="1:14">
      <c r="A4446" s="38" t="s">
        <v>15</v>
      </c>
      <c r="B4446" s="168">
        <v>4445</v>
      </c>
      <c r="C4446" s="43" t="s">
        <v>16</v>
      </c>
      <c r="D4446" s="43" t="s">
        <v>89</v>
      </c>
      <c r="E4446" s="103" t="s">
        <v>2803</v>
      </c>
      <c r="F4446" s="27" t="s">
        <v>90</v>
      </c>
      <c r="G4446" s="43" t="s">
        <v>4953</v>
      </c>
      <c r="H4446" s="40" t="s">
        <v>2118</v>
      </c>
      <c r="I4446" s="43" t="s">
        <v>22</v>
      </c>
      <c r="J4446" s="106">
        <v>1</v>
      </c>
      <c r="K4446" s="204" t="s">
        <v>4770</v>
      </c>
      <c r="L4446" s="163"/>
      <c r="M4446" s="105">
        <v>3.2</v>
      </c>
      <c r="N4446" s="167"/>
    </row>
    <row r="4447" s="155" customFormat="1" ht="34.2" spans="1:14">
      <c r="A4447" s="38" t="s">
        <v>15</v>
      </c>
      <c r="B4447" s="168">
        <v>4446</v>
      </c>
      <c r="C4447" s="43" t="s">
        <v>16</v>
      </c>
      <c r="D4447" s="43" t="s">
        <v>89</v>
      </c>
      <c r="E4447" s="103" t="s">
        <v>2803</v>
      </c>
      <c r="F4447" s="27" t="s">
        <v>90</v>
      </c>
      <c r="G4447" s="43" t="s">
        <v>4954</v>
      </c>
      <c r="H4447" s="40" t="s">
        <v>2118</v>
      </c>
      <c r="I4447" s="43" t="s">
        <v>22</v>
      </c>
      <c r="J4447" s="106">
        <v>21</v>
      </c>
      <c r="K4447" s="204" t="s">
        <v>4770</v>
      </c>
      <c r="L4447" s="163"/>
      <c r="M4447" s="105">
        <v>3.2</v>
      </c>
      <c r="N4447" s="167"/>
    </row>
    <row r="4448" s="155" customFormat="1" ht="34.2" spans="1:14">
      <c r="A4448" s="38" t="s">
        <v>15</v>
      </c>
      <c r="B4448" s="168">
        <v>4447</v>
      </c>
      <c r="C4448" s="43" t="s">
        <v>16</v>
      </c>
      <c r="D4448" s="43" t="s">
        <v>89</v>
      </c>
      <c r="E4448" s="103" t="s">
        <v>2803</v>
      </c>
      <c r="F4448" s="27" t="s">
        <v>90</v>
      </c>
      <c r="G4448" s="43" t="s">
        <v>4955</v>
      </c>
      <c r="H4448" s="40" t="s">
        <v>2118</v>
      </c>
      <c r="I4448" s="43" t="s">
        <v>22</v>
      </c>
      <c r="J4448" s="106">
        <v>1</v>
      </c>
      <c r="K4448" s="204" t="s">
        <v>4770</v>
      </c>
      <c r="L4448" s="163"/>
      <c r="M4448" s="105">
        <v>3.2</v>
      </c>
      <c r="N4448" s="167"/>
    </row>
    <row r="4449" s="155" customFormat="1" ht="34.2" spans="1:14">
      <c r="A4449" s="38" t="s">
        <v>15</v>
      </c>
      <c r="B4449" s="168">
        <v>4448</v>
      </c>
      <c r="C4449" s="43" t="s">
        <v>16</v>
      </c>
      <c r="D4449" s="43" t="s">
        <v>89</v>
      </c>
      <c r="E4449" s="103" t="s">
        <v>2803</v>
      </c>
      <c r="F4449" s="27" t="s">
        <v>90</v>
      </c>
      <c r="G4449" s="43" t="s">
        <v>4956</v>
      </c>
      <c r="H4449" s="40" t="s">
        <v>2118</v>
      </c>
      <c r="I4449" s="43" t="s">
        <v>22</v>
      </c>
      <c r="J4449" s="106">
        <v>1</v>
      </c>
      <c r="K4449" s="204" t="s">
        <v>4770</v>
      </c>
      <c r="L4449" s="163"/>
      <c r="M4449" s="105">
        <v>3.2</v>
      </c>
      <c r="N4449" s="167"/>
    </row>
    <row r="4450" s="155" customFormat="1" ht="34.2" spans="1:14">
      <c r="A4450" s="38" t="s">
        <v>15</v>
      </c>
      <c r="B4450" s="168">
        <v>4449</v>
      </c>
      <c r="C4450" s="43" t="s">
        <v>16</v>
      </c>
      <c r="D4450" s="43" t="s">
        <v>89</v>
      </c>
      <c r="E4450" s="103" t="s">
        <v>2803</v>
      </c>
      <c r="F4450" s="27" t="s">
        <v>90</v>
      </c>
      <c r="G4450" s="43" t="s">
        <v>4957</v>
      </c>
      <c r="H4450" s="40" t="s">
        <v>2118</v>
      </c>
      <c r="I4450" s="43" t="s">
        <v>22</v>
      </c>
      <c r="J4450" s="106">
        <v>1</v>
      </c>
      <c r="K4450" s="204" t="s">
        <v>4770</v>
      </c>
      <c r="L4450" s="163"/>
      <c r="M4450" s="105">
        <v>3.2</v>
      </c>
      <c r="N4450" s="167"/>
    </row>
    <row r="4451" s="155" customFormat="1" ht="34.2" spans="1:14">
      <c r="A4451" s="38" t="s">
        <v>15</v>
      </c>
      <c r="B4451" s="168">
        <v>4450</v>
      </c>
      <c r="C4451" s="43" t="s">
        <v>16</v>
      </c>
      <c r="D4451" s="43" t="s">
        <v>89</v>
      </c>
      <c r="E4451" s="103" t="s">
        <v>2803</v>
      </c>
      <c r="F4451" s="27" t="s">
        <v>90</v>
      </c>
      <c r="G4451" s="43" t="s">
        <v>4958</v>
      </c>
      <c r="H4451" s="40" t="s">
        <v>2118</v>
      </c>
      <c r="I4451" s="43" t="s">
        <v>22</v>
      </c>
      <c r="J4451" s="106">
        <v>1</v>
      </c>
      <c r="K4451" s="204" t="s">
        <v>4770</v>
      </c>
      <c r="L4451" s="163"/>
      <c r="M4451" s="105">
        <v>3.2</v>
      </c>
      <c r="N4451" s="167"/>
    </row>
    <row r="4452" s="155" customFormat="1" ht="34.2" spans="1:14">
      <c r="A4452" s="38" t="s">
        <v>15</v>
      </c>
      <c r="B4452" s="168">
        <v>4451</v>
      </c>
      <c r="C4452" s="43" t="s">
        <v>16</v>
      </c>
      <c r="D4452" s="43" t="s">
        <v>89</v>
      </c>
      <c r="E4452" s="103" t="s">
        <v>2803</v>
      </c>
      <c r="F4452" s="27" t="s">
        <v>90</v>
      </c>
      <c r="G4452" s="43" t="s">
        <v>4959</v>
      </c>
      <c r="H4452" s="40" t="s">
        <v>4891</v>
      </c>
      <c r="I4452" s="43" t="s">
        <v>22</v>
      </c>
      <c r="J4452" s="106">
        <v>6</v>
      </c>
      <c r="K4452" s="204" t="s">
        <v>4770</v>
      </c>
      <c r="L4452" s="163"/>
      <c r="M4452" s="174">
        <v>3.1</v>
      </c>
      <c r="N4452" s="167"/>
    </row>
    <row r="4453" s="155" customFormat="1" ht="34.2" spans="1:14">
      <c r="A4453" s="38" t="s">
        <v>15</v>
      </c>
      <c r="B4453" s="168">
        <v>4452</v>
      </c>
      <c r="C4453" s="43" t="s">
        <v>16</v>
      </c>
      <c r="D4453" s="43" t="s">
        <v>89</v>
      </c>
      <c r="E4453" s="103" t="s">
        <v>2803</v>
      </c>
      <c r="F4453" s="27" t="s">
        <v>90</v>
      </c>
      <c r="G4453" s="43" t="s">
        <v>4960</v>
      </c>
      <c r="H4453" s="40" t="s">
        <v>4891</v>
      </c>
      <c r="I4453" s="43" t="s">
        <v>22</v>
      </c>
      <c r="J4453" s="106">
        <v>8</v>
      </c>
      <c r="K4453" s="204" t="s">
        <v>4770</v>
      </c>
      <c r="L4453" s="163"/>
      <c r="M4453" s="174">
        <v>3.1</v>
      </c>
      <c r="N4453" s="167"/>
    </row>
    <row r="4454" s="155" customFormat="1" ht="34.2" spans="1:14">
      <c r="A4454" s="38" t="s">
        <v>15</v>
      </c>
      <c r="B4454" s="168">
        <v>4453</v>
      </c>
      <c r="C4454" s="43" t="s">
        <v>16</v>
      </c>
      <c r="D4454" s="43" t="s">
        <v>89</v>
      </c>
      <c r="E4454" s="103" t="s">
        <v>2803</v>
      </c>
      <c r="F4454" s="27" t="s">
        <v>90</v>
      </c>
      <c r="G4454" s="43" t="s">
        <v>4961</v>
      </c>
      <c r="H4454" s="40" t="s">
        <v>4891</v>
      </c>
      <c r="I4454" s="43" t="s">
        <v>22</v>
      </c>
      <c r="J4454" s="106">
        <v>3</v>
      </c>
      <c r="K4454" s="204" t="s">
        <v>4770</v>
      </c>
      <c r="L4454" s="163"/>
      <c r="M4454" s="174">
        <v>3.1</v>
      </c>
      <c r="N4454" s="167"/>
    </row>
    <row r="4455" s="155" customFormat="1" ht="34.2" spans="1:14">
      <c r="A4455" s="38" t="s">
        <v>15</v>
      </c>
      <c r="B4455" s="168">
        <v>4454</v>
      </c>
      <c r="C4455" s="43" t="s">
        <v>16</v>
      </c>
      <c r="D4455" s="43" t="s">
        <v>89</v>
      </c>
      <c r="E4455" s="103" t="s">
        <v>2803</v>
      </c>
      <c r="F4455" s="27" t="s">
        <v>90</v>
      </c>
      <c r="G4455" s="43" t="s">
        <v>4962</v>
      </c>
      <c r="H4455" s="40" t="s">
        <v>4891</v>
      </c>
      <c r="I4455" s="43" t="s">
        <v>22</v>
      </c>
      <c r="J4455" s="106">
        <v>2</v>
      </c>
      <c r="K4455" s="204" t="s">
        <v>4770</v>
      </c>
      <c r="L4455" s="163"/>
      <c r="M4455" s="174">
        <v>3.1</v>
      </c>
      <c r="N4455" s="167"/>
    </row>
    <row r="4456" s="155" customFormat="1" ht="34.2" spans="1:14">
      <c r="A4456" s="38" t="s">
        <v>15</v>
      </c>
      <c r="B4456" s="168">
        <v>4455</v>
      </c>
      <c r="C4456" s="43" t="s">
        <v>16</v>
      </c>
      <c r="D4456" s="43" t="s">
        <v>89</v>
      </c>
      <c r="E4456" s="103" t="s">
        <v>2803</v>
      </c>
      <c r="F4456" s="27" t="s">
        <v>90</v>
      </c>
      <c r="G4456" s="43" t="s">
        <v>4963</v>
      </c>
      <c r="H4456" s="40" t="s">
        <v>4891</v>
      </c>
      <c r="I4456" s="43" t="s">
        <v>22</v>
      </c>
      <c r="J4456" s="106">
        <v>1</v>
      </c>
      <c r="K4456" s="204" t="s">
        <v>4770</v>
      </c>
      <c r="L4456" s="163"/>
      <c r="M4456" s="174">
        <v>3.1</v>
      </c>
      <c r="N4456" s="167"/>
    </row>
    <row r="4457" s="155" customFormat="1" ht="34.2" spans="1:14">
      <c r="A4457" s="38" t="s">
        <v>15</v>
      </c>
      <c r="B4457" s="168">
        <v>4456</v>
      </c>
      <c r="C4457" s="43" t="s">
        <v>16</v>
      </c>
      <c r="D4457" s="43" t="s">
        <v>89</v>
      </c>
      <c r="E4457" s="103" t="s">
        <v>2803</v>
      </c>
      <c r="F4457" s="27" t="s">
        <v>90</v>
      </c>
      <c r="G4457" s="43" t="s">
        <v>4964</v>
      </c>
      <c r="H4457" s="40" t="s">
        <v>4891</v>
      </c>
      <c r="I4457" s="43" t="s">
        <v>22</v>
      </c>
      <c r="J4457" s="106">
        <v>2</v>
      </c>
      <c r="K4457" s="204" t="s">
        <v>4770</v>
      </c>
      <c r="L4457" s="163"/>
      <c r="M4457" s="174">
        <v>3.1</v>
      </c>
      <c r="N4457" s="167"/>
    </row>
    <row r="4458" s="155" customFormat="1" ht="34.2" spans="1:14">
      <c r="A4458" s="38" t="s">
        <v>15</v>
      </c>
      <c r="B4458" s="168">
        <v>4457</v>
      </c>
      <c r="C4458" s="43" t="s">
        <v>16</v>
      </c>
      <c r="D4458" s="43" t="s">
        <v>89</v>
      </c>
      <c r="E4458" s="103" t="s">
        <v>2803</v>
      </c>
      <c r="F4458" s="27" t="s">
        <v>90</v>
      </c>
      <c r="G4458" s="43" t="s">
        <v>4965</v>
      </c>
      <c r="H4458" s="40" t="s">
        <v>4893</v>
      </c>
      <c r="I4458" s="43" t="s">
        <v>22</v>
      </c>
      <c r="J4458" s="106">
        <v>2</v>
      </c>
      <c r="K4458" s="204" t="s">
        <v>4770</v>
      </c>
      <c r="L4458" s="163"/>
      <c r="M4458" s="174">
        <v>3.1</v>
      </c>
      <c r="N4458" s="167"/>
    </row>
    <row r="4459" s="155" customFormat="1" ht="34.2" spans="1:14">
      <c r="A4459" s="38" t="s">
        <v>15</v>
      </c>
      <c r="B4459" s="168">
        <v>4458</v>
      </c>
      <c r="C4459" s="43" t="s">
        <v>16</v>
      </c>
      <c r="D4459" s="43" t="s">
        <v>89</v>
      </c>
      <c r="E4459" s="103" t="s">
        <v>2803</v>
      </c>
      <c r="F4459" s="27" t="s">
        <v>90</v>
      </c>
      <c r="G4459" s="43" t="s">
        <v>4966</v>
      </c>
      <c r="H4459" s="40" t="s">
        <v>4811</v>
      </c>
      <c r="I4459" s="43" t="s">
        <v>22</v>
      </c>
      <c r="J4459" s="106">
        <v>5</v>
      </c>
      <c r="K4459" s="204" t="s">
        <v>4770</v>
      </c>
      <c r="L4459" s="163"/>
      <c r="M4459" s="174">
        <v>3.1</v>
      </c>
      <c r="N4459" s="167"/>
    </row>
    <row r="4460" s="155" customFormat="1" ht="34.2" spans="1:14">
      <c r="A4460" s="38" t="s">
        <v>15</v>
      </c>
      <c r="B4460" s="168">
        <v>4459</v>
      </c>
      <c r="C4460" s="43" t="s">
        <v>16</v>
      </c>
      <c r="D4460" s="43" t="s">
        <v>89</v>
      </c>
      <c r="E4460" s="103" t="s">
        <v>2803</v>
      </c>
      <c r="F4460" s="27" t="s">
        <v>90</v>
      </c>
      <c r="G4460" s="43" t="s">
        <v>4967</v>
      </c>
      <c r="H4460" s="40" t="s">
        <v>4811</v>
      </c>
      <c r="I4460" s="43" t="s">
        <v>22</v>
      </c>
      <c r="J4460" s="106">
        <v>8</v>
      </c>
      <c r="K4460" s="204" t="s">
        <v>4770</v>
      </c>
      <c r="L4460" s="163"/>
      <c r="M4460" s="174">
        <v>3.1</v>
      </c>
      <c r="N4460" s="167"/>
    </row>
    <row r="4461" s="155" customFormat="1" ht="34.2" spans="1:14">
      <c r="A4461" s="38" t="s">
        <v>15</v>
      </c>
      <c r="B4461" s="168">
        <v>4460</v>
      </c>
      <c r="C4461" s="43" t="s">
        <v>16</v>
      </c>
      <c r="D4461" s="43" t="s">
        <v>89</v>
      </c>
      <c r="E4461" s="103" t="s">
        <v>2803</v>
      </c>
      <c r="F4461" s="27" t="s">
        <v>90</v>
      </c>
      <c r="G4461" s="43" t="s">
        <v>4968</v>
      </c>
      <c r="H4461" s="40" t="s">
        <v>4813</v>
      </c>
      <c r="I4461" s="43" t="s">
        <v>22</v>
      </c>
      <c r="J4461" s="106">
        <v>8</v>
      </c>
      <c r="K4461" s="204" t="s">
        <v>4770</v>
      </c>
      <c r="L4461" s="163"/>
      <c r="M4461" s="174">
        <v>3.1</v>
      </c>
      <c r="N4461" s="167"/>
    </row>
    <row r="4462" s="155" customFormat="1" ht="34.2" spans="1:14">
      <c r="A4462" s="38" t="s">
        <v>15</v>
      </c>
      <c r="B4462" s="168">
        <v>4461</v>
      </c>
      <c r="C4462" s="43" t="s">
        <v>16</v>
      </c>
      <c r="D4462" s="43" t="s">
        <v>89</v>
      </c>
      <c r="E4462" s="103" t="s">
        <v>2803</v>
      </c>
      <c r="F4462" s="27" t="s">
        <v>90</v>
      </c>
      <c r="G4462" s="43" t="s">
        <v>4966</v>
      </c>
      <c r="H4462" s="40" t="s">
        <v>4813</v>
      </c>
      <c r="I4462" s="43" t="s">
        <v>22</v>
      </c>
      <c r="J4462" s="106">
        <v>17</v>
      </c>
      <c r="K4462" s="204" t="s">
        <v>4770</v>
      </c>
      <c r="L4462" s="163"/>
      <c r="M4462" s="174">
        <v>3.1</v>
      </c>
      <c r="N4462" s="167"/>
    </row>
    <row r="4463" s="155" customFormat="1" ht="34.2" spans="1:14">
      <c r="A4463" s="38" t="s">
        <v>15</v>
      </c>
      <c r="B4463" s="168">
        <v>4462</v>
      </c>
      <c r="C4463" s="43" t="s">
        <v>16</v>
      </c>
      <c r="D4463" s="43" t="s">
        <v>89</v>
      </c>
      <c r="E4463" s="103" t="s">
        <v>2803</v>
      </c>
      <c r="F4463" s="27" t="s">
        <v>90</v>
      </c>
      <c r="G4463" s="43" t="s">
        <v>4969</v>
      </c>
      <c r="H4463" s="40" t="s">
        <v>4813</v>
      </c>
      <c r="I4463" s="43" t="s">
        <v>22</v>
      </c>
      <c r="J4463" s="106">
        <v>51</v>
      </c>
      <c r="K4463" s="204" t="s">
        <v>4770</v>
      </c>
      <c r="L4463" s="163"/>
      <c r="M4463" s="174">
        <v>3.1</v>
      </c>
      <c r="N4463" s="167"/>
    </row>
    <row r="4464" s="155" customFormat="1" ht="34.2" spans="1:14">
      <c r="A4464" s="38" t="s">
        <v>15</v>
      </c>
      <c r="B4464" s="168">
        <v>4463</v>
      </c>
      <c r="C4464" s="43" t="s">
        <v>16</v>
      </c>
      <c r="D4464" s="43" t="s">
        <v>89</v>
      </c>
      <c r="E4464" s="103" t="s">
        <v>2803</v>
      </c>
      <c r="F4464" s="27" t="s">
        <v>90</v>
      </c>
      <c r="G4464" s="43" t="s">
        <v>4967</v>
      </c>
      <c r="H4464" s="40" t="s">
        <v>4813</v>
      </c>
      <c r="I4464" s="43" t="s">
        <v>22</v>
      </c>
      <c r="J4464" s="106">
        <v>26</v>
      </c>
      <c r="K4464" s="204" t="s">
        <v>4770</v>
      </c>
      <c r="L4464" s="163"/>
      <c r="M4464" s="174">
        <v>3.1</v>
      </c>
      <c r="N4464" s="167"/>
    </row>
    <row r="4465" s="155" customFormat="1" ht="34.2" spans="1:14">
      <c r="A4465" s="38" t="s">
        <v>15</v>
      </c>
      <c r="B4465" s="168">
        <v>4464</v>
      </c>
      <c r="C4465" s="43" t="s">
        <v>16</v>
      </c>
      <c r="D4465" s="43" t="s">
        <v>89</v>
      </c>
      <c r="E4465" s="103" t="s">
        <v>2803</v>
      </c>
      <c r="F4465" s="27" t="s">
        <v>90</v>
      </c>
      <c r="G4465" s="43" t="s">
        <v>4969</v>
      </c>
      <c r="H4465" s="40" t="s">
        <v>4811</v>
      </c>
      <c r="I4465" s="43" t="s">
        <v>22</v>
      </c>
      <c r="J4465" s="106">
        <v>1</v>
      </c>
      <c r="K4465" s="204" t="s">
        <v>4770</v>
      </c>
      <c r="L4465" s="163"/>
      <c r="M4465" s="174">
        <v>3.1</v>
      </c>
      <c r="N4465" s="167"/>
    </row>
    <row r="4466" s="155" customFormat="1" ht="34.2" spans="1:14">
      <c r="A4466" s="38" t="s">
        <v>15</v>
      </c>
      <c r="B4466" s="168">
        <v>4465</v>
      </c>
      <c r="C4466" s="43" t="s">
        <v>16</v>
      </c>
      <c r="D4466" s="43" t="s">
        <v>89</v>
      </c>
      <c r="E4466" s="103" t="s">
        <v>2803</v>
      </c>
      <c r="F4466" s="27" t="s">
        <v>90</v>
      </c>
      <c r="G4466" s="43" t="s">
        <v>4967</v>
      </c>
      <c r="H4466" s="40" t="s">
        <v>4893</v>
      </c>
      <c r="I4466" s="43" t="s">
        <v>22</v>
      </c>
      <c r="J4466" s="106">
        <v>3</v>
      </c>
      <c r="K4466" s="204" t="s">
        <v>4770</v>
      </c>
      <c r="L4466" s="163"/>
      <c r="M4466" s="174">
        <v>3.1</v>
      </c>
      <c r="N4466" s="167"/>
    </row>
    <row r="4467" s="155" customFormat="1" ht="34.2" spans="1:14">
      <c r="A4467" s="38" t="s">
        <v>15</v>
      </c>
      <c r="B4467" s="168">
        <v>4466</v>
      </c>
      <c r="C4467" s="43" t="s">
        <v>16</v>
      </c>
      <c r="D4467" s="43" t="s">
        <v>414</v>
      </c>
      <c r="E4467" s="103" t="s">
        <v>2803</v>
      </c>
      <c r="F4467" s="22" t="s">
        <v>415</v>
      </c>
      <c r="G4467" s="43" t="s">
        <v>1995</v>
      </c>
      <c r="H4467" s="40" t="s">
        <v>1990</v>
      </c>
      <c r="I4467" s="43" t="s">
        <v>22</v>
      </c>
      <c r="J4467" s="106">
        <v>380</v>
      </c>
      <c r="K4467" s="204" t="s">
        <v>4770</v>
      </c>
      <c r="L4467" s="163"/>
      <c r="M4467" s="105">
        <v>3.1</v>
      </c>
      <c r="N4467" s="167"/>
    </row>
    <row r="4468" s="155" customFormat="1" ht="34.2" spans="1:14">
      <c r="A4468" s="38" t="s">
        <v>15</v>
      </c>
      <c r="B4468" s="168">
        <v>4467</v>
      </c>
      <c r="C4468" s="43" t="s">
        <v>16</v>
      </c>
      <c r="D4468" s="43" t="s">
        <v>414</v>
      </c>
      <c r="E4468" s="103" t="s">
        <v>2803</v>
      </c>
      <c r="F4468" s="22" t="s">
        <v>415</v>
      </c>
      <c r="G4468" s="43" t="s">
        <v>1995</v>
      </c>
      <c r="H4468" s="40" t="s">
        <v>1990</v>
      </c>
      <c r="I4468" s="43" t="s">
        <v>22</v>
      </c>
      <c r="J4468" s="106">
        <v>1680</v>
      </c>
      <c r="K4468" s="204" t="s">
        <v>4770</v>
      </c>
      <c r="L4468" s="163"/>
      <c r="M4468" s="105">
        <v>3.1</v>
      </c>
      <c r="N4468" s="167"/>
    </row>
    <row r="4469" s="155" customFormat="1" ht="34.2" spans="1:14">
      <c r="A4469" s="38" t="s">
        <v>15</v>
      </c>
      <c r="B4469" s="168">
        <v>4468</v>
      </c>
      <c r="C4469" s="43" t="s">
        <v>16</v>
      </c>
      <c r="D4469" s="43" t="s">
        <v>414</v>
      </c>
      <c r="E4469" s="103" t="s">
        <v>2803</v>
      </c>
      <c r="F4469" s="22" t="s">
        <v>415</v>
      </c>
      <c r="G4469" s="43" t="s">
        <v>2775</v>
      </c>
      <c r="H4469" s="40" t="s">
        <v>1990</v>
      </c>
      <c r="I4469" s="43" t="s">
        <v>22</v>
      </c>
      <c r="J4469" s="106">
        <v>1700</v>
      </c>
      <c r="K4469" s="204" t="s">
        <v>4770</v>
      </c>
      <c r="L4469" s="163"/>
      <c r="M4469" s="105">
        <v>3.1</v>
      </c>
      <c r="N4469" s="167"/>
    </row>
    <row r="4470" s="155" customFormat="1" ht="34.2" spans="1:14">
      <c r="A4470" s="38" t="s">
        <v>15</v>
      </c>
      <c r="B4470" s="168">
        <v>4469</v>
      </c>
      <c r="C4470" s="43" t="s">
        <v>16</v>
      </c>
      <c r="D4470" s="43" t="s">
        <v>414</v>
      </c>
      <c r="E4470" s="103" t="s">
        <v>2803</v>
      </c>
      <c r="F4470" s="22" t="s">
        <v>415</v>
      </c>
      <c r="G4470" s="43" t="s">
        <v>3549</v>
      </c>
      <c r="H4470" s="40" t="s">
        <v>1990</v>
      </c>
      <c r="I4470" s="43" t="s">
        <v>22</v>
      </c>
      <c r="J4470" s="106">
        <v>228</v>
      </c>
      <c r="K4470" s="204" t="s">
        <v>4770</v>
      </c>
      <c r="L4470" s="163"/>
      <c r="M4470" s="105">
        <v>3.1</v>
      </c>
      <c r="N4470" s="167"/>
    </row>
    <row r="4471" s="155" customFormat="1" ht="34.2" spans="1:14">
      <c r="A4471" s="38" t="s">
        <v>15</v>
      </c>
      <c r="B4471" s="168">
        <v>4470</v>
      </c>
      <c r="C4471" s="43" t="s">
        <v>16</v>
      </c>
      <c r="D4471" s="43" t="s">
        <v>414</v>
      </c>
      <c r="E4471" s="103" t="s">
        <v>2803</v>
      </c>
      <c r="F4471" s="22" t="s">
        <v>415</v>
      </c>
      <c r="G4471" s="43" t="s">
        <v>1989</v>
      </c>
      <c r="H4471" s="40" t="s">
        <v>1990</v>
      </c>
      <c r="I4471" s="43" t="s">
        <v>22</v>
      </c>
      <c r="J4471" s="106">
        <v>4080</v>
      </c>
      <c r="K4471" s="204" t="s">
        <v>4770</v>
      </c>
      <c r="L4471" s="163"/>
      <c r="M4471" s="105">
        <v>3.1</v>
      </c>
      <c r="N4471" s="167"/>
    </row>
    <row r="4472" s="155" customFormat="1" ht="34.2" spans="1:14">
      <c r="A4472" s="38" t="s">
        <v>15</v>
      </c>
      <c r="B4472" s="168">
        <v>4471</v>
      </c>
      <c r="C4472" s="43" t="s">
        <v>16</v>
      </c>
      <c r="D4472" s="43" t="s">
        <v>414</v>
      </c>
      <c r="E4472" s="103" t="s">
        <v>2803</v>
      </c>
      <c r="F4472" s="22" t="s">
        <v>415</v>
      </c>
      <c r="G4472" s="43" t="s">
        <v>1993</v>
      </c>
      <c r="H4472" s="40" t="s">
        <v>1990</v>
      </c>
      <c r="I4472" s="43" t="s">
        <v>22</v>
      </c>
      <c r="J4472" s="106">
        <v>1264</v>
      </c>
      <c r="K4472" s="204" t="s">
        <v>4770</v>
      </c>
      <c r="L4472" s="163"/>
      <c r="M4472" s="105">
        <v>3.1</v>
      </c>
      <c r="N4472" s="167"/>
    </row>
    <row r="4473" s="155" customFormat="1" ht="34.2" spans="1:14">
      <c r="A4473" s="38" t="s">
        <v>15</v>
      </c>
      <c r="B4473" s="168">
        <v>4472</v>
      </c>
      <c r="C4473" s="43" t="s">
        <v>16</v>
      </c>
      <c r="D4473" s="43" t="s">
        <v>414</v>
      </c>
      <c r="E4473" s="103" t="s">
        <v>2803</v>
      </c>
      <c r="F4473" s="22" t="s">
        <v>415</v>
      </c>
      <c r="G4473" s="43" t="s">
        <v>1989</v>
      </c>
      <c r="H4473" s="40" t="s">
        <v>1990</v>
      </c>
      <c r="I4473" s="43" t="s">
        <v>22</v>
      </c>
      <c r="J4473" s="106">
        <v>324</v>
      </c>
      <c r="K4473" s="204" t="s">
        <v>4770</v>
      </c>
      <c r="L4473" s="163"/>
      <c r="M4473" s="105">
        <v>3.1</v>
      </c>
      <c r="N4473" s="167"/>
    </row>
    <row r="4474" s="155" customFormat="1" ht="34.2" spans="1:14">
      <c r="A4474" s="38" t="s">
        <v>15</v>
      </c>
      <c r="B4474" s="168">
        <v>4473</v>
      </c>
      <c r="C4474" s="43" t="s">
        <v>16</v>
      </c>
      <c r="D4474" s="43" t="s">
        <v>414</v>
      </c>
      <c r="E4474" s="103" t="s">
        <v>2803</v>
      </c>
      <c r="F4474" s="22" t="s">
        <v>415</v>
      </c>
      <c r="G4474" s="43" t="s">
        <v>2779</v>
      </c>
      <c r="H4474" s="40" t="s">
        <v>1990</v>
      </c>
      <c r="I4474" s="43" t="s">
        <v>22</v>
      </c>
      <c r="J4474" s="106">
        <v>432</v>
      </c>
      <c r="K4474" s="204" t="s">
        <v>4770</v>
      </c>
      <c r="L4474" s="163"/>
      <c r="M4474" s="105">
        <v>3.1</v>
      </c>
      <c r="N4474" s="167"/>
    </row>
    <row r="4475" s="155" customFormat="1" ht="34.2" spans="1:14">
      <c r="A4475" s="38" t="s">
        <v>15</v>
      </c>
      <c r="B4475" s="168">
        <v>4474</v>
      </c>
      <c r="C4475" s="43" t="s">
        <v>16</v>
      </c>
      <c r="D4475" s="43" t="s">
        <v>414</v>
      </c>
      <c r="E4475" s="103" t="s">
        <v>2803</v>
      </c>
      <c r="F4475" s="22" t="s">
        <v>415</v>
      </c>
      <c r="G4475" s="43" t="s">
        <v>432</v>
      </c>
      <c r="H4475" s="40" t="s">
        <v>1990</v>
      </c>
      <c r="I4475" s="43" t="s">
        <v>22</v>
      </c>
      <c r="J4475" s="106">
        <v>24</v>
      </c>
      <c r="K4475" s="204" t="s">
        <v>4770</v>
      </c>
      <c r="L4475" s="163"/>
      <c r="M4475" s="105">
        <v>3.1</v>
      </c>
      <c r="N4475" s="167"/>
    </row>
    <row r="4476" s="155" customFormat="1" ht="34.2" spans="1:14">
      <c r="A4476" s="38" t="s">
        <v>15</v>
      </c>
      <c r="B4476" s="168">
        <v>4475</v>
      </c>
      <c r="C4476" s="43" t="s">
        <v>16</v>
      </c>
      <c r="D4476" s="43" t="s">
        <v>414</v>
      </c>
      <c r="E4476" s="103" t="s">
        <v>2803</v>
      </c>
      <c r="F4476" s="22" t="s">
        <v>415</v>
      </c>
      <c r="G4476" s="43" t="s">
        <v>1993</v>
      </c>
      <c r="H4476" s="40" t="s">
        <v>1990</v>
      </c>
      <c r="I4476" s="43" t="s">
        <v>22</v>
      </c>
      <c r="J4476" s="106">
        <v>152</v>
      </c>
      <c r="K4476" s="204" t="s">
        <v>4770</v>
      </c>
      <c r="L4476" s="163"/>
      <c r="M4476" s="105">
        <v>3.1</v>
      </c>
      <c r="N4476" s="167"/>
    </row>
    <row r="4477" s="155" customFormat="1" ht="34.2" spans="1:14">
      <c r="A4477" s="38" t="s">
        <v>15</v>
      </c>
      <c r="B4477" s="168">
        <v>4476</v>
      </c>
      <c r="C4477" s="43" t="s">
        <v>16</v>
      </c>
      <c r="D4477" s="43" t="s">
        <v>414</v>
      </c>
      <c r="E4477" s="103" t="s">
        <v>2803</v>
      </c>
      <c r="F4477" s="22" t="s">
        <v>415</v>
      </c>
      <c r="G4477" s="43" t="s">
        <v>4970</v>
      </c>
      <c r="H4477" s="40" t="s">
        <v>1990</v>
      </c>
      <c r="I4477" s="43" t="s">
        <v>22</v>
      </c>
      <c r="J4477" s="106">
        <v>208</v>
      </c>
      <c r="K4477" s="204" t="s">
        <v>4770</v>
      </c>
      <c r="L4477" s="163"/>
      <c r="M4477" s="105">
        <v>3.1</v>
      </c>
      <c r="N4477" s="167"/>
    </row>
    <row r="4478" s="155" customFormat="1" ht="34.2" spans="1:14">
      <c r="A4478" s="38" t="s">
        <v>15</v>
      </c>
      <c r="B4478" s="168">
        <v>4477</v>
      </c>
      <c r="C4478" s="43" t="s">
        <v>16</v>
      </c>
      <c r="D4478" s="43" t="s">
        <v>414</v>
      </c>
      <c r="E4478" s="103" t="s">
        <v>2803</v>
      </c>
      <c r="F4478" s="22" t="s">
        <v>415</v>
      </c>
      <c r="G4478" s="43" t="s">
        <v>1995</v>
      </c>
      <c r="H4478" s="40" t="s">
        <v>417</v>
      </c>
      <c r="I4478" s="43" t="s">
        <v>22</v>
      </c>
      <c r="J4478" s="106">
        <v>900</v>
      </c>
      <c r="K4478" s="204" t="s">
        <v>4770</v>
      </c>
      <c r="L4478" s="163"/>
      <c r="M4478" s="105">
        <v>3.1</v>
      </c>
      <c r="N4478" s="167"/>
    </row>
    <row r="4479" s="155" customFormat="1" ht="34.2" spans="1:14">
      <c r="A4479" s="38" t="s">
        <v>15</v>
      </c>
      <c r="B4479" s="168">
        <v>4478</v>
      </c>
      <c r="C4479" s="43" t="s">
        <v>16</v>
      </c>
      <c r="D4479" s="43" t="s">
        <v>414</v>
      </c>
      <c r="E4479" s="103" t="s">
        <v>2803</v>
      </c>
      <c r="F4479" s="22" t="s">
        <v>415</v>
      </c>
      <c r="G4479" s="43" t="s">
        <v>1995</v>
      </c>
      <c r="H4479" s="40" t="s">
        <v>417</v>
      </c>
      <c r="I4479" s="43" t="s">
        <v>22</v>
      </c>
      <c r="J4479" s="106">
        <v>292</v>
      </c>
      <c r="K4479" s="204" t="s">
        <v>4770</v>
      </c>
      <c r="L4479" s="163"/>
      <c r="M4479" s="105">
        <v>3.1</v>
      </c>
      <c r="N4479" s="167"/>
    </row>
    <row r="4480" s="155" customFormat="1" ht="34.2" spans="1:14">
      <c r="A4480" s="38" t="s">
        <v>15</v>
      </c>
      <c r="B4480" s="168">
        <v>4479</v>
      </c>
      <c r="C4480" s="43" t="s">
        <v>16</v>
      </c>
      <c r="D4480" s="43" t="s">
        <v>414</v>
      </c>
      <c r="E4480" s="103" t="s">
        <v>2803</v>
      </c>
      <c r="F4480" s="22" t="s">
        <v>415</v>
      </c>
      <c r="G4480" s="43" t="s">
        <v>2775</v>
      </c>
      <c r="H4480" s="40" t="s">
        <v>417</v>
      </c>
      <c r="I4480" s="43" t="s">
        <v>22</v>
      </c>
      <c r="J4480" s="106">
        <v>2980</v>
      </c>
      <c r="K4480" s="204" t="s">
        <v>4770</v>
      </c>
      <c r="L4480" s="163"/>
      <c r="M4480" s="105">
        <v>3.1</v>
      </c>
      <c r="N4480" s="167"/>
    </row>
    <row r="4481" s="155" customFormat="1" ht="34.2" spans="1:14">
      <c r="A4481" s="38" t="s">
        <v>15</v>
      </c>
      <c r="B4481" s="168">
        <v>4480</v>
      </c>
      <c r="C4481" s="43" t="s">
        <v>16</v>
      </c>
      <c r="D4481" s="43" t="s">
        <v>414</v>
      </c>
      <c r="E4481" s="103" t="s">
        <v>2803</v>
      </c>
      <c r="F4481" s="22" t="s">
        <v>415</v>
      </c>
      <c r="G4481" s="43" t="s">
        <v>3549</v>
      </c>
      <c r="H4481" s="40" t="s">
        <v>417</v>
      </c>
      <c r="I4481" s="43" t="s">
        <v>22</v>
      </c>
      <c r="J4481" s="106">
        <v>1192</v>
      </c>
      <c r="K4481" s="204" t="s">
        <v>4770</v>
      </c>
      <c r="L4481" s="163"/>
      <c r="M4481" s="105">
        <v>3.1</v>
      </c>
      <c r="N4481" s="167"/>
    </row>
    <row r="4482" s="155" customFormat="1" ht="34.2" spans="1:14">
      <c r="A4482" s="38" t="s">
        <v>15</v>
      </c>
      <c r="B4482" s="168">
        <v>4481</v>
      </c>
      <c r="C4482" s="43" t="s">
        <v>16</v>
      </c>
      <c r="D4482" s="43" t="s">
        <v>414</v>
      </c>
      <c r="E4482" s="103" t="s">
        <v>2803</v>
      </c>
      <c r="F4482" s="22" t="s">
        <v>415</v>
      </c>
      <c r="G4482" s="43" t="s">
        <v>1989</v>
      </c>
      <c r="H4482" s="40" t="s">
        <v>417</v>
      </c>
      <c r="I4482" s="43" t="s">
        <v>22</v>
      </c>
      <c r="J4482" s="106">
        <v>4452</v>
      </c>
      <c r="K4482" s="204" t="s">
        <v>4770</v>
      </c>
      <c r="L4482" s="163"/>
      <c r="M4482" s="105">
        <v>3.1</v>
      </c>
      <c r="N4482" s="167"/>
    </row>
    <row r="4483" s="155" customFormat="1" ht="34.2" spans="1:14">
      <c r="A4483" s="38" t="s">
        <v>15</v>
      </c>
      <c r="B4483" s="168">
        <v>4482</v>
      </c>
      <c r="C4483" s="43" t="s">
        <v>16</v>
      </c>
      <c r="D4483" s="43" t="s">
        <v>414</v>
      </c>
      <c r="E4483" s="103" t="s">
        <v>2803</v>
      </c>
      <c r="F4483" s="22" t="s">
        <v>415</v>
      </c>
      <c r="G4483" s="43" t="s">
        <v>1993</v>
      </c>
      <c r="H4483" s="40" t="s">
        <v>417</v>
      </c>
      <c r="I4483" s="43" t="s">
        <v>22</v>
      </c>
      <c r="J4483" s="106">
        <v>1212</v>
      </c>
      <c r="K4483" s="204" t="s">
        <v>4770</v>
      </c>
      <c r="L4483" s="163"/>
      <c r="M4483" s="105">
        <v>3.1</v>
      </c>
      <c r="N4483" s="167"/>
    </row>
    <row r="4484" s="155" customFormat="1" ht="34.2" spans="1:14">
      <c r="A4484" s="38" t="s">
        <v>15</v>
      </c>
      <c r="B4484" s="168">
        <v>4483</v>
      </c>
      <c r="C4484" s="43" t="s">
        <v>16</v>
      </c>
      <c r="D4484" s="43" t="s">
        <v>414</v>
      </c>
      <c r="E4484" s="103" t="s">
        <v>2803</v>
      </c>
      <c r="F4484" s="22" t="s">
        <v>415</v>
      </c>
      <c r="G4484" s="43" t="s">
        <v>2775</v>
      </c>
      <c r="H4484" s="40" t="s">
        <v>417</v>
      </c>
      <c r="I4484" s="43" t="s">
        <v>22</v>
      </c>
      <c r="J4484" s="106">
        <v>108</v>
      </c>
      <c r="K4484" s="204" t="s">
        <v>4770</v>
      </c>
      <c r="L4484" s="163"/>
      <c r="M4484" s="105">
        <v>3.1</v>
      </c>
      <c r="N4484" s="167"/>
    </row>
    <row r="4485" s="155" customFormat="1" ht="34.2" spans="1:14">
      <c r="A4485" s="38" t="s">
        <v>15</v>
      </c>
      <c r="B4485" s="168">
        <v>4484</v>
      </c>
      <c r="C4485" s="43" t="s">
        <v>16</v>
      </c>
      <c r="D4485" s="43" t="s">
        <v>414</v>
      </c>
      <c r="E4485" s="103" t="s">
        <v>2803</v>
      </c>
      <c r="F4485" s="22" t="s">
        <v>415</v>
      </c>
      <c r="G4485" s="43" t="s">
        <v>4971</v>
      </c>
      <c r="H4485" s="40" t="s">
        <v>417</v>
      </c>
      <c r="I4485" s="43" t="s">
        <v>22</v>
      </c>
      <c r="J4485" s="106">
        <v>108</v>
      </c>
      <c r="K4485" s="204" t="s">
        <v>4770</v>
      </c>
      <c r="L4485" s="163"/>
      <c r="M4485" s="105">
        <v>3.1</v>
      </c>
      <c r="N4485" s="167"/>
    </row>
    <row r="4486" s="155" customFormat="1" ht="34.2" spans="1:14">
      <c r="A4486" s="38" t="s">
        <v>15</v>
      </c>
      <c r="B4486" s="168">
        <v>4485</v>
      </c>
      <c r="C4486" s="43" t="s">
        <v>16</v>
      </c>
      <c r="D4486" s="43" t="s">
        <v>414</v>
      </c>
      <c r="E4486" s="103" t="s">
        <v>2803</v>
      </c>
      <c r="F4486" s="22" t="s">
        <v>415</v>
      </c>
      <c r="G4486" s="43" t="s">
        <v>1989</v>
      </c>
      <c r="H4486" s="40" t="s">
        <v>417</v>
      </c>
      <c r="I4486" s="43" t="s">
        <v>22</v>
      </c>
      <c r="J4486" s="106">
        <v>1268</v>
      </c>
      <c r="K4486" s="204" t="s">
        <v>4770</v>
      </c>
      <c r="L4486" s="163"/>
      <c r="M4486" s="105">
        <v>3.1</v>
      </c>
      <c r="N4486" s="167"/>
    </row>
    <row r="4487" s="155" customFormat="1" ht="34.2" spans="1:14">
      <c r="A4487" s="38" t="s">
        <v>15</v>
      </c>
      <c r="B4487" s="168">
        <v>4486</v>
      </c>
      <c r="C4487" s="43" t="s">
        <v>16</v>
      </c>
      <c r="D4487" s="43" t="s">
        <v>414</v>
      </c>
      <c r="E4487" s="103" t="s">
        <v>2803</v>
      </c>
      <c r="F4487" s="22" t="s">
        <v>415</v>
      </c>
      <c r="G4487" s="43" t="s">
        <v>4972</v>
      </c>
      <c r="H4487" s="40" t="s">
        <v>417</v>
      </c>
      <c r="I4487" s="43" t="s">
        <v>22</v>
      </c>
      <c r="J4487" s="106">
        <v>536</v>
      </c>
      <c r="K4487" s="204" t="s">
        <v>4770</v>
      </c>
      <c r="L4487" s="163"/>
      <c r="M4487" s="105">
        <v>3.1</v>
      </c>
      <c r="N4487" s="167"/>
    </row>
    <row r="4488" s="155" customFormat="1" ht="34.2" spans="1:14">
      <c r="A4488" s="38" t="s">
        <v>15</v>
      </c>
      <c r="B4488" s="168">
        <v>4487</v>
      </c>
      <c r="C4488" s="43" t="s">
        <v>16</v>
      </c>
      <c r="D4488" s="43" t="s">
        <v>414</v>
      </c>
      <c r="E4488" s="103" t="s">
        <v>2803</v>
      </c>
      <c r="F4488" s="22" t="s">
        <v>415</v>
      </c>
      <c r="G4488" s="43" t="s">
        <v>2779</v>
      </c>
      <c r="H4488" s="40" t="s">
        <v>417</v>
      </c>
      <c r="I4488" s="43" t="s">
        <v>22</v>
      </c>
      <c r="J4488" s="106">
        <v>7448</v>
      </c>
      <c r="K4488" s="204" t="s">
        <v>4770</v>
      </c>
      <c r="L4488" s="163"/>
      <c r="M4488" s="105">
        <v>3.1</v>
      </c>
      <c r="N4488" s="167"/>
    </row>
    <row r="4489" s="155" customFormat="1" ht="34.2" spans="1:14">
      <c r="A4489" s="38" t="s">
        <v>15</v>
      </c>
      <c r="B4489" s="168">
        <v>4488</v>
      </c>
      <c r="C4489" s="43" t="s">
        <v>16</v>
      </c>
      <c r="D4489" s="43" t="s">
        <v>414</v>
      </c>
      <c r="E4489" s="103" t="s">
        <v>2803</v>
      </c>
      <c r="F4489" s="22" t="s">
        <v>415</v>
      </c>
      <c r="G4489" s="43" t="s">
        <v>432</v>
      </c>
      <c r="H4489" s="40" t="s">
        <v>417</v>
      </c>
      <c r="I4489" s="43" t="s">
        <v>22</v>
      </c>
      <c r="J4489" s="106">
        <v>744</v>
      </c>
      <c r="K4489" s="204" t="s">
        <v>4770</v>
      </c>
      <c r="L4489" s="163"/>
      <c r="M4489" s="105">
        <v>3.1</v>
      </c>
      <c r="N4489" s="167"/>
    </row>
    <row r="4490" s="155" customFormat="1" ht="34.2" spans="1:14">
      <c r="A4490" s="38" t="s">
        <v>15</v>
      </c>
      <c r="B4490" s="168">
        <v>4489</v>
      </c>
      <c r="C4490" s="43" t="s">
        <v>16</v>
      </c>
      <c r="D4490" s="43" t="s">
        <v>414</v>
      </c>
      <c r="E4490" s="103" t="s">
        <v>2803</v>
      </c>
      <c r="F4490" s="22" t="s">
        <v>415</v>
      </c>
      <c r="G4490" s="43" t="s">
        <v>4973</v>
      </c>
      <c r="H4490" s="40" t="s">
        <v>417</v>
      </c>
      <c r="I4490" s="43" t="s">
        <v>22</v>
      </c>
      <c r="J4490" s="106">
        <v>44</v>
      </c>
      <c r="K4490" s="204" t="s">
        <v>4770</v>
      </c>
      <c r="L4490" s="163"/>
      <c r="M4490" s="105">
        <v>3.1</v>
      </c>
      <c r="N4490" s="167"/>
    </row>
    <row r="4491" s="155" customFormat="1" ht="34.2" spans="1:14">
      <c r="A4491" s="38" t="s">
        <v>15</v>
      </c>
      <c r="B4491" s="168">
        <v>4490</v>
      </c>
      <c r="C4491" s="43" t="s">
        <v>16</v>
      </c>
      <c r="D4491" s="43" t="s">
        <v>414</v>
      </c>
      <c r="E4491" s="103" t="s">
        <v>2803</v>
      </c>
      <c r="F4491" s="22" t="s">
        <v>415</v>
      </c>
      <c r="G4491" s="43" t="s">
        <v>2779</v>
      </c>
      <c r="H4491" s="40" t="s">
        <v>417</v>
      </c>
      <c r="I4491" s="43" t="s">
        <v>22</v>
      </c>
      <c r="J4491" s="106">
        <v>12</v>
      </c>
      <c r="K4491" s="204" t="s">
        <v>4770</v>
      </c>
      <c r="L4491" s="163"/>
      <c r="M4491" s="105">
        <v>3.1</v>
      </c>
      <c r="N4491" s="167"/>
    </row>
    <row r="4492" s="155" customFormat="1" ht="34.2" spans="1:14">
      <c r="A4492" s="38" t="s">
        <v>15</v>
      </c>
      <c r="B4492" s="168">
        <v>4491</v>
      </c>
      <c r="C4492" s="43" t="s">
        <v>16</v>
      </c>
      <c r="D4492" s="43" t="s">
        <v>414</v>
      </c>
      <c r="E4492" s="103" t="s">
        <v>2803</v>
      </c>
      <c r="F4492" s="22" t="s">
        <v>415</v>
      </c>
      <c r="G4492" s="43" t="s">
        <v>1993</v>
      </c>
      <c r="H4492" s="40" t="s">
        <v>417</v>
      </c>
      <c r="I4492" s="43" t="s">
        <v>22</v>
      </c>
      <c r="J4492" s="106">
        <v>732</v>
      </c>
      <c r="K4492" s="204" t="s">
        <v>4770</v>
      </c>
      <c r="L4492" s="163"/>
      <c r="M4492" s="105">
        <v>3.1</v>
      </c>
      <c r="N4492" s="167"/>
    </row>
    <row r="4493" s="155" customFormat="1" ht="34.2" spans="1:14">
      <c r="A4493" s="38" t="s">
        <v>15</v>
      </c>
      <c r="B4493" s="168">
        <v>4492</v>
      </c>
      <c r="C4493" s="43" t="s">
        <v>16</v>
      </c>
      <c r="D4493" s="43" t="s">
        <v>414</v>
      </c>
      <c r="E4493" s="103" t="s">
        <v>2803</v>
      </c>
      <c r="F4493" s="22" t="s">
        <v>415</v>
      </c>
      <c r="G4493" s="43" t="s">
        <v>432</v>
      </c>
      <c r="H4493" s="40" t="s">
        <v>417</v>
      </c>
      <c r="I4493" s="43" t="s">
        <v>22</v>
      </c>
      <c r="J4493" s="106">
        <v>216</v>
      </c>
      <c r="K4493" s="204" t="s">
        <v>4770</v>
      </c>
      <c r="L4493" s="163"/>
      <c r="M4493" s="105">
        <v>3.1</v>
      </c>
      <c r="N4493" s="167"/>
    </row>
    <row r="4494" s="155" customFormat="1" ht="34.2" spans="1:14">
      <c r="A4494" s="38" t="s">
        <v>15</v>
      </c>
      <c r="B4494" s="168">
        <v>4493</v>
      </c>
      <c r="C4494" s="43" t="s">
        <v>16</v>
      </c>
      <c r="D4494" s="43" t="s">
        <v>414</v>
      </c>
      <c r="E4494" s="103" t="s">
        <v>2803</v>
      </c>
      <c r="F4494" s="22" t="s">
        <v>415</v>
      </c>
      <c r="G4494" s="43" t="s">
        <v>4970</v>
      </c>
      <c r="H4494" s="40" t="s">
        <v>417</v>
      </c>
      <c r="I4494" s="43" t="s">
        <v>22</v>
      </c>
      <c r="J4494" s="106">
        <v>3096</v>
      </c>
      <c r="K4494" s="204" t="s">
        <v>4770</v>
      </c>
      <c r="L4494" s="163"/>
      <c r="M4494" s="105">
        <v>3.1</v>
      </c>
      <c r="N4494" s="167"/>
    </row>
    <row r="4495" s="155" customFormat="1" ht="34.2" spans="1:14">
      <c r="A4495" s="38" t="s">
        <v>15</v>
      </c>
      <c r="B4495" s="168">
        <v>4494</v>
      </c>
      <c r="C4495" s="43" t="s">
        <v>16</v>
      </c>
      <c r="D4495" s="43" t="s">
        <v>414</v>
      </c>
      <c r="E4495" s="103" t="s">
        <v>2803</v>
      </c>
      <c r="F4495" s="22" t="s">
        <v>415</v>
      </c>
      <c r="G4495" s="43" t="s">
        <v>2780</v>
      </c>
      <c r="H4495" s="40" t="s">
        <v>417</v>
      </c>
      <c r="I4495" s="43" t="s">
        <v>22</v>
      </c>
      <c r="J4495" s="106">
        <v>240</v>
      </c>
      <c r="K4495" s="204" t="s">
        <v>4770</v>
      </c>
      <c r="L4495" s="163"/>
      <c r="M4495" s="105">
        <v>3.1</v>
      </c>
      <c r="N4495" s="167"/>
    </row>
    <row r="4496" s="155" customFormat="1" ht="34.2" spans="1:14">
      <c r="A4496" s="38" t="s">
        <v>15</v>
      </c>
      <c r="B4496" s="168">
        <v>4495</v>
      </c>
      <c r="C4496" s="43" t="s">
        <v>16</v>
      </c>
      <c r="D4496" s="43" t="s">
        <v>414</v>
      </c>
      <c r="E4496" s="103" t="s">
        <v>2803</v>
      </c>
      <c r="F4496" s="22" t="s">
        <v>415</v>
      </c>
      <c r="G4496" s="43" t="s">
        <v>2776</v>
      </c>
      <c r="H4496" s="40" t="s">
        <v>417</v>
      </c>
      <c r="I4496" s="43" t="s">
        <v>22</v>
      </c>
      <c r="J4496" s="106">
        <v>48</v>
      </c>
      <c r="K4496" s="204" t="s">
        <v>4770</v>
      </c>
      <c r="L4496" s="163"/>
      <c r="M4496" s="105">
        <v>3.1</v>
      </c>
      <c r="N4496" s="167"/>
    </row>
    <row r="4497" s="155" customFormat="1" ht="34.2" spans="1:14">
      <c r="A4497" s="38" t="s">
        <v>15</v>
      </c>
      <c r="B4497" s="168">
        <v>4496</v>
      </c>
      <c r="C4497" s="43" t="s">
        <v>16</v>
      </c>
      <c r="D4497" s="43" t="s">
        <v>414</v>
      </c>
      <c r="E4497" s="103" t="s">
        <v>2803</v>
      </c>
      <c r="F4497" s="22" t="s">
        <v>415</v>
      </c>
      <c r="G4497" s="43" t="s">
        <v>3682</v>
      </c>
      <c r="H4497" s="40" t="s">
        <v>417</v>
      </c>
      <c r="I4497" s="43" t="s">
        <v>22</v>
      </c>
      <c r="J4497" s="106">
        <v>24</v>
      </c>
      <c r="K4497" s="204" t="s">
        <v>4770</v>
      </c>
      <c r="L4497" s="163"/>
      <c r="M4497" s="105">
        <v>3.1</v>
      </c>
      <c r="N4497" s="167"/>
    </row>
    <row r="4498" s="155" customFormat="1" ht="34.2" spans="1:14">
      <c r="A4498" s="38" t="s">
        <v>15</v>
      </c>
      <c r="B4498" s="168">
        <v>4497</v>
      </c>
      <c r="C4498" s="43" t="s">
        <v>16</v>
      </c>
      <c r="D4498" s="43" t="s">
        <v>414</v>
      </c>
      <c r="E4498" s="103" t="s">
        <v>2803</v>
      </c>
      <c r="F4498" s="22" t="s">
        <v>415</v>
      </c>
      <c r="G4498" s="43" t="s">
        <v>2777</v>
      </c>
      <c r="H4498" s="40" t="s">
        <v>417</v>
      </c>
      <c r="I4498" s="43" t="s">
        <v>22</v>
      </c>
      <c r="J4498" s="106">
        <v>184</v>
      </c>
      <c r="K4498" s="204" t="s">
        <v>4770</v>
      </c>
      <c r="L4498" s="163"/>
      <c r="M4498" s="105">
        <v>3.1</v>
      </c>
      <c r="N4498" s="167"/>
    </row>
    <row r="4499" s="155" customFormat="1" ht="34.2" spans="1:14">
      <c r="A4499" s="38" t="s">
        <v>15</v>
      </c>
      <c r="B4499" s="168">
        <v>4498</v>
      </c>
      <c r="C4499" s="43" t="s">
        <v>16</v>
      </c>
      <c r="D4499" s="43" t="s">
        <v>414</v>
      </c>
      <c r="E4499" s="103" t="s">
        <v>2803</v>
      </c>
      <c r="F4499" s="22" t="s">
        <v>415</v>
      </c>
      <c r="G4499" s="43" t="s">
        <v>432</v>
      </c>
      <c r="H4499" s="40" t="s">
        <v>417</v>
      </c>
      <c r="I4499" s="43" t="s">
        <v>22</v>
      </c>
      <c r="J4499" s="106">
        <v>8</v>
      </c>
      <c r="K4499" s="204" t="s">
        <v>4770</v>
      </c>
      <c r="L4499" s="163"/>
      <c r="M4499" s="105">
        <v>3.1</v>
      </c>
      <c r="N4499" s="167"/>
    </row>
    <row r="4500" s="155" customFormat="1" ht="34.2" spans="1:14">
      <c r="A4500" s="38" t="s">
        <v>15</v>
      </c>
      <c r="B4500" s="168">
        <v>4499</v>
      </c>
      <c r="C4500" s="43" t="s">
        <v>16</v>
      </c>
      <c r="D4500" s="43" t="s">
        <v>414</v>
      </c>
      <c r="E4500" s="103" t="s">
        <v>2803</v>
      </c>
      <c r="F4500" s="22" t="s">
        <v>415</v>
      </c>
      <c r="G4500" s="43" t="s">
        <v>3553</v>
      </c>
      <c r="H4500" s="40" t="s">
        <v>417</v>
      </c>
      <c r="I4500" s="43" t="s">
        <v>22</v>
      </c>
      <c r="J4500" s="106">
        <v>8</v>
      </c>
      <c r="K4500" s="204" t="s">
        <v>4770</v>
      </c>
      <c r="L4500" s="163"/>
      <c r="M4500" s="105">
        <v>3.1</v>
      </c>
      <c r="N4500" s="167"/>
    </row>
    <row r="4501" s="155" customFormat="1" ht="34.2" spans="1:14">
      <c r="A4501" s="38" t="s">
        <v>15</v>
      </c>
      <c r="B4501" s="168">
        <v>4500</v>
      </c>
      <c r="C4501" s="43" t="s">
        <v>16</v>
      </c>
      <c r="D4501" s="43" t="s">
        <v>414</v>
      </c>
      <c r="E4501" s="103" t="s">
        <v>2803</v>
      </c>
      <c r="F4501" s="22" t="s">
        <v>415</v>
      </c>
      <c r="G4501" s="43" t="s">
        <v>2776</v>
      </c>
      <c r="H4501" s="40" t="s">
        <v>417</v>
      </c>
      <c r="I4501" s="43" t="s">
        <v>22</v>
      </c>
      <c r="J4501" s="106">
        <v>168</v>
      </c>
      <c r="K4501" s="204" t="s">
        <v>4770</v>
      </c>
      <c r="L4501" s="163"/>
      <c r="M4501" s="105">
        <v>3.1</v>
      </c>
      <c r="N4501" s="167"/>
    </row>
    <row r="4502" s="155" customFormat="1" ht="34.2" spans="1:14">
      <c r="A4502" s="38" t="s">
        <v>15</v>
      </c>
      <c r="B4502" s="168">
        <v>4501</v>
      </c>
      <c r="C4502" s="43" t="s">
        <v>16</v>
      </c>
      <c r="D4502" s="43" t="s">
        <v>414</v>
      </c>
      <c r="E4502" s="103" t="s">
        <v>2803</v>
      </c>
      <c r="F4502" s="22" t="s">
        <v>415</v>
      </c>
      <c r="G4502" s="43" t="s">
        <v>3682</v>
      </c>
      <c r="H4502" s="40" t="s">
        <v>417</v>
      </c>
      <c r="I4502" s="43" t="s">
        <v>22</v>
      </c>
      <c r="J4502" s="106">
        <v>12</v>
      </c>
      <c r="K4502" s="204" t="s">
        <v>4770</v>
      </c>
      <c r="L4502" s="163"/>
      <c r="M4502" s="105">
        <v>3.1</v>
      </c>
      <c r="N4502" s="167"/>
    </row>
    <row r="4503" s="155" customFormat="1" ht="34.2" spans="1:14">
      <c r="A4503" s="38" t="s">
        <v>15</v>
      </c>
      <c r="B4503" s="168">
        <v>4502</v>
      </c>
      <c r="C4503" s="43" t="s">
        <v>16</v>
      </c>
      <c r="D4503" s="43" t="s">
        <v>414</v>
      </c>
      <c r="E4503" s="103" t="s">
        <v>2803</v>
      </c>
      <c r="F4503" s="22" t="s">
        <v>415</v>
      </c>
      <c r="G4503" s="43" t="s">
        <v>2777</v>
      </c>
      <c r="H4503" s="40" t="s">
        <v>417</v>
      </c>
      <c r="I4503" s="43" t="s">
        <v>22</v>
      </c>
      <c r="J4503" s="106">
        <v>576</v>
      </c>
      <c r="K4503" s="204" t="s">
        <v>4770</v>
      </c>
      <c r="L4503" s="163"/>
      <c r="M4503" s="105">
        <v>3.1</v>
      </c>
      <c r="N4503" s="167"/>
    </row>
    <row r="4504" s="155" customFormat="1" ht="34.2" spans="1:14">
      <c r="A4504" s="38" t="s">
        <v>15</v>
      </c>
      <c r="B4504" s="168">
        <v>4503</v>
      </c>
      <c r="C4504" s="43" t="s">
        <v>16</v>
      </c>
      <c r="D4504" s="43" t="s">
        <v>414</v>
      </c>
      <c r="E4504" s="103" t="s">
        <v>2803</v>
      </c>
      <c r="F4504" s="22" t="s">
        <v>415</v>
      </c>
      <c r="G4504" s="43" t="s">
        <v>4776</v>
      </c>
      <c r="H4504" s="40" t="s">
        <v>417</v>
      </c>
      <c r="I4504" s="43" t="s">
        <v>22</v>
      </c>
      <c r="J4504" s="106">
        <v>168</v>
      </c>
      <c r="K4504" s="204" t="s">
        <v>4770</v>
      </c>
      <c r="L4504" s="163"/>
      <c r="M4504" s="105">
        <v>3.1</v>
      </c>
      <c r="N4504" s="167"/>
    </row>
    <row r="4505" s="155" customFormat="1" ht="34.2" spans="1:14">
      <c r="A4505" s="38" t="s">
        <v>15</v>
      </c>
      <c r="B4505" s="168">
        <v>4504</v>
      </c>
      <c r="C4505" s="43" t="s">
        <v>16</v>
      </c>
      <c r="D4505" s="43" t="s">
        <v>414</v>
      </c>
      <c r="E4505" s="103" t="s">
        <v>2803</v>
      </c>
      <c r="F4505" s="22" t="s">
        <v>415</v>
      </c>
      <c r="G4505" s="43" t="s">
        <v>1995</v>
      </c>
      <c r="H4505" s="23" t="s">
        <v>4805</v>
      </c>
      <c r="I4505" s="43" t="s">
        <v>22</v>
      </c>
      <c r="J4505" s="106">
        <v>24</v>
      </c>
      <c r="K4505" s="204" t="s">
        <v>4770</v>
      </c>
      <c r="L4505" s="163"/>
      <c r="M4505" s="105">
        <v>3.2</v>
      </c>
      <c r="N4505" s="167"/>
    </row>
    <row r="4506" s="155" customFormat="1" ht="34.2" spans="1:15">
      <c r="A4506" s="38" t="s">
        <v>15</v>
      </c>
      <c r="B4506" s="168">
        <v>4505</v>
      </c>
      <c r="C4506" s="43" t="s">
        <v>16</v>
      </c>
      <c r="D4506" s="43" t="s">
        <v>353</v>
      </c>
      <c r="E4506" s="103" t="s">
        <v>2803</v>
      </c>
      <c r="F4506" s="22" t="s">
        <v>370</v>
      </c>
      <c r="G4506" s="22" t="s">
        <v>4974</v>
      </c>
      <c r="H4506" s="22" t="s">
        <v>4975</v>
      </c>
      <c r="I4506" s="22" t="s">
        <v>22</v>
      </c>
      <c r="J4506" s="205">
        <v>12</v>
      </c>
      <c r="K4506" s="205">
        <f t="shared" ref="K4506:K4510" si="271">(J4506)*1</f>
        <v>12</v>
      </c>
      <c r="L4506" s="163"/>
      <c r="M4506" s="22">
        <v>3.1</v>
      </c>
      <c r="N4506" s="167"/>
      <c r="O4506" s="165"/>
    </row>
    <row r="4507" s="155" customFormat="1" ht="34.2" spans="1:15">
      <c r="A4507" s="38" t="s">
        <v>15</v>
      </c>
      <c r="B4507" s="168">
        <v>4506</v>
      </c>
      <c r="C4507" s="43" t="s">
        <v>16</v>
      </c>
      <c r="D4507" s="43" t="s">
        <v>353</v>
      </c>
      <c r="E4507" s="103" t="s">
        <v>2803</v>
      </c>
      <c r="F4507" s="22" t="s">
        <v>370</v>
      </c>
      <c r="G4507" s="22" t="s">
        <v>4976</v>
      </c>
      <c r="H4507" s="22" t="s">
        <v>4975</v>
      </c>
      <c r="I4507" s="22" t="s">
        <v>22</v>
      </c>
      <c r="J4507" s="205">
        <v>67</v>
      </c>
      <c r="K4507" s="205">
        <f t="shared" si="271"/>
        <v>67</v>
      </c>
      <c r="L4507" s="163"/>
      <c r="M4507" s="22">
        <v>3.1</v>
      </c>
      <c r="N4507" s="167"/>
      <c r="O4507" s="165"/>
    </row>
    <row r="4508" s="155" customFormat="1" ht="34.2" spans="1:15">
      <c r="A4508" s="38" t="s">
        <v>15</v>
      </c>
      <c r="B4508" s="168">
        <v>4507</v>
      </c>
      <c r="C4508" s="43" t="s">
        <v>16</v>
      </c>
      <c r="D4508" s="43" t="s">
        <v>353</v>
      </c>
      <c r="E4508" s="103" t="s">
        <v>2803</v>
      </c>
      <c r="F4508" s="22" t="s">
        <v>370</v>
      </c>
      <c r="G4508" s="22" t="s">
        <v>4977</v>
      </c>
      <c r="H4508" s="22" t="s">
        <v>4975</v>
      </c>
      <c r="I4508" s="22" t="s">
        <v>22</v>
      </c>
      <c r="J4508" s="205">
        <v>36</v>
      </c>
      <c r="K4508" s="205">
        <f t="shared" si="271"/>
        <v>36</v>
      </c>
      <c r="L4508" s="163"/>
      <c r="M4508" s="22">
        <v>3.1</v>
      </c>
      <c r="N4508" s="167"/>
      <c r="O4508" s="165"/>
    </row>
    <row r="4509" s="155" customFormat="1" ht="34.2" spans="1:15">
      <c r="A4509" s="38" t="s">
        <v>15</v>
      </c>
      <c r="B4509" s="168">
        <v>4508</v>
      </c>
      <c r="C4509" s="43" t="s">
        <v>16</v>
      </c>
      <c r="D4509" s="43" t="s">
        <v>353</v>
      </c>
      <c r="E4509" s="103" t="s">
        <v>2803</v>
      </c>
      <c r="F4509" s="22" t="s">
        <v>370</v>
      </c>
      <c r="G4509" s="22" t="s">
        <v>4978</v>
      </c>
      <c r="H4509" s="22" t="s">
        <v>4975</v>
      </c>
      <c r="I4509" s="22" t="s">
        <v>22</v>
      </c>
      <c r="J4509" s="205">
        <v>3</v>
      </c>
      <c r="K4509" s="205">
        <f t="shared" si="271"/>
        <v>3</v>
      </c>
      <c r="L4509" s="163"/>
      <c r="M4509" s="22">
        <v>3.1</v>
      </c>
      <c r="N4509" s="167"/>
      <c r="O4509" s="165"/>
    </row>
    <row r="4510" s="155" customFormat="1" ht="34.2" spans="1:15">
      <c r="A4510" s="38" t="s">
        <v>15</v>
      </c>
      <c r="B4510" s="168">
        <v>4509</v>
      </c>
      <c r="C4510" s="43" t="s">
        <v>16</v>
      </c>
      <c r="D4510" s="43" t="s">
        <v>353</v>
      </c>
      <c r="E4510" s="103" t="s">
        <v>2803</v>
      </c>
      <c r="F4510" s="22" t="s">
        <v>370</v>
      </c>
      <c r="G4510" s="22" t="s">
        <v>4979</v>
      </c>
      <c r="H4510" s="22" t="s">
        <v>4975</v>
      </c>
      <c r="I4510" s="22" t="s">
        <v>22</v>
      </c>
      <c r="J4510" s="205">
        <v>52</v>
      </c>
      <c r="K4510" s="205">
        <f t="shared" si="271"/>
        <v>52</v>
      </c>
      <c r="L4510" s="163"/>
      <c r="M4510" s="22">
        <v>3.1</v>
      </c>
      <c r="N4510" s="167"/>
      <c r="O4510" s="165"/>
    </row>
    <row r="4511" s="155" customFormat="1" ht="34.2" spans="1:15">
      <c r="A4511" s="38" t="s">
        <v>15</v>
      </c>
      <c r="B4511" s="168">
        <v>4510</v>
      </c>
      <c r="C4511" s="43" t="s">
        <v>16</v>
      </c>
      <c r="D4511" s="43" t="s">
        <v>353</v>
      </c>
      <c r="E4511" s="103" t="s">
        <v>2803</v>
      </c>
      <c r="F4511" s="22" t="s">
        <v>370</v>
      </c>
      <c r="G4511" s="22" t="s">
        <v>4980</v>
      </c>
      <c r="H4511" s="22" t="s">
        <v>4975</v>
      </c>
      <c r="I4511" s="22" t="s">
        <v>22</v>
      </c>
      <c r="J4511" s="205">
        <v>26</v>
      </c>
      <c r="K4511" s="205">
        <f t="shared" ref="K4511:K4513" si="272">(CEILING(J4511*0.2,1))*1</f>
        <v>6</v>
      </c>
      <c r="L4511" s="163"/>
      <c r="M4511" s="22">
        <v>3.1</v>
      </c>
      <c r="N4511" s="167"/>
      <c r="O4511" s="165"/>
    </row>
    <row r="4512" s="155" customFormat="1" ht="34.2" spans="1:15">
      <c r="A4512" s="38" t="s">
        <v>15</v>
      </c>
      <c r="B4512" s="168">
        <v>4511</v>
      </c>
      <c r="C4512" s="43" t="s">
        <v>16</v>
      </c>
      <c r="D4512" s="43" t="s">
        <v>353</v>
      </c>
      <c r="E4512" s="103" t="s">
        <v>2803</v>
      </c>
      <c r="F4512" s="22" t="s">
        <v>370</v>
      </c>
      <c r="G4512" s="22" t="s">
        <v>4981</v>
      </c>
      <c r="H4512" s="22" t="s">
        <v>4975</v>
      </c>
      <c r="I4512" s="22" t="s">
        <v>22</v>
      </c>
      <c r="J4512" s="205">
        <v>7</v>
      </c>
      <c r="K4512" s="205">
        <f t="shared" si="272"/>
        <v>2</v>
      </c>
      <c r="L4512" s="163"/>
      <c r="M4512" s="22">
        <v>3.1</v>
      </c>
      <c r="N4512" s="167"/>
      <c r="O4512" s="165"/>
    </row>
    <row r="4513" s="155" customFormat="1" ht="34.2" spans="1:15">
      <c r="A4513" s="38" t="s">
        <v>15</v>
      </c>
      <c r="B4513" s="168">
        <v>4512</v>
      </c>
      <c r="C4513" s="43" t="s">
        <v>16</v>
      </c>
      <c r="D4513" s="43" t="s">
        <v>353</v>
      </c>
      <c r="E4513" s="103" t="s">
        <v>2803</v>
      </c>
      <c r="F4513" s="22" t="s">
        <v>370</v>
      </c>
      <c r="G4513" s="22" t="s">
        <v>4982</v>
      </c>
      <c r="H4513" s="22" t="s">
        <v>4975</v>
      </c>
      <c r="I4513" s="22" t="s">
        <v>22</v>
      </c>
      <c r="J4513" s="205">
        <v>1</v>
      </c>
      <c r="K4513" s="205">
        <f t="shared" si="272"/>
        <v>1</v>
      </c>
      <c r="L4513" s="163"/>
      <c r="M4513" s="22">
        <v>3.1</v>
      </c>
      <c r="N4513" s="167"/>
      <c r="O4513" s="165"/>
    </row>
    <row r="4514" s="155" customFormat="1" ht="34.2" spans="1:15">
      <c r="A4514" s="38" t="s">
        <v>15</v>
      </c>
      <c r="B4514" s="168">
        <v>4513</v>
      </c>
      <c r="C4514" s="43" t="s">
        <v>16</v>
      </c>
      <c r="D4514" s="43" t="s">
        <v>353</v>
      </c>
      <c r="E4514" s="103" t="s">
        <v>2803</v>
      </c>
      <c r="F4514" s="22" t="s">
        <v>370</v>
      </c>
      <c r="G4514" s="22" t="s">
        <v>4983</v>
      </c>
      <c r="H4514" s="22" t="s">
        <v>4975</v>
      </c>
      <c r="I4514" s="22" t="s">
        <v>22</v>
      </c>
      <c r="J4514" s="205">
        <v>3</v>
      </c>
      <c r="K4514" s="205">
        <v>0</v>
      </c>
      <c r="L4514" s="163"/>
      <c r="M4514" s="22">
        <v>3.1</v>
      </c>
      <c r="N4514" s="167"/>
      <c r="O4514" s="165"/>
    </row>
    <row r="4515" s="155" customFormat="1" ht="34.2" spans="1:15">
      <c r="A4515" s="38" t="s">
        <v>15</v>
      </c>
      <c r="B4515" s="168">
        <v>4514</v>
      </c>
      <c r="C4515" s="43" t="s">
        <v>16</v>
      </c>
      <c r="D4515" s="43" t="s">
        <v>353</v>
      </c>
      <c r="E4515" s="103" t="s">
        <v>2803</v>
      </c>
      <c r="F4515" s="22" t="s">
        <v>370</v>
      </c>
      <c r="G4515" s="22" t="s">
        <v>4984</v>
      </c>
      <c r="H4515" s="22" t="s">
        <v>4975</v>
      </c>
      <c r="I4515" s="22" t="s">
        <v>22</v>
      </c>
      <c r="J4515" s="205">
        <v>7</v>
      </c>
      <c r="K4515" s="205">
        <v>0</v>
      </c>
      <c r="L4515" s="163"/>
      <c r="M4515" s="22">
        <v>3.1</v>
      </c>
      <c r="N4515" s="167"/>
      <c r="O4515" s="165"/>
    </row>
    <row r="4516" s="155" customFormat="1" ht="34.2" spans="1:15">
      <c r="A4516" s="38" t="s">
        <v>15</v>
      </c>
      <c r="B4516" s="168">
        <v>4515</v>
      </c>
      <c r="C4516" s="43" t="s">
        <v>16</v>
      </c>
      <c r="D4516" s="43" t="s">
        <v>353</v>
      </c>
      <c r="E4516" s="103" t="s">
        <v>2803</v>
      </c>
      <c r="F4516" s="22" t="s">
        <v>370</v>
      </c>
      <c r="G4516" s="22" t="s">
        <v>4985</v>
      </c>
      <c r="H4516" s="22" t="s">
        <v>4975</v>
      </c>
      <c r="I4516" s="22" t="s">
        <v>22</v>
      </c>
      <c r="J4516" s="205">
        <v>11</v>
      </c>
      <c r="K4516" s="205">
        <v>0</v>
      </c>
      <c r="L4516" s="163"/>
      <c r="M4516" s="22">
        <v>3.1</v>
      </c>
      <c r="N4516" s="167"/>
      <c r="O4516" s="165"/>
    </row>
    <row r="4517" s="155" customFormat="1" ht="34.2" spans="1:15">
      <c r="A4517" s="38" t="s">
        <v>15</v>
      </c>
      <c r="B4517" s="168">
        <v>4516</v>
      </c>
      <c r="C4517" s="43" t="s">
        <v>16</v>
      </c>
      <c r="D4517" s="43" t="s">
        <v>353</v>
      </c>
      <c r="E4517" s="103" t="s">
        <v>2803</v>
      </c>
      <c r="F4517" s="22" t="s">
        <v>370</v>
      </c>
      <c r="G4517" s="22" t="s">
        <v>4986</v>
      </c>
      <c r="H4517" s="22" t="s">
        <v>4975</v>
      </c>
      <c r="I4517" s="22" t="s">
        <v>22</v>
      </c>
      <c r="J4517" s="205">
        <v>3</v>
      </c>
      <c r="K4517" s="205">
        <v>0</v>
      </c>
      <c r="L4517" s="163"/>
      <c r="M4517" s="22">
        <v>3.1</v>
      </c>
      <c r="N4517" s="167"/>
      <c r="O4517" s="165"/>
    </row>
    <row r="4518" s="155" customFormat="1" ht="34.2" spans="1:15">
      <c r="A4518" s="38" t="s">
        <v>15</v>
      </c>
      <c r="B4518" s="168">
        <v>4517</v>
      </c>
      <c r="C4518" s="43" t="s">
        <v>16</v>
      </c>
      <c r="D4518" s="43" t="s">
        <v>353</v>
      </c>
      <c r="E4518" s="103" t="s">
        <v>2803</v>
      </c>
      <c r="F4518" s="22" t="s">
        <v>375</v>
      </c>
      <c r="G4518" s="22" t="s">
        <v>4987</v>
      </c>
      <c r="H4518" s="22" t="s">
        <v>4988</v>
      </c>
      <c r="I4518" s="22" t="s">
        <v>22</v>
      </c>
      <c r="J4518" s="205">
        <v>1</v>
      </c>
      <c r="K4518" s="205">
        <f t="shared" ref="K4518:K4523" si="273">(J4518)*1</f>
        <v>1</v>
      </c>
      <c r="L4518" s="163"/>
      <c r="M4518" s="22">
        <v>3.1</v>
      </c>
      <c r="N4518" s="167"/>
      <c r="O4518" s="165"/>
    </row>
    <row r="4519" s="155" customFormat="1" ht="34.2" spans="1:15">
      <c r="A4519" s="38" t="s">
        <v>15</v>
      </c>
      <c r="B4519" s="168">
        <v>4518</v>
      </c>
      <c r="C4519" s="43" t="s">
        <v>16</v>
      </c>
      <c r="D4519" s="43" t="s">
        <v>353</v>
      </c>
      <c r="E4519" s="103" t="s">
        <v>2803</v>
      </c>
      <c r="F4519" s="22" t="s">
        <v>375</v>
      </c>
      <c r="G4519" s="22" t="s">
        <v>4989</v>
      </c>
      <c r="H4519" s="22" t="s">
        <v>4990</v>
      </c>
      <c r="I4519" s="22" t="s">
        <v>22</v>
      </c>
      <c r="J4519" s="205">
        <v>42</v>
      </c>
      <c r="K4519" s="205">
        <f t="shared" si="273"/>
        <v>42</v>
      </c>
      <c r="L4519" s="163"/>
      <c r="M4519" s="22">
        <v>3.1</v>
      </c>
      <c r="N4519" s="167"/>
      <c r="O4519" s="165"/>
    </row>
    <row r="4520" s="155" customFormat="1" ht="34.2" spans="1:15">
      <c r="A4520" s="38" t="s">
        <v>15</v>
      </c>
      <c r="B4520" s="168">
        <v>4519</v>
      </c>
      <c r="C4520" s="43" t="s">
        <v>16</v>
      </c>
      <c r="D4520" s="43" t="s">
        <v>353</v>
      </c>
      <c r="E4520" s="103" t="s">
        <v>2803</v>
      </c>
      <c r="F4520" s="22" t="s">
        <v>375</v>
      </c>
      <c r="G4520" s="22" t="s">
        <v>4991</v>
      </c>
      <c r="H4520" s="22" t="s">
        <v>4975</v>
      </c>
      <c r="I4520" s="22" t="s">
        <v>22</v>
      </c>
      <c r="J4520" s="205">
        <v>2</v>
      </c>
      <c r="K4520" s="205">
        <f t="shared" ref="K4520:K4525" si="274">(CEILING(J4520*0.2,1))*1</f>
        <v>1</v>
      </c>
      <c r="L4520" s="163"/>
      <c r="M4520" s="22">
        <v>3.1</v>
      </c>
      <c r="N4520" s="167"/>
      <c r="O4520" s="165"/>
    </row>
    <row r="4521" s="155" customFormat="1" ht="34.2" spans="1:15">
      <c r="A4521" s="38" t="s">
        <v>15</v>
      </c>
      <c r="B4521" s="168">
        <v>4520</v>
      </c>
      <c r="C4521" s="43" t="s">
        <v>16</v>
      </c>
      <c r="D4521" s="43" t="s">
        <v>353</v>
      </c>
      <c r="E4521" s="103" t="s">
        <v>2803</v>
      </c>
      <c r="F4521" s="22" t="s">
        <v>391</v>
      </c>
      <c r="G4521" s="22" t="s">
        <v>4987</v>
      </c>
      <c r="H4521" s="22" t="s">
        <v>4990</v>
      </c>
      <c r="I4521" s="22" t="s">
        <v>22</v>
      </c>
      <c r="J4521" s="205">
        <v>5</v>
      </c>
      <c r="K4521" s="205">
        <f t="shared" si="273"/>
        <v>5</v>
      </c>
      <c r="L4521" s="163"/>
      <c r="M4521" s="22">
        <v>3.1</v>
      </c>
      <c r="N4521" s="167"/>
      <c r="O4521" s="165"/>
    </row>
    <row r="4522" s="155" customFormat="1" ht="34.2" spans="1:15">
      <c r="A4522" s="38" t="s">
        <v>15</v>
      </c>
      <c r="B4522" s="168">
        <v>4521</v>
      </c>
      <c r="C4522" s="43" t="s">
        <v>16</v>
      </c>
      <c r="D4522" s="43" t="s">
        <v>353</v>
      </c>
      <c r="E4522" s="103" t="s">
        <v>2803</v>
      </c>
      <c r="F4522" s="22" t="s">
        <v>391</v>
      </c>
      <c r="G4522" s="22" t="s">
        <v>4987</v>
      </c>
      <c r="H4522" s="22" t="s">
        <v>4990</v>
      </c>
      <c r="I4522" s="22" t="s">
        <v>22</v>
      </c>
      <c r="J4522" s="205">
        <v>5</v>
      </c>
      <c r="K4522" s="205">
        <f t="shared" si="273"/>
        <v>5</v>
      </c>
      <c r="L4522" s="163"/>
      <c r="M4522" s="22">
        <v>3.1</v>
      </c>
      <c r="N4522" s="167"/>
      <c r="O4522" s="165"/>
    </row>
    <row r="4523" s="155" customFormat="1" ht="34.2" spans="1:15">
      <c r="A4523" s="38" t="s">
        <v>15</v>
      </c>
      <c r="B4523" s="168">
        <v>4522</v>
      </c>
      <c r="C4523" s="43" t="s">
        <v>16</v>
      </c>
      <c r="D4523" s="43" t="s">
        <v>353</v>
      </c>
      <c r="E4523" s="103" t="s">
        <v>2803</v>
      </c>
      <c r="F4523" s="22" t="s">
        <v>391</v>
      </c>
      <c r="G4523" s="22" t="s">
        <v>4989</v>
      </c>
      <c r="H4523" s="22" t="s">
        <v>4990</v>
      </c>
      <c r="I4523" s="22" t="s">
        <v>22</v>
      </c>
      <c r="J4523" s="205">
        <v>1</v>
      </c>
      <c r="K4523" s="205">
        <f t="shared" si="273"/>
        <v>1</v>
      </c>
      <c r="L4523" s="163"/>
      <c r="M4523" s="22">
        <v>3.1</v>
      </c>
      <c r="N4523" s="167"/>
      <c r="O4523" s="165"/>
    </row>
    <row r="4524" s="155" customFormat="1" ht="34.2" spans="1:15">
      <c r="A4524" s="38" t="s">
        <v>15</v>
      </c>
      <c r="B4524" s="168">
        <v>4523</v>
      </c>
      <c r="C4524" s="43" t="s">
        <v>16</v>
      </c>
      <c r="D4524" s="43" t="s">
        <v>353</v>
      </c>
      <c r="E4524" s="103" t="s">
        <v>2803</v>
      </c>
      <c r="F4524" s="22" t="s">
        <v>391</v>
      </c>
      <c r="G4524" s="22" t="s">
        <v>4991</v>
      </c>
      <c r="H4524" s="22" t="s">
        <v>4990</v>
      </c>
      <c r="I4524" s="22" t="s">
        <v>22</v>
      </c>
      <c r="J4524" s="205">
        <v>2</v>
      </c>
      <c r="K4524" s="205">
        <f t="shared" si="274"/>
        <v>1</v>
      </c>
      <c r="L4524" s="163"/>
      <c r="M4524" s="22">
        <v>3.1</v>
      </c>
      <c r="N4524" s="167"/>
      <c r="O4524" s="165"/>
    </row>
    <row r="4525" s="155" customFormat="1" ht="34.2" spans="1:15">
      <c r="A4525" s="38" t="s">
        <v>15</v>
      </c>
      <c r="B4525" s="168">
        <v>4524</v>
      </c>
      <c r="C4525" s="43" t="s">
        <v>16</v>
      </c>
      <c r="D4525" s="43" t="s">
        <v>353</v>
      </c>
      <c r="E4525" s="103" t="s">
        <v>2803</v>
      </c>
      <c r="F4525" s="22" t="s">
        <v>391</v>
      </c>
      <c r="G4525" s="22" t="s">
        <v>4992</v>
      </c>
      <c r="H4525" s="22" t="s">
        <v>4990</v>
      </c>
      <c r="I4525" s="22" t="s">
        <v>22</v>
      </c>
      <c r="J4525" s="205">
        <v>1</v>
      </c>
      <c r="K4525" s="205">
        <f t="shared" si="274"/>
        <v>1</v>
      </c>
      <c r="L4525" s="163"/>
      <c r="M4525" s="22">
        <v>3.1</v>
      </c>
      <c r="N4525" s="167"/>
      <c r="O4525" s="165"/>
    </row>
    <row r="4526" s="155" customFormat="1" ht="34.2" spans="1:15">
      <c r="A4526" s="38" t="s">
        <v>15</v>
      </c>
      <c r="B4526" s="168">
        <v>4525</v>
      </c>
      <c r="C4526" s="43" t="s">
        <v>16</v>
      </c>
      <c r="D4526" s="43" t="s">
        <v>353</v>
      </c>
      <c r="E4526" s="103" t="s">
        <v>2803</v>
      </c>
      <c r="F4526" s="22" t="s">
        <v>3525</v>
      </c>
      <c r="G4526" s="22" t="s">
        <v>4993</v>
      </c>
      <c r="H4526" s="22" t="s">
        <v>4994</v>
      </c>
      <c r="I4526" s="22" t="s">
        <v>22</v>
      </c>
      <c r="J4526" s="205">
        <v>4</v>
      </c>
      <c r="K4526" s="205">
        <f t="shared" ref="K4526:K4529" si="275">(J4526)*1</f>
        <v>4</v>
      </c>
      <c r="L4526" s="163"/>
      <c r="M4526" s="22" t="s">
        <v>473</v>
      </c>
      <c r="N4526" s="167"/>
      <c r="O4526" s="165"/>
    </row>
    <row r="4527" s="155" customFormat="1" ht="34.2" spans="1:15">
      <c r="A4527" s="38" t="s">
        <v>15</v>
      </c>
      <c r="B4527" s="168">
        <v>4526</v>
      </c>
      <c r="C4527" s="43" t="s">
        <v>16</v>
      </c>
      <c r="D4527" s="43" t="s">
        <v>353</v>
      </c>
      <c r="E4527" s="103" t="s">
        <v>2803</v>
      </c>
      <c r="F4527" s="22" t="s">
        <v>370</v>
      </c>
      <c r="G4527" s="22" t="s">
        <v>4995</v>
      </c>
      <c r="H4527" s="22" t="s">
        <v>4996</v>
      </c>
      <c r="I4527" s="22" t="s">
        <v>22</v>
      </c>
      <c r="J4527" s="205">
        <v>6</v>
      </c>
      <c r="K4527" s="205">
        <f t="shared" si="275"/>
        <v>6</v>
      </c>
      <c r="L4527" s="163"/>
      <c r="M4527" s="22">
        <v>3.1</v>
      </c>
      <c r="N4527" s="167"/>
      <c r="O4527" s="165"/>
    </row>
    <row r="4528" s="155" customFormat="1" ht="34.2" spans="1:15">
      <c r="A4528" s="38" t="s">
        <v>15</v>
      </c>
      <c r="B4528" s="168">
        <v>4527</v>
      </c>
      <c r="C4528" s="43" t="s">
        <v>16</v>
      </c>
      <c r="D4528" s="43" t="s">
        <v>353</v>
      </c>
      <c r="E4528" s="103" t="s">
        <v>2803</v>
      </c>
      <c r="F4528" s="22" t="s">
        <v>370</v>
      </c>
      <c r="G4528" s="22" t="s">
        <v>4997</v>
      </c>
      <c r="H4528" s="22" t="s">
        <v>4996</v>
      </c>
      <c r="I4528" s="22" t="s">
        <v>22</v>
      </c>
      <c r="J4528" s="205">
        <v>2</v>
      </c>
      <c r="K4528" s="205">
        <f t="shared" si="275"/>
        <v>2</v>
      </c>
      <c r="L4528" s="163"/>
      <c r="M4528" s="22">
        <v>3.1</v>
      </c>
      <c r="N4528" s="167"/>
      <c r="O4528" s="165"/>
    </row>
    <row r="4529" s="155" customFormat="1" ht="34.2" spans="1:15">
      <c r="A4529" s="38" t="s">
        <v>15</v>
      </c>
      <c r="B4529" s="168">
        <v>4528</v>
      </c>
      <c r="C4529" s="43" t="s">
        <v>16</v>
      </c>
      <c r="D4529" s="43" t="s">
        <v>353</v>
      </c>
      <c r="E4529" s="103" t="s">
        <v>2803</v>
      </c>
      <c r="F4529" s="22" t="s">
        <v>370</v>
      </c>
      <c r="G4529" s="22" t="s">
        <v>4997</v>
      </c>
      <c r="H4529" s="22" t="s">
        <v>4996</v>
      </c>
      <c r="I4529" s="22" t="s">
        <v>22</v>
      </c>
      <c r="J4529" s="205">
        <v>16</v>
      </c>
      <c r="K4529" s="205">
        <f t="shared" si="275"/>
        <v>16</v>
      </c>
      <c r="L4529" s="163"/>
      <c r="M4529" s="22">
        <v>3.1</v>
      </c>
      <c r="N4529" s="167"/>
      <c r="O4529" s="165"/>
    </row>
    <row r="4530" s="155" customFormat="1" ht="34.2" spans="1:15">
      <c r="A4530" s="38" t="s">
        <v>15</v>
      </c>
      <c r="B4530" s="168">
        <v>4529</v>
      </c>
      <c r="C4530" s="43" t="s">
        <v>16</v>
      </c>
      <c r="D4530" s="43" t="s">
        <v>353</v>
      </c>
      <c r="E4530" s="103" t="s">
        <v>2803</v>
      </c>
      <c r="F4530" s="22" t="s">
        <v>370</v>
      </c>
      <c r="G4530" s="22" t="s">
        <v>4998</v>
      </c>
      <c r="H4530" s="22" t="s">
        <v>4996</v>
      </c>
      <c r="I4530" s="22" t="s">
        <v>22</v>
      </c>
      <c r="J4530" s="205">
        <v>1</v>
      </c>
      <c r="K4530" s="205">
        <f>(CEILING(J4530*0.2,1))*1</f>
        <v>1</v>
      </c>
      <c r="L4530" s="163"/>
      <c r="M4530" s="22">
        <v>3.1</v>
      </c>
      <c r="N4530" s="167"/>
      <c r="O4530" s="165"/>
    </row>
    <row r="4531" s="155" customFormat="1" ht="34.2" spans="1:15">
      <c r="A4531" s="38" t="s">
        <v>15</v>
      </c>
      <c r="B4531" s="168">
        <v>4530</v>
      </c>
      <c r="C4531" s="43" t="s">
        <v>16</v>
      </c>
      <c r="D4531" s="43" t="s">
        <v>353</v>
      </c>
      <c r="E4531" s="103" t="s">
        <v>2803</v>
      </c>
      <c r="F4531" s="22" t="s">
        <v>375</v>
      </c>
      <c r="G4531" s="22" t="s">
        <v>4987</v>
      </c>
      <c r="H4531" s="22" t="s">
        <v>4999</v>
      </c>
      <c r="I4531" s="22" t="s">
        <v>22</v>
      </c>
      <c r="J4531" s="205">
        <v>5</v>
      </c>
      <c r="K4531" s="205">
        <f t="shared" ref="K4531:K4537" si="276">(J4531)*1</f>
        <v>5</v>
      </c>
      <c r="L4531" s="163"/>
      <c r="M4531" s="22">
        <v>3.1</v>
      </c>
      <c r="N4531" s="167"/>
      <c r="O4531" s="165"/>
    </row>
    <row r="4532" s="155" customFormat="1" ht="34.2" spans="1:15">
      <c r="A4532" s="38" t="s">
        <v>15</v>
      </c>
      <c r="B4532" s="168">
        <v>4531</v>
      </c>
      <c r="C4532" s="43" t="s">
        <v>16</v>
      </c>
      <c r="D4532" s="43" t="s">
        <v>353</v>
      </c>
      <c r="E4532" s="103" t="s">
        <v>2803</v>
      </c>
      <c r="F4532" s="22" t="s">
        <v>370</v>
      </c>
      <c r="G4532" s="22" t="s">
        <v>5000</v>
      </c>
      <c r="H4532" s="22" t="s">
        <v>5001</v>
      </c>
      <c r="I4532" s="22" t="s">
        <v>22</v>
      </c>
      <c r="J4532" s="205">
        <v>1</v>
      </c>
      <c r="K4532" s="205">
        <f t="shared" si="276"/>
        <v>1</v>
      </c>
      <c r="L4532" s="163"/>
      <c r="M4532" s="22">
        <v>3.1</v>
      </c>
      <c r="N4532" s="167"/>
      <c r="O4532" s="165"/>
    </row>
    <row r="4533" s="155" customFormat="1" ht="34.2" spans="1:15">
      <c r="A4533" s="38" t="s">
        <v>15</v>
      </c>
      <c r="B4533" s="168">
        <v>4532</v>
      </c>
      <c r="C4533" s="43" t="s">
        <v>16</v>
      </c>
      <c r="D4533" s="43" t="s">
        <v>353</v>
      </c>
      <c r="E4533" s="103" t="s">
        <v>2803</v>
      </c>
      <c r="F4533" s="22" t="s">
        <v>370</v>
      </c>
      <c r="G4533" s="22" t="s">
        <v>4995</v>
      </c>
      <c r="H4533" s="22" t="s">
        <v>5001</v>
      </c>
      <c r="I4533" s="22" t="s">
        <v>22</v>
      </c>
      <c r="J4533" s="205">
        <v>11</v>
      </c>
      <c r="K4533" s="205">
        <f t="shared" si="276"/>
        <v>11</v>
      </c>
      <c r="L4533" s="163"/>
      <c r="M4533" s="22">
        <v>3.1</v>
      </c>
      <c r="N4533" s="167"/>
      <c r="O4533" s="165"/>
    </row>
    <row r="4534" s="155" customFormat="1" ht="34.2" spans="1:15">
      <c r="A4534" s="38" t="s">
        <v>15</v>
      </c>
      <c r="B4534" s="168">
        <v>4533</v>
      </c>
      <c r="C4534" s="43" t="s">
        <v>16</v>
      </c>
      <c r="D4534" s="43" t="s">
        <v>353</v>
      </c>
      <c r="E4534" s="103" t="s">
        <v>2803</v>
      </c>
      <c r="F4534" s="22" t="s">
        <v>370</v>
      </c>
      <c r="G4534" s="22" t="s">
        <v>5002</v>
      </c>
      <c r="H4534" s="22" t="s">
        <v>5001</v>
      </c>
      <c r="I4534" s="22" t="s">
        <v>22</v>
      </c>
      <c r="J4534" s="205">
        <v>80</v>
      </c>
      <c r="K4534" s="205">
        <f t="shared" si="276"/>
        <v>80</v>
      </c>
      <c r="L4534" s="163"/>
      <c r="M4534" s="22">
        <v>3.1</v>
      </c>
      <c r="N4534" s="167"/>
      <c r="O4534" s="165"/>
    </row>
    <row r="4535" s="155" customFormat="1" ht="34.2" spans="1:15">
      <c r="A4535" s="38" t="s">
        <v>15</v>
      </c>
      <c r="B4535" s="168">
        <v>4534</v>
      </c>
      <c r="C4535" s="43" t="s">
        <v>16</v>
      </c>
      <c r="D4535" s="43" t="s">
        <v>353</v>
      </c>
      <c r="E4535" s="103" t="s">
        <v>2803</v>
      </c>
      <c r="F4535" s="22" t="s">
        <v>370</v>
      </c>
      <c r="G4535" s="22" t="s">
        <v>5003</v>
      </c>
      <c r="H4535" s="22" t="s">
        <v>5001</v>
      </c>
      <c r="I4535" s="22" t="s">
        <v>22</v>
      </c>
      <c r="J4535" s="205">
        <v>21</v>
      </c>
      <c r="K4535" s="205">
        <f t="shared" si="276"/>
        <v>21</v>
      </c>
      <c r="L4535" s="163"/>
      <c r="M4535" s="22">
        <v>3.1</v>
      </c>
      <c r="N4535" s="167"/>
      <c r="O4535" s="165"/>
    </row>
    <row r="4536" s="155" customFormat="1" ht="34.2" spans="1:15">
      <c r="A4536" s="38" t="s">
        <v>15</v>
      </c>
      <c r="B4536" s="168">
        <v>4535</v>
      </c>
      <c r="C4536" s="43" t="s">
        <v>16</v>
      </c>
      <c r="D4536" s="43" t="s">
        <v>353</v>
      </c>
      <c r="E4536" s="103" t="s">
        <v>2803</v>
      </c>
      <c r="F4536" s="22" t="s">
        <v>370</v>
      </c>
      <c r="G4536" s="22" t="s">
        <v>4997</v>
      </c>
      <c r="H4536" s="22" t="s">
        <v>5001</v>
      </c>
      <c r="I4536" s="22" t="s">
        <v>22</v>
      </c>
      <c r="J4536" s="205">
        <v>81</v>
      </c>
      <c r="K4536" s="205">
        <f t="shared" si="276"/>
        <v>81</v>
      </c>
      <c r="L4536" s="163"/>
      <c r="M4536" s="22">
        <v>3.1</v>
      </c>
      <c r="N4536" s="167"/>
      <c r="O4536" s="165"/>
    </row>
    <row r="4537" s="155" customFormat="1" ht="34.2" spans="1:15">
      <c r="A4537" s="38" t="s">
        <v>15</v>
      </c>
      <c r="B4537" s="168">
        <v>4536</v>
      </c>
      <c r="C4537" s="43" t="s">
        <v>16</v>
      </c>
      <c r="D4537" s="43" t="s">
        <v>353</v>
      </c>
      <c r="E4537" s="103" t="s">
        <v>2803</v>
      </c>
      <c r="F4537" s="22" t="s">
        <v>370</v>
      </c>
      <c r="G4537" s="22" t="s">
        <v>4997</v>
      </c>
      <c r="H4537" s="22" t="s">
        <v>5001</v>
      </c>
      <c r="I4537" s="22" t="s">
        <v>22</v>
      </c>
      <c r="J4537" s="205">
        <v>4</v>
      </c>
      <c r="K4537" s="205">
        <f t="shared" si="276"/>
        <v>4</v>
      </c>
      <c r="L4537" s="163"/>
      <c r="M4537" s="22">
        <v>3.1</v>
      </c>
      <c r="N4537" s="167"/>
      <c r="O4537" s="165"/>
    </row>
    <row r="4538" s="155" customFormat="1" ht="34.2" spans="1:15">
      <c r="A4538" s="38" t="s">
        <v>15</v>
      </c>
      <c r="B4538" s="168">
        <v>4537</v>
      </c>
      <c r="C4538" s="43" t="s">
        <v>16</v>
      </c>
      <c r="D4538" s="43" t="s">
        <v>353</v>
      </c>
      <c r="E4538" s="103" t="s">
        <v>2803</v>
      </c>
      <c r="F4538" s="22" t="s">
        <v>370</v>
      </c>
      <c r="G4538" s="22" t="s">
        <v>4998</v>
      </c>
      <c r="H4538" s="22" t="s">
        <v>5001</v>
      </c>
      <c r="I4538" s="22" t="s">
        <v>22</v>
      </c>
      <c r="J4538" s="205">
        <v>5</v>
      </c>
      <c r="K4538" s="205">
        <f t="shared" ref="K4538:K4542" si="277">(CEILING(J4538*0.2,1))*1</f>
        <v>1</v>
      </c>
      <c r="L4538" s="163"/>
      <c r="M4538" s="22">
        <v>3.1</v>
      </c>
      <c r="N4538" s="167"/>
      <c r="O4538" s="165"/>
    </row>
    <row r="4539" s="155" customFormat="1" ht="34.2" spans="1:15">
      <c r="A4539" s="38" t="s">
        <v>15</v>
      </c>
      <c r="B4539" s="168">
        <v>4538</v>
      </c>
      <c r="C4539" s="43" t="s">
        <v>16</v>
      </c>
      <c r="D4539" s="43" t="s">
        <v>353</v>
      </c>
      <c r="E4539" s="103" t="s">
        <v>2803</v>
      </c>
      <c r="F4539" s="22" t="s">
        <v>370</v>
      </c>
      <c r="G4539" s="22" t="s">
        <v>5004</v>
      </c>
      <c r="H4539" s="22" t="s">
        <v>5001</v>
      </c>
      <c r="I4539" s="22" t="s">
        <v>22</v>
      </c>
      <c r="J4539" s="205">
        <v>2</v>
      </c>
      <c r="K4539" s="205">
        <f t="shared" si="277"/>
        <v>1</v>
      </c>
      <c r="L4539" s="163"/>
      <c r="M4539" s="22">
        <v>3.1</v>
      </c>
      <c r="N4539" s="167"/>
      <c r="O4539" s="165"/>
    </row>
    <row r="4540" s="155" customFormat="1" ht="34.2" spans="1:15">
      <c r="A4540" s="38" t="s">
        <v>15</v>
      </c>
      <c r="B4540" s="168">
        <v>4539</v>
      </c>
      <c r="C4540" s="43" t="s">
        <v>16</v>
      </c>
      <c r="D4540" s="43" t="s">
        <v>353</v>
      </c>
      <c r="E4540" s="103" t="s">
        <v>2803</v>
      </c>
      <c r="F4540" s="22" t="s">
        <v>370</v>
      </c>
      <c r="G4540" s="22" t="s">
        <v>5005</v>
      </c>
      <c r="H4540" s="22" t="s">
        <v>5001</v>
      </c>
      <c r="I4540" s="22" t="s">
        <v>22</v>
      </c>
      <c r="J4540" s="205">
        <v>8</v>
      </c>
      <c r="K4540" s="205">
        <f t="shared" si="277"/>
        <v>2</v>
      </c>
      <c r="L4540" s="163"/>
      <c r="M4540" s="22">
        <v>3.1</v>
      </c>
      <c r="N4540" s="167"/>
      <c r="O4540" s="165"/>
    </row>
    <row r="4541" s="155" customFormat="1" ht="34.2" spans="1:15">
      <c r="A4541" s="38" t="s">
        <v>15</v>
      </c>
      <c r="B4541" s="168">
        <v>4540</v>
      </c>
      <c r="C4541" s="43" t="s">
        <v>16</v>
      </c>
      <c r="D4541" s="43" t="s">
        <v>353</v>
      </c>
      <c r="E4541" s="103" t="s">
        <v>2803</v>
      </c>
      <c r="F4541" s="22" t="s">
        <v>370</v>
      </c>
      <c r="G4541" s="22" t="s">
        <v>5005</v>
      </c>
      <c r="H4541" s="22" t="s">
        <v>5001</v>
      </c>
      <c r="I4541" s="22" t="s">
        <v>22</v>
      </c>
      <c r="J4541" s="205">
        <v>10</v>
      </c>
      <c r="K4541" s="205">
        <f t="shared" si="277"/>
        <v>2</v>
      </c>
      <c r="L4541" s="163"/>
      <c r="M4541" s="22">
        <v>3.1</v>
      </c>
      <c r="N4541" s="167"/>
      <c r="O4541" s="165"/>
    </row>
    <row r="4542" s="155" customFormat="1" ht="34.2" spans="1:15">
      <c r="A4542" s="38" t="s">
        <v>15</v>
      </c>
      <c r="B4542" s="168">
        <v>4541</v>
      </c>
      <c r="C4542" s="43" t="s">
        <v>16</v>
      </c>
      <c r="D4542" s="43" t="s">
        <v>353</v>
      </c>
      <c r="E4542" s="103" t="s">
        <v>2803</v>
      </c>
      <c r="F4542" s="22" t="s">
        <v>370</v>
      </c>
      <c r="G4542" s="22" t="s">
        <v>5006</v>
      </c>
      <c r="H4542" s="22" t="s">
        <v>5001</v>
      </c>
      <c r="I4542" s="22" t="s">
        <v>22</v>
      </c>
      <c r="J4542" s="205">
        <v>8</v>
      </c>
      <c r="K4542" s="205">
        <f t="shared" si="277"/>
        <v>2</v>
      </c>
      <c r="L4542" s="163"/>
      <c r="M4542" s="22">
        <v>3.1</v>
      </c>
      <c r="N4542" s="167"/>
      <c r="O4542" s="165"/>
    </row>
    <row r="4543" s="155" customFormat="1" ht="34.2" spans="1:15">
      <c r="A4543" s="38" t="s">
        <v>15</v>
      </c>
      <c r="B4543" s="168">
        <v>4542</v>
      </c>
      <c r="C4543" s="43" t="s">
        <v>16</v>
      </c>
      <c r="D4543" s="43" t="s">
        <v>353</v>
      </c>
      <c r="E4543" s="103" t="s">
        <v>2803</v>
      </c>
      <c r="F4543" s="22" t="s">
        <v>370</v>
      </c>
      <c r="G4543" s="22" t="s">
        <v>5007</v>
      </c>
      <c r="H4543" s="22" t="s">
        <v>5001</v>
      </c>
      <c r="I4543" s="22" t="s">
        <v>22</v>
      </c>
      <c r="J4543" s="205">
        <v>4</v>
      </c>
      <c r="K4543" s="205">
        <v>0</v>
      </c>
      <c r="L4543" s="163"/>
      <c r="M4543" s="22">
        <v>3.1</v>
      </c>
      <c r="N4543" s="167"/>
      <c r="O4543" s="165"/>
    </row>
    <row r="4544" s="155" customFormat="1" ht="34.2" spans="1:15">
      <c r="A4544" s="38" t="s">
        <v>15</v>
      </c>
      <c r="B4544" s="168">
        <v>4543</v>
      </c>
      <c r="C4544" s="43" t="s">
        <v>16</v>
      </c>
      <c r="D4544" s="43" t="s">
        <v>353</v>
      </c>
      <c r="E4544" s="103" t="s">
        <v>2803</v>
      </c>
      <c r="F4544" s="22" t="s">
        <v>370</v>
      </c>
      <c r="G4544" s="22" t="s">
        <v>5008</v>
      </c>
      <c r="H4544" s="22" t="s">
        <v>5001</v>
      </c>
      <c r="I4544" s="22" t="s">
        <v>22</v>
      </c>
      <c r="J4544" s="205">
        <v>4</v>
      </c>
      <c r="K4544" s="205">
        <v>0</v>
      </c>
      <c r="L4544" s="163"/>
      <c r="M4544" s="22">
        <v>3.1</v>
      </c>
      <c r="N4544" s="167"/>
      <c r="O4544" s="165"/>
    </row>
    <row r="4545" s="155" customFormat="1" ht="34.2" spans="1:15">
      <c r="A4545" s="38" t="s">
        <v>15</v>
      </c>
      <c r="B4545" s="168">
        <v>4544</v>
      </c>
      <c r="C4545" s="43" t="s">
        <v>16</v>
      </c>
      <c r="D4545" s="43" t="s">
        <v>353</v>
      </c>
      <c r="E4545" s="103" t="s">
        <v>2803</v>
      </c>
      <c r="F4545" s="22" t="s">
        <v>370</v>
      </c>
      <c r="G4545" s="22" t="s">
        <v>5009</v>
      </c>
      <c r="H4545" s="22" t="s">
        <v>5001</v>
      </c>
      <c r="I4545" s="22" t="s">
        <v>22</v>
      </c>
      <c r="J4545" s="205">
        <v>8</v>
      </c>
      <c r="K4545" s="205">
        <v>0</v>
      </c>
      <c r="L4545" s="163"/>
      <c r="M4545" s="22">
        <v>3.1</v>
      </c>
      <c r="N4545" s="167"/>
      <c r="O4545" s="165"/>
    </row>
    <row r="4546" s="155" customFormat="1" ht="34.2" spans="1:15">
      <c r="A4546" s="38" t="s">
        <v>15</v>
      </c>
      <c r="B4546" s="168">
        <v>4545</v>
      </c>
      <c r="C4546" s="43" t="s">
        <v>16</v>
      </c>
      <c r="D4546" s="43" t="s">
        <v>353</v>
      </c>
      <c r="E4546" s="103" t="s">
        <v>2803</v>
      </c>
      <c r="F4546" s="22" t="s">
        <v>370</v>
      </c>
      <c r="G4546" s="22" t="s">
        <v>5010</v>
      </c>
      <c r="H4546" s="22" t="s">
        <v>5001</v>
      </c>
      <c r="I4546" s="22" t="s">
        <v>22</v>
      </c>
      <c r="J4546" s="205">
        <v>16</v>
      </c>
      <c r="K4546" s="205">
        <v>0</v>
      </c>
      <c r="L4546" s="163"/>
      <c r="M4546" s="22">
        <v>3.1</v>
      </c>
      <c r="N4546" s="167"/>
      <c r="O4546" s="165"/>
    </row>
    <row r="4547" s="155" customFormat="1" ht="34.2" spans="1:15">
      <c r="A4547" s="38" t="s">
        <v>15</v>
      </c>
      <c r="B4547" s="168">
        <v>4546</v>
      </c>
      <c r="C4547" s="43" t="s">
        <v>16</v>
      </c>
      <c r="D4547" s="43" t="s">
        <v>353</v>
      </c>
      <c r="E4547" s="103" t="s">
        <v>2803</v>
      </c>
      <c r="F4547" s="22" t="s">
        <v>370</v>
      </c>
      <c r="G4547" s="22" t="s">
        <v>5011</v>
      </c>
      <c r="H4547" s="22" t="s">
        <v>5001</v>
      </c>
      <c r="I4547" s="22" t="s">
        <v>22</v>
      </c>
      <c r="J4547" s="205">
        <v>1</v>
      </c>
      <c r="K4547" s="205">
        <v>0</v>
      </c>
      <c r="L4547" s="163"/>
      <c r="M4547" s="22">
        <v>3.1</v>
      </c>
      <c r="N4547" s="167"/>
      <c r="O4547" s="165"/>
    </row>
    <row r="4548" s="155" customFormat="1" ht="34.2" spans="1:15">
      <c r="A4548" s="38" t="s">
        <v>15</v>
      </c>
      <c r="B4548" s="168">
        <v>4547</v>
      </c>
      <c r="C4548" s="43" t="s">
        <v>16</v>
      </c>
      <c r="D4548" s="43" t="s">
        <v>353</v>
      </c>
      <c r="E4548" s="103" t="s">
        <v>2803</v>
      </c>
      <c r="F4548" s="22" t="s">
        <v>370</v>
      </c>
      <c r="G4548" s="22" t="s">
        <v>5012</v>
      </c>
      <c r="H4548" s="22" t="s">
        <v>5001</v>
      </c>
      <c r="I4548" s="22" t="s">
        <v>22</v>
      </c>
      <c r="J4548" s="205">
        <v>2</v>
      </c>
      <c r="K4548" s="205">
        <v>0</v>
      </c>
      <c r="L4548" s="163"/>
      <c r="M4548" s="22">
        <v>3.1</v>
      </c>
      <c r="N4548" s="167"/>
      <c r="O4548" s="165"/>
    </row>
    <row r="4549" s="155" customFormat="1" ht="34.2" spans="1:15">
      <c r="A4549" s="38" t="s">
        <v>15</v>
      </c>
      <c r="B4549" s="168">
        <v>4548</v>
      </c>
      <c r="C4549" s="43" t="s">
        <v>16</v>
      </c>
      <c r="D4549" s="43" t="s">
        <v>353</v>
      </c>
      <c r="E4549" s="103" t="s">
        <v>2803</v>
      </c>
      <c r="F4549" s="22" t="s">
        <v>375</v>
      </c>
      <c r="G4549" s="22" t="s">
        <v>4989</v>
      </c>
      <c r="H4549" s="22" t="s">
        <v>5013</v>
      </c>
      <c r="I4549" s="22" t="s">
        <v>22</v>
      </c>
      <c r="J4549" s="205">
        <v>11</v>
      </c>
      <c r="K4549" s="205">
        <f t="shared" ref="K4549:K4554" si="278">(J4549)*1</f>
        <v>11</v>
      </c>
      <c r="L4549" s="163"/>
      <c r="M4549" s="22">
        <v>3.1</v>
      </c>
      <c r="N4549" s="167"/>
      <c r="O4549" s="165"/>
    </row>
    <row r="4550" s="155" customFormat="1" ht="34.2" spans="1:15">
      <c r="A4550" s="38" t="s">
        <v>15</v>
      </c>
      <c r="B4550" s="168">
        <v>4549</v>
      </c>
      <c r="C4550" s="43" t="s">
        <v>16</v>
      </c>
      <c r="D4550" s="43" t="s">
        <v>353</v>
      </c>
      <c r="E4550" s="103" t="s">
        <v>2803</v>
      </c>
      <c r="F4550" s="22" t="s">
        <v>375</v>
      </c>
      <c r="G4550" s="22" t="s">
        <v>4991</v>
      </c>
      <c r="H4550" s="22" t="s">
        <v>5014</v>
      </c>
      <c r="I4550" s="22" t="s">
        <v>22</v>
      </c>
      <c r="J4550" s="205">
        <v>2</v>
      </c>
      <c r="K4550" s="205">
        <f>(CEILING(J4550*0.2,1))*1</f>
        <v>1</v>
      </c>
      <c r="L4550" s="163"/>
      <c r="M4550" s="22">
        <v>3.1</v>
      </c>
      <c r="N4550" s="167"/>
      <c r="O4550" s="165"/>
    </row>
    <row r="4551" s="155" customFormat="1" ht="34.2" spans="1:15">
      <c r="A4551" s="38" t="s">
        <v>15</v>
      </c>
      <c r="B4551" s="168">
        <v>4550</v>
      </c>
      <c r="C4551" s="43" t="s">
        <v>16</v>
      </c>
      <c r="D4551" s="43" t="s">
        <v>353</v>
      </c>
      <c r="E4551" s="103" t="s">
        <v>2803</v>
      </c>
      <c r="F4551" s="22" t="s">
        <v>375</v>
      </c>
      <c r="G4551" s="22" t="s">
        <v>5015</v>
      </c>
      <c r="H4551" s="22" t="s">
        <v>5014</v>
      </c>
      <c r="I4551" s="22" t="s">
        <v>22</v>
      </c>
      <c r="J4551" s="205">
        <v>1</v>
      </c>
      <c r="K4551" s="205">
        <v>0</v>
      </c>
      <c r="L4551" s="163"/>
      <c r="M4551" s="22">
        <v>3.1</v>
      </c>
      <c r="N4551" s="167"/>
      <c r="O4551" s="165"/>
    </row>
    <row r="4552" s="155" customFormat="1" ht="34.2" spans="1:15">
      <c r="A4552" s="38" t="s">
        <v>15</v>
      </c>
      <c r="B4552" s="168">
        <v>4551</v>
      </c>
      <c r="C4552" s="43" t="s">
        <v>16</v>
      </c>
      <c r="D4552" s="43" t="s">
        <v>353</v>
      </c>
      <c r="E4552" s="103" t="s">
        <v>2803</v>
      </c>
      <c r="F4552" s="22" t="s">
        <v>375</v>
      </c>
      <c r="G4552" s="22" t="s">
        <v>5016</v>
      </c>
      <c r="H4552" s="22" t="s">
        <v>5014</v>
      </c>
      <c r="I4552" s="22" t="s">
        <v>22</v>
      </c>
      <c r="J4552" s="205">
        <v>2</v>
      </c>
      <c r="K4552" s="205">
        <v>0</v>
      </c>
      <c r="L4552" s="163"/>
      <c r="M4552" s="22">
        <v>3.1</v>
      </c>
      <c r="N4552" s="167"/>
      <c r="O4552" s="165"/>
    </row>
    <row r="4553" s="155" customFormat="1" ht="34.2" spans="1:15">
      <c r="A4553" s="38" t="s">
        <v>15</v>
      </c>
      <c r="B4553" s="168">
        <v>4552</v>
      </c>
      <c r="C4553" s="43" t="s">
        <v>16</v>
      </c>
      <c r="D4553" s="43" t="s">
        <v>353</v>
      </c>
      <c r="E4553" s="103" t="s">
        <v>2803</v>
      </c>
      <c r="F4553" s="22" t="s">
        <v>391</v>
      </c>
      <c r="G4553" s="22" t="s">
        <v>4987</v>
      </c>
      <c r="H4553" s="22" t="s">
        <v>5013</v>
      </c>
      <c r="I4553" s="22" t="s">
        <v>22</v>
      </c>
      <c r="J4553" s="205">
        <v>5</v>
      </c>
      <c r="K4553" s="205">
        <f t="shared" si="278"/>
        <v>5</v>
      </c>
      <c r="L4553" s="163"/>
      <c r="M4553" s="22">
        <v>3.1</v>
      </c>
      <c r="N4553" s="167"/>
      <c r="O4553" s="165"/>
    </row>
    <row r="4554" s="155" customFormat="1" ht="34.2" spans="1:15">
      <c r="A4554" s="38" t="s">
        <v>15</v>
      </c>
      <c r="B4554" s="168">
        <v>4553</v>
      </c>
      <c r="C4554" s="43" t="s">
        <v>16</v>
      </c>
      <c r="D4554" s="43" t="s">
        <v>353</v>
      </c>
      <c r="E4554" s="103" t="s">
        <v>2803</v>
      </c>
      <c r="F4554" s="22" t="s">
        <v>391</v>
      </c>
      <c r="G4554" s="22" t="s">
        <v>4989</v>
      </c>
      <c r="H4554" s="22" t="s">
        <v>5017</v>
      </c>
      <c r="I4554" s="22" t="s">
        <v>22</v>
      </c>
      <c r="J4554" s="205">
        <v>18</v>
      </c>
      <c r="K4554" s="205">
        <f t="shared" si="278"/>
        <v>18</v>
      </c>
      <c r="L4554" s="163"/>
      <c r="M4554" s="22">
        <v>3.1</v>
      </c>
      <c r="N4554" s="167"/>
      <c r="O4554" s="165"/>
    </row>
    <row r="4555" s="155" customFormat="1" ht="34.2" spans="1:15">
      <c r="A4555" s="38" t="s">
        <v>15</v>
      </c>
      <c r="B4555" s="168">
        <v>4554</v>
      </c>
      <c r="C4555" s="43" t="s">
        <v>16</v>
      </c>
      <c r="D4555" s="43" t="s">
        <v>353</v>
      </c>
      <c r="E4555" s="103" t="s">
        <v>2803</v>
      </c>
      <c r="F4555" s="22" t="s">
        <v>391</v>
      </c>
      <c r="G4555" s="22" t="s">
        <v>4991</v>
      </c>
      <c r="H4555" s="22" t="s">
        <v>5017</v>
      </c>
      <c r="I4555" s="22" t="s">
        <v>22</v>
      </c>
      <c r="J4555" s="205">
        <v>5</v>
      </c>
      <c r="K4555" s="205">
        <f>(CEILING(J4555*0.2,1))*1</f>
        <v>1</v>
      </c>
      <c r="L4555" s="163"/>
      <c r="M4555" s="22">
        <v>3.1</v>
      </c>
      <c r="N4555" s="167"/>
      <c r="O4555" s="165"/>
    </row>
    <row r="4556" s="155" customFormat="1" ht="34.2" spans="1:15">
      <c r="A4556" s="38" t="s">
        <v>15</v>
      </c>
      <c r="B4556" s="168">
        <v>4555</v>
      </c>
      <c r="C4556" s="43" t="s">
        <v>16</v>
      </c>
      <c r="D4556" s="43" t="s">
        <v>353</v>
      </c>
      <c r="E4556" s="103" t="s">
        <v>2803</v>
      </c>
      <c r="F4556" s="22" t="s">
        <v>3525</v>
      </c>
      <c r="G4556" s="22" t="s">
        <v>5018</v>
      </c>
      <c r="H4556" s="22" t="s">
        <v>5019</v>
      </c>
      <c r="I4556" s="22" t="s">
        <v>22</v>
      </c>
      <c r="J4556" s="205">
        <v>13</v>
      </c>
      <c r="K4556" s="205">
        <f t="shared" ref="K4556:K4562" si="279">(J4556)*1</f>
        <v>13</v>
      </c>
      <c r="L4556" s="163"/>
      <c r="M4556" s="22" t="s">
        <v>473</v>
      </c>
      <c r="N4556" s="167"/>
      <c r="O4556" s="165"/>
    </row>
    <row r="4557" s="155" customFormat="1" ht="34.2" spans="1:15">
      <c r="A4557" s="38" t="s">
        <v>15</v>
      </c>
      <c r="B4557" s="168">
        <v>4556</v>
      </c>
      <c r="C4557" s="43" t="s">
        <v>16</v>
      </c>
      <c r="D4557" s="43" t="s">
        <v>353</v>
      </c>
      <c r="E4557" s="103" t="s">
        <v>2803</v>
      </c>
      <c r="F4557" s="22" t="s">
        <v>370</v>
      </c>
      <c r="G4557" s="22" t="s">
        <v>4995</v>
      </c>
      <c r="H4557" s="22" t="s">
        <v>5020</v>
      </c>
      <c r="I4557" s="22" t="s">
        <v>22</v>
      </c>
      <c r="J4557" s="205">
        <v>2</v>
      </c>
      <c r="K4557" s="205">
        <f t="shared" si="279"/>
        <v>2</v>
      </c>
      <c r="L4557" s="163"/>
      <c r="M4557" s="22">
        <v>3.1</v>
      </c>
      <c r="N4557" s="167"/>
      <c r="O4557" s="165"/>
    </row>
    <row r="4558" s="155" customFormat="1" ht="34.2" spans="1:15">
      <c r="A4558" s="38" t="s">
        <v>15</v>
      </c>
      <c r="B4558" s="168">
        <v>4557</v>
      </c>
      <c r="C4558" s="43" t="s">
        <v>16</v>
      </c>
      <c r="D4558" s="43" t="s">
        <v>353</v>
      </c>
      <c r="E4558" s="103" t="s">
        <v>2803</v>
      </c>
      <c r="F4558" s="22" t="s">
        <v>370</v>
      </c>
      <c r="G4558" s="22" t="s">
        <v>5000</v>
      </c>
      <c r="H4558" s="22" t="s">
        <v>5020</v>
      </c>
      <c r="I4558" s="22" t="s">
        <v>22</v>
      </c>
      <c r="J4558" s="205">
        <v>16</v>
      </c>
      <c r="K4558" s="205">
        <f t="shared" si="279"/>
        <v>16</v>
      </c>
      <c r="L4558" s="163"/>
      <c r="M4558" s="22">
        <v>3.1</v>
      </c>
      <c r="N4558" s="167"/>
      <c r="O4558" s="165"/>
    </row>
    <row r="4559" s="155" customFormat="1" ht="34.2" spans="1:15">
      <c r="A4559" s="38" t="s">
        <v>15</v>
      </c>
      <c r="B4559" s="168">
        <v>4558</v>
      </c>
      <c r="C4559" s="43" t="s">
        <v>16</v>
      </c>
      <c r="D4559" s="43" t="s">
        <v>353</v>
      </c>
      <c r="E4559" s="103" t="s">
        <v>2803</v>
      </c>
      <c r="F4559" s="22" t="s">
        <v>370</v>
      </c>
      <c r="G4559" s="22" t="s">
        <v>4995</v>
      </c>
      <c r="H4559" s="22" t="s">
        <v>5020</v>
      </c>
      <c r="I4559" s="22" t="s">
        <v>22</v>
      </c>
      <c r="J4559" s="205">
        <v>12</v>
      </c>
      <c r="K4559" s="205">
        <f t="shared" si="279"/>
        <v>12</v>
      </c>
      <c r="L4559" s="163"/>
      <c r="M4559" s="22">
        <v>3.1</v>
      </c>
      <c r="N4559" s="167"/>
      <c r="O4559" s="165"/>
    </row>
    <row r="4560" s="155" customFormat="1" ht="34.2" spans="1:15">
      <c r="A4560" s="38" t="s">
        <v>15</v>
      </c>
      <c r="B4560" s="168">
        <v>4559</v>
      </c>
      <c r="C4560" s="43" t="s">
        <v>16</v>
      </c>
      <c r="D4560" s="43" t="s">
        <v>353</v>
      </c>
      <c r="E4560" s="103" t="s">
        <v>2803</v>
      </c>
      <c r="F4560" s="22" t="s">
        <v>370</v>
      </c>
      <c r="G4560" s="22" t="s">
        <v>5002</v>
      </c>
      <c r="H4560" s="22" t="s">
        <v>5020</v>
      </c>
      <c r="I4560" s="22" t="s">
        <v>22</v>
      </c>
      <c r="J4560" s="205">
        <v>24</v>
      </c>
      <c r="K4560" s="205">
        <f t="shared" si="279"/>
        <v>24</v>
      </c>
      <c r="L4560" s="163"/>
      <c r="M4560" s="22">
        <v>3.1</v>
      </c>
      <c r="N4560" s="167"/>
      <c r="O4560" s="165"/>
    </row>
    <row r="4561" s="155" customFormat="1" ht="34.2" spans="1:15">
      <c r="A4561" s="38" t="s">
        <v>15</v>
      </c>
      <c r="B4561" s="168">
        <v>4560</v>
      </c>
      <c r="C4561" s="43" t="s">
        <v>16</v>
      </c>
      <c r="D4561" s="43" t="s">
        <v>353</v>
      </c>
      <c r="E4561" s="103" t="s">
        <v>2803</v>
      </c>
      <c r="F4561" s="22" t="s">
        <v>370</v>
      </c>
      <c r="G4561" s="22" t="s">
        <v>4997</v>
      </c>
      <c r="H4561" s="22" t="s">
        <v>5020</v>
      </c>
      <c r="I4561" s="22" t="s">
        <v>22</v>
      </c>
      <c r="J4561" s="205">
        <v>8</v>
      </c>
      <c r="K4561" s="205">
        <f t="shared" si="279"/>
        <v>8</v>
      </c>
      <c r="L4561" s="163"/>
      <c r="M4561" s="22">
        <v>3.1</v>
      </c>
      <c r="N4561" s="167"/>
      <c r="O4561" s="165"/>
    </row>
    <row r="4562" s="155" customFormat="1" ht="34.2" spans="1:15">
      <c r="A4562" s="38" t="s">
        <v>15</v>
      </c>
      <c r="B4562" s="168">
        <v>4561</v>
      </c>
      <c r="C4562" s="43" t="s">
        <v>16</v>
      </c>
      <c r="D4562" s="43" t="s">
        <v>353</v>
      </c>
      <c r="E4562" s="103" t="s">
        <v>2803</v>
      </c>
      <c r="F4562" s="22" t="s">
        <v>370</v>
      </c>
      <c r="G4562" s="22" t="s">
        <v>4997</v>
      </c>
      <c r="H4562" s="22" t="s">
        <v>5020</v>
      </c>
      <c r="I4562" s="22" t="s">
        <v>22</v>
      </c>
      <c r="J4562" s="205">
        <v>34</v>
      </c>
      <c r="K4562" s="205">
        <f t="shared" si="279"/>
        <v>34</v>
      </c>
      <c r="L4562" s="163"/>
      <c r="M4562" s="22">
        <v>3.1</v>
      </c>
      <c r="N4562" s="167"/>
      <c r="O4562" s="165"/>
    </row>
    <row r="4563" s="155" customFormat="1" ht="34.2" spans="1:15">
      <c r="A4563" s="38" t="s">
        <v>15</v>
      </c>
      <c r="B4563" s="168">
        <v>4562</v>
      </c>
      <c r="C4563" s="43" t="s">
        <v>16</v>
      </c>
      <c r="D4563" s="43" t="s">
        <v>353</v>
      </c>
      <c r="E4563" s="103" t="s">
        <v>2803</v>
      </c>
      <c r="F4563" s="22" t="s">
        <v>370</v>
      </c>
      <c r="G4563" s="22" t="s">
        <v>4998</v>
      </c>
      <c r="H4563" s="22" t="s">
        <v>5020</v>
      </c>
      <c r="I4563" s="22" t="s">
        <v>22</v>
      </c>
      <c r="J4563" s="205">
        <v>4</v>
      </c>
      <c r="K4563" s="205">
        <f t="shared" ref="K4563:K4567" si="280">(CEILING(J4563*0.2,1))*1</f>
        <v>1</v>
      </c>
      <c r="L4563" s="163"/>
      <c r="M4563" s="22">
        <v>3.1</v>
      </c>
      <c r="N4563" s="167"/>
      <c r="O4563" s="165"/>
    </row>
    <row r="4564" s="155" customFormat="1" ht="34.2" spans="1:15">
      <c r="A4564" s="38" t="s">
        <v>15</v>
      </c>
      <c r="B4564" s="168">
        <v>4563</v>
      </c>
      <c r="C4564" s="43" t="s">
        <v>16</v>
      </c>
      <c r="D4564" s="43" t="s">
        <v>353</v>
      </c>
      <c r="E4564" s="103" t="s">
        <v>2803</v>
      </c>
      <c r="F4564" s="22" t="s">
        <v>370</v>
      </c>
      <c r="G4564" s="22" t="s">
        <v>5004</v>
      </c>
      <c r="H4564" s="22" t="s">
        <v>5020</v>
      </c>
      <c r="I4564" s="22" t="s">
        <v>22</v>
      </c>
      <c r="J4564" s="205">
        <v>4</v>
      </c>
      <c r="K4564" s="205">
        <f t="shared" si="280"/>
        <v>1</v>
      </c>
      <c r="L4564" s="163"/>
      <c r="M4564" s="22">
        <v>3.1</v>
      </c>
      <c r="N4564" s="167"/>
      <c r="O4564" s="165"/>
    </row>
    <row r="4565" s="155" customFormat="1" ht="34.2" spans="1:15">
      <c r="A4565" s="38" t="s">
        <v>15</v>
      </c>
      <c r="B4565" s="168">
        <v>4564</v>
      </c>
      <c r="C4565" s="43" t="s">
        <v>16</v>
      </c>
      <c r="D4565" s="43" t="s">
        <v>353</v>
      </c>
      <c r="E4565" s="103" t="s">
        <v>2803</v>
      </c>
      <c r="F4565" s="22" t="s">
        <v>375</v>
      </c>
      <c r="G4565" s="22" t="s">
        <v>5021</v>
      </c>
      <c r="H4565" s="22" t="s">
        <v>5022</v>
      </c>
      <c r="I4565" s="22" t="s">
        <v>22</v>
      </c>
      <c r="J4565" s="205">
        <v>10</v>
      </c>
      <c r="K4565" s="205">
        <f t="shared" ref="K4565:K4577" si="281">(J4565)*1</f>
        <v>10</v>
      </c>
      <c r="L4565" s="163"/>
      <c r="M4565" s="22">
        <v>3.1</v>
      </c>
      <c r="N4565" s="167"/>
      <c r="O4565" s="165"/>
    </row>
    <row r="4566" s="155" customFormat="1" ht="34.2" spans="1:15">
      <c r="A4566" s="38" t="s">
        <v>15</v>
      </c>
      <c r="B4566" s="168">
        <v>4565</v>
      </c>
      <c r="C4566" s="43" t="s">
        <v>16</v>
      </c>
      <c r="D4566" s="43" t="s">
        <v>353</v>
      </c>
      <c r="E4566" s="103" t="s">
        <v>2803</v>
      </c>
      <c r="F4566" s="22" t="s">
        <v>375</v>
      </c>
      <c r="G4566" s="22" t="s">
        <v>4989</v>
      </c>
      <c r="H4566" s="22" t="s">
        <v>5022</v>
      </c>
      <c r="I4566" s="22" t="s">
        <v>22</v>
      </c>
      <c r="J4566" s="205">
        <v>8</v>
      </c>
      <c r="K4566" s="205">
        <f t="shared" si="281"/>
        <v>8</v>
      </c>
      <c r="L4566" s="163"/>
      <c r="M4566" s="22">
        <v>3.1</v>
      </c>
      <c r="N4566" s="167"/>
      <c r="O4566" s="165"/>
    </row>
    <row r="4567" s="155" customFormat="1" ht="34.2" spans="1:15">
      <c r="A4567" s="38" t="s">
        <v>15</v>
      </c>
      <c r="B4567" s="168">
        <v>4566</v>
      </c>
      <c r="C4567" s="43" t="s">
        <v>16</v>
      </c>
      <c r="D4567" s="43" t="s">
        <v>353</v>
      </c>
      <c r="E4567" s="103" t="s">
        <v>2803</v>
      </c>
      <c r="F4567" s="22" t="s">
        <v>375</v>
      </c>
      <c r="G4567" s="22" t="s">
        <v>4991</v>
      </c>
      <c r="H4567" s="22" t="s">
        <v>5023</v>
      </c>
      <c r="I4567" s="22" t="s">
        <v>22</v>
      </c>
      <c r="J4567" s="205">
        <v>3</v>
      </c>
      <c r="K4567" s="205">
        <f t="shared" si="280"/>
        <v>1</v>
      </c>
      <c r="L4567" s="163"/>
      <c r="M4567" s="22">
        <v>3.1</v>
      </c>
      <c r="N4567" s="167"/>
      <c r="O4567" s="165"/>
    </row>
    <row r="4568" s="155" customFormat="1" ht="34.2" spans="1:15">
      <c r="A4568" s="38" t="s">
        <v>15</v>
      </c>
      <c r="B4568" s="168">
        <v>4567</v>
      </c>
      <c r="C4568" s="43" t="s">
        <v>16</v>
      </c>
      <c r="D4568" s="43" t="s">
        <v>353</v>
      </c>
      <c r="E4568" s="103" t="s">
        <v>2803</v>
      </c>
      <c r="F4568" s="22" t="s">
        <v>375</v>
      </c>
      <c r="G4568" s="22" t="s">
        <v>5024</v>
      </c>
      <c r="H4568" s="22" t="s">
        <v>5023</v>
      </c>
      <c r="I4568" s="22" t="s">
        <v>22</v>
      </c>
      <c r="J4568" s="205">
        <v>2</v>
      </c>
      <c r="K4568" s="205">
        <v>0</v>
      </c>
      <c r="L4568" s="163"/>
      <c r="M4568" s="22">
        <v>3.1</v>
      </c>
      <c r="N4568" s="167"/>
      <c r="O4568" s="165"/>
    </row>
    <row r="4569" s="155" customFormat="1" ht="34.2" spans="1:15">
      <c r="A4569" s="38" t="s">
        <v>15</v>
      </c>
      <c r="B4569" s="168">
        <v>4568</v>
      </c>
      <c r="C4569" s="43" t="s">
        <v>16</v>
      </c>
      <c r="D4569" s="43" t="s">
        <v>353</v>
      </c>
      <c r="E4569" s="103" t="s">
        <v>2803</v>
      </c>
      <c r="F4569" s="22" t="s">
        <v>375</v>
      </c>
      <c r="G4569" s="22" t="s">
        <v>5025</v>
      </c>
      <c r="H4569" s="22" t="s">
        <v>5023</v>
      </c>
      <c r="I4569" s="22" t="s">
        <v>22</v>
      </c>
      <c r="J4569" s="205">
        <v>1</v>
      </c>
      <c r="K4569" s="205">
        <v>0</v>
      </c>
      <c r="L4569" s="163"/>
      <c r="M4569" s="22">
        <v>3.1</v>
      </c>
      <c r="N4569" s="167"/>
      <c r="O4569" s="165"/>
    </row>
    <row r="4570" s="155" customFormat="1" ht="34.2" spans="1:15">
      <c r="A4570" s="38" t="s">
        <v>15</v>
      </c>
      <c r="B4570" s="168">
        <v>4569</v>
      </c>
      <c r="C4570" s="43" t="s">
        <v>16</v>
      </c>
      <c r="D4570" s="43" t="s">
        <v>353</v>
      </c>
      <c r="E4570" s="103" t="s">
        <v>2803</v>
      </c>
      <c r="F4570" s="22" t="s">
        <v>391</v>
      </c>
      <c r="G4570" s="22" t="s">
        <v>5021</v>
      </c>
      <c r="H4570" s="22" t="s">
        <v>5022</v>
      </c>
      <c r="I4570" s="22" t="s">
        <v>22</v>
      </c>
      <c r="J4570" s="205">
        <v>3</v>
      </c>
      <c r="K4570" s="205">
        <f t="shared" si="281"/>
        <v>3</v>
      </c>
      <c r="L4570" s="163"/>
      <c r="M4570" s="22">
        <v>3.1</v>
      </c>
      <c r="N4570" s="167"/>
      <c r="O4570" s="165"/>
    </row>
    <row r="4571" s="155" customFormat="1" ht="34.2" spans="1:15">
      <c r="A4571" s="38" t="s">
        <v>15</v>
      </c>
      <c r="B4571" s="168">
        <v>4570</v>
      </c>
      <c r="C4571" s="43" t="s">
        <v>16</v>
      </c>
      <c r="D4571" s="43" t="s">
        <v>353</v>
      </c>
      <c r="E4571" s="103" t="s">
        <v>2803</v>
      </c>
      <c r="F4571" s="22" t="s">
        <v>391</v>
      </c>
      <c r="G4571" s="22" t="s">
        <v>5026</v>
      </c>
      <c r="H4571" s="22" t="s">
        <v>5022</v>
      </c>
      <c r="I4571" s="22" t="s">
        <v>22</v>
      </c>
      <c r="J4571" s="205">
        <v>1</v>
      </c>
      <c r="K4571" s="205">
        <f t="shared" si="281"/>
        <v>1</v>
      </c>
      <c r="L4571" s="163"/>
      <c r="M4571" s="22">
        <v>3.1</v>
      </c>
      <c r="N4571" s="167"/>
      <c r="O4571" s="165"/>
    </row>
    <row r="4572" s="155" customFormat="1" ht="34.2" spans="1:15">
      <c r="A4572" s="38" t="s">
        <v>15</v>
      </c>
      <c r="B4572" s="168">
        <v>4571</v>
      </c>
      <c r="C4572" s="43" t="s">
        <v>16</v>
      </c>
      <c r="D4572" s="43" t="s">
        <v>353</v>
      </c>
      <c r="E4572" s="103" t="s">
        <v>2803</v>
      </c>
      <c r="F4572" s="22" t="s">
        <v>391</v>
      </c>
      <c r="G4572" s="22" t="s">
        <v>4987</v>
      </c>
      <c r="H4572" s="22" t="s">
        <v>5022</v>
      </c>
      <c r="I4572" s="22" t="s">
        <v>22</v>
      </c>
      <c r="J4572" s="205">
        <v>2</v>
      </c>
      <c r="K4572" s="205">
        <f t="shared" si="281"/>
        <v>2</v>
      </c>
      <c r="L4572" s="163"/>
      <c r="M4572" s="22">
        <v>3.1</v>
      </c>
      <c r="N4572" s="167"/>
      <c r="O4572" s="165"/>
    </row>
    <row r="4573" s="155" customFormat="1" ht="34.2" spans="1:15">
      <c r="A4573" s="38" t="s">
        <v>15</v>
      </c>
      <c r="B4573" s="168">
        <v>4572</v>
      </c>
      <c r="C4573" s="43" t="s">
        <v>16</v>
      </c>
      <c r="D4573" s="43" t="s">
        <v>353</v>
      </c>
      <c r="E4573" s="103" t="s">
        <v>2803</v>
      </c>
      <c r="F4573" s="22" t="s">
        <v>391</v>
      </c>
      <c r="G4573" s="22" t="s">
        <v>4989</v>
      </c>
      <c r="H4573" s="22" t="s">
        <v>5022</v>
      </c>
      <c r="I4573" s="22" t="s">
        <v>22</v>
      </c>
      <c r="J4573" s="205">
        <v>1</v>
      </c>
      <c r="K4573" s="205">
        <f t="shared" si="281"/>
        <v>1</v>
      </c>
      <c r="L4573" s="163"/>
      <c r="M4573" s="22">
        <v>3.1</v>
      </c>
      <c r="N4573" s="167"/>
      <c r="O4573" s="165"/>
    </row>
    <row r="4574" s="155" customFormat="1" ht="34.2" spans="1:15">
      <c r="A4574" s="38" t="s">
        <v>15</v>
      </c>
      <c r="B4574" s="168">
        <v>4573</v>
      </c>
      <c r="C4574" s="43" t="s">
        <v>16</v>
      </c>
      <c r="D4574" s="43" t="s">
        <v>353</v>
      </c>
      <c r="E4574" s="103" t="s">
        <v>2803</v>
      </c>
      <c r="F4574" s="22" t="s">
        <v>5027</v>
      </c>
      <c r="G4574" s="22" t="s">
        <v>5021</v>
      </c>
      <c r="H4574" s="22"/>
      <c r="I4574" s="22" t="s">
        <v>22</v>
      </c>
      <c r="J4574" s="205">
        <v>5</v>
      </c>
      <c r="K4574" s="205">
        <f t="shared" si="281"/>
        <v>5</v>
      </c>
      <c r="L4574" s="163"/>
      <c r="M4574" s="22">
        <v>3.1</v>
      </c>
      <c r="N4574" s="167"/>
      <c r="O4574" s="165"/>
    </row>
    <row r="4575" s="155" customFormat="1" ht="34.2" spans="1:15">
      <c r="A4575" s="38" t="s">
        <v>15</v>
      </c>
      <c r="B4575" s="168">
        <v>4574</v>
      </c>
      <c r="C4575" s="43" t="s">
        <v>16</v>
      </c>
      <c r="D4575" s="43" t="s">
        <v>353</v>
      </c>
      <c r="E4575" s="103" t="s">
        <v>2803</v>
      </c>
      <c r="F4575" s="22" t="s">
        <v>3525</v>
      </c>
      <c r="G4575" s="22" t="s">
        <v>5018</v>
      </c>
      <c r="H4575" s="22" t="s">
        <v>5028</v>
      </c>
      <c r="I4575" s="22" t="s">
        <v>22</v>
      </c>
      <c r="J4575" s="205">
        <v>42</v>
      </c>
      <c r="K4575" s="205">
        <f t="shared" si="281"/>
        <v>42</v>
      </c>
      <c r="L4575" s="163"/>
      <c r="M4575" s="22" t="s">
        <v>473</v>
      </c>
      <c r="N4575" s="167"/>
      <c r="O4575" s="165"/>
    </row>
    <row r="4576" s="155" customFormat="1" ht="34.2" spans="1:15">
      <c r="A4576" s="38" t="s">
        <v>15</v>
      </c>
      <c r="B4576" s="168">
        <v>4575</v>
      </c>
      <c r="C4576" s="43" t="s">
        <v>16</v>
      </c>
      <c r="D4576" s="43" t="s">
        <v>353</v>
      </c>
      <c r="E4576" s="103" t="s">
        <v>2803</v>
      </c>
      <c r="F4576" s="22" t="s">
        <v>370</v>
      </c>
      <c r="G4576" s="22" t="s">
        <v>5002</v>
      </c>
      <c r="H4576" s="22"/>
      <c r="I4576" s="22" t="s">
        <v>22</v>
      </c>
      <c r="J4576" s="205">
        <v>17</v>
      </c>
      <c r="K4576" s="205">
        <f t="shared" si="281"/>
        <v>17</v>
      </c>
      <c r="L4576" s="163"/>
      <c r="M4576" s="22">
        <v>3.1</v>
      </c>
      <c r="N4576" s="167"/>
      <c r="O4576" s="165"/>
    </row>
    <row r="4577" s="155" customFormat="1" ht="34.2" spans="1:15">
      <c r="A4577" s="38" t="s">
        <v>15</v>
      </c>
      <c r="B4577" s="168">
        <v>4576</v>
      </c>
      <c r="C4577" s="43" t="s">
        <v>16</v>
      </c>
      <c r="D4577" s="43" t="s">
        <v>353</v>
      </c>
      <c r="E4577" s="103" t="s">
        <v>2803</v>
      </c>
      <c r="F4577" s="22" t="s">
        <v>370</v>
      </c>
      <c r="G4577" s="22" t="s">
        <v>5003</v>
      </c>
      <c r="H4577" s="22"/>
      <c r="I4577" s="22" t="s">
        <v>22</v>
      </c>
      <c r="J4577" s="205">
        <v>8</v>
      </c>
      <c r="K4577" s="205">
        <f t="shared" si="281"/>
        <v>8</v>
      </c>
      <c r="L4577" s="163"/>
      <c r="M4577" s="22">
        <v>3.1</v>
      </c>
      <c r="N4577" s="167"/>
      <c r="O4577" s="165"/>
    </row>
    <row r="4578" s="155" customFormat="1" ht="34.2" spans="1:15">
      <c r="A4578" s="38" t="s">
        <v>15</v>
      </c>
      <c r="B4578" s="168">
        <v>4577</v>
      </c>
      <c r="C4578" s="43" t="s">
        <v>16</v>
      </c>
      <c r="D4578" s="43" t="s">
        <v>353</v>
      </c>
      <c r="E4578" s="103" t="s">
        <v>2803</v>
      </c>
      <c r="F4578" s="22" t="s">
        <v>370</v>
      </c>
      <c r="G4578" s="22" t="s">
        <v>4998</v>
      </c>
      <c r="H4578" s="22"/>
      <c r="I4578" s="22" t="s">
        <v>22</v>
      </c>
      <c r="J4578" s="205">
        <v>4</v>
      </c>
      <c r="K4578" s="205">
        <f t="shared" ref="K4578:K4582" si="282">(CEILING(J4578*0.2,1))*1</f>
        <v>1</v>
      </c>
      <c r="L4578" s="163"/>
      <c r="M4578" s="22">
        <v>3.1</v>
      </c>
      <c r="N4578" s="167"/>
      <c r="O4578" s="165"/>
    </row>
    <row r="4579" s="155" customFormat="1" ht="34.2" spans="1:15">
      <c r="A4579" s="38" t="s">
        <v>15</v>
      </c>
      <c r="B4579" s="168">
        <v>4578</v>
      </c>
      <c r="C4579" s="43" t="s">
        <v>16</v>
      </c>
      <c r="D4579" s="43" t="s">
        <v>353</v>
      </c>
      <c r="E4579" s="103" t="s">
        <v>2803</v>
      </c>
      <c r="F4579" s="22" t="s">
        <v>370</v>
      </c>
      <c r="G4579" s="22" t="s">
        <v>4998</v>
      </c>
      <c r="H4579" s="22"/>
      <c r="I4579" s="22" t="s">
        <v>22</v>
      </c>
      <c r="J4579" s="205">
        <v>10</v>
      </c>
      <c r="K4579" s="205">
        <f t="shared" si="282"/>
        <v>2</v>
      </c>
      <c r="L4579" s="163"/>
      <c r="M4579" s="22">
        <v>3.1</v>
      </c>
      <c r="N4579" s="167"/>
      <c r="O4579" s="165"/>
    </row>
    <row r="4580" s="155" customFormat="1" ht="34.2" spans="1:15">
      <c r="A4580" s="38" t="s">
        <v>15</v>
      </c>
      <c r="B4580" s="168">
        <v>4579</v>
      </c>
      <c r="C4580" s="43" t="s">
        <v>16</v>
      </c>
      <c r="D4580" s="43" t="s">
        <v>353</v>
      </c>
      <c r="E4580" s="103" t="s">
        <v>2803</v>
      </c>
      <c r="F4580" s="22" t="s">
        <v>370</v>
      </c>
      <c r="G4580" s="22" t="s">
        <v>5004</v>
      </c>
      <c r="H4580" s="22"/>
      <c r="I4580" s="22" t="s">
        <v>22</v>
      </c>
      <c r="J4580" s="205">
        <v>4</v>
      </c>
      <c r="K4580" s="205">
        <f t="shared" si="282"/>
        <v>1</v>
      </c>
      <c r="L4580" s="163"/>
      <c r="M4580" s="22">
        <v>3.1</v>
      </c>
      <c r="N4580" s="167"/>
      <c r="O4580" s="165"/>
    </row>
    <row r="4581" s="155" customFormat="1" ht="34.2" spans="1:15">
      <c r="A4581" s="38" t="s">
        <v>15</v>
      </c>
      <c r="B4581" s="168">
        <v>4580</v>
      </c>
      <c r="C4581" s="43" t="s">
        <v>16</v>
      </c>
      <c r="D4581" s="43" t="s">
        <v>353</v>
      </c>
      <c r="E4581" s="103" t="s">
        <v>2803</v>
      </c>
      <c r="F4581" s="22" t="s">
        <v>375</v>
      </c>
      <c r="G4581" s="22" t="s">
        <v>4991</v>
      </c>
      <c r="H4581" s="22"/>
      <c r="I4581" s="22" t="s">
        <v>22</v>
      </c>
      <c r="J4581" s="205">
        <v>4</v>
      </c>
      <c r="K4581" s="205">
        <f t="shared" si="282"/>
        <v>1</v>
      </c>
      <c r="L4581" s="163"/>
      <c r="M4581" s="22">
        <v>3.1</v>
      </c>
      <c r="N4581" s="167"/>
      <c r="O4581" s="165"/>
    </row>
    <row r="4582" s="155" customFormat="1" ht="34.2" spans="1:15">
      <c r="A4582" s="38" t="s">
        <v>15</v>
      </c>
      <c r="B4582" s="168">
        <v>4581</v>
      </c>
      <c r="C4582" s="43" t="s">
        <v>16</v>
      </c>
      <c r="D4582" s="43" t="s">
        <v>353</v>
      </c>
      <c r="E4582" s="103" t="s">
        <v>2803</v>
      </c>
      <c r="F4582" s="22" t="s">
        <v>375</v>
      </c>
      <c r="G4582" s="22" t="s">
        <v>4992</v>
      </c>
      <c r="H4582" s="22"/>
      <c r="I4582" s="22" t="s">
        <v>22</v>
      </c>
      <c r="J4582" s="205">
        <v>1</v>
      </c>
      <c r="K4582" s="205">
        <f t="shared" si="282"/>
        <v>1</v>
      </c>
      <c r="L4582" s="163"/>
      <c r="M4582" s="22">
        <v>3.1</v>
      </c>
      <c r="N4582" s="167"/>
      <c r="O4582" s="165"/>
    </row>
    <row r="4583" s="155" customFormat="1" ht="34.2" spans="1:15">
      <c r="A4583" s="38" t="s">
        <v>15</v>
      </c>
      <c r="B4583" s="168">
        <v>4582</v>
      </c>
      <c r="C4583" s="43" t="s">
        <v>16</v>
      </c>
      <c r="D4583" s="43" t="s">
        <v>353</v>
      </c>
      <c r="E4583" s="103" t="s">
        <v>2803</v>
      </c>
      <c r="F4583" s="22" t="s">
        <v>5027</v>
      </c>
      <c r="G4583" s="22" t="s">
        <v>5026</v>
      </c>
      <c r="H4583" s="22"/>
      <c r="I4583" s="22" t="s">
        <v>22</v>
      </c>
      <c r="J4583" s="205">
        <v>4</v>
      </c>
      <c r="K4583" s="205">
        <f t="shared" ref="K4583:K4595" si="283">(J4583)*1</f>
        <v>4</v>
      </c>
      <c r="L4583" s="163"/>
      <c r="M4583" s="22">
        <v>3.1</v>
      </c>
      <c r="N4583" s="167"/>
      <c r="O4583" s="165"/>
    </row>
    <row r="4584" s="155" customFormat="1" ht="34.2" spans="1:15">
      <c r="A4584" s="38" t="s">
        <v>15</v>
      </c>
      <c r="B4584" s="168">
        <v>4583</v>
      </c>
      <c r="C4584" s="43" t="s">
        <v>16</v>
      </c>
      <c r="D4584" s="43" t="s">
        <v>353</v>
      </c>
      <c r="E4584" s="103" t="s">
        <v>2803</v>
      </c>
      <c r="F4584" s="22" t="s">
        <v>3525</v>
      </c>
      <c r="G4584" s="22" t="s">
        <v>5029</v>
      </c>
      <c r="H4584" s="22"/>
      <c r="I4584" s="22" t="s">
        <v>22</v>
      </c>
      <c r="J4584" s="205">
        <v>4</v>
      </c>
      <c r="K4584" s="205">
        <f t="shared" si="283"/>
        <v>4</v>
      </c>
      <c r="L4584" s="163"/>
      <c r="M4584" s="22" t="s">
        <v>2946</v>
      </c>
      <c r="N4584" s="167"/>
      <c r="O4584" s="165"/>
    </row>
    <row r="4585" s="155" customFormat="1" ht="34.2" spans="1:15">
      <c r="A4585" s="38" t="s">
        <v>15</v>
      </c>
      <c r="B4585" s="168">
        <v>4584</v>
      </c>
      <c r="C4585" s="43" t="s">
        <v>16</v>
      </c>
      <c r="D4585" s="43" t="s">
        <v>353</v>
      </c>
      <c r="E4585" s="103" t="s">
        <v>2803</v>
      </c>
      <c r="F4585" s="22" t="s">
        <v>3525</v>
      </c>
      <c r="G4585" s="22" t="s">
        <v>5018</v>
      </c>
      <c r="H4585" s="22"/>
      <c r="I4585" s="22" t="s">
        <v>22</v>
      </c>
      <c r="J4585" s="205">
        <v>6</v>
      </c>
      <c r="K4585" s="205">
        <f t="shared" si="283"/>
        <v>6</v>
      </c>
      <c r="L4585" s="163"/>
      <c r="M4585" s="22" t="s">
        <v>2946</v>
      </c>
      <c r="N4585" s="167"/>
      <c r="O4585" s="165"/>
    </row>
    <row r="4586" s="155" customFormat="1" ht="34.2" spans="1:15">
      <c r="A4586" s="38" t="s">
        <v>15</v>
      </c>
      <c r="B4586" s="168">
        <v>4585</v>
      </c>
      <c r="C4586" s="43" t="s">
        <v>16</v>
      </c>
      <c r="D4586" s="43" t="s">
        <v>353</v>
      </c>
      <c r="E4586" s="103" t="s">
        <v>2803</v>
      </c>
      <c r="F4586" s="22" t="s">
        <v>370</v>
      </c>
      <c r="G4586" s="22" t="s">
        <v>5000</v>
      </c>
      <c r="H4586" s="22" t="s">
        <v>5030</v>
      </c>
      <c r="I4586" s="22" t="s">
        <v>22</v>
      </c>
      <c r="J4586" s="205">
        <v>3</v>
      </c>
      <c r="K4586" s="205">
        <f t="shared" si="283"/>
        <v>3</v>
      </c>
      <c r="L4586" s="163"/>
      <c r="M4586" s="22">
        <v>3.1</v>
      </c>
      <c r="N4586" s="167"/>
      <c r="O4586" s="165"/>
    </row>
    <row r="4587" s="155" customFormat="1" ht="34.2" spans="1:15">
      <c r="A4587" s="38" t="s">
        <v>15</v>
      </c>
      <c r="B4587" s="168">
        <v>4586</v>
      </c>
      <c r="C4587" s="43" t="s">
        <v>16</v>
      </c>
      <c r="D4587" s="43" t="s">
        <v>353</v>
      </c>
      <c r="E4587" s="103" t="s">
        <v>2803</v>
      </c>
      <c r="F4587" s="22" t="s">
        <v>375</v>
      </c>
      <c r="G4587" s="22" t="s">
        <v>5021</v>
      </c>
      <c r="H4587" s="22" t="s">
        <v>5031</v>
      </c>
      <c r="I4587" s="22" t="s">
        <v>22</v>
      </c>
      <c r="J4587" s="205">
        <v>1</v>
      </c>
      <c r="K4587" s="205">
        <f t="shared" si="283"/>
        <v>1</v>
      </c>
      <c r="L4587" s="163"/>
      <c r="M4587" s="22">
        <v>3.1</v>
      </c>
      <c r="N4587" s="167"/>
      <c r="O4587" s="165"/>
    </row>
    <row r="4588" s="155" customFormat="1" ht="34.2" spans="1:15">
      <c r="A4588" s="38" t="s">
        <v>15</v>
      </c>
      <c r="B4588" s="168">
        <v>4587</v>
      </c>
      <c r="C4588" s="43" t="s">
        <v>16</v>
      </c>
      <c r="D4588" s="43" t="s">
        <v>353</v>
      </c>
      <c r="E4588" s="103" t="s">
        <v>2803</v>
      </c>
      <c r="F4588" s="22" t="s">
        <v>5027</v>
      </c>
      <c r="G4588" s="22" t="s">
        <v>5021</v>
      </c>
      <c r="H4588" s="22"/>
      <c r="I4588" s="22" t="s">
        <v>22</v>
      </c>
      <c r="J4588" s="205">
        <v>1</v>
      </c>
      <c r="K4588" s="205">
        <f t="shared" si="283"/>
        <v>1</v>
      </c>
      <c r="L4588" s="163"/>
      <c r="M4588" s="22">
        <v>3.1</v>
      </c>
      <c r="N4588" s="167"/>
      <c r="O4588" s="165"/>
    </row>
    <row r="4589" s="155" customFormat="1" ht="34.2" spans="1:15">
      <c r="A4589" s="38" t="s">
        <v>15</v>
      </c>
      <c r="B4589" s="168">
        <v>4588</v>
      </c>
      <c r="C4589" s="43" t="s">
        <v>16</v>
      </c>
      <c r="D4589" s="43" t="s">
        <v>353</v>
      </c>
      <c r="E4589" s="103" t="s">
        <v>2803</v>
      </c>
      <c r="F4589" s="22" t="s">
        <v>370</v>
      </c>
      <c r="G4589" s="22" t="s">
        <v>4995</v>
      </c>
      <c r="H4589" s="22"/>
      <c r="I4589" s="22" t="s">
        <v>22</v>
      </c>
      <c r="J4589" s="205">
        <v>2</v>
      </c>
      <c r="K4589" s="205">
        <f t="shared" si="283"/>
        <v>2</v>
      </c>
      <c r="L4589" s="163"/>
      <c r="M4589" s="22">
        <v>3.1</v>
      </c>
      <c r="N4589" s="167"/>
      <c r="O4589" s="165"/>
    </row>
    <row r="4590" s="155" customFormat="1" ht="34.2" spans="1:15">
      <c r="A4590" s="38" t="s">
        <v>15</v>
      </c>
      <c r="B4590" s="168">
        <v>4589</v>
      </c>
      <c r="C4590" s="43" t="s">
        <v>16</v>
      </c>
      <c r="D4590" s="43" t="s">
        <v>353</v>
      </c>
      <c r="E4590" s="103" t="s">
        <v>2803</v>
      </c>
      <c r="F4590" s="22" t="s">
        <v>370</v>
      </c>
      <c r="G4590" s="22" t="s">
        <v>5000</v>
      </c>
      <c r="H4590" s="22" t="s">
        <v>5032</v>
      </c>
      <c r="I4590" s="22" t="s">
        <v>22</v>
      </c>
      <c r="J4590" s="205">
        <v>11</v>
      </c>
      <c r="K4590" s="205">
        <f t="shared" si="283"/>
        <v>11</v>
      </c>
      <c r="L4590" s="163"/>
      <c r="M4590" s="22">
        <v>3.1</v>
      </c>
      <c r="N4590" s="167"/>
      <c r="O4590" s="165"/>
    </row>
    <row r="4591" s="155" customFormat="1" ht="34.2" spans="1:15">
      <c r="A4591" s="38" t="s">
        <v>15</v>
      </c>
      <c r="B4591" s="168">
        <v>4590</v>
      </c>
      <c r="C4591" s="43" t="s">
        <v>16</v>
      </c>
      <c r="D4591" s="43" t="s">
        <v>353</v>
      </c>
      <c r="E4591" s="103" t="s">
        <v>2803</v>
      </c>
      <c r="F4591" s="22" t="s">
        <v>370</v>
      </c>
      <c r="G4591" s="22" t="s">
        <v>4995</v>
      </c>
      <c r="H4591" s="22" t="s">
        <v>5032</v>
      </c>
      <c r="I4591" s="22" t="s">
        <v>22</v>
      </c>
      <c r="J4591" s="205">
        <v>1</v>
      </c>
      <c r="K4591" s="205">
        <f t="shared" si="283"/>
        <v>1</v>
      </c>
      <c r="L4591" s="163"/>
      <c r="M4591" s="22">
        <v>3.1</v>
      </c>
      <c r="N4591" s="167"/>
      <c r="O4591" s="165"/>
    </row>
    <row r="4592" s="155" customFormat="1" ht="34.2" spans="1:15">
      <c r="A4592" s="38" t="s">
        <v>15</v>
      </c>
      <c r="B4592" s="168">
        <v>4591</v>
      </c>
      <c r="C4592" s="43" t="s">
        <v>16</v>
      </c>
      <c r="D4592" s="43" t="s">
        <v>353</v>
      </c>
      <c r="E4592" s="103" t="s">
        <v>2803</v>
      </c>
      <c r="F4592" s="22" t="s">
        <v>370</v>
      </c>
      <c r="G4592" s="22" t="s">
        <v>5002</v>
      </c>
      <c r="H4592" s="22" t="s">
        <v>5032</v>
      </c>
      <c r="I4592" s="22" t="s">
        <v>22</v>
      </c>
      <c r="J4592" s="205">
        <v>98</v>
      </c>
      <c r="K4592" s="205">
        <f t="shared" si="283"/>
        <v>98</v>
      </c>
      <c r="L4592" s="163"/>
      <c r="M4592" s="22">
        <v>3.1</v>
      </c>
      <c r="N4592" s="167"/>
      <c r="O4592" s="165"/>
    </row>
    <row r="4593" s="155" customFormat="1" ht="34.2" spans="1:15">
      <c r="A4593" s="38" t="s">
        <v>15</v>
      </c>
      <c r="B4593" s="168">
        <v>4592</v>
      </c>
      <c r="C4593" s="43" t="s">
        <v>16</v>
      </c>
      <c r="D4593" s="43" t="s">
        <v>353</v>
      </c>
      <c r="E4593" s="103" t="s">
        <v>2803</v>
      </c>
      <c r="F4593" s="22" t="s">
        <v>370</v>
      </c>
      <c r="G4593" s="22" t="s">
        <v>5003</v>
      </c>
      <c r="H4593" s="22" t="s">
        <v>5032</v>
      </c>
      <c r="I4593" s="22" t="s">
        <v>22</v>
      </c>
      <c r="J4593" s="205">
        <v>59</v>
      </c>
      <c r="K4593" s="205">
        <f t="shared" si="283"/>
        <v>59</v>
      </c>
      <c r="L4593" s="163"/>
      <c r="M4593" s="22">
        <v>3.1</v>
      </c>
      <c r="N4593" s="167"/>
      <c r="O4593" s="165"/>
    </row>
    <row r="4594" s="155" customFormat="1" ht="34.2" spans="1:15">
      <c r="A4594" s="38" t="s">
        <v>15</v>
      </c>
      <c r="B4594" s="168">
        <v>4593</v>
      </c>
      <c r="C4594" s="43" t="s">
        <v>16</v>
      </c>
      <c r="D4594" s="43" t="s">
        <v>353</v>
      </c>
      <c r="E4594" s="103" t="s">
        <v>2803</v>
      </c>
      <c r="F4594" s="22" t="s">
        <v>370</v>
      </c>
      <c r="G4594" s="22" t="s">
        <v>4997</v>
      </c>
      <c r="H4594" s="22" t="s">
        <v>5032</v>
      </c>
      <c r="I4594" s="22" t="s">
        <v>22</v>
      </c>
      <c r="J4594" s="205">
        <v>5</v>
      </c>
      <c r="K4594" s="205">
        <f t="shared" si="283"/>
        <v>5</v>
      </c>
      <c r="L4594" s="163"/>
      <c r="M4594" s="22">
        <v>3.1</v>
      </c>
      <c r="N4594" s="167"/>
      <c r="O4594" s="165"/>
    </row>
    <row r="4595" s="155" customFormat="1" ht="34.2" spans="1:15">
      <c r="A4595" s="38" t="s">
        <v>15</v>
      </c>
      <c r="B4595" s="168">
        <v>4594</v>
      </c>
      <c r="C4595" s="43" t="s">
        <v>16</v>
      </c>
      <c r="D4595" s="43" t="s">
        <v>353</v>
      </c>
      <c r="E4595" s="103" t="s">
        <v>2803</v>
      </c>
      <c r="F4595" s="22" t="s">
        <v>370</v>
      </c>
      <c r="G4595" s="22" t="s">
        <v>4997</v>
      </c>
      <c r="H4595" s="22" t="s">
        <v>5032</v>
      </c>
      <c r="I4595" s="22" t="s">
        <v>22</v>
      </c>
      <c r="J4595" s="205">
        <v>64</v>
      </c>
      <c r="K4595" s="205">
        <f t="shared" si="283"/>
        <v>64</v>
      </c>
      <c r="L4595" s="163"/>
      <c r="M4595" s="22">
        <v>3.1</v>
      </c>
      <c r="N4595" s="167"/>
      <c r="O4595" s="165"/>
    </row>
    <row r="4596" s="155" customFormat="1" ht="34.2" spans="1:15">
      <c r="A4596" s="38" t="s">
        <v>15</v>
      </c>
      <c r="B4596" s="168">
        <v>4595</v>
      </c>
      <c r="C4596" s="43" t="s">
        <v>16</v>
      </c>
      <c r="D4596" s="43" t="s">
        <v>353</v>
      </c>
      <c r="E4596" s="103" t="s">
        <v>2803</v>
      </c>
      <c r="F4596" s="22" t="s">
        <v>370</v>
      </c>
      <c r="G4596" s="22" t="s">
        <v>4998</v>
      </c>
      <c r="H4596" s="22" t="s">
        <v>5032</v>
      </c>
      <c r="I4596" s="22" t="s">
        <v>22</v>
      </c>
      <c r="J4596" s="205">
        <v>13</v>
      </c>
      <c r="K4596" s="205">
        <f t="shared" ref="K4596:K4601" si="284">(CEILING(J4596*0.2,1))*1</f>
        <v>3</v>
      </c>
      <c r="L4596" s="163"/>
      <c r="M4596" s="22">
        <v>3.1</v>
      </c>
      <c r="N4596" s="167"/>
      <c r="O4596" s="165"/>
    </row>
    <row r="4597" s="155" customFormat="1" ht="34.2" spans="1:15">
      <c r="A4597" s="38" t="s">
        <v>15</v>
      </c>
      <c r="B4597" s="168">
        <v>4596</v>
      </c>
      <c r="C4597" s="43" t="s">
        <v>16</v>
      </c>
      <c r="D4597" s="43" t="s">
        <v>353</v>
      </c>
      <c r="E4597" s="103" t="s">
        <v>2803</v>
      </c>
      <c r="F4597" s="22" t="s">
        <v>370</v>
      </c>
      <c r="G4597" s="22" t="s">
        <v>4998</v>
      </c>
      <c r="H4597" s="22" t="s">
        <v>5032</v>
      </c>
      <c r="I4597" s="22" t="s">
        <v>22</v>
      </c>
      <c r="J4597" s="205">
        <v>22</v>
      </c>
      <c r="K4597" s="205">
        <f t="shared" si="284"/>
        <v>5</v>
      </c>
      <c r="L4597" s="163"/>
      <c r="M4597" s="22">
        <v>3.1</v>
      </c>
      <c r="N4597" s="167"/>
      <c r="O4597" s="165"/>
    </row>
    <row r="4598" s="155" customFormat="1" ht="34.2" spans="1:15">
      <c r="A4598" s="38" t="s">
        <v>15</v>
      </c>
      <c r="B4598" s="168">
        <v>4597</v>
      </c>
      <c r="C4598" s="43" t="s">
        <v>16</v>
      </c>
      <c r="D4598" s="43" t="s">
        <v>353</v>
      </c>
      <c r="E4598" s="103" t="s">
        <v>2803</v>
      </c>
      <c r="F4598" s="22" t="s">
        <v>370</v>
      </c>
      <c r="G4598" s="22" t="s">
        <v>5004</v>
      </c>
      <c r="H4598" s="22" t="s">
        <v>5032</v>
      </c>
      <c r="I4598" s="22" t="s">
        <v>22</v>
      </c>
      <c r="J4598" s="205">
        <v>4</v>
      </c>
      <c r="K4598" s="205">
        <f t="shared" si="284"/>
        <v>1</v>
      </c>
      <c r="L4598" s="163"/>
      <c r="M4598" s="22">
        <v>3.1</v>
      </c>
      <c r="N4598" s="167"/>
      <c r="O4598" s="165"/>
    </row>
    <row r="4599" s="155" customFormat="1" ht="34.2" spans="1:15">
      <c r="A4599" s="38" t="s">
        <v>15</v>
      </c>
      <c r="B4599" s="168">
        <v>4598</v>
      </c>
      <c r="C4599" s="43" t="s">
        <v>16</v>
      </c>
      <c r="D4599" s="43" t="s">
        <v>353</v>
      </c>
      <c r="E4599" s="103" t="s">
        <v>2803</v>
      </c>
      <c r="F4599" s="22" t="s">
        <v>370</v>
      </c>
      <c r="G4599" s="22" t="s">
        <v>5005</v>
      </c>
      <c r="H4599" s="22" t="s">
        <v>5032</v>
      </c>
      <c r="I4599" s="22" t="s">
        <v>22</v>
      </c>
      <c r="J4599" s="205">
        <v>16</v>
      </c>
      <c r="K4599" s="205">
        <f t="shared" si="284"/>
        <v>4</v>
      </c>
      <c r="L4599" s="163"/>
      <c r="M4599" s="22">
        <v>3.1</v>
      </c>
      <c r="N4599" s="167"/>
      <c r="O4599" s="165"/>
    </row>
    <row r="4600" s="155" customFormat="1" ht="34.2" spans="1:15">
      <c r="A4600" s="38" t="s">
        <v>15</v>
      </c>
      <c r="B4600" s="168">
        <v>4599</v>
      </c>
      <c r="C4600" s="43" t="s">
        <v>16</v>
      </c>
      <c r="D4600" s="43" t="s">
        <v>353</v>
      </c>
      <c r="E4600" s="103" t="s">
        <v>2803</v>
      </c>
      <c r="F4600" s="22" t="s">
        <v>370</v>
      </c>
      <c r="G4600" s="22" t="s">
        <v>5005</v>
      </c>
      <c r="H4600" s="22" t="s">
        <v>5032</v>
      </c>
      <c r="I4600" s="22" t="s">
        <v>22</v>
      </c>
      <c r="J4600" s="205">
        <v>4</v>
      </c>
      <c r="K4600" s="205">
        <f t="shared" si="284"/>
        <v>1</v>
      </c>
      <c r="L4600" s="163"/>
      <c r="M4600" s="22">
        <v>3.1</v>
      </c>
      <c r="N4600" s="167"/>
      <c r="O4600" s="165"/>
    </row>
    <row r="4601" s="155" customFormat="1" ht="34.2" spans="1:15">
      <c r="A4601" s="38" t="s">
        <v>15</v>
      </c>
      <c r="B4601" s="168">
        <v>4600</v>
      </c>
      <c r="C4601" s="43" t="s">
        <v>16</v>
      </c>
      <c r="D4601" s="43" t="s">
        <v>353</v>
      </c>
      <c r="E4601" s="103" t="s">
        <v>2803</v>
      </c>
      <c r="F4601" s="22" t="s">
        <v>370</v>
      </c>
      <c r="G4601" s="22" t="s">
        <v>5006</v>
      </c>
      <c r="H4601" s="22" t="s">
        <v>5033</v>
      </c>
      <c r="I4601" s="22" t="s">
        <v>22</v>
      </c>
      <c r="J4601" s="205">
        <v>18</v>
      </c>
      <c r="K4601" s="205">
        <f t="shared" si="284"/>
        <v>4</v>
      </c>
      <c r="L4601" s="163"/>
      <c r="M4601" s="22">
        <v>3.1</v>
      </c>
      <c r="N4601" s="167"/>
      <c r="O4601" s="165"/>
    </row>
    <row r="4602" s="155" customFormat="1" ht="34.2" spans="1:15">
      <c r="A4602" s="38" t="s">
        <v>15</v>
      </c>
      <c r="B4602" s="168">
        <v>4601</v>
      </c>
      <c r="C4602" s="43" t="s">
        <v>16</v>
      </c>
      <c r="D4602" s="43" t="s">
        <v>353</v>
      </c>
      <c r="E4602" s="103" t="s">
        <v>2803</v>
      </c>
      <c r="F4602" s="22" t="s">
        <v>370</v>
      </c>
      <c r="G4602" s="22" t="s">
        <v>5007</v>
      </c>
      <c r="H4602" s="22" t="s">
        <v>5033</v>
      </c>
      <c r="I4602" s="22" t="s">
        <v>22</v>
      </c>
      <c r="J4602" s="205">
        <v>4</v>
      </c>
      <c r="K4602" s="205">
        <v>0</v>
      </c>
      <c r="L4602" s="163"/>
      <c r="M4602" s="22">
        <v>3.1</v>
      </c>
      <c r="N4602" s="167"/>
      <c r="O4602" s="165"/>
    </row>
    <row r="4603" s="155" customFormat="1" ht="34.2" spans="1:15">
      <c r="A4603" s="38" t="s">
        <v>15</v>
      </c>
      <c r="B4603" s="168">
        <v>4602</v>
      </c>
      <c r="C4603" s="43" t="s">
        <v>16</v>
      </c>
      <c r="D4603" s="43" t="s">
        <v>353</v>
      </c>
      <c r="E4603" s="103" t="s">
        <v>2803</v>
      </c>
      <c r="F4603" s="22" t="s">
        <v>370</v>
      </c>
      <c r="G4603" s="22" t="s">
        <v>5007</v>
      </c>
      <c r="H4603" s="78" t="s">
        <v>5033</v>
      </c>
      <c r="I4603" s="22" t="s">
        <v>22</v>
      </c>
      <c r="J4603" s="205">
        <v>6</v>
      </c>
      <c r="K4603" s="205">
        <v>0</v>
      </c>
      <c r="L4603" s="163"/>
      <c r="M4603" s="22">
        <v>3.1</v>
      </c>
      <c r="N4603" s="167"/>
      <c r="O4603" s="165"/>
    </row>
    <row r="4604" s="155" customFormat="1" ht="34.2" spans="1:15">
      <c r="A4604" s="38" t="s">
        <v>15</v>
      </c>
      <c r="B4604" s="168">
        <v>4603</v>
      </c>
      <c r="C4604" s="43" t="s">
        <v>16</v>
      </c>
      <c r="D4604" s="43" t="s">
        <v>353</v>
      </c>
      <c r="E4604" s="103" t="s">
        <v>2803</v>
      </c>
      <c r="F4604" s="22" t="s">
        <v>370</v>
      </c>
      <c r="G4604" s="22" t="s">
        <v>5008</v>
      </c>
      <c r="H4604" s="22" t="s">
        <v>5033</v>
      </c>
      <c r="I4604" s="22" t="s">
        <v>22</v>
      </c>
      <c r="J4604" s="205">
        <v>18</v>
      </c>
      <c r="K4604" s="205">
        <v>0</v>
      </c>
      <c r="L4604" s="163"/>
      <c r="M4604" s="22">
        <v>3.1</v>
      </c>
      <c r="N4604" s="167"/>
      <c r="O4604" s="165"/>
    </row>
    <row r="4605" s="155" customFormat="1" ht="34.2" spans="1:15">
      <c r="A4605" s="38" t="s">
        <v>15</v>
      </c>
      <c r="B4605" s="168">
        <v>4604</v>
      </c>
      <c r="C4605" s="43" t="s">
        <v>16</v>
      </c>
      <c r="D4605" s="43" t="s">
        <v>353</v>
      </c>
      <c r="E4605" s="103" t="s">
        <v>2803</v>
      </c>
      <c r="F4605" s="22" t="s">
        <v>370</v>
      </c>
      <c r="G4605" s="22" t="s">
        <v>5008</v>
      </c>
      <c r="H4605" s="78" t="s">
        <v>5033</v>
      </c>
      <c r="I4605" s="22" t="s">
        <v>22</v>
      </c>
      <c r="J4605" s="205">
        <v>2</v>
      </c>
      <c r="K4605" s="205">
        <v>0</v>
      </c>
      <c r="L4605" s="163"/>
      <c r="M4605" s="22">
        <v>3.1</v>
      </c>
      <c r="N4605" s="167"/>
      <c r="O4605" s="165"/>
    </row>
    <row r="4606" s="155" customFormat="1" ht="34.2" spans="1:15">
      <c r="A4606" s="38" t="s">
        <v>15</v>
      </c>
      <c r="B4606" s="168">
        <v>4605</v>
      </c>
      <c r="C4606" s="43" t="s">
        <v>16</v>
      </c>
      <c r="D4606" s="43" t="s">
        <v>353</v>
      </c>
      <c r="E4606" s="103" t="s">
        <v>2803</v>
      </c>
      <c r="F4606" s="22" t="s">
        <v>370</v>
      </c>
      <c r="G4606" s="22" t="s">
        <v>5009</v>
      </c>
      <c r="H4606" s="22" t="s">
        <v>5033</v>
      </c>
      <c r="I4606" s="22" t="s">
        <v>22</v>
      </c>
      <c r="J4606" s="205">
        <v>12</v>
      </c>
      <c r="K4606" s="205">
        <v>0</v>
      </c>
      <c r="L4606" s="163"/>
      <c r="M4606" s="22">
        <v>3.1</v>
      </c>
      <c r="N4606" s="167"/>
      <c r="O4606" s="165"/>
    </row>
    <row r="4607" s="155" customFormat="1" ht="34.2" spans="1:15">
      <c r="A4607" s="38" t="s">
        <v>15</v>
      </c>
      <c r="B4607" s="168">
        <v>4606</v>
      </c>
      <c r="C4607" s="43" t="s">
        <v>16</v>
      </c>
      <c r="D4607" s="43" t="s">
        <v>353</v>
      </c>
      <c r="E4607" s="103" t="s">
        <v>2803</v>
      </c>
      <c r="F4607" s="22" t="s">
        <v>370</v>
      </c>
      <c r="G4607" s="22" t="s">
        <v>5010</v>
      </c>
      <c r="H4607" s="78" t="s">
        <v>5033</v>
      </c>
      <c r="I4607" s="22" t="s">
        <v>22</v>
      </c>
      <c r="J4607" s="205">
        <v>4</v>
      </c>
      <c r="K4607" s="205">
        <v>0</v>
      </c>
      <c r="L4607" s="163"/>
      <c r="M4607" s="22">
        <v>3.1</v>
      </c>
      <c r="N4607" s="167"/>
      <c r="O4607" s="165"/>
    </row>
    <row r="4608" s="155" customFormat="1" ht="34.2" spans="1:15">
      <c r="A4608" s="38" t="s">
        <v>15</v>
      </c>
      <c r="B4608" s="168">
        <v>4607</v>
      </c>
      <c r="C4608" s="43" t="s">
        <v>16</v>
      </c>
      <c r="D4608" s="43" t="s">
        <v>353</v>
      </c>
      <c r="E4608" s="103" t="s">
        <v>2803</v>
      </c>
      <c r="F4608" s="22" t="s">
        <v>370</v>
      </c>
      <c r="G4608" s="22" t="s">
        <v>5034</v>
      </c>
      <c r="H4608" s="22" t="s">
        <v>5033</v>
      </c>
      <c r="I4608" s="22" t="s">
        <v>22</v>
      </c>
      <c r="J4608" s="205">
        <v>8</v>
      </c>
      <c r="K4608" s="205">
        <v>0</v>
      </c>
      <c r="L4608" s="163"/>
      <c r="M4608" s="22">
        <v>3.1</v>
      </c>
      <c r="N4608" s="167"/>
      <c r="O4608" s="165"/>
    </row>
    <row r="4609" s="155" customFormat="1" ht="34.2" spans="1:15">
      <c r="A4609" s="38" t="s">
        <v>15</v>
      </c>
      <c r="B4609" s="168">
        <v>4608</v>
      </c>
      <c r="C4609" s="43" t="s">
        <v>16</v>
      </c>
      <c r="D4609" s="43" t="s">
        <v>353</v>
      </c>
      <c r="E4609" s="103" t="s">
        <v>2803</v>
      </c>
      <c r="F4609" s="22" t="s">
        <v>375</v>
      </c>
      <c r="G4609" s="22" t="s">
        <v>5021</v>
      </c>
      <c r="H4609" s="22" t="s">
        <v>5035</v>
      </c>
      <c r="I4609" s="22" t="s">
        <v>22</v>
      </c>
      <c r="J4609" s="205">
        <v>22</v>
      </c>
      <c r="K4609" s="205">
        <f t="shared" ref="K4609:K4611" si="285">(J4609)*1</f>
        <v>22</v>
      </c>
      <c r="L4609" s="163"/>
      <c r="M4609" s="22">
        <v>3.1</v>
      </c>
      <c r="N4609" s="167"/>
      <c r="O4609" s="165"/>
    </row>
    <row r="4610" s="155" customFormat="1" ht="34.2" spans="1:15">
      <c r="A4610" s="38" t="s">
        <v>15</v>
      </c>
      <c r="B4610" s="168">
        <v>4609</v>
      </c>
      <c r="C4610" s="43" t="s">
        <v>16</v>
      </c>
      <c r="D4610" s="43" t="s">
        <v>353</v>
      </c>
      <c r="E4610" s="103" t="s">
        <v>2803</v>
      </c>
      <c r="F4610" s="22" t="s">
        <v>375</v>
      </c>
      <c r="G4610" s="22" t="s">
        <v>5036</v>
      </c>
      <c r="H4610" s="22" t="s">
        <v>5035</v>
      </c>
      <c r="I4610" s="22" t="s">
        <v>22</v>
      </c>
      <c r="J4610" s="205">
        <v>2</v>
      </c>
      <c r="K4610" s="205">
        <f t="shared" si="285"/>
        <v>2</v>
      </c>
      <c r="L4610" s="163"/>
      <c r="M4610" s="22">
        <v>3.1</v>
      </c>
      <c r="N4610" s="167"/>
      <c r="O4610" s="165"/>
    </row>
    <row r="4611" s="155" customFormat="1" ht="34.2" spans="1:15">
      <c r="A4611" s="38" t="s">
        <v>15</v>
      </c>
      <c r="B4611" s="168">
        <v>4610</v>
      </c>
      <c r="C4611" s="43" t="s">
        <v>16</v>
      </c>
      <c r="D4611" s="43" t="s">
        <v>353</v>
      </c>
      <c r="E4611" s="103" t="s">
        <v>2803</v>
      </c>
      <c r="F4611" s="22" t="s">
        <v>375</v>
      </c>
      <c r="G4611" s="22" t="s">
        <v>4989</v>
      </c>
      <c r="H4611" s="22" t="s">
        <v>5035</v>
      </c>
      <c r="I4611" s="22" t="s">
        <v>22</v>
      </c>
      <c r="J4611" s="205">
        <v>23</v>
      </c>
      <c r="K4611" s="205">
        <f t="shared" si="285"/>
        <v>23</v>
      </c>
      <c r="L4611" s="163"/>
      <c r="M4611" s="22">
        <v>3.1</v>
      </c>
      <c r="N4611" s="167"/>
      <c r="O4611" s="165"/>
    </row>
    <row r="4612" s="155" customFormat="1" ht="34.2" spans="1:15">
      <c r="A4612" s="38" t="s">
        <v>15</v>
      </c>
      <c r="B4612" s="168">
        <v>4611</v>
      </c>
      <c r="C4612" s="43" t="s">
        <v>16</v>
      </c>
      <c r="D4612" s="43" t="s">
        <v>353</v>
      </c>
      <c r="E4612" s="103" t="s">
        <v>2803</v>
      </c>
      <c r="F4612" s="22" t="s">
        <v>375</v>
      </c>
      <c r="G4612" s="22" t="s">
        <v>4991</v>
      </c>
      <c r="H4612" s="22" t="s">
        <v>5037</v>
      </c>
      <c r="I4612" s="22" t="s">
        <v>22</v>
      </c>
      <c r="J4612" s="205">
        <v>1</v>
      </c>
      <c r="K4612" s="205">
        <f t="shared" ref="K4612:K4614" si="286">(CEILING(J4612*0.2,1))*1</f>
        <v>1</v>
      </c>
      <c r="L4612" s="163"/>
      <c r="M4612" s="22">
        <v>3.1</v>
      </c>
      <c r="N4612" s="167"/>
      <c r="O4612" s="165"/>
    </row>
    <row r="4613" s="155" customFormat="1" ht="34.2" spans="1:15">
      <c r="A4613" s="38" t="s">
        <v>15</v>
      </c>
      <c r="B4613" s="168">
        <v>4612</v>
      </c>
      <c r="C4613" s="43" t="s">
        <v>16</v>
      </c>
      <c r="D4613" s="43" t="s">
        <v>353</v>
      </c>
      <c r="E4613" s="103" t="s">
        <v>2803</v>
      </c>
      <c r="F4613" s="22" t="s">
        <v>375</v>
      </c>
      <c r="G4613" s="22" t="s">
        <v>4992</v>
      </c>
      <c r="H4613" s="22" t="s">
        <v>5037</v>
      </c>
      <c r="I4613" s="22" t="s">
        <v>22</v>
      </c>
      <c r="J4613" s="205">
        <v>4</v>
      </c>
      <c r="K4613" s="205">
        <f t="shared" si="286"/>
        <v>1</v>
      </c>
      <c r="L4613" s="163"/>
      <c r="M4613" s="22">
        <v>3.1</v>
      </c>
      <c r="N4613" s="167"/>
      <c r="O4613" s="165"/>
    </row>
    <row r="4614" s="155" customFormat="1" ht="34.2" spans="1:15">
      <c r="A4614" s="38" t="s">
        <v>15</v>
      </c>
      <c r="B4614" s="168">
        <v>4613</v>
      </c>
      <c r="C4614" s="43" t="s">
        <v>16</v>
      </c>
      <c r="D4614" s="43" t="s">
        <v>353</v>
      </c>
      <c r="E4614" s="103" t="s">
        <v>2803</v>
      </c>
      <c r="F4614" s="22" t="s">
        <v>375</v>
      </c>
      <c r="G4614" s="22" t="s">
        <v>5038</v>
      </c>
      <c r="H4614" s="22" t="s">
        <v>5037</v>
      </c>
      <c r="I4614" s="22" t="s">
        <v>22</v>
      </c>
      <c r="J4614" s="205">
        <v>2</v>
      </c>
      <c r="K4614" s="205">
        <f t="shared" si="286"/>
        <v>1</v>
      </c>
      <c r="L4614" s="163"/>
      <c r="M4614" s="22">
        <v>3.1</v>
      </c>
      <c r="N4614" s="167"/>
      <c r="O4614" s="165"/>
    </row>
    <row r="4615" s="155" customFormat="1" ht="34.2" spans="1:15">
      <c r="A4615" s="38" t="s">
        <v>15</v>
      </c>
      <c r="B4615" s="168">
        <v>4614</v>
      </c>
      <c r="C4615" s="43" t="s">
        <v>16</v>
      </c>
      <c r="D4615" s="43" t="s">
        <v>353</v>
      </c>
      <c r="E4615" s="103" t="s">
        <v>2803</v>
      </c>
      <c r="F4615" s="22" t="s">
        <v>375</v>
      </c>
      <c r="G4615" s="22" t="s">
        <v>5015</v>
      </c>
      <c r="H4615" s="22" t="s">
        <v>5039</v>
      </c>
      <c r="I4615" s="22" t="s">
        <v>22</v>
      </c>
      <c r="J4615" s="205">
        <v>1</v>
      </c>
      <c r="K4615" s="205">
        <v>0</v>
      </c>
      <c r="L4615" s="163"/>
      <c r="M4615" s="22">
        <v>3.1</v>
      </c>
      <c r="N4615" s="167"/>
      <c r="O4615" s="165"/>
    </row>
    <row r="4616" s="155" customFormat="1" ht="34.2" spans="1:15">
      <c r="A4616" s="38" t="s">
        <v>15</v>
      </c>
      <c r="B4616" s="168">
        <v>4615</v>
      </c>
      <c r="C4616" s="43" t="s">
        <v>16</v>
      </c>
      <c r="D4616" s="43" t="s">
        <v>353</v>
      </c>
      <c r="E4616" s="103" t="s">
        <v>2803</v>
      </c>
      <c r="F4616" s="22" t="s">
        <v>375</v>
      </c>
      <c r="G4616" s="22" t="s">
        <v>5024</v>
      </c>
      <c r="H4616" s="22" t="s">
        <v>5039</v>
      </c>
      <c r="I4616" s="22" t="s">
        <v>22</v>
      </c>
      <c r="J4616" s="205">
        <v>1</v>
      </c>
      <c r="K4616" s="205">
        <v>0</v>
      </c>
      <c r="L4616" s="163"/>
      <c r="M4616" s="22">
        <v>3.1</v>
      </c>
      <c r="N4616" s="167"/>
      <c r="O4616" s="165"/>
    </row>
    <row r="4617" s="155" customFormat="1" ht="34.2" spans="1:15">
      <c r="A4617" s="38" t="s">
        <v>15</v>
      </c>
      <c r="B4617" s="168">
        <v>4616</v>
      </c>
      <c r="C4617" s="43" t="s">
        <v>16</v>
      </c>
      <c r="D4617" s="43" t="s">
        <v>353</v>
      </c>
      <c r="E4617" s="103" t="s">
        <v>2803</v>
      </c>
      <c r="F4617" s="22" t="s">
        <v>375</v>
      </c>
      <c r="G4617" s="22" t="s">
        <v>5025</v>
      </c>
      <c r="H4617" s="22" t="s">
        <v>5039</v>
      </c>
      <c r="I4617" s="22" t="s">
        <v>22</v>
      </c>
      <c r="J4617" s="205">
        <v>1</v>
      </c>
      <c r="K4617" s="205">
        <v>0</v>
      </c>
      <c r="L4617" s="163"/>
      <c r="M4617" s="22">
        <v>3.1</v>
      </c>
      <c r="N4617" s="167"/>
      <c r="O4617" s="165"/>
    </row>
    <row r="4618" s="155" customFormat="1" ht="34.2" spans="1:15">
      <c r="A4618" s="38" t="s">
        <v>15</v>
      </c>
      <c r="B4618" s="168">
        <v>4617</v>
      </c>
      <c r="C4618" s="43" t="s">
        <v>16</v>
      </c>
      <c r="D4618" s="43" t="s">
        <v>353</v>
      </c>
      <c r="E4618" s="103" t="s">
        <v>2803</v>
      </c>
      <c r="F4618" s="22" t="s">
        <v>391</v>
      </c>
      <c r="G4618" s="22" t="s">
        <v>4987</v>
      </c>
      <c r="H4618" s="22" t="s">
        <v>5035</v>
      </c>
      <c r="I4618" s="22" t="s">
        <v>22</v>
      </c>
      <c r="J4618" s="205">
        <v>8</v>
      </c>
      <c r="K4618" s="205">
        <f t="shared" ref="K4618:K4623" si="287">(J4618)*1</f>
        <v>8</v>
      </c>
      <c r="L4618" s="163"/>
      <c r="M4618" s="22">
        <v>3.1</v>
      </c>
      <c r="N4618" s="167"/>
      <c r="O4618" s="165"/>
    </row>
    <row r="4619" s="155" customFormat="1" ht="34.2" spans="1:15">
      <c r="A4619" s="38" t="s">
        <v>15</v>
      </c>
      <c r="B4619" s="168">
        <v>4618</v>
      </c>
      <c r="C4619" s="43" t="s">
        <v>16</v>
      </c>
      <c r="D4619" s="43" t="s">
        <v>353</v>
      </c>
      <c r="E4619" s="103" t="s">
        <v>2803</v>
      </c>
      <c r="F4619" s="22" t="s">
        <v>391</v>
      </c>
      <c r="G4619" s="22" t="s">
        <v>4989</v>
      </c>
      <c r="H4619" s="22" t="s">
        <v>5035</v>
      </c>
      <c r="I4619" s="22" t="s">
        <v>22</v>
      </c>
      <c r="J4619" s="205">
        <v>5</v>
      </c>
      <c r="K4619" s="205">
        <f t="shared" si="287"/>
        <v>5</v>
      </c>
      <c r="L4619" s="163"/>
      <c r="M4619" s="22">
        <v>3.1</v>
      </c>
      <c r="N4619" s="167"/>
      <c r="O4619" s="165"/>
    </row>
    <row r="4620" s="155" customFormat="1" ht="34.2" spans="1:15">
      <c r="A4620" s="38" t="s">
        <v>15</v>
      </c>
      <c r="B4620" s="168">
        <v>4619</v>
      </c>
      <c r="C4620" s="43" t="s">
        <v>16</v>
      </c>
      <c r="D4620" s="43" t="s">
        <v>353</v>
      </c>
      <c r="E4620" s="103" t="s">
        <v>2803</v>
      </c>
      <c r="F4620" s="22" t="s">
        <v>391</v>
      </c>
      <c r="G4620" s="22" t="s">
        <v>5024</v>
      </c>
      <c r="H4620" s="22" t="s">
        <v>5037</v>
      </c>
      <c r="I4620" s="22" t="s">
        <v>22</v>
      </c>
      <c r="J4620" s="205">
        <v>1</v>
      </c>
      <c r="K4620" s="205">
        <v>0</v>
      </c>
      <c r="L4620" s="163"/>
      <c r="M4620" s="22">
        <v>3.1</v>
      </c>
      <c r="N4620" s="167"/>
      <c r="O4620" s="165"/>
    </row>
    <row r="4621" s="155" customFormat="1" ht="34.2" spans="1:15">
      <c r="A4621" s="38" t="s">
        <v>15</v>
      </c>
      <c r="B4621" s="168">
        <v>4620</v>
      </c>
      <c r="C4621" s="43" t="s">
        <v>16</v>
      </c>
      <c r="D4621" s="43" t="s">
        <v>353</v>
      </c>
      <c r="E4621" s="103" t="s">
        <v>2803</v>
      </c>
      <c r="F4621" s="22" t="s">
        <v>3525</v>
      </c>
      <c r="G4621" s="22" t="s">
        <v>5018</v>
      </c>
      <c r="H4621" s="22" t="s">
        <v>5040</v>
      </c>
      <c r="I4621" s="22" t="s">
        <v>22</v>
      </c>
      <c r="J4621" s="205">
        <v>112</v>
      </c>
      <c r="K4621" s="205">
        <f t="shared" si="287"/>
        <v>112</v>
      </c>
      <c r="L4621" s="163"/>
      <c r="M4621" s="22" t="s">
        <v>473</v>
      </c>
      <c r="N4621" s="167"/>
      <c r="O4621" s="165"/>
    </row>
    <row r="4622" s="155" customFormat="1" ht="34.2" spans="1:15">
      <c r="A4622" s="38" t="s">
        <v>15</v>
      </c>
      <c r="B4622" s="168">
        <v>4621</v>
      </c>
      <c r="C4622" s="43" t="s">
        <v>16</v>
      </c>
      <c r="D4622" s="43" t="s">
        <v>353</v>
      </c>
      <c r="E4622" s="103" t="s">
        <v>2803</v>
      </c>
      <c r="F4622" s="22" t="s">
        <v>370</v>
      </c>
      <c r="G4622" s="22" t="s">
        <v>4995</v>
      </c>
      <c r="H4622" s="22" t="s">
        <v>5041</v>
      </c>
      <c r="I4622" s="22" t="s">
        <v>22</v>
      </c>
      <c r="J4622" s="205">
        <v>16</v>
      </c>
      <c r="K4622" s="205">
        <f t="shared" si="287"/>
        <v>16</v>
      </c>
      <c r="L4622" s="163"/>
      <c r="M4622" s="22">
        <v>3.1</v>
      </c>
      <c r="N4622" s="167"/>
      <c r="O4622" s="165"/>
    </row>
    <row r="4623" s="155" customFormat="1" ht="34.2" spans="1:15">
      <c r="A4623" s="38" t="s">
        <v>15</v>
      </c>
      <c r="B4623" s="168">
        <v>4622</v>
      </c>
      <c r="C4623" s="43" t="s">
        <v>16</v>
      </c>
      <c r="D4623" s="43" t="s">
        <v>353</v>
      </c>
      <c r="E4623" s="103" t="s">
        <v>2803</v>
      </c>
      <c r="F4623" s="22" t="s">
        <v>370</v>
      </c>
      <c r="G4623" s="22" t="s">
        <v>5002</v>
      </c>
      <c r="H4623" s="22" t="s">
        <v>5041</v>
      </c>
      <c r="I4623" s="22" t="s">
        <v>22</v>
      </c>
      <c r="J4623" s="205">
        <v>10</v>
      </c>
      <c r="K4623" s="205">
        <f t="shared" si="287"/>
        <v>10</v>
      </c>
      <c r="L4623" s="163"/>
      <c r="M4623" s="22">
        <v>3.1</v>
      </c>
      <c r="N4623" s="167"/>
      <c r="O4623" s="165"/>
    </row>
    <row r="4624" s="155" customFormat="1" ht="34.2" spans="1:15">
      <c r="A4624" s="38" t="s">
        <v>15</v>
      </c>
      <c r="B4624" s="168">
        <v>4623</v>
      </c>
      <c r="C4624" s="43" t="s">
        <v>16</v>
      </c>
      <c r="D4624" s="43" t="s">
        <v>353</v>
      </c>
      <c r="E4624" s="103" t="s">
        <v>2803</v>
      </c>
      <c r="F4624" s="22" t="s">
        <v>370</v>
      </c>
      <c r="G4624" s="22" t="s">
        <v>4998</v>
      </c>
      <c r="H4624" s="22" t="s">
        <v>5041</v>
      </c>
      <c r="I4624" s="22" t="s">
        <v>22</v>
      </c>
      <c r="J4624" s="205">
        <v>14</v>
      </c>
      <c r="K4624" s="205">
        <f t="shared" ref="K4624:K4631" si="288">(CEILING(J4624*0.2,1))*1</f>
        <v>3</v>
      </c>
      <c r="L4624" s="163"/>
      <c r="M4624" s="22">
        <v>3.1</v>
      </c>
      <c r="N4624" s="167"/>
      <c r="O4624" s="165"/>
    </row>
    <row r="4625" s="155" customFormat="1" ht="34.2" spans="1:15">
      <c r="A4625" s="38" t="s">
        <v>15</v>
      </c>
      <c r="B4625" s="168">
        <v>4624</v>
      </c>
      <c r="C4625" s="43" t="s">
        <v>16</v>
      </c>
      <c r="D4625" s="43" t="s">
        <v>353</v>
      </c>
      <c r="E4625" s="103" t="s">
        <v>2803</v>
      </c>
      <c r="F4625" s="22" t="s">
        <v>370</v>
      </c>
      <c r="G4625" s="22" t="s">
        <v>5004</v>
      </c>
      <c r="H4625" s="22" t="s">
        <v>5041</v>
      </c>
      <c r="I4625" s="22" t="s">
        <v>22</v>
      </c>
      <c r="J4625" s="205">
        <v>3</v>
      </c>
      <c r="K4625" s="205">
        <f t="shared" si="288"/>
        <v>1</v>
      </c>
      <c r="L4625" s="163"/>
      <c r="M4625" s="22">
        <v>3.1</v>
      </c>
      <c r="N4625" s="167"/>
      <c r="O4625" s="165"/>
    </row>
    <row r="4626" s="155" customFormat="1" ht="34.2" spans="1:15">
      <c r="A4626" s="38" t="s">
        <v>15</v>
      </c>
      <c r="B4626" s="168">
        <v>4625</v>
      </c>
      <c r="C4626" s="43" t="s">
        <v>16</v>
      </c>
      <c r="D4626" s="43" t="s">
        <v>353</v>
      </c>
      <c r="E4626" s="103" t="s">
        <v>2803</v>
      </c>
      <c r="F4626" s="22" t="s">
        <v>370</v>
      </c>
      <c r="G4626" s="22" t="s">
        <v>5042</v>
      </c>
      <c r="H4626" s="22" t="s">
        <v>5043</v>
      </c>
      <c r="I4626" s="22" t="s">
        <v>22</v>
      </c>
      <c r="J4626" s="205">
        <v>6</v>
      </c>
      <c r="K4626" s="205">
        <f>(J4626)*1</f>
        <v>6</v>
      </c>
      <c r="L4626" s="163"/>
      <c r="M4626" s="22" t="s">
        <v>473</v>
      </c>
      <c r="N4626" s="167"/>
      <c r="O4626" s="165"/>
    </row>
    <row r="4627" s="155" customFormat="1" ht="34.2" spans="1:15">
      <c r="A4627" s="38" t="s">
        <v>15</v>
      </c>
      <c r="B4627" s="168">
        <v>4626</v>
      </c>
      <c r="C4627" s="43" t="s">
        <v>16</v>
      </c>
      <c r="D4627" s="43" t="s">
        <v>353</v>
      </c>
      <c r="E4627" s="103" t="s">
        <v>2803</v>
      </c>
      <c r="F4627" s="22" t="s">
        <v>370</v>
      </c>
      <c r="G4627" s="22" t="s">
        <v>5044</v>
      </c>
      <c r="H4627" s="22" t="s">
        <v>5043</v>
      </c>
      <c r="I4627" s="22" t="s">
        <v>22</v>
      </c>
      <c r="J4627" s="205">
        <v>8</v>
      </c>
      <c r="K4627" s="205">
        <f t="shared" si="288"/>
        <v>2</v>
      </c>
      <c r="L4627" s="163"/>
      <c r="M4627" s="22" t="s">
        <v>473</v>
      </c>
      <c r="N4627" s="167"/>
      <c r="O4627" s="165"/>
    </row>
    <row r="4628" s="155" customFormat="1" ht="34.2" spans="1:15">
      <c r="A4628" s="38" t="s">
        <v>15</v>
      </c>
      <c r="B4628" s="168">
        <v>4627</v>
      </c>
      <c r="C4628" s="43" t="s">
        <v>16</v>
      </c>
      <c r="D4628" s="43" t="s">
        <v>353</v>
      </c>
      <c r="E4628" s="103" t="s">
        <v>2803</v>
      </c>
      <c r="F4628" s="22" t="s">
        <v>370</v>
      </c>
      <c r="G4628" s="22" t="s">
        <v>5045</v>
      </c>
      <c r="H4628" s="22" t="s">
        <v>5043</v>
      </c>
      <c r="I4628" s="22" t="s">
        <v>22</v>
      </c>
      <c r="J4628" s="205">
        <v>2</v>
      </c>
      <c r="K4628" s="205">
        <f t="shared" si="288"/>
        <v>1</v>
      </c>
      <c r="L4628" s="163"/>
      <c r="M4628" s="22" t="s">
        <v>473</v>
      </c>
      <c r="N4628" s="167"/>
      <c r="O4628" s="165"/>
    </row>
    <row r="4629" s="155" customFormat="1" ht="34.2" spans="1:15">
      <c r="A4629" s="38" t="s">
        <v>15</v>
      </c>
      <c r="B4629" s="168">
        <v>4628</v>
      </c>
      <c r="C4629" s="43" t="s">
        <v>16</v>
      </c>
      <c r="D4629" s="43" t="s">
        <v>353</v>
      </c>
      <c r="E4629" s="103" t="s">
        <v>2803</v>
      </c>
      <c r="F4629" s="22" t="s">
        <v>370</v>
      </c>
      <c r="G4629" s="22" t="s">
        <v>5046</v>
      </c>
      <c r="H4629" s="22" t="s">
        <v>5043</v>
      </c>
      <c r="I4629" s="22" t="s">
        <v>22</v>
      </c>
      <c r="J4629" s="205">
        <v>3</v>
      </c>
      <c r="K4629" s="205">
        <f t="shared" si="288"/>
        <v>1</v>
      </c>
      <c r="L4629" s="163"/>
      <c r="M4629" s="22" t="s">
        <v>473</v>
      </c>
      <c r="N4629" s="167"/>
      <c r="O4629" s="165"/>
    </row>
    <row r="4630" s="155" customFormat="1" ht="34.2" spans="1:15">
      <c r="A4630" s="38" t="s">
        <v>15</v>
      </c>
      <c r="B4630" s="168">
        <v>4629</v>
      </c>
      <c r="C4630" s="43" t="s">
        <v>16</v>
      </c>
      <c r="D4630" s="43" t="s">
        <v>353</v>
      </c>
      <c r="E4630" s="103" t="s">
        <v>2803</v>
      </c>
      <c r="F4630" s="22" t="s">
        <v>375</v>
      </c>
      <c r="G4630" s="22" t="s">
        <v>5047</v>
      </c>
      <c r="H4630" s="22" t="s">
        <v>5048</v>
      </c>
      <c r="I4630" s="22" t="s">
        <v>22</v>
      </c>
      <c r="J4630" s="205">
        <v>3</v>
      </c>
      <c r="K4630" s="205">
        <f t="shared" si="288"/>
        <v>1</v>
      </c>
      <c r="L4630" s="163"/>
      <c r="M4630" s="22">
        <v>3.1</v>
      </c>
      <c r="N4630" s="167"/>
      <c r="O4630" s="165"/>
    </row>
    <row r="4631" s="155" customFormat="1" ht="34.2" spans="1:15">
      <c r="A4631" s="38" t="s">
        <v>15</v>
      </c>
      <c r="B4631" s="168">
        <v>4630</v>
      </c>
      <c r="C4631" s="43" t="s">
        <v>16</v>
      </c>
      <c r="D4631" s="43" t="s">
        <v>353</v>
      </c>
      <c r="E4631" s="103" t="s">
        <v>2803</v>
      </c>
      <c r="F4631" s="22" t="s">
        <v>375</v>
      </c>
      <c r="G4631" s="22" t="s">
        <v>5049</v>
      </c>
      <c r="H4631" s="22" t="s">
        <v>5048</v>
      </c>
      <c r="I4631" s="22" t="s">
        <v>22</v>
      </c>
      <c r="J4631" s="205">
        <v>1</v>
      </c>
      <c r="K4631" s="205">
        <f t="shared" si="288"/>
        <v>1</v>
      </c>
      <c r="L4631" s="163"/>
      <c r="M4631" s="22">
        <v>3.1</v>
      </c>
      <c r="N4631" s="167"/>
      <c r="O4631" s="165"/>
    </row>
    <row r="4632" s="155" customFormat="1" ht="34.2" spans="1:15">
      <c r="A4632" s="38" t="s">
        <v>15</v>
      </c>
      <c r="B4632" s="168">
        <v>4631</v>
      </c>
      <c r="C4632" s="43" t="s">
        <v>16</v>
      </c>
      <c r="D4632" s="43" t="s">
        <v>353</v>
      </c>
      <c r="E4632" s="103" t="s">
        <v>2803</v>
      </c>
      <c r="F4632" s="22" t="s">
        <v>5027</v>
      </c>
      <c r="G4632" s="22" t="s">
        <v>4989</v>
      </c>
      <c r="H4632" s="22"/>
      <c r="I4632" s="22" t="s">
        <v>22</v>
      </c>
      <c r="J4632" s="205">
        <v>3</v>
      </c>
      <c r="K4632" s="205">
        <f t="shared" ref="K4632:K4638" si="289">(J4632)*1</f>
        <v>3</v>
      </c>
      <c r="L4632" s="163"/>
      <c r="M4632" s="22">
        <v>3.1</v>
      </c>
      <c r="N4632" s="167"/>
      <c r="O4632" s="165"/>
    </row>
    <row r="4633" s="155" customFormat="1" ht="34.2" spans="1:15">
      <c r="A4633" s="38" t="s">
        <v>15</v>
      </c>
      <c r="B4633" s="168">
        <v>4632</v>
      </c>
      <c r="C4633" s="43" t="s">
        <v>16</v>
      </c>
      <c r="D4633" s="43" t="s">
        <v>353</v>
      </c>
      <c r="E4633" s="103" t="s">
        <v>2803</v>
      </c>
      <c r="F4633" s="22" t="s">
        <v>5027</v>
      </c>
      <c r="G4633" s="22" t="s">
        <v>4991</v>
      </c>
      <c r="H4633" s="22"/>
      <c r="I4633" s="22" t="s">
        <v>22</v>
      </c>
      <c r="J4633" s="205">
        <v>3</v>
      </c>
      <c r="K4633" s="205">
        <f>(CEILING(J4633*0.2,1))*1</f>
        <v>1</v>
      </c>
      <c r="L4633" s="163"/>
      <c r="M4633" s="22">
        <v>3.1</v>
      </c>
      <c r="N4633" s="167"/>
      <c r="O4633" s="165"/>
    </row>
    <row r="4634" s="155" customFormat="1" ht="34.2" spans="1:15">
      <c r="A4634" s="38" t="s">
        <v>15</v>
      </c>
      <c r="B4634" s="168">
        <v>4633</v>
      </c>
      <c r="C4634" s="43" t="s">
        <v>16</v>
      </c>
      <c r="D4634" s="43" t="s">
        <v>353</v>
      </c>
      <c r="E4634" s="103" t="s">
        <v>2803</v>
      </c>
      <c r="F4634" s="22" t="s">
        <v>370</v>
      </c>
      <c r="G4634" s="22" t="s">
        <v>5042</v>
      </c>
      <c r="H4634" s="22" t="s">
        <v>5041</v>
      </c>
      <c r="I4634" s="22" t="s">
        <v>22</v>
      </c>
      <c r="J4634" s="205">
        <v>44</v>
      </c>
      <c r="K4634" s="205">
        <f t="shared" si="289"/>
        <v>44</v>
      </c>
      <c r="L4634" s="163"/>
      <c r="M4634" s="22" t="s">
        <v>473</v>
      </c>
      <c r="N4634" s="167"/>
      <c r="O4634" s="165"/>
    </row>
    <row r="4635" s="155" customFormat="1" ht="34.2" spans="1:15">
      <c r="A4635" s="38" t="s">
        <v>15</v>
      </c>
      <c r="B4635" s="168">
        <v>4634</v>
      </c>
      <c r="C4635" s="43" t="s">
        <v>16</v>
      </c>
      <c r="D4635" s="43" t="s">
        <v>353</v>
      </c>
      <c r="E4635" s="103" t="s">
        <v>2803</v>
      </c>
      <c r="F4635" s="22" t="s">
        <v>370</v>
      </c>
      <c r="G4635" s="22" t="s">
        <v>5050</v>
      </c>
      <c r="H4635" s="22" t="s">
        <v>5041</v>
      </c>
      <c r="I4635" s="22" t="s">
        <v>22</v>
      </c>
      <c r="J4635" s="205">
        <v>34</v>
      </c>
      <c r="K4635" s="205">
        <f t="shared" si="289"/>
        <v>34</v>
      </c>
      <c r="L4635" s="163"/>
      <c r="M4635" s="22" t="s">
        <v>473</v>
      </c>
      <c r="N4635" s="167"/>
      <c r="O4635" s="165"/>
    </row>
    <row r="4636" s="155" customFormat="1" ht="34.2" spans="1:15">
      <c r="A4636" s="38" t="s">
        <v>15</v>
      </c>
      <c r="B4636" s="168">
        <v>4635</v>
      </c>
      <c r="C4636" s="43" t="s">
        <v>16</v>
      </c>
      <c r="D4636" s="43" t="s">
        <v>353</v>
      </c>
      <c r="E4636" s="103" t="s">
        <v>2803</v>
      </c>
      <c r="F4636" s="22" t="s">
        <v>370</v>
      </c>
      <c r="G4636" s="22" t="s">
        <v>5051</v>
      </c>
      <c r="H4636" s="22" t="s">
        <v>5041</v>
      </c>
      <c r="I4636" s="22" t="s">
        <v>22</v>
      </c>
      <c r="J4636" s="205">
        <v>16</v>
      </c>
      <c r="K4636" s="205">
        <f t="shared" si="289"/>
        <v>16</v>
      </c>
      <c r="L4636" s="163"/>
      <c r="M4636" s="22" t="s">
        <v>473</v>
      </c>
      <c r="N4636" s="167"/>
      <c r="O4636" s="165"/>
    </row>
    <row r="4637" s="155" customFormat="1" ht="34.2" spans="1:15">
      <c r="A4637" s="38" t="s">
        <v>15</v>
      </c>
      <c r="B4637" s="168">
        <v>4636</v>
      </c>
      <c r="C4637" s="43" t="s">
        <v>16</v>
      </c>
      <c r="D4637" s="43" t="s">
        <v>353</v>
      </c>
      <c r="E4637" s="103" t="s">
        <v>2803</v>
      </c>
      <c r="F4637" s="22" t="s">
        <v>370</v>
      </c>
      <c r="G4637" s="22" t="s">
        <v>5052</v>
      </c>
      <c r="H4637" s="22" t="s">
        <v>5041</v>
      </c>
      <c r="I4637" s="22" t="s">
        <v>22</v>
      </c>
      <c r="J4637" s="205">
        <v>83</v>
      </c>
      <c r="K4637" s="205">
        <f t="shared" si="289"/>
        <v>83</v>
      </c>
      <c r="L4637" s="163"/>
      <c r="M4637" s="22">
        <v>3.1</v>
      </c>
      <c r="N4637" s="167"/>
      <c r="O4637" s="165"/>
    </row>
    <row r="4638" s="155" customFormat="1" ht="34.2" spans="1:15">
      <c r="A4638" s="38" t="s">
        <v>15</v>
      </c>
      <c r="B4638" s="168">
        <v>4637</v>
      </c>
      <c r="C4638" s="43" t="s">
        <v>16</v>
      </c>
      <c r="D4638" s="43" t="s">
        <v>353</v>
      </c>
      <c r="E4638" s="103" t="s">
        <v>2803</v>
      </c>
      <c r="F4638" s="22" t="s">
        <v>370</v>
      </c>
      <c r="G4638" s="22" t="s">
        <v>5053</v>
      </c>
      <c r="H4638" s="22" t="s">
        <v>5041</v>
      </c>
      <c r="I4638" s="22" t="s">
        <v>22</v>
      </c>
      <c r="J4638" s="205">
        <v>5</v>
      </c>
      <c r="K4638" s="205">
        <f t="shared" si="289"/>
        <v>5</v>
      </c>
      <c r="L4638" s="163"/>
      <c r="M4638" s="22" t="s">
        <v>473</v>
      </c>
      <c r="N4638" s="167"/>
      <c r="O4638" s="165"/>
    </row>
    <row r="4639" s="155" customFormat="1" ht="34.2" spans="1:15">
      <c r="A4639" s="38" t="s">
        <v>15</v>
      </c>
      <c r="B4639" s="168">
        <v>4638</v>
      </c>
      <c r="C4639" s="43" t="s">
        <v>16</v>
      </c>
      <c r="D4639" s="43" t="s">
        <v>353</v>
      </c>
      <c r="E4639" s="103" t="s">
        <v>2803</v>
      </c>
      <c r="F4639" s="22" t="s">
        <v>370</v>
      </c>
      <c r="G4639" s="22" t="s">
        <v>5054</v>
      </c>
      <c r="H4639" s="22" t="s">
        <v>5041</v>
      </c>
      <c r="I4639" s="22" t="s">
        <v>22</v>
      </c>
      <c r="J4639" s="205">
        <v>8</v>
      </c>
      <c r="K4639" s="205">
        <f t="shared" ref="K4639:K4643" si="290">(CEILING(J4639*0.2,1))*1</f>
        <v>2</v>
      </c>
      <c r="L4639" s="163"/>
      <c r="M4639" s="22" t="s">
        <v>473</v>
      </c>
      <c r="N4639" s="167"/>
      <c r="O4639" s="165"/>
    </row>
    <row r="4640" s="155" customFormat="1" ht="34.2" spans="1:15">
      <c r="A4640" s="38" t="s">
        <v>15</v>
      </c>
      <c r="B4640" s="168">
        <v>4639</v>
      </c>
      <c r="C4640" s="43" t="s">
        <v>16</v>
      </c>
      <c r="D4640" s="43" t="s">
        <v>353</v>
      </c>
      <c r="E4640" s="103" t="s">
        <v>2803</v>
      </c>
      <c r="F4640" s="22" t="s">
        <v>370</v>
      </c>
      <c r="G4640" s="22" t="s">
        <v>5055</v>
      </c>
      <c r="H4640" s="22" t="s">
        <v>5041</v>
      </c>
      <c r="I4640" s="22" t="s">
        <v>22</v>
      </c>
      <c r="J4640" s="205">
        <v>4</v>
      </c>
      <c r="K4640" s="205">
        <f t="shared" si="290"/>
        <v>1</v>
      </c>
      <c r="L4640" s="163"/>
      <c r="M4640" s="22" t="s">
        <v>473</v>
      </c>
      <c r="N4640" s="167"/>
      <c r="O4640" s="165"/>
    </row>
    <row r="4641" s="155" customFormat="1" ht="34.2" spans="1:15">
      <c r="A4641" s="38" t="s">
        <v>15</v>
      </c>
      <c r="B4641" s="168">
        <v>4640</v>
      </c>
      <c r="C4641" s="43" t="s">
        <v>16</v>
      </c>
      <c r="D4641" s="43" t="s">
        <v>353</v>
      </c>
      <c r="E4641" s="103" t="s">
        <v>2803</v>
      </c>
      <c r="F4641" s="22" t="s">
        <v>370</v>
      </c>
      <c r="G4641" s="22" t="s">
        <v>5056</v>
      </c>
      <c r="H4641" s="22" t="s">
        <v>5041</v>
      </c>
      <c r="I4641" s="22" t="s">
        <v>22</v>
      </c>
      <c r="J4641" s="205">
        <v>2</v>
      </c>
      <c r="K4641" s="205">
        <f t="shared" si="290"/>
        <v>1</v>
      </c>
      <c r="L4641" s="163"/>
      <c r="M4641" s="22" t="s">
        <v>473</v>
      </c>
      <c r="N4641" s="167"/>
      <c r="O4641" s="165"/>
    </row>
    <row r="4642" s="155" customFormat="1" ht="34.2" spans="1:15">
      <c r="A4642" s="38" t="s">
        <v>15</v>
      </c>
      <c r="B4642" s="168">
        <v>4641</v>
      </c>
      <c r="C4642" s="43" t="s">
        <v>16</v>
      </c>
      <c r="D4642" s="43" t="s">
        <v>353</v>
      </c>
      <c r="E4642" s="103" t="s">
        <v>2803</v>
      </c>
      <c r="F4642" s="22" t="s">
        <v>370</v>
      </c>
      <c r="G4642" s="22" t="s">
        <v>5057</v>
      </c>
      <c r="H4642" s="22" t="s">
        <v>5041</v>
      </c>
      <c r="I4642" s="22" t="s">
        <v>22</v>
      </c>
      <c r="J4642" s="205">
        <v>14</v>
      </c>
      <c r="K4642" s="205">
        <f t="shared" si="290"/>
        <v>3</v>
      </c>
      <c r="L4642" s="163"/>
      <c r="M4642" s="22" t="s">
        <v>473</v>
      </c>
      <c r="N4642" s="167"/>
      <c r="O4642" s="165"/>
    </row>
    <row r="4643" s="155" customFormat="1" ht="34.2" spans="1:15">
      <c r="A4643" s="38" t="s">
        <v>15</v>
      </c>
      <c r="B4643" s="168">
        <v>4642</v>
      </c>
      <c r="C4643" s="43" t="s">
        <v>16</v>
      </c>
      <c r="D4643" s="43" t="s">
        <v>353</v>
      </c>
      <c r="E4643" s="103" t="s">
        <v>2803</v>
      </c>
      <c r="F4643" s="22" t="s">
        <v>370</v>
      </c>
      <c r="G4643" s="22" t="s">
        <v>5058</v>
      </c>
      <c r="H4643" s="22" t="s">
        <v>5041</v>
      </c>
      <c r="I4643" s="22" t="s">
        <v>22</v>
      </c>
      <c r="J4643" s="205">
        <v>1</v>
      </c>
      <c r="K4643" s="205">
        <f t="shared" si="290"/>
        <v>1</v>
      </c>
      <c r="L4643" s="163"/>
      <c r="M4643" s="22" t="s">
        <v>473</v>
      </c>
      <c r="N4643" s="167"/>
      <c r="O4643" s="165"/>
    </row>
    <row r="4644" s="155" customFormat="1" ht="34.2" spans="1:15">
      <c r="A4644" s="38" t="s">
        <v>15</v>
      </c>
      <c r="B4644" s="168">
        <v>4643</v>
      </c>
      <c r="C4644" s="43" t="s">
        <v>16</v>
      </c>
      <c r="D4644" s="43" t="s">
        <v>353</v>
      </c>
      <c r="E4644" s="103" t="s">
        <v>2803</v>
      </c>
      <c r="F4644" s="22" t="s">
        <v>375</v>
      </c>
      <c r="G4644" s="22" t="s">
        <v>5059</v>
      </c>
      <c r="H4644" s="22" t="s">
        <v>5060</v>
      </c>
      <c r="I4644" s="22" t="s">
        <v>22</v>
      </c>
      <c r="J4644" s="205">
        <v>11</v>
      </c>
      <c r="K4644" s="205">
        <f t="shared" ref="K4644:K4649" si="291">(J4644)*1</f>
        <v>11</v>
      </c>
      <c r="L4644" s="163"/>
      <c r="M4644" s="22">
        <v>3.1</v>
      </c>
      <c r="N4644" s="167"/>
      <c r="O4644" s="165"/>
    </row>
    <row r="4645" s="155" customFormat="1" ht="34.2" spans="1:15">
      <c r="A4645" s="38" t="s">
        <v>15</v>
      </c>
      <c r="B4645" s="168">
        <v>4644</v>
      </c>
      <c r="C4645" s="43" t="s">
        <v>16</v>
      </c>
      <c r="D4645" s="43" t="s">
        <v>353</v>
      </c>
      <c r="E4645" s="103" t="s">
        <v>2803</v>
      </c>
      <c r="F4645" s="22" t="s">
        <v>375</v>
      </c>
      <c r="G4645" s="22" t="s">
        <v>5047</v>
      </c>
      <c r="H4645" s="22" t="s">
        <v>5060</v>
      </c>
      <c r="I4645" s="22" t="s">
        <v>22</v>
      </c>
      <c r="J4645" s="205">
        <v>4</v>
      </c>
      <c r="K4645" s="205">
        <f t="shared" ref="K4645:K4647" si="292">(CEILING(J4645*0.2,1))*1</f>
        <v>1</v>
      </c>
      <c r="L4645" s="163"/>
      <c r="M4645" s="22">
        <v>3.1</v>
      </c>
      <c r="N4645" s="167"/>
      <c r="O4645" s="165"/>
    </row>
    <row r="4646" s="155" customFormat="1" ht="34.2" spans="1:15">
      <c r="A4646" s="38" t="s">
        <v>15</v>
      </c>
      <c r="B4646" s="168">
        <v>4645</v>
      </c>
      <c r="C4646" s="43" t="s">
        <v>16</v>
      </c>
      <c r="D4646" s="43" t="s">
        <v>353</v>
      </c>
      <c r="E4646" s="103" t="s">
        <v>2803</v>
      </c>
      <c r="F4646" s="22" t="s">
        <v>375</v>
      </c>
      <c r="G4646" s="22" t="s">
        <v>5049</v>
      </c>
      <c r="H4646" s="22" t="s">
        <v>5060</v>
      </c>
      <c r="I4646" s="22" t="s">
        <v>22</v>
      </c>
      <c r="J4646" s="205">
        <v>2</v>
      </c>
      <c r="K4646" s="205">
        <f t="shared" si="292"/>
        <v>1</v>
      </c>
      <c r="L4646" s="163"/>
      <c r="M4646" s="22">
        <v>3.1</v>
      </c>
      <c r="N4646" s="167"/>
      <c r="O4646" s="165"/>
    </row>
    <row r="4647" s="155" customFormat="1" ht="34.2" spans="1:15">
      <c r="A4647" s="38" t="s">
        <v>15</v>
      </c>
      <c r="B4647" s="168">
        <v>4646</v>
      </c>
      <c r="C4647" s="43" t="s">
        <v>16</v>
      </c>
      <c r="D4647" s="43" t="s">
        <v>353</v>
      </c>
      <c r="E4647" s="103" t="s">
        <v>2803</v>
      </c>
      <c r="F4647" s="22" t="s">
        <v>391</v>
      </c>
      <c r="G4647" s="22" t="s">
        <v>5061</v>
      </c>
      <c r="H4647" s="22" t="s">
        <v>5041</v>
      </c>
      <c r="I4647" s="22" t="s">
        <v>22</v>
      </c>
      <c r="J4647" s="205">
        <v>1</v>
      </c>
      <c r="K4647" s="205">
        <f t="shared" si="292"/>
        <v>1</v>
      </c>
      <c r="L4647" s="163"/>
      <c r="M4647" s="22">
        <v>3.1</v>
      </c>
      <c r="N4647" s="167"/>
      <c r="O4647" s="165"/>
    </row>
    <row r="4648" s="155" customFormat="1" ht="34.2" spans="1:15">
      <c r="A4648" s="38" t="s">
        <v>15</v>
      </c>
      <c r="B4648" s="168">
        <v>4647</v>
      </c>
      <c r="C4648" s="43" t="s">
        <v>16</v>
      </c>
      <c r="D4648" s="43" t="s">
        <v>353</v>
      </c>
      <c r="E4648" s="103" t="s">
        <v>2803</v>
      </c>
      <c r="F4648" s="22" t="s">
        <v>5027</v>
      </c>
      <c r="G4648" s="22" t="s">
        <v>5026</v>
      </c>
      <c r="H4648" s="22"/>
      <c r="I4648" s="22" t="s">
        <v>22</v>
      </c>
      <c r="J4648" s="205">
        <v>8</v>
      </c>
      <c r="K4648" s="205">
        <f t="shared" si="291"/>
        <v>8</v>
      </c>
      <c r="L4648" s="163"/>
      <c r="M4648" s="22">
        <v>3.1</v>
      </c>
      <c r="N4648" s="167"/>
      <c r="O4648" s="165"/>
    </row>
    <row r="4649" s="155" customFormat="1" ht="34.2" spans="1:15">
      <c r="A4649" s="38" t="s">
        <v>15</v>
      </c>
      <c r="B4649" s="168">
        <v>4648</v>
      </c>
      <c r="C4649" s="43" t="s">
        <v>16</v>
      </c>
      <c r="D4649" s="43" t="s">
        <v>353</v>
      </c>
      <c r="E4649" s="103" t="s">
        <v>2803</v>
      </c>
      <c r="F4649" s="22" t="s">
        <v>3525</v>
      </c>
      <c r="G4649" s="22" t="s">
        <v>5018</v>
      </c>
      <c r="H4649" s="78" t="s">
        <v>5040</v>
      </c>
      <c r="I4649" s="22" t="s">
        <v>22</v>
      </c>
      <c r="J4649" s="205">
        <v>4</v>
      </c>
      <c r="K4649" s="205">
        <f t="shared" si="291"/>
        <v>4</v>
      </c>
      <c r="L4649" s="163"/>
      <c r="M4649" s="22" t="s">
        <v>2946</v>
      </c>
      <c r="N4649" s="167"/>
      <c r="O4649" s="165"/>
    </row>
    <row r="4650" s="155" customFormat="1" ht="34.2" spans="1:15">
      <c r="A4650" s="38" t="s">
        <v>15</v>
      </c>
      <c r="B4650" s="168">
        <v>4649</v>
      </c>
      <c r="C4650" s="43" t="s">
        <v>16</v>
      </c>
      <c r="D4650" s="43" t="s">
        <v>353</v>
      </c>
      <c r="E4650" s="103" t="s">
        <v>2803</v>
      </c>
      <c r="F4650" s="22" t="s">
        <v>3435</v>
      </c>
      <c r="G4650" s="22" t="s">
        <v>5062</v>
      </c>
      <c r="H4650" s="22" t="s">
        <v>5041</v>
      </c>
      <c r="I4650" s="22" t="s">
        <v>22</v>
      </c>
      <c r="J4650" s="205">
        <v>1</v>
      </c>
      <c r="K4650" s="205">
        <f t="shared" ref="K4650:K4652" si="293">(CEILING(J4650*0.2,1))*1</f>
        <v>1</v>
      </c>
      <c r="L4650" s="163"/>
      <c r="M4650" s="22">
        <v>3.1</v>
      </c>
      <c r="N4650" s="167"/>
      <c r="O4650" s="165"/>
    </row>
    <row r="4651" s="155" customFormat="1" ht="34.2" spans="1:15">
      <c r="A4651" s="38" t="s">
        <v>15</v>
      </c>
      <c r="B4651" s="168">
        <v>4650</v>
      </c>
      <c r="C4651" s="43" t="s">
        <v>16</v>
      </c>
      <c r="D4651" s="43" t="s">
        <v>353</v>
      </c>
      <c r="E4651" s="103" t="s">
        <v>2803</v>
      </c>
      <c r="F4651" s="22" t="s">
        <v>3435</v>
      </c>
      <c r="G4651" s="22" t="s">
        <v>5063</v>
      </c>
      <c r="H4651" s="22" t="s">
        <v>5041</v>
      </c>
      <c r="I4651" s="22" t="s">
        <v>22</v>
      </c>
      <c r="J4651" s="205">
        <v>5</v>
      </c>
      <c r="K4651" s="205">
        <f t="shared" si="293"/>
        <v>1</v>
      </c>
      <c r="L4651" s="163"/>
      <c r="M4651" s="22">
        <v>3.1</v>
      </c>
      <c r="N4651" s="167"/>
      <c r="O4651" s="165"/>
    </row>
    <row r="4652" s="155" customFormat="1" ht="34.2" spans="1:15">
      <c r="A4652" s="38" t="s">
        <v>15</v>
      </c>
      <c r="B4652" s="168">
        <v>4651</v>
      </c>
      <c r="C4652" s="43" t="s">
        <v>16</v>
      </c>
      <c r="D4652" s="43" t="s">
        <v>353</v>
      </c>
      <c r="E4652" s="103" t="s">
        <v>2803</v>
      </c>
      <c r="F4652" s="22" t="s">
        <v>3435</v>
      </c>
      <c r="G4652" s="22" t="s">
        <v>5064</v>
      </c>
      <c r="H4652" s="22" t="s">
        <v>5041</v>
      </c>
      <c r="I4652" s="22" t="s">
        <v>22</v>
      </c>
      <c r="J4652" s="205">
        <v>2</v>
      </c>
      <c r="K4652" s="205">
        <f t="shared" si="293"/>
        <v>1</v>
      </c>
      <c r="L4652" s="163"/>
      <c r="M4652" s="22">
        <v>3.1</v>
      </c>
      <c r="N4652" s="167"/>
      <c r="O4652" s="165"/>
    </row>
    <row r="4653" s="155" customFormat="1" ht="34.2" spans="1:15">
      <c r="A4653" s="38" t="s">
        <v>15</v>
      </c>
      <c r="B4653" s="168">
        <v>4652</v>
      </c>
      <c r="C4653" s="43" t="s">
        <v>16</v>
      </c>
      <c r="D4653" s="43" t="s">
        <v>353</v>
      </c>
      <c r="E4653" s="103" t="s">
        <v>2803</v>
      </c>
      <c r="F4653" s="22" t="s">
        <v>3435</v>
      </c>
      <c r="G4653" s="22" t="s">
        <v>5065</v>
      </c>
      <c r="H4653" s="22" t="s">
        <v>5041</v>
      </c>
      <c r="I4653" s="22" t="s">
        <v>22</v>
      </c>
      <c r="J4653" s="205">
        <v>8</v>
      </c>
      <c r="K4653" s="205">
        <v>0</v>
      </c>
      <c r="L4653" s="163"/>
      <c r="M4653" s="22">
        <v>3.1</v>
      </c>
      <c r="N4653" s="167"/>
      <c r="O4653" s="165"/>
    </row>
    <row r="4654" s="155" customFormat="1" ht="34.2" spans="1:15">
      <c r="A4654" s="38" t="s">
        <v>15</v>
      </c>
      <c r="B4654" s="168">
        <v>4653</v>
      </c>
      <c r="C4654" s="43" t="s">
        <v>16</v>
      </c>
      <c r="D4654" s="43" t="s">
        <v>353</v>
      </c>
      <c r="E4654" s="103" t="s">
        <v>2803</v>
      </c>
      <c r="F4654" s="22" t="s">
        <v>370</v>
      </c>
      <c r="G4654" s="22" t="s">
        <v>5066</v>
      </c>
      <c r="H4654" s="22" t="s">
        <v>5041</v>
      </c>
      <c r="I4654" s="22" t="s">
        <v>22</v>
      </c>
      <c r="J4654" s="205">
        <v>14</v>
      </c>
      <c r="K4654" s="205">
        <f t="shared" ref="K4654:K4657" si="294">(J4654)*1</f>
        <v>14</v>
      </c>
      <c r="L4654" s="163"/>
      <c r="M4654" s="22">
        <v>3.1</v>
      </c>
      <c r="N4654" s="167"/>
      <c r="O4654" s="165"/>
    </row>
    <row r="4655" s="155" customFormat="1" ht="34.2" spans="1:15">
      <c r="A4655" s="38" t="s">
        <v>15</v>
      </c>
      <c r="B4655" s="168">
        <v>4654</v>
      </c>
      <c r="C4655" s="43" t="s">
        <v>16</v>
      </c>
      <c r="D4655" s="43" t="s">
        <v>353</v>
      </c>
      <c r="E4655" s="103" t="s">
        <v>2803</v>
      </c>
      <c r="F4655" s="22" t="s">
        <v>370</v>
      </c>
      <c r="G4655" s="22" t="s">
        <v>5042</v>
      </c>
      <c r="H4655" s="22" t="s">
        <v>5041</v>
      </c>
      <c r="I4655" s="22" t="s">
        <v>22</v>
      </c>
      <c r="J4655" s="205">
        <v>24</v>
      </c>
      <c r="K4655" s="205">
        <f t="shared" si="294"/>
        <v>24</v>
      </c>
      <c r="L4655" s="163"/>
      <c r="M4655" s="22">
        <v>3.1</v>
      </c>
      <c r="N4655" s="167"/>
      <c r="O4655" s="165"/>
    </row>
    <row r="4656" s="155" customFormat="1" ht="34.2" spans="1:15">
      <c r="A4656" s="38" t="s">
        <v>15</v>
      </c>
      <c r="B4656" s="168">
        <v>4655</v>
      </c>
      <c r="C4656" s="43" t="s">
        <v>16</v>
      </c>
      <c r="D4656" s="43" t="s">
        <v>353</v>
      </c>
      <c r="E4656" s="103" t="s">
        <v>2803</v>
      </c>
      <c r="F4656" s="22" t="s">
        <v>370</v>
      </c>
      <c r="G4656" s="22" t="s">
        <v>5050</v>
      </c>
      <c r="H4656" s="22" t="s">
        <v>5041</v>
      </c>
      <c r="I4656" s="22" t="s">
        <v>22</v>
      </c>
      <c r="J4656" s="205">
        <v>4</v>
      </c>
      <c r="K4656" s="205">
        <f t="shared" si="294"/>
        <v>4</v>
      </c>
      <c r="L4656" s="163"/>
      <c r="M4656" s="22">
        <v>3.1</v>
      </c>
      <c r="N4656" s="167"/>
      <c r="O4656" s="165"/>
    </row>
    <row r="4657" s="155" customFormat="1" ht="34.2" spans="1:15">
      <c r="A4657" s="38" t="s">
        <v>15</v>
      </c>
      <c r="B4657" s="168">
        <v>4656</v>
      </c>
      <c r="C4657" s="43" t="s">
        <v>16</v>
      </c>
      <c r="D4657" s="43" t="s">
        <v>353</v>
      </c>
      <c r="E4657" s="103" t="s">
        <v>2803</v>
      </c>
      <c r="F4657" s="22" t="s">
        <v>370</v>
      </c>
      <c r="G4657" s="22" t="s">
        <v>5067</v>
      </c>
      <c r="H4657" s="22" t="s">
        <v>5041</v>
      </c>
      <c r="I4657" s="22" t="s">
        <v>22</v>
      </c>
      <c r="J4657" s="205">
        <v>36</v>
      </c>
      <c r="K4657" s="205">
        <f t="shared" si="294"/>
        <v>36</v>
      </c>
      <c r="L4657" s="163"/>
      <c r="M4657" s="22">
        <v>3.1</v>
      </c>
      <c r="N4657" s="167"/>
      <c r="O4657" s="165"/>
    </row>
    <row r="4658" s="155" customFormat="1" ht="34.2" spans="1:15">
      <c r="A4658" s="38" t="s">
        <v>15</v>
      </c>
      <c r="B4658" s="168">
        <v>4657</v>
      </c>
      <c r="C4658" s="43" t="s">
        <v>16</v>
      </c>
      <c r="D4658" s="43" t="s">
        <v>353</v>
      </c>
      <c r="E4658" s="103" t="s">
        <v>2803</v>
      </c>
      <c r="F4658" s="22" t="s">
        <v>370</v>
      </c>
      <c r="G4658" s="22" t="s">
        <v>5068</v>
      </c>
      <c r="H4658" s="22" t="s">
        <v>5041</v>
      </c>
      <c r="I4658" s="22" t="s">
        <v>22</v>
      </c>
      <c r="J4658" s="205">
        <v>1</v>
      </c>
      <c r="K4658" s="205">
        <f>(CEILING(J4658*0.2,1))*1</f>
        <v>1</v>
      </c>
      <c r="L4658" s="163"/>
      <c r="M4658" s="22">
        <v>3.1</v>
      </c>
      <c r="N4658" s="167"/>
      <c r="O4658" s="165"/>
    </row>
    <row r="4659" s="155" customFormat="1" ht="34.2" spans="1:15">
      <c r="A4659" s="38" t="s">
        <v>15</v>
      </c>
      <c r="B4659" s="168">
        <v>4658</v>
      </c>
      <c r="C4659" s="43" t="s">
        <v>16</v>
      </c>
      <c r="D4659" s="43" t="s">
        <v>353</v>
      </c>
      <c r="E4659" s="103" t="s">
        <v>2803</v>
      </c>
      <c r="F4659" s="22" t="s">
        <v>370</v>
      </c>
      <c r="G4659" s="22" t="s">
        <v>5069</v>
      </c>
      <c r="H4659" s="22" t="s">
        <v>5041</v>
      </c>
      <c r="I4659" s="22" t="s">
        <v>22</v>
      </c>
      <c r="J4659" s="205">
        <v>4</v>
      </c>
      <c r="K4659" s="205">
        <f>(CEILING(J4659*0.2,1))*1</f>
        <v>1</v>
      </c>
      <c r="L4659" s="163"/>
      <c r="M4659" s="22">
        <v>3.1</v>
      </c>
      <c r="N4659" s="167"/>
      <c r="O4659" s="165"/>
    </row>
    <row r="4660" s="155" customFormat="1" ht="34.2" spans="1:15">
      <c r="A4660" s="38" t="s">
        <v>15</v>
      </c>
      <c r="B4660" s="168">
        <v>4659</v>
      </c>
      <c r="C4660" s="43" t="s">
        <v>16</v>
      </c>
      <c r="D4660" s="43" t="s">
        <v>353</v>
      </c>
      <c r="E4660" s="103" t="s">
        <v>2803</v>
      </c>
      <c r="F4660" s="22" t="s">
        <v>375</v>
      </c>
      <c r="G4660" s="22" t="s">
        <v>5059</v>
      </c>
      <c r="H4660" s="22" t="s">
        <v>5060</v>
      </c>
      <c r="I4660" s="22" t="s">
        <v>22</v>
      </c>
      <c r="J4660" s="205">
        <v>1</v>
      </c>
      <c r="K4660" s="205">
        <f t="shared" ref="K4660:K4663" si="295">(J4660)*1</f>
        <v>1</v>
      </c>
      <c r="L4660" s="163"/>
      <c r="M4660" s="22">
        <v>3.1</v>
      </c>
      <c r="N4660" s="167"/>
      <c r="O4660" s="165"/>
    </row>
    <row r="4661" s="155" customFormat="1" ht="34.2" spans="1:15">
      <c r="A4661" s="38" t="s">
        <v>15</v>
      </c>
      <c r="B4661" s="168">
        <v>4660</v>
      </c>
      <c r="C4661" s="43" t="s">
        <v>16</v>
      </c>
      <c r="D4661" s="43" t="s">
        <v>353</v>
      </c>
      <c r="E4661" s="103" t="s">
        <v>2803</v>
      </c>
      <c r="F4661" s="22" t="s">
        <v>3525</v>
      </c>
      <c r="G4661" s="22" t="s">
        <v>5059</v>
      </c>
      <c r="H4661" s="22"/>
      <c r="I4661" s="22" t="s">
        <v>22</v>
      </c>
      <c r="J4661" s="205">
        <v>5</v>
      </c>
      <c r="K4661" s="205">
        <f t="shared" si="295"/>
        <v>5</v>
      </c>
      <c r="L4661" s="163"/>
      <c r="M4661" s="22">
        <v>3.1</v>
      </c>
      <c r="N4661" s="167"/>
      <c r="O4661" s="165"/>
    </row>
    <row r="4662" s="155" customFormat="1" ht="34.2" spans="1:15">
      <c r="A4662" s="38" t="s">
        <v>15</v>
      </c>
      <c r="B4662" s="168">
        <v>4661</v>
      </c>
      <c r="C4662" s="43" t="s">
        <v>16</v>
      </c>
      <c r="D4662" s="43" t="s">
        <v>353</v>
      </c>
      <c r="E4662" s="103" t="s">
        <v>2803</v>
      </c>
      <c r="F4662" s="22" t="s">
        <v>370</v>
      </c>
      <c r="G4662" s="22" t="s">
        <v>5070</v>
      </c>
      <c r="H4662" s="22" t="s">
        <v>5071</v>
      </c>
      <c r="I4662" s="22" t="s">
        <v>22</v>
      </c>
      <c r="J4662" s="205">
        <v>25</v>
      </c>
      <c r="K4662" s="205">
        <f t="shared" si="295"/>
        <v>25</v>
      </c>
      <c r="L4662" s="163"/>
      <c r="M4662" s="22">
        <v>3.1</v>
      </c>
      <c r="N4662" s="167"/>
      <c r="O4662" s="165"/>
    </row>
    <row r="4663" s="155" customFormat="1" ht="34.2" spans="1:15">
      <c r="A4663" s="38" t="s">
        <v>15</v>
      </c>
      <c r="B4663" s="168">
        <v>4662</v>
      </c>
      <c r="C4663" s="43" t="s">
        <v>16</v>
      </c>
      <c r="D4663" s="43" t="s">
        <v>353</v>
      </c>
      <c r="E4663" s="103" t="s">
        <v>2803</v>
      </c>
      <c r="F4663" s="22" t="s">
        <v>370</v>
      </c>
      <c r="G4663" s="22" t="s">
        <v>5072</v>
      </c>
      <c r="H4663" s="22" t="s">
        <v>5071</v>
      </c>
      <c r="I4663" s="22" t="s">
        <v>22</v>
      </c>
      <c r="J4663" s="205">
        <v>6</v>
      </c>
      <c r="K4663" s="205">
        <f t="shared" si="295"/>
        <v>6</v>
      </c>
      <c r="L4663" s="163"/>
      <c r="M4663" s="22">
        <v>3.1</v>
      </c>
      <c r="N4663" s="167"/>
      <c r="O4663" s="165"/>
    </row>
    <row r="4664" s="155" customFormat="1" ht="34.2" spans="1:15">
      <c r="A4664" s="38" t="s">
        <v>15</v>
      </c>
      <c r="B4664" s="168">
        <v>4663</v>
      </c>
      <c r="C4664" s="43" t="s">
        <v>16</v>
      </c>
      <c r="D4664" s="43" t="s">
        <v>353</v>
      </c>
      <c r="E4664" s="103" t="s">
        <v>2803</v>
      </c>
      <c r="F4664" s="22" t="s">
        <v>370</v>
      </c>
      <c r="G4664" s="22" t="s">
        <v>5073</v>
      </c>
      <c r="H4664" s="22" t="s">
        <v>5071</v>
      </c>
      <c r="I4664" s="22" t="s">
        <v>22</v>
      </c>
      <c r="J4664" s="205">
        <v>1</v>
      </c>
      <c r="K4664" s="205">
        <f t="shared" ref="K4664:K4669" si="296">(CEILING(J4664*0.2,1))*1</f>
        <v>1</v>
      </c>
      <c r="L4664" s="163"/>
      <c r="M4664" s="22">
        <v>3.1</v>
      </c>
      <c r="N4664" s="167"/>
      <c r="O4664" s="165"/>
    </row>
    <row r="4665" s="155" customFormat="1" ht="34.2" spans="1:15">
      <c r="A4665" s="38" t="s">
        <v>15</v>
      </c>
      <c r="B4665" s="168">
        <v>4664</v>
      </c>
      <c r="C4665" s="43" t="s">
        <v>16</v>
      </c>
      <c r="D4665" s="43" t="s">
        <v>353</v>
      </c>
      <c r="E4665" s="103" t="s">
        <v>2803</v>
      </c>
      <c r="F4665" s="22" t="s">
        <v>370</v>
      </c>
      <c r="G4665" s="22" t="s">
        <v>5074</v>
      </c>
      <c r="H4665" s="22" t="s">
        <v>5071</v>
      </c>
      <c r="I4665" s="22" t="s">
        <v>22</v>
      </c>
      <c r="J4665" s="205">
        <v>6</v>
      </c>
      <c r="K4665" s="205">
        <f t="shared" si="296"/>
        <v>2</v>
      </c>
      <c r="L4665" s="163"/>
      <c r="M4665" s="22">
        <v>3.1</v>
      </c>
      <c r="N4665" s="167"/>
      <c r="O4665" s="165"/>
    </row>
    <row r="4666" s="155" customFormat="1" ht="34.2" spans="1:15">
      <c r="A4666" s="38" t="s">
        <v>15</v>
      </c>
      <c r="B4666" s="168">
        <v>4665</v>
      </c>
      <c r="C4666" s="43" t="s">
        <v>16</v>
      </c>
      <c r="D4666" s="43" t="s">
        <v>353</v>
      </c>
      <c r="E4666" s="103" t="s">
        <v>2803</v>
      </c>
      <c r="F4666" s="22" t="s">
        <v>370</v>
      </c>
      <c r="G4666" s="22" t="s">
        <v>5075</v>
      </c>
      <c r="H4666" s="22" t="s">
        <v>5071</v>
      </c>
      <c r="I4666" s="22" t="s">
        <v>22</v>
      </c>
      <c r="J4666" s="205">
        <v>6</v>
      </c>
      <c r="K4666" s="205">
        <f t="shared" si="296"/>
        <v>2</v>
      </c>
      <c r="L4666" s="163"/>
      <c r="M4666" s="22">
        <v>3.1</v>
      </c>
      <c r="N4666" s="167"/>
      <c r="O4666" s="165"/>
    </row>
    <row r="4667" s="155" customFormat="1" ht="34.2" spans="1:15">
      <c r="A4667" s="38" t="s">
        <v>15</v>
      </c>
      <c r="B4667" s="168">
        <v>4666</v>
      </c>
      <c r="C4667" s="43" t="s">
        <v>16</v>
      </c>
      <c r="D4667" s="43" t="s">
        <v>353</v>
      </c>
      <c r="E4667" s="103" t="s">
        <v>2803</v>
      </c>
      <c r="F4667" s="22" t="s">
        <v>375</v>
      </c>
      <c r="G4667" s="22" t="s">
        <v>5076</v>
      </c>
      <c r="H4667" s="22" t="s">
        <v>5077</v>
      </c>
      <c r="I4667" s="22" t="s">
        <v>22</v>
      </c>
      <c r="J4667" s="205">
        <v>6</v>
      </c>
      <c r="K4667" s="205">
        <f t="shared" si="296"/>
        <v>2</v>
      </c>
      <c r="L4667" s="163"/>
      <c r="M4667" s="22">
        <v>3.1</v>
      </c>
      <c r="N4667" s="167"/>
      <c r="O4667" s="165"/>
    </row>
    <row r="4668" s="155" customFormat="1" ht="34.2" spans="1:15">
      <c r="A4668" s="38" t="s">
        <v>15</v>
      </c>
      <c r="B4668" s="168">
        <v>4667</v>
      </c>
      <c r="C4668" s="43" t="s">
        <v>16</v>
      </c>
      <c r="D4668" s="43" t="s">
        <v>353</v>
      </c>
      <c r="E4668" s="103" t="s">
        <v>2803</v>
      </c>
      <c r="F4668" s="22" t="s">
        <v>391</v>
      </c>
      <c r="G4668" s="22" t="s">
        <v>5078</v>
      </c>
      <c r="H4668" s="22" t="s">
        <v>5077</v>
      </c>
      <c r="I4668" s="22" t="s">
        <v>22</v>
      </c>
      <c r="J4668" s="205">
        <v>3</v>
      </c>
      <c r="K4668" s="205">
        <f t="shared" si="296"/>
        <v>1</v>
      </c>
      <c r="L4668" s="163"/>
      <c r="M4668" s="22">
        <v>3.1</v>
      </c>
      <c r="N4668" s="167"/>
      <c r="O4668" s="165"/>
    </row>
    <row r="4669" s="155" customFormat="1" ht="34.2" spans="1:15">
      <c r="A4669" s="38" t="s">
        <v>15</v>
      </c>
      <c r="B4669" s="168">
        <v>4668</v>
      </c>
      <c r="C4669" s="43" t="s">
        <v>16</v>
      </c>
      <c r="D4669" s="43" t="s">
        <v>353</v>
      </c>
      <c r="E4669" s="103" t="s">
        <v>2803</v>
      </c>
      <c r="F4669" s="22" t="s">
        <v>391</v>
      </c>
      <c r="G4669" s="22" t="s">
        <v>5079</v>
      </c>
      <c r="H4669" s="22" t="s">
        <v>5077</v>
      </c>
      <c r="I4669" s="22" t="s">
        <v>22</v>
      </c>
      <c r="J4669" s="205">
        <v>3</v>
      </c>
      <c r="K4669" s="205">
        <f t="shared" si="296"/>
        <v>1</v>
      </c>
      <c r="L4669" s="163"/>
      <c r="M4669" s="22">
        <v>3.1</v>
      </c>
      <c r="N4669" s="167"/>
      <c r="O4669" s="165"/>
    </row>
    <row r="4670" s="155" customFormat="1" ht="34.2" spans="1:15">
      <c r="A4670" s="38" t="s">
        <v>15</v>
      </c>
      <c r="B4670" s="168">
        <v>4669</v>
      </c>
      <c r="C4670" s="43" t="s">
        <v>16</v>
      </c>
      <c r="D4670" s="43" t="s">
        <v>353</v>
      </c>
      <c r="E4670" s="103" t="s">
        <v>2803</v>
      </c>
      <c r="F4670" s="22" t="s">
        <v>3525</v>
      </c>
      <c r="G4670" s="22" t="s">
        <v>5080</v>
      </c>
      <c r="H4670" s="22" t="s">
        <v>5071</v>
      </c>
      <c r="I4670" s="22" t="s">
        <v>22</v>
      </c>
      <c r="J4670" s="205">
        <v>6</v>
      </c>
      <c r="K4670" s="205">
        <f t="shared" ref="K4670:K4674" si="297">(J4670)*1</f>
        <v>6</v>
      </c>
      <c r="L4670" s="163"/>
      <c r="M4670" s="22" t="s">
        <v>473</v>
      </c>
      <c r="N4670" s="167"/>
      <c r="O4670" s="165"/>
    </row>
    <row r="4671" s="155" customFormat="1" ht="34.2" spans="1:15">
      <c r="A4671" s="38" t="s">
        <v>15</v>
      </c>
      <c r="B4671" s="168">
        <v>4670</v>
      </c>
      <c r="C4671" s="43" t="s">
        <v>16</v>
      </c>
      <c r="D4671" s="43" t="s">
        <v>353</v>
      </c>
      <c r="E4671" s="103" t="s">
        <v>2803</v>
      </c>
      <c r="F4671" s="22" t="s">
        <v>370</v>
      </c>
      <c r="G4671" s="22" t="s">
        <v>5081</v>
      </c>
      <c r="H4671" s="22" t="s">
        <v>5017</v>
      </c>
      <c r="I4671" s="22" t="s">
        <v>22</v>
      </c>
      <c r="J4671" s="205">
        <v>9</v>
      </c>
      <c r="K4671" s="205">
        <f t="shared" si="297"/>
        <v>9</v>
      </c>
      <c r="L4671" s="163"/>
      <c r="M4671" s="22">
        <v>3.1</v>
      </c>
      <c r="N4671" s="167"/>
      <c r="O4671" s="165"/>
    </row>
    <row r="4672" s="155" customFormat="1" ht="34.2" spans="1:15">
      <c r="A4672" s="38" t="s">
        <v>15</v>
      </c>
      <c r="B4672" s="168">
        <v>4671</v>
      </c>
      <c r="C4672" s="43" t="s">
        <v>16</v>
      </c>
      <c r="D4672" s="43" t="s">
        <v>353</v>
      </c>
      <c r="E4672" s="103" t="s">
        <v>2803</v>
      </c>
      <c r="F4672" s="22" t="s">
        <v>370</v>
      </c>
      <c r="G4672" s="22" t="s">
        <v>5070</v>
      </c>
      <c r="H4672" s="22" t="s">
        <v>5017</v>
      </c>
      <c r="I4672" s="22" t="s">
        <v>22</v>
      </c>
      <c r="J4672" s="205">
        <v>13</v>
      </c>
      <c r="K4672" s="205">
        <f t="shared" si="297"/>
        <v>13</v>
      </c>
      <c r="L4672" s="163"/>
      <c r="M4672" s="22">
        <v>3.1</v>
      </c>
      <c r="N4672" s="167"/>
      <c r="O4672" s="165"/>
    </row>
    <row r="4673" s="155" customFormat="1" ht="34.2" spans="1:15">
      <c r="A4673" s="38" t="s">
        <v>15</v>
      </c>
      <c r="B4673" s="168">
        <v>4672</v>
      </c>
      <c r="C4673" s="43" t="s">
        <v>16</v>
      </c>
      <c r="D4673" s="43" t="s">
        <v>353</v>
      </c>
      <c r="E4673" s="103" t="s">
        <v>2803</v>
      </c>
      <c r="F4673" s="22" t="s">
        <v>370</v>
      </c>
      <c r="G4673" s="22" t="s">
        <v>5082</v>
      </c>
      <c r="H4673" s="22" t="s">
        <v>5017</v>
      </c>
      <c r="I4673" s="22" t="s">
        <v>22</v>
      </c>
      <c r="J4673" s="205">
        <v>11</v>
      </c>
      <c r="K4673" s="205">
        <f t="shared" si="297"/>
        <v>11</v>
      </c>
      <c r="L4673" s="163"/>
      <c r="M4673" s="22">
        <v>3.1</v>
      </c>
      <c r="N4673" s="167"/>
      <c r="O4673" s="165"/>
    </row>
    <row r="4674" s="155" customFormat="1" ht="34.2" spans="1:15">
      <c r="A4674" s="38" t="s">
        <v>15</v>
      </c>
      <c r="B4674" s="168">
        <v>4673</v>
      </c>
      <c r="C4674" s="43" t="s">
        <v>16</v>
      </c>
      <c r="D4674" s="43" t="s">
        <v>353</v>
      </c>
      <c r="E4674" s="103" t="s">
        <v>2803</v>
      </c>
      <c r="F4674" s="22" t="s">
        <v>370</v>
      </c>
      <c r="G4674" s="22" t="s">
        <v>5072</v>
      </c>
      <c r="H4674" s="22" t="s">
        <v>5017</v>
      </c>
      <c r="I4674" s="22" t="s">
        <v>22</v>
      </c>
      <c r="J4674" s="205">
        <v>27</v>
      </c>
      <c r="K4674" s="205">
        <f t="shared" si="297"/>
        <v>27</v>
      </c>
      <c r="L4674" s="163"/>
      <c r="M4674" s="22">
        <v>3.1</v>
      </c>
      <c r="N4674" s="167"/>
      <c r="O4674" s="165"/>
    </row>
    <row r="4675" s="155" customFormat="1" ht="34.2" spans="1:15">
      <c r="A4675" s="38" t="s">
        <v>15</v>
      </c>
      <c r="B4675" s="168">
        <v>4674</v>
      </c>
      <c r="C4675" s="43" t="s">
        <v>16</v>
      </c>
      <c r="D4675" s="43" t="s">
        <v>353</v>
      </c>
      <c r="E4675" s="103" t="s">
        <v>2803</v>
      </c>
      <c r="F4675" s="22" t="s">
        <v>370</v>
      </c>
      <c r="G4675" s="22" t="s">
        <v>5074</v>
      </c>
      <c r="H4675" s="22" t="s">
        <v>5017</v>
      </c>
      <c r="I4675" s="22" t="s">
        <v>22</v>
      </c>
      <c r="J4675" s="205">
        <v>7</v>
      </c>
      <c r="K4675" s="205">
        <f t="shared" ref="K4675:K4678" si="298">(CEILING(J4675*0.2,1))*1</f>
        <v>2</v>
      </c>
      <c r="L4675" s="163"/>
      <c r="M4675" s="22">
        <v>3.1</v>
      </c>
      <c r="N4675" s="167"/>
      <c r="O4675" s="165"/>
    </row>
    <row r="4676" s="155" customFormat="1" ht="34.2" spans="1:15">
      <c r="A4676" s="38" t="s">
        <v>15</v>
      </c>
      <c r="B4676" s="168">
        <v>4675</v>
      </c>
      <c r="C4676" s="43" t="s">
        <v>16</v>
      </c>
      <c r="D4676" s="43" t="s">
        <v>353</v>
      </c>
      <c r="E4676" s="103" t="s">
        <v>2803</v>
      </c>
      <c r="F4676" s="22" t="s">
        <v>370</v>
      </c>
      <c r="G4676" s="22" t="s">
        <v>5075</v>
      </c>
      <c r="H4676" s="22" t="s">
        <v>5017</v>
      </c>
      <c r="I4676" s="22" t="s">
        <v>22</v>
      </c>
      <c r="J4676" s="205">
        <v>10</v>
      </c>
      <c r="K4676" s="205">
        <f t="shared" si="298"/>
        <v>2</v>
      </c>
      <c r="L4676" s="163"/>
      <c r="M4676" s="22">
        <v>3.1</v>
      </c>
      <c r="N4676" s="167"/>
      <c r="O4676" s="165"/>
    </row>
    <row r="4677" s="155" customFormat="1" ht="34.2" spans="1:15">
      <c r="A4677" s="38" t="s">
        <v>15</v>
      </c>
      <c r="B4677" s="168">
        <v>4676</v>
      </c>
      <c r="C4677" s="43" t="s">
        <v>16</v>
      </c>
      <c r="D4677" s="43" t="s">
        <v>353</v>
      </c>
      <c r="E4677" s="103" t="s">
        <v>2803</v>
      </c>
      <c r="F4677" s="22" t="s">
        <v>375</v>
      </c>
      <c r="G4677" s="22" t="s">
        <v>5083</v>
      </c>
      <c r="H4677" s="22" t="s">
        <v>5084</v>
      </c>
      <c r="I4677" s="22" t="s">
        <v>22</v>
      </c>
      <c r="J4677" s="205">
        <v>2</v>
      </c>
      <c r="K4677" s="205">
        <f t="shared" ref="K4677:K4680" si="299">(J4677)*1</f>
        <v>2</v>
      </c>
      <c r="L4677" s="163"/>
      <c r="M4677" s="22">
        <v>3.1</v>
      </c>
      <c r="N4677" s="167"/>
      <c r="O4677" s="165"/>
    </row>
    <row r="4678" s="155" customFormat="1" ht="34.2" spans="1:15">
      <c r="A4678" s="38" t="s">
        <v>15</v>
      </c>
      <c r="B4678" s="168">
        <v>4677</v>
      </c>
      <c r="C4678" s="43" t="s">
        <v>16</v>
      </c>
      <c r="D4678" s="43" t="s">
        <v>353</v>
      </c>
      <c r="E4678" s="103" t="s">
        <v>2803</v>
      </c>
      <c r="F4678" s="22" t="s">
        <v>375</v>
      </c>
      <c r="G4678" s="22" t="s">
        <v>5085</v>
      </c>
      <c r="H4678" s="22" t="s">
        <v>5086</v>
      </c>
      <c r="I4678" s="22" t="s">
        <v>22</v>
      </c>
      <c r="J4678" s="205">
        <v>3</v>
      </c>
      <c r="K4678" s="205">
        <f t="shared" si="298"/>
        <v>1</v>
      </c>
      <c r="L4678" s="163"/>
      <c r="M4678" s="22">
        <v>3.1</v>
      </c>
      <c r="N4678" s="167"/>
      <c r="O4678" s="165"/>
    </row>
    <row r="4679" s="155" customFormat="1" ht="34.2" spans="1:15">
      <c r="A4679" s="38" t="s">
        <v>15</v>
      </c>
      <c r="B4679" s="168">
        <v>4678</v>
      </c>
      <c r="C4679" s="43" t="s">
        <v>16</v>
      </c>
      <c r="D4679" s="43" t="s">
        <v>353</v>
      </c>
      <c r="E4679" s="103" t="s">
        <v>2803</v>
      </c>
      <c r="F4679" s="22" t="s">
        <v>370</v>
      </c>
      <c r="G4679" s="22" t="s">
        <v>5070</v>
      </c>
      <c r="H4679" s="22" t="s">
        <v>5084</v>
      </c>
      <c r="I4679" s="22" t="s">
        <v>22</v>
      </c>
      <c r="J4679" s="205">
        <v>4</v>
      </c>
      <c r="K4679" s="205">
        <f t="shared" si="299"/>
        <v>4</v>
      </c>
      <c r="L4679" s="163"/>
      <c r="M4679" s="22">
        <v>3.1</v>
      </c>
      <c r="N4679" s="167"/>
      <c r="O4679" s="165"/>
    </row>
    <row r="4680" s="155" customFormat="1" ht="34.2" spans="1:15">
      <c r="A4680" s="38" t="s">
        <v>15</v>
      </c>
      <c r="B4680" s="168">
        <v>4679</v>
      </c>
      <c r="C4680" s="43" t="s">
        <v>16</v>
      </c>
      <c r="D4680" s="43" t="s">
        <v>353</v>
      </c>
      <c r="E4680" s="103" t="s">
        <v>2803</v>
      </c>
      <c r="F4680" s="22" t="s">
        <v>370</v>
      </c>
      <c r="G4680" s="22" t="s">
        <v>5072</v>
      </c>
      <c r="H4680" s="22" t="s">
        <v>5017</v>
      </c>
      <c r="I4680" s="22" t="s">
        <v>22</v>
      </c>
      <c r="J4680" s="205">
        <v>1</v>
      </c>
      <c r="K4680" s="205">
        <f t="shared" si="299"/>
        <v>1</v>
      </c>
      <c r="L4680" s="163"/>
      <c r="M4680" s="22">
        <v>3.1</v>
      </c>
      <c r="N4680" s="167"/>
      <c r="O4680" s="165"/>
    </row>
    <row r="4681" s="155" customFormat="1" ht="34.2" spans="1:15">
      <c r="A4681" s="38" t="s">
        <v>15</v>
      </c>
      <c r="B4681" s="168">
        <v>4680</v>
      </c>
      <c r="C4681" s="43" t="s">
        <v>16</v>
      </c>
      <c r="D4681" s="43" t="s">
        <v>353</v>
      </c>
      <c r="E4681" s="103" t="s">
        <v>2803</v>
      </c>
      <c r="F4681" s="22" t="s">
        <v>370</v>
      </c>
      <c r="G4681" s="22" t="s">
        <v>5074</v>
      </c>
      <c r="H4681" s="22" t="s">
        <v>5017</v>
      </c>
      <c r="I4681" s="22" t="s">
        <v>22</v>
      </c>
      <c r="J4681" s="205">
        <v>1</v>
      </c>
      <c r="K4681" s="205">
        <f>(CEILING(J4681*0.2,1))*1</f>
        <v>1</v>
      </c>
      <c r="L4681" s="163"/>
      <c r="M4681" s="22">
        <v>3.1</v>
      </c>
      <c r="N4681" s="167"/>
      <c r="O4681" s="165"/>
    </row>
    <row r="4682" s="155" customFormat="1" ht="34.2" spans="1:15">
      <c r="A4682" s="38" t="s">
        <v>15</v>
      </c>
      <c r="B4682" s="168">
        <v>4681</v>
      </c>
      <c r="C4682" s="43" t="s">
        <v>16</v>
      </c>
      <c r="D4682" s="43" t="s">
        <v>353</v>
      </c>
      <c r="E4682" s="103" t="s">
        <v>2803</v>
      </c>
      <c r="F4682" s="22" t="s">
        <v>391</v>
      </c>
      <c r="G4682" s="22" t="s">
        <v>5087</v>
      </c>
      <c r="H4682" s="22" t="s">
        <v>5084</v>
      </c>
      <c r="I4682" s="22" t="s">
        <v>22</v>
      </c>
      <c r="J4682" s="205">
        <v>4</v>
      </c>
      <c r="K4682" s="205">
        <f t="shared" ref="K4682:K4689" si="300">(J4682)*1</f>
        <v>4</v>
      </c>
      <c r="L4682" s="163"/>
      <c r="M4682" s="22">
        <v>3.1</v>
      </c>
      <c r="N4682" s="167"/>
      <c r="O4682" s="165"/>
    </row>
    <row r="4683" s="155" customFormat="1" ht="34.2" spans="1:15">
      <c r="A4683" s="38" t="s">
        <v>15</v>
      </c>
      <c r="B4683" s="168">
        <v>4682</v>
      </c>
      <c r="C4683" s="43" t="s">
        <v>16</v>
      </c>
      <c r="D4683" s="43" t="s">
        <v>353</v>
      </c>
      <c r="E4683" s="103" t="s">
        <v>2803</v>
      </c>
      <c r="F4683" s="22" t="s">
        <v>391</v>
      </c>
      <c r="G4683" s="22" t="s">
        <v>5088</v>
      </c>
      <c r="H4683" s="22" t="s">
        <v>5017</v>
      </c>
      <c r="I4683" s="22" t="s">
        <v>22</v>
      </c>
      <c r="J4683" s="205">
        <v>1</v>
      </c>
      <c r="K4683" s="205">
        <f t="shared" si="300"/>
        <v>1</v>
      </c>
      <c r="L4683" s="163"/>
      <c r="M4683" s="22">
        <v>3.1</v>
      </c>
      <c r="N4683" s="167"/>
      <c r="O4683" s="165"/>
    </row>
    <row r="4684" s="155" customFormat="1" ht="34.2" spans="1:15">
      <c r="A4684" s="38" t="s">
        <v>15</v>
      </c>
      <c r="B4684" s="168">
        <v>4683</v>
      </c>
      <c r="C4684" s="43" t="s">
        <v>16</v>
      </c>
      <c r="D4684" s="43" t="s">
        <v>353</v>
      </c>
      <c r="E4684" s="103" t="s">
        <v>2803</v>
      </c>
      <c r="F4684" s="22" t="s">
        <v>391</v>
      </c>
      <c r="G4684" s="22" t="s">
        <v>5078</v>
      </c>
      <c r="H4684" s="22" t="s">
        <v>5017</v>
      </c>
      <c r="I4684" s="22" t="s">
        <v>22</v>
      </c>
      <c r="J4684" s="205">
        <v>1</v>
      </c>
      <c r="K4684" s="205">
        <f>(CEILING(J4684*0.2,1))*1</f>
        <v>1</v>
      </c>
      <c r="L4684" s="163"/>
      <c r="M4684" s="22">
        <v>3.1</v>
      </c>
      <c r="N4684" s="167"/>
      <c r="O4684" s="165"/>
    </row>
    <row r="4685" s="155" customFormat="1" ht="34.2" spans="1:15">
      <c r="A4685" s="38" t="s">
        <v>15</v>
      </c>
      <c r="B4685" s="168">
        <v>4684</v>
      </c>
      <c r="C4685" s="43" t="s">
        <v>16</v>
      </c>
      <c r="D4685" s="43" t="s">
        <v>353</v>
      </c>
      <c r="E4685" s="103" t="s">
        <v>2803</v>
      </c>
      <c r="F4685" s="22" t="s">
        <v>3525</v>
      </c>
      <c r="G4685" s="22" t="s">
        <v>5080</v>
      </c>
      <c r="H4685" s="22" t="s">
        <v>5017</v>
      </c>
      <c r="I4685" s="22" t="s">
        <v>22</v>
      </c>
      <c r="J4685" s="205">
        <v>42</v>
      </c>
      <c r="K4685" s="205">
        <f t="shared" si="300"/>
        <v>42</v>
      </c>
      <c r="L4685" s="163"/>
      <c r="M4685" s="22" t="s">
        <v>473</v>
      </c>
      <c r="N4685" s="167"/>
      <c r="O4685" s="165"/>
    </row>
    <row r="4686" s="155" customFormat="1" ht="34.2" spans="1:15">
      <c r="A4686" s="38" t="s">
        <v>15</v>
      </c>
      <c r="B4686" s="168">
        <v>4685</v>
      </c>
      <c r="C4686" s="43" t="s">
        <v>16</v>
      </c>
      <c r="D4686" s="43" t="s">
        <v>353</v>
      </c>
      <c r="E4686" s="103" t="s">
        <v>2803</v>
      </c>
      <c r="F4686" s="22" t="s">
        <v>370</v>
      </c>
      <c r="G4686" s="22" t="s">
        <v>5089</v>
      </c>
      <c r="H4686" s="22" t="s">
        <v>5020</v>
      </c>
      <c r="I4686" s="22" t="s">
        <v>22</v>
      </c>
      <c r="J4686" s="205">
        <v>1</v>
      </c>
      <c r="K4686" s="205">
        <f t="shared" si="300"/>
        <v>1</v>
      </c>
      <c r="L4686" s="163"/>
      <c r="M4686" s="22">
        <v>3.1</v>
      </c>
      <c r="N4686" s="167"/>
      <c r="O4686" s="165"/>
    </row>
    <row r="4687" s="155" customFormat="1" ht="34.2" spans="1:15">
      <c r="A4687" s="38" t="s">
        <v>15</v>
      </c>
      <c r="B4687" s="168">
        <v>4686</v>
      </c>
      <c r="C4687" s="43" t="s">
        <v>16</v>
      </c>
      <c r="D4687" s="43" t="s">
        <v>353</v>
      </c>
      <c r="E4687" s="103" t="s">
        <v>2803</v>
      </c>
      <c r="F4687" s="22" t="s">
        <v>370</v>
      </c>
      <c r="G4687" s="22" t="s">
        <v>5070</v>
      </c>
      <c r="H4687" s="22" t="s">
        <v>5020</v>
      </c>
      <c r="I4687" s="22" t="s">
        <v>22</v>
      </c>
      <c r="J4687" s="205">
        <v>40</v>
      </c>
      <c r="K4687" s="205">
        <f t="shared" si="300"/>
        <v>40</v>
      </c>
      <c r="L4687" s="163"/>
      <c r="M4687" s="22">
        <v>3.1</v>
      </c>
      <c r="N4687" s="167"/>
      <c r="O4687" s="165"/>
    </row>
    <row r="4688" s="155" customFormat="1" ht="34.2" spans="1:15">
      <c r="A4688" s="38" t="s">
        <v>15</v>
      </c>
      <c r="B4688" s="168">
        <v>4687</v>
      </c>
      <c r="C4688" s="43" t="s">
        <v>16</v>
      </c>
      <c r="D4688" s="43" t="s">
        <v>353</v>
      </c>
      <c r="E4688" s="103" t="s">
        <v>2803</v>
      </c>
      <c r="F4688" s="22" t="s">
        <v>370</v>
      </c>
      <c r="G4688" s="22" t="s">
        <v>5082</v>
      </c>
      <c r="H4688" s="22" t="s">
        <v>5020</v>
      </c>
      <c r="I4688" s="22" t="s">
        <v>22</v>
      </c>
      <c r="J4688" s="205">
        <v>21</v>
      </c>
      <c r="K4688" s="205">
        <f t="shared" si="300"/>
        <v>21</v>
      </c>
      <c r="L4688" s="163"/>
      <c r="M4688" s="22">
        <v>3.1</v>
      </c>
      <c r="N4688" s="167"/>
      <c r="O4688" s="165"/>
    </row>
    <row r="4689" s="155" customFormat="1" ht="34.2" spans="1:15">
      <c r="A4689" s="38" t="s">
        <v>15</v>
      </c>
      <c r="B4689" s="168">
        <v>4688</v>
      </c>
      <c r="C4689" s="43" t="s">
        <v>16</v>
      </c>
      <c r="D4689" s="43" t="s">
        <v>353</v>
      </c>
      <c r="E4689" s="103" t="s">
        <v>2803</v>
      </c>
      <c r="F4689" s="22" t="s">
        <v>370</v>
      </c>
      <c r="G4689" s="22" t="s">
        <v>5072</v>
      </c>
      <c r="H4689" s="22" t="s">
        <v>5020</v>
      </c>
      <c r="I4689" s="22" t="s">
        <v>22</v>
      </c>
      <c r="J4689" s="205">
        <v>57</v>
      </c>
      <c r="K4689" s="205">
        <f t="shared" si="300"/>
        <v>57</v>
      </c>
      <c r="L4689" s="163"/>
      <c r="M4689" s="22">
        <v>3.1</v>
      </c>
      <c r="N4689" s="167"/>
      <c r="O4689" s="165"/>
    </row>
    <row r="4690" s="155" customFormat="1" ht="34.2" spans="1:15">
      <c r="A4690" s="38" t="s">
        <v>15</v>
      </c>
      <c r="B4690" s="168">
        <v>4689</v>
      </c>
      <c r="C4690" s="43" t="s">
        <v>16</v>
      </c>
      <c r="D4690" s="43" t="s">
        <v>353</v>
      </c>
      <c r="E4690" s="103" t="s">
        <v>2803</v>
      </c>
      <c r="F4690" s="22" t="s">
        <v>370</v>
      </c>
      <c r="G4690" s="22" t="s">
        <v>5073</v>
      </c>
      <c r="H4690" s="22" t="s">
        <v>5020</v>
      </c>
      <c r="I4690" s="22" t="s">
        <v>22</v>
      </c>
      <c r="J4690" s="205">
        <v>13</v>
      </c>
      <c r="K4690" s="205">
        <f t="shared" ref="K4690:K4693" si="301">(CEILING(J4690*0.2,1))*1</f>
        <v>3</v>
      </c>
      <c r="L4690" s="163"/>
      <c r="M4690" s="22">
        <v>3.1</v>
      </c>
      <c r="N4690" s="167"/>
      <c r="O4690" s="165"/>
    </row>
    <row r="4691" s="155" customFormat="1" ht="34.2" spans="1:15">
      <c r="A4691" s="38" t="s">
        <v>15</v>
      </c>
      <c r="B4691" s="168">
        <v>4690</v>
      </c>
      <c r="C4691" s="43" t="s">
        <v>16</v>
      </c>
      <c r="D4691" s="43" t="s">
        <v>353</v>
      </c>
      <c r="E4691" s="103" t="s">
        <v>2803</v>
      </c>
      <c r="F4691" s="22" t="s">
        <v>370</v>
      </c>
      <c r="G4691" s="22" t="s">
        <v>5074</v>
      </c>
      <c r="H4691" s="22" t="s">
        <v>5020</v>
      </c>
      <c r="I4691" s="22" t="s">
        <v>22</v>
      </c>
      <c r="J4691" s="205">
        <v>12</v>
      </c>
      <c r="K4691" s="205">
        <f t="shared" si="301"/>
        <v>3</v>
      </c>
      <c r="L4691" s="163"/>
      <c r="M4691" s="22">
        <v>3.1</v>
      </c>
      <c r="N4691" s="167"/>
      <c r="O4691" s="165"/>
    </row>
    <row r="4692" s="155" customFormat="1" ht="34.2" spans="1:15">
      <c r="A4692" s="38" t="s">
        <v>15</v>
      </c>
      <c r="B4692" s="168">
        <v>4691</v>
      </c>
      <c r="C4692" s="43" t="s">
        <v>16</v>
      </c>
      <c r="D4692" s="43" t="s">
        <v>353</v>
      </c>
      <c r="E4692" s="103" t="s">
        <v>2803</v>
      </c>
      <c r="F4692" s="22" t="s">
        <v>375</v>
      </c>
      <c r="G4692" s="22" t="s">
        <v>5083</v>
      </c>
      <c r="H4692" s="22" t="s">
        <v>5023</v>
      </c>
      <c r="I4692" s="22" t="s">
        <v>22</v>
      </c>
      <c r="J4692" s="205">
        <v>6</v>
      </c>
      <c r="K4692" s="205">
        <f t="shared" ref="K4692:K4699" si="302">(J4692)*1</f>
        <v>6</v>
      </c>
      <c r="L4692" s="163"/>
      <c r="M4692" s="22">
        <v>3.1</v>
      </c>
      <c r="N4692" s="167"/>
      <c r="O4692" s="165"/>
    </row>
    <row r="4693" s="155" customFormat="1" ht="34.2" spans="1:15">
      <c r="A4693" s="38" t="s">
        <v>15</v>
      </c>
      <c r="B4693" s="168">
        <v>4692</v>
      </c>
      <c r="C4693" s="43" t="s">
        <v>16</v>
      </c>
      <c r="D4693" s="43" t="s">
        <v>353</v>
      </c>
      <c r="E4693" s="103" t="s">
        <v>2803</v>
      </c>
      <c r="F4693" s="22" t="s">
        <v>375</v>
      </c>
      <c r="G4693" s="22" t="s">
        <v>5090</v>
      </c>
      <c r="H4693" s="22" t="s">
        <v>5023</v>
      </c>
      <c r="I4693" s="22" t="s">
        <v>22</v>
      </c>
      <c r="J4693" s="205">
        <v>3</v>
      </c>
      <c r="K4693" s="205">
        <f t="shared" si="301"/>
        <v>1</v>
      </c>
      <c r="L4693" s="163"/>
      <c r="M4693" s="22">
        <v>3.1</v>
      </c>
      <c r="N4693" s="167"/>
      <c r="O4693" s="165"/>
    </row>
    <row r="4694" s="155" customFormat="1" ht="34.2" spans="1:15">
      <c r="A4694" s="38" t="s">
        <v>15</v>
      </c>
      <c r="B4694" s="168">
        <v>4693</v>
      </c>
      <c r="C4694" s="43" t="s">
        <v>16</v>
      </c>
      <c r="D4694" s="43" t="s">
        <v>353</v>
      </c>
      <c r="E4694" s="103" t="s">
        <v>2803</v>
      </c>
      <c r="F4694" s="22" t="s">
        <v>375</v>
      </c>
      <c r="G4694" s="22" t="s">
        <v>5091</v>
      </c>
      <c r="H4694" s="22" t="s">
        <v>5023</v>
      </c>
      <c r="I4694" s="22" t="s">
        <v>22</v>
      </c>
      <c r="J4694" s="205">
        <v>6</v>
      </c>
      <c r="K4694" s="205">
        <v>0</v>
      </c>
      <c r="L4694" s="163"/>
      <c r="M4694" s="22">
        <v>3.1</v>
      </c>
      <c r="N4694" s="167"/>
      <c r="O4694" s="165"/>
    </row>
    <row r="4695" s="155" customFormat="1" ht="34.2" spans="1:15">
      <c r="A4695" s="38" t="s">
        <v>15</v>
      </c>
      <c r="B4695" s="168">
        <v>4694</v>
      </c>
      <c r="C4695" s="43" t="s">
        <v>16</v>
      </c>
      <c r="D4695" s="43" t="s">
        <v>353</v>
      </c>
      <c r="E4695" s="103" t="s">
        <v>2803</v>
      </c>
      <c r="F4695" s="22" t="s">
        <v>375</v>
      </c>
      <c r="G4695" s="22" t="s">
        <v>5092</v>
      </c>
      <c r="H4695" s="22" t="s">
        <v>5023</v>
      </c>
      <c r="I4695" s="22" t="s">
        <v>22</v>
      </c>
      <c r="J4695" s="205">
        <v>3</v>
      </c>
      <c r="K4695" s="205">
        <v>0</v>
      </c>
      <c r="L4695" s="163"/>
      <c r="M4695" s="22">
        <v>3.1</v>
      </c>
      <c r="N4695" s="167"/>
      <c r="O4695" s="165"/>
    </row>
    <row r="4696" s="155" customFormat="1" ht="34.2" spans="1:15">
      <c r="A4696" s="38" t="s">
        <v>15</v>
      </c>
      <c r="B4696" s="168">
        <v>4695</v>
      </c>
      <c r="C4696" s="43" t="s">
        <v>16</v>
      </c>
      <c r="D4696" s="43" t="s">
        <v>353</v>
      </c>
      <c r="E4696" s="103" t="s">
        <v>2803</v>
      </c>
      <c r="F4696" s="22" t="s">
        <v>391</v>
      </c>
      <c r="G4696" s="22" t="s">
        <v>5093</v>
      </c>
      <c r="H4696" s="22" t="s">
        <v>5022</v>
      </c>
      <c r="I4696" s="22" t="s">
        <v>22</v>
      </c>
      <c r="J4696" s="205">
        <v>3</v>
      </c>
      <c r="K4696" s="205">
        <f t="shared" si="302"/>
        <v>3</v>
      </c>
      <c r="L4696" s="163"/>
      <c r="M4696" s="22">
        <v>3.1</v>
      </c>
      <c r="N4696" s="167"/>
      <c r="O4696" s="165"/>
    </row>
    <row r="4697" s="155" customFormat="1" ht="34.2" spans="1:15">
      <c r="A4697" s="38" t="s">
        <v>15</v>
      </c>
      <c r="B4697" s="168">
        <v>4696</v>
      </c>
      <c r="C4697" s="43" t="s">
        <v>16</v>
      </c>
      <c r="D4697" s="43" t="s">
        <v>353</v>
      </c>
      <c r="E4697" s="103" t="s">
        <v>2803</v>
      </c>
      <c r="F4697" s="22" t="s">
        <v>391</v>
      </c>
      <c r="G4697" s="22" t="s">
        <v>5088</v>
      </c>
      <c r="H4697" s="22" t="s">
        <v>5022</v>
      </c>
      <c r="I4697" s="22" t="s">
        <v>22</v>
      </c>
      <c r="J4697" s="205">
        <v>3</v>
      </c>
      <c r="K4697" s="205">
        <f t="shared" si="302"/>
        <v>3</v>
      </c>
      <c r="L4697" s="163"/>
      <c r="M4697" s="22">
        <v>3.1</v>
      </c>
      <c r="N4697" s="167"/>
      <c r="O4697" s="165"/>
    </row>
    <row r="4698" s="155" customFormat="1" ht="34.2" spans="1:15">
      <c r="A4698" s="38" t="s">
        <v>15</v>
      </c>
      <c r="B4698" s="168">
        <v>4697</v>
      </c>
      <c r="C4698" s="43" t="s">
        <v>16</v>
      </c>
      <c r="D4698" s="43" t="s">
        <v>353</v>
      </c>
      <c r="E4698" s="103" t="s">
        <v>2803</v>
      </c>
      <c r="F4698" s="22" t="s">
        <v>3525</v>
      </c>
      <c r="G4698" s="22" t="s">
        <v>5094</v>
      </c>
      <c r="H4698" s="22" t="s">
        <v>5020</v>
      </c>
      <c r="I4698" s="22" t="s">
        <v>22</v>
      </c>
      <c r="J4698" s="205">
        <v>87</v>
      </c>
      <c r="K4698" s="205">
        <f t="shared" si="302"/>
        <v>87</v>
      </c>
      <c r="L4698" s="163"/>
      <c r="M4698" s="22" t="s">
        <v>473</v>
      </c>
      <c r="N4698" s="167"/>
      <c r="O4698" s="165"/>
    </row>
    <row r="4699" s="155" customFormat="1" ht="34.2" spans="1:15">
      <c r="A4699" s="38" t="s">
        <v>15</v>
      </c>
      <c r="B4699" s="168">
        <v>4698</v>
      </c>
      <c r="C4699" s="43" t="s">
        <v>16</v>
      </c>
      <c r="D4699" s="43" t="s">
        <v>353</v>
      </c>
      <c r="E4699" s="103" t="s">
        <v>2803</v>
      </c>
      <c r="F4699" s="22" t="s">
        <v>370</v>
      </c>
      <c r="G4699" s="22" t="s">
        <v>5072</v>
      </c>
      <c r="H4699" s="78"/>
      <c r="I4699" s="22" t="s">
        <v>22</v>
      </c>
      <c r="J4699" s="205">
        <v>2</v>
      </c>
      <c r="K4699" s="205">
        <f t="shared" si="302"/>
        <v>2</v>
      </c>
      <c r="L4699" s="163"/>
      <c r="M4699" s="22">
        <v>3.1</v>
      </c>
      <c r="N4699" s="167"/>
      <c r="O4699" s="165"/>
    </row>
    <row r="4700" s="155" customFormat="1" ht="34.2" spans="1:15">
      <c r="A4700" s="38" t="s">
        <v>15</v>
      </c>
      <c r="B4700" s="168">
        <v>4699</v>
      </c>
      <c r="C4700" s="43" t="s">
        <v>16</v>
      </c>
      <c r="D4700" s="43" t="s">
        <v>353</v>
      </c>
      <c r="E4700" s="103" t="s">
        <v>2803</v>
      </c>
      <c r="F4700" s="22" t="s">
        <v>370</v>
      </c>
      <c r="G4700" s="22" t="s">
        <v>5073</v>
      </c>
      <c r="H4700" s="22"/>
      <c r="I4700" s="22" t="s">
        <v>22</v>
      </c>
      <c r="J4700" s="205">
        <v>4</v>
      </c>
      <c r="K4700" s="205">
        <f>(CEILING(J4700*0.2,1))*1</f>
        <v>1</v>
      </c>
      <c r="L4700" s="163"/>
      <c r="M4700" s="22">
        <v>3.1</v>
      </c>
      <c r="N4700" s="167"/>
      <c r="O4700" s="165"/>
    </row>
    <row r="4701" s="155" customFormat="1" ht="34.2" spans="1:15">
      <c r="A4701" s="38" t="s">
        <v>15</v>
      </c>
      <c r="B4701" s="168">
        <v>4700</v>
      </c>
      <c r="C4701" s="43" t="s">
        <v>16</v>
      </c>
      <c r="D4701" s="43" t="s">
        <v>353</v>
      </c>
      <c r="E4701" s="103" t="s">
        <v>2803</v>
      </c>
      <c r="F4701" s="22" t="s">
        <v>375</v>
      </c>
      <c r="G4701" s="22" t="s">
        <v>5090</v>
      </c>
      <c r="H4701" s="22"/>
      <c r="I4701" s="22" t="s">
        <v>22</v>
      </c>
      <c r="J4701" s="205">
        <v>1</v>
      </c>
      <c r="K4701" s="205">
        <f>(CEILING(J4701*0.2,1))*1</f>
        <v>1</v>
      </c>
      <c r="L4701" s="163"/>
      <c r="M4701" s="22">
        <v>3.1</v>
      </c>
      <c r="N4701" s="167"/>
      <c r="O4701" s="165"/>
    </row>
    <row r="4702" s="155" customFormat="1" ht="34.2" spans="1:15">
      <c r="A4702" s="38" t="s">
        <v>15</v>
      </c>
      <c r="B4702" s="168">
        <v>4701</v>
      </c>
      <c r="C4702" s="43" t="s">
        <v>16</v>
      </c>
      <c r="D4702" s="43" t="s">
        <v>353</v>
      </c>
      <c r="E4702" s="103" t="s">
        <v>2803</v>
      </c>
      <c r="F4702" s="22" t="s">
        <v>370</v>
      </c>
      <c r="G4702" s="22" t="s">
        <v>5089</v>
      </c>
      <c r="H4702" s="22" t="s">
        <v>5095</v>
      </c>
      <c r="I4702" s="22" t="s">
        <v>22</v>
      </c>
      <c r="J4702" s="205">
        <v>2</v>
      </c>
      <c r="K4702" s="205">
        <f t="shared" ref="K4702:K4707" si="303">(J4702)*1</f>
        <v>2</v>
      </c>
      <c r="L4702" s="163"/>
      <c r="M4702" s="22">
        <v>3.1</v>
      </c>
      <c r="N4702" s="167"/>
      <c r="O4702" s="165"/>
    </row>
    <row r="4703" s="155" customFormat="1" ht="34.2" spans="1:15">
      <c r="A4703" s="38" t="s">
        <v>15</v>
      </c>
      <c r="B4703" s="168">
        <v>4702</v>
      </c>
      <c r="C4703" s="43" t="s">
        <v>16</v>
      </c>
      <c r="D4703" s="43" t="s">
        <v>353</v>
      </c>
      <c r="E4703" s="103" t="s">
        <v>2803</v>
      </c>
      <c r="F4703" s="22" t="s">
        <v>370</v>
      </c>
      <c r="G4703" s="22" t="s">
        <v>5081</v>
      </c>
      <c r="H4703" s="22" t="s">
        <v>5095</v>
      </c>
      <c r="I4703" s="22" t="s">
        <v>22</v>
      </c>
      <c r="J4703" s="205">
        <v>3</v>
      </c>
      <c r="K4703" s="205">
        <f t="shared" si="303"/>
        <v>3</v>
      </c>
      <c r="L4703" s="163"/>
      <c r="M4703" s="22">
        <v>3.1</v>
      </c>
      <c r="N4703" s="167"/>
      <c r="O4703" s="165"/>
    </row>
    <row r="4704" s="155" customFormat="1" ht="34.2" spans="1:15">
      <c r="A4704" s="38" t="s">
        <v>15</v>
      </c>
      <c r="B4704" s="168">
        <v>4703</v>
      </c>
      <c r="C4704" s="43" t="s">
        <v>16</v>
      </c>
      <c r="D4704" s="43" t="s">
        <v>353</v>
      </c>
      <c r="E4704" s="103" t="s">
        <v>2803</v>
      </c>
      <c r="F4704" s="22" t="s">
        <v>370</v>
      </c>
      <c r="G4704" s="22" t="s">
        <v>5070</v>
      </c>
      <c r="H4704" s="22" t="s">
        <v>5095</v>
      </c>
      <c r="I4704" s="22" t="s">
        <v>22</v>
      </c>
      <c r="J4704" s="205">
        <v>60</v>
      </c>
      <c r="K4704" s="205">
        <f t="shared" si="303"/>
        <v>60</v>
      </c>
      <c r="L4704" s="163"/>
      <c r="M4704" s="22">
        <v>3.1</v>
      </c>
      <c r="N4704" s="167"/>
      <c r="O4704" s="165"/>
    </row>
    <row r="4705" s="155" customFormat="1" ht="34.2" spans="1:15">
      <c r="A4705" s="38" t="s">
        <v>15</v>
      </c>
      <c r="B4705" s="168">
        <v>4704</v>
      </c>
      <c r="C4705" s="43" t="s">
        <v>16</v>
      </c>
      <c r="D4705" s="43" t="s">
        <v>353</v>
      </c>
      <c r="E4705" s="103" t="s">
        <v>2803</v>
      </c>
      <c r="F4705" s="22" t="s">
        <v>370</v>
      </c>
      <c r="G4705" s="22" t="s">
        <v>5082</v>
      </c>
      <c r="H4705" s="22" t="s">
        <v>5095</v>
      </c>
      <c r="I4705" s="22" t="s">
        <v>22</v>
      </c>
      <c r="J4705" s="205">
        <v>12</v>
      </c>
      <c r="K4705" s="205">
        <f t="shared" si="303"/>
        <v>12</v>
      </c>
      <c r="L4705" s="163"/>
      <c r="M4705" s="22">
        <v>3.1</v>
      </c>
      <c r="N4705" s="167"/>
      <c r="O4705" s="165"/>
    </row>
    <row r="4706" s="155" customFormat="1" ht="34.2" spans="1:15">
      <c r="A4706" s="38" t="s">
        <v>15</v>
      </c>
      <c r="B4706" s="168">
        <v>4705</v>
      </c>
      <c r="C4706" s="43" t="s">
        <v>16</v>
      </c>
      <c r="D4706" s="43" t="s">
        <v>353</v>
      </c>
      <c r="E4706" s="103" t="s">
        <v>2803</v>
      </c>
      <c r="F4706" s="22" t="s">
        <v>370</v>
      </c>
      <c r="G4706" s="22" t="s">
        <v>5072</v>
      </c>
      <c r="H4706" s="22" t="s">
        <v>5095</v>
      </c>
      <c r="I4706" s="22" t="s">
        <v>22</v>
      </c>
      <c r="J4706" s="205">
        <v>12</v>
      </c>
      <c r="K4706" s="205">
        <f t="shared" si="303"/>
        <v>12</v>
      </c>
      <c r="L4706" s="163"/>
      <c r="M4706" s="22">
        <v>3.1</v>
      </c>
      <c r="N4706" s="167"/>
      <c r="O4706" s="165"/>
    </row>
    <row r="4707" s="155" customFormat="1" ht="34.2" spans="1:15">
      <c r="A4707" s="38" t="s">
        <v>15</v>
      </c>
      <c r="B4707" s="168">
        <v>4706</v>
      </c>
      <c r="C4707" s="43" t="s">
        <v>16</v>
      </c>
      <c r="D4707" s="43" t="s">
        <v>353</v>
      </c>
      <c r="E4707" s="103" t="s">
        <v>2803</v>
      </c>
      <c r="F4707" s="22" t="s">
        <v>370</v>
      </c>
      <c r="G4707" s="22" t="s">
        <v>5072</v>
      </c>
      <c r="H4707" s="22" t="s">
        <v>5095</v>
      </c>
      <c r="I4707" s="22" t="s">
        <v>22</v>
      </c>
      <c r="J4707" s="205">
        <v>46</v>
      </c>
      <c r="K4707" s="205">
        <f t="shared" si="303"/>
        <v>46</v>
      </c>
      <c r="L4707" s="163"/>
      <c r="M4707" s="22">
        <v>3.1</v>
      </c>
      <c r="N4707" s="167"/>
      <c r="O4707" s="165"/>
    </row>
    <row r="4708" s="155" customFormat="1" ht="34.2" spans="1:15">
      <c r="A4708" s="38" t="s">
        <v>15</v>
      </c>
      <c r="B4708" s="168">
        <v>4707</v>
      </c>
      <c r="C4708" s="43" t="s">
        <v>16</v>
      </c>
      <c r="D4708" s="43" t="s">
        <v>353</v>
      </c>
      <c r="E4708" s="103" t="s">
        <v>2803</v>
      </c>
      <c r="F4708" s="22" t="s">
        <v>370</v>
      </c>
      <c r="G4708" s="22" t="s">
        <v>5096</v>
      </c>
      <c r="H4708" s="22" t="s">
        <v>5095</v>
      </c>
      <c r="I4708" s="22" t="s">
        <v>22</v>
      </c>
      <c r="J4708" s="205">
        <v>18</v>
      </c>
      <c r="K4708" s="205">
        <f>(CEILING(J4708*0.2,1))*1</f>
        <v>4</v>
      </c>
      <c r="L4708" s="163"/>
      <c r="M4708" s="22">
        <v>3.1</v>
      </c>
      <c r="N4708" s="167"/>
      <c r="O4708" s="165"/>
    </row>
    <row r="4709" s="155" customFormat="1" ht="34.2" spans="1:15">
      <c r="A4709" s="38" t="s">
        <v>15</v>
      </c>
      <c r="B4709" s="168">
        <v>4708</v>
      </c>
      <c r="C4709" s="43" t="s">
        <v>16</v>
      </c>
      <c r="D4709" s="43" t="s">
        <v>353</v>
      </c>
      <c r="E4709" s="103" t="s">
        <v>2803</v>
      </c>
      <c r="F4709" s="22" t="s">
        <v>370</v>
      </c>
      <c r="G4709" s="22" t="s">
        <v>5074</v>
      </c>
      <c r="H4709" s="22" t="s">
        <v>5095</v>
      </c>
      <c r="I4709" s="22" t="s">
        <v>22</v>
      </c>
      <c r="J4709" s="205">
        <v>6</v>
      </c>
      <c r="K4709" s="205">
        <f>(CEILING(J4709*0.2,1))*1</f>
        <v>2</v>
      </c>
      <c r="L4709" s="163"/>
      <c r="M4709" s="22">
        <v>3.1</v>
      </c>
      <c r="N4709" s="167"/>
      <c r="O4709" s="165"/>
    </row>
    <row r="4710" s="155" customFormat="1" ht="34.2" spans="1:15">
      <c r="A4710" s="38" t="s">
        <v>15</v>
      </c>
      <c r="B4710" s="168">
        <v>4709</v>
      </c>
      <c r="C4710" s="43" t="s">
        <v>16</v>
      </c>
      <c r="D4710" s="43" t="s">
        <v>353</v>
      </c>
      <c r="E4710" s="103" t="s">
        <v>2803</v>
      </c>
      <c r="F4710" s="22" t="s">
        <v>370</v>
      </c>
      <c r="G4710" s="22" t="s">
        <v>5097</v>
      </c>
      <c r="H4710" s="22" t="s">
        <v>5033</v>
      </c>
      <c r="I4710" s="22" t="s">
        <v>22</v>
      </c>
      <c r="J4710" s="205">
        <v>6</v>
      </c>
      <c r="K4710" s="205">
        <v>0</v>
      </c>
      <c r="L4710" s="163"/>
      <c r="M4710" s="22">
        <v>3.1</v>
      </c>
      <c r="N4710" s="167"/>
      <c r="O4710" s="165"/>
    </row>
    <row r="4711" s="155" customFormat="1" ht="34.2" spans="1:15">
      <c r="A4711" s="38" t="s">
        <v>15</v>
      </c>
      <c r="B4711" s="168">
        <v>4710</v>
      </c>
      <c r="C4711" s="43" t="s">
        <v>16</v>
      </c>
      <c r="D4711" s="43" t="s">
        <v>353</v>
      </c>
      <c r="E4711" s="103" t="s">
        <v>2803</v>
      </c>
      <c r="F4711" s="22" t="s">
        <v>370</v>
      </c>
      <c r="G4711" s="22" t="s">
        <v>5098</v>
      </c>
      <c r="H4711" s="22" t="s">
        <v>5033</v>
      </c>
      <c r="I4711" s="22" t="s">
        <v>22</v>
      </c>
      <c r="J4711" s="205">
        <v>6</v>
      </c>
      <c r="K4711" s="205">
        <v>0</v>
      </c>
      <c r="L4711" s="163"/>
      <c r="M4711" s="22">
        <v>3.1</v>
      </c>
      <c r="N4711" s="167"/>
      <c r="O4711" s="165"/>
    </row>
    <row r="4712" s="155" customFormat="1" ht="34.2" spans="1:15">
      <c r="A4712" s="38" t="s">
        <v>15</v>
      </c>
      <c r="B4712" s="168">
        <v>4711</v>
      </c>
      <c r="C4712" s="43" t="s">
        <v>16</v>
      </c>
      <c r="D4712" s="43" t="s">
        <v>353</v>
      </c>
      <c r="E4712" s="103" t="s">
        <v>2803</v>
      </c>
      <c r="F4712" s="22" t="s">
        <v>370</v>
      </c>
      <c r="G4712" s="22" t="s">
        <v>5099</v>
      </c>
      <c r="H4712" s="22" t="s">
        <v>5033</v>
      </c>
      <c r="I4712" s="22" t="s">
        <v>22</v>
      </c>
      <c r="J4712" s="205">
        <v>3</v>
      </c>
      <c r="K4712" s="205">
        <v>0</v>
      </c>
      <c r="L4712" s="163"/>
      <c r="M4712" s="22">
        <v>3.1</v>
      </c>
      <c r="N4712" s="167"/>
      <c r="O4712" s="165"/>
    </row>
    <row r="4713" s="155" customFormat="1" ht="34.2" spans="1:15">
      <c r="A4713" s="38" t="s">
        <v>15</v>
      </c>
      <c r="B4713" s="168">
        <v>4712</v>
      </c>
      <c r="C4713" s="43" t="s">
        <v>16</v>
      </c>
      <c r="D4713" s="43" t="s">
        <v>353</v>
      </c>
      <c r="E4713" s="103" t="s">
        <v>2803</v>
      </c>
      <c r="F4713" s="22" t="s">
        <v>375</v>
      </c>
      <c r="G4713" s="22" t="s">
        <v>5100</v>
      </c>
      <c r="H4713" s="22" t="s">
        <v>5035</v>
      </c>
      <c r="I4713" s="22" t="s">
        <v>22</v>
      </c>
      <c r="J4713" s="205">
        <v>4</v>
      </c>
      <c r="K4713" s="205">
        <f t="shared" ref="K4713:K4722" si="304">(J4713)*1</f>
        <v>4</v>
      </c>
      <c r="L4713" s="163"/>
      <c r="M4713" s="22">
        <v>3.1</v>
      </c>
      <c r="N4713" s="167"/>
      <c r="O4713" s="165"/>
    </row>
    <row r="4714" s="155" customFormat="1" ht="34.2" spans="1:15">
      <c r="A4714" s="38" t="s">
        <v>15</v>
      </c>
      <c r="B4714" s="168">
        <v>4713</v>
      </c>
      <c r="C4714" s="43" t="s">
        <v>16</v>
      </c>
      <c r="D4714" s="43" t="s">
        <v>353</v>
      </c>
      <c r="E4714" s="103" t="s">
        <v>2803</v>
      </c>
      <c r="F4714" s="22" t="s">
        <v>375</v>
      </c>
      <c r="G4714" s="22" t="s">
        <v>5083</v>
      </c>
      <c r="H4714" s="22" t="s">
        <v>5035</v>
      </c>
      <c r="I4714" s="22" t="s">
        <v>22</v>
      </c>
      <c r="J4714" s="205">
        <v>12</v>
      </c>
      <c r="K4714" s="205">
        <f t="shared" si="304"/>
        <v>12</v>
      </c>
      <c r="L4714" s="163"/>
      <c r="M4714" s="22">
        <v>3.1</v>
      </c>
      <c r="N4714" s="167"/>
      <c r="O4714" s="165"/>
    </row>
    <row r="4715" s="155" customFormat="1" ht="34.2" spans="1:15">
      <c r="A4715" s="38" t="s">
        <v>15</v>
      </c>
      <c r="B4715" s="168">
        <v>4714</v>
      </c>
      <c r="C4715" s="43" t="s">
        <v>16</v>
      </c>
      <c r="D4715" s="43" t="s">
        <v>353</v>
      </c>
      <c r="E4715" s="103" t="s">
        <v>2803</v>
      </c>
      <c r="F4715" s="22" t="s">
        <v>375</v>
      </c>
      <c r="G4715" s="22" t="s">
        <v>5085</v>
      </c>
      <c r="H4715" s="22" t="s">
        <v>5037</v>
      </c>
      <c r="I4715" s="22" t="s">
        <v>22</v>
      </c>
      <c r="J4715" s="205">
        <v>3</v>
      </c>
      <c r="K4715" s="205">
        <f>(CEILING(J4715*0.2,1))*1</f>
        <v>1</v>
      </c>
      <c r="L4715" s="163"/>
      <c r="M4715" s="22">
        <v>3.1</v>
      </c>
      <c r="N4715" s="167"/>
      <c r="O4715" s="165"/>
    </row>
    <row r="4716" s="155" customFormat="1" ht="34.2" spans="1:15">
      <c r="A4716" s="38" t="s">
        <v>15</v>
      </c>
      <c r="B4716" s="168">
        <v>4715</v>
      </c>
      <c r="C4716" s="43" t="s">
        <v>16</v>
      </c>
      <c r="D4716" s="43" t="s">
        <v>353</v>
      </c>
      <c r="E4716" s="103" t="s">
        <v>2803</v>
      </c>
      <c r="F4716" s="22" t="s">
        <v>375</v>
      </c>
      <c r="G4716" s="22" t="s">
        <v>5091</v>
      </c>
      <c r="H4716" s="22" t="s">
        <v>5039</v>
      </c>
      <c r="I4716" s="22" t="s">
        <v>22</v>
      </c>
      <c r="J4716" s="205">
        <v>3</v>
      </c>
      <c r="K4716" s="205">
        <v>0</v>
      </c>
      <c r="L4716" s="163"/>
      <c r="M4716" s="22">
        <v>3.1</v>
      </c>
      <c r="N4716" s="167"/>
      <c r="O4716" s="165"/>
    </row>
    <row r="4717" s="155" customFormat="1" ht="34.2" spans="1:15">
      <c r="A4717" s="38" t="s">
        <v>15</v>
      </c>
      <c r="B4717" s="168">
        <v>4716</v>
      </c>
      <c r="C4717" s="43" t="s">
        <v>16</v>
      </c>
      <c r="D4717" s="43" t="s">
        <v>353</v>
      </c>
      <c r="E4717" s="103" t="s">
        <v>2803</v>
      </c>
      <c r="F4717" s="22" t="s">
        <v>375</v>
      </c>
      <c r="G4717" s="22" t="s">
        <v>5092</v>
      </c>
      <c r="H4717" s="22" t="s">
        <v>5039</v>
      </c>
      <c r="I4717" s="22" t="s">
        <v>22</v>
      </c>
      <c r="J4717" s="205">
        <v>6</v>
      </c>
      <c r="K4717" s="205">
        <v>0</v>
      </c>
      <c r="L4717" s="163"/>
      <c r="M4717" s="22">
        <v>3.1</v>
      </c>
      <c r="N4717" s="167"/>
      <c r="O4717" s="165"/>
    </row>
    <row r="4718" s="155" customFormat="1" ht="34.2" spans="1:15">
      <c r="A4718" s="38" t="s">
        <v>15</v>
      </c>
      <c r="B4718" s="168">
        <v>4717</v>
      </c>
      <c r="C4718" s="43" t="s">
        <v>16</v>
      </c>
      <c r="D4718" s="43" t="s">
        <v>353</v>
      </c>
      <c r="E4718" s="103" t="s">
        <v>2803</v>
      </c>
      <c r="F4718" s="22" t="s">
        <v>391</v>
      </c>
      <c r="G4718" s="22" t="s">
        <v>5087</v>
      </c>
      <c r="H4718" s="22" t="s">
        <v>5035</v>
      </c>
      <c r="I4718" s="22" t="s">
        <v>22</v>
      </c>
      <c r="J4718" s="205">
        <v>5</v>
      </c>
      <c r="K4718" s="205">
        <f t="shared" si="304"/>
        <v>5</v>
      </c>
      <c r="L4718" s="163"/>
      <c r="M4718" s="22">
        <v>3.1</v>
      </c>
      <c r="N4718" s="167"/>
      <c r="O4718" s="165"/>
    </row>
    <row r="4719" s="155" customFormat="1" ht="34.2" spans="1:15">
      <c r="A4719" s="38" t="s">
        <v>15</v>
      </c>
      <c r="B4719" s="168">
        <v>4718</v>
      </c>
      <c r="C4719" s="43" t="s">
        <v>16</v>
      </c>
      <c r="D4719" s="43" t="s">
        <v>353</v>
      </c>
      <c r="E4719" s="103" t="s">
        <v>2803</v>
      </c>
      <c r="F4719" s="22" t="s">
        <v>391</v>
      </c>
      <c r="G4719" s="22" t="s">
        <v>5088</v>
      </c>
      <c r="H4719" s="22" t="s">
        <v>5035</v>
      </c>
      <c r="I4719" s="22" t="s">
        <v>22</v>
      </c>
      <c r="J4719" s="205">
        <v>9</v>
      </c>
      <c r="K4719" s="205">
        <f t="shared" si="304"/>
        <v>9</v>
      </c>
      <c r="L4719" s="163"/>
      <c r="M4719" s="22">
        <v>3.1</v>
      </c>
      <c r="N4719" s="167"/>
      <c r="O4719" s="165"/>
    </row>
    <row r="4720" s="155" customFormat="1" ht="34.2" spans="1:15">
      <c r="A4720" s="38" t="s">
        <v>15</v>
      </c>
      <c r="B4720" s="168">
        <v>4719</v>
      </c>
      <c r="C4720" s="43" t="s">
        <v>16</v>
      </c>
      <c r="D4720" s="43" t="s">
        <v>353</v>
      </c>
      <c r="E4720" s="103" t="s">
        <v>2803</v>
      </c>
      <c r="F4720" s="22" t="s">
        <v>3525</v>
      </c>
      <c r="G4720" s="22" t="s">
        <v>5094</v>
      </c>
      <c r="H4720" s="22" t="s">
        <v>5020</v>
      </c>
      <c r="I4720" s="22" t="s">
        <v>22</v>
      </c>
      <c r="J4720" s="205">
        <v>42</v>
      </c>
      <c r="K4720" s="205">
        <f t="shared" si="304"/>
        <v>42</v>
      </c>
      <c r="L4720" s="163"/>
      <c r="M4720" s="22" t="s">
        <v>473</v>
      </c>
      <c r="N4720" s="167"/>
      <c r="O4720" s="165"/>
    </row>
    <row r="4721" s="155" customFormat="1" ht="34.2" spans="1:15">
      <c r="A4721" s="38" t="s">
        <v>15</v>
      </c>
      <c r="B4721" s="168">
        <v>4720</v>
      </c>
      <c r="C4721" s="43" t="s">
        <v>16</v>
      </c>
      <c r="D4721" s="43" t="s">
        <v>353</v>
      </c>
      <c r="E4721" s="103" t="s">
        <v>2803</v>
      </c>
      <c r="F4721" s="22" t="s">
        <v>370</v>
      </c>
      <c r="G4721" s="22" t="s">
        <v>5101</v>
      </c>
      <c r="H4721" s="22" t="s">
        <v>5071</v>
      </c>
      <c r="I4721" s="22" t="s">
        <v>22</v>
      </c>
      <c r="J4721" s="205">
        <v>12</v>
      </c>
      <c r="K4721" s="205">
        <f t="shared" si="304"/>
        <v>12</v>
      </c>
      <c r="L4721" s="163"/>
      <c r="M4721" s="22">
        <v>3.1</v>
      </c>
      <c r="N4721" s="167"/>
      <c r="O4721" s="165"/>
    </row>
    <row r="4722" s="155" customFormat="1" ht="34.2" spans="1:15">
      <c r="A4722" s="38" t="s">
        <v>15</v>
      </c>
      <c r="B4722" s="168">
        <v>4721</v>
      </c>
      <c r="C4722" s="43" t="s">
        <v>16</v>
      </c>
      <c r="D4722" s="43" t="s">
        <v>353</v>
      </c>
      <c r="E4722" s="103" t="s">
        <v>2803</v>
      </c>
      <c r="F4722" s="22" t="s">
        <v>370</v>
      </c>
      <c r="G4722" s="22" t="s">
        <v>5102</v>
      </c>
      <c r="H4722" s="22" t="s">
        <v>5071</v>
      </c>
      <c r="I4722" s="22" t="s">
        <v>22</v>
      </c>
      <c r="J4722" s="205">
        <v>3</v>
      </c>
      <c r="K4722" s="205">
        <f t="shared" si="304"/>
        <v>3</v>
      </c>
      <c r="L4722" s="163"/>
      <c r="M4722" s="22">
        <v>3.1</v>
      </c>
      <c r="N4722" s="167"/>
      <c r="O4722" s="165"/>
    </row>
    <row r="4723" s="155" customFormat="1" ht="34.2" spans="1:15">
      <c r="A4723" s="38" t="s">
        <v>15</v>
      </c>
      <c r="B4723" s="168">
        <v>4722</v>
      </c>
      <c r="C4723" s="43" t="s">
        <v>16</v>
      </c>
      <c r="D4723" s="43" t="s">
        <v>353</v>
      </c>
      <c r="E4723" s="103" t="s">
        <v>2803</v>
      </c>
      <c r="F4723" s="22" t="s">
        <v>370</v>
      </c>
      <c r="G4723" s="22" t="s">
        <v>5103</v>
      </c>
      <c r="H4723" s="22" t="s">
        <v>5071</v>
      </c>
      <c r="I4723" s="22" t="s">
        <v>22</v>
      </c>
      <c r="J4723" s="205">
        <v>6</v>
      </c>
      <c r="K4723" s="205">
        <f t="shared" ref="K4723:K4725" si="305">(CEILING(J4723*0.2,1))*1</f>
        <v>2</v>
      </c>
      <c r="L4723" s="163"/>
      <c r="M4723" s="22">
        <v>3.1</v>
      </c>
      <c r="N4723" s="167"/>
      <c r="O4723" s="165"/>
    </row>
    <row r="4724" s="155" customFormat="1" ht="34.2" spans="1:15">
      <c r="A4724" s="38" t="s">
        <v>15</v>
      </c>
      <c r="B4724" s="168">
        <v>4723</v>
      </c>
      <c r="C4724" s="43" t="s">
        <v>16</v>
      </c>
      <c r="D4724" s="43" t="s">
        <v>353</v>
      </c>
      <c r="E4724" s="103" t="s">
        <v>2803</v>
      </c>
      <c r="F4724" s="22" t="s">
        <v>375</v>
      </c>
      <c r="G4724" s="22" t="s">
        <v>5104</v>
      </c>
      <c r="H4724" s="22" t="s">
        <v>5077</v>
      </c>
      <c r="I4724" s="22" t="s">
        <v>22</v>
      </c>
      <c r="J4724" s="205">
        <v>3</v>
      </c>
      <c r="K4724" s="205">
        <f t="shared" si="305"/>
        <v>1</v>
      </c>
      <c r="L4724" s="163"/>
      <c r="M4724" s="22">
        <v>3.1</v>
      </c>
      <c r="N4724" s="167"/>
      <c r="O4724" s="165"/>
    </row>
    <row r="4725" s="155" customFormat="1" ht="34.2" spans="1:15">
      <c r="A4725" s="38" t="s">
        <v>15</v>
      </c>
      <c r="B4725" s="168">
        <v>4724</v>
      </c>
      <c r="C4725" s="43" t="s">
        <v>16</v>
      </c>
      <c r="D4725" s="43" t="s">
        <v>353</v>
      </c>
      <c r="E4725" s="103" t="s">
        <v>2803</v>
      </c>
      <c r="F4725" s="22" t="s">
        <v>391</v>
      </c>
      <c r="G4725" s="22" t="s">
        <v>5105</v>
      </c>
      <c r="H4725" s="22" t="s">
        <v>5077</v>
      </c>
      <c r="I4725" s="22" t="s">
        <v>22</v>
      </c>
      <c r="J4725" s="205">
        <v>3</v>
      </c>
      <c r="K4725" s="205">
        <f t="shared" si="305"/>
        <v>1</v>
      </c>
      <c r="L4725" s="163"/>
      <c r="M4725" s="22">
        <v>3.1</v>
      </c>
      <c r="N4725" s="167"/>
      <c r="O4725" s="165"/>
    </row>
    <row r="4726" s="155" customFormat="1" ht="34.2" spans="1:15">
      <c r="A4726" s="38" t="s">
        <v>15</v>
      </c>
      <c r="B4726" s="168">
        <v>4725</v>
      </c>
      <c r="C4726" s="43" t="s">
        <v>16</v>
      </c>
      <c r="D4726" s="43" t="s">
        <v>353</v>
      </c>
      <c r="E4726" s="103" t="s">
        <v>2803</v>
      </c>
      <c r="F4726" s="22" t="s">
        <v>3525</v>
      </c>
      <c r="G4726" s="22" t="s">
        <v>5106</v>
      </c>
      <c r="H4726" s="22" t="s">
        <v>5071</v>
      </c>
      <c r="I4726" s="22" t="s">
        <v>22</v>
      </c>
      <c r="J4726" s="205">
        <v>3</v>
      </c>
      <c r="K4726" s="205">
        <f t="shared" ref="K4726:K4729" si="306">(J4726)*1</f>
        <v>3</v>
      </c>
      <c r="L4726" s="163"/>
      <c r="M4726" s="22" t="s">
        <v>473</v>
      </c>
      <c r="N4726" s="167"/>
      <c r="O4726" s="165"/>
    </row>
    <row r="4727" s="155" customFormat="1" ht="34.2" spans="1:15">
      <c r="A4727" s="38" t="s">
        <v>15</v>
      </c>
      <c r="B4727" s="168">
        <v>4726</v>
      </c>
      <c r="C4727" s="43" t="s">
        <v>16</v>
      </c>
      <c r="D4727" s="43" t="s">
        <v>353</v>
      </c>
      <c r="E4727" s="103" t="s">
        <v>2803</v>
      </c>
      <c r="F4727" s="22" t="s">
        <v>370</v>
      </c>
      <c r="G4727" s="22" t="s">
        <v>5101</v>
      </c>
      <c r="H4727" s="22" t="s">
        <v>5017</v>
      </c>
      <c r="I4727" s="22" t="s">
        <v>22</v>
      </c>
      <c r="J4727" s="205">
        <v>14</v>
      </c>
      <c r="K4727" s="205">
        <f t="shared" si="306"/>
        <v>14</v>
      </c>
      <c r="L4727" s="163"/>
      <c r="M4727" s="22">
        <v>3.1</v>
      </c>
      <c r="N4727" s="167"/>
      <c r="O4727" s="165"/>
    </row>
    <row r="4728" s="155" customFormat="1" ht="34.2" spans="1:15">
      <c r="A4728" s="38" t="s">
        <v>15</v>
      </c>
      <c r="B4728" s="168">
        <v>4727</v>
      </c>
      <c r="C4728" s="43" t="s">
        <v>16</v>
      </c>
      <c r="D4728" s="43" t="s">
        <v>353</v>
      </c>
      <c r="E4728" s="103" t="s">
        <v>2803</v>
      </c>
      <c r="F4728" s="22" t="s">
        <v>370</v>
      </c>
      <c r="G4728" s="22" t="s">
        <v>5107</v>
      </c>
      <c r="H4728" s="22" t="s">
        <v>5017</v>
      </c>
      <c r="I4728" s="22" t="s">
        <v>22</v>
      </c>
      <c r="J4728" s="205">
        <v>10</v>
      </c>
      <c r="K4728" s="205">
        <f t="shared" si="306"/>
        <v>10</v>
      </c>
      <c r="L4728" s="163"/>
      <c r="M4728" s="22">
        <v>3.1</v>
      </c>
      <c r="N4728" s="167"/>
      <c r="O4728" s="165"/>
    </row>
    <row r="4729" s="155" customFormat="1" ht="34.2" spans="1:15">
      <c r="A4729" s="38" t="s">
        <v>15</v>
      </c>
      <c r="B4729" s="168">
        <v>4728</v>
      </c>
      <c r="C4729" s="43" t="s">
        <v>16</v>
      </c>
      <c r="D4729" s="43" t="s">
        <v>353</v>
      </c>
      <c r="E4729" s="103" t="s">
        <v>2803</v>
      </c>
      <c r="F4729" s="22" t="s">
        <v>370</v>
      </c>
      <c r="G4729" s="22" t="s">
        <v>5102</v>
      </c>
      <c r="H4729" s="22" t="s">
        <v>5017</v>
      </c>
      <c r="I4729" s="22" t="s">
        <v>22</v>
      </c>
      <c r="J4729" s="205">
        <v>31</v>
      </c>
      <c r="K4729" s="205">
        <f t="shared" si="306"/>
        <v>31</v>
      </c>
      <c r="L4729" s="163"/>
      <c r="M4729" s="22">
        <v>3.1</v>
      </c>
      <c r="N4729" s="167"/>
      <c r="O4729" s="165"/>
    </row>
    <row r="4730" s="155" customFormat="1" ht="34.2" spans="1:15">
      <c r="A4730" s="38" t="s">
        <v>15</v>
      </c>
      <c r="B4730" s="168">
        <v>4729</v>
      </c>
      <c r="C4730" s="43" t="s">
        <v>16</v>
      </c>
      <c r="D4730" s="43" t="s">
        <v>353</v>
      </c>
      <c r="E4730" s="103" t="s">
        <v>2803</v>
      </c>
      <c r="F4730" s="22" t="s">
        <v>370</v>
      </c>
      <c r="G4730" s="22" t="s">
        <v>5108</v>
      </c>
      <c r="H4730" s="22" t="s">
        <v>5017</v>
      </c>
      <c r="I4730" s="22" t="s">
        <v>22</v>
      </c>
      <c r="J4730" s="205">
        <v>4</v>
      </c>
      <c r="K4730" s="205">
        <f>(CEILING(J4730*0.2,1))*1</f>
        <v>1</v>
      </c>
      <c r="L4730" s="163"/>
      <c r="M4730" s="22">
        <v>3.1</v>
      </c>
      <c r="N4730" s="167"/>
      <c r="O4730" s="165"/>
    </row>
    <row r="4731" s="155" customFormat="1" ht="34.2" spans="1:15">
      <c r="A4731" s="38" t="s">
        <v>15</v>
      </c>
      <c r="B4731" s="168">
        <v>4730</v>
      </c>
      <c r="C4731" s="43" t="s">
        <v>16</v>
      </c>
      <c r="D4731" s="43" t="s">
        <v>353</v>
      </c>
      <c r="E4731" s="103" t="s">
        <v>2803</v>
      </c>
      <c r="F4731" s="22" t="s">
        <v>370</v>
      </c>
      <c r="G4731" s="22" t="s">
        <v>5109</v>
      </c>
      <c r="H4731" s="22" t="s">
        <v>5017</v>
      </c>
      <c r="I4731" s="22" t="s">
        <v>22</v>
      </c>
      <c r="J4731" s="205">
        <v>4</v>
      </c>
      <c r="K4731" s="205">
        <f>(CEILING(J4731*0.2,1))*1</f>
        <v>1</v>
      </c>
      <c r="L4731" s="163"/>
      <c r="M4731" s="22">
        <v>3.1</v>
      </c>
      <c r="N4731" s="167"/>
      <c r="O4731" s="165"/>
    </row>
    <row r="4732" s="155" customFormat="1" ht="34.2" spans="1:15">
      <c r="A4732" s="38" t="s">
        <v>15</v>
      </c>
      <c r="B4732" s="168">
        <v>4731</v>
      </c>
      <c r="C4732" s="43" t="s">
        <v>16</v>
      </c>
      <c r="D4732" s="43" t="s">
        <v>353</v>
      </c>
      <c r="E4732" s="103" t="s">
        <v>2803</v>
      </c>
      <c r="F4732" s="22" t="s">
        <v>370</v>
      </c>
      <c r="G4732" s="22" t="s">
        <v>5110</v>
      </c>
      <c r="H4732" s="22" t="s">
        <v>5017</v>
      </c>
      <c r="I4732" s="22" t="s">
        <v>22</v>
      </c>
      <c r="J4732" s="205">
        <v>4</v>
      </c>
      <c r="K4732" s="205">
        <v>0</v>
      </c>
      <c r="L4732" s="163"/>
      <c r="M4732" s="22">
        <v>3.1</v>
      </c>
      <c r="N4732" s="167"/>
      <c r="O4732" s="165"/>
    </row>
    <row r="4733" s="155" customFormat="1" ht="34.2" spans="1:15">
      <c r="A4733" s="38" t="s">
        <v>15</v>
      </c>
      <c r="B4733" s="168">
        <v>4732</v>
      </c>
      <c r="C4733" s="43" t="s">
        <v>16</v>
      </c>
      <c r="D4733" s="43" t="s">
        <v>353</v>
      </c>
      <c r="E4733" s="103" t="s">
        <v>2803</v>
      </c>
      <c r="F4733" s="22" t="s">
        <v>370</v>
      </c>
      <c r="G4733" s="22" t="s">
        <v>5111</v>
      </c>
      <c r="H4733" s="22" t="s">
        <v>5017</v>
      </c>
      <c r="I4733" s="22" t="s">
        <v>22</v>
      </c>
      <c r="J4733" s="205">
        <v>4</v>
      </c>
      <c r="K4733" s="205">
        <v>0</v>
      </c>
      <c r="L4733" s="163"/>
      <c r="M4733" s="22">
        <v>3.1</v>
      </c>
      <c r="N4733" s="167"/>
      <c r="O4733" s="165"/>
    </row>
    <row r="4734" s="155" customFormat="1" ht="34.2" spans="1:15">
      <c r="A4734" s="38" t="s">
        <v>15</v>
      </c>
      <c r="B4734" s="168">
        <v>4733</v>
      </c>
      <c r="C4734" s="43" t="s">
        <v>16</v>
      </c>
      <c r="D4734" s="43" t="s">
        <v>353</v>
      </c>
      <c r="E4734" s="103" t="s">
        <v>2803</v>
      </c>
      <c r="F4734" s="22" t="s">
        <v>375</v>
      </c>
      <c r="G4734" s="22" t="s">
        <v>5112</v>
      </c>
      <c r="H4734" s="22" t="s">
        <v>5084</v>
      </c>
      <c r="I4734" s="22" t="s">
        <v>22</v>
      </c>
      <c r="J4734" s="205">
        <v>1</v>
      </c>
      <c r="K4734" s="205">
        <f t="shared" ref="K4734:K4739" si="307">(J4734)*1</f>
        <v>1</v>
      </c>
      <c r="L4734" s="163"/>
      <c r="M4734" s="22">
        <v>3.1</v>
      </c>
      <c r="N4734" s="167"/>
      <c r="O4734" s="165"/>
    </row>
    <row r="4735" s="155" customFormat="1" ht="34.2" spans="1:15">
      <c r="A4735" s="38" t="s">
        <v>15</v>
      </c>
      <c r="B4735" s="168">
        <v>4734</v>
      </c>
      <c r="C4735" s="43" t="s">
        <v>16</v>
      </c>
      <c r="D4735" s="43" t="s">
        <v>353</v>
      </c>
      <c r="E4735" s="103" t="s">
        <v>2803</v>
      </c>
      <c r="F4735" s="22" t="s">
        <v>3525</v>
      </c>
      <c r="G4735" s="22" t="s">
        <v>5106</v>
      </c>
      <c r="H4735" s="22" t="s">
        <v>5017</v>
      </c>
      <c r="I4735" s="22" t="s">
        <v>22</v>
      </c>
      <c r="J4735" s="205">
        <v>14</v>
      </c>
      <c r="K4735" s="205">
        <f t="shared" si="307"/>
        <v>14</v>
      </c>
      <c r="L4735" s="163"/>
      <c r="M4735" s="22" t="s">
        <v>473</v>
      </c>
      <c r="N4735" s="167"/>
      <c r="O4735" s="165"/>
    </row>
    <row r="4736" s="155" customFormat="1" ht="34.2" spans="1:15">
      <c r="A4736" s="38" t="s">
        <v>15</v>
      </c>
      <c r="B4736" s="168">
        <v>4735</v>
      </c>
      <c r="C4736" s="43" t="s">
        <v>16</v>
      </c>
      <c r="D4736" s="43" t="s">
        <v>353</v>
      </c>
      <c r="E4736" s="103" t="s">
        <v>2803</v>
      </c>
      <c r="F4736" s="22" t="s">
        <v>370</v>
      </c>
      <c r="G4736" s="22" t="s">
        <v>5113</v>
      </c>
      <c r="H4736" s="22" t="s">
        <v>5020</v>
      </c>
      <c r="I4736" s="22" t="s">
        <v>22</v>
      </c>
      <c r="J4736" s="205">
        <v>1</v>
      </c>
      <c r="K4736" s="205">
        <f t="shared" si="307"/>
        <v>1</v>
      </c>
      <c r="L4736" s="163"/>
      <c r="M4736" s="22">
        <v>3.1</v>
      </c>
      <c r="N4736" s="167"/>
      <c r="O4736" s="165"/>
    </row>
    <row r="4737" s="155" customFormat="1" ht="34.2" spans="1:15">
      <c r="A4737" s="38" t="s">
        <v>15</v>
      </c>
      <c r="B4737" s="168">
        <v>4736</v>
      </c>
      <c r="C4737" s="43" t="s">
        <v>16</v>
      </c>
      <c r="D4737" s="43" t="s">
        <v>353</v>
      </c>
      <c r="E4737" s="103" t="s">
        <v>2803</v>
      </c>
      <c r="F4737" s="22" t="s">
        <v>370</v>
      </c>
      <c r="G4737" s="22" t="s">
        <v>5101</v>
      </c>
      <c r="H4737" s="22" t="s">
        <v>5020</v>
      </c>
      <c r="I4737" s="22" t="s">
        <v>22</v>
      </c>
      <c r="J4737" s="205">
        <v>20</v>
      </c>
      <c r="K4737" s="205">
        <f t="shared" si="307"/>
        <v>20</v>
      </c>
      <c r="L4737" s="163"/>
      <c r="M4737" s="22">
        <v>3.1</v>
      </c>
      <c r="N4737" s="167"/>
      <c r="O4737" s="165"/>
    </row>
    <row r="4738" s="155" customFormat="1" ht="34.2" spans="1:15">
      <c r="A4738" s="38" t="s">
        <v>15</v>
      </c>
      <c r="B4738" s="168">
        <v>4737</v>
      </c>
      <c r="C4738" s="43" t="s">
        <v>16</v>
      </c>
      <c r="D4738" s="43" t="s">
        <v>353</v>
      </c>
      <c r="E4738" s="103" t="s">
        <v>2803</v>
      </c>
      <c r="F4738" s="22" t="s">
        <v>370</v>
      </c>
      <c r="G4738" s="22" t="s">
        <v>5107</v>
      </c>
      <c r="H4738" s="22" t="s">
        <v>5020</v>
      </c>
      <c r="I4738" s="22" t="s">
        <v>22</v>
      </c>
      <c r="J4738" s="205">
        <v>3</v>
      </c>
      <c r="K4738" s="205">
        <f t="shared" si="307"/>
        <v>3</v>
      </c>
      <c r="L4738" s="163"/>
      <c r="M4738" s="22">
        <v>3.1</v>
      </c>
      <c r="N4738" s="167"/>
      <c r="O4738" s="165"/>
    </row>
    <row r="4739" s="155" customFormat="1" ht="34.2" spans="1:15">
      <c r="A4739" s="38" t="s">
        <v>15</v>
      </c>
      <c r="B4739" s="168">
        <v>4738</v>
      </c>
      <c r="C4739" s="43" t="s">
        <v>16</v>
      </c>
      <c r="D4739" s="43" t="s">
        <v>353</v>
      </c>
      <c r="E4739" s="103" t="s">
        <v>2803</v>
      </c>
      <c r="F4739" s="22" t="s">
        <v>370</v>
      </c>
      <c r="G4739" s="22" t="s">
        <v>5102</v>
      </c>
      <c r="H4739" s="22" t="s">
        <v>5020</v>
      </c>
      <c r="I4739" s="22" t="s">
        <v>22</v>
      </c>
      <c r="J4739" s="205">
        <v>22</v>
      </c>
      <c r="K4739" s="205">
        <f t="shared" si="307"/>
        <v>22</v>
      </c>
      <c r="L4739" s="163"/>
      <c r="M4739" s="22">
        <v>3.1</v>
      </c>
      <c r="N4739" s="167"/>
      <c r="O4739" s="165"/>
    </row>
    <row r="4740" s="155" customFormat="1" ht="34.2" spans="1:15">
      <c r="A4740" s="38" t="s">
        <v>15</v>
      </c>
      <c r="B4740" s="168">
        <v>4739</v>
      </c>
      <c r="C4740" s="43" t="s">
        <v>16</v>
      </c>
      <c r="D4740" s="43" t="s">
        <v>353</v>
      </c>
      <c r="E4740" s="103" t="s">
        <v>2803</v>
      </c>
      <c r="F4740" s="22" t="s">
        <v>370</v>
      </c>
      <c r="G4740" s="22" t="s">
        <v>5114</v>
      </c>
      <c r="H4740" s="22" t="s">
        <v>5020</v>
      </c>
      <c r="I4740" s="22" t="s">
        <v>22</v>
      </c>
      <c r="J4740" s="205">
        <v>5</v>
      </c>
      <c r="K4740" s="205">
        <f t="shared" ref="K4740:K4744" si="308">(CEILING(J4740*0.2,1))*1</f>
        <v>1</v>
      </c>
      <c r="L4740" s="163"/>
      <c r="M4740" s="22">
        <v>3.1</v>
      </c>
      <c r="N4740" s="167"/>
      <c r="O4740" s="165"/>
    </row>
    <row r="4741" s="155" customFormat="1" ht="34.2" spans="1:15">
      <c r="A4741" s="38" t="s">
        <v>15</v>
      </c>
      <c r="B4741" s="168">
        <v>4740</v>
      </c>
      <c r="C4741" s="43" t="s">
        <v>16</v>
      </c>
      <c r="D4741" s="43" t="s">
        <v>353</v>
      </c>
      <c r="E4741" s="103" t="s">
        <v>2803</v>
      </c>
      <c r="F4741" s="22" t="s">
        <v>370</v>
      </c>
      <c r="G4741" s="22" t="s">
        <v>5108</v>
      </c>
      <c r="H4741" s="22" t="s">
        <v>5020</v>
      </c>
      <c r="I4741" s="22" t="s">
        <v>22</v>
      </c>
      <c r="J4741" s="205">
        <v>7</v>
      </c>
      <c r="K4741" s="205">
        <f t="shared" si="308"/>
        <v>2</v>
      </c>
      <c r="L4741" s="163"/>
      <c r="M4741" s="22">
        <v>3.1</v>
      </c>
      <c r="N4741" s="167"/>
      <c r="O4741" s="165"/>
    </row>
    <row r="4742" s="155" customFormat="1" ht="34.2" spans="1:15">
      <c r="A4742" s="38" t="s">
        <v>15</v>
      </c>
      <c r="B4742" s="168">
        <v>4741</v>
      </c>
      <c r="C4742" s="43" t="s">
        <v>16</v>
      </c>
      <c r="D4742" s="43" t="s">
        <v>353</v>
      </c>
      <c r="E4742" s="103" t="s">
        <v>2803</v>
      </c>
      <c r="F4742" s="22" t="s">
        <v>370</v>
      </c>
      <c r="G4742" s="22" t="s">
        <v>5110</v>
      </c>
      <c r="H4742" s="22" t="s">
        <v>5020</v>
      </c>
      <c r="I4742" s="22" t="s">
        <v>22</v>
      </c>
      <c r="J4742" s="205">
        <v>3</v>
      </c>
      <c r="K4742" s="205">
        <v>0</v>
      </c>
      <c r="L4742" s="163"/>
      <c r="M4742" s="22">
        <v>3.1</v>
      </c>
      <c r="N4742" s="167"/>
      <c r="O4742" s="165"/>
    </row>
    <row r="4743" s="155" customFormat="1" ht="34.2" spans="1:15">
      <c r="A4743" s="38" t="s">
        <v>15</v>
      </c>
      <c r="B4743" s="168">
        <v>4742</v>
      </c>
      <c r="C4743" s="43" t="s">
        <v>16</v>
      </c>
      <c r="D4743" s="43" t="s">
        <v>353</v>
      </c>
      <c r="E4743" s="103" t="s">
        <v>2803</v>
      </c>
      <c r="F4743" s="22" t="s">
        <v>375</v>
      </c>
      <c r="G4743" s="22" t="s">
        <v>5112</v>
      </c>
      <c r="H4743" s="22" t="s">
        <v>5023</v>
      </c>
      <c r="I4743" s="22" t="s">
        <v>22</v>
      </c>
      <c r="J4743" s="205">
        <v>4</v>
      </c>
      <c r="K4743" s="205">
        <f t="shared" ref="K4743:K4747" si="309">(J4743)*1</f>
        <v>4</v>
      </c>
      <c r="L4743" s="163"/>
      <c r="M4743" s="22">
        <v>3.1</v>
      </c>
      <c r="N4743" s="167"/>
      <c r="O4743" s="165"/>
    </row>
    <row r="4744" s="155" customFormat="1" ht="34.2" spans="1:15">
      <c r="A4744" s="38" t="s">
        <v>15</v>
      </c>
      <c r="B4744" s="168">
        <v>4743</v>
      </c>
      <c r="C4744" s="43" t="s">
        <v>16</v>
      </c>
      <c r="D4744" s="43" t="s">
        <v>353</v>
      </c>
      <c r="E4744" s="103" t="s">
        <v>2803</v>
      </c>
      <c r="F4744" s="22" t="s">
        <v>375</v>
      </c>
      <c r="G4744" s="22" t="s">
        <v>5115</v>
      </c>
      <c r="H4744" s="22" t="s">
        <v>5023</v>
      </c>
      <c r="I4744" s="22" t="s">
        <v>22</v>
      </c>
      <c r="J4744" s="205">
        <v>2</v>
      </c>
      <c r="K4744" s="205">
        <f t="shared" si="308"/>
        <v>1</v>
      </c>
      <c r="L4744" s="163"/>
      <c r="M4744" s="22">
        <v>3.1</v>
      </c>
      <c r="N4744" s="167"/>
      <c r="O4744" s="165"/>
    </row>
    <row r="4745" s="155" customFormat="1" ht="34.2" spans="1:15">
      <c r="A4745" s="38" t="s">
        <v>15</v>
      </c>
      <c r="B4745" s="168">
        <v>4744</v>
      </c>
      <c r="C4745" s="43" t="s">
        <v>16</v>
      </c>
      <c r="D4745" s="43" t="s">
        <v>353</v>
      </c>
      <c r="E4745" s="103" t="s">
        <v>2803</v>
      </c>
      <c r="F4745" s="22" t="s">
        <v>375</v>
      </c>
      <c r="G4745" s="22" t="s">
        <v>5116</v>
      </c>
      <c r="H4745" s="22" t="s">
        <v>5023</v>
      </c>
      <c r="I4745" s="22" t="s">
        <v>22</v>
      </c>
      <c r="J4745" s="205">
        <v>3</v>
      </c>
      <c r="K4745" s="205">
        <v>0</v>
      </c>
      <c r="L4745" s="163"/>
      <c r="M4745" s="22">
        <v>3.1</v>
      </c>
      <c r="N4745" s="167"/>
      <c r="O4745" s="165"/>
    </row>
    <row r="4746" s="155" customFormat="1" ht="34.2" spans="1:15">
      <c r="A4746" s="38" t="s">
        <v>15</v>
      </c>
      <c r="B4746" s="168">
        <v>4745</v>
      </c>
      <c r="C4746" s="43" t="s">
        <v>16</v>
      </c>
      <c r="D4746" s="43" t="s">
        <v>353</v>
      </c>
      <c r="E4746" s="103" t="s">
        <v>2803</v>
      </c>
      <c r="F4746" s="22" t="s">
        <v>391</v>
      </c>
      <c r="G4746" s="22" t="s">
        <v>5117</v>
      </c>
      <c r="H4746" s="22" t="s">
        <v>5022</v>
      </c>
      <c r="I4746" s="22" t="s">
        <v>22</v>
      </c>
      <c r="J4746" s="205">
        <v>1</v>
      </c>
      <c r="K4746" s="205">
        <f t="shared" si="309"/>
        <v>1</v>
      </c>
      <c r="L4746" s="163"/>
      <c r="M4746" s="22">
        <v>3.1</v>
      </c>
      <c r="N4746" s="167"/>
      <c r="O4746" s="165"/>
    </row>
    <row r="4747" s="155" customFormat="1" ht="34.2" spans="1:15">
      <c r="A4747" s="38" t="s">
        <v>15</v>
      </c>
      <c r="B4747" s="168">
        <v>4746</v>
      </c>
      <c r="C4747" s="43" t="s">
        <v>16</v>
      </c>
      <c r="D4747" s="43" t="s">
        <v>353</v>
      </c>
      <c r="E4747" s="103" t="s">
        <v>2803</v>
      </c>
      <c r="F4747" s="22" t="s">
        <v>391</v>
      </c>
      <c r="G4747" s="22" t="s">
        <v>5118</v>
      </c>
      <c r="H4747" s="22" t="s">
        <v>5022</v>
      </c>
      <c r="I4747" s="22" t="s">
        <v>22</v>
      </c>
      <c r="J4747" s="205">
        <v>6</v>
      </c>
      <c r="K4747" s="205">
        <f t="shared" si="309"/>
        <v>6</v>
      </c>
      <c r="L4747" s="163"/>
      <c r="M4747" s="22">
        <v>3.1</v>
      </c>
      <c r="N4747" s="167"/>
      <c r="O4747" s="165"/>
    </row>
    <row r="4748" s="155" customFormat="1" ht="34.2" spans="1:15">
      <c r="A4748" s="38" t="s">
        <v>15</v>
      </c>
      <c r="B4748" s="168">
        <v>4747</v>
      </c>
      <c r="C4748" s="43" t="s">
        <v>16</v>
      </c>
      <c r="D4748" s="43" t="s">
        <v>353</v>
      </c>
      <c r="E4748" s="103" t="s">
        <v>2803</v>
      </c>
      <c r="F4748" s="22" t="s">
        <v>391</v>
      </c>
      <c r="G4748" s="22" t="s">
        <v>5119</v>
      </c>
      <c r="H4748" s="22" t="s">
        <v>5022</v>
      </c>
      <c r="I4748" s="22" t="s">
        <v>22</v>
      </c>
      <c r="J4748" s="205">
        <v>1</v>
      </c>
      <c r="K4748" s="205">
        <f>(CEILING(J4748*0.2,1))*1</f>
        <v>1</v>
      </c>
      <c r="L4748" s="163"/>
      <c r="M4748" s="22">
        <v>3.1</v>
      </c>
      <c r="N4748" s="167"/>
      <c r="O4748" s="165"/>
    </row>
    <row r="4749" s="155" customFormat="1" ht="34.2" spans="1:15">
      <c r="A4749" s="38" t="s">
        <v>15</v>
      </c>
      <c r="B4749" s="168">
        <v>4748</v>
      </c>
      <c r="C4749" s="43" t="s">
        <v>16</v>
      </c>
      <c r="D4749" s="43" t="s">
        <v>353</v>
      </c>
      <c r="E4749" s="103" t="s">
        <v>2803</v>
      </c>
      <c r="F4749" s="22" t="s">
        <v>3525</v>
      </c>
      <c r="G4749" s="22" t="s">
        <v>5106</v>
      </c>
      <c r="H4749" s="22"/>
      <c r="I4749" s="22" t="s">
        <v>22</v>
      </c>
      <c r="J4749" s="205">
        <v>25</v>
      </c>
      <c r="K4749" s="205">
        <f t="shared" ref="K4749:K4753" si="310">(J4749)*1</f>
        <v>25</v>
      </c>
      <c r="L4749" s="163"/>
      <c r="M4749" s="22">
        <v>3.1</v>
      </c>
      <c r="N4749" s="167"/>
      <c r="O4749" s="165"/>
    </row>
    <row r="4750" s="155" customFormat="1" ht="34.2" spans="1:15">
      <c r="A4750" s="38" t="s">
        <v>15</v>
      </c>
      <c r="B4750" s="168">
        <v>4749</v>
      </c>
      <c r="C4750" s="43" t="s">
        <v>16</v>
      </c>
      <c r="D4750" s="43" t="s">
        <v>353</v>
      </c>
      <c r="E4750" s="103" t="s">
        <v>2803</v>
      </c>
      <c r="F4750" s="22" t="s">
        <v>370</v>
      </c>
      <c r="G4750" s="22" t="s">
        <v>5120</v>
      </c>
      <c r="H4750" s="22" t="s">
        <v>5121</v>
      </c>
      <c r="I4750" s="22" t="s">
        <v>22</v>
      </c>
      <c r="J4750" s="205">
        <v>1</v>
      </c>
      <c r="K4750" s="205">
        <f t="shared" si="310"/>
        <v>1</v>
      </c>
      <c r="L4750" s="163"/>
      <c r="M4750" s="22">
        <v>3.1</v>
      </c>
      <c r="N4750" s="167"/>
      <c r="O4750" s="165"/>
    </row>
    <row r="4751" s="155" customFormat="1" ht="34.2" spans="1:15">
      <c r="A4751" s="38" t="s">
        <v>15</v>
      </c>
      <c r="B4751" s="168">
        <v>4750</v>
      </c>
      <c r="C4751" s="43" t="s">
        <v>16</v>
      </c>
      <c r="D4751" s="43" t="s">
        <v>353</v>
      </c>
      <c r="E4751" s="103" t="s">
        <v>2803</v>
      </c>
      <c r="F4751" s="22" t="s">
        <v>370</v>
      </c>
      <c r="G4751" s="22" t="s">
        <v>5101</v>
      </c>
      <c r="H4751" s="22" t="s">
        <v>5121</v>
      </c>
      <c r="I4751" s="22" t="s">
        <v>22</v>
      </c>
      <c r="J4751" s="205">
        <v>26</v>
      </c>
      <c r="K4751" s="205">
        <f t="shared" si="310"/>
        <v>26</v>
      </c>
      <c r="L4751" s="163"/>
      <c r="M4751" s="22">
        <v>3.1</v>
      </c>
      <c r="N4751" s="167"/>
      <c r="O4751" s="165"/>
    </row>
    <row r="4752" s="155" customFormat="1" ht="34.2" spans="1:15">
      <c r="A4752" s="38" t="s">
        <v>15</v>
      </c>
      <c r="B4752" s="168">
        <v>4751</v>
      </c>
      <c r="C4752" s="43" t="s">
        <v>16</v>
      </c>
      <c r="D4752" s="43" t="s">
        <v>353</v>
      </c>
      <c r="E4752" s="103" t="s">
        <v>2803</v>
      </c>
      <c r="F4752" s="22" t="s">
        <v>370</v>
      </c>
      <c r="G4752" s="22" t="s">
        <v>5107</v>
      </c>
      <c r="H4752" s="22" t="s">
        <v>5121</v>
      </c>
      <c r="I4752" s="22" t="s">
        <v>22</v>
      </c>
      <c r="J4752" s="205">
        <v>5</v>
      </c>
      <c r="K4752" s="205">
        <f t="shared" si="310"/>
        <v>5</v>
      </c>
      <c r="L4752" s="163"/>
      <c r="M4752" s="22">
        <v>3.1</v>
      </c>
      <c r="N4752" s="167"/>
      <c r="O4752" s="165"/>
    </row>
    <row r="4753" s="155" customFormat="1" ht="34.2" spans="1:15">
      <c r="A4753" s="38" t="s">
        <v>15</v>
      </c>
      <c r="B4753" s="168">
        <v>4752</v>
      </c>
      <c r="C4753" s="43" t="s">
        <v>16</v>
      </c>
      <c r="D4753" s="43" t="s">
        <v>353</v>
      </c>
      <c r="E4753" s="103" t="s">
        <v>2803</v>
      </c>
      <c r="F4753" s="22" t="s">
        <v>370</v>
      </c>
      <c r="G4753" s="22" t="s">
        <v>5102</v>
      </c>
      <c r="H4753" s="22" t="s">
        <v>5121</v>
      </c>
      <c r="I4753" s="22" t="s">
        <v>22</v>
      </c>
      <c r="J4753" s="205">
        <v>30</v>
      </c>
      <c r="K4753" s="205">
        <f t="shared" si="310"/>
        <v>30</v>
      </c>
      <c r="L4753" s="163"/>
      <c r="M4753" s="22">
        <v>3.1</v>
      </c>
      <c r="N4753" s="167"/>
      <c r="O4753" s="165"/>
    </row>
    <row r="4754" s="155" customFormat="1" ht="34.2" spans="1:15">
      <c r="A4754" s="38" t="s">
        <v>15</v>
      </c>
      <c r="B4754" s="168">
        <v>4753</v>
      </c>
      <c r="C4754" s="43" t="s">
        <v>16</v>
      </c>
      <c r="D4754" s="43" t="s">
        <v>353</v>
      </c>
      <c r="E4754" s="103" t="s">
        <v>2803</v>
      </c>
      <c r="F4754" s="22" t="s">
        <v>370</v>
      </c>
      <c r="G4754" s="22" t="s">
        <v>5114</v>
      </c>
      <c r="H4754" s="22" t="s">
        <v>5121</v>
      </c>
      <c r="I4754" s="22" t="s">
        <v>22</v>
      </c>
      <c r="J4754" s="205">
        <v>3</v>
      </c>
      <c r="K4754" s="205">
        <f>(CEILING(J4754*0.2,1))*1</f>
        <v>1</v>
      </c>
      <c r="L4754" s="163"/>
      <c r="M4754" s="22">
        <v>3.1</v>
      </c>
      <c r="N4754" s="167"/>
      <c r="O4754" s="165"/>
    </row>
    <row r="4755" s="155" customFormat="1" ht="34.2" spans="1:15">
      <c r="A4755" s="38" t="s">
        <v>15</v>
      </c>
      <c r="B4755" s="168">
        <v>4754</v>
      </c>
      <c r="C4755" s="43" t="s">
        <v>16</v>
      </c>
      <c r="D4755" s="43" t="s">
        <v>353</v>
      </c>
      <c r="E4755" s="103" t="s">
        <v>2803</v>
      </c>
      <c r="F4755" s="22" t="s">
        <v>370</v>
      </c>
      <c r="G4755" s="22" t="s">
        <v>5109</v>
      </c>
      <c r="H4755" s="22" t="s">
        <v>5121</v>
      </c>
      <c r="I4755" s="22" t="s">
        <v>22</v>
      </c>
      <c r="J4755" s="205">
        <v>12</v>
      </c>
      <c r="K4755" s="205">
        <f>(CEILING(J4755*0.2,1))*1</f>
        <v>3</v>
      </c>
      <c r="L4755" s="163"/>
      <c r="M4755" s="22">
        <v>3.1</v>
      </c>
      <c r="N4755" s="167"/>
      <c r="O4755" s="165"/>
    </row>
    <row r="4756" s="155" customFormat="1" ht="34.2" spans="1:15">
      <c r="A4756" s="38" t="s">
        <v>15</v>
      </c>
      <c r="B4756" s="168">
        <v>4755</v>
      </c>
      <c r="C4756" s="43" t="s">
        <v>16</v>
      </c>
      <c r="D4756" s="43" t="s">
        <v>353</v>
      </c>
      <c r="E4756" s="103" t="s">
        <v>2803</v>
      </c>
      <c r="F4756" s="22" t="s">
        <v>370</v>
      </c>
      <c r="G4756" s="22" t="s">
        <v>5122</v>
      </c>
      <c r="H4756" s="22" t="s">
        <v>5033</v>
      </c>
      <c r="I4756" s="22" t="s">
        <v>22</v>
      </c>
      <c r="J4756" s="205">
        <v>1</v>
      </c>
      <c r="K4756" s="205">
        <v>0</v>
      </c>
      <c r="L4756" s="163"/>
      <c r="M4756" s="22">
        <v>3.1</v>
      </c>
      <c r="N4756" s="167"/>
      <c r="O4756" s="165"/>
    </row>
    <row r="4757" s="155" customFormat="1" ht="34.2" spans="1:15">
      <c r="A4757" s="38" t="s">
        <v>15</v>
      </c>
      <c r="B4757" s="168">
        <v>4756</v>
      </c>
      <c r="C4757" s="43" t="s">
        <v>16</v>
      </c>
      <c r="D4757" s="43" t="s">
        <v>353</v>
      </c>
      <c r="E4757" s="103" t="s">
        <v>2803</v>
      </c>
      <c r="F4757" s="22" t="s">
        <v>375</v>
      </c>
      <c r="G4757" s="22" t="s">
        <v>5123</v>
      </c>
      <c r="H4757" s="22" t="s">
        <v>5035</v>
      </c>
      <c r="I4757" s="22" t="s">
        <v>22</v>
      </c>
      <c r="J4757" s="205">
        <v>2</v>
      </c>
      <c r="K4757" s="205">
        <f t="shared" ref="K4757:K4766" si="311">(J4757)*1</f>
        <v>2</v>
      </c>
      <c r="L4757" s="163"/>
      <c r="M4757" s="22">
        <v>3.1</v>
      </c>
      <c r="N4757" s="167"/>
      <c r="O4757" s="165"/>
    </row>
    <row r="4758" s="155" customFormat="1" ht="34.2" spans="1:15">
      <c r="A4758" s="38" t="s">
        <v>15</v>
      </c>
      <c r="B4758" s="168">
        <v>4757</v>
      </c>
      <c r="C4758" s="43" t="s">
        <v>16</v>
      </c>
      <c r="D4758" s="43" t="s">
        <v>353</v>
      </c>
      <c r="E4758" s="103" t="s">
        <v>2803</v>
      </c>
      <c r="F4758" s="22" t="s">
        <v>375</v>
      </c>
      <c r="G4758" s="22" t="s">
        <v>5116</v>
      </c>
      <c r="H4758" s="22" t="s">
        <v>5039</v>
      </c>
      <c r="I4758" s="22" t="s">
        <v>22</v>
      </c>
      <c r="J4758" s="205">
        <v>3</v>
      </c>
      <c r="K4758" s="205">
        <v>0</v>
      </c>
      <c r="L4758" s="163"/>
      <c r="M4758" s="22">
        <v>3.1</v>
      </c>
      <c r="N4758" s="167"/>
      <c r="O4758" s="165"/>
    </row>
    <row r="4759" s="155" customFormat="1" ht="34.2" spans="1:15">
      <c r="A4759" s="38" t="s">
        <v>15</v>
      </c>
      <c r="B4759" s="168">
        <v>4758</v>
      </c>
      <c r="C4759" s="43" t="s">
        <v>16</v>
      </c>
      <c r="D4759" s="43" t="s">
        <v>353</v>
      </c>
      <c r="E4759" s="103" t="s">
        <v>2803</v>
      </c>
      <c r="F4759" s="22" t="s">
        <v>391</v>
      </c>
      <c r="G4759" s="22" t="s">
        <v>5117</v>
      </c>
      <c r="H4759" s="22" t="s">
        <v>5037</v>
      </c>
      <c r="I4759" s="22" t="s">
        <v>22</v>
      </c>
      <c r="J4759" s="205">
        <v>1</v>
      </c>
      <c r="K4759" s="205">
        <f t="shared" si="311"/>
        <v>1</v>
      </c>
      <c r="L4759" s="163"/>
      <c r="M4759" s="22">
        <v>3.1</v>
      </c>
      <c r="N4759" s="167"/>
      <c r="O4759" s="165"/>
    </row>
    <row r="4760" s="155" customFormat="1" ht="34.2" spans="1:15">
      <c r="A4760" s="38" t="s">
        <v>15</v>
      </c>
      <c r="B4760" s="168">
        <v>4759</v>
      </c>
      <c r="C4760" s="43" t="s">
        <v>16</v>
      </c>
      <c r="D4760" s="43" t="s">
        <v>353</v>
      </c>
      <c r="E4760" s="103" t="s">
        <v>2803</v>
      </c>
      <c r="F4760" s="22" t="s">
        <v>391</v>
      </c>
      <c r="G4760" s="22" t="s">
        <v>5118</v>
      </c>
      <c r="H4760" s="22" t="s">
        <v>5037</v>
      </c>
      <c r="I4760" s="22" t="s">
        <v>22</v>
      </c>
      <c r="J4760" s="205">
        <v>3</v>
      </c>
      <c r="K4760" s="205">
        <f t="shared" si="311"/>
        <v>3</v>
      </c>
      <c r="L4760" s="163"/>
      <c r="M4760" s="22">
        <v>3.1</v>
      </c>
      <c r="N4760" s="167"/>
      <c r="O4760" s="165"/>
    </row>
    <row r="4761" s="155" customFormat="1" ht="34.2" spans="1:15">
      <c r="A4761" s="38" t="s">
        <v>15</v>
      </c>
      <c r="B4761" s="168">
        <v>4760</v>
      </c>
      <c r="C4761" s="43" t="s">
        <v>16</v>
      </c>
      <c r="D4761" s="43" t="s">
        <v>353</v>
      </c>
      <c r="E4761" s="103" t="s">
        <v>2803</v>
      </c>
      <c r="F4761" s="22" t="s">
        <v>3525</v>
      </c>
      <c r="G4761" s="22" t="s">
        <v>5124</v>
      </c>
      <c r="H4761" s="22" t="s">
        <v>5121</v>
      </c>
      <c r="I4761" s="22" t="s">
        <v>22</v>
      </c>
      <c r="J4761" s="205">
        <v>9</v>
      </c>
      <c r="K4761" s="205">
        <f t="shared" si="311"/>
        <v>9</v>
      </c>
      <c r="L4761" s="163"/>
      <c r="M4761" s="22">
        <v>3.1</v>
      </c>
      <c r="N4761" s="167"/>
      <c r="O4761" s="165"/>
    </row>
    <row r="4762" s="155" customFormat="1" ht="34.2" spans="1:15">
      <c r="A4762" s="38" t="s">
        <v>15</v>
      </c>
      <c r="B4762" s="168">
        <v>4761</v>
      </c>
      <c r="C4762" s="43" t="s">
        <v>16</v>
      </c>
      <c r="D4762" s="43" t="s">
        <v>353</v>
      </c>
      <c r="E4762" s="103" t="s">
        <v>2803</v>
      </c>
      <c r="F4762" s="22" t="s">
        <v>370</v>
      </c>
      <c r="G4762" s="22" t="s">
        <v>5125</v>
      </c>
      <c r="H4762" s="22" t="s">
        <v>5017</v>
      </c>
      <c r="I4762" s="22" t="s">
        <v>22</v>
      </c>
      <c r="J4762" s="205">
        <v>3</v>
      </c>
      <c r="K4762" s="205">
        <f t="shared" si="311"/>
        <v>3</v>
      </c>
      <c r="L4762" s="163"/>
      <c r="M4762" s="22">
        <v>3.1</v>
      </c>
      <c r="N4762" s="167"/>
      <c r="O4762" s="165"/>
    </row>
    <row r="4763" s="155" customFormat="1" ht="34.2" spans="1:15">
      <c r="A4763" s="38" t="s">
        <v>15</v>
      </c>
      <c r="B4763" s="168">
        <v>4762</v>
      </c>
      <c r="C4763" s="43" t="s">
        <v>16</v>
      </c>
      <c r="D4763" s="43" t="s">
        <v>353</v>
      </c>
      <c r="E4763" s="103" t="s">
        <v>2803</v>
      </c>
      <c r="F4763" s="22" t="s">
        <v>370</v>
      </c>
      <c r="G4763" s="22" t="s">
        <v>5126</v>
      </c>
      <c r="H4763" s="22" t="s">
        <v>5017</v>
      </c>
      <c r="I4763" s="22" t="s">
        <v>22</v>
      </c>
      <c r="J4763" s="205">
        <v>6</v>
      </c>
      <c r="K4763" s="205">
        <f t="shared" si="311"/>
        <v>6</v>
      </c>
      <c r="L4763" s="163"/>
      <c r="M4763" s="22">
        <v>3.1</v>
      </c>
      <c r="N4763" s="167"/>
      <c r="O4763" s="165"/>
    </row>
    <row r="4764" s="155" customFormat="1" ht="34.2" spans="1:15">
      <c r="A4764" s="38" t="s">
        <v>15</v>
      </c>
      <c r="B4764" s="168">
        <v>4763</v>
      </c>
      <c r="C4764" s="43" t="s">
        <v>16</v>
      </c>
      <c r="D4764" s="43" t="s">
        <v>353</v>
      </c>
      <c r="E4764" s="103" t="s">
        <v>2803</v>
      </c>
      <c r="F4764" s="22" t="s">
        <v>370</v>
      </c>
      <c r="G4764" s="22" t="s">
        <v>5125</v>
      </c>
      <c r="H4764" s="22" t="s">
        <v>5121</v>
      </c>
      <c r="I4764" s="22" t="s">
        <v>22</v>
      </c>
      <c r="J4764" s="205">
        <v>1</v>
      </c>
      <c r="K4764" s="205">
        <f t="shared" si="311"/>
        <v>1</v>
      </c>
      <c r="L4764" s="163"/>
      <c r="M4764" s="22">
        <v>3.1</v>
      </c>
      <c r="N4764" s="167"/>
      <c r="O4764" s="165"/>
    </row>
    <row r="4765" s="155" customFormat="1" ht="34.2" spans="1:15">
      <c r="A4765" s="38" t="s">
        <v>15</v>
      </c>
      <c r="B4765" s="168">
        <v>4764</v>
      </c>
      <c r="C4765" s="43" t="s">
        <v>16</v>
      </c>
      <c r="D4765" s="43" t="s">
        <v>353</v>
      </c>
      <c r="E4765" s="103" t="s">
        <v>2803</v>
      </c>
      <c r="F4765" s="22" t="s">
        <v>370</v>
      </c>
      <c r="G4765" s="22" t="s">
        <v>5126</v>
      </c>
      <c r="H4765" s="22" t="s">
        <v>5121</v>
      </c>
      <c r="I4765" s="22" t="s">
        <v>22</v>
      </c>
      <c r="J4765" s="205">
        <v>1</v>
      </c>
      <c r="K4765" s="205">
        <f t="shared" si="311"/>
        <v>1</v>
      </c>
      <c r="L4765" s="163"/>
      <c r="M4765" s="22">
        <v>3.1</v>
      </c>
      <c r="N4765" s="167"/>
      <c r="O4765" s="165"/>
    </row>
    <row r="4766" s="155" customFormat="1" ht="34.2" spans="1:15">
      <c r="A4766" s="38" t="s">
        <v>15</v>
      </c>
      <c r="B4766" s="168">
        <v>4765</v>
      </c>
      <c r="C4766" s="43" t="s">
        <v>16</v>
      </c>
      <c r="D4766" s="43" t="s">
        <v>353</v>
      </c>
      <c r="E4766" s="103" t="s">
        <v>2803</v>
      </c>
      <c r="F4766" s="22" t="s">
        <v>370</v>
      </c>
      <c r="G4766" s="22" t="s">
        <v>5127</v>
      </c>
      <c r="H4766" s="22" t="s">
        <v>5020</v>
      </c>
      <c r="I4766" s="22" t="s">
        <v>22</v>
      </c>
      <c r="J4766" s="205">
        <v>1</v>
      </c>
      <c r="K4766" s="205">
        <f t="shared" si="311"/>
        <v>1</v>
      </c>
      <c r="L4766" s="163"/>
      <c r="M4766" s="22">
        <v>3.1</v>
      </c>
      <c r="N4766" s="167"/>
      <c r="O4766" s="165"/>
    </row>
    <row r="4767" s="155" customFormat="1" ht="34.2" spans="1:15">
      <c r="A4767" s="38" t="s">
        <v>15</v>
      </c>
      <c r="B4767" s="168">
        <v>4766</v>
      </c>
      <c r="C4767" s="43" t="s">
        <v>16</v>
      </c>
      <c r="D4767" s="43" t="s">
        <v>353</v>
      </c>
      <c r="E4767" s="103" t="s">
        <v>2803</v>
      </c>
      <c r="F4767" s="22" t="s">
        <v>370</v>
      </c>
      <c r="G4767" s="22" t="s">
        <v>5128</v>
      </c>
      <c r="H4767" s="22" t="s">
        <v>5020</v>
      </c>
      <c r="I4767" s="22" t="s">
        <v>22</v>
      </c>
      <c r="J4767" s="205">
        <v>1</v>
      </c>
      <c r="K4767" s="205">
        <f>(CEILING(J4767*0.2,1))*1</f>
        <v>1</v>
      </c>
      <c r="L4767" s="163"/>
      <c r="M4767" s="22">
        <v>3.1</v>
      </c>
      <c r="N4767" s="167"/>
      <c r="O4767" s="165"/>
    </row>
    <row r="4768" s="155" customFormat="1" ht="34.2" spans="1:15">
      <c r="A4768" s="38" t="s">
        <v>15</v>
      </c>
      <c r="B4768" s="168">
        <v>4767</v>
      </c>
      <c r="C4768" s="43" t="s">
        <v>16</v>
      </c>
      <c r="D4768" s="43" t="s">
        <v>353</v>
      </c>
      <c r="E4768" s="103" t="s">
        <v>2803</v>
      </c>
      <c r="F4768" s="22" t="s">
        <v>370</v>
      </c>
      <c r="G4768" s="22" t="s">
        <v>5127</v>
      </c>
      <c r="H4768" s="22" t="s">
        <v>5121</v>
      </c>
      <c r="I4768" s="22" t="s">
        <v>22</v>
      </c>
      <c r="J4768" s="205">
        <v>2</v>
      </c>
      <c r="K4768" s="205">
        <f t="shared" ref="K4768:K4772" si="312">(J4768)*1</f>
        <v>2</v>
      </c>
      <c r="L4768" s="163"/>
      <c r="M4768" s="22" t="s">
        <v>473</v>
      </c>
      <c r="N4768" s="167"/>
      <c r="O4768" s="165"/>
    </row>
    <row r="4769" s="155" customFormat="1" ht="34.2" spans="1:15">
      <c r="A4769" s="38" t="s">
        <v>15</v>
      </c>
      <c r="B4769" s="168">
        <v>4768</v>
      </c>
      <c r="C4769" s="43" t="s">
        <v>16</v>
      </c>
      <c r="D4769" s="43" t="s">
        <v>353</v>
      </c>
      <c r="E4769" s="103" t="s">
        <v>2803</v>
      </c>
      <c r="F4769" s="22" t="s">
        <v>370</v>
      </c>
      <c r="G4769" s="22" t="s">
        <v>5129</v>
      </c>
      <c r="H4769" s="22" t="s">
        <v>5121</v>
      </c>
      <c r="I4769" s="22" t="s">
        <v>22</v>
      </c>
      <c r="J4769" s="205">
        <v>2</v>
      </c>
      <c r="K4769" s="205">
        <f t="shared" ref="K4769:K4775" si="313">(CEILING(J4769*0.2,1))*1</f>
        <v>1</v>
      </c>
      <c r="L4769" s="163"/>
      <c r="M4769" s="22" t="s">
        <v>473</v>
      </c>
      <c r="N4769" s="167"/>
      <c r="O4769" s="165"/>
    </row>
    <row r="4770" s="155" customFormat="1" ht="34.2" spans="1:15">
      <c r="A4770" s="38" t="s">
        <v>15</v>
      </c>
      <c r="B4770" s="168">
        <v>4769</v>
      </c>
      <c r="C4770" s="43" t="s">
        <v>16</v>
      </c>
      <c r="D4770" s="43" t="s">
        <v>353</v>
      </c>
      <c r="E4770" s="103" t="s">
        <v>2803</v>
      </c>
      <c r="F4770" s="22" t="s">
        <v>370</v>
      </c>
      <c r="G4770" s="22" t="s">
        <v>5050</v>
      </c>
      <c r="H4770" s="22" t="s">
        <v>5130</v>
      </c>
      <c r="I4770" s="22" t="s">
        <v>22</v>
      </c>
      <c r="J4770" s="205">
        <v>4</v>
      </c>
      <c r="K4770" s="205">
        <f t="shared" si="312"/>
        <v>4</v>
      </c>
      <c r="L4770" s="163"/>
      <c r="M4770" s="22" t="s">
        <v>473</v>
      </c>
      <c r="N4770" s="167"/>
      <c r="O4770" s="165"/>
    </row>
    <row r="4771" s="155" customFormat="1" ht="34.2" spans="1:15">
      <c r="A4771" s="38" t="s">
        <v>15</v>
      </c>
      <c r="B4771" s="168">
        <v>4770</v>
      </c>
      <c r="C4771" s="43" t="s">
        <v>16</v>
      </c>
      <c r="D4771" s="43" t="s">
        <v>353</v>
      </c>
      <c r="E4771" s="103" t="s">
        <v>2803</v>
      </c>
      <c r="F4771" s="22" t="s">
        <v>370</v>
      </c>
      <c r="G4771" s="22" t="s">
        <v>5051</v>
      </c>
      <c r="H4771" s="22" t="s">
        <v>5130</v>
      </c>
      <c r="I4771" s="22" t="s">
        <v>22</v>
      </c>
      <c r="J4771" s="205">
        <v>6</v>
      </c>
      <c r="K4771" s="205">
        <f t="shared" si="312"/>
        <v>6</v>
      </c>
      <c r="L4771" s="163"/>
      <c r="M4771" s="22" t="s">
        <v>473</v>
      </c>
      <c r="N4771" s="167"/>
      <c r="O4771" s="165"/>
    </row>
    <row r="4772" s="155" customFormat="1" ht="34.2" spans="1:15">
      <c r="A4772" s="38" t="s">
        <v>15</v>
      </c>
      <c r="B4772" s="168">
        <v>4771</v>
      </c>
      <c r="C4772" s="43" t="s">
        <v>16</v>
      </c>
      <c r="D4772" s="43" t="s">
        <v>353</v>
      </c>
      <c r="E4772" s="103" t="s">
        <v>2803</v>
      </c>
      <c r="F4772" s="22" t="s">
        <v>370</v>
      </c>
      <c r="G4772" s="22" t="s">
        <v>5131</v>
      </c>
      <c r="H4772" s="22" t="s">
        <v>5130</v>
      </c>
      <c r="I4772" s="22" t="s">
        <v>22</v>
      </c>
      <c r="J4772" s="205">
        <v>9</v>
      </c>
      <c r="K4772" s="205">
        <f t="shared" si="312"/>
        <v>9</v>
      </c>
      <c r="L4772" s="163"/>
      <c r="M4772" s="22" t="s">
        <v>473</v>
      </c>
      <c r="N4772" s="167"/>
      <c r="O4772" s="165"/>
    </row>
    <row r="4773" s="155" customFormat="1" ht="34.2" spans="1:15">
      <c r="A4773" s="38" t="s">
        <v>15</v>
      </c>
      <c r="B4773" s="168">
        <v>4772</v>
      </c>
      <c r="C4773" s="43" t="s">
        <v>16</v>
      </c>
      <c r="D4773" s="43" t="s">
        <v>353</v>
      </c>
      <c r="E4773" s="103" t="s">
        <v>2803</v>
      </c>
      <c r="F4773" s="22" t="s">
        <v>370</v>
      </c>
      <c r="G4773" s="22" t="s">
        <v>5132</v>
      </c>
      <c r="H4773" s="22" t="s">
        <v>5130</v>
      </c>
      <c r="I4773" s="22" t="s">
        <v>22</v>
      </c>
      <c r="J4773" s="205">
        <v>4</v>
      </c>
      <c r="K4773" s="205">
        <f t="shared" si="313"/>
        <v>1</v>
      </c>
      <c r="L4773" s="163"/>
      <c r="M4773" s="22" t="s">
        <v>473</v>
      </c>
      <c r="N4773" s="167"/>
      <c r="O4773" s="165"/>
    </row>
    <row r="4774" s="155" customFormat="1" ht="34.2" spans="1:15">
      <c r="A4774" s="38" t="s">
        <v>15</v>
      </c>
      <c r="B4774" s="168">
        <v>4773</v>
      </c>
      <c r="C4774" s="43" t="s">
        <v>16</v>
      </c>
      <c r="D4774" s="43" t="s">
        <v>353</v>
      </c>
      <c r="E4774" s="103" t="s">
        <v>2803</v>
      </c>
      <c r="F4774" s="22" t="s">
        <v>370</v>
      </c>
      <c r="G4774" s="22" t="s">
        <v>5133</v>
      </c>
      <c r="H4774" s="22" t="s">
        <v>5130</v>
      </c>
      <c r="I4774" s="22" t="s">
        <v>22</v>
      </c>
      <c r="J4774" s="205">
        <v>2</v>
      </c>
      <c r="K4774" s="205">
        <f t="shared" si="313"/>
        <v>1</v>
      </c>
      <c r="L4774" s="163"/>
      <c r="M4774" s="22" t="s">
        <v>473</v>
      </c>
      <c r="N4774" s="167"/>
      <c r="O4774" s="165"/>
    </row>
    <row r="4775" s="155" customFormat="1" ht="34.2" spans="1:15">
      <c r="A4775" s="38" t="s">
        <v>15</v>
      </c>
      <c r="B4775" s="168">
        <v>4774</v>
      </c>
      <c r="C4775" s="43" t="s">
        <v>16</v>
      </c>
      <c r="D4775" s="43" t="s">
        <v>353</v>
      </c>
      <c r="E4775" s="103" t="s">
        <v>2803</v>
      </c>
      <c r="F4775" s="22" t="s">
        <v>370</v>
      </c>
      <c r="G4775" s="22" t="s">
        <v>5134</v>
      </c>
      <c r="H4775" s="22" t="s">
        <v>5130</v>
      </c>
      <c r="I4775" s="22" t="s">
        <v>22</v>
      </c>
      <c r="J4775" s="205">
        <v>8</v>
      </c>
      <c r="K4775" s="205">
        <f t="shared" si="313"/>
        <v>2</v>
      </c>
      <c r="L4775" s="163"/>
      <c r="M4775" s="22" t="s">
        <v>473</v>
      </c>
      <c r="N4775" s="167"/>
      <c r="O4775" s="165"/>
    </row>
    <row r="4776" s="155" customFormat="1" ht="34.2" spans="1:15">
      <c r="A4776" s="38" t="s">
        <v>15</v>
      </c>
      <c r="B4776" s="168">
        <v>4775</v>
      </c>
      <c r="C4776" s="43" t="s">
        <v>16</v>
      </c>
      <c r="D4776" s="43" t="s">
        <v>353</v>
      </c>
      <c r="E4776" s="103" t="s">
        <v>2803</v>
      </c>
      <c r="F4776" s="22" t="s">
        <v>370</v>
      </c>
      <c r="G4776" s="22" t="s">
        <v>5135</v>
      </c>
      <c r="H4776" s="22" t="s">
        <v>5130</v>
      </c>
      <c r="I4776" s="22" t="s">
        <v>22</v>
      </c>
      <c r="J4776" s="205">
        <v>1</v>
      </c>
      <c r="K4776" s="205">
        <v>0</v>
      </c>
      <c r="L4776" s="163"/>
      <c r="M4776" s="22" t="s">
        <v>473</v>
      </c>
      <c r="N4776" s="167"/>
      <c r="O4776" s="165"/>
    </row>
    <row r="4777" s="155" customFormat="1" ht="34.2" spans="1:15">
      <c r="A4777" s="38" t="s">
        <v>15</v>
      </c>
      <c r="B4777" s="168">
        <v>4776</v>
      </c>
      <c r="C4777" s="43" t="s">
        <v>16</v>
      </c>
      <c r="D4777" s="43" t="s">
        <v>353</v>
      </c>
      <c r="E4777" s="103" t="s">
        <v>2803</v>
      </c>
      <c r="F4777" s="22" t="s">
        <v>375</v>
      </c>
      <c r="G4777" s="22" t="s">
        <v>5136</v>
      </c>
      <c r="H4777" s="22" t="s">
        <v>5137</v>
      </c>
      <c r="I4777" s="22" t="s">
        <v>22</v>
      </c>
      <c r="J4777" s="205">
        <v>4</v>
      </c>
      <c r="K4777" s="205">
        <f t="shared" ref="K4777:K4783" si="314">(J4777)*1</f>
        <v>4</v>
      </c>
      <c r="L4777" s="163"/>
      <c r="M4777" s="22" t="s">
        <v>473</v>
      </c>
      <c r="N4777" s="167"/>
      <c r="O4777" s="165"/>
    </row>
    <row r="4778" s="155" customFormat="1" ht="34.2" spans="1:15">
      <c r="A4778" s="38" t="s">
        <v>15</v>
      </c>
      <c r="B4778" s="168">
        <v>4777</v>
      </c>
      <c r="C4778" s="43" t="s">
        <v>16</v>
      </c>
      <c r="D4778" s="43" t="s">
        <v>353</v>
      </c>
      <c r="E4778" s="103" t="s">
        <v>2803</v>
      </c>
      <c r="F4778" s="22" t="s">
        <v>391</v>
      </c>
      <c r="G4778" s="22" t="s">
        <v>5138</v>
      </c>
      <c r="H4778" s="22" t="s">
        <v>5130</v>
      </c>
      <c r="I4778" s="22" t="s">
        <v>22</v>
      </c>
      <c r="J4778" s="205">
        <v>2</v>
      </c>
      <c r="K4778" s="205">
        <f>(CEILING(J4778*0.2,1))*1</f>
        <v>1</v>
      </c>
      <c r="L4778" s="163"/>
      <c r="M4778" s="22" t="s">
        <v>473</v>
      </c>
      <c r="N4778" s="167"/>
      <c r="O4778" s="165"/>
    </row>
    <row r="4779" s="155" customFormat="1" ht="34.2" spans="1:15">
      <c r="A4779" s="38" t="s">
        <v>15</v>
      </c>
      <c r="B4779" s="168">
        <v>4778</v>
      </c>
      <c r="C4779" s="43" t="s">
        <v>16</v>
      </c>
      <c r="D4779" s="43" t="s">
        <v>353</v>
      </c>
      <c r="E4779" s="103" t="s">
        <v>2803</v>
      </c>
      <c r="F4779" s="22" t="s">
        <v>370</v>
      </c>
      <c r="G4779" s="22" t="s">
        <v>5139</v>
      </c>
      <c r="H4779" s="22" t="s">
        <v>5130</v>
      </c>
      <c r="I4779" s="22" t="s">
        <v>22</v>
      </c>
      <c r="J4779" s="205">
        <v>2</v>
      </c>
      <c r="K4779" s="205">
        <f t="shared" si="314"/>
        <v>2</v>
      </c>
      <c r="L4779" s="163"/>
      <c r="M4779" s="22" t="s">
        <v>473</v>
      </c>
      <c r="N4779" s="167"/>
      <c r="O4779" s="165"/>
    </row>
    <row r="4780" s="155" customFormat="1" ht="34.2" spans="1:15">
      <c r="A4780" s="38" t="s">
        <v>15</v>
      </c>
      <c r="B4780" s="168">
        <v>4779</v>
      </c>
      <c r="C4780" s="43" t="s">
        <v>16</v>
      </c>
      <c r="D4780" s="43" t="s">
        <v>353</v>
      </c>
      <c r="E4780" s="103" t="s">
        <v>2803</v>
      </c>
      <c r="F4780" s="22" t="s">
        <v>370</v>
      </c>
      <c r="G4780" s="22" t="s">
        <v>5140</v>
      </c>
      <c r="H4780" s="22" t="s">
        <v>5130</v>
      </c>
      <c r="I4780" s="22" t="s">
        <v>22</v>
      </c>
      <c r="J4780" s="205">
        <v>2</v>
      </c>
      <c r="K4780" s="205">
        <v>0</v>
      </c>
      <c r="L4780" s="163"/>
      <c r="M4780" s="22" t="s">
        <v>473</v>
      </c>
      <c r="N4780" s="167"/>
      <c r="O4780" s="165"/>
    </row>
    <row r="4781" s="155" customFormat="1" ht="34.2" spans="1:15">
      <c r="A4781" s="38" t="s">
        <v>15</v>
      </c>
      <c r="B4781" s="168">
        <v>4780</v>
      </c>
      <c r="C4781" s="43" t="s">
        <v>16</v>
      </c>
      <c r="D4781" s="43" t="s">
        <v>353</v>
      </c>
      <c r="E4781" s="103" t="s">
        <v>2803</v>
      </c>
      <c r="F4781" s="22" t="s">
        <v>370</v>
      </c>
      <c r="G4781" s="22" t="s">
        <v>5127</v>
      </c>
      <c r="H4781" s="22" t="s">
        <v>5130</v>
      </c>
      <c r="I4781" s="22" t="s">
        <v>22</v>
      </c>
      <c r="J4781" s="205">
        <v>11</v>
      </c>
      <c r="K4781" s="205">
        <f t="shared" si="314"/>
        <v>11</v>
      </c>
      <c r="L4781" s="163"/>
      <c r="M4781" s="22" t="s">
        <v>473</v>
      </c>
      <c r="N4781" s="167"/>
      <c r="O4781" s="165"/>
    </row>
    <row r="4782" s="155" customFormat="1" ht="34.2" spans="1:15">
      <c r="A4782" s="38" t="s">
        <v>15</v>
      </c>
      <c r="B4782" s="168">
        <v>4781</v>
      </c>
      <c r="C4782" s="43" t="s">
        <v>16</v>
      </c>
      <c r="D4782" s="43" t="s">
        <v>353</v>
      </c>
      <c r="E4782" s="103" t="s">
        <v>2803</v>
      </c>
      <c r="F4782" s="22" t="s">
        <v>370</v>
      </c>
      <c r="G4782" s="22" t="s">
        <v>5139</v>
      </c>
      <c r="H4782" s="22" t="s">
        <v>5130</v>
      </c>
      <c r="I4782" s="22" t="s">
        <v>22</v>
      </c>
      <c r="J4782" s="205">
        <v>1</v>
      </c>
      <c r="K4782" s="205">
        <f t="shared" si="314"/>
        <v>1</v>
      </c>
      <c r="L4782" s="163"/>
      <c r="M4782" s="22" t="s">
        <v>473</v>
      </c>
      <c r="N4782" s="167"/>
      <c r="O4782" s="165"/>
    </row>
    <row r="4783" s="155" customFormat="1" ht="34.2" spans="1:15">
      <c r="A4783" s="38" t="s">
        <v>15</v>
      </c>
      <c r="B4783" s="168">
        <v>4782</v>
      </c>
      <c r="C4783" s="43" t="s">
        <v>16</v>
      </c>
      <c r="D4783" s="43" t="s">
        <v>353</v>
      </c>
      <c r="E4783" s="103" t="s">
        <v>2803</v>
      </c>
      <c r="F4783" s="22" t="s">
        <v>370</v>
      </c>
      <c r="G4783" s="22" t="s">
        <v>5141</v>
      </c>
      <c r="H4783" s="22" t="s">
        <v>5130</v>
      </c>
      <c r="I4783" s="22" t="s">
        <v>22</v>
      </c>
      <c r="J4783" s="205">
        <v>21</v>
      </c>
      <c r="K4783" s="205">
        <f t="shared" si="314"/>
        <v>21</v>
      </c>
      <c r="L4783" s="163"/>
      <c r="M4783" s="22" t="s">
        <v>473</v>
      </c>
      <c r="N4783" s="167"/>
      <c r="O4783" s="165"/>
    </row>
    <row r="4784" s="155" customFormat="1" ht="34.2" spans="1:15">
      <c r="A4784" s="38" t="s">
        <v>15</v>
      </c>
      <c r="B4784" s="168">
        <v>4783</v>
      </c>
      <c r="C4784" s="43" t="s">
        <v>16</v>
      </c>
      <c r="D4784" s="43" t="s">
        <v>353</v>
      </c>
      <c r="E4784" s="103" t="s">
        <v>2803</v>
      </c>
      <c r="F4784" s="22" t="s">
        <v>370</v>
      </c>
      <c r="G4784" s="22" t="s">
        <v>5142</v>
      </c>
      <c r="H4784" s="22" t="s">
        <v>5130</v>
      </c>
      <c r="I4784" s="22" t="s">
        <v>22</v>
      </c>
      <c r="J4784" s="205">
        <v>2</v>
      </c>
      <c r="K4784" s="205">
        <v>0</v>
      </c>
      <c r="L4784" s="163"/>
      <c r="M4784" s="22" t="s">
        <v>473</v>
      </c>
      <c r="N4784" s="167"/>
      <c r="O4784" s="165"/>
    </row>
    <row r="4785" s="155" customFormat="1" ht="34.2" spans="1:15">
      <c r="A4785" s="38" t="s">
        <v>15</v>
      </c>
      <c r="B4785" s="168">
        <v>4784</v>
      </c>
      <c r="C4785" s="43" t="s">
        <v>16</v>
      </c>
      <c r="D4785" s="43" t="s">
        <v>353</v>
      </c>
      <c r="E4785" s="103" t="s">
        <v>2803</v>
      </c>
      <c r="F4785" s="22" t="s">
        <v>375</v>
      </c>
      <c r="G4785" s="22" t="s">
        <v>5143</v>
      </c>
      <c r="H4785" s="22" t="s">
        <v>5137</v>
      </c>
      <c r="I4785" s="22" t="s">
        <v>22</v>
      </c>
      <c r="J4785" s="205">
        <v>2</v>
      </c>
      <c r="K4785" s="205">
        <f>(J4785)*1</f>
        <v>2</v>
      </c>
      <c r="L4785" s="163"/>
      <c r="M4785" s="22" t="s">
        <v>473</v>
      </c>
      <c r="N4785" s="167"/>
      <c r="O4785" s="165"/>
    </row>
    <row r="4786" s="155" customFormat="1" ht="34.2" spans="1:15">
      <c r="A4786" s="38" t="s">
        <v>15</v>
      </c>
      <c r="B4786" s="168">
        <v>4785</v>
      </c>
      <c r="C4786" s="43" t="s">
        <v>16</v>
      </c>
      <c r="D4786" s="43" t="s">
        <v>353</v>
      </c>
      <c r="E4786" s="103" t="s">
        <v>2803</v>
      </c>
      <c r="F4786" s="22" t="s">
        <v>391</v>
      </c>
      <c r="G4786" s="22" t="s">
        <v>5144</v>
      </c>
      <c r="H4786" s="78" t="s">
        <v>5130</v>
      </c>
      <c r="I4786" s="22" t="s">
        <v>22</v>
      </c>
      <c r="J4786" s="205">
        <v>1</v>
      </c>
      <c r="K4786" s="205">
        <f>(J4786)*1</f>
        <v>1</v>
      </c>
      <c r="L4786" s="163"/>
      <c r="M4786" s="22">
        <v>3.1</v>
      </c>
      <c r="N4786" s="167"/>
      <c r="O4786" s="165"/>
    </row>
    <row r="4787" s="155" customFormat="1" ht="34.2" spans="1:14">
      <c r="A4787" s="38" t="s">
        <v>15</v>
      </c>
      <c r="B4787" s="168">
        <v>4786</v>
      </c>
      <c r="C4787" s="43" t="s">
        <v>16</v>
      </c>
      <c r="D4787" s="43" t="s">
        <v>53</v>
      </c>
      <c r="E4787" s="103" t="s">
        <v>2803</v>
      </c>
      <c r="F4787" s="43" t="s">
        <v>55</v>
      </c>
      <c r="G4787" s="43" t="s">
        <v>5145</v>
      </c>
      <c r="H4787" s="40" t="s">
        <v>5146</v>
      </c>
      <c r="I4787" s="43" t="s">
        <v>22</v>
      </c>
      <c r="J4787" s="196">
        <v>27</v>
      </c>
      <c r="K4787" s="161">
        <f>CEILING(J4787*0.2,1)</f>
        <v>6</v>
      </c>
      <c r="L4787" s="162"/>
      <c r="M4787" s="105">
        <v>3.2</v>
      </c>
      <c r="N4787" s="167"/>
    </row>
    <row r="4788" s="155" customFormat="1" ht="34.2" spans="1:14">
      <c r="A4788" s="38" t="s">
        <v>15</v>
      </c>
      <c r="B4788" s="168">
        <v>4787</v>
      </c>
      <c r="C4788" s="43" t="s">
        <v>16</v>
      </c>
      <c r="D4788" s="43" t="s">
        <v>53</v>
      </c>
      <c r="E4788" s="103" t="s">
        <v>2803</v>
      </c>
      <c r="F4788" s="43" t="s">
        <v>55</v>
      </c>
      <c r="G4788" s="43" t="s">
        <v>5147</v>
      </c>
      <c r="H4788" s="40" t="s">
        <v>5146</v>
      </c>
      <c r="I4788" s="43" t="s">
        <v>22</v>
      </c>
      <c r="J4788" s="196">
        <v>83</v>
      </c>
      <c r="K4788" s="161">
        <f t="shared" ref="K4788:K4792" si="315">J4788</f>
        <v>83</v>
      </c>
      <c r="L4788" s="162"/>
      <c r="M4788" s="105">
        <v>3.2</v>
      </c>
      <c r="N4788" s="167"/>
    </row>
    <row r="4789" s="155" customFormat="1" ht="34.2" spans="1:14">
      <c r="A4789" s="38" t="s">
        <v>15</v>
      </c>
      <c r="B4789" s="168">
        <v>4788</v>
      </c>
      <c r="C4789" s="43" t="s">
        <v>16</v>
      </c>
      <c r="D4789" s="43" t="s">
        <v>53</v>
      </c>
      <c r="E4789" s="103" t="s">
        <v>2803</v>
      </c>
      <c r="F4789" s="43" t="s">
        <v>55</v>
      </c>
      <c r="G4789" s="43" t="s">
        <v>5148</v>
      </c>
      <c r="H4789" s="40" t="s">
        <v>5146</v>
      </c>
      <c r="I4789" s="43" t="s">
        <v>22</v>
      </c>
      <c r="J4789" s="196">
        <v>28</v>
      </c>
      <c r="K4789" s="161">
        <f t="shared" si="315"/>
        <v>28</v>
      </c>
      <c r="L4789" s="162"/>
      <c r="M4789" s="105">
        <v>3.2</v>
      </c>
      <c r="N4789" s="167"/>
    </row>
    <row r="4790" s="155" customFormat="1" ht="34.2" spans="1:14">
      <c r="A4790" s="38" t="s">
        <v>15</v>
      </c>
      <c r="B4790" s="168">
        <v>4789</v>
      </c>
      <c r="C4790" s="43" t="s">
        <v>16</v>
      </c>
      <c r="D4790" s="43" t="s">
        <v>53</v>
      </c>
      <c r="E4790" s="103" t="s">
        <v>2803</v>
      </c>
      <c r="F4790" s="43" t="s">
        <v>55</v>
      </c>
      <c r="G4790" s="43" t="s">
        <v>5149</v>
      </c>
      <c r="H4790" s="40" t="s">
        <v>5146</v>
      </c>
      <c r="I4790" s="43" t="s">
        <v>22</v>
      </c>
      <c r="J4790" s="196">
        <v>27</v>
      </c>
      <c r="K4790" s="161">
        <f t="shared" si="315"/>
        <v>27</v>
      </c>
      <c r="L4790" s="162"/>
      <c r="M4790" s="105">
        <v>3.2</v>
      </c>
      <c r="N4790" s="167"/>
    </row>
    <row r="4791" s="155" customFormat="1" ht="34.2" spans="1:14">
      <c r="A4791" s="38" t="s">
        <v>15</v>
      </c>
      <c r="B4791" s="168">
        <v>4790</v>
      </c>
      <c r="C4791" s="43" t="s">
        <v>16</v>
      </c>
      <c r="D4791" s="43" t="s">
        <v>53</v>
      </c>
      <c r="E4791" s="103" t="s">
        <v>2803</v>
      </c>
      <c r="F4791" s="43" t="s">
        <v>55</v>
      </c>
      <c r="G4791" s="43" t="s">
        <v>5150</v>
      </c>
      <c r="H4791" s="40" t="s">
        <v>5146</v>
      </c>
      <c r="I4791" s="43" t="s">
        <v>22</v>
      </c>
      <c r="J4791" s="196">
        <v>28</v>
      </c>
      <c r="K4791" s="161">
        <f t="shared" si="315"/>
        <v>28</v>
      </c>
      <c r="L4791" s="162"/>
      <c r="M4791" s="105">
        <v>3.2</v>
      </c>
      <c r="N4791" s="167"/>
    </row>
    <row r="4792" s="155" customFormat="1" ht="34.2" spans="1:14">
      <c r="A4792" s="38" t="s">
        <v>15</v>
      </c>
      <c r="B4792" s="168">
        <v>4791</v>
      </c>
      <c r="C4792" s="43" t="s">
        <v>16</v>
      </c>
      <c r="D4792" s="43" t="s">
        <v>53</v>
      </c>
      <c r="E4792" s="103" t="s">
        <v>2803</v>
      </c>
      <c r="F4792" s="43" t="s">
        <v>55</v>
      </c>
      <c r="G4792" s="43" t="s">
        <v>5151</v>
      </c>
      <c r="H4792" s="40" t="s">
        <v>5146</v>
      </c>
      <c r="I4792" s="43" t="s">
        <v>22</v>
      </c>
      <c r="J4792" s="196">
        <v>41</v>
      </c>
      <c r="K4792" s="161">
        <f t="shared" si="315"/>
        <v>41</v>
      </c>
      <c r="L4792" s="162"/>
      <c r="M4792" s="105">
        <v>3.2</v>
      </c>
      <c r="N4792" s="167"/>
    </row>
    <row r="4793" s="155" customFormat="1" ht="34.2" spans="1:14">
      <c r="A4793" s="38" t="s">
        <v>15</v>
      </c>
      <c r="B4793" s="168">
        <v>4792</v>
      </c>
      <c r="C4793" s="43" t="s">
        <v>16</v>
      </c>
      <c r="D4793" s="43" t="s">
        <v>53</v>
      </c>
      <c r="E4793" s="103" t="s">
        <v>2803</v>
      </c>
      <c r="F4793" s="43" t="s">
        <v>55</v>
      </c>
      <c r="G4793" s="43" t="s">
        <v>5152</v>
      </c>
      <c r="H4793" s="40" t="s">
        <v>5146</v>
      </c>
      <c r="I4793" s="43" t="s">
        <v>22</v>
      </c>
      <c r="J4793" s="196">
        <v>3</v>
      </c>
      <c r="K4793" s="161">
        <f>CEILING(J4793*0.2,1)</f>
        <v>1</v>
      </c>
      <c r="L4793" s="162"/>
      <c r="M4793" s="105">
        <v>3.2</v>
      </c>
      <c r="N4793" s="167"/>
    </row>
    <row r="4794" s="155" customFormat="1" ht="34.2" spans="1:14">
      <c r="A4794" s="38" t="s">
        <v>15</v>
      </c>
      <c r="B4794" s="168">
        <v>4793</v>
      </c>
      <c r="C4794" s="43" t="s">
        <v>16</v>
      </c>
      <c r="D4794" s="43" t="s">
        <v>53</v>
      </c>
      <c r="E4794" s="103" t="s">
        <v>2803</v>
      </c>
      <c r="F4794" s="43" t="s">
        <v>55</v>
      </c>
      <c r="G4794" s="43" t="s">
        <v>5153</v>
      </c>
      <c r="H4794" s="40" t="s">
        <v>5146</v>
      </c>
      <c r="I4794" s="43" t="s">
        <v>22</v>
      </c>
      <c r="J4794" s="196">
        <v>7</v>
      </c>
      <c r="K4794" s="161">
        <f t="shared" ref="K4794:K4798" si="316">J4794</f>
        <v>7</v>
      </c>
      <c r="L4794" s="162"/>
      <c r="M4794" s="105">
        <v>3.2</v>
      </c>
      <c r="N4794" s="167"/>
    </row>
    <row r="4795" s="155" customFormat="1" ht="34.2" spans="1:14">
      <c r="A4795" s="38" t="s">
        <v>15</v>
      </c>
      <c r="B4795" s="168">
        <v>4794</v>
      </c>
      <c r="C4795" s="43" t="s">
        <v>16</v>
      </c>
      <c r="D4795" s="43" t="s">
        <v>53</v>
      </c>
      <c r="E4795" s="103" t="s">
        <v>2803</v>
      </c>
      <c r="F4795" s="43" t="s">
        <v>55</v>
      </c>
      <c r="G4795" s="43" t="s">
        <v>5154</v>
      </c>
      <c r="H4795" s="40" t="s">
        <v>5146</v>
      </c>
      <c r="I4795" s="43" t="s">
        <v>22</v>
      </c>
      <c r="J4795" s="196">
        <v>2</v>
      </c>
      <c r="K4795" s="161">
        <f t="shared" si="316"/>
        <v>2</v>
      </c>
      <c r="L4795" s="162"/>
      <c r="M4795" s="105">
        <v>3.2</v>
      </c>
      <c r="N4795" s="167"/>
    </row>
    <row r="4796" s="155" customFormat="1" ht="34.2" spans="1:14">
      <c r="A4796" s="38" t="s">
        <v>15</v>
      </c>
      <c r="B4796" s="168">
        <v>4795</v>
      </c>
      <c r="C4796" s="43" t="s">
        <v>16</v>
      </c>
      <c r="D4796" s="43" t="s">
        <v>53</v>
      </c>
      <c r="E4796" s="103" t="s">
        <v>2803</v>
      </c>
      <c r="F4796" s="43" t="s">
        <v>55</v>
      </c>
      <c r="G4796" s="43" t="s">
        <v>5155</v>
      </c>
      <c r="H4796" s="40" t="s">
        <v>5146</v>
      </c>
      <c r="I4796" s="43" t="s">
        <v>22</v>
      </c>
      <c r="J4796" s="196">
        <v>3</v>
      </c>
      <c r="K4796" s="161">
        <f t="shared" si="316"/>
        <v>3</v>
      </c>
      <c r="L4796" s="162"/>
      <c r="M4796" s="105">
        <v>3.2</v>
      </c>
      <c r="N4796" s="167"/>
    </row>
    <row r="4797" s="155" customFormat="1" ht="34.2" spans="1:14">
      <c r="A4797" s="38" t="s">
        <v>15</v>
      </c>
      <c r="B4797" s="168">
        <v>4796</v>
      </c>
      <c r="C4797" s="43" t="s">
        <v>16</v>
      </c>
      <c r="D4797" s="43" t="s">
        <v>53</v>
      </c>
      <c r="E4797" s="103" t="s">
        <v>2803</v>
      </c>
      <c r="F4797" s="43" t="s">
        <v>55</v>
      </c>
      <c r="G4797" s="43" t="s">
        <v>5156</v>
      </c>
      <c r="H4797" s="40" t="s">
        <v>5146</v>
      </c>
      <c r="I4797" s="43" t="s">
        <v>22</v>
      </c>
      <c r="J4797" s="196">
        <v>2</v>
      </c>
      <c r="K4797" s="161">
        <f t="shared" si="316"/>
        <v>2</v>
      </c>
      <c r="L4797" s="162"/>
      <c r="M4797" s="105">
        <v>3.2</v>
      </c>
      <c r="N4797" s="167"/>
    </row>
    <row r="4798" s="155" customFormat="1" ht="34.2" spans="1:14">
      <c r="A4798" s="38" t="s">
        <v>15</v>
      </c>
      <c r="B4798" s="168">
        <v>4797</v>
      </c>
      <c r="C4798" s="43" t="s">
        <v>16</v>
      </c>
      <c r="D4798" s="43" t="s">
        <v>53</v>
      </c>
      <c r="E4798" s="103" t="s">
        <v>2803</v>
      </c>
      <c r="F4798" s="43" t="s">
        <v>55</v>
      </c>
      <c r="G4798" s="43" t="s">
        <v>5157</v>
      </c>
      <c r="H4798" s="40" t="s">
        <v>5146</v>
      </c>
      <c r="I4798" s="43" t="s">
        <v>22</v>
      </c>
      <c r="J4798" s="196">
        <v>4</v>
      </c>
      <c r="K4798" s="161">
        <f t="shared" si="316"/>
        <v>4</v>
      </c>
      <c r="L4798" s="162"/>
      <c r="M4798" s="105">
        <v>3.2</v>
      </c>
      <c r="N4798" s="167"/>
    </row>
    <row r="4799" s="155" customFormat="1" ht="34.2" spans="1:14">
      <c r="A4799" s="38" t="s">
        <v>15</v>
      </c>
      <c r="B4799" s="168">
        <v>4798</v>
      </c>
      <c r="C4799" s="43" t="s">
        <v>16</v>
      </c>
      <c r="D4799" s="43" t="s">
        <v>53</v>
      </c>
      <c r="E4799" s="103" t="s">
        <v>2803</v>
      </c>
      <c r="F4799" s="43" t="s">
        <v>55</v>
      </c>
      <c r="G4799" s="43" t="s">
        <v>5158</v>
      </c>
      <c r="H4799" s="40" t="s">
        <v>2371</v>
      </c>
      <c r="I4799" s="43" t="s">
        <v>22</v>
      </c>
      <c r="J4799" s="196">
        <v>8</v>
      </c>
      <c r="K4799" s="161">
        <f>CEILING(J4799*0.2,1)</f>
        <v>2</v>
      </c>
      <c r="L4799" s="162"/>
      <c r="M4799" s="105">
        <v>3.1</v>
      </c>
      <c r="N4799" s="167"/>
    </row>
    <row r="4800" s="155" customFormat="1" ht="34.2" spans="1:14">
      <c r="A4800" s="38" t="s">
        <v>15</v>
      </c>
      <c r="B4800" s="168">
        <v>4799</v>
      </c>
      <c r="C4800" s="43" t="s">
        <v>16</v>
      </c>
      <c r="D4800" s="43" t="s">
        <v>53</v>
      </c>
      <c r="E4800" s="103" t="s">
        <v>2803</v>
      </c>
      <c r="F4800" s="43" t="s">
        <v>55</v>
      </c>
      <c r="G4800" s="43" t="s">
        <v>5159</v>
      </c>
      <c r="H4800" s="40" t="s">
        <v>2371</v>
      </c>
      <c r="I4800" s="43" t="s">
        <v>22</v>
      </c>
      <c r="J4800" s="196">
        <v>13</v>
      </c>
      <c r="K4800" s="161">
        <f t="shared" ref="K4800:K4804" si="317">J4800</f>
        <v>13</v>
      </c>
      <c r="L4800" s="162"/>
      <c r="M4800" s="105">
        <v>3.1</v>
      </c>
      <c r="N4800" s="167"/>
    </row>
    <row r="4801" s="155" customFormat="1" ht="34.2" spans="1:14">
      <c r="A4801" s="38" t="s">
        <v>15</v>
      </c>
      <c r="B4801" s="168">
        <v>4800</v>
      </c>
      <c r="C4801" s="43" t="s">
        <v>16</v>
      </c>
      <c r="D4801" s="43" t="s">
        <v>53</v>
      </c>
      <c r="E4801" s="103" t="s">
        <v>2803</v>
      </c>
      <c r="F4801" s="43" t="s">
        <v>55</v>
      </c>
      <c r="G4801" s="43" t="s">
        <v>5160</v>
      </c>
      <c r="H4801" s="40" t="s">
        <v>2371</v>
      </c>
      <c r="I4801" s="43" t="s">
        <v>22</v>
      </c>
      <c r="J4801" s="196">
        <v>3</v>
      </c>
      <c r="K4801" s="161">
        <f t="shared" si="317"/>
        <v>3</v>
      </c>
      <c r="L4801" s="162"/>
      <c r="M4801" s="105">
        <v>3.1</v>
      </c>
      <c r="N4801" s="167"/>
    </row>
    <row r="4802" s="155" customFormat="1" ht="34.2" spans="1:14">
      <c r="A4802" s="38" t="s">
        <v>15</v>
      </c>
      <c r="B4802" s="168">
        <v>4801</v>
      </c>
      <c r="C4802" s="43" t="s">
        <v>16</v>
      </c>
      <c r="D4802" s="43" t="s">
        <v>53</v>
      </c>
      <c r="E4802" s="103" t="s">
        <v>2803</v>
      </c>
      <c r="F4802" s="43" t="s">
        <v>55</v>
      </c>
      <c r="G4802" s="43" t="s">
        <v>5161</v>
      </c>
      <c r="H4802" s="40" t="s">
        <v>2371</v>
      </c>
      <c r="I4802" s="43" t="s">
        <v>22</v>
      </c>
      <c r="J4802" s="196">
        <v>12</v>
      </c>
      <c r="K4802" s="161">
        <f t="shared" si="317"/>
        <v>12</v>
      </c>
      <c r="L4802" s="162"/>
      <c r="M4802" s="105">
        <v>3.1</v>
      </c>
      <c r="N4802" s="167"/>
    </row>
    <row r="4803" s="155" customFormat="1" ht="34.2" spans="1:14">
      <c r="A4803" s="38" t="s">
        <v>15</v>
      </c>
      <c r="B4803" s="168">
        <v>4802</v>
      </c>
      <c r="C4803" s="43" t="s">
        <v>16</v>
      </c>
      <c r="D4803" s="43" t="s">
        <v>53</v>
      </c>
      <c r="E4803" s="103" t="s">
        <v>2803</v>
      </c>
      <c r="F4803" s="43" t="s">
        <v>55</v>
      </c>
      <c r="G4803" s="43" t="s">
        <v>3293</v>
      </c>
      <c r="H4803" s="40" t="s">
        <v>2371</v>
      </c>
      <c r="I4803" s="43" t="s">
        <v>22</v>
      </c>
      <c r="J4803" s="196">
        <v>4</v>
      </c>
      <c r="K4803" s="161">
        <f t="shared" si="317"/>
        <v>4</v>
      </c>
      <c r="L4803" s="162"/>
      <c r="M4803" s="105">
        <v>3.1</v>
      </c>
      <c r="N4803" s="167"/>
    </row>
    <row r="4804" s="155" customFormat="1" ht="34.2" spans="1:14">
      <c r="A4804" s="38" t="s">
        <v>15</v>
      </c>
      <c r="B4804" s="168">
        <v>4803</v>
      </c>
      <c r="C4804" s="43" t="s">
        <v>16</v>
      </c>
      <c r="D4804" s="43" t="s">
        <v>53</v>
      </c>
      <c r="E4804" s="103" t="s">
        <v>2803</v>
      </c>
      <c r="F4804" s="43" t="s">
        <v>55</v>
      </c>
      <c r="G4804" s="43" t="s">
        <v>5162</v>
      </c>
      <c r="H4804" s="40" t="s">
        <v>2371</v>
      </c>
      <c r="I4804" s="43" t="s">
        <v>22</v>
      </c>
      <c r="J4804" s="196">
        <v>2</v>
      </c>
      <c r="K4804" s="161">
        <f t="shared" si="317"/>
        <v>2</v>
      </c>
      <c r="L4804" s="162"/>
      <c r="M4804" s="105">
        <v>3.1</v>
      </c>
      <c r="N4804" s="167"/>
    </row>
    <row r="4805" s="155" customFormat="1" ht="34.2" spans="1:14">
      <c r="A4805" s="38" t="s">
        <v>15</v>
      </c>
      <c r="B4805" s="168">
        <v>4804</v>
      </c>
      <c r="C4805" s="43" t="s">
        <v>16</v>
      </c>
      <c r="D4805" s="43" t="s">
        <v>53</v>
      </c>
      <c r="E4805" s="103" t="s">
        <v>2803</v>
      </c>
      <c r="F4805" s="43" t="s">
        <v>55</v>
      </c>
      <c r="G4805" s="43" t="s">
        <v>5163</v>
      </c>
      <c r="H4805" s="40" t="s">
        <v>2371</v>
      </c>
      <c r="I4805" s="43" t="s">
        <v>22</v>
      </c>
      <c r="J4805" s="196">
        <v>100</v>
      </c>
      <c r="K4805" s="161">
        <f>CEILING(J4805*0.2,1)</f>
        <v>20</v>
      </c>
      <c r="L4805" s="162"/>
      <c r="M4805" s="105">
        <v>3.1</v>
      </c>
      <c r="N4805" s="167"/>
    </row>
    <row r="4806" s="155" customFormat="1" ht="34.2" spans="1:14">
      <c r="A4806" s="38" t="s">
        <v>15</v>
      </c>
      <c r="B4806" s="168">
        <v>4805</v>
      </c>
      <c r="C4806" s="43" t="s">
        <v>16</v>
      </c>
      <c r="D4806" s="43" t="s">
        <v>53</v>
      </c>
      <c r="E4806" s="103" t="s">
        <v>2803</v>
      </c>
      <c r="F4806" s="43" t="s">
        <v>55</v>
      </c>
      <c r="G4806" s="43" t="s">
        <v>3710</v>
      </c>
      <c r="H4806" s="40" t="s">
        <v>2371</v>
      </c>
      <c r="I4806" s="43" t="s">
        <v>22</v>
      </c>
      <c r="J4806" s="196">
        <v>155</v>
      </c>
      <c r="K4806" s="161">
        <f t="shared" ref="K4806:K4812" si="318">J4806</f>
        <v>155</v>
      </c>
      <c r="L4806" s="162"/>
      <c r="M4806" s="105">
        <v>3.1</v>
      </c>
      <c r="N4806" s="167"/>
    </row>
    <row r="4807" s="155" customFormat="1" ht="34.2" spans="1:14">
      <c r="A4807" s="38" t="s">
        <v>15</v>
      </c>
      <c r="B4807" s="168">
        <v>4806</v>
      </c>
      <c r="C4807" s="43" t="s">
        <v>16</v>
      </c>
      <c r="D4807" s="43" t="s">
        <v>53</v>
      </c>
      <c r="E4807" s="103" t="s">
        <v>2803</v>
      </c>
      <c r="F4807" s="43" t="s">
        <v>55</v>
      </c>
      <c r="G4807" s="43" t="s">
        <v>5164</v>
      </c>
      <c r="H4807" s="40" t="s">
        <v>2371</v>
      </c>
      <c r="I4807" s="43" t="s">
        <v>22</v>
      </c>
      <c r="J4807" s="196">
        <v>13</v>
      </c>
      <c r="K4807" s="161">
        <f t="shared" si="318"/>
        <v>13</v>
      </c>
      <c r="L4807" s="162"/>
      <c r="M4807" s="105">
        <v>3.1</v>
      </c>
      <c r="N4807" s="167"/>
    </row>
    <row r="4808" s="155" customFormat="1" ht="34.2" spans="1:14">
      <c r="A4808" s="38" t="s">
        <v>15</v>
      </c>
      <c r="B4808" s="168">
        <v>4807</v>
      </c>
      <c r="C4808" s="43" t="s">
        <v>16</v>
      </c>
      <c r="D4808" s="43" t="s">
        <v>53</v>
      </c>
      <c r="E4808" s="103" t="s">
        <v>2803</v>
      </c>
      <c r="F4808" s="43" t="s">
        <v>55</v>
      </c>
      <c r="G4808" s="43" t="s">
        <v>5165</v>
      </c>
      <c r="H4808" s="40" t="s">
        <v>2371</v>
      </c>
      <c r="I4808" s="43" t="s">
        <v>22</v>
      </c>
      <c r="J4808" s="196">
        <v>110</v>
      </c>
      <c r="K4808" s="161">
        <f t="shared" si="318"/>
        <v>110</v>
      </c>
      <c r="L4808" s="162"/>
      <c r="M4808" s="105">
        <v>3.1</v>
      </c>
      <c r="N4808" s="167"/>
    </row>
    <row r="4809" s="155" customFormat="1" ht="34.2" spans="1:14">
      <c r="A4809" s="38" t="s">
        <v>15</v>
      </c>
      <c r="B4809" s="168">
        <v>4808</v>
      </c>
      <c r="C4809" s="43" t="s">
        <v>16</v>
      </c>
      <c r="D4809" s="43" t="s">
        <v>53</v>
      </c>
      <c r="E4809" s="103" t="s">
        <v>2803</v>
      </c>
      <c r="F4809" s="43" t="s">
        <v>55</v>
      </c>
      <c r="G4809" s="43" t="s">
        <v>3387</v>
      </c>
      <c r="H4809" s="40" t="s">
        <v>2371</v>
      </c>
      <c r="I4809" s="43" t="s">
        <v>22</v>
      </c>
      <c r="J4809" s="196">
        <v>58</v>
      </c>
      <c r="K4809" s="161">
        <f t="shared" si="318"/>
        <v>58</v>
      </c>
      <c r="L4809" s="162"/>
      <c r="M4809" s="105">
        <v>3.1</v>
      </c>
      <c r="N4809" s="167"/>
    </row>
    <row r="4810" s="155" customFormat="1" ht="34.2" spans="1:14">
      <c r="A4810" s="38" t="s">
        <v>15</v>
      </c>
      <c r="B4810" s="168">
        <v>4809</v>
      </c>
      <c r="C4810" s="43" t="s">
        <v>16</v>
      </c>
      <c r="D4810" s="43" t="s">
        <v>53</v>
      </c>
      <c r="E4810" s="103" t="s">
        <v>2803</v>
      </c>
      <c r="F4810" s="43" t="s">
        <v>55</v>
      </c>
      <c r="G4810" s="43" t="s">
        <v>5166</v>
      </c>
      <c r="H4810" s="40" t="s">
        <v>2371</v>
      </c>
      <c r="I4810" s="43" t="s">
        <v>22</v>
      </c>
      <c r="J4810" s="196">
        <v>30</v>
      </c>
      <c r="K4810" s="161">
        <f t="shared" si="318"/>
        <v>30</v>
      </c>
      <c r="L4810" s="162"/>
      <c r="M4810" s="105">
        <v>3.1</v>
      </c>
      <c r="N4810" s="167"/>
    </row>
    <row r="4811" s="155" customFormat="1" ht="34.2" spans="1:14">
      <c r="A4811" s="38" t="s">
        <v>15</v>
      </c>
      <c r="B4811" s="168">
        <v>4810</v>
      </c>
      <c r="C4811" s="43" t="s">
        <v>16</v>
      </c>
      <c r="D4811" s="43" t="s">
        <v>53</v>
      </c>
      <c r="E4811" s="103" t="s">
        <v>2803</v>
      </c>
      <c r="F4811" s="43" t="s">
        <v>55</v>
      </c>
      <c r="G4811" s="43" t="s">
        <v>5167</v>
      </c>
      <c r="H4811" s="40" t="s">
        <v>3453</v>
      </c>
      <c r="I4811" s="43" t="s">
        <v>22</v>
      </c>
      <c r="J4811" s="196">
        <v>20</v>
      </c>
      <c r="K4811" s="161">
        <f t="shared" si="318"/>
        <v>20</v>
      </c>
      <c r="L4811" s="162"/>
      <c r="M4811" s="105">
        <v>3.1</v>
      </c>
      <c r="N4811" s="167"/>
    </row>
    <row r="4812" s="155" customFormat="1" ht="34.2" spans="1:14">
      <c r="A4812" s="38" t="s">
        <v>15</v>
      </c>
      <c r="B4812" s="168">
        <v>4811</v>
      </c>
      <c r="C4812" s="43" t="s">
        <v>16</v>
      </c>
      <c r="D4812" s="43" t="s">
        <v>53</v>
      </c>
      <c r="E4812" s="103" t="s">
        <v>2803</v>
      </c>
      <c r="F4812" s="43" t="s">
        <v>55</v>
      </c>
      <c r="G4812" s="43" t="s">
        <v>5168</v>
      </c>
      <c r="H4812" s="40" t="s">
        <v>3453</v>
      </c>
      <c r="I4812" s="43" t="s">
        <v>22</v>
      </c>
      <c r="J4812" s="196">
        <v>280</v>
      </c>
      <c r="K4812" s="161">
        <f t="shared" si="318"/>
        <v>280</v>
      </c>
      <c r="L4812" s="162"/>
      <c r="M4812" s="105">
        <v>3.1</v>
      </c>
      <c r="N4812" s="167"/>
    </row>
    <row r="4813" s="155" customFormat="1" ht="34.2" spans="1:14">
      <c r="A4813" s="38" t="s">
        <v>15</v>
      </c>
      <c r="B4813" s="168">
        <v>4812</v>
      </c>
      <c r="C4813" s="43" t="s">
        <v>16</v>
      </c>
      <c r="D4813" s="43" t="s">
        <v>53</v>
      </c>
      <c r="E4813" s="103" t="s">
        <v>2803</v>
      </c>
      <c r="F4813" s="43" t="s">
        <v>55</v>
      </c>
      <c r="G4813" s="43" t="s">
        <v>5169</v>
      </c>
      <c r="H4813" s="40" t="s">
        <v>3913</v>
      </c>
      <c r="I4813" s="43" t="s">
        <v>22</v>
      </c>
      <c r="J4813" s="196">
        <v>28</v>
      </c>
      <c r="K4813" s="161">
        <f>CEILING(J4813*0.2,1)</f>
        <v>6</v>
      </c>
      <c r="L4813" s="162"/>
      <c r="M4813" s="105">
        <v>3.1</v>
      </c>
      <c r="N4813" s="167"/>
    </row>
    <row r="4814" s="155" customFormat="1" ht="34.2" spans="1:14">
      <c r="A4814" s="38" t="s">
        <v>15</v>
      </c>
      <c r="B4814" s="168">
        <v>4813</v>
      </c>
      <c r="C4814" s="43" t="s">
        <v>16</v>
      </c>
      <c r="D4814" s="43" t="s">
        <v>53</v>
      </c>
      <c r="E4814" s="103" t="s">
        <v>2803</v>
      </c>
      <c r="F4814" s="43" t="s">
        <v>55</v>
      </c>
      <c r="G4814" s="43" t="s">
        <v>5170</v>
      </c>
      <c r="H4814" s="40" t="s">
        <v>3913</v>
      </c>
      <c r="I4814" s="43" t="s">
        <v>22</v>
      </c>
      <c r="J4814" s="196">
        <v>235</v>
      </c>
      <c r="K4814" s="161">
        <f t="shared" ref="K4814:K4816" si="319">J4814</f>
        <v>235</v>
      </c>
      <c r="L4814" s="162"/>
      <c r="M4814" s="105">
        <v>3.1</v>
      </c>
      <c r="N4814" s="167"/>
    </row>
    <row r="4815" s="155" customFormat="1" ht="34.2" spans="1:14">
      <c r="A4815" s="38" t="s">
        <v>15</v>
      </c>
      <c r="B4815" s="168">
        <v>4814</v>
      </c>
      <c r="C4815" s="43" t="s">
        <v>16</v>
      </c>
      <c r="D4815" s="43" t="s">
        <v>53</v>
      </c>
      <c r="E4815" s="103" t="s">
        <v>2803</v>
      </c>
      <c r="F4815" s="43" t="s">
        <v>55</v>
      </c>
      <c r="G4815" s="43" t="s">
        <v>5171</v>
      </c>
      <c r="H4815" s="40" t="s">
        <v>3913</v>
      </c>
      <c r="I4815" s="43" t="s">
        <v>22</v>
      </c>
      <c r="J4815" s="196">
        <v>13</v>
      </c>
      <c r="K4815" s="161">
        <f t="shared" si="319"/>
        <v>13</v>
      </c>
      <c r="L4815" s="162"/>
      <c r="M4815" s="105">
        <v>3.1</v>
      </c>
      <c r="N4815" s="167"/>
    </row>
    <row r="4816" s="155" customFormat="1" ht="34.2" spans="1:14">
      <c r="A4816" s="38" t="s">
        <v>15</v>
      </c>
      <c r="B4816" s="168">
        <v>4815</v>
      </c>
      <c r="C4816" s="43" t="s">
        <v>16</v>
      </c>
      <c r="D4816" s="43" t="s">
        <v>53</v>
      </c>
      <c r="E4816" s="103" t="s">
        <v>2803</v>
      </c>
      <c r="F4816" s="43" t="s">
        <v>55</v>
      </c>
      <c r="G4816" s="43" t="s">
        <v>5172</v>
      </c>
      <c r="H4816" s="40" t="s">
        <v>3913</v>
      </c>
      <c r="I4816" s="43" t="s">
        <v>22</v>
      </c>
      <c r="J4816" s="196">
        <v>40</v>
      </c>
      <c r="K4816" s="161">
        <f t="shared" si="319"/>
        <v>40</v>
      </c>
      <c r="L4816" s="162"/>
      <c r="M4816" s="105">
        <v>3.1</v>
      </c>
      <c r="N4816" s="167"/>
    </row>
    <row r="4817" s="155" customFormat="1" ht="34.2" spans="1:14">
      <c r="A4817" s="38" t="s">
        <v>15</v>
      </c>
      <c r="B4817" s="168">
        <v>4816</v>
      </c>
      <c r="C4817" s="43" t="s">
        <v>16</v>
      </c>
      <c r="D4817" s="43" t="s">
        <v>53</v>
      </c>
      <c r="E4817" s="103" t="s">
        <v>2803</v>
      </c>
      <c r="F4817" s="43" t="s">
        <v>55</v>
      </c>
      <c r="G4817" s="43" t="s">
        <v>5173</v>
      </c>
      <c r="H4817" s="40" t="s">
        <v>3913</v>
      </c>
      <c r="I4817" s="43" t="s">
        <v>22</v>
      </c>
      <c r="J4817" s="196">
        <v>2</v>
      </c>
      <c r="K4817" s="161">
        <f>CEILING(J4817*0.2,1)</f>
        <v>1</v>
      </c>
      <c r="L4817" s="162"/>
      <c r="M4817" s="105">
        <v>3.1</v>
      </c>
      <c r="N4817" s="167"/>
    </row>
    <row r="4818" s="155" customFormat="1" ht="34.2" spans="1:14">
      <c r="A4818" s="38" t="s">
        <v>15</v>
      </c>
      <c r="B4818" s="168">
        <v>4817</v>
      </c>
      <c r="C4818" s="43" t="s">
        <v>16</v>
      </c>
      <c r="D4818" s="43" t="s">
        <v>53</v>
      </c>
      <c r="E4818" s="103" t="s">
        <v>2803</v>
      </c>
      <c r="F4818" s="43" t="s">
        <v>55</v>
      </c>
      <c r="G4818" s="43" t="s">
        <v>5174</v>
      </c>
      <c r="H4818" s="40" t="s">
        <v>3913</v>
      </c>
      <c r="I4818" s="43" t="s">
        <v>22</v>
      </c>
      <c r="J4818" s="196">
        <v>20</v>
      </c>
      <c r="K4818" s="161">
        <f t="shared" ref="K4818:K4820" si="320">J4818</f>
        <v>20</v>
      </c>
      <c r="L4818" s="162"/>
      <c r="M4818" s="105">
        <v>3.1</v>
      </c>
      <c r="N4818" s="167"/>
    </row>
    <row r="4819" s="155" customFormat="1" ht="34.2" spans="1:14">
      <c r="A4819" s="38" t="s">
        <v>15</v>
      </c>
      <c r="B4819" s="168">
        <v>4818</v>
      </c>
      <c r="C4819" s="43" t="s">
        <v>16</v>
      </c>
      <c r="D4819" s="43" t="s">
        <v>53</v>
      </c>
      <c r="E4819" s="103" t="s">
        <v>2803</v>
      </c>
      <c r="F4819" s="43" t="s">
        <v>55</v>
      </c>
      <c r="G4819" s="43" t="s">
        <v>5175</v>
      </c>
      <c r="H4819" s="40" t="s">
        <v>3913</v>
      </c>
      <c r="I4819" s="43" t="s">
        <v>22</v>
      </c>
      <c r="J4819" s="196">
        <v>2</v>
      </c>
      <c r="K4819" s="161">
        <f t="shared" si="320"/>
        <v>2</v>
      </c>
      <c r="L4819" s="162"/>
      <c r="M4819" s="105">
        <v>3.1</v>
      </c>
      <c r="N4819" s="167"/>
    </row>
    <row r="4820" s="155" customFormat="1" ht="34.2" spans="1:14">
      <c r="A4820" s="38" t="s">
        <v>15</v>
      </c>
      <c r="B4820" s="168">
        <v>4819</v>
      </c>
      <c r="C4820" s="43" t="s">
        <v>16</v>
      </c>
      <c r="D4820" s="43" t="s">
        <v>53</v>
      </c>
      <c r="E4820" s="103" t="s">
        <v>2803</v>
      </c>
      <c r="F4820" s="43" t="s">
        <v>55</v>
      </c>
      <c r="G4820" s="43" t="s">
        <v>5176</v>
      </c>
      <c r="H4820" s="40" t="s">
        <v>3913</v>
      </c>
      <c r="I4820" s="43" t="s">
        <v>22</v>
      </c>
      <c r="J4820" s="196">
        <v>5</v>
      </c>
      <c r="K4820" s="161">
        <f t="shared" si="320"/>
        <v>5</v>
      </c>
      <c r="L4820" s="162"/>
      <c r="M4820" s="105">
        <v>3.1</v>
      </c>
      <c r="N4820" s="167"/>
    </row>
    <row r="4821" s="155" customFormat="1" ht="34.2" spans="1:14">
      <c r="A4821" s="38" t="s">
        <v>15</v>
      </c>
      <c r="B4821" s="168">
        <v>4820</v>
      </c>
      <c r="C4821" s="43" t="s">
        <v>16</v>
      </c>
      <c r="D4821" s="43" t="s">
        <v>53</v>
      </c>
      <c r="E4821" s="103" t="s">
        <v>2803</v>
      </c>
      <c r="F4821" s="43" t="s">
        <v>55</v>
      </c>
      <c r="G4821" s="43" t="s">
        <v>5177</v>
      </c>
      <c r="H4821" s="40" t="s">
        <v>3918</v>
      </c>
      <c r="I4821" s="43" t="s">
        <v>22</v>
      </c>
      <c r="J4821" s="196">
        <v>12</v>
      </c>
      <c r="K4821" s="161">
        <f>CEILING(J4821*0.2,1)</f>
        <v>3</v>
      </c>
      <c r="L4821" s="162"/>
      <c r="M4821" s="105">
        <v>3.1</v>
      </c>
      <c r="N4821" s="167"/>
    </row>
    <row r="4822" s="155" customFormat="1" ht="34.2" spans="1:14">
      <c r="A4822" s="38" t="s">
        <v>15</v>
      </c>
      <c r="B4822" s="168">
        <v>4821</v>
      </c>
      <c r="C4822" s="43" t="s">
        <v>16</v>
      </c>
      <c r="D4822" s="43" t="s">
        <v>53</v>
      </c>
      <c r="E4822" s="103" t="s">
        <v>2803</v>
      </c>
      <c r="F4822" s="43" t="s">
        <v>55</v>
      </c>
      <c r="G4822" s="43" t="s">
        <v>5178</v>
      </c>
      <c r="H4822" s="40" t="s">
        <v>3918</v>
      </c>
      <c r="I4822" s="43" t="s">
        <v>22</v>
      </c>
      <c r="J4822" s="196">
        <v>4</v>
      </c>
      <c r="K4822" s="161">
        <f t="shared" ref="K4822:K4824" si="321">J4822</f>
        <v>4</v>
      </c>
      <c r="L4822" s="162"/>
      <c r="M4822" s="105">
        <v>3.1</v>
      </c>
      <c r="N4822" s="167"/>
    </row>
    <row r="4823" s="155" customFormat="1" ht="34.2" spans="1:14">
      <c r="A4823" s="38" t="s">
        <v>15</v>
      </c>
      <c r="B4823" s="168">
        <v>4822</v>
      </c>
      <c r="C4823" s="43" t="s">
        <v>16</v>
      </c>
      <c r="D4823" s="43" t="s">
        <v>53</v>
      </c>
      <c r="E4823" s="103" t="s">
        <v>2803</v>
      </c>
      <c r="F4823" s="43" t="s">
        <v>55</v>
      </c>
      <c r="G4823" s="43" t="s">
        <v>5179</v>
      </c>
      <c r="H4823" s="40" t="s">
        <v>3918</v>
      </c>
      <c r="I4823" s="43" t="s">
        <v>22</v>
      </c>
      <c r="J4823" s="196">
        <v>1</v>
      </c>
      <c r="K4823" s="161">
        <f t="shared" si="321"/>
        <v>1</v>
      </c>
      <c r="L4823" s="162"/>
      <c r="M4823" s="105">
        <v>3.1</v>
      </c>
      <c r="N4823" s="167"/>
    </row>
    <row r="4824" s="155" customFormat="1" ht="34.2" spans="1:14">
      <c r="A4824" s="38" t="s">
        <v>15</v>
      </c>
      <c r="B4824" s="168">
        <v>4823</v>
      </c>
      <c r="C4824" s="43" t="s">
        <v>16</v>
      </c>
      <c r="D4824" s="43" t="s">
        <v>53</v>
      </c>
      <c r="E4824" s="103" t="s">
        <v>2803</v>
      </c>
      <c r="F4824" s="43" t="s">
        <v>55</v>
      </c>
      <c r="G4824" s="43" t="s">
        <v>5180</v>
      </c>
      <c r="H4824" s="40" t="s">
        <v>3918</v>
      </c>
      <c r="I4824" s="43" t="s">
        <v>22</v>
      </c>
      <c r="J4824" s="196">
        <v>5</v>
      </c>
      <c r="K4824" s="161">
        <f t="shared" si="321"/>
        <v>5</v>
      </c>
      <c r="L4824" s="162"/>
      <c r="M4824" s="105">
        <v>3.1</v>
      </c>
      <c r="N4824" s="167"/>
    </row>
    <row r="4825" s="155" customFormat="1" ht="34.2" spans="1:14">
      <c r="A4825" s="38" t="s">
        <v>15</v>
      </c>
      <c r="B4825" s="168">
        <v>4824</v>
      </c>
      <c r="C4825" s="43" t="s">
        <v>16</v>
      </c>
      <c r="D4825" s="43" t="s">
        <v>53</v>
      </c>
      <c r="E4825" s="103" t="s">
        <v>2803</v>
      </c>
      <c r="F4825" s="43" t="s">
        <v>55</v>
      </c>
      <c r="G4825" s="43" t="s">
        <v>5181</v>
      </c>
      <c r="H4825" s="40" t="s">
        <v>3918</v>
      </c>
      <c r="I4825" s="43" t="s">
        <v>22</v>
      </c>
      <c r="J4825" s="196">
        <v>141</v>
      </c>
      <c r="K4825" s="161">
        <f>CEILING(J4825*0.2,1)</f>
        <v>29</v>
      </c>
      <c r="L4825" s="162"/>
      <c r="M4825" s="105">
        <v>3.1</v>
      </c>
      <c r="N4825" s="167"/>
    </row>
    <row r="4826" s="155" customFormat="1" ht="34.2" spans="1:14">
      <c r="A4826" s="38" t="s">
        <v>15</v>
      </c>
      <c r="B4826" s="168">
        <v>4825</v>
      </c>
      <c r="C4826" s="43" t="s">
        <v>16</v>
      </c>
      <c r="D4826" s="43" t="s">
        <v>53</v>
      </c>
      <c r="E4826" s="103" t="s">
        <v>2803</v>
      </c>
      <c r="F4826" s="43" t="s">
        <v>55</v>
      </c>
      <c r="G4826" s="43" t="s">
        <v>5182</v>
      </c>
      <c r="H4826" s="40" t="s">
        <v>3918</v>
      </c>
      <c r="I4826" s="43" t="s">
        <v>22</v>
      </c>
      <c r="J4826" s="196">
        <v>41</v>
      </c>
      <c r="K4826" s="161">
        <f t="shared" ref="K4826:K4828" si="322">J4826</f>
        <v>41</v>
      </c>
      <c r="L4826" s="162"/>
      <c r="M4826" s="105">
        <v>3.1</v>
      </c>
      <c r="N4826" s="167"/>
    </row>
    <row r="4827" s="155" customFormat="1" ht="34.2" spans="1:14">
      <c r="A4827" s="38" t="s">
        <v>15</v>
      </c>
      <c r="B4827" s="168">
        <v>4826</v>
      </c>
      <c r="C4827" s="43" t="s">
        <v>16</v>
      </c>
      <c r="D4827" s="43" t="s">
        <v>53</v>
      </c>
      <c r="E4827" s="103" t="s">
        <v>2803</v>
      </c>
      <c r="F4827" s="43" t="s">
        <v>55</v>
      </c>
      <c r="G4827" s="43" t="s">
        <v>5183</v>
      </c>
      <c r="H4827" s="40" t="s">
        <v>3918</v>
      </c>
      <c r="I4827" s="43" t="s">
        <v>22</v>
      </c>
      <c r="J4827" s="196">
        <v>5</v>
      </c>
      <c r="K4827" s="161">
        <f t="shared" si="322"/>
        <v>5</v>
      </c>
      <c r="L4827" s="162"/>
      <c r="M4827" s="105">
        <v>3.1</v>
      </c>
      <c r="N4827" s="167"/>
    </row>
    <row r="4828" s="155" customFormat="1" ht="34.2" spans="1:14">
      <c r="A4828" s="38" t="s">
        <v>15</v>
      </c>
      <c r="B4828" s="168">
        <v>4827</v>
      </c>
      <c r="C4828" s="43" t="s">
        <v>16</v>
      </c>
      <c r="D4828" s="43" t="s">
        <v>53</v>
      </c>
      <c r="E4828" s="103" t="s">
        <v>2803</v>
      </c>
      <c r="F4828" s="43" t="s">
        <v>55</v>
      </c>
      <c r="G4828" s="43" t="s">
        <v>5184</v>
      </c>
      <c r="H4828" s="40" t="s">
        <v>3918</v>
      </c>
      <c r="I4828" s="43" t="s">
        <v>22</v>
      </c>
      <c r="J4828" s="196">
        <v>61</v>
      </c>
      <c r="K4828" s="161">
        <f t="shared" si="322"/>
        <v>61</v>
      </c>
      <c r="L4828" s="162"/>
      <c r="M4828" s="105">
        <v>3.1</v>
      </c>
      <c r="N4828" s="167"/>
    </row>
    <row r="4829" s="155" customFormat="1" ht="34.2" spans="1:14">
      <c r="A4829" s="38" t="s">
        <v>15</v>
      </c>
      <c r="B4829" s="168">
        <v>4828</v>
      </c>
      <c r="C4829" s="43" t="s">
        <v>16</v>
      </c>
      <c r="D4829" s="43" t="s">
        <v>53</v>
      </c>
      <c r="E4829" s="103" t="s">
        <v>2803</v>
      </c>
      <c r="F4829" s="43" t="s">
        <v>55</v>
      </c>
      <c r="G4829" s="43" t="s">
        <v>5185</v>
      </c>
      <c r="H4829" s="40" t="s">
        <v>2158</v>
      </c>
      <c r="I4829" s="43" t="s">
        <v>22</v>
      </c>
      <c r="J4829" s="196">
        <v>12</v>
      </c>
      <c r="K4829" s="161">
        <f>CEILING(J4829*0.2,1)</f>
        <v>3</v>
      </c>
      <c r="L4829" s="162"/>
      <c r="M4829" s="105">
        <v>3.2</v>
      </c>
      <c r="N4829" s="167"/>
    </row>
    <row r="4830" s="155" customFormat="1" ht="34.2" spans="1:14">
      <c r="A4830" s="38" t="s">
        <v>15</v>
      </c>
      <c r="B4830" s="168">
        <v>4829</v>
      </c>
      <c r="C4830" s="43" t="s">
        <v>16</v>
      </c>
      <c r="D4830" s="43" t="s">
        <v>53</v>
      </c>
      <c r="E4830" s="103" t="s">
        <v>2803</v>
      </c>
      <c r="F4830" s="43" t="s">
        <v>55</v>
      </c>
      <c r="G4830" s="43" t="s">
        <v>5186</v>
      </c>
      <c r="H4830" s="40" t="s">
        <v>2158</v>
      </c>
      <c r="I4830" s="43" t="s">
        <v>22</v>
      </c>
      <c r="J4830" s="196">
        <v>27</v>
      </c>
      <c r="K4830" s="161">
        <f t="shared" ref="K4830:K4833" si="323">J4830</f>
        <v>27</v>
      </c>
      <c r="L4830" s="162"/>
      <c r="M4830" s="105">
        <v>3.2</v>
      </c>
      <c r="N4830" s="167"/>
    </row>
    <row r="4831" s="155" customFormat="1" ht="34.2" spans="1:14">
      <c r="A4831" s="38" t="s">
        <v>15</v>
      </c>
      <c r="B4831" s="168">
        <v>4830</v>
      </c>
      <c r="C4831" s="43" t="s">
        <v>16</v>
      </c>
      <c r="D4831" s="43" t="s">
        <v>53</v>
      </c>
      <c r="E4831" s="103" t="s">
        <v>2803</v>
      </c>
      <c r="F4831" s="43" t="s">
        <v>55</v>
      </c>
      <c r="G4831" s="43" t="s">
        <v>5187</v>
      </c>
      <c r="H4831" s="40" t="s">
        <v>2158</v>
      </c>
      <c r="I4831" s="43" t="s">
        <v>22</v>
      </c>
      <c r="J4831" s="196">
        <v>6</v>
      </c>
      <c r="K4831" s="161">
        <f t="shared" si="323"/>
        <v>6</v>
      </c>
      <c r="L4831" s="162"/>
      <c r="M4831" s="105">
        <v>3.2</v>
      </c>
      <c r="N4831" s="167"/>
    </row>
    <row r="4832" s="155" customFormat="1" ht="34.2" spans="1:14">
      <c r="A4832" s="38" t="s">
        <v>15</v>
      </c>
      <c r="B4832" s="168">
        <v>4831</v>
      </c>
      <c r="C4832" s="43" t="s">
        <v>16</v>
      </c>
      <c r="D4832" s="43" t="s">
        <v>53</v>
      </c>
      <c r="E4832" s="103" t="s">
        <v>2803</v>
      </c>
      <c r="F4832" s="43" t="s">
        <v>55</v>
      </c>
      <c r="G4832" s="43" t="s">
        <v>5188</v>
      </c>
      <c r="H4832" s="40" t="s">
        <v>2158</v>
      </c>
      <c r="I4832" s="43" t="s">
        <v>22</v>
      </c>
      <c r="J4832" s="196">
        <v>30</v>
      </c>
      <c r="K4832" s="161">
        <f t="shared" si="323"/>
        <v>30</v>
      </c>
      <c r="L4832" s="162"/>
      <c r="M4832" s="105">
        <v>3.2</v>
      </c>
      <c r="N4832" s="167"/>
    </row>
    <row r="4833" s="155" customFormat="1" ht="34.2" spans="1:14">
      <c r="A4833" s="38" t="s">
        <v>15</v>
      </c>
      <c r="B4833" s="168">
        <v>4832</v>
      </c>
      <c r="C4833" s="43" t="s">
        <v>16</v>
      </c>
      <c r="D4833" s="43" t="s">
        <v>53</v>
      </c>
      <c r="E4833" s="103" t="s">
        <v>2803</v>
      </c>
      <c r="F4833" s="43" t="s">
        <v>55</v>
      </c>
      <c r="G4833" s="43" t="s">
        <v>5189</v>
      </c>
      <c r="H4833" s="40" t="s">
        <v>2158</v>
      </c>
      <c r="I4833" s="43" t="s">
        <v>22</v>
      </c>
      <c r="J4833" s="196">
        <v>2</v>
      </c>
      <c r="K4833" s="161">
        <f t="shared" si="323"/>
        <v>2</v>
      </c>
      <c r="L4833" s="162"/>
      <c r="M4833" s="105">
        <v>3.2</v>
      </c>
      <c r="N4833" s="167"/>
    </row>
    <row r="4834" s="155" customFormat="1" ht="34.2" spans="1:14">
      <c r="A4834" s="38" t="s">
        <v>15</v>
      </c>
      <c r="B4834" s="168">
        <v>4833</v>
      </c>
      <c r="C4834" s="43" t="s">
        <v>16</v>
      </c>
      <c r="D4834" s="43" t="s">
        <v>53</v>
      </c>
      <c r="E4834" s="103" t="s">
        <v>2803</v>
      </c>
      <c r="F4834" s="43" t="s">
        <v>55</v>
      </c>
      <c r="G4834" s="43" t="s">
        <v>5190</v>
      </c>
      <c r="H4834" s="40" t="s">
        <v>2158</v>
      </c>
      <c r="I4834" s="43" t="s">
        <v>22</v>
      </c>
      <c r="J4834" s="196">
        <v>168</v>
      </c>
      <c r="K4834" s="161">
        <f>CEILING(J4834*0.2,1)</f>
        <v>34</v>
      </c>
      <c r="L4834" s="162"/>
      <c r="M4834" s="105">
        <v>3.2</v>
      </c>
      <c r="N4834" s="167"/>
    </row>
    <row r="4835" s="155" customFormat="1" ht="34.2" spans="1:14">
      <c r="A4835" s="38" t="s">
        <v>15</v>
      </c>
      <c r="B4835" s="168">
        <v>4834</v>
      </c>
      <c r="C4835" s="43" t="s">
        <v>16</v>
      </c>
      <c r="D4835" s="43" t="s">
        <v>53</v>
      </c>
      <c r="E4835" s="103" t="s">
        <v>2803</v>
      </c>
      <c r="F4835" s="43" t="s">
        <v>55</v>
      </c>
      <c r="G4835" s="43" t="s">
        <v>2576</v>
      </c>
      <c r="H4835" s="40" t="s">
        <v>2158</v>
      </c>
      <c r="I4835" s="43" t="s">
        <v>22</v>
      </c>
      <c r="J4835" s="196">
        <v>363</v>
      </c>
      <c r="K4835" s="161">
        <f t="shared" ref="K4835:K4838" si="324">J4835</f>
        <v>363</v>
      </c>
      <c r="L4835" s="162"/>
      <c r="M4835" s="105">
        <v>3.2</v>
      </c>
      <c r="N4835" s="167"/>
    </row>
    <row r="4836" s="155" customFormat="1" ht="34.2" spans="1:14">
      <c r="A4836" s="38" t="s">
        <v>15</v>
      </c>
      <c r="B4836" s="168">
        <v>4835</v>
      </c>
      <c r="C4836" s="43" t="s">
        <v>16</v>
      </c>
      <c r="D4836" s="43" t="s">
        <v>53</v>
      </c>
      <c r="E4836" s="103" t="s">
        <v>2803</v>
      </c>
      <c r="F4836" s="43" t="s">
        <v>55</v>
      </c>
      <c r="G4836" s="43" t="s">
        <v>5191</v>
      </c>
      <c r="H4836" s="40" t="s">
        <v>2158</v>
      </c>
      <c r="I4836" s="43" t="s">
        <v>22</v>
      </c>
      <c r="J4836" s="196">
        <v>84</v>
      </c>
      <c r="K4836" s="161">
        <f t="shared" si="324"/>
        <v>84</v>
      </c>
      <c r="L4836" s="162"/>
      <c r="M4836" s="105">
        <v>3.2</v>
      </c>
      <c r="N4836" s="167"/>
    </row>
    <row r="4837" s="155" customFormat="1" ht="34.2" spans="1:14">
      <c r="A4837" s="38" t="s">
        <v>15</v>
      </c>
      <c r="B4837" s="168">
        <v>4836</v>
      </c>
      <c r="C4837" s="43" t="s">
        <v>16</v>
      </c>
      <c r="D4837" s="43" t="s">
        <v>53</v>
      </c>
      <c r="E4837" s="103" t="s">
        <v>2803</v>
      </c>
      <c r="F4837" s="43" t="s">
        <v>55</v>
      </c>
      <c r="G4837" s="43" t="s">
        <v>5192</v>
      </c>
      <c r="H4837" s="40" t="s">
        <v>2158</v>
      </c>
      <c r="I4837" s="43" t="s">
        <v>22</v>
      </c>
      <c r="J4837" s="196">
        <v>390</v>
      </c>
      <c r="K4837" s="161">
        <f t="shared" si="324"/>
        <v>390</v>
      </c>
      <c r="L4837" s="162"/>
      <c r="M4837" s="105">
        <v>3.2</v>
      </c>
      <c r="N4837" s="167"/>
    </row>
    <row r="4838" s="155" customFormat="1" ht="34.2" spans="1:14">
      <c r="A4838" s="38" t="s">
        <v>15</v>
      </c>
      <c r="B4838" s="168">
        <v>4837</v>
      </c>
      <c r="C4838" s="43" t="s">
        <v>16</v>
      </c>
      <c r="D4838" s="43" t="s">
        <v>53</v>
      </c>
      <c r="E4838" s="103" t="s">
        <v>2803</v>
      </c>
      <c r="F4838" s="43" t="s">
        <v>55</v>
      </c>
      <c r="G4838" s="43" t="s">
        <v>5193</v>
      </c>
      <c r="H4838" s="40" t="s">
        <v>2158</v>
      </c>
      <c r="I4838" s="43" t="s">
        <v>22</v>
      </c>
      <c r="J4838" s="196">
        <v>28</v>
      </c>
      <c r="K4838" s="161">
        <f t="shared" si="324"/>
        <v>28</v>
      </c>
      <c r="L4838" s="162"/>
      <c r="M4838" s="105">
        <v>3.2</v>
      </c>
      <c r="N4838" s="167"/>
    </row>
    <row r="4839" s="155" customFormat="1" ht="34.2" spans="1:14">
      <c r="A4839" s="38" t="s">
        <v>15</v>
      </c>
      <c r="B4839" s="168">
        <v>4838</v>
      </c>
      <c r="C4839" s="43" t="s">
        <v>16</v>
      </c>
      <c r="D4839" s="43" t="s">
        <v>53</v>
      </c>
      <c r="E4839" s="103" t="s">
        <v>2803</v>
      </c>
      <c r="F4839" s="43" t="s">
        <v>55</v>
      </c>
      <c r="G4839" s="43" t="s">
        <v>5194</v>
      </c>
      <c r="H4839" s="40" t="s">
        <v>2136</v>
      </c>
      <c r="I4839" s="43" t="s">
        <v>22</v>
      </c>
      <c r="J4839" s="196">
        <v>10</v>
      </c>
      <c r="K4839" s="161">
        <f>CEILING(J4839*0.2,1)</f>
        <v>2</v>
      </c>
      <c r="L4839" s="162"/>
      <c r="M4839" s="105">
        <v>3.2</v>
      </c>
      <c r="N4839" s="167"/>
    </row>
    <row r="4840" s="155" customFormat="1" ht="34.2" spans="1:14">
      <c r="A4840" s="38" t="s">
        <v>15</v>
      </c>
      <c r="B4840" s="168">
        <v>4839</v>
      </c>
      <c r="C4840" s="43" t="s">
        <v>16</v>
      </c>
      <c r="D4840" s="43" t="s">
        <v>53</v>
      </c>
      <c r="E4840" s="103" t="s">
        <v>2803</v>
      </c>
      <c r="F4840" s="43" t="s">
        <v>55</v>
      </c>
      <c r="G4840" s="43" t="s">
        <v>3706</v>
      </c>
      <c r="H4840" s="40" t="s">
        <v>2136</v>
      </c>
      <c r="I4840" s="43" t="s">
        <v>22</v>
      </c>
      <c r="J4840" s="196">
        <v>17</v>
      </c>
      <c r="K4840" s="161">
        <f t="shared" ref="K4840:K4843" si="325">J4840</f>
        <v>17</v>
      </c>
      <c r="L4840" s="162"/>
      <c r="M4840" s="105">
        <v>3.2</v>
      </c>
      <c r="N4840" s="167"/>
    </row>
    <row r="4841" s="155" customFormat="1" ht="34.2" spans="1:14">
      <c r="A4841" s="38" t="s">
        <v>15</v>
      </c>
      <c r="B4841" s="168">
        <v>4840</v>
      </c>
      <c r="C4841" s="43" t="s">
        <v>16</v>
      </c>
      <c r="D4841" s="43" t="s">
        <v>53</v>
      </c>
      <c r="E4841" s="103" t="s">
        <v>2803</v>
      </c>
      <c r="F4841" s="43" t="s">
        <v>55</v>
      </c>
      <c r="G4841" s="43" t="s">
        <v>5195</v>
      </c>
      <c r="H4841" s="40" t="s">
        <v>2136</v>
      </c>
      <c r="I4841" s="43" t="s">
        <v>22</v>
      </c>
      <c r="J4841" s="196">
        <v>7</v>
      </c>
      <c r="K4841" s="161">
        <f t="shared" si="325"/>
        <v>7</v>
      </c>
      <c r="L4841" s="162"/>
      <c r="M4841" s="105">
        <v>3.2</v>
      </c>
      <c r="N4841" s="167"/>
    </row>
    <row r="4842" s="155" customFormat="1" ht="34.2" spans="1:14">
      <c r="A4842" s="38" t="s">
        <v>15</v>
      </c>
      <c r="B4842" s="168">
        <v>4841</v>
      </c>
      <c r="C4842" s="43" t="s">
        <v>16</v>
      </c>
      <c r="D4842" s="43" t="s">
        <v>53</v>
      </c>
      <c r="E4842" s="103" t="s">
        <v>2803</v>
      </c>
      <c r="F4842" s="43" t="s">
        <v>55</v>
      </c>
      <c r="G4842" s="43" t="s">
        <v>5196</v>
      </c>
      <c r="H4842" s="40" t="s">
        <v>2136</v>
      </c>
      <c r="I4842" s="43" t="s">
        <v>22</v>
      </c>
      <c r="J4842" s="196">
        <v>13</v>
      </c>
      <c r="K4842" s="161">
        <f t="shared" si="325"/>
        <v>13</v>
      </c>
      <c r="L4842" s="162"/>
      <c r="M4842" s="105">
        <v>3.2</v>
      </c>
      <c r="N4842" s="167"/>
    </row>
    <row r="4843" s="155" customFormat="1" ht="34.2" spans="1:14">
      <c r="A4843" s="38" t="s">
        <v>15</v>
      </c>
      <c r="B4843" s="168">
        <v>4842</v>
      </c>
      <c r="C4843" s="43" t="s">
        <v>16</v>
      </c>
      <c r="D4843" s="43" t="s">
        <v>53</v>
      </c>
      <c r="E4843" s="103" t="s">
        <v>2803</v>
      </c>
      <c r="F4843" s="43" t="s">
        <v>55</v>
      </c>
      <c r="G4843" s="43" t="s">
        <v>5197</v>
      </c>
      <c r="H4843" s="40" t="s">
        <v>2136</v>
      </c>
      <c r="I4843" s="43" t="s">
        <v>22</v>
      </c>
      <c r="J4843" s="196">
        <v>4</v>
      </c>
      <c r="K4843" s="161">
        <f t="shared" si="325"/>
        <v>4</v>
      </c>
      <c r="L4843" s="162"/>
      <c r="M4843" s="105">
        <v>3.2</v>
      </c>
      <c r="N4843" s="167"/>
    </row>
    <row r="4844" s="155" customFormat="1" ht="34.2" spans="1:14">
      <c r="A4844" s="38" t="s">
        <v>15</v>
      </c>
      <c r="B4844" s="168">
        <v>4843</v>
      </c>
      <c r="C4844" s="43" t="s">
        <v>16</v>
      </c>
      <c r="D4844" s="43" t="s">
        <v>53</v>
      </c>
      <c r="E4844" s="103" t="s">
        <v>2803</v>
      </c>
      <c r="F4844" s="43" t="s">
        <v>55</v>
      </c>
      <c r="G4844" s="43" t="s">
        <v>5198</v>
      </c>
      <c r="H4844" s="40" t="s">
        <v>2136</v>
      </c>
      <c r="I4844" s="43" t="s">
        <v>22</v>
      </c>
      <c r="J4844" s="196">
        <v>1</v>
      </c>
      <c r="K4844" s="161">
        <f>CEILING(J4844*0.2,1)</f>
        <v>1</v>
      </c>
      <c r="L4844" s="162"/>
      <c r="M4844" s="105">
        <v>3.2</v>
      </c>
      <c r="N4844" s="167"/>
    </row>
    <row r="4845" s="155" customFormat="1" ht="34.2" spans="1:14">
      <c r="A4845" s="38" t="s">
        <v>15</v>
      </c>
      <c r="B4845" s="168">
        <v>4844</v>
      </c>
      <c r="C4845" s="43" t="s">
        <v>16</v>
      </c>
      <c r="D4845" s="43" t="s">
        <v>53</v>
      </c>
      <c r="E4845" s="103" t="s">
        <v>2803</v>
      </c>
      <c r="F4845" s="43" t="s">
        <v>55</v>
      </c>
      <c r="G4845" s="43" t="s">
        <v>5199</v>
      </c>
      <c r="H4845" s="40" t="s">
        <v>2136</v>
      </c>
      <c r="I4845" s="43" t="s">
        <v>22</v>
      </c>
      <c r="J4845" s="196">
        <v>1</v>
      </c>
      <c r="K4845" s="161">
        <f t="shared" ref="K4845:K4848" si="326">J4845</f>
        <v>1</v>
      </c>
      <c r="L4845" s="162"/>
      <c r="M4845" s="105">
        <v>3.2</v>
      </c>
      <c r="N4845" s="167"/>
    </row>
    <row r="4846" s="155" customFormat="1" ht="34.2" spans="1:14">
      <c r="A4846" s="38" t="s">
        <v>15</v>
      </c>
      <c r="B4846" s="168">
        <v>4845</v>
      </c>
      <c r="C4846" s="43" t="s">
        <v>16</v>
      </c>
      <c r="D4846" s="43" t="s">
        <v>53</v>
      </c>
      <c r="E4846" s="103" t="s">
        <v>2803</v>
      </c>
      <c r="F4846" s="43" t="s">
        <v>55</v>
      </c>
      <c r="G4846" s="43" t="s">
        <v>5200</v>
      </c>
      <c r="H4846" s="40" t="s">
        <v>2136</v>
      </c>
      <c r="I4846" s="43" t="s">
        <v>22</v>
      </c>
      <c r="J4846" s="196">
        <v>1</v>
      </c>
      <c r="K4846" s="161">
        <f t="shared" si="326"/>
        <v>1</v>
      </c>
      <c r="L4846" s="162"/>
      <c r="M4846" s="105">
        <v>3.2</v>
      </c>
      <c r="N4846" s="167"/>
    </row>
    <row r="4847" s="155" customFormat="1" ht="34.2" spans="1:14">
      <c r="A4847" s="38" t="s">
        <v>15</v>
      </c>
      <c r="B4847" s="168">
        <v>4846</v>
      </c>
      <c r="C4847" s="43" t="s">
        <v>16</v>
      </c>
      <c r="D4847" s="43" t="s">
        <v>53</v>
      </c>
      <c r="E4847" s="103" t="s">
        <v>2803</v>
      </c>
      <c r="F4847" s="43" t="s">
        <v>55</v>
      </c>
      <c r="G4847" s="43" t="s">
        <v>5201</v>
      </c>
      <c r="H4847" s="40" t="s">
        <v>2136</v>
      </c>
      <c r="I4847" s="43" t="s">
        <v>22</v>
      </c>
      <c r="J4847" s="196">
        <v>2</v>
      </c>
      <c r="K4847" s="161">
        <f t="shared" si="326"/>
        <v>2</v>
      </c>
      <c r="L4847" s="162"/>
      <c r="M4847" s="105">
        <v>3.2</v>
      </c>
      <c r="N4847" s="167"/>
    </row>
    <row r="4848" s="155" customFormat="1" ht="34.2" spans="1:14">
      <c r="A4848" s="38" t="s">
        <v>15</v>
      </c>
      <c r="B4848" s="168">
        <v>4847</v>
      </c>
      <c r="C4848" s="43" t="s">
        <v>16</v>
      </c>
      <c r="D4848" s="43" t="s">
        <v>53</v>
      </c>
      <c r="E4848" s="103" t="s">
        <v>2803</v>
      </c>
      <c r="F4848" s="43" t="s">
        <v>55</v>
      </c>
      <c r="G4848" s="43" t="s">
        <v>5202</v>
      </c>
      <c r="H4848" s="40" t="s">
        <v>2136</v>
      </c>
      <c r="I4848" s="43" t="s">
        <v>22</v>
      </c>
      <c r="J4848" s="196">
        <v>1</v>
      </c>
      <c r="K4848" s="161">
        <f t="shared" si="326"/>
        <v>1</v>
      </c>
      <c r="L4848" s="162"/>
      <c r="M4848" s="105">
        <v>3.2</v>
      </c>
      <c r="N4848" s="167"/>
    </row>
    <row r="4849" s="155" customFormat="1" ht="34.2" spans="1:14">
      <c r="A4849" s="38" t="s">
        <v>15</v>
      </c>
      <c r="B4849" s="168">
        <v>4848</v>
      </c>
      <c r="C4849" s="43" t="s">
        <v>16</v>
      </c>
      <c r="D4849" s="43" t="s">
        <v>53</v>
      </c>
      <c r="E4849" s="103" t="s">
        <v>2803</v>
      </c>
      <c r="F4849" s="204" t="s">
        <v>304</v>
      </c>
      <c r="G4849" s="169" t="s">
        <v>5203</v>
      </c>
      <c r="H4849" s="40" t="s">
        <v>5146</v>
      </c>
      <c r="I4849" s="43" t="s">
        <v>22</v>
      </c>
      <c r="J4849" s="196">
        <v>9</v>
      </c>
      <c r="K4849" s="161">
        <f>CEILING(J4849*0.2,1)</f>
        <v>2</v>
      </c>
      <c r="L4849" s="162"/>
      <c r="M4849" s="105">
        <v>3.2</v>
      </c>
      <c r="N4849" s="167"/>
    </row>
    <row r="4850" s="155" customFormat="1" ht="34.2" spans="1:14">
      <c r="A4850" s="38" t="s">
        <v>15</v>
      </c>
      <c r="B4850" s="168">
        <v>4849</v>
      </c>
      <c r="C4850" s="43" t="s">
        <v>16</v>
      </c>
      <c r="D4850" s="43" t="s">
        <v>53</v>
      </c>
      <c r="E4850" s="103" t="s">
        <v>2803</v>
      </c>
      <c r="F4850" s="204" t="s">
        <v>304</v>
      </c>
      <c r="G4850" s="169" t="s">
        <v>5204</v>
      </c>
      <c r="H4850" s="40" t="s">
        <v>5146</v>
      </c>
      <c r="I4850" s="43" t="s">
        <v>22</v>
      </c>
      <c r="J4850" s="196">
        <v>13</v>
      </c>
      <c r="K4850" s="161">
        <f t="shared" ref="K4850:K4855" si="327">J4850</f>
        <v>13</v>
      </c>
      <c r="L4850" s="162"/>
      <c r="M4850" s="105">
        <v>3.2</v>
      </c>
      <c r="N4850" s="167"/>
    </row>
    <row r="4851" s="155" customFormat="1" ht="34.2" spans="1:14">
      <c r="A4851" s="38" t="s">
        <v>15</v>
      </c>
      <c r="B4851" s="168">
        <v>4850</v>
      </c>
      <c r="C4851" s="43" t="s">
        <v>16</v>
      </c>
      <c r="D4851" s="43" t="s">
        <v>53</v>
      </c>
      <c r="E4851" s="103" t="s">
        <v>2803</v>
      </c>
      <c r="F4851" s="204" t="s">
        <v>304</v>
      </c>
      <c r="G4851" s="169" t="s">
        <v>5205</v>
      </c>
      <c r="H4851" s="40" t="s">
        <v>5146</v>
      </c>
      <c r="I4851" s="43" t="s">
        <v>22</v>
      </c>
      <c r="J4851" s="196">
        <v>10</v>
      </c>
      <c r="K4851" s="161">
        <f t="shared" si="327"/>
        <v>10</v>
      </c>
      <c r="L4851" s="162"/>
      <c r="M4851" s="105">
        <v>3.2</v>
      </c>
      <c r="N4851" s="167"/>
    </row>
    <row r="4852" s="155" customFormat="1" ht="34.2" spans="1:14">
      <c r="A4852" s="38" t="s">
        <v>15</v>
      </c>
      <c r="B4852" s="168">
        <v>4851</v>
      </c>
      <c r="C4852" s="43" t="s">
        <v>16</v>
      </c>
      <c r="D4852" s="43" t="s">
        <v>53</v>
      </c>
      <c r="E4852" s="103" t="s">
        <v>2803</v>
      </c>
      <c r="F4852" s="204" t="s">
        <v>304</v>
      </c>
      <c r="G4852" s="169" t="s">
        <v>5206</v>
      </c>
      <c r="H4852" s="40" t="s">
        <v>5146</v>
      </c>
      <c r="I4852" s="43" t="s">
        <v>22</v>
      </c>
      <c r="J4852" s="196">
        <v>4</v>
      </c>
      <c r="K4852" s="161">
        <f t="shared" si="327"/>
        <v>4</v>
      </c>
      <c r="L4852" s="162"/>
      <c r="M4852" s="105">
        <v>3.2</v>
      </c>
      <c r="N4852" s="167"/>
    </row>
    <row r="4853" s="155" customFormat="1" ht="36" spans="1:14">
      <c r="A4853" s="38" t="s">
        <v>15</v>
      </c>
      <c r="B4853" s="168">
        <v>4852</v>
      </c>
      <c r="C4853" s="43" t="s">
        <v>16</v>
      </c>
      <c r="D4853" s="43" t="s">
        <v>53</v>
      </c>
      <c r="E4853" s="103" t="s">
        <v>2803</v>
      </c>
      <c r="F4853" s="204" t="s">
        <v>236</v>
      </c>
      <c r="G4853" s="43" t="s">
        <v>5207</v>
      </c>
      <c r="H4853" s="40" t="s">
        <v>2345</v>
      </c>
      <c r="I4853" s="43" t="s">
        <v>22</v>
      </c>
      <c r="J4853" s="196">
        <v>16</v>
      </c>
      <c r="K4853" s="161">
        <f t="shared" si="327"/>
        <v>16</v>
      </c>
      <c r="L4853" s="162"/>
      <c r="M4853" s="105">
        <v>3.2</v>
      </c>
      <c r="N4853" s="167"/>
    </row>
    <row r="4854" s="155" customFormat="1" ht="36" spans="1:14">
      <c r="A4854" s="38" t="s">
        <v>15</v>
      </c>
      <c r="B4854" s="168">
        <v>4853</v>
      </c>
      <c r="C4854" s="43" t="s">
        <v>16</v>
      </c>
      <c r="D4854" s="43" t="s">
        <v>53</v>
      </c>
      <c r="E4854" s="103" t="s">
        <v>2803</v>
      </c>
      <c r="F4854" s="204" t="s">
        <v>236</v>
      </c>
      <c r="G4854" s="43" t="s">
        <v>5208</v>
      </c>
      <c r="H4854" s="40" t="s">
        <v>2345</v>
      </c>
      <c r="I4854" s="43" t="s">
        <v>22</v>
      </c>
      <c r="J4854" s="196">
        <v>13</v>
      </c>
      <c r="K4854" s="161">
        <f t="shared" si="327"/>
        <v>13</v>
      </c>
      <c r="L4854" s="162"/>
      <c r="M4854" s="105">
        <v>3.2</v>
      </c>
      <c r="N4854" s="167"/>
    </row>
    <row r="4855" s="155" customFormat="1" ht="34.2" spans="1:14">
      <c r="A4855" s="38" t="s">
        <v>15</v>
      </c>
      <c r="B4855" s="168">
        <v>4854</v>
      </c>
      <c r="C4855" s="43" t="s">
        <v>16</v>
      </c>
      <c r="D4855" s="43" t="s">
        <v>53</v>
      </c>
      <c r="E4855" s="103" t="s">
        <v>2803</v>
      </c>
      <c r="F4855" s="204" t="s">
        <v>304</v>
      </c>
      <c r="G4855" s="169" t="s">
        <v>5209</v>
      </c>
      <c r="H4855" s="40" t="s">
        <v>5146</v>
      </c>
      <c r="I4855" s="43" t="s">
        <v>22</v>
      </c>
      <c r="J4855" s="196">
        <v>33</v>
      </c>
      <c r="K4855" s="161">
        <f t="shared" si="327"/>
        <v>33</v>
      </c>
      <c r="L4855" s="162"/>
      <c r="M4855" s="105">
        <v>3.2</v>
      </c>
      <c r="N4855" s="167"/>
    </row>
    <row r="4856" s="155" customFormat="1" ht="36" spans="1:14">
      <c r="A4856" s="38" t="s">
        <v>15</v>
      </c>
      <c r="B4856" s="168">
        <v>4855</v>
      </c>
      <c r="C4856" s="43" t="s">
        <v>16</v>
      </c>
      <c r="D4856" s="43" t="s">
        <v>53</v>
      </c>
      <c r="E4856" s="103" t="s">
        <v>2803</v>
      </c>
      <c r="F4856" s="204" t="s">
        <v>236</v>
      </c>
      <c r="G4856" s="43" t="s">
        <v>5210</v>
      </c>
      <c r="H4856" s="40" t="s">
        <v>2345</v>
      </c>
      <c r="I4856" s="43" t="s">
        <v>22</v>
      </c>
      <c r="J4856" s="196">
        <v>30</v>
      </c>
      <c r="K4856" s="161">
        <f t="shared" ref="K4856:K4858" si="328">CEILING(J4856*0.2,1)</f>
        <v>6</v>
      </c>
      <c r="L4856" s="162"/>
      <c r="M4856" s="105">
        <v>3.2</v>
      </c>
      <c r="N4856" s="167"/>
    </row>
    <row r="4857" s="155" customFormat="1" ht="34.2" spans="1:14">
      <c r="A4857" s="38" t="s">
        <v>15</v>
      </c>
      <c r="B4857" s="168">
        <v>4856</v>
      </c>
      <c r="C4857" s="43" t="s">
        <v>16</v>
      </c>
      <c r="D4857" s="43" t="s">
        <v>53</v>
      </c>
      <c r="E4857" s="103" t="s">
        <v>2803</v>
      </c>
      <c r="F4857" s="204" t="s">
        <v>304</v>
      </c>
      <c r="G4857" s="169" t="s">
        <v>5211</v>
      </c>
      <c r="H4857" s="40" t="s">
        <v>5146</v>
      </c>
      <c r="I4857" s="43" t="s">
        <v>22</v>
      </c>
      <c r="J4857" s="196">
        <v>10</v>
      </c>
      <c r="K4857" s="161">
        <f t="shared" si="328"/>
        <v>2</v>
      </c>
      <c r="L4857" s="162"/>
      <c r="M4857" s="105">
        <v>3.2</v>
      </c>
      <c r="N4857" s="167"/>
    </row>
    <row r="4858" s="155" customFormat="1" ht="34.2" spans="1:14">
      <c r="A4858" s="38" t="s">
        <v>15</v>
      </c>
      <c r="B4858" s="168">
        <v>4857</v>
      </c>
      <c r="C4858" s="43" t="s">
        <v>16</v>
      </c>
      <c r="D4858" s="43" t="s">
        <v>53</v>
      </c>
      <c r="E4858" s="103" t="s">
        <v>2803</v>
      </c>
      <c r="F4858" s="204" t="s">
        <v>304</v>
      </c>
      <c r="G4858" s="169" t="s">
        <v>5212</v>
      </c>
      <c r="H4858" s="40" t="s">
        <v>2371</v>
      </c>
      <c r="I4858" s="43" t="s">
        <v>22</v>
      </c>
      <c r="J4858" s="196">
        <v>16</v>
      </c>
      <c r="K4858" s="161">
        <f t="shared" si="328"/>
        <v>4</v>
      </c>
      <c r="L4858" s="162"/>
      <c r="M4858" s="105">
        <v>3.2</v>
      </c>
      <c r="N4858" s="167"/>
    </row>
    <row r="4859" s="155" customFormat="1" ht="34.2" spans="1:14">
      <c r="A4859" s="38" t="s">
        <v>15</v>
      </c>
      <c r="B4859" s="168">
        <v>4858</v>
      </c>
      <c r="C4859" s="43" t="s">
        <v>16</v>
      </c>
      <c r="D4859" s="43" t="s">
        <v>53</v>
      </c>
      <c r="E4859" s="103" t="s">
        <v>2803</v>
      </c>
      <c r="F4859" s="204" t="s">
        <v>304</v>
      </c>
      <c r="G4859" s="169" t="s">
        <v>5213</v>
      </c>
      <c r="H4859" s="40" t="s">
        <v>2371</v>
      </c>
      <c r="I4859" s="43" t="s">
        <v>22</v>
      </c>
      <c r="J4859" s="196">
        <v>21</v>
      </c>
      <c r="K4859" s="161">
        <f t="shared" ref="K4859:K4864" si="329">J4859</f>
        <v>21</v>
      </c>
      <c r="L4859" s="162"/>
      <c r="M4859" s="105">
        <v>3.2</v>
      </c>
      <c r="N4859" s="167"/>
    </row>
    <row r="4860" s="155" customFormat="1" ht="34.2" spans="1:14">
      <c r="A4860" s="38" t="s">
        <v>15</v>
      </c>
      <c r="B4860" s="168">
        <v>4859</v>
      </c>
      <c r="C4860" s="43" t="s">
        <v>16</v>
      </c>
      <c r="D4860" s="43" t="s">
        <v>53</v>
      </c>
      <c r="E4860" s="103" t="s">
        <v>2803</v>
      </c>
      <c r="F4860" s="204" t="s">
        <v>304</v>
      </c>
      <c r="G4860" s="169" t="s">
        <v>5214</v>
      </c>
      <c r="H4860" s="40" t="s">
        <v>2371</v>
      </c>
      <c r="I4860" s="43" t="s">
        <v>22</v>
      </c>
      <c r="J4860" s="196">
        <v>4</v>
      </c>
      <c r="K4860" s="161">
        <f t="shared" si="329"/>
        <v>4</v>
      </c>
      <c r="L4860" s="162"/>
      <c r="M4860" s="105">
        <v>3.2</v>
      </c>
      <c r="N4860" s="167"/>
    </row>
    <row r="4861" s="155" customFormat="1" ht="34.2" spans="1:14">
      <c r="A4861" s="38" t="s">
        <v>15</v>
      </c>
      <c r="B4861" s="168">
        <v>4860</v>
      </c>
      <c r="C4861" s="43" t="s">
        <v>16</v>
      </c>
      <c r="D4861" s="43" t="s">
        <v>53</v>
      </c>
      <c r="E4861" s="103" t="s">
        <v>2803</v>
      </c>
      <c r="F4861" s="204" t="s">
        <v>304</v>
      </c>
      <c r="G4861" s="169" t="s">
        <v>5215</v>
      </c>
      <c r="H4861" s="40" t="s">
        <v>2371</v>
      </c>
      <c r="I4861" s="43" t="s">
        <v>22</v>
      </c>
      <c r="J4861" s="196">
        <v>17</v>
      </c>
      <c r="K4861" s="161">
        <f t="shared" si="329"/>
        <v>17</v>
      </c>
      <c r="L4861" s="162"/>
      <c r="M4861" s="105">
        <v>3.2</v>
      </c>
      <c r="N4861" s="167"/>
    </row>
    <row r="4862" s="155" customFormat="1" ht="34.2" spans="1:14">
      <c r="A4862" s="38" t="s">
        <v>15</v>
      </c>
      <c r="B4862" s="168">
        <v>4861</v>
      </c>
      <c r="C4862" s="43" t="s">
        <v>16</v>
      </c>
      <c r="D4862" s="43" t="s">
        <v>53</v>
      </c>
      <c r="E4862" s="103" t="s">
        <v>2803</v>
      </c>
      <c r="F4862" s="204" t="s">
        <v>304</v>
      </c>
      <c r="G4862" s="169" t="s">
        <v>5216</v>
      </c>
      <c r="H4862" s="40" t="s">
        <v>2371</v>
      </c>
      <c r="I4862" s="43" t="s">
        <v>22</v>
      </c>
      <c r="J4862" s="196">
        <v>8</v>
      </c>
      <c r="K4862" s="161">
        <f t="shared" si="329"/>
        <v>8</v>
      </c>
      <c r="L4862" s="162"/>
      <c r="M4862" s="105">
        <v>3.2</v>
      </c>
      <c r="N4862" s="167"/>
    </row>
    <row r="4863" s="155" customFormat="1" ht="34.2" spans="1:14">
      <c r="A4863" s="38" t="s">
        <v>15</v>
      </c>
      <c r="B4863" s="168">
        <v>4862</v>
      </c>
      <c r="C4863" s="43" t="s">
        <v>16</v>
      </c>
      <c r="D4863" s="43" t="s">
        <v>53</v>
      </c>
      <c r="E4863" s="103" t="s">
        <v>2803</v>
      </c>
      <c r="F4863" s="204" t="s">
        <v>304</v>
      </c>
      <c r="G4863" s="169" t="s">
        <v>5217</v>
      </c>
      <c r="H4863" s="40" t="s">
        <v>2371</v>
      </c>
      <c r="I4863" s="43" t="s">
        <v>22</v>
      </c>
      <c r="J4863" s="196">
        <v>18</v>
      </c>
      <c r="K4863" s="161">
        <f t="shared" si="329"/>
        <v>18</v>
      </c>
      <c r="L4863" s="162"/>
      <c r="M4863" s="105">
        <v>3.1</v>
      </c>
      <c r="N4863" s="167"/>
    </row>
    <row r="4864" s="155" customFormat="1" ht="34.2" spans="1:14">
      <c r="A4864" s="38" t="s">
        <v>15</v>
      </c>
      <c r="B4864" s="168">
        <v>4863</v>
      </c>
      <c r="C4864" s="43" t="s">
        <v>16</v>
      </c>
      <c r="D4864" s="43" t="s">
        <v>53</v>
      </c>
      <c r="E4864" s="103" t="s">
        <v>2803</v>
      </c>
      <c r="F4864" s="204" t="s">
        <v>304</v>
      </c>
      <c r="G4864" s="169" t="s">
        <v>5218</v>
      </c>
      <c r="H4864" s="40" t="s">
        <v>2371</v>
      </c>
      <c r="I4864" s="43" t="s">
        <v>22</v>
      </c>
      <c r="J4864" s="196">
        <v>95</v>
      </c>
      <c r="K4864" s="161">
        <f t="shared" si="329"/>
        <v>95</v>
      </c>
      <c r="L4864" s="162"/>
      <c r="M4864" s="105">
        <v>3.1</v>
      </c>
      <c r="N4864" s="167"/>
    </row>
    <row r="4865" s="155" customFormat="1" ht="34.2" spans="1:14">
      <c r="A4865" s="38" t="s">
        <v>15</v>
      </c>
      <c r="B4865" s="168">
        <v>4864</v>
      </c>
      <c r="C4865" s="43" t="s">
        <v>16</v>
      </c>
      <c r="D4865" s="43" t="s">
        <v>53</v>
      </c>
      <c r="E4865" s="103" t="s">
        <v>2803</v>
      </c>
      <c r="F4865" s="204" t="s">
        <v>236</v>
      </c>
      <c r="G4865" s="43" t="s">
        <v>5219</v>
      </c>
      <c r="H4865" s="40" t="s">
        <v>2369</v>
      </c>
      <c r="I4865" s="43" t="s">
        <v>22</v>
      </c>
      <c r="J4865" s="196">
        <v>79</v>
      </c>
      <c r="K4865" s="161">
        <f t="shared" ref="K4865:K4867" si="330">CEILING(J4865*0.2,1)</f>
        <v>16</v>
      </c>
      <c r="L4865" s="162"/>
      <c r="M4865" s="105">
        <v>3.1</v>
      </c>
      <c r="N4865" s="167"/>
    </row>
    <row r="4866" s="155" customFormat="1" ht="34.2" spans="1:14">
      <c r="A4866" s="38" t="s">
        <v>15</v>
      </c>
      <c r="B4866" s="168">
        <v>4865</v>
      </c>
      <c r="C4866" s="43" t="s">
        <v>16</v>
      </c>
      <c r="D4866" s="43" t="s">
        <v>53</v>
      </c>
      <c r="E4866" s="103" t="s">
        <v>2803</v>
      </c>
      <c r="F4866" s="204" t="s">
        <v>304</v>
      </c>
      <c r="G4866" s="169" t="s">
        <v>5220</v>
      </c>
      <c r="H4866" s="40" t="s">
        <v>2371</v>
      </c>
      <c r="I4866" s="43" t="s">
        <v>22</v>
      </c>
      <c r="J4866" s="196">
        <v>19</v>
      </c>
      <c r="K4866" s="161">
        <f t="shared" si="330"/>
        <v>4</v>
      </c>
      <c r="L4866" s="162"/>
      <c r="M4866" s="105">
        <v>3.1</v>
      </c>
      <c r="N4866" s="167"/>
    </row>
    <row r="4867" s="155" customFormat="1" ht="34.2" spans="1:14">
      <c r="A4867" s="38" t="s">
        <v>15</v>
      </c>
      <c r="B4867" s="168">
        <v>4866</v>
      </c>
      <c r="C4867" s="43" t="s">
        <v>16</v>
      </c>
      <c r="D4867" s="43" t="s">
        <v>53</v>
      </c>
      <c r="E4867" s="103" t="s">
        <v>2803</v>
      </c>
      <c r="F4867" s="204" t="s">
        <v>236</v>
      </c>
      <c r="G4867" s="43" t="s">
        <v>5221</v>
      </c>
      <c r="H4867" s="40" t="s">
        <v>2369</v>
      </c>
      <c r="I4867" s="43" t="s">
        <v>22</v>
      </c>
      <c r="J4867" s="196">
        <v>27</v>
      </c>
      <c r="K4867" s="161">
        <f t="shared" si="330"/>
        <v>6</v>
      </c>
      <c r="L4867" s="162"/>
      <c r="M4867" s="105">
        <v>3.1</v>
      </c>
      <c r="N4867" s="167"/>
    </row>
    <row r="4868" s="155" customFormat="1" ht="34.2" spans="1:14">
      <c r="A4868" s="38" t="s">
        <v>15</v>
      </c>
      <c r="B4868" s="168">
        <v>4867</v>
      </c>
      <c r="C4868" s="43" t="s">
        <v>16</v>
      </c>
      <c r="D4868" s="43" t="s">
        <v>53</v>
      </c>
      <c r="E4868" s="103" t="s">
        <v>2803</v>
      </c>
      <c r="F4868" s="204" t="s">
        <v>236</v>
      </c>
      <c r="G4868" s="43" t="s">
        <v>5222</v>
      </c>
      <c r="H4868" s="40" t="s">
        <v>2369</v>
      </c>
      <c r="I4868" s="43" t="s">
        <v>22</v>
      </c>
      <c r="J4868" s="196">
        <v>25</v>
      </c>
      <c r="K4868" s="161">
        <f t="shared" ref="K4868:K4872" si="331">J4868</f>
        <v>25</v>
      </c>
      <c r="L4868" s="162"/>
      <c r="M4868" s="105">
        <v>3.1</v>
      </c>
      <c r="N4868" s="167"/>
    </row>
    <row r="4869" s="155" customFormat="1" ht="34.2" spans="1:14">
      <c r="A4869" s="38" t="s">
        <v>15</v>
      </c>
      <c r="B4869" s="168">
        <v>4868</v>
      </c>
      <c r="C4869" s="43" t="s">
        <v>16</v>
      </c>
      <c r="D4869" s="43" t="s">
        <v>53</v>
      </c>
      <c r="E4869" s="103" t="s">
        <v>2803</v>
      </c>
      <c r="F4869" s="204" t="s">
        <v>304</v>
      </c>
      <c r="G4869" s="169" t="s">
        <v>5223</v>
      </c>
      <c r="H4869" s="40" t="s">
        <v>2371</v>
      </c>
      <c r="I4869" s="43" t="s">
        <v>22</v>
      </c>
      <c r="J4869" s="196">
        <v>17</v>
      </c>
      <c r="K4869" s="161">
        <f t="shared" si="331"/>
        <v>17</v>
      </c>
      <c r="L4869" s="162"/>
      <c r="M4869" s="105">
        <v>3.1</v>
      </c>
      <c r="N4869" s="167"/>
    </row>
    <row r="4870" s="155" customFormat="1" ht="34.2" spans="1:14">
      <c r="A4870" s="38" t="s">
        <v>15</v>
      </c>
      <c r="B4870" s="168">
        <v>4869</v>
      </c>
      <c r="C4870" s="43" t="s">
        <v>16</v>
      </c>
      <c r="D4870" s="43" t="s">
        <v>53</v>
      </c>
      <c r="E4870" s="103" t="s">
        <v>2803</v>
      </c>
      <c r="F4870" s="204" t="s">
        <v>304</v>
      </c>
      <c r="G4870" s="169" t="s">
        <v>5224</v>
      </c>
      <c r="H4870" s="40" t="s">
        <v>3453</v>
      </c>
      <c r="I4870" s="43" t="s">
        <v>22</v>
      </c>
      <c r="J4870" s="196">
        <v>39</v>
      </c>
      <c r="K4870" s="161">
        <f t="shared" ref="K4870:K4874" si="332">CEILING(J4870*0.2,1)</f>
        <v>8</v>
      </c>
      <c r="L4870" s="162"/>
      <c r="M4870" s="105">
        <v>3.1</v>
      </c>
      <c r="N4870" s="167"/>
    </row>
    <row r="4871" s="155" customFormat="1" ht="34.2" spans="1:14">
      <c r="A4871" s="38" t="s">
        <v>15</v>
      </c>
      <c r="B4871" s="168">
        <v>4870</v>
      </c>
      <c r="C4871" s="43" t="s">
        <v>16</v>
      </c>
      <c r="D4871" s="43" t="s">
        <v>53</v>
      </c>
      <c r="E4871" s="103" t="s">
        <v>2803</v>
      </c>
      <c r="F4871" s="204" t="s">
        <v>304</v>
      </c>
      <c r="G4871" s="169" t="s">
        <v>5225</v>
      </c>
      <c r="H4871" s="40" t="s">
        <v>3453</v>
      </c>
      <c r="I4871" s="43" t="s">
        <v>22</v>
      </c>
      <c r="J4871" s="196">
        <v>47</v>
      </c>
      <c r="K4871" s="161">
        <f t="shared" si="331"/>
        <v>47</v>
      </c>
      <c r="L4871" s="162"/>
      <c r="M4871" s="105">
        <v>3.1</v>
      </c>
      <c r="N4871" s="167"/>
    </row>
    <row r="4872" s="155" customFormat="1" ht="34.2" spans="1:14">
      <c r="A4872" s="38" t="s">
        <v>15</v>
      </c>
      <c r="B4872" s="168">
        <v>4871</v>
      </c>
      <c r="C4872" s="43" t="s">
        <v>16</v>
      </c>
      <c r="D4872" s="43" t="s">
        <v>53</v>
      </c>
      <c r="E4872" s="103" t="s">
        <v>2803</v>
      </c>
      <c r="F4872" s="204" t="s">
        <v>304</v>
      </c>
      <c r="G4872" s="169" t="s">
        <v>5226</v>
      </c>
      <c r="H4872" s="40" t="s">
        <v>3453</v>
      </c>
      <c r="I4872" s="43" t="s">
        <v>22</v>
      </c>
      <c r="J4872" s="196">
        <v>35</v>
      </c>
      <c r="K4872" s="161">
        <f t="shared" si="331"/>
        <v>35</v>
      </c>
      <c r="L4872" s="162"/>
      <c r="M4872" s="105">
        <v>3.1</v>
      </c>
      <c r="N4872" s="167"/>
    </row>
    <row r="4873" s="155" customFormat="1" ht="34.2" spans="1:14">
      <c r="A4873" s="38" t="s">
        <v>15</v>
      </c>
      <c r="B4873" s="168">
        <v>4872</v>
      </c>
      <c r="C4873" s="43" t="s">
        <v>16</v>
      </c>
      <c r="D4873" s="43" t="s">
        <v>53</v>
      </c>
      <c r="E4873" s="103" t="s">
        <v>2803</v>
      </c>
      <c r="F4873" s="204" t="s">
        <v>304</v>
      </c>
      <c r="G4873" s="169" t="s">
        <v>5227</v>
      </c>
      <c r="H4873" s="40" t="s">
        <v>3453</v>
      </c>
      <c r="I4873" s="43" t="s">
        <v>22</v>
      </c>
      <c r="J4873" s="196">
        <v>40</v>
      </c>
      <c r="K4873" s="161">
        <f t="shared" si="332"/>
        <v>8</v>
      </c>
      <c r="L4873" s="162"/>
      <c r="M4873" s="105">
        <v>3.1</v>
      </c>
      <c r="N4873" s="167"/>
    </row>
    <row r="4874" s="155" customFormat="1" ht="34.2" spans="1:14">
      <c r="A4874" s="38" t="s">
        <v>15</v>
      </c>
      <c r="B4874" s="168">
        <v>4873</v>
      </c>
      <c r="C4874" s="43" t="s">
        <v>16</v>
      </c>
      <c r="D4874" s="43" t="s">
        <v>53</v>
      </c>
      <c r="E4874" s="103" t="s">
        <v>2803</v>
      </c>
      <c r="F4874" s="204" t="s">
        <v>304</v>
      </c>
      <c r="G4874" s="169" t="s">
        <v>5228</v>
      </c>
      <c r="H4874" s="40" t="s">
        <v>3453</v>
      </c>
      <c r="I4874" s="43" t="s">
        <v>22</v>
      </c>
      <c r="J4874" s="196">
        <v>37</v>
      </c>
      <c r="K4874" s="161">
        <f t="shared" si="332"/>
        <v>8</v>
      </c>
      <c r="L4874" s="162"/>
      <c r="M4874" s="105">
        <v>3.1</v>
      </c>
      <c r="N4874" s="167"/>
    </row>
    <row r="4875" s="155" customFormat="1" ht="34.2" spans="1:14">
      <c r="A4875" s="38" t="s">
        <v>15</v>
      </c>
      <c r="B4875" s="168">
        <v>4874</v>
      </c>
      <c r="C4875" s="43" t="s">
        <v>16</v>
      </c>
      <c r="D4875" s="43" t="s">
        <v>53</v>
      </c>
      <c r="E4875" s="103" t="s">
        <v>2803</v>
      </c>
      <c r="F4875" s="204" t="s">
        <v>304</v>
      </c>
      <c r="G4875" s="169" t="s">
        <v>5229</v>
      </c>
      <c r="H4875" s="40" t="s">
        <v>3453</v>
      </c>
      <c r="I4875" s="43" t="s">
        <v>22</v>
      </c>
      <c r="J4875" s="196">
        <v>35</v>
      </c>
      <c r="K4875" s="161">
        <f t="shared" ref="K4875:K4879" si="333">J4875</f>
        <v>35</v>
      </c>
      <c r="L4875" s="162"/>
      <c r="M4875" s="105">
        <v>3.1</v>
      </c>
      <c r="N4875" s="167"/>
    </row>
    <row r="4876" s="155" customFormat="1" ht="34.2" spans="1:14">
      <c r="A4876" s="38" t="s">
        <v>15</v>
      </c>
      <c r="B4876" s="168">
        <v>4875</v>
      </c>
      <c r="C4876" s="43" t="s">
        <v>16</v>
      </c>
      <c r="D4876" s="43" t="s">
        <v>53</v>
      </c>
      <c r="E4876" s="103" t="s">
        <v>2803</v>
      </c>
      <c r="F4876" s="204" t="s">
        <v>304</v>
      </c>
      <c r="G4876" s="169" t="s">
        <v>5230</v>
      </c>
      <c r="H4876" s="40" t="s">
        <v>3913</v>
      </c>
      <c r="I4876" s="43" t="s">
        <v>22</v>
      </c>
      <c r="J4876" s="196">
        <v>11</v>
      </c>
      <c r="K4876" s="161">
        <f>CEILING(J4876*0.2,1)</f>
        <v>3</v>
      </c>
      <c r="L4876" s="162"/>
      <c r="M4876" s="105">
        <v>3.1</v>
      </c>
      <c r="N4876" s="167"/>
    </row>
    <row r="4877" s="155" customFormat="1" ht="34.2" spans="1:14">
      <c r="A4877" s="38" t="s">
        <v>15</v>
      </c>
      <c r="B4877" s="168">
        <v>4876</v>
      </c>
      <c r="C4877" s="43" t="s">
        <v>16</v>
      </c>
      <c r="D4877" s="43" t="s">
        <v>53</v>
      </c>
      <c r="E4877" s="103" t="s">
        <v>2803</v>
      </c>
      <c r="F4877" s="204" t="s">
        <v>304</v>
      </c>
      <c r="G4877" s="169" t="s">
        <v>5231</v>
      </c>
      <c r="H4877" s="40" t="s">
        <v>3913</v>
      </c>
      <c r="I4877" s="43" t="s">
        <v>22</v>
      </c>
      <c r="J4877" s="196">
        <v>19</v>
      </c>
      <c r="K4877" s="161">
        <f t="shared" si="333"/>
        <v>19</v>
      </c>
      <c r="L4877" s="162"/>
      <c r="M4877" s="105">
        <v>3.1</v>
      </c>
      <c r="N4877" s="167"/>
    </row>
    <row r="4878" s="155" customFormat="1" ht="34.2" spans="1:14">
      <c r="A4878" s="38" t="s">
        <v>15</v>
      </c>
      <c r="B4878" s="168">
        <v>4877</v>
      </c>
      <c r="C4878" s="43" t="s">
        <v>16</v>
      </c>
      <c r="D4878" s="43" t="s">
        <v>53</v>
      </c>
      <c r="E4878" s="103" t="s">
        <v>2803</v>
      </c>
      <c r="F4878" s="204" t="s">
        <v>304</v>
      </c>
      <c r="G4878" s="169" t="s">
        <v>5232</v>
      </c>
      <c r="H4878" s="40" t="s">
        <v>3913</v>
      </c>
      <c r="I4878" s="43" t="s">
        <v>22</v>
      </c>
      <c r="J4878" s="196">
        <v>3</v>
      </c>
      <c r="K4878" s="161">
        <f t="shared" si="333"/>
        <v>3</v>
      </c>
      <c r="L4878" s="162"/>
      <c r="M4878" s="105">
        <v>3.1</v>
      </c>
      <c r="N4878" s="167"/>
    </row>
    <row r="4879" s="155" customFormat="1" ht="34.2" spans="1:14">
      <c r="A4879" s="38" t="s">
        <v>15</v>
      </c>
      <c r="B4879" s="168">
        <v>4878</v>
      </c>
      <c r="C4879" s="43" t="s">
        <v>16</v>
      </c>
      <c r="D4879" s="43" t="s">
        <v>53</v>
      </c>
      <c r="E4879" s="103" t="s">
        <v>2803</v>
      </c>
      <c r="F4879" s="204" t="s">
        <v>304</v>
      </c>
      <c r="G4879" s="169" t="s">
        <v>5233</v>
      </c>
      <c r="H4879" s="40" t="s">
        <v>3913</v>
      </c>
      <c r="I4879" s="43" t="s">
        <v>22</v>
      </c>
      <c r="J4879" s="196">
        <v>15</v>
      </c>
      <c r="K4879" s="161">
        <f t="shared" si="333"/>
        <v>15</v>
      </c>
      <c r="L4879" s="162"/>
      <c r="M4879" s="105">
        <v>3.1</v>
      </c>
      <c r="N4879" s="167"/>
    </row>
    <row r="4880" s="155" customFormat="1" ht="34.2" spans="1:14">
      <c r="A4880" s="38" t="s">
        <v>15</v>
      </c>
      <c r="B4880" s="168">
        <v>4879</v>
      </c>
      <c r="C4880" s="43" t="s">
        <v>16</v>
      </c>
      <c r="D4880" s="43" t="s">
        <v>53</v>
      </c>
      <c r="E4880" s="103" t="s">
        <v>2803</v>
      </c>
      <c r="F4880" s="204" t="s">
        <v>304</v>
      </c>
      <c r="G4880" s="169" t="s">
        <v>5234</v>
      </c>
      <c r="H4880" s="40" t="s">
        <v>3913</v>
      </c>
      <c r="I4880" s="43" t="s">
        <v>22</v>
      </c>
      <c r="J4880" s="196">
        <v>21</v>
      </c>
      <c r="K4880" s="161">
        <f t="shared" ref="K4880:K4884" si="334">CEILING(J4880*0.2,1)</f>
        <v>5</v>
      </c>
      <c r="L4880" s="162"/>
      <c r="M4880" s="105">
        <v>3.1</v>
      </c>
      <c r="N4880" s="167"/>
    </row>
    <row r="4881" s="155" customFormat="1" ht="34.2" spans="1:14">
      <c r="A4881" s="38" t="s">
        <v>15</v>
      </c>
      <c r="B4881" s="168">
        <v>4880</v>
      </c>
      <c r="C4881" s="43" t="s">
        <v>16</v>
      </c>
      <c r="D4881" s="43" t="s">
        <v>53</v>
      </c>
      <c r="E4881" s="103" t="s">
        <v>2803</v>
      </c>
      <c r="F4881" s="204" t="s">
        <v>304</v>
      </c>
      <c r="G4881" s="169" t="s">
        <v>5235</v>
      </c>
      <c r="H4881" s="40" t="s">
        <v>3913</v>
      </c>
      <c r="I4881" s="43" t="s">
        <v>22</v>
      </c>
      <c r="J4881" s="196">
        <v>55</v>
      </c>
      <c r="K4881" s="161">
        <f t="shared" ref="K4881:K4887" si="335">J4881</f>
        <v>55</v>
      </c>
      <c r="L4881" s="162"/>
      <c r="M4881" s="105">
        <v>3.1</v>
      </c>
      <c r="N4881" s="167"/>
    </row>
    <row r="4882" s="155" customFormat="1" ht="34.2" spans="1:14">
      <c r="A4882" s="38" t="s">
        <v>15</v>
      </c>
      <c r="B4882" s="168">
        <v>4881</v>
      </c>
      <c r="C4882" s="43" t="s">
        <v>16</v>
      </c>
      <c r="D4882" s="43" t="s">
        <v>53</v>
      </c>
      <c r="E4882" s="103" t="s">
        <v>2803</v>
      </c>
      <c r="F4882" s="204" t="s">
        <v>304</v>
      </c>
      <c r="G4882" s="169" t="s">
        <v>5236</v>
      </c>
      <c r="H4882" s="40" t="s">
        <v>3913</v>
      </c>
      <c r="I4882" s="43" t="s">
        <v>22</v>
      </c>
      <c r="J4882" s="196">
        <v>14</v>
      </c>
      <c r="K4882" s="161">
        <f t="shared" si="334"/>
        <v>3</v>
      </c>
      <c r="L4882" s="162"/>
      <c r="M4882" s="105">
        <v>3.1</v>
      </c>
      <c r="N4882" s="167"/>
    </row>
    <row r="4883" s="155" customFormat="1" ht="34.2" spans="1:14">
      <c r="A4883" s="38" t="s">
        <v>15</v>
      </c>
      <c r="B4883" s="168">
        <v>4882</v>
      </c>
      <c r="C4883" s="43" t="s">
        <v>16</v>
      </c>
      <c r="D4883" s="43" t="s">
        <v>53</v>
      </c>
      <c r="E4883" s="103" t="s">
        <v>2803</v>
      </c>
      <c r="F4883" s="204" t="s">
        <v>236</v>
      </c>
      <c r="G4883" s="43" t="s">
        <v>5237</v>
      </c>
      <c r="H4883" s="40" t="s">
        <v>5238</v>
      </c>
      <c r="I4883" s="43" t="s">
        <v>22</v>
      </c>
      <c r="J4883" s="196">
        <v>49</v>
      </c>
      <c r="K4883" s="161">
        <f t="shared" si="335"/>
        <v>49</v>
      </c>
      <c r="L4883" s="162"/>
      <c r="M4883" s="105">
        <v>3.1</v>
      </c>
      <c r="N4883" s="167"/>
    </row>
    <row r="4884" s="155" customFormat="1" ht="34.2" spans="1:14">
      <c r="A4884" s="38" t="s">
        <v>15</v>
      </c>
      <c r="B4884" s="168">
        <v>4883</v>
      </c>
      <c r="C4884" s="43" t="s">
        <v>16</v>
      </c>
      <c r="D4884" s="43" t="s">
        <v>53</v>
      </c>
      <c r="E4884" s="103" t="s">
        <v>2803</v>
      </c>
      <c r="F4884" s="204" t="s">
        <v>304</v>
      </c>
      <c r="G4884" s="169" t="s">
        <v>5239</v>
      </c>
      <c r="H4884" s="40" t="s">
        <v>5240</v>
      </c>
      <c r="I4884" s="43" t="s">
        <v>22</v>
      </c>
      <c r="J4884" s="196">
        <v>8</v>
      </c>
      <c r="K4884" s="161">
        <f t="shared" si="334"/>
        <v>2</v>
      </c>
      <c r="L4884" s="162"/>
      <c r="M4884" s="105">
        <v>3.1</v>
      </c>
      <c r="N4884" s="167"/>
    </row>
    <row r="4885" s="155" customFormat="1" ht="34.2" spans="1:14">
      <c r="A4885" s="38" t="s">
        <v>15</v>
      </c>
      <c r="B4885" s="168">
        <v>4884</v>
      </c>
      <c r="C4885" s="43" t="s">
        <v>16</v>
      </c>
      <c r="D4885" s="43" t="s">
        <v>53</v>
      </c>
      <c r="E4885" s="103" t="s">
        <v>2803</v>
      </c>
      <c r="F4885" s="204" t="s">
        <v>304</v>
      </c>
      <c r="G4885" s="169" t="s">
        <v>5241</v>
      </c>
      <c r="H4885" s="40" t="s">
        <v>5240</v>
      </c>
      <c r="I4885" s="43" t="s">
        <v>22</v>
      </c>
      <c r="J4885" s="196">
        <v>12</v>
      </c>
      <c r="K4885" s="161">
        <f t="shared" si="335"/>
        <v>12</v>
      </c>
      <c r="L4885" s="162"/>
      <c r="M4885" s="105">
        <v>3.1</v>
      </c>
      <c r="N4885" s="167"/>
    </row>
    <row r="4886" s="155" customFormat="1" ht="34.2" spans="1:14">
      <c r="A4886" s="38" t="s">
        <v>15</v>
      </c>
      <c r="B4886" s="168">
        <v>4885</v>
      </c>
      <c r="C4886" s="43" t="s">
        <v>16</v>
      </c>
      <c r="D4886" s="43" t="s">
        <v>53</v>
      </c>
      <c r="E4886" s="103" t="s">
        <v>2803</v>
      </c>
      <c r="F4886" s="204" t="s">
        <v>304</v>
      </c>
      <c r="G4886" s="169" t="s">
        <v>5242</v>
      </c>
      <c r="H4886" s="40" t="s">
        <v>5240</v>
      </c>
      <c r="I4886" s="43" t="s">
        <v>22</v>
      </c>
      <c r="J4886" s="196">
        <v>4</v>
      </c>
      <c r="K4886" s="161">
        <f t="shared" si="335"/>
        <v>4</v>
      </c>
      <c r="L4886" s="162"/>
      <c r="M4886" s="105">
        <v>3.1</v>
      </c>
      <c r="N4886" s="167"/>
    </row>
    <row r="4887" s="155" customFormat="1" ht="34.2" spans="1:14">
      <c r="A4887" s="38" t="s">
        <v>15</v>
      </c>
      <c r="B4887" s="168">
        <v>4886</v>
      </c>
      <c r="C4887" s="43" t="s">
        <v>16</v>
      </c>
      <c r="D4887" s="43" t="s">
        <v>53</v>
      </c>
      <c r="E4887" s="103" t="s">
        <v>2803</v>
      </c>
      <c r="F4887" s="204" t="s">
        <v>304</v>
      </c>
      <c r="G4887" s="169" t="s">
        <v>5243</v>
      </c>
      <c r="H4887" s="40" t="s">
        <v>5240</v>
      </c>
      <c r="I4887" s="43" t="s">
        <v>22</v>
      </c>
      <c r="J4887" s="196">
        <v>9</v>
      </c>
      <c r="K4887" s="161">
        <f t="shared" si="335"/>
        <v>9</v>
      </c>
      <c r="L4887" s="162"/>
      <c r="M4887" s="105">
        <v>3.1</v>
      </c>
      <c r="N4887" s="167"/>
    </row>
    <row r="4888" s="155" customFormat="1" ht="34.2" spans="1:14">
      <c r="A4888" s="38" t="s">
        <v>15</v>
      </c>
      <c r="B4888" s="168">
        <v>4887</v>
      </c>
      <c r="C4888" s="43" t="s">
        <v>16</v>
      </c>
      <c r="D4888" s="43" t="s">
        <v>53</v>
      </c>
      <c r="E4888" s="103" t="s">
        <v>2803</v>
      </c>
      <c r="F4888" s="204" t="s">
        <v>304</v>
      </c>
      <c r="G4888" s="169" t="s">
        <v>5244</v>
      </c>
      <c r="H4888" s="40" t="s">
        <v>5240</v>
      </c>
      <c r="I4888" s="43" t="s">
        <v>22</v>
      </c>
      <c r="J4888" s="196">
        <v>10</v>
      </c>
      <c r="K4888" s="161">
        <f t="shared" ref="K4888:K4890" si="336">CEILING(J4888*0.2,1)</f>
        <v>2</v>
      </c>
      <c r="L4888" s="162"/>
      <c r="M4888" s="105">
        <v>3.1</v>
      </c>
      <c r="N4888" s="167"/>
    </row>
    <row r="4889" s="155" customFormat="1" ht="34.2" spans="1:14">
      <c r="A4889" s="38" t="s">
        <v>15</v>
      </c>
      <c r="B4889" s="168">
        <v>4888</v>
      </c>
      <c r="C4889" s="43" t="s">
        <v>16</v>
      </c>
      <c r="D4889" s="43" t="s">
        <v>53</v>
      </c>
      <c r="E4889" s="103" t="s">
        <v>2803</v>
      </c>
      <c r="F4889" s="204" t="s">
        <v>304</v>
      </c>
      <c r="G4889" s="169" t="s">
        <v>5245</v>
      </c>
      <c r="H4889" s="40" t="s">
        <v>5240</v>
      </c>
      <c r="I4889" s="43" t="s">
        <v>22</v>
      </c>
      <c r="J4889" s="196">
        <v>14</v>
      </c>
      <c r="K4889" s="161">
        <f t="shared" si="336"/>
        <v>3</v>
      </c>
      <c r="L4889" s="162"/>
      <c r="M4889" s="105">
        <v>3.1</v>
      </c>
      <c r="N4889" s="167"/>
    </row>
    <row r="4890" s="155" customFormat="1" ht="34.2" spans="1:14">
      <c r="A4890" s="38" t="s">
        <v>15</v>
      </c>
      <c r="B4890" s="168">
        <v>4889</v>
      </c>
      <c r="C4890" s="43" t="s">
        <v>16</v>
      </c>
      <c r="D4890" s="43" t="s">
        <v>53</v>
      </c>
      <c r="E4890" s="103" t="s">
        <v>2803</v>
      </c>
      <c r="F4890" s="204" t="s">
        <v>236</v>
      </c>
      <c r="G4890" s="43" t="s">
        <v>5237</v>
      </c>
      <c r="H4890" s="40" t="s">
        <v>5246</v>
      </c>
      <c r="I4890" s="43" t="s">
        <v>22</v>
      </c>
      <c r="J4890" s="196">
        <v>36</v>
      </c>
      <c r="K4890" s="161">
        <f t="shared" si="336"/>
        <v>8</v>
      </c>
      <c r="L4890" s="162"/>
      <c r="M4890" s="105">
        <v>3.1</v>
      </c>
      <c r="N4890" s="167"/>
    </row>
    <row r="4891" s="155" customFormat="1" ht="34.2" spans="1:14">
      <c r="A4891" s="38" t="s">
        <v>15</v>
      </c>
      <c r="B4891" s="168">
        <v>4890</v>
      </c>
      <c r="C4891" s="43" t="s">
        <v>16</v>
      </c>
      <c r="D4891" s="43" t="s">
        <v>53</v>
      </c>
      <c r="E4891" s="103" t="s">
        <v>2803</v>
      </c>
      <c r="F4891" s="204" t="s">
        <v>304</v>
      </c>
      <c r="G4891" s="169" t="s">
        <v>5247</v>
      </c>
      <c r="H4891" s="40" t="s">
        <v>5240</v>
      </c>
      <c r="I4891" s="43" t="s">
        <v>22</v>
      </c>
      <c r="J4891" s="196">
        <v>40</v>
      </c>
      <c r="K4891" s="161">
        <f t="shared" ref="K4891:K4897" si="337">J4891</f>
        <v>40</v>
      </c>
      <c r="L4891" s="162"/>
      <c r="M4891" s="105">
        <v>3.1</v>
      </c>
      <c r="N4891" s="167"/>
    </row>
    <row r="4892" s="155" customFormat="1" ht="34.2" spans="1:14">
      <c r="A4892" s="38" t="s">
        <v>15</v>
      </c>
      <c r="B4892" s="168">
        <v>4891</v>
      </c>
      <c r="C4892" s="43" t="s">
        <v>16</v>
      </c>
      <c r="D4892" s="43" t="s">
        <v>53</v>
      </c>
      <c r="E4892" s="103" t="s">
        <v>2803</v>
      </c>
      <c r="F4892" s="204" t="s">
        <v>304</v>
      </c>
      <c r="G4892" s="169" t="s">
        <v>5248</v>
      </c>
      <c r="H4892" s="40" t="s">
        <v>5240</v>
      </c>
      <c r="I4892" s="43" t="s">
        <v>22</v>
      </c>
      <c r="J4892" s="196">
        <v>10</v>
      </c>
      <c r="K4892" s="161">
        <f t="shared" si="337"/>
        <v>10</v>
      </c>
      <c r="L4892" s="162"/>
      <c r="M4892" s="105">
        <v>3.1</v>
      </c>
      <c r="N4892" s="167"/>
    </row>
    <row r="4893" s="155" customFormat="1" ht="34.2" spans="1:14">
      <c r="A4893" s="38" t="s">
        <v>15</v>
      </c>
      <c r="B4893" s="168">
        <v>4892</v>
      </c>
      <c r="C4893" s="43" t="s">
        <v>16</v>
      </c>
      <c r="D4893" s="43" t="s">
        <v>53</v>
      </c>
      <c r="E4893" s="103" t="s">
        <v>2803</v>
      </c>
      <c r="F4893" s="204" t="s">
        <v>304</v>
      </c>
      <c r="G4893" s="169" t="s">
        <v>5249</v>
      </c>
      <c r="H4893" s="40" t="s">
        <v>2158</v>
      </c>
      <c r="I4893" s="43" t="s">
        <v>22</v>
      </c>
      <c r="J4893" s="196">
        <v>55</v>
      </c>
      <c r="K4893" s="161">
        <f>CEILING(J4893*0.2,1)</f>
        <v>11</v>
      </c>
      <c r="L4893" s="162"/>
      <c r="M4893" s="105">
        <v>3.2</v>
      </c>
      <c r="N4893" s="167"/>
    </row>
    <row r="4894" s="155" customFormat="1" ht="34.2" spans="1:14">
      <c r="A4894" s="38" t="s">
        <v>15</v>
      </c>
      <c r="B4894" s="168">
        <v>4893</v>
      </c>
      <c r="C4894" s="43" t="s">
        <v>16</v>
      </c>
      <c r="D4894" s="43" t="s">
        <v>53</v>
      </c>
      <c r="E4894" s="103" t="s">
        <v>2803</v>
      </c>
      <c r="F4894" s="204" t="s">
        <v>304</v>
      </c>
      <c r="G4894" s="169" t="s">
        <v>3567</v>
      </c>
      <c r="H4894" s="40" t="s">
        <v>2158</v>
      </c>
      <c r="I4894" s="43" t="s">
        <v>22</v>
      </c>
      <c r="J4894" s="196">
        <v>74</v>
      </c>
      <c r="K4894" s="161">
        <f t="shared" si="337"/>
        <v>74</v>
      </c>
      <c r="L4894" s="162"/>
      <c r="M4894" s="105">
        <v>3.2</v>
      </c>
      <c r="N4894" s="167"/>
    </row>
    <row r="4895" s="155" customFormat="1" ht="34.2" spans="1:14">
      <c r="A4895" s="38" t="s">
        <v>15</v>
      </c>
      <c r="B4895" s="168">
        <v>4894</v>
      </c>
      <c r="C4895" s="43" t="s">
        <v>16</v>
      </c>
      <c r="D4895" s="43" t="s">
        <v>53</v>
      </c>
      <c r="E4895" s="103" t="s">
        <v>2803</v>
      </c>
      <c r="F4895" s="204" t="s">
        <v>304</v>
      </c>
      <c r="G4895" s="169" t="s">
        <v>5250</v>
      </c>
      <c r="H4895" s="40" t="s">
        <v>2158</v>
      </c>
      <c r="I4895" s="43" t="s">
        <v>22</v>
      </c>
      <c r="J4895" s="196">
        <v>11</v>
      </c>
      <c r="K4895" s="161">
        <f t="shared" si="337"/>
        <v>11</v>
      </c>
      <c r="L4895" s="162"/>
      <c r="M4895" s="105">
        <v>3.2</v>
      </c>
      <c r="N4895" s="167"/>
    </row>
    <row r="4896" s="155" customFormat="1" ht="34.2" spans="1:14">
      <c r="A4896" s="38" t="s">
        <v>15</v>
      </c>
      <c r="B4896" s="168">
        <v>4895</v>
      </c>
      <c r="C4896" s="43" t="s">
        <v>16</v>
      </c>
      <c r="D4896" s="43" t="s">
        <v>53</v>
      </c>
      <c r="E4896" s="103" t="s">
        <v>2803</v>
      </c>
      <c r="F4896" s="204" t="s">
        <v>304</v>
      </c>
      <c r="G4896" s="169" t="s">
        <v>5251</v>
      </c>
      <c r="H4896" s="40" t="s">
        <v>2158</v>
      </c>
      <c r="I4896" s="43" t="s">
        <v>22</v>
      </c>
      <c r="J4896" s="196">
        <v>60</v>
      </c>
      <c r="K4896" s="161">
        <f t="shared" si="337"/>
        <v>60</v>
      </c>
      <c r="L4896" s="162"/>
      <c r="M4896" s="105">
        <v>3.2</v>
      </c>
      <c r="N4896" s="167"/>
    </row>
    <row r="4897" s="155" customFormat="1" ht="34.2" spans="1:14">
      <c r="A4897" s="38" t="s">
        <v>15</v>
      </c>
      <c r="B4897" s="168">
        <v>4896</v>
      </c>
      <c r="C4897" s="43" t="s">
        <v>16</v>
      </c>
      <c r="D4897" s="43" t="s">
        <v>53</v>
      </c>
      <c r="E4897" s="103" t="s">
        <v>2803</v>
      </c>
      <c r="F4897" s="204" t="s">
        <v>304</v>
      </c>
      <c r="G4897" s="169" t="s">
        <v>5252</v>
      </c>
      <c r="H4897" s="40" t="s">
        <v>2158</v>
      </c>
      <c r="I4897" s="43" t="s">
        <v>22</v>
      </c>
      <c r="J4897" s="196">
        <v>19</v>
      </c>
      <c r="K4897" s="161">
        <f t="shared" si="337"/>
        <v>19</v>
      </c>
      <c r="L4897" s="162"/>
      <c r="M4897" s="105">
        <v>3.2</v>
      </c>
      <c r="N4897" s="167"/>
    </row>
    <row r="4898" s="155" customFormat="1" ht="34.2" spans="1:14">
      <c r="A4898" s="38" t="s">
        <v>15</v>
      </c>
      <c r="B4898" s="168">
        <v>4897</v>
      </c>
      <c r="C4898" s="43" t="s">
        <v>16</v>
      </c>
      <c r="D4898" s="43" t="s">
        <v>53</v>
      </c>
      <c r="E4898" s="103" t="s">
        <v>2803</v>
      </c>
      <c r="F4898" s="204" t="s">
        <v>304</v>
      </c>
      <c r="G4898" s="169" t="s">
        <v>5253</v>
      </c>
      <c r="H4898" s="40" t="s">
        <v>2158</v>
      </c>
      <c r="I4898" s="43" t="s">
        <v>22</v>
      </c>
      <c r="J4898" s="196">
        <v>72</v>
      </c>
      <c r="K4898" s="161">
        <f t="shared" ref="K4898:K4901" si="338">CEILING(J4898*0.2,1)</f>
        <v>15</v>
      </c>
      <c r="L4898" s="162"/>
      <c r="M4898" s="105">
        <v>3.2</v>
      </c>
      <c r="N4898" s="167"/>
    </row>
    <row r="4899" s="155" customFormat="1" ht="34.2" spans="1:14">
      <c r="A4899" s="38" t="s">
        <v>15</v>
      </c>
      <c r="B4899" s="168">
        <v>4898</v>
      </c>
      <c r="C4899" s="43" t="s">
        <v>16</v>
      </c>
      <c r="D4899" s="43" t="s">
        <v>53</v>
      </c>
      <c r="E4899" s="103" t="s">
        <v>2803</v>
      </c>
      <c r="F4899" s="204" t="s">
        <v>304</v>
      </c>
      <c r="G4899" s="169" t="s">
        <v>5254</v>
      </c>
      <c r="H4899" s="40" t="s">
        <v>2158</v>
      </c>
      <c r="I4899" s="43" t="s">
        <v>22</v>
      </c>
      <c r="J4899" s="196">
        <v>45</v>
      </c>
      <c r="K4899" s="161">
        <f t="shared" si="338"/>
        <v>9</v>
      </c>
      <c r="L4899" s="162"/>
      <c r="M4899" s="105">
        <v>3.2</v>
      </c>
      <c r="N4899" s="167"/>
    </row>
    <row r="4900" s="155" customFormat="1" ht="34.2" spans="1:14">
      <c r="A4900" s="38" t="s">
        <v>15</v>
      </c>
      <c r="B4900" s="168">
        <v>4899</v>
      </c>
      <c r="C4900" s="43" t="s">
        <v>16</v>
      </c>
      <c r="D4900" s="43" t="s">
        <v>53</v>
      </c>
      <c r="E4900" s="103" t="s">
        <v>2803</v>
      </c>
      <c r="F4900" s="204" t="s">
        <v>236</v>
      </c>
      <c r="G4900" s="43" t="s">
        <v>5255</v>
      </c>
      <c r="H4900" s="40" t="s">
        <v>2166</v>
      </c>
      <c r="I4900" s="43" t="s">
        <v>22</v>
      </c>
      <c r="J4900" s="196">
        <v>184</v>
      </c>
      <c r="K4900" s="161">
        <f t="shared" si="338"/>
        <v>37</v>
      </c>
      <c r="L4900" s="162"/>
      <c r="M4900" s="105">
        <v>3.2</v>
      </c>
      <c r="N4900" s="167"/>
    </row>
    <row r="4901" s="155" customFormat="1" ht="34.2" spans="1:14">
      <c r="A4901" s="38" t="s">
        <v>15</v>
      </c>
      <c r="B4901" s="168">
        <v>4900</v>
      </c>
      <c r="C4901" s="43" t="s">
        <v>16</v>
      </c>
      <c r="D4901" s="43" t="s">
        <v>53</v>
      </c>
      <c r="E4901" s="103" t="s">
        <v>2803</v>
      </c>
      <c r="F4901" s="204" t="s">
        <v>236</v>
      </c>
      <c r="G4901" s="43" t="s">
        <v>5256</v>
      </c>
      <c r="H4901" s="40" t="s">
        <v>2166</v>
      </c>
      <c r="I4901" s="43" t="s">
        <v>22</v>
      </c>
      <c r="J4901" s="196">
        <v>99</v>
      </c>
      <c r="K4901" s="161">
        <f t="shared" si="338"/>
        <v>20</v>
      </c>
      <c r="L4901" s="162"/>
      <c r="M4901" s="105">
        <v>3.2</v>
      </c>
      <c r="N4901" s="167"/>
    </row>
    <row r="4902" s="155" customFormat="1" ht="34.2" spans="1:14">
      <c r="A4902" s="38" t="s">
        <v>15</v>
      </c>
      <c r="B4902" s="168">
        <v>4901</v>
      </c>
      <c r="C4902" s="43" t="s">
        <v>16</v>
      </c>
      <c r="D4902" s="43" t="s">
        <v>53</v>
      </c>
      <c r="E4902" s="103" t="s">
        <v>2803</v>
      </c>
      <c r="F4902" s="204" t="s">
        <v>304</v>
      </c>
      <c r="G4902" s="169" t="s">
        <v>5257</v>
      </c>
      <c r="H4902" s="40" t="s">
        <v>2158</v>
      </c>
      <c r="I4902" s="43" t="s">
        <v>22</v>
      </c>
      <c r="J4902" s="196">
        <v>50</v>
      </c>
      <c r="K4902" s="161">
        <f t="shared" ref="K4902:K4905" si="339">J4902</f>
        <v>50</v>
      </c>
      <c r="L4902" s="162"/>
      <c r="M4902" s="105">
        <v>3.2</v>
      </c>
      <c r="N4902" s="167"/>
    </row>
    <row r="4903" s="155" customFormat="1" ht="34.2" spans="1:14">
      <c r="A4903" s="38" t="s">
        <v>15</v>
      </c>
      <c r="B4903" s="168">
        <v>4902</v>
      </c>
      <c r="C4903" s="43" t="s">
        <v>16</v>
      </c>
      <c r="D4903" s="43" t="s">
        <v>53</v>
      </c>
      <c r="E4903" s="103" t="s">
        <v>2803</v>
      </c>
      <c r="F4903" s="204" t="s">
        <v>304</v>
      </c>
      <c r="G4903" s="169" t="s">
        <v>3440</v>
      </c>
      <c r="H4903" s="40" t="s">
        <v>2158</v>
      </c>
      <c r="I4903" s="43" t="s">
        <v>22</v>
      </c>
      <c r="J4903" s="196">
        <v>57</v>
      </c>
      <c r="K4903" s="161">
        <f t="shared" si="339"/>
        <v>57</v>
      </c>
      <c r="L4903" s="162"/>
      <c r="M4903" s="105">
        <v>3.2</v>
      </c>
      <c r="N4903" s="167"/>
    </row>
    <row r="4904" s="155" customFormat="1" ht="34.2" spans="1:14">
      <c r="A4904" s="38" t="s">
        <v>15</v>
      </c>
      <c r="B4904" s="168">
        <v>4903</v>
      </c>
      <c r="C4904" s="43" t="s">
        <v>16</v>
      </c>
      <c r="D4904" s="43" t="s">
        <v>53</v>
      </c>
      <c r="E4904" s="103" t="s">
        <v>2803</v>
      </c>
      <c r="F4904" s="204" t="s">
        <v>304</v>
      </c>
      <c r="G4904" s="169" t="s">
        <v>5258</v>
      </c>
      <c r="H4904" s="40" t="s">
        <v>2158</v>
      </c>
      <c r="I4904" s="43" t="s">
        <v>22</v>
      </c>
      <c r="J4904" s="196">
        <v>208</v>
      </c>
      <c r="K4904" s="161">
        <f t="shared" si="339"/>
        <v>208</v>
      </c>
      <c r="L4904" s="162"/>
      <c r="M4904" s="105">
        <v>3.2</v>
      </c>
      <c r="N4904" s="167"/>
    </row>
    <row r="4905" s="155" customFormat="1" ht="34.2" spans="1:14">
      <c r="A4905" s="38" t="s">
        <v>15</v>
      </c>
      <c r="B4905" s="168">
        <v>4904</v>
      </c>
      <c r="C4905" s="43" t="s">
        <v>16</v>
      </c>
      <c r="D4905" s="43" t="s">
        <v>53</v>
      </c>
      <c r="E4905" s="103" t="s">
        <v>2803</v>
      </c>
      <c r="F4905" s="204" t="s">
        <v>236</v>
      </c>
      <c r="G4905" s="43" t="s">
        <v>5259</v>
      </c>
      <c r="H4905" s="40" t="s">
        <v>2166</v>
      </c>
      <c r="I4905" s="43" t="s">
        <v>22</v>
      </c>
      <c r="J4905" s="196">
        <v>92</v>
      </c>
      <c r="K4905" s="161">
        <f t="shared" si="339"/>
        <v>92</v>
      </c>
      <c r="L4905" s="162"/>
      <c r="M4905" s="105">
        <v>3.2</v>
      </c>
      <c r="N4905" s="167"/>
    </row>
    <row r="4906" s="155" customFormat="1" ht="34.2" spans="1:14">
      <c r="A4906" s="38" t="s">
        <v>15</v>
      </c>
      <c r="B4906" s="168">
        <v>4905</v>
      </c>
      <c r="C4906" s="43" t="s">
        <v>16</v>
      </c>
      <c r="D4906" s="43" t="s">
        <v>53</v>
      </c>
      <c r="E4906" s="103" t="s">
        <v>2803</v>
      </c>
      <c r="F4906" s="204" t="s">
        <v>304</v>
      </c>
      <c r="G4906" s="169" t="s">
        <v>5260</v>
      </c>
      <c r="H4906" s="40" t="s">
        <v>2136</v>
      </c>
      <c r="I4906" s="43" t="s">
        <v>22</v>
      </c>
      <c r="J4906" s="196">
        <v>3</v>
      </c>
      <c r="K4906" s="161">
        <f t="shared" ref="K4906:K4910" si="340">CEILING(J4906*0.2,1)</f>
        <v>1</v>
      </c>
      <c r="L4906" s="162"/>
      <c r="M4906" s="105">
        <v>3.2</v>
      </c>
      <c r="N4906" s="167"/>
    </row>
    <row r="4907" s="155" customFormat="1" ht="34.2" spans="1:14">
      <c r="A4907" s="38" t="s">
        <v>15</v>
      </c>
      <c r="B4907" s="168">
        <v>4906</v>
      </c>
      <c r="C4907" s="43" t="s">
        <v>16</v>
      </c>
      <c r="D4907" s="43" t="s">
        <v>53</v>
      </c>
      <c r="E4907" s="103" t="s">
        <v>2803</v>
      </c>
      <c r="F4907" s="204" t="s">
        <v>304</v>
      </c>
      <c r="G4907" s="169" t="s">
        <v>5261</v>
      </c>
      <c r="H4907" s="40" t="s">
        <v>2136</v>
      </c>
      <c r="I4907" s="43" t="s">
        <v>22</v>
      </c>
      <c r="J4907" s="196">
        <v>7</v>
      </c>
      <c r="K4907" s="161">
        <f t="shared" ref="K4907:K4913" si="341">J4907</f>
        <v>7</v>
      </c>
      <c r="L4907" s="162"/>
      <c r="M4907" s="105">
        <v>3.2</v>
      </c>
      <c r="N4907" s="167"/>
    </row>
    <row r="4908" s="155" customFormat="1" ht="34.2" spans="1:14">
      <c r="A4908" s="38" t="s">
        <v>15</v>
      </c>
      <c r="B4908" s="168">
        <v>4907</v>
      </c>
      <c r="C4908" s="43" t="s">
        <v>16</v>
      </c>
      <c r="D4908" s="43" t="s">
        <v>53</v>
      </c>
      <c r="E4908" s="103" t="s">
        <v>2803</v>
      </c>
      <c r="F4908" s="204" t="s">
        <v>304</v>
      </c>
      <c r="G4908" s="169" t="s">
        <v>5262</v>
      </c>
      <c r="H4908" s="40" t="s">
        <v>2136</v>
      </c>
      <c r="I4908" s="43" t="s">
        <v>22</v>
      </c>
      <c r="J4908" s="196">
        <v>3</v>
      </c>
      <c r="K4908" s="161">
        <f t="shared" si="341"/>
        <v>3</v>
      </c>
      <c r="L4908" s="162"/>
      <c r="M4908" s="105">
        <v>3.2</v>
      </c>
      <c r="N4908" s="167"/>
    </row>
    <row r="4909" s="155" customFormat="1" ht="34.2" spans="1:14">
      <c r="A4909" s="38" t="s">
        <v>15</v>
      </c>
      <c r="B4909" s="168">
        <v>4908</v>
      </c>
      <c r="C4909" s="43" t="s">
        <v>16</v>
      </c>
      <c r="D4909" s="43" t="s">
        <v>53</v>
      </c>
      <c r="E4909" s="103" t="s">
        <v>2803</v>
      </c>
      <c r="F4909" s="204" t="s">
        <v>236</v>
      </c>
      <c r="G4909" s="43" t="s">
        <v>5263</v>
      </c>
      <c r="H4909" s="40" t="s">
        <v>2134</v>
      </c>
      <c r="I4909" s="43" t="s">
        <v>22</v>
      </c>
      <c r="J4909" s="196">
        <v>9</v>
      </c>
      <c r="K4909" s="161">
        <f t="shared" si="340"/>
        <v>2</v>
      </c>
      <c r="L4909" s="162"/>
      <c r="M4909" s="105">
        <v>3.2</v>
      </c>
      <c r="N4909" s="167"/>
    </row>
    <row r="4910" s="155" customFormat="1" ht="34.2" spans="1:14">
      <c r="A4910" s="38" t="s">
        <v>15</v>
      </c>
      <c r="B4910" s="168">
        <v>4909</v>
      </c>
      <c r="C4910" s="43" t="s">
        <v>16</v>
      </c>
      <c r="D4910" s="43" t="s">
        <v>53</v>
      </c>
      <c r="E4910" s="103" t="s">
        <v>2803</v>
      </c>
      <c r="F4910" s="204" t="s">
        <v>304</v>
      </c>
      <c r="G4910" s="169" t="s">
        <v>5264</v>
      </c>
      <c r="H4910" s="40" t="s">
        <v>2136</v>
      </c>
      <c r="I4910" s="43" t="s">
        <v>22</v>
      </c>
      <c r="J4910" s="196">
        <v>2</v>
      </c>
      <c r="K4910" s="161">
        <f t="shared" si="340"/>
        <v>1</v>
      </c>
      <c r="L4910" s="162"/>
      <c r="M4910" s="105">
        <v>3.2</v>
      </c>
      <c r="N4910" s="167"/>
    </row>
    <row r="4911" s="155" customFormat="1" ht="34.2" spans="1:14">
      <c r="A4911" s="38" t="s">
        <v>15</v>
      </c>
      <c r="B4911" s="168">
        <v>4910</v>
      </c>
      <c r="C4911" s="43" t="s">
        <v>16</v>
      </c>
      <c r="D4911" s="43" t="s">
        <v>53</v>
      </c>
      <c r="E4911" s="103" t="s">
        <v>2803</v>
      </c>
      <c r="F4911" s="204" t="s">
        <v>304</v>
      </c>
      <c r="G4911" s="169" t="s">
        <v>5265</v>
      </c>
      <c r="H4911" s="40" t="s">
        <v>2136</v>
      </c>
      <c r="I4911" s="43" t="s">
        <v>22</v>
      </c>
      <c r="J4911" s="196">
        <v>12</v>
      </c>
      <c r="K4911" s="161">
        <f t="shared" si="341"/>
        <v>12</v>
      </c>
      <c r="L4911" s="162"/>
      <c r="M4911" s="105">
        <v>3.2</v>
      </c>
      <c r="N4911" s="167"/>
    </row>
    <row r="4912" s="155" customFormat="1" ht="34.2" spans="1:14">
      <c r="A4912" s="38" t="s">
        <v>15</v>
      </c>
      <c r="B4912" s="168">
        <v>4911</v>
      </c>
      <c r="C4912" s="43" t="s">
        <v>16</v>
      </c>
      <c r="D4912" s="43" t="s">
        <v>53</v>
      </c>
      <c r="E4912" s="103" t="s">
        <v>2803</v>
      </c>
      <c r="F4912" s="204" t="s">
        <v>236</v>
      </c>
      <c r="G4912" s="43" t="s">
        <v>5266</v>
      </c>
      <c r="H4912" s="40" t="s">
        <v>2134</v>
      </c>
      <c r="I4912" s="43" t="s">
        <v>22</v>
      </c>
      <c r="J4912" s="196">
        <v>6</v>
      </c>
      <c r="K4912" s="161">
        <f t="shared" si="341"/>
        <v>6</v>
      </c>
      <c r="L4912" s="162"/>
      <c r="M4912" s="105">
        <v>3.2</v>
      </c>
      <c r="N4912" s="167"/>
    </row>
    <row r="4913" s="155" customFormat="1" ht="34.2" spans="1:14">
      <c r="A4913" s="38" t="s">
        <v>15</v>
      </c>
      <c r="B4913" s="168">
        <v>4912</v>
      </c>
      <c r="C4913" s="43" t="s">
        <v>16</v>
      </c>
      <c r="D4913" s="43" t="s">
        <v>53</v>
      </c>
      <c r="E4913" s="103" t="s">
        <v>2803</v>
      </c>
      <c r="F4913" s="204" t="s">
        <v>236</v>
      </c>
      <c r="G4913" s="43" t="s">
        <v>5267</v>
      </c>
      <c r="H4913" s="40" t="s">
        <v>2134</v>
      </c>
      <c r="I4913" s="43" t="s">
        <v>22</v>
      </c>
      <c r="J4913" s="196">
        <v>6</v>
      </c>
      <c r="K4913" s="161">
        <f t="shared" si="341"/>
        <v>6</v>
      </c>
      <c r="L4913" s="162"/>
      <c r="M4913" s="105">
        <v>3.2</v>
      </c>
      <c r="N4913" s="167"/>
    </row>
    <row r="4914" s="155" customFormat="1" ht="34.2" spans="1:14">
      <c r="A4914" s="38" t="s">
        <v>15</v>
      </c>
      <c r="B4914" s="168">
        <v>4913</v>
      </c>
      <c r="C4914" s="43" t="s">
        <v>16</v>
      </c>
      <c r="D4914" s="43" t="s">
        <v>53</v>
      </c>
      <c r="E4914" s="103" t="s">
        <v>2803</v>
      </c>
      <c r="F4914" s="43" t="s">
        <v>5268</v>
      </c>
      <c r="G4914" s="169" t="s">
        <v>5269</v>
      </c>
      <c r="H4914" s="40" t="s">
        <v>2371</v>
      </c>
      <c r="I4914" s="43" t="s">
        <v>22</v>
      </c>
      <c r="J4914" s="196">
        <v>3</v>
      </c>
      <c r="K4914" s="204" t="s">
        <v>4770</v>
      </c>
      <c r="L4914" s="162"/>
      <c r="M4914" s="163" t="s">
        <v>2946</v>
      </c>
      <c r="N4914" s="167"/>
    </row>
    <row r="4915" s="155" customFormat="1" ht="34.2" spans="1:14">
      <c r="A4915" s="38" t="s">
        <v>15</v>
      </c>
      <c r="B4915" s="168">
        <v>4914</v>
      </c>
      <c r="C4915" s="43" t="s">
        <v>16</v>
      </c>
      <c r="D4915" s="43" t="s">
        <v>53</v>
      </c>
      <c r="E4915" s="103" t="s">
        <v>2803</v>
      </c>
      <c r="F4915" s="43" t="s">
        <v>5268</v>
      </c>
      <c r="G4915" s="169" t="s">
        <v>5270</v>
      </c>
      <c r="H4915" s="40" t="s">
        <v>2371</v>
      </c>
      <c r="I4915" s="43" t="s">
        <v>22</v>
      </c>
      <c r="J4915" s="196">
        <v>2</v>
      </c>
      <c r="K4915" s="161">
        <f t="shared" ref="K4915:K4919" si="342">CEILING(J4915*0.2,1)</f>
        <v>1</v>
      </c>
      <c r="L4915" s="162"/>
      <c r="M4915" s="163" t="s">
        <v>2946</v>
      </c>
      <c r="N4915" s="167"/>
    </row>
    <row r="4916" s="155" customFormat="1" ht="34.2" spans="1:14">
      <c r="A4916" s="38" t="s">
        <v>15</v>
      </c>
      <c r="B4916" s="168">
        <v>4915</v>
      </c>
      <c r="C4916" s="43" t="s">
        <v>16</v>
      </c>
      <c r="D4916" s="43" t="s">
        <v>53</v>
      </c>
      <c r="E4916" s="103" t="s">
        <v>2803</v>
      </c>
      <c r="F4916" s="43" t="s">
        <v>5268</v>
      </c>
      <c r="G4916" s="169" t="s">
        <v>5271</v>
      </c>
      <c r="H4916" s="40" t="s">
        <v>2371</v>
      </c>
      <c r="I4916" s="43" t="s">
        <v>22</v>
      </c>
      <c r="J4916" s="196">
        <v>2</v>
      </c>
      <c r="K4916" s="161">
        <f t="shared" si="342"/>
        <v>1</v>
      </c>
      <c r="L4916" s="162"/>
      <c r="M4916" s="163" t="s">
        <v>473</v>
      </c>
      <c r="N4916" s="167"/>
    </row>
    <row r="4917" s="155" customFormat="1" ht="34.2" spans="1:14">
      <c r="A4917" s="38" t="s">
        <v>15</v>
      </c>
      <c r="B4917" s="168">
        <v>4916</v>
      </c>
      <c r="C4917" s="43" t="s">
        <v>16</v>
      </c>
      <c r="D4917" s="43" t="s">
        <v>53</v>
      </c>
      <c r="E4917" s="103" t="s">
        <v>2803</v>
      </c>
      <c r="F4917" s="43" t="s">
        <v>5268</v>
      </c>
      <c r="G4917" s="169" t="s">
        <v>5272</v>
      </c>
      <c r="H4917" s="40" t="s">
        <v>2371</v>
      </c>
      <c r="I4917" s="43" t="s">
        <v>22</v>
      </c>
      <c r="J4917" s="196">
        <v>4</v>
      </c>
      <c r="K4917" s="161">
        <f t="shared" ref="K4917:K4920" si="343">J4917</f>
        <v>4</v>
      </c>
      <c r="L4917" s="162"/>
      <c r="M4917" s="163" t="s">
        <v>473</v>
      </c>
      <c r="N4917" s="167"/>
    </row>
    <row r="4918" s="155" customFormat="1" ht="34.2" spans="1:14">
      <c r="A4918" s="38" t="s">
        <v>15</v>
      </c>
      <c r="B4918" s="168">
        <v>4917</v>
      </c>
      <c r="C4918" s="43" t="s">
        <v>16</v>
      </c>
      <c r="D4918" s="43" t="s">
        <v>53</v>
      </c>
      <c r="E4918" s="103" t="s">
        <v>2803</v>
      </c>
      <c r="F4918" s="43" t="s">
        <v>5268</v>
      </c>
      <c r="G4918" s="169" t="s">
        <v>5273</v>
      </c>
      <c r="H4918" s="40" t="s">
        <v>5274</v>
      </c>
      <c r="I4918" s="43" t="s">
        <v>22</v>
      </c>
      <c r="J4918" s="106">
        <v>6</v>
      </c>
      <c r="K4918" s="161">
        <f t="shared" si="343"/>
        <v>6</v>
      </c>
      <c r="L4918" s="163"/>
      <c r="M4918" s="105">
        <v>3.2</v>
      </c>
      <c r="N4918" s="167"/>
    </row>
    <row r="4919" s="155" customFormat="1" ht="34.2" spans="1:14">
      <c r="A4919" s="38" t="s">
        <v>15</v>
      </c>
      <c r="B4919" s="168">
        <v>4918</v>
      </c>
      <c r="C4919" s="43" t="s">
        <v>16</v>
      </c>
      <c r="D4919" s="43" t="s">
        <v>53</v>
      </c>
      <c r="E4919" s="103" t="s">
        <v>2803</v>
      </c>
      <c r="F4919" s="43" t="s">
        <v>5268</v>
      </c>
      <c r="G4919" s="169" t="s">
        <v>5275</v>
      </c>
      <c r="H4919" s="40" t="s">
        <v>2351</v>
      </c>
      <c r="I4919" s="43" t="s">
        <v>22</v>
      </c>
      <c r="J4919" s="106">
        <v>2</v>
      </c>
      <c r="K4919" s="161">
        <f t="shared" si="342"/>
        <v>1</v>
      </c>
      <c r="L4919" s="163"/>
      <c r="M4919" s="105">
        <v>3.1</v>
      </c>
      <c r="N4919" s="167"/>
    </row>
    <row r="4920" s="155" customFormat="1" ht="34.2" spans="1:14">
      <c r="A4920" s="38" t="s">
        <v>15</v>
      </c>
      <c r="B4920" s="168">
        <v>4919</v>
      </c>
      <c r="C4920" s="43" t="s">
        <v>16</v>
      </c>
      <c r="D4920" s="43" t="s">
        <v>53</v>
      </c>
      <c r="E4920" s="103" t="s">
        <v>2803</v>
      </c>
      <c r="F4920" s="27" t="s">
        <v>5268</v>
      </c>
      <c r="G4920" s="169" t="s">
        <v>5276</v>
      </c>
      <c r="H4920" s="40" t="s">
        <v>3913</v>
      </c>
      <c r="I4920" s="43" t="s">
        <v>22</v>
      </c>
      <c r="J4920" s="106">
        <v>4</v>
      </c>
      <c r="K4920" s="161">
        <f t="shared" si="343"/>
        <v>4</v>
      </c>
      <c r="L4920" s="163"/>
      <c r="M4920" s="105">
        <v>3.1</v>
      </c>
      <c r="N4920" s="167"/>
    </row>
    <row r="4921" s="155" customFormat="1" ht="34.2" spans="1:14">
      <c r="A4921" s="38" t="s">
        <v>15</v>
      </c>
      <c r="B4921" s="168">
        <v>4920</v>
      </c>
      <c r="C4921" s="43" t="s">
        <v>16</v>
      </c>
      <c r="D4921" s="43" t="s">
        <v>53</v>
      </c>
      <c r="E4921" s="103" t="s">
        <v>2803</v>
      </c>
      <c r="F4921" s="27" t="s">
        <v>5268</v>
      </c>
      <c r="G4921" s="169" t="s">
        <v>5277</v>
      </c>
      <c r="H4921" s="40" t="s">
        <v>3913</v>
      </c>
      <c r="I4921" s="43" t="s">
        <v>22</v>
      </c>
      <c r="J4921" s="106">
        <v>2</v>
      </c>
      <c r="K4921" s="161">
        <f t="shared" ref="K4921:K4926" si="344">CEILING(J4921*0.2,1)</f>
        <v>1</v>
      </c>
      <c r="L4921" s="163"/>
      <c r="M4921" s="105">
        <v>3.1</v>
      </c>
      <c r="N4921" s="167"/>
    </row>
    <row r="4922" s="155" customFormat="1" ht="34.2" spans="1:14">
      <c r="A4922" s="38" t="s">
        <v>15</v>
      </c>
      <c r="B4922" s="168">
        <v>4921</v>
      </c>
      <c r="C4922" s="43" t="s">
        <v>16</v>
      </c>
      <c r="D4922" s="43" t="s">
        <v>53</v>
      </c>
      <c r="E4922" s="103" t="s">
        <v>2803</v>
      </c>
      <c r="F4922" s="43" t="s">
        <v>5268</v>
      </c>
      <c r="G4922" s="169" t="s">
        <v>5273</v>
      </c>
      <c r="H4922" s="40" t="s">
        <v>5274</v>
      </c>
      <c r="I4922" s="43" t="s">
        <v>22</v>
      </c>
      <c r="J4922" s="106">
        <v>3</v>
      </c>
      <c r="K4922" s="161">
        <f>J4922</f>
        <v>3</v>
      </c>
      <c r="L4922" s="163"/>
      <c r="M4922" s="105">
        <v>3.2</v>
      </c>
      <c r="N4922" s="167"/>
    </row>
    <row r="4923" s="155" customFormat="1" ht="34.2" spans="1:14">
      <c r="A4923" s="38" t="s">
        <v>15</v>
      </c>
      <c r="B4923" s="168">
        <v>4922</v>
      </c>
      <c r="C4923" s="43" t="s">
        <v>16</v>
      </c>
      <c r="D4923" s="43" t="s">
        <v>53</v>
      </c>
      <c r="E4923" s="103" t="s">
        <v>2803</v>
      </c>
      <c r="F4923" s="43" t="s">
        <v>5268</v>
      </c>
      <c r="G4923" s="169" t="s">
        <v>5278</v>
      </c>
      <c r="H4923" s="40" t="s">
        <v>5279</v>
      </c>
      <c r="I4923" s="43" t="s">
        <v>22</v>
      </c>
      <c r="J4923" s="106">
        <v>3</v>
      </c>
      <c r="K4923" s="204" t="s">
        <v>4770</v>
      </c>
      <c r="L4923" s="163"/>
      <c r="M4923" s="105">
        <v>3.2</v>
      </c>
      <c r="N4923" s="167"/>
    </row>
    <row r="4924" s="155" customFormat="1" ht="34.2" spans="1:14">
      <c r="A4924" s="38" t="s">
        <v>15</v>
      </c>
      <c r="B4924" s="168">
        <v>4923</v>
      </c>
      <c r="C4924" s="43" t="s">
        <v>16</v>
      </c>
      <c r="D4924" s="43" t="s">
        <v>53</v>
      </c>
      <c r="E4924" s="103" t="s">
        <v>2803</v>
      </c>
      <c r="F4924" s="27" t="s">
        <v>5280</v>
      </c>
      <c r="G4924" s="169" t="s">
        <v>5281</v>
      </c>
      <c r="H4924" s="40" t="s">
        <v>5146</v>
      </c>
      <c r="I4924" s="43" t="s">
        <v>22</v>
      </c>
      <c r="J4924" s="196">
        <v>20</v>
      </c>
      <c r="K4924" s="161">
        <f t="shared" si="344"/>
        <v>4</v>
      </c>
      <c r="L4924" s="162"/>
      <c r="M4924" s="105">
        <v>3.2</v>
      </c>
      <c r="N4924" s="167"/>
    </row>
    <row r="4925" s="155" customFormat="1" ht="34.2" spans="1:14">
      <c r="A4925" s="38" t="s">
        <v>15</v>
      </c>
      <c r="B4925" s="168">
        <v>4924</v>
      </c>
      <c r="C4925" s="43" t="s">
        <v>16</v>
      </c>
      <c r="D4925" s="43" t="s">
        <v>53</v>
      </c>
      <c r="E4925" s="103" t="s">
        <v>2803</v>
      </c>
      <c r="F4925" s="27" t="s">
        <v>5280</v>
      </c>
      <c r="G4925" s="169" t="s">
        <v>5282</v>
      </c>
      <c r="H4925" s="40" t="s">
        <v>5146</v>
      </c>
      <c r="I4925" s="43" t="s">
        <v>22</v>
      </c>
      <c r="J4925" s="196">
        <v>14</v>
      </c>
      <c r="K4925" s="161">
        <f t="shared" si="344"/>
        <v>3</v>
      </c>
      <c r="L4925" s="162"/>
      <c r="M4925" s="105">
        <v>3.2</v>
      </c>
      <c r="N4925" s="167"/>
    </row>
    <row r="4926" s="155" customFormat="1" ht="34.2" spans="1:14">
      <c r="A4926" s="38" t="s">
        <v>15</v>
      </c>
      <c r="B4926" s="168">
        <v>4925</v>
      </c>
      <c r="C4926" s="43" t="s">
        <v>16</v>
      </c>
      <c r="D4926" s="43" t="s">
        <v>53</v>
      </c>
      <c r="E4926" s="103" t="s">
        <v>2803</v>
      </c>
      <c r="F4926" s="27" t="s">
        <v>5280</v>
      </c>
      <c r="G4926" s="169" t="s">
        <v>5283</v>
      </c>
      <c r="H4926" s="40" t="s">
        <v>5146</v>
      </c>
      <c r="I4926" s="43" t="s">
        <v>22</v>
      </c>
      <c r="J4926" s="196">
        <v>7</v>
      </c>
      <c r="K4926" s="161">
        <f t="shared" si="344"/>
        <v>2</v>
      </c>
      <c r="L4926" s="162"/>
      <c r="M4926" s="105">
        <v>3.2</v>
      </c>
      <c r="N4926" s="167"/>
    </row>
    <row r="4927" s="155" customFormat="1" ht="34.2" spans="1:14">
      <c r="A4927" s="38" t="s">
        <v>15</v>
      </c>
      <c r="B4927" s="168">
        <v>4926</v>
      </c>
      <c r="C4927" s="43" t="s">
        <v>16</v>
      </c>
      <c r="D4927" s="43" t="s">
        <v>53</v>
      </c>
      <c r="E4927" s="103" t="s">
        <v>2803</v>
      </c>
      <c r="F4927" s="27" t="s">
        <v>5280</v>
      </c>
      <c r="G4927" s="169" t="s">
        <v>5284</v>
      </c>
      <c r="H4927" s="40" t="s">
        <v>5146</v>
      </c>
      <c r="I4927" s="43" t="s">
        <v>22</v>
      </c>
      <c r="J4927" s="196">
        <v>13</v>
      </c>
      <c r="K4927" s="161">
        <f t="shared" ref="K4927:K4931" si="345">J4927</f>
        <v>13</v>
      </c>
      <c r="L4927" s="162"/>
      <c r="M4927" s="105">
        <v>3.2</v>
      </c>
      <c r="N4927" s="167"/>
    </row>
    <row r="4928" s="155" customFormat="1" ht="34.2" spans="1:14">
      <c r="A4928" s="38" t="s">
        <v>15</v>
      </c>
      <c r="B4928" s="168">
        <v>4927</v>
      </c>
      <c r="C4928" s="43" t="s">
        <v>16</v>
      </c>
      <c r="D4928" s="43" t="s">
        <v>53</v>
      </c>
      <c r="E4928" s="103" t="s">
        <v>2803</v>
      </c>
      <c r="F4928" s="27" t="s">
        <v>5280</v>
      </c>
      <c r="G4928" s="169" t="s">
        <v>5285</v>
      </c>
      <c r="H4928" s="40" t="s">
        <v>5146</v>
      </c>
      <c r="I4928" s="43" t="s">
        <v>22</v>
      </c>
      <c r="J4928" s="196">
        <v>5</v>
      </c>
      <c r="K4928" s="161">
        <f t="shared" si="345"/>
        <v>5</v>
      </c>
      <c r="L4928" s="162"/>
      <c r="M4928" s="105">
        <v>3.2</v>
      </c>
      <c r="N4928" s="167"/>
    </row>
    <row r="4929" s="155" customFormat="1" ht="34.2" spans="1:14">
      <c r="A4929" s="38" t="s">
        <v>15</v>
      </c>
      <c r="B4929" s="168">
        <v>4928</v>
      </c>
      <c r="C4929" s="43" t="s">
        <v>16</v>
      </c>
      <c r="D4929" s="43" t="s">
        <v>53</v>
      </c>
      <c r="E4929" s="103" t="s">
        <v>2803</v>
      </c>
      <c r="F4929" s="27" t="s">
        <v>5280</v>
      </c>
      <c r="G4929" s="169" t="s">
        <v>5286</v>
      </c>
      <c r="H4929" s="40" t="s">
        <v>5146</v>
      </c>
      <c r="I4929" s="43" t="s">
        <v>22</v>
      </c>
      <c r="J4929" s="196">
        <v>5</v>
      </c>
      <c r="K4929" s="161">
        <f t="shared" si="345"/>
        <v>5</v>
      </c>
      <c r="L4929" s="162"/>
      <c r="M4929" s="105">
        <v>3.2</v>
      </c>
      <c r="N4929" s="167"/>
    </row>
    <row r="4930" s="155" customFormat="1" ht="34.2" spans="1:14">
      <c r="A4930" s="38" t="s">
        <v>15</v>
      </c>
      <c r="B4930" s="168">
        <v>4929</v>
      </c>
      <c r="C4930" s="43" t="s">
        <v>16</v>
      </c>
      <c r="D4930" s="43" t="s">
        <v>53</v>
      </c>
      <c r="E4930" s="103" t="s">
        <v>2803</v>
      </c>
      <c r="F4930" s="27" t="s">
        <v>5280</v>
      </c>
      <c r="G4930" s="169" t="s">
        <v>5287</v>
      </c>
      <c r="H4930" s="40" t="s">
        <v>5146</v>
      </c>
      <c r="I4930" s="43" t="s">
        <v>22</v>
      </c>
      <c r="J4930" s="196">
        <v>1</v>
      </c>
      <c r="K4930" s="161">
        <f t="shared" si="345"/>
        <v>1</v>
      </c>
      <c r="L4930" s="162"/>
      <c r="M4930" s="105">
        <v>3.2</v>
      </c>
      <c r="N4930" s="167"/>
    </row>
    <row r="4931" s="155" customFormat="1" ht="34.2" spans="1:14">
      <c r="A4931" s="38" t="s">
        <v>15</v>
      </c>
      <c r="B4931" s="168">
        <v>4930</v>
      </c>
      <c r="C4931" s="43" t="s">
        <v>16</v>
      </c>
      <c r="D4931" s="43" t="s">
        <v>53</v>
      </c>
      <c r="E4931" s="103" t="s">
        <v>2803</v>
      </c>
      <c r="F4931" s="27" t="s">
        <v>5280</v>
      </c>
      <c r="G4931" s="169" t="s">
        <v>5288</v>
      </c>
      <c r="H4931" s="40" t="s">
        <v>5146</v>
      </c>
      <c r="I4931" s="43" t="s">
        <v>22</v>
      </c>
      <c r="J4931" s="196">
        <v>7</v>
      </c>
      <c r="K4931" s="161">
        <f t="shared" si="345"/>
        <v>7</v>
      </c>
      <c r="L4931" s="162"/>
      <c r="M4931" s="105">
        <v>3.2</v>
      </c>
      <c r="N4931" s="167"/>
    </row>
    <row r="4932" s="155" customFormat="1" ht="34.2" spans="1:14">
      <c r="A4932" s="38" t="s">
        <v>15</v>
      </c>
      <c r="B4932" s="168">
        <v>4931</v>
      </c>
      <c r="C4932" s="43" t="s">
        <v>16</v>
      </c>
      <c r="D4932" s="43" t="s">
        <v>53</v>
      </c>
      <c r="E4932" s="103" t="s">
        <v>2803</v>
      </c>
      <c r="F4932" s="43" t="s">
        <v>5280</v>
      </c>
      <c r="G4932" s="169" t="s">
        <v>5289</v>
      </c>
      <c r="H4932" s="40" t="s">
        <v>2371</v>
      </c>
      <c r="I4932" s="43" t="s">
        <v>22</v>
      </c>
      <c r="J4932" s="106">
        <v>14</v>
      </c>
      <c r="K4932" s="161">
        <f t="shared" ref="K4932:K4935" si="346">CEILING(J4932*0.2,1)</f>
        <v>3</v>
      </c>
      <c r="L4932" s="163"/>
      <c r="M4932" s="105">
        <v>3.1</v>
      </c>
      <c r="N4932" s="167"/>
    </row>
    <row r="4933" s="155" customFormat="1" ht="34.2" spans="1:14">
      <c r="A4933" s="38" t="s">
        <v>15</v>
      </c>
      <c r="B4933" s="168">
        <v>4932</v>
      </c>
      <c r="C4933" s="43" t="s">
        <v>16</v>
      </c>
      <c r="D4933" s="43" t="s">
        <v>53</v>
      </c>
      <c r="E4933" s="103" t="s">
        <v>2803</v>
      </c>
      <c r="F4933" s="43" t="s">
        <v>5280</v>
      </c>
      <c r="G4933" s="169" t="s">
        <v>5290</v>
      </c>
      <c r="H4933" s="40" t="s">
        <v>2371</v>
      </c>
      <c r="I4933" s="43" t="s">
        <v>22</v>
      </c>
      <c r="J4933" s="196">
        <v>2</v>
      </c>
      <c r="K4933" s="161">
        <f t="shared" si="346"/>
        <v>1</v>
      </c>
      <c r="L4933" s="162"/>
      <c r="M4933" s="105">
        <v>3.1</v>
      </c>
      <c r="N4933" s="167"/>
    </row>
    <row r="4934" s="155" customFormat="1" ht="34.2" spans="1:14">
      <c r="A4934" s="38" t="s">
        <v>15</v>
      </c>
      <c r="B4934" s="168">
        <v>4933</v>
      </c>
      <c r="C4934" s="43" t="s">
        <v>16</v>
      </c>
      <c r="D4934" s="43" t="s">
        <v>53</v>
      </c>
      <c r="E4934" s="103" t="s">
        <v>2803</v>
      </c>
      <c r="F4934" s="43" t="s">
        <v>5280</v>
      </c>
      <c r="G4934" s="169" t="s">
        <v>5291</v>
      </c>
      <c r="H4934" s="40" t="s">
        <v>2371</v>
      </c>
      <c r="I4934" s="43" t="s">
        <v>22</v>
      </c>
      <c r="J4934" s="106">
        <v>9</v>
      </c>
      <c r="K4934" s="161">
        <f t="shared" si="346"/>
        <v>2</v>
      </c>
      <c r="L4934" s="162"/>
      <c r="M4934" s="105">
        <v>3.1</v>
      </c>
      <c r="N4934" s="167"/>
    </row>
    <row r="4935" s="155" customFormat="1" ht="34.2" spans="1:14">
      <c r="A4935" s="38" t="s">
        <v>15</v>
      </c>
      <c r="B4935" s="168">
        <v>4934</v>
      </c>
      <c r="C4935" s="43" t="s">
        <v>16</v>
      </c>
      <c r="D4935" s="43" t="s">
        <v>53</v>
      </c>
      <c r="E4935" s="103" t="s">
        <v>2803</v>
      </c>
      <c r="F4935" s="43" t="s">
        <v>5280</v>
      </c>
      <c r="G4935" s="169" t="s">
        <v>5292</v>
      </c>
      <c r="H4935" s="40" t="s">
        <v>2371</v>
      </c>
      <c r="I4935" s="43" t="s">
        <v>22</v>
      </c>
      <c r="J4935" s="196">
        <v>5</v>
      </c>
      <c r="K4935" s="161">
        <f t="shared" si="346"/>
        <v>1</v>
      </c>
      <c r="L4935" s="162"/>
      <c r="M4935" s="105">
        <v>3.1</v>
      </c>
      <c r="N4935" s="167"/>
    </row>
    <row r="4936" s="155" customFormat="1" ht="34.2" spans="1:14">
      <c r="A4936" s="38" t="s">
        <v>15</v>
      </c>
      <c r="B4936" s="168">
        <v>4935</v>
      </c>
      <c r="C4936" s="43" t="s">
        <v>16</v>
      </c>
      <c r="D4936" s="43" t="s">
        <v>53</v>
      </c>
      <c r="E4936" s="103" t="s">
        <v>2803</v>
      </c>
      <c r="F4936" s="43" t="s">
        <v>5280</v>
      </c>
      <c r="G4936" s="169" t="s">
        <v>5293</v>
      </c>
      <c r="H4936" s="40" t="s">
        <v>2371</v>
      </c>
      <c r="I4936" s="43" t="s">
        <v>22</v>
      </c>
      <c r="J4936" s="106">
        <v>13</v>
      </c>
      <c r="K4936" s="161">
        <f t="shared" ref="K4936:K4940" si="347">J4936</f>
        <v>13</v>
      </c>
      <c r="L4936" s="162"/>
      <c r="M4936" s="105">
        <v>3.1</v>
      </c>
      <c r="N4936" s="167"/>
    </row>
    <row r="4937" s="155" customFormat="1" ht="34.2" spans="1:14">
      <c r="A4937" s="38" t="s">
        <v>15</v>
      </c>
      <c r="B4937" s="168">
        <v>4936</v>
      </c>
      <c r="C4937" s="43" t="s">
        <v>16</v>
      </c>
      <c r="D4937" s="43" t="s">
        <v>53</v>
      </c>
      <c r="E4937" s="103" t="s">
        <v>2803</v>
      </c>
      <c r="F4937" s="43" t="s">
        <v>5280</v>
      </c>
      <c r="G4937" s="169" t="s">
        <v>5294</v>
      </c>
      <c r="H4937" s="40" t="s">
        <v>2371</v>
      </c>
      <c r="I4937" s="43" t="s">
        <v>22</v>
      </c>
      <c r="J4937" s="196">
        <v>4</v>
      </c>
      <c r="K4937" s="161">
        <f t="shared" si="347"/>
        <v>4</v>
      </c>
      <c r="L4937" s="162"/>
      <c r="M4937" s="105">
        <v>3.1</v>
      </c>
      <c r="N4937" s="167"/>
    </row>
    <row r="4938" s="155" customFormat="1" ht="34.2" spans="1:14">
      <c r="A4938" s="38" t="s">
        <v>15</v>
      </c>
      <c r="B4938" s="168">
        <v>4937</v>
      </c>
      <c r="C4938" s="43" t="s">
        <v>16</v>
      </c>
      <c r="D4938" s="43" t="s">
        <v>53</v>
      </c>
      <c r="E4938" s="103" t="s">
        <v>2803</v>
      </c>
      <c r="F4938" s="43" t="s">
        <v>5280</v>
      </c>
      <c r="G4938" s="169" t="s">
        <v>5295</v>
      </c>
      <c r="H4938" s="40" t="s">
        <v>2371</v>
      </c>
      <c r="I4938" s="43" t="s">
        <v>22</v>
      </c>
      <c r="J4938" s="106">
        <v>3</v>
      </c>
      <c r="K4938" s="161">
        <f t="shared" si="347"/>
        <v>3</v>
      </c>
      <c r="L4938" s="162"/>
      <c r="M4938" s="105">
        <v>3.1</v>
      </c>
      <c r="N4938" s="167"/>
    </row>
    <row r="4939" s="155" customFormat="1" ht="34.2" spans="1:14">
      <c r="A4939" s="38" t="s">
        <v>15</v>
      </c>
      <c r="B4939" s="168">
        <v>4938</v>
      </c>
      <c r="C4939" s="43" t="s">
        <v>16</v>
      </c>
      <c r="D4939" s="43" t="s">
        <v>53</v>
      </c>
      <c r="E4939" s="103" t="s">
        <v>2803</v>
      </c>
      <c r="F4939" s="43" t="s">
        <v>5280</v>
      </c>
      <c r="G4939" s="169" t="s">
        <v>5296</v>
      </c>
      <c r="H4939" s="40" t="s">
        <v>2371</v>
      </c>
      <c r="I4939" s="43" t="s">
        <v>22</v>
      </c>
      <c r="J4939" s="196">
        <v>2</v>
      </c>
      <c r="K4939" s="161">
        <f t="shared" si="347"/>
        <v>2</v>
      </c>
      <c r="L4939" s="162"/>
      <c r="M4939" s="105">
        <v>3.1</v>
      </c>
      <c r="N4939" s="167"/>
    </row>
    <row r="4940" s="155" customFormat="1" ht="34.2" spans="1:14">
      <c r="A4940" s="38" t="s">
        <v>15</v>
      </c>
      <c r="B4940" s="168">
        <v>4939</v>
      </c>
      <c r="C4940" s="43" t="s">
        <v>16</v>
      </c>
      <c r="D4940" s="43" t="s">
        <v>53</v>
      </c>
      <c r="E4940" s="103" t="s">
        <v>2803</v>
      </c>
      <c r="F4940" s="43" t="s">
        <v>5280</v>
      </c>
      <c r="G4940" s="169" t="s">
        <v>5297</v>
      </c>
      <c r="H4940" s="40" t="s">
        <v>2371</v>
      </c>
      <c r="I4940" s="43" t="s">
        <v>22</v>
      </c>
      <c r="J4940" s="106">
        <v>7</v>
      </c>
      <c r="K4940" s="161">
        <f t="shared" si="347"/>
        <v>7</v>
      </c>
      <c r="L4940" s="162"/>
      <c r="M4940" s="105">
        <v>3.1</v>
      </c>
      <c r="N4940" s="167"/>
    </row>
    <row r="4941" s="155" customFormat="1" ht="34.2" spans="1:14">
      <c r="A4941" s="38" t="s">
        <v>15</v>
      </c>
      <c r="B4941" s="168">
        <v>4940</v>
      </c>
      <c r="C4941" s="43" t="s">
        <v>16</v>
      </c>
      <c r="D4941" s="43" t="s">
        <v>53</v>
      </c>
      <c r="E4941" s="103" t="s">
        <v>2803</v>
      </c>
      <c r="F4941" s="43" t="s">
        <v>5280</v>
      </c>
      <c r="G4941" s="169" t="s">
        <v>5298</v>
      </c>
      <c r="H4941" s="40" t="s">
        <v>3453</v>
      </c>
      <c r="I4941" s="43" t="s">
        <v>22</v>
      </c>
      <c r="J4941" s="196">
        <v>25</v>
      </c>
      <c r="K4941" s="161">
        <f t="shared" ref="K4941:K4946" si="348">CEILING(J4941*0.2,1)</f>
        <v>5</v>
      </c>
      <c r="L4941" s="162"/>
      <c r="M4941" s="105">
        <v>3.1</v>
      </c>
      <c r="N4941" s="167"/>
    </row>
    <row r="4942" s="155" customFormat="1" ht="34.2" spans="1:14">
      <c r="A4942" s="38" t="s">
        <v>15</v>
      </c>
      <c r="B4942" s="168">
        <v>4941</v>
      </c>
      <c r="C4942" s="43" t="s">
        <v>16</v>
      </c>
      <c r="D4942" s="43" t="s">
        <v>53</v>
      </c>
      <c r="E4942" s="103" t="s">
        <v>2803</v>
      </c>
      <c r="F4942" s="43" t="s">
        <v>5280</v>
      </c>
      <c r="G4942" s="169" t="s">
        <v>5299</v>
      </c>
      <c r="H4942" s="40" t="s">
        <v>3453</v>
      </c>
      <c r="I4942" s="43" t="s">
        <v>22</v>
      </c>
      <c r="J4942" s="196">
        <v>11</v>
      </c>
      <c r="K4942" s="161">
        <f t="shared" si="348"/>
        <v>3</v>
      </c>
      <c r="L4942" s="162"/>
      <c r="M4942" s="105">
        <v>3.1</v>
      </c>
      <c r="N4942" s="167"/>
    </row>
    <row r="4943" s="155" customFormat="1" ht="34.2" spans="1:14">
      <c r="A4943" s="38" t="s">
        <v>15</v>
      </c>
      <c r="B4943" s="168">
        <v>4942</v>
      </c>
      <c r="C4943" s="43" t="s">
        <v>16</v>
      </c>
      <c r="D4943" s="43" t="s">
        <v>53</v>
      </c>
      <c r="E4943" s="103" t="s">
        <v>2803</v>
      </c>
      <c r="F4943" s="43" t="s">
        <v>5280</v>
      </c>
      <c r="G4943" s="169" t="s">
        <v>5300</v>
      </c>
      <c r="H4943" s="40" t="s">
        <v>3453</v>
      </c>
      <c r="I4943" s="43" t="s">
        <v>22</v>
      </c>
      <c r="J4943" s="196">
        <v>16</v>
      </c>
      <c r="K4943" s="161">
        <f t="shared" ref="K4943:K4949" si="349">J4943</f>
        <v>16</v>
      </c>
      <c r="L4943" s="162"/>
      <c r="M4943" s="105">
        <v>3.1</v>
      </c>
      <c r="N4943" s="167"/>
    </row>
    <row r="4944" s="155" customFormat="1" ht="34.2" spans="1:14">
      <c r="A4944" s="38" t="s">
        <v>15</v>
      </c>
      <c r="B4944" s="168">
        <v>4943</v>
      </c>
      <c r="C4944" s="43" t="s">
        <v>16</v>
      </c>
      <c r="D4944" s="43" t="s">
        <v>53</v>
      </c>
      <c r="E4944" s="103" t="s">
        <v>2803</v>
      </c>
      <c r="F4944" s="27" t="s">
        <v>5280</v>
      </c>
      <c r="G4944" s="169" t="s">
        <v>5301</v>
      </c>
      <c r="H4944" s="40" t="s">
        <v>3913</v>
      </c>
      <c r="I4944" s="43" t="s">
        <v>22</v>
      </c>
      <c r="J4944" s="196">
        <v>2</v>
      </c>
      <c r="K4944" s="161">
        <f t="shared" si="348"/>
        <v>1</v>
      </c>
      <c r="L4944" s="162"/>
      <c r="M4944" s="105">
        <v>3.1</v>
      </c>
      <c r="N4944" s="167"/>
    </row>
    <row r="4945" s="155" customFormat="1" ht="34.2" spans="1:14">
      <c r="A4945" s="38" t="s">
        <v>15</v>
      </c>
      <c r="B4945" s="168">
        <v>4944</v>
      </c>
      <c r="C4945" s="43" t="s">
        <v>16</v>
      </c>
      <c r="D4945" s="43" t="s">
        <v>53</v>
      </c>
      <c r="E4945" s="103" t="s">
        <v>2803</v>
      </c>
      <c r="F4945" s="27" t="s">
        <v>5280</v>
      </c>
      <c r="G4945" s="169" t="s">
        <v>5302</v>
      </c>
      <c r="H4945" s="40" t="s">
        <v>3913</v>
      </c>
      <c r="I4945" s="43" t="s">
        <v>22</v>
      </c>
      <c r="J4945" s="196">
        <v>1</v>
      </c>
      <c r="K4945" s="161">
        <f t="shared" si="348"/>
        <v>1</v>
      </c>
      <c r="L4945" s="162"/>
      <c r="M4945" s="105">
        <v>3.1</v>
      </c>
      <c r="N4945" s="167"/>
    </row>
    <row r="4946" s="155" customFormat="1" ht="34.2" spans="1:14">
      <c r="A4946" s="38" t="s">
        <v>15</v>
      </c>
      <c r="B4946" s="168">
        <v>4945</v>
      </c>
      <c r="C4946" s="43" t="s">
        <v>16</v>
      </c>
      <c r="D4946" s="43" t="s">
        <v>53</v>
      </c>
      <c r="E4946" s="103" t="s">
        <v>2803</v>
      </c>
      <c r="F4946" s="27" t="s">
        <v>5280</v>
      </c>
      <c r="G4946" s="169" t="s">
        <v>5303</v>
      </c>
      <c r="H4946" s="40" t="s">
        <v>3913</v>
      </c>
      <c r="I4946" s="43" t="s">
        <v>22</v>
      </c>
      <c r="J4946" s="196">
        <v>2</v>
      </c>
      <c r="K4946" s="161">
        <f t="shared" si="348"/>
        <v>1</v>
      </c>
      <c r="L4946" s="162"/>
      <c r="M4946" s="105">
        <v>3.1</v>
      </c>
      <c r="N4946" s="167"/>
    </row>
    <row r="4947" s="155" customFormat="1" ht="34.2" spans="1:14">
      <c r="A4947" s="38" t="s">
        <v>15</v>
      </c>
      <c r="B4947" s="168">
        <v>4946</v>
      </c>
      <c r="C4947" s="43" t="s">
        <v>16</v>
      </c>
      <c r="D4947" s="43" t="s">
        <v>53</v>
      </c>
      <c r="E4947" s="103" t="s">
        <v>2803</v>
      </c>
      <c r="F4947" s="27" t="s">
        <v>5280</v>
      </c>
      <c r="G4947" s="169" t="s">
        <v>5304</v>
      </c>
      <c r="H4947" s="40" t="s">
        <v>3913</v>
      </c>
      <c r="I4947" s="43" t="s">
        <v>22</v>
      </c>
      <c r="J4947" s="196">
        <v>1</v>
      </c>
      <c r="K4947" s="161">
        <f t="shared" si="349"/>
        <v>1</v>
      </c>
      <c r="L4947" s="162"/>
      <c r="M4947" s="105">
        <v>3.1</v>
      </c>
      <c r="N4947" s="167"/>
    </row>
    <row r="4948" s="155" customFormat="1" ht="34.2" spans="1:14">
      <c r="A4948" s="38" t="s">
        <v>15</v>
      </c>
      <c r="B4948" s="168">
        <v>4947</v>
      </c>
      <c r="C4948" s="43" t="s">
        <v>16</v>
      </c>
      <c r="D4948" s="43" t="s">
        <v>53</v>
      </c>
      <c r="E4948" s="103" t="s">
        <v>2803</v>
      </c>
      <c r="F4948" s="27" t="s">
        <v>5280</v>
      </c>
      <c r="G4948" s="169" t="s">
        <v>5305</v>
      </c>
      <c r="H4948" s="40" t="s">
        <v>3913</v>
      </c>
      <c r="I4948" s="43" t="s">
        <v>22</v>
      </c>
      <c r="J4948" s="196">
        <v>2</v>
      </c>
      <c r="K4948" s="161">
        <f t="shared" si="349"/>
        <v>2</v>
      </c>
      <c r="L4948" s="162"/>
      <c r="M4948" s="105">
        <v>3.1</v>
      </c>
      <c r="N4948" s="167"/>
    </row>
    <row r="4949" s="155" customFormat="1" ht="34.2" spans="1:14">
      <c r="A4949" s="38" t="s">
        <v>15</v>
      </c>
      <c r="B4949" s="168">
        <v>4948</v>
      </c>
      <c r="C4949" s="43" t="s">
        <v>16</v>
      </c>
      <c r="D4949" s="43" t="s">
        <v>53</v>
      </c>
      <c r="E4949" s="103" t="s">
        <v>2803</v>
      </c>
      <c r="F4949" s="27" t="s">
        <v>5280</v>
      </c>
      <c r="G4949" s="169" t="s">
        <v>5306</v>
      </c>
      <c r="H4949" s="40" t="s">
        <v>3913</v>
      </c>
      <c r="I4949" s="43" t="s">
        <v>22</v>
      </c>
      <c r="J4949" s="196">
        <v>1</v>
      </c>
      <c r="K4949" s="161">
        <f t="shared" si="349"/>
        <v>1</v>
      </c>
      <c r="L4949" s="162"/>
      <c r="M4949" s="105">
        <v>3.1</v>
      </c>
      <c r="N4949" s="167"/>
    </row>
    <row r="4950" s="155" customFormat="1" ht="34.2" spans="1:14">
      <c r="A4950" s="38" t="s">
        <v>15</v>
      </c>
      <c r="B4950" s="168">
        <v>4949</v>
      </c>
      <c r="C4950" s="43" t="s">
        <v>16</v>
      </c>
      <c r="D4950" s="43" t="s">
        <v>53</v>
      </c>
      <c r="E4950" s="103" t="s">
        <v>2803</v>
      </c>
      <c r="F4950" s="27" t="s">
        <v>5280</v>
      </c>
      <c r="G4950" s="169" t="s">
        <v>5307</v>
      </c>
      <c r="H4950" s="40" t="s">
        <v>3918</v>
      </c>
      <c r="I4950" s="43" t="s">
        <v>22</v>
      </c>
      <c r="J4950" s="196">
        <v>2</v>
      </c>
      <c r="K4950" s="161">
        <f t="shared" ref="K4950:K4952" si="350">CEILING(J4950*0.2,1)</f>
        <v>1</v>
      </c>
      <c r="L4950" s="162"/>
      <c r="M4950" s="105">
        <v>3.1</v>
      </c>
      <c r="N4950" s="167"/>
    </row>
    <row r="4951" s="155" customFormat="1" ht="34.2" spans="1:14">
      <c r="A4951" s="38" t="s">
        <v>15</v>
      </c>
      <c r="B4951" s="168">
        <v>4950</v>
      </c>
      <c r="C4951" s="43" t="s">
        <v>16</v>
      </c>
      <c r="D4951" s="43" t="s">
        <v>53</v>
      </c>
      <c r="E4951" s="103" t="s">
        <v>2803</v>
      </c>
      <c r="F4951" s="27" t="s">
        <v>5280</v>
      </c>
      <c r="G4951" s="169" t="s">
        <v>5308</v>
      </c>
      <c r="H4951" s="40" t="s">
        <v>3918</v>
      </c>
      <c r="I4951" s="43" t="s">
        <v>22</v>
      </c>
      <c r="J4951" s="196">
        <v>1</v>
      </c>
      <c r="K4951" s="161">
        <f t="shared" si="350"/>
        <v>1</v>
      </c>
      <c r="L4951" s="162"/>
      <c r="M4951" s="105">
        <v>3.1</v>
      </c>
      <c r="N4951" s="167"/>
    </row>
    <row r="4952" s="155" customFormat="1" ht="34.2" spans="1:14">
      <c r="A4952" s="38" t="s">
        <v>15</v>
      </c>
      <c r="B4952" s="168">
        <v>4951</v>
      </c>
      <c r="C4952" s="43" t="s">
        <v>16</v>
      </c>
      <c r="D4952" s="43" t="s">
        <v>53</v>
      </c>
      <c r="E4952" s="103" t="s">
        <v>2803</v>
      </c>
      <c r="F4952" s="27" t="s">
        <v>5280</v>
      </c>
      <c r="G4952" s="169" t="s">
        <v>5309</v>
      </c>
      <c r="H4952" s="40" t="s">
        <v>3918</v>
      </c>
      <c r="I4952" s="43" t="s">
        <v>22</v>
      </c>
      <c r="J4952" s="196">
        <v>2</v>
      </c>
      <c r="K4952" s="161">
        <f t="shared" si="350"/>
        <v>1</v>
      </c>
      <c r="L4952" s="162"/>
      <c r="M4952" s="105">
        <v>3.1</v>
      </c>
      <c r="N4952" s="167"/>
    </row>
    <row r="4953" s="155" customFormat="1" ht="34.2" spans="1:14">
      <c r="A4953" s="38" t="s">
        <v>15</v>
      </c>
      <c r="B4953" s="168">
        <v>4952</v>
      </c>
      <c r="C4953" s="43" t="s">
        <v>16</v>
      </c>
      <c r="D4953" s="43" t="s">
        <v>53</v>
      </c>
      <c r="E4953" s="103" t="s">
        <v>2803</v>
      </c>
      <c r="F4953" s="27" t="s">
        <v>5280</v>
      </c>
      <c r="G4953" s="169" t="s">
        <v>5310</v>
      </c>
      <c r="H4953" s="40" t="s">
        <v>3918</v>
      </c>
      <c r="I4953" s="43" t="s">
        <v>22</v>
      </c>
      <c r="J4953" s="196">
        <v>1</v>
      </c>
      <c r="K4953" s="161">
        <f t="shared" ref="K4953:K4955" si="351">J4953</f>
        <v>1</v>
      </c>
      <c r="L4953" s="162"/>
      <c r="M4953" s="105">
        <v>3.1</v>
      </c>
      <c r="N4953" s="167"/>
    </row>
    <row r="4954" s="155" customFormat="1" ht="34.2" spans="1:14">
      <c r="A4954" s="38" t="s">
        <v>15</v>
      </c>
      <c r="B4954" s="168">
        <v>4953</v>
      </c>
      <c r="C4954" s="43" t="s">
        <v>16</v>
      </c>
      <c r="D4954" s="43" t="s">
        <v>53</v>
      </c>
      <c r="E4954" s="103" t="s">
        <v>2803</v>
      </c>
      <c r="F4954" s="27" t="s">
        <v>5280</v>
      </c>
      <c r="G4954" s="169" t="s">
        <v>5311</v>
      </c>
      <c r="H4954" s="40" t="s">
        <v>3918</v>
      </c>
      <c r="I4954" s="43" t="s">
        <v>22</v>
      </c>
      <c r="J4954" s="196">
        <v>2</v>
      </c>
      <c r="K4954" s="161">
        <f t="shared" si="351"/>
        <v>2</v>
      </c>
      <c r="L4954" s="162"/>
      <c r="M4954" s="105">
        <v>3.1</v>
      </c>
      <c r="N4954" s="167"/>
    </row>
    <row r="4955" s="155" customFormat="1" ht="34.2" spans="1:14">
      <c r="A4955" s="38" t="s">
        <v>15</v>
      </c>
      <c r="B4955" s="168">
        <v>4954</v>
      </c>
      <c r="C4955" s="43" t="s">
        <v>16</v>
      </c>
      <c r="D4955" s="43" t="s">
        <v>53</v>
      </c>
      <c r="E4955" s="103" t="s">
        <v>2803</v>
      </c>
      <c r="F4955" s="27" t="s">
        <v>5280</v>
      </c>
      <c r="G4955" s="169" t="s">
        <v>5312</v>
      </c>
      <c r="H4955" s="40" t="s">
        <v>3918</v>
      </c>
      <c r="I4955" s="43" t="s">
        <v>22</v>
      </c>
      <c r="J4955" s="196">
        <v>1</v>
      </c>
      <c r="K4955" s="161">
        <f t="shared" si="351"/>
        <v>1</v>
      </c>
      <c r="L4955" s="162"/>
      <c r="M4955" s="105">
        <v>3.1</v>
      </c>
      <c r="N4955" s="167"/>
    </row>
    <row r="4956" s="155" customFormat="1" ht="34.2" spans="1:14">
      <c r="A4956" s="38" t="s">
        <v>15</v>
      </c>
      <c r="B4956" s="168">
        <v>4955</v>
      </c>
      <c r="C4956" s="43" t="s">
        <v>16</v>
      </c>
      <c r="D4956" s="43" t="s">
        <v>53</v>
      </c>
      <c r="E4956" s="103" t="s">
        <v>2803</v>
      </c>
      <c r="F4956" s="43" t="s">
        <v>5280</v>
      </c>
      <c r="G4956" s="169" t="s">
        <v>5313</v>
      </c>
      <c r="H4956" s="40" t="s">
        <v>5274</v>
      </c>
      <c r="I4956" s="43" t="s">
        <v>22</v>
      </c>
      <c r="J4956" s="196">
        <v>35</v>
      </c>
      <c r="K4956" s="161">
        <f t="shared" ref="K4956:K4959" si="352">CEILING(J4956*0.2,1)</f>
        <v>7</v>
      </c>
      <c r="L4956" s="162"/>
      <c r="M4956" s="105">
        <v>3.2</v>
      </c>
      <c r="N4956" s="167"/>
    </row>
    <row r="4957" s="155" customFormat="1" ht="34.2" spans="1:14">
      <c r="A4957" s="38" t="s">
        <v>15</v>
      </c>
      <c r="B4957" s="168">
        <v>4956</v>
      </c>
      <c r="C4957" s="43" t="s">
        <v>16</v>
      </c>
      <c r="D4957" s="43" t="s">
        <v>53</v>
      </c>
      <c r="E4957" s="103" t="s">
        <v>2803</v>
      </c>
      <c r="F4957" s="43" t="s">
        <v>5280</v>
      </c>
      <c r="G4957" s="169" t="s">
        <v>5314</v>
      </c>
      <c r="H4957" s="40" t="s">
        <v>5274</v>
      </c>
      <c r="I4957" s="43" t="s">
        <v>22</v>
      </c>
      <c r="J4957" s="196">
        <v>10</v>
      </c>
      <c r="K4957" s="161">
        <f t="shared" si="352"/>
        <v>2</v>
      </c>
      <c r="L4957" s="162"/>
      <c r="M4957" s="105">
        <v>3.2</v>
      </c>
      <c r="N4957" s="167"/>
    </row>
    <row r="4958" s="155" customFormat="1" ht="34.2" spans="1:14">
      <c r="A4958" s="38" t="s">
        <v>15</v>
      </c>
      <c r="B4958" s="168">
        <v>4957</v>
      </c>
      <c r="C4958" s="43" t="s">
        <v>16</v>
      </c>
      <c r="D4958" s="43" t="s">
        <v>53</v>
      </c>
      <c r="E4958" s="103" t="s">
        <v>2803</v>
      </c>
      <c r="F4958" s="43" t="s">
        <v>5280</v>
      </c>
      <c r="G4958" s="169" t="s">
        <v>5315</v>
      </c>
      <c r="H4958" s="40" t="s">
        <v>5274</v>
      </c>
      <c r="I4958" s="43" t="s">
        <v>22</v>
      </c>
      <c r="J4958" s="196">
        <v>40</v>
      </c>
      <c r="K4958" s="161">
        <f t="shared" si="352"/>
        <v>8</v>
      </c>
      <c r="L4958" s="162"/>
      <c r="M4958" s="105">
        <v>3.2</v>
      </c>
      <c r="N4958" s="167"/>
    </row>
    <row r="4959" s="155" customFormat="1" ht="34.2" spans="1:14">
      <c r="A4959" s="38" t="s">
        <v>15</v>
      </c>
      <c r="B4959" s="168">
        <v>4958</v>
      </c>
      <c r="C4959" s="43" t="s">
        <v>16</v>
      </c>
      <c r="D4959" s="43" t="s">
        <v>53</v>
      </c>
      <c r="E4959" s="103" t="s">
        <v>2803</v>
      </c>
      <c r="F4959" s="43" t="s">
        <v>5280</v>
      </c>
      <c r="G4959" s="169" t="s">
        <v>5316</v>
      </c>
      <c r="H4959" s="40" t="s">
        <v>5274</v>
      </c>
      <c r="I4959" s="43" t="s">
        <v>22</v>
      </c>
      <c r="J4959" s="196">
        <v>18</v>
      </c>
      <c r="K4959" s="161">
        <f t="shared" si="352"/>
        <v>4</v>
      </c>
      <c r="L4959" s="162"/>
      <c r="M4959" s="105">
        <v>3.2</v>
      </c>
      <c r="N4959" s="167"/>
    </row>
    <row r="4960" s="155" customFormat="1" ht="34.2" spans="1:14">
      <c r="A4960" s="38" t="s">
        <v>15</v>
      </c>
      <c r="B4960" s="168">
        <v>4959</v>
      </c>
      <c r="C4960" s="43" t="s">
        <v>16</v>
      </c>
      <c r="D4960" s="43" t="s">
        <v>53</v>
      </c>
      <c r="E4960" s="103" t="s">
        <v>2803</v>
      </c>
      <c r="F4960" s="43" t="s">
        <v>5280</v>
      </c>
      <c r="G4960" s="169" t="s">
        <v>5317</v>
      </c>
      <c r="H4960" s="40" t="s">
        <v>5274</v>
      </c>
      <c r="I4960" s="43" t="s">
        <v>22</v>
      </c>
      <c r="J4960" s="196">
        <v>7</v>
      </c>
      <c r="K4960" s="161">
        <f t="shared" ref="K4960:K4965" si="353">J4960</f>
        <v>7</v>
      </c>
      <c r="L4960" s="162"/>
      <c r="M4960" s="105">
        <v>3.2</v>
      </c>
      <c r="N4960" s="167"/>
    </row>
    <row r="4961" s="155" customFormat="1" ht="34.2" spans="1:14">
      <c r="A4961" s="38" t="s">
        <v>15</v>
      </c>
      <c r="B4961" s="168">
        <v>4960</v>
      </c>
      <c r="C4961" s="43" t="s">
        <v>16</v>
      </c>
      <c r="D4961" s="43" t="s">
        <v>53</v>
      </c>
      <c r="E4961" s="103" t="s">
        <v>2803</v>
      </c>
      <c r="F4961" s="43" t="s">
        <v>5280</v>
      </c>
      <c r="G4961" s="169" t="s">
        <v>5318</v>
      </c>
      <c r="H4961" s="40" t="s">
        <v>5274</v>
      </c>
      <c r="I4961" s="43" t="s">
        <v>22</v>
      </c>
      <c r="J4961" s="196">
        <v>8</v>
      </c>
      <c r="K4961" s="161">
        <f t="shared" si="353"/>
        <v>8</v>
      </c>
      <c r="L4961" s="162"/>
      <c r="M4961" s="105">
        <v>3.2</v>
      </c>
      <c r="N4961" s="167"/>
    </row>
    <row r="4962" s="155" customFormat="1" ht="34.2" spans="1:14">
      <c r="A4962" s="38" t="s">
        <v>15</v>
      </c>
      <c r="B4962" s="168">
        <v>4961</v>
      </c>
      <c r="C4962" s="43" t="s">
        <v>16</v>
      </c>
      <c r="D4962" s="43" t="s">
        <v>53</v>
      </c>
      <c r="E4962" s="103" t="s">
        <v>2803</v>
      </c>
      <c r="F4962" s="43" t="s">
        <v>5280</v>
      </c>
      <c r="G4962" s="169" t="s">
        <v>5319</v>
      </c>
      <c r="H4962" s="40" t="s">
        <v>5274</v>
      </c>
      <c r="I4962" s="43" t="s">
        <v>22</v>
      </c>
      <c r="J4962" s="196">
        <v>6</v>
      </c>
      <c r="K4962" s="161">
        <f t="shared" si="353"/>
        <v>6</v>
      </c>
      <c r="L4962" s="162"/>
      <c r="M4962" s="105">
        <v>3.2</v>
      </c>
      <c r="N4962" s="167"/>
    </row>
    <row r="4963" s="155" customFormat="1" ht="34.2" spans="1:14">
      <c r="A4963" s="38" t="s">
        <v>15</v>
      </c>
      <c r="B4963" s="168">
        <v>4962</v>
      </c>
      <c r="C4963" s="43" t="s">
        <v>16</v>
      </c>
      <c r="D4963" s="43" t="s">
        <v>53</v>
      </c>
      <c r="E4963" s="103" t="s">
        <v>2803</v>
      </c>
      <c r="F4963" s="43" t="s">
        <v>5280</v>
      </c>
      <c r="G4963" s="169" t="s">
        <v>5320</v>
      </c>
      <c r="H4963" s="40" t="s">
        <v>5274</v>
      </c>
      <c r="I4963" s="43" t="s">
        <v>22</v>
      </c>
      <c r="J4963" s="196">
        <v>39</v>
      </c>
      <c r="K4963" s="161">
        <f t="shared" si="353"/>
        <v>39</v>
      </c>
      <c r="L4963" s="162"/>
      <c r="M4963" s="105">
        <v>3.2</v>
      </c>
      <c r="N4963" s="167"/>
    </row>
    <row r="4964" s="155" customFormat="1" ht="34.2" spans="1:14">
      <c r="A4964" s="38" t="s">
        <v>15</v>
      </c>
      <c r="B4964" s="168">
        <v>4963</v>
      </c>
      <c r="C4964" s="43" t="s">
        <v>16</v>
      </c>
      <c r="D4964" s="43" t="s">
        <v>53</v>
      </c>
      <c r="E4964" s="103" t="s">
        <v>2803</v>
      </c>
      <c r="F4964" s="43" t="s">
        <v>5280</v>
      </c>
      <c r="G4964" s="169" t="s">
        <v>5321</v>
      </c>
      <c r="H4964" s="40" t="s">
        <v>5274</v>
      </c>
      <c r="I4964" s="43" t="s">
        <v>22</v>
      </c>
      <c r="J4964" s="196">
        <v>15</v>
      </c>
      <c r="K4964" s="161">
        <f t="shared" si="353"/>
        <v>15</v>
      </c>
      <c r="L4964" s="162"/>
      <c r="M4964" s="105">
        <v>3.2</v>
      </c>
      <c r="N4964" s="167"/>
    </row>
    <row r="4965" s="155" customFormat="1" ht="34.2" spans="1:14">
      <c r="A4965" s="38" t="s">
        <v>15</v>
      </c>
      <c r="B4965" s="168">
        <v>4964</v>
      </c>
      <c r="C4965" s="43" t="s">
        <v>16</v>
      </c>
      <c r="D4965" s="43" t="s">
        <v>53</v>
      </c>
      <c r="E4965" s="103" t="s">
        <v>2803</v>
      </c>
      <c r="F4965" s="43" t="s">
        <v>5280</v>
      </c>
      <c r="G4965" s="169" t="s">
        <v>5322</v>
      </c>
      <c r="H4965" s="40" t="s">
        <v>5274</v>
      </c>
      <c r="I4965" s="43" t="s">
        <v>22</v>
      </c>
      <c r="J4965" s="196">
        <v>20</v>
      </c>
      <c r="K4965" s="161">
        <f t="shared" si="353"/>
        <v>20</v>
      </c>
      <c r="L4965" s="162"/>
      <c r="M4965" s="105">
        <v>3.2</v>
      </c>
      <c r="N4965" s="167"/>
    </row>
    <row r="4966" s="155" customFormat="1" ht="34.2" spans="1:14">
      <c r="A4966" s="38" t="s">
        <v>15</v>
      </c>
      <c r="B4966" s="168">
        <v>4965</v>
      </c>
      <c r="C4966" s="43" t="s">
        <v>16</v>
      </c>
      <c r="D4966" s="43" t="s">
        <v>53</v>
      </c>
      <c r="E4966" s="103" t="s">
        <v>2803</v>
      </c>
      <c r="F4966" s="43" t="s">
        <v>5280</v>
      </c>
      <c r="G4966" s="169" t="s">
        <v>5323</v>
      </c>
      <c r="H4966" s="40" t="s">
        <v>2351</v>
      </c>
      <c r="I4966" s="43" t="s">
        <v>22</v>
      </c>
      <c r="J4966" s="196">
        <v>5</v>
      </c>
      <c r="K4966" s="161">
        <f t="shared" ref="K4966:K4969" si="354">CEILING(J4966*0.2,1)</f>
        <v>1</v>
      </c>
      <c r="L4966" s="162"/>
      <c r="M4966" s="105">
        <v>3.2</v>
      </c>
      <c r="N4966" s="167"/>
    </row>
    <row r="4967" s="155" customFormat="1" ht="34.2" spans="1:14">
      <c r="A4967" s="38" t="s">
        <v>15</v>
      </c>
      <c r="B4967" s="168">
        <v>4966</v>
      </c>
      <c r="C4967" s="43" t="s">
        <v>16</v>
      </c>
      <c r="D4967" s="43" t="s">
        <v>53</v>
      </c>
      <c r="E4967" s="103" t="s">
        <v>2803</v>
      </c>
      <c r="F4967" s="43" t="s">
        <v>5280</v>
      </c>
      <c r="G4967" s="169" t="s">
        <v>5324</v>
      </c>
      <c r="H4967" s="40" t="s">
        <v>2351</v>
      </c>
      <c r="I4967" s="43" t="s">
        <v>22</v>
      </c>
      <c r="J4967" s="196">
        <v>2</v>
      </c>
      <c r="K4967" s="161">
        <f t="shared" si="354"/>
        <v>1</v>
      </c>
      <c r="L4967" s="162"/>
      <c r="M4967" s="105">
        <v>3.2</v>
      </c>
      <c r="N4967" s="167"/>
    </row>
    <row r="4968" s="155" customFormat="1" ht="34.2" spans="1:14">
      <c r="A4968" s="38" t="s">
        <v>15</v>
      </c>
      <c r="B4968" s="168">
        <v>4967</v>
      </c>
      <c r="C4968" s="43" t="s">
        <v>16</v>
      </c>
      <c r="D4968" s="43" t="s">
        <v>53</v>
      </c>
      <c r="E4968" s="103" t="s">
        <v>2803</v>
      </c>
      <c r="F4968" s="43" t="s">
        <v>5280</v>
      </c>
      <c r="G4968" s="169" t="s">
        <v>5325</v>
      </c>
      <c r="H4968" s="40" t="s">
        <v>2351</v>
      </c>
      <c r="I4968" s="43" t="s">
        <v>22</v>
      </c>
      <c r="J4968" s="196">
        <v>5</v>
      </c>
      <c r="K4968" s="161">
        <f t="shared" si="354"/>
        <v>1</v>
      </c>
      <c r="L4968" s="162"/>
      <c r="M4968" s="105">
        <v>3.2</v>
      </c>
      <c r="N4968" s="167"/>
    </row>
    <row r="4969" s="155" customFormat="1" ht="34.2" spans="1:14">
      <c r="A4969" s="38" t="s">
        <v>15</v>
      </c>
      <c r="B4969" s="168">
        <v>4968</v>
      </c>
      <c r="C4969" s="43" t="s">
        <v>16</v>
      </c>
      <c r="D4969" s="43" t="s">
        <v>53</v>
      </c>
      <c r="E4969" s="103" t="s">
        <v>2803</v>
      </c>
      <c r="F4969" s="43" t="s">
        <v>5280</v>
      </c>
      <c r="G4969" s="169" t="s">
        <v>5326</v>
      </c>
      <c r="H4969" s="40" t="s">
        <v>2351</v>
      </c>
      <c r="I4969" s="43" t="s">
        <v>22</v>
      </c>
      <c r="J4969" s="196">
        <v>5</v>
      </c>
      <c r="K4969" s="161">
        <f t="shared" si="354"/>
        <v>1</v>
      </c>
      <c r="L4969" s="162"/>
      <c r="M4969" s="105">
        <v>3.2</v>
      </c>
      <c r="N4969" s="167"/>
    </row>
    <row r="4970" s="155" customFormat="1" ht="34.2" spans="1:14">
      <c r="A4970" s="38" t="s">
        <v>15</v>
      </c>
      <c r="B4970" s="168">
        <v>4969</v>
      </c>
      <c r="C4970" s="43" t="s">
        <v>16</v>
      </c>
      <c r="D4970" s="43" t="s">
        <v>53</v>
      </c>
      <c r="E4970" s="103" t="s">
        <v>2803</v>
      </c>
      <c r="F4970" s="43" t="s">
        <v>5280</v>
      </c>
      <c r="G4970" s="169" t="s">
        <v>5327</v>
      </c>
      <c r="H4970" s="40" t="s">
        <v>2351</v>
      </c>
      <c r="I4970" s="43" t="s">
        <v>22</v>
      </c>
      <c r="J4970" s="196">
        <v>2</v>
      </c>
      <c r="K4970" s="161">
        <f t="shared" ref="K4970:K4975" si="355">J4970</f>
        <v>2</v>
      </c>
      <c r="L4970" s="162"/>
      <c r="M4970" s="105">
        <v>3.2</v>
      </c>
      <c r="N4970" s="167"/>
    </row>
    <row r="4971" s="155" customFormat="1" ht="34.2" spans="1:14">
      <c r="A4971" s="38" t="s">
        <v>15</v>
      </c>
      <c r="B4971" s="168">
        <v>4970</v>
      </c>
      <c r="C4971" s="43" t="s">
        <v>16</v>
      </c>
      <c r="D4971" s="43" t="s">
        <v>53</v>
      </c>
      <c r="E4971" s="103" t="s">
        <v>2803</v>
      </c>
      <c r="F4971" s="43" t="s">
        <v>5280</v>
      </c>
      <c r="G4971" s="169" t="s">
        <v>5328</v>
      </c>
      <c r="H4971" s="40" t="s">
        <v>2351</v>
      </c>
      <c r="I4971" s="43" t="s">
        <v>22</v>
      </c>
      <c r="J4971" s="196">
        <v>6</v>
      </c>
      <c r="K4971" s="161">
        <f t="shared" si="355"/>
        <v>6</v>
      </c>
      <c r="L4971" s="162"/>
      <c r="M4971" s="105">
        <v>3.2</v>
      </c>
      <c r="N4971" s="167"/>
    </row>
    <row r="4972" s="155" customFormat="1" ht="34.2" spans="1:14">
      <c r="A4972" s="38" t="s">
        <v>15</v>
      </c>
      <c r="B4972" s="168">
        <v>4971</v>
      </c>
      <c r="C4972" s="43" t="s">
        <v>16</v>
      </c>
      <c r="D4972" s="43" t="s">
        <v>53</v>
      </c>
      <c r="E4972" s="103" t="s">
        <v>2803</v>
      </c>
      <c r="F4972" s="43" t="s">
        <v>5280</v>
      </c>
      <c r="G4972" s="169" t="s">
        <v>5329</v>
      </c>
      <c r="H4972" s="40" t="s">
        <v>2351</v>
      </c>
      <c r="I4972" s="43" t="s">
        <v>22</v>
      </c>
      <c r="J4972" s="196">
        <v>3</v>
      </c>
      <c r="K4972" s="161">
        <f t="shared" si="355"/>
        <v>3</v>
      </c>
      <c r="L4972" s="162"/>
      <c r="M4972" s="105">
        <v>3.2</v>
      </c>
      <c r="N4972" s="167"/>
    </row>
    <row r="4973" s="155" customFormat="1" ht="34.2" spans="1:14">
      <c r="A4973" s="38" t="s">
        <v>15</v>
      </c>
      <c r="B4973" s="168">
        <v>4972</v>
      </c>
      <c r="C4973" s="43" t="s">
        <v>16</v>
      </c>
      <c r="D4973" s="43" t="s">
        <v>53</v>
      </c>
      <c r="E4973" s="103" t="s">
        <v>2803</v>
      </c>
      <c r="F4973" s="43" t="s">
        <v>5280</v>
      </c>
      <c r="G4973" s="169" t="s">
        <v>5330</v>
      </c>
      <c r="H4973" s="40" t="s">
        <v>2351</v>
      </c>
      <c r="I4973" s="43" t="s">
        <v>22</v>
      </c>
      <c r="J4973" s="196">
        <v>1</v>
      </c>
      <c r="K4973" s="161">
        <f t="shared" si="355"/>
        <v>1</v>
      </c>
      <c r="L4973" s="162"/>
      <c r="M4973" s="105">
        <v>3.2</v>
      </c>
      <c r="N4973" s="167"/>
    </row>
    <row r="4974" s="155" customFormat="1" ht="34.2" spans="1:14">
      <c r="A4974" s="38" t="s">
        <v>15</v>
      </c>
      <c r="B4974" s="168">
        <v>4973</v>
      </c>
      <c r="C4974" s="43" t="s">
        <v>16</v>
      </c>
      <c r="D4974" s="43" t="s">
        <v>53</v>
      </c>
      <c r="E4974" s="103" t="s">
        <v>2803</v>
      </c>
      <c r="F4974" s="43" t="s">
        <v>5280</v>
      </c>
      <c r="G4974" s="169" t="s">
        <v>5331</v>
      </c>
      <c r="H4974" s="40" t="s">
        <v>2351</v>
      </c>
      <c r="I4974" s="43" t="s">
        <v>22</v>
      </c>
      <c r="J4974" s="196">
        <v>1</v>
      </c>
      <c r="K4974" s="161">
        <f t="shared" si="355"/>
        <v>1</v>
      </c>
      <c r="L4974" s="162"/>
      <c r="M4974" s="105">
        <v>3.2</v>
      </c>
      <c r="N4974" s="167"/>
    </row>
    <row r="4975" s="155" customFormat="1" ht="34.2" spans="1:14">
      <c r="A4975" s="38" t="s">
        <v>15</v>
      </c>
      <c r="B4975" s="168">
        <v>4974</v>
      </c>
      <c r="C4975" s="43" t="s">
        <v>16</v>
      </c>
      <c r="D4975" s="43" t="s">
        <v>53</v>
      </c>
      <c r="E4975" s="103" t="s">
        <v>2803</v>
      </c>
      <c r="F4975" s="43" t="s">
        <v>5280</v>
      </c>
      <c r="G4975" s="169" t="s">
        <v>5332</v>
      </c>
      <c r="H4975" s="40" t="s">
        <v>2351</v>
      </c>
      <c r="I4975" s="43" t="s">
        <v>22</v>
      </c>
      <c r="J4975" s="196">
        <v>5</v>
      </c>
      <c r="K4975" s="161">
        <f t="shared" si="355"/>
        <v>5</v>
      </c>
      <c r="L4975" s="162"/>
      <c r="M4975" s="105">
        <v>3.2</v>
      </c>
      <c r="N4975" s="167"/>
    </row>
    <row r="4976" s="155" customFormat="1" ht="34.2" spans="1:14">
      <c r="A4976" s="38" t="s">
        <v>15</v>
      </c>
      <c r="B4976" s="168">
        <v>4975</v>
      </c>
      <c r="C4976" s="43" t="s">
        <v>16</v>
      </c>
      <c r="D4976" s="43" t="s">
        <v>53</v>
      </c>
      <c r="E4976" s="103" t="s">
        <v>2803</v>
      </c>
      <c r="F4976" s="43" t="s">
        <v>885</v>
      </c>
      <c r="G4976" s="43" t="s">
        <v>5333</v>
      </c>
      <c r="H4976" s="40" t="s">
        <v>2371</v>
      </c>
      <c r="I4976" s="43" t="s">
        <v>22</v>
      </c>
      <c r="J4976" s="106">
        <v>1</v>
      </c>
      <c r="K4976" s="161">
        <f>CEILING(J4976*0.2,1)</f>
        <v>1</v>
      </c>
      <c r="L4976" s="162"/>
      <c r="M4976" s="105">
        <v>3.1</v>
      </c>
      <c r="N4976" s="167"/>
    </row>
    <row r="4977" s="155" customFormat="1" ht="34.2" spans="1:14">
      <c r="A4977" s="38" t="s">
        <v>15</v>
      </c>
      <c r="B4977" s="168">
        <v>4976</v>
      </c>
      <c r="C4977" s="43" t="s">
        <v>16</v>
      </c>
      <c r="D4977" s="43" t="s">
        <v>53</v>
      </c>
      <c r="E4977" s="103" t="s">
        <v>2803</v>
      </c>
      <c r="F4977" s="43" t="s">
        <v>885</v>
      </c>
      <c r="G4977" s="43" t="s">
        <v>5334</v>
      </c>
      <c r="H4977" s="40" t="s">
        <v>2371</v>
      </c>
      <c r="I4977" s="43" t="s">
        <v>22</v>
      </c>
      <c r="J4977" s="106">
        <v>1</v>
      </c>
      <c r="K4977" s="161">
        <f t="shared" ref="K4977:K4980" si="356">J4977</f>
        <v>1</v>
      </c>
      <c r="L4977" s="162"/>
      <c r="M4977" s="105">
        <v>3.1</v>
      </c>
      <c r="N4977" s="167"/>
    </row>
    <row r="4978" s="155" customFormat="1" ht="34.2" spans="1:14">
      <c r="A4978" s="38" t="s">
        <v>15</v>
      </c>
      <c r="B4978" s="168">
        <v>4977</v>
      </c>
      <c r="C4978" s="43" t="s">
        <v>16</v>
      </c>
      <c r="D4978" s="43" t="s">
        <v>53</v>
      </c>
      <c r="E4978" s="103" t="s">
        <v>2803</v>
      </c>
      <c r="F4978" s="43" t="s">
        <v>885</v>
      </c>
      <c r="G4978" s="43" t="s">
        <v>5335</v>
      </c>
      <c r="H4978" s="40" t="s">
        <v>2371</v>
      </c>
      <c r="I4978" s="43" t="s">
        <v>22</v>
      </c>
      <c r="J4978" s="106">
        <v>1</v>
      </c>
      <c r="K4978" s="161">
        <f t="shared" si="356"/>
        <v>1</v>
      </c>
      <c r="L4978" s="162"/>
      <c r="M4978" s="105">
        <v>3.1</v>
      </c>
      <c r="N4978" s="167"/>
    </row>
    <row r="4979" s="155" customFormat="1" ht="34.2" spans="1:14">
      <c r="A4979" s="38" t="s">
        <v>15</v>
      </c>
      <c r="B4979" s="168">
        <v>4978</v>
      </c>
      <c r="C4979" s="43" t="s">
        <v>16</v>
      </c>
      <c r="D4979" s="43" t="s">
        <v>53</v>
      </c>
      <c r="E4979" s="103" t="s">
        <v>2803</v>
      </c>
      <c r="F4979" s="43" t="s">
        <v>885</v>
      </c>
      <c r="G4979" s="43" t="s">
        <v>5336</v>
      </c>
      <c r="H4979" s="40" t="s">
        <v>2371</v>
      </c>
      <c r="I4979" s="43" t="s">
        <v>22</v>
      </c>
      <c r="J4979" s="106">
        <v>1</v>
      </c>
      <c r="K4979" s="161">
        <f t="shared" si="356"/>
        <v>1</v>
      </c>
      <c r="L4979" s="162"/>
      <c r="M4979" s="105">
        <v>3.1</v>
      </c>
      <c r="N4979" s="167"/>
    </row>
    <row r="4980" s="155" customFormat="1" ht="34.2" spans="1:14">
      <c r="A4980" s="38" t="s">
        <v>15</v>
      </c>
      <c r="B4980" s="168">
        <v>4979</v>
      </c>
      <c r="C4980" s="43" t="s">
        <v>16</v>
      </c>
      <c r="D4980" s="43" t="s">
        <v>53</v>
      </c>
      <c r="E4980" s="103" t="s">
        <v>2803</v>
      </c>
      <c r="F4980" s="43" t="s">
        <v>885</v>
      </c>
      <c r="G4980" s="43" t="s">
        <v>5337</v>
      </c>
      <c r="H4980" s="40" t="s">
        <v>2371</v>
      </c>
      <c r="I4980" s="43" t="s">
        <v>22</v>
      </c>
      <c r="J4980" s="106">
        <v>1</v>
      </c>
      <c r="K4980" s="161">
        <f t="shared" si="356"/>
        <v>1</v>
      </c>
      <c r="L4980" s="162"/>
      <c r="M4980" s="105">
        <v>3.1</v>
      </c>
      <c r="N4980" s="167"/>
    </row>
    <row r="4981" s="155" customFormat="1" ht="34.2" spans="1:14">
      <c r="A4981" s="38" t="s">
        <v>15</v>
      </c>
      <c r="B4981" s="168">
        <v>4980</v>
      </c>
      <c r="C4981" s="43" t="s">
        <v>16</v>
      </c>
      <c r="D4981" s="43" t="s">
        <v>53</v>
      </c>
      <c r="E4981" s="103" t="s">
        <v>2803</v>
      </c>
      <c r="F4981" s="43" t="s">
        <v>885</v>
      </c>
      <c r="G4981" s="43" t="s">
        <v>5338</v>
      </c>
      <c r="H4981" s="40" t="s">
        <v>5339</v>
      </c>
      <c r="I4981" s="43" t="s">
        <v>22</v>
      </c>
      <c r="J4981" s="106">
        <v>1</v>
      </c>
      <c r="K4981" s="161">
        <f>CEILING(J4981*0.2,1)</f>
        <v>1</v>
      </c>
      <c r="L4981" s="163"/>
      <c r="M4981" s="105">
        <v>3.1</v>
      </c>
      <c r="N4981" s="167"/>
    </row>
    <row r="4982" s="155" customFormat="1" ht="34.2" spans="1:14">
      <c r="A4982" s="38" t="s">
        <v>15</v>
      </c>
      <c r="B4982" s="168">
        <v>4981</v>
      </c>
      <c r="C4982" s="43" t="s">
        <v>16</v>
      </c>
      <c r="D4982" s="43" t="s">
        <v>53</v>
      </c>
      <c r="E4982" s="103" t="s">
        <v>2803</v>
      </c>
      <c r="F4982" s="43" t="s">
        <v>885</v>
      </c>
      <c r="G4982" s="43" t="s">
        <v>5340</v>
      </c>
      <c r="H4982" s="40" t="s">
        <v>5339</v>
      </c>
      <c r="I4982" s="43" t="s">
        <v>22</v>
      </c>
      <c r="J4982" s="106">
        <v>1</v>
      </c>
      <c r="K4982" s="161">
        <f t="shared" ref="K4982:K4984" si="357">J4982</f>
        <v>1</v>
      </c>
      <c r="L4982" s="163"/>
      <c r="M4982" s="105">
        <v>3.1</v>
      </c>
      <c r="N4982" s="167"/>
    </row>
    <row r="4983" s="155" customFormat="1" ht="34.2" spans="1:14">
      <c r="A4983" s="38" t="s">
        <v>15</v>
      </c>
      <c r="B4983" s="168">
        <v>4982</v>
      </c>
      <c r="C4983" s="43" t="s">
        <v>16</v>
      </c>
      <c r="D4983" s="43" t="s">
        <v>53</v>
      </c>
      <c r="E4983" s="103" t="s">
        <v>2803</v>
      </c>
      <c r="F4983" s="43" t="s">
        <v>885</v>
      </c>
      <c r="G4983" s="43" t="s">
        <v>5341</v>
      </c>
      <c r="H4983" s="40" t="s">
        <v>5339</v>
      </c>
      <c r="I4983" s="43" t="s">
        <v>22</v>
      </c>
      <c r="J4983" s="106">
        <v>1</v>
      </c>
      <c r="K4983" s="161">
        <f t="shared" si="357"/>
        <v>1</v>
      </c>
      <c r="L4983" s="163"/>
      <c r="M4983" s="105">
        <v>3.1</v>
      </c>
      <c r="N4983" s="167"/>
    </row>
    <row r="4984" s="155" customFormat="1" ht="34.2" spans="1:14">
      <c r="A4984" s="38" t="s">
        <v>15</v>
      </c>
      <c r="B4984" s="168">
        <v>4983</v>
      </c>
      <c r="C4984" s="43" t="s">
        <v>16</v>
      </c>
      <c r="D4984" s="43" t="s">
        <v>53</v>
      </c>
      <c r="E4984" s="103" t="s">
        <v>2803</v>
      </c>
      <c r="F4984" s="43" t="s">
        <v>885</v>
      </c>
      <c r="G4984" s="43" t="s">
        <v>5342</v>
      </c>
      <c r="H4984" s="40" t="s">
        <v>5339</v>
      </c>
      <c r="I4984" s="43" t="s">
        <v>22</v>
      </c>
      <c r="J4984" s="106">
        <v>1</v>
      </c>
      <c r="K4984" s="161">
        <f t="shared" si="357"/>
        <v>1</v>
      </c>
      <c r="L4984" s="163"/>
      <c r="M4984" s="105">
        <v>3.1</v>
      </c>
      <c r="N4984" s="167"/>
    </row>
    <row r="4985" s="155" customFormat="1" ht="34.2" spans="1:14">
      <c r="A4985" s="38" t="s">
        <v>15</v>
      </c>
      <c r="B4985" s="168">
        <v>4984</v>
      </c>
      <c r="C4985" s="43" t="s">
        <v>16</v>
      </c>
      <c r="D4985" s="43" t="s">
        <v>53</v>
      </c>
      <c r="E4985" s="103" t="s">
        <v>2803</v>
      </c>
      <c r="F4985" s="43" t="s">
        <v>885</v>
      </c>
      <c r="G4985" s="43" t="s">
        <v>5343</v>
      </c>
      <c r="H4985" s="40" t="s">
        <v>5274</v>
      </c>
      <c r="I4985" s="43" t="s">
        <v>22</v>
      </c>
      <c r="J4985" s="106">
        <v>1</v>
      </c>
      <c r="K4985" s="161">
        <f>CEILING(J4985*0.2,1)</f>
        <v>1</v>
      </c>
      <c r="L4985" s="162"/>
      <c r="M4985" s="105">
        <v>3.2</v>
      </c>
      <c r="N4985" s="167"/>
    </row>
    <row r="4986" s="155" customFormat="1" ht="34.2" spans="1:14">
      <c r="A4986" s="38" t="s">
        <v>15</v>
      </c>
      <c r="B4986" s="168">
        <v>4985</v>
      </c>
      <c r="C4986" s="43" t="s">
        <v>16</v>
      </c>
      <c r="D4986" s="43" t="s">
        <v>53</v>
      </c>
      <c r="E4986" s="103" t="s">
        <v>2803</v>
      </c>
      <c r="F4986" s="43" t="s">
        <v>885</v>
      </c>
      <c r="G4986" s="43" t="s">
        <v>5344</v>
      </c>
      <c r="H4986" s="40" t="s">
        <v>5274</v>
      </c>
      <c r="I4986" s="43" t="s">
        <v>22</v>
      </c>
      <c r="J4986" s="106">
        <v>1</v>
      </c>
      <c r="K4986" s="161">
        <f t="shared" ref="K4986:K4991" si="358">J4986</f>
        <v>1</v>
      </c>
      <c r="L4986" s="162"/>
      <c r="M4986" s="105">
        <v>3.2</v>
      </c>
      <c r="N4986" s="167"/>
    </row>
    <row r="4987" s="155" customFormat="1" ht="34.2" spans="1:14">
      <c r="A4987" s="38" t="s">
        <v>15</v>
      </c>
      <c r="B4987" s="168">
        <v>4986</v>
      </c>
      <c r="C4987" s="43" t="s">
        <v>16</v>
      </c>
      <c r="D4987" s="43" t="s">
        <v>53</v>
      </c>
      <c r="E4987" s="103" t="s">
        <v>2803</v>
      </c>
      <c r="F4987" s="43" t="s">
        <v>885</v>
      </c>
      <c r="G4987" s="43" t="s">
        <v>5345</v>
      </c>
      <c r="H4987" s="40" t="s">
        <v>5274</v>
      </c>
      <c r="I4987" s="43" t="s">
        <v>22</v>
      </c>
      <c r="J4987" s="106">
        <v>1</v>
      </c>
      <c r="K4987" s="161">
        <f t="shared" si="358"/>
        <v>1</v>
      </c>
      <c r="L4987" s="162"/>
      <c r="M4987" s="105">
        <v>3.2</v>
      </c>
      <c r="N4987" s="167"/>
    </row>
    <row r="4988" s="155" customFormat="1" ht="34.2" spans="1:14">
      <c r="A4988" s="38" t="s">
        <v>15</v>
      </c>
      <c r="B4988" s="168">
        <v>4987</v>
      </c>
      <c r="C4988" s="43" t="s">
        <v>16</v>
      </c>
      <c r="D4988" s="43" t="s">
        <v>53</v>
      </c>
      <c r="E4988" s="103" t="s">
        <v>2803</v>
      </c>
      <c r="F4988" s="43" t="s">
        <v>885</v>
      </c>
      <c r="G4988" s="43" t="s">
        <v>5346</v>
      </c>
      <c r="H4988" s="40" t="s">
        <v>5274</v>
      </c>
      <c r="I4988" s="43" t="s">
        <v>22</v>
      </c>
      <c r="J4988" s="106">
        <v>1</v>
      </c>
      <c r="K4988" s="161">
        <f t="shared" si="358"/>
        <v>1</v>
      </c>
      <c r="L4988" s="162"/>
      <c r="M4988" s="105">
        <v>3.2</v>
      </c>
      <c r="N4988" s="167"/>
    </row>
    <row r="4989" s="155" customFormat="1" ht="34.2" spans="1:14">
      <c r="A4989" s="38" t="s">
        <v>15</v>
      </c>
      <c r="B4989" s="168">
        <v>4988</v>
      </c>
      <c r="C4989" s="43" t="s">
        <v>16</v>
      </c>
      <c r="D4989" s="43" t="s">
        <v>53</v>
      </c>
      <c r="E4989" s="103" t="s">
        <v>2803</v>
      </c>
      <c r="F4989" s="43" t="s">
        <v>885</v>
      </c>
      <c r="G4989" s="43" t="s">
        <v>5347</v>
      </c>
      <c r="H4989" s="40" t="s">
        <v>5274</v>
      </c>
      <c r="I4989" s="43" t="s">
        <v>22</v>
      </c>
      <c r="J4989" s="106">
        <v>1</v>
      </c>
      <c r="K4989" s="161">
        <f t="shared" si="358"/>
        <v>1</v>
      </c>
      <c r="L4989" s="162"/>
      <c r="M4989" s="105">
        <v>3.2</v>
      </c>
      <c r="N4989" s="167"/>
    </row>
    <row r="4990" s="155" customFormat="1" ht="34.2" spans="1:14">
      <c r="A4990" s="38" t="s">
        <v>15</v>
      </c>
      <c r="B4990" s="168">
        <v>4989</v>
      </c>
      <c r="C4990" s="43" t="s">
        <v>16</v>
      </c>
      <c r="D4990" s="43" t="s">
        <v>53</v>
      </c>
      <c r="E4990" s="103" t="s">
        <v>2803</v>
      </c>
      <c r="F4990" s="43" t="s">
        <v>3813</v>
      </c>
      <c r="G4990" s="43" t="s">
        <v>5348</v>
      </c>
      <c r="H4990" s="40" t="s">
        <v>2153</v>
      </c>
      <c r="I4990" s="43" t="s">
        <v>22</v>
      </c>
      <c r="J4990" s="106">
        <v>4</v>
      </c>
      <c r="K4990" s="161">
        <f t="shared" si="358"/>
        <v>4</v>
      </c>
      <c r="L4990" s="163"/>
      <c r="M4990" s="105">
        <v>3.1</v>
      </c>
      <c r="N4990" s="167"/>
    </row>
    <row r="4991" s="155" customFormat="1" ht="34.2" spans="1:14">
      <c r="A4991" s="38" t="s">
        <v>15</v>
      </c>
      <c r="B4991" s="168">
        <v>4990</v>
      </c>
      <c r="C4991" s="43" t="s">
        <v>16</v>
      </c>
      <c r="D4991" s="43" t="s">
        <v>53</v>
      </c>
      <c r="E4991" s="103" t="s">
        <v>2803</v>
      </c>
      <c r="F4991" s="43" t="s">
        <v>3813</v>
      </c>
      <c r="G4991" s="43" t="s">
        <v>5348</v>
      </c>
      <c r="H4991" s="40" t="s">
        <v>2153</v>
      </c>
      <c r="I4991" s="43" t="s">
        <v>22</v>
      </c>
      <c r="J4991" s="106">
        <v>16</v>
      </c>
      <c r="K4991" s="161">
        <f t="shared" si="358"/>
        <v>16</v>
      </c>
      <c r="L4991" s="163"/>
      <c r="M4991" s="105">
        <v>3.1</v>
      </c>
      <c r="N4991" s="167"/>
    </row>
    <row r="4992" s="155" customFormat="1" ht="34.2" spans="1:14">
      <c r="A4992" s="38" t="s">
        <v>15</v>
      </c>
      <c r="B4992" s="168">
        <v>4991</v>
      </c>
      <c r="C4992" s="43" t="s">
        <v>16</v>
      </c>
      <c r="D4992" s="43" t="s">
        <v>53</v>
      </c>
      <c r="E4992" s="103" t="s">
        <v>2803</v>
      </c>
      <c r="F4992" s="43" t="s">
        <v>3813</v>
      </c>
      <c r="G4992" s="43" t="s">
        <v>5349</v>
      </c>
      <c r="H4992" s="40" t="s">
        <v>2153</v>
      </c>
      <c r="I4992" s="43" t="s">
        <v>22</v>
      </c>
      <c r="J4992" s="106">
        <v>4</v>
      </c>
      <c r="K4992" s="161">
        <f>CEILING(J4992*0.2,1)</f>
        <v>1</v>
      </c>
      <c r="L4992" s="163"/>
      <c r="M4992" s="105">
        <v>3.1</v>
      </c>
      <c r="N4992" s="167"/>
    </row>
    <row r="4993" s="155" customFormat="1" ht="34.2" spans="1:14">
      <c r="A4993" s="38" t="s">
        <v>15</v>
      </c>
      <c r="B4993" s="168">
        <v>4992</v>
      </c>
      <c r="C4993" s="43" t="s">
        <v>16</v>
      </c>
      <c r="D4993" s="43" t="s">
        <v>53</v>
      </c>
      <c r="E4993" s="103" t="s">
        <v>2803</v>
      </c>
      <c r="F4993" s="43" t="s">
        <v>3813</v>
      </c>
      <c r="G4993" s="43" t="s">
        <v>5350</v>
      </c>
      <c r="H4993" s="40" t="s">
        <v>3569</v>
      </c>
      <c r="I4993" s="43" t="s">
        <v>22</v>
      </c>
      <c r="J4993" s="106">
        <v>4</v>
      </c>
      <c r="K4993" s="161">
        <f t="shared" ref="K4993:K5002" si="359">J4993</f>
        <v>4</v>
      </c>
      <c r="L4993" s="163"/>
      <c r="M4993" s="105">
        <v>3.2</v>
      </c>
      <c r="N4993" s="167"/>
    </row>
    <row r="4994" s="155" customFormat="1" ht="34.2" spans="1:14">
      <c r="A4994" s="38" t="s">
        <v>15</v>
      </c>
      <c r="B4994" s="168">
        <v>4993</v>
      </c>
      <c r="C4994" s="43" t="s">
        <v>16</v>
      </c>
      <c r="D4994" s="43" t="s">
        <v>53</v>
      </c>
      <c r="E4994" s="103" t="s">
        <v>2803</v>
      </c>
      <c r="F4994" s="43" t="s">
        <v>3813</v>
      </c>
      <c r="G4994" s="43" t="s">
        <v>5351</v>
      </c>
      <c r="H4994" s="40" t="s">
        <v>3569</v>
      </c>
      <c r="I4994" s="43" t="s">
        <v>22</v>
      </c>
      <c r="J4994" s="106">
        <v>4</v>
      </c>
      <c r="K4994" s="161">
        <f>CEILING(J4994*0.2,1)</f>
        <v>1</v>
      </c>
      <c r="L4994" s="163"/>
      <c r="M4994" s="105">
        <v>3.2</v>
      </c>
      <c r="N4994" s="167"/>
    </row>
    <row r="4995" s="155" customFormat="1" ht="34.2" spans="1:14">
      <c r="A4995" s="38" t="s">
        <v>15</v>
      </c>
      <c r="B4995" s="168">
        <v>4994</v>
      </c>
      <c r="C4995" s="43" t="s">
        <v>16</v>
      </c>
      <c r="D4995" s="43" t="s">
        <v>53</v>
      </c>
      <c r="E4995" s="103" t="s">
        <v>2803</v>
      </c>
      <c r="F4995" s="43" t="s">
        <v>3813</v>
      </c>
      <c r="G4995" s="43" t="s">
        <v>5352</v>
      </c>
      <c r="H4995" s="40" t="s">
        <v>3582</v>
      </c>
      <c r="I4995" s="43" t="s">
        <v>22</v>
      </c>
      <c r="J4995" s="106">
        <v>19</v>
      </c>
      <c r="K4995" s="161">
        <f t="shared" si="359"/>
        <v>19</v>
      </c>
      <c r="L4995" s="163"/>
      <c r="M4995" s="105">
        <v>3.2</v>
      </c>
      <c r="N4995" s="167"/>
    </row>
    <row r="4996" s="155" customFormat="1" ht="34.2" spans="1:14">
      <c r="A4996" s="38" t="s">
        <v>15</v>
      </c>
      <c r="B4996" s="168">
        <v>4995</v>
      </c>
      <c r="C4996" s="43" t="s">
        <v>16</v>
      </c>
      <c r="D4996" s="43" t="s">
        <v>53</v>
      </c>
      <c r="E4996" s="103" t="s">
        <v>2803</v>
      </c>
      <c r="F4996" s="43" t="s">
        <v>3813</v>
      </c>
      <c r="G4996" s="43" t="s">
        <v>5353</v>
      </c>
      <c r="H4996" s="40" t="s">
        <v>3582</v>
      </c>
      <c r="I4996" s="43" t="s">
        <v>22</v>
      </c>
      <c r="J4996" s="106">
        <v>6</v>
      </c>
      <c r="K4996" s="161">
        <f t="shared" si="359"/>
        <v>6</v>
      </c>
      <c r="L4996" s="163"/>
      <c r="M4996" s="105">
        <v>3.2</v>
      </c>
      <c r="N4996" s="167"/>
    </row>
    <row r="4997" s="155" customFormat="1" ht="34.2" spans="1:14">
      <c r="A4997" s="38" t="s">
        <v>15</v>
      </c>
      <c r="B4997" s="168">
        <v>4996</v>
      </c>
      <c r="C4997" s="43" t="s">
        <v>16</v>
      </c>
      <c r="D4997" s="43" t="s">
        <v>53</v>
      </c>
      <c r="E4997" s="103" t="s">
        <v>2803</v>
      </c>
      <c r="F4997" s="43" t="s">
        <v>3813</v>
      </c>
      <c r="G4997" s="43" t="s">
        <v>5354</v>
      </c>
      <c r="H4997" s="40" t="s">
        <v>3582</v>
      </c>
      <c r="I4997" s="43" t="s">
        <v>22</v>
      </c>
      <c r="J4997" s="106">
        <v>3</v>
      </c>
      <c r="K4997" s="161">
        <f t="shared" si="359"/>
        <v>3</v>
      </c>
      <c r="L4997" s="163"/>
      <c r="M4997" s="105">
        <v>3.2</v>
      </c>
      <c r="N4997" s="167"/>
    </row>
    <row r="4998" s="155" customFormat="1" ht="34.2" spans="1:14">
      <c r="A4998" s="38" t="s">
        <v>15</v>
      </c>
      <c r="B4998" s="168">
        <v>4997</v>
      </c>
      <c r="C4998" s="43" t="s">
        <v>16</v>
      </c>
      <c r="D4998" s="43" t="s">
        <v>53</v>
      </c>
      <c r="E4998" s="103" t="s">
        <v>2803</v>
      </c>
      <c r="F4998" s="43" t="s">
        <v>3813</v>
      </c>
      <c r="G4998" s="43" t="s">
        <v>5355</v>
      </c>
      <c r="H4998" s="40" t="s">
        <v>3582</v>
      </c>
      <c r="I4998" s="43" t="s">
        <v>22</v>
      </c>
      <c r="J4998" s="106">
        <v>6</v>
      </c>
      <c r="K4998" s="161">
        <f t="shared" si="359"/>
        <v>6</v>
      </c>
      <c r="L4998" s="163"/>
      <c r="M4998" s="105">
        <v>3.2</v>
      </c>
      <c r="N4998" s="167"/>
    </row>
    <row r="4999" s="155" customFormat="1" ht="34.2" spans="1:14">
      <c r="A4999" s="38" t="s">
        <v>15</v>
      </c>
      <c r="B4999" s="168">
        <v>4998</v>
      </c>
      <c r="C4999" s="43" t="s">
        <v>16</v>
      </c>
      <c r="D4999" s="43" t="s">
        <v>53</v>
      </c>
      <c r="E4999" s="103" t="s">
        <v>2803</v>
      </c>
      <c r="F4999" s="43" t="s">
        <v>3813</v>
      </c>
      <c r="G4999" s="43" t="s">
        <v>5356</v>
      </c>
      <c r="H4999" s="40" t="s">
        <v>3582</v>
      </c>
      <c r="I4999" s="43" t="s">
        <v>22</v>
      </c>
      <c r="J4999" s="106">
        <v>9</v>
      </c>
      <c r="K4999" s="161">
        <f t="shared" si="359"/>
        <v>9</v>
      </c>
      <c r="L4999" s="163"/>
      <c r="M4999" s="105">
        <v>3.2</v>
      </c>
      <c r="N4999" s="167"/>
    </row>
    <row r="5000" s="155" customFormat="1" ht="34.2" spans="1:14">
      <c r="A5000" s="38" t="s">
        <v>15</v>
      </c>
      <c r="B5000" s="168">
        <v>4999</v>
      </c>
      <c r="C5000" s="43" t="s">
        <v>16</v>
      </c>
      <c r="D5000" s="43" t="s">
        <v>53</v>
      </c>
      <c r="E5000" s="103" t="s">
        <v>2803</v>
      </c>
      <c r="F5000" s="43" t="s">
        <v>3813</v>
      </c>
      <c r="G5000" s="43" t="s">
        <v>5357</v>
      </c>
      <c r="H5000" s="40" t="s">
        <v>3582</v>
      </c>
      <c r="I5000" s="43" t="s">
        <v>22</v>
      </c>
      <c r="J5000" s="106">
        <v>3</v>
      </c>
      <c r="K5000" s="161">
        <f t="shared" si="359"/>
        <v>3</v>
      </c>
      <c r="L5000" s="163"/>
      <c r="M5000" s="105">
        <v>3.2</v>
      </c>
      <c r="N5000" s="167"/>
    </row>
    <row r="5001" s="155" customFormat="1" ht="34.2" spans="1:14">
      <c r="A5001" s="38" t="s">
        <v>15</v>
      </c>
      <c r="B5001" s="168">
        <v>5000</v>
      </c>
      <c r="C5001" s="43" t="s">
        <v>16</v>
      </c>
      <c r="D5001" s="43" t="s">
        <v>53</v>
      </c>
      <c r="E5001" s="103" t="s">
        <v>2803</v>
      </c>
      <c r="F5001" s="43" t="s">
        <v>3813</v>
      </c>
      <c r="G5001" s="43" t="s">
        <v>5358</v>
      </c>
      <c r="H5001" s="40" t="s">
        <v>3582</v>
      </c>
      <c r="I5001" s="43" t="s">
        <v>22</v>
      </c>
      <c r="J5001" s="106">
        <v>6</v>
      </c>
      <c r="K5001" s="161">
        <f t="shared" si="359"/>
        <v>6</v>
      </c>
      <c r="L5001" s="163"/>
      <c r="M5001" s="105">
        <v>3.2</v>
      </c>
      <c r="N5001" s="167"/>
    </row>
    <row r="5002" s="155" customFormat="1" ht="34.2" spans="1:14">
      <c r="A5002" s="38" t="s">
        <v>15</v>
      </c>
      <c r="B5002" s="168">
        <v>5001</v>
      </c>
      <c r="C5002" s="43" t="s">
        <v>16</v>
      </c>
      <c r="D5002" s="43" t="s">
        <v>53</v>
      </c>
      <c r="E5002" s="103" t="s">
        <v>2803</v>
      </c>
      <c r="F5002" s="43" t="s">
        <v>3813</v>
      </c>
      <c r="G5002" s="43" t="s">
        <v>5357</v>
      </c>
      <c r="H5002" s="40" t="s">
        <v>3582</v>
      </c>
      <c r="I5002" s="43" t="s">
        <v>22</v>
      </c>
      <c r="J5002" s="106">
        <v>1</v>
      </c>
      <c r="K5002" s="161">
        <f t="shared" si="359"/>
        <v>1</v>
      </c>
      <c r="L5002" s="163"/>
      <c r="M5002" s="105">
        <v>3.2</v>
      </c>
      <c r="N5002" s="167"/>
    </row>
    <row r="5003" s="155" customFormat="1" ht="34.2" spans="1:14">
      <c r="A5003" s="38" t="s">
        <v>15</v>
      </c>
      <c r="B5003" s="168">
        <v>5002</v>
      </c>
      <c r="C5003" s="43" t="s">
        <v>16</v>
      </c>
      <c r="D5003" s="43" t="s">
        <v>53</v>
      </c>
      <c r="E5003" s="103" t="s">
        <v>2803</v>
      </c>
      <c r="F5003" s="43" t="s">
        <v>3813</v>
      </c>
      <c r="G5003" s="43" t="s">
        <v>5359</v>
      </c>
      <c r="H5003" s="40" t="s">
        <v>3582</v>
      </c>
      <c r="I5003" s="43" t="s">
        <v>22</v>
      </c>
      <c r="J5003" s="106">
        <v>8</v>
      </c>
      <c r="K5003" s="161">
        <f>CEILING(J5003*0.2,1)</f>
        <v>2</v>
      </c>
      <c r="L5003" s="163"/>
      <c r="M5003" s="105">
        <v>3.2</v>
      </c>
      <c r="N5003" s="167"/>
    </row>
    <row r="5004" s="155" customFormat="1" ht="34.2" spans="1:14">
      <c r="A5004" s="38" t="s">
        <v>15</v>
      </c>
      <c r="B5004" s="168">
        <v>5003</v>
      </c>
      <c r="C5004" s="43" t="s">
        <v>16</v>
      </c>
      <c r="D5004" s="43" t="s">
        <v>53</v>
      </c>
      <c r="E5004" s="103" t="s">
        <v>2803</v>
      </c>
      <c r="F5004" s="43" t="s">
        <v>3813</v>
      </c>
      <c r="G5004" s="43" t="s">
        <v>5360</v>
      </c>
      <c r="H5004" s="40" t="s">
        <v>2131</v>
      </c>
      <c r="I5004" s="43" t="s">
        <v>22</v>
      </c>
      <c r="J5004" s="106">
        <v>8</v>
      </c>
      <c r="K5004" s="161">
        <f t="shared" ref="K5004:K5006" si="360">J5004</f>
        <v>8</v>
      </c>
      <c r="L5004" s="163"/>
      <c r="M5004" s="105">
        <v>3.2</v>
      </c>
      <c r="N5004" s="167"/>
    </row>
    <row r="5005" s="155" customFormat="1" ht="34.2" spans="1:14">
      <c r="A5005" s="38" t="s">
        <v>15</v>
      </c>
      <c r="B5005" s="168">
        <v>5004</v>
      </c>
      <c r="C5005" s="43" t="s">
        <v>16</v>
      </c>
      <c r="D5005" s="43" t="s">
        <v>53</v>
      </c>
      <c r="E5005" s="103" t="s">
        <v>2803</v>
      </c>
      <c r="F5005" s="43" t="s">
        <v>3813</v>
      </c>
      <c r="G5005" s="43" t="s">
        <v>5361</v>
      </c>
      <c r="H5005" s="40" t="s">
        <v>2131</v>
      </c>
      <c r="I5005" s="43" t="s">
        <v>22</v>
      </c>
      <c r="J5005" s="106">
        <v>19</v>
      </c>
      <c r="K5005" s="161">
        <f t="shared" si="360"/>
        <v>19</v>
      </c>
      <c r="L5005" s="163"/>
      <c r="M5005" s="105">
        <v>3.2</v>
      </c>
      <c r="N5005" s="167"/>
    </row>
    <row r="5006" s="155" customFormat="1" ht="34.2" spans="1:14">
      <c r="A5006" s="38" t="s">
        <v>15</v>
      </c>
      <c r="B5006" s="168">
        <v>5005</v>
      </c>
      <c r="C5006" s="43" t="s">
        <v>16</v>
      </c>
      <c r="D5006" s="43" t="s">
        <v>53</v>
      </c>
      <c r="E5006" s="103" t="s">
        <v>2803</v>
      </c>
      <c r="F5006" s="43" t="s">
        <v>3813</v>
      </c>
      <c r="G5006" s="43" t="s">
        <v>5362</v>
      </c>
      <c r="H5006" s="40" t="s">
        <v>2131</v>
      </c>
      <c r="I5006" s="43" t="s">
        <v>22</v>
      </c>
      <c r="J5006" s="106">
        <v>7</v>
      </c>
      <c r="K5006" s="161">
        <f t="shared" si="360"/>
        <v>7</v>
      </c>
      <c r="L5006" s="163"/>
      <c r="M5006" s="105">
        <v>3.2</v>
      </c>
      <c r="N5006" s="167"/>
    </row>
    <row r="5007" s="155" customFormat="1" ht="34.2" spans="1:14">
      <c r="A5007" s="38" t="s">
        <v>15</v>
      </c>
      <c r="B5007" s="168">
        <v>5006</v>
      </c>
      <c r="C5007" s="43" t="s">
        <v>16</v>
      </c>
      <c r="D5007" s="43" t="s">
        <v>53</v>
      </c>
      <c r="E5007" s="103" t="s">
        <v>2803</v>
      </c>
      <c r="F5007" s="43" t="s">
        <v>3813</v>
      </c>
      <c r="G5007" s="43" t="s">
        <v>5363</v>
      </c>
      <c r="H5007" s="40" t="s">
        <v>2131</v>
      </c>
      <c r="I5007" s="43" t="s">
        <v>22</v>
      </c>
      <c r="J5007" s="106">
        <v>2</v>
      </c>
      <c r="K5007" s="161">
        <f>CEILING(J5007*0.2,1)</f>
        <v>1</v>
      </c>
      <c r="L5007" s="163"/>
      <c r="M5007" s="105">
        <v>3.2</v>
      </c>
      <c r="N5007" s="167"/>
    </row>
    <row r="5008" s="155" customFormat="1" ht="34.2" spans="1:14">
      <c r="A5008" s="38" t="s">
        <v>15</v>
      </c>
      <c r="B5008" s="168">
        <v>5007</v>
      </c>
      <c r="C5008" s="43" t="s">
        <v>16</v>
      </c>
      <c r="D5008" s="43" t="s">
        <v>53</v>
      </c>
      <c r="E5008" s="103" t="s">
        <v>2803</v>
      </c>
      <c r="F5008" s="43" t="s">
        <v>3813</v>
      </c>
      <c r="G5008" s="43" t="s">
        <v>5364</v>
      </c>
      <c r="H5008" s="40" t="s">
        <v>2131</v>
      </c>
      <c r="I5008" s="43" t="s">
        <v>22</v>
      </c>
      <c r="J5008" s="106">
        <v>6</v>
      </c>
      <c r="K5008" s="161">
        <f t="shared" ref="K5008:K5010" si="361">J5008</f>
        <v>6</v>
      </c>
      <c r="L5008" s="163"/>
      <c r="M5008" s="105">
        <v>3.2</v>
      </c>
      <c r="N5008" s="167"/>
    </row>
    <row r="5009" s="155" customFormat="1" ht="34.2" spans="1:14">
      <c r="A5009" s="38" t="s">
        <v>15</v>
      </c>
      <c r="B5009" s="168">
        <v>5008</v>
      </c>
      <c r="C5009" s="43" t="s">
        <v>16</v>
      </c>
      <c r="D5009" s="43" t="s">
        <v>53</v>
      </c>
      <c r="E5009" s="103" t="s">
        <v>2803</v>
      </c>
      <c r="F5009" s="43" t="s">
        <v>3813</v>
      </c>
      <c r="G5009" s="43" t="s">
        <v>5365</v>
      </c>
      <c r="H5009" s="40" t="s">
        <v>2131</v>
      </c>
      <c r="I5009" s="43" t="s">
        <v>22</v>
      </c>
      <c r="J5009" s="106">
        <v>4</v>
      </c>
      <c r="K5009" s="161">
        <f t="shared" si="361"/>
        <v>4</v>
      </c>
      <c r="L5009" s="163"/>
      <c r="M5009" s="105">
        <v>3.2</v>
      </c>
      <c r="N5009" s="167"/>
    </row>
    <row r="5010" s="155" customFormat="1" ht="34.2" spans="1:14">
      <c r="A5010" s="38" t="s">
        <v>15</v>
      </c>
      <c r="B5010" s="168">
        <v>5009</v>
      </c>
      <c r="C5010" s="43" t="s">
        <v>16</v>
      </c>
      <c r="D5010" s="43" t="s">
        <v>53</v>
      </c>
      <c r="E5010" s="103" t="s">
        <v>2803</v>
      </c>
      <c r="F5010" s="43" t="s">
        <v>3813</v>
      </c>
      <c r="G5010" s="43" t="s">
        <v>5366</v>
      </c>
      <c r="H5010" s="40" t="s">
        <v>2131</v>
      </c>
      <c r="I5010" s="43" t="s">
        <v>22</v>
      </c>
      <c r="J5010" s="106">
        <v>6</v>
      </c>
      <c r="K5010" s="161">
        <f t="shared" si="361"/>
        <v>6</v>
      </c>
      <c r="L5010" s="163"/>
      <c r="M5010" s="105">
        <v>3.2</v>
      </c>
      <c r="N5010" s="167"/>
    </row>
    <row r="5011" s="155" customFormat="1" ht="34.2" spans="1:14">
      <c r="A5011" s="38" t="s">
        <v>15</v>
      </c>
      <c r="B5011" s="168">
        <v>5010</v>
      </c>
      <c r="C5011" s="43" t="s">
        <v>16</v>
      </c>
      <c r="D5011" s="43" t="s">
        <v>53</v>
      </c>
      <c r="E5011" s="103" t="s">
        <v>2803</v>
      </c>
      <c r="F5011" s="43" t="s">
        <v>3813</v>
      </c>
      <c r="G5011" s="43" t="s">
        <v>5367</v>
      </c>
      <c r="H5011" s="40" t="s">
        <v>2131</v>
      </c>
      <c r="I5011" s="43" t="s">
        <v>22</v>
      </c>
      <c r="J5011" s="106">
        <v>6</v>
      </c>
      <c r="K5011" s="161">
        <f>CEILING(J5011*0.2,1)</f>
        <v>2</v>
      </c>
      <c r="L5011" s="163"/>
      <c r="M5011" s="105">
        <v>3.2</v>
      </c>
      <c r="N5011" s="167"/>
    </row>
    <row r="5012" s="155" customFormat="1" ht="34.2" spans="1:14">
      <c r="A5012" s="38" t="s">
        <v>15</v>
      </c>
      <c r="B5012" s="168">
        <v>5011</v>
      </c>
      <c r="C5012" s="43" t="s">
        <v>16</v>
      </c>
      <c r="D5012" s="43" t="s">
        <v>53</v>
      </c>
      <c r="E5012" s="103" t="s">
        <v>2803</v>
      </c>
      <c r="F5012" s="43" t="s">
        <v>3813</v>
      </c>
      <c r="G5012" s="43" t="s">
        <v>5368</v>
      </c>
      <c r="H5012" s="40" t="s">
        <v>2131</v>
      </c>
      <c r="I5012" s="43" t="s">
        <v>22</v>
      </c>
      <c r="J5012" s="106">
        <v>5</v>
      </c>
      <c r="K5012" s="161">
        <f t="shared" ref="K5012:K5018" si="362">J5012</f>
        <v>5</v>
      </c>
      <c r="L5012" s="163"/>
      <c r="M5012" s="105">
        <v>3.2</v>
      </c>
      <c r="N5012" s="167"/>
    </row>
    <row r="5013" s="155" customFormat="1" ht="34.2" spans="1:14">
      <c r="A5013" s="38" t="s">
        <v>15</v>
      </c>
      <c r="B5013" s="168">
        <v>5012</v>
      </c>
      <c r="C5013" s="43" t="s">
        <v>16</v>
      </c>
      <c r="D5013" s="43" t="s">
        <v>53</v>
      </c>
      <c r="E5013" s="103" t="s">
        <v>2803</v>
      </c>
      <c r="F5013" s="43" t="s">
        <v>3813</v>
      </c>
      <c r="G5013" s="43" t="s">
        <v>5369</v>
      </c>
      <c r="H5013" s="40" t="s">
        <v>2131</v>
      </c>
      <c r="I5013" s="43" t="s">
        <v>22</v>
      </c>
      <c r="J5013" s="106">
        <v>1</v>
      </c>
      <c r="K5013" s="161">
        <f>CEILING(J5013*0.2,1)</f>
        <v>1</v>
      </c>
      <c r="L5013" s="163"/>
      <c r="M5013" s="105">
        <v>3.2</v>
      </c>
      <c r="N5013" s="167"/>
    </row>
    <row r="5014" s="155" customFormat="1" ht="34.2" spans="1:14">
      <c r="A5014" s="38" t="s">
        <v>15</v>
      </c>
      <c r="B5014" s="168">
        <v>5013</v>
      </c>
      <c r="C5014" s="43" t="s">
        <v>16</v>
      </c>
      <c r="D5014" s="43" t="s">
        <v>53</v>
      </c>
      <c r="E5014" s="103" t="s">
        <v>2803</v>
      </c>
      <c r="F5014" s="43" t="s">
        <v>3813</v>
      </c>
      <c r="G5014" s="43" t="s">
        <v>5370</v>
      </c>
      <c r="H5014" s="40" t="s">
        <v>2131</v>
      </c>
      <c r="I5014" s="43" t="s">
        <v>22</v>
      </c>
      <c r="J5014" s="106">
        <v>13</v>
      </c>
      <c r="K5014" s="161">
        <f t="shared" si="362"/>
        <v>13</v>
      </c>
      <c r="L5014" s="163"/>
      <c r="M5014" s="105">
        <v>3.2</v>
      </c>
      <c r="N5014" s="167"/>
    </row>
    <row r="5015" s="155" customFormat="1" ht="34.2" spans="1:14">
      <c r="A5015" s="38" t="s">
        <v>15</v>
      </c>
      <c r="B5015" s="168">
        <v>5014</v>
      </c>
      <c r="C5015" s="43" t="s">
        <v>16</v>
      </c>
      <c r="D5015" s="43" t="s">
        <v>53</v>
      </c>
      <c r="E5015" s="103" t="s">
        <v>2803</v>
      </c>
      <c r="F5015" s="43" t="s">
        <v>3813</v>
      </c>
      <c r="G5015" s="43" t="s">
        <v>5371</v>
      </c>
      <c r="H5015" s="40" t="s">
        <v>2131</v>
      </c>
      <c r="I5015" s="43" t="s">
        <v>22</v>
      </c>
      <c r="J5015" s="106">
        <v>1</v>
      </c>
      <c r="K5015" s="161">
        <f t="shared" si="362"/>
        <v>1</v>
      </c>
      <c r="L5015" s="163"/>
      <c r="M5015" s="105">
        <v>3.2</v>
      </c>
      <c r="N5015" s="167"/>
    </row>
    <row r="5016" s="155" customFormat="1" ht="34.2" spans="1:14">
      <c r="A5016" s="38" t="s">
        <v>15</v>
      </c>
      <c r="B5016" s="168">
        <v>5015</v>
      </c>
      <c r="C5016" s="43" t="s">
        <v>16</v>
      </c>
      <c r="D5016" s="43" t="s">
        <v>53</v>
      </c>
      <c r="E5016" s="103" t="s">
        <v>2803</v>
      </c>
      <c r="F5016" s="43" t="s">
        <v>3813</v>
      </c>
      <c r="G5016" s="43" t="s">
        <v>5372</v>
      </c>
      <c r="H5016" s="40" t="s">
        <v>2191</v>
      </c>
      <c r="I5016" s="43" t="s">
        <v>22</v>
      </c>
      <c r="J5016" s="106">
        <v>12</v>
      </c>
      <c r="K5016" s="161">
        <f t="shared" si="362"/>
        <v>12</v>
      </c>
      <c r="L5016" s="163"/>
      <c r="M5016" s="105">
        <v>3.2</v>
      </c>
      <c r="N5016" s="167"/>
    </row>
    <row r="5017" s="155" customFormat="1" ht="34.2" spans="1:14">
      <c r="A5017" s="38" t="s">
        <v>15</v>
      </c>
      <c r="B5017" s="168">
        <v>5016</v>
      </c>
      <c r="C5017" s="43" t="s">
        <v>16</v>
      </c>
      <c r="D5017" s="43" t="s">
        <v>53</v>
      </c>
      <c r="E5017" s="103" t="s">
        <v>2803</v>
      </c>
      <c r="F5017" s="43" t="s">
        <v>3813</v>
      </c>
      <c r="G5017" s="43" t="s">
        <v>5373</v>
      </c>
      <c r="H5017" s="40" t="s">
        <v>2191</v>
      </c>
      <c r="I5017" s="43" t="s">
        <v>22</v>
      </c>
      <c r="J5017" s="106">
        <v>13</v>
      </c>
      <c r="K5017" s="161">
        <f t="shared" si="362"/>
        <v>13</v>
      </c>
      <c r="L5017" s="163"/>
      <c r="M5017" s="105">
        <v>3.2</v>
      </c>
      <c r="N5017" s="167"/>
    </row>
    <row r="5018" s="155" customFormat="1" ht="34.2" spans="1:14">
      <c r="A5018" s="38" t="s">
        <v>15</v>
      </c>
      <c r="B5018" s="168">
        <v>5017</v>
      </c>
      <c r="C5018" s="43" t="s">
        <v>16</v>
      </c>
      <c r="D5018" s="43" t="s">
        <v>53</v>
      </c>
      <c r="E5018" s="103" t="s">
        <v>2803</v>
      </c>
      <c r="F5018" s="43" t="s">
        <v>3813</v>
      </c>
      <c r="G5018" s="43" t="s">
        <v>5374</v>
      </c>
      <c r="H5018" s="40" t="s">
        <v>2191</v>
      </c>
      <c r="I5018" s="43" t="s">
        <v>22</v>
      </c>
      <c r="J5018" s="106">
        <v>9</v>
      </c>
      <c r="K5018" s="161">
        <f t="shared" si="362"/>
        <v>9</v>
      </c>
      <c r="L5018" s="163"/>
      <c r="M5018" s="105">
        <v>3.2</v>
      </c>
      <c r="N5018" s="167"/>
    </row>
    <row r="5019" s="155" customFormat="1" ht="34.2" spans="1:14">
      <c r="A5019" s="38" t="s">
        <v>15</v>
      </c>
      <c r="B5019" s="168">
        <v>5018</v>
      </c>
      <c r="C5019" s="43" t="s">
        <v>16</v>
      </c>
      <c r="D5019" s="43" t="s">
        <v>53</v>
      </c>
      <c r="E5019" s="103" t="s">
        <v>2803</v>
      </c>
      <c r="F5019" s="43" t="s">
        <v>3813</v>
      </c>
      <c r="G5019" s="43" t="s">
        <v>5375</v>
      </c>
      <c r="H5019" s="40" t="s">
        <v>2191</v>
      </c>
      <c r="I5019" s="43" t="s">
        <v>22</v>
      </c>
      <c r="J5019" s="106">
        <v>3</v>
      </c>
      <c r="K5019" s="161">
        <f>CEILING(J5019*0.2,1)</f>
        <v>1</v>
      </c>
      <c r="L5019" s="163"/>
      <c r="M5019" s="105">
        <v>3.2</v>
      </c>
      <c r="N5019" s="167"/>
    </row>
    <row r="5020" s="155" customFormat="1" ht="34.2" spans="1:14">
      <c r="A5020" s="38" t="s">
        <v>15</v>
      </c>
      <c r="B5020" s="168">
        <v>5019</v>
      </c>
      <c r="C5020" s="43" t="s">
        <v>16</v>
      </c>
      <c r="D5020" s="43" t="s">
        <v>53</v>
      </c>
      <c r="E5020" s="103" t="s">
        <v>2803</v>
      </c>
      <c r="F5020" s="43" t="s">
        <v>3813</v>
      </c>
      <c r="G5020" s="43" t="s">
        <v>5376</v>
      </c>
      <c r="H5020" s="40" t="s">
        <v>2191</v>
      </c>
      <c r="I5020" s="43" t="s">
        <v>22</v>
      </c>
      <c r="J5020" s="106">
        <v>3</v>
      </c>
      <c r="K5020" s="161">
        <f t="shared" ref="K5020:K5026" si="363">J5020</f>
        <v>3</v>
      </c>
      <c r="L5020" s="163"/>
      <c r="M5020" s="105">
        <v>3.2</v>
      </c>
      <c r="N5020" s="167"/>
    </row>
    <row r="5021" s="155" customFormat="1" ht="34.2" spans="1:14">
      <c r="A5021" s="38" t="s">
        <v>15</v>
      </c>
      <c r="B5021" s="168">
        <v>5020</v>
      </c>
      <c r="C5021" s="43" t="s">
        <v>16</v>
      </c>
      <c r="D5021" s="43" t="s">
        <v>53</v>
      </c>
      <c r="E5021" s="103" t="s">
        <v>2803</v>
      </c>
      <c r="F5021" s="43" t="s">
        <v>3813</v>
      </c>
      <c r="G5021" s="43" t="s">
        <v>5377</v>
      </c>
      <c r="H5021" s="40" t="s">
        <v>2191</v>
      </c>
      <c r="I5021" s="43" t="s">
        <v>22</v>
      </c>
      <c r="J5021" s="106">
        <v>9</v>
      </c>
      <c r="K5021" s="161">
        <f t="shared" si="363"/>
        <v>9</v>
      </c>
      <c r="L5021" s="163"/>
      <c r="M5021" s="105">
        <v>3.2</v>
      </c>
      <c r="N5021" s="167"/>
    </row>
    <row r="5022" s="155" customFormat="1" ht="34.2" spans="1:14">
      <c r="A5022" s="38" t="s">
        <v>15</v>
      </c>
      <c r="B5022" s="168">
        <v>5021</v>
      </c>
      <c r="C5022" s="43" t="s">
        <v>16</v>
      </c>
      <c r="D5022" s="43" t="s">
        <v>53</v>
      </c>
      <c r="E5022" s="103" t="s">
        <v>2803</v>
      </c>
      <c r="F5022" s="43" t="s">
        <v>3813</v>
      </c>
      <c r="G5022" s="43" t="s">
        <v>5378</v>
      </c>
      <c r="H5022" s="40" t="s">
        <v>2191</v>
      </c>
      <c r="I5022" s="43" t="s">
        <v>22</v>
      </c>
      <c r="J5022" s="106">
        <v>1</v>
      </c>
      <c r="K5022" s="161">
        <f t="shared" si="363"/>
        <v>1</v>
      </c>
      <c r="L5022" s="163"/>
      <c r="M5022" s="105">
        <v>3.2</v>
      </c>
      <c r="N5022" s="167"/>
    </row>
    <row r="5023" s="155" customFormat="1" ht="34.2" spans="1:14">
      <c r="A5023" s="38" t="s">
        <v>15</v>
      </c>
      <c r="B5023" s="168">
        <v>5022</v>
      </c>
      <c r="C5023" s="43" t="s">
        <v>16</v>
      </c>
      <c r="D5023" s="43" t="s">
        <v>53</v>
      </c>
      <c r="E5023" s="103" t="s">
        <v>2803</v>
      </c>
      <c r="F5023" s="43" t="s">
        <v>3813</v>
      </c>
      <c r="G5023" s="43" t="s">
        <v>5379</v>
      </c>
      <c r="H5023" s="40" t="s">
        <v>2191</v>
      </c>
      <c r="I5023" s="43" t="s">
        <v>22</v>
      </c>
      <c r="J5023" s="106">
        <v>14</v>
      </c>
      <c r="K5023" s="161">
        <f t="shared" si="363"/>
        <v>14</v>
      </c>
      <c r="L5023" s="163"/>
      <c r="M5023" s="105">
        <v>3.2</v>
      </c>
      <c r="N5023" s="167"/>
    </row>
    <row r="5024" s="155" customFormat="1" ht="34.2" spans="1:14">
      <c r="A5024" s="38" t="s">
        <v>15</v>
      </c>
      <c r="B5024" s="168">
        <v>5023</v>
      </c>
      <c r="C5024" s="43" t="s">
        <v>16</v>
      </c>
      <c r="D5024" s="43" t="s">
        <v>53</v>
      </c>
      <c r="E5024" s="103" t="s">
        <v>2803</v>
      </c>
      <c r="F5024" s="43" t="s">
        <v>3813</v>
      </c>
      <c r="G5024" s="43" t="s">
        <v>5380</v>
      </c>
      <c r="H5024" s="40" t="s">
        <v>2191</v>
      </c>
      <c r="I5024" s="43" t="s">
        <v>22</v>
      </c>
      <c r="J5024" s="106">
        <v>3</v>
      </c>
      <c r="K5024" s="161">
        <f t="shared" si="363"/>
        <v>3</v>
      </c>
      <c r="L5024" s="163"/>
      <c r="M5024" s="105">
        <v>3.2</v>
      </c>
      <c r="N5024" s="167"/>
    </row>
    <row r="5025" s="155" customFormat="1" ht="34.2" spans="1:14">
      <c r="A5025" s="38" t="s">
        <v>15</v>
      </c>
      <c r="B5025" s="168">
        <v>5024</v>
      </c>
      <c r="C5025" s="43" t="s">
        <v>16</v>
      </c>
      <c r="D5025" s="43" t="s">
        <v>53</v>
      </c>
      <c r="E5025" s="103" t="s">
        <v>2803</v>
      </c>
      <c r="F5025" s="43" t="s">
        <v>3813</v>
      </c>
      <c r="G5025" s="43" t="s">
        <v>5381</v>
      </c>
      <c r="H5025" s="40" t="s">
        <v>2191</v>
      </c>
      <c r="I5025" s="43" t="s">
        <v>22</v>
      </c>
      <c r="J5025" s="106">
        <v>1</v>
      </c>
      <c r="K5025" s="161">
        <f t="shared" si="363"/>
        <v>1</v>
      </c>
      <c r="L5025" s="163"/>
      <c r="M5025" s="105">
        <v>3.2</v>
      </c>
      <c r="N5025" s="167"/>
    </row>
    <row r="5026" s="155" customFormat="1" ht="34.2" spans="1:14">
      <c r="A5026" s="38" t="s">
        <v>15</v>
      </c>
      <c r="B5026" s="168">
        <v>5025</v>
      </c>
      <c r="C5026" s="43" t="s">
        <v>16</v>
      </c>
      <c r="D5026" s="43" t="s">
        <v>53</v>
      </c>
      <c r="E5026" s="103" t="s">
        <v>2803</v>
      </c>
      <c r="F5026" s="43" t="s">
        <v>3813</v>
      </c>
      <c r="G5026" s="43" t="s">
        <v>5382</v>
      </c>
      <c r="H5026" s="40" t="s">
        <v>2191</v>
      </c>
      <c r="I5026" s="43" t="s">
        <v>22</v>
      </c>
      <c r="J5026" s="106">
        <v>6</v>
      </c>
      <c r="K5026" s="161">
        <f t="shared" si="363"/>
        <v>6</v>
      </c>
      <c r="L5026" s="163"/>
      <c r="M5026" s="105">
        <v>3.2</v>
      </c>
      <c r="N5026" s="167"/>
    </row>
    <row r="5027" s="155" customFormat="1" ht="34.2" spans="1:14">
      <c r="A5027" s="38" t="s">
        <v>15</v>
      </c>
      <c r="B5027" s="168">
        <v>5026</v>
      </c>
      <c r="C5027" s="43" t="s">
        <v>16</v>
      </c>
      <c r="D5027" s="43" t="s">
        <v>53</v>
      </c>
      <c r="E5027" s="103" t="s">
        <v>2803</v>
      </c>
      <c r="F5027" s="43" t="s">
        <v>3813</v>
      </c>
      <c r="G5027" s="43" t="s">
        <v>5383</v>
      </c>
      <c r="H5027" s="40" t="s">
        <v>2191</v>
      </c>
      <c r="I5027" s="43" t="s">
        <v>22</v>
      </c>
      <c r="J5027" s="106">
        <v>3</v>
      </c>
      <c r="K5027" s="161">
        <f t="shared" ref="K5027:K5029" si="364">CEILING(J5027*0.2,1)</f>
        <v>1</v>
      </c>
      <c r="L5027" s="163"/>
      <c r="M5027" s="105">
        <v>3.2</v>
      </c>
      <c r="N5027" s="167"/>
    </row>
    <row r="5028" s="155" customFormat="1" ht="34.2" spans="1:14">
      <c r="A5028" s="38" t="s">
        <v>15</v>
      </c>
      <c r="B5028" s="168">
        <v>5027</v>
      </c>
      <c r="C5028" s="43" t="s">
        <v>16</v>
      </c>
      <c r="D5028" s="43" t="s">
        <v>53</v>
      </c>
      <c r="E5028" s="103" t="s">
        <v>2803</v>
      </c>
      <c r="F5028" s="43" t="s">
        <v>3813</v>
      </c>
      <c r="G5028" s="43" t="s">
        <v>5384</v>
      </c>
      <c r="H5028" s="40" t="s">
        <v>2131</v>
      </c>
      <c r="I5028" s="43" t="s">
        <v>22</v>
      </c>
      <c r="J5028" s="106">
        <v>4</v>
      </c>
      <c r="K5028" s="161">
        <f t="shared" si="364"/>
        <v>1</v>
      </c>
      <c r="L5028" s="162"/>
      <c r="M5028" s="105">
        <v>3.1</v>
      </c>
      <c r="N5028" s="167"/>
    </row>
    <row r="5029" s="155" customFormat="1" ht="34.2" spans="1:14">
      <c r="A5029" s="38" t="s">
        <v>15</v>
      </c>
      <c r="B5029" s="168">
        <v>5028</v>
      </c>
      <c r="C5029" s="43" t="s">
        <v>16</v>
      </c>
      <c r="D5029" s="43" t="s">
        <v>53</v>
      </c>
      <c r="E5029" s="103" t="s">
        <v>2803</v>
      </c>
      <c r="F5029" s="43" t="s">
        <v>3813</v>
      </c>
      <c r="G5029" s="43" t="s">
        <v>5385</v>
      </c>
      <c r="H5029" s="40" t="s">
        <v>2131</v>
      </c>
      <c r="I5029" s="43" t="s">
        <v>22</v>
      </c>
      <c r="J5029" s="106">
        <v>1</v>
      </c>
      <c r="K5029" s="161">
        <f t="shared" si="364"/>
        <v>1</v>
      </c>
      <c r="L5029" s="162"/>
      <c r="M5029" s="105">
        <v>3.1</v>
      </c>
      <c r="N5029" s="167"/>
    </row>
    <row r="5030" s="155" customFormat="1" ht="34.2" spans="1:14">
      <c r="A5030" s="38" t="s">
        <v>15</v>
      </c>
      <c r="B5030" s="168">
        <v>5029</v>
      </c>
      <c r="C5030" s="43" t="s">
        <v>16</v>
      </c>
      <c r="D5030" s="43" t="s">
        <v>53</v>
      </c>
      <c r="E5030" s="103" t="s">
        <v>2803</v>
      </c>
      <c r="F5030" s="43" t="s">
        <v>3813</v>
      </c>
      <c r="G5030" s="169" t="s">
        <v>5386</v>
      </c>
      <c r="H5030" s="40" t="s">
        <v>5240</v>
      </c>
      <c r="I5030" s="43" t="s">
        <v>22</v>
      </c>
      <c r="J5030" s="196">
        <v>3</v>
      </c>
      <c r="K5030" s="161">
        <f>J5030</f>
        <v>3</v>
      </c>
      <c r="L5030" s="162"/>
      <c r="M5030" s="105">
        <v>3.1</v>
      </c>
      <c r="N5030" s="167"/>
    </row>
    <row r="5031" s="155" customFormat="1" ht="34.2" spans="1:14">
      <c r="A5031" s="38" t="s">
        <v>15</v>
      </c>
      <c r="B5031" s="168">
        <v>5030</v>
      </c>
      <c r="C5031" s="43" t="s">
        <v>16</v>
      </c>
      <c r="D5031" s="43" t="s">
        <v>53</v>
      </c>
      <c r="E5031" s="103" t="s">
        <v>2803</v>
      </c>
      <c r="F5031" s="43" t="s">
        <v>3813</v>
      </c>
      <c r="G5031" s="169" t="s">
        <v>5387</v>
      </c>
      <c r="H5031" s="40" t="s">
        <v>5240</v>
      </c>
      <c r="I5031" s="43" t="s">
        <v>22</v>
      </c>
      <c r="J5031" s="196">
        <v>3</v>
      </c>
      <c r="K5031" s="161">
        <f>CEILING(J5031*0.2,1)</f>
        <v>1</v>
      </c>
      <c r="L5031" s="162"/>
      <c r="M5031" s="105">
        <v>3.1</v>
      </c>
      <c r="N5031" s="167"/>
    </row>
    <row r="5032" s="155" customFormat="1" ht="34.2" spans="1:14">
      <c r="A5032" s="38" t="s">
        <v>15</v>
      </c>
      <c r="B5032" s="168">
        <v>5031</v>
      </c>
      <c r="C5032" s="43" t="s">
        <v>16</v>
      </c>
      <c r="D5032" s="43" t="s">
        <v>53</v>
      </c>
      <c r="E5032" s="103" t="s">
        <v>2803</v>
      </c>
      <c r="F5032" s="43" t="s">
        <v>3813</v>
      </c>
      <c r="G5032" s="169" t="s">
        <v>5388</v>
      </c>
      <c r="H5032" s="40" t="s">
        <v>3913</v>
      </c>
      <c r="I5032" s="43" t="s">
        <v>22</v>
      </c>
      <c r="J5032" s="196">
        <v>22</v>
      </c>
      <c r="K5032" s="161">
        <f>J5032</f>
        <v>22</v>
      </c>
      <c r="L5032" s="162"/>
      <c r="M5032" s="105">
        <v>3.1</v>
      </c>
      <c r="N5032" s="167"/>
    </row>
    <row r="5033" s="155" customFormat="1" ht="34.2" spans="1:14">
      <c r="A5033" s="38" t="s">
        <v>15</v>
      </c>
      <c r="B5033" s="168">
        <v>5032</v>
      </c>
      <c r="C5033" s="43" t="s">
        <v>16</v>
      </c>
      <c r="D5033" s="43" t="s">
        <v>171</v>
      </c>
      <c r="E5033" s="103" t="s">
        <v>2803</v>
      </c>
      <c r="F5033" s="43" t="s">
        <v>172</v>
      </c>
      <c r="G5033" s="43" t="s">
        <v>3069</v>
      </c>
      <c r="H5033" s="40" t="s">
        <v>5389</v>
      </c>
      <c r="I5033" s="43" t="s">
        <v>22</v>
      </c>
      <c r="J5033" s="106">
        <v>120</v>
      </c>
      <c r="K5033" s="204" t="s">
        <v>4770</v>
      </c>
      <c r="L5033" s="163"/>
      <c r="M5033" s="105">
        <v>3.1</v>
      </c>
      <c r="N5033" s="167"/>
    </row>
    <row r="5034" s="155" customFormat="1" ht="34.2" spans="1:14">
      <c r="A5034" s="38" t="s">
        <v>15</v>
      </c>
      <c r="B5034" s="168">
        <v>5033</v>
      </c>
      <c r="C5034" s="43" t="s">
        <v>16</v>
      </c>
      <c r="D5034" s="43" t="s">
        <v>171</v>
      </c>
      <c r="E5034" s="103" t="s">
        <v>2803</v>
      </c>
      <c r="F5034" s="43" t="s">
        <v>172</v>
      </c>
      <c r="G5034" s="43" t="s">
        <v>5390</v>
      </c>
      <c r="H5034" s="40" t="s">
        <v>5389</v>
      </c>
      <c r="I5034" s="43" t="s">
        <v>22</v>
      </c>
      <c r="J5034" s="106">
        <v>160</v>
      </c>
      <c r="K5034" s="204" t="s">
        <v>4770</v>
      </c>
      <c r="L5034" s="163"/>
      <c r="M5034" s="105">
        <v>3.1</v>
      </c>
      <c r="N5034" s="167"/>
    </row>
    <row r="5035" s="155" customFormat="1" ht="34.2" spans="1:14">
      <c r="A5035" s="38" t="s">
        <v>15</v>
      </c>
      <c r="B5035" s="168">
        <v>5034</v>
      </c>
      <c r="C5035" s="43" t="s">
        <v>16</v>
      </c>
      <c r="D5035" s="43" t="s">
        <v>171</v>
      </c>
      <c r="E5035" s="103" t="s">
        <v>2803</v>
      </c>
      <c r="F5035" s="43" t="s">
        <v>172</v>
      </c>
      <c r="G5035" s="43" t="s">
        <v>5391</v>
      </c>
      <c r="H5035" s="40" t="s">
        <v>5389</v>
      </c>
      <c r="I5035" s="43" t="s">
        <v>22</v>
      </c>
      <c r="J5035" s="106">
        <v>60</v>
      </c>
      <c r="K5035" s="204" t="s">
        <v>4770</v>
      </c>
      <c r="L5035" s="163"/>
      <c r="M5035" s="105">
        <v>3.1</v>
      </c>
      <c r="N5035" s="167"/>
    </row>
    <row r="5036" s="155" customFormat="1" ht="34.2" spans="1:14">
      <c r="A5036" s="38" t="s">
        <v>15</v>
      </c>
      <c r="B5036" s="168">
        <v>5035</v>
      </c>
      <c r="C5036" s="43" t="s">
        <v>16</v>
      </c>
      <c r="D5036" s="43" t="s">
        <v>171</v>
      </c>
      <c r="E5036" s="103" t="s">
        <v>2803</v>
      </c>
      <c r="F5036" s="43" t="s">
        <v>172</v>
      </c>
      <c r="G5036" s="43" t="s">
        <v>3072</v>
      </c>
      <c r="H5036" s="40" t="s">
        <v>5389</v>
      </c>
      <c r="I5036" s="43" t="s">
        <v>22</v>
      </c>
      <c r="J5036" s="106">
        <v>80</v>
      </c>
      <c r="K5036" s="204" t="s">
        <v>4770</v>
      </c>
      <c r="L5036" s="163"/>
      <c r="M5036" s="105">
        <v>3.1</v>
      </c>
      <c r="N5036" s="167"/>
    </row>
    <row r="5037" s="155" customFormat="1" ht="34.2" spans="1:14">
      <c r="A5037" s="38" t="s">
        <v>15</v>
      </c>
      <c r="B5037" s="168">
        <v>5036</v>
      </c>
      <c r="C5037" s="43" t="s">
        <v>16</v>
      </c>
      <c r="D5037" s="43" t="s">
        <v>171</v>
      </c>
      <c r="E5037" s="103" t="s">
        <v>2803</v>
      </c>
      <c r="F5037" s="43" t="s">
        <v>172</v>
      </c>
      <c r="G5037" s="43" t="s">
        <v>5392</v>
      </c>
      <c r="H5037" s="40" t="s">
        <v>5389</v>
      </c>
      <c r="I5037" s="43" t="s">
        <v>22</v>
      </c>
      <c r="J5037" s="106">
        <v>105</v>
      </c>
      <c r="K5037" s="204" t="s">
        <v>4770</v>
      </c>
      <c r="L5037" s="163"/>
      <c r="M5037" s="105">
        <v>3.1</v>
      </c>
      <c r="N5037" s="167"/>
    </row>
    <row r="5038" s="155" customFormat="1" ht="34.2" spans="1:14">
      <c r="A5038" s="38" t="s">
        <v>15</v>
      </c>
      <c r="B5038" s="168">
        <v>5037</v>
      </c>
      <c r="C5038" s="43" t="s">
        <v>16</v>
      </c>
      <c r="D5038" s="43" t="s">
        <v>171</v>
      </c>
      <c r="E5038" s="103" t="s">
        <v>2803</v>
      </c>
      <c r="F5038" s="43" t="s">
        <v>172</v>
      </c>
      <c r="G5038" s="43" t="s">
        <v>5393</v>
      </c>
      <c r="H5038" s="40" t="s">
        <v>5389</v>
      </c>
      <c r="I5038" s="43" t="s">
        <v>22</v>
      </c>
      <c r="J5038" s="106">
        <v>40</v>
      </c>
      <c r="K5038" s="204" t="s">
        <v>4770</v>
      </c>
      <c r="L5038" s="163"/>
      <c r="M5038" s="105">
        <v>3.1</v>
      </c>
      <c r="N5038" s="167"/>
    </row>
    <row r="5039" s="155" customFormat="1" ht="34.2" spans="1:14">
      <c r="A5039" s="38" t="s">
        <v>15</v>
      </c>
      <c r="B5039" s="168">
        <v>5038</v>
      </c>
      <c r="C5039" s="43" t="s">
        <v>16</v>
      </c>
      <c r="D5039" s="43" t="s">
        <v>171</v>
      </c>
      <c r="E5039" s="103" t="s">
        <v>2803</v>
      </c>
      <c r="F5039" s="43" t="s">
        <v>172</v>
      </c>
      <c r="G5039" s="43" t="s">
        <v>1932</v>
      </c>
      <c r="H5039" s="40" t="s">
        <v>1926</v>
      </c>
      <c r="I5039" s="43" t="s">
        <v>22</v>
      </c>
      <c r="J5039" s="106">
        <v>180</v>
      </c>
      <c r="K5039" s="204" t="s">
        <v>4770</v>
      </c>
      <c r="L5039" s="163"/>
      <c r="M5039" s="105">
        <v>3.1</v>
      </c>
      <c r="N5039" s="167"/>
    </row>
    <row r="5040" s="155" customFormat="1" ht="34.2" spans="1:14">
      <c r="A5040" s="38" t="s">
        <v>15</v>
      </c>
      <c r="B5040" s="168">
        <v>5039</v>
      </c>
      <c r="C5040" s="43" t="s">
        <v>16</v>
      </c>
      <c r="D5040" s="43" t="s">
        <v>171</v>
      </c>
      <c r="E5040" s="103" t="s">
        <v>2803</v>
      </c>
      <c r="F5040" s="43" t="s">
        <v>172</v>
      </c>
      <c r="G5040" s="43" t="s">
        <v>1699</v>
      </c>
      <c r="H5040" s="40" t="s">
        <v>1926</v>
      </c>
      <c r="I5040" s="43" t="s">
        <v>22</v>
      </c>
      <c r="J5040" s="106">
        <v>200</v>
      </c>
      <c r="K5040" s="204" t="s">
        <v>4770</v>
      </c>
      <c r="L5040" s="163"/>
      <c r="M5040" s="105">
        <v>3.1</v>
      </c>
      <c r="N5040" s="167"/>
    </row>
    <row r="5041" s="155" customFormat="1" ht="34.2" spans="1:14">
      <c r="A5041" s="38" t="s">
        <v>15</v>
      </c>
      <c r="B5041" s="168">
        <v>5040</v>
      </c>
      <c r="C5041" s="43" t="s">
        <v>16</v>
      </c>
      <c r="D5041" s="43" t="s">
        <v>171</v>
      </c>
      <c r="E5041" s="103" t="s">
        <v>2803</v>
      </c>
      <c r="F5041" s="43" t="s">
        <v>172</v>
      </c>
      <c r="G5041" s="43" t="s">
        <v>5394</v>
      </c>
      <c r="H5041" s="40" t="s">
        <v>1926</v>
      </c>
      <c r="I5041" s="43" t="s">
        <v>22</v>
      </c>
      <c r="J5041" s="106">
        <v>90</v>
      </c>
      <c r="K5041" s="204" t="s">
        <v>4770</v>
      </c>
      <c r="L5041" s="163"/>
      <c r="M5041" s="105">
        <v>3.1</v>
      </c>
      <c r="N5041" s="167"/>
    </row>
    <row r="5042" s="155" customFormat="1" ht="34.2" spans="1:14">
      <c r="A5042" s="38" t="s">
        <v>15</v>
      </c>
      <c r="B5042" s="168">
        <v>5041</v>
      </c>
      <c r="C5042" s="43" t="s">
        <v>16</v>
      </c>
      <c r="D5042" s="43" t="s">
        <v>171</v>
      </c>
      <c r="E5042" s="103" t="s">
        <v>2803</v>
      </c>
      <c r="F5042" s="43" t="s">
        <v>172</v>
      </c>
      <c r="G5042" s="43" t="s">
        <v>3059</v>
      </c>
      <c r="H5042" s="40" t="s">
        <v>1926</v>
      </c>
      <c r="I5042" s="43" t="s">
        <v>22</v>
      </c>
      <c r="J5042" s="106">
        <v>165</v>
      </c>
      <c r="K5042" s="204" t="s">
        <v>4770</v>
      </c>
      <c r="L5042" s="163"/>
      <c r="M5042" s="105">
        <v>3.1</v>
      </c>
      <c r="N5042" s="167"/>
    </row>
    <row r="5043" s="155" customFormat="1" ht="34.2" spans="1:14">
      <c r="A5043" s="38" t="s">
        <v>15</v>
      </c>
      <c r="B5043" s="168">
        <v>5042</v>
      </c>
      <c r="C5043" s="43" t="s">
        <v>16</v>
      </c>
      <c r="D5043" s="43" t="s">
        <v>171</v>
      </c>
      <c r="E5043" s="103" t="s">
        <v>2803</v>
      </c>
      <c r="F5043" s="43" t="s">
        <v>172</v>
      </c>
      <c r="G5043" s="43" t="s">
        <v>5395</v>
      </c>
      <c r="H5043" s="40" t="s">
        <v>1926</v>
      </c>
      <c r="I5043" s="43" t="s">
        <v>22</v>
      </c>
      <c r="J5043" s="106">
        <v>135</v>
      </c>
      <c r="K5043" s="204" t="s">
        <v>4770</v>
      </c>
      <c r="L5043" s="163"/>
      <c r="M5043" s="105">
        <v>3.1</v>
      </c>
      <c r="N5043" s="167"/>
    </row>
    <row r="5044" s="155" customFormat="1" ht="34.2" spans="1:14">
      <c r="A5044" s="38" t="s">
        <v>15</v>
      </c>
      <c r="B5044" s="168">
        <v>5043</v>
      </c>
      <c r="C5044" s="43" t="s">
        <v>16</v>
      </c>
      <c r="D5044" s="43" t="s">
        <v>171</v>
      </c>
      <c r="E5044" s="103" t="s">
        <v>2803</v>
      </c>
      <c r="F5044" s="43" t="s">
        <v>172</v>
      </c>
      <c r="G5044" s="43" t="s">
        <v>5396</v>
      </c>
      <c r="H5044" s="40" t="s">
        <v>1926</v>
      </c>
      <c r="I5044" s="43" t="s">
        <v>22</v>
      </c>
      <c r="J5044" s="106">
        <v>70</v>
      </c>
      <c r="K5044" s="204" t="s">
        <v>4770</v>
      </c>
      <c r="L5044" s="163"/>
      <c r="M5044" s="105">
        <v>3.1</v>
      </c>
      <c r="N5044" s="167"/>
    </row>
    <row r="5045" s="155" customFormat="1" ht="36" spans="1:14">
      <c r="A5045" s="38" t="s">
        <v>15</v>
      </c>
      <c r="B5045" s="168">
        <v>5044</v>
      </c>
      <c r="C5045" s="43" t="s">
        <v>16</v>
      </c>
      <c r="D5045" s="43" t="s">
        <v>171</v>
      </c>
      <c r="E5045" s="103" t="s">
        <v>2803</v>
      </c>
      <c r="F5045" s="43" t="s">
        <v>172</v>
      </c>
      <c r="G5045" s="43" t="s">
        <v>5397</v>
      </c>
      <c r="H5045" s="40" t="s">
        <v>4130</v>
      </c>
      <c r="I5045" s="43" t="s">
        <v>22</v>
      </c>
      <c r="J5045" s="106">
        <v>70</v>
      </c>
      <c r="K5045" s="204" t="s">
        <v>4770</v>
      </c>
      <c r="L5045" s="163"/>
      <c r="M5045" s="105">
        <v>3.1</v>
      </c>
      <c r="N5045" s="167"/>
    </row>
    <row r="5046" s="155" customFormat="1" ht="36" spans="1:14">
      <c r="A5046" s="38" t="s">
        <v>15</v>
      </c>
      <c r="B5046" s="168">
        <v>5045</v>
      </c>
      <c r="C5046" s="43" t="s">
        <v>16</v>
      </c>
      <c r="D5046" s="43" t="s">
        <v>171</v>
      </c>
      <c r="E5046" s="103" t="s">
        <v>2803</v>
      </c>
      <c r="F5046" s="43" t="s">
        <v>172</v>
      </c>
      <c r="G5046" s="43" t="s">
        <v>5398</v>
      </c>
      <c r="H5046" s="40" t="s">
        <v>4130</v>
      </c>
      <c r="I5046" s="43" t="s">
        <v>22</v>
      </c>
      <c r="J5046" s="106">
        <v>85</v>
      </c>
      <c r="K5046" s="204" t="s">
        <v>4770</v>
      </c>
      <c r="L5046" s="163"/>
      <c r="M5046" s="105">
        <v>3.1</v>
      </c>
      <c r="N5046" s="167"/>
    </row>
    <row r="5047" s="155" customFormat="1" ht="36" spans="1:14">
      <c r="A5047" s="38" t="s">
        <v>15</v>
      </c>
      <c r="B5047" s="168">
        <v>5046</v>
      </c>
      <c r="C5047" s="43" t="s">
        <v>16</v>
      </c>
      <c r="D5047" s="43" t="s">
        <v>171</v>
      </c>
      <c r="E5047" s="103" t="s">
        <v>2803</v>
      </c>
      <c r="F5047" s="43" t="s">
        <v>172</v>
      </c>
      <c r="G5047" s="43" t="s">
        <v>5399</v>
      </c>
      <c r="H5047" s="40" t="s">
        <v>4130</v>
      </c>
      <c r="I5047" s="43" t="s">
        <v>22</v>
      </c>
      <c r="J5047" s="106">
        <v>30</v>
      </c>
      <c r="K5047" s="204" t="s">
        <v>4770</v>
      </c>
      <c r="L5047" s="163"/>
      <c r="M5047" s="105">
        <v>3.1</v>
      </c>
      <c r="N5047" s="167"/>
    </row>
    <row r="5048" s="155" customFormat="1" ht="36" spans="1:14">
      <c r="A5048" s="38" t="s">
        <v>15</v>
      </c>
      <c r="B5048" s="168">
        <v>5047</v>
      </c>
      <c r="C5048" s="43" t="s">
        <v>16</v>
      </c>
      <c r="D5048" s="43" t="s">
        <v>171</v>
      </c>
      <c r="E5048" s="103" t="s">
        <v>2803</v>
      </c>
      <c r="F5048" s="43" t="s">
        <v>172</v>
      </c>
      <c r="G5048" s="43" t="s">
        <v>5400</v>
      </c>
      <c r="H5048" s="40" t="s">
        <v>4130</v>
      </c>
      <c r="I5048" s="43" t="s">
        <v>22</v>
      </c>
      <c r="J5048" s="106">
        <v>60</v>
      </c>
      <c r="K5048" s="204" t="s">
        <v>4770</v>
      </c>
      <c r="L5048" s="163"/>
      <c r="M5048" s="105">
        <v>3.1</v>
      </c>
      <c r="N5048" s="167"/>
    </row>
    <row r="5049" s="155" customFormat="1" ht="36" spans="1:14">
      <c r="A5049" s="38" t="s">
        <v>15</v>
      </c>
      <c r="B5049" s="168">
        <v>5048</v>
      </c>
      <c r="C5049" s="43" t="s">
        <v>16</v>
      </c>
      <c r="D5049" s="43" t="s">
        <v>171</v>
      </c>
      <c r="E5049" s="103" t="s">
        <v>2803</v>
      </c>
      <c r="F5049" s="43" t="s">
        <v>172</v>
      </c>
      <c r="G5049" s="43" t="s">
        <v>5401</v>
      </c>
      <c r="H5049" s="40" t="s">
        <v>4130</v>
      </c>
      <c r="I5049" s="43" t="s">
        <v>22</v>
      </c>
      <c r="J5049" s="106">
        <v>20</v>
      </c>
      <c r="K5049" s="204" t="s">
        <v>4770</v>
      </c>
      <c r="L5049" s="163"/>
      <c r="M5049" s="105">
        <v>3.1</v>
      </c>
      <c r="N5049" s="167"/>
    </row>
    <row r="5050" s="155" customFormat="1" ht="36" spans="1:14">
      <c r="A5050" s="38" t="s">
        <v>15</v>
      </c>
      <c r="B5050" s="168">
        <v>5049</v>
      </c>
      <c r="C5050" s="43" t="s">
        <v>16</v>
      </c>
      <c r="D5050" s="43" t="s">
        <v>171</v>
      </c>
      <c r="E5050" s="103" t="s">
        <v>2803</v>
      </c>
      <c r="F5050" s="43" t="s">
        <v>172</v>
      </c>
      <c r="G5050" s="43" t="s">
        <v>5402</v>
      </c>
      <c r="H5050" s="40" t="s">
        <v>4130</v>
      </c>
      <c r="I5050" s="43" t="s">
        <v>22</v>
      </c>
      <c r="J5050" s="106">
        <v>27</v>
      </c>
      <c r="K5050" s="204" t="s">
        <v>4770</v>
      </c>
      <c r="L5050" s="163"/>
      <c r="M5050" s="105">
        <v>3.1</v>
      </c>
      <c r="N5050" s="167"/>
    </row>
    <row r="5051" s="155" customFormat="1" ht="34.2" spans="1:14">
      <c r="A5051" s="38" t="s">
        <v>15</v>
      </c>
      <c r="B5051" s="168">
        <v>5050</v>
      </c>
      <c r="C5051" s="43" t="s">
        <v>16</v>
      </c>
      <c r="D5051" s="43" t="s">
        <v>171</v>
      </c>
      <c r="E5051" s="103" t="s">
        <v>2803</v>
      </c>
      <c r="F5051" s="43" t="s">
        <v>172</v>
      </c>
      <c r="G5051" s="43" t="s">
        <v>5403</v>
      </c>
      <c r="H5051" s="40" t="s">
        <v>1697</v>
      </c>
      <c r="I5051" s="43" t="s">
        <v>22</v>
      </c>
      <c r="J5051" s="106">
        <v>84</v>
      </c>
      <c r="K5051" s="204" t="s">
        <v>4770</v>
      </c>
      <c r="L5051" s="163"/>
      <c r="M5051" s="105">
        <v>3.1</v>
      </c>
      <c r="N5051" s="167"/>
    </row>
    <row r="5052" s="155" customFormat="1" ht="34.2" spans="1:14">
      <c r="A5052" s="38" t="s">
        <v>15</v>
      </c>
      <c r="B5052" s="168">
        <v>5051</v>
      </c>
      <c r="C5052" s="43" t="s">
        <v>16</v>
      </c>
      <c r="D5052" s="43" t="s">
        <v>171</v>
      </c>
      <c r="E5052" s="103" t="s">
        <v>2803</v>
      </c>
      <c r="F5052" s="43" t="s">
        <v>172</v>
      </c>
      <c r="G5052" s="43" t="s">
        <v>5404</v>
      </c>
      <c r="H5052" s="40" t="s">
        <v>1697</v>
      </c>
      <c r="I5052" s="43" t="s">
        <v>22</v>
      </c>
      <c r="J5052" s="106">
        <v>105</v>
      </c>
      <c r="K5052" s="204" t="s">
        <v>4770</v>
      </c>
      <c r="L5052" s="163"/>
      <c r="M5052" s="105">
        <v>3.1</v>
      </c>
      <c r="N5052" s="167"/>
    </row>
    <row r="5053" s="155" customFormat="1" ht="34.2" spans="1:14">
      <c r="A5053" s="38" t="s">
        <v>15</v>
      </c>
      <c r="B5053" s="168">
        <v>5052</v>
      </c>
      <c r="C5053" s="43" t="s">
        <v>16</v>
      </c>
      <c r="D5053" s="43" t="s">
        <v>171</v>
      </c>
      <c r="E5053" s="103" t="s">
        <v>2803</v>
      </c>
      <c r="F5053" s="43" t="s">
        <v>172</v>
      </c>
      <c r="G5053" s="43" t="s">
        <v>5405</v>
      </c>
      <c r="H5053" s="40" t="s">
        <v>1697</v>
      </c>
      <c r="I5053" s="43" t="s">
        <v>22</v>
      </c>
      <c r="J5053" s="106">
        <v>23</v>
      </c>
      <c r="K5053" s="204" t="s">
        <v>4770</v>
      </c>
      <c r="L5053" s="163"/>
      <c r="M5053" s="105">
        <v>3.1</v>
      </c>
      <c r="N5053" s="167"/>
    </row>
    <row r="5054" s="155" customFormat="1" ht="34.2" spans="1:14">
      <c r="A5054" s="38" t="s">
        <v>15</v>
      </c>
      <c r="B5054" s="168">
        <v>5053</v>
      </c>
      <c r="C5054" s="43" t="s">
        <v>16</v>
      </c>
      <c r="D5054" s="43" t="s">
        <v>171</v>
      </c>
      <c r="E5054" s="103" t="s">
        <v>2803</v>
      </c>
      <c r="F5054" s="43" t="s">
        <v>172</v>
      </c>
      <c r="G5054" s="43" t="s">
        <v>5406</v>
      </c>
      <c r="H5054" s="40" t="s">
        <v>1697</v>
      </c>
      <c r="I5054" s="43" t="s">
        <v>22</v>
      </c>
      <c r="J5054" s="106">
        <v>69</v>
      </c>
      <c r="K5054" s="204" t="s">
        <v>4770</v>
      </c>
      <c r="L5054" s="163"/>
      <c r="M5054" s="105">
        <v>3.1</v>
      </c>
      <c r="N5054" s="167"/>
    </row>
    <row r="5055" s="155" customFormat="1" ht="34.2" spans="1:14">
      <c r="A5055" s="38" t="s">
        <v>15</v>
      </c>
      <c r="B5055" s="168">
        <v>5054</v>
      </c>
      <c r="C5055" s="43" t="s">
        <v>16</v>
      </c>
      <c r="D5055" s="43" t="s">
        <v>171</v>
      </c>
      <c r="E5055" s="103" t="s">
        <v>2803</v>
      </c>
      <c r="F5055" s="43" t="s">
        <v>172</v>
      </c>
      <c r="G5055" s="43" t="s">
        <v>5407</v>
      </c>
      <c r="H5055" s="40" t="s">
        <v>1697</v>
      </c>
      <c r="I5055" s="43" t="s">
        <v>22</v>
      </c>
      <c r="J5055" s="106">
        <v>21</v>
      </c>
      <c r="K5055" s="204" t="s">
        <v>4770</v>
      </c>
      <c r="L5055" s="163"/>
      <c r="M5055" s="105">
        <v>3.1</v>
      </c>
      <c r="N5055" s="167"/>
    </row>
    <row r="5056" s="155" customFormat="1" ht="34.2" spans="1:14">
      <c r="A5056" s="38" t="s">
        <v>15</v>
      </c>
      <c r="B5056" s="168">
        <v>5055</v>
      </c>
      <c r="C5056" s="43" t="s">
        <v>16</v>
      </c>
      <c r="D5056" s="43" t="s">
        <v>171</v>
      </c>
      <c r="E5056" s="103" t="s">
        <v>2803</v>
      </c>
      <c r="F5056" s="43" t="s">
        <v>172</v>
      </c>
      <c r="G5056" s="43" t="s">
        <v>5408</v>
      </c>
      <c r="H5056" s="40" t="s">
        <v>1697</v>
      </c>
      <c r="I5056" s="43" t="s">
        <v>22</v>
      </c>
      <c r="J5056" s="106">
        <v>29</v>
      </c>
      <c r="K5056" s="204" t="s">
        <v>4770</v>
      </c>
      <c r="L5056" s="163"/>
      <c r="M5056" s="105">
        <v>3.1</v>
      </c>
      <c r="N5056" s="167"/>
    </row>
    <row r="5057" s="155" customFormat="1" ht="34.2" spans="1:14">
      <c r="A5057" s="38" t="s">
        <v>15</v>
      </c>
      <c r="B5057" s="168">
        <v>5056</v>
      </c>
      <c r="C5057" s="43" t="s">
        <v>16</v>
      </c>
      <c r="D5057" s="43" t="s">
        <v>171</v>
      </c>
      <c r="E5057" s="103" t="s">
        <v>2803</v>
      </c>
      <c r="F5057" s="43" t="s">
        <v>172</v>
      </c>
      <c r="G5057" s="43" t="s">
        <v>5409</v>
      </c>
      <c r="H5057" s="40" t="s">
        <v>1697</v>
      </c>
      <c r="I5057" s="43" t="s">
        <v>22</v>
      </c>
      <c r="J5057" s="106">
        <v>97</v>
      </c>
      <c r="K5057" s="204" t="s">
        <v>4770</v>
      </c>
      <c r="L5057" s="162"/>
      <c r="M5057" s="105">
        <v>3.1</v>
      </c>
      <c r="N5057" s="167"/>
    </row>
    <row r="5058" s="155" customFormat="1" ht="34.2" spans="1:14">
      <c r="A5058" s="38" t="s">
        <v>15</v>
      </c>
      <c r="B5058" s="168">
        <v>5057</v>
      </c>
      <c r="C5058" s="43" t="s">
        <v>16</v>
      </c>
      <c r="D5058" s="43" t="s">
        <v>171</v>
      </c>
      <c r="E5058" s="103" t="s">
        <v>2803</v>
      </c>
      <c r="F5058" s="43" t="s">
        <v>172</v>
      </c>
      <c r="G5058" s="43" t="s">
        <v>5410</v>
      </c>
      <c r="H5058" s="40" t="s">
        <v>1697</v>
      </c>
      <c r="I5058" s="43" t="s">
        <v>22</v>
      </c>
      <c r="J5058" s="106">
        <v>106</v>
      </c>
      <c r="K5058" s="204" t="s">
        <v>4770</v>
      </c>
      <c r="L5058" s="162"/>
      <c r="M5058" s="105">
        <v>3.1</v>
      </c>
      <c r="N5058" s="167"/>
    </row>
    <row r="5059" s="155" customFormat="1" ht="34.2" spans="1:14">
      <c r="A5059" s="38" t="s">
        <v>15</v>
      </c>
      <c r="B5059" s="168">
        <v>5058</v>
      </c>
      <c r="C5059" s="43" t="s">
        <v>16</v>
      </c>
      <c r="D5059" s="43" t="s">
        <v>171</v>
      </c>
      <c r="E5059" s="103" t="s">
        <v>2803</v>
      </c>
      <c r="F5059" s="43" t="s">
        <v>172</v>
      </c>
      <c r="G5059" s="43" t="s">
        <v>5411</v>
      </c>
      <c r="H5059" s="40" t="s">
        <v>1697</v>
      </c>
      <c r="I5059" s="43" t="s">
        <v>22</v>
      </c>
      <c r="J5059" s="106">
        <v>28</v>
      </c>
      <c r="K5059" s="204" t="s">
        <v>4770</v>
      </c>
      <c r="L5059" s="162"/>
      <c r="M5059" s="105">
        <v>3.1</v>
      </c>
      <c r="N5059" s="167"/>
    </row>
    <row r="5060" s="155" customFormat="1" ht="34.2" spans="1:14">
      <c r="A5060" s="38" t="s">
        <v>15</v>
      </c>
      <c r="B5060" s="168">
        <v>5059</v>
      </c>
      <c r="C5060" s="43" t="s">
        <v>16</v>
      </c>
      <c r="D5060" s="43" t="s">
        <v>171</v>
      </c>
      <c r="E5060" s="103" t="s">
        <v>2803</v>
      </c>
      <c r="F5060" s="43" t="s">
        <v>172</v>
      </c>
      <c r="G5060" s="43" t="s">
        <v>5412</v>
      </c>
      <c r="H5060" s="40" t="s">
        <v>1697</v>
      </c>
      <c r="I5060" s="43" t="s">
        <v>22</v>
      </c>
      <c r="J5060" s="106">
        <v>90</v>
      </c>
      <c r="K5060" s="204" t="s">
        <v>4770</v>
      </c>
      <c r="L5060" s="162"/>
      <c r="M5060" s="105">
        <v>3.1</v>
      </c>
      <c r="N5060" s="167"/>
    </row>
    <row r="5061" s="155" customFormat="1" ht="34.2" spans="1:14">
      <c r="A5061" s="38" t="s">
        <v>15</v>
      </c>
      <c r="B5061" s="168">
        <v>5060</v>
      </c>
      <c r="C5061" s="43" t="s">
        <v>16</v>
      </c>
      <c r="D5061" s="43" t="s">
        <v>171</v>
      </c>
      <c r="E5061" s="103" t="s">
        <v>2803</v>
      </c>
      <c r="F5061" s="43" t="s">
        <v>172</v>
      </c>
      <c r="G5061" s="43" t="s">
        <v>5413</v>
      </c>
      <c r="H5061" s="40" t="s">
        <v>1697</v>
      </c>
      <c r="I5061" s="43" t="s">
        <v>22</v>
      </c>
      <c r="J5061" s="106">
        <v>33</v>
      </c>
      <c r="K5061" s="204" t="s">
        <v>4770</v>
      </c>
      <c r="L5061" s="162"/>
      <c r="M5061" s="105">
        <v>3.1</v>
      </c>
      <c r="N5061" s="167"/>
    </row>
    <row r="5062" s="155" customFormat="1" ht="34.2" spans="1:14">
      <c r="A5062" s="38" t="s">
        <v>15</v>
      </c>
      <c r="B5062" s="168">
        <v>5061</v>
      </c>
      <c r="C5062" s="43" t="s">
        <v>16</v>
      </c>
      <c r="D5062" s="43" t="s">
        <v>171</v>
      </c>
      <c r="E5062" s="103" t="s">
        <v>2803</v>
      </c>
      <c r="F5062" s="43" t="s">
        <v>172</v>
      </c>
      <c r="G5062" s="43" t="s">
        <v>5414</v>
      </c>
      <c r="H5062" s="40" t="s">
        <v>1697</v>
      </c>
      <c r="I5062" s="43" t="s">
        <v>22</v>
      </c>
      <c r="J5062" s="106">
        <v>44</v>
      </c>
      <c r="K5062" s="204" t="s">
        <v>4770</v>
      </c>
      <c r="L5062" s="162"/>
      <c r="M5062" s="105">
        <v>3.1</v>
      </c>
      <c r="N5062" s="167"/>
    </row>
    <row r="5063" s="155" customFormat="1" ht="36" spans="1:14">
      <c r="A5063" s="38" t="s">
        <v>15</v>
      </c>
      <c r="B5063" s="168">
        <v>5062</v>
      </c>
      <c r="C5063" s="43" t="s">
        <v>16</v>
      </c>
      <c r="D5063" s="43" t="s">
        <v>171</v>
      </c>
      <c r="E5063" s="103" t="s">
        <v>2803</v>
      </c>
      <c r="F5063" s="43" t="s">
        <v>172</v>
      </c>
      <c r="G5063" s="43" t="s">
        <v>5415</v>
      </c>
      <c r="H5063" s="40" t="s">
        <v>2414</v>
      </c>
      <c r="I5063" s="43" t="s">
        <v>22</v>
      </c>
      <c r="J5063" s="106">
        <v>89</v>
      </c>
      <c r="K5063" s="204" t="s">
        <v>4770</v>
      </c>
      <c r="L5063" s="162"/>
      <c r="M5063" s="105">
        <v>3.1</v>
      </c>
      <c r="N5063" s="167"/>
    </row>
    <row r="5064" s="155" customFormat="1" ht="36" spans="1:14">
      <c r="A5064" s="38" t="s">
        <v>15</v>
      </c>
      <c r="B5064" s="168">
        <v>5063</v>
      </c>
      <c r="C5064" s="43" t="s">
        <v>16</v>
      </c>
      <c r="D5064" s="43" t="s">
        <v>171</v>
      </c>
      <c r="E5064" s="103" t="s">
        <v>2803</v>
      </c>
      <c r="F5064" s="43" t="s">
        <v>172</v>
      </c>
      <c r="G5064" s="43" t="s">
        <v>5416</v>
      </c>
      <c r="H5064" s="40" t="s">
        <v>2414</v>
      </c>
      <c r="I5064" s="43" t="s">
        <v>22</v>
      </c>
      <c r="J5064" s="106">
        <v>102</v>
      </c>
      <c r="K5064" s="204" t="s">
        <v>4770</v>
      </c>
      <c r="L5064" s="162"/>
      <c r="M5064" s="105">
        <v>3.1</v>
      </c>
      <c r="N5064" s="167"/>
    </row>
    <row r="5065" s="155" customFormat="1" ht="36" spans="1:14">
      <c r="A5065" s="38" t="s">
        <v>15</v>
      </c>
      <c r="B5065" s="168">
        <v>5064</v>
      </c>
      <c r="C5065" s="43" t="s">
        <v>16</v>
      </c>
      <c r="D5065" s="43" t="s">
        <v>171</v>
      </c>
      <c r="E5065" s="103" t="s">
        <v>2803</v>
      </c>
      <c r="F5065" s="43" t="s">
        <v>172</v>
      </c>
      <c r="G5065" s="43" t="s">
        <v>5417</v>
      </c>
      <c r="H5065" s="40" t="s">
        <v>2414</v>
      </c>
      <c r="I5065" s="43" t="s">
        <v>22</v>
      </c>
      <c r="J5065" s="106">
        <v>27</v>
      </c>
      <c r="K5065" s="204" t="s">
        <v>4770</v>
      </c>
      <c r="L5065" s="162"/>
      <c r="M5065" s="105">
        <v>3.1</v>
      </c>
      <c r="N5065" s="167"/>
    </row>
    <row r="5066" s="155" customFormat="1" ht="36" spans="1:14">
      <c r="A5066" s="38" t="s">
        <v>15</v>
      </c>
      <c r="B5066" s="168">
        <v>5065</v>
      </c>
      <c r="C5066" s="43" t="s">
        <v>16</v>
      </c>
      <c r="D5066" s="43" t="s">
        <v>171</v>
      </c>
      <c r="E5066" s="103" t="s">
        <v>2803</v>
      </c>
      <c r="F5066" s="43" t="s">
        <v>172</v>
      </c>
      <c r="G5066" s="43" t="s">
        <v>5418</v>
      </c>
      <c r="H5066" s="40" t="s">
        <v>2414</v>
      </c>
      <c r="I5066" s="43" t="s">
        <v>22</v>
      </c>
      <c r="J5066" s="106">
        <v>92</v>
      </c>
      <c r="K5066" s="204" t="s">
        <v>4770</v>
      </c>
      <c r="L5066" s="162"/>
      <c r="M5066" s="105">
        <v>3.1</v>
      </c>
      <c r="N5066" s="167"/>
    </row>
    <row r="5067" s="155" customFormat="1" ht="36" spans="1:14">
      <c r="A5067" s="38" t="s">
        <v>15</v>
      </c>
      <c r="B5067" s="168">
        <v>5066</v>
      </c>
      <c r="C5067" s="43" t="s">
        <v>16</v>
      </c>
      <c r="D5067" s="43" t="s">
        <v>171</v>
      </c>
      <c r="E5067" s="103" t="s">
        <v>2803</v>
      </c>
      <c r="F5067" s="43" t="s">
        <v>172</v>
      </c>
      <c r="G5067" s="43" t="s">
        <v>5419</v>
      </c>
      <c r="H5067" s="40" t="s">
        <v>2414</v>
      </c>
      <c r="I5067" s="43" t="s">
        <v>22</v>
      </c>
      <c r="J5067" s="106">
        <v>20</v>
      </c>
      <c r="K5067" s="204" t="s">
        <v>4770</v>
      </c>
      <c r="L5067" s="162"/>
      <c r="M5067" s="105">
        <v>3.1</v>
      </c>
      <c r="N5067" s="167"/>
    </row>
    <row r="5068" s="155" customFormat="1" ht="36" spans="1:14">
      <c r="A5068" s="38" t="s">
        <v>15</v>
      </c>
      <c r="B5068" s="168">
        <v>5067</v>
      </c>
      <c r="C5068" s="43" t="s">
        <v>16</v>
      </c>
      <c r="D5068" s="43" t="s">
        <v>171</v>
      </c>
      <c r="E5068" s="103" t="s">
        <v>2803</v>
      </c>
      <c r="F5068" s="43" t="s">
        <v>172</v>
      </c>
      <c r="G5068" s="43" t="s">
        <v>5420</v>
      </c>
      <c r="H5068" s="40" t="s">
        <v>2414</v>
      </c>
      <c r="I5068" s="43" t="s">
        <v>22</v>
      </c>
      <c r="J5068" s="106">
        <v>38</v>
      </c>
      <c r="K5068" s="204" t="s">
        <v>4770</v>
      </c>
      <c r="L5068" s="162"/>
      <c r="M5068" s="105">
        <v>3.1</v>
      </c>
      <c r="N5068" s="167"/>
    </row>
    <row r="5069" s="155" customFormat="1" ht="36" spans="1:14">
      <c r="A5069" s="38" t="s">
        <v>15</v>
      </c>
      <c r="B5069" s="168">
        <v>5068</v>
      </c>
      <c r="C5069" s="43" t="s">
        <v>16</v>
      </c>
      <c r="D5069" s="43" t="s">
        <v>171</v>
      </c>
      <c r="E5069" s="103" t="s">
        <v>2803</v>
      </c>
      <c r="F5069" s="43" t="s">
        <v>172</v>
      </c>
      <c r="G5069" s="43" t="s">
        <v>5421</v>
      </c>
      <c r="H5069" s="40" t="s">
        <v>2414</v>
      </c>
      <c r="I5069" s="43" t="s">
        <v>22</v>
      </c>
      <c r="J5069" s="106">
        <v>241</v>
      </c>
      <c r="K5069" s="204" t="s">
        <v>4770</v>
      </c>
      <c r="L5069" s="163"/>
      <c r="M5069" s="105">
        <v>3.1</v>
      </c>
      <c r="N5069" s="167"/>
    </row>
    <row r="5070" s="155" customFormat="1" ht="36" spans="1:14">
      <c r="A5070" s="38" t="s">
        <v>15</v>
      </c>
      <c r="B5070" s="168">
        <v>5069</v>
      </c>
      <c r="C5070" s="43" t="s">
        <v>16</v>
      </c>
      <c r="D5070" s="43" t="s">
        <v>171</v>
      </c>
      <c r="E5070" s="103" t="s">
        <v>2803</v>
      </c>
      <c r="F5070" s="43" t="s">
        <v>172</v>
      </c>
      <c r="G5070" s="43" t="s">
        <v>3704</v>
      </c>
      <c r="H5070" s="40" t="s">
        <v>2414</v>
      </c>
      <c r="I5070" s="43" t="s">
        <v>22</v>
      </c>
      <c r="J5070" s="106">
        <v>268</v>
      </c>
      <c r="K5070" s="204" t="s">
        <v>4770</v>
      </c>
      <c r="L5070" s="163"/>
      <c r="M5070" s="105">
        <v>3.1</v>
      </c>
      <c r="N5070" s="167"/>
    </row>
    <row r="5071" s="155" customFormat="1" ht="36" spans="1:14">
      <c r="A5071" s="38" t="s">
        <v>15</v>
      </c>
      <c r="B5071" s="168">
        <v>5070</v>
      </c>
      <c r="C5071" s="43" t="s">
        <v>16</v>
      </c>
      <c r="D5071" s="43" t="s">
        <v>171</v>
      </c>
      <c r="E5071" s="103" t="s">
        <v>2803</v>
      </c>
      <c r="F5071" s="43" t="s">
        <v>172</v>
      </c>
      <c r="G5071" s="43" t="s">
        <v>5394</v>
      </c>
      <c r="H5071" s="40" t="s">
        <v>2414</v>
      </c>
      <c r="I5071" s="43" t="s">
        <v>22</v>
      </c>
      <c r="J5071" s="106">
        <v>76</v>
      </c>
      <c r="K5071" s="204" t="s">
        <v>4770</v>
      </c>
      <c r="L5071" s="163"/>
      <c r="M5071" s="105">
        <v>3.1</v>
      </c>
      <c r="N5071" s="167"/>
    </row>
    <row r="5072" s="155" customFormat="1" ht="36" spans="1:14">
      <c r="A5072" s="38" t="s">
        <v>15</v>
      </c>
      <c r="B5072" s="168">
        <v>5071</v>
      </c>
      <c r="C5072" s="43" t="s">
        <v>16</v>
      </c>
      <c r="D5072" s="43" t="s">
        <v>171</v>
      </c>
      <c r="E5072" s="103" t="s">
        <v>2803</v>
      </c>
      <c r="F5072" s="43" t="s">
        <v>172</v>
      </c>
      <c r="G5072" s="43" t="s">
        <v>5422</v>
      </c>
      <c r="H5072" s="40" t="s">
        <v>2414</v>
      </c>
      <c r="I5072" s="43" t="s">
        <v>22</v>
      </c>
      <c r="J5072" s="106">
        <v>223</v>
      </c>
      <c r="K5072" s="204" t="s">
        <v>4770</v>
      </c>
      <c r="L5072" s="163"/>
      <c r="M5072" s="105">
        <v>3.1</v>
      </c>
      <c r="N5072" s="167"/>
    </row>
    <row r="5073" s="155" customFormat="1" ht="36" spans="1:14">
      <c r="A5073" s="38" t="s">
        <v>15</v>
      </c>
      <c r="B5073" s="168">
        <v>5072</v>
      </c>
      <c r="C5073" s="43" t="s">
        <v>16</v>
      </c>
      <c r="D5073" s="43" t="s">
        <v>171</v>
      </c>
      <c r="E5073" s="103" t="s">
        <v>2803</v>
      </c>
      <c r="F5073" s="43" t="s">
        <v>172</v>
      </c>
      <c r="G5073" s="43" t="s">
        <v>5423</v>
      </c>
      <c r="H5073" s="40" t="s">
        <v>2414</v>
      </c>
      <c r="I5073" s="43" t="s">
        <v>22</v>
      </c>
      <c r="J5073" s="106">
        <v>63</v>
      </c>
      <c r="K5073" s="204" t="s">
        <v>4770</v>
      </c>
      <c r="L5073" s="163"/>
      <c r="M5073" s="105">
        <v>3.1</v>
      </c>
      <c r="N5073" s="167"/>
    </row>
    <row r="5074" s="155" customFormat="1" ht="36" spans="1:14">
      <c r="A5074" s="38" t="s">
        <v>15</v>
      </c>
      <c r="B5074" s="168">
        <v>5073</v>
      </c>
      <c r="C5074" s="43" t="s">
        <v>16</v>
      </c>
      <c r="D5074" s="43" t="s">
        <v>171</v>
      </c>
      <c r="E5074" s="103" t="s">
        <v>2803</v>
      </c>
      <c r="F5074" s="43" t="s">
        <v>172</v>
      </c>
      <c r="G5074" s="43" t="s">
        <v>5395</v>
      </c>
      <c r="H5074" s="40" t="s">
        <v>2414</v>
      </c>
      <c r="I5074" s="43" t="s">
        <v>22</v>
      </c>
      <c r="J5074" s="106">
        <v>95</v>
      </c>
      <c r="K5074" s="204" t="s">
        <v>4770</v>
      </c>
      <c r="L5074" s="163"/>
      <c r="M5074" s="105">
        <v>3.1</v>
      </c>
      <c r="N5074" s="167"/>
    </row>
    <row r="5075" s="155" customFormat="1" ht="34.2" spans="1:14">
      <c r="A5075" s="38" t="s">
        <v>15</v>
      </c>
      <c r="B5075" s="168">
        <v>5074</v>
      </c>
      <c r="C5075" s="43" t="s">
        <v>16</v>
      </c>
      <c r="D5075" s="43" t="s">
        <v>171</v>
      </c>
      <c r="E5075" s="103" t="s">
        <v>2803</v>
      </c>
      <c r="F5075" s="43" t="s">
        <v>172</v>
      </c>
      <c r="G5075" s="43" t="s">
        <v>5424</v>
      </c>
      <c r="H5075" s="40" t="s">
        <v>4662</v>
      </c>
      <c r="I5075" s="43" t="s">
        <v>22</v>
      </c>
      <c r="J5075" s="106">
        <v>39</v>
      </c>
      <c r="K5075" s="204" t="s">
        <v>4770</v>
      </c>
      <c r="L5075" s="163"/>
      <c r="M5075" s="105">
        <v>3.1</v>
      </c>
      <c r="N5075" s="167"/>
    </row>
    <row r="5076" s="155" customFormat="1" ht="34.2" spans="1:14">
      <c r="A5076" s="38" t="s">
        <v>15</v>
      </c>
      <c r="B5076" s="168">
        <v>5075</v>
      </c>
      <c r="C5076" s="43" t="s">
        <v>16</v>
      </c>
      <c r="D5076" s="43" t="s">
        <v>171</v>
      </c>
      <c r="E5076" s="103" t="s">
        <v>2803</v>
      </c>
      <c r="F5076" s="43" t="s">
        <v>172</v>
      </c>
      <c r="G5076" s="43" t="s">
        <v>5425</v>
      </c>
      <c r="H5076" s="40" t="s">
        <v>4662</v>
      </c>
      <c r="I5076" s="43" t="s">
        <v>22</v>
      </c>
      <c r="J5076" s="106">
        <v>41</v>
      </c>
      <c r="K5076" s="204" t="s">
        <v>4770</v>
      </c>
      <c r="L5076" s="163"/>
      <c r="M5076" s="105">
        <v>3.1</v>
      </c>
      <c r="N5076" s="167"/>
    </row>
    <row r="5077" s="155" customFormat="1" ht="34.2" spans="1:14">
      <c r="A5077" s="38" t="s">
        <v>15</v>
      </c>
      <c r="B5077" s="168">
        <v>5076</v>
      </c>
      <c r="C5077" s="43" t="s">
        <v>16</v>
      </c>
      <c r="D5077" s="43" t="s">
        <v>171</v>
      </c>
      <c r="E5077" s="103" t="s">
        <v>2803</v>
      </c>
      <c r="F5077" s="43" t="s">
        <v>172</v>
      </c>
      <c r="G5077" s="43" t="s">
        <v>5426</v>
      </c>
      <c r="H5077" s="40" t="s">
        <v>4662</v>
      </c>
      <c r="I5077" s="43" t="s">
        <v>22</v>
      </c>
      <c r="J5077" s="106">
        <v>16</v>
      </c>
      <c r="K5077" s="204" t="s">
        <v>4770</v>
      </c>
      <c r="L5077" s="163"/>
      <c r="M5077" s="105">
        <v>3.1</v>
      </c>
      <c r="N5077" s="167"/>
    </row>
    <row r="5078" s="155" customFormat="1" ht="34.2" spans="1:14">
      <c r="A5078" s="38" t="s">
        <v>15</v>
      </c>
      <c r="B5078" s="168">
        <v>5077</v>
      </c>
      <c r="C5078" s="43" t="s">
        <v>16</v>
      </c>
      <c r="D5078" s="43" t="s">
        <v>171</v>
      </c>
      <c r="E5078" s="103" t="s">
        <v>2803</v>
      </c>
      <c r="F5078" s="43" t="s">
        <v>172</v>
      </c>
      <c r="G5078" s="43" t="s">
        <v>5427</v>
      </c>
      <c r="H5078" s="40" t="s">
        <v>4662</v>
      </c>
      <c r="I5078" s="43" t="s">
        <v>22</v>
      </c>
      <c r="J5078" s="106">
        <v>43</v>
      </c>
      <c r="K5078" s="204" t="s">
        <v>4770</v>
      </c>
      <c r="L5078" s="163"/>
      <c r="M5078" s="105">
        <v>3.1</v>
      </c>
      <c r="N5078" s="167"/>
    </row>
    <row r="5079" s="155" customFormat="1" ht="34.2" spans="1:14">
      <c r="A5079" s="38" t="s">
        <v>15</v>
      </c>
      <c r="B5079" s="168">
        <v>5078</v>
      </c>
      <c r="C5079" s="43" t="s">
        <v>16</v>
      </c>
      <c r="D5079" s="43" t="s">
        <v>171</v>
      </c>
      <c r="E5079" s="103" t="s">
        <v>2803</v>
      </c>
      <c r="F5079" s="43" t="s">
        <v>172</v>
      </c>
      <c r="G5079" s="43" t="s">
        <v>5428</v>
      </c>
      <c r="H5079" s="40" t="s">
        <v>4662</v>
      </c>
      <c r="I5079" s="43" t="s">
        <v>22</v>
      </c>
      <c r="J5079" s="106">
        <v>10</v>
      </c>
      <c r="K5079" s="204" t="s">
        <v>4770</v>
      </c>
      <c r="L5079" s="163"/>
      <c r="M5079" s="105">
        <v>3.1</v>
      </c>
      <c r="N5079" s="167"/>
    </row>
    <row r="5080" s="155" customFormat="1" ht="34.2" spans="1:14">
      <c r="A5080" s="38" t="s">
        <v>15</v>
      </c>
      <c r="B5080" s="168">
        <v>5079</v>
      </c>
      <c r="C5080" s="43" t="s">
        <v>16</v>
      </c>
      <c r="D5080" s="43" t="s">
        <v>171</v>
      </c>
      <c r="E5080" s="103" t="s">
        <v>2803</v>
      </c>
      <c r="F5080" s="43" t="s">
        <v>172</v>
      </c>
      <c r="G5080" s="43" t="s">
        <v>5429</v>
      </c>
      <c r="H5080" s="40" t="s">
        <v>4662</v>
      </c>
      <c r="I5080" s="43" t="s">
        <v>22</v>
      </c>
      <c r="J5080" s="106">
        <v>16</v>
      </c>
      <c r="K5080" s="204" t="s">
        <v>4770</v>
      </c>
      <c r="L5080" s="163"/>
      <c r="M5080" s="105">
        <v>3.1</v>
      </c>
      <c r="N5080" s="167"/>
    </row>
    <row r="5081" s="155" customFormat="1" ht="34.2" spans="1:14">
      <c r="A5081" s="38" t="s">
        <v>15</v>
      </c>
      <c r="B5081" s="168">
        <v>5080</v>
      </c>
      <c r="C5081" s="43" t="s">
        <v>16</v>
      </c>
      <c r="D5081" s="43" t="s">
        <v>171</v>
      </c>
      <c r="E5081" s="103" t="s">
        <v>2803</v>
      </c>
      <c r="F5081" s="43" t="s">
        <v>172</v>
      </c>
      <c r="G5081" s="43" t="s">
        <v>5430</v>
      </c>
      <c r="H5081" s="40" t="s">
        <v>5431</v>
      </c>
      <c r="I5081" s="43" t="s">
        <v>22</v>
      </c>
      <c r="J5081" s="106">
        <v>17</v>
      </c>
      <c r="K5081" s="204" t="s">
        <v>4770</v>
      </c>
      <c r="L5081" s="163"/>
      <c r="M5081" s="105">
        <v>3.1</v>
      </c>
      <c r="N5081" s="167"/>
    </row>
    <row r="5082" s="155" customFormat="1" ht="34.2" spans="1:14">
      <c r="A5082" s="38" t="s">
        <v>15</v>
      </c>
      <c r="B5082" s="168">
        <v>5081</v>
      </c>
      <c r="C5082" s="43" t="s">
        <v>16</v>
      </c>
      <c r="D5082" s="43" t="s">
        <v>171</v>
      </c>
      <c r="E5082" s="103" t="s">
        <v>2803</v>
      </c>
      <c r="F5082" s="43" t="s">
        <v>172</v>
      </c>
      <c r="G5082" s="43" t="s">
        <v>5432</v>
      </c>
      <c r="H5082" s="40" t="s">
        <v>5431</v>
      </c>
      <c r="I5082" s="43" t="s">
        <v>22</v>
      </c>
      <c r="J5082" s="106">
        <v>21</v>
      </c>
      <c r="K5082" s="204" t="s">
        <v>4770</v>
      </c>
      <c r="L5082" s="163"/>
      <c r="M5082" s="105">
        <v>3.1</v>
      </c>
      <c r="N5082" s="167"/>
    </row>
    <row r="5083" s="155" customFormat="1" ht="34.2" spans="1:14">
      <c r="A5083" s="38" t="s">
        <v>15</v>
      </c>
      <c r="B5083" s="168">
        <v>5082</v>
      </c>
      <c r="C5083" s="43" t="s">
        <v>16</v>
      </c>
      <c r="D5083" s="43" t="s">
        <v>171</v>
      </c>
      <c r="E5083" s="103" t="s">
        <v>2803</v>
      </c>
      <c r="F5083" s="43" t="s">
        <v>172</v>
      </c>
      <c r="G5083" s="43" t="s">
        <v>5433</v>
      </c>
      <c r="H5083" s="40" t="s">
        <v>5431</v>
      </c>
      <c r="I5083" s="43" t="s">
        <v>22</v>
      </c>
      <c r="J5083" s="106">
        <v>20</v>
      </c>
      <c r="K5083" s="204" t="s">
        <v>4770</v>
      </c>
      <c r="L5083" s="163"/>
      <c r="M5083" s="105">
        <v>3.1</v>
      </c>
      <c r="N5083" s="167"/>
    </row>
    <row r="5084" s="155" customFormat="1" ht="34.2" spans="1:14">
      <c r="A5084" s="38" t="s">
        <v>15</v>
      </c>
      <c r="B5084" s="168">
        <v>5083</v>
      </c>
      <c r="C5084" s="43" t="s">
        <v>16</v>
      </c>
      <c r="D5084" s="43" t="s">
        <v>171</v>
      </c>
      <c r="E5084" s="103" t="s">
        <v>2803</v>
      </c>
      <c r="F5084" s="43" t="s">
        <v>172</v>
      </c>
      <c r="G5084" s="43" t="s">
        <v>5434</v>
      </c>
      <c r="H5084" s="40" t="s">
        <v>5431</v>
      </c>
      <c r="I5084" s="43" t="s">
        <v>22</v>
      </c>
      <c r="J5084" s="106">
        <v>6</v>
      </c>
      <c r="K5084" s="204" t="s">
        <v>4770</v>
      </c>
      <c r="L5084" s="163"/>
      <c r="M5084" s="105">
        <v>3.2</v>
      </c>
      <c r="N5084" s="167"/>
    </row>
    <row r="5085" s="155" customFormat="1" ht="34.2" spans="1:14">
      <c r="A5085" s="38" t="s">
        <v>15</v>
      </c>
      <c r="B5085" s="168">
        <v>5084</v>
      </c>
      <c r="C5085" s="43" t="s">
        <v>16</v>
      </c>
      <c r="D5085" s="43" t="s">
        <v>171</v>
      </c>
      <c r="E5085" s="103" t="s">
        <v>2803</v>
      </c>
      <c r="F5085" s="43" t="s">
        <v>172</v>
      </c>
      <c r="G5085" s="43" t="s">
        <v>5435</v>
      </c>
      <c r="H5085" s="40" t="s">
        <v>5431</v>
      </c>
      <c r="I5085" s="43" t="s">
        <v>22</v>
      </c>
      <c r="J5085" s="106">
        <v>13</v>
      </c>
      <c r="K5085" s="204" t="s">
        <v>4770</v>
      </c>
      <c r="L5085" s="163"/>
      <c r="M5085" s="105">
        <v>3.2</v>
      </c>
      <c r="N5085" s="167"/>
    </row>
    <row r="5086" s="155" customFormat="1" ht="34.2" spans="1:14">
      <c r="A5086" s="38" t="s">
        <v>15</v>
      </c>
      <c r="B5086" s="168">
        <v>5085</v>
      </c>
      <c r="C5086" s="43" t="s">
        <v>16</v>
      </c>
      <c r="D5086" s="43" t="s">
        <v>171</v>
      </c>
      <c r="E5086" s="103" t="s">
        <v>2803</v>
      </c>
      <c r="F5086" s="43" t="s">
        <v>172</v>
      </c>
      <c r="G5086" s="43" t="s">
        <v>5436</v>
      </c>
      <c r="H5086" s="40" t="s">
        <v>5431</v>
      </c>
      <c r="I5086" s="43" t="s">
        <v>22</v>
      </c>
      <c r="J5086" s="106">
        <v>9</v>
      </c>
      <c r="K5086" s="204" t="s">
        <v>4770</v>
      </c>
      <c r="L5086" s="163"/>
      <c r="M5086" s="105">
        <v>3.2</v>
      </c>
      <c r="N5086" s="167"/>
    </row>
    <row r="5087" s="155" customFormat="1" ht="36" spans="1:14">
      <c r="A5087" s="38" t="s">
        <v>15</v>
      </c>
      <c r="B5087" s="168">
        <v>5086</v>
      </c>
      <c r="C5087" s="43" t="s">
        <v>16</v>
      </c>
      <c r="D5087" s="43" t="s">
        <v>171</v>
      </c>
      <c r="E5087" s="103" t="s">
        <v>2803</v>
      </c>
      <c r="F5087" s="43" t="s">
        <v>172</v>
      </c>
      <c r="G5087" s="43" t="s">
        <v>5437</v>
      </c>
      <c r="H5087" s="40" t="s">
        <v>3641</v>
      </c>
      <c r="I5087" s="43" t="s">
        <v>22</v>
      </c>
      <c r="J5087" s="106">
        <v>10</v>
      </c>
      <c r="K5087" s="204" t="s">
        <v>4770</v>
      </c>
      <c r="L5087" s="163"/>
      <c r="M5087" s="105">
        <v>3.1</v>
      </c>
      <c r="N5087" s="167"/>
    </row>
    <row r="5088" s="155" customFormat="1" ht="36" spans="1:14">
      <c r="A5088" s="38" t="s">
        <v>15</v>
      </c>
      <c r="B5088" s="168">
        <v>5087</v>
      </c>
      <c r="C5088" s="43" t="s">
        <v>16</v>
      </c>
      <c r="D5088" s="43" t="s">
        <v>171</v>
      </c>
      <c r="E5088" s="103" t="s">
        <v>2803</v>
      </c>
      <c r="F5088" s="43" t="s">
        <v>172</v>
      </c>
      <c r="G5088" s="43" t="s">
        <v>5438</v>
      </c>
      <c r="H5088" s="40" t="s">
        <v>3641</v>
      </c>
      <c r="I5088" s="43" t="s">
        <v>22</v>
      </c>
      <c r="J5088" s="106">
        <v>13</v>
      </c>
      <c r="K5088" s="204" t="s">
        <v>4770</v>
      </c>
      <c r="L5088" s="163"/>
      <c r="M5088" s="105">
        <v>3.1</v>
      </c>
      <c r="N5088" s="167"/>
    </row>
    <row r="5089" s="155" customFormat="1" ht="36" spans="1:14">
      <c r="A5089" s="38" t="s">
        <v>15</v>
      </c>
      <c r="B5089" s="168">
        <v>5088</v>
      </c>
      <c r="C5089" s="43" t="s">
        <v>16</v>
      </c>
      <c r="D5089" s="43" t="s">
        <v>171</v>
      </c>
      <c r="E5089" s="103" t="s">
        <v>2803</v>
      </c>
      <c r="F5089" s="43" t="s">
        <v>172</v>
      </c>
      <c r="G5089" s="43" t="s">
        <v>5439</v>
      </c>
      <c r="H5089" s="40" t="s">
        <v>3641</v>
      </c>
      <c r="I5089" s="43" t="s">
        <v>22</v>
      </c>
      <c r="J5089" s="106">
        <v>8</v>
      </c>
      <c r="K5089" s="204" t="s">
        <v>4770</v>
      </c>
      <c r="L5089" s="163"/>
      <c r="M5089" s="105">
        <v>3.1</v>
      </c>
      <c r="N5089" s="167"/>
    </row>
    <row r="5090" s="155" customFormat="1" ht="36" spans="1:14">
      <c r="A5090" s="38" t="s">
        <v>15</v>
      </c>
      <c r="B5090" s="168">
        <v>5089</v>
      </c>
      <c r="C5090" s="43" t="s">
        <v>16</v>
      </c>
      <c r="D5090" s="43" t="s">
        <v>171</v>
      </c>
      <c r="E5090" s="103" t="s">
        <v>2803</v>
      </c>
      <c r="F5090" s="43" t="s">
        <v>172</v>
      </c>
      <c r="G5090" s="43" t="s">
        <v>5440</v>
      </c>
      <c r="H5090" s="40" t="s">
        <v>3641</v>
      </c>
      <c r="I5090" s="43" t="s">
        <v>22</v>
      </c>
      <c r="J5090" s="106">
        <v>3</v>
      </c>
      <c r="K5090" s="204" t="s">
        <v>4770</v>
      </c>
      <c r="L5090" s="163"/>
      <c r="M5090" s="105">
        <v>3.1</v>
      </c>
      <c r="N5090" s="167"/>
    </row>
    <row r="5091" s="155" customFormat="1" ht="36" spans="1:14">
      <c r="A5091" s="38" t="s">
        <v>15</v>
      </c>
      <c r="B5091" s="168">
        <v>5090</v>
      </c>
      <c r="C5091" s="43" t="s">
        <v>16</v>
      </c>
      <c r="D5091" s="43" t="s">
        <v>171</v>
      </c>
      <c r="E5091" s="103" t="s">
        <v>2803</v>
      </c>
      <c r="F5091" s="43" t="s">
        <v>172</v>
      </c>
      <c r="G5091" s="43" t="s">
        <v>5441</v>
      </c>
      <c r="H5091" s="40" t="s">
        <v>3641</v>
      </c>
      <c r="I5091" s="43" t="s">
        <v>22</v>
      </c>
      <c r="J5091" s="106">
        <v>3</v>
      </c>
      <c r="K5091" s="204" t="s">
        <v>4770</v>
      </c>
      <c r="L5091" s="163"/>
      <c r="M5091" s="105">
        <v>3.1</v>
      </c>
      <c r="N5091" s="167"/>
    </row>
    <row r="5092" s="155" customFormat="1" ht="36" spans="1:14">
      <c r="A5092" s="38" t="s">
        <v>15</v>
      </c>
      <c r="B5092" s="168">
        <v>5091</v>
      </c>
      <c r="C5092" s="43" t="s">
        <v>16</v>
      </c>
      <c r="D5092" s="43" t="s">
        <v>171</v>
      </c>
      <c r="E5092" s="103" t="s">
        <v>2803</v>
      </c>
      <c r="F5092" s="43" t="s">
        <v>172</v>
      </c>
      <c r="G5092" s="43" t="s">
        <v>5442</v>
      </c>
      <c r="H5092" s="40" t="s">
        <v>3641</v>
      </c>
      <c r="I5092" s="43" t="s">
        <v>22</v>
      </c>
      <c r="J5092" s="106">
        <v>3</v>
      </c>
      <c r="K5092" s="204" t="s">
        <v>4770</v>
      </c>
      <c r="L5092" s="163"/>
      <c r="M5092" s="105">
        <v>3.1</v>
      </c>
      <c r="N5092" s="167"/>
    </row>
    <row r="5093" s="155" customFormat="1" ht="36" spans="1:14">
      <c r="A5093" s="38" t="s">
        <v>15</v>
      </c>
      <c r="B5093" s="168">
        <v>5092</v>
      </c>
      <c r="C5093" s="43" t="s">
        <v>16</v>
      </c>
      <c r="D5093" s="43" t="s">
        <v>171</v>
      </c>
      <c r="E5093" s="103" t="s">
        <v>2803</v>
      </c>
      <c r="F5093" s="43" t="s">
        <v>172</v>
      </c>
      <c r="G5093" s="43" t="s">
        <v>5443</v>
      </c>
      <c r="H5093" s="40" t="s">
        <v>1711</v>
      </c>
      <c r="I5093" s="43" t="s">
        <v>22</v>
      </c>
      <c r="J5093" s="106">
        <v>186</v>
      </c>
      <c r="K5093" s="204" t="s">
        <v>4770</v>
      </c>
      <c r="L5093" s="163"/>
      <c r="M5093" s="105">
        <v>3.1</v>
      </c>
      <c r="N5093" s="167"/>
    </row>
    <row r="5094" s="155" customFormat="1" ht="36" spans="1:14">
      <c r="A5094" s="38" t="s">
        <v>15</v>
      </c>
      <c r="B5094" s="168">
        <v>5093</v>
      </c>
      <c r="C5094" s="43" t="s">
        <v>16</v>
      </c>
      <c r="D5094" s="43" t="s">
        <v>171</v>
      </c>
      <c r="E5094" s="103" t="s">
        <v>2803</v>
      </c>
      <c r="F5094" s="43" t="s">
        <v>172</v>
      </c>
      <c r="G5094" s="43" t="s">
        <v>5444</v>
      </c>
      <c r="H5094" s="40" t="s">
        <v>1711</v>
      </c>
      <c r="I5094" s="43" t="s">
        <v>22</v>
      </c>
      <c r="J5094" s="106">
        <v>243</v>
      </c>
      <c r="K5094" s="204" t="s">
        <v>4770</v>
      </c>
      <c r="L5094" s="163"/>
      <c r="M5094" s="105">
        <v>3.1</v>
      </c>
      <c r="N5094" s="167"/>
    </row>
    <row r="5095" s="155" customFormat="1" ht="36" spans="1:14">
      <c r="A5095" s="38" t="s">
        <v>15</v>
      </c>
      <c r="B5095" s="168">
        <v>5094</v>
      </c>
      <c r="C5095" s="43" t="s">
        <v>16</v>
      </c>
      <c r="D5095" s="43" t="s">
        <v>171</v>
      </c>
      <c r="E5095" s="103" t="s">
        <v>2803</v>
      </c>
      <c r="F5095" s="43" t="s">
        <v>172</v>
      </c>
      <c r="G5095" s="43" t="s">
        <v>5445</v>
      </c>
      <c r="H5095" s="40" t="s">
        <v>1711</v>
      </c>
      <c r="I5095" s="43" t="s">
        <v>22</v>
      </c>
      <c r="J5095" s="106">
        <v>52</v>
      </c>
      <c r="K5095" s="204" t="s">
        <v>4770</v>
      </c>
      <c r="L5095" s="163"/>
      <c r="M5095" s="105">
        <v>3.1</v>
      </c>
      <c r="N5095" s="167"/>
    </row>
    <row r="5096" s="155" customFormat="1" ht="36" spans="1:14">
      <c r="A5096" s="38" t="s">
        <v>15</v>
      </c>
      <c r="B5096" s="168">
        <v>5095</v>
      </c>
      <c r="C5096" s="43" t="s">
        <v>16</v>
      </c>
      <c r="D5096" s="43" t="s">
        <v>171</v>
      </c>
      <c r="E5096" s="103" t="s">
        <v>2803</v>
      </c>
      <c r="F5096" s="43" t="s">
        <v>172</v>
      </c>
      <c r="G5096" s="43" t="s">
        <v>5446</v>
      </c>
      <c r="H5096" s="40" t="s">
        <v>1711</v>
      </c>
      <c r="I5096" s="43" t="s">
        <v>22</v>
      </c>
      <c r="J5096" s="106">
        <v>190</v>
      </c>
      <c r="K5096" s="204" t="s">
        <v>4770</v>
      </c>
      <c r="L5096" s="163"/>
      <c r="M5096" s="105">
        <v>3.1</v>
      </c>
      <c r="N5096" s="167"/>
    </row>
    <row r="5097" s="155" customFormat="1" ht="36" spans="1:14">
      <c r="A5097" s="38" t="s">
        <v>15</v>
      </c>
      <c r="B5097" s="168">
        <v>5096</v>
      </c>
      <c r="C5097" s="43" t="s">
        <v>16</v>
      </c>
      <c r="D5097" s="43" t="s">
        <v>171</v>
      </c>
      <c r="E5097" s="103" t="s">
        <v>2803</v>
      </c>
      <c r="F5097" s="43" t="s">
        <v>172</v>
      </c>
      <c r="G5097" s="43" t="s">
        <v>5447</v>
      </c>
      <c r="H5097" s="40" t="s">
        <v>1711</v>
      </c>
      <c r="I5097" s="43" t="s">
        <v>22</v>
      </c>
      <c r="J5097" s="106">
        <v>49</v>
      </c>
      <c r="K5097" s="204" t="s">
        <v>4770</v>
      </c>
      <c r="L5097" s="163"/>
      <c r="M5097" s="105">
        <v>3.1</v>
      </c>
      <c r="N5097" s="167"/>
    </row>
    <row r="5098" s="155" customFormat="1" ht="36" spans="1:14">
      <c r="A5098" s="38" t="s">
        <v>15</v>
      </c>
      <c r="B5098" s="168">
        <v>5097</v>
      </c>
      <c r="C5098" s="43" t="s">
        <v>16</v>
      </c>
      <c r="D5098" s="43" t="s">
        <v>171</v>
      </c>
      <c r="E5098" s="103" t="s">
        <v>2803</v>
      </c>
      <c r="F5098" s="43" t="s">
        <v>172</v>
      </c>
      <c r="G5098" s="43" t="s">
        <v>5448</v>
      </c>
      <c r="H5098" s="40" t="s">
        <v>1711</v>
      </c>
      <c r="I5098" s="43" t="s">
        <v>22</v>
      </c>
      <c r="J5098" s="106">
        <v>57</v>
      </c>
      <c r="K5098" s="204" t="s">
        <v>4770</v>
      </c>
      <c r="L5098" s="163"/>
      <c r="M5098" s="105">
        <v>3.1</v>
      </c>
      <c r="N5098" s="167"/>
    </row>
    <row r="5099" s="155" customFormat="1" ht="36" spans="1:14">
      <c r="A5099" s="38" t="s">
        <v>15</v>
      </c>
      <c r="B5099" s="168">
        <v>5098</v>
      </c>
      <c r="C5099" s="43" t="s">
        <v>16</v>
      </c>
      <c r="D5099" s="43" t="s">
        <v>171</v>
      </c>
      <c r="E5099" s="103" t="s">
        <v>2803</v>
      </c>
      <c r="F5099" s="43" t="s">
        <v>172</v>
      </c>
      <c r="G5099" s="43" t="s">
        <v>5449</v>
      </c>
      <c r="H5099" s="40" t="s">
        <v>1711</v>
      </c>
      <c r="I5099" s="43" t="s">
        <v>22</v>
      </c>
      <c r="J5099" s="106">
        <v>22</v>
      </c>
      <c r="K5099" s="204" t="s">
        <v>4770</v>
      </c>
      <c r="L5099" s="163"/>
      <c r="M5099" s="105">
        <v>3.2</v>
      </c>
      <c r="N5099" s="167"/>
    </row>
    <row r="5100" s="155" customFormat="1" ht="36" spans="1:14">
      <c r="A5100" s="38" t="s">
        <v>15</v>
      </c>
      <c r="B5100" s="168">
        <v>5099</v>
      </c>
      <c r="C5100" s="43" t="s">
        <v>16</v>
      </c>
      <c r="D5100" s="43" t="s">
        <v>171</v>
      </c>
      <c r="E5100" s="103" t="s">
        <v>2803</v>
      </c>
      <c r="F5100" s="43" t="s">
        <v>172</v>
      </c>
      <c r="G5100" s="43" t="s">
        <v>5450</v>
      </c>
      <c r="H5100" s="40" t="s">
        <v>1711</v>
      </c>
      <c r="I5100" s="43" t="s">
        <v>22</v>
      </c>
      <c r="J5100" s="106">
        <v>27</v>
      </c>
      <c r="K5100" s="204" t="s">
        <v>4770</v>
      </c>
      <c r="L5100" s="163"/>
      <c r="M5100" s="105">
        <v>3.2</v>
      </c>
      <c r="N5100" s="167"/>
    </row>
    <row r="5101" s="155" customFormat="1" ht="36" spans="1:14">
      <c r="A5101" s="38" t="s">
        <v>15</v>
      </c>
      <c r="B5101" s="168">
        <v>5100</v>
      </c>
      <c r="C5101" s="43" t="s">
        <v>16</v>
      </c>
      <c r="D5101" s="43" t="s">
        <v>171</v>
      </c>
      <c r="E5101" s="103" t="s">
        <v>2803</v>
      </c>
      <c r="F5101" s="43" t="s">
        <v>172</v>
      </c>
      <c r="G5101" s="43" t="s">
        <v>5451</v>
      </c>
      <c r="H5101" s="40" t="s">
        <v>1711</v>
      </c>
      <c r="I5101" s="43" t="s">
        <v>22</v>
      </c>
      <c r="J5101" s="106">
        <v>4</v>
      </c>
      <c r="K5101" s="204" t="s">
        <v>4770</v>
      </c>
      <c r="L5101" s="163"/>
      <c r="M5101" s="105">
        <v>3.2</v>
      </c>
      <c r="N5101" s="167"/>
    </row>
    <row r="5102" s="155" customFormat="1" ht="36" spans="1:14">
      <c r="A5102" s="38" t="s">
        <v>15</v>
      </c>
      <c r="B5102" s="168">
        <v>5101</v>
      </c>
      <c r="C5102" s="43" t="s">
        <v>16</v>
      </c>
      <c r="D5102" s="43" t="s">
        <v>171</v>
      </c>
      <c r="E5102" s="103" t="s">
        <v>2803</v>
      </c>
      <c r="F5102" s="43" t="s">
        <v>172</v>
      </c>
      <c r="G5102" s="43" t="s">
        <v>5452</v>
      </c>
      <c r="H5102" s="40" t="s">
        <v>1711</v>
      </c>
      <c r="I5102" s="43" t="s">
        <v>22</v>
      </c>
      <c r="J5102" s="106">
        <v>21</v>
      </c>
      <c r="K5102" s="204" t="s">
        <v>4770</v>
      </c>
      <c r="L5102" s="163"/>
      <c r="M5102" s="105">
        <v>3.2</v>
      </c>
      <c r="N5102" s="167"/>
    </row>
    <row r="5103" s="155" customFormat="1" ht="36" spans="1:14">
      <c r="A5103" s="38" t="s">
        <v>15</v>
      </c>
      <c r="B5103" s="168">
        <v>5102</v>
      </c>
      <c r="C5103" s="43" t="s">
        <v>16</v>
      </c>
      <c r="D5103" s="43" t="s">
        <v>171</v>
      </c>
      <c r="E5103" s="103" t="s">
        <v>2803</v>
      </c>
      <c r="F5103" s="43" t="s">
        <v>172</v>
      </c>
      <c r="G5103" s="43" t="s">
        <v>5453</v>
      </c>
      <c r="H5103" s="40" t="s">
        <v>1711</v>
      </c>
      <c r="I5103" s="43" t="s">
        <v>22</v>
      </c>
      <c r="J5103" s="106">
        <v>7</v>
      </c>
      <c r="K5103" s="204" t="s">
        <v>4770</v>
      </c>
      <c r="L5103" s="163"/>
      <c r="M5103" s="105">
        <v>3.2</v>
      </c>
      <c r="N5103" s="167"/>
    </row>
    <row r="5104" s="155" customFormat="1" ht="36" spans="1:14">
      <c r="A5104" s="38" t="s">
        <v>15</v>
      </c>
      <c r="B5104" s="168">
        <v>5103</v>
      </c>
      <c r="C5104" s="43" t="s">
        <v>16</v>
      </c>
      <c r="D5104" s="43" t="s">
        <v>171</v>
      </c>
      <c r="E5104" s="103" t="s">
        <v>2803</v>
      </c>
      <c r="F5104" s="43" t="s">
        <v>172</v>
      </c>
      <c r="G5104" s="43" t="s">
        <v>5454</v>
      </c>
      <c r="H5104" s="40" t="s">
        <v>1711</v>
      </c>
      <c r="I5104" s="43" t="s">
        <v>22</v>
      </c>
      <c r="J5104" s="106">
        <v>5</v>
      </c>
      <c r="K5104" s="204" t="s">
        <v>4770</v>
      </c>
      <c r="L5104" s="163"/>
      <c r="M5104" s="105">
        <v>3.2</v>
      </c>
      <c r="N5104" s="167"/>
    </row>
    <row r="5105" s="155" customFormat="1" ht="36" spans="1:14">
      <c r="A5105" s="38" t="s">
        <v>15</v>
      </c>
      <c r="B5105" s="168">
        <v>5104</v>
      </c>
      <c r="C5105" s="43" t="s">
        <v>16</v>
      </c>
      <c r="D5105" s="43" t="s">
        <v>171</v>
      </c>
      <c r="E5105" s="103" t="s">
        <v>2803</v>
      </c>
      <c r="F5105" s="43" t="s">
        <v>172</v>
      </c>
      <c r="G5105" s="43" t="s">
        <v>5455</v>
      </c>
      <c r="H5105" s="40" t="s">
        <v>2519</v>
      </c>
      <c r="I5105" s="43" t="s">
        <v>22</v>
      </c>
      <c r="J5105" s="106">
        <v>39</v>
      </c>
      <c r="K5105" s="204" t="s">
        <v>4770</v>
      </c>
      <c r="L5105" s="163"/>
      <c r="M5105" s="105">
        <v>3.1</v>
      </c>
      <c r="N5105" s="167"/>
    </row>
    <row r="5106" s="155" customFormat="1" ht="36" spans="1:14">
      <c r="A5106" s="38" t="s">
        <v>15</v>
      </c>
      <c r="B5106" s="168">
        <v>5105</v>
      </c>
      <c r="C5106" s="43" t="s">
        <v>16</v>
      </c>
      <c r="D5106" s="43" t="s">
        <v>171</v>
      </c>
      <c r="E5106" s="103" t="s">
        <v>2803</v>
      </c>
      <c r="F5106" s="43" t="s">
        <v>172</v>
      </c>
      <c r="G5106" s="43" t="s">
        <v>5456</v>
      </c>
      <c r="H5106" s="40" t="s">
        <v>2519</v>
      </c>
      <c r="I5106" s="43" t="s">
        <v>22</v>
      </c>
      <c r="J5106" s="106">
        <v>45</v>
      </c>
      <c r="K5106" s="204" t="s">
        <v>4770</v>
      </c>
      <c r="L5106" s="163"/>
      <c r="M5106" s="105">
        <v>3.1</v>
      </c>
      <c r="N5106" s="167"/>
    </row>
    <row r="5107" s="155" customFormat="1" ht="36" spans="1:14">
      <c r="A5107" s="38" t="s">
        <v>15</v>
      </c>
      <c r="B5107" s="168">
        <v>5106</v>
      </c>
      <c r="C5107" s="43" t="s">
        <v>16</v>
      </c>
      <c r="D5107" s="43" t="s">
        <v>171</v>
      </c>
      <c r="E5107" s="103" t="s">
        <v>2803</v>
      </c>
      <c r="F5107" s="43" t="s">
        <v>172</v>
      </c>
      <c r="G5107" s="43" t="s">
        <v>5457</v>
      </c>
      <c r="H5107" s="40" t="s">
        <v>2519</v>
      </c>
      <c r="I5107" s="43" t="s">
        <v>22</v>
      </c>
      <c r="J5107" s="106">
        <v>11</v>
      </c>
      <c r="K5107" s="204" t="s">
        <v>4770</v>
      </c>
      <c r="L5107" s="163"/>
      <c r="M5107" s="105">
        <v>3.1</v>
      </c>
      <c r="N5107" s="167"/>
    </row>
    <row r="5108" s="155" customFormat="1" ht="36" spans="1:14">
      <c r="A5108" s="38" t="s">
        <v>15</v>
      </c>
      <c r="B5108" s="168">
        <v>5107</v>
      </c>
      <c r="C5108" s="43" t="s">
        <v>16</v>
      </c>
      <c r="D5108" s="43" t="s">
        <v>171</v>
      </c>
      <c r="E5108" s="103" t="s">
        <v>2803</v>
      </c>
      <c r="F5108" s="43" t="s">
        <v>172</v>
      </c>
      <c r="G5108" s="43" t="s">
        <v>5458</v>
      </c>
      <c r="H5108" s="40" t="s">
        <v>2519</v>
      </c>
      <c r="I5108" s="43" t="s">
        <v>22</v>
      </c>
      <c r="J5108" s="106">
        <v>40</v>
      </c>
      <c r="K5108" s="204" t="s">
        <v>4770</v>
      </c>
      <c r="L5108" s="163"/>
      <c r="M5108" s="105">
        <v>3.1</v>
      </c>
      <c r="N5108" s="167"/>
    </row>
    <row r="5109" s="155" customFormat="1" ht="36" spans="1:14">
      <c r="A5109" s="38" t="s">
        <v>15</v>
      </c>
      <c r="B5109" s="168">
        <v>5108</v>
      </c>
      <c r="C5109" s="43" t="s">
        <v>16</v>
      </c>
      <c r="D5109" s="43" t="s">
        <v>171</v>
      </c>
      <c r="E5109" s="103" t="s">
        <v>2803</v>
      </c>
      <c r="F5109" s="43" t="s">
        <v>172</v>
      </c>
      <c r="G5109" s="43" t="s">
        <v>5459</v>
      </c>
      <c r="H5109" s="40" t="s">
        <v>2519</v>
      </c>
      <c r="I5109" s="43" t="s">
        <v>22</v>
      </c>
      <c r="J5109" s="106">
        <v>13</v>
      </c>
      <c r="K5109" s="204" t="s">
        <v>4770</v>
      </c>
      <c r="L5109" s="163"/>
      <c r="M5109" s="105">
        <v>3.1</v>
      </c>
      <c r="N5109" s="167"/>
    </row>
    <row r="5110" s="155" customFormat="1" ht="36" spans="1:14">
      <c r="A5110" s="38" t="s">
        <v>15</v>
      </c>
      <c r="B5110" s="168">
        <v>5109</v>
      </c>
      <c r="C5110" s="43" t="s">
        <v>16</v>
      </c>
      <c r="D5110" s="43" t="s">
        <v>171</v>
      </c>
      <c r="E5110" s="103" t="s">
        <v>2803</v>
      </c>
      <c r="F5110" s="43" t="s">
        <v>172</v>
      </c>
      <c r="G5110" s="43" t="s">
        <v>5460</v>
      </c>
      <c r="H5110" s="40" t="s">
        <v>2519</v>
      </c>
      <c r="I5110" s="43" t="s">
        <v>22</v>
      </c>
      <c r="J5110" s="106">
        <v>10</v>
      </c>
      <c r="K5110" s="161">
        <v>0</v>
      </c>
      <c r="L5110" s="163"/>
      <c r="M5110" s="105">
        <v>3.1</v>
      </c>
      <c r="N5110" s="167"/>
    </row>
    <row r="5111" s="155" customFormat="1" ht="34.2" spans="1:15">
      <c r="A5111" s="38" t="s">
        <v>15</v>
      </c>
      <c r="B5111" s="168">
        <v>5110</v>
      </c>
      <c r="C5111" s="43" t="s">
        <v>16</v>
      </c>
      <c r="D5111" s="103" t="s">
        <v>449</v>
      </c>
      <c r="E5111" s="103" t="s">
        <v>2803</v>
      </c>
      <c r="F5111" s="43" t="s">
        <v>451</v>
      </c>
      <c r="G5111" s="206" t="s">
        <v>452</v>
      </c>
      <c r="H5111" s="40" t="s">
        <v>453</v>
      </c>
      <c r="I5111" s="43" t="s">
        <v>22</v>
      </c>
      <c r="J5111" s="205">
        <v>331</v>
      </c>
      <c r="K5111" s="161">
        <v>0</v>
      </c>
      <c r="L5111" s="208">
        <f t="shared" ref="L5111:L5118" si="365">J5111*5</f>
        <v>1655</v>
      </c>
      <c r="M5111" s="105">
        <v>3.1</v>
      </c>
      <c r="N5111" s="164"/>
      <c r="O5111" s="165"/>
    </row>
    <row r="5112" s="155" customFormat="1" ht="34.2" spans="1:15">
      <c r="A5112" s="38" t="s">
        <v>15</v>
      </c>
      <c r="B5112" s="168">
        <v>5111</v>
      </c>
      <c r="C5112" s="43" t="s">
        <v>16</v>
      </c>
      <c r="D5112" s="103" t="s">
        <v>449</v>
      </c>
      <c r="E5112" s="103" t="s">
        <v>2803</v>
      </c>
      <c r="F5112" s="43" t="s">
        <v>451</v>
      </c>
      <c r="G5112" s="206" t="s">
        <v>455</v>
      </c>
      <c r="H5112" s="40" t="s">
        <v>453</v>
      </c>
      <c r="I5112" s="43" t="s">
        <v>22</v>
      </c>
      <c r="J5112" s="205">
        <v>322</v>
      </c>
      <c r="K5112" s="161">
        <v>0</v>
      </c>
      <c r="L5112" s="208">
        <f t="shared" si="365"/>
        <v>1610</v>
      </c>
      <c r="M5112" s="105">
        <v>3.1</v>
      </c>
      <c r="N5112" s="164"/>
      <c r="O5112" s="165"/>
    </row>
    <row r="5113" s="155" customFormat="1" ht="34.2" spans="1:15">
      <c r="A5113" s="38" t="s">
        <v>15</v>
      </c>
      <c r="B5113" s="168">
        <v>5112</v>
      </c>
      <c r="C5113" s="43" t="s">
        <v>16</v>
      </c>
      <c r="D5113" s="103" t="s">
        <v>449</v>
      </c>
      <c r="E5113" s="103" t="s">
        <v>2803</v>
      </c>
      <c r="F5113" s="43" t="s">
        <v>451</v>
      </c>
      <c r="G5113" s="206" t="s">
        <v>2031</v>
      </c>
      <c r="H5113" s="40" t="s">
        <v>453</v>
      </c>
      <c r="I5113" s="43" t="s">
        <v>22</v>
      </c>
      <c r="J5113" s="205">
        <v>1433</v>
      </c>
      <c r="K5113" s="161">
        <v>0</v>
      </c>
      <c r="L5113" s="208">
        <f t="shared" si="365"/>
        <v>7165</v>
      </c>
      <c r="M5113" s="105">
        <v>3.1</v>
      </c>
      <c r="N5113" s="164"/>
      <c r="O5113" s="165"/>
    </row>
    <row r="5114" s="155" customFormat="1" ht="34.2" spans="1:15">
      <c r="A5114" s="38" t="s">
        <v>15</v>
      </c>
      <c r="B5114" s="168">
        <v>5113</v>
      </c>
      <c r="C5114" s="43" t="s">
        <v>16</v>
      </c>
      <c r="D5114" s="103" t="s">
        <v>449</v>
      </c>
      <c r="E5114" s="103" t="s">
        <v>2803</v>
      </c>
      <c r="F5114" s="43" t="s">
        <v>451</v>
      </c>
      <c r="G5114" s="206" t="s">
        <v>2033</v>
      </c>
      <c r="H5114" s="40" t="s">
        <v>453</v>
      </c>
      <c r="I5114" s="43" t="s">
        <v>22</v>
      </c>
      <c r="J5114" s="205">
        <v>219</v>
      </c>
      <c r="K5114" s="161">
        <v>0</v>
      </c>
      <c r="L5114" s="208">
        <f t="shared" si="365"/>
        <v>1095</v>
      </c>
      <c r="M5114" s="105">
        <v>3.1</v>
      </c>
      <c r="N5114" s="164"/>
      <c r="O5114" s="165"/>
    </row>
    <row r="5115" s="155" customFormat="1" ht="34.2" spans="1:15">
      <c r="A5115" s="38" t="s">
        <v>15</v>
      </c>
      <c r="B5115" s="168">
        <v>5114</v>
      </c>
      <c r="C5115" s="43" t="s">
        <v>16</v>
      </c>
      <c r="D5115" s="103" t="s">
        <v>449</v>
      </c>
      <c r="E5115" s="103" t="s">
        <v>2803</v>
      </c>
      <c r="F5115" s="43" t="s">
        <v>451</v>
      </c>
      <c r="G5115" s="206" t="s">
        <v>457</v>
      </c>
      <c r="H5115" s="40" t="s">
        <v>453</v>
      </c>
      <c r="I5115" s="43" t="s">
        <v>22</v>
      </c>
      <c r="J5115" s="205">
        <v>1744</v>
      </c>
      <c r="K5115" s="161">
        <v>0</v>
      </c>
      <c r="L5115" s="208">
        <f t="shared" si="365"/>
        <v>8720</v>
      </c>
      <c r="M5115" s="105">
        <v>3.1</v>
      </c>
      <c r="N5115" s="164"/>
      <c r="O5115" s="165"/>
    </row>
    <row r="5116" s="155" customFormat="1" ht="34.2" spans="1:15">
      <c r="A5116" s="38" t="s">
        <v>15</v>
      </c>
      <c r="B5116" s="168">
        <v>5115</v>
      </c>
      <c r="C5116" s="43" t="s">
        <v>16</v>
      </c>
      <c r="D5116" s="103" t="s">
        <v>449</v>
      </c>
      <c r="E5116" s="103" t="s">
        <v>2803</v>
      </c>
      <c r="F5116" s="43" t="s">
        <v>451</v>
      </c>
      <c r="G5116" s="206" t="s">
        <v>2037</v>
      </c>
      <c r="H5116" s="40" t="s">
        <v>453</v>
      </c>
      <c r="I5116" s="43" t="s">
        <v>22</v>
      </c>
      <c r="J5116" s="205">
        <v>578</v>
      </c>
      <c r="K5116" s="161">
        <v>0</v>
      </c>
      <c r="L5116" s="208">
        <f t="shared" si="365"/>
        <v>2890</v>
      </c>
      <c r="M5116" s="105">
        <v>3.1</v>
      </c>
      <c r="N5116" s="164"/>
      <c r="O5116" s="165"/>
    </row>
    <row r="5117" s="155" customFormat="1" ht="34.2" spans="1:15">
      <c r="A5117" s="38" t="s">
        <v>15</v>
      </c>
      <c r="B5117" s="168">
        <v>5116</v>
      </c>
      <c r="C5117" s="43" t="s">
        <v>16</v>
      </c>
      <c r="D5117" s="103" t="s">
        <v>449</v>
      </c>
      <c r="E5117" s="103" t="s">
        <v>2803</v>
      </c>
      <c r="F5117" s="43" t="s">
        <v>451</v>
      </c>
      <c r="G5117" s="206" t="s">
        <v>2039</v>
      </c>
      <c r="H5117" s="40" t="s">
        <v>453</v>
      </c>
      <c r="I5117" s="43" t="s">
        <v>22</v>
      </c>
      <c r="J5117" s="205">
        <v>546</v>
      </c>
      <c r="K5117" s="161">
        <v>0</v>
      </c>
      <c r="L5117" s="208">
        <f t="shared" si="365"/>
        <v>2730</v>
      </c>
      <c r="M5117" s="105">
        <v>3.1</v>
      </c>
      <c r="N5117" s="164"/>
      <c r="O5117" s="165"/>
    </row>
    <row r="5118" s="155" customFormat="1" ht="34.2" spans="1:15">
      <c r="A5118" s="38" t="s">
        <v>15</v>
      </c>
      <c r="B5118" s="168">
        <v>5117</v>
      </c>
      <c r="C5118" s="43" t="s">
        <v>16</v>
      </c>
      <c r="D5118" s="103" t="s">
        <v>449</v>
      </c>
      <c r="E5118" s="103" t="s">
        <v>2803</v>
      </c>
      <c r="F5118" s="43" t="s">
        <v>451</v>
      </c>
      <c r="G5118" s="206" t="s">
        <v>2041</v>
      </c>
      <c r="H5118" s="40" t="s">
        <v>453</v>
      </c>
      <c r="I5118" s="43" t="s">
        <v>22</v>
      </c>
      <c r="J5118" s="205">
        <v>335</v>
      </c>
      <c r="K5118" s="161">
        <v>0</v>
      </c>
      <c r="L5118" s="208">
        <f t="shared" si="365"/>
        <v>1675</v>
      </c>
      <c r="M5118" s="105">
        <v>3.1</v>
      </c>
      <c r="N5118" s="164"/>
      <c r="O5118" s="165"/>
    </row>
    <row r="5119" s="155" customFormat="1" ht="34.2" spans="1:15">
      <c r="A5119" s="38" t="s">
        <v>15</v>
      </c>
      <c r="B5119" s="168">
        <v>5118</v>
      </c>
      <c r="C5119" s="43" t="s">
        <v>16</v>
      </c>
      <c r="D5119" s="103" t="s">
        <v>449</v>
      </c>
      <c r="E5119" s="103" t="s">
        <v>2803</v>
      </c>
      <c r="F5119" s="43" t="s">
        <v>459</v>
      </c>
      <c r="G5119" s="206" t="s">
        <v>460</v>
      </c>
      <c r="H5119" s="147" t="s">
        <v>461</v>
      </c>
      <c r="I5119" s="43" t="s">
        <v>2335</v>
      </c>
      <c r="J5119" s="205">
        <v>390</v>
      </c>
      <c r="K5119" s="161">
        <v>0</v>
      </c>
      <c r="L5119" s="208">
        <f>J5119*78</f>
        <v>30420</v>
      </c>
      <c r="M5119" s="105">
        <v>3.1</v>
      </c>
      <c r="N5119" s="164"/>
      <c r="O5119" s="165"/>
    </row>
    <row r="5120" s="155" customFormat="1" ht="36" spans="1:15">
      <c r="A5120" s="38" t="s">
        <v>15</v>
      </c>
      <c r="B5120" s="168">
        <v>5119</v>
      </c>
      <c r="C5120" s="43" t="s">
        <v>16</v>
      </c>
      <c r="D5120" s="103" t="s">
        <v>449</v>
      </c>
      <c r="E5120" s="103" t="s">
        <v>2803</v>
      </c>
      <c r="F5120" s="43" t="s">
        <v>463</v>
      </c>
      <c r="G5120" s="207" t="s">
        <v>2047</v>
      </c>
      <c r="H5120" s="147" t="s">
        <v>465</v>
      </c>
      <c r="I5120" s="43" t="s">
        <v>22</v>
      </c>
      <c r="J5120" s="205">
        <v>63</v>
      </c>
      <c r="K5120" s="161">
        <v>0</v>
      </c>
      <c r="L5120" s="209">
        <f t="shared" ref="L5120:L5124" si="366">J5120*12</f>
        <v>756</v>
      </c>
      <c r="M5120" s="105">
        <v>3.1</v>
      </c>
      <c r="N5120" s="164"/>
      <c r="O5120" s="165"/>
    </row>
    <row r="5121" s="155" customFormat="1" ht="36" spans="1:15">
      <c r="A5121" s="38" t="s">
        <v>15</v>
      </c>
      <c r="B5121" s="168">
        <v>5120</v>
      </c>
      <c r="C5121" s="43" t="s">
        <v>16</v>
      </c>
      <c r="D5121" s="103" t="s">
        <v>449</v>
      </c>
      <c r="E5121" s="103" t="s">
        <v>2803</v>
      </c>
      <c r="F5121" s="43" t="s">
        <v>463</v>
      </c>
      <c r="G5121" s="207" t="s">
        <v>2044</v>
      </c>
      <c r="H5121" s="147" t="s">
        <v>465</v>
      </c>
      <c r="I5121" s="43" t="s">
        <v>22</v>
      </c>
      <c r="J5121" s="205">
        <v>56</v>
      </c>
      <c r="K5121" s="161">
        <v>0</v>
      </c>
      <c r="L5121" s="209">
        <f t="shared" si="366"/>
        <v>672</v>
      </c>
      <c r="M5121" s="105">
        <v>3.1</v>
      </c>
      <c r="N5121" s="164"/>
      <c r="O5121" s="165"/>
    </row>
    <row r="5122" s="155" customFormat="1" ht="36" spans="1:15">
      <c r="A5122" s="38" t="s">
        <v>15</v>
      </c>
      <c r="B5122" s="168">
        <v>5121</v>
      </c>
      <c r="C5122" s="43" t="s">
        <v>16</v>
      </c>
      <c r="D5122" s="103" t="s">
        <v>449</v>
      </c>
      <c r="E5122" s="103" t="s">
        <v>2803</v>
      </c>
      <c r="F5122" s="43" t="s">
        <v>463</v>
      </c>
      <c r="G5122" s="207" t="s">
        <v>2049</v>
      </c>
      <c r="H5122" s="147" t="s">
        <v>465</v>
      </c>
      <c r="I5122" s="43" t="s">
        <v>22</v>
      </c>
      <c r="J5122" s="205">
        <v>38</v>
      </c>
      <c r="K5122" s="161">
        <v>0</v>
      </c>
      <c r="L5122" s="209">
        <f t="shared" si="366"/>
        <v>456</v>
      </c>
      <c r="M5122" s="105">
        <v>3.1</v>
      </c>
      <c r="N5122" s="164"/>
      <c r="O5122" s="165"/>
    </row>
    <row r="5123" s="155" customFormat="1" ht="36" spans="1:15">
      <c r="A5123" s="38" t="s">
        <v>15</v>
      </c>
      <c r="B5123" s="168">
        <v>5122</v>
      </c>
      <c r="C5123" s="43" t="s">
        <v>16</v>
      </c>
      <c r="D5123" s="103" t="s">
        <v>449</v>
      </c>
      <c r="E5123" s="103" t="s">
        <v>2803</v>
      </c>
      <c r="F5123" s="43" t="s">
        <v>463</v>
      </c>
      <c r="G5123" s="207" t="s">
        <v>2500</v>
      </c>
      <c r="H5123" s="147" t="s">
        <v>465</v>
      </c>
      <c r="I5123" s="43" t="s">
        <v>22</v>
      </c>
      <c r="J5123" s="205">
        <v>50</v>
      </c>
      <c r="K5123" s="161">
        <v>0</v>
      </c>
      <c r="L5123" s="209">
        <f t="shared" si="366"/>
        <v>600</v>
      </c>
      <c r="M5123" s="105">
        <v>3.1</v>
      </c>
      <c r="N5123" s="164"/>
      <c r="O5123" s="165"/>
    </row>
    <row r="5124" s="155" customFormat="1" ht="36" spans="1:15">
      <c r="A5124" s="38" t="s">
        <v>15</v>
      </c>
      <c r="B5124" s="168">
        <v>5123</v>
      </c>
      <c r="C5124" s="43" t="s">
        <v>16</v>
      </c>
      <c r="D5124" s="103" t="s">
        <v>449</v>
      </c>
      <c r="E5124" s="103" t="s">
        <v>2803</v>
      </c>
      <c r="F5124" s="43" t="s">
        <v>463</v>
      </c>
      <c r="G5124" s="207" t="s">
        <v>2333</v>
      </c>
      <c r="H5124" s="147" t="s">
        <v>465</v>
      </c>
      <c r="I5124" s="43" t="s">
        <v>22</v>
      </c>
      <c r="J5124" s="205">
        <v>26</v>
      </c>
      <c r="K5124" s="161">
        <v>0</v>
      </c>
      <c r="L5124" s="209">
        <f t="shared" si="366"/>
        <v>312</v>
      </c>
      <c r="M5124" s="105">
        <v>3.1</v>
      </c>
      <c r="N5124" s="164"/>
      <c r="O5124" s="165"/>
    </row>
    <row r="5125" s="155" customFormat="1" ht="34.2" spans="1:15">
      <c r="A5125" s="38" t="s">
        <v>15</v>
      </c>
      <c r="B5125" s="168">
        <v>5124</v>
      </c>
      <c r="C5125" s="159" t="s">
        <v>16</v>
      </c>
      <c r="D5125" s="103" t="s">
        <v>3081</v>
      </c>
      <c r="E5125" s="103" t="s">
        <v>2803</v>
      </c>
      <c r="F5125" s="22" t="s">
        <v>5461</v>
      </c>
      <c r="G5125" s="207" t="s">
        <v>5462</v>
      </c>
      <c r="H5125" s="204" t="s">
        <v>5463</v>
      </c>
      <c r="I5125" s="204" t="s">
        <v>2335</v>
      </c>
      <c r="J5125" s="160">
        <v>2218</v>
      </c>
      <c r="K5125" s="161">
        <v>0</v>
      </c>
      <c r="L5125" s="162"/>
      <c r="M5125" s="105">
        <v>3.2</v>
      </c>
      <c r="N5125" s="164"/>
      <c r="O5125" s="165"/>
    </row>
    <row r="5126" s="155" customFormat="1" ht="34.2" spans="1:15">
      <c r="A5126" s="38" t="s">
        <v>15</v>
      </c>
      <c r="B5126" s="168">
        <v>5125</v>
      </c>
      <c r="C5126" s="159" t="s">
        <v>16</v>
      </c>
      <c r="D5126" s="103" t="s">
        <v>3081</v>
      </c>
      <c r="E5126" s="103" t="s">
        <v>2803</v>
      </c>
      <c r="F5126" s="22" t="s">
        <v>5461</v>
      </c>
      <c r="G5126" s="207" t="s">
        <v>5464</v>
      </c>
      <c r="H5126" s="204" t="s">
        <v>5463</v>
      </c>
      <c r="I5126" s="204" t="s">
        <v>2335</v>
      </c>
      <c r="J5126" s="160">
        <v>100</v>
      </c>
      <c r="K5126" s="161">
        <v>0</v>
      </c>
      <c r="L5126" s="162"/>
      <c r="M5126" s="105">
        <v>3.2</v>
      </c>
      <c r="N5126" s="164"/>
      <c r="O5126" s="165"/>
    </row>
    <row r="5127" s="155" customFormat="1" ht="34.2" spans="1:15">
      <c r="A5127" s="38" t="s">
        <v>15</v>
      </c>
      <c r="B5127" s="168">
        <v>5126</v>
      </c>
      <c r="C5127" s="159" t="s">
        <v>16</v>
      </c>
      <c r="D5127" s="103" t="s">
        <v>3081</v>
      </c>
      <c r="E5127" s="103" t="s">
        <v>2803</v>
      </c>
      <c r="F5127" s="210" t="s">
        <v>3081</v>
      </c>
      <c r="G5127" s="207" t="s">
        <v>3082</v>
      </c>
      <c r="H5127" s="204" t="s">
        <v>3082</v>
      </c>
      <c r="I5127" s="212" t="s">
        <v>2335</v>
      </c>
      <c r="J5127" s="160">
        <v>701.5</v>
      </c>
      <c r="K5127" s="161">
        <v>0</v>
      </c>
      <c r="L5127" s="162"/>
      <c r="M5127" s="105">
        <v>3.1</v>
      </c>
      <c r="N5127" s="164"/>
      <c r="O5127" s="165"/>
    </row>
    <row r="5128" s="155" customFormat="1" ht="34.2" spans="1:15">
      <c r="A5128" s="38" t="s">
        <v>15</v>
      </c>
      <c r="B5128" s="168">
        <v>5127</v>
      </c>
      <c r="C5128" s="43" t="s">
        <v>16</v>
      </c>
      <c r="D5128" s="43" t="s">
        <v>17</v>
      </c>
      <c r="E5128" s="103" t="s">
        <v>2803</v>
      </c>
      <c r="F5128" s="204" t="s">
        <v>2806</v>
      </c>
      <c r="G5128" s="204" t="s">
        <v>5465</v>
      </c>
      <c r="H5128" s="103" t="s">
        <v>5466</v>
      </c>
      <c r="I5128" s="43" t="s">
        <v>22</v>
      </c>
      <c r="J5128" s="160">
        <v>1</v>
      </c>
      <c r="K5128" s="161">
        <v>1</v>
      </c>
      <c r="L5128" s="162"/>
      <c r="M5128" s="105">
        <v>3.2</v>
      </c>
      <c r="N5128" s="164"/>
      <c r="O5128" s="165"/>
    </row>
    <row r="5129" s="155" customFormat="1" ht="34.2" spans="1:15">
      <c r="A5129" s="38" t="s">
        <v>15</v>
      </c>
      <c r="B5129" s="168">
        <v>5128</v>
      </c>
      <c r="C5129" s="43" t="s">
        <v>16</v>
      </c>
      <c r="D5129" s="43" t="s">
        <v>17</v>
      </c>
      <c r="E5129" s="103" t="s">
        <v>2803</v>
      </c>
      <c r="F5129" s="204" t="s">
        <v>2806</v>
      </c>
      <c r="G5129" s="204" t="s">
        <v>5467</v>
      </c>
      <c r="H5129" s="103" t="s">
        <v>5466</v>
      </c>
      <c r="I5129" s="43" t="s">
        <v>22</v>
      </c>
      <c r="J5129" s="160">
        <v>1</v>
      </c>
      <c r="K5129" s="161">
        <v>1</v>
      </c>
      <c r="L5129" s="162"/>
      <c r="M5129" s="105">
        <v>3.2</v>
      </c>
      <c r="N5129" s="164"/>
      <c r="O5129" s="165"/>
    </row>
    <row r="5130" s="155" customFormat="1" ht="34.2" spans="1:15">
      <c r="A5130" s="38" t="s">
        <v>15</v>
      </c>
      <c r="B5130" s="168">
        <v>5129</v>
      </c>
      <c r="C5130" s="43" t="s">
        <v>16</v>
      </c>
      <c r="D5130" s="43" t="s">
        <v>17</v>
      </c>
      <c r="E5130" s="103" t="s">
        <v>2803</v>
      </c>
      <c r="F5130" s="204" t="s">
        <v>2806</v>
      </c>
      <c r="G5130" s="204" t="s">
        <v>5468</v>
      </c>
      <c r="H5130" s="103" t="s">
        <v>5466</v>
      </c>
      <c r="I5130" s="43" t="s">
        <v>22</v>
      </c>
      <c r="J5130" s="160">
        <v>1</v>
      </c>
      <c r="K5130" s="161">
        <v>0</v>
      </c>
      <c r="L5130" s="162"/>
      <c r="M5130" s="105">
        <v>3.2</v>
      </c>
      <c r="N5130" s="164"/>
      <c r="O5130" s="165"/>
    </row>
    <row r="5131" s="155" customFormat="1" ht="34.2" spans="1:15">
      <c r="A5131" s="38" t="s">
        <v>15</v>
      </c>
      <c r="B5131" s="168">
        <v>5130</v>
      </c>
      <c r="C5131" s="43" t="s">
        <v>16</v>
      </c>
      <c r="D5131" s="43" t="s">
        <v>17</v>
      </c>
      <c r="E5131" s="103" t="s">
        <v>2803</v>
      </c>
      <c r="F5131" s="204" t="s">
        <v>2806</v>
      </c>
      <c r="G5131" s="204" t="s">
        <v>5469</v>
      </c>
      <c r="H5131" s="103" t="s">
        <v>5466</v>
      </c>
      <c r="I5131" s="43" t="s">
        <v>22</v>
      </c>
      <c r="J5131" s="160">
        <v>1</v>
      </c>
      <c r="K5131" s="161">
        <v>1</v>
      </c>
      <c r="L5131" s="162"/>
      <c r="M5131" s="105">
        <v>3.2</v>
      </c>
      <c r="N5131" s="164"/>
      <c r="O5131" s="165"/>
    </row>
    <row r="5132" s="155" customFormat="1" ht="34.2" spans="1:15">
      <c r="A5132" s="38" t="s">
        <v>15</v>
      </c>
      <c r="B5132" s="168">
        <v>5131</v>
      </c>
      <c r="C5132" s="43" t="s">
        <v>16</v>
      </c>
      <c r="D5132" s="43" t="s">
        <v>17</v>
      </c>
      <c r="E5132" s="103" t="s">
        <v>2803</v>
      </c>
      <c r="F5132" s="204" t="s">
        <v>2806</v>
      </c>
      <c r="G5132" s="204" t="s">
        <v>5470</v>
      </c>
      <c r="H5132" s="103" t="s">
        <v>5466</v>
      </c>
      <c r="I5132" s="43" t="s">
        <v>22</v>
      </c>
      <c r="J5132" s="160">
        <v>2</v>
      </c>
      <c r="K5132" s="161">
        <v>1</v>
      </c>
      <c r="L5132" s="162"/>
      <c r="M5132" s="105">
        <v>3.2</v>
      </c>
      <c r="N5132" s="164"/>
      <c r="O5132" s="165"/>
    </row>
    <row r="5133" s="155" customFormat="1" ht="34.2" spans="1:15">
      <c r="A5133" s="38" t="s">
        <v>15</v>
      </c>
      <c r="B5133" s="168">
        <v>5132</v>
      </c>
      <c r="C5133" s="43" t="s">
        <v>16</v>
      </c>
      <c r="D5133" s="43" t="s">
        <v>322</v>
      </c>
      <c r="E5133" s="103" t="s">
        <v>2803</v>
      </c>
      <c r="F5133" s="43" t="s">
        <v>323</v>
      </c>
      <c r="G5133" s="195" t="s">
        <v>5471</v>
      </c>
      <c r="H5133" s="40" t="s">
        <v>2162</v>
      </c>
      <c r="I5133" s="43" t="s">
        <v>2124</v>
      </c>
      <c r="J5133" s="196">
        <v>400</v>
      </c>
      <c r="K5133" s="116">
        <f t="shared" ref="K5133:K5140" si="367">J5133</f>
        <v>400</v>
      </c>
      <c r="L5133" s="162"/>
      <c r="M5133" s="105">
        <v>3.2</v>
      </c>
      <c r="N5133" s="164"/>
      <c r="O5133" s="165"/>
    </row>
    <row r="5134" s="155" customFormat="1" ht="34.2" spans="1:15">
      <c r="A5134" s="38" t="s">
        <v>15</v>
      </c>
      <c r="B5134" s="168">
        <v>5133</v>
      </c>
      <c r="C5134" s="43" t="s">
        <v>16</v>
      </c>
      <c r="D5134" s="43" t="s">
        <v>322</v>
      </c>
      <c r="E5134" s="103" t="s">
        <v>2803</v>
      </c>
      <c r="F5134" s="43" t="s">
        <v>323</v>
      </c>
      <c r="G5134" s="195" t="s">
        <v>5472</v>
      </c>
      <c r="H5134" s="40" t="s">
        <v>2162</v>
      </c>
      <c r="I5134" s="43" t="s">
        <v>2124</v>
      </c>
      <c r="J5134" s="196">
        <v>200</v>
      </c>
      <c r="K5134" s="116">
        <f t="shared" si="367"/>
        <v>200</v>
      </c>
      <c r="L5134" s="162"/>
      <c r="M5134" s="105">
        <v>3.2</v>
      </c>
      <c r="N5134" s="164"/>
      <c r="O5134" s="165"/>
    </row>
    <row r="5135" s="155" customFormat="1" ht="34.2" spans="1:15">
      <c r="A5135" s="38" t="s">
        <v>15</v>
      </c>
      <c r="B5135" s="168">
        <v>5134</v>
      </c>
      <c r="C5135" s="43" t="s">
        <v>16</v>
      </c>
      <c r="D5135" s="43" t="s">
        <v>322</v>
      </c>
      <c r="E5135" s="103" t="s">
        <v>2803</v>
      </c>
      <c r="F5135" s="43" t="s">
        <v>323</v>
      </c>
      <c r="G5135" s="195" t="s">
        <v>5473</v>
      </c>
      <c r="H5135" s="40" t="s">
        <v>2141</v>
      </c>
      <c r="I5135" s="43" t="s">
        <v>2124</v>
      </c>
      <c r="J5135" s="196">
        <v>4</v>
      </c>
      <c r="K5135" s="116">
        <v>0.4</v>
      </c>
      <c r="L5135" s="162"/>
      <c r="M5135" s="105">
        <v>3.2</v>
      </c>
      <c r="N5135" s="164"/>
      <c r="O5135" s="165"/>
    </row>
    <row r="5136" s="155" customFormat="1" ht="34.2" spans="1:15">
      <c r="A5136" s="38" t="s">
        <v>15</v>
      </c>
      <c r="B5136" s="168">
        <v>5135</v>
      </c>
      <c r="C5136" s="43" t="s">
        <v>16</v>
      </c>
      <c r="D5136" s="43" t="s">
        <v>322</v>
      </c>
      <c r="E5136" s="103" t="s">
        <v>2803</v>
      </c>
      <c r="F5136" s="43" t="s">
        <v>323</v>
      </c>
      <c r="G5136" s="195" t="s">
        <v>5474</v>
      </c>
      <c r="H5136" s="40" t="s">
        <v>2141</v>
      </c>
      <c r="I5136" s="43" t="s">
        <v>2124</v>
      </c>
      <c r="J5136" s="196">
        <v>2</v>
      </c>
      <c r="K5136" s="116">
        <f t="shared" si="367"/>
        <v>2</v>
      </c>
      <c r="L5136" s="162"/>
      <c r="M5136" s="105">
        <v>3.2</v>
      </c>
      <c r="N5136" s="164"/>
      <c r="O5136" s="165"/>
    </row>
    <row r="5137" s="155" customFormat="1" ht="34.2" spans="1:15">
      <c r="A5137" s="38" t="s">
        <v>15</v>
      </c>
      <c r="B5137" s="168">
        <v>5136</v>
      </c>
      <c r="C5137" s="43" t="s">
        <v>16</v>
      </c>
      <c r="D5137" s="43" t="s">
        <v>322</v>
      </c>
      <c r="E5137" s="103" t="s">
        <v>2803</v>
      </c>
      <c r="F5137" s="43" t="s">
        <v>323</v>
      </c>
      <c r="G5137" s="195" t="s">
        <v>5475</v>
      </c>
      <c r="H5137" s="40" t="s">
        <v>2141</v>
      </c>
      <c r="I5137" s="43" t="s">
        <v>2124</v>
      </c>
      <c r="J5137" s="196">
        <v>4</v>
      </c>
      <c r="K5137" s="116">
        <f t="shared" si="367"/>
        <v>4</v>
      </c>
      <c r="L5137" s="162"/>
      <c r="M5137" s="105">
        <v>3.2</v>
      </c>
      <c r="N5137" s="164"/>
      <c r="O5137" s="165"/>
    </row>
    <row r="5138" s="155" customFormat="1" ht="34.2" spans="1:15">
      <c r="A5138" s="38" t="s">
        <v>15</v>
      </c>
      <c r="B5138" s="168">
        <v>5137</v>
      </c>
      <c r="C5138" s="43" t="s">
        <v>16</v>
      </c>
      <c r="D5138" s="43" t="s">
        <v>322</v>
      </c>
      <c r="E5138" s="103" t="s">
        <v>2803</v>
      </c>
      <c r="F5138" s="43" t="s">
        <v>323</v>
      </c>
      <c r="G5138" s="195" t="s">
        <v>5476</v>
      </c>
      <c r="H5138" s="40" t="s">
        <v>2141</v>
      </c>
      <c r="I5138" s="43" t="s">
        <v>2124</v>
      </c>
      <c r="J5138" s="196">
        <v>16</v>
      </c>
      <c r="K5138" s="116">
        <f t="shared" si="367"/>
        <v>16</v>
      </c>
      <c r="L5138" s="162"/>
      <c r="M5138" s="105">
        <v>3.2</v>
      </c>
      <c r="N5138" s="164"/>
      <c r="O5138" s="165"/>
    </row>
    <row r="5139" s="155" customFormat="1" ht="34.2" spans="1:15">
      <c r="A5139" s="38" t="s">
        <v>15</v>
      </c>
      <c r="B5139" s="168">
        <v>5138</v>
      </c>
      <c r="C5139" s="43" t="s">
        <v>16</v>
      </c>
      <c r="D5139" s="43" t="s">
        <v>322</v>
      </c>
      <c r="E5139" s="103" t="s">
        <v>2803</v>
      </c>
      <c r="F5139" s="43" t="s">
        <v>323</v>
      </c>
      <c r="G5139" s="195" t="s">
        <v>5477</v>
      </c>
      <c r="H5139" s="40" t="s">
        <v>2141</v>
      </c>
      <c r="I5139" s="43" t="s">
        <v>2124</v>
      </c>
      <c r="J5139" s="196">
        <v>3</v>
      </c>
      <c r="K5139" s="116">
        <f t="shared" si="367"/>
        <v>3</v>
      </c>
      <c r="L5139" s="162"/>
      <c r="M5139" s="105">
        <v>3.2</v>
      </c>
      <c r="N5139" s="164"/>
      <c r="O5139" s="165"/>
    </row>
    <row r="5140" s="155" customFormat="1" ht="34.2" spans="1:15">
      <c r="A5140" s="38" t="s">
        <v>15</v>
      </c>
      <c r="B5140" s="168">
        <v>5139</v>
      </c>
      <c r="C5140" s="43" t="s">
        <v>16</v>
      </c>
      <c r="D5140" s="43" t="s">
        <v>322</v>
      </c>
      <c r="E5140" s="103" t="s">
        <v>2803</v>
      </c>
      <c r="F5140" s="43" t="s">
        <v>323</v>
      </c>
      <c r="G5140" s="195" t="s">
        <v>5478</v>
      </c>
      <c r="H5140" s="40" t="s">
        <v>2141</v>
      </c>
      <c r="I5140" s="43" t="s">
        <v>2124</v>
      </c>
      <c r="J5140" s="196">
        <v>5</v>
      </c>
      <c r="K5140" s="116">
        <f t="shared" si="367"/>
        <v>5</v>
      </c>
      <c r="L5140" s="162"/>
      <c r="M5140" s="105">
        <v>3.2</v>
      </c>
      <c r="N5140" s="164"/>
      <c r="O5140" s="165"/>
    </row>
    <row r="5141" s="155" customFormat="1" ht="34.2" spans="1:15">
      <c r="A5141" s="38" t="s">
        <v>15</v>
      </c>
      <c r="B5141" s="168">
        <v>5140</v>
      </c>
      <c r="C5141" s="43" t="s">
        <v>16</v>
      </c>
      <c r="D5141" s="43" t="s">
        <v>322</v>
      </c>
      <c r="E5141" s="103" t="s">
        <v>2803</v>
      </c>
      <c r="F5141" s="43" t="s">
        <v>323</v>
      </c>
      <c r="G5141" s="195" t="s">
        <v>5479</v>
      </c>
      <c r="H5141" s="40" t="s">
        <v>2123</v>
      </c>
      <c r="I5141" s="43" t="s">
        <v>2124</v>
      </c>
      <c r="J5141" s="106">
        <v>20</v>
      </c>
      <c r="K5141" s="185">
        <v>2</v>
      </c>
      <c r="L5141" s="162"/>
      <c r="M5141" s="105">
        <v>3.2</v>
      </c>
      <c r="N5141" s="164"/>
      <c r="O5141" s="165"/>
    </row>
    <row r="5142" s="155" customFormat="1" ht="34.2" spans="1:15">
      <c r="A5142" s="38" t="s">
        <v>15</v>
      </c>
      <c r="B5142" s="168">
        <v>5141</v>
      </c>
      <c r="C5142" s="43" t="s">
        <v>16</v>
      </c>
      <c r="D5142" s="43" t="s">
        <v>322</v>
      </c>
      <c r="E5142" s="103" t="s">
        <v>2803</v>
      </c>
      <c r="F5142" s="43" t="s">
        <v>323</v>
      </c>
      <c r="G5142" s="195" t="s">
        <v>5480</v>
      </c>
      <c r="H5142" s="40" t="s">
        <v>2123</v>
      </c>
      <c r="I5142" s="43" t="s">
        <v>2124</v>
      </c>
      <c r="J5142" s="106">
        <v>30</v>
      </c>
      <c r="K5142" s="185">
        <v>30</v>
      </c>
      <c r="L5142" s="162"/>
      <c r="M5142" s="105">
        <v>3.2</v>
      </c>
      <c r="N5142" s="164"/>
      <c r="O5142" s="165"/>
    </row>
    <row r="5143" s="155" customFormat="1" ht="34.2" spans="1:15">
      <c r="A5143" s="38" t="s">
        <v>15</v>
      </c>
      <c r="B5143" s="168">
        <v>5142</v>
      </c>
      <c r="C5143" s="43" t="s">
        <v>16</v>
      </c>
      <c r="D5143" s="43" t="s">
        <v>322</v>
      </c>
      <c r="E5143" s="103" t="s">
        <v>2803</v>
      </c>
      <c r="F5143" s="43" t="s">
        <v>323</v>
      </c>
      <c r="G5143" s="195" t="s">
        <v>5481</v>
      </c>
      <c r="H5143" s="40" t="s">
        <v>2374</v>
      </c>
      <c r="I5143" s="43" t="s">
        <v>2124</v>
      </c>
      <c r="J5143" s="160">
        <v>50</v>
      </c>
      <c r="K5143" s="161">
        <v>50</v>
      </c>
      <c r="L5143" s="162"/>
      <c r="M5143" s="163" t="s">
        <v>2946</v>
      </c>
      <c r="N5143" s="164"/>
      <c r="O5143" s="165"/>
    </row>
    <row r="5144" s="155" customFormat="1" ht="34.2" spans="1:15">
      <c r="A5144" s="38" t="s">
        <v>15</v>
      </c>
      <c r="B5144" s="168">
        <v>5143</v>
      </c>
      <c r="C5144" s="43" t="s">
        <v>16</v>
      </c>
      <c r="D5144" s="43" t="s">
        <v>322</v>
      </c>
      <c r="E5144" s="103" t="s">
        <v>2803</v>
      </c>
      <c r="F5144" s="43" t="s">
        <v>323</v>
      </c>
      <c r="G5144" s="195" t="s">
        <v>5482</v>
      </c>
      <c r="H5144" s="40" t="s">
        <v>2162</v>
      </c>
      <c r="I5144" s="43" t="s">
        <v>2124</v>
      </c>
      <c r="J5144" s="160">
        <v>800</v>
      </c>
      <c r="K5144" s="116">
        <f t="shared" ref="K5144:K5158" si="368">J5144</f>
        <v>800</v>
      </c>
      <c r="L5144" s="162"/>
      <c r="M5144" s="105">
        <v>3.2</v>
      </c>
      <c r="N5144" s="164"/>
      <c r="O5144" s="165"/>
    </row>
    <row r="5145" s="155" customFormat="1" ht="34.2" spans="1:15">
      <c r="A5145" s="38" t="s">
        <v>15</v>
      </c>
      <c r="B5145" s="168">
        <v>5144</v>
      </c>
      <c r="C5145" s="43" t="s">
        <v>16</v>
      </c>
      <c r="D5145" s="43" t="s">
        <v>322</v>
      </c>
      <c r="E5145" s="103" t="s">
        <v>2803</v>
      </c>
      <c r="F5145" s="43" t="s">
        <v>323</v>
      </c>
      <c r="G5145" s="195" t="s">
        <v>5473</v>
      </c>
      <c r="H5145" s="40" t="s">
        <v>2988</v>
      </c>
      <c r="I5145" s="43" t="s">
        <v>2124</v>
      </c>
      <c r="J5145" s="196">
        <v>2</v>
      </c>
      <c r="K5145" s="116">
        <v>0.2</v>
      </c>
      <c r="L5145" s="197"/>
      <c r="M5145" s="105">
        <v>3.2</v>
      </c>
      <c r="N5145" s="164"/>
      <c r="O5145" s="165"/>
    </row>
    <row r="5146" s="155" customFormat="1" ht="34.2" spans="1:15">
      <c r="A5146" s="38" t="s">
        <v>15</v>
      </c>
      <c r="B5146" s="168">
        <v>5145</v>
      </c>
      <c r="C5146" s="43" t="s">
        <v>16</v>
      </c>
      <c r="D5146" s="43" t="s">
        <v>322</v>
      </c>
      <c r="E5146" s="103" t="s">
        <v>2803</v>
      </c>
      <c r="F5146" s="43" t="s">
        <v>323</v>
      </c>
      <c r="G5146" s="195" t="s">
        <v>5474</v>
      </c>
      <c r="H5146" s="40" t="s">
        <v>2988</v>
      </c>
      <c r="I5146" s="43" t="s">
        <v>2124</v>
      </c>
      <c r="J5146" s="196">
        <v>1</v>
      </c>
      <c r="K5146" s="116">
        <f t="shared" si="368"/>
        <v>1</v>
      </c>
      <c r="L5146" s="197"/>
      <c r="M5146" s="105">
        <v>3.2</v>
      </c>
      <c r="N5146" s="164"/>
      <c r="O5146" s="165"/>
    </row>
    <row r="5147" s="155" customFormat="1" ht="34.2" spans="1:15">
      <c r="A5147" s="38" t="s">
        <v>15</v>
      </c>
      <c r="B5147" s="168">
        <v>5146</v>
      </c>
      <c r="C5147" s="43" t="s">
        <v>16</v>
      </c>
      <c r="D5147" s="43" t="s">
        <v>322</v>
      </c>
      <c r="E5147" s="103" t="s">
        <v>2803</v>
      </c>
      <c r="F5147" s="43" t="s">
        <v>323</v>
      </c>
      <c r="G5147" s="195" t="s">
        <v>5475</v>
      </c>
      <c r="H5147" s="40" t="s">
        <v>2988</v>
      </c>
      <c r="I5147" s="43" t="s">
        <v>2124</v>
      </c>
      <c r="J5147" s="196">
        <v>2</v>
      </c>
      <c r="K5147" s="116">
        <f t="shared" si="368"/>
        <v>2</v>
      </c>
      <c r="L5147" s="197"/>
      <c r="M5147" s="105">
        <v>3.2</v>
      </c>
      <c r="N5147" s="164"/>
      <c r="O5147" s="165"/>
    </row>
    <row r="5148" s="155" customFormat="1" ht="34.2" spans="1:15">
      <c r="A5148" s="38" t="s">
        <v>15</v>
      </c>
      <c r="B5148" s="168">
        <v>5147</v>
      </c>
      <c r="C5148" s="43" t="s">
        <v>16</v>
      </c>
      <c r="D5148" s="43" t="s">
        <v>322</v>
      </c>
      <c r="E5148" s="103" t="s">
        <v>2803</v>
      </c>
      <c r="F5148" s="43" t="s">
        <v>323</v>
      </c>
      <c r="G5148" s="195" t="s">
        <v>5476</v>
      </c>
      <c r="H5148" s="40" t="s">
        <v>2988</v>
      </c>
      <c r="I5148" s="43" t="s">
        <v>2124</v>
      </c>
      <c r="J5148" s="196">
        <v>8</v>
      </c>
      <c r="K5148" s="116">
        <f t="shared" si="368"/>
        <v>8</v>
      </c>
      <c r="L5148" s="197"/>
      <c r="M5148" s="105">
        <v>3.2</v>
      </c>
      <c r="N5148" s="164"/>
      <c r="O5148" s="165"/>
    </row>
    <row r="5149" s="155" customFormat="1" ht="34.2" spans="1:15">
      <c r="A5149" s="38" t="s">
        <v>15</v>
      </c>
      <c r="B5149" s="168">
        <v>5148</v>
      </c>
      <c r="C5149" s="43" t="s">
        <v>16</v>
      </c>
      <c r="D5149" s="43" t="s">
        <v>322</v>
      </c>
      <c r="E5149" s="103" t="s">
        <v>2803</v>
      </c>
      <c r="F5149" s="43" t="s">
        <v>323</v>
      </c>
      <c r="G5149" s="195" t="s">
        <v>5477</v>
      </c>
      <c r="H5149" s="40" t="s">
        <v>2988</v>
      </c>
      <c r="I5149" s="43" t="s">
        <v>2124</v>
      </c>
      <c r="J5149" s="196">
        <v>2</v>
      </c>
      <c r="K5149" s="116">
        <f t="shared" si="368"/>
        <v>2</v>
      </c>
      <c r="L5149" s="197"/>
      <c r="M5149" s="105">
        <v>3.2</v>
      </c>
      <c r="N5149" s="164"/>
      <c r="O5149" s="165"/>
    </row>
    <row r="5150" s="155" customFormat="1" ht="34.2" spans="1:15">
      <c r="A5150" s="38" t="s">
        <v>15</v>
      </c>
      <c r="B5150" s="168">
        <v>5149</v>
      </c>
      <c r="C5150" s="43" t="s">
        <v>16</v>
      </c>
      <c r="D5150" s="43" t="s">
        <v>322</v>
      </c>
      <c r="E5150" s="103" t="s">
        <v>2803</v>
      </c>
      <c r="F5150" s="43" t="s">
        <v>323</v>
      </c>
      <c r="G5150" s="195" t="s">
        <v>5478</v>
      </c>
      <c r="H5150" s="40" t="s">
        <v>2988</v>
      </c>
      <c r="I5150" s="43" t="s">
        <v>2124</v>
      </c>
      <c r="J5150" s="196">
        <v>3</v>
      </c>
      <c r="K5150" s="116">
        <f t="shared" si="368"/>
        <v>3</v>
      </c>
      <c r="L5150" s="197"/>
      <c r="M5150" s="105">
        <v>3.2</v>
      </c>
      <c r="N5150" s="164"/>
      <c r="O5150" s="165"/>
    </row>
    <row r="5151" s="155" customFormat="1" ht="34.2" spans="1:15">
      <c r="A5151" s="38" t="s">
        <v>15</v>
      </c>
      <c r="B5151" s="168">
        <v>5150</v>
      </c>
      <c r="C5151" s="43" t="s">
        <v>16</v>
      </c>
      <c r="D5151" s="43" t="s">
        <v>53</v>
      </c>
      <c r="E5151" s="103" t="s">
        <v>2803</v>
      </c>
      <c r="F5151" s="43" t="s">
        <v>55</v>
      </c>
      <c r="G5151" s="43" t="s">
        <v>5483</v>
      </c>
      <c r="H5151" s="40" t="s">
        <v>2371</v>
      </c>
      <c r="I5151" s="43" t="s">
        <v>22</v>
      </c>
      <c r="J5151" s="196">
        <v>14</v>
      </c>
      <c r="K5151" s="161">
        <f t="shared" si="368"/>
        <v>14</v>
      </c>
      <c r="L5151" s="162"/>
      <c r="M5151" s="105">
        <v>3.1</v>
      </c>
      <c r="N5151" s="164"/>
      <c r="O5151" s="165"/>
    </row>
    <row r="5152" s="155" customFormat="1" ht="34.2" spans="1:15">
      <c r="A5152" s="38" t="s">
        <v>15</v>
      </c>
      <c r="B5152" s="168">
        <v>5151</v>
      </c>
      <c r="C5152" s="43" t="s">
        <v>16</v>
      </c>
      <c r="D5152" s="43" t="s">
        <v>53</v>
      </c>
      <c r="E5152" s="103" t="s">
        <v>2803</v>
      </c>
      <c r="F5152" s="43" t="s">
        <v>55</v>
      </c>
      <c r="G5152" s="43" t="s">
        <v>5484</v>
      </c>
      <c r="H5152" s="40" t="s">
        <v>2371</v>
      </c>
      <c r="I5152" s="43" t="s">
        <v>22</v>
      </c>
      <c r="J5152" s="196">
        <v>1</v>
      </c>
      <c r="K5152" s="161">
        <f t="shared" si="368"/>
        <v>1</v>
      </c>
      <c r="L5152" s="162"/>
      <c r="M5152" s="105">
        <v>3.1</v>
      </c>
      <c r="N5152" s="164"/>
      <c r="O5152" s="165"/>
    </row>
    <row r="5153" s="155" customFormat="1" ht="34.2" spans="1:15">
      <c r="A5153" s="38" t="s">
        <v>15</v>
      </c>
      <c r="B5153" s="168">
        <v>5152</v>
      </c>
      <c r="C5153" s="43" t="s">
        <v>16</v>
      </c>
      <c r="D5153" s="43" t="s">
        <v>53</v>
      </c>
      <c r="E5153" s="103" t="s">
        <v>2803</v>
      </c>
      <c r="F5153" s="43" t="s">
        <v>55</v>
      </c>
      <c r="G5153" s="43" t="s">
        <v>5485</v>
      </c>
      <c r="H5153" s="40" t="s">
        <v>2158</v>
      </c>
      <c r="I5153" s="43" t="s">
        <v>22</v>
      </c>
      <c r="J5153" s="196">
        <v>113</v>
      </c>
      <c r="K5153" s="161">
        <f t="shared" si="368"/>
        <v>113</v>
      </c>
      <c r="L5153" s="162"/>
      <c r="M5153" s="105">
        <v>3.2</v>
      </c>
      <c r="N5153" s="164"/>
      <c r="O5153" s="165"/>
    </row>
    <row r="5154" s="155" customFormat="1" ht="34.2" spans="1:15">
      <c r="A5154" s="38" t="s">
        <v>15</v>
      </c>
      <c r="B5154" s="168">
        <v>5153</v>
      </c>
      <c r="C5154" s="43" t="s">
        <v>16</v>
      </c>
      <c r="D5154" s="43" t="s">
        <v>53</v>
      </c>
      <c r="E5154" s="103" t="s">
        <v>2803</v>
      </c>
      <c r="F5154" s="43" t="s">
        <v>55</v>
      </c>
      <c r="G5154" s="43" t="s">
        <v>5486</v>
      </c>
      <c r="H5154" s="40" t="s">
        <v>2158</v>
      </c>
      <c r="I5154" s="43" t="s">
        <v>22</v>
      </c>
      <c r="J5154" s="196">
        <v>7</v>
      </c>
      <c r="K5154" s="161">
        <f t="shared" si="368"/>
        <v>7</v>
      </c>
      <c r="L5154" s="162"/>
      <c r="M5154" s="105">
        <v>3.2</v>
      </c>
      <c r="N5154" s="164"/>
      <c r="O5154" s="165"/>
    </row>
    <row r="5155" s="155" customFormat="1" ht="34.2" spans="1:15">
      <c r="A5155" s="38" t="s">
        <v>15</v>
      </c>
      <c r="B5155" s="168">
        <v>5154</v>
      </c>
      <c r="C5155" s="43" t="s">
        <v>16</v>
      </c>
      <c r="D5155" s="43" t="s">
        <v>53</v>
      </c>
      <c r="E5155" s="103" t="s">
        <v>2803</v>
      </c>
      <c r="F5155" s="43" t="s">
        <v>55</v>
      </c>
      <c r="G5155" s="43" t="s">
        <v>5487</v>
      </c>
      <c r="H5155" s="40" t="s">
        <v>2158</v>
      </c>
      <c r="I5155" s="43" t="s">
        <v>22</v>
      </c>
      <c r="J5155" s="196">
        <v>56</v>
      </c>
      <c r="K5155" s="161">
        <f t="shared" si="368"/>
        <v>56</v>
      </c>
      <c r="L5155" s="162"/>
      <c r="M5155" s="105">
        <v>3.2</v>
      </c>
      <c r="N5155" s="164"/>
      <c r="O5155" s="165"/>
    </row>
    <row r="5156" s="155" customFormat="1" ht="34.2" spans="1:15">
      <c r="A5156" s="38" t="s">
        <v>15</v>
      </c>
      <c r="B5156" s="168">
        <v>5155</v>
      </c>
      <c r="C5156" s="43" t="s">
        <v>16</v>
      </c>
      <c r="D5156" s="43" t="s">
        <v>53</v>
      </c>
      <c r="E5156" s="103" t="s">
        <v>2803</v>
      </c>
      <c r="F5156" s="43" t="s">
        <v>55</v>
      </c>
      <c r="G5156" s="43" t="s">
        <v>5488</v>
      </c>
      <c r="H5156" s="40" t="s">
        <v>2158</v>
      </c>
      <c r="I5156" s="43" t="s">
        <v>22</v>
      </c>
      <c r="J5156" s="196">
        <v>4</v>
      </c>
      <c r="K5156" s="161">
        <f t="shared" si="368"/>
        <v>4</v>
      </c>
      <c r="L5156" s="162"/>
      <c r="M5156" s="105">
        <v>3.2</v>
      </c>
      <c r="N5156" s="164"/>
      <c r="O5156" s="165"/>
    </row>
    <row r="5157" s="155" customFormat="1" ht="34.2" spans="1:15">
      <c r="A5157" s="38" t="s">
        <v>15</v>
      </c>
      <c r="B5157" s="168">
        <v>5156</v>
      </c>
      <c r="C5157" s="43" t="s">
        <v>16</v>
      </c>
      <c r="D5157" s="43" t="s">
        <v>53</v>
      </c>
      <c r="E5157" s="103" t="s">
        <v>2803</v>
      </c>
      <c r="F5157" s="43" t="s">
        <v>55</v>
      </c>
      <c r="G5157" s="43" t="s">
        <v>2756</v>
      </c>
      <c r="H5157" s="40" t="s">
        <v>2158</v>
      </c>
      <c r="I5157" s="43" t="s">
        <v>22</v>
      </c>
      <c r="J5157" s="196">
        <v>229</v>
      </c>
      <c r="K5157" s="161">
        <f t="shared" si="368"/>
        <v>229</v>
      </c>
      <c r="L5157" s="162"/>
      <c r="M5157" s="105">
        <v>3.2</v>
      </c>
      <c r="N5157" s="164"/>
      <c r="O5157" s="165"/>
    </row>
    <row r="5158" s="155" customFormat="1" ht="34.2" spans="1:15">
      <c r="A5158" s="38" t="s">
        <v>15</v>
      </c>
      <c r="B5158" s="168">
        <v>5157</v>
      </c>
      <c r="C5158" s="43" t="s">
        <v>16</v>
      </c>
      <c r="D5158" s="43" t="s">
        <v>53</v>
      </c>
      <c r="E5158" s="103" t="s">
        <v>2803</v>
      </c>
      <c r="F5158" s="43" t="s">
        <v>55</v>
      </c>
      <c r="G5158" s="43" t="s">
        <v>5489</v>
      </c>
      <c r="H5158" s="40" t="s">
        <v>2158</v>
      </c>
      <c r="I5158" s="43" t="s">
        <v>22</v>
      </c>
      <c r="J5158" s="196">
        <v>11</v>
      </c>
      <c r="K5158" s="161">
        <f t="shared" si="368"/>
        <v>11</v>
      </c>
      <c r="L5158" s="162"/>
      <c r="M5158" s="105">
        <v>3.2</v>
      </c>
      <c r="N5158" s="164"/>
      <c r="O5158" s="165"/>
    </row>
    <row r="5159" s="155" customFormat="1" ht="34.2" spans="1:15">
      <c r="A5159" s="38" t="s">
        <v>15</v>
      </c>
      <c r="B5159" s="168">
        <v>5158</v>
      </c>
      <c r="C5159" s="43" t="s">
        <v>16</v>
      </c>
      <c r="D5159" s="43" t="s">
        <v>53</v>
      </c>
      <c r="E5159" s="103" t="s">
        <v>2803</v>
      </c>
      <c r="F5159" s="43" t="s">
        <v>55</v>
      </c>
      <c r="G5159" s="43" t="s">
        <v>5490</v>
      </c>
      <c r="H5159" s="40" t="s">
        <v>2136</v>
      </c>
      <c r="I5159" s="43" t="s">
        <v>22</v>
      </c>
      <c r="J5159" s="196">
        <v>2</v>
      </c>
      <c r="K5159" s="161">
        <f>CEILING(J5159*0.2,1)</f>
        <v>1</v>
      </c>
      <c r="L5159" s="162"/>
      <c r="M5159" s="105">
        <v>3.2</v>
      </c>
      <c r="N5159" s="164"/>
      <c r="O5159" s="165"/>
    </row>
    <row r="5160" s="155" customFormat="1" ht="34.2" spans="1:15">
      <c r="A5160" s="38" t="s">
        <v>15</v>
      </c>
      <c r="B5160" s="168">
        <v>5159</v>
      </c>
      <c r="C5160" s="43" t="s">
        <v>16</v>
      </c>
      <c r="D5160" s="43" t="s">
        <v>53</v>
      </c>
      <c r="E5160" s="103" t="s">
        <v>2803</v>
      </c>
      <c r="F5160" s="43" t="s">
        <v>55</v>
      </c>
      <c r="G5160" s="43" t="s">
        <v>5491</v>
      </c>
      <c r="H5160" s="40" t="s">
        <v>2136</v>
      </c>
      <c r="I5160" s="43" t="s">
        <v>22</v>
      </c>
      <c r="J5160" s="196">
        <v>2</v>
      </c>
      <c r="K5160" s="161">
        <f t="shared" ref="K5160:K5166" si="369">J5160</f>
        <v>2</v>
      </c>
      <c r="L5160" s="162"/>
      <c r="M5160" s="105">
        <v>3.2</v>
      </c>
      <c r="N5160" s="164"/>
      <c r="O5160" s="165"/>
    </row>
    <row r="5161" s="155" customFormat="1" ht="34.2" spans="1:15">
      <c r="A5161" s="38" t="s">
        <v>15</v>
      </c>
      <c r="B5161" s="168">
        <v>5160</v>
      </c>
      <c r="C5161" s="43" t="s">
        <v>16</v>
      </c>
      <c r="D5161" s="43" t="s">
        <v>53</v>
      </c>
      <c r="E5161" s="103" t="s">
        <v>2803</v>
      </c>
      <c r="F5161" s="43" t="s">
        <v>55</v>
      </c>
      <c r="G5161" s="43" t="s">
        <v>5492</v>
      </c>
      <c r="H5161" s="40" t="s">
        <v>2136</v>
      </c>
      <c r="I5161" s="43" t="s">
        <v>22</v>
      </c>
      <c r="J5161" s="196">
        <v>1</v>
      </c>
      <c r="K5161" s="161">
        <f t="shared" si="369"/>
        <v>1</v>
      </c>
      <c r="L5161" s="162"/>
      <c r="M5161" s="105">
        <v>3.2</v>
      </c>
      <c r="N5161" s="164"/>
      <c r="O5161" s="165"/>
    </row>
    <row r="5162" s="155" customFormat="1" ht="34.2" spans="1:15">
      <c r="A5162" s="38" t="s">
        <v>15</v>
      </c>
      <c r="B5162" s="168">
        <v>5161</v>
      </c>
      <c r="C5162" s="43" t="s">
        <v>16</v>
      </c>
      <c r="D5162" s="43" t="s">
        <v>53</v>
      </c>
      <c r="E5162" s="103" t="s">
        <v>2803</v>
      </c>
      <c r="F5162" s="43" t="s">
        <v>55</v>
      </c>
      <c r="G5162" s="43" t="s">
        <v>5493</v>
      </c>
      <c r="H5162" s="40" t="s">
        <v>2136</v>
      </c>
      <c r="I5162" s="43" t="s">
        <v>22</v>
      </c>
      <c r="J5162" s="196">
        <v>2</v>
      </c>
      <c r="K5162" s="161">
        <f t="shared" si="369"/>
        <v>2</v>
      </c>
      <c r="L5162" s="162"/>
      <c r="M5162" s="105">
        <v>3.2</v>
      </c>
      <c r="N5162" s="164"/>
      <c r="O5162" s="165"/>
    </row>
    <row r="5163" s="155" customFormat="1" ht="34.2" spans="1:15">
      <c r="A5163" s="38" t="s">
        <v>15</v>
      </c>
      <c r="B5163" s="168">
        <v>5162</v>
      </c>
      <c r="C5163" s="43" t="s">
        <v>16</v>
      </c>
      <c r="D5163" s="43" t="s">
        <v>53</v>
      </c>
      <c r="E5163" s="103" t="s">
        <v>2803</v>
      </c>
      <c r="F5163" s="43" t="s">
        <v>55</v>
      </c>
      <c r="G5163" s="43" t="s">
        <v>5494</v>
      </c>
      <c r="H5163" s="40" t="s">
        <v>2136</v>
      </c>
      <c r="I5163" s="43" t="s">
        <v>22</v>
      </c>
      <c r="J5163" s="196">
        <v>2</v>
      </c>
      <c r="K5163" s="161">
        <f t="shared" si="369"/>
        <v>2</v>
      </c>
      <c r="L5163" s="162"/>
      <c r="M5163" s="105">
        <v>3.2</v>
      </c>
      <c r="N5163" s="164"/>
      <c r="O5163" s="165"/>
    </row>
    <row r="5164" s="155" customFormat="1" ht="34.2" spans="1:15">
      <c r="A5164" s="38" t="s">
        <v>15</v>
      </c>
      <c r="B5164" s="168">
        <v>5163</v>
      </c>
      <c r="C5164" s="43" t="s">
        <v>16</v>
      </c>
      <c r="D5164" s="43" t="s">
        <v>53</v>
      </c>
      <c r="E5164" s="103" t="s">
        <v>2803</v>
      </c>
      <c r="F5164" s="43" t="s">
        <v>55</v>
      </c>
      <c r="G5164" s="43" t="s">
        <v>5495</v>
      </c>
      <c r="H5164" s="40" t="s">
        <v>2136</v>
      </c>
      <c r="I5164" s="43" t="s">
        <v>22</v>
      </c>
      <c r="J5164" s="196">
        <v>7</v>
      </c>
      <c r="K5164" s="161">
        <f t="shared" si="369"/>
        <v>7</v>
      </c>
      <c r="L5164" s="162"/>
      <c r="M5164" s="105">
        <v>3.2</v>
      </c>
      <c r="N5164" s="164"/>
      <c r="O5164" s="165"/>
    </row>
    <row r="5165" s="155" customFormat="1" ht="34.2" spans="1:15">
      <c r="A5165" s="38" t="s">
        <v>15</v>
      </c>
      <c r="B5165" s="168">
        <v>5164</v>
      </c>
      <c r="C5165" s="43" t="s">
        <v>16</v>
      </c>
      <c r="D5165" s="43" t="s">
        <v>53</v>
      </c>
      <c r="E5165" s="103" t="s">
        <v>2803</v>
      </c>
      <c r="F5165" s="43" t="s">
        <v>55</v>
      </c>
      <c r="G5165" s="43" t="s">
        <v>5496</v>
      </c>
      <c r="H5165" s="40" t="s">
        <v>2136</v>
      </c>
      <c r="I5165" s="43" t="s">
        <v>22</v>
      </c>
      <c r="J5165" s="196">
        <v>2</v>
      </c>
      <c r="K5165" s="161">
        <f t="shared" si="369"/>
        <v>2</v>
      </c>
      <c r="L5165" s="162"/>
      <c r="M5165" s="105">
        <v>3.2</v>
      </c>
      <c r="N5165" s="164"/>
      <c r="O5165" s="165"/>
    </row>
    <row r="5166" s="155" customFormat="1" ht="34.2" spans="1:15">
      <c r="A5166" s="38" t="s">
        <v>15</v>
      </c>
      <c r="B5166" s="168">
        <v>5165</v>
      </c>
      <c r="C5166" s="43" t="s">
        <v>16</v>
      </c>
      <c r="D5166" s="43" t="s">
        <v>53</v>
      </c>
      <c r="E5166" s="103" t="s">
        <v>2803</v>
      </c>
      <c r="F5166" s="43" t="s">
        <v>55</v>
      </c>
      <c r="G5166" s="43" t="s">
        <v>5497</v>
      </c>
      <c r="H5166" s="40" t="s">
        <v>2136</v>
      </c>
      <c r="I5166" s="43" t="s">
        <v>22</v>
      </c>
      <c r="J5166" s="196">
        <v>1</v>
      </c>
      <c r="K5166" s="161">
        <f t="shared" si="369"/>
        <v>1</v>
      </c>
      <c r="L5166" s="162"/>
      <c r="M5166" s="105">
        <v>3.2</v>
      </c>
      <c r="N5166" s="164"/>
      <c r="O5166" s="165"/>
    </row>
    <row r="5167" s="155" customFormat="1" ht="21.6" spans="1:15">
      <c r="A5167" s="38" t="s">
        <v>15</v>
      </c>
      <c r="B5167" s="168">
        <v>5166</v>
      </c>
      <c r="C5167" s="43" t="s">
        <v>16</v>
      </c>
      <c r="D5167" s="43" t="s">
        <v>322</v>
      </c>
      <c r="E5167" s="103" t="s">
        <v>3723</v>
      </c>
      <c r="F5167" s="161" t="s">
        <v>323</v>
      </c>
      <c r="G5167" s="211" t="s">
        <v>4686</v>
      </c>
      <c r="H5167" s="40" t="s">
        <v>3900</v>
      </c>
      <c r="I5167" s="43" t="s">
        <v>2124</v>
      </c>
      <c r="J5167" s="174">
        <v>0.25</v>
      </c>
      <c r="K5167" s="57">
        <f>(CEILING(J5167*0.2,1))*1</f>
        <v>1</v>
      </c>
      <c r="L5167" s="194">
        <v>16</v>
      </c>
      <c r="M5167" s="202">
        <v>3.1</v>
      </c>
      <c r="N5167" s="164"/>
      <c r="O5167" s="165"/>
    </row>
  </sheetData>
  <dataValidations count="7">
    <dataValidation type="decimal" operator="between" allowBlank="1" showInputMessage="1" showErrorMessage="1" error="Input the number!" sqref="U14:W14 U15:W15 L68 U69:Z69 L50:L66 S14:S15 T38:W68 T70:W142 T2:W13 T16:W37">
      <formula1>-100000000</formula1>
      <formula2>1000000000000</formula2>
    </dataValidation>
    <dataValidation allowBlank="1" showErrorMessage="1" sqref="B1:XFD1 G9 G11 G13 G20 G22 G24 F5127 F2:F707 F5133:F5150 G2:G7 G15:G18 G176:G180 G669:G674 G682:G685 G695:G700 G5135:G5140 I2:I5167 J2:J28"/>
    <dataValidation type="list" allowBlank="1" showErrorMessage="1" errorTitle="专业" error="请选择已设定的专业！" sqref="C2:C342">
      <formula1>Discipline</formula1>
    </dataValidation>
    <dataValidation type="list" allowBlank="1" showInputMessage="1" showErrorMessage="1" sqref="X2:Y2 AA69:AB69 X3:Y68 X70:Y142">
      <formula1>#N/A</formula1>
    </dataValidation>
    <dataValidation type="decimal" operator="between" allowBlank="1" showInputMessage="1" showErrorMessage="1" error="Input the number!" sqref="L67 T69 J29:J49 J53:J87 J95:J120 J122:J125 J131:J138 J148:J175 J182:J185 J187:J188 L3:L49 L69:L142 S2:S13 S16:S68 S70:S142 T14:T15">
      <formula1>-1000000</formula1>
      <formula2>1000000</formula2>
    </dataValidation>
    <dataValidation type="list" allowBlank="1" showErrorMessage="1" errorTitle="子类" error="请选择已设定的专业子类！" sqref="D2:D5167">
      <formula1>DisciplinePopup</formula1>
    </dataValidation>
    <dataValidation type="list" allowBlank="1" sqref="J375:J376" errorStyle="information">
      <formula1>MTOUnit</formula1>
    </dataValidation>
  </dataValidations>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dimension ref="A1:P1757"/>
  <sheetViews>
    <sheetView topLeftCell="A909" workbookViewId="0">
      <selection activeCell="A1" sqref="$A1:$XFD1048576"/>
    </sheetView>
  </sheetViews>
  <sheetFormatPr defaultColWidth="9" defaultRowHeight="14.4"/>
  <cols>
    <col min="1" max="1" width="15" style="18" customWidth="1"/>
    <col min="2" max="2" width="6.88888888888889" style="19" customWidth="1"/>
    <col min="3" max="3" width="8.66666666666667" style="20" customWidth="1"/>
    <col min="4" max="4" width="10.4444444444444" style="20" customWidth="1"/>
    <col min="5" max="5" width="20.3333333333333" style="21" customWidth="1"/>
    <col min="6" max="6" width="20.3333333333333" style="22" customWidth="1"/>
    <col min="7" max="7" width="47.7685185185185" style="113" customWidth="1"/>
    <col min="8" max="8" width="40.4444444444444" style="114" customWidth="1"/>
    <col min="9" max="9" width="9.21296296296296" style="24" customWidth="1"/>
    <col min="10" max="10" width="9.10185185185185" style="115" customWidth="1"/>
    <col min="11" max="11" width="9.10185185185185" style="116" customWidth="1"/>
    <col min="12" max="14" width="12.212962962963" style="26" customWidth="1"/>
    <col min="15" max="15" width="13.787037037037" style="27" customWidth="1"/>
    <col min="16" max="16" width="16.8055555555556" style="117" customWidth="1"/>
    <col min="17" max="17" width="15.4444444444444" style="118" customWidth="1"/>
    <col min="18" max="18" width="12.1018518518519" style="30" customWidth="1"/>
    <col min="19" max="19" width="12.6666666666667" style="30" customWidth="1"/>
    <col min="20" max="20" width="10.8888888888889" style="30" customWidth="1"/>
    <col min="21" max="21" width="16.4444444444444" style="30" customWidth="1"/>
    <col min="22" max="22" width="16.6666666666667" style="31" customWidth="1"/>
    <col min="23" max="23" width="10.1018518518519" style="32" customWidth="1"/>
    <col min="24" max="24" width="9.21296296296296" style="17" customWidth="1"/>
    <col min="25" max="25" width="16.6666666666667" style="17" customWidth="1"/>
    <col min="26" max="27" width="9" style="33"/>
    <col min="28" max="28" width="10.212962962963" style="34"/>
    <col min="29" max="16384" width="9" style="17"/>
  </cols>
  <sheetData>
    <row r="1" s="109" customFormat="1" ht="21" hidden="1" customHeight="1" spans="1:16">
      <c r="A1" s="119"/>
      <c r="B1" s="120"/>
      <c r="C1" s="121"/>
      <c r="D1" s="121"/>
      <c r="E1" s="122"/>
      <c r="F1" s="22"/>
      <c r="G1" s="123"/>
      <c r="H1" s="124"/>
      <c r="I1" s="127"/>
      <c r="J1" s="128"/>
      <c r="K1" s="116"/>
      <c r="L1" s="129"/>
      <c r="M1" s="129"/>
      <c r="N1" s="129"/>
      <c r="O1" s="27"/>
      <c r="P1" s="117"/>
    </row>
    <row r="2" s="15" customFormat="1" ht="49.05" customHeight="1" spans="1:16">
      <c r="A2" s="35"/>
      <c r="B2" s="36" t="s">
        <v>1</v>
      </c>
      <c r="C2" s="37" t="s">
        <v>2</v>
      </c>
      <c r="D2" s="37" t="s">
        <v>3</v>
      </c>
      <c r="E2" s="37" t="s">
        <v>4</v>
      </c>
      <c r="F2" s="38" t="s">
        <v>49</v>
      </c>
      <c r="G2" s="125" t="s">
        <v>6</v>
      </c>
      <c r="H2" s="37" t="s">
        <v>7</v>
      </c>
      <c r="I2" s="37" t="s">
        <v>8</v>
      </c>
      <c r="J2" s="130" t="s">
        <v>9</v>
      </c>
      <c r="K2" s="131" t="s">
        <v>10</v>
      </c>
      <c r="L2" s="44" t="s">
        <v>11</v>
      </c>
      <c r="M2" s="44" t="s">
        <v>12</v>
      </c>
      <c r="N2" s="44" t="s">
        <v>13</v>
      </c>
      <c r="O2" s="45" t="s">
        <v>50</v>
      </c>
      <c r="P2" s="130" t="s">
        <v>5498</v>
      </c>
    </row>
    <row r="3" s="16" customFormat="1" ht="40.05" customHeight="1" spans="1:16">
      <c r="A3" s="18" t="s">
        <v>27</v>
      </c>
      <c r="B3" s="40" t="s">
        <v>52</v>
      </c>
      <c r="C3" s="41" t="s">
        <v>16</v>
      </c>
      <c r="D3" s="41" t="s">
        <v>353</v>
      </c>
      <c r="E3" s="42" t="s">
        <v>5499</v>
      </c>
      <c r="F3" s="22" t="s">
        <v>370</v>
      </c>
      <c r="G3" s="22" t="s">
        <v>5500</v>
      </c>
      <c r="H3" s="126" t="s">
        <v>5501</v>
      </c>
      <c r="I3" s="46" t="s">
        <v>22</v>
      </c>
      <c r="J3" s="116">
        <v>2</v>
      </c>
      <c r="K3" s="116">
        <f t="shared" ref="K3:K6" si="0">J3*1</f>
        <v>2</v>
      </c>
      <c r="L3" s="47"/>
      <c r="M3" s="47">
        <v>3.1</v>
      </c>
      <c r="N3" s="47"/>
      <c r="O3" s="22"/>
      <c r="P3" s="117">
        <v>11432</v>
      </c>
    </row>
    <row r="4" s="16" customFormat="1" ht="40.05" customHeight="1" spans="1:16">
      <c r="A4" s="18" t="s">
        <v>27</v>
      </c>
      <c r="B4" s="40" t="s">
        <v>58</v>
      </c>
      <c r="C4" s="41" t="s">
        <v>16</v>
      </c>
      <c r="D4" s="41" t="s">
        <v>353</v>
      </c>
      <c r="E4" s="42" t="s">
        <v>5499</v>
      </c>
      <c r="F4" s="22" t="s">
        <v>370</v>
      </c>
      <c r="G4" s="22" t="s">
        <v>5502</v>
      </c>
      <c r="H4" s="23" t="s">
        <v>5501</v>
      </c>
      <c r="I4" s="46" t="s">
        <v>22</v>
      </c>
      <c r="J4" s="116">
        <v>7</v>
      </c>
      <c r="K4" s="116">
        <f t="shared" si="0"/>
        <v>7</v>
      </c>
      <c r="L4" s="47"/>
      <c r="M4" s="47">
        <v>3.1</v>
      </c>
      <c r="N4" s="47"/>
      <c r="O4" s="22"/>
      <c r="P4" s="117">
        <v>11432</v>
      </c>
    </row>
    <row r="5" s="16" customFormat="1" ht="40" customHeight="1" spans="1:16">
      <c r="A5" s="18" t="s">
        <v>27</v>
      </c>
      <c r="B5" s="40" t="s">
        <v>59</v>
      </c>
      <c r="C5" s="41" t="s">
        <v>16</v>
      </c>
      <c r="D5" s="41" t="s">
        <v>353</v>
      </c>
      <c r="E5" s="42" t="s">
        <v>5499</v>
      </c>
      <c r="F5" s="22" t="s">
        <v>370</v>
      </c>
      <c r="G5" s="22" t="s">
        <v>5503</v>
      </c>
      <c r="H5" s="23" t="s">
        <v>5501</v>
      </c>
      <c r="I5" s="46" t="s">
        <v>22</v>
      </c>
      <c r="J5" s="116">
        <v>30</v>
      </c>
      <c r="K5" s="116">
        <f t="shared" si="0"/>
        <v>30</v>
      </c>
      <c r="L5" s="47"/>
      <c r="M5" s="47">
        <v>3.1</v>
      </c>
      <c r="N5" s="47"/>
      <c r="O5" s="22"/>
      <c r="P5" s="117">
        <v>11432</v>
      </c>
    </row>
    <row r="6" s="16" customFormat="1" ht="40" customHeight="1" spans="1:16">
      <c r="A6" s="18" t="s">
        <v>27</v>
      </c>
      <c r="B6" s="40" t="s">
        <v>60</v>
      </c>
      <c r="C6" s="41" t="s">
        <v>16</v>
      </c>
      <c r="D6" s="41" t="s">
        <v>353</v>
      </c>
      <c r="E6" s="42" t="s">
        <v>5499</v>
      </c>
      <c r="F6" s="22" t="s">
        <v>370</v>
      </c>
      <c r="G6" s="22" t="s">
        <v>5504</v>
      </c>
      <c r="H6" s="23" t="s">
        <v>5501</v>
      </c>
      <c r="I6" s="46" t="s">
        <v>22</v>
      </c>
      <c r="J6" s="116">
        <v>132</v>
      </c>
      <c r="K6" s="116">
        <f t="shared" si="0"/>
        <v>132</v>
      </c>
      <c r="L6" s="47"/>
      <c r="M6" s="47">
        <v>3.1</v>
      </c>
      <c r="N6" s="47"/>
      <c r="O6" s="22"/>
      <c r="P6" s="117">
        <v>11432</v>
      </c>
    </row>
    <row r="7" s="16" customFormat="1" ht="40.05" customHeight="1" spans="1:16">
      <c r="A7" s="18" t="s">
        <v>27</v>
      </c>
      <c r="B7" s="40" t="s">
        <v>61</v>
      </c>
      <c r="C7" s="41" t="s">
        <v>16</v>
      </c>
      <c r="D7" s="41" t="s">
        <v>353</v>
      </c>
      <c r="E7" s="42" t="s">
        <v>5499</v>
      </c>
      <c r="F7" s="22" t="s">
        <v>370</v>
      </c>
      <c r="G7" s="22" t="s">
        <v>5505</v>
      </c>
      <c r="H7" s="23" t="s">
        <v>5501</v>
      </c>
      <c r="I7" s="46" t="s">
        <v>22</v>
      </c>
      <c r="J7" s="116">
        <v>9</v>
      </c>
      <c r="K7" s="116">
        <f t="shared" ref="K7:K12" si="1">(CEILING(J7*0.2,1))*1</f>
        <v>2</v>
      </c>
      <c r="L7" s="47">
        <v>140</v>
      </c>
      <c r="M7" s="47">
        <v>3.1</v>
      </c>
      <c r="N7" s="47"/>
      <c r="O7" s="22"/>
      <c r="P7" s="117">
        <v>11432</v>
      </c>
    </row>
    <row r="8" s="16" customFormat="1" ht="40.05" customHeight="1" spans="1:16">
      <c r="A8" s="18" t="s">
        <v>27</v>
      </c>
      <c r="B8" s="40" t="s">
        <v>63</v>
      </c>
      <c r="C8" s="41" t="s">
        <v>16</v>
      </c>
      <c r="D8" s="41" t="s">
        <v>353</v>
      </c>
      <c r="E8" s="42" t="s">
        <v>5499</v>
      </c>
      <c r="F8" s="22" t="s">
        <v>370</v>
      </c>
      <c r="G8" s="22" t="s">
        <v>5506</v>
      </c>
      <c r="H8" s="23" t="s">
        <v>5501</v>
      </c>
      <c r="I8" s="46" t="s">
        <v>22</v>
      </c>
      <c r="J8" s="116">
        <v>6</v>
      </c>
      <c r="K8" s="116">
        <f t="shared" si="1"/>
        <v>2</v>
      </c>
      <c r="L8" s="47">
        <v>100</v>
      </c>
      <c r="M8" s="47">
        <v>3.1</v>
      </c>
      <c r="N8" s="47"/>
      <c r="O8" s="22"/>
      <c r="P8" s="117">
        <v>11432</v>
      </c>
    </row>
    <row r="9" s="16" customFormat="1" ht="40.05" customHeight="1" spans="1:16">
      <c r="A9" s="18" t="s">
        <v>27</v>
      </c>
      <c r="B9" s="40" t="s">
        <v>66</v>
      </c>
      <c r="C9" s="41" t="s">
        <v>16</v>
      </c>
      <c r="D9" s="41" t="s">
        <v>353</v>
      </c>
      <c r="E9" s="42" t="s">
        <v>5499</v>
      </c>
      <c r="F9" s="22" t="s">
        <v>370</v>
      </c>
      <c r="G9" s="22" t="s">
        <v>5507</v>
      </c>
      <c r="H9" s="23" t="s">
        <v>5501</v>
      </c>
      <c r="I9" s="46" t="s">
        <v>22</v>
      </c>
      <c r="J9" s="116">
        <v>104</v>
      </c>
      <c r="K9" s="116">
        <f>J9*1</f>
        <v>104</v>
      </c>
      <c r="L9" s="47"/>
      <c r="M9" s="47">
        <v>3.1</v>
      </c>
      <c r="N9" s="47"/>
      <c r="O9" s="22"/>
      <c r="P9" s="117">
        <v>11432</v>
      </c>
    </row>
    <row r="10" s="16" customFormat="1" ht="40" customHeight="1" spans="1:16">
      <c r="A10" s="18" t="s">
        <v>27</v>
      </c>
      <c r="B10" s="40" t="s">
        <v>68</v>
      </c>
      <c r="C10" s="41" t="s">
        <v>16</v>
      </c>
      <c r="D10" s="41" t="s">
        <v>353</v>
      </c>
      <c r="E10" s="42" t="s">
        <v>5499</v>
      </c>
      <c r="F10" s="22" t="s">
        <v>370</v>
      </c>
      <c r="G10" s="22" t="s">
        <v>5508</v>
      </c>
      <c r="H10" s="23" t="s">
        <v>5501</v>
      </c>
      <c r="I10" s="46" t="s">
        <v>22</v>
      </c>
      <c r="J10" s="116">
        <v>10</v>
      </c>
      <c r="K10" s="116">
        <f t="shared" si="1"/>
        <v>2</v>
      </c>
      <c r="L10" s="47"/>
      <c r="M10" s="47">
        <v>3.1</v>
      </c>
      <c r="N10" s="47"/>
      <c r="O10" s="22"/>
      <c r="P10" s="117">
        <v>11432</v>
      </c>
    </row>
    <row r="11" s="16" customFormat="1" ht="40" customHeight="1" spans="1:16">
      <c r="A11" s="18" t="s">
        <v>27</v>
      </c>
      <c r="B11" s="40" t="s">
        <v>71</v>
      </c>
      <c r="C11" s="41" t="s">
        <v>16</v>
      </c>
      <c r="D11" s="41" t="s">
        <v>353</v>
      </c>
      <c r="E11" s="42" t="s">
        <v>5499</v>
      </c>
      <c r="F11" s="22" t="s">
        <v>370</v>
      </c>
      <c r="G11" s="22" t="s">
        <v>5509</v>
      </c>
      <c r="H11" s="23" t="s">
        <v>5501</v>
      </c>
      <c r="I11" s="46" t="s">
        <v>22</v>
      </c>
      <c r="J11" s="116">
        <v>17</v>
      </c>
      <c r="K11" s="116">
        <f t="shared" si="1"/>
        <v>4</v>
      </c>
      <c r="L11" s="47"/>
      <c r="M11" s="47">
        <v>3.1</v>
      </c>
      <c r="N11" s="47"/>
      <c r="O11" s="22"/>
      <c r="P11" s="117">
        <v>11432</v>
      </c>
    </row>
    <row r="12" s="16" customFormat="1" ht="40" customHeight="1" spans="1:16">
      <c r="A12" s="18" t="s">
        <v>27</v>
      </c>
      <c r="B12" s="40" t="s">
        <v>72</v>
      </c>
      <c r="C12" s="41" t="s">
        <v>16</v>
      </c>
      <c r="D12" s="41" t="s">
        <v>353</v>
      </c>
      <c r="E12" s="42" t="s">
        <v>5499</v>
      </c>
      <c r="F12" s="22" t="s">
        <v>370</v>
      </c>
      <c r="G12" s="22" t="s">
        <v>5510</v>
      </c>
      <c r="H12" s="23" t="s">
        <v>5501</v>
      </c>
      <c r="I12" s="46" t="s">
        <v>22</v>
      </c>
      <c r="J12" s="116">
        <v>2</v>
      </c>
      <c r="K12" s="116">
        <f t="shared" si="1"/>
        <v>1</v>
      </c>
      <c r="L12" s="47"/>
      <c r="M12" s="47">
        <v>3.1</v>
      </c>
      <c r="N12" s="47"/>
      <c r="O12" s="22"/>
      <c r="P12" s="117">
        <v>11432</v>
      </c>
    </row>
    <row r="13" s="16" customFormat="1" ht="40" customHeight="1" spans="1:16">
      <c r="A13" s="18" t="s">
        <v>27</v>
      </c>
      <c r="B13" s="40" t="s">
        <v>73</v>
      </c>
      <c r="C13" s="41" t="s">
        <v>16</v>
      </c>
      <c r="D13" s="41" t="s">
        <v>353</v>
      </c>
      <c r="E13" s="42" t="s">
        <v>5499</v>
      </c>
      <c r="F13" s="22" t="s">
        <v>375</v>
      </c>
      <c r="G13" s="22" t="s">
        <v>4987</v>
      </c>
      <c r="H13" s="23" t="s">
        <v>5511</v>
      </c>
      <c r="I13" s="46" t="s">
        <v>22</v>
      </c>
      <c r="J13" s="116">
        <v>1</v>
      </c>
      <c r="K13" s="116">
        <v>0</v>
      </c>
      <c r="L13" s="47"/>
      <c r="M13" s="47">
        <v>3.1</v>
      </c>
      <c r="N13" s="47"/>
      <c r="O13" s="22"/>
      <c r="P13" s="117">
        <v>11432</v>
      </c>
    </row>
    <row r="14" s="16" customFormat="1" ht="40" customHeight="1" spans="1:16">
      <c r="A14" s="18" t="s">
        <v>27</v>
      </c>
      <c r="B14" s="40" t="s">
        <v>75</v>
      </c>
      <c r="C14" s="41" t="s">
        <v>16</v>
      </c>
      <c r="D14" s="41" t="s">
        <v>353</v>
      </c>
      <c r="E14" s="42" t="s">
        <v>5499</v>
      </c>
      <c r="F14" s="22" t="s">
        <v>375</v>
      </c>
      <c r="G14" s="22" t="s">
        <v>5512</v>
      </c>
      <c r="H14" s="23" t="s">
        <v>5511</v>
      </c>
      <c r="I14" s="46" t="s">
        <v>22</v>
      </c>
      <c r="J14" s="116">
        <v>11</v>
      </c>
      <c r="K14" s="116">
        <f t="shared" ref="K14:K20" si="2">J14*1</f>
        <v>11</v>
      </c>
      <c r="L14" s="47"/>
      <c r="M14" s="47">
        <v>3.1</v>
      </c>
      <c r="N14" s="47"/>
      <c r="O14" s="22"/>
      <c r="P14" s="117">
        <v>11432</v>
      </c>
    </row>
    <row r="15" s="16" customFormat="1" ht="40" customHeight="1" spans="1:16">
      <c r="A15" s="18" t="s">
        <v>27</v>
      </c>
      <c r="B15" s="40" t="s">
        <v>76</v>
      </c>
      <c r="C15" s="41" t="s">
        <v>16</v>
      </c>
      <c r="D15" s="41" t="s">
        <v>353</v>
      </c>
      <c r="E15" s="42" t="s">
        <v>5499</v>
      </c>
      <c r="F15" s="22" t="s">
        <v>375</v>
      </c>
      <c r="G15" s="22" t="s">
        <v>5513</v>
      </c>
      <c r="H15" s="23" t="s">
        <v>5514</v>
      </c>
      <c r="I15" s="46" t="s">
        <v>22</v>
      </c>
      <c r="J15" s="116">
        <v>4</v>
      </c>
      <c r="K15" s="116">
        <f>(CEILING(J15*0.2,1))*1</f>
        <v>1</v>
      </c>
      <c r="L15" s="47"/>
      <c r="M15" s="47">
        <v>3.1</v>
      </c>
      <c r="N15" s="47"/>
      <c r="O15" s="22"/>
      <c r="P15" s="117">
        <v>11432</v>
      </c>
    </row>
    <row r="16" s="16" customFormat="1" ht="40.05" customHeight="1" spans="1:16">
      <c r="A16" s="18" t="s">
        <v>27</v>
      </c>
      <c r="B16" s="40" t="s">
        <v>77</v>
      </c>
      <c r="C16" s="41" t="s">
        <v>16</v>
      </c>
      <c r="D16" s="41" t="s">
        <v>353</v>
      </c>
      <c r="E16" s="42" t="s">
        <v>5499</v>
      </c>
      <c r="F16" s="22" t="s">
        <v>391</v>
      </c>
      <c r="G16" s="22" t="s">
        <v>5515</v>
      </c>
      <c r="H16" s="23" t="s">
        <v>5511</v>
      </c>
      <c r="I16" s="46" t="s">
        <v>22</v>
      </c>
      <c r="J16" s="116">
        <v>2</v>
      </c>
      <c r="K16" s="116">
        <f t="shared" si="2"/>
        <v>2</v>
      </c>
      <c r="L16" s="47"/>
      <c r="M16" s="47">
        <v>3.1</v>
      </c>
      <c r="N16" s="47"/>
      <c r="O16" s="22"/>
      <c r="P16" s="117">
        <v>11432</v>
      </c>
    </row>
    <row r="17" s="16" customFormat="1" ht="40" customHeight="1" spans="1:16">
      <c r="A17" s="18" t="s">
        <v>27</v>
      </c>
      <c r="B17" s="40" t="s">
        <v>78</v>
      </c>
      <c r="C17" s="41" t="s">
        <v>16</v>
      </c>
      <c r="D17" s="41" t="s">
        <v>353</v>
      </c>
      <c r="E17" s="42" t="s">
        <v>5499</v>
      </c>
      <c r="F17" s="22" t="s">
        <v>391</v>
      </c>
      <c r="G17" s="22" t="s">
        <v>5516</v>
      </c>
      <c r="H17" s="23" t="s">
        <v>5511</v>
      </c>
      <c r="I17" s="46" t="s">
        <v>22</v>
      </c>
      <c r="J17" s="116">
        <v>3</v>
      </c>
      <c r="K17" s="116">
        <f t="shared" si="2"/>
        <v>3</v>
      </c>
      <c r="L17" s="47"/>
      <c r="M17" s="47">
        <v>3.1</v>
      </c>
      <c r="N17" s="47"/>
      <c r="O17" s="22"/>
      <c r="P17" s="117">
        <v>11432</v>
      </c>
    </row>
    <row r="18" s="16" customFormat="1" ht="40" customHeight="1" spans="1:16">
      <c r="A18" s="18" t="s">
        <v>27</v>
      </c>
      <c r="B18" s="40" t="s">
        <v>79</v>
      </c>
      <c r="C18" s="41" t="s">
        <v>16</v>
      </c>
      <c r="D18" s="41" t="s">
        <v>353</v>
      </c>
      <c r="E18" s="42" t="s">
        <v>5499</v>
      </c>
      <c r="F18" s="22" t="s">
        <v>391</v>
      </c>
      <c r="G18" s="22" t="s">
        <v>5517</v>
      </c>
      <c r="H18" s="23" t="s">
        <v>5511</v>
      </c>
      <c r="I18" s="46" t="s">
        <v>22</v>
      </c>
      <c r="J18" s="116">
        <v>1</v>
      </c>
      <c r="K18" s="116">
        <f t="shared" si="2"/>
        <v>1</v>
      </c>
      <c r="L18" s="47"/>
      <c r="M18" s="47">
        <v>3.1</v>
      </c>
      <c r="N18" s="47"/>
      <c r="O18" s="22"/>
      <c r="P18" s="117">
        <v>11432</v>
      </c>
    </row>
    <row r="19" s="16" customFormat="1" ht="40" customHeight="1" spans="1:16">
      <c r="A19" s="18" t="s">
        <v>27</v>
      </c>
      <c r="B19" s="40" t="s">
        <v>81</v>
      </c>
      <c r="C19" s="41" t="s">
        <v>16</v>
      </c>
      <c r="D19" s="41" t="s">
        <v>353</v>
      </c>
      <c r="E19" s="42" t="s">
        <v>5499</v>
      </c>
      <c r="F19" s="22" t="s">
        <v>370</v>
      </c>
      <c r="G19" s="22" t="s">
        <v>5518</v>
      </c>
      <c r="H19" s="23" t="s">
        <v>5519</v>
      </c>
      <c r="I19" s="46" t="s">
        <v>22</v>
      </c>
      <c r="J19" s="116">
        <v>50</v>
      </c>
      <c r="K19" s="116">
        <f t="shared" si="2"/>
        <v>50</v>
      </c>
      <c r="L19" s="47"/>
      <c r="M19" s="47">
        <v>3.2</v>
      </c>
      <c r="N19" s="47"/>
      <c r="O19" s="22"/>
      <c r="P19" s="117">
        <v>11441</v>
      </c>
    </row>
    <row r="20" s="16" customFormat="1" ht="40" customHeight="1" spans="1:16">
      <c r="A20" s="18" t="s">
        <v>27</v>
      </c>
      <c r="B20" s="40" t="s">
        <v>82</v>
      </c>
      <c r="C20" s="41" t="s">
        <v>16</v>
      </c>
      <c r="D20" s="41" t="s">
        <v>353</v>
      </c>
      <c r="E20" s="42" t="s">
        <v>5499</v>
      </c>
      <c r="F20" s="22" t="s">
        <v>370</v>
      </c>
      <c r="G20" s="22" t="s">
        <v>5520</v>
      </c>
      <c r="H20" s="23" t="s">
        <v>5519</v>
      </c>
      <c r="I20" s="46" t="s">
        <v>22</v>
      </c>
      <c r="J20" s="116">
        <v>1</v>
      </c>
      <c r="K20" s="116">
        <f t="shared" si="2"/>
        <v>1</v>
      </c>
      <c r="L20" s="47"/>
      <c r="M20" s="47">
        <v>3.2</v>
      </c>
      <c r="N20" s="47"/>
      <c r="O20" s="22"/>
      <c r="P20" s="117">
        <v>11441</v>
      </c>
    </row>
    <row r="21" s="110" customFormat="1" ht="40" customHeight="1" spans="1:16">
      <c r="A21" s="18" t="s">
        <v>27</v>
      </c>
      <c r="B21" s="40" t="s">
        <v>84</v>
      </c>
      <c r="C21" s="41" t="s">
        <v>16</v>
      </c>
      <c r="D21" s="41" t="s">
        <v>353</v>
      </c>
      <c r="E21" s="42" t="s">
        <v>5499</v>
      </c>
      <c r="F21" s="22" t="s">
        <v>370</v>
      </c>
      <c r="G21" s="22" t="s">
        <v>5521</v>
      </c>
      <c r="H21" s="23" t="s">
        <v>5519</v>
      </c>
      <c r="I21" s="46" t="s">
        <v>22</v>
      </c>
      <c r="J21" s="116">
        <v>8</v>
      </c>
      <c r="K21" s="116">
        <f t="shared" ref="K21:K24" si="3">(CEILING(J21*0.2,1))*1</f>
        <v>2</v>
      </c>
      <c r="L21" s="47"/>
      <c r="M21" s="47">
        <v>3.2</v>
      </c>
      <c r="N21" s="47"/>
      <c r="O21" s="22"/>
      <c r="P21" s="117">
        <v>11441</v>
      </c>
    </row>
    <row r="22" s="110" customFormat="1" ht="40" customHeight="1" spans="1:16">
      <c r="A22" s="18" t="s">
        <v>27</v>
      </c>
      <c r="B22" s="40" t="s">
        <v>86</v>
      </c>
      <c r="C22" s="41" t="s">
        <v>16</v>
      </c>
      <c r="D22" s="41" t="s">
        <v>353</v>
      </c>
      <c r="E22" s="42" t="s">
        <v>5499</v>
      </c>
      <c r="F22" s="22" t="s">
        <v>370</v>
      </c>
      <c r="G22" s="22" t="s">
        <v>5522</v>
      </c>
      <c r="H22" s="23" t="s">
        <v>5519</v>
      </c>
      <c r="I22" s="46" t="s">
        <v>22</v>
      </c>
      <c r="J22" s="116">
        <v>2</v>
      </c>
      <c r="K22" s="116">
        <f t="shared" si="3"/>
        <v>1</v>
      </c>
      <c r="L22" s="47"/>
      <c r="M22" s="47">
        <v>3.2</v>
      </c>
      <c r="N22" s="47"/>
      <c r="O22" s="22"/>
      <c r="P22" s="117">
        <v>11441</v>
      </c>
    </row>
    <row r="23" s="110" customFormat="1" ht="40" customHeight="1" spans="1:16">
      <c r="A23" s="18" t="s">
        <v>27</v>
      </c>
      <c r="B23" s="40" t="s">
        <v>88</v>
      </c>
      <c r="C23" s="41" t="s">
        <v>16</v>
      </c>
      <c r="D23" s="41" t="s">
        <v>353</v>
      </c>
      <c r="E23" s="42" t="s">
        <v>5499</v>
      </c>
      <c r="F23" s="22" t="s">
        <v>370</v>
      </c>
      <c r="G23" s="22" t="s">
        <v>5523</v>
      </c>
      <c r="H23" s="23" t="s">
        <v>5519</v>
      </c>
      <c r="I23" s="46" t="s">
        <v>22</v>
      </c>
      <c r="J23" s="116">
        <v>37</v>
      </c>
      <c r="K23" s="116">
        <f t="shared" ref="K23:K32" si="4">J23*1</f>
        <v>37</v>
      </c>
      <c r="L23" s="47"/>
      <c r="M23" s="47">
        <v>3.2</v>
      </c>
      <c r="N23" s="47"/>
      <c r="O23" s="22"/>
      <c r="P23" s="117">
        <v>11441</v>
      </c>
    </row>
    <row r="24" s="110" customFormat="1" ht="40" customHeight="1" spans="1:16">
      <c r="A24" s="18" t="s">
        <v>27</v>
      </c>
      <c r="B24" s="40" t="s">
        <v>93</v>
      </c>
      <c r="C24" s="41" t="s">
        <v>16</v>
      </c>
      <c r="D24" s="41" t="s">
        <v>353</v>
      </c>
      <c r="E24" s="42" t="s">
        <v>5499</v>
      </c>
      <c r="F24" s="22" t="s">
        <v>370</v>
      </c>
      <c r="G24" s="22" t="s">
        <v>5524</v>
      </c>
      <c r="H24" s="23" t="s">
        <v>5519</v>
      </c>
      <c r="I24" s="46" t="s">
        <v>22</v>
      </c>
      <c r="J24" s="116">
        <v>1</v>
      </c>
      <c r="K24" s="116">
        <f t="shared" si="3"/>
        <v>1</v>
      </c>
      <c r="L24" s="47"/>
      <c r="M24" s="47">
        <v>3.2</v>
      </c>
      <c r="N24" s="47"/>
      <c r="O24" s="22"/>
      <c r="P24" s="117">
        <v>11441</v>
      </c>
    </row>
    <row r="25" s="16" customFormat="1" ht="40" customHeight="1" spans="1:16">
      <c r="A25" s="18" t="s">
        <v>27</v>
      </c>
      <c r="B25" s="40" t="s">
        <v>95</v>
      </c>
      <c r="C25" s="41" t="s">
        <v>16</v>
      </c>
      <c r="D25" s="41" t="s">
        <v>353</v>
      </c>
      <c r="E25" s="42" t="s">
        <v>5499</v>
      </c>
      <c r="F25" s="22" t="s">
        <v>375</v>
      </c>
      <c r="G25" s="22" t="s">
        <v>5525</v>
      </c>
      <c r="H25" s="23" t="s">
        <v>5526</v>
      </c>
      <c r="I25" s="46" t="s">
        <v>22</v>
      </c>
      <c r="J25" s="116">
        <v>8</v>
      </c>
      <c r="K25" s="116">
        <f t="shared" si="4"/>
        <v>8</v>
      </c>
      <c r="L25" s="47"/>
      <c r="M25" s="47">
        <v>3.2</v>
      </c>
      <c r="N25" s="47"/>
      <c r="O25" s="22"/>
      <c r="P25" s="117">
        <v>11441</v>
      </c>
    </row>
    <row r="26" s="17" customFormat="1" ht="40" customHeight="1" spans="1:16">
      <c r="A26" s="18" t="s">
        <v>27</v>
      </c>
      <c r="B26" s="40" t="s">
        <v>98</v>
      </c>
      <c r="C26" s="41" t="s">
        <v>16</v>
      </c>
      <c r="D26" s="41" t="s">
        <v>353</v>
      </c>
      <c r="E26" s="42" t="s">
        <v>5499</v>
      </c>
      <c r="F26" s="22" t="s">
        <v>375</v>
      </c>
      <c r="G26" s="22" t="s">
        <v>5527</v>
      </c>
      <c r="H26" s="23" t="s">
        <v>5528</v>
      </c>
      <c r="I26" s="46" t="s">
        <v>22</v>
      </c>
      <c r="J26" s="116">
        <v>2</v>
      </c>
      <c r="K26" s="116">
        <f>(CEILING(J26*0.2,1))*1</f>
        <v>1</v>
      </c>
      <c r="L26" s="47"/>
      <c r="M26" s="47">
        <v>3.2</v>
      </c>
      <c r="N26" s="47"/>
      <c r="O26" s="22"/>
      <c r="P26" s="117">
        <v>11441</v>
      </c>
    </row>
    <row r="27" s="17" customFormat="1" ht="40" customHeight="1" spans="1:16">
      <c r="A27" s="18" t="s">
        <v>27</v>
      </c>
      <c r="B27" s="40" t="s">
        <v>101</v>
      </c>
      <c r="C27" s="41" t="s">
        <v>16</v>
      </c>
      <c r="D27" s="41" t="s">
        <v>353</v>
      </c>
      <c r="E27" s="42" t="s">
        <v>5499</v>
      </c>
      <c r="F27" s="22" t="s">
        <v>391</v>
      </c>
      <c r="G27" s="22" t="s">
        <v>5529</v>
      </c>
      <c r="H27" s="23" t="s">
        <v>5528</v>
      </c>
      <c r="I27" s="46" t="s">
        <v>22</v>
      </c>
      <c r="J27" s="116">
        <v>3</v>
      </c>
      <c r="K27" s="116">
        <f>(CEILING(J27*0.2,1))*1</f>
        <v>1</v>
      </c>
      <c r="L27" s="47"/>
      <c r="M27" s="47">
        <v>3.2</v>
      </c>
      <c r="N27" s="47"/>
      <c r="O27" s="22"/>
      <c r="P27" s="117">
        <v>11441</v>
      </c>
    </row>
    <row r="28" s="17" customFormat="1" ht="40" customHeight="1" spans="1:16">
      <c r="A28" s="18" t="s">
        <v>27</v>
      </c>
      <c r="B28" s="40" t="s">
        <v>104</v>
      </c>
      <c r="C28" s="41" t="s">
        <v>16</v>
      </c>
      <c r="D28" s="41" t="s">
        <v>353</v>
      </c>
      <c r="E28" s="42" t="s">
        <v>5499</v>
      </c>
      <c r="F28" s="22" t="s">
        <v>370</v>
      </c>
      <c r="G28" s="22" t="s">
        <v>5518</v>
      </c>
      <c r="H28" s="23" t="s">
        <v>5017</v>
      </c>
      <c r="I28" s="46" t="s">
        <v>22</v>
      </c>
      <c r="J28" s="116">
        <v>2</v>
      </c>
      <c r="K28" s="116">
        <f t="shared" si="4"/>
        <v>2</v>
      </c>
      <c r="L28" s="47"/>
      <c r="M28" s="47">
        <v>3.2</v>
      </c>
      <c r="N28" s="47"/>
      <c r="O28" s="22"/>
      <c r="P28" s="117">
        <v>11503</v>
      </c>
    </row>
    <row r="29" s="111" customFormat="1" ht="40.05" customHeight="1" spans="1:16">
      <c r="A29" s="18" t="s">
        <v>27</v>
      </c>
      <c r="B29" s="40" t="s">
        <v>105</v>
      </c>
      <c r="C29" s="41" t="s">
        <v>16</v>
      </c>
      <c r="D29" s="41" t="s">
        <v>353</v>
      </c>
      <c r="E29" s="42" t="s">
        <v>5499</v>
      </c>
      <c r="F29" s="22" t="s">
        <v>370</v>
      </c>
      <c r="G29" s="22" t="s">
        <v>5523</v>
      </c>
      <c r="H29" s="23" t="s">
        <v>5017</v>
      </c>
      <c r="I29" s="46" t="s">
        <v>22</v>
      </c>
      <c r="J29" s="132">
        <v>2</v>
      </c>
      <c r="K29" s="116">
        <f t="shared" si="4"/>
        <v>2</v>
      </c>
      <c r="L29" s="47"/>
      <c r="M29" s="47">
        <v>3.2</v>
      </c>
      <c r="N29" s="47"/>
      <c r="O29" s="22"/>
      <c r="P29" s="117">
        <v>11503</v>
      </c>
    </row>
    <row r="30" s="17" customFormat="1" ht="40.05" customHeight="1" spans="1:16">
      <c r="A30" s="18" t="s">
        <v>27</v>
      </c>
      <c r="B30" s="40" t="s">
        <v>107</v>
      </c>
      <c r="C30" s="41" t="s">
        <v>16</v>
      </c>
      <c r="D30" s="41" t="s">
        <v>353</v>
      </c>
      <c r="E30" s="42" t="s">
        <v>5499</v>
      </c>
      <c r="F30" s="22" t="s">
        <v>370</v>
      </c>
      <c r="G30" s="22" t="s">
        <v>5530</v>
      </c>
      <c r="H30" s="23" t="s">
        <v>5020</v>
      </c>
      <c r="I30" s="46" t="s">
        <v>22</v>
      </c>
      <c r="J30" s="133">
        <v>12</v>
      </c>
      <c r="K30" s="116">
        <f t="shared" si="4"/>
        <v>12</v>
      </c>
      <c r="L30" s="47"/>
      <c r="M30" s="47">
        <v>3.1</v>
      </c>
      <c r="N30" s="47"/>
      <c r="O30" s="22"/>
      <c r="P30" s="117">
        <v>13411</v>
      </c>
    </row>
    <row r="31" s="17" customFormat="1" ht="40.05" customHeight="1" spans="1:16">
      <c r="A31" s="18" t="s">
        <v>27</v>
      </c>
      <c r="B31" s="40" t="s">
        <v>108</v>
      </c>
      <c r="C31" s="41" t="s">
        <v>16</v>
      </c>
      <c r="D31" s="41" t="s">
        <v>353</v>
      </c>
      <c r="E31" s="42" t="s">
        <v>5499</v>
      </c>
      <c r="F31" s="22" t="s">
        <v>370</v>
      </c>
      <c r="G31" s="22" t="s">
        <v>5504</v>
      </c>
      <c r="H31" s="23" t="s">
        <v>5020</v>
      </c>
      <c r="I31" s="46" t="s">
        <v>22</v>
      </c>
      <c r="J31" s="133">
        <v>8</v>
      </c>
      <c r="K31" s="116">
        <f t="shared" si="4"/>
        <v>8</v>
      </c>
      <c r="L31" s="47"/>
      <c r="M31" s="47">
        <v>3.1</v>
      </c>
      <c r="N31" s="47"/>
      <c r="O31" s="22"/>
      <c r="P31" s="117">
        <v>13411</v>
      </c>
    </row>
    <row r="32" s="17" customFormat="1" ht="40.05" customHeight="1" spans="1:16">
      <c r="A32" s="18" t="s">
        <v>27</v>
      </c>
      <c r="B32" s="40" t="s">
        <v>109</v>
      </c>
      <c r="C32" s="41" t="s">
        <v>16</v>
      </c>
      <c r="D32" s="41" t="s">
        <v>353</v>
      </c>
      <c r="E32" s="42" t="s">
        <v>5499</v>
      </c>
      <c r="F32" s="22" t="s">
        <v>370</v>
      </c>
      <c r="G32" s="22" t="s">
        <v>5507</v>
      </c>
      <c r="H32" s="23" t="s">
        <v>5020</v>
      </c>
      <c r="I32" s="46" t="s">
        <v>22</v>
      </c>
      <c r="J32" s="133">
        <v>17</v>
      </c>
      <c r="K32" s="116">
        <f t="shared" si="4"/>
        <v>17</v>
      </c>
      <c r="L32" s="47"/>
      <c r="M32" s="47">
        <v>3.1</v>
      </c>
      <c r="N32" s="47"/>
      <c r="O32" s="22"/>
      <c r="P32" s="117">
        <v>13411</v>
      </c>
    </row>
    <row r="33" s="17" customFormat="1" ht="40.05" customHeight="1" spans="1:16">
      <c r="A33" s="18" t="s">
        <v>27</v>
      </c>
      <c r="B33" s="40" t="s">
        <v>111</v>
      </c>
      <c r="C33" s="41" t="s">
        <v>16</v>
      </c>
      <c r="D33" s="41" t="s">
        <v>353</v>
      </c>
      <c r="E33" s="42" t="s">
        <v>5499</v>
      </c>
      <c r="F33" s="22" t="s">
        <v>370</v>
      </c>
      <c r="G33" s="22" t="s">
        <v>5508</v>
      </c>
      <c r="H33" s="23" t="s">
        <v>5020</v>
      </c>
      <c r="I33" s="46" t="s">
        <v>22</v>
      </c>
      <c r="J33" s="133">
        <v>10</v>
      </c>
      <c r="K33" s="116">
        <f>(CEILING(J33*0.2,1))*1</f>
        <v>2</v>
      </c>
      <c r="L33" s="47"/>
      <c r="M33" s="47">
        <v>3.1</v>
      </c>
      <c r="N33" s="47"/>
      <c r="O33" s="22"/>
      <c r="P33" s="117">
        <v>13411</v>
      </c>
    </row>
    <row r="34" s="17" customFormat="1" ht="40.05" customHeight="1" spans="1:16">
      <c r="A34" s="18" t="s">
        <v>27</v>
      </c>
      <c r="B34" s="40" t="s">
        <v>112</v>
      </c>
      <c r="C34" s="41" t="s">
        <v>16</v>
      </c>
      <c r="D34" s="41" t="s">
        <v>353</v>
      </c>
      <c r="E34" s="42" t="s">
        <v>5499</v>
      </c>
      <c r="F34" s="22" t="s">
        <v>370</v>
      </c>
      <c r="G34" s="22" t="s">
        <v>5531</v>
      </c>
      <c r="H34" s="23" t="s">
        <v>5020</v>
      </c>
      <c r="I34" s="46" t="s">
        <v>22</v>
      </c>
      <c r="J34" s="133">
        <v>8</v>
      </c>
      <c r="K34" s="116">
        <f t="shared" ref="K34:K43" si="5">J34*1</f>
        <v>8</v>
      </c>
      <c r="L34" s="47"/>
      <c r="M34" s="47">
        <v>3.2</v>
      </c>
      <c r="N34" s="47"/>
      <c r="O34" s="22"/>
      <c r="P34" s="117">
        <v>13461</v>
      </c>
    </row>
    <row r="35" s="17" customFormat="1" ht="40.05" customHeight="1" spans="1:16">
      <c r="A35" s="18" t="s">
        <v>27</v>
      </c>
      <c r="B35" s="40" t="s">
        <v>113</v>
      </c>
      <c r="C35" s="41" t="s">
        <v>16</v>
      </c>
      <c r="D35" s="41" t="s">
        <v>353</v>
      </c>
      <c r="E35" s="42" t="s">
        <v>5499</v>
      </c>
      <c r="F35" s="22" t="s">
        <v>370</v>
      </c>
      <c r="G35" s="22" t="s">
        <v>5523</v>
      </c>
      <c r="H35" s="23" t="s">
        <v>5020</v>
      </c>
      <c r="I35" s="46" t="s">
        <v>22</v>
      </c>
      <c r="J35" s="133">
        <v>2</v>
      </c>
      <c r="K35" s="116">
        <f t="shared" si="5"/>
        <v>2</v>
      </c>
      <c r="L35" s="47"/>
      <c r="M35" s="47">
        <v>3.2</v>
      </c>
      <c r="N35" s="47"/>
      <c r="O35" s="22"/>
      <c r="P35" s="117">
        <v>13461</v>
      </c>
    </row>
    <row r="36" s="17" customFormat="1" ht="40.05" customHeight="1" spans="1:16">
      <c r="A36" s="18" t="s">
        <v>27</v>
      </c>
      <c r="B36" s="40" t="s">
        <v>116</v>
      </c>
      <c r="C36" s="41" t="s">
        <v>16</v>
      </c>
      <c r="D36" s="41" t="s">
        <v>353</v>
      </c>
      <c r="E36" s="42" t="s">
        <v>5499</v>
      </c>
      <c r="F36" s="22" t="s">
        <v>375</v>
      </c>
      <c r="G36" s="22" t="s">
        <v>5532</v>
      </c>
      <c r="H36" s="23" t="s">
        <v>5022</v>
      </c>
      <c r="I36" s="46" t="s">
        <v>22</v>
      </c>
      <c r="J36" s="133">
        <v>5</v>
      </c>
      <c r="K36" s="116">
        <f t="shared" si="5"/>
        <v>5</v>
      </c>
      <c r="L36" s="47"/>
      <c r="M36" s="47">
        <v>3.2</v>
      </c>
      <c r="N36" s="47"/>
      <c r="O36" s="22"/>
      <c r="P36" s="117">
        <v>13461</v>
      </c>
    </row>
    <row r="37" s="17" customFormat="1" ht="40.05" customHeight="1" spans="1:16">
      <c r="A37" s="18" t="s">
        <v>27</v>
      </c>
      <c r="B37" s="40" t="s">
        <v>117</v>
      </c>
      <c r="C37" s="41" t="s">
        <v>16</v>
      </c>
      <c r="D37" s="41" t="s">
        <v>353</v>
      </c>
      <c r="E37" s="42" t="s">
        <v>5499</v>
      </c>
      <c r="F37" s="22" t="s">
        <v>375</v>
      </c>
      <c r="G37" s="22" t="s">
        <v>5533</v>
      </c>
      <c r="H37" s="23" t="s">
        <v>5022</v>
      </c>
      <c r="I37" s="46" t="s">
        <v>22</v>
      </c>
      <c r="J37" s="133">
        <v>3</v>
      </c>
      <c r="K37" s="116">
        <f t="shared" si="5"/>
        <v>3</v>
      </c>
      <c r="L37" s="47"/>
      <c r="M37" s="47">
        <v>3.2</v>
      </c>
      <c r="N37" s="47"/>
      <c r="O37" s="45"/>
      <c r="P37" s="117">
        <v>13461</v>
      </c>
    </row>
    <row r="38" s="17" customFormat="1" ht="40.05" customHeight="1" spans="1:16">
      <c r="A38" s="18" t="s">
        <v>27</v>
      </c>
      <c r="B38" s="40" t="s">
        <v>118</v>
      </c>
      <c r="C38" s="41" t="s">
        <v>16</v>
      </c>
      <c r="D38" s="41" t="s">
        <v>353</v>
      </c>
      <c r="E38" s="42" t="s">
        <v>5499</v>
      </c>
      <c r="F38" s="22" t="s">
        <v>375</v>
      </c>
      <c r="G38" s="22" t="s">
        <v>5534</v>
      </c>
      <c r="H38" s="23" t="s">
        <v>5022</v>
      </c>
      <c r="I38" s="46" t="s">
        <v>22</v>
      </c>
      <c r="J38" s="133">
        <v>1</v>
      </c>
      <c r="K38" s="116">
        <f t="shared" si="5"/>
        <v>1</v>
      </c>
      <c r="L38" s="47"/>
      <c r="M38" s="47">
        <v>3.2</v>
      </c>
      <c r="N38" s="47"/>
      <c r="O38" s="22"/>
      <c r="P38" s="117">
        <v>13461</v>
      </c>
    </row>
    <row r="39" s="17" customFormat="1" ht="40.05" customHeight="1" spans="1:16">
      <c r="A39" s="18" t="s">
        <v>27</v>
      </c>
      <c r="B39" s="40" t="s">
        <v>120</v>
      </c>
      <c r="C39" s="41" t="s">
        <v>16</v>
      </c>
      <c r="D39" s="41" t="s">
        <v>353</v>
      </c>
      <c r="E39" s="42" t="s">
        <v>5499</v>
      </c>
      <c r="F39" s="22" t="s">
        <v>375</v>
      </c>
      <c r="G39" s="22" t="s">
        <v>5535</v>
      </c>
      <c r="H39" s="23" t="s">
        <v>5022</v>
      </c>
      <c r="I39" s="46" t="s">
        <v>22</v>
      </c>
      <c r="J39" s="133">
        <v>1</v>
      </c>
      <c r="K39" s="116">
        <f t="shared" si="5"/>
        <v>1</v>
      </c>
      <c r="L39" s="47"/>
      <c r="M39" s="47">
        <v>3.2</v>
      </c>
      <c r="N39" s="47"/>
      <c r="O39" s="45"/>
      <c r="P39" s="117">
        <v>13461</v>
      </c>
    </row>
    <row r="40" s="17" customFormat="1" ht="40.05" customHeight="1" spans="1:16">
      <c r="A40" s="18" t="s">
        <v>27</v>
      </c>
      <c r="B40" s="40" t="s">
        <v>122</v>
      </c>
      <c r="C40" s="41" t="s">
        <v>16</v>
      </c>
      <c r="D40" s="41" t="s">
        <v>353</v>
      </c>
      <c r="E40" s="42" t="s">
        <v>5499</v>
      </c>
      <c r="F40" s="22" t="s">
        <v>5027</v>
      </c>
      <c r="G40" s="22" t="s">
        <v>5536</v>
      </c>
      <c r="H40" s="23" t="s">
        <v>5537</v>
      </c>
      <c r="I40" s="46" t="s">
        <v>22</v>
      </c>
      <c r="J40" s="133">
        <v>5</v>
      </c>
      <c r="K40" s="116">
        <f t="shared" si="5"/>
        <v>5</v>
      </c>
      <c r="L40" s="47"/>
      <c r="M40" s="47">
        <v>3.2</v>
      </c>
      <c r="N40" s="47"/>
      <c r="O40" s="22"/>
      <c r="P40" s="117">
        <v>13461</v>
      </c>
    </row>
    <row r="41" s="17" customFormat="1" ht="40.05" customHeight="1" spans="1:16">
      <c r="A41" s="18" t="s">
        <v>27</v>
      </c>
      <c r="B41" s="40" t="s">
        <v>123</v>
      </c>
      <c r="C41" s="41" t="s">
        <v>16</v>
      </c>
      <c r="D41" s="41" t="s">
        <v>353</v>
      </c>
      <c r="E41" s="42" t="s">
        <v>5499</v>
      </c>
      <c r="F41" s="22" t="s">
        <v>370</v>
      </c>
      <c r="G41" s="22" t="s">
        <v>5503</v>
      </c>
      <c r="H41" s="23" t="s">
        <v>5538</v>
      </c>
      <c r="I41" s="46" t="s">
        <v>22</v>
      </c>
      <c r="J41" s="133">
        <v>8</v>
      </c>
      <c r="K41" s="116">
        <f t="shared" si="5"/>
        <v>8</v>
      </c>
      <c r="L41" s="47"/>
      <c r="M41" s="47">
        <v>3.1</v>
      </c>
      <c r="N41" s="47"/>
      <c r="O41" s="22"/>
      <c r="P41" s="117">
        <v>16410</v>
      </c>
    </row>
    <row r="42" s="17" customFormat="1" ht="40.05" customHeight="1" spans="1:16">
      <c r="A42" s="18" t="s">
        <v>27</v>
      </c>
      <c r="B42" s="40" t="s">
        <v>124</v>
      </c>
      <c r="C42" s="41" t="s">
        <v>16</v>
      </c>
      <c r="D42" s="41" t="s">
        <v>353</v>
      </c>
      <c r="E42" s="42" t="s">
        <v>5499</v>
      </c>
      <c r="F42" s="22" t="s">
        <v>370</v>
      </c>
      <c r="G42" s="22" t="s">
        <v>5539</v>
      </c>
      <c r="H42" s="23" t="s">
        <v>5538</v>
      </c>
      <c r="I42" s="46" t="s">
        <v>22</v>
      </c>
      <c r="J42" s="133">
        <v>6</v>
      </c>
      <c r="K42" s="116">
        <f t="shared" si="5"/>
        <v>6</v>
      </c>
      <c r="L42" s="47"/>
      <c r="M42" s="47">
        <v>3.1</v>
      </c>
      <c r="N42" s="47"/>
      <c r="O42" s="22"/>
      <c r="P42" s="117">
        <v>16410</v>
      </c>
    </row>
    <row r="43" s="17" customFormat="1" ht="40.05" customHeight="1" spans="1:16">
      <c r="A43" s="18" t="s">
        <v>27</v>
      </c>
      <c r="B43" s="40" t="s">
        <v>126</v>
      </c>
      <c r="C43" s="41" t="s">
        <v>16</v>
      </c>
      <c r="D43" s="41" t="s">
        <v>353</v>
      </c>
      <c r="E43" s="42" t="s">
        <v>5499</v>
      </c>
      <c r="F43" s="22" t="s">
        <v>5027</v>
      </c>
      <c r="G43" s="22" t="s">
        <v>5540</v>
      </c>
      <c r="H43" s="23" t="s">
        <v>5541</v>
      </c>
      <c r="I43" s="46" t="s">
        <v>22</v>
      </c>
      <c r="J43" s="133">
        <v>4</v>
      </c>
      <c r="K43" s="116">
        <f t="shared" si="5"/>
        <v>4</v>
      </c>
      <c r="L43" s="47"/>
      <c r="M43" s="47">
        <v>3.1</v>
      </c>
      <c r="N43" s="47"/>
      <c r="O43" s="22"/>
      <c r="P43" s="117">
        <v>16410</v>
      </c>
    </row>
    <row r="44" s="17" customFormat="1" ht="40.05" customHeight="1" spans="1:16">
      <c r="A44" s="18" t="s">
        <v>27</v>
      </c>
      <c r="B44" s="40" t="s">
        <v>127</v>
      </c>
      <c r="C44" s="41" t="s">
        <v>16</v>
      </c>
      <c r="D44" s="41" t="s">
        <v>353</v>
      </c>
      <c r="E44" s="42" t="s">
        <v>5499</v>
      </c>
      <c r="F44" s="22" t="s">
        <v>5027</v>
      </c>
      <c r="G44" s="22" t="s">
        <v>5542</v>
      </c>
      <c r="H44" s="23" t="s">
        <v>5541</v>
      </c>
      <c r="I44" s="46" t="s">
        <v>22</v>
      </c>
      <c r="J44" s="133">
        <v>2</v>
      </c>
      <c r="K44" s="116">
        <v>0</v>
      </c>
      <c r="L44" s="47"/>
      <c r="M44" s="47">
        <v>3.1</v>
      </c>
      <c r="N44" s="47"/>
      <c r="O44" s="22"/>
      <c r="P44" s="117">
        <v>16410</v>
      </c>
    </row>
    <row r="45" s="17" customFormat="1" ht="40.05" customHeight="1" spans="1:16">
      <c r="A45" s="18" t="s">
        <v>27</v>
      </c>
      <c r="B45" s="40" t="s">
        <v>129</v>
      </c>
      <c r="C45" s="41" t="s">
        <v>16</v>
      </c>
      <c r="D45" s="41" t="s">
        <v>353</v>
      </c>
      <c r="E45" s="42" t="s">
        <v>5499</v>
      </c>
      <c r="F45" s="22" t="s">
        <v>5027</v>
      </c>
      <c r="G45" s="22" t="s">
        <v>5542</v>
      </c>
      <c r="H45" s="23" t="s">
        <v>5541</v>
      </c>
      <c r="I45" s="46" t="s">
        <v>22</v>
      </c>
      <c r="J45" s="133">
        <v>5</v>
      </c>
      <c r="K45" s="116">
        <v>0</v>
      </c>
      <c r="L45" s="47"/>
      <c r="M45" s="47">
        <v>3.1</v>
      </c>
      <c r="N45" s="47"/>
      <c r="O45" s="22"/>
      <c r="P45" s="117">
        <v>16410</v>
      </c>
    </row>
    <row r="46" s="17" customFormat="1" ht="40.05" customHeight="1" spans="1:16">
      <c r="A46" s="18" t="s">
        <v>27</v>
      </c>
      <c r="B46" s="40" t="s">
        <v>130</v>
      </c>
      <c r="C46" s="41" t="s">
        <v>16</v>
      </c>
      <c r="D46" s="41" t="s">
        <v>353</v>
      </c>
      <c r="E46" s="42" t="s">
        <v>5499</v>
      </c>
      <c r="F46" s="22" t="s">
        <v>5027</v>
      </c>
      <c r="G46" s="22" t="s">
        <v>5543</v>
      </c>
      <c r="H46" s="23" t="s">
        <v>5541</v>
      </c>
      <c r="I46" s="46" t="s">
        <v>22</v>
      </c>
      <c r="J46" s="133">
        <v>2</v>
      </c>
      <c r="K46" s="116">
        <v>0</v>
      </c>
      <c r="L46" s="47"/>
      <c r="M46" s="47">
        <v>3.1</v>
      </c>
      <c r="N46" s="47"/>
      <c r="O46" s="22"/>
      <c r="P46" s="117">
        <v>16410</v>
      </c>
    </row>
    <row r="47" s="17" customFormat="1" ht="40.05" customHeight="1" spans="1:16">
      <c r="A47" s="18" t="s">
        <v>27</v>
      </c>
      <c r="B47" s="40" t="s">
        <v>131</v>
      </c>
      <c r="C47" s="41" t="s">
        <v>16</v>
      </c>
      <c r="D47" s="41" t="s">
        <v>353</v>
      </c>
      <c r="E47" s="42" t="s">
        <v>5499</v>
      </c>
      <c r="F47" s="22" t="s">
        <v>370</v>
      </c>
      <c r="G47" s="22" t="s">
        <v>5544</v>
      </c>
      <c r="H47" s="23" t="s">
        <v>5041</v>
      </c>
      <c r="I47" s="46" t="s">
        <v>22</v>
      </c>
      <c r="J47" s="133">
        <v>1</v>
      </c>
      <c r="K47" s="116">
        <f t="shared" ref="K47:K49" si="6">J47*1</f>
        <v>1</v>
      </c>
      <c r="L47" s="47"/>
      <c r="M47" s="47">
        <v>3.1</v>
      </c>
      <c r="N47" s="47"/>
      <c r="O47" s="22"/>
      <c r="P47" s="117">
        <v>17012</v>
      </c>
    </row>
    <row r="48" s="17" customFormat="1" ht="40.05" customHeight="1" spans="1:16">
      <c r="A48" s="18" t="s">
        <v>27</v>
      </c>
      <c r="B48" s="40" t="s">
        <v>132</v>
      </c>
      <c r="C48" s="41" t="s">
        <v>16</v>
      </c>
      <c r="D48" s="41" t="s">
        <v>353</v>
      </c>
      <c r="E48" s="42" t="s">
        <v>5499</v>
      </c>
      <c r="F48" s="22" t="s">
        <v>370</v>
      </c>
      <c r="G48" s="22" t="s">
        <v>5545</v>
      </c>
      <c r="H48" s="23" t="s">
        <v>5041</v>
      </c>
      <c r="I48" s="46" t="s">
        <v>22</v>
      </c>
      <c r="J48" s="133">
        <v>10</v>
      </c>
      <c r="K48" s="116">
        <f t="shared" si="6"/>
        <v>10</v>
      </c>
      <c r="L48" s="47"/>
      <c r="M48" s="47">
        <v>3.1</v>
      </c>
      <c r="N48" s="47"/>
      <c r="O48" s="22"/>
      <c r="P48" s="117">
        <v>17012</v>
      </c>
    </row>
    <row r="49" s="17" customFormat="1" ht="40.05" customHeight="1" spans="1:16">
      <c r="A49" s="18" t="s">
        <v>27</v>
      </c>
      <c r="B49" s="40" t="s">
        <v>135</v>
      </c>
      <c r="C49" s="41" t="s">
        <v>16</v>
      </c>
      <c r="D49" s="41" t="s">
        <v>353</v>
      </c>
      <c r="E49" s="42" t="s">
        <v>5499</v>
      </c>
      <c r="F49" s="22" t="s">
        <v>370</v>
      </c>
      <c r="G49" s="22" t="s">
        <v>5546</v>
      </c>
      <c r="H49" s="23" t="s">
        <v>5041</v>
      </c>
      <c r="I49" s="46" t="s">
        <v>22</v>
      </c>
      <c r="J49" s="133">
        <v>43</v>
      </c>
      <c r="K49" s="116">
        <f t="shared" si="6"/>
        <v>43</v>
      </c>
      <c r="L49" s="47"/>
      <c r="M49" s="47">
        <v>3.1</v>
      </c>
      <c r="N49" s="47"/>
      <c r="O49" s="22"/>
      <c r="P49" s="117">
        <v>17012</v>
      </c>
    </row>
    <row r="50" s="17" customFormat="1" ht="40.05" customHeight="1" spans="1:16">
      <c r="A50" s="18" t="s">
        <v>27</v>
      </c>
      <c r="B50" s="40" t="s">
        <v>137</v>
      </c>
      <c r="C50" s="41" t="s">
        <v>16</v>
      </c>
      <c r="D50" s="41" t="s">
        <v>353</v>
      </c>
      <c r="E50" s="42" t="s">
        <v>5499</v>
      </c>
      <c r="F50" s="22" t="s">
        <v>370</v>
      </c>
      <c r="G50" s="22" t="s">
        <v>5547</v>
      </c>
      <c r="H50" s="23" t="s">
        <v>5041</v>
      </c>
      <c r="I50" s="46" t="s">
        <v>22</v>
      </c>
      <c r="J50" s="133">
        <v>7</v>
      </c>
      <c r="K50" s="116">
        <f t="shared" ref="K50:K53" si="7">(CEILING(J50*0.2,1))*1</f>
        <v>2</v>
      </c>
      <c r="L50" s="47"/>
      <c r="M50" s="47">
        <v>3.1</v>
      </c>
      <c r="N50" s="47"/>
      <c r="O50" s="22"/>
      <c r="P50" s="117">
        <v>17012</v>
      </c>
    </row>
    <row r="51" s="17" customFormat="1" ht="40.05" customHeight="1" spans="1:16">
      <c r="A51" s="18" t="s">
        <v>27</v>
      </c>
      <c r="B51" s="40" t="s">
        <v>138</v>
      </c>
      <c r="C51" s="41" t="s">
        <v>16</v>
      </c>
      <c r="D51" s="41" t="s">
        <v>353</v>
      </c>
      <c r="E51" s="42" t="s">
        <v>5499</v>
      </c>
      <c r="F51" s="22" t="s">
        <v>370</v>
      </c>
      <c r="G51" s="22" t="s">
        <v>5548</v>
      </c>
      <c r="H51" s="23" t="s">
        <v>5041</v>
      </c>
      <c r="I51" s="46" t="s">
        <v>22</v>
      </c>
      <c r="J51" s="133">
        <v>49</v>
      </c>
      <c r="K51" s="116">
        <v>0</v>
      </c>
      <c r="L51" s="47"/>
      <c r="M51" s="47">
        <v>3.1</v>
      </c>
      <c r="N51" s="47"/>
      <c r="O51" s="22"/>
      <c r="P51" s="117">
        <v>17012</v>
      </c>
    </row>
    <row r="52" s="17" customFormat="1" ht="40.05" customHeight="1" spans="1:16">
      <c r="A52" s="18" t="s">
        <v>27</v>
      </c>
      <c r="B52" s="40" t="s">
        <v>139</v>
      </c>
      <c r="C52" s="41" t="s">
        <v>16</v>
      </c>
      <c r="D52" s="41" t="s">
        <v>353</v>
      </c>
      <c r="E52" s="42" t="s">
        <v>5499</v>
      </c>
      <c r="F52" s="22" t="s">
        <v>370</v>
      </c>
      <c r="G52" s="22" t="s">
        <v>5549</v>
      </c>
      <c r="H52" s="23" t="s">
        <v>5041</v>
      </c>
      <c r="I52" s="46" t="s">
        <v>22</v>
      </c>
      <c r="J52" s="133">
        <v>6</v>
      </c>
      <c r="K52" s="116">
        <f t="shared" si="7"/>
        <v>2</v>
      </c>
      <c r="L52" s="47"/>
      <c r="M52" s="47">
        <v>3.1</v>
      </c>
      <c r="N52" s="47"/>
      <c r="O52" s="22"/>
      <c r="P52" s="117">
        <v>17012</v>
      </c>
    </row>
    <row r="53" s="17" customFormat="1" ht="40.05" customHeight="1" spans="1:16">
      <c r="A53" s="18" t="s">
        <v>27</v>
      </c>
      <c r="B53" s="40" t="s">
        <v>141</v>
      </c>
      <c r="C53" s="41" t="s">
        <v>16</v>
      </c>
      <c r="D53" s="41" t="s">
        <v>353</v>
      </c>
      <c r="E53" s="42" t="s">
        <v>5499</v>
      </c>
      <c r="F53" s="22" t="s">
        <v>370</v>
      </c>
      <c r="G53" s="22" t="s">
        <v>5550</v>
      </c>
      <c r="H53" s="23" t="s">
        <v>5041</v>
      </c>
      <c r="I53" s="46" t="s">
        <v>22</v>
      </c>
      <c r="J53" s="133">
        <v>4</v>
      </c>
      <c r="K53" s="116">
        <f t="shared" si="7"/>
        <v>1</v>
      </c>
      <c r="L53" s="47"/>
      <c r="M53" s="47">
        <v>3.2</v>
      </c>
      <c r="N53" s="47"/>
      <c r="O53" s="22"/>
      <c r="P53" s="117">
        <v>17012</v>
      </c>
    </row>
    <row r="54" s="17" customFormat="1" ht="40.05" customHeight="1" spans="1:16">
      <c r="A54" s="18" t="s">
        <v>27</v>
      </c>
      <c r="B54" s="40" t="s">
        <v>143</v>
      </c>
      <c r="C54" s="41" t="s">
        <v>16</v>
      </c>
      <c r="D54" s="41" t="s">
        <v>353</v>
      </c>
      <c r="E54" s="42" t="s">
        <v>5499</v>
      </c>
      <c r="F54" s="22" t="s">
        <v>375</v>
      </c>
      <c r="G54" s="22" t="s">
        <v>5551</v>
      </c>
      <c r="H54" s="23" t="s">
        <v>5060</v>
      </c>
      <c r="I54" s="46" t="s">
        <v>22</v>
      </c>
      <c r="J54" s="133">
        <v>7</v>
      </c>
      <c r="K54" s="116">
        <f>J54*1</f>
        <v>7</v>
      </c>
      <c r="L54" s="47"/>
      <c r="M54" s="47">
        <v>3.1</v>
      </c>
      <c r="N54" s="47"/>
      <c r="O54" s="22"/>
      <c r="P54" s="117">
        <v>17012</v>
      </c>
    </row>
    <row r="55" s="17" customFormat="1" ht="40.05" customHeight="1" spans="1:16">
      <c r="A55" s="18" t="s">
        <v>27</v>
      </c>
      <c r="B55" s="40" t="s">
        <v>145</v>
      </c>
      <c r="C55" s="41" t="s">
        <v>16</v>
      </c>
      <c r="D55" s="41" t="s">
        <v>353</v>
      </c>
      <c r="E55" s="42" t="s">
        <v>5499</v>
      </c>
      <c r="F55" s="22" t="s">
        <v>375</v>
      </c>
      <c r="G55" s="22" t="s">
        <v>5552</v>
      </c>
      <c r="H55" s="23" t="s">
        <v>5553</v>
      </c>
      <c r="I55" s="46" t="s">
        <v>22</v>
      </c>
      <c r="J55" s="133">
        <v>2</v>
      </c>
      <c r="K55" s="116">
        <f t="shared" ref="K55:K60" si="8">(CEILING(J55*0.2,1))*1</f>
        <v>1</v>
      </c>
      <c r="L55" s="47"/>
      <c r="M55" s="47">
        <v>3.1</v>
      </c>
      <c r="N55" s="47"/>
      <c r="O55" s="22"/>
      <c r="P55" s="117">
        <v>17012</v>
      </c>
    </row>
    <row r="56" s="17" customFormat="1" ht="40.05" customHeight="1" spans="1:16">
      <c r="A56" s="18" t="s">
        <v>27</v>
      </c>
      <c r="B56" s="40" t="s">
        <v>146</v>
      </c>
      <c r="C56" s="41" t="s">
        <v>16</v>
      </c>
      <c r="D56" s="41" t="s">
        <v>353</v>
      </c>
      <c r="E56" s="42" t="s">
        <v>5499</v>
      </c>
      <c r="F56" s="22" t="s">
        <v>375</v>
      </c>
      <c r="G56" s="22" t="s">
        <v>5554</v>
      </c>
      <c r="H56" s="23" t="s">
        <v>5060</v>
      </c>
      <c r="I56" s="46" t="s">
        <v>22</v>
      </c>
      <c r="J56" s="133">
        <v>2</v>
      </c>
      <c r="K56" s="116">
        <f t="shared" si="8"/>
        <v>1</v>
      </c>
      <c r="L56" s="47"/>
      <c r="M56" s="47">
        <v>3.1</v>
      </c>
      <c r="N56" s="47"/>
      <c r="O56" s="22"/>
      <c r="P56" s="117">
        <v>17012</v>
      </c>
    </row>
    <row r="57" s="17" customFormat="1" ht="40.05" customHeight="1" spans="1:16">
      <c r="A57" s="18" t="s">
        <v>27</v>
      </c>
      <c r="B57" s="40" t="s">
        <v>147</v>
      </c>
      <c r="C57" s="41" t="s">
        <v>16</v>
      </c>
      <c r="D57" s="41" t="s">
        <v>353</v>
      </c>
      <c r="E57" s="42" t="s">
        <v>5499</v>
      </c>
      <c r="F57" s="22" t="s">
        <v>370</v>
      </c>
      <c r="G57" s="22" t="s">
        <v>5555</v>
      </c>
      <c r="H57" s="23" t="s">
        <v>5043</v>
      </c>
      <c r="I57" s="46" t="s">
        <v>22</v>
      </c>
      <c r="J57" s="133">
        <v>6</v>
      </c>
      <c r="K57" s="116">
        <f>J57*1</f>
        <v>6</v>
      </c>
      <c r="L57" s="47"/>
      <c r="M57" s="47">
        <v>3.1</v>
      </c>
      <c r="N57" s="47"/>
      <c r="O57" s="22"/>
      <c r="P57" s="117">
        <v>17240</v>
      </c>
    </row>
    <row r="58" s="17" customFormat="1" ht="40.05" customHeight="1" spans="1:16">
      <c r="A58" s="18" t="s">
        <v>27</v>
      </c>
      <c r="B58" s="40" t="s">
        <v>148</v>
      </c>
      <c r="C58" s="41" t="s">
        <v>16</v>
      </c>
      <c r="D58" s="41" t="s">
        <v>353</v>
      </c>
      <c r="E58" s="42" t="s">
        <v>5499</v>
      </c>
      <c r="F58" s="22" t="s">
        <v>370</v>
      </c>
      <c r="G58" s="22" t="s">
        <v>5556</v>
      </c>
      <c r="H58" s="23" t="s">
        <v>5043</v>
      </c>
      <c r="I58" s="46" t="s">
        <v>22</v>
      </c>
      <c r="J58" s="133">
        <v>6</v>
      </c>
      <c r="K58" s="116">
        <f t="shared" si="8"/>
        <v>2</v>
      </c>
      <c r="L58" s="47"/>
      <c r="M58" s="47">
        <v>3.1</v>
      </c>
      <c r="N58" s="47"/>
      <c r="O58" s="22"/>
      <c r="P58" s="117">
        <v>17240</v>
      </c>
    </row>
    <row r="59" s="17" customFormat="1" ht="40.05" customHeight="1" spans="1:16">
      <c r="A59" s="18" t="s">
        <v>27</v>
      </c>
      <c r="B59" s="40" t="s">
        <v>149</v>
      </c>
      <c r="C59" s="41" t="s">
        <v>16</v>
      </c>
      <c r="D59" s="41" t="s">
        <v>353</v>
      </c>
      <c r="E59" s="42" t="s">
        <v>5499</v>
      </c>
      <c r="F59" s="22" t="s">
        <v>370</v>
      </c>
      <c r="G59" s="22" t="s">
        <v>5557</v>
      </c>
      <c r="H59" s="23" t="s">
        <v>5043</v>
      </c>
      <c r="I59" s="46" t="s">
        <v>22</v>
      </c>
      <c r="J59" s="133">
        <v>5</v>
      </c>
      <c r="K59" s="116">
        <f t="shared" si="8"/>
        <v>1</v>
      </c>
      <c r="L59" s="47"/>
      <c r="M59" s="47">
        <v>3.1</v>
      </c>
      <c r="N59" s="47"/>
      <c r="O59" s="22"/>
      <c r="P59" s="117">
        <v>17240</v>
      </c>
    </row>
    <row r="60" s="17" customFormat="1" ht="40.05" customHeight="1" spans="1:16">
      <c r="A60" s="18" t="s">
        <v>27</v>
      </c>
      <c r="B60" s="40" t="s">
        <v>150</v>
      </c>
      <c r="C60" s="41" t="s">
        <v>16</v>
      </c>
      <c r="D60" s="41" t="s">
        <v>353</v>
      </c>
      <c r="E60" s="42" t="s">
        <v>5499</v>
      </c>
      <c r="F60" s="22" t="s">
        <v>375</v>
      </c>
      <c r="G60" s="22" t="s">
        <v>5558</v>
      </c>
      <c r="H60" s="23" t="s">
        <v>5048</v>
      </c>
      <c r="I60" s="46" t="s">
        <v>22</v>
      </c>
      <c r="J60" s="133">
        <v>1</v>
      </c>
      <c r="K60" s="116">
        <f t="shared" si="8"/>
        <v>1</v>
      </c>
      <c r="L60" s="47"/>
      <c r="M60" s="47">
        <v>3.1</v>
      </c>
      <c r="N60" s="47"/>
      <c r="O60" s="22"/>
      <c r="P60" s="117">
        <v>17240</v>
      </c>
    </row>
    <row r="61" s="17" customFormat="1" ht="40.05" customHeight="1" spans="1:16">
      <c r="A61" s="18" t="s">
        <v>27</v>
      </c>
      <c r="B61" s="40" t="s">
        <v>152</v>
      </c>
      <c r="C61" s="41" t="s">
        <v>16</v>
      </c>
      <c r="D61" s="41" t="s">
        <v>353</v>
      </c>
      <c r="E61" s="42" t="s">
        <v>5499</v>
      </c>
      <c r="F61" s="22" t="s">
        <v>5027</v>
      </c>
      <c r="G61" s="22" t="s">
        <v>5559</v>
      </c>
      <c r="H61" s="23" t="s">
        <v>5560</v>
      </c>
      <c r="I61" s="46" t="s">
        <v>22</v>
      </c>
      <c r="J61" s="133">
        <v>2</v>
      </c>
      <c r="K61" s="116">
        <v>0</v>
      </c>
      <c r="L61" s="47"/>
      <c r="M61" s="47">
        <v>3.1</v>
      </c>
      <c r="N61" s="47"/>
      <c r="O61" s="22"/>
      <c r="P61" s="117">
        <v>17240</v>
      </c>
    </row>
    <row r="62" s="17" customFormat="1" ht="40.05" customHeight="1" spans="1:16">
      <c r="A62" s="18" t="s">
        <v>27</v>
      </c>
      <c r="B62" s="40" t="s">
        <v>154</v>
      </c>
      <c r="C62" s="41" t="s">
        <v>16</v>
      </c>
      <c r="D62" s="41" t="s">
        <v>353</v>
      </c>
      <c r="E62" s="42" t="s">
        <v>5499</v>
      </c>
      <c r="F62" s="22" t="s">
        <v>370</v>
      </c>
      <c r="G62" s="22" t="s">
        <v>5561</v>
      </c>
      <c r="H62" s="23" t="s">
        <v>5041</v>
      </c>
      <c r="I62" s="46" t="s">
        <v>22</v>
      </c>
      <c r="J62" s="133">
        <v>13</v>
      </c>
      <c r="K62" s="116">
        <f t="shared" ref="K62:K66" si="9">J62*1</f>
        <v>13</v>
      </c>
      <c r="L62" s="47"/>
      <c r="M62" s="47">
        <v>3.1</v>
      </c>
      <c r="N62" s="47"/>
      <c r="O62" s="22"/>
      <c r="P62" s="117">
        <v>17320</v>
      </c>
    </row>
    <row r="63" s="17" customFormat="1" ht="40.05" customHeight="1" spans="1:16">
      <c r="A63" s="18" t="s">
        <v>27</v>
      </c>
      <c r="B63" s="40" t="s">
        <v>156</v>
      </c>
      <c r="C63" s="41" t="s">
        <v>16</v>
      </c>
      <c r="D63" s="41" t="s">
        <v>353</v>
      </c>
      <c r="E63" s="42" t="s">
        <v>5499</v>
      </c>
      <c r="F63" s="22" t="s">
        <v>370</v>
      </c>
      <c r="G63" s="22" t="s">
        <v>5562</v>
      </c>
      <c r="H63" s="23" t="s">
        <v>5041</v>
      </c>
      <c r="I63" s="46" t="s">
        <v>22</v>
      </c>
      <c r="J63" s="133">
        <v>1</v>
      </c>
      <c r="K63" s="116">
        <v>0</v>
      </c>
      <c r="L63" s="47"/>
      <c r="M63" s="47">
        <v>3.2</v>
      </c>
      <c r="N63" s="47"/>
      <c r="O63" s="22"/>
      <c r="P63" s="117">
        <v>17320</v>
      </c>
    </row>
    <row r="64" s="17" customFormat="1" ht="40.05" customHeight="1" spans="1:16">
      <c r="A64" s="18" t="s">
        <v>27</v>
      </c>
      <c r="B64" s="40" t="s">
        <v>158</v>
      </c>
      <c r="C64" s="41" t="s">
        <v>16</v>
      </c>
      <c r="D64" s="41" t="s">
        <v>353</v>
      </c>
      <c r="E64" s="42" t="s">
        <v>5499</v>
      </c>
      <c r="F64" s="22" t="s">
        <v>370</v>
      </c>
      <c r="G64" s="22" t="s">
        <v>5563</v>
      </c>
      <c r="H64" s="23" t="s">
        <v>5041</v>
      </c>
      <c r="I64" s="46" t="s">
        <v>22</v>
      </c>
      <c r="J64" s="133">
        <v>1</v>
      </c>
      <c r="K64" s="116">
        <f t="shared" si="9"/>
        <v>1</v>
      </c>
      <c r="L64" s="47"/>
      <c r="M64" s="47">
        <v>3.2</v>
      </c>
      <c r="N64" s="47"/>
      <c r="O64" s="22"/>
      <c r="P64" s="117">
        <v>17320</v>
      </c>
    </row>
    <row r="65" s="17" customFormat="1" ht="40.05" customHeight="1" spans="1:16">
      <c r="A65" s="18" t="s">
        <v>27</v>
      </c>
      <c r="B65" s="40" t="s">
        <v>160</v>
      </c>
      <c r="C65" s="41" t="s">
        <v>16</v>
      </c>
      <c r="D65" s="41" t="s">
        <v>353</v>
      </c>
      <c r="E65" s="42" t="s">
        <v>5499</v>
      </c>
      <c r="F65" s="22" t="s">
        <v>370</v>
      </c>
      <c r="G65" s="22" t="s">
        <v>5564</v>
      </c>
      <c r="H65" s="23" t="s">
        <v>5041</v>
      </c>
      <c r="I65" s="46" t="s">
        <v>22</v>
      </c>
      <c r="J65" s="133">
        <v>139</v>
      </c>
      <c r="K65" s="116">
        <f t="shared" si="9"/>
        <v>139</v>
      </c>
      <c r="L65" s="47"/>
      <c r="M65" s="47">
        <v>3.1</v>
      </c>
      <c r="N65" s="47"/>
      <c r="O65" s="22"/>
      <c r="P65" s="117">
        <v>17320</v>
      </c>
    </row>
    <row r="66" s="17" customFormat="1" ht="40.05" customHeight="1" spans="1:16">
      <c r="A66" s="18" t="s">
        <v>27</v>
      </c>
      <c r="B66" s="40" t="s">
        <v>161</v>
      </c>
      <c r="C66" s="41" t="s">
        <v>16</v>
      </c>
      <c r="D66" s="41" t="s">
        <v>353</v>
      </c>
      <c r="E66" s="42" t="s">
        <v>5499</v>
      </c>
      <c r="F66" s="22" t="s">
        <v>370</v>
      </c>
      <c r="G66" s="22" t="s">
        <v>5565</v>
      </c>
      <c r="H66" s="23" t="s">
        <v>5041</v>
      </c>
      <c r="I66" s="46" t="s">
        <v>22</v>
      </c>
      <c r="J66" s="133">
        <v>3</v>
      </c>
      <c r="K66" s="116">
        <f t="shared" si="9"/>
        <v>3</v>
      </c>
      <c r="L66" s="47"/>
      <c r="M66" s="47">
        <v>3.1</v>
      </c>
      <c r="N66" s="47"/>
      <c r="O66" s="22"/>
      <c r="P66" s="117">
        <v>17320</v>
      </c>
    </row>
    <row r="67" s="17" customFormat="1" ht="40.05" customHeight="1" spans="1:16">
      <c r="A67" s="18" t="s">
        <v>27</v>
      </c>
      <c r="B67" s="40" t="s">
        <v>162</v>
      </c>
      <c r="C67" s="41" t="s">
        <v>16</v>
      </c>
      <c r="D67" s="41" t="s">
        <v>353</v>
      </c>
      <c r="E67" s="42" t="s">
        <v>5499</v>
      </c>
      <c r="F67" s="22" t="s">
        <v>370</v>
      </c>
      <c r="G67" s="22" t="s">
        <v>5566</v>
      </c>
      <c r="H67" s="23" t="s">
        <v>5041</v>
      </c>
      <c r="I67" s="46" t="s">
        <v>22</v>
      </c>
      <c r="J67" s="133">
        <v>15</v>
      </c>
      <c r="K67" s="116">
        <f t="shared" ref="K67:K72" si="10">(CEILING(J67*0.2,1))*1</f>
        <v>3</v>
      </c>
      <c r="L67" s="47"/>
      <c r="M67" s="47">
        <v>3.1</v>
      </c>
      <c r="N67" s="47"/>
      <c r="O67" s="22"/>
      <c r="P67" s="117">
        <v>17320</v>
      </c>
    </row>
    <row r="68" s="17" customFormat="1" ht="40.05" customHeight="1" spans="1:16">
      <c r="A68" s="18" t="s">
        <v>27</v>
      </c>
      <c r="B68" s="40" t="s">
        <v>163</v>
      </c>
      <c r="C68" s="41" t="s">
        <v>16</v>
      </c>
      <c r="D68" s="41" t="s">
        <v>353</v>
      </c>
      <c r="E68" s="42" t="s">
        <v>5499</v>
      </c>
      <c r="F68" s="22" t="s">
        <v>370</v>
      </c>
      <c r="G68" s="22" t="s">
        <v>5567</v>
      </c>
      <c r="H68" s="23" t="s">
        <v>5041</v>
      </c>
      <c r="I68" s="46" t="s">
        <v>22</v>
      </c>
      <c r="J68" s="133">
        <v>2</v>
      </c>
      <c r="K68" s="116">
        <f t="shared" si="10"/>
        <v>1</v>
      </c>
      <c r="L68" s="47"/>
      <c r="M68" s="47">
        <v>3.1</v>
      </c>
      <c r="N68" s="47"/>
      <c r="O68" s="22"/>
      <c r="P68" s="117">
        <v>17320</v>
      </c>
    </row>
    <row r="69" s="17" customFormat="1" ht="40.05" customHeight="1" spans="1:16">
      <c r="A69" s="18" t="s">
        <v>27</v>
      </c>
      <c r="B69" s="40" t="s">
        <v>164</v>
      </c>
      <c r="C69" s="41" t="s">
        <v>16</v>
      </c>
      <c r="D69" s="41" t="s">
        <v>353</v>
      </c>
      <c r="E69" s="42" t="s">
        <v>5499</v>
      </c>
      <c r="F69" s="22" t="s">
        <v>370</v>
      </c>
      <c r="G69" s="22" t="s">
        <v>5568</v>
      </c>
      <c r="H69" s="23" t="s">
        <v>5041</v>
      </c>
      <c r="I69" s="46" t="s">
        <v>22</v>
      </c>
      <c r="J69" s="133">
        <v>85</v>
      </c>
      <c r="K69" s="116">
        <f>J69*1</f>
        <v>85</v>
      </c>
      <c r="L69" s="47"/>
      <c r="M69" s="47">
        <v>3.1</v>
      </c>
      <c r="N69" s="47"/>
      <c r="O69" s="22"/>
      <c r="P69" s="117">
        <v>17320</v>
      </c>
    </row>
    <row r="70" s="17" customFormat="1" ht="40.05" customHeight="1" spans="1:16">
      <c r="A70" s="18" t="s">
        <v>27</v>
      </c>
      <c r="B70" s="40" t="s">
        <v>165</v>
      </c>
      <c r="C70" s="41" t="s">
        <v>16</v>
      </c>
      <c r="D70" s="41" t="s">
        <v>353</v>
      </c>
      <c r="E70" s="42" t="s">
        <v>5499</v>
      </c>
      <c r="F70" s="22" t="s">
        <v>370</v>
      </c>
      <c r="G70" s="22" t="s">
        <v>5569</v>
      </c>
      <c r="H70" s="23" t="s">
        <v>5041</v>
      </c>
      <c r="I70" s="46" t="s">
        <v>22</v>
      </c>
      <c r="J70" s="133">
        <v>9</v>
      </c>
      <c r="K70" s="116">
        <f t="shared" si="10"/>
        <v>2</v>
      </c>
      <c r="L70" s="47"/>
      <c r="M70" s="47">
        <v>3.1</v>
      </c>
      <c r="N70" s="47"/>
      <c r="O70" s="22"/>
      <c r="P70" s="117">
        <v>17320</v>
      </c>
    </row>
    <row r="71" s="17" customFormat="1" ht="40.05" customHeight="1" spans="1:16">
      <c r="A71" s="18" t="s">
        <v>27</v>
      </c>
      <c r="B71" s="40" t="s">
        <v>166</v>
      </c>
      <c r="C71" s="41" t="s">
        <v>16</v>
      </c>
      <c r="D71" s="41" t="s">
        <v>353</v>
      </c>
      <c r="E71" s="42" t="s">
        <v>5499</v>
      </c>
      <c r="F71" s="22" t="s">
        <v>370</v>
      </c>
      <c r="G71" s="22" t="s">
        <v>5570</v>
      </c>
      <c r="H71" s="23" t="s">
        <v>5041</v>
      </c>
      <c r="I71" s="46" t="s">
        <v>22</v>
      </c>
      <c r="J71" s="133">
        <v>19</v>
      </c>
      <c r="K71" s="116">
        <f t="shared" si="10"/>
        <v>4</v>
      </c>
      <c r="L71" s="47"/>
      <c r="M71" s="47">
        <v>3.2</v>
      </c>
      <c r="N71" s="47"/>
      <c r="O71" s="22"/>
      <c r="P71" s="117">
        <v>17320</v>
      </c>
    </row>
    <row r="72" s="17" customFormat="1" ht="40.05" customHeight="1" spans="1:16">
      <c r="A72" s="18" t="s">
        <v>27</v>
      </c>
      <c r="B72" s="40" t="s">
        <v>168</v>
      </c>
      <c r="C72" s="41" t="s">
        <v>16</v>
      </c>
      <c r="D72" s="41" t="s">
        <v>353</v>
      </c>
      <c r="E72" s="42" t="s">
        <v>5499</v>
      </c>
      <c r="F72" s="22" t="s">
        <v>370</v>
      </c>
      <c r="G72" s="22" t="s">
        <v>5571</v>
      </c>
      <c r="H72" s="23" t="s">
        <v>5041</v>
      </c>
      <c r="I72" s="46" t="s">
        <v>22</v>
      </c>
      <c r="J72" s="133">
        <v>1</v>
      </c>
      <c r="K72" s="116">
        <f t="shared" si="10"/>
        <v>1</v>
      </c>
      <c r="L72" s="47"/>
      <c r="M72" s="47">
        <v>3.2</v>
      </c>
      <c r="N72" s="47"/>
      <c r="O72" s="22"/>
      <c r="P72" s="117">
        <v>17320</v>
      </c>
    </row>
    <row r="73" s="17" customFormat="1" ht="40.05" customHeight="1" spans="1:16">
      <c r="A73" s="18" t="s">
        <v>27</v>
      </c>
      <c r="B73" s="40" t="s">
        <v>169</v>
      </c>
      <c r="C73" s="41" t="s">
        <v>16</v>
      </c>
      <c r="D73" s="41" t="s">
        <v>353</v>
      </c>
      <c r="E73" s="42" t="s">
        <v>5499</v>
      </c>
      <c r="F73" s="22" t="s">
        <v>5572</v>
      </c>
      <c r="G73" s="22" t="s">
        <v>5573</v>
      </c>
      <c r="H73" s="23" t="s">
        <v>5041</v>
      </c>
      <c r="I73" s="46" t="s">
        <v>22</v>
      </c>
      <c r="J73" s="133">
        <v>2</v>
      </c>
      <c r="K73" s="116">
        <v>0</v>
      </c>
      <c r="L73" s="47"/>
      <c r="M73" s="47">
        <v>3.2</v>
      </c>
      <c r="N73" s="47"/>
      <c r="O73" s="22"/>
      <c r="P73" s="117">
        <v>17320</v>
      </c>
    </row>
    <row r="74" s="17" customFormat="1" ht="40.05" customHeight="1" spans="1:16">
      <c r="A74" s="18" t="s">
        <v>27</v>
      </c>
      <c r="B74" s="40" t="s">
        <v>170</v>
      </c>
      <c r="C74" s="41" t="s">
        <v>16</v>
      </c>
      <c r="D74" s="41" t="s">
        <v>353</v>
      </c>
      <c r="E74" s="42" t="s">
        <v>5499</v>
      </c>
      <c r="F74" s="22" t="s">
        <v>5572</v>
      </c>
      <c r="G74" s="22" t="s">
        <v>5574</v>
      </c>
      <c r="H74" s="23" t="s">
        <v>5041</v>
      </c>
      <c r="I74" s="46" t="s">
        <v>22</v>
      </c>
      <c r="J74" s="133">
        <v>1</v>
      </c>
      <c r="K74" s="116">
        <f t="shared" ref="K74:K77" si="11">J74*1</f>
        <v>1</v>
      </c>
      <c r="L74" s="47"/>
      <c r="M74" s="47">
        <v>3.2</v>
      </c>
      <c r="N74" s="47"/>
      <c r="O74" s="22"/>
      <c r="P74" s="117">
        <v>17320</v>
      </c>
    </row>
    <row r="75" s="17" customFormat="1" ht="40.05" customHeight="1" spans="1:16">
      <c r="A75" s="18" t="s">
        <v>27</v>
      </c>
      <c r="B75" s="40" t="s">
        <v>175</v>
      </c>
      <c r="C75" s="41" t="s">
        <v>16</v>
      </c>
      <c r="D75" s="41" t="s">
        <v>353</v>
      </c>
      <c r="E75" s="42" t="s">
        <v>5499</v>
      </c>
      <c r="F75" s="22" t="s">
        <v>375</v>
      </c>
      <c r="G75" s="22" t="s">
        <v>5575</v>
      </c>
      <c r="H75" s="23" t="s">
        <v>5060</v>
      </c>
      <c r="I75" s="46" t="s">
        <v>22</v>
      </c>
      <c r="J75" s="133">
        <v>1</v>
      </c>
      <c r="K75" s="116">
        <v>0</v>
      </c>
      <c r="L75" s="47"/>
      <c r="M75" s="47">
        <v>3.2</v>
      </c>
      <c r="N75" s="47"/>
      <c r="O75" s="22"/>
      <c r="P75" s="117">
        <v>17320</v>
      </c>
    </row>
    <row r="76" s="17" customFormat="1" ht="40.05" customHeight="1" spans="1:16">
      <c r="A76" s="18" t="s">
        <v>27</v>
      </c>
      <c r="B76" s="40" t="s">
        <v>176</v>
      </c>
      <c r="C76" s="41" t="s">
        <v>16</v>
      </c>
      <c r="D76" s="41" t="s">
        <v>353</v>
      </c>
      <c r="E76" s="42" t="s">
        <v>5499</v>
      </c>
      <c r="F76" s="22" t="s">
        <v>375</v>
      </c>
      <c r="G76" s="22" t="s">
        <v>5576</v>
      </c>
      <c r="H76" s="23" t="s">
        <v>5060</v>
      </c>
      <c r="I76" s="46" t="s">
        <v>22</v>
      </c>
      <c r="J76" s="133">
        <v>1</v>
      </c>
      <c r="K76" s="116">
        <f t="shared" si="11"/>
        <v>1</v>
      </c>
      <c r="L76" s="47"/>
      <c r="M76" s="47">
        <v>3.2</v>
      </c>
      <c r="N76" s="47"/>
      <c r="O76" s="22"/>
      <c r="P76" s="117">
        <v>17320</v>
      </c>
    </row>
    <row r="77" s="17" customFormat="1" ht="40.05" customHeight="1" spans="1:16">
      <c r="A77" s="18" t="s">
        <v>27</v>
      </c>
      <c r="B77" s="40" t="s">
        <v>178</v>
      </c>
      <c r="C77" s="41" t="s">
        <v>16</v>
      </c>
      <c r="D77" s="41" t="s">
        <v>353</v>
      </c>
      <c r="E77" s="42" t="s">
        <v>5499</v>
      </c>
      <c r="F77" s="22" t="s">
        <v>375</v>
      </c>
      <c r="G77" s="22" t="s">
        <v>5577</v>
      </c>
      <c r="H77" s="23" t="s">
        <v>5060</v>
      </c>
      <c r="I77" s="46" t="s">
        <v>22</v>
      </c>
      <c r="J77" s="133">
        <v>15</v>
      </c>
      <c r="K77" s="116">
        <f t="shared" si="11"/>
        <v>15</v>
      </c>
      <c r="L77" s="47"/>
      <c r="M77" s="47">
        <v>3.1</v>
      </c>
      <c r="N77" s="47"/>
      <c r="O77" s="22"/>
      <c r="P77" s="117">
        <v>17320</v>
      </c>
    </row>
    <row r="78" s="17" customFormat="1" ht="40.05" customHeight="1" spans="1:16">
      <c r="A78" s="18" t="s">
        <v>27</v>
      </c>
      <c r="B78" s="40" t="s">
        <v>179</v>
      </c>
      <c r="C78" s="41" t="s">
        <v>16</v>
      </c>
      <c r="D78" s="41" t="s">
        <v>353</v>
      </c>
      <c r="E78" s="42" t="s">
        <v>5499</v>
      </c>
      <c r="F78" s="22" t="s">
        <v>375</v>
      </c>
      <c r="G78" s="22" t="s">
        <v>5578</v>
      </c>
      <c r="H78" s="23" t="s">
        <v>5060</v>
      </c>
      <c r="I78" s="46" t="s">
        <v>22</v>
      </c>
      <c r="J78" s="133">
        <v>3</v>
      </c>
      <c r="K78" s="116">
        <f t="shared" ref="K78:K84" si="12">(CEILING(J78*0.2,1))*1</f>
        <v>1</v>
      </c>
      <c r="L78" s="47"/>
      <c r="M78" s="47">
        <v>3.1</v>
      </c>
      <c r="N78" s="47"/>
      <c r="O78" s="22"/>
      <c r="P78" s="117">
        <v>17320</v>
      </c>
    </row>
    <row r="79" s="17" customFormat="1" ht="40.05" customHeight="1" spans="1:16">
      <c r="A79" s="18" t="s">
        <v>27</v>
      </c>
      <c r="B79" s="40" t="s">
        <v>181</v>
      </c>
      <c r="C79" s="41" t="s">
        <v>16</v>
      </c>
      <c r="D79" s="41" t="s">
        <v>353</v>
      </c>
      <c r="E79" s="42" t="s">
        <v>5499</v>
      </c>
      <c r="F79" s="22" t="s">
        <v>375</v>
      </c>
      <c r="G79" s="22" t="s">
        <v>5579</v>
      </c>
      <c r="H79" s="23" t="s">
        <v>5060</v>
      </c>
      <c r="I79" s="46" t="s">
        <v>22</v>
      </c>
      <c r="J79" s="133">
        <v>2</v>
      </c>
      <c r="K79" s="116">
        <f t="shared" si="12"/>
        <v>1</v>
      </c>
      <c r="L79" s="47"/>
      <c r="M79" s="47">
        <v>3.1</v>
      </c>
      <c r="N79" s="47"/>
      <c r="O79" s="22"/>
      <c r="P79" s="117">
        <v>17320</v>
      </c>
    </row>
    <row r="80" s="17" customFormat="1" ht="40.05" customHeight="1" spans="1:16">
      <c r="A80" s="18" t="s">
        <v>27</v>
      </c>
      <c r="B80" s="40" t="s">
        <v>182</v>
      </c>
      <c r="C80" s="41" t="s">
        <v>16</v>
      </c>
      <c r="D80" s="41" t="s">
        <v>353</v>
      </c>
      <c r="E80" s="42" t="s">
        <v>5499</v>
      </c>
      <c r="F80" s="22" t="s">
        <v>391</v>
      </c>
      <c r="G80" s="22" t="s">
        <v>5580</v>
      </c>
      <c r="H80" s="23" t="s">
        <v>5041</v>
      </c>
      <c r="I80" s="46" t="s">
        <v>22</v>
      </c>
      <c r="J80" s="133">
        <v>1</v>
      </c>
      <c r="K80" s="116">
        <v>0</v>
      </c>
      <c r="L80" s="47"/>
      <c r="M80" s="47">
        <v>3.2</v>
      </c>
      <c r="N80" s="47"/>
      <c r="O80" s="22"/>
      <c r="P80" s="117">
        <v>17320</v>
      </c>
    </row>
    <row r="81" s="17" customFormat="1" ht="40.05" customHeight="1" spans="1:16">
      <c r="A81" s="18" t="s">
        <v>27</v>
      </c>
      <c r="B81" s="40" t="s">
        <v>185</v>
      </c>
      <c r="C81" s="41" t="s">
        <v>16</v>
      </c>
      <c r="D81" s="41" t="s">
        <v>353</v>
      </c>
      <c r="E81" s="42" t="s">
        <v>5499</v>
      </c>
      <c r="F81" s="22" t="s">
        <v>391</v>
      </c>
      <c r="G81" s="22" t="s">
        <v>5581</v>
      </c>
      <c r="H81" s="23" t="s">
        <v>5041</v>
      </c>
      <c r="I81" s="46" t="s">
        <v>22</v>
      </c>
      <c r="J81" s="133">
        <v>3</v>
      </c>
      <c r="K81" s="116">
        <f t="shared" ref="K81:K89" si="13">J81*1</f>
        <v>3</v>
      </c>
      <c r="L81" s="47"/>
      <c r="M81" s="47">
        <v>3.1</v>
      </c>
      <c r="N81" s="47"/>
      <c r="O81" s="22"/>
      <c r="P81" s="117">
        <v>17320</v>
      </c>
    </row>
    <row r="82" s="17" customFormat="1" ht="40.05" customHeight="1" spans="1:16">
      <c r="A82" s="18" t="s">
        <v>27</v>
      </c>
      <c r="B82" s="40" t="s">
        <v>186</v>
      </c>
      <c r="C82" s="41" t="s">
        <v>16</v>
      </c>
      <c r="D82" s="41" t="s">
        <v>353</v>
      </c>
      <c r="E82" s="42" t="s">
        <v>5499</v>
      </c>
      <c r="F82" s="22" t="s">
        <v>391</v>
      </c>
      <c r="G82" s="22" t="s">
        <v>5582</v>
      </c>
      <c r="H82" s="23" t="s">
        <v>5041</v>
      </c>
      <c r="I82" s="46" t="s">
        <v>22</v>
      </c>
      <c r="J82" s="133">
        <v>3</v>
      </c>
      <c r="K82" s="116">
        <f t="shared" si="12"/>
        <v>1</v>
      </c>
      <c r="L82" s="47"/>
      <c r="M82" s="47">
        <v>3.1</v>
      </c>
      <c r="N82" s="47"/>
      <c r="O82" s="22"/>
      <c r="P82" s="117">
        <v>17320</v>
      </c>
    </row>
    <row r="83" s="17" customFormat="1" ht="40.05" customHeight="1" spans="1:16">
      <c r="A83" s="18" t="s">
        <v>27</v>
      </c>
      <c r="B83" s="40" t="s">
        <v>189</v>
      </c>
      <c r="C83" s="41" t="s">
        <v>16</v>
      </c>
      <c r="D83" s="41" t="s">
        <v>353</v>
      </c>
      <c r="E83" s="42" t="s">
        <v>5499</v>
      </c>
      <c r="F83" s="22" t="s">
        <v>391</v>
      </c>
      <c r="G83" s="22" t="s">
        <v>5583</v>
      </c>
      <c r="H83" s="23" t="s">
        <v>5041</v>
      </c>
      <c r="I83" s="46" t="s">
        <v>22</v>
      </c>
      <c r="J83" s="133">
        <v>2</v>
      </c>
      <c r="K83" s="116">
        <f t="shared" si="12"/>
        <v>1</v>
      </c>
      <c r="L83" s="47"/>
      <c r="M83" s="47">
        <v>3.1</v>
      </c>
      <c r="N83" s="47"/>
      <c r="O83" s="22"/>
      <c r="P83" s="117">
        <v>17320</v>
      </c>
    </row>
    <row r="84" s="17" customFormat="1" ht="40.05" customHeight="1" spans="1:16">
      <c r="A84" s="18" t="s">
        <v>27</v>
      </c>
      <c r="B84" s="40" t="s">
        <v>191</v>
      </c>
      <c r="C84" s="41" t="s">
        <v>16</v>
      </c>
      <c r="D84" s="41" t="s">
        <v>353</v>
      </c>
      <c r="E84" s="42" t="s">
        <v>5499</v>
      </c>
      <c r="F84" s="22" t="s">
        <v>391</v>
      </c>
      <c r="G84" s="22" t="s">
        <v>5584</v>
      </c>
      <c r="H84" s="23" t="s">
        <v>5041</v>
      </c>
      <c r="I84" s="46" t="s">
        <v>22</v>
      </c>
      <c r="J84" s="133">
        <v>7</v>
      </c>
      <c r="K84" s="116">
        <f t="shared" si="12"/>
        <v>2</v>
      </c>
      <c r="L84" s="47"/>
      <c r="M84" s="47">
        <v>3.2</v>
      </c>
      <c r="N84" s="47"/>
      <c r="O84" s="22"/>
      <c r="P84" s="117">
        <v>17320</v>
      </c>
    </row>
    <row r="85" s="17" customFormat="1" ht="40.05" customHeight="1" spans="1:16">
      <c r="A85" s="18" t="s">
        <v>27</v>
      </c>
      <c r="B85" s="40" t="s">
        <v>193</v>
      </c>
      <c r="C85" s="41" t="s">
        <v>16</v>
      </c>
      <c r="D85" s="41" t="s">
        <v>353</v>
      </c>
      <c r="E85" s="42" t="s">
        <v>5499</v>
      </c>
      <c r="F85" s="22" t="s">
        <v>370</v>
      </c>
      <c r="G85" s="22" t="s">
        <v>5585</v>
      </c>
      <c r="H85" s="23" t="s">
        <v>5041</v>
      </c>
      <c r="I85" s="46" t="s">
        <v>22</v>
      </c>
      <c r="J85" s="133">
        <v>20</v>
      </c>
      <c r="K85" s="116">
        <f t="shared" si="13"/>
        <v>20</v>
      </c>
      <c r="L85" s="47"/>
      <c r="M85" s="47">
        <v>3.1</v>
      </c>
      <c r="N85" s="47"/>
      <c r="O85" s="22"/>
      <c r="P85" s="117">
        <v>18011</v>
      </c>
    </row>
    <row r="86" s="17" customFormat="1" ht="40.05" customHeight="1" spans="1:16">
      <c r="A86" s="18" t="s">
        <v>27</v>
      </c>
      <c r="B86" s="40" t="s">
        <v>195</v>
      </c>
      <c r="C86" s="41" t="s">
        <v>16</v>
      </c>
      <c r="D86" s="41" t="s">
        <v>353</v>
      </c>
      <c r="E86" s="42" t="s">
        <v>5499</v>
      </c>
      <c r="F86" s="22" t="s">
        <v>370</v>
      </c>
      <c r="G86" s="22" t="s">
        <v>5586</v>
      </c>
      <c r="H86" s="23" t="s">
        <v>5041</v>
      </c>
      <c r="I86" s="46" t="s">
        <v>22</v>
      </c>
      <c r="J86" s="133">
        <v>4</v>
      </c>
      <c r="K86" s="116">
        <f t="shared" si="13"/>
        <v>4</v>
      </c>
      <c r="L86" s="47"/>
      <c r="M86" s="47">
        <v>3.1</v>
      </c>
      <c r="N86" s="47"/>
      <c r="O86" s="22"/>
      <c r="P86" s="117">
        <v>18011</v>
      </c>
    </row>
    <row r="87" s="17" customFormat="1" ht="40.05" customHeight="1" spans="1:16">
      <c r="A87" s="18" t="s">
        <v>27</v>
      </c>
      <c r="B87" s="40" t="s">
        <v>197</v>
      </c>
      <c r="C87" s="41" t="s">
        <v>16</v>
      </c>
      <c r="D87" s="41" t="s">
        <v>353</v>
      </c>
      <c r="E87" s="42" t="s">
        <v>5499</v>
      </c>
      <c r="F87" s="22" t="s">
        <v>370</v>
      </c>
      <c r="G87" s="22" t="s">
        <v>5587</v>
      </c>
      <c r="H87" s="23" t="s">
        <v>5041</v>
      </c>
      <c r="I87" s="46" t="s">
        <v>22</v>
      </c>
      <c r="J87" s="133">
        <v>23</v>
      </c>
      <c r="K87" s="116">
        <f t="shared" si="13"/>
        <v>23</v>
      </c>
      <c r="L87" s="47"/>
      <c r="M87" s="47">
        <v>3.1</v>
      </c>
      <c r="N87" s="47"/>
      <c r="O87" s="22"/>
      <c r="P87" s="117">
        <v>18011</v>
      </c>
    </row>
    <row r="88" s="17" customFormat="1" ht="40.05" customHeight="1" spans="1:16">
      <c r="A88" s="18" t="s">
        <v>27</v>
      </c>
      <c r="B88" s="40" t="s">
        <v>200</v>
      </c>
      <c r="C88" s="41" t="s">
        <v>16</v>
      </c>
      <c r="D88" s="41" t="s">
        <v>353</v>
      </c>
      <c r="E88" s="42" t="s">
        <v>5499</v>
      </c>
      <c r="F88" s="22" t="s">
        <v>370</v>
      </c>
      <c r="G88" s="22" t="s">
        <v>5588</v>
      </c>
      <c r="H88" s="23" t="s">
        <v>5041</v>
      </c>
      <c r="I88" s="46" t="s">
        <v>22</v>
      </c>
      <c r="J88" s="133">
        <v>42</v>
      </c>
      <c r="K88" s="116">
        <f t="shared" si="13"/>
        <v>42</v>
      </c>
      <c r="L88" s="47"/>
      <c r="M88" s="47">
        <v>3.1</v>
      </c>
      <c r="N88" s="47"/>
      <c r="O88" s="22"/>
      <c r="P88" s="117">
        <v>18011</v>
      </c>
    </row>
    <row r="89" s="17" customFormat="1" ht="40.05" customHeight="1" spans="1:16">
      <c r="A89" s="18" t="s">
        <v>27</v>
      </c>
      <c r="B89" s="40" t="s">
        <v>201</v>
      </c>
      <c r="C89" s="41" t="s">
        <v>16</v>
      </c>
      <c r="D89" s="41" t="s">
        <v>353</v>
      </c>
      <c r="E89" s="42" t="s">
        <v>5499</v>
      </c>
      <c r="F89" s="22" t="s">
        <v>370</v>
      </c>
      <c r="G89" s="22" t="s">
        <v>5589</v>
      </c>
      <c r="H89" s="23" t="s">
        <v>5041</v>
      </c>
      <c r="I89" s="46" t="s">
        <v>22</v>
      </c>
      <c r="J89" s="133">
        <v>2</v>
      </c>
      <c r="K89" s="116">
        <f t="shared" si="13"/>
        <v>2</v>
      </c>
      <c r="L89" s="47"/>
      <c r="M89" s="47">
        <v>3.1</v>
      </c>
      <c r="N89" s="47"/>
      <c r="O89" s="22"/>
      <c r="P89" s="117">
        <v>18011</v>
      </c>
    </row>
    <row r="90" s="17" customFormat="1" ht="40.05" customHeight="1" spans="1:16">
      <c r="A90" s="18" t="s">
        <v>27</v>
      </c>
      <c r="B90" s="40" t="s">
        <v>202</v>
      </c>
      <c r="C90" s="41" t="s">
        <v>16</v>
      </c>
      <c r="D90" s="41" t="s">
        <v>353</v>
      </c>
      <c r="E90" s="42" t="s">
        <v>5499</v>
      </c>
      <c r="F90" s="22" t="s">
        <v>370</v>
      </c>
      <c r="G90" s="22" t="s">
        <v>5590</v>
      </c>
      <c r="H90" s="23" t="s">
        <v>5041</v>
      </c>
      <c r="I90" s="46" t="s">
        <v>22</v>
      </c>
      <c r="J90" s="133">
        <v>4</v>
      </c>
      <c r="K90" s="116">
        <f t="shared" ref="K90:K93" si="14">(CEILING(J90*0.2,1))*1</f>
        <v>1</v>
      </c>
      <c r="L90" s="47"/>
      <c r="M90" s="47">
        <v>3.1</v>
      </c>
      <c r="N90" s="47"/>
      <c r="O90" s="22"/>
      <c r="P90" s="117">
        <v>18011</v>
      </c>
    </row>
    <row r="91" s="17" customFormat="1" ht="40.05" customHeight="1" spans="1:16">
      <c r="A91" s="18" t="s">
        <v>27</v>
      </c>
      <c r="B91" s="40" t="s">
        <v>205</v>
      </c>
      <c r="C91" s="41" t="s">
        <v>16</v>
      </c>
      <c r="D91" s="41" t="s">
        <v>353</v>
      </c>
      <c r="E91" s="42" t="s">
        <v>5499</v>
      </c>
      <c r="F91" s="22" t="s">
        <v>370</v>
      </c>
      <c r="G91" s="22" t="s">
        <v>5591</v>
      </c>
      <c r="H91" s="23" t="s">
        <v>5041</v>
      </c>
      <c r="I91" s="46" t="s">
        <v>22</v>
      </c>
      <c r="J91" s="133">
        <v>70</v>
      </c>
      <c r="K91" s="116">
        <f t="shared" ref="K91:K109" si="15">J91*1</f>
        <v>70</v>
      </c>
      <c r="L91" s="47"/>
      <c r="M91" s="47">
        <v>3.1</v>
      </c>
      <c r="N91" s="47"/>
      <c r="O91" s="22"/>
      <c r="P91" s="117">
        <v>18011</v>
      </c>
    </row>
    <row r="92" s="17" customFormat="1" ht="40.05" customHeight="1" spans="1:16">
      <c r="A92" s="18" t="s">
        <v>27</v>
      </c>
      <c r="B92" s="40" t="s">
        <v>207</v>
      </c>
      <c r="C92" s="41" t="s">
        <v>16</v>
      </c>
      <c r="D92" s="41" t="s">
        <v>353</v>
      </c>
      <c r="E92" s="42" t="s">
        <v>5499</v>
      </c>
      <c r="F92" s="22" t="s">
        <v>370</v>
      </c>
      <c r="G92" s="22" t="s">
        <v>5592</v>
      </c>
      <c r="H92" s="23" t="s">
        <v>5041</v>
      </c>
      <c r="I92" s="46" t="s">
        <v>22</v>
      </c>
      <c r="J92" s="133">
        <v>5</v>
      </c>
      <c r="K92" s="116">
        <f t="shared" si="14"/>
        <v>1</v>
      </c>
      <c r="L92" s="47"/>
      <c r="M92" s="47">
        <v>3.1</v>
      </c>
      <c r="N92" s="47"/>
      <c r="O92" s="22"/>
      <c r="P92" s="117">
        <v>18011</v>
      </c>
    </row>
    <row r="93" s="17" customFormat="1" ht="40.05" customHeight="1" spans="1:16">
      <c r="A93" s="18" t="s">
        <v>27</v>
      </c>
      <c r="B93" s="40" t="s">
        <v>209</v>
      </c>
      <c r="C93" s="41" t="s">
        <v>16</v>
      </c>
      <c r="D93" s="41" t="s">
        <v>353</v>
      </c>
      <c r="E93" s="42" t="s">
        <v>5499</v>
      </c>
      <c r="F93" s="22" t="s">
        <v>370</v>
      </c>
      <c r="G93" s="22" t="s">
        <v>5593</v>
      </c>
      <c r="H93" s="23" t="s">
        <v>5041</v>
      </c>
      <c r="I93" s="46" t="s">
        <v>22</v>
      </c>
      <c r="J93" s="133">
        <v>2</v>
      </c>
      <c r="K93" s="116">
        <f t="shared" si="14"/>
        <v>1</v>
      </c>
      <c r="L93" s="47"/>
      <c r="M93" s="47">
        <v>3.1</v>
      </c>
      <c r="N93" s="47"/>
      <c r="O93" s="22"/>
      <c r="P93" s="117">
        <v>18011</v>
      </c>
    </row>
    <row r="94" s="17" customFormat="1" ht="40.05" customHeight="1" spans="1:16">
      <c r="A94" s="18" t="s">
        <v>27</v>
      </c>
      <c r="B94" s="40" t="s">
        <v>210</v>
      </c>
      <c r="C94" s="41" t="s">
        <v>16</v>
      </c>
      <c r="D94" s="41" t="s">
        <v>353</v>
      </c>
      <c r="E94" s="42" t="s">
        <v>5499</v>
      </c>
      <c r="F94" s="22" t="s">
        <v>370</v>
      </c>
      <c r="G94" s="22" t="s">
        <v>5594</v>
      </c>
      <c r="H94" s="23" t="s">
        <v>5071</v>
      </c>
      <c r="I94" s="46" t="s">
        <v>22</v>
      </c>
      <c r="J94" s="133">
        <v>3</v>
      </c>
      <c r="K94" s="116">
        <f t="shared" si="15"/>
        <v>3</v>
      </c>
      <c r="L94" s="47"/>
      <c r="M94" s="47">
        <v>3.1</v>
      </c>
      <c r="N94" s="47"/>
      <c r="O94" s="22"/>
      <c r="P94" s="117">
        <v>31432</v>
      </c>
    </row>
    <row r="95" s="17" customFormat="1" ht="40.05" customHeight="1" spans="1:16">
      <c r="A95" s="18" t="s">
        <v>27</v>
      </c>
      <c r="B95" s="40" t="s">
        <v>211</v>
      </c>
      <c r="C95" s="41" t="s">
        <v>16</v>
      </c>
      <c r="D95" s="41" t="s">
        <v>353</v>
      </c>
      <c r="E95" s="42" t="s">
        <v>5499</v>
      </c>
      <c r="F95" s="22" t="s">
        <v>375</v>
      </c>
      <c r="G95" s="22" t="s">
        <v>5595</v>
      </c>
      <c r="H95" s="23" t="s">
        <v>5596</v>
      </c>
      <c r="I95" s="46" t="s">
        <v>22</v>
      </c>
      <c r="J95" s="133">
        <v>1</v>
      </c>
      <c r="K95" s="116">
        <f t="shared" si="15"/>
        <v>1</v>
      </c>
      <c r="L95" s="47"/>
      <c r="M95" s="47">
        <v>3.1</v>
      </c>
      <c r="N95" s="47"/>
      <c r="O95" s="22"/>
      <c r="P95" s="117">
        <v>31432</v>
      </c>
    </row>
    <row r="96" s="17" customFormat="1" ht="40.05" customHeight="1" spans="1:16">
      <c r="A96" s="18" t="s">
        <v>27</v>
      </c>
      <c r="B96" s="40" t="s">
        <v>212</v>
      </c>
      <c r="C96" s="41" t="s">
        <v>16</v>
      </c>
      <c r="D96" s="41" t="s">
        <v>353</v>
      </c>
      <c r="E96" s="42" t="s">
        <v>5499</v>
      </c>
      <c r="F96" s="22" t="s">
        <v>391</v>
      </c>
      <c r="G96" s="22" t="s">
        <v>5597</v>
      </c>
      <c r="H96" s="23" t="s">
        <v>5511</v>
      </c>
      <c r="I96" s="46" t="s">
        <v>22</v>
      </c>
      <c r="J96" s="133">
        <v>1</v>
      </c>
      <c r="K96" s="116">
        <f t="shared" si="15"/>
        <v>1</v>
      </c>
      <c r="L96" s="47"/>
      <c r="M96" s="47">
        <v>3.1</v>
      </c>
      <c r="N96" s="47"/>
      <c r="O96" s="22"/>
      <c r="P96" s="117">
        <v>31432</v>
      </c>
    </row>
    <row r="97" s="17" customFormat="1" ht="40.05" customHeight="1" spans="1:16">
      <c r="A97" s="18" t="s">
        <v>27</v>
      </c>
      <c r="B97" s="40" t="s">
        <v>213</v>
      </c>
      <c r="C97" s="41" t="s">
        <v>16</v>
      </c>
      <c r="D97" s="41" t="s">
        <v>353</v>
      </c>
      <c r="E97" s="42" t="s">
        <v>5499</v>
      </c>
      <c r="F97" s="22" t="s">
        <v>370</v>
      </c>
      <c r="G97" s="22" t="s">
        <v>5598</v>
      </c>
      <c r="H97" s="23" t="s">
        <v>5020</v>
      </c>
      <c r="I97" s="46" t="s">
        <v>22</v>
      </c>
      <c r="J97" s="133">
        <v>6</v>
      </c>
      <c r="K97" s="116">
        <f t="shared" si="15"/>
        <v>6</v>
      </c>
      <c r="L97" s="47"/>
      <c r="M97" s="47">
        <v>3.1</v>
      </c>
      <c r="N97" s="47"/>
      <c r="O97" s="22"/>
      <c r="P97" s="117">
        <v>33411</v>
      </c>
    </row>
    <row r="98" s="17" customFormat="1" ht="40.05" customHeight="1" spans="1:16">
      <c r="A98" s="18" t="s">
        <v>27</v>
      </c>
      <c r="B98" s="40" t="s">
        <v>214</v>
      </c>
      <c r="C98" s="41" t="s">
        <v>16</v>
      </c>
      <c r="D98" s="41" t="s">
        <v>353</v>
      </c>
      <c r="E98" s="42" t="s">
        <v>5499</v>
      </c>
      <c r="F98" s="22" t="s">
        <v>370</v>
      </c>
      <c r="G98" s="22" t="s">
        <v>5594</v>
      </c>
      <c r="H98" s="23" t="s">
        <v>5020</v>
      </c>
      <c r="I98" s="46" t="s">
        <v>22</v>
      </c>
      <c r="J98" s="133">
        <v>17</v>
      </c>
      <c r="K98" s="116">
        <f t="shared" si="15"/>
        <v>17</v>
      </c>
      <c r="L98" s="47"/>
      <c r="M98" s="47">
        <v>3.1</v>
      </c>
      <c r="N98" s="47"/>
      <c r="O98" s="22"/>
      <c r="P98" s="117">
        <v>33411</v>
      </c>
    </row>
    <row r="99" s="17" customFormat="1" ht="40.05" customHeight="1" spans="1:16">
      <c r="A99" s="18" t="s">
        <v>27</v>
      </c>
      <c r="B99" s="40" t="s">
        <v>216</v>
      </c>
      <c r="C99" s="41" t="s">
        <v>16</v>
      </c>
      <c r="D99" s="41" t="s">
        <v>353</v>
      </c>
      <c r="E99" s="42" t="s">
        <v>5499</v>
      </c>
      <c r="F99" s="22" t="s">
        <v>370</v>
      </c>
      <c r="G99" s="22" t="s">
        <v>5599</v>
      </c>
      <c r="H99" s="23" t="s">
        <v>5020</v>
      </c>
      <c r="I99" s="46" t="s">
        <v>22</v>
      </c>
      <c r="J99" s="133">
        <v>2</v>
      </c>
      <c r="K99" s="116">
        <f t="shared" si="15"/>
        <v>2</v>
      </c>
      <c r="L99" s="47"/>
      <c r="M99" s="47">
        <v>3.1</v>
      </c>
      <c r="N99" s="47"/>
      <c r="O99" s="22"/>
      <c r="P99" s="117">
        <v>33411</v>
      </c>
    </row>
    <row r="100" s="17" customFormat="1" ht="40.05" customHeight="1" spans="1:16">
      <c r="A100" s="18" t="s">
        <v>27</v>
      </c>
      <c r="B100" s="40" t="s">
        <v>217</v>
      </c>
      <c r="C100" s="41" t="s">
        <v>16</v>
      </c>
      <c r="D100" s="41" t="s">
        <v>353</v>
      </c>
      <c r="E100" s="42" t="s">
        <v>5499</v>
      </c>
      <c r="F100" s="22" t="s">
        <v>370</v>
      </c>
      <c r="G100" s="22" t="s">
        <v>5600</v>
      </c>
      <c r="H100" s="23" t="s">
        <v>5020</v>
      </c>
      <c r="I100" s="46" t="s">
        <v>22</v>
      </c>
      <c r="J100" s="133">
        <v>8</v>
      </c>
      <c r="K100" s="116">
        <f t="shared" si="15"/>
        <v>8</v>
      </c>
      <c r="L100" s="47"/>
      <c r="M100" s="47">
        <v>3.1</v>
      </c>
      <c r="N100" s="47"/>
      <c r="O100" s="22"/>
      <c r="P100" s="117">
        <v>33411</v>
      </c>
    </row>
    <row r="101" s="17" customFormat="1" ht="40.05" customHeight="1" spans="1:16">
      <c r="A101" s="18" t="s">
        <v>27</v>
      </c>
      <c r="B101" s="40" t="s">
        <v>219</v>
      </c>
      <c r="C101" s="41" t="s">
        <v>16</v>
      </c>
      <c r="D101" s="41" t="s">
        <v>353</v>
      </c>
      <c r="E101" s="42" t="s">
        <v>5499</v>
      </c>
      <c r="F101" s="22" t="s">
        <v>375</v>
      </c>
      <c r="G101" s="22" t="s">
        <v>5595</v>
      </c>
      <c r="H101" s="23" t="s">
        <v>5022</v>
      </c>
      <c r="I101" s="46" t="s">
        <v>22</v>
      </c>
      <c r="J101" s="133">
        <v>1</v>
      </c>
      <c r="K101" s="116">
        <f t="shared" si="15"/>
        <v>1</v>
      </c>
      <c r="L101" s="47"/>
      <c r="M101" s="47">
        <v>3.1</v>
      </c>
      <c r="N101" s="47"/>
      <c r="O101" s="22"/>
      <c r="P101" s="117">
        <v>33411</v>
      </c>
    </row>
    <row r="102" s="17" customFormat="1" ht="40.05" customHeight="1" spans="1:16">
      <c r="A102" s="18" t="s">
        <v>27</v>
      </c>
      <c r="B102" s="40" t="s">
        <v>220</v>
      </c>
      <c r="C102" s="41" t="s">
        <v>16</v>
      </c>
      <c r="D102" s="41" t="s">
        <v>353</v>
      </c>
      <c r="E102" s="42" t="s">
        <v>5499</v>
      </c>
      <c r="F102" s="22" t="s">
        <v>391</v>
      </c>
      <c r="G102" s="22" t="s">
        <v>5601</v>
      </c>
      <c r="H102" s="23" t="s">
        <v>5022</v>
      </c>
      <c r="I102" s="46" t="s">
        <v>22</v>
      </c>
      <c r="J102" s="133">
        <v>1</v>
      </c>
      <c r="K102" s="116">
        <f t="shared" si="15"/>
        <v>1</v>
      </c>
      <c r="L102" s="47"/>
      <c r="M102" s="47">
        <v>3.1</v>
      </c>
      <c r="N102" s="47"/>
      <c r="O102" s="22"/>
      <c r="P102" s="117">
        <v>33411</v>
      </c>
    </row>
    <row r="103" s="17" customFormat="1" ht="40.05" customHeight="1" spans="1:16">
      <c r="A103" s="18" t="s">
        <v>27</v>
      </c>
      <c r="B103" s="40" t="s">
        <v>222</v>
      </c>
      <c r="C103" s="41" t="s">
        <v>16</v>
      </c>
      <c r="D103" s="41" t="s">
        <v>353</v>
      </c>
      <c r="E103" s="42" t="s">
        <v>5499</v>
      </c>
      <c r="F103" s="22" t="s">
        <v>370</v>
      </c>
      <c r="G103" s="22" t="s">
        <v>5602</v>
      </c>
      <c r="H103" s="23" t="s">
        <v>5017</v>
      </c>
      <c r="I103" s="46" t="s">
        <v>22</v>
      </c>
      <c r="J103" s="133">
        <v>5</v>
      </c>
      <c r="K103" s="116">
        <f t="shared" si="15"/>
        <v>5</v>
      </c>
      <c r="L103" s="47"/>
      <c r="M103" s="47">
        <v>3.2</v>
      </c>
      <c r="N103" s="47"/>
      <c r="O103" s="22"/>
      <c r="P103" s="117">
        <v>151503</v>
      </c>
    </row>
    <row r="104" s="17" customFormat="1" ht="40.05" customHeight="1" spans="1:16">
      <c r="A104" s="18" t="s">
        <v>27</v>
      </c>
      <c r="B104" s="40" t="s">
        <v>223</v>
      </c>
      <c r="C104" s="41" t="s">
        <v>16</v>
      </c>
      <c r="D104" s="41" t="s">
        <v>353</v>
      </c>
      <c r="E104" s="42" t="s">
        <v>5499</v>
      </c>
      <c r="F104" s="22" t="s">
        <v>370</v>
      </c>
      <c r="G104" s="22" t="s">
        <v>5603</v>
      </c>
      <c r="H104" s="23" t="s">
        <v>5017</v>
      </c>
      <c r="I104" s="46" t="s">
        <v>22</v>
      </c>
      <c r="J104" s="133">
        <v>4</v>
      </c>
      <c r="K104" s="116">
        <f t="shared" si="15"/>
        <v>4</v>
      </c>
      <c r="L104" s="47"/>
      <c r="M104" s="47">
        <v>3.2</v>
      </c>
      <c r="N104" s="47"/>
      <c r="O104" s="22"/>
      <c r="P104" s="117">
        <v>151503</v>
      </c>
    </row>
    <row r="105" s="17" customFormat="1" ht="40.05" customHeight="1" spans="1:16">
      <c r="A105" s="18" t="s">
        <v>27</v>
      </c>
      <c r="B105" s="40" t="s">
        <v>224</v>
      </c>
      <c r="C105" s="41" t="s">
        <v>16</v>
      </c>
      <c r="D105" s="41" t="s">
        <v>353</v>
      </c>
      <c r="E105" s="42" t="s">
        <v>5499</v>
      </c>
      <c r="F105" s="22" t="s">
        <v>3525</v>
      </c>
      <c r="G105" s="22" t="s">
        <v>5604</v>
      </c>
      <c r="H105" s="23" t="s">
        <v>5017</v>
      </c>
      <c r="I105" s="46" t="s">
        <v>22</v>
      </c>
      <c r="J105" s="133">
        <v>3</v>
      </c>
      <c r="K105" s="116">
        <f t="shared" si="15"/>
        <v>3</v>
      </c>
      <c r="L105" s="47"/>
      <c r="M105" s="47">
        <v>3.2</v>
      </c>
      <c r="N105" s="47"/>
      <c r="O105" s="22"/>
      <c r="P105" s="117">
        <v>151503</v>
      </c>
    </row>
    <row r="106" s="17" customFormat="1" ht="40.05" customHeight="1" spans="1:16">
      <c r="A106" s="18" t="s">
        <v>27</v>
      </c>
      <c r="B106" s="40" t="s">
        <v>225</v>
      </c>
      <c r="C106" s="41" t="s">
        <v>16</v>
      </c>
      <c r="D106" s="41" t="s">
        <v>353</v>
      </c>
      <c r="E106" s="42" t="s">
        <v>5499</v>
      </c>
      <c r="F106" s="22" t="s">
        <v>391</v>
      </c>
      <c r="G106" s="22" t="s">
        <v>5605</v>
      </c>
      <c r="H106" s="23" t="s">
        <v>5017</v>
      </c>
      <c r="I106" s="46" t="s">
        <v>22</v>
      </c>
      <c r="J106" s="133">
        <v>1</v>
      </c>
      <c r="K106" s="116">
        <f t="shared" si="15"/>
        <v>1</v>
      </c>
      <c r="L106" s="47"/>
      <c r="M106" s="47">
        <v>3.2</v>
      </c>
      <c r="N106" s="47"/>
      <c r="O106" s="22"/>
      <c r="P106" s="117">
        <v>151503</v>
      </c>
    </row>
    <row r="107" s="17" customFormat="1" ht="40.05" customHeight="1" spans="1:16">
      <c r="A107" s="18" t="s">
        <v>27</v>
      </c>
      <c r="B107" s="40" t="s">
        <v>227</v>
      </c>
      <c r="C107" s="41" t="s">
        <v>16</v>
      </c>
      <c r="D107" s="41" t="s">
        <v>353</v>
      </c>
      <c r="E107" s="42" t="s">
        <v>5499</v>
      </c>
      <c r="F107" s="22" t="s">
        <v>370</v>
      </c>
      <c r="G107" s="22" t="s">
        <v>5531</v>
      </c>
      <c r="H107" s="23" t="s">
        <v>5020</v>
      </c>
      <c r="I107" s="46" t="s">
        <v>22</v>
      </c>
      <c r="J107" s="133">
        <v>14</v>
      </c>
      <c r="K107" s="116">
        <f t="shared" si="15"/>
        <v>14</v>
      </c>
      <c r="L107" s="47"/>
      <c r="M107" s="47">
        <v>3.2</v>
      </c>
      <c r="N107" s="47"/>
      <c r="O107" s="22"/>
      <c r="P107" s="135" t="s">
        <v>5606</v>
      </c>
    </row>
    <row r="108" s="17" customFormat="1" ht="40.05" customHeight="1" spans="1:16">
      <c r="A108" s="18" t="s">
        <v>27</v>
      </c>
      <c r="B108" s="40" t="s">
        <v>229</v>
      </c>
      <c r="C108" s="41" t="s">
        <v>16</v>
      </c>
      <c r="D108" s="41" t="s">
        <v>353</v>
      </c>
      <c r="E108" s="42" t="s">
        <v>5499</v>
      </c>
      <c r="F108" s="22" t="s">
        <v>370</v>
      </c>
      <c r="G108" s="22" t="s">
        <v>5531</v>
      </c>
      <c r="H108" s="23" t="s">
        <v>5020</v>
      </c>
      <c r="I108" s="46" t="s">
        <v>22</v>
      </c>
      <c r="J108" s="133">
        <v>7</v>
      </c>
      <c r="K108" s="116">
        <f t="shared" si="15"/>
        <v>7</v>
      </c>
      <c r="L108" s="47"/>
      <c r="M108" s="47">
        <v>3.2</v>
      </c>
      <c r="N108" s="47"/>
      <c r="O108" s="22"/>
      <c r="P108" s="135" t="s">
        <v>5606</v>
      </c>
    </row>
    <row r="109" s="17" customFormat="1" ht="40.05" customHeight="1" spans="1:16">
      <c r="A109" s="18" t="s">
        <v>27</v>
      </c>
      <c r="B109" s="40" t="s">
        <v>231</v>
      </c>
      <c r="C109" s="41" t="s">
        <v>16</v>
      </c>
      <c r="D109" s="41" t="s">
        <v>353</v>
      </c>
      <c r="E109" s="42" t="s">
        <v>5499</v>
      </c>
      <c r="F109" s="22" t="s">
        <v>3525</v>
      </c>
      <c r="G109" s="22" t="s">
        <v>5607</v>
      </c>
      <c r="H109" s="23" t="s">
        <v>5020</v>
      </c>
      <c r="I109" s="46" t="s">
        <v>22</v>
      </c>
      <c r="J109" s="133">
        <v>7</v>
      </c>
      <c r="K109" s="116">
        <f t="shared" si="15"/>
        <v>7</v>
      </c>
      <c r="L109" s="47"/>
      <c r="M109" s="47">
        <v>3.2</v>
      </c>
      <c r="N109" s="47"/>
      <c r="O109" s="22"/>
      <c r="P109" s="135" t="s">
        <v>5606</v>
      </c>
    </row>
    <row r="110" s="17" customFormat="1" ht="40.05" customHeight="1" spans="1:16">
      <c r="A110" s="18" t="s">
        <v>27</v>
      </c>
      <c r="B110" s="40" t="s">
        <v>232</v>
      </c>
      <c r="C110" s="41" t="s">
        <v>16</v>
      </c>
      <c r="D110" s="41" t="s">
        <v>17</v>
      </c>
      <c r="E110" s="22" t="s">
        <v>29</v>
      </c>
      <c r="F110" s="22" t="s">
        <v>2482</v>
      </c>
      <c r="G110" s="134" t="s">
        <v>5608</v>
      </c>
      <c r="H110" s="40" t="s">
        <v>2092</v>
      </c>
      <c r="I110" s="46" t="s">
        <v>22</v>
      </c>
      <c r="J110" s="133">
        <v>16</v>
      </c>
      <c r="K110" s="116">
        <f t="shared" ref="K110:K112" si="16">J110</f>
        <v>16</v>
      </c>
      <c r="L110" s="47"/>
      <c r="M110" s="47">
        <v>3.2</v>
      </c>
      <c r="N110" s="47"/>
      <c r="O110" s="117"/>
      <c r="P110" s="117">
        <v>13461</v>
      </c>
    </row>
    <row r="111" s="17" customFormat="1" ht="40.05" customHeight="1" spans="1:16">
      <c r="A111" s="18" t="s">
        <v>27</v>
      </c>
      <c r="B111" s="40" t="s">
        <v>234</v>
      </c>
      <c r="C111" s="41" t="s">
        <v>16</v>
      </c>
      <c r="D111" s="41" t="s">
        <v>17</v>
      </c>
      <c r="E111" s="22" t="s">
        <v>29</v>
      </c>
      <c r="F111" s="22" t="s">
        <v>2482</v>
      </c>
      <c r="G111" s="134" t="s">
        <v>5609</v>
      </c>
      <c r="H111" s="40" t="s">
        <v>2092</v>
      </c>
      <c r="I111" s="46" t="s">
        <v>22</v>
      </c>
      <c r="J111" s="133">
        <v>16</v>
      </c>
      <c r="K111" s="116">
        <f t="shared" si="16"/>
        <v>16</v>
      </c>
      <c r="L111" s="47"/>
      <c r="M111" s="47">
        <v>3.2</v>
      </c>
      <c r="N111" s="47"/>
      <c r="O111" s="117"/>
      <c r="P111" s="117">
        <v>13461</v>
      </c>
    </row>
    <row r="112" s="17" customFormat="1" ht="40.05" customHeight="1" spans="1:16">
      <c r="A112" s="18" t="s">
        <v>27</v>
      </c>
      <c r="B112" s="40" t="s">
        <v>235</v>
      </c>
      <c r="C112" s="41" t="s">
        <v>16</v>
      </c>
      <c r="D112" s="41" t="s">
        <v>17</v>
      </c>
      <c r="E112" s="22" t="s">
        <v>29</v>
      </c>
      <c r="F112" s="22" t="s">
        <v>2086</v>
      </c>
      <c r="G112" s="88" t="s">
        <v>5610</v>
      </c>
      <c r="H112" s="40" t="s">
        <v>5611</v>
      </c>
      <c r="I112" s="46" t="s">
        <v>22</v>
      </c>
      <c r="J112" s="133">
        <v>16</v>
      </c>
      <c r="K112" s="116">
        <f t="shared" si="16"/>
        <v>16</v>
      </c>
      <c r="L112" s="47"/>
      <c r="M112" s="47">
        <v>3.2</v>
      </c>
      <c r="N112" s="47"/>
      <c r="O112" s="117"/>
      <c r="P112" s="117">
        <v>11503</v>
      </c>
    </row>
    <row r="113" s="17" customFormat="1" ht="40.05" customHeight="1" spans="1:16">
      <c r="A113" s="18" t="s">
        <v>27</v>
      </c>
      <c r="B113" s="40" t="s">
        <v>238</v>
      </c>
      <c r="C113" s="41" t="s">
        <v>16</v>
      </c>
      <c r="D113" s="41" t="s">
        <v>17</v>
      </c>
      <c r="E113" s="22" t="s">
        <v>29</v>
      </c>
      <c r="F113" s="22" t="s">
        <v>2482</v>
      </c>
      <c r="G113" s="117" t="s">
        <v>5612</v>
      </c>
      <c r="H113" s="40" t="s">
        <v>2092</v>
      </c>
      <c r="I113" s="46" t="s">
        <v>22</v>
      </c>
      <c r="J113" s="133">
        <v>1</v>
      </c>
      <c r="K113" s="116">
        <v>0</v>
      </c>
      <c r="L113" s="47"/>
      <c r="M113" s="47">
        <v>3.1</v>
      </c>
      <c r="N113" s="47"/>
      <c r="O113" s="117"/>
      <c r="P113" s="117">
        <v>11432</v>
      </c>
    </row>
    <row r="114" s="17" customFormat="1" ht="40.05" customHeight="1" spans="1:16">
      <c r="A114" s="18" t="s">
        <v>27</v>
      </c>
      <c r="B114" s="40" t="s">
        <v>240</v>
      </c>
      <c r="C114" s="41" t="s">
        <v>16</v>
      </c>
      <c r="D114" s="41" t="s">
        <v>17</v>
      </c>
      <c r="E114" s="22" t="s">
        <v>29</v>
      </c>
      <c r="F114" s="22" t="s">
        <v>2482</v>
      </c>
      <c r="G114" s="117" t="s">
        <v>5612</v>
      </c>
      <c r="H114" s="40" t="s">
        <v>2092</v>
      </c>
      <c r="I114" s="46" t="s">
        <v>22</v>
      </c>
      <c r="J114" s="133">
        <v>1</v>
      </c>
      <c r="K114" s="116">
        <v>0</v>
      </c>
      <c r="L114" s="47"/>
      <c r="M114" s="47">
        <v>3.1</v>
      </c>
      <c r="N114" s="47"/>
      <c r="O114" s="117"/>
      <c r="P114" s="117">
        <v>11432</v>
      </c>
    </row>
    <row r="115" s="17" customFormat="1" ht="40.05" customHeight="1" spans="1:16">
      <c r="A115" s="18" t="s">
        <v>27</v>
      </c>
      <c r="B115" s="40" t="s">
        <v>241</v>
      </c>
      <c r="C115" s="41" t="s">
        <v>16</v>
      </c>
      <c r="D115" s="41" t="s">
        <v>17</v>
      </c>
      <c r="E115" s="22" t="s">
        <v>29</v>
      </c>
      <c r="F115" s="22" t="s">
        <v>2482</v>
      </c>
      <c r="G115" s="117" t="s">
        <v>5612</v>
      </c>
      <c r="H115" s="40" t="s">
        <v>2092</v>
      </c>
      <c r="I115" s="46" t="s">
        <v>22</v>
      </c>
      <c r="J115" s="133">
        <v>1</v>
      </c>
      <c r="K115" s="116">
        <v>0</v>
      </c>
      <c r="L115" s="47"/>
      <c r="M115" s="47">
        <v>3.1</v>
      </c>
      <c r="N115" s="47"/>
      <c r="O115" s="117"/>
      <c r="P115" s="117">
        <v>11432</v>
      </c>
    </row>
    <row r="116" s="17" customFormat="1" ht="40.05" customHeight="1" spans="1:16">
      <c r="A116" s="18" t="s">
        <v>27</v>
      </c>
      <c r="B116" s="40" t="s">
        <v>242</v>
      </c>
      <c r="C116" s="41" t="s">
        <v>16</v>
      </c>
      <c r="D116" s="41" t="s">
        <v>17</v>
      </c>
      <c r="E116" s="22" t="s">
        <v>29</v>
      </c>
      <c r="F116" s="22" t="s">
        <v>2482</v>
      </c>
      <c r="G116" s="117" t="s">
        <v>5612</v>
      </c>
      <c r="H116" s="40" t="s">
        <v>2092</v>
      </c>
      <c r="I116" s="46" t="s">
        <v>22</v>
      </c>
      <c r="J116" s="133">
        <v>1</v>
      </c>
      <c r="K116" s="116">
        <v>0</v>
      </c>
      <c r="L116" s="47"/>
      <c r="M116" s="47">
        <v>3.1</v>
      </c>
      <c r="N116" s="47"/>
      <c r="O116" s="117"/>
      <c r="P116" s="117">
        <v>11432</v>
      </c>
    </row>
    <row r="117" s="17" customFormat="1" ht="40.05" customHeight="1" spans="1:16">
      <c r="A117" s="18" t="s">
        <v>27</v>
      </c>
      <c r="B117" s="40" t="s">
        <v>243</v>
      </c>
      <c r="C117" s="41" t="s">
        <v>16</v>
      </c>
      <c r="D117" s="41" t="s">
        <v>17</v>
      </c>
      <c r="E117" s="22" t="s">
        <v>29</v>
      </c>
      <c r="F117" s="22" t="s">
        <v>2086</v>
      </c>
      <c r="G117" s="88" t="s">
        <v>5613</v>
      </c>
      <c r="H117" s="40" t="s">
        <v>5611</v>
      </c>
      <c r="I117" s="46" t="s">
        <v>22</v>
      </c>
      <c r="J117" s="133">
        <v>1</v>
      </c>
      <c r="K117" s="116">
        <v>0</v>
      </c>
      <c r="L117" s="47"/>
      <c r="M117" s="47">
        <v>3.1</v>
      </c>
      <c r="N117" s="47"/>
      <c r="O117" s="117"/>
      <c r="P117" s="117">
        <v>11432</v>
      </c>
    </row>
    <row r="118" s="17" customFormat="1" ht="40.05" customHeight="1" spans="1:16">
      <c r="A118" s="18" t="s">
        <v>27</v>
      </c>
      <c r="B118" s="40" t="s">
        <v>244</v>
      </c>
      <c r="C118" s="41" t="s">
        <v>16</v>
      </c>
      <c r="D118" s="41" t="s">
        <v>17</v>
      </c>
      <c r="E118" s="22" t="s">
        <v>29</v>
      </c>
      <c r="F118" s="22" t="s">
        <v>5614</v>
      </c>
      <c r="G118" s="117" t="s">
        <v>5615</v>
      </c>
      <c r="H118" s="40" t="s">
        <v>5616</v>
      </c>
      <c r="I118" s="46" t="s">
        <v>22</v>
      </c>
      <c r="J118" s="133">
        <v>1</v>
      </c>
      <c r="K118" s="116">
        <v>0</v>
      </c>
      <c r="L118" s="47"/>
      <c r="M118" s="47">
        <v>3.2</v>
      </c>
      <c r="N118" s="47"/>
      <c r="O118" s="117"/>
      <c r="P118" s="117">
        <v>11432</v>
      </c>
    </row>
    <row r="119" s="17" customFormat="1" ht="40.05" customHeight="1" spans="1:16">
      <c r="A119" s="18" t="s">
        <v>27</v>
      </c>
      <c r="B119" s="40" t="s">
        <v>246</v>
      </c>
      <c r="C119" s="41" t="s">
        <v>16</v>
      </c>
      <c r="D119" s="41" t="s">
        <v>17</v>
      </c>
      <c r="E119" s="22" t="s">
        <v>29</v>
      </c>
      <c r="F119" s="22" t="s">
        <v>5614</v>
      </c>
      <c r="G119" s="117" t="s">
        <v>5615</v>
      </c>
      <c r="H119" s="40" t="s">
        <v>5616</v>
      </c>
      <c r="I119" s="46" t="s">
        <v>22</v>
      </c>
      <c r="J119" s="133">
        <v>1</v>
      </c>
      <c r="K119" s="116">
        <v>0</v>
      </c>
      <c r="L119" s="47"/>
      <c r="M119" s="47">
        <v>3.2</v>
      </c>
      <c r="N119" s="47"/>
      <c r="O119" s="117"/>
      <c r="P119" s="117">
        <v>11432</v>
      </c>
    </row>
    <row r="120" s="17" customFormat="1" ht="40.05" customHeight="1" spans="1:16">
      <c r="A120" s="18" t="s">
        <v>27</v>
      </c>
      <c r="B120" s="40" t="s">
        <v>248</v>
      </c>
      <c r="C120" s="41" t="s">
        <v>16</v>
      </c>
      <c r="D120" s="41" t="s">
        <v>17</v>
      </c>
      <c r="E120" s="22" t="s">
        <v>29</v>
      </c>
      <c r="F120" s="22" t="s">
        <v>2482</v>
      </c>
      <c r="G120" s="117" t="s">
        <v>5617</v>
      </c>
      <c r="H120" s="40" t="s">
        <v>2092</v>
      </c>
      <c r="I120" s="46" t="s">
        <v>22</v>
      </c>
      <c r="J120" s="133">
        <v>1</v>
      </c>
      <c r="K120" s="116">
        <f t="shared" ref="K120:K124" si="17">J120</f>
        <v>1</v>
      </c>
      <c r="L120" s="47"/>
      <c r="M120" s="47">
        <v>3.1</v>
      </c>
      <c r="N120" s="47"/>
      <c r="O120" s="117"/>
      <c r="P120" s="117">
        <v>11432</v>
      </c>
    </row>
    <row r="121" s="17" customFormat="1" ht="40.05" customHeight="1" spans="1:16">
      <c r="A121" s="18" t="s">
        <v>27</v>
      </c>
      <c r="B121" s="40" t="s">
        <v>251</v>
      </c>
      <c r="C121" s="41" t="s">
        <v>16</v>
      </c>
      <c r="D121" s="41" t="s">
        <v>17</v>
      </c>
      <c r="E121" s="22" t="s">
        <v>29</v>
      </c>
      <c r="F121" s="22" t="s">
        <v>2482</v>
      </c>
      <c r="G121" s="117" t="s">
        <v>5617</v>
      </c>
      <c r="H121" s="40" t="s">
        <v>2092</v>
      </c>
      <c r="I121" s="46" t="s">
        <v>22</v>
      </c>
      <c r="J121" s="133">
        <v>1</v>
      </c>
      <c r="K121" s="116">
        <f t="shared" si="17"/>
        <v>1</v>
      </c>
      <c r="L121" s="47"/>
      <c r="M121" s="47">
        <v>3.1</v>
      </c>
      <c r="N121" s="47"/>
      <c r="O121" s="117"/>
      <c r="P121" s="117">
        <v>11432</v>
      </c>
    </row>
    <row r="122" s="17" customFormat="1" ht="40.05" customHeight="1" spans="1:16">
      <c r="A122" s="18" t="s">
        <v>27</v>
      </c>
      <c r="B122" s="40" t="s">
        <v>28</v>
      </c>
      <c r="C122" s="41" t="s">
        <v>16</v>
      </c>
      <c r="D122" s="41" t="s">
        <v>17</v>
      </c>
      <c r="E122" s="22" t="s">
        <v>29</v>
      </c>
      <c r="F122" s="22" t="s">
        <v>30</v>
      </c>
      <c r="G122" s="117" t="s">
        <v>31</v>
      </c>
      <c r="H122" s="40" t="s">
        <v>32</v>
      </c>
      <c r="I122" s="46" t="s">
        <v>22</v>
      </c>
      <c r="J122" s="133">
        <v>1</v>
      </c>
      <c r="K122" s="116">
        <f t="shared" si="17"/>
        <v>1</v>
      </c>
      <c r="L122" s="47"/>
      <c r="M122" s="47">
        <v>3.1</v>
      </c>
      <c r="N122" s="47"/>
      <c r="O122" s="117"/>
      <c r="P122" s="117">
        <v>17320</v>
      </c>
    </row>
    <row r="123" s="17" customFormat="1" ht="40.05" customHeight="1" spans="1:16">
      <c r="A123" s="18" t="s">
        <v>27</v>
      </c>
      <c r="B123" s="40" t="s">
        <v>33</v>
      </c>
      <c r="C123" s="41" t="s">
        <v>16</v>
      </c>
      <c r="D123" s="41" t="s">
        <v>17</v>
      </c>
      <c r="E123" s="22" t="s">
        <v>29</v>
      </c>
      <c r="F123" s="22" t="s">
        <v>30</v>
      </c>
      <c r="G123" s="117" t="s">
        <v>34</v>
      </c>
      <c r="H123" s="40" t="s">
        <v>32</v>
      </c>
      <c r="I123" s="46" t="s">
        <v>22</v>
      </c>
      <c r="J123" s="133">
        <v>1</v>
      </c>
      <c r="K123" s="116">
        <f t="shared" si="17"/>
        <v>1</v>
      </c>
      <c r="L123" s="47"/>
      <c r="M123" s="47">
        <v>3.2</v>
      </c>
      <c r="N123" s="47"/>
      <c r="O123" s="117"/>
      <c r="P123" s="117">
        <v>31432</v>
      </c>
    </row>
    <row r="124" s="17" customFormat="1" ht="40.05" customHeight="1" spans="1:16">
      <c r="A124" s="18" t="s">
        <v>27</v>
      </c>
      <c r="B124" s="40" t="s">
        <v>35</v>
      </c>
      <c r="C124" s="41" t="s">
        <v>16</v>
      </c>
      <c r="D124" s="41" t="s">
        <v>17</v>
      </c>
      <c r="E124" s="22" t="s">
        <v>29</v>
      </c>
      <c r="F124" s="22" t="s">
        <v>30</v>
      </c>
      <c r="G124" s="117" t="s">
        <v>31</v>
      </c>
      <c r="H124" s="40" t="s">
        <v>32</v>
      </c>
      <c r="I124" s="46" t="s">
        <v>22</v>
      </c>
      <c r="J124" s="133">
        <v>1</v>
      </c>
      <c r="K124" s="116">
        <f t="shared" si="17"/>
        <v>1</v>
      </c>
      <c r="L124" s="47"/>
      <c r="M124" s="47">
        <v>3.1</v>
      </c>
      <c r="N124" s="47"/>
      <c r="O124" s="117"/>
      <c r="P124" s="117">
        <v>17320</v>
      </c>
    </row>
    <row r="125" s="17" customFormat="1" ht="40.05" customHeight="1" spans="1:16">
      <c r="A125" s="18" t="s">
        <v>27</v>
      </c>
      <c r="B125" s="40" t="s">
        <v>36</v>
      </c>
      <c r="C125" s="41" t="s">
        <v>16</v>
      </c>
      <c r="D125" s="41" t="s">
        <v>17</v>
      </c>
      <c r="E125" s="22" t="s">
        <v>29</v>
      </c>
      <c r="F125" s="22" t="s">
        <v>19</v>
      </c>
      <c r="G125" s="117" t="s">
        <v>37</v>
      </c>
      <c r="H125" s="40" t="s">
        <v>38</v>
      </c>
      <c r="I125" s="46" t="s">
        <v>22</v>
      </c>
      <c r="J125" s="133">
        <v>1</v>
      </c>
      <c r="K125" s="116">
        <v>0</v>
      </c>
      <c r="L125" s="47"/>
      <c r="M125" s="47">
        <v>3.1</v>
      </c>
      <c r="N125" s="47"/>
      <c r="O125" s="117"/>
      <c r="P125" s="117">
        <v>17320</v>
      </c>
    </row>
    <row r="126" s="17" customFormat="1" ht="40.05" customHeight="1" spans="1:16">
      <c r="A126" s="18" t="s">
        <v>27</v>
      </c>
      <c r="B126" s="40" t="s">
        <v>39</v>
      </c>
      <c r="C126" s="41" t="s">
        <v>16</v>
      </c>
      <c r="D126" s="41" t="s">
        <v>17</v>
      </c>
      <c r="E126" s="22" t="s">
        <v>29</v>
      </c>
      <c r="F126" s="22" t="s">
        <v>19</v>
      </c>
      <c r="G126" s="117" t="s">
        <v>37</v>
      </c>
      <c r="H126" s="40" t="s">
        <v>38</v>
      </c>
      <c r="I126" s="46" t="s">
        <v>22</v>
      </c>
      <c r="J126" s="133">
        <v>1</v>
      </c>
      <c r="K126" s="116">
        <v>0</v>
      </c>
      <c r="L126" s="47"/>
      <c r="M126" s="47">
        <v>3.1</v>
      </c>
      <c r="N126" s="47"/>
      <c r="O126" s="117"/>
      <c r="P126" s="117">
        <v>17320</v>
      </c>
    </row>
    <row r="127" s="17" customFormat="1" ht="40.05" customHeight="1" spans="1:16">
      <c r="A127" s="18" t="s">
        <v>27</v>
      </c>
      <c r="B127" s="40" t="s">
        <v>259</v>
      </c>
      <c r="C127" s="41" t="s">
        <v>16</v>
      </c>
      <c r="D127" s="41" t="s">
        <v>17</v>
      </c>
      <c r="E127" s="22" t="s">
        <v>29</v>
      </c>
      <c r="F127" s="22" t="s">
        <v>2482</v>
      </c>
      <c r="G127" s="117" t="s">
        <v>5618</v>
      </c>
      <c r="H127" s="40" t="s">
        <v>2092</v>
      </c>
      <c r="I127" s="46" t="s">
        <v>22</v>
      </c>
      <c r="J127" s="133">
        <v>1</v>
      </c>
      <c r="K127" s="116">
        <f t="shared" ref="K127:K136" si="18">J127</f>
        <v>1</v>
      </c>
      <c r="L127" s="47"/>
      <c r="M127" s="47">
        <v>3.1</v>
      </c>
      <c r="N127" s="47"/>
      <c r="O127" s="117"/>
      <c r="P127" s="117">
        <v>11432</v>
      </c>
    </row>
    <row r="128" s="17" customFormat="1" ht="40.05" customHeight="1" spans="1:16">
      <c r="A128" s="18" t="s">
        <v>27</v>
      </c>
      <c r="B128" s="40" t="s">
        <v>261</v>
      </c>
      <c r="C128" s="41" t="s">
        <v>16</v>
      </c>
      <c r="D128" s="41" t="s">
        <v>17</v>
      </c>
      <c r="E128" s="22" t="s">
        <v>29</v>
      </c>
      <c r="F128" s="22" t="s">
        <v>2482</v>
      </c>
      <c r="G128" s="117" t="s">
        <v>5619</v>
      </c>
      <c r="H128" s="40" t="s">
        <v>2092</v>
      </c>
      <c r="I128" s="46" t="s">
        <v>22</v>
      </c>
      <c r="J128" s="133">
        <v>1</v>
      </c>
      <c r="K128" s="116">
        <f t="shared" si="18"/>
        <v>1</v>
      </c>
      <c r="L128" s="47"/>
      <c r="M128" s="47">
        <v>3.1</v>
      </c>
      <c r="N128" s="47"/>
      <c r="O128" s="117"/>
      <c r="P128" s="117">
        <v>17320</v>
      </c>
    </row>
    <row r="129" s="17" customFormat="1" ht="40.05" customHeight="1" spans="1:16">
      <c r="A129" s="18" t="s">
        <v>27</v>
      </c>
      <c r="B129" s="40" t="s">
        <v>263</v>
      </c>
      <c r="C129" s="41" t="s">
        <v>16</v>
      </c>
      <c r="D129" s="41" t="s">
        <v>17</v>
      </c>
      <c r="E129" s="22" t="s">
        <v>29</v>
      </c>
      <c r="F129" s="22" t="s">
        <v>2482</v>
      </c>
      <c r="G129" s="117" t="s">
        <v>5618</v>
      </c>
      <c r="H129" s="40" t="s">
        <v>2092</v>
      </c>
      <c r="I129" s="46" t="s">
        <v>22</v>
      </c>
      <c r="J129" s="133">
        <v>1</v>
      </c>
      <c r="K129" s="116">
        <f t="shared" si="18"/>
        <v>1</v>
      </c>
      <c r="L129" s="47"/>
      <c r="M129" s="47">
        <v>3.1</v>
      </c>
      <c r="N129" s="47"/>
      <c r="O129" s="117"/>
      <c r="P129" s="117">
        <v>11432</v>
      </c>
    </row>
    <row r="130" s="17" customFormat="1" ht="40.05" customHeight="1" spans="1:16">
      <c r="A130" s="18" t="s">
        <v>27</v>
      </c>
      <c r="B130" s="40" t="s">
        <v>265</v>
      </c>
      <c r="C130" s="41" t="s">
        <v>16</v>
      </c>
      <c r="D130" s="41" t="s">
        <v>17</v>
      </c>
      <c r="E130" s="22" t="s">
        <v>29</v>
      </c>
      <c r="F130" s="22" t="s">
        <v>2482</v>
      </c>
      <c r="G130" s="117" t="s">
        <v>5619</v>
      </c>
      <c r="H130" s="40" t="s">
        <v>2092</v>
      </c>
      <c r="I130" s="46" t="s">
        <v>22</v>
      </c>
      <c r="J130" s="133">
        <v>1</v>
      </c>
      <c r="K130" s="116">
        <f t="shared" si="18"/>
        <v>1</v>
      </c>
      <c r="L130" s="47"/>
      <c r="M130" s="47">
        <v>3.1</v>
      </c>
      <c r="N130" s="47"/>
      <c r="O130" s="117"/>
      <c r="P130" s="117">
        <v>17320</v>
      </c>
    </row>
    <row r="131" s="17" customFormat="1" ht="40.05" customHeight="1" spans="1:16">
      <c r="A131" s="18" t="s">
        <v>27</v>
      </c>
      <c r="B131" s="40" t="s">
        <v>270</v>
      </c>
      <c r="C131" s="41" t="s">
        <v>16</v>
      </c>
      <c r="D131" s="41" t="s">
        <v>17</v>
      </c>
      <c r="E131" s="22" t="s">
        <v>29</v>
      </c>
      <c r="F131" s="22" t="s">
        <v>2482</v>
      </c>
      <c r="G131" s="117" t="s">
        <v>5618</v>
      </c>
      <c r="H131" s="40" t="s">
        <v>2092</v>
      </c>
      <c r="I131" s="40" t="s">
        <v>22</v>
      </c>
      <c r="J131" s="133">
        <v>1</v>
      </c>
      <c r="K131" s="116">
        <f t="shared" si="18"/>
        <v>1</v>
      </c>
      <c r="L131" s="47"/>
      <c r="M131" s="47">
        <v>3.1</v>
      </c>
      <c r="N131" s="47"/>
      <c r="O131" s="117"/>
      <c r="P131" s="117">
        <v>11432</v>
      </c>
    </row>
    <row r="132" s="17" customFormat="1" ht="40.05" customHeight="1" spans="1:16">
      <c r="A132" s="18" t="s">
        <v>27</v>
      </c>
      <c r="B132" s="40" t="s">
        <v>272</v>
      </c>
      <c r="C132" s="41" t="s">
        <v>16</v>
      </c>
      <c r="D132" s="41" t="s">
        <v>17</v>
      </c>
      <c r="E132" s="22" t="s">
        <v>29</v>
      </c>
      <c r="F132" s="22" t="s">
        <v>2482</v>
      </c>
      <c r="G132" s="117" t="s">
        <v>5619</v>
      </c>
      <c r="H132" s="40" t="s">
        <v>2092</v>
      </c>
      <c r="I132" s="40" t="s">
        <v>22</v>
      </c>
      <c r="J132" s="133">
        <v>1</v>
      </c>
      <c r="K132" s="116">
        <f t="shared" si="18"/>
        <v>1</v>
      </c>
      <c r="L132" s="47"/>
      <c r="M132" s="47">
        <v>3.1</v>
      </c>
      <c r="N132" s="47"/>
      <c r="O132" s="117"/>
      <c r="P132" s="117">
        <v>17320</v>
      </c>
    </row>
    <row r="133" s="17" customFormat="1" ht="40.05" customHeight="1" spans="1:16">
      <c r="A133" s="18" t="s">
        <v>27</v>
      </c>
      <c r="B133" s="40" t="s">
        <v>274</v>
      </c>
      <c r="C133" s="41" t="s">
        <v>16</v>
      </c>
      <c r="D133" s="41" t="s">
        <v>17</v>
      </c>
      <c r="E133" s="22" t="s">
        <v>29</v>
      </c>
      <c r="F133" s="22" t="s">
        <v>267</v>
      </c>
      <c r="G133" s="88" t="s">
        <v>5620</v>
      </c>
      <c r="H133" s="40" t="s">
        <v>100</v>
      </c>
      <c r="I133" s="40" t="s">
        <v>22</v>
      </c>
      <c r="J133" s="133">
        <v>1</v>
      </c>
      <c r="K133" s="116">
        <f t="shared" si="18"/>
        <v>1</v>
      </c>
      <c r="L133" s="47"/>
      <c r="M133" s="47">
        <v>3.2</v>
      </c>
      <c r="N133" s="47"/>
      <c r="O133" s="117"/>
      <c r="P133" s="117">
        <v>13461</v>
      </c>
    </row>
    <row r="134" s="17" customFormat="1" ht="40.05" customHeight="1" spans="1:16">
      <c r="A134" s="18" t="s">
        <v>27</v>
      </c>
      <c r="B134" s="40" t="s">
        <v>279</v>
      </c>
      <c r="C134" s="41" t="s">
        <v>16</v>
      </c>
      <c r="D134" s="41" t="s">
        <v>17</v>
      </c>
      <c r="E134" s="22" t="s">
        <v>29</v>
      </c>
      <c r="F134" s="22" t="s">
        <v>267</v>
      </c>
      <c r="G134" s="88" t="s">
        <v>5620</v>
      </c>
      <c r="H134" s="40" t="s">
        <v>100</v>
      </c>
      <c r="I134" s="40" t="s">
        <v>22</v>
      </c>
      <c r="J134" s="133">
        <v>1</v>
      </c>
      <c r="K134" s="116">
        <f t="shared" si="18"/>
        <v>1</v>
      </c>
      <c r="L134" s="47"/>
      <c r="M134" s="47">
        <v>3.2</v>
      </c>
      <c r="N134" s="47"/>
      <c r="O134" s="117"/>
      <c r="P134" s="117">
        <v>13461</v>
      </c>
    </row>
    <row r="135" s="17" customFormat="1" ht="40.05" customHeight="1" spans="1:16">
      <c r="A135" s="18" t="s">
        <v>27</v>
      </c>
      <c r="B135" s="40" t="s">
        <v>283</v>
      </c>
      <c r="C135" s="41" t="s">
        <v>16</v>
      </c>
      <c r="D135" s="41" t="s">
        <v>17</v>
      </c>
      <c r="E135" s="22" t="s">
        <v>29</v>
      </c>
      <c r="F135" s="22" t="s">
        <v>267</v>
      </c>
      <c r="G135" s="88" t="s">
        <v>5620</v>
      </c>
      <c r="H135" s="40" t="s">
        <v>100</v>
      </c>
      <c r="I135" s="40" t="s">
        <v>22</v>
      </c>
      <c r="J135" s="133">
        <v>1</v>
      </c>
      <c r="K135" s="116">
        <f t="shared" si="18"/>
        <v>1</v>
      </c>
      <c r="L135" s="47"/>
      <c r="M135" s="47">
        <v>3.2</v>
      </c>
      <c r="N135" s="47"/>
      <c r="O135" s="117"/>
      <c r="P135" s="117">
        <v>13461</v>
      </c>
    </row>
    <row r="136" s="17" customFormat="1" ht="40.05" customHeight="1" spans="1:16">
      <c r="A136" s="18" t="s">
        <v>27</v>
      </c>
      <c r="B136" s="40" t="s">
        <v>285</v>
      </c>
      <c r="C136" s="41" t="s">
        <v>16</v>
      </c>
      <c r="D136" s="41" t="s">
        <v>17</v>
      </c>
      <c r="E136" s="22" t="s">
        <v>29</v>
      </c>
      <c r="F136" s="22" t="s">
        <v>267</v>
      </c>
      <c r="G136" s="88" t="s">
        <v>5621</v>
      </c>
      <c r="H136" s="40" t="s">
        <v>100</v>
      </c>
      <c r="I136" s="40" t="s">
        <v>22</v>
      </c>
      <c r="J136" s="133">
        <v>1</v>
      </c>
      <c r="K136" s="116">
        <f t="shared" si="18"/>
        <v>1</v>
      </c>
      <c r="L136" s="47"/>
      <c r="M136" s="47">
        <v>3.2</v>
      </c>
      <c r="N136" s="47"/>
      <c r="O136" s="117"/>
      <c r="P136" s="117">
        <v>13461</v>
      </c>
    </row>
    <row r="137" s="17" customFormat="1" ht="40.05" customHeight="1" spans="1:16">
      <c r="A137" s="18" t="s">
        <v>27</v>
      </c>
      <c r="B137" s="40" t="s">
        <v>288</v>
      </c>
      <c r="C137" s="41" t="s">
        <v>16</v>
      </c>
      <c r="D137" s="41" t="s">
        <v>17</v>
      </c>
      <c r="E137" s="22" t="s">
        <v>29</v>
      </c>
      <c r="F137" s="22" t="s">
        <v>5614</v>
      </c>
      <c r="G137" s="117" t="s">
        <v>5622</v>
      </c>
      <c r="H137" s="40" t="s">
        <v>5616</v>
      </c>
      <c r="I137" s="40" t="s">
        <v>22</v>
      </c>
      <c r="J137" s="133">
        <v>1</v>
      </c>
      <c r="K137" s="116">
        <v>0</v>
      </c>
      <c r="L137" s="47"/>
      <c r="M137" s="47">
        <v>3.2</v>
      </c>
      <c r="N137" s="47"/>
      <c r="O137" s="117"/>
      <c r="P137" s="117">
        <v>11432</v>
      </c>
    </row>
    <row r="138" s="17" customFormat="1" ht="40.05" customHeight="1" spans="1:16">
      <c r="A138" s="18" t="s">
        <v>27</v>
      </c>
      <c r="B138" s="40" t="s">
        <v>292</v>
      </c>
      <c r="C138" s="41" t="s">
        <v>16</v>
      </c>
      <c r="D138" s="41" t="s">
        <v>17</v>
      </c>
      <c r="E138" s="22" t="s">
        <v>29</v>
      </c>
      <c r="F138" s="22" t="s">
        <v>5614</v>
      </c>
      <c r="G138" s="117" t="s">
        <v>5622</v>
      </c>
      <c r="H138" s="40" t="s">
        <v>5616</v>
      </c>
      <c r="I138" s="40" t="s">
        <v>22</v>
      </c>
      <c r="J138" s="133">
        <v>1</v>
      </c>
      <c r="K138" s="116">
        <v>0</v>
      </c>
      <c r="L138" s="47"/>
      <c r="M138" s="47">
        <v>3.2</v>
      </c>
      <c r="N138" s="47"/>
      <c r="O138" s="117"/>
      <c r="P138" s="117">
        <v>11432</v>
      </c>
    </row>
    <row r="139" s="17" customFormat="1" ht="40.05" customHeight="1" spans="1:16">
      <c r="A139" s="18" t="s">
        <v>27</v>
      </c>
      <c r="B139" s="40" t="s">
        <v>293</v>
      </c>
      <c r="C139" s="41" t="s">
        <v>16</v>
      </c>
      <c r="D139" s="41" t="s">
        <v>17</v>
      </c>
      <c r="E139" s="22" t="s">
        <v>29</v>
      </c>
      <c r="F139" s="22" t="s">
        <v>275</v>
      </c>
      <c r="G139" s="88" t="s">
        <v>5623</v>
      </c>
      <c r="H139" s="136" t="s">
        <v>277</v>
      </c>
      <c r="I139" s="40" t="s">
        <v>22</v>
      </c>
      <c r="J139" s="133">
        <v>1</v>
      </c>
      <c r="K139" s="116">
        <v>0</v>
      </c>
      <c r="L139" s="47"/>
      <c r="M139" s="47">
        <v>3.1</v>
      </c>
      <c r="N139" s="47"/>
      <c r="O139" s="117"/>
      <c r="P139" s="117">
        <v>11432</v>
      </c>
    </row>
    <row r="140" s="17" customFormat="1" ht="40.05" customHeight="1" spans="1:16">
      <c r="A140" s="18" t="s">
        <v>27</v>
      </c>
      <c r="B140" s="40" t="s">
        <v>295</v>
      </c>
      <c r="C140" s="41" t="s">
        <v>16</v>
      </c>
      <c r="D140" s="41" t="s">
        <v>17</v>
      </c>
      <c r="E140" s="22" t="s">
        <v>29</v>
      </c>
      <c r="F140" s="22" t="s">
        <v>280</v>
      </c>
      <c r="G140" s="88" t="s">
        <v>5624</v>
      </c>
      <c r="H140" s="136" t="s">
        <v>277</v>
      </c>
      <c r="I140" s="40" t="s">
        <v>22</v>
      </c>
      <c r="J140" s="133">
        <v>1</v>
      </c>
      <c r="K140" s="116">
        <v>0</v>
      </c>
      <c r="L140" s="47"/>
      <c r="M140" s="47">
        <v>3.1</v>
      </c>
      <c r="N140" s="47"/>
      <c r="O140" s="117"/>
      <c r="P140" s="117">
        <v>11432</v>
      </c>
    </row>
    <row r="141" s="17" customFormat="1" ht="40.05" customHeight="1" spans="1:16">
      <c r="A141" s="18" t="s">
        <v>27</v>
      </c>
      <c r="B141" s="40" t="s">
        <v>296</v>
      </c>
      <c r="C141" s="41" t="s">
        <v>16</v>
      </c>
      <c r="D141" s="41" t="s">
        <v>17</v>
      </c>
      <c r="E141" s="22" t="s">
        <v>29</v>
      </c>
      <c r="F141" s="22" t="s">
        <v>267</v>
      </c>
      <c r="G141" s="88" t="s">
        <v>5625</v>
      </c>
      <c r="H141" s="23" t="s">
        <v>100</v>
      </c>
      <c r="I141" s="40" t="s">
        <v>22</v>
      </c>
      <c r="J141" s="133">
        <v>1</v>
      </c>
      <c r="K141" s="116">
        <f>J141</f>
        <v>1</v>
      </c>
      <c r="L141" s="47"/>
      <c r="M141" s="47">
        <v>3.2</v>
      </c>
      <c r="N141" s="47"/>
      <c r="O141" s="117"/>
      <c r="P141" s="117">
        <v>13461</v>
      </c>
    </row>
    <row r="142" s="17" customFormat="1" ht="40.05" customHeight="1" spans="1:16">
      <c r="A142" s="18" t="s">
        <v>27</v>
      </c>
      <c r="B142" s="40" t="s">
        <v>297</v>
      </c>
      <c r="C142" s="41" t="s">
        <v>16</v>
      </c>
      <c r="D142" s="41" t="s">
        <v>17</v>
      </c>
      <c r="E142" s="22" t="s">
        <v>29</v>
      </c>
      <c r="F142" s="22" t="s">
        <v>5614</v>
      </c>
      <c r="G142" s="117" t="s">
        <v>5615</v>
      </c>
      <c r="H142" s="40" t="s">
        <v>5616</v>
      </c>
      <c r="I142" s="40" t="s">
        <v>22</v>
      </c>
      <c r="J142" s="133">
        <v>1</v>
      </c>
      <c r="K142" s="116">
        <v>0</v>
      </c>
      <c r="L142" s="47"/>
      <c r="M142" s="47">
        <v>3.2</v>
      </c>
      <c r="N142" s="47"/>
      <c r="O142" s="117"/>
      <c r="P142" s="117">
        <v>11432</v>
      </c>
    </row>
    <row r="143" s="17" customFormat="1" ht="40.05" customHeight="1" spans="1:16">
      <c r="A143" s="18" t="s">
        <v>27</v>
      </c>
      <c r="B143" s="40" t="s">
        <v>298</v>
      </c>
      <c r="C143" s="41" t="s">
        <v>16</v>
      </c>
      <c r="D143" s="41" t="s">
        <v>17</v>
      </c>
      <c r="E143" s="22" t="s">
        <v>29</v>
      </c>
      <c r="F143" s="22" t="s">
        <v>5614</v>
      </c>
      <c r="G143" s="117" t="s">
        <v>5615</v>
      </c>
      <c r="H143" s="40" t="s">
        <v>5616</v>
      </c>
      <c r="I143" s="40" t="s">
        <v>22</v>
      </c>
      <c r="J143" s="133">
        <v>1</v>
      </c>
      <c r="K143" s="116">
        <v>0</v>
      </c>
      <c r="L143" s="47"/>
      <c r="M143" s="47">
        <v>3.2</v>
      </c>
      <c r="N143" s="47"/>
      <c r="O143" s="117"/>
      <c r="P143" s="117">
        <v>11432</v>
      </c>
    </row>
    <row r="144" s="17" customFormat="1" ht="40.05" customHeight="1" spans="1:16">
      <c r="A144" s="18" t="s">
        <v>27</v>
      </c>
      <c r="B144" s="40" t="s">
        <v>301</v>
      </c>
      <c r="C144" s="41" t="s">
        <v>16</v>
      </c>
      <c r="D144" s="41" t="s">
        <v>17</v>
      </c>
      <c r="E144" s="22" t="s">
        <v>29</v>
      </c>
      <c r="F144" s="22" t="s">
        <v>5614</v>
      </c>
      <c r="G144" s="117" t="s">
        <v>5626</v>
      </c>
      <c r="H144" s="40" t="s">
        <v>5627</v>
      </c>
      <c r="I144" s="40" t="s">
        <v>22</v>
      </c>
      <c r="J144" s="133">
        <v>1</v>
      </c>
      <c r="K144" s="116">
        <v>0</v>
      </c>
      <c r="L144" s="47"/>
      <c r="M144" s="47">
        <v>3.2</v>
      </c>
      <c r="N144" s="47"/>
      <c r="O144" s="117"/>
      <c r="P144" s="117">
        <v>17012</v>
      </c>
    </row>
    <row r="145" s="17" customFormat="1" ht="40.05" customHeight="1" spans="1:16">
      <c r="A145" s="18" t="s">
        <v>27</v>
      </c>
      <c r="B145" s="40" t="s">
        <v>303</v>
      </c>
      <c r="C145" s="41" t="s">
        <v>16</v>
      </c>
      <c r="D145" s="41" t="s">
        <v>17</v>
      </c>
      <c r="E145" s="22" t="s">
        <v>29</v>
      </c>
      <c r="F145" s="22" t="s">
        <v>5614</v>
      </c>
      <c r="G145" s="117" t="s">
        <v>5626</v>
      </c>
      <c r="H145" s="40" t="s">
        <v>5627</v>
      </c>
      <c r="I145" s="40" t="s">
        <v>22</v>
      </c>
      <c r="J145" s="133">
        <v>1</v>
      </c>
      <c r="K145" s="116">
        <v>0</v>
      </c>
      <c r="L145" s="47"/>
      <c r="M145" s="47">
        <v>3.2</v>
      </c>
      <c r="N145" s="47"/>
      <c r="O145" s="117"/>
      <c r="P145" s="117">
        <v>17012</v>
      </c>
    </row>
    <row r="146" s="17" customFormat="1" ht="40.05" customHeight="1" spans="1:16">
      <c r="A146" s="18" t="s">
        <v>27</v>
      </c>
      <c r="B146" s="40" t="s">
        <v>306</v>
      </c>
      <c r="C146" s="41" t="s">
        <v>16</v>
      </c>
      <c r="D146" s="41" t="s">
        <v>17</v>
      </c>
      <c r="E146" s="22" t="s">
        <v>29</v>
      </c>
      <c r="F146" s="22" t="s">
        <v>5614</v>
      </c>
      <c r="G146" s="117" t="s">
        <v>5628</v>
      </c>
      <c r="H146" s="40" t="s">
        <v>5627</v>
      </c>
      <c r="I146" s="40" t="s">
        <v>22</v>
      </c>
      <c r="J146" s="133">
        <v>1</v>
      </c>
      <c r="K146" s="116">
        <v>0</v>
      </c>
      <c r="L146" s="47"/>
      <c r="M146" s="47">
        <v>3.2</v>
      </c>
      <c r="N146" s="47"/>
      <c r="O146" s="117"/>
      <c r="P146" s="117">
        <v>17012</v>
      </c>
    </row>
    <row r="147" s="17" customFormat="1" ht="40.05" customHeight="1" spans="1:16">
      <c r="A147" s="18" t="s">
        <v>27</v>
      </c>
      <c r="B147" s="40" t="s">
        <v>308</v>
      </c>
      <c r="C147" s="41" t="s">
        <v>16</v>
      </c>
      <c r="D147" s="41" t="s">
        <v>17</v>
      </c>
      <c r="E147" s="22" t="s">
        <v>29</v>
      </c>
      <c r="F147" s="22" t="s">
        <v>5614</v>
      </c>
      <c r="G147" s="117" t="s">
        <v>5628</v>
      </c>
      <c r="H147" s="40" t="s">
        <v>5627</v>
      </c>
      <c r="I147" s="40" t="s">
        <v>22</v>
      </c>
      <c r="J147" s="133">
        <v>1</v>
      </c>
      <c r="K147" s="116">
        <v>0</v>
      </c>
      <c r="L147" s="47"/>
      <c r="M147" s="47">
        <v>3.2</v>
      </c>
      <c r="N147" s="47"/>
      <c r="O147" s="117"/>
      <c r="P147" s="117">
        <v>17012</v>
      </c>
    </row>
    <row r="148" s="17" customFormat="1" ht="40.05" customHeight="1" spans="1:16">
      <c r="A148" s="18" t="s">
        <v>27</v>
      </c>
      <c r="B148" s="40" t="s">
        <v>309</v>
      </c>
      <c r="C148" s="41" t="s">
        <v>16</v>
      </c>
      <c r="D148" s="41" t="s">
        <v>17</v>
      </c>
      <c r="E148" s="22" t="s">
        <v>29</v>
      </c>
      <c r="F148" s="22" t="s">
        <v>2482</v>
      </c>
      <c r="G148" s="117" t="s">
        <v>5612</v>
      </c>
      <c r="H148" s="40" t="s">
        <v>2092</v>
      </c>
      <c r="I148" s="40" t="s">
        <v>22</v>
      </c>
      <c r="J148" s="133">
        <v>1</v>
      </c>
      <c r="K148" s="116">
        <v>0</v>
      </c>
      <c r="L148" s="47"/>
      <c r="M148" s="47">
        <v>3.1</v>
      </c>
      <c r="N148" s="47"/>
      <c r="O148" s="117"/>
      <c r="P148" s="117">
        <v>11432</v>
      </c>
    </row>
    <row r="149" s="17" customFormat="1" ht="40.05" customHeight="1" spans="1:16">
      <c r="A149" s="18" t="s">
        <v>27</v>
      </c>
      <c r="B149" s="40" t="s">
        <v>310</v>
      </c>
      <c r="C149" s="41" t="s">
        <v>16</v>
      </c>
      <c r="D149" s="41" t="s">
        <v>17</v>
      </c>
      <c r="E149" s="22" t="s">
        <v>29</v>
      </c>
      <c r="F149" s="22" t="s">
        <v>2482</v>
      </c>
      <c r="G149" s="117" t="s">
        <v>5612</v>
      </c>
      <c r="H149" s="40" t="s">
        <v>2092</v>
      </c>
      <c r="I149" s="40" t="s">
        <v>22</v>
      </c>
      <c r="J149" s="133">
        <v>1</v>
      </c>
      <c r="K149" s="116">
        <v>0</v>
      </c>
      <c r="L149" s="47"/>
      <c r="M149" s="47">
        <v>3.1</v>
      </c>
      <c r="N149" s="47"/>
      <c r="O149" s="117"/>
      <c r="P149" s="117">
        <v>11432</v>
      </c>
    </row>
    <row r="150" s="17" customFormat="1" ht="40.05" customHeight="1" spans="1:16">
      <c r="A150" s="18" t="s">
        <v>27</v>
      </c>
      <c r="B150" s="40" t="s">
        <v>312</v>
      </c>
      <c r="C150" s="41" t="s">
        <v>16</v>
      </c>
      <c r="D150" s="41" t="s">
        <v>17</v>
      </c>
      <c r="E150" s="22" t="s">
        <v>29</v>
      </c>
      <c r="F150" s="22" t="s">
        <v>2482</v>
      </c>
      <c r="G150" s="117" t="s">
        <v>5612</v>
      </c>
      <c r="H150" s="40" t="s">
        <v>2092</v>
      </c>
      <c r="I150" s="40" t="s">
        <v>22</v>
      </c>
      <c r="J150" s="133">
        <v>1</v>
      </c>
      <c r="K150" s="116">
        <v>0</v>
      </c>
      <c r="L150" s="47"/>
      <c r="M150" s="47">
        <v>3.1</v>
      </c>
      <c r="N150" s="47"/>
      <c r="O150" s="117"/>
      <c r="P150" s="117">
        <v>11432</v>
      </c>
    </row>
    <row r="151" s="17" customFormat="1" ht="40.05" customHeight="1" spans="1:16">
      <c r="A151" s="18" t="s">
        <v>27</v>
      </c>
      <c r="B151" s="40" t="s">
        <v>313</v>
      </c>
      <c r="C151" s="41" t="s">
        <v>16</v>
      </c>
      <c r="D151" s="41" t="s">
        <v>17</v>
      </c>
      <c r="E151" s="22" t="s">
        <v>29</v>
      </c>
      <c r="F151" s="22" t="s">
        <v>2482</v>
      </c>
      <c r="G151" s="117" t="s">
        <v>5612</v>
      </c>
      <c r="H151" s="40" t="s">
        <v>2092</v>
      </c>
      <c r="I151" s="40" t="s">
        <v>22</v>
      </c>
      <c r="J151" s="133">
        <v>1</v>
      </c>
      <c r="K151" s="116">
        <v>0</v>
      </c>
      <c r="L151" s="47"/>
      <c r="M151" s="47">
        <v>3.1</v>
      </c>
      <c r="N151" s="47"/>
      <c r="O151" s="117"/>
      <c r="P151" s="117">
        <v>11432</v>
      </c>
    </row>
    <row r="152" s="17" customFormat="1" ht="40.05" customHeight="1" spans="1:16">
      <c r="A152" s="18" t="s">
        <v>27</v>
      </c>
      <c r="B152" s="40" t="s">
        <v>315</v>
      </c>
      <c r="C152" s="41" t="s">
        <v>16</v>
      </c>
      <c r="D152" s="41" t="s">
        <v>17</v>
      </c>
      <c r="E152" s="22" t="s">
        <v>29</v>
      </c>
      <c r="F152" s="22" t="s">
        <v>2086</v>
      </c>
      <c r="G152" s="88" t="s">
        <v>5613</v>
      </c>
      <c r="H152" s="40" t="s">
        <v>5611</v>
      </c>
      <c r="I152" s="40" t="s">
        <v>22</v>
      </c>
      <c r="J152" s="133">
        <v>1</v>
      </c>
      <c r="K152" s="116">
        <v>0</v>
      </c>
      <c r="L152" s="47"/>
      <c r="M152" s="47">
        <v>3.2</v>
      </c>
      <c r="N152" s="47"/>
      <c r="O152" s="117"/>
      <c r="P152" s="117">
        <v>11503</v>
      </c>
    </row>
    <row r="153" s="17" customFormat="1" ht="40.05" customHeight="1" spans="1:16">
      <c r="A153" s="18" t="s">
        <v>27</v>
      </c>
      <c r="B153" s="40" t="s">
        <v>316</v>
      </c>
      <c r="C153" s="41" t="s">
        <v>16</v>
      </c>
      <c r="D153" s="41" t="s">
        <v>17</v>
      </c>
      <c r="E153" s="22" t="s">
        <v>29</v>
      </c>
      <c r="F153" s="22" t="s">
        <v>2086</v>
      </c>
      <c r="G153" s="88" t="s">
        <v>5613</v>
      </c>
      <c r="H153" s="40" t="s">
        <v>5629</v>
      </c>
      <c r="I153" s="40" t="s">
        <v>22</v>
      </c>
      <c r="J153" s="133">
        <v>1</v>
      </c>
      <c r="K153" s="116">
        <v>0</v>
      </c>
      <c r="L153" s="47"/>
      <c r="M153" s="47">
        <v>3.2</v>
      </c>
      <c r="N153" s="47"/>
      <c r="O153" s="117"/>
      <c r="P153" s="117">
        <v>11503</v>
      </c>
    </row>
    <row r="154" s="17" customFormat="1" ht="40.05" customHeight="1" spans="1:16">
      <c r="A154" s="18" t="s">
        <v>27</v>
      </c>
      <c r="B154" s="40" t="s">
        <v>317</v>
      </c>
      <c r="C154" s="41" t="s">
        <v>16</v>
      </c>
      <c r="D154" s="41" t="s">
        <v>17</v>
      </c>
      <c r="E154" s="22" t="s">
        <v>29</v>
      </c>
      <c r="F154" s="22" t="s">
        <v>2482</v>
      </c>
      <c r="G154" s="117" t="s">
        <v>5619</v>
      </c>
      <c r="H154" s="40" t="s">
        <v>2092</v>
      </c>
      <c r="I154" s="40" t="s">
        <v>22</v>
      </c>
      <c r="J154" s="133">
        <v>1</v>
      </c>
      <c r="K154" s="116">
        <f t="shared" ref="K154:K161" si="19">J154</f>
        <v>1</v>
      </c>
      <c r="L154" s="47"/>
      <c r="M154" s="47">
        <v>3.1</v>
      </c>
      <c r="N154" s="47"/>
      <c r="O154" s="117"/>
      <c r="P154" s="117">
        <v>17320</v>
      </c>
    </row>
    <row r="155" s="17" customFormat="1" ht="40.05" customHeight="1" spans="1:16">
      <c r="A155" s="18" t="s">
        <v>27</v>
      </c>
      <c r="B155" s="40" t="s">
        <v>319</v>
      </c>
      <c r="C155" s="41" t="s">
        <v>16</v>
      </c>
      <c r="D155" s="41" t="s">
        <v>17</v>
      </c>
      <c r="E155" s="22" t="s">
        <v>29</v>
      </c>
      <c r="F155" s="22" t="s">
        <v>2482</v>
      </c>
      <c r="G155" s="117" t="s">
        <v>5619</v>
      </c>
      <c r="H155" s="40" t="s">
        <v>2092</v>
      </c>
      <c r="I155" s="40" t="s">
        <v>22</v>
      </c>
      <c r="J155" s="133">
        <v>1</v>
      </c>
      <c r="K155" s="116">
        <f t="shared" si="19"/>
        <v>1</v>
      </c>
      <c r="L155" s="47"/>
      <c r="M155" s="47">
        <v>3.1</v>
      </c>
      <c r="N155" s="47"/>
      <c r="O155" s="117"/>
      <c r="P155" s="117">
        <v>17320</v>
      </c>
    </row>
    <row r="156" s="17" customFormat="1" ht="40.05" customHeight="1" spans="1:16">
      <c r="A156" s="18" t="s">
        <v>27</v>
      </c>
      <c r="B156" s="40" t="s">
        <v>321</v>
      </c>
      <c r="C156" s="41" t="s">
        <v>16</v>
      </c>
      <c r="D156" s="41" t="s">
        <v>17</v>
      </c>
      <c r="E156" s="22" t="s">
        <v>29</v>
      </c>
      <c r="F156" s="22" t="s">
        <v>2482</v>
      </c>
      <c r="G156" s="117" t="s">
        <v>5619</v>
      </c>
      <c r="H156" s="40" t="s">
        <v>2092</v>
      </c>
      <c r="I156" s="40" t="s">
        <v>22</v>
      </c>
      <c r="J156" s="133">
        <v>1</v>
      </c>
      <c r="K156" s="116">
        <f t="shared" si="19"/>
        <v>1</v>
      </c>
      <c r="L156" s="47"/>
      <c r="M156" s="47">
        <v>3.1</v>
      </c>
      <c r="N156" s="47"/>
      <c r="O156" s="117"/>
      <c r="P156" s="117">
        <v>17320</v>
      </c>
    </row>
    <row r="157" s="17" customFormat="1" ht="40.05" customHeight="1" spans="1:16">
      <c r="A157" s="18" t="s">
        <v>27</v>
      </c>
      <c r="B157" s="40" t="s">
        <v>326</v>
      </c>
      <c r="C157" s="41" t="s">
        <v>16</v>
      </c>
      <c r="D157" s="41" t="s">
        <v>17</v>
      </c>
      <c r="E157" s="22" t="s">
        <v>29</v>
      </c>
      <c r="F157" s="22" t="s">
        <v>2482</v>
      </c>
      <c r="G157" s="117" t="s">
        <v>5619</v>
      </c>
      <c r="H157" s="40" t="s">
        <v>2092</v>
      </c>
      <c r="I157" s="40" t="s">
        <v>22</v>
      </c>
      <c r="J157" s="133">
        <v>1</v>
      </c>
      <c r="K157" s="116">
        <f t="shared" si="19"/>
        <v>1</v>
      </c>
      <c r="L157" s="47"/>
      <c r="M157" s="47">
        <v>3.1</v>
      </c>
      <c r="N157" s="47"/>
      <c r="O157" s="117"/>
      <c r="P157" s="117">
        <v>17320</v>
      </c>
    </row>
    <row r="158" s="17" customFormat="1" ht="40.05" customHeight="1" spans="1:16">
      <c r="A158" s="18" t="s">
        <v>27</v>
      </c>
      <c r="B158" s="40" t="s">
        <v>327</v>
      </c>
      <c r="C158" s="41" t="s">
        <v>16</v>
      </c>
      <c r="D158" s="41" t="s">
        <v>17</v>
      </c>
      <c r="E158" s="22" t="s">
        <v>29</v>
      </c>
      <c r="F158" s="22" t="s">
        <v>2482</v>
      </c>
      <c r="G158" s="117" t="s">
        <v>5630</v>
      </c>
      <c r="H158" s="40" t="s">
        <v>2092</v>
      </c>
      <c r="I158" s="40" t="s">
        <v>22</v>
      </c>
      <c r="J158" s="133">
        <v>1</v>
      </c>
      <c r="K158" s="116">
        <f t="shared" si="19"/>
        <v>1</v>
      </c>
      <c r="L158" s="47"/>
      <c r="M158" s="47">
        <v>3.2</v>
      </c>
      <c r="N158" s="47"/>
      <c r="O158" s="117"/>
      <c r="P158" s="117">
        <v>11441</v>
      </c>
    </row>
    <row r="159" s="17" customFormat="1" ht="40.05" customHeight="1" spans="1:16">
      <c r="A159" s="18" t="s">
        <v>27</v>
      </c>
      <c r="B159" s="40" t="s">
        <v>328</v>
      </c>
      <c r="C159" s="41" t="s">
        <v>16</v>
      </c>
      <c r="D159" s="41" t="s">
        <v>17</v>
      </c>
      <c r="E159" s="22" t="s">
        <v>29</v>
      </c>
      <c r="F159" s="22" t="s">
        <v>2482</v>
      </c>
      <c r="G159" s="117" t="s">
        <v>5630</v>
      </c>
      <c r="H159" s="40" t="s">
        <v>2092</v>
      </c>
      <c r="I159" s="40" t="s">
        <v>22</v>
      </c>
      <c r="J159" s="133">
        <v>1</v>
      </c>
      <c r="K159" s="116">
        <f t="shared" si="19"/>
        <v>1</v>
      </c>
      <c r="L159" s="47"/>
      <c r="M159" s="47">
        <v>3.2</v>
      </c>
      <c r="N159" s="47"/>
      <c r="O159" s="117"/>
      <c r="P159" s="117">
        <v>11441</v>
      </c>
    </row>
    <row r="160" s="17" customFormat="1" ht="40.05" customHeight="1" spans="1:16">
      <c r="A160" s="18" t="s">
        <v>27</v>
      </c>
      <c r="B160" s="40" t="s">
        <v>329</v>
      </c>
      <c r="C160" s="41" t="s">
        <v>16</v>
      </c>
      <c r="D160" s="41" t="s">
        <v>17</v>
      </c>
      <c r="E160" s="22" t="s">
        <v>29</v>
      </c>
      <c r="F160" s="22" t="s">
        <v>2482</v>
      </c>
      <c r="G160" s="117" t="s">
        <v>5630</v>
      </c>
      <c r="H160" s="40" t="s">
        <v>2092</v>
      </c>
      <c r="I160" s="40" t="s">
        <v>22</v>
      </c>
      <c r="J160" s="133">
        <v>1</v>
      </c>
      <c r="K160" s="116">
        <f t="shared" si="19"/>
        <v>1</v>
      </c>
      <c r="L160" s="47"/>
      <c r="M160" s="47">
        <v>3.2</v>
      </c>
      <c r="N160" s="47"/>
      <c r="O160" s="117"/>
      <c r="P160" s="117">
        <v>11441</v>
      </c>
    </row>
    <row r="161" s="17" customFormat="1" ht="40.05" customHeight="1" spans="1:16">
      <c r="A161" s="18" t="s">
        <v>27</v>
      </c>
      <c r="B161" s="40" t="s">
        <v>331</v>
      </c>
      <c r="C161" s="41" t="s">
        <v>16</v>
      </c>
      <c r="D161" s="41" t="s">
        <v>17</v>
      </c>
      <c r="E161" s="22" t="s">
        <v>29</v>
      </c>
      <c r="F161" s="22" t="s">
        <v>2482</v>
      </c>
      <c r="G161" s="117" t="s">
        <v>5630</v>
      </c>
      <c r="H161" s="40" t="s">
        <v>2092</v>
      </c>
      <c r="I161" s="40" t="s">
        <v>22</v>
      </c>
      <c r="J161" s="133">
        <v>1</v>
      </c>
      <c r="K161" s="116">
        <f t="shared" si="19"/>
        <v>1</v>
      </c>
      <c r="L161" s="47"/>
      <c r="M161" s="47">
        <v>3.2</v>
      </c>
      <c r="N161" s="47"/>
      <c r="O161" s="117"/>
      <c r="P161" s="117">
        <v>11441</v>
      </c>
    </row>
    <row r="162" s="17" customFormat="1" ht="40.05" customHeight="1" spans="1:16">
      <c r="A162" s="18" t="s">
        <v>27</v>
      </c>
      <c r="B162" s="40" t="s">
        <v>334</v>
      </c>
      <c r="C162" s="41" t="s">
        <v>16</v>
      </c>
      <c r="D162" s="41" t="s">
        <v>17</v>
      </c>
      <c r="E162" s="22" t="s">
        <v>29</v>
      </c>
      <c r="F162" s="22" t="s">
        <v>5614</v>
      </c>
      <c r="G162" s="117" t="s">
        <v>5615</v>
      </c>
      <c r="H162" s="40" t="s">
        <v>5616</v>
      </c>
      <c r="I162" s="40" t="s">
        <v>22</v>
      </c>
      <c r="J162" s="133">
        <v>1</v>
      </c>
      <c r="K162" s="116">
        <v>0</v>
      </c>
      <c r="L162" s="47"/>
      <c r="M162" s="47">
        <v>3.2</v>
      </c>
      <c r="N162" s="47"/>
      <c r="O162" s="117"/>
      <c r="P162" s="117">
        <v>11432</v>
      </c>
    </row>
    <row r="163" s="17" customFormat="1" ht="40.05" customHeight="1" spans="1:16">
      <c r="A163" s="18" t="s">
        <v>27</v>
      </c>
      <c r="B163" s="40" t="s">
        <v>335</v>
      </c>
      <c r="C163" s="41" t="s">
        <v>16</v>
      </c>
      <c r="D163" s="41" t="s">
        <v>17</v>
      </c>
      <c r="E163" s="22" t="s">
        <v>29</v>
      </c>
      <c r="F163" s="22" t="s">
        <v>5614</v>
      </c>
      <c r="G163" s="117" t="s">
        <v>5615</v>
      </c>
      <c r="H163" s="40" t="s">
        <v>5616</v>
      </c>
      <c r="I163" s="40" t="s">
        <v>22</v>
      </c>
      <c r="J163" s="133">
        <v>1</v>
      </c>
      <c r="K163" s="116">
        <v>0</v>
      </c>
      <c r="L163" s="47"/>
      <c r="M163" s="47">
        <v>3.2</v>
      </c>
      <c r="N163" s="47"/>
      <c r="O163" s="117"/>
      <c r="P163" s="117">
        <v>11432</v>
      </c>
    </row>
    <row r="164" s="17" customFormat="1" ht="40.05" customHeight="1" spans="1:16">
      <c r="A164" s="18" t="s">
        <v>27</v>
      </c>
      <c r="B164" s="40" t="s">
        <v>337</v>
      </c>
      <c r="C164" s="41" t="s">
        <v>16</v>
      </c>
      <c r="D164" s="41" t="s">
        <v>17</v>
      </c>
      <c r="E164" s="22" t="s">
        <v>29</v>
      </c>
      <c r="F164" s="22" t="s">
        <v>5614</v>
      </c>
      <c r="G164" s="117" t="s">
        <v>5631</v>
      </c>
      <c r="H164" s="40" t="s">
        <v>5627</v>
      </c>
      <c r="I164" s="40" t="s">
        <v>22</v>
      </c>
      <c r="J164" s="133">
        <v>1</v>
      </c>
      <c r="K164" s="116">
        <v>0</v>
      </c>
      <c r="L164" s="47"/>
      <c r="M164" s="47">
        <v>3.2</v>
      </c>
      <c r="N164" s="47"/>
      <c r="O164" s="117"/>
      <c r="P164" s="117">
        <v>11432</v>
      </c>
    </row>
    <row r="165" s="17" customFormat="1" ht="40.05" customHeight="1" spans="1:16">
      <c r="A165" s="18" t="s">
        <v>27</v>
      </c>
      <c r="B165" s="40" t="s">
        <v>340</v>
      </c>
      <c r="C165" s="41" t="s">
        <v>16</v>
      </c>
      <c r="D165" s="41" t="s">
        <v>17</v>
      </c>
      <c r="E165" s="22" t="s">
        <v>29</v>
      </c>
      <c r="F165" s="22" t="s">
        <v>5614</v>
      </c>
      <c r="G165" s="117" t="s">
        <v>5631</v>
      </c>
      <c r="H165" s="40" t="s">
        <v>5627</v>
      </c>
      <c r="I165" s="40" t="s">
        <v>22</v>
      </c>
      <c r="J165" s="133">
        <v>1</v>
      </c>
      <c r="K165" s="116">
        <v>0</v>
      </c>
      <c r="L165" s="47"/>
      <c r="M165" s="47">
        <v>3.2</v>
      </c>
      <c r="N165" s="47"/>
      <c r="O165" s="117"/>
      <c r="P165" s="117">
        <v>11432</v>
      </c>
    </row>
    <row r="166" s="17" customFormat="1" ht="40.05" customHeight="1" spans="1:16">
      <c r="A166" s="18" t="s">
        <v>27</v>
      </c>
      <c r="B166" s="40" t="s">
        <v>341</v>
      </c>
      <c r="C166" s="41" t="s">
        <v>16</v>
      </c>
      <c r="D166" s="41" t="s">
        <v>17</v>
      </c>
      <c r="E166" s="22" t="s">
        <v>29</v>
      </c>
      <c r="F166" s="22" t="s">
        <v>2482</v>
      </c>
      <c r="G166" s="117" t="s">
        <v>5632</v>
      </c>
      <c r="H166" s="40" t="s">
        <v>2092</v>
      </c>
      <c r="I166" s="40" t="s">
        <v>22</v>
      </c>
      <c r="J166" s="133">
        <v>1</v>
      </c>
      <c r="K166" s="116">
        <v>0</v>
      </c>
      <c r="L166" s="47"/>
      <c r="M166" s="47">
        <v>3.2</v>
      </c>
      <c r="N166" s="47"/>
      <c r="O166" s="117"/>
      <c r="P166" s="117">
        <v>11441</v>
      </c>
    </row>
    <row r="167" s="17" customFormat="1" ht="40.05" customHeight="1" spans="1:16">
      <c r="A167" s="18" t="s">
        <v>27</v>
      </c>
      <c r="B167" s="40" t="s">
        <v>342</v>
      </c>
      <c r="C167" s="41" t="s">
        <v>16</v>
      </c>
      <c r="D167" s="41" t="s">
        <v>17</v>
      </c>
      <c r="E167" s="22" t="s">
        <v>29</v>
      </c>
      <c r="F167" s="22" t="s">
        <v>2482</v>
      </c>
      <c r="G167" s="117" t="s">
        <v>5632</v>
      </c>
      <c r="H167" s="40" t="s">
        <v>2092</v>
      </c>
      <c r="I167" s="40" t="s">
        <v>22</v>
      </c>
      <c r="J167" s="133">
        <v>1</v>
      </c>
      <c r="K167" s="116">
        <v>0</v>
      </c>
      <c r="L167" s="47"/>
      <c r="M167" s="47">
        <v>3.2</v>
      </c>
      <c r="N167" s="47"/>
      <c r="O167" s="117"/>
      <c r="P167" s="117">
        <v>11441</v>
      </c>
    </row>
    <row r="168" s="17" customFormat="1" ht="40.05" customHeight="1" spans="1:16">
      <c r="A168" s="18" t="s">
        <v>27</v>
      </c>
      <c r="B168" s="40" t="s">
        <v>344</v>
      </c>
      <c r="C168" s="41" t="s">
        <v>16</v>
      </c>
      <c r="D168" s="41" t="s">
        <v>17</v>
      </c>
      <c r="E168" s="22" t="s">
        <v>29</v>
      </c>
      <c r="F168" s="22" t="s">
        <v>2482</v>
      </c>
      <c r="G168" s="117" t="s">
        <v>5632</v>
      </c>
      <c r="H168" s="40" t="s">
        <v>2092</v>
      </c>
      <c r="I168" s="40" t="s">
        <v>22</v>
      </c>
      <c r="J168" s="133">
        <v>1</v>
      </c>
      <c r="K168" s="116">
        <v>0</v>
      </c>
      <c r="L168" s="47"/>
      <c r="M168" s="47">
        <v>3.2</v>
      </c>
      <c r="N168" s="47"/>
      <c r="O168" s="117"/>
      <c r="P168" s="117">
        <v>11441</v>
      </c>
    </row>
    <row r="169" s="17" customFormat="1" ht="40.05" customHeight="1" spans="1:16">
      <c r="A169" s="18" t="s">
        <v>27</v>
      </c>
      <c r="B169" s="40" t="s">
        <v>40</v>
      </c>
      <c r="C169" s="41" t="s">
        <v>16</v>
      </c>
      <c r="D169" s="41" t="s">
        <v>17</v>
      </c>
      <c r="E169" s="22" t="s">
        <v>29</v>
      </c>
      <c r="F169" s="22" t="s">
        <v>19</v>
      </c>
      <c r="G169" s="117" t="s">
        <v>41</v>
      </c>
      <c r="H169" s="40" t="s">
        <v>42</v>
      </c>
      <c r="I169" s="40" t="s">
        <v>22</v>
      </c>
      <c r="J169" s="133">
        <v>1</v>
      </c>
      <c r="K169" s="116">
        <v>0</v>
      </c>
      <c r="L169" s="47"/>
      <c r="M169" s="47">
        <v>3.1</v>
      </c>
      <c r="N169" s="47"/>
      <c r="O169" s="117"/>
      <c r="P169" s="117">
        <v>17320</v>
      </c>
    </row>
    <row r="170" s="17" customFormat="1" ht="40.05" customHeight="1" spans="1:16">
      <c r="A170" s="18" t="s">
        <v>27</v>
      </c>
      <c r="B170" s="40" t="s">
        <v>43</v>
      </c>
      <c r="C170" s="41" t="s">
        <v>16</v>
      </c>
      <c r="D170" s="41" t="s">
        <v>17</v>
      </c>
      <c r="E170" s="22" t="s">
        <v>29</v>
      </c>
      <c r="F170" s="22" t="s">
        <v>19</v>
      </c>
      <c r="G170" s="117" t="s">
        <v>41</v>
      </c>
      <c r="H170" s="40" t="s">
        <v>42</v>
      </c>
      <c r="I170" s="40" t="s">
        <v>22</v>
      </c>
      <c r="J170" s="133">
        <v>1</v>
      </c>
      <c r="K170" s="116">
        <v>0</v>
      </c>
      <c r="L170" s="47"/>
      <c r="M170" s="47">
        <v>3.1</v>
      </c>
      <c r="N170" s="47"/>
      <c r="O170" s="117"/>
      <c r="P170" s="117">
        <v>17320</v>
      </c>
    </row>
    <row r="171" s="17" customFormat="1" ht="40.05" customHeight="1" spans="1:16">
      <c r="A171" s="18" t="s">
        <v>27</v>
      </c>
      <c r="B171" s="40" t="s">
        <v>345</v>
      </c>
      <c r="C171" s="41" t="s">
        <v>16</v>
      </c>
      <c r="D171" s="41" t="s">
        <v>17</v>
      </c>
      <c r="E171" s="22" t="s">
        <v>29</v>
      </c>
      <c r="F171" s="22" t="s">
        <v>2482</v>
      </c>
      <c r="G171" s="117" t="s">
        <v>5608</v>
      </c>
      <c r="H171" s="40" t="s">
        <v>2092</v>
      </c>
      <c r="I171" s="40" t="s">
        <v>22</v>
      </c>
      <c r="J171" s="133">
        <v>1</v>
      </c>
      <c r="K171" s="116">
        <f t="shared" ref="K171:K174" si="20">J171</f>
        <v>1</v>
      </c>
      <c r="L171" s="47"/>
      <c r="M171" s="47">
        <v>3.2</v>
      </c>
      <c r="N171" s="47"/>
      <c r="O171" s="117"/>
      <c r="P171" s="117">
        <v>13461</v>
      </c>
    </row>
    <row r="172" s="17" customFormat="1" ht="40.05" customHeight="1" spans="1:16">
      <c r="A172" s="18" t="s">
        <v>27</v>
      </c>
      <c r="B172" s="40" t="s">
        <v>346</v>
      </c>
      <c r="C172" s="41" t="s">
        <v>16</v>
      </c>
      <c r="D172" s="41" t="s">
        <v>17</v>
      </c>
      <c r="E172" s="22" t="s">
        <v>29</v>
      </c>
      <c r="F172" s="22" t="s">
        <v>2086</v>
      </c>
      <c r="G172" s="88" t="s">
        <v>5610</v>
      </c>
      <c r="H172" s="40" t="s">
        <v>5629</v>
      </c>
      <c r="I172" s="40" t="s">
        <v>22</v>
      </c>
      <c r="J172" s="133">
        <v>1</v>
      </c>
      <c r="K172" s="116">
        <f t="shared" si="20"/>
        <v>1</v>
      </c>
      <c r="L172" s="47"/>
      <c r="M172" s="47">
        <v>3.2</v>
      </c>
      <c r="N172" s="47"/>
      <c r="O172" s="117"/>
      <c r="P172" s="117">
        <v>11503</v>
      </c>
    </row>
    <row r="173" s="17" customFormat="1" ht="40.05" customHeight="1" spans="1:16">
      <c r="A173" s="18" t="s">
        <v>27</v>
      </c>
      <c r="B173" s="40" t="s">
        <v>349</v>
      </c>
      <c r="C173" s="41" t="s">
        <v>16</v>
      </c>
      <c r="D173" s="41" t="s">
        <v>17</v>
      </c>
      <c r="E173" s="22" t="s">
        <v>29</v>
      </c>
      <c r="F173" s="22" t="s">
        <v>2482</v>
      </c>
      <c r="G173" s="117" t="s">
        <v>5633</v>
      </c>
      <c r="H173" s="40" t="s">
        <v>2092</v>
      </c>
      <c r="I173" s="40" t="s">
        <v>22</v>
      </c>
      <c r="J173" s="133">
        <v>1</v>
      </c>
      <c r="K173" s="116">
        <v>0</v>
      </c>
      <c r="L173" s="47"/>
      <c r="M173" s="47">
        <v>3.2</v>
      </c>
      <c r="N173" s="47"/>
      <c r="O173" s="117"/>
      <c r="P173" s="117">
        <v>13461</v>
      </c>
    </row>
    <row r="174" s="17" customFormat="1" ht="40.05" customHeight="1" spans="1:16">
      <c r="A174" s="18" t="s">
        <v>27</v>
      </c>
      <c r="B174" s="40" t="s">
        <v>350</v>
      </c>
      <c r="C174" s="41" t="s">
        <v>16</v>
      </c>
      <c r="D174" s="41" t="s">
        <v>17</v>
      </c>
      <c r="E174" s="22" t="s">
        <v>29</v>
      </c>
      <c r="F174" s="22" t="s">
        <v>2482</v>
      </c>
      <c r="G174" s="117" t="s">
        <v>5609</v>
      </c>
      <c r="H174" s="40" t="s">
        <v>2092</v>
      </c>
      <c r="I174" s="40" t="s">
        <v>22</v>
      </c>
      <c r="J174" s="133">
        <v>1</v>
      </c>
      <c r="K174" s="116">
        <f t="shared" si="20"/>
        <v>1</v>
      </c>
      <c r="L174" s="47"/>
      <c r="M174" s="47">
        <v>3.2</v>
      </c>
      <c r="N174" s="47"/>
      <c r="O174" s="117"/>
      <c r="P174" s="117">
        <v>13461</v>
      </c>
    </row>
    <row r="175" s="17" customFormat="1" ht="40.05" customHeight="1" spans="1:16">
      <c r="A175" s="18" t="s">
        <v>27</v>
      </c>
      <c r="B175" s="40" t="s">
        <v>352</v>
      </c>
      <c r="C175" s="41" t="s">
        <v>16</v>
      </c>
      <c r="D175" s="41" t="s">
        <v>89</v>
      </c>
      <c r="E175" s="22" t="s">
        <v>5634</v>
      </c>
      <c r="F175" s="22" t="s">
        <v>535</v>
      </c>
      <c r="G175" s="134" t="s">
        <v>5635</v>
      </c>
      <c r="H175" s="23" t="s">
        <v>2369</v>
      </c>
      <c r="I175" s="40" t="s">
        <v>22</v>
      </c>
      <c r="J175" s="133">
        <v>8</v>
      </c>
      <c r="K175" s="116">
        <v>0</v>
      </c>
      <c r="L175" s="47"/>
      <c r="M175" s="47">
        <v>3.1</v>
      </c>
      <c r="N175" s="47"/>
      <c r="O175" s="22"/>
      <c r="P175" s="117">
        <v>11432</v>
      </c>
    </row>
    <row r="176" s="17" customFormat="1" ht="40.05" customHeight="1" spans="1:16">
      <c r="A176" s="18" t="s">
        <v>27</v>
      </c>
      <c r="B176" s="40" t="s">
        <v>357</v>
      </c>
      <c r="C176" s="41" t="s">
        <v>16</v>
      </c>
      <c r="D176" s="41" t="s">
        <v>89</v>
      </c>
      <c r="E176" s="22" t="s">
        <v>5634</v>
      </c>
      <c r="F176" s="22" t="s">
        <v>535</v>
      </c>
      <c r="G176" s="134" t="s">
        <v>5636</v>
      </c>
      <c r="H176" s="23" t="s">
        <v>2369</v>
      </c>
      <c r="I176" s="40" t="s">
        <v>22</v>
      </c>
      <c r="J176" s="133">
        <v>33</v>
      </c>
      <c r="K176" s="116">
        <v>0</v>
      </c>
      <c r="L176" s="47"/>
      <c r="M176" s="47">
        <v>3.1</v>
      </c>
      <c r="N176" s="47"/>
      <c r="O176" s="22"/>
      <c r="P176" s="117" t="s">
        <v>5637</v>
      </c>
    </row>
    <row r="177" s="17" customFormat="1" ht="40.05" customHeight="1" spans="1:16">
      <c r="A177" s="18" t="s">
        <v>27</v>
      </c>
      <c r="B177" s="40" t="s">
        <v>359</v>
      </c>
      <c r="C177" s="41" t="s">
        <v>16</v>
      </c>
      <c r="D177" s="41" t="s">
        <v>89</v>
      </c>
      <c r="E177" s="22" t="s">
        <v>5634</v>
      </c>
      <c r="F177" s="22" t="s">
        <v>3813</v>
      </c>
      <c r="G177" s="134" t="s">
        <v>5638</v>
      </c>
      <c r="H177" s="23" t="s">
        <v>2369</v>
      </c>
      <c r="I177" s="40" t="s">
        <v>22</v>
      </c>
      <c r="J177" s="133">
        <v>5</v>
      </c>
      <c r="K177" s="116">
        <v>0</v>
      </c>
      <c r="L177" s="47"/>
      <c r="M177" s="47">
        <v>3.1</v>
      </c>
      <c r="N177" s="47"/>
      <c r="O177" s="22"/>
      <c r="P177" s="117" t="s">
        <v>5637</v>
      </c>
    </row>
    <row r="178" s="17" customFormat="1" ht="40.05" customHeight="1" spans="1:16">
      <c r="A178" s="18" t="s">
        <v>27</v>
      </c>
      <c r="B178" s="40" t="s">
        <v>360</v>
      </c>
      <c r="C178" s="41" t="s">
        <v>16</v>
      </c>
      <c r="D178" s="41" t="s">
        <v>89</v>
      </c>
      <c r="E178" s="22" t="s">
        <v>5634</v>
      </c>
      <c r="F178" s="22" t="s">
        <v>535</v>
      </c>
      <c r="G178" s="134" t="s">
        <v>5639</v>
      </c>
      <c r="H178" s="23" t="s">
        <v>2369</v>
      </c>
      <c r="I178" s="40" t="s">
        <v>22</v>
      </c>
      <c r="J178" s="133">
        <v>60</v>
      </c>
      <c r="K178" s="116">
        <v>0</v>
      </c>
      <c r="L178" s="47"/>
      <c r="M178" s="47">
        <v>3.1</v>
      </c>
      <c r="N178" s="47"/>
      <c r="O178" s="22"/>
      <c r="P178" s="117">
        <v>11432</v>
      </c>
    </row>
    <row r="179" s="17" customFormat="1" ht="40.05" customHeight="1" spans="1:16">
      <c r="A179" s="18" t="s">
        <v>27</v>
      </c>
      <c r="B179" s="40" t="s">
        <v>364</v>
      </c>
      <c r="C179" s="41" t="s">
        <v>16</v>
      </c>
      <c r="D179" s="41" t="s">
        <v>89</v>
      </c>
      <c r="E179" s="22" t="s">
        <v>5634</v>
      </c>
      <c r="F179" s="22" t="s">
        <v>535</v>
      </c>
      <c r="G179" s="134" t="s">
        <v>5640</v>
      </c>
      <c r="H179" s="23" t="s">
        <v>2369</v>
      </c>
      <c r="I179" s="40" t="s">
        <v>22</v>
      </c>
      <c r="J179" s="133">
        <v>300</v>
      </c>
      <c r="K179" s="116">
        <v>0</v>
      </c>
      <c r="L179" s="47"/>
      <c r="M179" s="47">
        <v>3.1</v>
      </c>
      <c r="N179" s="47"/>
      <c r="O179" s="22"/>
      <c r="P179" s="117" t="s">
        <v>5637</v>
      </c>
    </row>
    <row r="180" s="17" customFormat="1" ht="40.05" customHeight="1" spans="1:16">
      <c r="A180" s="18" t="s">
        <v>27</v>
      </c>
      <c r="B180" s="40" t="s">
        <v>365</v>
      </c>
      <c r="C180" s="41" t="s">
        <v>16</v>
      </c>
      <c r="D180" s="41" t="s">
        <v>89</v>
      </c>
      <c r="E180" s="22" t="s">
        <v>5634</v>
      </c>
      <c r="F180" s="22" t="s">
        <v>3813</v>
      </c>
      <c r="G180" s="134" t="s">
        <v>5641</v>
      </c>
      <c r="H180" s="23" t="s">
        <v>2369</v>
      </c>
      <c r="I180" s="40" t="s">
        <v>22</v>
      </c>
      <c r="J180" s="133">
        <v>20</v>
      </c>
      <c r="K180" s="116">
        <v>0</v>
      </c>
      <c r="L180" s="47"/>
      <c r="M180" s="47">
        <v>3.1</v>
      </c>
      <c r="N180" s="47"/>
      <c r="O180" s="22"/>
      <c r="P180" s="117" t="s">
        <v>5637</v>
      </c>
    </row>
    <row r="181" s="17" customFormat="1" ht="40.05" customHeight="1" spans="1:16">
      <c r="A181" s="18" t="s">
        <v>27</v>
      </c>
      <c r="B181" s="40" t="s">
        <v>367</v>
      </c>
      <c r="C181" s="41" t="s">
        <v>16</v>
      </c>
      <c r="D181" s="41" t="s">
        <v>89</v>
      </c>
      <c r="E181" s="22" t="s">
        <v>5634</v>
      </c>
      <c r="F181" s="22" t="s">
        <v>535</v>
      </c>
      <c r="G181" s="134" t="s">
        <v>5642</v>
      </c>
      <c r="H181" s="23" t="s">
        <v>2369</v>
      </c>
      <c r="I181" s="40" t="s">
        <v>22</v>
      </c>
      <c r="J181" s="133">
        <v>30</v>
      </c>
      <c r="K181" s="116">
        <v>0</v>
      </c>
      <c r="L181" s="47"/>
      <c r="M181" s="47">
        <v>3.1</v>
      </c>
      <c r="N181" s="47"/>
      <c r="O181" s="22"/>
      <c r="P181" s="117" t="s">
        <v>5637</v>
      </c>
    </row>
    <row r="182" s="17" customFormat="1" ht="40.05" customHeight="1" spans="1:16">
      <c r="A182" s="18" t="s">
        <v>27</v>
      </c>
      <c r="B182" s="40" t="s">
        <v>369</v>
      </c>
      <c r="C182" s="41" t="s">
        <v>16</v>
      </c>
      <c r="D182" s="41" t="s">
        <v>89</v>
      </c>
      <c r="E182" s="22" t="s">
        <v>5634</v>
      </c>
      <c r="F182" s="22" t="s">
        <v>535</v>
      </c>
      <c r="G182" s="134" t="s">
        <v>5643</v>
      </c>
      <c r="H182" s="23" t="s">
        <v>2369</v>
      </c>
      <c r="I182" s="40" t="s">
        <v>22</v>
      </c>
      <c r="J182" s="133">
        <v>104</v>
      </c>
      <c r="K182" s="116">
        <v>0</v>
      </c>
      <c r="L182" s="47"/>
      <c r="M182" s="47">
        <v>3.1</v>
      </c>
      <c r="N182" s="47"/>
      <c r="O182" s="22"/>
      <c r="P182" s="117" t="s">
        <v>5637</v>
      </c>
    </row>
    <row r="183" s="17" customFormat="1" ht="40.05" customHeight="1" spans="1:16">
      <c r="A183" s="18" t="s">
        <v>27</v>
      </c>
      <c r="B183" s="40" t="s">
        <v>373</v>
      </c>
      <c r="C183" s="41" t="s">
        <v>16</v>
      </c>
      <c r="D183" s="41" t="s">
        <v>89</v>
      </c>
      <c r="E183" s="22" t="s">
        <v>5634</v>
      </c>
      <c r="F183" s="22" t="s">
        <v>3813</v>
      </c>
      <c r="G183" s="134" t="s">
        <v>5644</v>
      </c>
      <c r="H183" s="23" t="s">
        <v>2369</v>
      </c>
      <c r="I183" s="40" t="s">
        <v>22</v>
      </c>
      <c r="J183" s="133">
        <v>104</v>
      </c>
      <c r="K183" s="116">
        <v>0</v>
      </c>
      <c r="L183" s="47"/>
      <c r="M183" s="47">
        <v>3.1</v>
      </c>
      <c r="N183" s="47"/>
      <c r="O183" s="22"/>
      <c r="P183" s="117" t="s">
        <v>5637</v>
      </c>
    </row>
    <row r="184" s="17" customFormat="1" ht="40.05" customHeight="1" spans="1:16">
      <c r="A184" s="18" t="s">
        <v>27</v>
      </c>
      <c r="B184" s="40" t="s">
        <v>374</v>
      </c>
      <c r="C184" s="41" t="s">
        <v>16</v>
      </c>
      <c r="D184" s="41" t="s">
        <v>89</v>
      </c>
      <c r="E184" s="22" t="s">
        <v>5634</v>
      </c>
      <c r="F184" s="22" t="s">
        <v>3813</v>
      </c>
      <c r="G184" s="134" t="s">
        <v>5645</v>
      </c>
      <c r="H184" s="23" t="s">
        <v>2369</v>
      </c>
      <c r="I184" s="40" t="s">
        <v>22</v>
      </c>
      <c r="J184" s="133">
        <v>5</v>
      </c>
      <c r="K184" s="116">
        <v>0</v>
      </c>
      <c r="L184" s="47">
        <f>12*J184</f>
        <v>60</v>
      </c>
      <c r="M184" s="47">
        <v>3.1</v>
      </c>
      <c r="N184" s="47"/>
      <c r="O184" s="22"/>
      <c r="P184" s="117" t="s">
        <v>5637</v>
      </c>
    </row>
    <row r="185" s="17" customFormat="1" ht="40.05" customHeight="1" spans="1:16">
      <c r="A185" s="18" t="s">
        <v>27</v>
      </c>
      <c r="B185" s="40" t="s">
        <v>378</v>
      </c>
      <c r="C185" s="41" t="s">
        <v>16</v>
      </c>
      <c r="D185" s="41" t="s">
        <v>89</v>
      </c>
      <c r="E185" s="22" t="s">
        <v>5634</v>
      </c>
      <c r="F185" s="22" t="s">
        <v>535</v>
      </c>
      <c r="G185" s="134" t="s">
        <v>5646</v>
      </c>
      <c r="H185" s="23" t="s">
        <v>2369</v>
      </c>
      <c r="I185" s="40" t="s">
        <v>22</v>
      </c>
      <c r="J185" s="133">
        <v>38</v>
      </c>
      <c r="K185" s="116">
        <v>0</v>
      </c>
      <c r="L185" s="47">
        <v>252</v>
      </c>
      <c r="M185" s="47">
        <v>3.1</v>
      </c>
      <c r="N185" s="47"/>
      <c r="O185" s="22"/>
      <c r="P185" s="117" t="s">
        <v>5637</v>
      </c>
    </row>
    <row r="186" s="17" customFormat="1" ht="40.05" customHeight="1" spans="1:16">
      <c r="A186" s="18" t="s">
        <v>27</v>
      </c>
      <c r="B186" s="40" t="s">
        <v>381</v>
      </c>
      <c r="C186" s="41" t="s">
        <v>16</v>
      </c>
      <c r="D186" s="41" t="s">
        <v>89</v>
      </c>
      <c r="E186" s="22" t="s">
        <v>5634</v>
      </c>
      <c r="F186" s="22" t="s">
        <v>535</v>
      </c>
      <c r="G186" s="134" t="s">
        <v>5647</v>
      </c>
      <c r="H186" s="23" t="s">
        <v>2369</v>
      </c>
      <c r="I186" s="40" t="s">
        <v>22</v>
      </c>
      <c r="J186" s="133">
        <v>2</v>
      </c>
      <c r="K186" s="116">
        <v>0</v>
      </c>
      <c r="L186" s="47"/>
      <c r="M186" s="47">
        <v>3.1</v>
      </c>
      <c r="N186" s="47"/>
      <c r="O186" s="22"/>
      <c r="P186" s="117" t="s">
        <v>5637</v>
      </c>
    </row>
    <row r="187" s="17" customFormat="1" ht="40.05" customHeight="1" spans="1:16">
      <c r="A187" s="18" t="s">
        <v>27</v>
      </c>
      <c r="B187" s="40" t="s">
        <v>384</v>
      </c>
      <c r="C187" s="41" t="s">
        <v>16</v>
      </c>
      <c r="D187" s="41" t="s">
        <v>89</v>
      </c>
      <c r="E187" s="22" t="s">
        <v>5634</v>
      </c>
      <c r="F187" s="22" t="s">
        <v>535</v>
      </c>
      <c r="G187" s="134" t="s">
        <v>5648</v>
      </c>
      <c r="H187" s="23" t="s">
        <v>656</v>
      </c>
      <c r="I187" s="40" t="s">
        <v>22</v>
      </c>
      <c r="J187" s="133">
        <v>5</v>
      </c>
      <c r="K187" s="116">
        <v>0</v>
      </c>
      <c r="L187" s="47">
        <v>405</v>
      </c>
      <c r="M187" s="47">
        <v>3.1</v>
      </c>
      <c r="N187" s="47"/>
      <c r="O187" s="22"/>
      <c r="P187" s="117">
        <v>13411</v>
      </c>
    </row>
    <row r="188" s="17" customFormat="1" ht="40.05" customHeight="1" spans="1:16">
      <c r="A188" s="18" t="s">
        <v>27</v>
      </c>
      <c r="B188" s="40" t="s">
        <v>387</v>
      </c>
      <c r="C188" s="41" t="s">
        <v>16</v>
      </c>
      <c r="D188" s="41" t="s">
        <v>89</v>
      </c>
      <c r="E188" s="22" t="s">
        <v>5634</v>
      </c>
      <c r="F188" s="22" t="s">
        <v>535</v>
      </c>
      <c r="G188" s="134" t="s">
        <v>5649</v>
      </c>
      <c r="H188" s="23" t="s">
        <v>2369</v>
      </c>
      <c r="I188" s="40" t="s">
        <v>22</v>
      </c>
      <c r="J188" s="133">
        <f>58+31</f>
        <v>89</v>
      </c>
      <c r="K188" s="116">
        <v>0</v>
      </c>
      <c r="L188" s="47">
        <v>629.28</v>
      </c>
      <c r="M188" s="47">
        <v>3.1</v>
      </c>
      <c r="N188" s="47"/>
      <c r="O188" s="22"/>
      <c r="P188" s="117" t="s">
        <v>5637</v>
      </c>
    </row>
    <row r="189" s="17" customFormat="1" ht="40.05" customHeight="1" spans="1:16">
      <c r="A189" s="18" t="s">
        <v>27</v>
      </c>
      <c r="B189" s="40" t="s">
        <v>389</v>
      </c>
      <c r="C189" s="41" t="s">
        <v>16</v>
      </c>
      <c r="D189" s="41" t="s">
        <v>89</v>
      </c>
      <c r="E189" s="22" t="s">
        <v>5634</v>
      </c>
      <c r="F189" s="22" t="s">
        <v>535</v>
      </c>
      <c r="G189" s="134" t="s">
        <v>5650</v>
      </c>
      <c r="H189" s="23" t="s">
        <v>2369</v>
      </c>
      <c r="I189" s="40" t="s">
        <v>22</v>
      </c>
      <c r="J189" s="133">
        <v>25</v>
      </c>
      <c r="K189" s="116">
        <v>0</v>
      </c>
      <c r="L189" s="47">
        <v>139</v>
      </c>
      <c r="M189" s="47">
        <v>3.1</v>
      </c>
      <c r="N189" s="47"/>
      <c r="O189" s="22"/>
      <c r="P189" s="117" t="s">
        <v>5637</v>
      </c>
    </row>
    <row r="190" s="17" customFormat="1" ht="40.05" customHeight="1" spans="1:16">
      <c r="A190" s="18" t="s">
        <v>27</v>
      </c>
      <c r="B190" s="40" t="s">
        <v>390</v>
      </c>
      <c r="C190" s="41" t="s">
        <v>16</v>
      </c>
      <c r="D190" s="41" t="s">
        <v>89</v>
      </c>
      <c r="E190" s="22" t="s">
        <v>5634</v>
      </c>
      <c r="F190" s="22" t="s">
        <v>535</v>
      </c>
      <c r="G190" s="134" t="s">
        <v>5651</v>
      </c>
      <c r="H190" s="23" t="s">
        <v>2369</v>
      </c>
      <c r="I190" s="40" t="s">
        <v>22</v>
      </c>
      <c r="J190" s="133">
        <v>125</v>
      </c>
      <c r="K190" s="116">
        <v>0</v>
      </c>
      <c r="L190" s="47"/>
      <c r="M190" s="47">
        <v>3.2</v>
      </c>
      <c r="N190" s="47"/>
      <c r="O190" s="22"/>
      <c r="P190" s="117" t="s">
        <v>5652</v>
      </c>
    </row>
    <row r="191" s="17" customFormat="1" ht="40.05" customHeight="1" spans="1:16">
      <c r="A191" s="18" t="s">
        <v>27</v>
      </c>
      <c r="B191" s="40" t="s">
        <v>394</v>
      </c>
      <c r="C191" s="41" t="s">
        <v>16</v>
      </c>
      <c r="D191" s="41" t="s">
        <v>89</v>
      </c>
      <c r="E191" s="22" t="s">
        <v>5634</v>
      </c>
      <c r="F191" s="22" t="s">
        <v>535</v>
      </c>
      <c r="G191" s="134" t="s">
        <v>5653</v>
      </c>
      <c r="H191" s="23" t="s">
        <v>2369</v>
      </c>
      <c r="I191" s="40" t="s">
        <v>22</v>
      </c>
      <c r="J191" s="133">
        <v>35</v>
      </c>
      <c r="K191" s="116">
        <v>0</v>
      </c>
      <c r="L191" s="47"/>
      <c r="M191" s="47">
        <v>3.2</v>
      </c>
      <c r="N191" s="47"/>
      <c r="O191" s="22"/>
      <c r="P191" s="117" t="s">
        <v>5652</v>
      </c>
    </row>
    <row r="192" s="17" customFormat="1" ht="40.05" customHeight="1" spans="1:16">
      <c r="A192" s="18" t="s">
        <v>27</v>
      </c>
      <c r="B192" s="40" t="s">
        <v>396</v>
      </c>
      <c r="C192" s="41" t="s">
        <v>16</v>
      </c>
      <c r="D192" s="41" t="s">
        <v>89</v>
      </c>
      <c r="E192" s="22" t="s">
        <v>5634</v>
      </c>
      <c r="F192" s="22" t="s">
        <v>535</v>
      </c>
      <c r="G192" s="134" t="s">
        <v>5654</v>
      </c>
      <c r="H192" s="23" t="s">
        <v>2369</v>
      </c>
      <c r="I192" s="40" t="s">
        <v>22</v>
      </c>
      <c r="J192" s="133">
        <v>37</v>
      </c>
      <c r="K192" s="116">
        <v>0</v>
      </c>
      <c r="L192" s="47"/>
      <c r="M192" s="47">
        <v>3.2</v>
      </c>
      <c r="N192" s="47"/>
      <c r="O192" s="22"/>
      <c r="P192" s="117">
        <v>11441</v>
      </c>
    </row>
    <row r="193" s="17" customFormat="1" ht="40.05" customHeight="1" spans="1:16">
      <c r="A193" s="18" t="s">
        <v>27</v>
      </c>
      <c r="B193" s="40" t="s">
        <v>399</v>
      </c>
      <c r="C193" s="41" t="s">
        <v>16</v>
      </c>
      <c r="D193" s="41" t="s">
        <v>89</v>
      </c>
      <c r="E193" s="22" t="s">
        <v>5634</v>
      </c>
      <c r="F193" s="22" t="s">
        <v>3813</v>
      </c>
      <c r="G193" s="134" t="s">
        <v>5655</v>
      </c>
      <c r="H193" s="23" t="s">
        <v>2369</v>
      </c>
      <c r="I193" s="40" t="s">
        <v>22</v>
      </c>
      <c r="J193" s="133">
        <v>37</v>
      </c>
      <c r="K193" s="116">
        <v>0</v>
      </c>
      <c r="L193" s="47"/>
      <c r="M193" s="47">
        <v>3.2</v>
      </c>
      <c r="N193" s="47"/>
      <c r="O193" s="22"/>
      <c r="P193" s="117" t="s">
        <v>5652</v>
      </c>
    </row>
    <row r="194" s="17" customFormat="1" ht="40.05" customHeight="1" spans="1:16">
      <c r="A194" s="18" t="s">
        <v>27</v>
      </c>
      <c r="B194" s="40" t="s">
        <v>400</v>
      </c>
      <c r="C194" s="41" t="s">
        <v>16</v>
      </c>
      <c r="D194" s="41" t="s">
        <v>89</v>
      </c>
      <c r="E194" s="22" t="s">
        <v>5634</v>
      </c>
      <c r="F194" s="22" t="s">
        <v>3813</v>
      </c>
      <c r="G194" s="134" t="s">
        <v>5656</v>
      </c>
      <c r="H194" s="23" t="s">
        <v>2369</v>
      </c>
      <c r="I194" s="40" t="s">
        <v>22</v>
      </c>
      <c r="J194" s="133">
        <v>2</v>
      </c>
      <c r="K194" s="116">
        <v>0</v>
      </c>
      <c r="L194" s="47">
        <v>16</v>
      </c>
      <c r="M194" s="47">
        <v>3.2</v>
      </c>
      <c r="N194" s="47"/>
      <c r="O194" s="22"/>
      <c r="P194" s="117" t="s">
        <v>5652</v>
      </c>
    </row>
    <row r="195" s="17" customFormat="1" ht="40.05" customHeight="1" spans="1:16">
      <c r="A195" s="18" t="s">
        <v>27</v>
      </c>
      <c r="B195" s="40" t="s">
        <v>402</v>
      </c>
      <c r="C195" s="41" t="s">
        <v>16</v>
      </c>
      <c r="D195" s="41" t="s">
        <v>89</v>
      </c>
      <c r="E195" s="22" t="s">
        <v>5634</v>
      </c>
      <c r="F195" s="22" t="s">
        <v>3813</v>
      </c>
      <c r="G195" s="134" t="s">
        <v>5657</v>
      </c>
      <c r="H195" s="23" t="s">
        <v>2369</v>
      </c>
      <c r="I195" s="40" t="s">
        <v>22</v>
      </c>
      <c r="J195" s="133">
        <v>1</v>
      </c>
      <c r="K195" s="116">
        <v>0</v>
      </c>
      <c r="L195" s="47">
        <v>12</v>
      </c>
      <c r="M195" s="47">
        <v>3.2</v>
      </c>
      <c r="N195" s="47"/>
      <c r="O195" s="22"/>
      <c r="P195" s="117" t="s">
        <v>5652</v>
      </c>
    </row>
    <row r="196" s="17" customFormat="1" ht="40.05" customHeight="1" spans="1:16">
      <c r="A196" s="18" t="s">
        <v>27</v>
      </c>
      <c r="B196" s="40" t="s">
        <v>403</v>
      </c>
      <c r="C196" s="41" t="s">
        <v>16</v>
      </c>
      <c r="D196" s="41" t="s">
        <v>89</v>
      </c>
      <c r="E196" s="22" t="s">
        <v>5634</v>
      </c>
      <c r="F196" s="22" t="s">
        <v>3813</v>
      </c>
      <c r="G196" s="134" t="s">
        <v>5658</v>
      </c>
      <c r="H196" s="23" t="s">
        <v>2369</v>
      </c>
      <c r="I196" s="40" t="s">
        <v>22</v>
      </c>
      <c r="J196" s="133">
        <v>2</v>
      </c>
      <c r="K196" s="116">
        <v>0</v>
      </c>
      <c r="L196" s="47">
        <v>42</v>
      </c>
      <c r="M196" s="47">
        <v>3.2</v>
      </c>
      <c r="N196" s="47"/>
      <c r="O196" s="22"/>
      <c r="P196" s="117" t="s">
        <v>5652</v>
      </c>
    </row>
    <row r="197" s="17" customFormat="1" ht="40.05" customHeight="1" spans="1:16">
      <c r="A197" s="18" t="s">
        <v>27</v>
      </c>
      <c r="B197" s="40" t="s">
        <v>406</v>
      </c>
      <c r="C197" s="41" t="s">
        <v>16</v>
      </c>
      <c r="D197" s="41" t="s">
        <v>89</v>
      </c>
      <c r="E197" s="22" t="s">
        <v>5634</v>
      </c>
      <c r="F197" s="22" t="s">
        <v>535</v>
      </c>
      <c r="G197" s="134" t="s">
        <v>5659</v>
      </c>
      <c r="H197" s="23" t="s">
        <v>2369</v>
      </c>
      <c r="I197" s="40" t="s">
        <v>22</v>
      </c>
      <c r="J197" s="133">
        <v>5</v>
      </c>
      <c r="K197" s="116">
        <v>0</v>
      </c>
      <c r="L197" s="47"/>
      <c r="M197" s="47">
        <v>3.2</v>
      </c>
      <c r="N197" s="47"/>
      <c r="O197" s="22"/>
      <c r="P197" s="117">
        <v>11441</v>
      </c>
    </row>
    <row r="198" s="17" customFormat="1" ht="40.05" customHeight="1" spans="1:16">
      <c r="A198" s="18" t="s">
        <v>27</v>
      </c>
      <c r="B198" s="40" t="s">
        <v>409</v>
      </c>
      <c r="C198" s="41" t="s">
        <v>16</v>
      </c>
      <c r="D198" s="41" t="s">
        <v>89</v>
      </c>
      <c r="E198" s="22" t="s">
        <v>5634</v>
      </c>
      <c r="F198" s="22" t="s">
        <v>535</v>
      </c>
      <c r="G198" s="134" t="s">
        <v>5660</v>
      </c>
      <c r="H198" s="23" t="s">
        <v>5661</v>
      </c>
      <c r="I198" s="40" t="s">
        <v>22</v>
      </c>
      <c r="J198" s="133">
        <v>4</v>
      </c>
      <c r="K198" s="116">
        <v>0</v>
      </c>
      <c r="L198" s="47"/>
      <c r="M198" s="47">
        <v>3.2</v>
      </c>
      <c r="N198" s="47"/>
      <c r="O198" s="22"/>
      <c r="P198" s="117">
        <v>11503</v>
      </c>
    </row>
    <row r="199" s="17" customFormat="1" ht="40.05" customHeight="1" spans="1:16">
      <c r="A199" s="18" t="s">
        <v>27</v>
      </c>
      <c r="B199" s="40" t="s">
        <v>410</v>
      </c>
      <c r="C199" s="41" t="s">
        <v>16</v>
      </c>
      <c r="D199" s="41" t="s">
        <v>89</v>
      </c>
      <c r="E199" s="22" t="s">
        <v>5634</v>
      </c>
      <c r="F199" s="22" t="s">
        <v>535</v>
      </c>
      <c r="G199" s="134" t="s">
        <v>5654</v>
      </c>
      <c r="H199" s="23" t="s">
        <v>5661</v>
      </c>
      <c r="I199" s="40" t="s">
        <v>22</v>
      </c>
      <c r="J199" s="133">
        <v>2</v>
      </c>
      <c r="K199" s="116">
        <v>0</v>
      </c>
      <c r="L199" s="47"/>
      <c r="M199" s="47">
        <v>3.2</v>
      </c>
      <c r="N199" s="47"/>
      <c r="O199" s="22"/>
      <c r="P199" s="117" t="s">
        <v>5662</v>
      </c>
    </row>
    <row r="200" s="17" customFormat="1" ht="40.05" customHeight="1" spans="1:16">
      <c r="A200" s="18" t="s">
        <v>27</v>
      </c>
      <c r="B200" s="40" t="s">
        <v>413</v>
      </c>
      <c r="C200" s="41" t="s">
        <v>16</v>
      </c>
      <c r="D200" s="41" t="s">
        <v>89</v>
      </c>
      <c r="E200" s="22" t="s">
        <v>5634</v>
      </c>
      <c r="F200" s="22" t="s">
        <v>3813</v>
      </c>
      <c r="G200" s="134" t="s">
        <v>5655</v>
      </c>
      <c r="H200" s="23" t="s">
        <v>5661</v>
      </c>
      <c r="I200" s="40" t="s">
        <v>22</v>
      </c>
      <c r="J200" s="133">
        <v>2</v>
      </c>
      <c r="K200" s="116">
        <v>0</v>
      </c>
      <c r="L200" s="47"/>
      <c r="M200" s="47">
        <v>3.2</v>
      </c>
      <c r="N200" s="47"/>
      <c r="O200" s="22"/>
      <c r="P200" s="117" t="s">
        <v>5662</v>
      </c>
    </row>
    <row r="201" s="17" customFormat="1" ht="40.05" customHeight="1" spans="1:16">
      <c r="A201" s="18" t="s">
        <v>27</v>
      </c>
      <c r="B201" s="40" t="s">
        <v>418</v>
      </c>
      <c r="C201" s="41" t="s">
        <v>16</v>
      </c>
      <c r="D201" s="41" t="s">
        <v>89</v>
      </c>
      <c r="E201" s="22" t="s">
        <v>5634</v>
      </c>
      <c r="F201" s="22" t="s">
        <v>535</v>
      </c>
      <c r="G201" s="134" t="s">
        <v>5659</v>
      </c>
      <c r="H201" s="23" t="s">
        <v>5661</v>
      </c>
      <c r="I201" s="40" t="s">
        <v>22</v>
      </c>
      <c r="J201" s="133">
        <v>2</v>
      </c>
      <c r="K201" s="116">
        <v>0</v>
      </c>
      <c r="L201" s="47"/>
      <c r="M201" s="47">
        <v>3.2</v>
      </c>
      <c r="N201" s="47"/>
      <c r="O201" s="22"/>
      <c r="P201" s="117">
        <v>11503</v>
      </c>
    </row>
    <row r="202" s="17" customFormat="1" ht="40.05" customHeight="1" spans="1:16">
      <c r="A202" s="18" t="s">
        <v>27</v>
      </c>
      <c r="B202" s="40" t="s">
        <v>420</v>
      </c>
      <c r="C202" s="41" t="s">
        <v>16</v>
      </c>
      <c r="D202" s="41" t="s">
        <v>89</v>
      </c>
      <c r="E202" s="22" t="s">
        <v>5634</v>
      </c>
      <c r="F202" s="22" t="s">
        <v>535</v>
      </c>
      <c r="G202" s="134" t="s">
        <v>5663</v>
      </c>
      <c r="H202" s="23" t="s">
        <v>5661</v>
      </c>
      <c r="I202" s="40" t="s">
        <v>22</v>
      </c>
      <c r="J202" s="133">
        <v>8</v>
      </c>
      <c r="K202" s="116">
        <v>0</v>
      </c>
      <c r="L202" s="47"/>
      <c r="M202" s="47">
        <v>3.2</v>
      </c>
      <c r="N202" s="47"/>
      <c r="O202" s="22"/>
      <c r="P202" s="117">
        <v>11441</v>
      </c>
    </row>
    <row r="203" s="17" customFormat="1" ht="40.05" customHeight="1" spans="1:16">
      <c r="A203" s="18" t="s">
        <v>27</v>
      </c>
      <c r="B203" s="40" t="s">
        <v>422</v>
      </c>
      <c r="C203" s="41" t="s">
        <v>16</v>
      </c>
      <c r="D203" s="41" t="s">
        <v>89</v>
      </c>
      <c r="E203" s="22" t="s">
        <v>5634</v>
      </c>
      <c r="F203" s="22" t="s">
        <v>535</v>
      </c>
      <c r="G203" s="134" t="s">
        <v>5663</v>
      </c>
      <c r="H203" s="23" t="s">
        <v>5661</v>
      </c>
      <c r="I203" s="40" t="s">
        <v>22</v>
      </c>
      <c r="J203" s="133">
        <v>1</v>
      </c>
      <c r="K203" s="116">
        <v>0</v>
      </c>
      <c r="L203" s="47"/>
      <c r="M203" s="47">
        <v>3.2</v>
      </c>
      <c r="N203" s="47"/>
      <c r="O203" s="22"/>
      <c r="P203" s="117">
        <v>11503</v>
      </c>
    </row>
    <row r="204" s="17" customFormat="1" ht="40.05" customHeight="1" spans="1:16">
      <c r="A204" s="18" t="s">
        <v>27</v>
      </c>
      <c r="B204" s="40" t="s">
        <v>424</v>
      </c>
      <c r="C204" s="41" t="s">
        <v>16</v>
      </c>
      <c r="D204" s="41" t="s">
        <v>89</v>
      </c>
      <c r="E204" s="22" t="s">
        <v>5634</v>
      </c>
      <c r="F204" s="22" t="s">
        <v>535</v>
      </c>
      <c r="G204" s="134" t="s">
        <v>5664</v>
      </c>
      <c r="H204" s="23" t="s">
        <v>2134</v>
      </c>
      <c r="I204" s="40" t="s">
        <v>22</v>
      </c>
      <c r="J204" s="133">
        <v>24</v>
      </c>
      <c r="K204" s="116">
        <v>0</v>
      </c>
      <c r="L204" s="47"/>
      <c r="M204" s="47">
        <v>3.1</v>
      </c>
      <c r="N204" s="47"/>
      <c r="O204" s="22"/>
      <c r="P204" s="117">
        <v>13411</v>
      </c>
    </row>
    <row r="205" s="17" customFormat="1" ht="40.05" customHeight="1" spans="1:16">
      <c r="A205" s="18" t="s">
        <v>27</v>
      </c>
      <c r="B205" s="40" t="s">
        <v>425</v>
      </c>
      <c r="C205" s="41" t="s">
        <v>16</v>
      </c>
      <c r="D205" s="41" t="s">
        <v>89</v>
      </c>
      <c r="E205" s="22" t="s">
        <v>5634</v>
      </c>
      <c r="F205" s="22" t="s">
        <v>535</v>
      </c>
      <c r="G205" s="134" t="s">
        <v>5665</v>
      </c>
      <c r="H205" s="23" t="s">
        <v>2134</v>
      </c>
      <c r="I205" s="40" t="s">
        <v>22</v>
      </c>
      <c r="J205" s="133">
        <v>15</v>
      </c>
      <c r="K205" s="116">
        <v>0</v>
      </c>
      <c r="L205" s="47"/>
      <c r="M205" s="47">
        <v>3.1</v>
      </c>
      <c r="N205" s="47"/>
      <c r="O205" s="22"/>
      <c r="P205" s="117" t="s">
        <v>5666</v>
      </c>
    </row>
    <row r="206" s="17" customFormat="1" ht="40.05" customHeight="1" spans="1:16">
      <c r="A206" s="18" t="s">
        <v>27</v>
      </c>
      <c r="B206" s="40" t="s">
        <v>426</v>
      </c>
      <c r="C206" s="41" t="s">
        <v>16</v>
      </c>
      <c r="D206" s="41" t="s">
        <v>89</v>
      </c>
      <c r="E206" s="22" t="s">
        <v>5634</v>
      </c>
      <c r="F206" s="22" t="s">
        <v>3813</v>
      </c>
      <c r="G206" s="134" t="s">
        <v>5667</v>
      </c>
      <c r="H206" s="23" t="s">
        <v>2134</v>
      </c>
      <c r="I206" s="40" t="s">
        <v>22</v>
      </c>
      <c r="J206" s="133">
        <v>1</v>
      </c>
      <c r="K206" s="116">
        <v>0</v>
      </c>
      <c r="L206" s="47"/>
      <c r="M206" s="47">
        <v>3.1</v>
      </c>
      <c r="N206" s="47"/>
      <c r="O206" s="22"/>
      <c r="P206" s="117" t="s">
        <v>5666</v>
      </c>
    </row>
    <row r="207" s="17" customFormat="1" ht="40.05" customHeight="1" spans="1:16">
      <c r="A207" s="18" t="s">
        <v>27</v>
      </c>
      <c r="B207" s="40" t="s">
        <v>427</v>
      </c>
      <c r="C207" s="41" t="s">
        <v>16</v>
      </c>
      <c r="D207" s="41" t="s">
        <v>89</v>
      </c>
      <c r="E207" s="22" t="s">
        <v>5634</v>
      </c>
      <c r="F207" s="22" t="s">
        <v>535</v>
      </c>
      <c r="G207" s="134" t="s">
        <v>5668</v>
      </c>
      <c r="H207" s="23" t="s">
        <v>2134</v>
      </c>
      <c r="I207" s="40" t="s">
        <v>22</v>
      </c>
      <c r="J207" s="133">
        <v>17</v>
      </c>
      <c r="K207" s="116">
        <v>0</v>
      </c>
      <c r="L207" s="47"/>
      <c r="M207" s="47">
        <v>3.1</v>
      </c>
      <c r="N207" s="47"/>
      <c r="O207" s="22"/>
      <c r="P207" s="117" t="s">
        <v>5666</v>
      </c>
    </row>
    <row r="208" s="17" customFormat="1" ht="40.05" customHeight="1" spans="1:16">
      <c r="A208" s="18" t="s">
        <v>27</v>
      </c>
      <c r="B208" s="40" t="s">
        <v>429</v>
      </c>
      <c r="C208" s="41" t="s">
        <v>16</v>
      </c>
      <c r="D208" s="41" t="s">
        <v>89</v>
      </c>
      <c r="E208" s="22" t="s">
        <v>5634</v>
      </c>
      <c r="F208" s="22" t="s">
        <v>3813</v>
      </c>
      <c r="G208" s="134" t="s">
        <v>5644</v>
      </c>
      <c r="H208" s="23" t="s">
        <v>2134</v>
      </c>
      <c r="I208" s="40" t="s">
        <v>22</v>
      </c>
      <c r="J208" s="133">
        <v>17</v>
      </c>
      <c r="K208" s="116">
        <v>0</v>
      </c>
      <c r="L208" s="47"/>
      <c r="M208" s="47">
        <v>3.1</v>
      </c>
      <c r="N208" s="47"/>
      <c r="O208" s="22"/>
      <c r="P208" s="117" t="s">
        <v>5666</v>
      </c>
    </row>
    <row r="209" s="17" customFormat="1" ht="40.05" customHeight="1" spans="1:16">
      <c r="A209" s="18" t="s">
        <v>27</v>
      </c>
      <c r="B209" s="40" t="s">
        <v>431</v>
      </c>
      <c r="C209" s="41" t="s">
        <v>16</v>
      </c>
      <c r="D209" s="41" t="s">
        <v>89</v>
      </c>
      <c r="E209" s="22" t="s">
        <v>5634</v>
      </c>
      <c r="F209" s="22" t="s">
        <v>535</v>
      </c>
      <c r="G209" s="134" t="s">
        <v>5669</v>
      </c>
      <c r="H209" s="23" t="s">
        <v>539</v>
      </c>
      <c r="I209" s="40" t="s">
        <v>22</v>
      </c>
      <c r="J209" s="133">
        <v>3</v>
      </c>
      <c r="K209" s="116">
        <v>0</v>
      </c>
      <c r="L209" s="47">
        <v>21</v>
      </c>
      <c r="M209" s="47">
        <v>3.1</v>
      </c>
      <c r="N209" s="47"/>
      <c r="O209" s="22"/>
      <c r="P209" s="117">
        <v>11441</v>
      </c>
    </row>
    <row r="210" s="17" customFormat="1" ht="40.05" customHeight="1" spans="1:16">
      <c r="A210" s="18" t="s">
        <v>27</v>
      </c>
      <c r="B210" s="40" t="s">
        <v>433</v>
      </c>
      <c r="C210" s="41" t="s">
        <v>16</v>
      </c>
      <c r="D210" s="41" t="s">
        <v>89</v>
      </c>
      <c r="E210" s="22" t="s">
        <v>5634</v>
      </c>
      <c r="F210" s="22" t="s">
        <v>535</v>
      </c>
      <c r="G210" s="134" t="s">
        <v>5670</v>
      </c>
      <c r="H210" s="23" t="s">
        <v>2134</v>
      </c>
      <c r="I210" s="40" t="s">
        <v>22</v>
      </c>
      <c r="J210" s="133">
        <v>43</v>
      </c>
      <c r="K210" s="116">
        <v>0</v>
      </c>
      <c r="L210" s="47"/>
      <c r="M210" s="47">
        <v>3.1</v>
      </c>
      <c r="N210" s="47"/>
      <c r="O210" s="22"/>
      <c r="P210" s="117" t="s">
        <v>5666</v>
      </c>
    </row>
    <row r="211" s="17" customFormat="1" ht="40.05" customHeight="1" spans="1:16">
      <c r="A211" s="18" t="s">
        <v>27</v>
      </c>
      <c r="B211" s="40" t="s">
        <v>434</v>
      </c>
      <c r="C211" s="41" t="s">
        <v>16</v>
      </c>
      <c r="D211" s="41" t="s">
        <v>89</v>
      </c>
      <c r="E211" s="22" t="s">
        <v>5634</v>
      </c>
      <c r="F211" s="22" t="s">
        <v>3813</v>
      </c>
      <c r="G211" s="134" t="s">
        <v>5671</v>
      </c>
      <c r="H211" s="23" t="s">
        <v>2134</v>
      </c>
      <c r="I211" s="40" t="s">
        <v>22</v>
      </c>
      <c r="J211" s="133">
        <v>1</v>
      </c>
      <c r="K211" s="116">
        <v>0</v>
      </c>
      <c r="L211" s="47">
        <v>8</v>
      </c>
      <c r="M211" s="47">
        <v>3.1</v>
      </c>
      <c r="N211" s="47"/>
      <c r="O211" s="22"/>
      <c r="P211" s="117" t="s">
        <v>5666</v>
      </c>
    </row>
    <row r="212" s="17" customFormat="1" ht="40.05" customHeight="1" spans="1:16">
      <c r="A212" s="18" t="s">
        <v>27</v>
      </c>
      <c r="B212" s="40" t="s">
        <v>435</v>
      </c>
      <c r="C212" s="41" t="s">
        <v>16</v>
      </c>
      <c r="D212" s="41" t="s">
        <v>89</v>
      </c>
      <c r="E212" s="22" t="s">
        <v>5634</v>
      </c>
      <c r="F212" s="22" t="s">
        <v>535</v>
      </c>
      <c r="G212" s="134" t="s">
        <v>5672</v>
      </c>
      <c r="H212" s="23" t="s">
        <v>2134</v>
      </c>
      <c r="I212" s="40" t="s">
        <v>22</v>
      </c>
      <c r="J212" s="133">
        <v>6</v>
      </c>
      <c r="K212" s="116">
        <v>0</v>
      </c>
      <c r="L212" s="47">
        <v>58</v>
      </c>
      <c r="M212" s="47">
        <v>3.1</v>
      </c>
      <c r="N212" s="47"/>
      <c r="O212" s="22"/>
      <c r="P212" s="117" t="s">
        <v>5666</v>
      </c>
    </row>
    <row r="213" s="17" customFormat="1" ht="40.05" customHeight="1" spans="1:16">
      <c r="A213" s="18" t="s">
        <v>27</v>
      </c>
      <c r="B213" s="40" t="s">
        <v>436</v>
      </c>
      <c r="C213" s="41" t="s">
        <v>16</v>
      </c>
      <c r="D213" s="41" t="s">
        <v>89</v>
      </c>
      <c r="E213" s="22" t="s">
        <v>5634</v>
      </c>
      <c r="F213" s="22" t="s">
        <v>3813</v>
      </c>
      <c r="G213" s="134" t="s">
        <v>5645</v>
      </c>
      <c r="H213" s="23" t="s">
        <v>2134</v>
      </c>
      <c r="I213" s="40" t="s">
        <v>22</v>
      </c>
      <c r="J213" s="133">
        <v>4</v>
      </c>
      <c r="K213" s="116">
        <v>0</v>
      </c>
      <c r="L213" s="47">
        <v>48</v>
      </c>
      <c r="M213" s="47">
        <v>3.1</v>
      </c>
      <c r="N213" s="47"/>
      <c r="O213" s="22"/>
      <c r="P213" s="117" t="s">
        <v>5666</v>
      </c>
    </row>
    <row r="214" s="17" customFormat="1" ht="40.05" customHeight="1" spans="1:16">
      <c r="A214" s="18" t="s">
        <v>27</v>
      </c>
      <c r="B214" s="40" t="s">
        <v>438</v>
      </c>
      <c r="C214" s="41" t="s">
        <v>16</v>
      </c>
      <c r="D214" s="41" t="s">
        <v>89</v>
      </c>
      <c r="E214" s="22" t="s">
        <v>5634</v>
      </c>
      <c r="F214" s="22" t="s">
        <v>535</v>
      </c>
      <c r="G214" s="134" t="s">
        <v>5673</v>
      </c>
      <c r="H214" s="23" t="s">
        <v>2134</v>
      </c>
      <c r="I214" s="40" t="s">
        <v>22</v>
      </c>
      <c r="J214" s="133">
        <v>2</v>
      </c>
      <c r="K214" s="116">
        <v>0</v>
      </c>
      <c r="L214" s="47"/>
      <c r="M214" s="47">
        <v>3.1</v>
      </c>
      <c r="N214" s="47"/>
      <c r="O214" s="22"/>
      <c r="P214" s="117" t="s">
        <v>5666</v>
      </c>
    </row>
    <row r="215" s="17" customFormat="1" ht="40.05" customHeight="1" spans="1:16">
      <c r="A215" s="18" t="s">
        <v>27</v>
      </c>
      <c r="B215" s="40" t="s">
        <v>440</v>
      </c>
      <c r="C215" s="41" t="s">
        <v>16</v>
      </c>
      <c r="D215" s="41" t="s">
        <v>89</v>
      </c>
      <c r="E215" s="22" t="s">
        <v>5634</v>
      </c>
      <c r="F215" s="22" t="s">
        <v>3813</v>
      </c>
      <c r="G215" s="134" t="s">
        <v>5674</v>
      </c>
      <c r="H215" s="23" t="s">
        <v>2134</v>
      </c>
      <c r="I215" s="40" t="s">
        <v>22</v>
      </c>
      <c r="J215" s="133">
        <v>1</v>
      </c>
      <c r="K215" s="116">
        <v>0</v>
      </c>
      <c r="L215" s="47"/>
      <c r="M215" s="47">
        <v>3.1</v>
      </c>
      <c r="N215" s="47"/>
      <c r="O215" s="22"/>
      <c r="P215" s="117" t="s">
        <v>5666</v>
      </c>
    </row>
    <row r="216" s="17" customFormat="1" ht="40.05" customHeight="1" spans="1:16">
      <c r="A216" s="18" t="s">
        <v>27</v>
      </c>
      <c r="B216" s="40" t="s">
        <v>441</v>
      </c>
      <c r="C216" s="41" t="s">
        <v>16</v>
      </c>
      <c r="D216" s="41" t="s">
        <v>89</v>
      </c>
      <c r="E216" s="22" t="s">
        <v>5634</v>
      </c>
      <c r="F216" s="22" t="s">
        <v>535</v>
      </c>
      <c r="G216" s="134" t="s">
        <v>5664</v>
      </c>
      <c r="H216" s="23" t="s">
        <v>2134</v>
      </c>
      <c r="I216" s="40" t="s">
        <v>22</v>
      </c>
      <c r="J216" s="133">
        <v>38</v>
      </c>
      <c r="K216" s="116">
        <v>0</v>
      </c>
      <c r="L216" s="47"/>
      <c r="M216" s="47">
        <v>3.1</v>
      </c>
      <c r="N216" s="47"/>
      <c r="O216" s="22"/>
      <c r="P216" s="117">
        <v>13461</v>
      </c>
    </row>
    <row r="217" s="17" customFormat="1" ht="40.05" customHeight="1" spans="1:16">
      <c r="A217" s="18" t="s">
        <v>27</v>
      </c>
      <c r="B217" s="40" t="s">
        <v>442</v>
      </c>
      <c r="C217" s="41" t="s">
        <v>16</v>
      </c>
      <c r="D217" s="41" t="s">
        <v>89</v>
      </c>
      <c r="E217" s="22" t="s">
        <v>5634</v>
      </c>
      <c r="F217" s="22" t="s">
        <v>3813</v>
      </c>
      <c r="G217" s="134" t="s">
        <v>5675</v>
      </c>
      <c r="H217" s="23" t="s">
        <v>2134</v>
      </c>
      <c r="I217" s="40" t="s">
        <v>22</v>
      </c>
      <c r="J217" s="133">
        <v>4</v>
      </c>
      <c r="K217" s="116">
        <v>0</v>
      </c>
      <c r="L217" s="47"/>
      <c r="M217" s="47">
        <v>3.1</v>
      </c>
      <c r="N217" s="47"/>
      <c r="O217" s="22"/>
      <c r="P217" s="117" t="s">
        <v>5676</v>
      </c>
    </row>
    <row r="218" s="17" customFormat="1" ht="40.05" customHeight="1" spans="1:16">
      <c r="A218" s="18" t="s">
        <v>27</v>
      </c>
      <c r="B218" s="40" t="s">
        <v>444</v>
      </c>
      <c r="C218" s="41" t="s">
        <v>16</v>
      </c>
      <c r="D218" s="41" t="s">
        <v>89</v>
      </c>
      <c r="E218" s="22" t="s">
        <v>5634</v>
      </c>
      <c r="F218" s="22" t="s">
        <v>535</v>
      </c>
      <c r="G218" s="134" t="s">
        <v>5677</v>
      </c>
      <c r="H218" s="23" t="s">
        <v>2134</v>
      </c>
      <c r="I218" s="40" t="s">
        <v>22</v>
      </c>
      <c r="J218" s="133">
        <v>4</v>
      </c>
      <c r="K218" s="116">
        <v>0</v>
      </c>
      <c r="L218" s="47"/>
      <c r="M218" s="47">
        <v>3.1</v>
      </c>
      <c r="N218" s="47"/>
      <c r="O218" s="22"/>
      <c r="P218" s="117" t="s">
        <v>5676</v>
      </c>
    </row>
    <row r="219" s="17" customFormat="1" ht="40.05" customHeight="1" spans="1:16">
      <c r="A219" s="18" t="s">
        <v>27</v>
      </c>
      <c r="B219" s="40" t="s">
        <v>446</v>
      </c>
      <c r="C219" s="41" t="s">
        <v>16</v>
      </c>
      <c r="D219" s="41" t="s">
        <v>89</v>
      </c>
      <c r="E219" s="22" t="s">
        <v>5634</v>
      </c>
      <c r="F219" s="22" t="s">
        <v>3813</v>
      </c>
      <c r="G219" s="134" t="s">
        <v>5644</v>
      </c>
      <c r="H219" s="23" t="s">
        <v>2134</v>
      </c>
      <c r="I219" s="40" t="s">
        <v>22</v>
      </c>
      <c r="J219" s="133">
        <v>4</v>
      </c>
      <c r="K219" s="116">
        <v>0</v>
      </c>
      <c r="L219" s="47"/>
      <c r="M219" s="47">
        <v>3.1</v>
      </c>
      <c r="N219" s="47"/>
      <c r="O219" s="22"/>
      <c r="P219" s="117" t="s">
        <v>5676</v>
      </c>
    </row>
    <row r="220" s="17" customFormat="1" ht="40.05" customHeight="1" spans="1:16">
      <c r="A220" s="18" t="s">
        <v>27</v>
      </c>
      <c r="B220" s="40" t="s">
        <v>448</v>
      </c>
      <c r="C220" s="41" t="s">
        <v>16</v>
      </c>
      <c r="D220" s="41" t="s">
        <v>89</v>
      </c>
      <c r="E220" s="22" t="s">
        <v>5634</v>
      </c>
      <c r="F220" s="22" t="s">
        <v>535</v>
      </c>
      <c r="G220" s="134" t="s">
        <v>5678</v>
      </c>
      <c r="H220" s="23" t="s">
        <v>4893</v>
      </c>
      <c r="I220" s="40" t="s">
        <v>22</v>
      </c>
      <c r="J220" s="133">
        <v>8</v>
      </c>
      <c r="K220" s="116">
        <v>0</v>
      </c>
      <c r="L220" s="47"/>
      <c r="M220" s="47">
        <v>3.1</v>
      </c>
      <c r="N220" s="47"/>
      <c r="O220" s="22"/>
      <c r="P220" s="117">
        <v>16410</v>
      </c>
    </row>
    <row r="221" s="17" customFormat="1" ht="40.05" customHeight="1" spans="1:16">
      <c r="A221" s="18" t="s">
        <v>27</v>
      </c>
      <c r="B221" s="40" t="s">
        <v>454</v>
      </c>
      <c r="C221" s="41" t="s">
        <v>16</v>
      </c>
      <c r="D221" s="41" t="s">
        <v>89</v>
      </c>
      <c r="E221" s="22" t="s">
        <v>5634</v>
      </c>
      <c r="F221" s="22" t="s">
        <v>535</v>
      </c>
      <c r="G221" s="137" t="s">
        <v>5679</v>
      </c>
      <c r="H221" s="23" t="s">
        <v>4893</v>
      </c>
      <c r="I221" s="40" t="s">
        <v>22</v>
      </c>
      <c r="J221" s="133">
        <v>4</v>
      </c>
      <c r="K221" s="116">
        <v>0</v>
      </c>
      <c r="L221" s="47"/>
      <c r="M221" s="47">
        <v>3.1</v>
      </c>
      <c r="N221" s="47"/>
      <c r="O221" s="22"/>
      <c r="P221" s="117">
        <v>16410</v>
      </c>
    </row>
    <row r="222" s="17" customFormat="1" ht="40.05" customHeight="1" spans="1:16">
      <c r="A222" s="18" t="s">
        <v>27</v>
      </c>
      <c r="B222" s="40" t="s">
        <v>456</v>
      </c>
      <c r="C222" s="41" t="s">
        <v>16</v>
      </c>
      <c r="D222" s="41" t="s">
        <v>89</v>
      </c>
      <c r="E222" s="22" t="s">
        <v>5634</v>
      </c>
      <c r="F222" s="22" t="s">
        <v>535</v>
      </c>
      <c r="G222" s="137" t="s">
        <v>5680</v>
      </c>
      <c r="H222" s="23" t="s">
        <v>4893</v>
      </c>
      <c r="I222" s="40" t="s">
        <v>22</v>
      </c>
      <c r="J222" s="133">
        <v>26</v>
      </c>
      <c r="K222" s="116">
        <v>0</v>
      </c>
      <c r="L222" s="47"/>
      <c r="M222" s="47">
        <v>3.1</v>
      </c>
      <c r="N222" s="47"/>
      <c r="O222" s="22"/>
      <c r="P222" s="117">
        <v>16410</v>
      </c>
    </row>
    <row r="223" s="17" customFormat="1" ht="40.05" customHeight="1" spans="1:16">
      <c r="A223" s="18" t="s">
        <v>27</v>
      </c>
      <c r="B223" s="40" t="s">
        <v>458</v>
      </c>
      <c r="C223" s="41" t="s">
        <v>16</v>
      </c>
      <c r="D223" s="41" t="s">
        <v>89</v>
      </c>
      <c r="E223" s="22" t="s">
        <v>5634</v>
      </c>
      <c r="F223" s="22" t="s">
        <v>3813</v>
      </c>
      <c r="G223" s="137" t="s">
        <v>5681</v>
      </c>
      <c r="H223" s="23" t="s">
        <v>4893</v>
      </c>
      <c r="I223" s="40" t="s">
        <v>22</v>
      </c>
      <c r="J223" s="133">
        <v>5</v>
      </c>
      <c r="K223" s="116">
        <v>0</v>
      </c>
      <c r="L223" s="47"/>
      <c r="M223" s="47">
        <v>3.1</v>
      </c>
      <c r="N223" s="47"/>
      <c r="O223" s="22"/>
      <c r="P223" s="117">
        <v>16410</v>
      </c>
    </row>
    <row r="224" s="17" customFormat="1" ht="40.05" customHeight="1" spans="1:16">
      <c r="A224" s="18" t="s">
        <v>27</v>
      </c>
      <c r="B224" s="40" t="s">
        <v>462</v>
      </c>
      <c r="C224" s="41" t="s">
        <v>16</v>
      </c>
      <c r="D224" s="41" t="s">
        <v>89</v>
      </c>
      <c r="E224" s="22" t="s">
        <v>5634</v>
      </c>
      <c r="F224" s="22" t="s">
        <v>535</v>
      </c>
      <c r="G224" s="137" t="s">
        <v>5682</v>
      </c>
      <c r="H224" s="23" t="s">
        <v>4893</v>
      </c>
      <c r="I224" s="40" t="s">
        <v>22</v>
      </c>
      <c r="J224" s="133">
        <v>6</v>
      </c>
      <c r="K224" s="116">
        <v>0</v>
      </c>
      <c r="L224" s="47"/>
      <c r="M224" s="47">
        <v>3.1</v>
      </c>
      <c r="N224" s="47"/>
      <c r="O224" s="22"/>
      <c r="P224" s="117">
        <v>16410</v>
      </c>
    </row>
    <row r="225" s="17" customFormat="1" ht="40.05" customHeight="1" spans="1:16">
      <c r="A225" s="18" t="s">
        <v>27</v>
      </c>
      <c r="B225" s="40" t="s">
        <v>550</v>
      </c>
      <c r="C225" s="41" t="s">
        <v>16</v>
      </c>
      <c r="D225" s="41" t="s">
        <v>89</v>
      </c>
      <c r="E225" s="22" t="s">
        <v>5634</v>
      </c>
      <c r="F225" s="22" t="s">
        <v>3813</v>
      </c>
      <c r="G225" s="137" t="s">
        <v>5644</v>
      </c>
      <c r="H225" s="23" t="s">
        <v>4893</v>
      </c>
      <c r="I225" s="40" t="s">
        <v>22</v>
      </c>
      <c r="J225" s="133">
        <v>6</v>
      </c>
      <c r="K225" s="116">
        <v>0</v>
      </c>
      <c r="L225" s="47"/>
      <c r="M225" s="47">
        <v>3.1</v>
      </c>
      <c r="N225" s="47"/>
      <c r="O225" s="22"/>
      <c r="P225" s="117">
        <v>16410</v>
      </c>
    </row>
    <row r="226" s="17" customFormat="1" ht="40.05" customHeight="1" spans="1:16">
      <c r="A226" s="18" t="s">
        <v>27</v>
      </c>
      <c r="B226" s="40" t="s">
        <v>551</v>
      </c>
      <c r="C226" s="41" t="s">
        <v>16</v>
      </c>
      <c r="D226" s="41" t="s">
        <v>89</v>
      </c>
      <c r="E226" s="22" t="s">
        <v>5634</v>
      </c>
      <c r="F226" s="22" t="s">
        <v>535</v>
      </c>
      <c r="G226" s="137" t="s">
        <v>5683</v>
      </c>
      <c r="H226" s="23" t="s">
        <v>5684</v>
      </c>
      <c r="I226" s="40" t="s">
        <v>22</v>
      </c>
      <c r="J226" s="133">
        <v>2</v>
      </c>
      <c r="K226" s="116">
        <v>0</v>
      </c>
      <c r="L226" s="47"/>
      <c r="M226" s="47">
        <v>3.1</v>
      </c>
      <c r="N226" s="47"/>
      <c r="O226" s="22"/>
      <c r="P226" s="117">
        <v>17012</v>
      </c>
    </row>
    <row r="227" s="17" customFormat="1" ht="40.05" customHeight="1" spans="1:16">
      <c r="A227" s="18" t="s">
        <v>27</v>
      </c>
      <c r="B227" s="40" t="s">
        <v>552</v>
      </c>
      <c r="C227" s="41" t="s">
        <v>16</v>
      </c>
      <c r="D227" s="41" t="s">
        <v>89</v>
      </c>
      <c r="E227" s="22" t="s">
        <v>5634</v>
      </c>
      <c r="F227" s="22" t="s">
        <v>3813</v>
      </c>
      <c r="G227" s="137" t="s">
        <v>5685</v>
      </c>
      <c r="H227" s="23" t="s">
        <v>5684</v>
      </c>
      <c r="I227" s="40" t="s">
        <v>22</v>
      </c>
      <c r="J227" s="133">
        <v>28</v>
      </c>
      <c r="K227" s="116">
        <v>0</v>
      </c>
      <c r="L227" s="47"/>
      <c r="M227" s="47">
        <v>3.1</v>
      </c>
      <c r="N227" s="47"/>
      <c r="O227" s="22"/>
      <c r="P227" s="117">
        <v>17012</v>
      </c>
    </row>
    <row r="228" s="17" customFormat="1" ht="40.05" customHeight="1" spans="1:16">
      <c r="A228" s="18" t="s">
        <v>27</v>
      </c>
      <c r="B228" s="40" t="s">
        <v>553</v>
      </c>
      <c r="C228" s="41" t="s">
        <v>16</v>
      </c>
      <c r="D228" s="41" t="s">
        <v>89</v>
      </c>
      <c r="E228" s="22" t="s">
        <v>5634</v>
      </c>
      <c r="F228" s="22" t="s">
        <v>535</v>
      </c>
      <c r="G228" s="137" t="s">
        <v>5686</v>
      </c>
      <c r="H228" s="23" t="s">
        <v>5684</v>
      </c>
      <c r="I228" s="40" t="s">
        <v>22</v>
      </c>
      <c r="J228" s="133">
        <v>5</v>
      </c>
      <c r="K228" s="116">
        <v>0</v>
      </c>
      <c r="L228" s="47"/>
      <c r="M228" s="47">
        <v>3.1</v>
      </c>
      <c r="N228" s="47"/>
      <c r="O228" s="22"/>
      <c r="P228" s="117">
        <v>17012</v>
      </c>
    </row>
    <row r="229" s="17" customFormat="1" ht="40.05" customHeight="1" spans="1:16">
      <c r="A229" s="18" t="s">
        <v>27</v>
      </c>
      <c r="B229" s="40" t="s">
        <v>555</v>
      </c>
      <c r="C229" s="41" t="s">
        <v>16</v>
      </c>
      <c r="D229" s="41" t="s">
        <v>89</v>
      </c>
      <c r="E229" s="22" t="s">
        <v>5634</v>
      </c>
      <c r="F229" s="22" t="s">
        <v>535</v>
      </c>
      <c r="G229" s="137" t="s">
        <v>5687</v>
      </c>
      <c r="H229" s="23" t="s">
        <v>5684</v>
      </c>
      <c r="I229" s="40" t="s">
        <v>22</v>
      </c>
      <c r="J229" s="133">
        <v>49</v>
      </c>
      <c r="K229" s="116">
        <v>0</v>
      </c>
      <c r="L229" s="47"/>
      <c r="M229" s="47">
        <v>3.1</v>
      </c>
      <c r="N229" s="47"/>
      <c r="O229" s="22"/>
      <c r="P229" s="117">
        <v>17012</v>
      </c>
    </row>
    <row r="230" s="17" customFormat="1" ht="40.05" customHeight="1" spans="1:16">
      <c r="A230" s="18" t="s">
        <v>27</v>
      </c>
      <c r="B230" s="40" t="s">
        <v>556</v>
      </c>
      <c r="C230" s="41" t="s">
        <v>16</v>
      </c>
      <c r="D230" s="41" t="s">
        <v>89</v>
      </c>
      <c r="E230" s="22" t="s">
        <v>5634</v>
      </c>
      <c r="F230" s="22" t="s">
        <v>3813</v>
      </c>
      <c r="G230" s="137" t="s">
        <v>5688</v>
      </c>
      <c r="H230" s="23" t="s">
        <v>5684</v>
      </c>
      <c r="I230" s="40" t="s">
        <v>22</v>
      </c>
      <c r="J230" s="133">
        <v>49</v>
      </c>
      <c r="K230" s="116">
        <v>0</v>
      </c>
      <c r="L230" s="47"/>
      <c r="M230" s="47">
        <v>3.1</v>
      </c>
      <c r="N230" s="47"/>
      <c r="O230" s="22"/>
      <c r="P230" s="117">
        <v>17012</v>
      </c>
    </row>
    <row r="231" s="17" customFormat="1" ht="40.05" customHeight="1" spans="1:16">
      <c r="A231" s="18" t="s">
        <v>27</v>
      </c>
      <c r="B231" s="40" t="s">
        <v>557</v>
      </c>
      <c r="C231" s="41" t="s">
        <v>16</v>
      </c>
      <c r="D231" s="41" t="s">
        <v>89</v>
      </c>
      <c r="E231" s="22" t="s">
        <v>5634</v>
      </c>
      <c r="F231" s="22" t="s">
        <v>535</v>
      </c>
      <c r="G231" s="137" t="s">
        <v>5689</v>
      </c>
      <c r="H231" s="23" t="s">
        <v>5684</v>
      </c>
      <c r="I231" s="40" t="s">
        <v>22</v>
      </c>
      <c r="J231" s="133">
        <v>110</v>
      </c>
      <c r="K231" s="116">
        <v>0</v>
      </c>
      <c r="L231" s="47"/>
      <c r="M231" s="47">
        <v>3.1</v>
      </c>
      <c r="N231" s="47"/>
      <c r="O231" s="22"/>
      <c r="P231" s="117">
        <v>17012</v>
      </c>
    </row>
    <row r="232" s="17" customFormat="1" ht="40.05" customHeight="1" spans="1:16">
      <c r="A232" s="18" t="s">
        <v>27</v>
      </c>
      <c r="B232" s="40" t="s">
        <v>558</v>
      </c>
      <c r="C232" s="41" t="s">
        <v>16</v>
      </c>
      <c r="D232" s="41" t="s">
        <v>89</v>
      </c>
      <c r="E232" s="22" t="s">
        <v>5634</v>
      </c>
      <c r="F232" s="22" t="s">
        <v>3813</v>
      </c>
      <c r="G232" s="137" t="s">
        <v>5690</v>
      </c>
      <c r="H232" s="23" t="s">
        <v>5684</v>
      </c>
      <c r="I232" s="40" t="s">
        <v>22</v>
      </c>
      <c r="J232" s="133">
        <v>5</v>
      </c>
      <c r="K232" s="116">
        <v>0</v>
      </c>
      <c r="L232" s="47"/>
      <c r="M232" s="47">
        <v>3.1</v>
      </c>
      <c r="N232" s="47"/>
      <c r="O232" s="22"/>
      <c r="P232" s="117">
        <v>17012</v>
      </c>
    </row>
    <row r="233" s="17" customFormat="1" ht="40.05" customHeight="1" spans="1:16">
      <c r="A233" s="18" t="s">
        <v>27</v>
      </c>
      <c r="B233" s="40" t="s">
        <v>559</v>
      </c>
      <c r="C233" s="41" t="s">
        <v>16</v>
      </c>
      <c r="D233" s="41" t="s">
        <v>89</v>
      </c>
      <c r="E233" s="22" t="s">
        <v>5634</v>
      </c>
      <c r="F233" s="22" t="s">
        <v>535</v>
      </c>
      <c r="G233" s="137" t="s">
        <v>5691</v>
      </c>
      <c r="H233" s="23" t="s">
        <v>5684</v>
      </c>
      <c r="I233" s="40" t="s">
        <v>22</v>
      </c>
      <c r="J233" s="133">
        <v>18</v>
      </c>
      <c r="K233" s="116">
        <v>0</v>
      </c>
      <c r="L233" s="47"/>
      <c r="M233" s="47">
        <v>3.1</v>
      </c>
      <c r="N233" s="47"/>
      <c r="O233" s="22"/>
      <c r="P233" s="117">
        <v>17012</v>
      </c>
    </row>
    <row r="234" s="17" customFormat="1" ht="40.05" customHeight="1" spans="1:16">
      <c r="A234" s="18" t="s">
        <v>27</v>
      </c>
      <c r="B234" s="40" t="s">
        <v>560</v>
      </c>
      <c r="C234" s="41" t="s">
        <v>16</v>
      </c>
      <c r="D234" s="41" t="s">
        <v>89</v>
      </c>
      <c r="E234" s="22" t="s">
        <v>5634</v>
      </c>
      <c r="F234" s="22" t="s">
        <v>3813</v>
      </c>
      <c r="G234" s="137" t="s">
        <v>5692</v>
      </c>
      <c r="H234" s="23" t="s">
        <v>5684</v>
      </c>
      <c r="I234" s="40" t="s">
        <v>22</v>
      </c>
      <c r="J234" s="133">
        <v>1</v>
      </c>
      <c r="K234" s="116">
        <v>0</v>
      </c>
      <c r="L234" s="47"/>
      <c r="M234" s="47">
        <v>3.1</v>
      </c>
      <c r="N234" s="47"/>
      <c r="O234" s="22"/>
      <c r="P234" s="117">
        <v>17012</v>
      </c>
    </row>
    <row r="235" s="17" customFormat="1" ht="40.05" customHeight="1" spans="1:16">
      <c r="A235" s="18" t="s">
        <v>27</v>
      </c>
      <c r="B235" s="40" t="s">
        <v>561</v>
      </c>
      <c r="C235" s="41" t="s">
        <v>16</v>
      </c>
      <c r="D235" s="41" t="s">
        <v>89</v>
      </c>
      <c r="E235" s="22" t="s">
        <v>5634</v>
      </c>
      <c r="F235" s="22" t="s">
        <v>535</v>
      </c>
      <c r="G235" s="137" t="s">
        <v>5693</v>
      </c>
      <c r="H235" s="23" t="s">
        <v>5684</v>
      </c>
      <c r="I235" s="40" t="s">
        <v>22</v>
      </c>
      <c r="J235" s="133">
        <v>62</v>
      </c>
      <c r="K235" s="116">
        <v>0</v>
      </c>
      <c r="L235" s="47">
        <v>207</v>
      </c>
      <c r="M235" s="47">
        <v>3.1</v>
      </c>
      <c r="N235" s="47"/>
      <c r="O235" s="22"/>
      <c r="P235" s="117">
        <v>17012</v>
      </c>
    </row>
    <row r="236" s="17" customFormat="1" ht="40.05" customHeight="1" spans="1:16">
      <c r="A236" s="18" t="s">
        <v>27</v>
      </c>
      <c r="B236" s="40" t="s">
        <v>562</v>
      </c>
      <c r="C236" s="41" t="s">
        <v>16</v>
      </c>
      <c r="D236" s="41" t="s">
        <v>89</v>
      </c>
      <c r="E236" s="22" t="s">
        <v>5634</v>
      </c>
      <c r="F236" s="22" t="s">
        <v>535</v>
      </c>
      <c r="G236" s="137" t="s">
        <v>5694</v>
      </c>
      <c r="H236" s="23" t="s">
        <v>5684</v>
      </c>
      <c r="I236" s="40" t="s">
        <v>22</v>
      </c>
      <c r="J236" s="133">
        <v>1</v>
      </c>
      <c r="K236" s="116">
        <v>0</v>
      </c>
      <c r="L236" s="47">
        <v>11</v>
      </c>
      <c r="M236" s="47">
        <v>3.1</v>
      </c>
      <c r="N236" s="47"/>
      <c r="O236" s="22"/>
      <c r="P236" s="117">
        <v>17012</v>
      </c>
    </row>
    <row r="237" s="17" customFormat="1" ht="40.05" customHeight="1" spans="1:16">
      <c r="A237" s="18" t="s">
        <v>27</v>
      </c>
      <c r="B237" s="40" t="s">
        <v>564</v>
      </c>
      <c r="C237" s="41" t="s">
        <v>16</v>
      </c>
      <c r="D237" s="41" t="s">
        <v>89</v>
      </c>
      <c r="E237" s="22" t="s">
        <v>5634</v>
      </c>
      <c r="F237" s="22" t="s">
        <v>3813</v>
      </c>
      <c r="G237" s="137" t="s">
        <v>5695</v>
      </c>
      <c r="H237" s="23" t="s">
        <v>5684</v>
      </c>
      <c r="I237" s="40" t="s">
        <v>22</v>
      </c>
      <c r="J237" s="133">
        <v>1</v>
      </c>
      <c r="K237" s="116">
        <v>0</v>
      </c>
      <c r="L237" s="47">
        <v>15</v>
      </c>
      <c r="M237" s="47">
        <v>3.1</v>
      </c>
      <c r="N237" s="47"/>
      <c r="O237" s="22"/>
      <c r="P237" s="117">
        <v>17012</v>
      </c>
    </row>
    <row r="238" s="17" customFormat="1" ht="40.05" customHeight="1" spans="1:16">
      <c r="A238" s="18" t="s">
        <v>27</v>
      </c>
      <c r="B238" s="40" t="s">
        <v>566</v>
      </c>
      <c r="C238" s="41" t="s">
        <v>16</v>
      </c>
      <c r="D238" s="41" t="s">
        <v>89</v>
      </c>
      <c r="E238" s="22" t="s">
        <v>5634</v>
      </c>
      <c r="F238" s="22" t="s">
        <v>3813</v>
      </c>
      <c r="G238" s="137" t="s">
        <v>5696</v>
      </c>
      <c r="H238" s="23" t="s">
        <v>3358</v>
      </c>
      <c r="I238" s="40" t="s">
        <v>22</v>
      </c>
      <c r="J238" s="133">
        <v>1</v>
      </c>
      <c r="K238" s="116">
        <v>0</v>
      </c>
      <c r="L238" s="47">
        <v>23</v>
      </c>
      <c r="M238" s="47">
        <v>3.1</v>
      </c>
      <c r="N238" s="47"/>
      <c r="O238" s="22"/>
      <c r="P238" s="117">
        <v>17012</v>
      </c>
    </row>
    <row r="239" s="17" customFormat="1" ht="40.05" customHeight="1" spans="1:16">
      <c r="A239" s="18" t="s">
        <v>27</v>
      </c>
      <c r="B239" s="40" t="s">
        <v>568</v>
      </c>
      <c r="C239" s="41" t="s">
        <v>16</v>
      </c>
      <c r="D239" s="41" t="s">
        <v>89</v>
      </c>
      <c r="E239" s="22" t="s">
        <v>5634</v>
      </c>
      <c r="F239" s="22" t="s">
        <v>535</v>
      </c>
      <c r="G239" s="137" t="s">
        <v>5697</v>
      </c>
      <c r="H239" s="23" t="s">
        <v>5684</v>
      </c>
      <c r="I239" s="40" t="s">
        <v>22</v>
      </c>
      <c r="J239" s="133">
        <v>58</v>
      </c>
      <c r="K239" s="116">
        <v>0</v>
      </c>
      <c r="L239" s="47">
        <v>1976</v>
      </c>
      <c r="M239" s="47">
        <v>3.1</v>
      </c>
      <c r="N239" s="47"/>
      <c r="O239" s="22"/>
      <c r="P239" s="117">
        <v>17012</v>
      </c>
    </row>
    <row r="240" s="17" customFormat="1" ht="40.05" customHeight="1" spans="1:16">
      <c r="A240" s="18" t="s">
        <v>27</v>
      </c>
      <c r="B240" s="40" t="s">
        <v>569</v>
      </c>
      <c r="C240" s="41" t="s">
        <v>16</v>
      </c>
      <c r="D240" s="41" t="s">
        <v>89</v>
      </c>
      <c r="E240" s="22" t="s">
        <v>5634</v>
      </c>
      <c r="F240" s="22" t="s">
        <v>535</v>
      </c>
      <c r="G240" s="137" t="s">
        <v>5698</v>
      </c>
      <c r="H240" s="23" t="s">
        <v>5684</v>
      </c>
      <c r="I240" s="40" t="s">
        <v>22</v>
      </c>
      <c r="J240" s="133">
        <v>22</v>
      </c>
      <c r="K240" s="116">
        <v>0</v>
      </c>
      <c r="L240" s="47">
        <v>1299</v>
      </c>
      <c r="M240" s="47">
        <v>3.1</v>
      </c>
      <c r="N240" s="47"/>
      <c r="O240" s="22"/>
      <c r="P240" s="117">
        <v>17012</v>
      </c>
    </row>
    <row r="241" s="17" customFormat="1" ht="40.05" customHeight="1" spans="1:16">
      <c r="A241" s="18" t="s">
        <v>27</v>
      </c>
      <c r="B241" s="40" t="s">
        <v>570</v>
      </c>
      <c r="C241" s="41" t="s">
        <v>16</v>
      </c>
      <c r="D241" s="41" t="s">
        <v>89</v>
      </c>
      <c r="E241" s="22" t="s">
        <v>5634</v>
      </c>
      <c r="F241" s="22" t="s">
        <v>535</v>
      </c>
      <c r="G241" s="137" t="s">
        <v>5699</v>
      </c>
      <c r="H241" s="23" t="s">
        <v>5684</v>
      </c>
      <c r="I241" s="40" t="s">
        <v>22</v>
      </c>
      <c r="J241" s="133">
        <v>41</v>
      </c>
      <c r="K241" s="116">
        <v>0</v>
      </c>
      <c r="L241" s="47">
        <v>190</v>
      </c>
      <c r="M241" s="47">
        <v>3.1</v>
      </c>
      <c r="N241" s="47"/>
      <c r="O241" s="22"/>
      <c r="P241" s="117">
        <v>17012</v>
      </c>
    </row>
    <row r="242" s="17" customFormat="1" ht="40.05" customHeight="1" spans="1:16">
      <c r="A242" s="18" t="s">
        <v>27</v>
      </c>
      <c r="B242" s="40" t="s">
        <v>571</v>
      </c>
      <c r="C242" s="41" t="s">
        <v>16</v>
      </c>
      <c r="D242" s="41" t="s">
        <v>89</v>
      </c>
      <c r="E242" s="22" t="s">
        <v>5634</v>
      </c>
      <c r="F242" s="22" t="s">
        <v>535</v>
      </c>
      <c r="G242" s="137" t="s">
        <v>5700</v>
      </c>
      <c r="H242" s="23" t="s">
        <v>3453</v>
      </c>
      <c r="I242" s="40" t="s">
        <v>22</v>
      </c>
      <c r="J242" s="133">
        <v>2</v>
      </c>
      <c r="K242" s="116">
        <v>0</v>
      </c>
      <c r="L242" s="47">
        <v>32</v>
      </c>
      <c r="M242" s="47">
        <v>3.1</v>
      </c>
      <c r="N242" s="47"/>
      <c r="O242" s="22"/>
      <c r="P242" s="117" t="s">
        <v>5701</v>
      </c>
    </row>
    <row r="243" s="17" customFormat="1" ht="40.05" customHeight="1" spans="1:16">
      <c r="A243" s="18" t="s">
        <v>27</v>
      </c>
      <c r="B243" s="40" t="s">
        <v>572</v>
      </c>
      <c r="C243" s="41" t="s">
        <v>16</v>
      </c>
      <c r="D243" s="41" t="s">
        <v>89</v>
      </c>
      <c r="E243" s="22" t="s">
        <v>5634</v>
      </c>
      <c r="F243" s="22" t="s">
        <v>535</v>
      </c>
      <c r="G243" s="137" t="s">
        <v>5702</v>
      </c>
      <c r="H243" s="23" t="s">
        <v>5684</v>
      </c>
      <c r="I243" s="40" t="s">
        <v>22</v>
      </c>
      <c r="J243" s="133">
        <v>1</v>
      </c>
      <c r="K243" s="116">
        <v>0</v>
      </c>
      <c r="L243" s="47">
        <v>8</v>
      </c>
      <c r="M243" s="47">
        <v>3.1</v>
      </c>
      <c r="N243" s="47"/>
      <c r="O243" s="22"/>
      <c r="P243" s="117">
        <v>17012</v>
      </c>
    </row>
    <row r="244" s="17" customFormat="1" ht="40.05" customHeight="1" spans="1:16">
      <c r="A244" s="18" t="s">
        <v>27</v>
      </c>
      <c r="B244" s="40" t="s">
        <v>573</v>
      </c>
      <c r="C244" s="41" t="s">
        <v>16</v>
      </c>
      <c r="D244" s="41" t="s">
        <v>89</v>
      </c>
      <c r="E244" s="22" t="s">
        <v>5634</v>
      </c>
      <c r="F244" s="22" t="s">
        <v>535</v>
      </c>
      <c r="G244" s="137" t="s">
        <v>5691</v>
      </c>
      <c r="H244" s="23" t="s">
        <v>5703</v>
      </c>
      <c r="I244" s="40" t="s">
        <v>22</v>
      </c>
      <c r="J244" s="133">
        <v>4</v>
      </c>
      <c r="K244" s="116">
        <v>0</v>
      </c>
      <c r="L244" s="47"/>
      <c r="M244" s="47">
        <v>3.1</v>
      </c>
      <c r="N244" s="47"/>
      <c r="O244" s="22"/>
      <c r="P244" s="117">
        <v>17240</v>
      </c>
    </row>
    <row r="245" s="17" customFormat="1" ht="40.05" customHeight="1" spans="1:16">
      <c r="A245" s="18" t="s">
        <v>27</v>
      </c>
      <c r="B245" s="40" t="s">
        <v>574</v>
      </c>
      <c r="C245" s="41" t="s">
        <v>16</v>
      </c>
      <c r="D245" s="41" t="s">
        <v>89</v>
      </c>
      <c r="E245" s="22" t="s">
        <v>5634</v>
      </c>
      <c r="F245" s="22" t="s">
        <v>535</v>
      </c>
      <c r="G245" s="137" t="s">
        <v>5704</v>
      </c>
      <c r="H245" s="23" t="s">
        <v>3453</v>
      </c>
      <c r="I245" s="40" t="s">
        <v>22</v>
      </c>
      <c r="J245" s="133">
        <v>4</v>
      </c>
      <c r="K245" s="116">
        <v>0</v>
      </c>
      <c r="L245" s="47">
        <v>24</v>
      </c>
      <c r="M245" s="47">
        <v>3.1</v>
      </c>
      <c r="N245" s="47"/>
      <c r="O245" s="22"/>
      <c r="P245" s="117" t="s">
        <v>5701</v>
      </c>
    </row>
    <row r="246" s="17" customFormat="1" ht="40.05" customHeight="1" spans="1:16">
      <c r="A246" s="18" t="s">
        <v>27</v>
      </c>
      <c r="B246" s="40" t="s">
        <v>575</v>
      </c>
      <c r="C246" s="41" t="s">
        <v>16</v>
      </c>
      <c r="D246" s="41" t="s">
        <v>89</v>
      </c>
      <c r="E246" s="22" t="s">
        <v>5634</v>
      </c>
      <c r="F246" s="22" t="s">
        <v>535</v>
      </c>
      <c r="G246" s="137" t="s">
        <v>5693</v>
      </c>
      <c r="H246" s="23" t="s">
        <v>5703</v>
      </c>
      <c r="I246" s="40" t="s">
        <v>22</v>
      </c>
      <c r="J246" s="133">
        <v>20</v>
      </c>
      <c r="K246" s="116">
        <v>0</v>
      </c>
      <c r="L246" s="47">
        <v>66</v>
      </c>
      <c r="M246" s="47">
        <v>3.1</v>
      </c>
      <c r="N246" s="47"/>
      <c r="O246" s="22"/>
      <c r="P246" s="117">
        <v>17240</v>
      </c>
    </row>
    <row r="247" s="17" customFormat="1" ht="40.05" customHeight="1" spans="1:16">
      <c r="A247" s="18" t="s">
        <v>27</v>
      </c>
      <c r="B247" s="40" t="s">
        <v>576</v>
      </c>
      <c r="C247" s="41" t="s">
        <v>16</v>
      </c>
      <c r="D247" s="41" t="s">
        <v>89</v>
      </c>
      <c r="E247" s="22" t="s">
        <v>5634</v>
      </c>
      <c r="F247" s="22" t="s">
        <v>3813</v>
      </c>
      <c r="G247" s="137" t="s">
        <v>5705</v>
      </c>
      <c r="H247" s="23" t="s">
        <v>5703</v>
      </c>
      <c r="I247" s="40" t="s">
        <v>22</v>
      </c>
      <c r="J247" s="133">
        <v>4</v>
      </c>
      <c r="K247" s="116">
        <v>0</v>
      </c>
      <c r="L247" s="47">
        <v>15</v>
      </c>
      <c r="M247" s="47">
        <v>3.1</v>
      </c>
      <c r="N247" s="47"/>
      <c r="O247" s="22"/>
      <c r="P247" s="117">
        <v>17240</v>
      </c>
    </row>
    <row r="248" s="17" customFormat="1" ht="40.05" customHeight="1" spans="1:16">
      <c r="A248" s="18" t="s">
        <v>27</v>
      </c>
      <c r="B248" s="40" t="s">
        <v>577</v>
      </c>
      <c r="C248" s="41" t="s">
        <v>16</v>
      </c>
      <c r="D248" s="41" t="s">
        <v>89</v>
      </c>
      <c r="E248" s="22" t="s">
        <v>5634</v>
      </c>
      <c r="F248" s="22" t="s">
        <v>535</v>
      </c>
      <c r="G248" s="137" t="s">
        <v>5699</v>
      </c>
      <c r="H248" s="23" t="s">
        <v>5703</v>
      </c>
      <c r="I248" s="40" t="s">
        <v>22</v>
      </c>
      <c r="J248" s="133">
        <v>9</v>
      </c>
      <c r="K248" s="116">
        <v>0</v>
      </c>
      <c r="L248" s="47">
        <v>54</v>
      </c>
      <c r="M248" s="47">
        <v>3.1</v>
      </c>
      <c r="N248" s="47"/>
      <c r="O248" s="22"/>
      <c r="P248" s="117">
        <v>17240</v>
      </c>
    </row>
    <row r="249" s="17" customFormat="1" ht="40.05" customHeight="1" spans="1:16">
      <c r="A249" s="18" t="s">
        <v>27</v>
      </c>
      <c r="B249" s="40" t="s">
        <v>578</v>
      </c>
      <c r="C249" s="41" t="s">
        <v>16</v>
      </c>
      <c r="D249" s="41" t="s">
        <v>89</v>
      </c>
      <c r="E249" s="22" t="s">
        <v>5634</v>
      </c>
      <c r="F249" s="22" t="s">
        <v>3813</v>
      </c>
      <c r="G249" s="137" t="s">
        <v>5706</v>
      </c>
      <c r="H249" s="23" t="s">
        <v>5703</v>
      </c>
      <c r="I249" s="40" t="s">
        <v>22</v>
      </c>
      <c r="J249" s="133">
        <v>2</v>
      </c>
      <c r="K249" s="116">
        <v>0</v>
      </c>
      <c r="L249" s="47">
        <v>12</v>
      </c>
      <c r="M249" s="47">
        <v>3.1</v>
      </c>
      <c r="N249" s="47"/>
      <c r="O249" s="22"/>
      <c r="P249" s="117">
        <v>17240</v>
      </c>
    </row>
    <row r="250" s="17" customFormat="1" ht="40.05" customHeight="1" spans="1:16">
      <c r="A250" s="18" t="s">
        <v>27</v>
      </c>
      <c r="B250" s="40" t="s">
        <v>579</v>
      </c>
      <c r="C250" s="41" t="s">
        <v>16</v>
      </c>
      <c r="D250" s="41" t="s">
        <v>89</v>
      </c>
      <c r="E250" s="22" t="s">
        <v>5634</v>
      </c>
      <c r="F250" s="22" t="s">
        <v>535</v>
      </c>
      <c r="G250" s="137" t="s">
        <v>5687</v>
      </c>
      <c r="H250" s="23" t="s">
        <v>4893</v>
      </c>
      <c r="I250" s="40" t="s">
        <v>22</v>
      </c>
      <c r="J250" s="133">
        <v>6</v>
      </c>
      <c r="K250" s="116">
        <v>0</v>
      </c>
      <c r="L250" s="47"/>
      <c r="M250" s="47">
        <v>3.1</v>
      </c>
      <c r="N250" s="47"/>
      <c r="O250" s="22"/>
      <c r="P250" s="117">
        <v>17240</v>
      </c>
    </row>
    <row r="251" s="17" customFormat="1" ht="40.05" customHeight="1" spans="1:16">
      <c r="A251" s="18" t="s">
        <v>27</v>
      </c>
      <c r="B251" s="40" t="s">
        <v>580</v>
      </c>
      <c r="C251" s="41" t="s">
        <v>16</v>
      </c>
      <c r="D251" s="41" t="s">
        <v>89</v>
      </c>
      <c r="E251" s="22" t="s">
        <v>5634</v>
      </c>
      <c r="F251" s="22" t="s">
        <v>3813</v>
      </c>
      <c r="G251" s="137" t="s">
        <v>5688</v>
      </c>
      <c r="H251" s="23" t="s">
        <v>4893</v>
      </c>
      <c r="I251" s="40" t="s">
        <v>22</v>
      </c>
      <c r="J251" s="133">
        <v>6</v>
      </c>
      <c r="K251" s="116">
        <v>0</v>
      </c>
      <c r="L251" s="47"/>
      <c r="M251" s="47">
        <v>3.1</v>
      </c>
      <c r="N251" s="47"/>
      <c r="O251" s="22"/>
      <c r="P251" s="117">
        <v>17240</v>
      </c>
    </row>
    <row r="252" s="17" customFormat="1" ht="40.05" customHeight="1" spans="1:16">
      <c r="A252" s="18" t="s">
        <v>27</v>
      </c>
      <c r="B252" s="40" t="s">
        <v>581</v>
      </c>
      <c r="C252" s="41" t="s">
        <v>16</v>
      </c>
      <c r="D252" s="41" t="s">
        <v>89</v>
      </c>
      <c r="E252" s="22" t="s">
        <v>5634</v>
      </c>
      <c r="F252" s="22" t="s">
        <v>535</v>
      </c>
      <c r="G252" s="137" t="s">
        <v>5686</v>
      </c>
      <c r="H252" s="23" t="s">
        <v>5238</v>
      </c>
      <c r="I252" s="40" t="s">
        <v>22</v>
      </c>
      <c r="J252" s="133">
        <v>28</v>
      </c>
      <c r="K252" s="116">
        <v>0</v>
      </c>
      <c r="L252" s="47"/>
      <c r="M252" s="47">
        <v>3.1</v>
      </c>
      <c r="N252" s="47"/>
      <c r="O252" s="22"/>
      <c r="P252" s="117">
        <v>17320</v>
      </c>
    </row>
    <row r="253" s="17" customFormat="1" ht="40.05" customHeight="1" spans="1:16">
      <c r="A253" s="18" t="s">
        <v>27</v>
      </c>
      <c r="B253" s="40" t="s">
        <v>582</v>
      </c>
      <c r="C253" s="41" t="s">
        <v>16</v>
      </c>
      <c r="D253" s="41" t="s">
        <v>89</v>
      </c>
      <c r="E253" s="22" t="s">
        <v>5634</v>
      </c>
      <c r="F253" s="22" t="s">
        <v>3813</v>
      </c>
      <c r="G253" s="137" t="s">
        <v>5685</v>
      </c>
      <c r="H253" s="23" t="s">
        <v>5238</v>
      </c>
      <c r="I253" s="40" t="s">
        <v>22</v>
      </c>
      <c r="J253" s="133">
        <v>15</v>
      </c>
      <c r="K253" s="116">
        <v>0</v>
      </c>
      <c r="L253" s="47"/>
      <c r="M253" s="47">
        <v>3.1</v>
      </c>
      <c r="N253" s="47"/>
      <c r="O253" s="22"/>
      <c r="P253" s="117">
        <v>17320</v>
      </c>
    </row>
    <row r="254" s="17" customFormat="1" ht="40.05" customHeight="1" spans="1:16">
      <c r="A254" s="18" t="s">
        <v>27</v>
      </c>
      <c r="B254" s="40" t="s">
        <v>583</v>
      </c>
      <c r="C254" s="41" t="s">
        <v>16</v>
      </c>
      <c r="D254" s="41" t="s">
        <v>89</v>
      </c>
      <c r="E254" s="22" t="s">
        <v>5634</v>
      </c>
      <c r="F254" s="22" t="s">
        <v>535</v>
      </c>
      <c r="G254" s="137" t="s">
        <v>5689</v>
      </c>
      <c r="H254" s="23" t="s">
        <v>5238</v>
      </c>
      <c r="I254" s="40" t="s">
        <v>22</v>
      </c>
      <c r="J254" s="133">
        <v>320</v>
      </c>
      <c r="K254" s="116">
        <v>0</v>
      </c>
      <c r="L254" s="47"/>
      <c r="M254" s="47">
        <v>3.1</v>
      </c>
      <c r="N254" s="47"/>
      <c r="O254" s="22"/>
      <c r="P254" s="117">
        <v>17320</v>
      </c>
    </row>
    <row r="255" s="17" customFormat="1" ht="40.05" customHeight="1" spans="1:16">
      <c r="A255" s="18" t="s">
        <v>27</v>
      </c>
      <c r="B255" s="40" t="s">
        <v>584</v>
      </c>
      <c r="C255" s="41" t="s">
        <v>16</v>
      </c>
      <c r="D255" s="41" t="s">
        <v>89</v>
      </c>
      <c r="E255" s="22" t="s">
        <v>5634</v>
      </c>
      <c r="F255" s="22" t="s">
        <v>3813</v>
      </c>
      <c r="G255" s="137" t="s">
        <v>5690</v>
      </c>
      <c r="H255" s="23" t="s">
        <v>5238</v>
      </c>
      <c r="I255" s="40" t="s">
        <v>22</v>
      </c>
      <c r="J255" s="133">
        <v>10</v>
      </c>
      <c r="K255" s="116">
        <v>0</v>
      </c>
      <c r="L255" s="47"/>
      <c r="M255" s="47">
        <v>3.1</v>
      </c>
      <c r="N255" s="47"/>
      <c r="O255" s="22"/>
      <c r="P255" s="117">
        <v>17320</v>
      </c>
    </row>
    <row r="256" s="17" customFormat="1" ht="40.05" customHeight="1" spans="1:16">
      <c r="A256" s="18" t="s">
        <v>27</v>
      </c>
      <c r="B256" s="40" t="s">
        <v>585</v>
      </c>
      <c r="C256" s="41" t="s">
        <v>16</v>
      </c>
      <c r="D256" s="41" t="s">
        <v>89</v>
      </c>
      <c r="E256" s="22" t="s">
        <v>5634</v>
      </c>
      <c r="F256" s="22" t="s">
        <v>535</v>
      </c>
      <c r="G256" s="137" t="s">
        <v>5691</v>
      </c>
      <c r="H256" s="23" t="s">
        <v>5238</v>
      </c>
      <c r="I256" s="40" t="s">
        <v>22</v>
      </c>
      <c r="J256" s="133">
        <v>46</v>
      </c>
      <c r="K256" s="116">
        <v>0</v>
      </c>
      <c r="L256" s="47"/>
      <c r="M256" s="47">
        <v>3.1</v>
      </c>
      <c r="N256" s="47"/>
      <c r="O256" s="22"/>
      <c r="P256" s="117">
        <v>17320</v>
      </c>
    </row>
    <row r="257" s="17" customFormat="1" ht="40.05" customHeight="1" spans="1:16">
      <c r="A257" s="18" t="s">
        <v>27</v>
      </c>
      <c r="B257" s="40" t="s">
        <v>586</v>
      </c>
      <c r="C257" s="41" t="s">
        <v>16</v>
      </c>
      <c r="D257" s="41" t="s">
        <v>89</v>
      </c>
      <c r="E257" s="22" t="s">
        <v>5634</v>
      </c>
      <c r="F257" s="22" t="s">
        <v>535</v>
      </c>
      <c r="G257" s="137" t="s">
        <v>5693</v>
      </c>
      <c r="H257" s="23" t="s">
        <v>5238</v>
      </c>
      <c r="I257" s="40" t="s">
        <v>22</v>
      </c>
      <c r="J257" s="133">
        <v>28</v>
      </c>
      <c r="K257" s="116">
        <v>0</v>
      </c>
      <c r="L257" s="47">
        <v>90</v>
      </c>
      <c r="M257" s="47">
        <v>3.1</v>
      </c>
      <c r="N257" s="47"/>
      <c r="O257" s="22"/>
      <c r="P257" s="117">
        <v>17320</v>
      </c>
    </row>
    <row r="258" s="17" customFormat="1" ht="40.05" customHeight="1" spans="1:16">
      <c r="A258" s="18" t="s">
        <v>27</v>
      </c>
      <c r="B258" s="40" t="s">
        <v>587</v>
      </c>
      <c r="C258" s="41" t="s">
        <v>16</v>
      </c>
      <c r="D258" s="41" t="s">
        <v>89</v>
      </c>
      <c r="E258" s="22" t="s">
        <v>5634</v>
      </c>
      <c r="F258" s="22" t="s">
        <v>3813</v>
      </c>
      <c r="G258" s="137" t="s">
        <v>5705</v>
      </c>
      <c r="H258" s="23" t="s">
        <v>5238</v>
      </c>
      <c r="I258" s="40" t="s">
        <v>22</v>
      </c>
      <c r="J258" s="133">
        <v>5</v>
      </c>
      <c r="K258" s="116">
        <v>0</v>
      </c>
      <c r="L258" s="47">
        <v>18</v>
      </c>
      <c r="M258" s="47">
        <v>3.1</v>
      </c>
      <c r="N258" s="47"/>
      <c r="O258" s="22"/>
      <c r="P258" s="117">
        <v>17320</v>
      </c>
    </row>
    <row r="259" s="17" customFormat="1" ht="40.05" customHeight="1" spans="1:16">
      <c r="A259" s="18" t="s">
        <v>27</v>
      </c>
      <c r="B259" s="40" t="s">
        <v>588</v>
      </c>
      <c r="C259" s="41" t="s">
        <v>16</v>
      </c>
      <c r="D259" s="41" t="s">
        <v>89</v>
      </c>
      <c r="E259" s="22" t="s">
        <v>5634</v>
      </c>
      <c r="F259" s="22" t="s">
        <v>535</v>
      </c>
      <c r="G259" s="137" t="s">
        <v>5687</v>
      </c>
      <c r="H259" s="23" t="s">
        <v>5238</v>
      </c>
      <c r="I259" s="40" t="s">
        <v>22</v>
      </c>
      <c r="J259" s="133">
        <v>85</v>
      </c>
      <c r="K259" s="116">
        <v>0</v>
      </c>
      <c r="L259" s="47"/>
      <c r="M259" s="47">
        <v>3.1</v>
      </c>
      <c r="N259" s="47"/>
      <c r="O259" s="22"/>
      <c r="P259" s="117">
        <v>17320</v>
      </c>
    </row>
    <row r="260" s="17" customFormat="1" ht="40.05" customHeight="1" spans="1:16">
      <c r="A260" s="18" t="s">
        <v>27</v>
      </c>
      <c r="B260" s="40" t="s">
        <v>589</v>
      </c>
      <c r="C260" s="41" t="s">
        <v>16</v>
      </c>
      <c r="D260" s="41" t="s">
        <v>89</v>
      </c>
      <c r="E260" s="22" t="s">
        <v>5634</v>
      </c>
      <c r="F260" s="22" t="s">
        <v>3813</v>
      </c>
      <c r="G260" s="137" t="s">
        <v>5707</v>
      </c>
      <c r="H260" s="23" t="s">
        <v>5238</v>
      </c>
      <c r="I260" s="40" t="s">
        <v>22</v>
      </c>
      <c r="J260" s="133">
        <v>85</v>
      </c>
      <c r="K260" s="116">
        <v>0</v>
      </c>
      <c r="L260" s="47"/>
      <c r="M260" s="47">
        <v>3.1</v>
      </c>
      <c r="N260" s="47"/>
      <c r="O260" s="22"/>
      <c r="P260" s="117">
        <v>17320</v>
      </c>
    </row>
    <row r="261" s="17" customFormat="1" ht="40.05" customHeight="1" spans="1:16">
      <c r="A261" s="18" t="s">
        <v>27</v>
      </c>
      <c r="B261" s="40" t="s">
        <v>590</v>
      </c>
      <c r="C261" s="41" t="s">
        <v>16</v>
      </c>
      <c r="D261" s="41" t="s">
        <v>89</v>
      </c>
      <c r="E261" s="22" t="s">
        <v>5634</v>
      </c>
      <c r="F261" s="22" t="s">
        <v>535</v>
      </c>
      <c r="G261" s="137" t="s">
        <v>5694</v>
      </c>
      <c r="H261" s="23" t="s">
        <v>5238</v>
      </c>
      <c r="I261" s="40" t="s">
        <v>22</v>
      </c>
      <c r="J261" s="133">
        <v>32</v>
      </c>
      <c r="K261" s="116">
        <v>0</v>
      </c>
      <c r="L261" s="47">
        <v>340</v>
      </c>
      <c r="M261" s="47">
        <v>3.1</v>
      </c>
      <c r="N261" s="47"/>
      <c r="O261" s="22"/>
      <c r="P261" s="117">
        <v>17320</v>
      </c>
    </row>
    <row r="262" s="17" customFormat="1" ht="40.05" customHeight="1" spans="1:16">
      <c r="A262" s="18" t="s">
        <v>27</v>
      </c>
      <c r="B262" s="40" t="s">
        <v>591</v>
      </c>
      <c r="C262" s="41" t="s">
        <v>16</v>
      </c>
      <c r="D262" s="41" t="s">
        <v>89</v>
      </c>
      <c r="E262" s="22" t="s">
        <v>5634</v>
      </c>
      <c r="F262" s="22" t="s">
        <v>535</v>
      </c>
      <c r="G262" s="137" t="s">
        <v>5708</v>
      </c>
      <c r="H262" s="23" t="s">
        <v>3453</v>
      </c>
      <c r="I262" s="40" t="s">
        <v>22</v>
      </c>
      <c r="J262" s="133">
        <v>4</v>
      </c>
      <c r="K262" s="116">
        <v>0</v>
      </c>
      <c r="L262" s="47">
        <v>340</v>
      </c>
      <c r="M262" s="47">
        <v>3.1</v>
      </c>
      <c r="N262" s="47"/>
      <c r="O262" s="22"/>
      <c r="P262" s="117" t="s">
        <v>5701</v>
      </c>
    </row>
    <row r="263" s="17" customFormat="1" ht="40.05" customHeight="1" spans="1:16">
      <c r="A263" s="18" t="s">
        <v>27</v>
      </c>
      <c r="B263" s="40" t="s">
        <v>592</v>
      </c>
      <c r="C263" s="41" t="s">
        <v>16</v>
      </c>
      <c r="D263" s="41" t="s">
        <v>89</v>
      </c>
      <c r="E263" s="22" t="s">
        <v>5634</v>
      </c>
      <c r="F263" s="22" t="s">
        <v>535</v>
      </c>
      <c r="G263" s="137" t="s">
        <v>5709</v>
      </c>
      <c r="H263" s="23" t="s">
        <v>5238</v>
      </c>
      <c r="I263" s="40" t="s">
        <v>22</v>
      </c>
      <c r="J263" s="133">
        <v>12</v>
      </c>
      <c r="K263" s="116">
        <v>0</v>
      </c>
      <c r="L263" s="47">
        <v>203</v>
      </c>
      <c r="M263" s="47">
        <v>3.1</v>
      </c>
      <c r="N263" s="47"/>
      <c r="O263" s="22"/>
      <c r="P263" s="117">
        <v>17320</v>
      </c>
    </row>
    <row r="264" s="17" customFormat="1" ht="40.05" customHeight="1" spans="1:16">
      <c r="A264" s="18" t="s">
        <v>27</v>
      </c>
      <c r="B264" s="40" t="s">
        <v>593</v>
      </c>
      <c r="C264" s="41" t="s">
        <v>16</v>
      </c>
      <c r="D264" s="41" t="s">
        <v>89</v>
      </c>
      <c r="E264" s="22" t="s">
        <v>5634</v>
      </c>
      <c r="F264" s="22" t="s">
        <v>535</v>
      </c>
      <c r="G264" s="137" t="s">
        <v>5710</v>
      </c>
      <c r="H264" s="23" t="s">
        <v>5238</v>
      </c>
      <c r="I264" s="40" t="s">
        <v>22</v>
      </c>
      <c r="J264" s="133">
        <v>1</v>
      </c>
      <c r="K264" s="116">
        <v>0</v>
      </c>
      <c r="L264" s="47">
        <v>23</v>
      </c>
      <c r="M264" s="47">
        <v>3.1</v>
      </c>
      <c r="N264" s="47"/>
      <c r="O264" s="22"/>
      <c r="P264" s="117">
        <v>17320</v>
      </c>
    </row>
    <row r="265" s="17" customFormat="1" ht="40.05" customHeight="1" spans="1:16">
      <c r="A265" s="18" t="s">
        <v>27</v>
      </c>
      <c r="B265" s="40" t="s">
        <v>594</v>
      </c>
      <c r="C265" s="41" t="s">
        <v>16</v>
      </c>
      <c r="D265" s="41" t="s">
        <v>89</v>
      </c>
      <c r="E265" s="22" t="s">
        <v>5634</v>
      </c>
      <c r="F265" s="22" t="s">
        <v>535</v>
      </c>
      <c r="G265" s="137" t="s">
        <v>5697</v>
      </c>
      <c r="H265" s="23" t="s">
        <v>5238</v>
      </c>
      <c r="I265" s="40" t="s">
        <v>22</v>
      </c>
      <c r="J265" s="133">
        <v>21</v>
      </c>
      <c r="K265" s="116">
        <v>0</v>
      </c>
      <c r="L265" s="47">
        <v>716</v>
      </c>
      <c r="M265" s="47">
        <v>3.1</v>
      </c>
      <c r="N265" s="47"/>
      <c r="O265" s="22"/>
      <c r="P265" s="117">
        <v>17320</v>
      </c>
    </row>
    <row r="266" s="17" customFormat="1" ht="40.05" customHeight="1" spans="1:16">
      <c r="A266" s="18" t="s">
        <v>27</v>
      </c>
      <c r="B266" s="40" t="s">
        <v>595</v>
      </c>
      <c r="C266" s="41" t="s">
        <v>16</v>
      </c>
      <c r="D266" s="41" t="s">
        <v>89</v>
      </c>
      <c r="E266" s="22" t="s">
        <v>5634</v>
      </c>
      <c r="F266" s="22" t="s">
        <v>535</v>
      </c>
      <c r="G266" s="137" t="s">
        <v>5711</v>
      </c>
      <c r="H266" s="23" t="s">
        <v>3453</v>
      </c>
      <c r="I266" s="40" t="s">
        <v>22</v>
      </c>
      <c r="J266" s="133">
        <v>50</v>
      </c>
      <c r="K266" s="116">
        <v>0</v>
      </c>
      <c r="L266" s="47">
        <v>6800</v>
      </c>
      <c r="M266" s="47">
        <v>3.1</v>
      </c>
      <c r="N266" s="47"/>
      <c r="O266" s="22"/>
      <c r="P266" s="117" t="s">
        <v>5701</v>
      </c>
    </row>
    <row r="267" s="17" customFormat="1" ht="40.05" customHeight="1" spans="1:16">
      <c r="A267" s="18" t="s">
        <v>27</v>
      </c>
      <c r="B267" s="40" t="s">
        <v>596</v>
      </c>
      <c r="C267" s="41" t="s">
        <v>16</v>
      </c>
      <c r="D267" s="41" t="s">
        <v>89</v>
      </c>
      <c r="E267" s="22" t="s">
        <v>5634</v>
      </c>
      <c r="F267" s="22" t="s">
        <v>535</v>
      </c>
      <c r="G267" s="137" t="s">
        <v>5699</v>
      </c>
      <c r="H267" s="23" t="s">
        <v>5238</v>
      </c>
      <c r="I267" s="40" t="s">
        <v>22</v>
      </c>
      <c r="J267" s="133">
        <v>99</v>
      </c>
      <c r="K267" s="116">
        <v>0</v>
      </c>
      <c r="L267" s="47">
        <v>474</v>
      </c>
      <c r="M267" s="47">
        <v>3.1</v>
      </c>
      <c r="N267" s="47"/>
      <c r="O267" s="22"/>
      <c r="P267" s="117">
        <v>17320</v>
      </c>
    </row>
    <row r="268" s="17" customFormat="1" ht="40.05" customHeight="1" spans="1:16">
      <c r="A268" s="18" t="s">
        <v>27</v>
      </c>
      <c r="B268" s="40" t="s">
        <v>597</v>
      </c>
      <c r="C268" s="41" t="s">
        <v>16</v>
      </c>
      <c r="D268" s="41" t="s">
        <v>89</v>
      </c>
      <c r="E268" s="22" t="s">
        <v>5634</v>
      </c>
      <c r="F268" s="22" t="s">
        <v>3813</v>
      </c>
      <c r="G268" s="137" t="s">
        <v>5706</v>
      </c>
      <c r="H268" s="23" t="s">
        <v>5238</v>
      </c>
      <c r="I268" s="40" t="s">
        <v>22</v>
      </c>
      <c r="J268" s="133">
        <v>5</v>
      </c>
      <c r="K268" s="116">
        <v>0</v>
      </c>
      <c r="L268" s="47">
        <v>30</v>
      </c>
      <c r="M268" s="47">
        <v>3.1</v>
      </c>
      <c r="N268" s="47"/>
      <c r="O268" s="22"/>
      <c r="P268" s="117">
        <v>17320</v>
      </c>
    </row>
    <row r="269" s="17" customFormat="1" ht="40.05" customHeight="1" spans="1:16">
      <c r="A269" s="18" t="s">
        <v>27</v>
      </c>
      <c r="B269" s="40" t="s">
        <v>598</v>
      </c>
      <c r="C269" s="41" t="s">
        <v>16</v>
      </c>
      <c r="D269" s="41" t="s">
        <v>89</v>
      </c>
      <c r="E269" s="22" t="s">
        <v>5634</v>
      </c>
      <c r="F269" s="22" t="s">
        <v>535</v>
      </c>
      <c r="G269" s="137" t="s">
        <v>5702</v>
      </c>
      <c r="H269" s="23" t="s">
        <v>5238</v>
      </c>
      <c r="I269" s="40" t="s">
        <v>22</v>
      </c>
      <c r="J269" s="133">
        <v>11</v>
      </c>
      <c r="K269" s="116">
        <v>0</v>
      </c>
      <c r="L269" s="47">
        <v>87</v>
      </c>
      <c r="M269" s="47">
        <v>3.1</v>
      </c>
      <c r="N269" s="47"/>
      <c r="O269" s="22"/>
      <c r="P269" s="117">
        <v>17320</v>
      </c>
    </row>
    <row r="270" s="17" customFormat="1" ht="40.05" customHeight="1" spans="1:16">
      <c r="A270" s="18" t="s">
        <v>27</v>
      </c>
      <c r="B270" s="40" t="s">
        <v>600</v>
      </c>
      <c r="C270" s="41" t="s">
        <v>16</v>
      </c>
      <c r="D270" s="41" t="s">
        <v>89</v>
      </c>
      <c r="E270" s="22" t="s">
        <v>5634</v>
      </c>
      <c r="F270" s="22" t="s">
        <v>535</v>
      </c>
      <c r="G270" s="137" t="s">
        <v>5712</v>
      </c>
      <c r="H270" s="23" t="s">
        <v>2369</v>
      </c>
      <c r="I270" s="40" t="s">
        <v>22</v>
      </c>
      <c r="J270" s="133">
        <v>40</v>
      </c>
      <c r="K270" s="116">
        <v>0</v>
      </c>
      <c r="L270" s="47"/>
      <c r="M270" s="47">
        <v>3.1</v>
      </c>
      <c r="N270" s="47"/>
      <c r="O270" s="22"/>
      <c r="P270" s="117">
        <v>18011</v>
      </c>
    </row>
    <row r="271" s="17" customFormat="1" ht="40.05" customHeight="1" spans="1:16">
      <c r="A271" s="18" t="s">
        <v>27</v>
      </c>
      <c r="B271" s="40" t="s">
        <v>601</v>
      </c>
      <c r="C271" s="41" t="s">
        <v>16</v>
      </c>
      <c r="D271" s="41" t="s">
        <v>89</v>
      </c>
      <c r="E271" s="22" t="s">
        <v>5634</v>
      </c>
      <c r="F271" s="22" t="s">
        <v>535</v>
      </c>
      <c r="G271" s="137" t="s">
        <v>5713</v>
      </c>
      <c r="H271" s="23" t="s">
        <v>2369</v>
      </c>
      <c r="I271" s="40" t="s">
        <v>22</v>
      </c>
      <c r="J271" s="133">
        <v>18</v>
      </c>
      <c r="K271" s="116">
        <v>0</v>
      </c>
      <c r="L271" s="47"/>
      <c r="M271" s="47">
        <v>3.1</v>
      </c>
      <c r="N271" s="47"/>
      <c r="O271" s="22"/>
      <c r="P271" s="117">
        <v>18011</v>
      </c>
    </row>
    <row r="272" s="17" customFormat="1" ht="40.05" customHeight="1" spans="1:16">
      <c r="A272" s="18" t="s">
        <v>27</v>
      </c>
      <c r="B272" s="40" t="s">
        <v>602</v>
      </c>
      <c r="C272" s="41" t="s">
        <v>16</v>
      </c>
      <c r="D272" s="41" t="s">
        <v>89</v>
      </c>
      <c r="E272" s="22" t="s">
        <v>5634</v>
      </c>
      <c r="F272" s="22" t="s">
        <v>3813</v>
      </c>
      <c r="G272" s="137" t="s">
        <v>5638</v>
      </c>
      <c r="H272" s="23" t="s">
        <v>2369</v>
      </c>
      <c r="I272" s="40" t="s">
        <v>22</v>
      </c>
      <c r="J272" s="133">
        <v>5</v>
      </c>
      <c r="K272" s="116">
        <v>0</v>
      </c>
      <c r="L272" s="47"/>
      <c r="M272" s="47">
        <v>3.1</v>
      </c>
      <c r="N272" s="47"/>
      <c r="O272" s="22"/>
      <c r="P272" s="117">
        <v>18011</v>
      </c>
    </row>
    <row r="273" s="17" customFormat="1" ht="40.05" customHeight="1" spans="1:16">
      <c r="A273" s="18" t="s">
        <v>27</v>
      </c>
      <c r="B273" s="40" t="s">
        <v>603</v>
      </c>
      <c r="C273" s="41" t="s">
        <v>16</v>
      </c>
      <c r="D273" s="41" t="s">
        <v>89</v>
      </c>
      <c r="E273" s="22" t="s">
        <v>5634</v>
      </c>
      <c r="F273" s="22" t="s">
        <v>535</v>
      </c>
      <c r="G273" s="137" t="s">
        <v>5714</v>
      </c>
      <c r="H273" s="23" t="s">
        <v>2369</v>
      </c>
      <c r="I273" s="40" t="s">
        <v>22</v>
      </c>
      <c r="J273" s="133">
        <v>46</v>
      </c>
      <c r="K273" s="116">
        <v>0</v>
      </c>
      <c r="L273" s="47"/>
      <c r="M273" s="47">
        <v>3.1</v>
      </c>
      <c r="N273" s="47"/>
      <c r="O273" s="22"/>
      <c r="P273" s="117">
        <v>18011</v>
      </c>
    </row>
    <row r="274" s="17" customFormat="1" ht="40.05" customHeight="1" spans="1:16">
      <c r="A274" s="18" t="s">
        <v>27</v>
      </c>
      <c r="B274" s="40" t="s">
        <v>604</v>
      </c>
      <c r="C274" s="41" t="s">
        <v>16</v>
      </c>
      <c r="D274" s="41" t="s">
        <v>89</v>
      </c>
      <c r="E274" s="22" t="s">
        <v>5634</v>
      </c>
      <c r="F274" s="22" t="s">
        <v>535</v>
      </c>
      <c r="G274" s="137" t="s">
        <v>5715</v>
      </c>
      <c r="H274" s="23" t="s">
        <v>2369</v>
      </c>
      <c r="I274" s="40" t="s">
        <v>22</v>
      </c>
      <c r="J274" s="133">
        <v>85</v>
      </c>
      <c r="K274" s="116">
        <v>0</v>
      </c>
      <c r="L274" s="47"/>
      <c r="M274" s="47">
        <v>3.1</v>
      </c>
      <c r="N274" s="47"/>
      <c r="O274" s="22"/>
      <c r="P274" s="117">
        <v>18011</v>
      </c>
    </row>
    <row r="275" s="17" customFormat="1" ht="40.05" customHeight="1" spans="1:16">
      <c r="A275" s="18" t="s">
        <v>27</v>
      </c>
      <c r="B275" s="40" t="s">
        <v>605</v>
      </c>
      <c r="C275" s="41" t="s">
        <v>16</v>
      </c>
      <c r="D275" s="41" t="s">
        <v>89</v>
      </c>
      <c r="E275" s="22" t="s">
        <v>5634</v>
      </c>
      <c r="F275" s="22" t="s">
        <v>3813</v>
      </c>
      <c r="G275" s="137" t="s">
        <v>5667</v>
      </c>
      <c r="H275" s="23" t="s">
        <v>2369</v>
      </c>
      <c r="I275" s="40" t="s">
        <v>22</v>
      </c>
      <c r="J275" s="133">
        <v>10</v>
      </c>
      <c r="K275" s="116">
        <v>0</v>
      </c>
      <c r="L275" s="47"/>
      <c r="M275" s="47">
        <v>3.1</v>
      </c>
      <c r="N275" s="47"/>
      <c r="O275" s="22"/>
      <c r="P275" s="117">
        <v>18011</v>
      </c>
    </row>
    <row r="276" s="17" customFormat="1" ht="40.05" customHeight="1" spans="1:16">
      <c r="A276" s="18" t="s">
        <v>27</v>
      </c>
      <c r="B276" s="40" t="s">
        <v>606</v>
      </c>
      <c r="C276" s="41" t="s">
        <v>16</v>
      </c>
      <c r="D276" s="41" t="s">
        <v>89</v>
      </c>
      <c r="E276" s="22" t="s">
        <v>5634</v>
      </c>
      <c r="F276" s="22" t="s">
        <v>535</v>
      </c>
      <c r="G276" s="137" t="s">
        <v>5716</v>
      </c>
      <c r="H276" s="23" t="s">
        <v>2369</v>
      </c>
      <c r="I276" s="40" t="s">
        <v>22</v>
      </c>
      <c r="J276" s="133">
        <v>8</v>
      </c>
      <c r="K276" s="116">
        <v>0</v>
      </c>
      <c r="L276" s="47"/>
      <c r="M276" s="47">
        <v>3.1</v>
      </c>
      <c r="N276" s="47"/>
      <c r="O276" s="22"/>
      <c r="P276" s="117">
        <v>18011</v>
      </c>
    </row>
    <row r="277" s="17" customFormat="1" ht="40.05" customHeight="1" spans="1:16">
      <c r="A277" s="18" t="s">
        <v>27</v>
      </c>
      <c r="B277" s="40" t="s">
        <v>607</v>
      </c>
      <c r="C277" s="41" t="s">
        <v>16</v>
      </c>
      <c r="D277" s="41" t="s">
        <v>89</v>
      </c>
      <c r="E277" s="22" t="s">
        <v>5634</v>
      </c>
      <c r="F277" s="22" t="s">
        <v>535</v>
      </c>
      <c r="G277" s="137" t="s">
        <v>5717</v>
      </c>
      <c r="H277" s="23" t="s">
        <v>2369</v>
      </c>
      <c r="I277" s="40" t="s">
        <v>22</v>
      </c>
      <c r="J277" s="133">
        <v>32</v>
      </c>
      <c r="K277" s="116">
        <v>0</v>
      </c>
      <c r="L277" s="47">
        <v>224</v>
      </c>
      <c r="M277" s="47">
        <v>3.1</v>
      </c>
      <c r="N277" s="47"/>
      <c r="O277" s="22"/>
      <c r="P277" s="117">
        <v>18011</v>
      </c>
    </row>
    <row r="278" s="17" customFormat="1" ht="40.05" customHeight="1" spans="1:16">
      <c r="A278" s="18" t="s">
        <v>27</v>
      </c>
      <c r="B278" s="40" t="s">
        <v>609</v>
      </c>
      <c r="C278" s="41" t="s">
        <v>16</v>
      </c>
      <c r="D278" s="41" t="s">
        <v>89</v>
      </c>
      <c r="E278" s="22" t="s">
        <v>5634</v>
      </c>
      <c r="F278" s="22" t="s">
        <v>535</v>
      </c>
      <c r="G278" s="137" t="s">
        <v>5718</v>
      </c>
      <c r="H278" s="23" t="s">
        <v>2369</v>
      </c>
      <c r="I278" s="40" t="s">
        <v>22</v>
      </c>
      <c r="J278" s="133">
        <v>70</v>
      </c>
      <c r="K278" s="116">
        <v>0</v>
      </c>
      <c r="L278" s="47"/>
      <c r="M278" s="47">
        <v>3.1</v>
      </c>
      <c r="N278" s="47"/>
      <c r="O278" s="22"/>
      <c r="P278" s="117">
        <v>18011</v>
      </c>
    </row>
    <row r="279" s="17" customFormat="1" ht="40.05" customHeight="1" spans="1:16">
      <c r="A279" s="18" t="s">
        <v>27</v>
      </c>
      <c r="B279" s="40" t="s">
        <v>610</v>
      </c>
      <c r="C279" s="41" t="s">
        <v>16</v>
      </c>
      <c r="D279" s="41" t="s">
        <v>89</v>
      </c>
      <c r="E279" s="22" t="s">
        <v>5634</v>
      </c>
      <c r="F279" s="22" t="s">
        <v>3813</v>
      </c>
      <c r="G279" s="137" t="s">
        <v>5644</v>
      </c>
      <c r="H279" s="23" t="s">
        <v>2369</v>
      </c>
      <c r="I279" s="40" t="s">
        <v>22</v>
      </c>
      <c r="J279" s="133">
        <v>70</v>
      </c>
      <c r="K279" s="116">
        <v>0</v>
      </c>
      <c r="L279" s="47"/>
      <c r="M279" s="47">
        <v>3.1</v>
      </c>
      <c r="N279" s="47"/>
      <c r="O279" s="22"/>
      <c r="P279" s="117">
        <v>18011</v>
      </c>
    </row>
    <row r="280" s="17" customFormat="1" ht="40.05" customHeight="1" spans="1:16">
      <c r="A280" s="18" t="s">
        <v>27</v>
      </c>
      <c r="B280" s="40" t="s">
        <v>611</v>
      </c>
      <c r="C280" s="41" t="s">
        <v>16</v>
      </c>
      <c r="D280" s="41" t="s">
        <v>89</v>
      </c>
      <c r="E280" s="22" t="s">
        <v>5634</v>
      </c>
      <c r="F280" s="22" t="s">
        <v>535</v>
      </c>
      <c r="G280" s="137" t="s">
        <v>5719</v>
      </c>
      <c r="H280" s="23" t="s">
        <v>5720</v>
      </c>
      <c r="I280" s="40" t="s">
        <v>22</v>
      </c>
      <c r="J280" s="133">
        <v>12</v>
      </c>
      <c r="K280" s="116">
        <v>0</v>
      </c>
      <c r="L280" s="47"/>
      <c r="M280" s="47">
        <v>3.1</v>
      </c>
      <c r="N280" s="47"/>
      <c r="O280" s="22"/>
      <c r="P280" s="117">
        <v>33411</v>
      </c>
    </row>
    <row r="281" s="17" customFormat="1" ht="40.05" customHeight="1" spans="1:16">
      <c r="A281" s="18" t="s">
        <v>27</v>
      </c>
      <c r="B281" s="40" t="s">
        <v>612</v>
      </c>
      <c r="C281" s="41" t="s">
        <v>16</v>
      </c>
      <c r="D281" s="41" t="s">
        <v>89</v>
      </c>
      <c r="E281" s="22" t="s">
        <v>5634</v>
      </c>
      <c r="F281" s="22" t="s">
        <v>535</v>
      </c>
      <c r="G281" s="137" t="s">
        <v>5721</v>
      </c>
      <c r="H281" s="23" t="s">
        <v>5720</v>
      </c>
      <c r="I281" s="40" t="s">
        <v>22</v>
      </c>
      <c r="J281" s="133">
        <v>42</v>
      </c>
      <c r="K281" s="116">
        <v>0</v>
      </c>
      <c r="L281" s="47"/>
      <c r="M281" s="47">
        <v>3.1</v>
      </c>
      <c r="N281" s="47"/>
      <c r="O281" s="22"/>
      <c r="P281" s="117">
        <v>33411</v>
      </c>
    </row>
    <row r="282" s="17" customFormat="1" ht="40.05" customHeight="1" spans="1:16">
      <c r="A282" s="18" t="s">
        <v>27</v>
      </c>
      <c r="B282" s="40" t="s">
        <v>613</v>
      </c>
      <c r="C282" s="41" t="s">
        <v>16</v>
      </c>
      <c r="D282" s="41" t="s">
        <v>89</v>
      </c>
      <c r="E282" s="22" t="s">
        <v>5634</v>
      </c>
      <c r="F282" s="22" t="s">
        <v>535</v>
      </c>
      <c r="G282" s="137" t="s">
        <v>5722</v>
      </c>
      <c r="H282" s="23" t="s">
        <v>5720</v>
      </c>
      <c r="I282" s="40" t="s">
        <v>22</v>
      </c>
      <c r="J282" s="133">
        <v>8</v>
      </c>
      <c r="K282" s="116">
        <v>0</v>
      </c>
      <c r="L282" s="47"/>
      <c r="M282" s="47">
        <v>3.1</v>
      </c>
      <c r="N282" s="47"/>
      <c r="O282" s="22"/>
      <c r="P282" s="117">
        <v>33411</v>
      </c>
    </row>
    <row r="283" s="17" customFormat="1" ht="40.05" customHeight="1" spans="1:16">
      <c r="A283" s="18" t="s">
        <v>27</v>
      </c>
      <c r="B283" s="40" t="s">
        <v>614</v>
      </c>
      <c r="C283" s="41" t="s">
        <v>16</v>
      </c>
      <c r="D283" s="41" t="s">
        <v>89</v>
      </c>
      <c r="E283" s="22" t="s">
        <v>5634</v>
      </c>
      <c r="F283" s="22" t="s">
        <v>3813</v>
      </c>
      <c r="G283" s="137" t="s">
        <v>5723</v>
      </c>
      <c r="H283" s="23" t="s">
        <v>5720</v>
      </c>
      <c r="I283" s="40" t="s">
        <v>22</v>
      </c>
      <c r="J283" s="133">
        <v>8</v>
      </c>
      <c r="K283" s="116">
        <v>0</v>
      </c>
      <c r="L283" s="47"/>
      <c r="M283" s="47">
        <v>3.1</v>
      </c>
      <c r="N283" s="47"/>
      <c r="O283" s="22"/>
      <c r="P283" s="117">
        <v>33411</v>
      </c>
    </row>
    <row r="284" s="17" customFormat="1" ht="40.05" customHeight="1" spans="1:16">
      <c r="A284" s="18" t="s">
        <v>27</v>
      </c>
      <c r="B284" s="40" t="s">
        <v>615</v>
      </c>
      <c r="C284" s="41" t="s">
        <v>16</v>
      </c>
      <c r="D284" s="41" t="s">
        <v>89</v>
      </c>
      <c r="E284" s="22" t="s">
        <v>5634</v>
      </c>
      <c r="F284" s="22" t="s">
        <v>535</v>
      </c>
      <c r="G284" s="137" t="s">
        <v>5724</v>
      </c>
      <c r="H284" s="23" t="s">
        <v>2166</v>
      </c>
      <c r="I284" s="40" t="s">
        <v>22</v>
      </c>
      <c r="J284" s="133">
        <v>12</v>
      </c>
      <c r="K284" s="116">
        <v>0</v>
      </c>
      <c r="L284" s="47"/>
      <c r="M284" s="47">
        <v>3.2</v>
      </c>
      <c r="N284" s="47"/>
      <c r="O284" s="22"/>
      <c r="P284" s="117">
        <v>151503</v>
      </c>
    </row>
    <row r="285" s="17" customFormat="1" ht="40.05" customHeight="1" spans="1:16">
      <c r="A285" s="18" t="s">
        <v>27</v>
      </c>
      <c r="B285" s="40" t="s">
        <v>616</v>
      </c>
      <c r="C285" s="41" t="s">
        <v>16</v>
      </c>
      <c r="D285" s="41" t="s">
        <v>89</v>
      </c>
      <c r="E285" s="22" t="s">
        <v>5634</v>
      </c>
      <c r="F285" s="22" t="s">
        <v>535</v>
      </c>
      <c r="G285" s="137" t="s">
        <v>5725</v>
      </c>
      <c r="H285" s="23" t="s">
        <v>2166</v>
      </c>
      <c r="I285" s="40" t="s">
        <v>22</v>
      </c>
      <c r="J285" s="133">
        <v>4</v>
      </c>
      <c r="K285" s="116">
        <v>0</v>
      </c>
      <c r="L285" s="47"/>
      <c r="M285" s="47">
        <v>3.2</v>
      </c>
      <c r="N285" s="47"/>
      <c r="O285" s="22"/>
      <c r="P285" s="117">
        <v>151503</v>
      </c>
    </row>
    <row r="286" s="17" customFormat="1" ht="40.05" customHeight="1" spans="1:16">
      <c r="A286" s="18" t="s">
        <v>27</v>
      </c>
      <c r="B286" s="40" t="s">
        <v>617</v>
      </c>
      <c r="C286" s="41" t="s">
        <v>16</v>
      </c>
      <c r="D286" s="41" t="s">
        <v>89</v>
      </c>
      <c r="E286" s="22" t="s">
        <v>5634</v>
      </c>
      <c r="F286" s="22" t="s">
        <v>3813</v>
      </c>
      <c r="G286" s="137" t="s">
        <v>5726</v>
      </c>
      <c r="H286" s="23" t="s">
        <v>2166</v>
      </c>
      <c r="I286" s="40" t="s">
        <v>22</v>
      </c>
      <c r="J286" s="133">
        <v>4</v>
      </c>
      <c r="K286" s="116">
        <v>0</v>
      </c>
      <c r="L286" s="47"/>
      <c r="M286" s="47">
        <v>3.2</v>
      </c>
      <c r="N286" s="47"/>
      <c r="O286" s="22"/>
      <c r="P286" s="117">
        <v>151503</v>
      </c>
    </row>
    <row r="287" s="17" customFormat="1" ht="40.05" customHeight="1" spans="1:16">
      <c r="A287" s="18" t="s">
        <v>27</v>
      </c>
      <c r="B287" s="40" t="s">
        <v>618</v>
      </c>
      <c r="C287" s="41" t="s">
        <v>16</v>
      </c>
      <c r="D287" s="41" t="s">
        <v>89</v>
      </c>
      <c r="E287" s="22" t="s">
        <v>5634</v>
      </c>
      <c r="F287" s="22" t="s">
        <v>3813</v>
      </c>
      <c r="G287" s="137" t="s">
        <v>5727</v>
      </c>
      <c r="H287" s="23" t="s">
        <v>2166</v>
      </c>
      <c r="I287" s="40" t="s">
        <v>22</v>
      </c>
      <c r="J287" s="133">
        <v>5</v>
      </c>
      <c r="K287" s="116">
        <v>0</v>
      </c>
      <c r="L287" s="47"/>
      <c r="M287" s="47">
        <v>3.2</v>
      </c>
      <c r="N287" s="47"/>
      <c r="O287" s="22"/>
      <c r="P287" s="117">
        <v>11503</v>
      </c>
    </row>
    <row r="288" s="17" customFormat="1" ht="40.05" customHeight="1" spans="1:16">
      <c r="A288" s="18" t="s">
        <v>27</v>
      </c>
      <c r="B288" s="40" t="s">
        <v>619</v>
      </c>
      <c r="C288" s="41" t="s">
        <v>16</v>
      </c>
      <c r="D288" s="41" t="s">
        <v>89</v>
      </c>
      <c r="E288" s="22" t="s">
        <v>5634</v>
      </c>
      <c r="F288" s="22" t="s">
        <v>535</v>
      </c>
      <c r="G288" s="137" t="s">
        <v>5728</v>
      </c>
      <c r="H288" s="23" t="s">
        <v>5729</v>
      </c>
      <c r="I288" s="40" t="s">
        <v>22</v>
      </c>
      <c r="J288" s="133">
        <v>4</v>
      </c>
      <c r="K288" s="116">
        <v>0</v>
      </c>
      <c r="L288" s="47"/>
      <c r="M288" s="47">
        <v>3.2</v>
      </c>
      <c r="N288" s="47"/>
      <c r="O288" s="22"/>
      <c r="P288" s="117">
        <v>153461</v>
      </c>
    </row>
    <row r="289" s="17" customFormat="1" ht="40.05" customHeight="1" spans="1:16">
      <c r="A289" s="18" t="s">
        <v>27</v>
      </c>
      <c r="B289" s="40" t="s">
        <v>620</v>
      </c>
      <c r="C289" s="41" t="s">
        <v>16</v>
      </c>
      <c r="D289" s="41" t="s">
        <v>89</v>
      </c>
      <c r="E289" s="22" t="s">
        <v>5634</v>
      </c>
      <c r="F289" s="22" t="s">
        <v>3813</v>
      </c>
      <c r="G289" s="137" t="s">
        <v>5730</v>
      </c>
      <c r="H289" s="23" t="s">
        <v>5729</v>
      </c>
      <c r="I289" s="40" t="s">
        <v>22</v>
      </c>
      <c r="J289" s="133">
        <v>4</v>
      </c>
      <c r="K289" s="116">
        <v>0</v>
      </c>
      <c r="L289" s="47"/>
      <c r="M289" s="47">
        <v>3.2</v>
      </c>
      <c r="N289" s="47"/>
      <c r="O289" s="22"/>
      <c r="P289" s="117">
        <v>153461</v>
      </c>
    </row>
    <row r="290" s="17" customFormat="1" ht="40.05" customHeight="1" spans="1:16">
      <c r="A290" s="18" t="s">
        <v>27</v>
      </c>
      <c r="B290" s="40" t="s">
        <v>621</v>
      </c>
      <c r="C290" s="41" t="s">
        <v>16</v>
      </c>
      <c r="D290" s="41" t="s">
        <v>171</v>
      </c>
      <c r="E290" s="22" t="s">
        <v>5634</v>
      </c>
      <c r="F290" s="22" t="s">
        <v>172</v>
      </c>
      <c r="G290" s="137" t="s">
        <v>5731</v>
      </c>
      <c r="H290" s="23" t="s">
        <v>2486</v>
      </c>
      <c r="I290" s="40" t="s">
        <v>22</v>
      </c>
      <c r="J290" s="133">
        <v>8</v>
      </c>
      <c r="K290" s="116">
        <v>0</v>
      </c>
      <c r="L290" s="47"/>
      <c r="M290" s="47"/>
      <c r="N290" s="47"/>
      <c r="O290" s="22"/>
      <c r="P290" s="117">
        <v>11432</v>
      </c>
    </row>
    <row r="291" s="17" customFormat="1" ht="40.05" customHeight="1" spans="1:16">
      <c r="A291" s="18" t="s">
        <v>27</v>
      </c>
      <c r="B291" s="40" t="s">
        <v>622</v>
      </c>
      <c r="C291" s="41" t="s">
        <v>16</v>
      </c>
      <c r="D291" s="41" t="s">
        <v>171</v>
      </c>
      <c r="E291" s="22" t="s">
        <v>5634</v>
      </c>
      <c r="F291" s="22" t="s">
        <v>172</v>
      </c>
      <c r="G291" s="137" t="s">
        <v>5732</v>
      </c>
      <c r="H291" s="23" t="s">
        <v>2486</v>
      </c>
      <c r="I291" s="40" t="s">
        <v>22</v>
      </c>
      <c r="J291" s="133">
        <v>22</v>
      </c>
      <c r="K291" s="116">
        <v>0</v>
      </c>
      <c r="L291" s="47"/>
      <c r="M291" s="47"/>
      <c r="N291" s="47"/>
      <c r="O291" s="22"/>
      <c r="P291" s="117" t="s">
        <v>5637</v>
      </c>
    </row>
    <row r="292" s="17" customFormat="1" ht="40.05" customHeight="1" spans="1:16">
      <c r="A292" s="18" t="s">
        <v>27</v>
      </c>
      <c r="B292" s="40" t="s">
        <v>624</v>
      </c>
      <c r="C292" s="41" t="s">
        <v>16</v>
      </c>
      <c r="D292" s="41" t="s">
        <v>171</v>
      </c>
      <c r="E292" s="22" t="s">
        <v>5634</v>
      </c>
      <c r="F292" s="22" t="s">
        <v>172</v>
      </c>
      <c r="G292" s="137" t="s">
        <v>5733</v>
      </c>
      <c r="H292" s="23" t="s">
        <v>2486</v>
      </c>
      <c r="I292" s="40" t="s">
        <v>22</v>
      </c>
      <c r="J292" s="133">
        <v>60</v>
      </c>
      <c r="K292" s="116">
        <v>0</v>
      </c>
      <c r="L292" s="47"/>
      <c r="M292" s="47"/>
      <c r="N292" s="47"/>
      <c r="O292" s="22"/>
      <c r="P292" s="117">
        <v>11432</v>
      </c>
    </row>
    <row r="293" s="17" customFormat="1" ht="40.05" customHeight="1" spans="1:16">
      <c r="A293" s="18" t="s">
        <v>27</v>
      </c>
      <c r="B293" s="40" t="s">
        <v>625</v>
      </c>
      <c r="C293" s="41" t="s">
        <v>16</v>
      </c>
      <c r="D293" s="41" t="s">
        <v>171</v>
      </c>
      <c r="E293" s="22" t="s">
        <v>5634</v>
      </c>
      <c r="F293" s="22" t="s">
        <v>172</v>
      </c>
      <c r="G293" s="137" t="s">
        <v>5734</v>
      </c>
      <c r="H293" s="23" t="s">
        <v>2486</v>
      </c>
      <c r="I293" s="40" t="s">
        <v>22</v>
      </c>
      <c r="J293" s="133">
        <v>284</v>
      </c>
      <c r="K293" s="116">
        <v>0</v>
      </c>
      <c r="L293" s="47"/>
      <c r="M293" s="47"/>
      <c r="N293" s="47"/>
      <c r="O293" s="22"/>
      <c r="P293" s="117" t="s">
        <v>5637</v>
      </c>
    </row>
    <row r="294" s="17" customFormat="1" ht="40.05" customHeight="1" spans="1:16">
      <c r="A294" s="18" t="s">
        <v>27</v>
      </c>
      <c r="B294" s="40" t="s">
        <v>627</v>
      </c>
      <c r="C294" s="41" t="s">
        <v>16</v>
      </c>
      <c r="D294" s="41" t="s">
        <v>171</v>
      </c>
      <c r="E294" s="22" t="s">
        <v>5634</v>
      </c>
      <c r="F294" s="22" t="s">
        <v>172</v>
      </c>
      <c r="G294" s="137" t="s">
        <v>5735</v>
      </c>
      <c r="H294" s="23" t="s">
        <v>2486</v>
      </c>
      <c r="I294" s="40" t="s">
        <v>22</v>
      </c>
      <c r="J294" s="133">
        <v>15</v>
      </c>
      <c r="K294" s="116">
        <v>0</v>
      </c>
      <c r="L294" s="47"/>
      <c r="M294" s="47"/>
      <c r="N294" s="47"/>
      <c r="O294" s="22"/>
      <c r="P294" s="117" t="s">
        <v>5637</v>
      </c>
    </row>
    <row r="295" s="17" customFormat="1" ht="40.05" customHeight="1" spans="1:16">
      <c r="A295" s="18" t="s">
        <v>27</v>
      </c>
      <c r="B295" s="40" t="s">
        <v>628</v>
      </c>
      <c r="C295" s="41" t="s">
        <v>16</v>
      </c>
      <c r="D295" s="41" t="s">
        <v>171</v>
      </c>
      <c r="E295" s="22" t="s">
        <v>5634</v>
      </c>
      <c r="F295" s="22" t="s">
        <v>172</v>
      </c>
      <c r="G295" s="137" t="s">
        <v>5736</v>
      </c>
      <c r="H295" s="23" t="s">
        <v>2486</v>
      </c>
      <c r="I295" s="40" t="s">
        <v>22</v>
      </c>
      <c r="J295" s="133">
        <v>30</v>
      </c>
      <c r="K295" s="116">
        <v>0</v>
      </c>
      <c r="L295" s="47"/>
      <c r="M295" s="47"/>
      <c r="N295" s="47"/>
      <c r="O295" s="22"/>
      <c r="P295" s="117" t="s">
        <v>5637</v>
      </c>
    </row>
    <row r="296" s="17" customFormat="1" ht="40.05" customHeight="1" spans="1:16">
      <c r="A296" s="18" t="s">
        <v>27</v>
      </c>
      <c r="B296" s="40" t="s">
        <v>629</v>
      </c>
      <c r="C296" s="41" t="s">
        <v>16</v>
      </c>
      <c r="D296" s="41" t="s">
        <v>171</v>
      </c>
      <c r="E296" s="22" t="s">
        <v>5634</v>
      </c>
      <c r="F296" s="22" t="s">
        <v>172</v>
      </c>
      <c r="G296" s="137" t="s">
        <v>5737</v>
      </c>
      <c r="H296" s="23" t="s">
        <v>2486</v>
      </c>
      <c r="I296" s="40" t="s">
        <v>22</v>
      </c>
      <c r="J296" s="133">
        <v>102</v>
      </c>
      <c r="K296" s="116">
        <v>0</v>
      </c>
      <c r="L296" s="47"/>
      <c r="M296" s="47"/>
      <c r="N296" s="47"/>
      <c r="O296" s="22"/>
      <c r="P296" s="117" t="s">
        <v>5637</v>
      </c>
    </row>
    <row r="297" s="17" customFormat="1" ht="40.05" customHeight="1" spans="1:16">
      <c r="A297" s="18" t="s">
        <v>27</v>
      </c>
      <c r="B297" s="40" t="s">
        <v>630</v>
      </c>
      <c r="C297" s="41" t="s">
        <v>16</v>
      </c>
      <c r="D297" s="41" t="s">
        <v>171</v>
      </c>
      <c r="E297" s="22" t="s">
        <v>5634</v>
      </c>
      <c r="F297" s="22" t="s">
        <v>172</v>
      </c>
      <c r="G297" s="137" t="s">
        <v>5737</v>
      </c>
      <c r="H297" s="23" t="s">
        <v>2486</v>
      </c>
      <c r="I297" s="40" t="s">
        <v>22</v>
      </c>
      <c r="J297" s="133">
        <v>102</v>
      </c>
      <c r="K297" s="116">
        <v>0</v>
      </c>
      <c r="L297" s="47"/>
      <c r="M297" s="47"/>
      <c r="N297" s="47"/>
      <c r="O297" s="22"/>
      <c r="P297" s="117" t="s">
        <v>5637</v>
      </c>
    </row>
    <row r="298" s="17" customFormat="1" ht="40.05" customHeight="1" spans="1:16">
      <c r="A298" s="18" t="s">
        <v>27</v>
      </c>
      <c r="B298" s="40" t="s">
        <v>631</v>
      </c>
      <c r="C298" s="41" t="s">
        <v>16</v>
      </c>
      <c r="D298" s="41" t="s">
        <v>171</v>
      </c>
      <c r="E298" s="22" t="s">
        <v>5634</v>
      </c>
      <c r="F298" s="22" t="s">
        <v>172</v>
      </c>
      <c r="G298" s="137" t="s">
        <v>5738</v>
      </c>
      <c r="H298" s="23" t="s">
        <v>2486</v>
      </c>
      <c r="I298" s="40" t="s">
        <v>22</v>
      </c>
      <c r="J298" s="133">
        <v>20</v>
      </c>
      <c r="K298" s="116">
        <v>0</v>
      </c>
      <c r="L298" s="47"/>
      <c r="M298" s="47"/>
      <c r="N298" s="47"/>
      <c r="O298" s="22"/>
      <c r="P298" s="117" t="s">
        <v>5637</v>
      </c>
    </row>
    <row r="299" s="17" customFormat="1" ht="40.05" customHeight="1" spans="1:16">
      <c r="A299" s="18" t="s">
        <v>27</v>
      </c>
      <c r="B299" s="40" t="s">
        <v>632</v>
      </c>
      <c r="C299" s="41" t="s">
        <v>16</v>
      </c>
      <c r="D299" s="41" t="s">
        <v>171</v>
      </c>
      <c r="E299" s="22" t="s">
        <v>5634</v>
      </c>
      <c r="F299" s="22" t="s">
        <v>172</v>
      </c>
      <c r="G299" s="137" t="s">
        <v>5735</v>
      </c>
      <c r="H299" s="23" t="s">
        <v>2486</v>
      </c>
      <c r="I299" s="40" t="s">
        <v>22</v>
      </c>
      <c r="J299" s="133">
        <v>118</v>
      </c>
      <c r="K299" s="116">
        <v>0</v>
      </c>
      <c r="L299" s="47"/>
      <c r="M299" s="47"/>
      <c r="N299" s="47"/>
      <c r="O299" s="22"/>
      <c r="P299" s="117">
        <v>11441</v>
      </c>
    </row>
    <row r="300" s="17" customFormat="1" ht="40.05" customHeight="1" spans="1:16">
      <c r="A300" s="18" t="s">
        <v>27</v>
      </c>
      <c r="B300" s="40" t="s">
        <v>633</v>
      </c>
      <c r="C300" s="41" t="s">
        <v>16</v>
      </c>
      <c r="D300" s="41" t="s">
        <v>171</v>
      </c>
      <c r="E300" s="22" t="s">
        <v>5634</v>
      </c>
      <c r="F300" s="22" t="s">
        <v>172</v>
      </c>
      <c r="G300" s="137" t="s">
        <v>5736</v>
      </c>
      <c r="H300" s="23" t="s">
        <v>2486</v>
      </c>
      <c r="I300" s="40" t="s">
        <v>22</v>
      </c>
      <c r="J300" s="133">
        <v>30</v>
      </c>
      <c r="K300" s="116">
        <v>0</v>
      </c>
      <c r="L300" s="47"/>
      <c r="M300" s="47"/>
      <c r="N300" s="47"/>
      <c r="O300" s="22"/>
      <c r="P300" s="117" t="s">
        <v>5652</v>
      </c>
    </row>
    <row r="301" s="17" customFormat="1" ht="40.05" customHeight="1" spans="1:16">
      <c r="A301" s="18" t="s">
        <v>27</v>
      </c>
      <c r="B301" s="40" t="s">
        <v>634</v>
      </c>
      <c r="C301" s="41" t="s">
        <v>16</v>
      </c>
      <c r="D301" s="41" t="s">
        <v>171</v>
      </c>
      <c r="E301" s="22" t="s">
        <v>5634</v>
      </c>
      <c r="F301" s="22" t="s">
        <v>172</v>
      </c>
      <c r="G301" s="137" t="s">
        <v>5737</v>
      </c>
      <c r="H301" s="23" t="s">
        <v>2486</v>
      </c>
      <c r="I301" s="40" t="s">
        <v>22</v>
      </c>
      <c r="J301" s="133">
        <v>37</v>
      </c>
      <c r="K301" s="116">
        <v>0</v>
      </c>
      <c r="L301" s="47"/>
      <c r="M301" s="47"/>
      <c r="N301" s="47"/>
      <c r="O301" s="22"/>
      <c r="P301" s="117">
        <v>11441</v>
      </c>
    </row>
    <row r="302" s="17" customFormat="1" ht="40.05" customHeight="1" spans="1:16">
      <c r="A302" s="18" t="s">
        <v>27</v>
      </c>
      <c r="B302" s="40" t="s">
        <v>635</v>
      </c>
      <c r="C302" s="41" t="s">
        <v>16</v>
      </c>
      <c r="D302" s="41" t="s">
        <v>171</v>
      </c>
      <c r="E302" s="22" t="s">
        <v>5634</v>
      </c>
      <c r="F302" s="22" t="s">
        <v>172</v>
      </c>
      <c r="G302" s="137" t="s">
        <v>5737</v>
      </c>
      <c r="H302" s="23" t="s">
        <v>2486</v>
      </c>
      <c r="I302" s="40" t="s">
        <v>22</v>
      </c>
      <c r="J302" s="133">
        <v>37</v>
      </c>
      <c r="K302" s="116">
        <v>0</v>
      </c>
      <c r="L302" s="47"/>
      <c r="M302" s="47"/>
      <c r="N302" s="47"/>
      <c r="O302" s="22"/>
      <c r="P302" s="117" t="s">
        <v>5652</v>
      </c>
    </row>
    <row r="303" s="17" customFormat="1" ht="40.05" customHeight="1" spans="1:16">
      <c r="A303" s="18" t="s">
        <v>27</v>
      </c>
      <c r="B303" s="40" t="s">
        <v>636</v>
      </c>
      <c r="C303" s="41" t="s">
        <v>16</v>
      </c>
      <c r="D303" s="41" t="s">
        <v>171</v>
      </c>
      <c r="E303" s="22" t="s">
        <v>5634</v>
      </c>
      <c r="F303" s="22" t="s">
        <v>172</v>
      </c>
      <c r="G303" s="137" t="s">
        <v>5735</v>
      </c>
      <c r="H303" s="23" t="s">
        <v>2486</v>
      </c>
      <c r="I303" s="40" t="s">
        <v>22</v>
      </c>
      <c r="J303" s="133">
        <v>4</v>
      </c>
      <c r="K303" s="116">
        <v>0</v>
      </c>
      <c r="L303" s="47"/>
      <c r="M303" s="47"/>
      <c r="N303" s="47"/>
      <c r="O303" s="22"/>
      <c r="P303" s="117">
        <v>11503</v>
      </c>
    </row>
    <row r="304" s="17" customFormat="1" ht="40.05" customHeight="1" spans="1:16">
      <c r="A304" s="18" t="s">
        <v>27</v>
      </c>
      <c r="B304" s="40" t="s">
        <v>637</v>
      </c>
      <c r="C304" s="41" t="s">
        <v>16</v>
      </c>
      <c r="D304" s="41" t="s">
        <v>171</v>
      </c>
      <c r="E304" s="22" t="s">
        <v>5634</v>
      </c>
      <c r="F304" s="22" t="s">
        <v>172</v>
      </c>
      <c r="G304" s="137" t="s">
        <v>5737</v>
      </c>
      <c r="H304" s="23" t="s">
        <v>2486</v>
      </c>
      <c r="I304" s="40" t="s">
        <v>22</v>
      </c>
      <c r="J304" s="133">
        <v>2</v>
      </c>
      <c r="K304" s="116">
        <v>0</v>
      </c>
      <c r="L304" s="47"/>
      <c r="M304" s="47"/>
      <c r="N304" s="47"/>
      <c r="O304" s="22"/>
      <c r="P304" s="117" t="s">
        <v>5662</v>
      </c>
    </row>
    <row r="305" s="17" customFormat="1" ht="40.05" customHeight="1" spans="1:16">
      <c r="A305" s="18" t="s">
        <v>27</v>
      </c>
      <c r="B305" s="40" t="s">
        <v>638</v>
      </c>
      <c r="C305" s="41" t="s">
        <v>16</v>
      </c>
      <c r="D305" s="41" t="s">
        <v>171</v>
      </c>
      <c r="E305" s="22" t="s">
        <v>5634</v>
      </c>
      <c r="F305" s="22" t="s">
        <v>172</v>
      </c>
      <c r="G305" s="137" t="s">
        <v>5737</v>
      </c>
      <c r="H305" s="23" t="s">
        <v>2486</v>
      </c>
      <c r="I305" s="40" t="s">
        <v>22</v>
      </c>
      <c r="J305" s="133">
        <v>2</v>
      </c>
      <c r="K305" s="116">
        <v>0</v>
      </c>
      <c r="L305" s="47"/>
      <c r="M305" s="47"/>
      <c r="N305" s="47"/>
      <c r="O305" s="22"/>
      <c r="P305" s="117" t="s">
        <v>5662</v>
      </c>
    </row>
    <row r="306" s="17" customFormat="1" ht="40.05" customHeight="1" spans="1:16">
      <c r="A306" s="18" t="s">
        <v>27</v>
      </c>
      <c r="B306" s="40" t="s">
        <v>639</v>
      </c>
      <c r="C306" s="41" t="s">
        <v>16</v>
      </c>
      <c r="D306" s="41" t="s">
        <v>171</v>
      </c>
      <c r="E306" s="22" t="s">
        <v>5634</v>
      </c>
      <c r="F306" s="22" t="s">
        <v>172</v>
      </c>
      <c r="G306" s="137" t="s">
        <v>5733</v>
      </c>
      <c r="H306" s="23" t="s">
        <v>5739</v>
      </c>
      <c r="I306" s="40" t="s">
        <v>22</v>
      </c>
      <c r="J306" s="133">
        <v>24</v>
      </c>
      <c r="K306" s="116">
        <v>0</v>
      </c>
      <c r="L306" s="47"/>
      <c r="M306" s="47"/>
      <c r="N306" s="47"/>
      <c r="O306" s="22"/>
      <c r="P306" s="117">
        <v>13411</v>
      </c>
    </row>
    <row r="307" s="17" customFormat="1" ht="40.05" customHeight="1" spans="1:16">
      <c r="A307" s="18" t="s">
        <v>27</v>
      </c>
      <c r="B307" s="40" t="s">
        <v>640</v>
      </c>
      <c r="C307" s="41" t="s">
        <v>16</v>
      </c>
      <c r="D307" s="41" t="s">
        <v>171</v>
      </c>
      <c r="E307" s="22" t="s">
        <v>5634</v>
      </c>
      <c r="F307" s="22" t="s">
        <v>172</v>
      </c>
      <c r="G307" s="137" t="s">
        <v>5734</v>
      </c>
      <c r="H307" s="23" t="s">
        <v>5739</v>
      </c>
      <c r="I307" s="40" t="s">
        <v>22</v>
      </c>
      <c r="J307" s="133">
        <v>15</v>
      </c>
      <c r="K307" s="116">
        <v>0</v>
      </c>
      <c r="L307" s="47"/>
      <c r="M307" s="47"/>
      <c r="N307" s="47"/>
      <c r="O307" s="22"/>
      <c r="P307" s="117" t="s">
        <v>5666</v>
      </c>
    </row>
    <row r="308" s="17" customFormat="1" ht="40.05" customHeight="1" spans="1:16">
      <c r="A308" s="18" t="s">
        <v>27</v>
      </c>
      <c r="B308" s="40" t="s">
        <v>641</v>
      </c>
      <c r="C308" s="41" t="s">
        <v>16</v>
      </c>
      <c r="D308" s="41" t="s">
        <v>171</v>
      </c>
      <c r="E308" s="22" t="s">
        <v>5634</v>
      </c>
      <c r="F308" s="22" t="s">
        <v>172</v>
      </c>
      <c r="G308" s="137" t="s">
        <v>5734</v>
      </c>
      <c r="H308" s="23" t="s">
        <v>5739</v>
      </c>
      <c r="I308" s="40" t="s">
        <v>22</v>
      </c>
      <c r="J308" s="133">
        <v>1</v>
      </c>
      <c r="K308" s="116">
        <v>0</v>
      </c>
      <c r="L308" s="47"/>
      <c r="M308" s="47"/>
      <c r="N308" s="47"/>
      <c r="O308" s="22"/>
      <c r="P308" s="117" t="s">
        <v>5666</v>
      </c>
    </row>
    <row r="309" s="17" customFormat="1" ht="40.05" customHeight="1" spans="1:16">
      <c r="A309" s="18" t="s">
        <v>27</v>
      </c>
      <c r="B309" s="40" t="s">
        <v>642</v>
      </c>
      <c r="C309" s="41" t="s">
        <v>16</v>
      </c>
      <c r="D309" s="41" t="s">
        <v>171</v>
      </c>
      <c r="E309" s="22" t="s">
        <v>5634</v>
      </c>
      <c r="F309" s="22" t="s">
        <v>172</v>
      </c>
      <c r="G309" s="137" t="s">
        <v>5737</v>
      </c>
      <c r="H309" s="23" t="s">
        <v>5739</v>
      </c>
      <c r="I309" s="40" t="s">
        <v>22</v>
      </c>
      <c r="J309" s="133">
        <v>17</v>
      </c>
      <c r="K309" s="116">
        <v>0</v>
      </c>
      <c r="L309" s="47"/>
      <c r="M309" s="47"/>
      <c r="N309" s="47"/>
      <c r="O309" s="22"/>
      <c r="P309" s="117">
        <v>13411</v>
      </c>
    </row>
    <row r="310" s="17" customFormat="1" ht="40.05" customHeight="1" spans="1:16">
      <c r="A310" s="18" t="s">
        <v>27</v>
      </c>
      <c r="B310" s="40" t="s">
        <v>644</v>
      </c>
      <c r="C310" s="41" t="s">
        <v>16</v>
      </c>
      <c r="D310" s="41" t="s">
        <v>171</v>
      </c>
      <c r="E310" s="22" t="s">
        <v>5634</v>
      </c>
      <c r="F310" s="22" t="s">
        <v>172</v>
      </c>
      <c r="G310" s="137" t="s">
        <v>5737</v>
      </c>
      <c r="H310" s="23" t="s">
        <v>5739</v>
      </c>
      <c r="I310" s="40" t="s">
        <v>22</v>
      </c>
      <c r="J310" s="133">
        <v>17</v>
      </c>
      <c r="K310" s="116">
        <v>0</v>
      </c>
      <c r="L310" s="47"/>
      <c r="M310" s="47"/>
      <c r="N310" s="47"/>
      <c r="O310" s="22"/>
      <c r="P310" s="117" t="s">
        <v>5666</v>
      </c>
    </row>
    <row r="311" s="17" customFormat="1" ht="40.05" customHeight="1" spans="1:16">
      <c r="A311" s="18" t="s">
        <v>27</v>
      </c>
      <c r="B311" s="40" t="s">
        <v>645</v>
      </c>
      <c r="C311" s="41" t="s">
        <v>16</v>
      </c>
      <c r="D311" s="41" t="s">
        <v>171</v>
      </c>
      <c r="E311" s="22" t="s">
        <v>5634</v>
      </c>
      <c r="F311" s="22" t="s">
        <v>172</v>
      </c>
      <c r="G311" s="137" t="s">
        <v>5738</v>
      </c>
      <c r="H311" s="23" t="s">
        <v>5739</v>
      </c>
      <c r="I311" s="40" t="s">
        <v>22</v>
      </c>
      <c r="J311" s="133">
        <v>20</v>
      </c>
      <c r="K311" s="116">
        <v>0</v>
      </c>
      <c r="L311" s="47"/>
      <c r="M311" s="47"/>
      <c r="N311" s="47"/>
      <c r="O311" s="22"/>
      <c r="P311" s="117" t="s">
        <v>5666</v>
      </c>
    </row>
    <row r="312" s="17" customFormat="1" ht="40.05" customHeight="1" spans="1:16">
      <c r="A312" s="18" t="s">
        <v>27</v>
      </c>
      <c r="B312" s="40" t="s">
        <v>646</v>
      </c>
      <c r="C312" s="41" t="s">
        <v>16</v>
      </c>
      <c r="D312" s="41" t="s">
        <v>171</v>
      </c>
      <c r="E312" s="22" t="s">
        <v>5634</v>
      </c>
      <c r="F312" s="22" t="s">
        <v>172</v>
      </c>
      <c r="G312" s="137" t="s">
        <v>5733</v>
      </c>
      <c r="H312" s="23" t="s">
        <v>5739</v>
      </c>
      <c r="I312" s="40" t="s">
        <v>22</v>
      </c>
      <c r="J312" s="133">
        <v>38</v>
      </c>
      <c r="K312" s="116">
        <v>0</v>
      </c>
      <c r="L312" s="47"/>
      <c r="M312" s="47"/>
      <c r="N312" s="47"/>
      <c r="O312" s="22"/>
      <c r="P312" s="117">
        <v>13461</v>
      </c>
    </row>
    <row r="313" s="17" customFormat="1" ht="40.05" customHeight="1" spans="1:16">
      <c r="A313" s="18" t="s">
        <v>27</v>
      </c>
      <c r="B313" s="40" t="s">
        <v>647</v>
      </c>
      <c r="C313" s="41" t="s">
        <v>16</v>
      </c>
      <c r="D313" s="41" t="s">
        <v>171</v>
      </c>
      <c r="E313" s="22" t="s">
        <v>5634</v>
      </c>
      <c r="F313" s="22" t="s">
        <v>172</v>
      </c>
      <c r="G313" s="137" t="s">
        <v>5733</v>
      </c>
      <c r="H313" s="23" t="s">
        <v>5739</v>
      </c>
      <c r="I313" s="40" t="s">
        <v>22</v>
      </c>
      <c r="J313" s="133">
        <v>4</v>
      </c>
      <c r="K313" s="116">
        <v>0</v>
      </c>
      <c r="L313" s="47"/>
      <c r="M313" s="47"/>
      <c r="N313" s="47"/>
      <c r="O313" s="22"/>
      <c r="P313" s="117">
        <v>13461</v>
      </c>
    </row>
    <row r="314" s="17" customFormat="1" ht="40.05" customHeight="1" spans="1:16">
      <c r="A314" s="18" t="s">
        <v>27</v>
      </c>
      <c r="B314" s="40" t="s">
        <v>650</v>
      </c>
      <c r="C314" s="41" t="s">
        <v>16</v>
      </c>
      <c r="D314" s="41" t="s">
        <v>171</v>
      </c>
      <c r="E314" s="22" t="s">
        <v>5634</v>
      </c>
      <c r="F314" s="22" t="s">
        <v>172</v>
      </c>
      <c r="G314" s="137" t="s">
        <v>5740</v>
      </c>
      <c r="H314" s="23" t="s">
        <v>5739</v>
      </c>
      <c r="I314" s="40" t="s">
        <v>22</v>
      </c>
      <c r="J314" s="133">
        <v>4</v>
      </c>
      <c r="K314" s="116">
        <v>0</v>
      </c>
      <c r="L314" s="47"/>
      <c r="M314" s="47"/>
      <c r="N314" s="47"/>
      <c r="O314" s="22"/>
      <c r="P314" s="117" t="s">
        <v>5676</v>
      </c>
    </row>
    <row r="315" s="17" customFormat="1" ht="40.05" customHeight="1" spans="1:16">
      <c r="A315" s="18" t="s">
        <v>27</v>
      </c>
      <c r="B315" s="40" t="s">
        <v>652</v>
      </c>
      <c r="C315" s="41" t="s">
        <v>16</v>
      </c>
      <c r="D315" s="41" t="s">
        <v>171</v>
      </c>
      <c r="E315" s="22" t="s">
        <v>5634</v>
      </c>
      <c r="F315" s="22" t="s">
        <v>172</v>
      </c>
      <c r="G315" s="137" t="s">
        <v>5737</v>
      </c>
      <c r="H315" s="23" t="s">
        <v>5739</v>
      </c>
      <c r="I315" s="40" t="s">
        <v>22</v>
      </c>
      <c r="J315" s="133">
        <v>4</v>
      </c>
      <c r="K315" s="116">
        <v>0</v>
      </c>
      <c r="L315" s="47"/>
      <c r="M315" s="47"/>
      <c r="N315" s="47"/>
      <c r="O315" s="22"/>
      <c r="P315" s="117">
        <v>13461</v>
      </c>
    </row>
    <row r="316" s="17" customFormat="1" ht="40.05" customHeight="1" spans="1:16">
      <c r="A316" s="18" t="s">
        <v>27</v>
      </c>
      <c r="B316" s="40" t="s">
        <v>654</v>
      </c>
      <c r="C316" s="41" t="s">
        <v>16</v>
      </c>
      <c r="D316" s="41" t="s">
        <v>171</v>
      </c>
      <c r="E316" s="22" t="s">
        <v>5634</v>
      </c>
      <c r="F316" s="22" t="s">
        <v>172</v>
      </c>
      <c r="G316" s="137" t="s">
        <v>5731</v>
      </c>
      <c r="H316" s="23" t="s">
        <v>2492</v>
      </c>
      <c r="I316" s="40" t="s">
        <v>22</v>
      </c>
      <c r="J316" s="133">
        <v>8</v>
      </c>
      <c r="K316" s="116">
        <v>0</v>
      </c>
      <c r="L316" s="47"/>
      <c r="M316" s="47"/>
      <c r="N316" s="47"/>
      <c r="O316" s="22"/>
      <c r="P316" s="117">
        <v>16410</v>
      </c>
    </row>
    <row r="317" s="17" customFormat="1" ht="40.05" customHeight="1" spans="1:16">
      <c r="A317" s="18" t="s">
        <v>27</v>
      </c>
      <c r="B317" s="40" t="s">
        <v>657</v>
      </c>
      <c r="C317" s="41" t="s">
        <v>16</v>
      </c>
      <c r="D317" s="41" t="s">
        <v>171</v>
      </c>
      <c r="E317" s="22" t="s">
        <v>5634</v>
      </c>
      <c r="F317" s="22" t="s">
        <v>172</v>
      </c>
      <c r="G317" s="137" t="s">
        <v>5732</v>
      </c>
      <c r="H317" s="23" t="s">
        <v>2492</v>
      </c>
      <c r="I317" s="40" t="s">
        <v>22</v>
      </c>
      <c r="J317" s="133">
        <v>4</v>
      </c>
      <c r="K317" s="116">
        <v>0</v>
      </c>
      <c r="L317" s="47"/>
      <c r="M317" s="47"/>
      <c r="N317" s="47"/>
      <c r="O317" s="22"/>
      <c r="P317" s="117">
        <v>16410</v>
      </c>
    </row>
    <row r="318" s="17" customFormat="1" ht="40.05" customHeight="1" spans="1:16">
      <c r="A318" s="18" t="s">
        <v>27</v>
      </c>
      <c r="B318" s="40" t="s">
        <v>658</v>
      </c>
      <c r="C318" s="41" t="s">
        <v>16</v>
      </c>
      <c r="D318" s="41" t="s">
        <v>171</v>
      </c>
      <c r="E318" s="22" t="s">
        <v>5634</v>
      </c>
      <c r="F318" s="22" t="s">
        <v>172</v>
      </c>
      <c r="G318" s="137" t="s">
        <v>5733</v>
      </c>
      <c r="H318" s="23" t="s">
        <v>2492</v>
      </c>
      <c r="I318" s="40" t="s">
        <v>22</v>
      </c>
      <c r="J318" s="133">
        <v>26</v>
      </c>
      <c r="K318" s="116">
        <v>0</v>
      </c>
      <c r="L318" s="47"/>
      <c r="M318" s="47"/>
      <c r="N318" s="47"/>
      <c r="O318" s="22"/>
      <c r="P318" s="117">
        <v>16410</v>
      </c>
    </row>
    <row r="319" s="17" customFormat="1" ht="40.05" customHeight="1" spans="1:16">
      <c r="A319" s="18" t="s">
        <v>27</v>
      </c>
      <c r="B319" s="40" t="s">
        <v>659</v>
      </c>
      <c r="C319" s="41" t="s">
        <v>16</v>
      </c>
      <c r="D319" s="41" t="s">
        <v>171</v>
      </c>
      <c r="E319" s="22" t="s">
        <v>5634</v>
      </c>
      <c r="F319" s="22" t="s">
        <v>172</v>
      </c>
      <c r="G319" s="137" t="s">
        <v>5733</v>
      </c>
      <c r="H319" s="23" t="s">
        <v>2492</v>
      </c>
      <c r="I319" s="40" t="s">
        <v>22</v>
      </c>
      <c r="J319" s="133">
        <v>5</v>
      </c>
      <c r="K319" s="116">
        <v>0</v>
      </c>
      <c r="L319" s="47"/>
      <c r="M319" s="47"/>
      <c r="N319" s="47"/>
      <c r="O319" s="22"/>
      <c r="P319" s="117">
        <v>16410</v>
      </c>
    </row>
    <row r="320" s="17" customFormat="1" ht="40.05" customHeight="1" spans="1:16">
      <c r="A320" s="18" t="s">
        <v>27</v>
      </c>
      <c r="B320" s="40" t="s">
        <v>660</v>
      </c>
      <c r="C320" s="41" t="s">
        <v>16</v>
      </c>
      <c r="D320" s="41" t="s">
        <v>171</v>
      </c>
      <c r="E320" s="22" t="s">
        <v>5634</v>
      </c>
      <c r="F320" s="22" t="s">
        <v>172</v>
      </c>
      <c r="G320" s="137" t="s">
        <v>5737</v>
      </c>
      <c r="H320" s="23" t="s">
        <v>2492</v>
      </c>
      <c r="I320" s="40" t="s">
        <v>22</v>
      </c>
      <c r="J320" s="133">
        <v>6</v>
      </c>
      <c r="K320" s="116">
        <v>0</v>
      </c>
      <c r="L320" s="47"/>
      <c r="M320" s="47"/>
      <c r="N320" s="47"/>
      <c r="O320" s="22"/>
      <c r="P320" s="117">
        <v>16410</v>
      </c>
    </row>
    <row r="321" s="17" customFormat="1" ht="40.05" customHeight="1" spans="1:16">
      <c r="A321" s="18" t="s">
        <v>27</v>
      </c>
      <c r="B321" s="40" t="s">
        <v>661</v>
      </c>
      <c r="C321" s="41" t="s">
        <v>16</v>
      </c>
      <c r="D321" s="41" t="s">
        <v>171</v>
      </c>
      <c r="E321" s="22" t="s">
        <v>5634</v>
      </c>
      <c r="F321" s="22" t="s">
        <v>172</v>
      </c>
      <c r="G321" s="137" t="s">
        <v>5737</v>
      </c>
      <c r="H321" s="23" t="s">
        <v>2492</v>
      </c>
      <c r="I321" s="40" t="s">
        <v>22</v>
      </c>
      <c r="J321" s="133">
        <v>6</v>
      </c>
      <c r="K321" s="116">
        <v>0</v>
      </c>
      <c r="L321" s="47"/>
      <c r="M321" s="47"/>
      <c r="N321" s="47"/>
      <c r="O321" s="22"/>
      <c r="P321" s="117">
        <v>16410</v>
      </c>
    </row>
    <row r="322" s="17" customFormat="1" ht="40.05" customHeight="1" spans="1:16">
      <c r="A322" s="18" t="s">
        <v>27</v>
      </c>
      <c r="B322" s="40" t="s">
        <v>662</v>
      </c>
      <c r="C322" s="41" t="s">
        <v>16</v>
      </c>
      <c r="D322" s="41" t="s">
        <v>171</v>
      </c>
      <c r="E322" s="22" t="s">
        <v>5634</v>
      </c>
      <c r="F322" s="22" t="s">
        <v>172</v>
      </c>
      <c r="G322" s="137" t="s">
        <v>5741</v>
      </c>
      <c r="H322" s="23" t="s">
        <v>2331</v>
      </c>
      <c r="I322" s="40" t="s">
        <v>22</v>
      </c>
      <c r="J322" s="133">
        <v>2</v>
      </c>
      <c r="K322" s="116">
        <v>0</v>
      </c>
      <c r="L322" s="47"/>
      <c r="M322" s="47"/>
      <c r="N322" s="47"/>
      <c r="O322" s="22"/>
      <c r="P322" s="117">
        <v>17012</v>
      </c>
    </row>
    <row r="323" s="17" customFormat="1" ht="40.05" customHeight="1" spans="1:16">
      <c r="A323" s="18" t="s">
        <v>27</v>
      </c>
      <c r="B323" s="40" t="s">
        <v>663</v>
      </c>
      <c r="C323" s="41" t="s">
        <v>16</v>
      </c>
      <c r="D323" s="41" t="s">
        <v>171</v>
      </c>
      <c r="E323" s="22" t="s">
        <v>5634</v>
      </c>
      <c r="F323" s="22" t="s">
        <v>172</v>
      </c>
      <c r="G323" s="137" t="s">
        <v>5742</v>
      </c>
      <c r="H323" s="23" t="s">
        <v>2331</v>
      </c>
      <c r="I323" s="40" t="s">
        <v>22</v>
      </c>
      <c r="J323" s="133">
        <v>20</v>
      </c>
      <c r="K323" s="116">
        <v>0</v>
      </c>
      <c r="L323" s="47"/>
      <c r="M323" s="47"/>
      <c r="N323" s="47"/>
      <c r="O323" s="22"/>
      <c r="P323" s="117">
        <v>17012</v>
      </c>
    </row>
    <row r="324" s="17" customFormat="1" ht="40.05" customHeight="1" spans="1:16">
      <c r="A324" s="18" t="s">
        <v>27</v>
      </c>
      <c r="B324" s="40" t="s">
        <v>664</v>
      </c>
      <c r="C324" s="41" t="s">
        <v>16</v>
      </c>
      <c r="D324" s="41" t="s">
        <v>171</v>
      </c>
      <c r="E324" s="22" t="s">
        <v>5634</v>
      </c>
      <c r="F324" s="22" t="s">
        <v>172</v>
      </c>
      <c r="G324" s="137" t="s">
        <v>5743</v>
      </c>
      <c r="H324" s="23" t="s">
        <v>2331</v>
      </c>
      <c r="I324" s="40" t="s">
        <v>22</v>
      </c>
      <c r="J324" s="133">
        <v>49</v>
      </c>
      <c r="K324" s="116">
        <v>0</v>
      </c>
      <c r="L324" s="47"/>
      <c r="M324" s="47"/>
      <c r="N324" s="47"/>
      <c r="O324" s="22"/>
      <c r="P324" s="117">
        <v>17012</v>
      </c>
    </row>
    <row r="325" s="17" customFormat="1" ht="40.05" customHeight="1" spans="1:16">
      <c r="A325" s="18" t="s">
        <v>27</v>
      </c>
      <c r="B325" s="40" t="s">
        <v>665</v>
      </c>
      <c r="C325" s="41" t="s">
        <v>16</v>
      </c>
      <c r="D325" s="41" t="s">
        <v>171</v>
      </c>
      <c r="E325" s="22" t="s">
        <v>5634</v>
      </c>
      <c r="F325" s="22" t="s">
        <v>172</v>
      </c>
      <c r="G325" s="137" t="s">
        <v>5744</v>
      </c>
      <c r="H325" s="23" t="s">
        <v>2331</v>
      </c>
      <c r="I325" s="40" t="s">
        <v>22</v>
      </c>
      <c r="J325" s="133">
        <v>49</v>
      </c>
      <c r="K325" s="116">
        <v>0</v>
      </c>
      <c r="L325" s="47"/>
      <c r="M325" s="47"/>
      <c r="N325" s="47"/>
      <c r="O325" s="22"/>
      <c r="P325" s="117">
        <v>17012</v>
      </c>
    </row>
    <row r="326" s="17" customFormat="1" ht="40.05" customHeight="1" spans="1:16">
      <c r="A326" s="18" t="s">
        <v>27</v>
      </c>
      <c r="B326" s="40" t="s">
        <v>666</v>
      </c>
      <c r="C326" s="41" t="s">
        <v>16</v>
      </c>
      <c r="D326" s="41" t="s">
        <v>171</v>
      </c>
      <c r="E326" s="22" t="s">
        <v>5634</v>
      </c>
      <c r="F326" s="22" t="s">
        <v>172</v>
      </c>
      <c r="G326" s="137" t="s">
        <v>5745</v>
      </c>
      <c r="H326" s="23" t="s">
        <v>2331</v>
      </c>
      <c r="I326" s="40" t="s">
        <v>22</v>
      </c>
      <c r="J326" s="133">
        <v>100</v>
      </c>
      <c r="K326" s="116">
        <v>0</v>
      </c>
      <c r="L326" s="47"/>
      <c r="M326" s="47"/>
      <c r="N326" s="47"/>
      <c r="O326" s="22"/>
      <c r="P326" s="117">
        <v>17012</v>
      </c>
    </row>
    <row r="327" s="17" customFormat="1" ht="40.05" customHeight="1" spans="1:16">
      <c r="A327" s="18" t="s">
        <v>27</v>
      </c>
      <c r="B327" s="40" t="s">
        <v>667</v>
      </c>
      <c r="C327" s="41" t="s">
        <v>16</v>
      </c>
      <c r="D327" s="41" t="s">
        <v>171</v>
      </c>
      <c r="E327" s="22" t="s">
        <v>5634</v>
      </c>
      <c r="F327" s="22" t="s">
        <v>172</v>
      </c>
      <c r="G327" s="137" t="s">
        <v>5746</v>
      </c>
      <c r="H327" s="23" t="s">
        <v>2331</v>
      </c>
      <c r="I327" s="40" t="s">
        <v>22</v>
      </c>
      <c r="J327" s="133">
        <v>18</v>
      </c>
      <c r="K327" s="116">
        <v>0</v>
      </c>
      <c r="L327" s="47"/>
      <c r="M327" s="47"/>
      <c r="N327" s="47"/>
      <c r="O327" s="22"/>
      <c r="P327" s="117">
        <v>17012</v>
      </c>
    </row>
    <row r="328" s="17" customFormat="1" ht="40.05" customHeight="1" spans="1:16">
      <c r="A328" s="18" t="s">
        <v>27</v>
      </c>
      <c r="B328" s="40" t="s">
        <v>668</v>
      </c>
      <c r="C328" s="41" t="s">
        <v>16</v>
      </c>
      <c r="D328" s="41" t="s">
        <v>171</v>
      </c>
      <c r="E328" s="22" t="s">
        <v>5634</v>
      </c>
      <c r="F328" s="22" t="s">
        <v>172</v>
      </c>
      <c r="G328" s="137" t="s">
        <v>5746</v>
      </c>
      <c r="H328" s="23" t="s">
        <v>2331</v>
      </c>
      <c r="I328" s="40" t="s">
        <v>22</v>
      </c>
      <c r="J328" s="133">
        <v>1</v>
      </c>
      <c r="K328" s="116">
        <v>0</v>
      </c>
      <c r="L328" s="47"/>
      <c r="M328" s="47"/>
      <c r="N328" s="47"/>
      <c r="O328" s="22"/>
      <c r="P328" s="117">
        <v>17012</v>
      </c>
    </row>
    <row r="329" s="17" customFormat="1" ht="40.05" customHeight="1" spans="1:16">
      <c r="A329" s="18" t="s">
        <v>27</v>
      </c>
      <c r="B329" s="40" t="s">
        <v>669</v>
      </c>
      <c r="C329" s="41" t="s">
        <v>16</v>
      </c>
      <c r="D329" s="41" t="s">
        <v>171</v>
      </c>
      <c r="E329" s="22" t="s">
        <v>5634</v>
      </c>
      <c r="F329" s="22" t="s">
        <v>172</v>
      </c>
      <c r="G329" s="137" t="s">
        <v>5747</v>
      </c>
      <c r="H329" s="23" t="s">
        <v>2331</v>
      </c>
      <c r="I329" s="40" t="s">
        <v>22</v>
      </c>
      <c r="J329" s="133">
        <v>16</v>
      </c>
      <c r="K329" s="116">
        <v>0</v>
      </c>
      <c r="L329" s="47"/>
      <c r="M329" s="47"/>
      <c r="N329" s="47"/>
      <c r="O329" s="22"/>
      <c r="P329" s="117">
        <v>17012</v>
      </c>
    </row>
    <row r="330" s="17" customFormat="1" ht="40.05" customHeight="1" spans="1:16">
      <c r="A330" s="18" t="s">
        <v>27</v>
      </c>
      <c r="B330" s="40" t="s">
        <v>670</v>
      </c>
      <c r="C330" s="41" t="s">
        <v>16</v>
      </c>
      <c r="D330" s="41" t="s">
        <v>171</v>
      </c>
      <c r="E330" s="22" t="s">
        <v>5634</v>
      </c>
      <c r="F330" s="22" t="s">
        <v>172</v>
      </c>
      <c r="G330" s="137" t="s">
        <v>5748</v>
      </c>
      <c r="H330" s="23" t="s">
        <v>2492</v>
      </c>
      <c r="I330" s="40" t="s">
        <v>22</v>
      </c>
      <c r="J330" s="133">
        <v>4</v>
      </c>
      <c r="K330" s="116">
        <v>0</v>
      </c>
      <c r="L330" s="47"/>
      <c r="M330" s="47"/>
      <c r="N330" s="47"/>
      <c r="O330" s="22"/>
      <c r="P330" s="117">
        <v>17240</v>
      </c>
    </row>
    <row r="331" s="17" customFormat="1" ht="40.05" customHeight="1" spans="1:16">
      <c r="A331" s="18" t="s">
        <v>27</v>
      </c>
      <c r="B331" s="40" t="s">
        <v>671</v>
      </c>
      <c r="C331" s="41" t="s">
        <v>16</v>
      </c>
      <c r="D331" s="41" t="s">
        <v>171</v>
      </c>
      <c r="E331" s="22" t="s">
        <v>5634</v>
      </c>
      <c r="F331" s="22" t="s">
        <v>172</v>
      </c>
      <c r="G331" s="137" t="s">
        <v>5749</v>
      </c>
      <c r="H331" s="23" t="s">
        <v>2492</v>
      </c>
      <c r="I331" s="40" t="s">
        <v>22</v>
      </c>
      <c r="J331" s="133">
        <v>14</v>
      </c>
      <c r="K331" s="116">
        <v>0</v>
      </c>
      <c r="L331" s="47"/>
      <c r="M331" s="47"/>
      <c r="N331" s="47"/>
      <c r="O331" s="22"/>
      <c r="P331" s="117">
        <v>17240</v>
      </c>
    </row>
    <row r="332" s="17" customFormat="1" ht="40.05" customHeight="1" spans="1:16">
      <c r="A332" s="18" t="s">
        <v>27</v>
      </c>
      <c r="B332" s="40" t="s">
        <v>672</v>
      </c>
      <c r="C332" s="41" t="s">
        <v>16</v>
      </c>
      <c r="D332" s="41" t="s">
        <v>171</v>
      </c>
      <c r="E332" s="22" t="s">
        <v>5634</v>
      </c>
      <c r="F332" s="22" t="s">
        <v>172</v>
      </c>
      <c r="G332" s="137" t="s">
        <v>5749</v>
      </c>
      <c r="H332" s="23" t="s">
        <v>2492</v>
      </c>
      <c r="I332" s="40" t="s">
        <v>22</v>
      </c>
      <c r="J332" s="133">
        <v>4</v>
      </c>
      <c r="K332" s="116">
        <v>0</v>
      </c>
      <c r="L332" s="47"/>
      <c r="M332" s="47"/>
      <c r="N332" s="47"/>
      <c r="O332" s="22"/>
      <c r="P332" s="117">
        <v>17240</v>
      </c>
    </row>
    <row r="333" s="17" customFormat="1" ht="40.05" customHeight="1" spans="1:16">
      <c r="A333" s="18" t="s">
        <v>27</v>
      </c>
      <c r="B333" s="40" t="s">
        <v>673</v>
      </c>
      <c r="C333" s="41" t="s">
        <v>16</v>
      </c>
      <c r="D333" s="41" t="s">
        <v>171</v>
      </c>
      <c r="E333" s="22" t="s">
        <v>5634</v>
      </c>
      <c r="F333" s="22" t="s">
        <v>172</v>
      </c>
      <c r="G333" s="137" t="s">
        <v>5743</v>
      </c>
      <c r="H333" s="23" t="s">
        <v>2492</v>
      </c>
      <c r="I333" s="40" t="s">
        <v>22</v>
      </c>
      <c r="J333" s="133">
        <v>6</v>
      </c>
      <c r="K333" s="116">
        <v>0</v>
      </c>
      <c r="L333" s="47"/>
      <c r="M333" s="47"/>
      <c r="N333" s="47"/>
      <c r="O333" s="22"/>
      <c r="P333" s="117">
        <v>17240</v>
      </c>
    </row>
    <row r="334" s="17" customFormat="1" ht="40.05" customHeight="1" spans="1:16">
      <c r="A334" s="18" t="s">
        <v>27</v>
      </c>
      <c r="B334" s="40" t="s">
        <v>674</v>
      </c>
      <c r="C334" s="41" t="s">
        <v>16</v>
      </c>
      <c r="D334" s="41" t="s">
        <v>171</v>
      </c>
      <c r="E334" s="22" t="s">
        <v>5634</v>
      </c>
      <c r="F334" s="22" t="s">
        <v>172</v>
      </c>
      <c r="G334" s="137" t="s">
        <v>5743</v>
      </c>
      <c r="H334" s="23" t="s">
        <v>2492</v>
      </c>
      <c r="I334" s="40" t="s">
        <v>22</v>
      </c>
      <c r="J334" s="133">
        <v>6</v>
      </c>
      <c r="K334" s="116">
        <v>0</v>
      </c>
      <c r="L334" s="47"/>
      <c r="M334" s="47"/>
      <c r="N334" s="47"/>
      <c r="O334" s="22"/>
      <c r="P334" s="117">
        <v>17240</v>
      </c>
    </row>
    <row r="335" s="17" customFormat="1" ht="40.05" customHeight="1" spans="1:16">
      <c r="A335" s="18" t="s">
        <v>27</v>
      </c>
      <c r="B335" s="40" t="s">
        <v>675</v>
      </c>
      <c r="C335" s="41" t="s">
        <v>16</v>
      </c>
      <c r="D335" s="41" t="s">
        <v>171</v>
      </c>
      <c r="E335" s="22" t="s">
        <v>5634</v>
      </c>
      <c r="F335" s="22" t="s">
        <v>172</v>
      </c>
      <c r="G335" s="137" t="s">
        <v>5742</v>
      </c>
      <c r="H335" s="23" t="s">
        <v>2331</v>
      </c>
      <c r="I335" s="40" t="s">
        <v>22</v>
      </c>
      <c r="J335" s="133">
        <v>20</v>
      </c>
      <c r="K335" s="116">
        <v>0</v>
      </c>
      <c r="L335" s="47"/>
      <c r="M335" s="47"/>
      <c r="N335" s="47"/>
      <c r="O335" s="22"/>
      <c r="P335" s="117">
        <v>17320</v>
      </c>
    </row>
    <row r="336" s="17" customFormat="1" ht="40.05" customHeight="1" spans="1:16">
      <c r="A336" s="18" t="s">
        <v>27</v>
      </c>
      <c r="B336" s="40" t="s">
        <v>676</v>
      </c>
      <c r="C336" s="41" t="s">
        <v>16</v>
      </c>
      <c r="D336" s="41" t="s">
        <v>171</v>
      </c>
      <c r="E336" s="22" t="s">
        <v>5634</v>
      </c>
      <c r="F336" s="22" t="s">
        <v>172</v>
      </c>
      <c r="G336" s="137" t="s">
        <v>5742</v>
      </c>
      <c r="H336" s="23" t="s">
        <v>2331</v>
      </c>
      <c r="I336" s="40" t="s">
        <v>22</v>
      </c>
      <c r="J336" s="133">
        <v>6</v>
      </c>
      <c r="K336" s="116">
        <v>0</v>
      </c>
      <c r="L336" s="47"/>
      <c r="M336" s="47"/>
      <c r="N336" s="47"/>
      <c r="O336" s="22"/>
      <c r="P336" s="117">
        <v>17320</v>
      </c>
    </row>
    <row r="337" s="17" customFormat="1" ht="40.05" customHeight="1" spans="1:16">
      <c r="A337" s="18" t="s">
        <v>27</v>
      </c>
      <c r="B337" s="40" t="s">
        <v>677</v>
      </c>
      <c r="C337" s="41" t="s">
        <v>16</v>
      </c>
      <c r="D337" s="41" t="s">
        <v>171</v>
      </c>
      <c r="E337" s="22" t="s">
        <v>5634</v>
      </c>
      <c r="F337" s="22" t="s">
        <v>172</v>
      </c>
      <c r="G337" s="137" t="s">
        <v>5750</v>
      </c>
      <c r="H337" s="23" t="s">
        <v>2331</v>
      </c>
      <c r="I337" s="40" t="s">
        <v>22</v>
      </c>
      <c r="J337" s="133">
        <v>320</v>
      </c>
      <c r="K337" s="116">
        <v>0</v>
      </c>
      <c r="L337" s="47"/>
      <c r="M337" s="47"/>
      <c r="N337" s="47"/>
      <c r="O337" s="22"/>
      <c r="P337" s="117">
        <v>17320</v>
      </c>
    </row>
    <row r="338" s="17" customFormat="1" ht="40.05" customHeight="1" spans="1:16">
      <c r="A338" s="18" t="s">
        <v>27</v>
      </c>
      <c r="B338" s="40" t="s">
        <v>678</v>
      </c>
      <c r="C338" s="41" t="s">
        <v>16</v>
      </c>
      <c r="D338" s="41" t="s">
        <v>171</v>
      </c>
      <c r="E338" s="22" t="s">
        <v>5634</v>
      </c>
      <c r="F338" s="22" t="s">
        <v>172</v>
      </c>
      <c r="G338" s="137" t="s">
        <v>5750</v>
      </c>
      <c r="H338" s="23" t="s">
        <v>2331</v>
      </c>
      <c r="I338" s="40" t="s">
        <v>22</v>
      </c>
      <c r="J338" s="133">
        <v>10</v>
      </c>
      <c r="K338" s="116">
        <v>0</v>
      </c>
      <c r="L338" s="47"/>
      <c r="M338" s="47"/>
      <c r="N338" s="47"/>
      <c r="O338" s="22"/>
      <c r="P338" s="117">
        <v>17320</v>
      </c>
    </row>
    <row r="339" s="17" customFormat="1" ht="40.05" customHeight="1" spans="1:16">
      <c r="A339" s="18" t="s">
        <v>27</v>
      </c>
      <c r="B339" s="40" t="s">
        <v>680</v>
      </c>
      <c r="C339" s="41" t="s">
        <v>16</v>
      </c>
      <c r="D339" s="41" t="s">
        <v>171</v>
      </c>
      <c r="E339" s="22" t="s">
        <v>5634</v>
      </c>
      <c r="F339" s="22" t="s">
        <v>172</v>
      </c>
      <c r="G339" s="137" t="s">
        <v>5748</v>
      </c>
      <c r="H339" s="23" t="s">
        <v>2331</v>
      </c>
      <c r="I339" s="40" t="s">
        <v>22</v>
      </c>
      <c r="J339" s="133">
        <v>46</v>
      </c>
      <c r="K339" s="116">
        <v>0</v>
      </c>
      <c r="L339" s="47"/>
      <c r="M339" s="47"/>
      <c r="N339" s="47"/>
      <c r="O339" s="22"/>
      <c r="P339" s="117">
        <v>17320</v>
      </c>
    </row>
    <row r="340" s="17" customFormat="1" ht="40.05" customHeight="1" spans="1:16">
      <c r="A340" s="18" t="s">
        <v>27</v>
      </c>
      <c r="B340" s="40" t="s">
        <v>681</v>
      </c>
      <c r="C340" s="41" t="s">
        <v>16</v>
      </c>
      <c r="D340" s="41" t="s">
        <v>171</v>
      </c>
      <c r="E340" s="22" t="s">
        <v>5634</v>
      </c>
      <c r="F340" s="22" t="s">
        <v>172</v>
      </c>
      <c r="G340" s="137" t="s">
        <v>5749</v>
      </c>
      <c r="H340" s="23" t="s">
        <v>2331</v>
      </c>
      <c r="I340" s="40" t="s">
        <v>22</v>
      </c>
      <c r="J340" s="133">
        <v>26</v>
      </c>
      <c r="K340" s="116">
        <v>0</v>
      </c>
      <c r="L340" s="47"/>
      <c r="M340" s="47"/>
      <c r="N340" s="47"/>
      <c r="O340" s="22"/>
      <c r="P340" s="117">
        <v>17320</v>
      </c>
    </row>
    <row r="341" s="17" customFormat="1" ht="40.05" customHeight="1" spans="1:16">
      <c r="A341" s="18" t="s">
        <v>27</v>
      </c>
      <c r="B341" s="40" t="s">
        <v>682</v>
      </c>
      <c r="C341" s="41" t="s">
        <v>16</v>
      </c>
      <c r="D341" s="41" t="s">
        <v>171</v>
      </c>
      <c r="E341" s="22" t="s">
        <v>5634</v>
      </c>
      <c r="F341" s="22" t="s">
        <v>172</v>
      </c>
      <c r="G341" s="137" t="s">
        <v>5743</v>
      </c>
      <c r="H341" s="23" t="s">
        <v>2331</v>
      </c>
      <c r="I341" s="40" t="s">
        <v>22</v>
      </c>
      <c r="J341" s="133">
        <v>85</v>
      </c>
      <c r="K341" s="116">
        <v>0</v>
      </c>
      <c r="L341" s="47"/>
      <c r="M341" s="47"/>
      <c r="N341" s="47"/>
      <c r="O341" s="22"/>
      <c r="P341" s="117">
        <v>17320</v>
      </c>
    </row>
    <row r="342" s="17" customFormat="1" ht="40.05" customHeight="1" spans="1:16">
      <c r="A342" s="18" t="s">
        <v>27</v>
      </c>
      <c r="B342" s="40" t="s">
        <v>684</v>
      </c>
      <c r="C342" s="41" t="s">
        <v>16</v>
      </c>
      <c r="D342" s="41" t="s">
        <v>171</v>
      </c>
      <c r="E342" s="22" t="s">
        <v>5634</v>
      </c>
      <c r="F342" s="22" t="s">
        <v>172</v>
      </c>
      <c r="G342" s="137" t="s">
        <v>5744</v>
      </c>
      <c r="H342" s="23" t="s">
        <v>2331</v>
      </c>
      <c r="I342" s="40" t="s">
        <v>22</v>
      </c>
      <c r="J342" s="133">
        <v>85</v>
      </c>
      <c r="K342" s="116">
        <v>0</v>
      </c>
      <c r="L342" s="47"/>
      <c r="M342" s="47"/>
      <c r="N342" s="47"/>
      <c r="O342" s="22"/>
      <c r="P342" s="117">
        <v>17320</v>
      </c>
    </row>
    <row r="343" s="17" customFormat="1" ht="40.05" customHeight="1" spans="1:16">
      <c r="A343" s="18" t="s">
        <v>27</v>
      </c>
      <c r="B343" s="40" t="s">
        <v>685</v>
      </c>
      <c r="C343" s="41" t="s">
        <v>16</v>
      </c>
      <c r="D343" s="41" t="s">
        <v>171</v>
      </c>
      <c r="E343" s="22" t="s">
        <v>5634</v>
      </c>
      <c r="F343" s="22" t="s">
        <v>172</v>
      </c>
      <c r="G343" s="137" t="s">
        <v>5751</v>
      </c>
      <c r="H343" s="23" t="s">
        <v>2486</v>
      </c>
      <c r="I343" s="40" t="s">
        <v>22</v>
      </c>
      <c r="J343" s="133">
        <v>40</v>
      </c>
      <c r="K343" s="116">
        <v>0</v>
      </c>
      <c r="L343" s="47"/>
      <c r="M343" s="47"/>
      <c r="N343" s="47"/>
      <c r="O343" s="22"/>
      <c r="P343" s="117">
        <v>18011</v>
      </c>
    </row>
    <row r="344" s="17" customFormat="1" ht="40.05" customHeight="1" spans="1:16">
      <c r="A344" s="18" t="s">
        <v>27</v>
      </c>
      <c r="B344" s="40" t="s">
        <v>686</v>
      </c>
      <c r="C344" s="41" t="s">
        <v>16</v>
      </c>
      <c r="D344" s="41" t="s">
        <v>171</v>
      </c>
      <c r="E344" s="22" t="s">
        <v>5634</v>
      </c>
      <c r="F344" s="22" t="s">
        <v>172</v>
      </c>
      <c r="G344" s="137" t="s">
        <v>5752</v>
      </c>
      <c r="H344" s="23" t="s">
        <v>2486</v>
      </c>
      <c r="I344" s="40" t="s">
        <v>22</v>
      </c>
      <c r="J344" s="133">
        <v>8</v>
      </c>
      <c r="K344" s="116">
        <v>0</v>
      </c>
      <c r="L344" s="47"/>
      <c r="M344" s="47"/>
      <c r="N344" s="47"/>
      <c r="O344" s="22"/>
      <c r="P344" s="117">
        <v>18011</v>
      </c>
    </row>
    <row r="345" s="17" customFormat="1" ht="40.05" customHeight="1" spans="1:16">
      <c r="A345" s="18" t="s">
        <v>27</v>
      </c>
      <c r="B345" s="40" t="s">
        <v>687</v>
      </c>
      <c r="C345" s="41" t="s">
        <v>16</v>
      </c>
      <c r="D345" s="41" t="s">
        <v>171</v>
      </c>
      <c r="E345" s="22" t="s">
        <v>5634</v>
      </c>
      <c r="F345" s="22" t="s">
        <v>172</v>
      </c>
      <c r="G345" s="137" t="s">
        <v>5753</v>
      </c>
      <c r="H345" s="23" t="s">
        <v>2486</v>
      </c>
      <c r="I345" s="40" t="s">
        <v>22</v>
      </c>
      <c r="J345" s="133">
        <v>46</v>
      </c>
      <c r="K345" s="116">
        <v>0</v>
      </c>
      <c r="L345" s="47"/>
      <c r="M345" s="47"/>
      <c r="N345" s="47"/>
      <c r="O345" s="22"/>
      <c r="P345" s="117">
        <v>18011</v>
      </c>
    </row>
    <row r="346" s="17" customFormat="1" ht="40.05" customHeight="1" spans="1:16">
      <c r="A346" s="18" t="s">
        <v>27</v>
      </c>
      <c r="B346" s="40" t="s">
        <v>688</v>
      </c>
      <c r="C346" s="41" t="s">
        <v>16</v>
      </c>
      <c r="D346" s="41" t="s">
        <v>171</v>
      </c>
      <c r="E346" s="22" t="s">
        <v>5634</v>
      </c>
      <c r="F346" s="22" t="s">
        <v>172</v>
      </c>
      <c r="G346" s="137" t="s">
        <v>5754</v>
      </c>
      <c r="H346" s="23" t="s">
        <v>2486</v>
      </c>
      <c r="I346" s="40" t="s">
        <v>22</v>
      </c>
      <c r="J346" s="133">
        <v>85</v>
      </c>
      <c r="K346" s="116">
        <v>0</v>
      </c>
      <c r="L346" s="47"/>
      <c r="M346" s="47"/>
      <c r="N346" s="47"/>
      <c r="O346" s="22"/>
      <c r="P346" s="117">
        <v>18011</v>
      </c>
    </row>
    <row r="347" s="17" customFormat="1" ht="40.05" customHeight="1" spans="1:16">
      <c r="A347" s="18" t="s">
        <v>27</v>
      </c>
      <c r="B347" s="40" t="s">
        <v>689</v>
      </c>
      <c r="C347" s="41" t="s">
        <v>16</v>
      </c>
      <c r="D347" s="41" t="s">
        <v>171</v>
      </c>
      <c r="E347" s="22" t="s">
        <v>5634</v>
      </c>
      <c r="F347" s="22" t="s">
        <v>172</v>
      </c>
      <c r="G347" s="137" t="s">
        <v>5755</v>
      </c>
      <c r="H347" s="23" t="s">
        <v>2486</v>
      </c>
      <c r="I347" s="40" t="s">
        <v>22</v>
      </c>
      <c r="J347" s="133">
        <v>3</v>
      </c>
      <c r="K347" s="116">
        <v>0</v>
      </c>
      <c r="L347" s="47"/>
      <c r="M347" s="47"/>
      <c r="N347" s="47"/>
      <c r="O347" s="22"/>
      <c r="P347" s="117">
        <v>18011</v>
      </c>
    </row>
    <row r="348" s="17" customFormat="1" ht="40.05" customHeight="1" spans="1:16">
      <c r="A348" s="18" t="s">
        <v>27</v>
      </c>
      <c r="B348" s="40" t="s">
        <v>690</v>
      </c>
      <c r="C348" s="41" t="s">
        <v>16</v>
      </c>
      <c r="D348" s="41" t="s">
        <v>171</v>
      </c>
      <c r="E348" s="22" t="s">
        <v>5634</v>
      </c>
      <c r="F348" s="22" t="s">
        <v>172</v>
      </c>
      <c r="G348" s="137" t="s">
        <v>5756</v>
      </c>
      <c r="H348" s="23" t="s">
        <v>2486</v>
      </c>
      <c r="I348" s="40" t="s">
        <v>22</v>
      </c>
      <c r="J348" s="133">
        <v>8</v>
      </c>
      <c r="K348" s="116">
        <v>0</v>
      </c>
      <c r="L348" s="47"/>
      <c r="M348" s="47"/>
      <c r="N348" s="47"/>
      <c r="O348" s="22"/>
      <c r="P348" s="117">
        <v>18011</v>
      </c>
    </row>
    <row r="349" s="17" customFormat="1" ht="40.05" customHeight="1" spans="1:16">
      <c r="A349" s="18" t="s">
        <v>27</v>
      </c>
      <c r="B349" s="40" t="s">
        <v>691</v>
      </c>
      <c r="C349" s="41" t="s">
        <v>16</v>
      </c>
      <c r="D349" s="41" t="s">
        <v>171</v>
      </c>
      <c r="E349" s="22" t="s">
        <v>5634</v>
      </c>
      <c r="F349" s="22" t="s">
        <v>172</v>
      </c>
      <c r="G349" s="137" t="s">
        <v>5757</v>
      </c>
      <c r="H349" s="23" t="s">
        <v>2486</v>
      </c>
      <c r="I349" s="40" t="s">
        <v>22</v>
      </c>
      <c r="J349" s="133">
        <v>14</v>
      </c>
      <c r="K349" s="116">
        <v>0</v>
      </c>
      <c r="L349" s="47"/>
      <c r="M349" s="47"/>
      <c r="N349" s="47"/>
      <c r="O349" s="22"/>
      <c r="P349" s="117">
        <v>18011</v>
      </c>
    </row>
    <row r="350" s="17" customFormat="1" ht="40.05" customHeight="1" spans="1:16">
      <c r="A350" s="18" t="s">
        <v>27</v>
      </c>
      <c r="B350" s="40" t="s">
        <v>692</v>
      </c>
      <c r="C350" s="41" t="s">
        <v>16</v>
      </c>
      <c r="D350" s="41" t="s">
        <v>171</v>
      </c>
      <c r="E350" s="22" t="s">
        <v>5634</v>
      </c>
      <c r="F350" s="22" t="s">
        <v>172</v>
      </c>
      <c r="G350" s="137" t="s">
        <v>5758</v>
      </c>
      <c r="H350" s="23" t="s">
        <v>2486</v>
      </c>
      <c r="I350" s="40" t="s">
        <v>22</v>
      </c>
      <c r="J350" s="133">
        <v>70</v>
      </c>
      <c r="K350" s="116">
        <v>0</v>
      </c>
      <c r="L350" s="47"/>
      <c r="M350" s="47"/>
      <c r="N350" s="47"/>
      <c r="O350" s="22"/>
      <c r="P350" s="117">
        <v>18011</v>
      </c>
    </row>
    <row r="351" s="17" customFormat="1" ht="40.05" customHeight="1" spans="1:16">
      <c r="A351" s="18" t="s">
        <v>27</v>
      </c>
      <c r="B351" s="40" t="s">
        <v>693</v>
      </c>
      <c r="C351" s="41" t="s">
        <v>16</v>
      </c>
      <c r="D351" s="41" t="s">
        <v>171</v>
      </c>
      <c r="E351" s="22" t="s">
        <v>5634</v>
      </c>
      <c r="F351" s="22" t="s">
        <v>172</v>
      </c>
      <c r="G351" s="137" t="s">
        <v>5758</v>
      </c>
      <c r="H351" s="23" t="s">
        <v>2486</v>
      </c>
      <c r="I351" s="40" t="s">
        <v>22</v>
      </c>
      <c r="J351" s="133">
        <v>70</v>
      </c>
      <c r="K351" s="116">
        <v>0</v>
      </c>
      <c r="L351" s="47"/>
      <c r="M351" s="47"/>
      <c r="N351" s="47"/>
      <c r="O351" s="22"/>
      <c r="P351" s="117">
        <v>18011</v>
      </c>
    </row>
    <row r="352" s="17" customFormat="1" ht="40.05" customHeight="1" spans="1:16">
      <c r="A352" s="18" t="s">
        <v>27</v>
      </c>
      <c r="B352" s="40" t="s">
        <v>694</v>
      </c>
      <c r="C352" s="41" t="s">
        <v>16</v>
      </c>
      <c r="D352" s="41" t="s">
        <v>171</v>
      </c>
      <c r="E352" s="22" t="s">
        <v>5634</v>
      </c>
      <c r="F352" s="22" t="s">
        <v>172</v>
      </c>
      <c r="G352" s="137" t="s">
        <v>5759</v>
      </c>
      <c r="H352" s="23" t="s">
        <v>5739</v>
      </c>
      <c r="I352" s="40" t="s">
        <v>22</v>
      </c>
      <c r="J352" s="133">
        <v>12</v>
      </c>
      <c r="K352" s="116">
        <v>0</v>
      </c>
      <c r="L352" s="47"/>
      <c r="M352" s="47"/>
      <c r="N352" s="47"/>
      <c r="O352" s="22"/>
      <c r="P352" s="117">
        <v>33411</v>
      </c>
    </row>
    <row r="353" s="17" customFormat="1" ht="40.05" customHeight="1" spans="1:16">
      <c r="A353" s="18" t="s">
        <v>27</v>
      </c>
      <c r="B353" s="40" t="s">
        <v>695</v>
      </c>
      <c r="C353" s="41" t="s">
        <v>16</v>
      </c>
      <c r="D353" s="41" t="s">
        <v>171</v>
      </c>
      <c r="E353" s="22" t="s">
        <v>5634</v>
      </c>
      <c r="F353" s="22" t="s">
        <v>172</v>
      </c>
      <c r="G353" s="137" t="s">
        <v>5760</v>
      </c>
      <c r="H353" s="23" t="s">
        <v>5739</v>
      </c>
      <c r="I353" s="40" t="s">
        <v>22</v>
      </c>
      <c r="J353" s="133">
        <v>42</v>
      </c>
      <c r="K353" s="116">
        <v>0</v>
      </c>
      <c r="L353" s="47"/>
      <c r="M353" s="47"/>
      <c r="N353" s="47"/>
      <c r="O353" s="22"/>
      <c r="P353" s="117">
        <v>33411</v>
      </c>
    </row>
    <row r="354" s="17" customFormat="1" ht="40.05" customHeight="1" spans="1:16">
      <c r="A354" s="18" t="s">
        <v>27</v>
      </c>
      <c r="B354" s="40" t="s">
        <v>697</v>
      </c>
      <c r="C354" s="41" t="s">
        <v>16</v>
      </c>
      <c r="D354" s="41" t="s">
        <v>171</v>
      </c>
      <c r="E354" s="22" t="s">
        <v>5634</v>
      </c>
      <c r="F354" s="22" t="s">
        <v>172</v>
      </c>
      <c r="G354" s="137" t="s">
        <v>5761</v>
      </c>
      <c r="H354" s="23" t="s">
        <v>5739</v>
      </c>
      <c r="I354" s="40" t="s">
        <v>22</v>
      </c>
      <c r="J354" s="133">
        <v>8</v>
      </c>
      <c r="K354" s="116">
        <v>0</v>
      </c>
      <c r="L354" s="47"/>
      <c r="M354" s="47"/>
      <c r="N354" s="47"/>
      <c r="O354" s="22"/>
      <c r="P354" s="117">
        <v>33411</v>
      </c>
    </row>
    <row r="355" s="17" customFormat="1" ht="40.05" customHeight="1" spans="1:16">
      <c r="A355" s="18" t="s">
        <v>27</v>
      </c>
      <c r="B355" s="40" t="s">
        <v>698</v>
      </c>
      <c r="C355" s="41" t="s">
        <v>16</v>
      </c>
      <c r="D355" s="41" t="s">
        <v>171</v>
      </c>
      <c r="E355" s="22" t="s">
        <v>5634</v>
      </c>
      <c r="F355" s="22" t="s">
        <v>172</v>
      </c>
      <c r="G355" s="137" t="s">
        <v>5761</v>
      </c>
      <c r="H355" s="23" t="s">
        <v>5739</v>
      </c>
      <c r="I355" s="40" t="s">
        <v>22</v>
      </c>
      <c r="J355" s="133">
        <v>8</v>
      </c>
      <c r="K355" s="116">
        <v>0</v>
      </c>
      <c r="L355" s="47"/>
      <c r="M355" s="47"/>
      <c r="N355" s="47"/>
      <c r="O355" s="22"/>
      <c r="P355" s="117">
        <v>33411</v>
      </c>
    </row>
    <row r="356" s="17" customFormat="1" ht="40.05" customHeight="1" spans="1:16">
      <c r="A356" s="18" t="s">
        <v>27</v>
      </c>
      <c r="B356" s="40" t="s">
        <v>699</v>
      </c>
      <c r="C356" s="41" t="s">
        <v>16</v>
      </c>
      <c r="D356" s="41" t="s">
        <v>171</v>
      </c>
      <c r="E356" s="22" t="s">
        <v>5634</v>
      </c>
      <c r="F356" s="22" t="s">
        <v>172</v>
      </c>
      <c r="G356" s="137" t="s">
        <v>5762</v>
      </c>
      <c r="H356" s="23" t="s">
        <v>2486</v>
      </c>
      <c r="I356" s="40" t="s">
        <v>22</v>
      </c>
      <c r="J356" s="133">
        <v>12</v>
      </c>
      <c r="K356" s="116">
        <v>0</v>
      </c>
      <c r="L356" s="47"/>
      <c r="M356" s="47"/>
      <c r="N356" s="47"/>
      <c r="O356" s="22"/>
      <c r="P356" s="117">
        <v>151503</v>
      </c>
    </row>
    <row r="357" s="17" customFormat="1" ht="40.05" customHeight="1" spans="1:16">
      <c r="A357" s="18" t="s">
        <v>27</v>
      </c>
      <c r="B357" s="40" t="s">
        <v>701</v>
      </c>
      <c r="C357" s="41" t="s">
        <v>16</v>
      </c>
      <c r="D357" s="41" t="s">
        <v>171</v>
      </c>
      <c r="E357" s="22" t="s">
        <v>5634</v>
      </c>
      <c r="F357" s="22" t="s">
        <v>172</v>
      </c>
      <c r="G357" s="137" t="s">
        <v>5763</v>
      </c>
      <c r="H357" s="23" t="s">
        <v>2486</v>
      </c>
      <c r="I357" s="40" t="s">
        <v>22</v>
      </c>
      <c r="J357" s="133">
        <v>4</v>
      </c>
      <c r="K357" s="116">
        <v>0</v>
      </c>
      <c r="L357" s="47"/>
      <c r="M357" s="47"/>
      <c r="N357" s="47"/>
      <c r="O357" s="22"/>
      <c r="P357" s="117">
        <v>151503</v>
      </c>
    </row>
    <row r="358" s="17" customFormat="1" ht="40.05" customHeight="1" spans="1:16">
      <c r="A358" s="18" t="s">
        <v>27</v>
      </c>
      <c r="B358" s="40" t="s">
        <v>703</v>
      </c>
      <c r="C358" s="41" t="s">
        <v>16</v>
      </c>
      <c r="D358" s="41" t="s">
        <v>171</v>
      </c>
      <c r="E358" s="22" t="s">
        <v>5634</v>
      </c>
      <c r="F358" s="22" t="s">
        <v>172</v>
      </c>
      <c r="G358" s="137" t="s">
        <v>5763</v>
      </c>
      <c r="H358" s="23" t="s">
        <v>2486</v>
      </c>
      <c r="I358" s="40" t="s">
        <v>22</v>
      </c>
      <c r="J358" s="133">
        <v>4</v>
      </c>
      <c r="K358" s="116">
        <v>0</v>
      </c>
      <c r="L358" s="47"/>
      <c r="M358" s="47"/>
      <c r="N358" s="47"/>
      <c r="O358" s="22"/>
      <c r="P358" s="117">
        <v>151503</v>
      </c>
    </row>
    <row r="359" s="17" customFormat="1" ht="40.05" customHeight="1" spans="1:16">
      <c r="A359" s="18" t="s">
        <v>27</v>
      </c>
      <c r="B359" s="40" t="s">
        <v>705</v>
      </c>
      <c r="C359" s="41" t="s">
        <v>16</v>
      </c>
      <c r="D359" s="41" t="s">
        <v>171</v>
      </c>
      <c r="E359" s="22" t="s">
        <v>5634</v>
      </c>
      <c r="F359" s="22" t="s">
        <v>172</v>
      </c>
      <c r="G359" s="137" t="s">
        <v>5764</v>
      </c>
      <c r="H359" s="23" t="s">
        <v>2299</v>
      </c>
      <c r="I359" s="40" t="s">
        <v>22</v>
      </c>
      <c r="J359" s="133">
        <v>31</v>
      </c>
      <c r="K359" s="116">
        <v>0</v>
      </c>
      <c r="L359" s="47">
        <v>2</v>
      </c>
      <c r="M359" s="47"/>
      <c r="N359" s="47"/>
      <c r="O359" s="22"/>
      <c r="P359" s="117"/>
    </row>
    <row r="360" s="17" customFormat="1" ht="40.05" customHeight="1" spans="1:16">
      <c r="A360" s="18" t="s">
        <v>27</v>
      </c>
      <c r="B360" s="40" t="s">
        <v>707</v>
      </c>
      <c r="C360" s="41" t="s">
        <v>16</v>
      </c>
      <c r="D360" s="41" t="s">
        <v>171</v>
      </c>
      <c r="E360" s="22" t="s">
        <v>5634</v>
      </c>
      <c r="F360" s="22" t="s">
        <v>172</v>
      </c>
      <c r="G360" s="137" t="s">
        <v>2469</v>
      </c>
      <c r="H360" s="23" t="s">
        <v>2299</v>
      </c>
      <c r="I360" s="40" t="s">
        <v>22</v>
      </c>
      <c r="J360" s="133">
        <v>10</v>
      </c>
      <c r="K360" s="116">
        <v>0</v>
      </c>
      <c r="L360" s="47">
        <v>2</v>
      </c>
      <c r="M360" s="47"/>
      <c r="N360" s="47"/>
      <c r="O360" s="22"/>
      <c r="P360" s="117"/>
    </row>
    <row r="361" s="17" customFormat="1" ht="40.05" customHeight="1" spans="1:16">
      <c r="A361" s="18" t="s">
        <v>27</v>
      </c>
      <c r="B361" s="40" t="s">
        <v>708</v>
      </c>
      <c r="C361" s="41" t="s">
        <v>16</v>
      </c>
      <c r="D361" s="41" t="s">
        <v>171</v>
      </c>
      <c r="E361" s="22" t="s">
        <v>5634</v>
      </c>
      <c r="F361" s="22" t="s">
        <v>172</v>
      </c>
      <c r="G361" s="137" t="s">
        <v>5765</v>
      </c>
      <c r="H361" s="23" t="s">
        <v>2299</v>
      </c>
      <c r="I361" s="40" t="s">
        <v>22</v>
      </c>
      <c r="J361" s="133">
        <v>1</v>
      </c>
      <c r="K361" s="116">
        <v>0</v>
      </c>
      <c r="L361" s="47">
        <v>1</v>
      </c>
      <c r="M361" s="47"/>
      <c r="N361" s="47"/>
      <c r="O361" s="22"/>
      <c r="P361" s="117"/>
    </row>
    <row r="362" s="17" customFormat="1" ht="40.05" customHeight="1" spans="1:16">
      <c r="A362" s="18" t="s">
        <v>27</v>
      </c>
      <c r="B362" s="40" t="s">
        <v>709</v>
      </c>
      <c r="C362" s="41" t="s">
        <v>16</v>
      </c>
      <c r="D362" s="41" t="s">
        <v>171</v>
      </c>
      <c r="E362" s="22" t="s">
        <v>5634</v>
      </c>
      <c r="F362" s="22" t="s">
        <v>172</v>
      </c>
      <c r="G362" s="137" t="s">
        <v>5766</v>
      </c>
      <c r="H362" s="23" t="s">
        <v>2299</v>
      </c>
      <c r="I362" s="40" t="s">
        <v>22</v>
      </c>
      <c r="J362" s="133">
        <v>115</v>
      </c>
      <c r="K362" s="116">
        <v>0</v>
      </c>
      <c r="L362" s="47">
        <v>33</v>
      </c>
      <c r="M362" s="47"/>
      <c r="N362" s="47"/>
      <c r="O362" s="22"/>
      <c r="P362" s="117"/>
    </row>
    <row r="363" s="17" customFormat="1" ht="40.05" customHeight="1" spans="1:16">
      <c r="A363" s="18" t="s">
        <v>27</v>
      </c>
      <c r="B363" s="40" t="s">
        <v>710</v>
      </c>
      <c r="C363" s="41" t="s">
        <v>16</v>
      </c>
      <c r="D363" s="41" t="s">
        <v>171</v>
      </c>
      <c r="E363" s="22" t="s">
        <v>5634</v>
      </c>
      <c r="F363" s="22" t="s">
        <v>172</v>
      </c>
      <c r="G363" s="137" t="s">
        <v>5767</v>
      </c>
      <c r="H363" s="23" t="s">
        <v>1697</v>
      </c>
      <c r="I363" s="40" t="s">
        <v>22</v>
      </c>
      <c r="J363" s="133">
        <v>7</v>
      </c>
      <c r="K363" s="116">
        <v>0</v>
      </c>
      <c r="L363" s="47">
        <v>14</v>
      </c>
      <c r="M363" s="47"/>
      <c r="N363" s="47"/>
      <c r="O363" s="22"/>
      <c r="P363" s="117"/>
    </row>
    <row r="364" s="17" customFormat="1" ht="40.05" customHeight="1" spans="1:16">
      <c r="A364" s="18" t="s">
        <v>27</v>
      </c>
      <c r="B364" s="40" t="s">
        <v>712</v>
      </c>
      <c r="C364" s="41" t="s">
        <v>16</v>
      </c>
      <c r="D364" s="41" t="s">
        <v>171</v>
      </c>
      <c r="E364" s="22" t="s">
        <v>5634</v>
      </c>
      <c r="F364" s="22" t="s">
        <v>172</v>
      </c>
      <c r="G364" s="137" t="s">
        <v>5768</v>
      </c>
      <c r="H364" s="23" t="s">
        <v>2299</v>
      </c>
      <c r="I364" s="40" t="s">
        <v>22</v>
      </c>
      <c r="J364" s="133">
        <v>22</v>
      </c>
      <c r="K364" s="116">
        <v>0</v>
      </c>
      <c r="L364" s="47">
        <v>10</v>
      </c>
      <c r="M364" s="47"/>
      <c r="N364" s="47"/>
      <c r="O364" s="22"/>
      <c r="P364" s="117"/>
    </row>
    <row r="365" s="17" customFormat="1" ht="40.05" customHeight="1" spans="1:16">
      <c r="A365" s="18" t="s">
        <v>27</v>
      </c>
      <c r="B365" s="40" t="s">
        <v>714</v>
      </c>
      <c r="C365" s="41" t="s">
        <v>16</v>
      </c>
      <c r="D365" s="41" t="s">
        <v>171</v>
      </c>
      <c r="E365" s="22" t="s">
        <v>5634</v>
      </c>
      <c r="F365" s="22" t="s">
        <v>172</v>
      </c>
      <c r="G365" s="137" t="s">
        <v>5769</v>
      </c>
      <c r="H365" s="23" t="s">
        <v>1697</v>
      </c>
      <c r="I365" s="40" t="s">
        <v>22</v>
      </c>
      <c r="J365" s="133">
        <v>217</v>
      </c>
      <c r="K365" s="116">
        <v>0</v>
      </c>
      <c r="L365" s="47">
        <v>27</v>
      </c>
      <c r="M365" s="47"/>
      <c r="N365" s="47"/>
      <c r="O365" s="22"/>
      <c r="P365" s="117"/>
    </row>
    <row r="366" s="17" customFormat="1" ht="40.05" customHeight="1" spans="1:16">
      <c r="A366" s="18" t="s">
        <v>27</v>
      </c>
      <c r="B366" s="40" t="s">
        <v>715</v>
      </c>
      <c r="C366" s="41" t="s">
        <v>16</v>
      </c>
      <c r="D366" s="41" t="s">
        <v>171</v>
      </c>
      <c r="E366" s="22" t="s">
        <v>5634</v>
      </c>
      <c r="F366" s="22" t="s">
        <v>172</v>
      </c>
      <c r="G366" s="137" t="s">
        <v>5770</v>
      </c>
      <c r="H366" s="23" t="s">
        <v>2414</v>
      </c>
      <c r="I366" s="40" t="s">
        <v>22</v>
      </c>
      <c r="J366" s="133">
        <v>235</v>
      </c>
      <c r="K366" s="116">
        <v>0</v>
      </c>
      <c r="L366" s="47">
        <v>35</v>
      </c>
      <c r="M366" s="47"/>
      <c r="N366" s="47"/>
      <c r="O366" s="22"/>
      <c r="P366" s="117"/>
    </row>
    <row r="367" s="17" customFormat="1" ht="40.05" customHeight="1" spans="1:16">
      <c r="A367" s="18" t="s">
        <v>27</v>
      </c>
      <c r="B367" s="40" t="s">
        <v>717</v>
      </c>
      <c r="C367" s="41" t="s">
        <v>16</v>
      </c>
      <c r="D367" s="41" t="s">
        <v>171</v>
      </c>
      <c r="E367" s="22" t="s">
        <v>5634</v>
      </c>
      <c r="F367" s="22" t="s">
        <v>172</v>
      </c>
      <c r="G367" s="137" t="s">
        <v>5771</v>
      </c>
      <c r="H367" s="23" t="s">
        <v>2414</v>
      </c>
      <c r="I367" s="40" t="s">
        <v>22</v>
      </c>
      <c r="J367" s="133">
        <v>40</v>
      </c>
      <c r="K367" s="116">
        <v>0</v>
      </c>
      <c r="L367" s="47">
        <v>9</v>
      </c>
      <c r="M367" s="47"/>
      <c r="N367" s="47"/>
      <c r="O367" s="22"/>
      <c r="P367" s="117"/>
    </row>
    <row r="368" s="17" customFormat="1" ht="40.05" customHeight="1" spans="1:16">
      <c r="A368" s="18" t="s">
        <v>27</v>
      </c>
      <c r="B368" s="40" t="s">
        <v>719</v>
      </c>
      <c r="C368" s="41" t="s">
        <v>16</v>
      </c>
      <c r="D368" s="41" t="s">
        <v>53</v>
      </c>
      <c r="E368" s="22" t="s">
        <v>5634</v>
      </c>
      <c r="F368" s="22" t="s">
        <v>5772</v>
      </c>
      <c r="G368" s="137" t="s">
        <v>5773</v>
      </c>
      <c r="H368" s="23" t="s">
        <v>3569</v>
      </c>
      <c r="I368" s="40" t="s">
        <v>22</v>
      </c>
      <c r="J368" s="133">
        <v>12</v>
      </c>
      <c r="K368" s="116">
        <f>J368</f>
        <v>12</v>
      </c>
      <c r="L368" s="47"/>
      <c r="M368" s="47">
        <v>3.1</v>
      </c>
      <c r="N368" s="47"/>
      <c r="O368" s="22"/>
      <c r="P368" s="117">
        <v>11432</v>
      </c>
    </row>
    <row r="369" s="17" customFormat="1" ht="40.05" customHeight="1" spans="1:16">
      <c r="A369" s="18" t="s">
        <v>27</v>
      </c>
      <c r="B369" s="40" t="s">
        <v>720</v>
      </c>
      <c r="C369" s="41" t="s">
        <v>16</v>
      </c>
      <c r="D369" s="41" t="s">
        <v>53</v>
      </c>
      <c r="E369" s="22" t="s">
        <v>5634</v>
      </c>
      <c r="F369" s="22" t="s">
        <v>5772</v>
      </c>
      <c r="G369" s="137" t="s">
        <v>5774</v>
      </c>
      <c r="H369" s="23" t="s">
        <v>3569</v>
      </c>
      <c r="I369" s="40" t="s">
        <v>22</v>
      </c>
      <c r="J369" s="133">
        <v>7</v>
      </c>
      <c r="K369" s="138">
        <f t="shared" ref="K369:K371" si="21">CEILING(J369*0.2,1)</f>
        <v>2</v>
      </c>
      <c r="L369" s="47"/>
      <c r="M369" s="47">
        <v>3.1</v>
      </c>
      <c r="N369" s="47"/>
      <c r="O369" s="22"/>
      <c r="P369" s="117">
        <v>11432</v>
      </c>
    </row>
    <row r="370" s="17" customFormat="1" ht="40.05" customHeight="1" spans="1:16">
      <c r="A370" s="18" t="s">
        <v>27</v>
      </c>
      <c r="B370" s="40" t="s">
        <v>722</v>
      </c>
      <c r="C370" s="41" t="s">
        <v>16</v>
      </c>
      <c r="D370" s="41" t="s">
        <v>53</v>
      </c>
      <c r="E370" s="22" t="s">
        <v>5634</v>
      </c>
      <c r="F370" s="22" t="s">
        <v>5772</v>
      </c>
      <c r="G370" s="137" t="s">
        <v>5775</v>
      </c>
      <c r="H370" s="23" t="s">
        <v>3569</v>
      </c>
      <c r="I370" s="40" t="s">
        <v>22</v>
      </c>
      <c r="J370" s="133">
        <v>7</v>
      </c>
      <c r="K370" s="138">
        <f t="shared" si="21"/>
        <v>2</v>
      </c>
      <c r="L370" s="47">
        <v>10</v>
      </c>
      <c r="M370" s="47">
        <v>3.1</v>
      </c>
      <c r="N370" s="47"/>
      <c r="O370" s="22"/>
      <c r="P370" s="117">
        <v>11432</v>
      </c>
    </row>
    <row r="371" s="17" customFormat="1" ht="40.05" customHeight="1" spans="1:16">
      <c r="A371" s="18" t="s">
        <v>27</v>
      </c>
      <c r="B371" s="40" t="s">
        <v>724</v>
      </c>
      <c r="C371" s="41" t="s">
        <v>16</v>
      </c>
      <c r="D371" s="41" t="s">
        <v>53</v>
      </c>
      <c r="E371" s="22" t="s">
        <v>5634</v>
      </c>
      <c r="F371" s="22" t="s">
        <v>5772</v>
      </c>
      <c r="G371" s="137" t="s">
        <v>5776</v>
      </c>
      <c r="H371" s="23" t="s">
        <v>3569</v>
      </c>
      <c r="I371" s="40" t="s">
        <v>22</v>
      </c>
      <c r="J371" s="133">
        <v>3</v>
      </c>
      <c r="K371" s="138">
        <f t="shared" si="21"/>
        <v>1</v>
      </c>
      <c r="L371" s="47">
        <v>17</v>
      </c>
      <c r="M371" s="47">
        <v>3.1</v>
      </c>
      <c r="N371" s="47"/>
      <c r="O371" s="22"/>
      <c r="P371" s="117">
        <v>11432</v>
      </c>
    </row>
    <row r="372" s="17" customFormat="1" ht="40.05" customHeight="1" spans="1:16">
      <c r="A372" s="18" t="s">
        <v>27</v>
      </c>
      <c r="B372" s="40" t="s">
        <v>725</v>
      </c>
      <c r="C372" s="41" t="s">
        <v>16</v>
      </c>
      <c r="D372" s="41" t="s">
        <v>53</v>
      </c>
      <c r="E372" s="22" t="s">
        <v>5634</v>
      </c>
      <c r="F372" s="22" t="s">
        <v>5772</v>
      </c>
      <c r="G372" s="137" t="s">
        <v>5777</v>
      </c>
      <c r="H372" s="23" t="s">
        <v>3569</v>
      </c>
      <c r="I372" s="40" t="s">
        <v>22</v>
      </c>
      <c r="J372" s="133">
        <v>5</v>
      </c>
      <c r="K372" s="116">
        <f t="shared" ref="K372:K379" si="22">J372</f>
        <v>5</v>
      </c>
      <c r="L372" s="47"/>
      <c r="M372" s="47">
        <v>3.2</v>
      </c>
      <c r="N372" s="47"/>
      <c r="O372" s="22"/>
      <c r="P372" s="117">
        <v>11441</v>
      </c>
    </row>
    <row r="373" s="17" customFormat="1" ht="40.05" customHeight="1" spans="1:16">
      <c r="A373" s="18" t="s">
        <v>27</v>
      </c>
      <c r="B373" s="40" t="s">
        <v>726</v>
      </c>
      <c r="C373" s="41" t="s">
        <v>16</v>
      </c>
      <c r="D373" s="41" t="s">
        <v>53</v>
      </c>
      <c r="E373" s="22" t="s">
        <v>5634</v>
      </c>
      <c r="F373" s="22" t="s">
        <v>5772</v>
      </c>
      <c r="G373" s="137" t="s">
        <v>5778</v>
      </c>
      <c r="H373" s="23" t="s">
        <v>3569</v>
      </c>
      <c r="I373" s="40" t="s">
        <v>22</v>
      </c>
      <c r="J373" s="133">
        <v>4</v>
      </c>
      <c r="K373" s="138">
        <f>CEILING(J373*0.2,1)</f>
        <v>1</v>
      </c>
      <c r="L373" s="47"/>
      <c r="M373" s="47">
        <v>3.2</v>
      </c>
      <c r="N373" s="47"/>
      <c r="O373" s="22"/>
      <c r="P373" s="117">
        <v>11441</v>
      </c>
    </row>
    <row r="374" s="17" customFormat="1" ht="40.05" customHeight="1" spans="1:16">
      <c r="A374" s="18" t="s">
        <v>27</v>
      </c>
      <c r="B374" s="40" t="s">
        <v>727</v>
      </c>
      <c r="C374" s="41" t="s">
        <v>16</v>
      </c>
      <c r="D374" s="41" t="s">
        <v>53</v>
      </c>
      <c r="E374" s="22" t="s">
        <v>5634</v>
      </c>
      <c r="F374" s="22" t="s">
        <v>5772</v>
      </c>
      <c r="G374" s="137" t="s">
        <v>5779</v>
      </c>
      <c r="H374" s="23" t="s">
        <v>2131</v>
      </c>
      <c r="I374" s="40" t="s">
        <v>22</v>
      </c>
      <c r="J374" s="133">
        <v>4</v>
      </c>
      <c r="K374" s="116">
        <f t="shared" si="22"/>
        <v>4</v>
      </c>
      <c r="L374" s="47"/>
      <c r="M374" s="47">
        <v>3.1</v>
      </c>
      <c r="N374" s="47"/>
      <c r="O374" s="22"/>
      <c r="P374" s="117">
        <v>13461</v>
      </c>
    </row>
    <row r="375" s="17" customFormat="1" ht="40.05" customHeight="1" spans="1:16">
      <c r="A375" s="18" t="s">
        <v>27</v>
      </c>
      <c r="B375" s="40" t="s">
        <v>728</v>
      </c>
      <c r="C375" s="41" t="s">
        <v>16</v>
      </c>
      <c r="D375" s="41" t="s">
        <v>53</v>
      </c>
      <c r="E375" s="22" t="s">
        <v>5634</v>
      </c>
      <c r="F375" s="22" t="s">
        <v>5772</v>
      </c>
      <c r="G375" s="137" t="s">
        <v>5780</v>
      </c>
      <c r="H375" s="23" t="s">
        <v>2131</v>
      </c>
      <c r="I375" s="40" t="s">
        <v>22</v>
      </c>
      <c r="J375" s="133">
        <v>1</v>
      </c>
      <c r="K375" s="116">
        <f t="shared" si="22"/>
        <v>1</v>
      </c>
      <c r="L375" s="47"/>
      <c r="M375" s="47">
        <v>3.1</v>
      </c>
      <c r="N375" s="47"/>
      <c r="O375" s="22"/>
      <c r="P375" s="117">
        <v>13461</v>
      </c>
    </row>
    <row r="376" s="17" customFormat="1" ht="40.05" customHeight="1" spans="1:16">
      <c r="A376" s="18" t="s">
        <v>27</v>
      </c>
      <c r="B376" s="40" t="s">
        <v>729</v>
      </c>
      <c r="C376" s="41" t="s">
        <v>16</v>
      </c>
      <c r="D376" s="41" t="s">
        <v>53</v>
      </c>
      <c r="E376" s="22" t="s">
        <v>5634</v>
      </c>
      <c r="F376" s="22" t="s">
        <v>5772</v>
      </c>
      <c r="G376" s="137" t="s">
        <v>5781</v>
      </c>
      <c r="H376" s="23" t="s">
        <v>4893</v>
      </c>
      <c r="I376" s="40" t="s">
        <v>22</v>
      </c>
      <c r="J376" s="133">
        <v>4</v>
      </c>
      <c r="K376" s="116">
        <f t="shared" si="22"/>
        <v>4</v>
      </c>
      <c r="L376" s="47"/>
      <c r="M376" s="47">
        <v>3.1</v>
      </c>
      <c r="N376" s="47"/>
      <c r="O376" s="22"/>
      <c r="P376" s="117">
        <v>16410</v>
      </c>
    </row>
    <row r="377" s="17" customFormat="1" ht="40.05" customHeight="1" spans="1:16">
      <c r="A377" s="18" t="s">
        <v>27</v>
      </c>
      <c r="B377" s="40" t="s">
        <v>730</v>
      </c>
      <c r="C377" s="41" t="s">
        <v>16</v>
      </c>
      <c r="D377" s="41" t="s">
        <v>53</v>
      </c>
      <c r="E377" s="22" t="s">
        <v>5634</v>
      </c>
      <c r="F377" s="22" t="s">
        <v>5772</v>
      </c>
      <c r="G377" s="137" t="s">
        <v>5782</v>
      </c>
      <c r="H377" s="23" t="s">
        <v>4893</v>
      </c>
      <c r="I377" s="40" t="s">
        <v>22</v>
      </c>
      <c r="J377" s="133">
        <v>2</v>
      </c>
      <c r="K377" s="116">
        <f t="shared" si="22"/>
        <v>2</v>
      </c>
      <c r="L377" s="47"/>
      <c r="M377" s="47">
        <v>3.1</v>
      </c>
      <c r="N377" s="47"/>
      <c r="O377" s="22"/>
      <c r="P377" s="117">
        <v>16410</v>
      </c>
    </row>
    <row r="378" s="17" customFormat="1" ht="40.05" customHeight="1" spans="1:16">
      <c r="A378" s="18" t="s">
        <v>27</v>
      </c>
      <c r="B378" s="40" t="s">
        <v>731</v>
      </c>
      <c r="C378" s="41" t="s">
        <v>16</v>
      </c>
      <c r="D378" s="41" t="s">
        <v>53</v>
      </c>
      <c r="E378" s="22" t="s">
        <v>5634</v>
      </c>
      <c r="F378" s="22" t="s">
        <v>5772</v>
      </c>
      <c r="G378" s="137" t="s">
        <v>5783</v>
      </c>
      <c r="H378" s="23" t="s">
        <v>4893</v>
      </c>
      <c r="I378" s="40" t="s">
        <v>22</v>
      </c>
      <c r="J378" s="133">
        <v>4</v>
      </c>
      <c r="K378" s="116">
        <f t="shared" si="22"/>
        <v>4</v>
      </c>
      <c r="L378" s="47"/>
      <c r="M378" s="47">
        <v>3.1</v>
      </c>
      <c r="N378" s="47"/>
      <c r="O378" s="22"/>
      <c r="P378" s="117">
        <v>16410</v>
      </c>
    </row>
    <row r="379" s="17" customFormat="1" ht="40.05" customHeight="1" spans="1:16">
      <c r="A379" s="18" t="s">
        <v>27</v>
      </c>
      <c r="B379" s="40" t="s">
        <v>732</v>
      </c>
      <c r="C379" s="41" t="s">
        <v>16</v>
      </c>
      <c r="D379" s="41" t="s">
        <v>53</v>
      </c>
      <c r="E379" s="22" t="s">
        <v>5634</v>
      </c>
      <c r="F379" s="22" t="s">
        <v>5772</v>
      </c>
      <c r="G379" s="137" t="s">
        <v>5784</v>
      </c>
      <c r="H379" s="23" t="s">
        <v>4811</v>
      </c>
      <c r="I379" s="40" t="s">
        <v>22</v>
      </c>
      <c r="J379" s="133">
        <v>3</v>
      </c>
      <c r="K379" s="116">
        <f t="shared" si="22"/>
        <v>3</v>
      </c>
      <c r="L379" s="47"/>
      <c r="M379" s="47">
        <v>3.1</v>
      </c>
      <c r="N379" s="47"/>
      <c r="O379" s="22"/>
      <c r="P379" s="117">
        <v>17012</v>
      </c>
    </row>
    <row r="380" s="17" customFormat="1" ht="40.05" customHeight="1" spans="1:16">
      <c r="A380" s="18" t="s">
        <v>27</v>
      </c>
      <c r="B380" s="40" t="s">
        <v>733</v>
      </c>
      <c r="C380" s="41" t="s">
        <v>16</v>
      </c>
      <c r="D380" s="41" t="s">
        <v>53</v>
      </c>
      <c r="E380" s="22" t="s">
        <v>5634</v>
      </c>
      <c r="F380" s="22" t="s">
        <v>5772</v>
      </c>
      <c r="G380" s="137" t="s">
        <v>5785</v>
      </c>
      <c r="H380" s="23" t="s">
        <v>4811</v>
      </c>
      <c r="I380" s="40" t="s">
        <v>22</v>
      </c>
      <c r="J380" s="133">
        <v>3</v>
      </c>
      <c r="K380" s="138">
        <f t="shared" ref="K380:K383" si="23">CEILING(J380*0.2,1)</f>
        <v>1</v>
      </c>
      <c r="L380" s="47"/>
      <c r="M380" s="47">
        <v>3.1</v>
      </c>
      <c r="N380" s="47"/>
      <c r="O380" s="22"/>
      <c r="P380" s="117">
        <v>17012</v>
      </c>
    </row>
    <row r="381" s="17" customFormat="1" ht="40.05" customHeight="1" spans="1:16">
      <c r="A381" s="18" t="s">
        <v>27</v>
      </c>
      <c r="B381" s="40" t="s">
        <v>734</v>
      </c>
      <c r="C381" s="41" t="s">
        <v>16</v>
      </c>
      <c r="D381" s="41" t="s">
        <v>53</v>
      </c>
      <c r="E381" s="22" t="s">
        <v>5634</v>
      </c>
      <c r="F381" s="22" t="s">
        <v>5772</v>
      </c>
      <c r="G381" s="137" t="s">
        <v>5786</v>
      </c>
      <c r="H381" s="23" t="s">
        <v>4811</v>
      </c>
      <c r="I381" s="40" t="s">
        <v>22</v>
      </c>
      <c r="J381" s="133">
        <v>4</v>
      </c>
      <c r="K381" s="138">
        <f t="shared" si="23"/>
        <v>1</v>
      </c>
      <c r="L381" s="47">
        <v>12</v>
      </c>
      <c r="M381" s="47">
        <v>3.1</v>
      </c>
      <c r="N381" s="47"/>
      <c r="O381" s="22"/>
      <c r="P381" s="117">
        <v>17012</v>
      </c>
    </row>
    <row r="382" s="17" customFormat="1" ht="40.05" customHeight="1" spans="1:16">
      <c r="A382" s="18" t="s">
        <v>27</v>
      </c>
      <c r="B382" s="40" t="s">
        <v>735</v>
      </c>
      <c r="C382" s="41" t="s">
        <v>16</v>
      </c>
      <c r="D382" s="41" t="s">
        <v>53</v>
      </c>
      <c r="E382" s="22" t="s">
        <v>5634</v>
      </c>
      <c r="F382" s="22" t="s">
        <v>5772</v>
      </c>
      <c r="G382" s="137" t="s">
        <v>5787</v>
      </c>
      <c r="H382" s="23" t="s">
        <v>5788</v>
      </c>
      <c r="I382" s="40" t="s">
        <v>22</v>
      </c>
      <c r="J382" s="133">
        <v>2</v>
      </c>
      <c r="K382" s="138">
        <f t="shared" si="23"/>
        <v>1</v>
      </c>
      <c r="L382" s="47">
        <v>10</v>
      </c>
      <c r="M382" s="47">
        <v>3.1</v>
      </c>
      <c r="N382" s="47"/>
      <c r="O382" s="22"/>
      <c r="P382" s="117">
        <v>17012</v>
      </c>
    </row>
    <row r="383" s="17" customFormat="1" ht="40.05" customHeight="1" spans="1:16">
      <c r="A383" s="18" t="s">
        <v>27</v>
      </c>
      <c r="B383" s="40" t="s">
        <v>736</v>
      </c>
      <c r="C383" s="41" t="s">
        <v>16</v>
      </c>
      <c r="D383" s="41" t="s">
        <v>53</v>
      </c>
      <c r="E383" s="22" t="s">
        <v>5634</v>
      </c>
      <c r="F383" s="22" t="s">
        <v>5772</v>
      </c>
      <c r="G383" s="137" t="s">
        <v>5785</v>
      </c>
      <c r="H383" s="23" t="s">
        <v>4811</v>
      </c>
      <c r="I383" s="40" t="s">
        <v>22</v>
      </c>
      <c r="J383" s="133">
        <v>2</v>
      </c>
      <c r="K383" s="138">
        <f t="shared" si="23"/>
        <v>1</v>
      </c>
      <c r="L383" s="47"/>
      <c r="M383" s="47">
        <v>3.1</v>
      </c>
      <c r="N383" s="47"/>
      <c r="O383" s="22"/>
      <c r="P383" s="117">
        <v>17240</v>
      </c>
    </row>
    <row r="384" s="17" customFormat="1" ht="40.05" customHeight="1" spans="1:16">
      <c r="A384" s="18" t="s">
        <v>27</v>
      </c>
      <c r="B384" s="40" t="s">
        <v>737</v>
      </c>
      <c r="C384" s="41" t="s">
        <v>16</v>
      </c>
      <c r="D384" s="41" t="s">
        <v>53</v>
      </c>
      <c r="E384" s="22" t="s">
        <v>5634</v>
      </c>
      <c r="F384" s="22" t="s">
        <v>5772</v>
      </c>
      <c r="G384" s="137" t="s">
        <v>5784</v>
      </c>
      <c r="H384" s="23" t="s">
        <v>5238</v>
      </c>
      <c r="I384" s="40" t="s">
        <v>22</v>
      </c>
      <c r="J384" s="133">
        <v>11</v>
      </c>
      <c r="K384" s="116">
        <f t="shared" ref="K384:K389" si="24">J384</f>
        <v>11</v>
      </c>
      <c r="L384" s="47"/>
      <c r="M384" s="47">
        <v>3.1</v>
      </c>
      <c r="N384" s="47"/>
      <c r="O384" s="22"/>
      <c r="P384" s="117">
        <v>17320</v>
      </c>
    </row>
    <row r="385" s="17" customFormat="1" ht="40.05" customHeight="1" spans="1:16">
      <c r="A385" s="18" t="s">
        <v>27</v>
      </c>
      <c r="B385" s="40" t="s">
        <v>738</v>
      </c>
      <c r="C385" s="41" t="s">
        <v>16</v>
      </c>
      <c r="D385" s="41" t="s">
        <v>53</v>
      </c>
      <c r="E385" s="22" t="s">
        <v>5634</v>
      </c>
      <c r="F385" s="22" t="s">
        <v>5772</v>
      </c>
      <c r="G385" s="137" t="s">
        <v>5789</v>
      </c>
      <c r="H385" s="23" t="s">
        <v>5238</v>
      </c>
      <c r="I385" s="40" t="s">
        <v>22</v>
      </c>
      <c r="J385" s="133">
        <v>4</v>
      </c>
      <c r="K385" s="138">
        <f>CEILING(J385*0.2,1)</f>
        <v>1</v>
      </c>
      <c r="L385" s="47"/>
      <c r="M385" s="47">
        <v>3.1</v>
      </c>
      <c r="N385" s="47"/>
      <c r="O385" s="22"/>
      <c r="P385" s="117">
        <v>17320</v>
      </c>
    </row>
    <row r="386" s="17" customFormat="1" ht="40.05" customHeight="1" spans="1:16">
      <c r="A386" s="18" t="s">
        <v>27</v>
      </c>
      <c r="B386" s="40" t="s">
        <v>740</v>
      </c>
      <c r="C386" s="41" t="s">
        <v>16</v>
      </c>
      <c r="D386" s="41" t="s">
        <v>53</v>
      </c>
      <c r="E386" s="22" t="s">
        <v>5634</v>
      </c>
      <c r="F386" s="22" t="s">
        <v>5772</v>
      </c>
      <c r="G386" s="137" t="s">
        <v>5790</v>
      </c>
      <c r="H386" s="23" t="s">
        <v>5238</v>
      </c>
      <c r="I386" s="40" t="s">
        <v>22</v>
      </c>
      <c r="J386" s="133">
        <v>2</v>
      </c>
      <c r="K386" s="116">
        <v>0</v>
      </c>
      <c r="L386" s="47">
        <v>30</v>
      </c>
      <c r="M386" s="47">
        <v>3.1</v>
      </c>
      <c r="N386" s="47"/>
      <c r="O386" s="22"/>
      <c r="P386" s="117">
        <v>17320</v>
      </c>
    </row>
    <row r="387" s="17" customFormat="1" ht="40.05" customHeight="1" spans="1:16">
      <c r="A387" s="18" t="s">
        <v>27</v>
      </c>
      <c r="B387" s="40" t="s">
        <v>742</v>
      </c>
      <c r="C387" s="41" t="s">
        <v>16</v>
      </c>
      <c r="D387" s="41" t="s">
        <v>53</v>
      </c>
      <c r="E387" s="22" t="s">
        <v>5634</v>
      </c>
      <c r="F387" s="22" t="s">
        <v>5772</v>
      </c>
      <c r="G387" s="137" t="s">
        <v>5773</v>
      </c>
      <c r="H387" s="23" t="s">
        <v>3569</v>
      </c>
      <c r="I387" s="40" t="s">
        <v>22</v>
      </c>
      <c r="J387" s="133">
        <v>2</v>
      </c>
      <c r="K387" s="116">
        <f t="shared" si="24"/>
        <v>2</v>
      </c>
      <c r="L387" s="47"/>
      <c r="M387" s="47">
        <v>3.1</v>
      </c>
      <c r="N387" s="47"/>
      <c r="O387" s="22"/>
      <c r="P387" s="117">
        <v>18011</v>
      </c>
    </row>
    <row r="388" s="17" customFormat="1" ht="40.05" customHeight="1" spans="1:16">
      <c r="A388" s="18" t="s">
        <v>27</v>
      </c>
      <c r="B388" s="40" t="s">
        <v>743</v>
      </c>
      <c r="C388" s="41" t="s">
        <v>16</v>
      </c>
      <c r="D388" s="41" t="s">
        <v>53</v>
      </c>
      <c r="E388" s="22" t="s">
        <v>5634</v>
      </c>
      <c r="F388" s="22" t="s">
        <v>5772</v>
      </c>
      <c r="G388" s="137" t="s">
        <v>5791</v>
      </c>
      <c r="H388" s="23" t="s">
        <v>3569</v>
      </c>
      <c r="I388" s="40" t="s">
        <v>22</v>
      </c>
      <c r="J388" s="133">
        <v>1</v>
      </c>
      <c r="K388" s="116">
        <f t="shared" si="24"/>
        <v>1</v>
      </c>
      <c r="L388" s="47"/>
      <c r="M388" s="47">
        <v>3.1</v>
      </c>
      <c r="N388" s="47"/>
      <c r="O388" s="22"/>
      <c r="P388" s="117">
        <v>31432</v>
      </c>
    </row>
    <row r="389" s="17" customFormat="1" ht="40.05" customHeight="1" spans="1:16">
      <c r="A389" s="18" t="s">
        <v>27</v>
      </c>
      <c r="B389" s="40" t="s">
        <v>744</v>
      </c>
      <c r="C389" s="41" t="s">
        <v>16</v>
      </c>
      <c r="D389" s="41" t="s">
        <v>53</v>
      </c>
      <c r="E389" s="22" t="s">
        <v>5634</v>
      </c>
      <c r="F389" s="22" t="s">
        <v>5772</v>
      </c>
      <c r="G389" s="137" t="s">
        <v>5792</v>
      </c>
      <c r="H389" s="23" t="s">
        <v>5720</v>
      </c>
      <c r="I389" s="40" t="s">
        <v>22</v>
      </c>
      <c r="J389" s="133">
        <v>2</v>
      </c>
      <c r="K389" s="116">
        <f t="shared" si="24"/>
        <v>2</v>
      </c>
      <c r="L389" s="47"/>
      <c r="M389" s="47">
        <v>3.1</v>
      </c>
      <c r="N389" s="47"/>
      <c r="O389" s="22"/>
      <c r="P389" s="117">
        <v>33411</v>
      </c>
    </row>
    <row r="390" s="17" customFormat="1" ht="40.05" customHeight="1" spans="1:16">
      <c r="A390" s="18" t="s">
        <v>27</v>
      </c>
      <c r="B390" s="40" t="s">
        <v>745</v>
      </c>
      <c r="C390" s="41" t="s">
        <v>16</v>
      </c>
      <c r="D390" s="41" t="s">
        <v>53</v>
      </c>
      <c r="E390" s="22" t="s">
        <v>5634</v>
      </c>
      <c r="F390" s="22" t="s">
        <v>5772</v>
      </c>
      <c r="G390" s="137" t="s">
        <v>5793</v>
      </c>
      <c r="H390" s="23" t="s">
        <v>5238</v>
      </c>
      <c r="I390" s="40" t="s">
        <v>22</v>
      </c>
      <c r="J390" s="133">
        <v>2</v>
      </c>
      <c r="K390" s="116">
        <v>0</v>
      </c>
      <c r="L390" s="47">
        <v>96</v>
      </c>
      <c r="M390" s="47">
        <v>3.1</v>
      </c>
      <c r="N390" s="47"/>
      <c r="O390" s="22"/>
      <c r="P390" s="117">
        <v>17320</v>
      </c>
    </row>
    <row r="391" s="17" customFormat="1" ht="40.05" customHeight="1" spans="1:16">
      <c r="A391" s="18" t="s">
        <v>27</v>
      </c>
      <c r="B391" s="40" t="s">
        <v>746</v>
      </c>
      <c r="C391" s="41" t="s">
        <v>16</v>
      </c>
      <c r="D391" s="41" t="s">
        <v>53</v>
      </c>
      <c r="E391" s="22" t="s">
        <v>5634</v>
      </c>
      <c r="F391" s="22" t="s">
        <v>5280</v>
      </c>
      <c r="G391" s="137" t="s">
        <v>5794</v>
      </c>
      <c r="H391" s="23" t="s">
        <v>2371</v>
      </c>
      <c r="I391" s="40" t="s">
        <v>22</v>
      </c>
      <c r="J391" s="133">
        <v>2</v>
      </c>
      <c r="K391" s="116">
        <f>J391</f>
        <v>2</v>
      </c>
      <c r="L391" s="47"/>
      <c r="M391" s="47">
        <v>3.1</v>
      </c>
      <c r="N391" s="47"/>
      <c r="O391" s="22"/>
      <c r="P391" s="117">
        <v>11432</v>
      </c>
    </row>
    <row r="392" s="17" customFormat="1" ht="40.05" customHeight="1" spans="1:16">
      <c r="A392" s="18" t="s">
        <v>27</v>
      </c>
      <c r="B392" s="40" t="s">
        <v>748</v>
      </c>
      <c r="C392" s="41" t="s">
        <v>16</v>
      </c>
      <c r="D392" s="41" t="s">
        <v>53</v>
      </c>
      <c r="E392" s="22" t="s">
        <v>5634</v>
      </c>
      <c r="F392" s="22" t="s">
        <v>5280</v>
      </c>
      <c r="G392" s="137" t="s">
        <v>5795</v>
      </c>
      <c r="H392" s="23" t="s">
        <v>2371</v>
      </c>
      <c r="I392" s="40" t="s">
        <v>22</v>
      </c>
      <c r="J392" s="133">
        <v>7</v>
      </c>
      <c r="K392" s="116">
        <f>J392</f>
        <v>7</v>
      </c>
      <c r="L392" s="47"/>
      <c r="M392" s="47">
        <v>3.1</v>
      </c>
      <c r="N392" s="47"/>
      <c r="O392" s="22"/>
      <c r="P392" s="117">
        <v>11432</v>
      </c>
    </row>
    <row r="393" s="17" customFormat="1" ht="40.05" customHeight="1" spans="1:16">
      <c r="A393" s="18" t="s">
        <v>27</v>
      </c>
      <c r="B393" s="40" t="s">
        <v>750</v>
      </c>
      <c r="C393" s="41" t="s">
        <v>16</v>
      </c>
      <c r="D393" s="41" t="s">
        <v>53</v>
      </c>
      <c r="E393" s="22" t="s">
        <v>5634</v>
      </c>
      <c r="F393" s="22" t="s">
        <v>5280</v>
      </c>
      <c r="G393" s="137" t="s">
        <v>5796</v>
      </c>
      <c r="H393" s="23" t="s">
        <v>2371</v>
      </c>
      <c r="I393" s="40" t="s">
        <v>22</v>
      </c>
      <c r="J393" s="133">
        <v>6</v>
      </c>
      <c r="K393" s="138">
        <f t="shared" ref="K393:K397" si="25">CEILING(J393*0.2,1)</f>
        <v>2</v>
      </c>
      <c r="L393" s="47"/>
      <c r="M393" s="47">
        <v>3.1</v>
      </c>
      <c r="N393" s="47"/>
      <c r="O393" s="22"/>
      <c r="P393" s="117">
        <v>11432</v>
      </c>
    </row>
    <row r="394" s="17" customFormat="1" ht="40.05" customHeight="1" spans="1:16">
      <c r="A394" s="18" t="s">
        <v>27</v>
      </c>
      <c r="B394" s="40" t="s">
        <v>751</v>
      </c>
      <c r="C394" s="41" t="s">
        <v>16</v>
      </c>
      <c r="D394" s="41" t="s">
        <v>53</v>
      </c>
      <c r="E394" s="22" t="s">
        <v>5634</v>
      </c>
      <c r="F394" s="22" t="s">
        <v>5280</v>
      </c>
      <c r="G394" s="137" t="s">
        <v>5797</v>
      </c>
      <c r="H394" s="23" t="s">
        <v>2371</v>
      </c>
      <c r="I394" s="40" t="s">
        <v>22</v>
      </c>
      <c r="J394" s="133">
        <v>6</v>
      </c>
      <c r="K394" s="138">
        <f t="shared" si="25"/>
        <v>2</v>
      </c>
      <c r="L394" s="47">
        <f>J394*1.3</f>
        <v>7.8</v>
      </c>
      <c r="M394" s="47">
        <v>3.1</v>
      </c>
      <c r="N394" s="47"/>
      <c r="O394" s="22"/>
      <c r="P394" s="117">
        <v>11432</v>
      </c>
    </row>
    <row r="395" s="17" customFormat="1" ht="40.05" customHeight="1" spans="1:16">
      <c r="A395" s="18" t="s">
        <v>27</v>
      </c>
      <c r="B395" s="40" t="s">
        <v>752</v>
      </c>
      <c r="C395" s="41" t="s">
        <v>16</v>
      </c>
      <c r="D395" s="41" t="s">
        <v>53</v>
      </c>
      <c r="E395" s="22" t="s">
        <v>5634</v>
      </c>
      <c r="F395" s="22" t="s">
        <v>5280</v>
      </c>
      <c r="G395" s="137" t="s">
        <v>5798</v>
      </c>
      <c r="H395" s="23" t="s">
        <v>2371</v>
      </c>
      <c r="I395" s="40" t="s">
        <v>22</v>
      </c>
      <c r="J395" s="133">
        <v>4</v>
      </c>
      <c r="K395" s="138">
        <f t="shared" si="25"/>
        <v>1</v>
      </c>
      <c r="L395" s="47">
        <f>J395*2.4</f>
        <v>9.6</v>
      </c>
      <c r="M395" s="47">
        <v>3.1</v>
      </c>
      <c r="N395" s="47"/>
      <c r="O395" s="22"/>
      <c r="P395" s="117">
        <v>11432</v>
      </c>
    </row>
    <row r="396" s="17" customFormat="1" ht="40.05" customHeight="1" spans="1:16">
      <c r="A396" s="18" t="s">
        <v>27</v>
      </c>
      <c r="B396" s="40" t="s">
        <v>753</v>
      </c>
      <c r="C396" s="41" t="s">
        <v>16</v>
      </c>
      <c r="D396" s="41" t="s">
        <v>53</v>
      </c>
      <c r="E396" s="22" t="s">
        <v>5634</v>
      </c>
      <c r="F396" s="22" t="s">
        <v>5280</v>
      </c>
      <c r="G396" s="137" t="s">
        <v>5799</v>
      </c>
      <c r="H396" s="23" t="s">
        <v>2371</v>
      </c>
      <c r="I396" s="40" t="s">
        <v>22</v>
      </c>
      <c r="J396" s="133">
        <v>2</v>
      </c>
      <c r="K396" s="138">
        <f t="shared" si="25"/>
        <v>1</v>
      </c>
      <c r="L396" s="139">
        <f>J396*7.2</f>
        <v>14.4</v>
      </c>
      <c r="M396" s="47">
        <v>3.1</v>
      </c>
      <c r="N396" s="47"/>
      <c r="O396" s="22"/>
      <c r="P396" s="117">
        <v>11432</v>
      </c>
    </row>
    <row r="397" s="17" customFormat="1" ht="40.05" customHeight="1" spans="1:16">
      <c r="A397" s="18" t="s">
        <v>27</v>
      </c>
      <c r="B397" s="40" t="s">
        <v>754</v>
      </c>
      <c r="C397" s="41" t="s">
        <v>16</v>
      </c>
      <c r="D397" s="41" t="s">
        <v>53</v>
      </c>
      <c r="E397" s="22" t="s">
        <v>5634</v>
      </c>
      <c r="F397" s="22" t="s">
        <v>5280</v>
      </c>
      <c r="G397" s="137" t="s">
        <v>5800</v>
      </c>
      <c r="H397" s="23" t="s">
        <v>2371</v>
      </c>
      <c r="I397" s="40" t="s">
        <v>22</v>
      </c>
      <c r="J397" s="133">
        <v>6</v>
      </c>
      <c r="K397" s="138">
        <f t="shared" si="25"/>
        <v>2</v>
      </c>
      <c r="L397" s="139">
        <f>J397*4.8</f>
        <v>28.8</v>
      </c>
      <c r="M397" s="47">
        <v>3.1</v>
      </c>
      <c r="N397" s="47"/>
      <c r="O397" s="22"/>
      <c r="P397" s="117">
        <v>11432</v>
      </c>
    </row>
    <row r="398" s="17" customFormat="1" ht="40.05" customHeight="1" spans="1:16">
      <c r="A398" s="18" t="s">
        <v>27</v>
      </c>
      <c r="B398" s="40" t="s">
        <v>755</v>
      </c>
      <c r="C398" s="41" t="s">
        <v>16</v>
      </c>
      <c r="D398" s="41" t="s">
        <v>53</v>
      </c>
      <c r="E398" s="22" t="s">
        <v>5634</v>
      </c>
      <c r="F398" s="22" t="s">
        <v>5280</v>
      </c>
      <c r="G398" s="137" t="s">
        <v>5801</v>
      </c>
      <c r="H398" s="23" t="s">
        <v>2371</v>
      </c>
      <c r="I398" s="40" t="s">
        <v>22</v>
      </c>
      <c r="J398" s="133">
        <v>1</v>
      </c>
      <c r="K398" s="116">
        <f>J398</f>
        <v>1</v>
      </c>
      <c r="L398" s="116"/>
      <c r="M398" s="47">
        <v>3.1</v>
      </c>
      <c r="N398" s="47"/>
      <c r="O398" s="22"/>
      <c r="P398" s="117">
        <v>11441</v>
      </c>
    </row>
    <row r="399" s="17" customFormat="1" ht="40.05" customHeight="1" spans="1:16">
      <c r="A399" s="18" t="s">
        <v>27</v>
      </c>
      <c r="B399" s="40" t="s">
        <v>756</v>
      </c>
      <c r="C399" s="41" t="s">
        <v>16</v>
      </c>
      <c r="D399" s="41" t="s">
        <v>53</v>
      </c>
      <c r="E399" s="22" t="s">
        <v>5634</v>
      </c>
      <c r="F399" s="22" t="s">
        <v>5280</v>
      </c>
      <c r="G399" s="137" t="s">
        <v>5802</v>
      </c>
      <c r="H399" s="23" t="s">
        <v>5238</v>
      </c>
      <c r="I399" s="40" t="s">
        <v>22</v>
      </c>
      <c r="J399" s="133">
        <v>1</v>
      </c>
      <c r="K399" s="138">
        <f>CEILING(J399*0.2,1)</f>
        <v>1</v>
      </c>
      <c r="L399" s="47"/>
      <c r="M399" s="47">
        <v>3.1</v>
      </c>
      <c r="N399" s="47"/>
      <c r="O399" s="22"/>
      <c r="P399" s="117">
        <v>17320</v>
      </c>
    </row>
    <row r="400" s="17" customFormat="1" ht="40.05" customHeight="1" spans="1:16">
      <c r="A400" s="18" t="s">
        <v>27</v>
      </c>
      <c r="B400" s="40" t="s">
        <v>757</v>
      </c>
      <c r="C400" s="41" t="s">
        <v>16</v>
      </c>
      <c r="D400" s="41" t="s">
        <v>53</v>
      </c>
      <c r="E400" s="22" t="s">
        <v>5634</v>
      </c>
      <c r="F400" s="22" t="s">
        <v>5268</v>
      </c>
      <c r="G400" s="137" t="s">
        <v>5803</v>
      </c>
      <c r="H400" s="23" t="s">
        <v>5238</v>
      </c>
      <c r="I400" s="40" t="s">
        <v>22</v>
      </c>
      <c r="J400" s="133">
        <v>1</v>
      </c>
      <c r="K400" s="116">
        <v>0</v>
      </c>
      <c r="L400" s="47">
        <v>17</v>
      </c>
      <c r="M400" s="47">
        <v>3.1</v>
      </c>
      <c r="N400" s="47"/>
      <c r="O400" s="22"/>
      <c r="P400" s="117">
        <v>17320</v>
      </c>
    </row>
    <row r="401" s="17" customFormat="1" ht="40.05" customHeight="1" spans="1:16">
      <c r="A401" s="18" t="s">
        <v>27</v>
      </c>
      <c r="B401" s="40" t="s">
        <v>758</v>
      </c>
      <c r="C401" s="41" t="s">
        <v>16</v>
      </c>
      <c r="D401" s="41" t="s">
        <v>53</v>
      </c>
      <c r="E401" s="22" t="s">
        <v>5634</v>
      </c>
      <c r="F401" s="22" t="s">
        <v>5268</v>
      </c>
      <c r="G401" s="137" t="s">
        <v>5804</v>
      </c>
      <c r="H401" s="23" t="s">
        <v>5238</v>
      </c>
      <c r="I401" s="40" t="s">
        <v>22</v>
      </c>
      <c r="J401" s="133">
        <v>1</v>
      </c>
      <c r="K401" s="116">
        <v>0</v>
      </c>
      <c r="L401" s="47">
        <v>17</v>
      </c>
      <c r="M401" s="47">
        <v>3.1</v>
      </c>
      <c r="N401" s="47"/>
      <c r="O401" s="22"/>
      <c r="P401" s="117">
        <v>17320</v>
      </c>
    </row>
    <row r="402" s="17" customFormat="1" ht="40.05" customHeight="1" spans="1:16">
      <c r="A402" s="18" t="s">
        <v>27</v>
      </c>
      <c r="B402" s="40" t="s">
        <v>759</v>
      </c>
      <c r="C402" s="41" t="s">
        <v>16</v>
      </c>
      <c r="D402" s="41" t="s">
        <v>53</v>
      </c>
      <c r="E402" s="22" t="s">
        <v>5634</v>
      </c>
      <c r="F402" s="22" t="s">
        <v>5280</v>
      </c>
      <c r="G402" s="137" t="s">
        <v>5805</v>
      </c>
      <c r="H402" s="23" t="s">
        <v>5238</v>
      </c>
      <c r="I402" s="40" t="s">
        <v>22</v>
      </c>
      <c r="J402" s="133">
        <v>1</v>
      </c>
      <c r="K402" s="116">
        <v>0</v>
      </c>
      <c r="L402" s="47">
        <v>13</v>
      </c>
      <c r="M402" s="47">
        <v>3.1</v>
      </c>
      <c r="N402" s="47"/>
      <c r="O402" s="22"/>
      <c r="P402" s="117">
        <v>17320</v>
      </c>
    </row>
    <row r="403" s="17" customFormat="1" ht="40.05" customHeight="1" spans="1:16">
      <c r="A403" s="18" t="s">
        <v>27</v>
      </c>
      <c r="B403" s="40" t="s">
        <v>760</v>
      </c>
      <c r="C403" s="41" t="s">
        <v>16</v>
      </c>
      <c r="D403" s="41" t="s">
        <v>53</v>
      </c>
      <c r="E403" s="22" t="s">
        <v>5634</v>
      </c>
      <c r="F403" s="22" t="s">
        <v>5280</v>
      </c>
      <c r="G403" s="137" t="s">
        <v>5806</v>
      </c>
      <c r="H403" s="23" t="s">
        <v>5238</v>
      </c>
      <c r="I403" s="40" t="s">
        <v>22</v>
      </c>
      <c r="J403" s="133">
        <v>2</v>
      </c>
      <c r="K403" s="116">
        <v>0</v>
      </c>
      <c r="L403" s="47">
        <v>26</v>
      </c>
      <c r="M403" s="47">
        <v>3.1</v>
      </c>
      <c r="N403" s="47"/>
      <c r="O403" s="22"/>
      <c r="P403" s="117">
        <v>17320</v>
      </c>
    </row>
    <row r="404" s="17" customFormat="1" ht="40.05" customHeight="1" spans="1:16">
      <c r="A404" s="18" t="s">
        <v>27</v>
      </c>
      <c r="B404" s="40" t="s">
        <v>761</v>
      </c>
      <c r="C404" s="41" t="s">
        <v>16</v>
      </c>
      <c r="D404" s="41" t="s">
        <v>53</v>
      </c>
      <c r="E404" s="22" t="s">
        <v>5634</v>
      </c>
      <c r="F404" s="22" t="s">
        <v>5280</v>
      </c>
      <c r="G404" s="137" t="s">
        <v>5807</v>
      </c>
      <c r="H404" s="23" t="s">
        <v>5238</v>
      </c>
      <c r="I404" s="40" t="s">
        <v>22</v>
      </c>
      <c r="J404" s="133">
        <v>1</v>
      </c>
      <c r="K404" s="138">
        <f t="shared" ref="K404:K409" si="26">CEILING(J404*0.2,1)</f>
        <v>1</v>
      </c>
      <c r="L404" s="47">
        <v>2</v>
      </c>
      <c r="M404" s="47">
        <v>3.1</v>
      </c>
      <c r="N404" s="47"/>
      <c r="O404" s="22"/>
      <c r="P404" s="117">
        <v>17320</v>
      </c>
    </row>
    <row r="405" s="17" customFormat="1" ht="40.05" customHeight="1" spans="1:16">
      <c r="A405" s="18" t="s">
        <v>27</v>
      </c>
      <c r="B405" s="40" t="s">
        <v>762</v>
      </c>
      <c r="C405" s="41" t="s">
        <v>16</v>
      </c>
      <c r="D405" s="41" t="s">
        <v>53</v>
      </c>
      <c r="E405" s="22" t="s">
        <v>5634</v>
      </c>
      <c r="F405" s="22" t="s">
        <v>5280</v>
      </c>
      <c r="G405" s="137" t="s">
        <v>5808</v>
      </c>
      <c r="H405" s="23" t="s">
        <v>5238</v>
      </c>
      <c r="I405" s="40" t="s">
        <v>22</v>
      </c>
      <c r="J405" s="133">
        <v>3</v>
      </c>
      <c r="K405" s="116">
        <v>0</v>
      </c>
      <c r="L405" s="47">
        <v>9</v>
      </c>
      <c r="M405" s="47">
        <v>3.1</v>
      </c>
      <c r="N405" s="47"/>
      <c r="O405" s="22"/>
      <c r="P405" s="117">
        <v>17320</v>
      </c>
    </row>
    <row r="406" s="17" customFormat="1" ht="40.05" customHeight="1" spans="1:16">
      <c r="A406" s="18" t="s">
        <v>27</v>
      </c>
      <c r="B406" s="40" t="s">
        <v>763</v>
      </c>
      <c r="C406" s="41" t="s">
        <v>16</v>
      </c>
      <c r="D406" s="41" t="s">
        <v>53</v>
      </c>
      <c r="E406" s="22" t="s">
        <v>5634</v>
      </c>
      <c r="F406" s="22" t="s">
        <v>5280</v>
      </c>
      <c r="G406" s="137" t="s">
        <v>5809</v>
      </c>
      <c r="H406" s="23" t="s">
        <v>5238</v>
      </c>
      <c r="I406" s="40" t="s">
        <v>22</v>
      </c>
      <c r="J406" s="133">
        <v>1</v>
      </c>
      <c r="K406" s="116">
        <v>0</v>
      </c>
      <c r="L406" s="47">
        <v>3</v>
      </c>
      <c r="M406" s="47">
        <v>3.1</v>
      </c>
      <c r="N406" s="47"/>
      <c r="O406" s="22"/>
      <c r="P406" s="117">
        <v>17320</v>
      </c>
    </row>
    <row r="407" s="17" customFormat="1" ht="40.05" customHeight="1" spans="1:16">
      <c r="A407" s="18" t="s">
        <v>27</v>
      </c>
      <c r="B407" s="40" t="s">
        <v>765</v>
      </c>
      <c r="C407" s="41" t="s">
        <v>16</v>
      </c>
      <c r="D407" s="41" t="s">
        <v>53</v>
      </c>
      <c r="E407" s="22" t="s">
        <v>5634</v>
      </c>
      <c r="F407" s="22" t="s">
        <v>5280</v>
      </c>
      <c r="G407" s="137" t="s">
        <v>5810</v>
      </c>
      <c r="H407" s="23" t="s">
        <v>5238</v>
      </c>
      <c r="I407" s="40" t="s">
        <v>22</v>
      </c>
      <c r="J407" s="133">
        <v>1</v>
      </c>
      <c r="K407" s="116">
        <v>0</v>
      </c>
      <c r="L407" s="47">
        <v>4</v>
      </c>
      <c r="M407" s="47">
        <v>3.1</v>
      </c>
      <c r="N407" s="47"/>
      <c r="O407" s="22"/>
      <c r="P407" s="117">
        <v>17320</v>
      </c>
    </row>
    <row r="408" s="17" customFormat="1" ht="40.05" customHeight="1" spans="1:16">
      <c r="A408" s="18" t="s">
        <v>27</v>
      </c>
      <c r="B408" s="40" t="s">
        <v>766</v>
      </c>
      <c r="C408" s="41" t="s">
        <v>16</v>
      </c>
      <c r="D408" s="41" t="s">
        <v>53</v>
      </c>
      <c r="E408" s="22" t="s">
        <v>5634</v>
      </c>
      <c r="F408" s="22" t="s">
        <v>5280</v>
      </c>
      <c r="G408" s="137" t="s">
        <v>5811</v>
      </c>
      <c r="H408" s="23" t="s">
        <v>5238</v>
      </c>
      <c r="I408" s="40" t="s">
        <v>22</v>
      </c>
      <c r="J408" s="133">
        <v>3</v>
      </c>
      <c r="K408" s="138">
        <f t="shared" si="26"/>
        <v>1</v>
      </c>
      <c r="L408" s="47">
        <v>3</v>
      </c>
      <c r="M408" s="47">
        <v>3.1</v>
      </c>
      <c r="N408" s="47"/>
      <c r="O408" s="22"/>
      <c r="P408" s="117">
        <v>17320</v>
      </c>
    </row>
    <row r="409" s="17" customFormat="1" ht="40.05" customHeight="1" spans="1:16">
      <c r="A409" s="18" t="s">
        <v>27</v>
      </c>
      <c r="B409" s="40" t="s">
        <v>767</v>
      </c>
      <c r="C409" s="41" t="s">
        <v>16</v>
      </c>
      <c r="D409" s="41" t="s">
        <v>53</v>
      </c>
      <c r="E409" s="22" t="s">
        <v>5634</v>
      </c>
      <c r="F409" s="22" t="s">
        <v>5280</v>
      </c>
      <c r="G409" s="137" t="s">
        <v>5812</v>
      </c>
      <c r="H409" s="23" t="s">
        <v>2371</v>
      </c>
      <c r="I409" s="40" t="s">
        <v>22</v>
      </c>
      <c r="J409" s="133">
        <v>2</v>
      </c>
      <c r="K409" s="138">
        <f t="shared" si="26"/>
        <v>1</v>
      </c>
      <c r="L409" s="47">
        <f>J409*2.4</f>
        <v>4.8</v>
      </c>
      <c r="M409" s="47">
        <v>3.1</v>
      </c>
      <c r="N409" s="47"/>
      <c r="O409" s="22"/>
      <c r="P409" s="117">
        <v>18011</v>
      </c>
    </row>
    <row r="410" s="17" customFormat="1" ht="40.05" customHeight="1" spans="1:16">
      <c r="A410" s="18" t="s">
        <v>27</v>
      </c>
      <c r="B410" s="40" t="s">
        <v>769</v>
      </c>
      <c r="C410" s="41" t="s">
        <v>16</v>
      </c>
      <c r="D410" s="41" t="s">
        <v>53</v>
      </c>
      <c r="E410" s="22" t="s">
        <v>5634</v>
      </c>
      <c r="F410" s="22" t="s">
        <v>5280</v>
      </c>
      <c r="G410" s="137" t="s">
        <v>5813</v>
      </c>
      <c r="H410" s="23" t="s">
        <v>2371</v>
      </c>
      <c r="I410" s="40" t="s">
        <v>22</v>
      </c>
      <c r="J410" s="133">
        <v>2</v>
      </c>
      <c r="K410" s="116">
        <f t="shared" ref="K410:K413" si="27">J410</f>
        <v>2</v>
      </c>
      <c r="L410" s="47"/>
      <c r="M410" s="47">
        <v>3.1</v>
      </c>
      <c r="N410" s="47"/>
      <c r="O410" s="22"/>
      <c r="P410" s="117">
        <v>18011</v>
      </c>
    </row>
    <row r="411" s="17" customFormat="1" ht="40.05" customHeight="1" spans="1:16">
      <c r="A411" s="18" t="s">
        <v>27</v>
      </c>
      <c r="B411" s="40" t="s">
        <v>771</v>
      </c>
      <c r="C411" s="41" t="s">
        <v>16</v>
      </c>
      <c r="D411" s="41" t="s">
        <v>53</v>
      </c>
      <c r="E411" s="22" t="s">
        <v>5634</v>
      </c>
      <c r="F411" s="22" t="s">
        <v>5280</v>
      </c>
      <c r="G411" s="137" t="s">
        <v>5814</v>
      </c>
      <c r="H411" s="23" t="s">
        <v>5720</v>
      </c>
      <c r="I411" s="40" t="s">
        <v>22</v>
      </c>
      <c r="J411" s="133">
        <v>2</v>
      </c>
      <c r="K411" s="116">
        <f t="shared" si="27"/>
        <v>2</v>
      </c>
      <c r="L411" s="47"/>
      <c r="M411" s="47">
        <v>3.1</v>
      </c>
      <c r="N411" s="47"/>
      <c r="O411" s="22"/>
      <c r="P411" s="117">
        <v>33411</v>
      </c>
    </row>
    <row r="412" s="17" customFormat="1" ht="40.05" customHeight="1" spans="1:16">
      <c r="A412" s="18" t="s">
        <v>27</v>
      </c>
      <c r="B412" s="40" t="s">
        <v>772</v>
      </c>
      <c r="C412" s="41" t="s">
        <v>16</v>
      </c>
      <c r="D412" s="41" t="s">
        <v>53</v>
      </c>
      <c r="E412" s="22" t="s">
        <v>5634</v>
      </c>
      <c r="F412" s="22" t="s">
        <v>5280</v>
      </c>
      <c r="G412" s="137" t="s">
        <v>5815</v>
      </c>
      <c r="H412" s="23" t="s">
        <v>5274</v>
      </c>
      <c r="I412" s="40" t="s">
        <v>22</v>
      </c>
      <c r="J412" s="133">
        <v>2</v>
      </c>
      <c r="K412" s="116">
        <f t="shared" si="27"/>
        <v>2</v>
      </c>
      <c r="L412" s="47"/>
      <c r="M412" s="47">
        <v>3.2</v>
      </c>
      <c r="N412" s="47"/>
      <c r="O412" s="22"/>
      <c r="P412" s="117">
        <v>151503</v>
      </c>
    </row>
    <row r="413" s="17" customFormat="1" ht="40.05" customHeight="1" spans="1:16">
      <c r="A413" s="18" t="s">
        <v>27</v>
      </c>
      <c r="B413" s="40" t="s">
        <v>774</v>
      </c>
      <c r="C413" s="41" t="s">
        <v>16</v>
      </c>
      <c r="D413" s="41" t="s">
        <v>53</v>
      </c>
      <c r="E413" s="22" t="s">
        <v>5634</v>
      </c>
      <c r="F413" s="22" t="s">
        <v>5268</v>
      </c>
      <c r="G413" s="137" t="s">
        <v>5816</v>
      </c>
      <c r="H413" s="23" t="s">
        <v>5238</v>
      </c>
      <c r="I413" s="40" t="s">
        <v>22</v>
      </c>
      <c r="J413" s="133">
        <v>4</v>
      </c>
      <c r="K413" s="116">
        <f t="shared" si="27"/>
        <v>4</v>
      </c>
      <c r="L413" s="47"/>
      <c r="M413" s="47">
        <v>3.1</v>
      </c>
      <c r="N413" s="47"/>
      <c r="O413" s="22"/>
      <c r="P413" s="117">
        <v>17320</v>
      </c>
    </row>
    <row r="414" s="17" customFormat="1" ht="40.05" customHeight="1" spans="1:16">
      <c r="A414" s="18" t="s">
        <v>27</v>
      </c>
      <c r="B414" s="40" t="s">
        <v>776</v>
      </c>
      <c r="C414" s="41" t="s">
        <v>16</v>
      </c>
      <c r="D414" s="41" t="s">
        <v>53</v>
      </c>
      <c r="E414" s="22" t="s">
        <v>5634</v>
      </c>
      <c r="F414" s="22" t="s">
        <v>5280</v>
      </c>
      <c r="G414" s="137" t="s">
        <v>5817</v>
      </c>
      <c r="H414" s="23" t="s">
        <v>5684</v>
      </c>
      <c r="I414" s="40" t="s">
        <v>22</v>
      </c>
      <c r="J414" s="133">
        <v>14</v>
      </c>
      <c r="K414" s="138">
        <f t="shared" ref="K414:K416" si="28">CEILING(J414*0.2,1)</f>
        <v>3</v>
      </c>
      <c r="L414" s="47">
        <v>4</v>
      </c>
      <c r="M414" s="47">
        <v>3.1</v>
      </c>
      <c r="N414" s="47"/>
      <c r="O414" s="22"/>
      <c r="P414" s="117">
        <v>17012</v>
      </c>
    </row>
    <row r="415" s="17" customFormat="1" ht="40.05" customHeight="1" spans="1:16">
      <c r="A415" s="18" t="s">
        <v>27</v>
      </c>
      <c r="B415" s="40" t="s">
        <v>777</v>
      </c>
      <c r="C415" s="41" t="s">
        <v>16</v>
      </c>
      <c r="D415" s="41" t="s">
        <v>53</v>
      </c>
      <c r="E415" s="22" t="s">
        <v>5634</v>
      </c>
      <c r="F415" s="22" t="s">
        <v>5280</v>
      </c>
      <c r="G415" s="137" t="s">
        <v>5818</v>
      </c>
      <c r="H415" s="23" t="s">
        <v>5684</v>
      </c>
      <c r="I415" s="40" t="s">
        <v>22</v>
      </c>
      <c r="J415" s="133">
        <v>4</v>
      </c>
      <c r="K415" s="138">
        <f t="shared" si="28"/>
        <v>1</v>
      </c>
      <c r="L415" s="47">
        <v>144</v>
      </c>
      <c r="M415" s="47">
        <v>3.1</v>
      </c>
      <c r="N415" s="47"/>
      <c r="O415" s="22"/>
      <c r="P415" s="117">
        <v>17012</v>
      </c>
    </row>
    <row r="416" s="17" customFormat="1" ht="40.05" customHeight="1" spans="1:16">
      <c r="A416" s="18" t="s">
        <v>27</v>
      </c>
      <c r="B416" s="40" t="s">
        <v>778</v>
      </c>
      <c r="C416" s="41" t="s">
        <v>16</v>
      </c>
      <c r="D416" s="41" t="s">
        <v>53</v>
      </c>
      <c r="E416" s="22" t="s">
        <v>5634</v>
      </c>
      <c r="F416" s="22" t="s">
        <v>5280</v>
      </c>
      <c r="G416" s="137" t="s">
        <v>5819</v>
      </c>
      <c r="H416" s="23" t="s">
        <v>5684</v>
      </c>
      <c r="I416" s="40" t="s">
        <v>22</v>
      </c>
      <c r="J416" s="133">
        <v>3</v>
      </c>
      <c r="K416" s="138">
        <f t="shared" si="28"/>
        <v>1</v>
      </c>
      <c r="L416" s="47">
        <v>3</v>
      </c>
      <c r="M416" s="47">
        <v>3.1</v>
      </c>
      <c r="N416" s="47"/>
      <c r="O416" s="22"/>
      <c r="P416" s="117">
        <v>17012</v>
      </c>
    </row>
    <row r="417" s="17" customFormat="1" ht="40.05" customHeight="1" spans="1:16">
      <c r="A417" s="18" t="s">
        <v>27</v>
      </c>
      <c r="B417" s="40" t="s">
        <v>779</v>
      </c>
      <c r="C417" s="41" t="s">
        <v>16</v>
      </c>
      <c r="D417" s="41" t="s">
        <v>53</v>
      </c>
      <c r="E417" s="22" t="s">
        <v>5634</v>
      </c>
      <c r="F417" s="22" t="s">
        <v>236</v>
      </c>
      <c r="G417" s="137" t="s">
        <v>5820</v>
      </c>
      <c r="H417" s="23" t="s">
        <v>2369</v>
      </c>
      <c r="I417" s="40" t="s">
        <v>22</v>
      </c>
      <c r="J417" s="133">
        <v>58</v>
      </c>
      <c r="K417" s="116">
        <f>J417</f>
        <v>58</v>
      </c>
      <c r="L417" s="47"/>
      <c r="M417" s="47">
        <v>3.1</v>
      </c>
      <c r="N417" s="47"/>
      <c r="O417" s="22"/>
      <c r="P417" s="117">
        <v>11432</v>
      </c>
    </row>
    <row r="418" s="17" customFormat="1" ht="40.05" customHeight="1" spans="1:16">
      <c r="A418" s="18" t="s">
        <v>27</v>
      </c>
      <c r="B418" s="40" t="s">
        <v>780</v>
      </c>
      <c r="C418" s="41" t="s">
        <v>16</v>
      </c>
      <c r="D418" s="41" t="s">
        <v>53</v>
      </c>
      <c r="E418" s="22" t="s">
        <v>5634</v>
      </c>
      <c r="F418" s="22" t="s">
        <v>236</v>
      </c>
      <c r="G418" s="137" t="s">
        <v>5821</v>
      </c>
      <c r="H418" s="23" t="s">
        <v>2369</v>
      </c>
      <c r="I418" s="40" t="s">
        <v>22</v>
      </c>
      <c r="J418" s="133">
        <v>11</v>
      </c>
      <c r="K418" s="138">
        <f t="shared" ref="K418:K425" si="29">CEILING(J418*0.2,1)</f>
        <v>3</v>
      </c>
      <c r="L418" s="47"/>
      <c r="M418" s="47">
        <v>3.1</v>
      </c>
      <c r="N418" s="47"/>
      <c r="O418" s="22"/>
      <c r="P418" s="117">
        <v>11432</v>
      </c>
    </row>
    <row r="419" s="17" customFormat="1" ht="40.05" customHeight="1" spans="1:16">
      <c r="A419" s="18" t="s">
        <v>27</v>
      </c>
      <c r="B419" s="40" t="s">
        <v>781</v>
      </c>
      <c r="C419" s="41" t="s">
        <v>16</v>
      </c>
      <c r="D419" s="41" t="s">
        <v>53</v>
      </c>
      <c r="E419" s="22" t="s">
        <v>5634</v>
      </c>
      <c r="F419" s="22" t="s">
        <v>236</v>
      </c>
      <c r="G419" s="137" t="s">
        <v>5822</v>
      </c>
      <c r="H419" s="23" t="s">
        <v>2369</v>
      </c>
      <c r="I419" s="40" t="s">
        <v>22</v>
      </c>
      <c r="J419" s="133">
        <v>1</v>
      </c>
      <c r="K419" s="116">
        <f>J419</f>
        <v>1</v>
      </c>
      <c r="L419" s="47"/>
      <c r="M419" s="47">
        <v>3.1</v>
      </c>
      <c r="N419" s="47"/>
      <c r="O419" s="22"/>
      <c r="P419" s="117">
        <v>11432</v>
      </c>
    </row>
    <row r="420" s="17" customFormat="1" ht="40.05" customHeight="1" spans="1:16">
      <c r="A420" s="18" t="s">
        <v>27</v>
      </c>
      <c r="B420" s="40" t="s">
        <v>782</v>
      </c>
      <c r="C420" s="41" t="s">
        <v>16</v>
      </c>
      <c r="D420" s="41" t="s">
        <v>53</v>
      </c>
      <c r="E420" s="22" t="s">
        <v>5634</v>
      </c>
      <c r="F420" s="22" t="s">
        <v>236</v>
      </c>
      <c r="G420" s="137" t="s">
        <v>5823</v>
      </c>
      <c r="H420" s="23" t="s">
        <v>2369</v>
      </c>
      <c r="I420" s="40" t="s">
        <v>22</v>
      </c>
      <c r="J420" s="133">
        <v>13</v>
      </c>
      <c r="K420" s="138">
        <f t="shared" si="29"/>
        <v>3</v>
      </c>
      <c r="L420" s="47"/>
      <c r="M420" s="47">
        <v>3.1</v>
      </c>
      <c r="N420" s="47"/>
      <c r="O420" s="22"/>
      <c r="P420" s="117">
        <v>11432</v>
      </c>
    </row>
    <row r="421" s="17" customFormat="1" ht="40.05" customHeight="1" spans="1:16">
      <c r="A421" s="18" t="s">
        <v>27</v>
      </c>
      <c r="B421" s="40" t="s">
        <v>783</v>
      </c>
      <c r="C421" s="41" t="s">
        <v>16</v>
      </c>
      <c r="D421" s="41" t="s">
        <v>53</v>
      </c>
      <c r="E421" s="22" t="s">
        <v>5634</v>
      </c>
      <c r="F421" s="22" t="s">
        <v>236</v>
      </c>
      <c r="G421" s="137" t="s">
        <v>5824</v>
      </c>
      <c r="H421" s="23" t="s">
        <v>2369</v>
      </c>
      <c r="I421" s="40" t="s">
        <v>22</v>
      </c>
      <c r="J421" s="133">
        <v>31</v>
      </c>
      <c r="K421" s="138">
        <f t="shared" si="29"/>
        <v>7</v>
      </c>
      <c r="L421" s="47"/>
      <c r="M421" s="47">
        <v>3.1</v>
      </c>
      <c r="N421" s="47"/>
      <c r="O421" s="22"/>
      <c r="P421" s="117">
        <v>11432</v>
      </c>
    </row>
    <row r="422" s="17" customFormat="1" ht="40.05" customHeight="1" spans="1:16">
      <c r="A422" s="18" t="s">
        <v>27</v>
      </c>
      <c r="B422" s="40" t="s">
        <v>785</v>
      </c>
      <c r="C422" s="41" t="s">
        <v>16</v>
      </c>
      <c r="D422" s="41" t="s">
        <v>53</v>
      </c>
      <c r="E422" s="22" t="s">
        <v>5634</v>
      </c>
      <c r="F422" s="22" t="s">
        <v>236</v>
      </c>
      <c r="G422" s="137" t="s">
        <v>5825</v>
      </c>
      <c r="H422" s="23" t="s">
        <v>2369</v>
      </c>
      <c r="I422" s="40" t="s">
        <v>22</v>
      </c>
      <c r="J422" s="133">
        <v>18</v>
      </c>
      <c r="K422" s="138">
        <f t="shared" si="29"/>
        <v>4</v>
      </c>
      <c r="L422" s="47">
        <v>20</v>
      </c>
      <c r="M422" s="47">
        <v>3.1</v>
      </c>
      <c r="N422" s="47"/>
      <c r="O422" s="22"/>
      <c r="P422" s="117">
        <v>11432</v>
      </c>
    </row>
    <row r="423" s="17" customFormat="1" ht="40.05" customHeight="1" spans="1:16">
      <c r="A423" s="18" t="s">
        <v>27</v>
      </c>
      <c r="B423" s="40" t="s">
        <v>786</v>
      </c>
      <c r="C423" s="41" t="s">
        <v>16</v>
      </c>
      <c r="D423" s="41" t="s">
        <v>53</v>
      </c>
      <c r="E423" s="22" t="s">
        <v>5634</v>
      </c>
      <c r="F423" s="22" t="s">
        <v>236</v>
      </c>
      <c r="G423" s="137" t="s">
        <v>5826</v>
      </c>
      <c r="H423" s="23" t="s">
        <v>539</v>
      </c>
      <c r="I423" s="40" t="s">
        <v>22</v>
      </c>
      <c r="J423" s="133">
        <v>1</v>
      </c>
      <c r="K423" s="138">
        <f t="shared" si="29"/>
        <v>1</v>
      </c>
      <c r="L423" s="47">
        <v>3</v>
      </c>
      <c r="M423" s="47">
        <v>3.1</v>
      </c>
      <c r="N423" s="47"/>
      <c r="O423" s="22"/>
      <c r="P423" s="117">
        <v>11432</v>
      </c>
    </row>
    <row r="424" s="17" customFormat="1" ht="40.05" customHeight="1" spans="1:16">
      <c r="A424" s="18" t="s">
        <v>27</v>
      </c>
      <c r="B424" s="40" t="s">
        <v>787</v>
      </c>
      <c r="C424" s="41" t="s">
        <v>16</v>
      </c>
      <c r="D424" s="41" t="s">
        <v>53</v>
      </c>
      <c r="E424" s="22" t="s">
        <v>5634</v>
      </c>
      <c r="F424" s="22" t="s">
        <v>236</v>
      </c>
      <c r="G424" s="137" t="s">
        <v>5827</v>
      </c>
      <c r="H424" s="23" t="s">
        <v>2369</v>
      </c>
      <c r="I424" s="40" t="s">
        <v>22</v>
      </c>
      <c r="J424" s="133">
        <v>6</v>
      </c>
      <c r="K424" s="138">
        <f t="shared" si="29"/>
        <v>2</v>
      </c>
      <c r="L424" s="47"/>
      <c r="M424" s="47">
        <v>3.1</v>
      </c>
      <c r="N424" s="47"/>
      <c r="O424" s="22"/>
      <c r="P424" s="117">
        <v>11432</v>
      </c>
    </row>
    <row r="425" s="17" customFormat="1" ht="40.05" customHeight="1" spans="1:16">
      <c r="A425" s="18" t="s">
        <v>27</v>
      </c>
      <c r="B425" s="40" t="s">
        <v>788</v>
      </c>
      <c r="C425" s="41" t="s">
        <v>16</v>
      </c>
      <c r="D425" s="41" t="s">
        <v>53</v>
      </c>
      <c r="E425" s="22" t="s">
        <v>5634</v>
      </c>
      <c r="F425" s="22" t="s">
        <v>236</v>
      </c>
      <c r="G425" s="137" t="s">
        <v>5828</v>
      </c>
      <c r="H425" s="23" t="s">
        <v>2369</v>
      </c>
      <c r="I425" s="40" t="s">
        <v>22</v>
      </c>
      <c r="J425" s="133">
        <v>7</v>
      </c>
      <c r="K425" s="138">
        <f t="shared" si="29"/>
        <v>2</v>
      </c>
      <c r="L425" s="47"/>
      <c r="M425" s="47">
        <v>3.1</v>
      </c>
      <c r="N425" s="47"/>
      <c r="O425" s="22"/>
      <c r="P425" s="117">
        <v>11432</v>
      </c>
    </row>
    <row r="426" s="17" customFormat="1" ht="40.05" customHeight="1" spans="1:16">
      <c r="A426" s="18" t="s">
        <v>27</v>
      </c>
      <c r="B426" s="40" t="s">
        <v>789</v>
      </c>
      <c r="C426" s="41" t="s">
        <v>16</v>
      </c>
      <c r="D426" s="41" t="s">
        <v>53</v>
      </c>
      <c r="E426" s="22" t="s">
        <v>5634</v>
      </c>
      <c r="F426" s="22" t="s">
        <v>236</v>
      </c>
      <c r="G426" s="137" t="s">
        <v>5829</v>
      </c>
      <c r="H426" s="23" t="s">
        <v>2369</v>
      </c>
      <c r="I426" s="40" t="s">
        <v>22</v>
      </c>
      <c r="J426" s="133">
        <v>15</v>
      </c>
      <c r="K426" s="116">
        <f>J426</f>
        <v>15</v>
      </c>
      <c r="L426" s="47"/>
      <c r="M426" s="47">
        <v>3.2</v>
      </c>
      <c r="N426" s="47"/>
      <c r="O426" s="22"/>
      <c r="P426" s="117">
        <v>11441</v>
      </c>
    </row>
    <row r="427" s="17" customFormat="1" ht="40.05" customHeight="1" spans="1:16">
      <c r="A427" s="18" t="s">
        <v>27</v>
      </c>
      <c r="B427" s="40" t="s">
        <v>790</v>
      </c>
      <c r="C427" s="41" t="s">
        <v>16</v>
      </c>
      <c r="D427" s="41" t="s">
        <v>53</v>
      </c>
      <c r="E427" s="22" t="s">
        <v>5634</v>
      </c>
      <c r="F427" s="22" t="s">
        <v>236</v>
      </c>
      <c r="G427" s="137" t="s">
        <v>5830</v>
      </c>
      <c r="H427" s="23" t="s">
        <v>2369</v>
      </c>
      <c r="I427" s="40" t="s">
        <v>22</v>
      </c>
      <c r="J427" s="133">
        <v>9</v>
      </c>
      <c r="K427" s="138">
        <f t="shared" ref="K427:K432" si="30">CEILING(J427*0.2,1)</f>
        <v>2</v>
      </c>
      <c r="L427" s="47"/>
      <c r="M427" s="47">
        <v>3.2</v>
      </c>
      <c r="N427" s="47"/>
      <c r="O427" s="22"/>
      <c r="P427" s="117">
        <v>11441</v>
      </c>
    </row>
    <row r="428" s="17" customFormat="1" ht="40.05" customHeight="1" spans="1:16">
      <c r="A428" s="18" t="s">
        <v>27</v>
      </c>
      <c r="B428" s="40" t="s">
        <v>791</v>
      </c>
      <c r="C428" s="41" t="s">
        <v>16</v>
      </c>
      <c r="D428" s="41" t="s">
        <v>53</v>
      </c>
      <c r="E428" s="22" t="s">
        <v>5634</v>
      </c>
      <c r="F428" s="22" t="s">
        <v>236</v>
      </c>
      <c r="G428" s="137" t="s">
        <v>5831</v>
      </c>
      <c r="H428" s="23" t="s">
        <v>2369</v>
      </c>
      <c r="I428" s="40" t="s">
        <v>22</v>
      </c>
      <c r="J428" s="133">
        <v>2</v>
      </c>
      <c r="K428" s="138">
        <f t="shared" si="30"/>
        <v>1</v>
      </c>
      <c r="L428" s="47"/>
      <c r="M428" s="47">
        <v>3.2</v>
      </c>
      <c r="N428" s="47"/>
      <c r="O428" s="22"/>
      <c r="P428" s="117">
        <v>11441</v>
      </c>
    </row>
    <row r="429" s="17" customFormat="1" ht="40.05" customHeight="1" spans="1:16">
      <c r="A429" s="18" t="s">
        <v>27</v>
      </c>
      <c r="B429" s="40" t="s">
        <v>792</v>
      </c>
      <c r="C429" s="41" t="s">
        <v>16</v>
      </c>
      <c r="D429" s="41" t="s">
        <v>53</v>
      </c>
      <c r="E429" s="22" t="s">
        <v>5634</v>
      </c>
      <c r="F429" s="22" t="s">
        <v>236</v>
      </c>
      <c r="G429" s="137" t="s">
        <v>5832</v>
      </c>
      <c r="H429" s="23" t="s">
        <v>2134</v>
      </c>
      <c r="I429" s="40" t="s">
        <v>22</v>
      </c>
      <c r="J429" s="133">
        <v>10</v>
      </c>
      <c r="K429" s="138">
        <f t="shared" si="30"/>
        <v>2</v>
      </c>
      <c r="L429" s="47">
        <v>20</v>
      </c>
      <c r="M429" s="47">
        <v>3.2</v>
      </c>
      <c r="N429" s="47"/>
      <c r="O429" s="22"/>
      <c r="P429" s="117">
        <v>13411</v>
      </c>
    </row>
    <row r="430" s="17" customFormat="1" ht="40.05" customHeight="1" spans="1:16">
      <c r="A430" s="18" t="s">
        <v>27</v>
      </c>
      <c r="B430" s="40" t="s">
        <v>793</v>
      </c>
      <c r="C430" s="41" t="s">
        <v>16</v>
      </c>
      <c r="D430" s="41" t="s">
        <v>53</v>
      </c>
      <c r="E430" s="22" t="s">
        <v>5634</v>
      </c>
      <c r="F430" s="22" t="s">
        <v>236</v>
      </c>
      <c r="G430" s="137" t="s">
        <v>5833</v>
      </c>
      <c r="H430" s="23" t="s">
        <v>2134</v>
      </c>
      <c r="I430" s="40" t="s">
        <v>22</v>
      </c>
      <c r="J430" s="133">
        <v>7</v>
      </c>
      <c r="K430" s="138">
        <f t="shared" si="30"/>
        <v>2</v>
      </c>
      <c r="L430" s="47"/>
      <c r="M430" s="47">
        <v>3.2</v>
      </c>
      <c r="N430" s="47"/>
      <c r="O430" s="22"/>
      <c r="P430" s="117">
        <v>13411</v>
      </c>
    </row>
    <row r="431" s="17" customFormat="1" ht="40.05" customHeight="1" spans="1:16">
      <c r="A431" s="18" t="s">
        <v>27</v>
      </c>
      <c r="B431" s="40" t="s">
        <v>794</v>
      </c>
      <c r="C431" s="41" t="s">
        <v>16</v>
      </c>
      <c r="D431" s="41" t="s">
        <v>53</v>
      </c>
      <c r="E431" s="22" t="s">
        <v>5634</v>
      </c>
      <c r="F431" s="22" t="s">
        <v>236</v>
      </c>
      <c r="G431" s="137" t="s">
        <v>5834</v>
      </c>
      <c r="H431" s="23" t="s">
        <v>2134</v>
      </c>
      <c r="I431" s="40" t="s">
        <v>22</v>
      </c>
      <c r="J431" s="133">
        <v>2</v>
      </c>
      <c r="K431" s="138">
        <f t="shared" si="30"/>
        <v>1</v>
      </c>
      <c r="L431" s="47">
        <v>3</v>
      </c>
      <c r="M431" s="47">
        <v>3.2</v>
      </c>
      <c r="N431" s="47"/>
      <c r="O431" s="22"/>
      <c r="P431" s="117">
        <v>13411</v>
      </c>
    </row>
    <row r="432" s="17" customFormat="1" ht="40.05" customHeight="1" spans="1:16">
      <c r="A432" s="18" t="s">
        <v>27</v>
      </c>
      <c r="B432" s="40" t="s">
        <v>795</v>
      </c>
      <c r="C432" s="41" t="s">
        <v>16</v>
      </c>
      <c r="D432" s="41" t="s">
        <v>53</v>
      </c>
      <c r="E432" s="22" t="s">
        <v>5634</v>
      </c>
      <c r="F432" s="22" t="s">
        <v>236</v>
      </c>
      <c r="G432" s="137" t="s">
        <v>5835</v>
      </c>
      <c r="H432" s="23" t="s">
        <v>656</v>
      </c>
      <c r="I432" s="40" t="s">
        <v>22</v>
      </c>
      <c r="J432" s="133">
        <v>1</v>
      </c>
      <c r="K432" s="138">
        <f t="shared" si="30"/>
        <v>1</v>
      </c>
      <c r="L432" s="47">
        <v>3</v>
      </c>
      <c r="M432" s="47">
        <v>3.2</v>
      </c>
      <c r="N432" s="47"/>
      <c r="O432" s="22"/>
      <c r="P432" s="117">
        <v>13411</v>
      </c>
    </row>
    <row r="433" s="17" customFormat="1" ht="40.05" customHeight="1" spans="1:16">
      <c r="A433" s="18" t="s">
        <v>27</v>
      </c>
      <c r="B433" s="40" t="s">
        <v>797</v>
      </c>
      <c r="C433" s="41" t="s">
        <v>16</v>
      </c>
      <c r="D433" s="41" t="s">
        <v>53</v>
      </c>
      <c r="E433" s="22" t="s">
        <v>5634</v>
      </c>
      <c r="F433" s="22" t="s">
        <v>236</v>
      </c>
      <c r="G433" s="137" t="s">
        <v>5836</v>
      </c>
      <c r="H433" s="23" t="s">
        <v>4893</v>
      </c>
      <c r="I433" s="40" t="s">
        <v>22</v>
      </c>
      <c r="J433" s="133">
        <v>2</v>
      </c>
      <c r="K433" s="116">
        <f t="shared" ref="K433:K436" si="31">J433</f>
        <v>2</v>
      </c>
      <c r="L433" s="47"/>
      <c r="M433" s="47">
        <v>3.1</v>
      </c>
      <c r="N433" s="47"/>
      <c r="O433" s="22"/>
      <c r="P433" s="117">
        <v>16410</v>
      </c>
    </row>
    <row r="434" s="17" customFormat="1" ht="40.05" customHeight="1" spans="1:16">
      <c r="A434" s="18" t="s">
        <v>27</v>
      </c>
      <c r="B434" s="40" t="s">
        <v>798</v>
      </c>
      <c r="C434" s="41" t="s">
        <v>16</v>
      </c>
      <c r="D434" s="41" t="s">
        <v>53</v>
      </c>
      <c r="E434" s="22" t="s">
        <v>5634</v>
      </c>
      <c r="F434" s="22" t="s">
        <v>236</v>
      </c>
      <c r="G434" s="137" t="s">
        <v>5837</v>
      </c>
      <c r="H434" s="23" t="s">
        <v>5838</v>
      </c>
      <c r="I434" s="40" t="s">
        <v>22</v>
      </c>
      <c r="J434" s="133">
        <v>4</v>
      </c>
      <c r="K434" s="116">
        <f t="shared" si="31"/>
        <v>4</v>
      </c>
      <c r="L434" s="47"/>
      <c r="M434" s="47">
        <v>3.1</v>
      </c>
      <c r="N434" s="47"/>
      <c r="O434" s="22"/>
      <c r="P434" s="117">
        <v>17012</v>
      </c>
    </row>
    <row r="435" s="17" customFormat="1" ht="40.05" customHeight="1" spans="1:16">
      <c r="A435" s="18" t="s">
        <v>27</v>
      </c>
      <c r="B435" s="40" t="s">
        <v>799</v>
      </c>
      <c r="C435" s="41" t="s">
        <v>16</v>
      </c>
      <c r="D435" s="41" t="s">
        <v>53</v>
      </c>
      <c r="E435" s="22" t="s">
        <v>5634</v>
      </c>
      <c r="F435" s="22" t="s">
        <v>236</v>
      </c>
      <c r="G435" s="137" t="s">
        <v>5839</v>
      </c>
      <c r="H435" s="23" t="s">
        <v>5838</v>
      </c>
      <c r="I435" s="40" t="s">
        <v>22</v>
      </c>
      <c r="J435" s="133">
        <v>1</v>
      </c>
      <c r="K435" s="116">
        <v>0</v>
      </c>
      <c r="L435" s="47"/>
      <c r="M435" s="47">
        <v>3.1</v>
      </c>
      <c r="N435" s="47"/>
      <c r="O435" s="22"/>
      <c r="P435" s="117">
        <v>17012</v>
      </c>
    </row>
    <row r="436" s="17" customFormat="1" ht="40.05" customHeight="1" spans="1:16">
      <c r="A436" s="18" t="s">
        <v>27</v>
      </c>
      <c r="B436" s="40" t="s">
        <v>800</v>
      </c>
      <c r="C436" s="41" t="s">
        <v>16</v>
      </c>
      <c r="D436" s="41" t="s">
        <v>53</v>
      </c>
      <c r="E436" s="22" t="s">
        <v>5634</v>
      </c>
      <c r="F436" s="22" t="s">
        <v>236</v>
      </c>
      <c r="G436" s="137" t="s">
        <v>5840</v>
      </c>
      <c r="H436" s="23" t="s">
        <v>5838</v>
      </c>
      <c r="I436" s="40" t="s">
        <v>22</v>
      </c>
      <c r="J436" s="133">
        <v>20</v>
      </c>
      <c r="K436" s="116">
        <f t="shared" si="31"/>
        <v>20</v>
      </c>
      <c r="L436" s="47"/>
      <c r="M436" s="47">
        <v>3.1</v>
      </c>
      <c r="N436" s="47"/>
      <c r="O436" s="22"/>
      <c r="P436" s="117">
        <v>17012</v>
      </c>
    </row>
    <row r="437" s="17" customFormat="1" ht="40.05" customHeight="1" spans="1:16">
      <c r="A437" s="18" t="s">
        <v>27</v>
      </c>
      <c r="B437" s="40" t="s">
        <v>801</v>
      </c>
      <c r="C437" s="41" t="s">
        <v>16</v>
      </c>
      <c r="D437" s="41" t="s">
        <v>53</v>
      </c>
      <c r="E437" s="22" t="s">
        <v>5634</v>
      </c>
      <c r="F437" s="22" t="s">
        <v>236</v>
      </c>
      <c r="G437" s="137" t="s">
        <v>5841</v>
      </c>
      <c r="H437" s="23" t="s">
        <v>5838</v>
      </c>
      <c r="I437" s="40" t="s">
        <v>22</v>
      </c>
      <c r="J437" s="133">
        <v>7</v>
      </c>
      <c r="K437" s="138">
        <f t="shared" ref="K437:K442" si="32">CEILING(J437*0.2,1)</f>
        <v>2</v>
      </c>
      <c r="L437" s="47"/>
      <c r="M437" s="47">
        <v>3.1</v>
      </c>
      <c r="N437" s="47"/>
      <c r="O437" s="22"/>
      <c r="P437" s="117">
        <v>17012</v>
      </c>
    </row>
    <row r="438" s="17" customFormat="1" ht="40.05" customHeight="1" spans="1:16">
      <c r="A438" s="18" t="s">
        <v>27</v>
      </c>
      <c r="B438" s="40" t="s">
        <v>802</v>
      </c>
      <c r="C438" s="41" t="s">
        <v>16</v>
      </c>
      <c r="D438" s="41" t="s">
        <v>53</v>
      </c>
      <c r="E438" s="22" t="s">
        <v>5634</v>
      </c>
      <c r="F438" s="22" t="s">
        <v>236</v>
      </c>
      <c r="G438" s="137" t="s">
        <v>5842</v>
      </c>
      <c r="H438" s="23" t="s">
        <v>5838</v>
      </c>
      <c r="I438" s="40" t="s">
        <v>22</v>
      </c>
      <c r="J438" s="133">
        <v>12</v>
      </c>
      <c r="K438" s="138">
        <f t="shared" si="32"/>
        <v>3</v>
      </c>
      <c r="L438" s="47">
        <v>0</v>
      </c>
      <c r="M438" s="47">
        <v>3.1</v>
      </c>
      <c r="N438" s="47"/>
      <c r="O438" s="22"/>
      <c r="P438" s="117">
        <v>17012</v>
      </c>
    </row>
    <row r="439" s="17" customFormat="1" ht="40.05" customHeight="1" spans="1:16">
      <c r="A439" s="18" t="s">
        <v>27</v>
      </c>
      <c r="B439" s="40" t="s">
        <v>803</v>
      </c>
      <c r="C439" s="41" t="s">
        <v>16</v>
      </c>
      <c r="D439" s="41" t="s">
        <v>53</v>
      </c>
      <c r="E439" s="22" t="s">
        <v>5634</v>
      </c>
      <c r="F439" s="22" t="s">
        <v>236</v>
      </c>
      <c r="G439" s="137" t="s">
        <v>5843</v>
      </c>
      <c r="H439" s="23" t="s">
        <v>5838</v>
      </c>
      <c r="I439" s="40" t="s">
        <v>22</v>
      </c>
      <c r="J439" s="133">
        <v>12</v>
      </c>
      <c r="K439" s="138">
        <f t="shared" si="32"/>
        <v>3</v>
      </c>
      <c r="L439" s="47"/>
      <c r="M439" s="47">
        <v>3.1</v>
      </c>
      <c r="N439" s="47"/>
      <c r="O439" s="22"/>
      <c r="P439" s="117">
        <v>17012</v>
      </c>
    </row>
    <row r="440" s="17" customFormat="1" ht="40.05" customHeight="1" spans="1:16">
      <c r="A440" s="18" t="s">
        <v>27</v>
      </c>
      <c r="B440" s="40" t="s">
        <v>804</v>
      </c>
      <c r="C440" s="41" t="s">
        <v>16</v>
      </c>
      <c r="D440" s="41" t="s">
        <v>53</v>
      </c>
      <c r="E440" s="22" t="s">
        <v>5634</v>
      </c>
      <c r="F440" s="22" t="s">
        <v>236</v>
      </c>
      <c r="G440" s="137" t="s">
        <v>5844</v>
      </c>
      <c r="H440" s="23" t="s">
        <v>5838</v>
      </c>
      <c r="I440" s="40" t="s">
        <v>22</v>
      </c>
      <c r="J440" s="133">
        <v>4</v>
      </c>
      <c r="K440" s="138">
        <f t="shared" si="32"/>
        <v>1</v>
      </c>
      <c r="L440" s="47">
        <v>5</v>
      </c>
      <c r="M440" s="47">
        <v>3.1</v>
      </c>
      <c r="N440" s="47"/>
      <c r="O440" s="22"/>
      <c r="P440" s="117">
        <v>17012</v>
      </c>
    </row>
    <row r="441" s="17" customFormat="1" ht="40.05" customHeight="1" spans="1:16">
      <c r="A441" s="18" t="s">
        <v>27</v>
      </c>
      <c r="B441" s="40" t="s">
        <v>805</v>
      </c>
      <c r="C441" s="41" t="s">
        <v>16</v>
      </c>
      <c r="D441" s="41" t="s">
        <v>53</v>
      </c>
      <c r="E441" s="22" t="s">
        <v>5634</v>
      </c>
      <c r="F441" s="22" t="s">
        <v>236</v>
      </c>
      <c r="G441" s="137" t="s">
        <v>5845</v>
      </c>
      <c r="H441" s="23" t="s">
        <v>5838</v>
      </c>
      <c r="I441" s="40" t="s">
        <v>22</v>
      </c>
      <c r="J441" s="133">
        <v>11</v>
      </c>
      <c r="K441" s="138">
        <f t="shared" si="32"/>
        <v>3</v>
      </c>
      <c r="L441" s="47"/>
      <c r="M441" s="47">
        <v>3.1</v>
      </c>
      <c r="N441" s="47"/>
      <c r="O441" s="22"/>
      <c r="P441" s="117">
        <v>17012</v>
      </c>
    </row>
    <row r="442" s="17" customFormat="1" ht="40.05" customHeight="1" spans="1:16">
      <c r="A442" s="18" t="s">
        <v>27</v>
      </c>
      <c r="B442" s="40" t="s">
        <v>806</v>
      </c>
      <c r="C442" s="41" t="s">
        <v>16</v>
      </c>
      <c r="D442" s="41" t="s">
        <v>53</v>
      </c>
      <c r="E442" s="22" t="s">
        <v>5634</v>
      </c>
      <c r="F442" s="22" t="s">
        <v>236</v>
      </c>
      <c r="G442" s="137" t="s">
        <v>5846</v>
      </c>
      <c r="H442" s="23" t="s">
        <v>5838</v>
      </c>
      <c r="I442" s="40" t="s">
        <v>22</v>
      </c>
      <c r="J442" s="133">
        <v>7</v>
      </c>
      <c r="K442" s="138">
        <f t="shared" si="32"/>
        <v>2</v>
      </c>
      <c r="L442" s="47"/>
      <c r="M442" s="47">
        <v>3.1</v>
      </c>
      <c r="N442" s="47"/>
      <c r="O442" s="22"/>
      <c r="P442" s="117">
        <v>17012</v>
      </c>
    </row>
    <row r="443" s="17" customFormat="1" ht="40.05" customHeight="1" spans="1:16">
      <c r="A443" s="18" t="s">
        <v>27</v>
      </c>
      <c r="B443" s="40" t="s">
        <v>807</v>
      </c>
      <c r="C443" s="41" t="s">
        <v>16</v>
      </c>
      <c r="D443" s="41" t="s">
        <v>53</v>
      </c>
      <c r="E443" s="22" t="s">
        <v>5634</v>
      </c>
      <c r="F443" s="22" t="s">
        <v>236</v>
      </c>
      <c r="G443" s="137" t="s">
        <v>5847</v>
      </c>
      <c r="H443" s="23" t="s">
        <v>5838</v>
      </c>
      <c r="I443" s="40" t="s">
        <v>22</v>
      </c>
      <c r="J443" s="133">
        <v>2</v>
      </c>
      <c r="K443" s="116">
        <v>0</v>
      </c>
      <c r="L443" s="47">
        <v>0</v>
      </c>
      <c r="M443" s="47">
        <v>3.1</v>
      </c>
      <c r="N443" s="47"/>
      <c r="O443" s="22"/>
      <c r="P443" s="117">
        <v>17012</v>
      </c>
    </row>
    <row r="444" s="17" customFormat="1" ht="40.05" customHeight="1" spans="1:16">
      <c r="A444" s="18" t="s">
        <v>27</v>
      </c>
      <c r="B444" s="40" t="s">
        <v>809</v>
      </c>
      <c r="C444" s="41" t="s">
        <v>16</v>
      </c>
      <c r="D444" s="41" t="s">
        <v>53</v>
      </c>
      <c r="E444" s="22" t="s">
        <v>5634</v>
      </c>
      <c r="F444" s="22" t="s">
        <v>236</v>
      </c>
      <c r="G444" s="137" t="s">
        <v>5848</v>
      </c>
      <c r="H444" s="23" t="s">
        <v>5838</v>
      </c>
      <c r="I444" s="40" t="s">
        <v>22</v>
      </c>
      <c r="J444" s="133">
        <v>4</v>
      </c>
      <c r="K444" s="116">
        <v>0</v>
      </c>
      <c r="L444" s="47">
        <v>0</v>
      </c>
      <c r="M444" s="47">
        <v>3.1</v>
      </c>
      <c r="N444" s="47"/>
      <c r="O444" s="22"/>
      <c r="P444" s="117">
        <v>17012</v>
      </c>
    </row>
    <row r="445" s="17" customFormat="1" ht="40.05" customHeight="1" spans="1:16">
      <c r="A445" s="18" t="s">
        <v>27</v>
      </c>
      <c r="B445" s="40" t="s">
        <v>811</v>
      </c>
      <c r="C445" s="41" t="s">
        <v>16</v>
      </c>
      <c r="D445" s="41" t="s">
        <v>53</v>
      </c>
      <c r="E445" s="22" t="s">
        <v>5634</v>
      </c>
      <c r="F445" s="22" t="s">
        <v>236</v>
      </c>
      <c r="G445" s="137" t="s">
        <v>5849</v>
      </c>
      <c r="H445" s="23" t="s">
        <v>5838</v>
      </c>
      <c r="I445" s="40" t="s">
        <v>22</v>
      </c>
      <c r="J445" s="133">
        <v>12</v>
      </c>
      <c r="K445" s="138">
        <v>0</v>
      </c>
      <c r="L445" s="47">
        <v>4</v>
      </c>
      <c r="M445" s="47">
        <v>3.1</v>
      </c>
      <c r="N445" s="47"/>
      <c r="O445" s="22"/>
      <c r="P445" s="117">
        <v>17012</v>
      </c>
    </row>
    <row r="446" s="17" customFormat="1" ht="40.05" customHeight="1" spans="1:16">
      <c r="A446" s="18" t="s">
        <v>27</v>
      </c>
      <c r="B446" s="40" t="s">
        <v>812</v>
      </c>
      <c r="C446" s="41" t="s">
        <v>16</v>
      </c>
      <c r="D446" s="41" t="s">
        <v>53</v>
      </c>
      <c r="E446" s="22" t="s">
        <v>5634</v>
      </c>
      <c r="F446" s="22" t="s">
        <v>236</v>
      </c>
      <c r="G446" s="137" t="s">
        <v>5850</v>
      </c>
      <c r="H446" s="23" t="s">
        <v>5838</v>
      </c>
      <c r="I446" s="40" t="s">
        <v>22</v>
      </c>
      <c r="J446" s="133">
        <v>6</v>
      </c>
      <c r="K446" s="116">
        <v>0</v>
      </c>
      <c r="L446" s="47">
        <v>4</v>
      </c>
      <c r="M446" s="47">
        <v>3.1</v>
      </c>
      <c r="N446" s="47"/>
      <c r="O446" s="22"/>
      <c r="P446" s="117">
        <v>17012</v>
      </c>
    </row>
    <row r="447" s="17" customFormat="1" ht="40.05" customHeight="1" spans="1:16">
      <c r="A447" s="18" t="s">
        <v>27</v>
      </c>
      <c r="B447" s="40" t="s">
        <v>813</v>
      </c>
      <c r="C447" s="41" t="s">
        <v>16</v>
      </c>
      <c r="D447" s="41" t="s">
        <v>53</v>
      </c>
      <c r="E447" s="22" t="s">
        <v>5634</v>
      </c>
      <c r="F447" s="22" t="s">
        <v>236</v>
      </c>
      <c r="G447" s="137" t="s">
        <v>5851</v>
      </c>
      <c r="H447" s="23" t="s">
        <v>5838</v>
      </c>
      <c r="I447" s="40" t="s">
        <v>22</v>
      </c>
      <c r="J447" s="133">
        <v>2</v>
      </c>
      <c r="K447" s="138">
        <v>0</v>
      </c>
      <c r="L447" s="47">
        <v>1</v>
      </c>
      <c r="M447" s="47">
        <v>3.1</v>
      </c>
      <c r="N447" s="47"/>
      <c r="O447" s="22"/>
      <c r="P447" s="117">
        <v>17012</v>
      </c>
    </row>
    <row r="448" s="17" customFormat="1" ht="40.05" customHeight="1" spans="1:16">
      <c r="A448" s="18" t="s">
        <v>27</v>
      </c>
      <c r="B448" s="40" t="s">
        <v>814</v>
      </c>
      <c r="C448" s="41" t="s">
        <v>16</v>
      </c>
      <c r="D448" s="41" t="s">
        <v>53</v>
      </c>
      <c r="E448" s="22" t="s">
        <v>5634</v>
      </c>
      <c r="F448" s="22" t="s">
        <v>236</v>
      </c>
      <c r="G448" s="137" t="s">
        <v>5852</v>
      </c>
      <c r="H448" s="23" t="s">
        <v>5838</v>
      </c>
      <c r="I448" s="40" t="s">
        <v>22</v>
      </c>
      <c r="J448" s="133">
        <v>2</v>
      </c>
      <c r="K448" s="116">
        <v>0</v>
      </c>
      <c r="L448" s="47">
        <v>2</v>
      </c>
      <c r="M448" s="47">
        <v>3.1</v>
      </c>
      <c r="N448" s="47"/>
      <c r="O448" s="22"/>
      <c r="P448" s="117">
        <v>17012</v>
      </c>
    </row>
    <row r="449" s="17" customFormat="1" ht="40.05" customHeight="1" spans="1:16">
      <c r="A449" s="18" t="s">
        <v>27</v>
      </c>
      <c r="B449" s="40" t="s">
        <v>815</v>
      </c>
      <c r="C449" s="41" t="s">
        <v>16</v>
      </c>
      <c r="D449" s="41" t="s">
        <v>53</v>
      </c>
      <c r="E449" s="22" t="s">
        <v>5634</v>
      </c>
      <c r="F449" s="22" t="s">
        <v>236</v>
      </c>
      <c r="G449" s="137" t="s">
        <v>5853</v>
      </c>
      <c r="H449" s="23" t="s">
        <v>5838</v>
      </c>
      <c r="I449" s="40" t="s">
        <v>22</v>
      </c>
      <c r="J449" s="133">
        <v>8</v>
      </c>
      <c r="K449" s="116">
        <v>0</v>
      </c>
      <c r="L449" s="47">
        <v>12</v>
      </c>
      <c r="M449" s="47">
        <v>3.1</v>
      </c>
      <c r="N449" s="47"/>
      <c r="O449" s="22"/>
      <c r="P449" s="117">
        <v>17012</v>
      </c>
    </row>
    <row r="450" s="17" customFormat="1" ht="40.05" customHeight="1" spans="1:16">
      <c r="A450" s="18" t="s">
        <v>27</v>
      </c>
      <c r="B450" s="40" t="s">
        <v>816</v>
      </c>
      <c r="C450" s="41" t="s">
        <v>16</v>
      </c>
      <c r="D450" s="41" t="s">
        <v>53</v>
      </c>
      <c r="E450" s="22" t="s">
        <v>5634</v>
      </c>
      <c r="F450" s="22" t="s">
        <v>236</v>
      </c>
      <c r="G450" s="137" t="s">
        <v>5854</v>
      </c>
      <c r="H450" s="23" t="s">
        <v>5838</v>
      </c>
      <c r="I450" s="40" t="s">
        <v>22</v>
      </c>
      <c r="J450" s="133">
        <v>2</v>
      </c>
      <c r="K450" s="116">
        <v>0</v>
      </c>
      <c r="L450" s="47">
        <v>7</v>
      </c>
      <c r="M450" s="47">
        <v>3.1</v>
      </c>
      <c r="N450" s="47"/>
      <c r="O450" s="22"/>
      <c r="P450" s="117">
        <v>17012</v>
      </c>
    </row>
    <row r="451" s="17" customFormat="1" ht="40.05" customHeight="1" spans="1:16">
      <c r="A451" s="18" t="s">
        <v>27</v>
      </c>
      <c r="B451" s="40" t="s">
        <v>817</v>
      </c>
      <c r="C451" s="41" t="s">
        <v>16</v>
      </c>
      <c r="D451" s="41" t="s">
        <v>53</v>
      </c>
      <c r="E451" s="22" t="s">
        <v>5634</v>
      </c>
      <c r="F451" s="22" t="s">
        <v>236</v>
      </c>
      <c r="G451" s="137" t="s">
        <v>5841</v>
      </c>
      <c r="H451" s="23" t="s">
        <v>5855</v>
      </c>
      <c r="I451" s="40" t="s">
        <v>22</v>
      </c>
      <c r="J451" s="133">
        <v>2</v>
      </c>
      <c r="K451" s="138">
        <f t="shared" ref="K451:K453" si="33">CEILING(J451*0.2,1)</f>
        <v>1</v>
      </c>
      <c r="L451" s="47"/>
      <c r="M451" s="47">
        <v>3.1</v>
      </c>
      <c r="N451" s="47"/>
      <c r="O451" s="22"/>
      <c r="P451" s="117">
        <v>17240</v>
      </c>
    </row>
    <row r="452" s="17" customFormat="1" ht="40.05" customHeight="1" spans="1:16">
      <c r="A452" s="18" t="s">
        <v>27</v>
      </c>
      <c r="B452" s="40" t="s">
        <v>818</v>
      </c>
      <c r="C452" s="41" t="s">
        <v>16</v>
      </c>
      <c r="D452" s="41" t="s">
        <v>53</v>
      </c>
      <c r="E452" s="22" t="s">
        <v>5634</v>
      </c>
      <c r="F452" s="22" t="s">
        <v>236</v>
      </c>
      <c r="G452" s="137" t="s">
        <v>5843</v>
      </c>
      <c r="H452" s="23" t="s">
        <v>5855</v>
      </c>
      <c r="I452" s="40" t="s">
        <v>22</v>
      </c>
      <c r="J452" s="133">
        <v>2</v>
      </c>
      <c r="K452" s="138">
        <f t="shared" si="33"/>
        <v>1</v>
      </c>
      <c r="L452" s="47">
        <v>2</v>
      </c>
      <c r="M452" s="47">
        <v>3.1</v>
      </c>
      <c r="N452" s="47"/>
      <c r="O452" s="22"/>
      <c r="P452" s="117">
        <v>17240</v>
      </c>
    </row>
    <row r="453" s="17" customFormat="1" ht="40.05" customHeight="1" spans="1:16">
      <c r="A453" s="18" t="s">
        <v>27</v>
      </c>
      <c r="B453" s="40" t="s">
        <v>819</v>
      </c>
      <c r="C453" s="41" t="s">
        <v>16</v>
      </c>
      <c r="D453" s="41" t="s">
        <v>53</v>
      </c>
      <c r="E453" s="22" t="s">
        <v>5634</v>
      </c>
      <c r="F453" s="22" t="s">
        <v>236</v>
      </c>
      <c r="G453" s="137" t="s">
        <v>5845</v>
      </c>
      <c r="H453" s="23" t="s">
        <v>5855</v>
      </c>
      <c r="I453" s="40" t="s">
        <v>22</v>
      </c>
      <c r="J453" s="133">
        <v>2</v>
      </c>
      <c r="K453" s="138">
        <f t="shared" si="33"/>
        <v>1</v>
      </c>
      <c r="L453" s="47">
        <v>2</v>
      </c>
      <c r="M453" s="47">
        <v>3.1</v>
      </c>
      <c r="N453" s="47"/>
      <c r="O453" s="22"/>
      <c r="P453" s="117">
        <v>17240</v>
      </c>
    </row>
    <row r="454" s="17" customFormat="1" ht="40.05" customHeight="1" spans="1:16">
      <c r="A454" s="18" t="s">
        <v>27</v>
      </c>
      <c r="B454" s="40" t="s">
        <v>820</v>
      </c>
      <c r="C454" s="41" t="s">
        <v>16</v>
      </c>
      <c r="D454" s="41" t="s">
        <v>53</v>
      </c>
      <c r="E454" s="22" t="s">
        <v>5634</v>
      </c>
      <c r="F454" s="22" t="s">
        <v>236</v>
      </c>
      <c r="G454" s="137" t="s">
        <v>5856</v>
      </c>
      <c r="H454" s="23" t="s">
        <v>5855</v>
      </c>
      <c r="I454" s="40" t="s">
        <v>22</v>
      </c>
      <c r="J454" s="133">
        <v>2</v>
      </c>
      <c r="K454" s="116">
        <f t="shared" ref="K454:K460" si="34">J454</f>
        <v>2</v>
      </c>
      <c r="L454" s="47"/>
      <c r="M454" s="47">
        <v>3.1</v>
      </c>
      <c r="N454" s="47"/>
      <c r="O454" s="22"/>
      <c r="P454" s="117">
        <v>17240</v>
      </c>
    </row>
    <row r="455" s="17" customFormat="1" ht="40.05" customHeight="1" spans="1:16">
      <c r="A455" s="18" t="s">
        <v>27</v>
      </c>
      <c r="B455" s="40" t="s">
        <v>821</v>
      </c>
      <c r="C455" s="41" t="s">
        <v>16</v>
      </c>
      <c r="D455" s="41" t="s">
        <v>53</v>
      </c>
      <c r="E455" s="22" t="s">
        <v>5634</v>
      </c>
      <c r="F455" s="22" t="s">
        <v>236</v>
      </c>
      <c r="G455" s="137" t="s">
        <v>5845</v>
      </c>
      <c r="H455" s="23" t="s">
        <v>5855</v>
      </c>
      <c r="I455" s="40" t="s">
        <v>22</v>
      </c>
      <c r="J455" s="133">
        <v>1</v>
      </c>
      <c r="K455" s="138">
        <f t="shared" ref="K455:K458" si="35">CEILING(J455*0.2,1)</f>
        <v>1</v>
      </c>
      <c r="L455" s="47"/>
      <c r="M455" s="47">
        <v>3.1</v>
      </c>
      <c r="N455" s="47"/>
      <c r="O455" s="22"/>
      <c r="P455" s="117">
        <v>17240</v>
      </c>
    </row>
    <row r="456" s="17" customFormat="1" ht="40.05" customHeight="1" spans="1:16">
      <c r="A456" s="18" t="s">
        <v>27</v>
      </c>
      <c r="B456" s="40" t="s">
        <v>823</v>
      </c>
      <c r="C456" s="41" t="s">
        <v>16</v>
      </c>
      <c r="D456" s="41" t="s">
        <v>53</v>
      </c>
      <c r="E456" s="22" t="s">
        <v>5634</v>
      </c>
      <c r="F456" s="22" t="s">
        <v>236</v>
      </c>
      <c r="G456" s="137" t="s">
        <v>5857</v>
      </c>
      <c r="H456" s="23" t="s">
        <v>5855</v>
      </c>
      <c r="I456" s="40" t="s">
        <v>22</v>
      </c>
      <c r="J456" s="133">
        <v>5</v>
      </c>
      <c r="K456" s="116">
        <f t="shared" si="34"/>
        <v>5</v>
      </c>
      <c r="L456" s="47"/>
      <c r="M456" s="47">
        <v>3.1</v>
      </c>
      <c r="N456" s="47"/>
      <c r="O456" s="22"/>
      <c r="P456" s="117">
        <v>17240</v>
      </c>
    </row>
    <row r="457" s="17" customFormat="1" ht="40.05" customHeight="1" spans="1:16">
      <c r="A457" s="18" t="s">
        <v>27</v>
      </c>
      <c r="B457" s="40" t="s">
        <v>824</v>
      </c>
      <c r="C457" s="41" t="s">
        <v>16</v>
      </c>
      <c r="D457" s="41" t="s">
        <v>53</v>
      </c>
      <c r="E457" s="22" t="s">
        <v>5634</v>
      </c>
      <c r="F457" s="22" t="s">
        <v>236</v>
      </c>
      <c r="G457" s="137" t="s">
        <v>5843</v>
      </c>
      <c r="H457" s="23" t="s">
        <v>5855</v>
      </c>
      <c r="I457" s="40" t="s">
        <v>22</v>
      </c>
      <c r="J457" s="133">
        <v>5</v>
      </c>
      <c r="K457" s="138">
        <f t="shared" si="35"/>
        <v>1</v>
      </c>
      <c r="L457" s="47"/>
      <c r="M457" s="47">
        <v>3.1</v>
      </c>
      <c r="N457" s="47"/>
      <c r="O457" s="22"/>
      <c r="P457" s="117">
        <v>17240</v>
      </c>
    </row>
    <row r="458" s="17" customFormat="1" ht="40.05" customHeight="1" spans="1:16">
      <c r="A458" s="18" t="s">
        <v>27</v>
      </c>
      <c r="B458" s="40" t="s">
        <v>825</v>
      </c>
      <c r="C458" s="41" t="s">
        <v>16</v>
      </c>
      <c r="D458" s="41" t="s">
        <v>53</v>
      </c>
      <c r="E458" s="22" t="s">
        <v>5634</v>
      </c>
      <c r="F458" s="22" t="s">
        <v>236</v>
      </c>
      <c r="G458" s="137" t="s">
        <v>5842</v>
      </c>
      <c r="H458" s="23" t="s">
        <v>5855</v>
      </c>
      <c r="I458" s="40" t="s">
        <v>22</v>
      </c>
      <c r="J458" s="133">
        <v>2</v>
      </c>
      <c r="K458" s="138">
        <f t="shared" si="35"/>
        <v>1</v>
      </c>
      <c r="L458" s="47"/>
      <c r="M458" s="47">
        <v>3.1</v>
      </c>
      <c r="N458" s="47"/>
      <c r="O458" s="22"/>
      <c r="P458" s="117">
        <v>17240</v>
      </c>
    </row>
    <row r="459" s="17" customFormat="1" ht="40.05" customHeight="1" spans="1:16">
      <c r="A459" s="18" t="s">
        <v>27</v>
      </c>
      <c r="B459" s="40" t="s">
        <v>826</v>
      </c>
      <c r="C459" s="41" t="s">
        <v>16</v>
      </c>
      <c r="D459" s="41" t="s">
        <v>53</v>
      </c>
      <c r="E459" s="22" t="s">
        <v>5634</v>
      </c>
      <c r="F459" s="22" t="s">
        <v>236</v>
      </c>
      <c r="G459" s="137" t="s">
        <v>5858</v>
      </c>
      <c r="H459" s="23" t="s">
        <v>5859</v>
      </c>
      <c r="I459" s="40" t="s">
        <v>22</v>
      </c>
      <c r="J459" s="133">
        <v>1</v>
      </c>
      <c r="K459" s="116">
        <f t="shared" si="34"/>
        <v>1</v>
      </c>
      <c r="L459" s="47"/>
      <c r="M459" s="47">
        <v>3.1</v>
      </c>
      <c r="N459" s="47"/>
      <c r="O459" s="22"/>
      <c r="P459" s="117">
        <v>17320</v>
      </c>
    </row>
    <row r="460" s="17" customFormat="1" ht="40.05" customHeight="1" spans="1:16">
      <c r="A460" s="18" t="s">
        <v>27</v>
      </c>
      <c r="B460" s="40" t="s">
        <v>827</v>
      </c>
      <c r="C460" s="41" t="s">
        <v>16</v>
      </c>
      <c r="D460" s="41" t="s">
        <v>53</v>
      </c>
      <c r="E460" s="22" t="s">
        <v>5634</v>
      </c>
      <c r="F460" s="22" t="s">
        <v>236</v>
      </c>
      <c r="G460" s="137" t="s">
        <v>5860</v>
      </c>
      <c r="H460" s="23" t="s">
        <v>5859</v>
      </c>
      <c r="I460" s="40" t="s">
        <v>22</v>
      </c>
      <c r="J460" s="133">
        <v>2</v>
      </c>
      <c r="K460" s="116">
        <f t="shared" si="34"/>
        <v>2</v>
      </c>
      <c r="L460" s="47"/>
      <c r="M460" s="47">
        <v>3.1</v>
      </c>
      <c r="N460" s="47"/>
      <c r="O460" s="22"/>
      <c r="P460" s="117">
        <v>17320</v>
      </c>
    </row>
    <row r="461" s="17" customFormat="1" ht="40.05" customHeight="1" spans="1:16">
      <c r="A461" s="18" t="s">
        <v>27</v>
      </c>
      <c r="B461" s="40" t="s">
        <v>828</v>
      </c>
      <c r="C461" s="41" t="s">
        <v>16</v>
      </c>
      <c r="D461" s="41" t="s">
        <v>53</v>
      </c>
      <c r="E461" s="22" t="s">
        <v>5634</v>
      </c>
      <c r="F461" s="22" t="s">
        <v>236</v>
      </c>
      <c r="G461" s="137" t="s">
        <v>5861</v>
      </c>
      <c r="H461" s="23" t="s">
        <v>5859</v>
      </c>
      <c r="I461" s="40" t="s">
        <v>22</v>
      </c>
      <c r="J461" s="133">
        <v>3</v>
      </c>
      <c r="K461" s="116">
        <v>0</v>
      </c>
      <c r="L461" s="47">
        <v>0</v>
      </c>
      <c r="M461" s="47">
        <v>3.1</v>
      </c>
      <c r="N461" s="47"/>
      <c r="O461" s="22"/>
      <c r="P461" s="117">
        <v>17320</v>
      </c>
    </row>
    <row r="462" s="17" customFormat="1" ht="40.05" customHeight="1" spans="1:16">
      <c r="A462" s="18" t="s">
        <v>27</v>
      </c>
      <c r="B462" s="40" t="s">
        <v>829</v>
      </c>
      <c r="C462" s="41" t="s">
        <v>16</v>
      </c>
      <c r="D462" s="41" t="s">
        <v>53</v>
      </c>
      <c r="E462" s="22" t="s">
        <v>5634</v>
      </c>
      <c r="F462" s="22" t="s">
        <v>236</v>
      </c>
      <c r="G462" s="137" t="s">
        <v>5862</v>
      </c>
      <c r="H462" s="23" t="s">
        <v>5859</v>
      </c>
      <c r="I462" s="40" t="s">
        <v>22</v>
      </c>
      <c r="J462" s="133">
        <v>17</v>
      </c>
      <c r="K462" s="116">
        <v>0</v>
      </c>
      <c r="L462" s="47">
        <v>6</v>
      </c>
      <c r="M462" s="47">
        <v>3.1</v>
      </c>
      <c r="N462" s="47"/>
      <c r="O462" s="22"/>
      <c r="P462" s="117">
        <v>17320</v>
      </c>
    </row>
    <row r="463" s="17" customFormat="1" ht="40.05" customHeight="1" spans="1:16">
      <c r="A463" s="18" t="s">
        <v>27</v>
      </c>
      <c r="B463" s="40" t="s">
        <v>830</v>
      </c>
      <c r="C463" s="41" t="s">
        <v>16</v>
      </c>
      <c r="D463" s="41" t="s">
        <v>53</v>
      </c>
      <c r="E463" s="22" t="s">
        <v>5634</v>
      </c>
      <c r="F463" s="22" t="s">
        <v>236</v>
      </c>
      <c r="G463" s="137" t="s">
        <v>5863</v>
      </c>
      <c r="H463" s="23" t="s">
        <v>5859</v>
      </c>
      <c r="I463" s="40" t="s">
        <v>22</v>
      </c>
      <c r="J463" s="133">
        <v>2</v>
      </c>
      <c r="K463" s="116">
        <v>0</v>
      </c>
      <c r="L463" s="47">
        <v>2</v>
      </c>
      <c r="M463" s="47">
        <v>3.1</v>
      </c>
      <c r="N463" s="47"/>
      <c r="O463" s="22"/>
      <c r="P463" s="117">
        <v>17320</v>
      </c>
    </row>
    <row r="464" s="17" customFormat="1" ht="40.05" customHeight="1" spans="1:16">
      <c r="A464" s="18" t="s">
        <v>27</v>
      </c>
      <c r="B464" s="40" t="s">
        <v>832</v>
      </c>
      <c r="C464" s="41" t="s">
        <v>16</v>
      </c>
      <c r="D464" s="41" t="s">
        <v>53</v>
      </c>
      <c r="E464" s="22" t="s">
        <v>5634</v>
      </c>
      <c r="F464" s="22" t="s">
        <v>236</v>
      </c>
      <c r="G464" s="137" t="s">
        <v>5864</v>
      </c>
      <c r="H464" s="23" t="s">
        <v>5859</v>
      </c>
      <c r="I464" s="40" t="s">
        <v>22</v>
      </c>
      <c r="J464" s="133">
        <v>9</v>
      </c>
      <c r="K464" s="116">
        <v>0</v>
      </c>
      <c r="L464" s="47">
        <v>16</v>
      </c>
      <c r="M464" s="47">
        <v>3.1</v>
      </c>
      <c r="N464" s="47"/>
      <c r="O464" s="22"/>
      <c r="P464" s="117">
        <v>17320</v>
      </c>
    </row>
    <row r="465" s="17" customFormat="1" ht="40.05" customHeight="1" spans="1:16">
      <c r="A465" s="18" t="s">
        <v>27</v>
      </c>
      <c r="B465" s="40" t="s">
        <v>834</v>
      </c>
      <c r="C465" s="41" t="s">
        <v>16</v>
      </c>
      <c r="D465" s="41" t="s">
        <v>53</v>
      </c>
      <c r="E465" s="22" t="s">
        <v>5634</v>
      </c>
      <c r="F465" s="22" t="s">
        <v>236</v>
      </c>
      <c r="G465" s="137" t="s">
        <v>5865</v>
      </c>
      <c r="H465" s="23" t="s">
        <v>5859</v>
      </c>
      <c r="I465" s="40" t="s">
        <v>22</v>
      </c>
      <c r="J465" s="133">
        <v>3</v>
      </c>
      <c r="K465" s="116">
        <v>0</v>
      </c>
      <c r="L465" s="47"/>
      <c r="M465" s="47">
        <v>3.1</v>
      </c>
      <c r="N465" s="47"/>
      <c r="O465" s="22"/>
      <c r="P465" s="117">
        <v>17320</v>
      </c>
    </row>
    <row r="466" s="17" customFormat="1" ht="40.05" customHeight="1" spans="1:16">
      <c r="A466" s="18" t="s">
        <v>27</v>
      </c>
      <c r="B466" s="40" t="s">
        <v>837</v>
      </c>
      <c r="C466" s="41" t="s">
        <v>16</v>
      </c>
      <c r="D466" s="41" t="s">
        <v>53</v>
      </c>
      <c r="E466" s="22" t="s">
        <v>5634</v>
      </c>
      <c r="F466" s="22" t="s">
        <v>236</v>
      </c>
      <c r="G466" s="137" t="s">
        <v>5866</v>
      </c>
      <c r="H466" s="23" t="s">
        <v>5859</v>
      </c>
      <c r="I466" s="40" t="s">
        <v>22</v>
      </c>
      <c r="J466" s="133">
        <v>1</v>
      </c>
      <c r="K466" s="116">
        <v>0</v>
      </c>
      <c r="L466" s="47">
        <v>0</v>
      </c>
      <c r="M466" s="47">
        <v>3.1</v>
      </c>
      <c r="N466" s="47"/>
      <c r="O466" s="22"/>
      <c r="P466" s="117">
        <v>17320</v>
      </c>
    </row>
    <row r="467" s="17" customFormat="1" ht="40.05" customHeight="1" spans="1:16">
      <c r="A467" s="18" t="s">
        <v>27</v>
      </c>
      <c r="B467" s="40" t="s">
        <v>838</v>
      </c>
      <c r="C467" s="41" t="s">
        <v>16</v>
      </c>
      <c r="D467" s="41" t="s">
        <v>53</v>
      </c>
      <c r="E467" s="22" t="s">
        <v>5634</v>
      </c>
      <c r="F467" s="22" t="s">
        <v>236</v>
      </c>
      <c r="G467" s="137" t="s">
        <v>5867</v>
      </c>
      <c r="H467" s="23" t="s">
        <v>5859</v>
      </c>
      <c r="I467" s="40" t="s">
        <v>22</v>
      </c>
      <c r="J467" s="133">
        <v>2</v>
      </c>
      <c r="K467" s="116">
        <v>0</v>
      </c>
      <c r="L467" s="47">
        <v>1</v>
      </c>
      <c r="M467" s="47">
        <v>3.1</v>
      </c>
      <c r="N467" s="47"/>
      <c r="O467" s="22"/>
      <c r="P467" s="117">
        <v>17320</v>
      </c>
    </row>
    <row r="468" s="17" customFormat="1" ht="40.05" customHeight="1" spans="1:16">
      <c r="A468" s="18" t="s">
        <v>27</v>
      </c>
      <c r="B468" s="40" t="s">
        <v>839</v>
      </c>
      <c r="C468" s="41" t="s">
        <v>16</v>
      </c>
      <c r="D468" s="41" t="s">
        <v>53</v>
      </c>
      <c r="E468" s="22" t="s">
        <v>5634</v>
      </c>
      <c r="F468" s="22" t="s">
        <v>236</v>
      </c>
      <c r="G468" s="137" t="s">
        <v>5868</v>
      </c>
      <c r="H468" s="23" t="s">
        <v>5859</v>
      </c>
      <c r="I468" s="40" t="s">
        <v>22</v>
      </c>
      <c r="J468" s="133">
        <v>2</v>
      </c>
      <c r="K468" s="116">
        <v>0</v>
      </c>
      <c r="L468" s="47"/>
      <c r="M468" s="47">
        <v>3.1</v>
      </c>
      <c r="N468" s="47"/>
      <c r="O468" s="22"/>
      <c r="P468" s="117">
        <v>17320</v>
      </c>
    </row>
    <row r="469" s="17" customFormat="1" ht="40.05" customHeight="1" spans="1:16">
      <c r="A469" s="18" t="s">
        <v>27</v>
      </c>
      <c r="B469" s="40" t="s">
        <v>840</v>
      </c>
      <c r="C469" s="41" t="s">
        <v>16</v>
      </c>
      <c r="D469" s="41" t="s">
        <v>53</v>
      </c>
      <c r="E469" s="22" t="s">
        <v>5634</v>
      </c>
      <c r="F469" s="22" t="s">
        <v>236</v>
      </c>
      <c r="G469" s="137" t="s">
        <v>5869</v>
      </c>
      <c r="H469" s="23" t="s">
        <v>5859</v>
      </c>
      <c r="I469" s="40" t="s">
        <v>22</v>
      </c>
      <c r="J469" s="133">
        <v>6</v>
      </c>
      <c r="K469" s="116">
        <v>0</v>
      </c>
      <c r="L469" s="47">
        <v>6</v>
      </c>
      <c r="M469" s="47">
        <v>3.1</v>
      </c>
      <c r="N469" s="47"/>
      <c r="O469" s="22"/>
      <c r="P469" s="117">
        <v>17320</v>
      </c>
    </row>
    <row r="470" s="17" customFormat="1" ht="40.05" customHeight="1" spans="1:16">
      <c r="A470" s="18" t="s">
        <v>27</v>
      </c>
      <c r="B470" s="40" t="s">
        <v>842</v>
      </c>
      <c r="C470" s="41" t="s">
        <v>16</v>
      </c>
      <c r="D470" s="41" t="s">
        <v>53</v>
      </c>
      <c r="E470" s="22" t="s">
        <v>5634</v>
      </c>
      <c r="F470" s="22" t="s">
        <v>236</v>
      </c>
      <c r="G470" s="137" t="s">
        <v>5870</v>
      </c>
      <c r="H470" s="23" t="s">
        <v>5859</v>
      </c>
      <c r="I470" s="40" t="s">
        <v>22</v>
      </c>
      <c r="J470" s="133">
        <v>5</v>
      </c>
      <c r="K470" s="116">
        <v>0</v>
      </c>
      <c r="L470" s="47"/>
      <c r="M470" s="47">
        <v>3.1</v>
      </c>
      <c r="N470" s="47"/>
      <c r="O470" s="22"/>
      <c r="P470" s="117">
        <v>17320</v>
      </c>
    </row>
    <row r="471" s="17" customFormat="1" ht="40.05" customHeight="1" spans="1:16">
      <c r="A471" s="18" t="s">
        <v>27</v>
      </c>
      <c r="B471" s="40" t="s">
        <v>843</v>
      </c>
      <c r="C471" s="41" t="s">
        <v>16</v>
      </c>
      <c r="D471" s="41" t="s">
        <v>53</v>
      </c>
      <c r="E471" s="22" t="s">
        <v>5634</v>
      </c>
      <c r="F471" s="22" t="s">
        <v>236</v>
      </c>
      <c r="G471" s="137" t="s">
        <v>5871</v>
      </c>
      <c r="H471" s="23" t="s">
        <v>5859</v>
      </c>
      <c r="I471" s="40" t="s">
        <v>22</v>
      </c>
      <c r="J471" s="133">
        <v>6</v>
      </c>
      <c r="K471" s="116">
        <v>0</v>
      </c>
      <c r="L471" s="47"/>
      <c r="M471" s="47">
        <v>3.1</v>
      </c>
      <c r="N471" s="47"/>
      <c r="O471" s="22"/>
      <c r="P471" s="117">
        <v>17320</v>
      </c>
    </row>
    <row r="472" s="17" customFormat="1" ht="40.05" customHeight="1" spans="1:16">
      <c r="A472" s="18" t="s">
        <v>27</v>
      </c>
      <c r="B472" s="40" t="s">
        <v>844</v>
      </c>
      <c r="C472" s="41" t="s">
        <v>16</v>
      </c>
      <c r="D472" s="41" t="s">
        <v>53</v>
      </c>
      <c r="E472" s="22" t="s">
        <v>5634</v>
      </c>
      <c r="F472" s="22" t="s">
        <v>236</v>
      </c>
      <c r="G472" s="137" t="s">
        <v>5872</v>
      </c>
      <c r="H472" s="23" t="s">
        <v>5859</v>
      </c>
      <c r="I472" s="40" t="s">
        <v>22</v>
      </c>
      <c r="J472" s="133">
        <v>36</v>
      </c>
      <c r="K472" s="116">
        <f>J472</f>
        <v>36</v>
      </c>
      <c r="L472" s="47"/>
      <c r="M472" s="47">
        <v>3.1</v>
      </c>
      <c r="N472" s="47"/>
      <c r="O472" s="22"/>
      <c r="P472" s="117">
        <v>17320</v>
      </c>
    </row>
    <row r="473" s="17" customFormat="1" ht="40.05" customHeight="1" spans="1:16">
      <c r="A473" s="18" t="s">
        <v>27</v>
      </c>
      <c r="B473" s="40" t="s">
        <v>845</v>
      </c>
      <c r="C473" s="41" t="s">
        <v>16</v>
      </c>
      <c r="D473" s="41" t="s">
        <v>53</v>
      </c>
      <c r="E473" s="22" t="s">
        <v>5634</v>
      </c>
      <c r="F473" s="22" t="s">
        <v>236</v>
      </c>
      <c r="G473" s="137" t="s">
        <v>5873</v>
      </c>
      <c r="H473" s="23" t="s">
        <v>5859</v>
      </c>
      <c r="I473" s="40" t="s">
        <v>22</v>
      </c>
      <c r="J473" s="133">
        <v>14</v>
      </c>
      <c r="K473" s="138">
        <f t="shared" ref="K473:K479" si="36">CEILING(J473*0.2,1)</f>
        <v>3</v>
      </c>
      <c r="L473" s="47"/>
      <c r="M473" s="47">
        <v>3.1</v>
      </c>
      <c r="N473" s="47"/>
      <c r="O473" s="22"/>
      <c r="P473" s="117">
        <v>17320</v>
      </c>
    </row>
    <row r="474" s="17" customFormat="1" ht="40.05" customHeight="1" spans="1:16">
      <c r="A474" s="18" t="s">
        <v>27</v>
      </c>
      <c r="B474" s="40" t="s">
        <v>846</v>
      </c>
      <c r="C474" s="41" t="s">
        <v>16</v>
      </c>
      <c r="D474" s="41" t="s">
        <v>53</v>
      </c>
      <c r="E474" s="22" t="s">
        <v>5634</v>
      </c>
      <c r="F474" s="22" t="s">
        <v>236</v>
      </c>
      <c r="G474" s="137" t="s">
        <v>5874</v>
      </c>
      <c r="H474" s="23" t="s">
        <v>5859</v>
      </c>
      <c r="I474" s="40" t="s">
        <v>22</v>
      </c>
      <c r="J474" s="133">
        <v>4</v>
      </c>
      <c r="K474" s="138">
        <f t="shared" si="36"/>
        <v>1</v>
      </c>
      <c r="L474" s="47"/>
      <c r="M474" s="47">
        <v>3.1</v>
      </c>
      <c r="N474" s="47"/>
      <c r="O474" s="22"/>
      <c r="P474" s="117">
        <v>17320</v>
      </c>
    </row>
    <row r="475" s="17" customFormat="1" ht="40.05" customHeight="1" spans="1:16">
      <c r="A475" s="18" t="s">
        <v>27</v>
      </c>
      <c r="B475" s="40" t="s">
        <v>847</v>
      </c>
      <c r="C475" s="41" t="s">
        <v>16</v>
      </c>
      <c r="D475" s="41" t="s">
        <v>53</v>
      </c>
      <c r="E475" s="22" t="s">
        <v>5634</v>
      </c>
      <c r="F475" s="22" t="s">
        <v>236</v>
      </c>
      <c r="G475" s="137" t="s">
        <v>5875</v>
      </c>
      <c r="H475" s="23" t="s">
        <v>5859</v>
      </c>
      <c r="I475" s="40" t="s">
        <v>22</v>
      </c>
      <c r="J475" s="133">
        <v>2</v>
      </c>
      <c r="K475" s="138">
        <f t="shared" si="36"/>
        <v>1</v>
      </c>
      <c r="L475" s="47">
        <v>0</v>
      </c>
      <c r="M475" s="47">
        <v>3.1</v>
      </c>
      <c r="N475" s="47"/>
      <c r="O475" s="22"/>
      <c r="P475" s="117">
        <v>17320</v>
      </c>
    </row>
    <row r="476" s="17" customFormat="1" ht="40.05" customHeight="1" spans="1:16">
      <c r="A476" s="18" t="s">
        <v>27</v>
      </c>
      <c r="B476" s="40" t="s">
        <v>849</v>
      </c>
      <c r="C476" s="41" t="s">
        <v>16</v>
      </c>
      <c r="D476" s="41" t="s">
        <v>53</v>
      </c>
      <c r="E476" s="22" t="s">
        <v>5634</v>
      </c>
      <c r="F476" s="22" t="s">
        <v>236</v>
      </c>
      <c r="G476" s="137" t="s">
        <v>5876</v>
      </c>
      <c r="H476" s="23" t="s">
        <v>5859</v>
      </c>
      <c r="I476" s="40" t="s">
        <v>22</v>
      </c>
      <c r="J476" s="116">
        <v>15</v>
      </c>
      <c r="K476" s="138">
        <f t="shared" si="36"/>
        <v>3</v>
      </c>
      <c r="L476" s="47">
        <v>4</v>
      </c>
      <c r="M476" s="47">
        <v>3.1</v>
      </c>
      <c r="N476" s="47"/>
      <c r="O476" s="22"/>
      <c r="P476" s="117">
        <v>17320</v>
      </c>
    </row>
    <row r="477" s="17" customFormat="1" ht="40.05" customHeight="1" spans="1:16">
      <c r="A477" s="18" t="s">
        <v>27</v>
      </c>
      <c r="B477" s="40" t="s">
        <v>851</v>
      </c>
      <c r="C477" s="41" t="s">
        <v>16</v>
      </c>
      <c r="D477" s="41" t="s">
        <v>53</v>
      </c>
      <c r="E477" s="22" t="s">
        <v>5634</v>
      </c>
      <c r="F477" s="22" t="s">
        <v>236</v>
      </c>
      <c r="G477" s="137" t="s">
        <v>5877</v>
      </c>
      <c r="H477" s="23" t="s">
        <v>5859</v>
      </c>
      <c r="I477" s="40" t="s">
        <v>22</v>
      </c>
      <c r="J477" s="116">
        <v>6</v>
      </c>
      <c r="K477" s="138">
        <f t="shared" si="36"/>
        <v>2</v>
      </c>
      <c r="L477" s="47"/>
      <c r="M477" s="47">
        <v>3.1</v>
      </c>
      <c r="N477" s="47"/>
      <c r="O477" s="22"/>
      <c r="P477" s="117">
        <v>17320</v>
      </c>
    </row>
    <row r="478" s="17" customFormat="1" ht="40.05" customHeight="1" spans="1:16">
      <c r="A478" s="18" t="s">
        <v>27</v>
      </c>
      <c r="B478" s="40" t="s">
        <v>852</v>
      </c>
      <c r="C478" s="41" t="s">
        <v>16</v>
      </c>
      <c r="D478" s="41" t="s">
        <v>53</v>
      </c>
      <c r="E478" s="22" t="s">
        <v>5634</v>
      </c>
      <c r="F478" s="22" t="s">
        <v>236</v>
      </c>
      <c r="G478" s="137" t="s">
        <v>5878</v>
      </c>
      <c r="H478" s="23" t="s">
        <v>5859</v>
      </c>
      <c r="I478" s="40" t="s">
        <v>22</v>
      </c>
      <c r="J478" s="116">
        <v>15</v>
      </c>
      <c r="K478" s="138">
        <f t="shared" si="36"/>
        <v>3</v>
      </c>
      <c r="L478" s="47">
        <v>0</v>
      </c>
      <c r="M478" s="47">
        <v>3.1</v>
      </c>
      <c r="N478" s="47"/>
      <c r="O478" s="22"/>
      <c r="P478" s="117">
        <v>17320</v>
      </c>
    </row>
    <row r="479" s="17" customFormat="1" ht="40.05" customHeight="1" spans="1:16">
      <c r="A479" s="18" t="s">
        <v>27</v>
      </c>
      <c r="B479" s="40" t="s">
        <v>853</v>
      </c>
      <c r="C479" s="41" t="s">
        <v>16</v>
      </c>
      <c r="D479" s="41" t="s">
        <v>53</v>
      </c>
      <c r="E479" s="22" t="s">
        <v>5634</v>
      </c>
      <c r="F479" s="22" t="s">
        <v>236</v>
      </c>
      <c r="G479" s="137" t="s">
        <v>5879</v>
      </c>
      <c r="H479" s="23" t="s">
        <v>5859</v>
      </c>
      <c r="I479" s="40" t="s">
        <v>22</v>
      </c>
      <c r="J479" s="116">
        <v>2</v>
      </c>
      <c r="K479" s="138">
        <f t="shared" si="36"/>
        <v>1</v>
      </c>
      <c r="L479" s="47"/>
      <c r="M479" s="47">
        <v>3.1</v>
      </c>
      <c r="N479" s="47"/>
      <c r="O479" s="22"/>
      <c r="P479" s="117">
        <v>17320</v>
      </c>
    </row>
    <row r="480" s="17" customFormat="1" ht="40.05" customHeight="1" spans="1:16">
      <c r="A480" s="18" t="s">
        <v>27</v>
      </c>
      <c r="B480" s="40" t="s">
        <v>854</v>
      </c>
      <c r="C480" s="41" t="s">
        <v>16</v>
      </c>
      <c r="D480" s="41" t="s">
        <v>53</v>
      </c>
      <c r="E480" s="22" t="s">
        <v>5634</v>
      </c>
      <c r="F480" s="22" t="s">
        <v>236</v>
      </c>
      <c r="G480" s="137" t="s">
        <v>5880</v>
      </c>
      <c r="H480" s="23" t="s">
        <v>5881</v>
      </c>
      <c r="I480" s="40" t="s">
        <v>22</v>
      </c>
      <c r="J480" s="116">
        <v>6</v>
      </c>
      <c r="K480" s="116">
        <v>0</v>
      </c>
      <c r="L480" s="47">
        <v>0</v>
      </c>
      <c r="M480" s="47">
        <v>3.1</v>
      </c>
      <c r="N480" s="47"/>
      <c r="O480" s="22"/>
      <c r="P480" s="117">
        <v>17320</v>
      </c>
    </row>
    <row r="481" s="17" customFormat="1" ht="40.05" customHeight="1" spans="1:16">
      <c r="A481" s="18" t="s">
        <v>27</v>
      </c>
      <c r="B481" s="40" t="s">
        <v>855</v>
      </c>
      <c r="C481" s="41" t="s">
        <v>16</v>
      </c>
      <c r="D481" s="41" t="s">
        <v>53</v>
      </c>
      <c r="E481" s="22" t="s">
        <v>5634</v>
      </c>
      <c r="F481" s="22" t="s">
        <v>236</v>
      </c>
      <c r="G481" s="137" t="s">
        <v>5882</v>
      </c>
      <c r="H481" s="23" t="s">
        <v>5881</v>
      </c>
      <c r="I481" s="40" t="s">
        <v>22</v>
      </c>
      <c r="J481" s="116">
        <v>6</v>
      </c>
      <c r="K481" s="138">
        <v>0</v>
      </c>
      <c r="L481" s="47">
        <v>3</v>
      </c>
      <c r="M481" s="47">
        <v>3.1</v>
      </c>
      <c r="N481" s="47"/>
      <c r="O481" s="22"/>
      <c r="P481" s="117">
        <v>17320</v>
      </c>
    </row>
    <row r="482" s="17" customFormat="1" ht="40.05" customHeight="1" spans="1:16">
      <c r="A482" s="18" t="s">
        <v>27</v>
      </c>
      <c r="B482" s="40" t="s">
        <v>856</v>
      </c>
      <c r="C482" s="41" t="s">
        <v>16</v>
      </c>
      <c r="D482" s="41" t="s">
        <v>53</v>
      </c>
      <c r="E482" s="22" t="s">
        <v>5634</v>
      </c>
      <c r="F482" s="22" t="s">
        <v>236</v>
      </c>
      <c r="G482" s="137" t="s">
        <v>5883</v>
      </c>
      <c r="H482" s="23" t="s">
        <v>3453</v>
      </c>
      <c r="I482" s="40" t="s">
        <v>22</v>
      </c>
      <c r="J482" s="116">
        <v>6</v>
      </c>
      <c r="K482" s="138">
        <v>0</v>
      </c>
      <c r="L482" s="47">
        <v>6</v>
      </c>
      <c r="M482" s="47">
        <v>3.1</v>
      </c>
      <c r="N482" s="47"/>
      <c r="O482" s="22"/>
      <c r="P482" s="117" t="s">
        <v>5701</v>
      </c>
    </row>
    <row r="483" s="17" customFormat="1" ht="40.05" customHeight="1" spans="1:16">
      <c r="A483" s="18" t="s">
        <v>27</v>
      </c>
      <c r="B483" s="40" t="s">
        <v>857</v>
      </c>
      <c r="C483" s="41" t="s">
        <v>16</v>
      </c>
      <c r="D483" s="41" t="s">
        <v>53</v>
      </c>
      <c r="E483" s="22" t="s">
        <v>5634</v>
      </c>
      <c r="F483" s="22" t="s">
        <v>236</v>
      </c>
      <c r="G483" s="137" t="s">
        <v>5884</v>
      </c>
      <c r="H483" s="23" t="s">
        <v>2369</v>
      </c>
      <c r="I483" s="40" t="s">
        <v>22</v>
      </c>
      <c r="J483" s="116">
        <v>18</v>
      </c>
      <c r="K483" s="116">
        <f t="shared" ref="K483:K489" si="37">J483</f>
        <v>18</v>
      </c>
      <c r="L483" s="47"/>
      <c r="M483" s="47">
        <v>3.1</v>
      </c>
      <c r="N483" s="47"/>
      <c r="O483" s="22"/>
      <c r="P483" s="117">
        <v>18011</v>
      </c>
    </row>
    <row r="484" s="17" customFormat="1" ht="40.05" customHeight="1" spans="1:16">
      <c r="A484" s="18" t="s">
        <v>27</v>
      </c>
      <c r="B484" s="40" t="s">
        <v>858</v>
      </c>
      <c r="C484" s="41" t="s">
        <v>16</v>
      </c>
      <c r="D484" s="41" t="s">
        <v>53</v>
      </c>
      <c r="E484" s="22" t="s">
        <v>5634</v>
      </c>
      <c r="F484" s="22" t="s">
        <v>236</v>
      </c>
      <c r="G484" s="137" t="s">
        <v>5885</v>
      </c>
      <c r="H484" s="23" t="s">
        <v>2369</v>
      </c>
      <c r="I484" s="40" t="s">
        <v>22</v>
      </c>
      <c r="J484" s="116">
        <v>34</v>
      </c>
      <c r="K484" s="116">
        <f t="shared" si="37"/>
        <v>34</v>
      </c>
      <c r="L484" s="47"/>
      <c r="M484" s="47">
        <v>3.1</v>
      </c>
      <c r="N484" s="47"/>
      <c r="O484" s="22"/>
      <c r="P484" s="117">
        <v>18011</v>
      </c>
    </row>
    <row r="485" s="17" customFormat="1" ht="40.05" customHeight="1" spans="1:16">
      <c r="A485" s="18" t="s">
        <v>27</v>
      </c>
      <c r="B485" s="40" t="s">
        <v>860</v>
      </c>
      <c r="C485" s="41" t="s">
        <v>16</v>
      </c>
      <c r="D485" s="41" t="s">
        <v>53</v>
      </c>
      <c r="E485" s="22" t="s">
        <v>5634</v>
      </c>
      <c r="F485" s="22" t="s">
        <v>236</v>
      </c>
      <c r="G485" s="137" t="s">
        <v>5886</v>
      </c>
      <c r="H485" s="23" t="s">
        <v>2369</v>
      </c>
      <c r="I485" s="40" t="s">
        <v>22</v>
      </c>
      <c r="J485" s="116">
        <v>4</v>
      </c>
      <c r="K485" s="138">
        <f t="shared" ref="K485:K487" si="38">CEILING(J485*0.2,1)</f>
        <v>1</v>
      </c>
      <c r="L485" s="47"/>
      <c r="M485" s="47">
        <v>3.1</v>
      </c>
      <c r="N485" s="47"/>
      <c r="O485" s="22"/>
      <c r="P485" s="117">
        <v>18011</v>
      </c>
    </row>
    <row r="486" s="17" customFormat="1" ht="40.05" customHeight="1" spans="1:16">
      <c r="A486" s="18" t="s">
        <v>27</v>
      </c>
      <c r="B486" s="40" t="s">
        <v>861</v>
      </c>
      <c r="C486" s="41" t="s">
        <v>16</v>
      </c>
      <c r="D486" s="41" t="s">
        <v>53</v>
      </c>
      <c r="E486" s="22" t="s">
        <v>5634</v>
      </c>
      <c r="F486" s="22" t="s">
        <v>236</v>
      </c>
      <c r="G486" s="137" t="s">
        <v>5887</v>
      </c>
      <c r="H486" s="23" t="s">
        <v>2369</v>
      </c>
      <c r="I486" s="40" t="s">
        <v>22</v>
      </c>
      <c r="J486" s="116">
        <v>1</v>
      </c>
      <c r="K486" s="138">
        <f t="shared" si="38"/>
        <v>1</v>
      </c>
      <c r="L486" s="47"/>
      <c r="M486" s="47">
        <v>3.1</v>
      </c>
      <c r="N486" s="47"/>
      <c r="O486" s="22"/>
      <c r="P486" s="117">
        <v>18011</v>
      </c>
    </row>
    <row r="487" s="17" customFormat="1" ht="40.05" customHeight="1" spans="1:16">
      <c r="A487" s="18" t="s">
        <v>27</v>
      </c>
      <c r="B487" s="40" t="s">
        <v>862</v>
      </c>
      <c r="C487" s="41" t="s">
        <v>16</v>
      </c>
      <c r="D487" s="41" t="s">
        <v>53</v>
      </c>
      <c r="E487" s="22" t="s">
        <v>5634</v>
      </c>
      <c r="F487" s="22" t="s">
        <v>236</v>
      </c>
      <c r="G487" s="137" t="s">
        <v>5888</v>
      </c>
      <c r="H487" s="23" t="s">
        <v>2369</v>
      </c>
      <c r="I487" s="40" t="s">
        <v>22</v>
      </c>
      <c r="J487" s="116">
        <v>7</v>
      </c>
      <c r="K487" s="138">
        <f t="shared" si="38"/>
        <v>2</v>
      </c>
      <c r="L487" s="47">
        <v>14</v>
      </c>
      <c r="M487" s="47">
        <v>3.1</v>
      </c>
      <c r="N487" s="47"/>
      <c r="O487" s="22"/>
      <c r="P487" s="117">
        <v>18011</v>
      </c>
    </row>
    <row r="488" s="17" customFormat="1" ht="40.05" customHeight="1" spans="1:16">
      <c r="A488" s="18" t="s">
        <v>27</v>
      </c>
      <c r="B488" s="40" t="s">
        <v>863</v>
      </c>
      <c r="C488" s="41" t="s">
        <v>16</v>
      </c>
      <c r="D488" s="41" t="s">
        <v>53</v>
      </c>
      <c r="E488" s="22" t="s">
        <v>5634</v>
      </c>
      <c r="F488" s="22" t="s">
        <v>236</v>
      </c>
      <c r="G488" s="137" t="s">
        <v>5889</v>
      </c>
      <c r="H488" s="23" t="s">
        <v>5720</v>
      </c>
      <c r="I488" s="40" t="s">
        <v>22</v>
      </c>
      <c r="J488" s="116">
        <v>8</v>
      </c>
      <c r="K488" s="116">
        <f t="shared" si="37"/>
        <v>8</v>
      </c>
      <c r="L488" s="47"/>
      <c r="M488" s="47">
        <v>3.1</v>
      </c>
      <c r="N488" s="47"/>
      <c r="O488" s="22"/>
      <c r="P488" s="117">
        <v>33411</v>
      </c>
    </row>
    <row r="489" s="17" customFormat="1" ht="40.05" customHeight="1" spans="1:16">
      <c r="A489" s="18" t="s">
        <v>27</v>
      </c>
      <c r="B489" s="40" t="s">
        <v>864</v>
      </c>
      <c r="C489" s="41" t="s">
        <v>16</v>
      </c>
      <c r="D489" s="41" t="s">
        <v>53</v>
      </c>
      <c r="E489" s="22" t="s">
        <v>5634</v>
      </c>
      <c r="F489" s="22" t="s">
        <v>236</v>
      </c>
      <c r="G489" s="137" t="s">
        <v>5890</v>
      </c>
      <c r="H489" s="23" t="s">
        <v>5274</v>
      </c>
      <c r="I489" s="40" t="s">
        <v>22</v>
      </c>
      <c r="J489" s="116">
        <v>6</v>
      </c>
      <c r="K489" s="116">
        <f t="shared" si="37"/>
        <v>6</v>
      </c>
      <c r="L489" s="47"/>
      <c r="M489" s="47">
        <v>3.2</v>
      </c>
      <c r="N489" s="47"/>
      <c r="O489" s="22"/>
      <c r="P489" s="117">
        <v>151503</v>
      </c>
    </row>
    <row r="490" s="17" customFormat="1" ht="40.05" customHeight="1" spans="1:16">
      <c r="A490" s="18" t="s">
        <v>27</v>
      </c>
      <c r="B490" s="40" t="s">
        <v>866</v>
      </c>
      <c r="C490" s="41" t="s">
        <v>16</v>
      </c>
      <c r="D490" s="41" t="s">
        <v>53</v>
      </c>
      <c r="E490" s="22" t="s">
        <v>5634</v>
      </c>
      <c r="F490" s="22" t="s">
        <v>304</v>
      </c>
      <c r="G490" s="137" t="s">
        <v>5891</v>
      </c>
      <c r="H490" s="23" t="s">
        <v>2371</v>
      </c>
      <c r="I490" s="40" t="s">
        <v>22</v>
      </c>
      <c r="J490" s="116">
        <v>54</v>
      </c>
      <c r="K490" s="138">
        <f t="shared" ref="K490:K497" si="39">CEILING(J490*0.2,1)</f>
        <v>11</v>
      </c>
      <c r="L490" s="47"/>
      <c r="M490" s="47">
        <v>3.1</v>
      </c>
      <c r="N490" s="47"/>
      <c r="O490" s="22"/>
      <c r="P490" s="117">
        <v>11432</v>
      </c>
    </row>
    <row r="491" s="17" customFormat="1" ht="40.05" customHeight="1" spans="1:16">
      <c r="A491" s="18" t="s">
        <v>27</v>
      </c>
      <c r="B491" s="40" t="s">
        <v>868</v>
      </c>
      <c r="C491" s="41" t="s">
        <v>16</v>
      </c>
      <c r="D491" s="41" t="s">
        <v>53</v>
      </c>
      <c r="E491" s="22" t="s">
        <v>5634</v>
      </c>
      <c r="F491" s="22" t="s">
        <v>304</v>
      </c>
      <c r="G491" s="137" t="s">
        <v>5892</v>
      </c>
      <c r="H491" s="23" t="s">
        <v>2371</v>
      </c>
      <c r="I491" s="40" t="s">
        <v>22</v>
      </c>
      <c r="J491" s="116">
        <v>7</v>
      </c>
      <c r="K491" s="138">
        <f t="shared" si="39"/>
        <v>2</v>
      </c>
      <c r="L491" s="47"/>
      <c r="M491" s="47">
        <v>3.1</v>
      </c>
      <c r="N491" s="47"/>
      <c r="O491" s="22"/>
      <c r="P491" s="117">
        <v>11432</v>
      </c>
    </row>
    <row r="492" s="17" customFormat="1" ht="40.05" customHeight="1" spans="1:16">
      <c r="A492" s="18" t="s">
        <v>27</v>
      </c>
      <c r="B492" s="40" t="s">
        <v>870</v>
      </c>
      <c r="C492" s="41" t="s">
        <v>16</v>
      </c>
      <c r="D492" s="41" t="s">
        <v>53</v>
      </c>
      <c r="E492" s="22" t="s">
        <v>5634</v>
      </c>
      <c r="F492" s="22" t="s">
        <v>304</v>
      </c>
      <c r="G492" s="137" t="s">
        <v>5893</v>
      </c>
      <c r="H492" s="23" t="s">
        <v>2371</v>
      </c>
      <c r="I492" s="40" t="s">
        <v>22</v>
      </c>
      <c r="J492" s="116">
        <v>3</v>
      </c>
      <c r="K492" s="138">
        <f t="shared" si="39"/>
        <v>1</v>
      </c>
      <c r="L492" s="47">
        <v>6</v>
      </c>
      <c r="M492" s="47">
        <v>3.1</v>
      </c>
      <c r="N492" s="47"/>
      <c r="O492" s="22"/>
      <c r="P492" s="117">
        <v>11432</v>
      </c>
    </row>
    <row r="493" s="17" customFormat="1" ht="40.05" customHeight="1" spans="1:16">
      <c r="A493" s="18" t="s">
        <v>27</v>
      </c>
      <c r="B493" s="40" t="s">
        <v>872</v>
      </c>
      <c r="C493" s="41" t="s">
        <v>16</v>
      </c>
      <c r="D493" s="41" t="s">
        <v>53</v>
      </c>
      <c r="E493" s="22" t="s">
        <v>5634</v>
      </c>
      <c r="F493" s="22" t="s">
        <v>304</v>
      </c>
      <c r="G493" s="137" t="s">
        <v>5894</v>
      </c>
      <c r="H493" s="23" t="s">
        <v>2371</v>
      </c>
      <c r="I493" s="40" t="s">
        <v>22</v>
      </c>
      <c r="J493" s="116">
        <f>5+18</f>
        <v>23</v>
      </c>
      <c r="K493" s="138">
        <f t="shared" si="39"/>
        <v>5</v>
      </c>
      <c r="L493" s="47">
        <f>64+298</f>
        <v>362</v>
      </c>
      <c r="M493" s="47">
        <v>3.1</v>
      </c>
      <c r="N493" s="47"/>
      <c r="O493" s="22"/>
      <c r="P493" s="117">
        <v>11432</v>
      </c>
    </row>
    <row r="494" s="17" customFormat="1" ht="40.05" customHeight="1" spans="1:16">
      <c r="A494" s="18" t="s">
        <v>27</v>
      </c>
      <c r="B494" s="40" t="s">
        <v>873</v>
      </c>
      <c r="C494" s="41" t="s">
        <v>16</v>
      </c>
      <c r="D494" s="41" t="s">
        <v>53</v>
      </c>
      <c r="E494" s="22" t="s">
        <v>5634</v>
      </c>
      <c r="F494" s="22" t="s">
        <v>304</v>
      </c>
      <c r="G494" s="137" t="s">
        <v>5895</v>
      </c>
      <c r="H494" s="23" t="s">
        <v>2371</v>
      </c>
      <c r="I494" s="40" t="s">
        <v>22</v>
      </c>
      <c r="J494" s="116">
        <v>2</v>
      </c>
      <c r="K494" s="138">
        <f t="shared" si="39"/>
        <v>1</v>
      </c>
      <c r="L494" s="47"/>
      <c r="M494" s="47">
        <v>3.1</v>
      </c>
      <c r="N494" s="47"/>
      <c r="O494" s="22"/>
      <c r="P494" s="117">
        <v>11432</v>
      </c>
    </row>
    <row r="495" s="17" customFormat="1" ht="40.05" customHeight="1" spans="1:16">
      <c r="A495" s="18" t="s">
        <v>27</v>
      </c>
      <c r="B495" s="40" t="s">
        <v>874</v>
      </c>
      <c r="C495" s="41" t="s">
        <v>16</v>
      </c>
      <c r="D495" s="41" t="s">
        <v>53</v>
      </c>
      <c r="E495" s="22" t="s">
        <v>5634</v>
      </c>
      <c r="F495" s="22" t="s">
        <v>304</v>
      </c>
      <c r="G495" s="137" t="s">
        <v>5896</v>
      </c>
      <c r="H495" s="23" t="s">
        <v>2371</v>
      </c>
      <c r="I495" s="40" t="s">
        <v>22</v>
      </c>
      <c r="J495" s="116">
        <v>7</v>
      </c>
      <c r="K495" s="138">
        <f t="shared" si="39"/>
        <v>2</v>
      </c>
      <c r="L495" s="47"/>
      <c r="M495" s="47">
        <v>3.2</v>
      </c>
      <c r="N495" s="47"/>
      <c r="O495" s="22"/>
      <c r="P495" s="117">
        <v>11441</v>
      </c>
    </row>
    <row r="496" s="17" customFormat="1" ht="40.05" customHeight="1" spans="1:16">
      <c r="A496" s="18" t="s">
        <v>27</v>
      </c>
      <c r="B496" s="40" t="s">
        <v>876</v>
      </c>
      <c r="C496" s="41" t="s">
        <v>16</v>
      </c>
      <c r="D496" s="41" t="s">
        <v>53</v>
      </c>
      <c r="E496" s="22" t="s">
        <v>5634</v>
      </c>
      <c r="F496" s="22" t="s">
        <v>304</v>
      </c>
      <c r="G496" s="137" t="s">
        <v>5897</v>
      </c>
      <c r="H496" s="23" t="s">
        <v>2371</v>
      </c>
      <c r="I496" s="40" t="s">
        <v>22</v>
      </c>
      <c r="J496" s="116">
        <v>12</v>
      </c>
      <c r="K496" s="138">
        <f t="shared" si="39"/>
        <v>3</v>
      </c>
      <c r="L496" s="47"/>
      <c r="M496" s="47">
        <v>3.2</v>
      </c>
      <c r="N496" s="47"/>
      <c r="O496" s="22"/>
      <c r="P496" s="117">
        <v>11441</v>
      </c>
    </row>
    <row r="497" s="17" customFormat="1" ht="40.05" customHeight="1" spans="1:16">
      <c r="A497" s="18" t="s">
        <v>27</v>
      </c>
      <c r="B497" s="40" t="s">
        <v>880</v>
      </c>
      <c r="C497" s="41" t="s">
        <v>16</v>
      </c>
      <c r="D497" s="41" t="s">
        <v>53</v>
      </c>
      <c r="E497" s="22" t="s">
        <v>5634</v>
      </c>
      <c r="F497" s="22" t="s">
        <v>304</v>
      </c>
      <c r="G497" s="137" t="s">
        <v>5898</v>
      </c>
      <c r="H497" s="23" t="s">
        <v>2371</v>
      </c>
      <c r="I497" s="40" t="s">
        <v>22</v>
      </c>
      <c r="J497" s="116">
        <v>2</v>
      </c>
      <c r="K497" s="138">
        <f t="shared" si="39"/>
        <v>1</v>
      </c>
      <c r="L497" s="47">
        <v>33</v>
      </c>
      <c r="M497" s="47">
        <v>3.2</v>
      </c>
      <c r="N497" s="47"/>
      <c r="O497" s="22"/>
      <c r="P497" s="117">
        <v>11441</v>
      </c>
    </row>
    <row r="498" s="17" customFormat="1" ht="40.05" customHeight="1" spans="1:16">
      <c r="A498" s="18" t="s">
        <v>27</v>
      </c>
      <c r="B498" s="40" t="s">
        <v>882</v>
      </c>
      <c r="C498" s="41" t="s">
        <v>16</v>
      </c>
      <c r="D498" s="41" t="s">
        <v>53</v>
      </c>
      <c r="E498" s="22" t="s">
        <v>5634</v>
      </c>
      <c r="F498" s="22" t="s">
        <v>304</v>
      </c>
      <c r="G498" s="137" t="s">
        <v>5899</v>
      </c>
      <c r="H498" s="23" t="s">
        <v>4893</v>
      </c>
      <c r="I498" s="40" t="s">
        <v>22</v>
      </c>
      <c r="J498" s="116">
        <v>5</v>
      </c>
      <c r="K498" s="116">
        <f t="shared" ref="K498:K500" si="40">J498</f>
        <v>5</v>
      </c>
      <c r="L498" s="47"/>
      <c r="M498" s="47">
        <v>3.1</v>
      </c>
      <c r="N498" s="47"/>
      <c r="O498" s="22"/>
      <c r="P498" s="117">
        <v>16410</v>
      </c>
    </row>
    <row r="499" s="17" customFormat="1" ht="40.05" customHeight="1" spans="1:16">
      <c r="A499" s="18" t="s">
        <v>27</v>
      </c>
      <c r="B499" s="40" t="s">
        <v>884</v>
      </c>
      <c r="C499" s="41" t="s">
        <v>16</v>
      </c>
      <c r="D499" s="41" t="s">
        <v>53</v>
      </c>
      <c r="E499" s="22" t="s">
        <v>5634</v>
      </c>
      <c r="F499" s="22" t="s">
        <v>304</v>
      </c>
      <c r="G499" s="137" t="s">
        <v>5900</v>
      </c>
      <c r="H499" s="23" t="s">
        <v>5684</v>
      </c>
      <c r="I499" s="40" t="s">
        <v>22</v>
      </c>
      <c r="J499" s="116">
        <v>1</v>
      </c>
      <c r="K499" s="116">
        <f t="shared" si="40"/>
        <v>1</v>
      </c>
      <c r="L499" s="47"/>
      <c r="M499" s="47">
        <v>3.1</v>
      </c>
      <c r="N499" s="47"/>
      <c r="O499" s="22"/>
      <c r="P499" s="117">
        <v>17012</v>
      </c>
    </row>
    <row r="500" s="17" customFormat="1" ht="40.05" customHeight="1" spans="1:16">
      <c r="A500" s="18" t="s">
        <v>27</v>
      </c>
      <c r="B500" s="40" t="s">
        <v>887</v>
      </c>
      <c r="C500" s="41" t="s">
        <v>16</v>
      </c>
      <c r="D500" s="41" t="s">
        <v>53</v>
      </c>
      <c r="E500" s="22" t="s">
        <v>5634</v>
      </c>
      <c r="F500" s="22" t="s">
        <v>304</v>
      </c>
      <c r="G500" s="137" t="s">
        <v>5901</v>
      </c>
      <c r="H500" s="23" t="s">
        <v>5684</v>
      </c>
      <c r="I500" s="40" t="s">
        <v>22</v>
      </c>
      <c r="J500" s="116">
        <v>14</v>
      </c>
      <c r="K500" s="116">
        <f t="shared" si="40"/>
        <v>14</v>
      </c>
      <c r="L500" s="47"/>
      <c r="M500" s="47">
        <v>3.1</v>
      </c>
      <c r="N500" s="47"/>
      <c r="O500" s="22"/>
      <c r="P500" s="117">
        <v>17012</v>
      </c>
    </row>
    <row r="501" s="17" customFormat="1" ht="40.05" customHeight="1" spans="1:16">
      <c r="A501" s="18" t="s">
        <v>27</v>
      </c>
      <c r="B501" s="40" t="s">
        <v>889</v>
      </c>
      <c r="C501" s="41" t="s">
        <v>16</v>
      </c>
      <c r="D501" s="41" t="s">
        <v>53</v>
      </c>
      <c r="E501" s="22" t="s">
        <v>5634</v>
      </c>
      <c r="F501" s="22" t="s">
        <v>304</v>
      </c>
      <c r="G501" s="137" t="s">
        <v>5902</v>
      </c>
      <c r="H501" s="23" t="s">
        <v>5684</v>
      </c>
      <c r="I501" s="40" t="s">
        <v>22</v>
      </c>
      <c r="J501" s="116">
        <v>5</v>
      </c>
      <c r="K501" s="138">
        <f t="shared" ref="K501:K503" si="41">CEILING(J501*0.2,1)</f>
        <v>1</v>
      </c>
      <c r="L501" s="47"/>
      <c r="M501" s="47">
        <v>3.1</v>
      </c>
      <c r="N501" s="47"/>
      <c r="O501" s="22"/>
      <c r="P501" s="117">
        <v>17012</v>
      </c>
    </row>
    <row r="502" s="17" customFormat="1" ht="40.05" customHeight="1" spans="1:16">
      <c r="A502" s="18" t="s">
        <v>27</v>
      </c>
      <c r="B502" s="40" t="s">
        <v>891</v>
      </c>
      <c r="C502" s="41" t="s">
        <v>16</v>
      </c>
      <c r="D502" s="41" t="s">
        <v>53</v>
      </c>
      <c r="E502" s="22" t="s">
        <v>5634</v>
      </c>
      <c r="F502" s="22" t="s">
        <v>304</v>
      </c>
      <c r="G502" s="137" t="s">
        <v>5903</v>
      </c>
      <c r="H502" s="23" t="s">
        <v>5684</v>
      </c>
      <c r="I502" s="40" t="s">
        <v>22</v>
      </c>
      <c r="J502" s="116">
        <v>7</v>
      </c>
      <c r="K502" s="138">
        <f t="shared" si="41"/>
        <v>2</v>
      </c>
      <c r="L502" s="47">
        <v>14</v>
      </c>
      <c r="M502" s="47">
        <v>3.1</v>
      </c>
      <c r="N502" s="47"/>
      <c r="O502" s="22"/>
      <c r="P502" s="117">
        <v>17012</v>
      </c>
    </row>
    <row r="503" s="17" customFormat="1" ht="40.05" customHeight="1" spans="1:16">
      <c r="A503" s="18" t="s">
        <v>27</v>
      </c>
      <c r="B503" s="40" t="s">
        <v>894</v>
      </c>
      <c r="C503" s="41" t="s">
        <v>16</v>
      </c>
      <c r="D503" s="41" t="s">
        <v>53</v>
      </c>
      <c r="E503" s="22" t="s">
        <v>5634</v>
      </c>
      <c r="F503" s="22" t="s">
        <v>304</v>
      </c>
      <c r="G503" s="137" t="s">
        <v>5904</v>
      </c>
      <c r="H503" s="23" t="s">
        <v>5684</v>
      </c>
      <c r="I503" s="40" t="s">
        <v>22</v>
      </c>
      <c r="J503" s="116">
        <v>4</v>
      </c>
      <c r="K503" s="138">
        <f t="shared" si="41"/>
        <v>1</v>
      </c>
      <c r="L503" s="47">
        <v>16</v>
      </c>
      <c r="M503" s="47">
        <v>3.1</v>
      </c>
      <c r="N503" s="47"/>
      <c r="O503" s="22"/>
      <c r="P503" s="117">
        <v>17012</v>
      </c>
    </row>
    <row r="504" s="17" customFormat="1" ht="40.05" customHeight="1" spans="1:16">
      <c r="A504" s="18" t="s">
        <v>27</v>
      </c>
      <c r="B504" s="40" t="s">
        <v>895</v>
      </c>
      <c r="C504" s="41" t="s">
        <v>16</v>
      </c>
      <c r="D504" s="41" t="s">
        <v>53</v>
      </c>
      <c r="E504" s="22" t="s">
        <v>5634</v>
      </c>
      <c r="F504" s="22" t="s">
        <v>304</v>
      </c>
      <c r="G504" s="137" t="s">
        <v>5905</v>
      </c>
      <c r="H504" s="23" t="s">
        <v>5684</v>
      </c>
      <c r="I504" s="40" t="s">
        <v>22</v>
      </c>
      <c r="J504" s="116">
        <v>8</v>
      </c>
      <c r="K504" s="116">
        <v>0</v>
      </c>
      <c r="L504" s="47">
        <v>508</v>
      </c>
      <c r="M504" s="47">
        <v>3.1</v>
      </c>
      <c r="N504" s="47"/>
      <c r="O504" s="22"/>
      <c r="P504" s="117">
        <v>17012</v>
      </c>
    </row>
    <row r="505" s="17" customFormat="1" ht="40.05" customHeight="1" spans="1:16">
      <c r="A505" s="18" t="s">
        <v>27</v>
      </c>
      <c r="B505" s="40" t="s">
        <v>896</v>
      </c>
      <c r="C505" s="41" t="s">
        <v>16</v>
      </c>
      <c r="D505" s="41" t="s">
        <v>53</v>
      </c>
      <c r="E505" s="22" t="s">
        <v>5634</v>
      </c>
      <c r="F505" s="22" t="s">
        <v>304</v>
      </c>
      <c r="G505" s="137" t="s">
        <v>5906</v>
      </c>
      <c r="H505" s="23" t="s">
        <v>5684</v>
      </c>
      <c r="I505" s="40" t="s">
        <v>22</v>
      </c>
      <c r="J505" s="116">
        <v>6</v>
      </c>
      <c r="K505" s="138">
        <v>0</v>
      </c>
      <c r="L505" s="47">
        <v>720</v>
      </c>
      <c r="M505" s="47">
        <v>3.1</v>
      </c>
      <c r="N505" s="47"/>
      <c r="O505" s="22"/>
      <c r="P505" s="117">
        <v>17012</v>
      </c>
    </row>
    <row r="506" s="17" customFormat="1" ht="40.05" customHeight="1" spans="1:16">
      <c r="A506" s="18" t="s">
        <v>27</v>
      </c>
      <c r="B506" s="40" t="s">
        <v>897</v>
      </c>
      <c r="C506" s="41" t="s">
        <v>16</v>
      </c>
      <c r="D506" s="41" t="s">
        <v>53</v>
      </c>
      <c r="E506" s="22" t="s">
        <v>5634</v>
      </c>
      <c r="F506" s="22" t="s">
        <v>304</v>
      </c>
      <c r="G506" s="137" t="s">
        <v>5902</v>
      </c>
      <c r="H506" s="23" t="s">
        <v>5703</v>
      </c>
      <c r="I506" s="40" t="s">
        <v>22</v>
      </c>
      <c r="J506" s="116">
        <v>1</v>
      </c>
      <c r="K506" s="138">
        <f t="shared" ref="K506:K508" si="42">CEILING(J506*0.2,1)</f>
        <v>1</v>
      </c>
      <c r="L506" s="47"/>
      <c r="M506" s="47">
        <v>3.1</v>
      </c>
      <c r="N506" s="47"/>
      <c r="O506" s="22"/>
      <c r="P506" s="117">
        <v>17240</v>
      </c>
    </row>
    <row r="507" s="17" customFormat="1" ht="40.05" customHeight="1" spans="1:16">
      <c r="A507" s="18" t="s">
        <v>27</v>
      </c>
      <c r="B507" s="40" t="s">
        <v>898</v>
      </c>
      <c r="C507" s="41" t="s">
        <v>16</v>
      </c>
      <c r="D507" s="41" t="s">
        <v>53</v>
      </c>
      <c r="E507" s="22" t="s">
        <v>5634</v>
      </c>
      <c r="F507" s="22" t="s">
        <v>304</v>
      </c>
      <c r="G507" s="137" t="s">
        <v>5903</v>
      </c>
      <c r="H507" s="23" t="s">
        <v>5703</v>
      </c>
      <c r="I507" s="40" t="s">
        <v>22</v>
      </c>
      <c r="J507" s="116">
        <v>4</v>
      </c>
      <c r="K507" s="138">
        <f t="shared" si="42"/>
        <v>1</v>
      </c>
      <c r="L507" s="47">
        <v>7</v>
      </c>
      <c r="M507" s="47">
        <v>3.1</v>
      </c>
      <c r="N507" s="47"/>
      <c r="O507" s="22"/>
      <c r="P507" s="117">
        <v>17240</v>
      </c>
    </row>
    <row r="508" s="17" customFormat="1" ht="40.05" customHeight="1" spans="1:16">
      <c r="A508" s="18" t="s">
        <v>27</v>
      </c>
      <c r="B508" s="40" t="s">
        <v>899</v>
      </c>
      <c r="C508" s="41" t="s">
        <v>16</v>
      </c>
      <c r="D508" s="41" t="s">
        <v>53</v>
      </c>
      <c r="E508" s="22" t="s">
        <v>5634</v>
      </c>
      <c r="F508" s="22" t="s">
        <v>304</v>
      </c>
      <c r="G508" s="137" t="s">
        <v>5904</v>
      </c>
      <c r="H508" s="23" t="s">
        <v>5703</v>
      </c>
      <c r="I508" s="40" t="s">
        <v>22</v>
      </c>
      <c r="J508" s="116">
        <v>3</v>
      </c>
      <c r="K508" s="138">
        <f t="shared" si="42"/>
        <v>1</v>
      </c>
      <c r="L508" s="47">
        <v>15</v>
      </c>
      <c r="M508" s="47">
        <v>3.1</v>
      </c>
      <c r="N508" s="47"/>
      <c r="O508" s="22"/>
      <c r="P508" s="117">
        <v>17240</v>
      </c>
    </row>
    <row r="509" s="17" customFormat="1" ht="40.05" customHeight="1" spans="1:16">
      <c r="A509" s="18" t="s">
        <v>27</v>
      </c>
      <c r="B509" s="40" t="s">
        <v>901</v>
      </c>
      <c r="C509" s="41" t="s">
        <v>16</v>
      </c>
      <c r="D509" s="41" t="s">
        <v>53</v>
      </c>
      <c r="E509" s="22" t="s">
        <v>5634</v>
      </c>
      <c r="F509" s="22" t="s">
        <v>304</v>
      </c>
      <c r="G509" s="137" t="s">
        <v>5907</v>
      </c>
      <c r="H509" s="23" t="s">
        <v>5238</v>
      </c>
      <c r="I509" s="40" t="s">
        <v>22</v>
      </c>
      <c r="J509" s="116">
        <v>1</v>
      </c>
      <c r="K509" s="116">
        <f>J509</f>
        <v>1</v>
      </c>
      <c r="L509" s="47"/>
      <c r="M509" s="47">
        <v>3.1</v>
      </c>
      <c r="N509" s="47"/>
      <c r="O509" s="22"/>
      <c r="P509" s="117">
        <v>17320</v>
      </c>
    </row>
    <row r="510" s="17" customFormat="1" ht="40.05" customHeight="1" spans="1:16">
      <c r="A510" s="18" t="s">
        <v>27</v>
      </c>
      <c r="B510" s="40" t="s">
        <v>903</v>
      </c>
      <c r="C510" s="41" t="s">
        <v>16</v>
      </c>
      <c r="D510" s="41" t="s">
        <v>53</v>
      </c>
      <c r="E510" s="22" t="s">
        <v>5634</v>
      </c>
      <c r="F510" s="22" t="s">
        <v>304</v>
      </c>
      <c r="G510" s="137" t="s">
        <v>5908</v>
      </c>
      <c r="H510" s="23" t="s">
        <v>5238</v>
      </c>
      <c r="I510" s="40" t="s">
        <v>22</v>
      </c>
      <c r="J510" s="116">
        <v>5</v>
      </c>
      <c r="K510" s="116">
        <v>0</v>
      </c>
      <c r="L510" s="47">
        <v>65</v>
      </c>
      <c r="M510" s="47">
        <v>3.1</v>
      </c>
      <c r="N510" s="47"/>
      <c r="O510" s="22"/>
      <c r="P510" s="117">
        <v>17320</v>
      </c>
    </row>
    <row r="511" s="17" customFormat="1" ht="40.05" customHeight="1" spans="1:16">
      <c r="A511" s="18" t="s">
        <v>27</v>
      </c>
      <c r="B511" s="40" t="s">
        <v>905</v>
      </c>
      <c r="C511" s="41" t="s">
        <v>16</v>
      </c>
      <c r="D511" s="41" t="s">
        <v>53</v>
      </c>
      <c r="E511" s="22" t="s">
        <v>5634</v>
      </c>
      <c r="F511" s="22" t="s">
        <v>304</v>
      </c>
      <c r="G511" s="137" t="s">
        <v>5909</v>
      </c>
      <c r="H511" s="23" t="s">
        <v>5238</v>
      </c>
      <c r="I511" s="40" t="s">
        <v>22</v>
      </c>
      <c r="J511" s="116">
        <v>2</v>
      </c>
      <c r="K511" s="138">
        <v>0</v>
      </c>
      <c r="L511" s="47">
        <v>40</v>
      </c>
      <c r="M511" s="47">
        <v>3.1</v>
      </c>
      <c r="N511" s="47"/>
      <c r="O511" s="22"/>
      <c r="P511" s="117">
        <v>17320</v>
      </c>
    </row>
    <row r="512" s="17" customFormat="1" ht="40.05" customHeight="1" spans="1:16">
      <c r="A512" s="18" t="s">
        <v>27</v>
      </c>
      <c r="B512" s="40" t="s">
        <v>906</v>
      </c>
      <c r="C512" s="41" t="s">
        <v>16</v>
      </c>
      <c r="D512" s="41" t="s">
        <v>53</v>
      </c>
      <c r="E512" s="22" t="s">
        <v>5634</v>
      </c>
      <c r="F512" s="22" t="s">
        <v>304</v>
      </c>
      <c r="G512" s="137" t="s">
        <v>5910</v>
      </c>
      <c r="H512" s="23" t="s">
        <v>5238</v>
      </c>
      <c r="I512" s="40" t="s">
        <v>22</v>
      </c>
      <c r="J512" s="116">
        <v>2</v>
      </c>
      <c r="K512" s="116">
        <v>0</v>
      </c>
      <c r="L512" s="47">
        <v>88</v>
      </c>
      <c r="M512" s="47">
        <v>3.1</v>
      </c>
      <c r="N512" s="47"/>
      <c r="O512" s="22"/>
      <c r="P512" s="117">
        <v>17320</v>
      </c>
    </row>
    <row r="513" s="17" customFormat="1" ht="40.05" customHeight="1" spans="1:16">
      <c r="A513" s="18" t="s">
        <v>27</v>
      </c>
      <c r="B513" s="40" t="s">
        <v>908</v>
      </c>
      <c r="C513" s="41" t="s">
        <v>16</v>
      </c>
      <c r="D513" s="41" t="s">
        <v>53</v>
      </c>
      <c r="E513" s="22" t="s">
        <v>5634</v>
      </c>
      <c r="F513" s="22" t="s">
        <v>304</v>
      </c>
      <c r="G513" s="137" t="s">
        <v>5911</v>
      </c>
      <c r="H513" s="23" t="s">
        <v>5238</v>
      </c>
      <c r="I513" s="40" t="s">
        <v>22</v>
      </c>
      <c r="J513" s="116">
        <v>1</v>
      </c>
      <c r="K513" s="116">
        <v>0</v>
      </c>
      <c r="L513" s="47"/>
      <c r="M513" s="47">
        <v>3.1</v>
      </c>
      <c r="N513" s="47"/>
      <c r="O513" s="22"/>
      <c r="P513" s="117">
        <v>17320</v>
      </c>
    </row>
    <row r="514" s="17" customFormat="1" ht="40.05" customHeight="1" spans="1:16">
      <c r="A514" s="18" t="s">
        <v>27</v>
      </c>
      <c r="B514" s="40" t="s">
        <v>909</v>
      </c>
      <c r="C514" s="41" t="s">
        <v>16</v>
      </c>
      <c r="D514" s="41" t="s">
        <v>53</v>
      </c>
      <c r="E514" s="22" t="s">
        <v>5634</v>
      </c>
      <c r="F514" s="22" t="s">
        <v>304</v>
      </c>
      <c r="G514" s="137" t="s">
        <v>5905</v>
      </c>
      <c r="H514" s="23" t="s">
        <v>5238</v>
      </c>
      <c r="I514" s="40" t="s">
        <v>22</v>
      </c>
      <c r="J514" s="116">
        <v>4</v>
      </c>
      <c r="K514" s="116">
        <v>0</v>
      </c>
      <c r="L514" s="47">
        <v>255</v>
      </c>
      <c r="M514" s="47">
        <v>3.1</v>
      </c>
      <c r="N514" s="47"/>
      <c r="O514" s="22"/>
      <c r="P514" s="117">
        <v>17320</v>
      </c>
    </row>
    <row r="515" s="17" customFormat="1" ht="40.05" customHeight="1" spans="1:16">
      <c r="A515" s="18" t="s">
        <v>27</v>
      </c>
      <c r="B515" s="40" t="s">
        <v>910</v>
      </c>
      <c r="C515" s="41" t="s">
        <v>16</v>
      </c>
      <c r="D515" s="41" t="s">
        <v>53</v>
      </c>
      <c r="E515" s="22" t="s">
        <v>5634</v>
      </c>
      <c r="F515" s="22" t="s">
        <v>304</v>
      </c>
      <c r="G515" s="137" t="s">
        <v>5901</v>
      </c>
      <c r="H515" s="23" t="s">
        <v>5238</v>
      </c>
      <c r="I515" s="40" t="s">
        <v>22</v>
      </c>
      <c r="J515" s="116">
        <v>8</v>
      </c>
      <c r="K515" s="138">
        <f t="shared" ref="K515:K518" si="43">CEILING(J515*0.2,1)</f>
        <v>2</v>
      </c>
      <c r="L515" s="47"/>
      <c r="M515" s="47">
        <v>3.1</v>
      </c>
      <c r="N515" s="47"/>
      <c r="O515" s="22"/>
      <c r="P515" s="117">
        <v>17320</v>
      </c>
    </row>
    <row r="516" s="17" customFormat="1" ht="40.05" customHeight="1" spans="1:16">
      <c r="A516" s="18" t="s">
        <v>27</v>
      </c>
      <c r="B516" s="40" t="s">
        <v>911</v>
      </c>
      <c r="C516" s="41" t="s">
        <v>16</v>
      </c>
      <c r="D516" s="41" t="s">
        <v>53</v>
      </c>
      <c r="E516" s="22" t="s">
        <v>5634</v>
      </c>
      <c r="F516" s="22" t="s">
        <v>304</v>
      </c>
      <c r="G516" s="137" t="s">
        <v>5902</v>
      </c>
      <c r="H516" s="23" t="s">
        <v>5238</v>
      </c>
      <c r="I516" s="40" t="s">
        <v>22</v>
      </c>
      <c r="J516" s="116">
        <v>3</v>
      </c>
      <c r="K516" s="138">
        <f t="shared" si="43"/>
        <v>1</v>
      </c>
      <c r="L516" s="47"/>
      <c r="M516" s="47">
        <v>3.1</v>
      </c>
      <c r="N516" s="47"/>
      <c r="O516" s="22"/>
      <c r="P516" s="117">
        <v>17320</v>
      </c>
    </row>
    <row r="517" s="17" customFormat="1" ht="40.05" customHeight="1" spans="1:16">
      <c r="A517" s="18" t="s">
        <v>27</v>
      </c>
      <c r="B517" s="40" t="s">
        <v>913</v>
      </c>
      <c r="C517" s="41" t="s">
        <v>16</v>
      </c>
      <c r="D517" s="41" t="s">
        <v>53</v>
      </c>
      <c r="E517" s="22" t="s">
        <v>5634</v>
      </c>
      <c r="F517" s="22" t="s">
        <v>304</v>
      </c>
      <c r="G517" s="137" t="s">
        <v>5903</v>
      </c>
      <c r="H517" s="23" t="s">
        <v>5238</v>
      </c>
      <c r="I517" s="40" t="s">
        <v>22</v>
      </c>
      <c r="J517" s="116">
        <v>4</v>
      </c>
      <c r="K517" s="138">
        <f t="shared" si="43"/>
        <v>1</v>
      </c>
      <c r="L517" s="47">
        <v>12</v>
      </c>
      <c r="M517" s="47">
        <v>3.1</v>
      </c>
      <c r="N517" s="47"/>
      <c r="O517" s="22"/>
      <c r="P517" s="117">
        <v>17320</v>
      </c>
    </row>
    <row r="518" s="17" customFormat="1" ht="40.05" customHeight="1" spans="1:16">
      <c r="A518" s="18" t="s">
        <v>27</v>
      </c>
      <c r="B518" s="40" t="s">
        <v>914</v>
      </c>
      <c r="C518" s="41" t="s">
        <v>16</v>
      </c>
      <c r="D518" s="41" t="s">
        <v>53</v>
      </c>
      <c r="E518" s="22" t="s">
        <v>5634</v>
      </c>
      <c r="F518" s="22" t="s">
        <v>304</v>
      </c>
      <c r="G518" s="137" t="s">
        <v>5904</v>
      </c>
      <c r="H518" s="23" t="s">
        <v>5238</v>
      </c>
      <c r="I518" s="40" t="s">
        <v>22</v>
      </c>
      <c r="J518" s="116">
        <v>24</v>
      </c>
      <c r="K518" s="138">
        <f t="shared" si="43"/>
        <v>5</v>
      </c>
      <c r="L518" s="47">
        <f>28+56</f>
        <v>84</v>
      </c>
      <c r="M518" s="47">
        <v>3.1</v>
      </c>
      <c r="N518" s="47"/>
      <c r="O518" s="22"/>
      <c r="P518" s="117">
        <v>17320</v>
      </c>
    </row>
    <row r="519" s="17" customFormat="1" ht="40.05" customHeight="1" spans="1:16">
      <c r="A519" s="18" t="s">
        <v>27</v>
      </c>
      <c r="B519" s="40" t="s">
        <v>916</v>
      </c>
      <c r="C519" s="41" t="s">
        <v>16</v>
      </c>
      <c r="D519" s="41" t="s">
        <v>53</v>
      </c>
      <c r="E519" s="22" t="s">
        <v>5634</v>
      </c>
      <c r="F519" s="22" t="s">
        <v>304</v>
      </c>
      <c r="G519" s="137" t="s">
        <v>5912</v>
      </c>
      <c r="H519" s="23" t="s">
        <v>2371</v>
      </c>
      <c r="I519" s="40" t="s">
        <v>22</v>
      </c>
      <c r="J519" s="116">
        <v>4</v>
      </c>
      <c r="K519" s="116">
        <f>J519</f>
        <v>4</v>
      </c>
      <c r="L519" s="47"/>
      <c r="M519" s="47">
        <v>3.1</v>
      </c>
      <c r="N519" s="47"/>
      <c r="O519" s="22"/>
      <c r="P519" s="117">
        <v>18011</v>
      </c>
    </row>
    <row r="520" s="17" customFormat="1" ht="40.05" customHeight="1" spans="1:16">
      <c r="A520" s="18" t="s">
        <v>27</v>
      </c>
      <c r="B520" s="40" t="s">
        <v>917</v>
      </c>
      <c r="C520" s="41" t="s">
        <v>16</v>
      </c>
      <c r="D520" s="41" t="s">
        <v>53</v>
      </c>
      <c r="E520" s="22" t="s">
        <v>5634</v>
      </c>
      <c r="F520" s="22" t="s">
        <v>304</v>
      </c>
      <c r="G520" s="137" t="s">
        <v>5891</v>
      </c>
      <c r="H520" s="23" t="s">
        <v>2371</v>
      </c>
      <c r="I520" s="40" t="s">
        <v>22</v>
      </c>
      <c r="J520" s="116">
        <v>40</v>
      </c>
      <c r="K520" s="138">
        <f t="shared" ref="K520:K525" si="44">CEILING(J520*0.2,1)</f>
        <v>8</v>
      </c>
      <c r="L520" s="47"/>
      <c r="M520" s="47">
        <v>3.1</v>
      </c>
      <c r="N520" s="47"/>
      <c r="O520" s="22"/>
      <c r="P520" s="117">
        <v>18011</v>
      </c>
    </row>
    <row r="521" s="17" customFormat="1" ht="40.05" customHeight="1" spans="1:16">
      <c r="A521" s="18" t="s">
        <v>27</v>
      </c>
      <c r="B521" s="40" t="s">
        <v>918</v>
      </c>
      <c r="C521" s="41" t="s">
        <v>16</v>
      </c>
      <c r="D521" s="41" t="s">
        <v>53</v>
      </c>
      <c r="E521" s="22" t="s">
        <v>5634</v>
      </c>
      <c r="F521" s="22" t="s">
        <v>304</v>
      </c>
      <c r="G521" s="137" t="s">
        <v>5913</v>
      </c>
      <c r="H521" s="23" t="s">
        <v>2371</v>
      </c>
      <c r="I521" s="40" t="s">
        <v>22</v>
      </c>
      <c r="J521" s="116">
        <v>1</v>
      </c>
      <c r="K521" s="138">
        <f t="shared" si="44"/>
        <v>1</v>
      </c>
      <c r="L521" s="47"/>
      <c r="M521" s="47">
        <v>3.1</v>
      </c>
      <c r="N521" s="47"/>
      <c r="O521" s="22"/>
      <c r="P521" s="117">
        <v>18011</v>
      </c>
    </row>
    <row r="522" s="17" customFormat="1" ht="40.05" customHeight="1" spans="1:16">
      <c r="A522" s="18" t="s">
        <v>27</v>
      </c>
      <c r="B522" s="40" t="s">
        <v>919</v>
      </c>
      <c r="C522" s="41" t="s">
        <v>16</v>
      </c>
      <c r="D522" s="41" t="s">
        <v>53</v>
      </c>
      <c r="E522" s="22" t="s">
        <v>5634</v>
      </c>
      <c r="F522" s="22" t="s">
        <v>304</v>
      </c>
      <c r="G522" s="137" t="s">
        <v>5893</v>
      </c>
      <c r="H522" s="23" t="s">
        <v>2371</v>
      </c>
      <c r="I522" s="40" t="s">
        <v>22</v>
      </c>
      <c r="J522" s="116">
        <v>1</v>
      </c>
      <c r="K522" s="138">
        <f t="shared" si="44"/>
        <v>1</v>
      </c>
      <c r="L522" s="47">
        <v>6</v>
      </c>
      <c r="M522" s="47">
        <v>3.1</v>
      </c>
      <c r="N522" s="47"/>
      <c r="O522" s="22"/>
      <c r="P522" s="117">
        <v>18011</v>
      </c>
    </row>
    <row r="523" s="17" customFormat="1" ht="40.05" customHeight="1" spans="1:16">
      <c r="A523" s="18" t="s">
        <v>27</v>
      </c>
      <c r="B523" s="40" t="s">
        <v>920</v>
      </c>
      <c r="C523" s="41" t="s">
        <v>16</v>
      </c>
      <c r="D523" s="41" t="s">
        <v>53</v>
      </c>
      <c r="E523" s="22" t="s">
        <v>5634</v>
      </c>
      <c r="F523" s="22" t="s">
        <v>304</v>
      </c>
      <c r="G523" s="137" t="s">
        <v>5892</v>
      </c>
      <c r="H523" s="23" t="s">
        <v>2371</v>
      </c>
      <c r="I523" s="40" t="s">
        <v>22</v>
      </c>
      <c r="J523" s="116">
        <v>1</v>
      </c>
      <c r="K523" s="138">
        <f t="shared" si="44"/>
        <v>1</v>
      </c>
      <c r="L523" s="47"/>
      <c r="M523" s="47">
        <v>3.1</v>
      </c>
      <c r="N523" s="47"/>
      <c r="O523" s="22"/>
      <c r="P523" s="117">
        <v>31432</v>
      </c>
    </row>
    <row r="524" s="17" customFormat="1" ht="40.05" customHeight="1" spans="1:16">
      <c r="A524" s="18" t="s">
        <v>27</v>
      </c>
      <c r="B524" s="40" t="s">
        <v>921</v>
      </c>
      <c r="C524" s="41" t="s">
        <v>16</v>
      </c>
      <c r="D524" s="41" t="s">
        <v>53</v>
      </c>
      <c r="E524" s="22" t="s">
        <v>5634</v>
      </c>
      <c r="F524" s="22" t="s">
        <v>304</v>
      </c>
      <c r="G524" s="137" t="s">
        <v>5914</v>
      </c>
      <c r="H524" s="23" t="s">
        <v>2136</v>
      </c>
      <c r="I524" s="40" t="s">
        <v>22</v>
      </c>
      <c r="J524" s="116">
        <v>14</v>
      </c>
      <c r="K524" s="138">
        <f t="shared" si="44"/>
        <v>3</v>
      </c>
      <c r="L524" s="47"/>
      <c r="M524" s="47">
        <v>3.1</v>
      </c>
      <c r="N524" s="47"/>
      <c r="O524" s="22"/>
      <c r="P524" s="117">
        <v>33411</v>
      </c>
    </row>
    <row r="525" s="17" customFormat="1" ht="40.05" customHeight="1" spans="1:16">
      <c r="A525" s="18" t="s">
        <v>27</v>
      </c>
      <c r="B525" s="40" t="s">
        <v>922</v>
      </c>
      <c r="C525" s="41" t="s">
        <v>16</v>
      </c>
      <c r="D525" s="41" t="s">
        <v>53</v>
      </c>
      <c r="E525" s="22" t="s">
        <v>5634</v>
      </c>
      <c r="F525" s="22" t="s">
        <v>304</v>
      </c>
      <c r="G525" s="137" t="s">
        <v>5915</v>
      </c>
      <c r="H525" s="23" t="s">
        <v>2158</v>
      </c>
      <c r="I525" s="40" t="s">
        <v>22</v>
      </c>
      <c r="J525" s="116">
        <v>4</v>
      </c>
      <c r="K525" s="138">
        <f t="shared" si="44"/>
        <v>1</v>
      </c>
      <c r="L525" s="47"/>
      <c r="M525" s="47">
        <v>3.2</v>
      </c>
      <c r="N525" s="47"/>
      <c r="O525" s="22"/>
      <c r="P525" s="117">
        <v>151503</v>
      </c>
    </row>
    <row r="526" s="17" customFormat="1" ht="40.05" customHeight="1" spans="1:16">
      <c r="A526" s="18" t="s">
        <v>27</v>
      </c>
      <c r="B526" s="40" t="s">
        <v>924</v>
      </c>
      <c r="C526" s="41" t="s">
        <v>16</v>
      </c>
      <c r="D526" s="41" t="s">
        <v>53</v>
      </c>
      <c r="E526" s="22" t="s">
        <v>5634</v>
      </c>
      <c r="F526" s="22" t="s">
        <v>304</v>
      </c>
      <c r="G526" s="137" t="s">
        <v>5916</v>
      </c>
      <c r="H526" s="140" t="s">
        <v>2356</v>
      </c>
      <c r="I526" s="40" t="s">
        <v>22</v>
      </c>
      <c r="J526" s="116">
        <v>9</v>
      </c>
      <c r="K526" s="116">
        <f t="shared" ref="K526:K529" si="45">J526</f>
        <v>9</v>
      </c>
      <c r="L526" s="47"/>
      <c r="M526" s="47">
        <v>3.2</v>
      </c>
      <c r="N526" s="47"/>
      <c r="O526" s="22"/>
      <c r="P526" s="117">
        <v>153461</v>
      </c>
    </row>
    <row r="527" s="17" customFormat="1" ht="40.05" customHeight="1" spans="1:16">
      <c r="A527" s="18" t="s">
        <v>27</v>
      </c>
      <c r="B527" s="40" t="s">
        <v>925</v>
      </c>
      <c r="C527" s="41" t="s">
        <v>16</v>
      </c>
      <c r="D527" s="41" t="s">
        <v>53</v>
      </c>
      <c r="E527" s="22" t="s">
        <v>5634</v>
      </c>
      <c r="F527" s="22" t="s">
        <v>5917</v>
      </c>
      <c r="G527" s="137" t="s">
        <v>5918</v>
      </c>
      <c r="H527" s="23" t="s">
        <v>2371</v>
      </c>
      <c r="I527" s="40" t="s">
        <v>22</v>
      </c>
      <c r="J527" s="116">
        <v>2</v>
      </c>
      <c r="K527" s="116">
        <f t="shared" si="45"/>
        <v>2</v>
      </c>
      <c r="L527" s="47"/>
      <c r="M527" s="47">
        <v>3.1</v>
      </c>
      <c r="N527" s="47"/>
      <c r="O527" s="22"/>
      <c r="P527" s="117">
        <v>11432</v>
      </c>
    </row>
    <row r="528" s="17" customFormat="1" ht="40.05" customHeight="1" spans="1:16">
      <c r="A528" s="18" t="s">
        <v>27</v>
      </c>
      <c r="B528" s="40" t="s">
        <v>926</v>
      </c>
      <c r="C528" s="41" t="s">
        <v>16</v>
      </c>
      <c r="D528" s="41" t="s">
        <v>53</v>
      </c>
      <c r="E528" s="22" t="s">
        <v>5634</v>
      </c>
      <c r="F528" s="22" t="s">
        <v>5917</v>
      </c>
      <c r="G528" s="137" t="s">
        <v>5919</v>
      </c>
      <c r="H528" s="23" t="s">
        <v>2371</v>
      </c>
      <c r="I528" s="40" t="s">
        <v>22</v>
      </c>
      <c r="J528" s="116">
        <v>9</v>
      </c>
      <c r="K528" s="138">
        <f t="shared" ref="K528:K536" si="46">CEILING(J528*0.2,1)</f>
        <v>2</v>
      </c>
      <c r="L528" s="47"/>
      <c r="M528" s="47">
        <v>3.1</v>
      </c>
      <c r="N528" s="47"/>
      <c r="O528" s="22"/>
      <c r="P528" s="117">
        <v>11432</v>
      </c>
    </row>
    <row r="529" s="17" customFormat="1" ht="40.05" customHeight="1" spans="1:16">
      <c r="A529" s="18" t="s">
        <v>27</v>
      </c>
      <c r="B529" s="40" t="s">
        <v>927</v>
      </c>
      <c r="C529" s="41" t="s">
        <v>16</v>
      </c>
      <c r="D529" s="41" t="s">
        <v>53</v>
      </c>
      <c r="E529" s="22" t="s">
        <v>5634</v>
      </c>
      <c r="F529" s="22" t="s">
        <v>236</v>
      </c>
      <c r="G529" s="137" t="s">
        <v>5920</v>
      </c>
      <c r="H529" s="23" t="s">
        <v>5921</v>
      </c>
      <c r="I529" s="40" t="s">
        <v>22</v>
      </c>
      <c r="J529" s="116">
        <v>1</v>
      </c>
      <c r="K529" s="116">
        <f t="shared" si="45"/>
        <v>1</v>
      </c>
      <c r="L529" s="47"/>
      <c r="M529" s="47">
        <v>3.1</v>
      </c>
      <c r="N529" s="47"/>
      <c r="O529" s="22"/>
      <c r="P529" s="117">
        <v>11432</v>
      </c>
    </row>
    <row r="530" s="17" customFormat="1" ht="40.05" customHeight="1" spans="1:16">
      <c r="A530" s="18" t="s">
        <v>27</v>
      </c>
      <c r="B530" s="40" t="s">
        <v>928</v>
      </c>
      <c r="C530" s="41" t="s">
        <v>16</v>
      </c>
      <c r="D530" s="41" t="s">
        <v>53</v>
      </c>
      <c r="E530" s="22" t="s">
        <v>5634</v>
      </c>
      <c r="F530" s="22" t="s">
        <v>5917</v>
      </c>
      <c r="G530" s="137" t="s">
        <v>5922</v>
      </c>
      <c r="H530" s="23" t="s">
        <v>2371</v>
      </c>
      <c r="I530" s="40" t="s">
        <v>22</v>
      </c>
      <c r="J530" s="116">
        <v>1</v>
      </c>
      <c r="K530" s="138">
        <f t="shared" si="46"/>
        <v>1</v>
      </c>
      <c r="L530" s="47"/>
      <c r="M530" s="47">
        <v>3.1</v>
      </c>
      <c r="N530" s="47"/>
      <c r="O530" s="22"/>
      <c r="P530" s="117">
        <v>11432</v>
      </c>
    </row>
    <row r="531" s="17" customFormat="1" ht="40.05" customHeight="1" spans="1:16">
      <c r="A531" s="18" t="s">
        <v>27</v>
      </c>
      <c r="B531" s="40" t="s">
        <v>929</v>
      </c>
      <c r="C531" s="41" t="s">
        <v>16</v>
      </c>
      <c r="D531" s="41" t="s">
        <v>53</v>
      </c>
      <c r="E531" s="22" t="s">
        <v>5634</v>
      </c>
      <c r="F531" s="22" t="s">
        <v>5917</v>
      </c>
      <c r="G531" s="137" t="s">
        <v>5923</v>
      </c>
      <c r="H531" s="23" t="s">
        <v>2371</v>
      </c>
      <c r="I531" s="40" t="s">
        <v>22</v>
      </c>
      <c r="J531" s="116">
        <v>9</v>
      </c>
      <c r="K531" s="138">
        <f t="shared" si="46"/>
        <v>2</v>
      </c>
      <c r="L531" s="47"/>
      <c r="M531" s="47">
        <v>3.1</v>
      </c>
      <c r="N531" s="47"/>
      <c r="O531" s="22"/>
      <c r="P531" s="117">
        <v>11432</v>
      </c>
    </row>
    <row r="532" s="17" customFormat="1" ht="40.05" customHeight="1" spans="1:16">
      <c r="A532" s="18" t="s">
        <v>27</v>
      </c>
      <c r="B532" s="40" t="s">
        <v>930</v>
      </c>
      <c r="C532" s="41" t="s">
        <v>16</v>
      </c>
      <c r="D532" s="41" t="s">
        <v>53</v>
      </c>
      <c r="E532" s="22" t="s">
        <v>5634</v>
      </c>
      <c r="F532" s="22" t="s">
        <v>5917</v>
      </c>
      <c r="G532" s="137" t="s">
        <v>5924</v>
      </c>
      <c r="H532" s="23" t="s">
        <v>2371</v>
      </c>
      <c r="I532" s="40" t="s">
        <v>22</v>
      </c>
      <c r="J532" s="116">
        <v>9</v>
      </c>
      <c r="K532" s="138">
        <f t="shared" si="46"/>
        <v>2</v>
      </c>
      <c r="L532" s="47">
        <v>28</v>
      </c>
      <c r="M532" s="47">
        <v>3.1</v>
      </c>
      <c r="N532" s="47"/>
      <c r="O532" s="22"/>
      <c r="P532" s="117">
        <v>11432</v>
      </c>
    </row>
    <row r="533" s="17" customFormat="1" ht="40.05" customHeight="1" spans="1:16">
      <c r="A533" s="18" t="s">
        <v>27</v>
      </c>
      <c r="B533" s="40" t="s">
        <v>931</v>
      </c>
      <c r="C533" s="41" t="s">
        <v>16</v>
      </c>
      <c r="D533" s="41" t="s">
        <v>53</v>
      </c>
      <c r="E533" s="22" t="s">
        <v>5634</v>
      </c>
      <c r="F533" s="22" t="s">
        <v>5917</v>
      </c>
      <c r="G533" s="137" t="s">
        <v>5925</v>
      </c>
      <c r="H533" s="23" t="s">
        <v>2371</v>
      </c>
      <c r="I533" s="40" t="s">
        <v>22</v>
      </c>
      <c r="J533" s="116">
        <v>5</v>
      </c>
      <c r="K533" s="138">
        <f t="shared" si="46"/>
        <v>1</v>
      </c>
      <c r="L533" s="47">
        <v>40</v>
      </c>
      <c r="M533" s="47">
        <v>3.1</v>
      </c>
      <c r="N533" s="47"/>
      <c r="O533" s="22"/>
      <c r="P533" s="117">
        <v>11432</v>
      </c>
    </row>
    <row r="534" s="17" customFormat="1" ht="40.05" customHeight="1" spans="1:16">
      <c r="A534" s="18" t="s">
        <v>27</v>
      </c>
      <c r="B534" s="40" t="s">
        <v>932</v>
      </c>
      <c r="C534" s="41" t="s">
        <v>16</v>
      </c>
      <c r="D534" s="41" t="s">
        <v>53</v>
      </c>
      <c r="E534" s="22" t="s">
        <v>5634</v>
      </c>
      <c r="F534" s="22" t="s">
        <v>5917</v>
      </c>
      <c r="G534" s="137" t="s">
        <v>5926</v>
      </c>
      <c r="H534" s="23" t="s">
        <v>2371</v>
      </c>
      <c r="I534" s="40" t="s">
        <v>22</v>
      </c>
      <c r="J534" s="116">
        <v>2</v>
      </c>
      <c r="K534" s="138">
        <f t="shared" si="46"/>
        <v>1</v>
      </c>
      <c r="L534" s="47"/>
      <c r="M534" s="47">
        <v>3.2</v>
      </c>
      <c r="N534" s="47"/>
      <c r="O534" s="22"/>
      <c r="P534" s="117">
        <v>11441</v>
      </c>
    </row>
    <row r="535" s="17" customFormat="1" ht="40.05" customHeight="1" spans="1:16">
      <c r="A535" s="18" t="s">
        <v>27</v>
      </c>
      <c r="B535" s="40" t="s">
        <v>933</v>
      </c>
      <c r="C535" s="41" t="s">
        <v>16</v>
      </c>
      <c r="D535" s="41" t="s">
        <v>53</v>
      </c>
      <c r="E535" s="22" t="s">
        <v>5634</v>
      </c>
      <c r="F535" s="22" t="s">
        <v>5917</v>
      </c>
      <c r="G535" s="137" t="s">
        <v>5927</v>
      </c>
      <c r="H535" s="23" t="s">
        <v>2371</v>
      </c>
      <c r="I535" s="40" t="s">
        <v>22</v>
      </c>
      <c r="J535" s="116">
        <v>2</v>
      </c>
      <c r="K535" s="138">
        <f t="shared" si="46"/>
        <v>1</v>
      </c>
      <c r="L535" s="47"/>
      <c r="M535" s="47">
        <v>3.2</v>
      </c>
      <c r="N535" s="47"/>
      <c r="O535" s="22"/>
      <c r="P535" s="117">
        <v>11441</v>
      </c>
    </row>
    <row r="536" s="17" customFormat="1" ht="40.05" customHeight="1" spans="1:16">
      <c r="A536" s="18" t="s">
        <v>27</v>
      </c>
      <c r="B536" s="40" t="s">
        <v>934</v>
      </c>
      <c r="C536" s="41" t="s">
        <v>16</v>
      </c>
      <c r="D536" s="41" t="s">
        <v>53</v>
      </c>
      <c r="E536" s="22" t="s">
        <v>5634</v>
      </c>
      <c r="F536" s="22" t="s">
        <v>5917</v>
      </c>
      <c r="G536" s="137" t="s">
        <v>5928</v>
      </c>
      <c r="H536" s="23" t="s">
        <v>2371</v>
      </c>
      <c r="I536" s="40" t="s">
        <v>22</v>
      </c>
      <c r="J536" s="116">
        <v>8</v>
      </c>
      <c r="K536" s="138">
        <f t="shared" si="46"/>
        <v>2</v>
      </c>
      <c r="L536" s="47"/>
      <c r="M536" s="47">
        <v>3.2</v>
      </c>
      <c r="N536" s="47"/>
      <c r="O536" s="22"/>
      <c r="P536" s="117">
        <v>11441</v>
      </c>
    </row>
    <row r="537" s="17" customFormat="1" ht="40.05" customHeight="1" spans="1:16">
      <c r="A537" s="18" t="s">
        <v>27</v>
      </c>
      <c r="B537" s="40" t="s">
        <v>935</v>
      </c>
      <c r="C537" s="41" t="s">
        <v>16</v>
      </c>
      <c r="D537" s="41" t="s">
        <v>53</v>
      </c>
      <c r="E537" s="22" t="s">
        <v>5634</v>
      </c>
      <c r="F537" s="22" t="s">
        <v>5917</v>
      </c>
      <c r="G537" s="137" t="s">
        <v>5929</v>
      </c>
      <c r="H537" s="23" t="s">
        <v>2371</v>
      </c>
      <c r="I537" s="40" t="s">
        <v>22</v>
      </c>
      <c r="J537" s="116">
        <v>2</v>
      </c>
      <c r="K537" s="116">
        <f t="shared" ref="K537:K543" si="47">J537</f>
        <v>2</v>
      </c>
      <c r="L537" s="47"/>
      <c r="M537" s="47">
        <v>3.2</v>
      </c>
      <c r="N537" s="47"/>
      <c r="O537" s="22"/>
      <c r="P537" s="117">
        <v>11441</v>
      </c>
    </row>
    <row r="538" s="17" customFormat="1" ht="40.05" customHeight="1" spans="1:16">
      <c r="A538" s="18" t="s">
        <v>27</v>
      </c>
      <c r="B538" s="40" t="s">
        <v>937</v>
      </c>
      <c r="C538" s="41" t="s">
        <v>16</v>
      </c>
      <c r="D538" s="41" t="s">
        <v>53</v>
      </c>
      <c r="E538" s="22" t="s">
        <v>5634</v>
      </c>
      <c r="F538" s="22" t="s">
        <v>5917</v>
      </c>
      <c r="G538" s="137" t="s">
        <v>5930</v>
      </c>
      <c r="H538" s="23" t="s">
        <v>2356</v>
      </c>
      <c r="I538" s="40" t="s">
        <v>22</v>
      </c>
      <c r="J538" s="116">
        <v>16</v>
      </c>
      <c r="K538" s="138">
        <f>CEILING(J538*0.2,1)</f>
        <v>4</v>
      </c>
      <c r="L538" s="47">
        <f>36+78</f>
        <v>114</v>
      </c>
      <c r="M538" s="47">
        <v>3.1</v>
      </c>
      <c r="N538" s="47"/>
      <c r="O538" s="22"/>
      <c r="P538" s="117">
        <v>13411</v>
      </c>
    </row>
    <row r="539" s="17" customFormat="1" ht="40.05" customHeight="1" spans="1:16">
      <c r="A539" s="18" t="s">
        <v>27</v>
      </c>
      <c r="B539" s="40" t="s">
        <v>938</v>
      </c>
      <c r="C539" s="41" t="s">
        <v>16</v>
      </c>
      <c r="D539" s="41" t="s">
        <v>53</v>
      </c>
      <c r="E539" s="22" t="s">
        <v>5634</v>
      </c>
      <c r="F539" s="22" t="s">
        <v>304</v>
      </c>
      <c r="G539" s="137" t="s">
        <v>5931</v>
      </c>
      <c r="H539" s="23" t="s">
        <v>2356</v>
      </c>
      <c r="I539" s="40" t="s">
        <v>22</v>
      </c>
      <c r="J539" s="116">
        <v>2</v>
      </c>
      <c r="K539" s="138">
        <f>CEILING(J539*0.2,1)</f>
        <v>1</v>
      </c>
      <c r="L539" s="47">
        <v>16</v>
      </c>
      <c r="M539" s="47">
        <v>3.1</v>
      </c>
      <c r="N539" s="47"/>
      <c r="O539" s="22"/>
      <c r="P539" s="117">
        <v>13411</v>
      </c>
    </row>
    <row r="540" s="17" customFormat="1" ht="40.05" customHeight="1" spans="1:16">
      <c r="A540" s="18" t="s">
        <v>27</v>
      </c>
      <c r="B540" s="40" t="s">
        <v>940</v>
      </c>
      <c r="C540" s="41" t="s">
        <v>16</v>
      </c>
      <c r="D540" s="41" t="s">
        <v>53</v>
      </c>
      <c r="E540" s="22" t="s">
        <v>5634</v>
      </c>
      <c r="F540" s="22" t="s">
        <v>5917</v>
      </c>
      <c r="G540" s="137" t="s">
        <v>5932</v>
      </c>
      <c r="H540" s="23" t="s">
        <v>4893</v>
      </c>
      <c r="I540" s="40" t="s">
        <v>22</v>
      </c>
      <c r="J540" s="116">
        <v>2</v>
      </c>
      <c r="K540" s="116">
        <f t="shared" si="47"/>
        <v>2</v>
      </c>
      <c r="L540" s="47"/>
      <c r="M540" s="47">
        <v>3.1</v>
      </c>
      <c r="N540" s="47"/>
      <c r="O540" s="22"/>
      <c r="P540" s="117">
        <v>16410</v>
      </c>
    </row>
    <row r="541" s="17" customFormat="1" ht="40.05" customHeight="1" spans="1:16">
      <c r="A541" s="18" t="s">
        <v>27</v>
      </c>
      <c r="B541" s="40" t="s">
        <v>941</v>
      </c>
      <c r="C541" s="41" t="s">
        <v>16</v>
      </c>
      <c r="D541" s="41" t="s">
        <v>53</v>
      </c>
      <c r="E541" s="22" t="s">
        <v>5634</v>
      </c>
      <c r="F541" s="22" t="s">
        <v>5917</v>
      </c>
      <c r="G541" s="137" t="s">
        <v>5933</v>
      </c>
      <c r="H541" s="23" t="s">
        <v>4893</v>
      </c>
      <c r="I541" s="40" t="s">
        <v>22</v>
      </c>
      <c r="J541" s="116">
        <v>2</v>
      </c>
      <c r="K541" s="116">
        <f t="shared" si="47"/>
        <v>2</v>
      </c>
      <c r="L541" s="47"/>
      <c r="M541" s="47">
        <v>3.1</v>
      </c>
      <c r="N541" s="47"/>
      <c r="O541" s="22"/>
      <c r="P541" s="117">
        <v>16410</v>
      </c>
    </row>
    <row r="542" s="17" customFormat="1" ht="40.05" customHeight="1" spans="1:16">
      <c r="A542" s="18" t="s">
        <v>27</v>
      </c>
      <c r="B542" s="40" t="s">
        <v>942</v>
      </c>
      <c r="C542" s="41" t="s">
        <v>16</v>
      </c>
      <c r="D542" s="41" t="s">
        <v>53</v>
      </c>
      <c r="E542" s="22" t="s">
        <v>5634</v>
      </c>
      <c r="F542" s="22" t="s">
        <v>5917</v>
      </c>
      <c r="G542" s="137" t="s">
        <v>5934</v>
      </c>
      <c r="H542" s="23" t="s">
        <v>5684</v>
      </c>
      <c r="I542" s="40" t="s">
        <v>22</v>
      </c>
      <c r="J542" s="116">
        <v>1</v>
      </c>
      <c r="K542" s="116">
        <f t="shared" si="47"/>
        <v>1</v>
      </c>
      <c r="L542" s="47"/>
      <c r="M542" s="47">
        <v>3.1</v>
      </c>
      <c r="N542" s="47"/>
      <c r="O542" s="22"/>
      <c r="P542" s="117">
        <v>17012</v>
      </c>
    </row>
    <row r="543" s="17" customFormat="1" ht="40.05" customHeight="1" spans="1:16">
      <c r="A543" s="18" t="s">
        <v>27</v>
      </c>
      <c r="B543" s="40" t="s">
        <v>943</v>
      </c>
      <c r="C543" s="41" t="s">
        <v>16</v>
      </c>
      <c r="D543" s="41" t="s">
        <v>53</v>
      </c>
      <c r="E543" s="22" t="s">
        <v>5634</v>
      </c>
      <c r="F543" s="22" t="s">
        <v>5917</v>
      </c>
      <c r="G543" s="137" t="s">
        <v>5935</v>
      </c>
      <c r="H543" s="23" t="s">
        <v>5684</v>
      </c>
      <c r="I543" s="40" t="s">
        <v>22</v>
      </c>
      <c r="J543" s="116">
        <v>3</v>
      </c>
      <c r="K543" s="116">
        <f t="shared" si="47"/>
        <v>3</v>
      </c>
      <c r="L543" s="47"/>
      <c r="M543" s="47">
        <v>3.1</v>
      </c>
      <c r="N543" s="47"/>
      <c r="O543" s="22"/>
      <c r="P543" s="117">
        <v>17012</v>
      </c>
    </row>
    <row r="544" s="17" customFormat="1" ht="40.05" customHeight="1" spans="1:16">
      <c r="A544" s="18" t="s">
        <v>27</v>
      </c>
      <c r="B544" s="40" t="s">
        <v>944</v>
      </c>
      <c r="C544" s="41" t="s">
        <v>16</v>
      </c>
      <c r="D544" s="41" t="s">
        <v>53</v>
      </c>
      <c r="E544" s="22" t="s">
        <v>5634</v>
      </c>
      <c r="F544" s="22" t="s">
        <v>5917</v>
      </c>
      <c r="G544" s="137" t="s">
        <v>5936</v>
      </c>
      <c r="H544" s="23" t="s">
        <v>5684</v>
      </c>
      <c r="I544" s="40" t="s">
        <v>22</v>
      </c>
      <c r="J544" s="116">
        <v>1</v>
      </c>
      <c r="K544" s="116">
        <v>0</v>
      </c>
      <c r="L544" s="47">
        <v>12</v>
      </c>
      <c r="M544" s="47">
        <v>3.1</v>
      </c>
      <c r="N544" s="47"/>
      <c r="O544" s="22"/>
      <c r="P544" s="117">
        <v>17012</v>
      </c>
    </row>
    <row r="545" s="17" customFormat="1" ht="40.05" customHeight="1" spans="1:16">
      <c r="A545" s="18" t="s">
        <v>27</v>
      </c>
      <c r="B545" s="40" t="s">
        <v>946</v>
      </c>
      <c r="C545" s="41" t="s">
        <v>16</v>
      </c>
      <c r="D545" s="41" t="s">
        <v>53</v>
      </c>
      <c r="E545" s="22" t="s">
        <v>5634</v>
      </c>
      <c r="F545" s="22" t="s">
        <v>5917</v>
      </c>
      <c r="G545" s="137" t="s">
        <v>5937</v>
      </c>
      <c r="H545" s="23" t="s">
        <v>5684</v>
      </c>
      <c r="I545" s="40" t="s">
        <v>22</v>
      </c>
      <c r="J545" s="116">
        <v>9</v>
      </c>
      <c r="K545" s="138">
        <f t="shared" ref="K545:K552" si="48">CEILING(J545*0.2,1)</f>
        <v>2</v>
      </c>
      <c r="L545" s="47"/>
      <c r="M545" s="47">
        <v>3.1</v>
      </c>
      <c r="N545" s="47"/>
      <c r="O545" s="22"/>
      <c r="P545" s="117">
        <v>17012</v>
      </c>
    </row>
    <row r="546" s="17" customFormat="1" ht="40.05" customHeight="1" spans="1:16">
      <c r="A546" s="18" t="s">
        <v>27</v>
      </c>
      <c r="B546" s="40" t="s">
        <v>948</v>
      </c>
      <c r="C546" s="41" t="s">
        <v>16</v>
      </c>
      <c r="D546" s="41" t="s">
        <v>53</v>
      </c>
      <c r="E546" s="22" t="s">
        <v>5634</v>
      </c>
      <c r="F546" s="22" t="s">
        <v>5917</v>
      </c>
      <c r="G546" s="137" t="s">
        <v>5938</v>
      </c>
      <c r="H546" s="23" t="s">
        <v>5684</v>
      </c>
      <c r="I546" s="40" t="s">
        <v>22</v>
      </c>
      <c r="J546" s="116">
        <v>4</v>
      </c>
      <c r="K546" s="138">
        <f t="shared" si="48"/>
        <v>1</v>
      </c>
      <c r="L546" s="47"/>
      <c r="M546" s="47">
        <v>3.1</v>
      </c>
      <c r="N546" s="47"/>
      <c r="O546" s="22"/>
      <c r="P546" s="117">
        <v>17012</v>
      </c>
    </row>
    <row r="547" s="17" customFormat="1" ht="40.05" customHeight="1" spans="1:16">
      <c r="A547" s="18" t="s">
        <v>27</v>
      </c>
      <c r="B547" s="40" t="s">
        <v>950</v>
      </c>
      <c r="C547" s="41" t="s">
        <v>16</v>
      </c>
      <c r="D547" s="41" t="s">
        <v>53</v>
      </c>
      <c r="E547" s="22" t="s">
        <v>5634</v>
      </c>
      <c r="F547" s="22" t="s">
        <v>5917</v>
      </c>
      <c r="G547" s="137" t="s">
        <v>5939</v>
      </c>
      <c r="H547" s="23" t="s">
        <v>5684</v>
      </c>
      <c r="I547" s="40" t="s">
        <v>22</v>
      </c>
      <c r="J547" s="116">
        <v>6</v>
      </c>
      <c r="K547" s="138">
        <f t="shared" si="48"/>
        <v>2</v>
      </c>
      <c r="L547" s="47">
        <v>8</v>
      </c>
      <c r="M547" s="47">
        <v>3.1</v>
      </c>
      <c r="N547" s="47"/>
      <c r="O547" s="22"/>
      <c r="P547" s="117">
        <v>17012</v>
      </c>
    </row>
    <row r="548" s="17" customFormat="1" ht="40.05" customHeight="1" spans="1:16">
      <c r="A548" s="18" t="s">
        <v>27</v>
      </c>
      <c r="B548" s="40" t="s">
        <v>952</v>
      </c>
      <c r="C548" s="41" t="s">
        <v>16</v>
      </c>
      <c r="D548" s="41" t="s">
        <v>53</v>
      </c>
      <c r="E548" s="22" t="s">
        <v>5634</v>
      </c>
      <c r="F548" s="22" t="s">
        <v>5917</v>
      </c>
      <c r="G548" s="137" t="s">
        <v>5940</v>
      </c>
      <c r="H548" s="23" t="s">
        <v>5684</v>
      </c>
      <c r="I548" s="40" t="s">
        <v>22</v>
      </c>
      <c r="J548" s="116">
        <v>11</v>
      </c>
      <c r="K548" s="138">
        <f t="shared" si="48"/>
        <v>3</v>
      </c>
      <c r="L548" s="47">
        <v>16</v>
      </c>
      <c r="M548" s="47">
        <v>3.1</v>
      </c>
      <c r="N548" s="47"/>
      <c r="O548" s="22"/>
      <c r="P548" s="117">
        <v>17012</v>
      </c>
    </row>
    <row r="549" s="17" customFormat="1" ht="40.05" customHeight="1" spans="1:16">
      <c r="A549" s="18" t="s">
        <v>27</v>
      </c>
      <c r="B549" s="40" t="s">
        <v>953</v>
      </c>
      <c r="C549" s="41" t="s">
        <v>16</v>
      </c>
      <c r="D549" s="41" t="s">
        <v>53</v>
      </c>
      <c r="E549" s="22" t="s">
        <v>5634</v>
      </c>
      <c r="F549" s="22" t="s">
        <v>5917</v>
      </c>
      <c r="G549" s="137" t="s">
        <v>5941</v>
      </c>
      <c r="H549" s="23" t="s">
        <v>5684</v>
      </c>
      <c r="I549" s="40" t="s">
        <v>22</v>
      </c>
      <c r="J549" s="116">
        <v>2</v>
      </c>
      <c r="K549" s="138">
        <f t="shared" si="48"/>
        <v>1</v>
      </c>
      <c r="L549" s="47">
        <v>4</v>
      </c>
      <c r="M549" s="47">
        <v>3.1</v>
      </c>
      <c r="N549" s="47"/>
      <c r="O549" s="22"/>
      <c r="P549" s="117">
        <v>17012</v>
      </c>
    </row>
    <row r="550" s="17" customFormat="1" ht="40.05" customHeight="1" spans="1:16">
      <c r="A550" s="18" t="s">
        <v>27</v>
      </c>
      <c r="B550" s="40" t="s">
        <v>954</v>
      </c>
      <c r="C550" s="41" t="s">
        <v>16</v>
      </c>
      <c r="D550" s="41" t="s">
        <v>53</v>
      </c>
      <c r="E550" s="22" t="s">
        <v>5634</v>
      </c>
      <c r="F550" s="22" t="s">
        <v>5917</v>
      </c>
      <c r="G550" s="137" t="s">
        <v>5941</v>
      </c>
      <c r="H550" s="23" t="s">
        <v>5703</v>
      </c>
      <c r="I550" s="40" t="s">
        <v>22</v>
      </c>
      <c r="J550" s="116">
        <v>2</v>
      </c>
      <c r="K550" s="138">
        <f t="shared" si="48"/>
        <v>1</v>
      </c>
      <c r="L550" s="47">
        <v>10</v>
      </c>
      <c r="M550" s="47">
        <v>3.1</v>
      </c>
      <c r="N550" s="47"/>
      <c r="O550" s="22"/>
      <c r="P550" s="117">
        <v>17240</v>
      </c>
    </row>
    <row r="551" s="17" customFormat="1" ht="40.05" customHeight="1" spans="1:16">
      <c r="A551" s="18" t="s">
        <v>27</v>
      </c>
      <c r="B551" s="40" t="s">
        <v>955</v>
      </c>
      <c r="C551" s="41" t="s">
        <v>16</v>
      </c>
      <c r="D551" s="41" t="s">
        <v>53</v>
      </c>
      <c r="E551" s="22" t="s">
        <v>5634</v>
      </c>
      <c r="F551" s="22" t="s">
        <v>5917</v>
      </c>
      <c r="G551" s="137" t="s">
        <v>5942</v>
      </c>
      <c r="H551" s="23" t="s">
        <v>5703</v>
      </c>
      <c r="I551" s="40" t="s">
        <v>22</v>
      </c>
      <c r="J551" s="116">
        <v>6</v>
      </c>
      <c r="K551" s="138">
        <f t="shared" si="48"/>
        <v>2</v>
      </c>
      <c r="L551" s="47"/>
      <c r="M551" s="47">
        <v>3.1</v>
      </c>
      <c r="N551" s="47"/>
      <c r="O551" s="22"/>
      <c r="P551" s="117">
        <v>17240</v>
      </c>
    </row>
    <row r="552" s="17" customFormat="1" ht="40.05" customHeight="1" spans="1:16">
      <c r="A552" s="18" t="s">
        <v>27</v>
      </c>
      <c r="B552" s="40" t="s">
        <v>957</v>
      </c>
      <c r="C552" s="41" t="s">
        <v>16</v>
      </c>
      <c r="D552" s="41" t="s">
        <v>53</v>
      </c>
      <c r="E552" s="22" t="s">
        <v>5634</v>
      </c>
      <c r="F552" s="22" t="s">
        <v>5917</v>
      </c>
      <c r="G552" s="137" t="s">
        <v>5940</v>
      </c>
      <c r="H552" s="23" t="s">
        <v>5703</v>
      </c>
      <c r="I552" s="40" t="s">
        <v>22</v>
      </c>
      <c r="J552" s="116">
        <v>1</v>
      </c>
      <c r="K552" s="138">
        <f t="shared" si="48"/>
        <v>1</v>
      </c>
      <c r="L552" s="47">
        <v>2</v>
      </c>
      <c r="M552" s="47">
        <v>3.1</v>
      </c>
      <c r="N552" s="47"/>
      <c r="O552" s="22"/>
      <c r="P552" s="117">
        <v>17240</v>
      </c>
    </row>
    <row r="553" s="17" customFormat="1" ht="40.05" customHeight="1" spans="1:16">
      <c r="A553" s="18" t="s">
        <v>27</v>
      </c>
      <c r="B553" s="40" t="s">
        <v>958</v>
      </c>
      <c r="C553" s="41" t="s">
        <v>16</v>
      </c>
      <c r="D553" s="41" t="s">
        <v>53</v>
      </c>
      <c r="E553" s="22" t="s">
        <v>5634</v>
      </c>
      <c r="F553" s="22" t="s">
        <v>5917</v>
      </c>
      <c r="G553" s="137" t="s">
        <v>5935</v>
      </c>
      <c r="H553" s="23" t="s">
        <v>5238</v>
      </c>
      <c r="I553" s="40" t="s">
        <v>22</v>
      </c>
      <c r="J553" s="116">
        <v>2</v>
      </c>
      <c r="K553" s="116">
        <f>J553</f>
        <v>2</v>
      </c>
      <c r="L553" s="47"/>
      <c r="M553" s="47">
        <v>3.1</v>
      </c>
      <c r="N553" s="47"/>
      <c r="O553" s="22"/>
      <c r="P553" s="117">
        <v>17320</v>
      </c>
    </row>
    <row r="554" s="17" customFormat="1" ht="40.05" customHeight="1" spans="1:16">
      <c r="A554" s="18" t="s">
        <v>27</v>
      </c>
      <c r="B554" s="40" t="s">
        <v>959</v>
      </c>
      <c r="C554" s="41" t="s">
        <v>16</v>
      </c>
      <c r="D554" s="41" t="s">
        <v>53</v>
      </c>
      <c r="E554" s="22" t="s">
        <v>5634</v>
      </c>
      <c r="F554" s="22" t="s">
        <v>5917</v>
      </c>
      <c r="G554" s="137" t="s">
        <v>5943</v>
      </c>
      <c r="H554" s="23" t="s">
        <v>5238</v>
      </c>
      <c r="I554" s="40" t="s">
        <v>22</v>
      </c>
      <c r="J554" s="116">
        <v>3</v>
      </c>
      <c r="K554" s="116">
        <v>0</v>
      </c>
      <c r="L554" s="47">
        <v>34</v>
      </c>
      <c r="M554" s="47">
        <v>3.1</v>
      </c>
      <c r="N554" s="47"/>
      <c r="O554" s="22"/>
      <c r="P554" s="117">
        <v>17320</v>
      </c>
    </row>
    <row r="555" s="17" customFormat="1" ht="40.05" customHeight="1" spans="1:16">
      <c r="A555" s="18" t="s">
        <v>27</v>
      </c>
      <c r="B555" s="40" t="s">
        <v>962</v>
      </c>
      <c r="C555" s="41" t="s">
        <v>16</v>
      </c>
      <c r="D555" s="41" t="s">
        <v>53</v>
      </c>
      <c r="E555" s="22" t="s">
        <v>5634</v>
      </c>
      <c r="F555" s="22" t="s">
        <v>5917</v>
      </c>
      <c r="G555" s="137" t="s">
        <v>5936</v>
      </c>
      <c r="H555" s="23" t="s">
        <v>5238</v>
      </c>
      <c r="I555" s="40" t="s">
        <v>22</v>
      </c>
      <c r="J555" s="116">
        <v>3</v>
      </c>
      <c r="K555" s="116">
        <v>0</v>
      </c>
      <c r="L555" s="47">
        <v>36</v>
      </c>
      <c r="M555" s="47">
        <v>3.1</v>
      </c>
      <c r="N555" s="47"/>
      <c r="O555" s="22"/>
      <c r="P555" s="117">
        <v>17320</v>
      </c>
    </row>
    <row r="556" s="17" customFormat="1" ht="40.05" customHeight="1" spans="1:16">
      <c r="A556" s="18" t="s">
        <v>27</v>
      </c>
      <c r="B556" s="40" t="s">
        <v>963</v>
      </c>
      <c r="C556" s="41" t="s">
        <v>16</v>
      </c>
      <c r="D556" s="41" t="s">
        <v>53</v>
      </c>
      <c r="E556" s="22" t="s">
        <v>5634</v>
      </c>
      <c r="F556" s="22" t="s">
        <v>5917</v>
      </c>
      <c r="G556" s="137" t="s">
        <v>5944</v>
      </c>
      <c r="H556" s="23" t="s">
        <v>5238</v>
      </c>
      <c r="I556" s="40" t="s">
        <v>22</v>
      </c>
      <c r="J556" s="116">
        <v>1</v>
      </c>
      <c r="K556" s="116">
        <v>0</v>
      </c>
      <c r="L556" s="47">
        <v>12</v>
      </c>
      <c r="M556" s="47">
        <v>3.1</v>
      </c>
      <c r="N556" s="47"/>
      <c r="O556" s="22"/>
      <c r="P556" s="117">
        <v>17320</v>
      </c>
    </row>
    <row r="557" s="17" customFormat="1" ht="40.05" customHeight="1" spans="1:16">
      <c r="A557" s="18" t="s">
        <v>27</v>
      </c>
      <c r="B557" s="40" t="s">
        <v>964</v>
      </c>
      <c r="C557" s="41" t="s">
        <v>16</v>
      </c>
      <c r="D557" s="41" t="s">
        <v>53</v>
      </c>
      <c r="E557" s="22" t="s">
        <v>5634</v>
      </c>
      <c r="F557" s="22" t="s">
        <v>5917</v>
      </c>
      <c r="G557" s="137" t="s">
        <v>5945</v>
      </c>
      <c r="H557" s="23" t="s">
        <v>5238</v>
      </c>
      <c r="I557" s="40" t="s">
        <v>22</v>
      </c>
      <c r="J557" s="116">
        <v>1</v>
      </c>
      <c r="K557" s="138">
        <v>0</v>
      </c>
      <c r="L557" s="47">
        <v>18</v>
      </c>
      <c r="M557" s="47">
        <v>3.1</v>
      </c>
      <c r="N557" s="47"/>
      <c r="O557" s="22"/>
      <c r="P557" s="117">
        <v>17320</v>
      </c>
    </row>
    <row r="558" s="17" customFormat="1" ht="40.05" customHeight="1" spans="1:16">
      <c r="A558" s="18" t="s">
        <v>27</v>
      </c>
      <c r="B558" s="40" t="s">
        <v>965</v>
      </c>
      <c r="C558" s="41" t="s">
        <v>16</v>
      </c>
      <c r="D558" s="41" t="s">
        <v>53</v>
      </c>
      <c r="E558" s="22" t="s">
        <v>5634</v>
      </c>
      <c r="F558" s="22" t="s">
        <v>5917</v>
      </c>
      <c r="G558" s="137" t="s">
        <v>5946</v>
      </c>
      <c r="H558" s="23" t="s">
        <v>5238</v>
      </c>
      <c r="I558" s="40" t="s">
        <v>22</v>
      </c>
      <c r="J558" s="116">
        <v>4</v>
      </c>
      <c r="K558" s="116">
        <v>0</v>
      </c>
      <c r="L558" s="47">
        <v>120</v>
      </c>
      <c r="M558" s="47">
        <v>3.1</v>
      </c>
      <c r="N558" s="47"/>
      <c r="O558" s="22"/>
      <c r="P558" s="117">
        <v>17320</v>
      </c>
    </row>
    <row r="559" s="17" customFormat="1" ht="40.05" customHeight="1" spans="1:16">
      <c r="A559" s="18" t="s">
        <v>27</v>
      </c>
      <c r="B559" s="40" t="s">
        <v>966</v>
      </c>
      <c r="C559" s="41" t="s">
        <v>16</v>
      </c>
      <c r="D559" s="41" t="s">
        <v>53</v>
      </c>
      <c r="E559" s="22" t="s">
        <v>5634</v>
      </c>
      <c r="F559" s="22" t="s">
        <v>5917</v>
      </c>
      <c r="G559" s="137" t="s">
        <v>5947</v>
      </c>
      <c r="H559" s="23" t="s">
        <v>5238</v>
      </c>
      <c r="I559" s="40" t="s">
        <v>22</v>
      </c>
      <c r="J559" s="116">
        <v>2</v>
      </c>
      <c r="K559" s="116">
        <v>0</v>
      </c>
      <c r="L559" s="47">
        <v>30</v>
      </c>
      <c r="M559" s="47">
        <v>3.1</v>
      </c>
      <c r="N559" s="47"/>
      <c r="O559" s="22"/>
      <c r="P559" s="117">
        <v>17320</v>
      </c>
    </row>
    <row r="560" s="17" customFormat="1" ht="40.05" customHeight="1" spans="1:16">
      <c r="A560" s="18" t="s">
        <v>27</v>
      </c>
      <c r="B560" s="40" t="s">
        <v>968</v>
      </c>
      <c r="C560" s="41" t="s">
        <v>16</v>
      </c>
      <c r="D560" s="41" t="s">
        <v>53</v>
      </c>
      <c r="E560" s="22" t="s">
        <v>5634</v>
      </c>
      <c r="F560" s="22" t="s">
        <v>5917</v>
      </c>
      <c r="G560" s="137" t="s">
        <v>5948</v>
      </c>
      <c r="H560" s="23" t="s">
        <v>5238</v>
      </c>
      <c r="I560" s="40" t="s">
        <v>22</v>
      </c>
      <c r="J560" s="116">
        <v>3</v>
      </c>
      <c r="K560" s="116">
        <v>0</v>
      </c>
      <c r="L560" s="47">
        <v>90</v>
      </c>
      <c r="M560" s="47">
        <v>3.1</v>
      </c>
      <c r="N560" s="47"/>
      <c r="O560" s="22"/>
      <c r="P560" s="117">
        <v>17320</v>
      </c>
    </row>
    <row r="561" s="17" customFormat="1" ht="40.05" customHeight="1" spans="1:16">
      <c r="A561" s="18" t="s">
        <v>27</v>
      </c>
      <c r="B561" s="40" t="s">
        <v>969</v>
      </c>
      <c r="C561" s="41" t="s">
        <v>16</v>
      </c>
      <c r="D561" s="41" t="s">
        <v>53</v>
      </c>
      <c r="E561" s="22" t="s">
        <v>5634</v>
      </c>
      <c r="F561" s="22" t="s">
        <v>5917</v>
      </c>
      <c r="G561" s="137" t="s">
        <v>5937</v>
      </c>
      <c r="H561" s="23" t="s">
        <v>5238</v>
      </c>
      <c r="I561" s="40" t="s">
        <v>22</v>
      </c>
      <c r="J561" s="116">
        <v>3</v>
      </c>
      <c r="K561" s="138">
        <f t="shared" ref="K561:K571" si="49">CEILING(J561*0.2,1)</f>
        <v>1</v>
      </c>
      <c r="L561" s="47"/>
      <c r="M561" s="47">
        <v>3.1</v>
      </c>
      <c r="N561" s="47"/>
      <c r="O561" s="22"/>
      <c r="P561" s="117">
        <v>17320</v>
      </c>
    </row>
    <row r="562" s="17" customFormat="1" ht="40.05" customHeight="1" spans="1:16">
      <c r="A562" s="18" t="s">
        <v>27</v>
      </c>
      <c r="B562" s="40" t="s">
        <v>971</v>
      </c>
      <c r="C562" s="41" t="s">
        <v>16</v>
      </c>
      <c r="D562" s="41" t="s">
        <v>53</v>
      </c>
      <c r="E562" s="22" t="s">
        <v>5634</v>
      </c>
      <c r="F562" s="22" t="s">
        <v>5917</v>
      </c>
      <c r="G562" s="137" t="s">
        <v>5949</v>
      </c>
      <c r="H562" s="23" t="s">
        <v>5238</v>
      </c>
      <c r="I562" s="40" t="s">
        <v>22</v>
      </c>
      <c r="J562" s="116">
        <v>2</v>
      </c>
      <c r="K562" s="138">
        <f t="shared" si="49"/>
        <v>1</v>
      </c>
      <c r="L562" s="47"/>
      <c r="M562" s="47">
        <v>3.1</v>
      </c>
      <c r="N562" s="47"/>
      <c r="O562" s="22"/>
      <c r="P562" s="117">
        <v>17320</v>
      </c>
    </row>
    <row r="563" s="17" customFormat="1" ht="40.05" customHeight="1" spans="1:16">
      <c r="A563" s="18" t="s">
        <v>27</v>
      </c>
      <c r="B563" s="40" t="s">
        <v>972</v>
      </c>
      <c r="C563" s="41" t="s">
        <v>16</v>
      </c>
      <c r="D563" s="41" t="s">
        <v>53</v>
      </c>
      <c r="E563" s="22" t="s">
        <v>5634</v>
      </c>
      <c r="F563" s="22" t="s">
        <v>5917</v>
      </c>
      <c r="G563" s="137" t="s">
        <v>5950</v>
      </c>
      <c r="H563" s="23" t="s">
        <v>5238</v>
      </c>
      <c r="I563" s="40" t="s">
        <v>22</v>
      </c>
      <c r="J563" s="116">
        <v>4</v>
      </c>
      <c r="K563" s="138">
        <f t="shared" si="49"/>
        <v>1</v>
      </c>
      <c r="L563" s="47"/>
      <c r="M563" s="47">
        <v>3.1</v>
      </c>
      <c r="N563" s="47"/>
      <c r="O563" s="22"/>
      <c r="P563" s="117">
        <v>17320</v>
      </c>
    </row>
    <row r="564" s="17" customFormat="1" ht="40.05" customHeight="1" spans="1:16">
      <c r="A564" s="18" t="s">
        <v>27</v>
      </c>
      <c r="B564" s="40" t="s">
        <v>974</v>
      </c>
      <c r="C564" s="41" t="s">
        <v>16</v>
      </c>
      <c r="D564" s="41" t="s">
        <v>53</v>
      </c>
      <c r="E564" s="22" t="s">
        <v>5634</v>
      </c>
      <c r="F564" s="22" t="s">
        <v>5917</v>
      </c>
      <c r="G564" s="137" t="s">
        <v>5938</v>
      </c>
      <c r="H564" s="23" t="s">
        <v>5238</v>
      </c>
      <c r="I564" s="40" t="s">
        <v>22</v>
      </c>
      <c r="J564" s="116">
        <v>11</v>
      </c>
      <c r="K564" s="138">
        <f t="shared" si="49"/>
        <v>3</v>
      </c>
      <c r="L564" s="47"/>
      <c r="M564" s="47">
        <v>3.1</v>
      </c>
      <c r="N564" s="47"/>
      <c r="O564" s="22"/>
      <c r="P564" s="117">
        <v>17320</v>
      </c>
    </row>
    <row r="565" s="17" customFormat="1" ht="40.05" customHeight="1" spans="1:16">
      <c r="A565" s="18" t="s">
        <v>27</v>
      </c>
      <c r="B565" s="40" t="s">
        <v>976</v>
      </c>
      <c r="C565" s="41" t="s">
        <v>16</v>
      </c>
      <c r="D565" s="41" t="s">
        <v>53</v>
      </c>
      <c r="E565" s="22" t="s">
        <v>5634</v>
      </c>
      <c r="F565" s="22" t="s">
        <v>5917</v>
      </c>
      <c r="G565" s="137" t="s">
        <v>5939</v>
      </c>
      <c r="H565" s="23" t="s">
        <v>5238</v>
      </c>
      <c r="I565" s="40" t="s">
        <v>22</v>
      </c>
      <c r="J565" s="116">
        <v>5</v>
      </c>
      <c r="K565" s="138">
        <f t="shared" si="49"/>
        <v>1</v>
      </c>
      <c r="L565" s="47">
        <v>3</v>
      </c>
      <c r="M565" s="47">
        <v>3.1</v>
      </c>
      <c r="N565" s="47"/>
      <c r="O565" s="22"/>
      <c r="P565" s="117">
        <v>17320</v>
      </c>
    </row>
    <row r="566" s="17" customFormat="1" ht="40.05" customHeight="1" spans="1:16">
      <c r="A566" s="18" t="s">
        <v>27</v>
      </c>
      <c r="B566" s="40" t="s">
        <v>977</v>
      </c>
      <c r="C566" s="41" t="s">
        <v>16</v>
      </c>
      <c r="D566" s="41" t="s">
        <v>53</v>
      </c>
      <c r="E566" s="22" t="s">
        <v>5634</v>
      </c>
      <c r="F566" s="22" t="s">
        <v>5917</v>
      </c>
      <c r="G566" s="137" t="s">
        <v>5940</v>
      </c>
      <c r="H566" s="23" t="s">
        <v>5238</v>
      </c>
      <c r="I566" s="40" t="s">
        <v>22</v>
      </c>
      <c r="J566" s="116">
        <v>6</v>
      </c>
      <c r="K566" s="138">
        <f t="shared" si="49"/>
        <v>2</v>
      </c>
      <c r="L566" s="47">
        <v>5</v>
      </c>
      <c r="M566" s="47">
        <v>3.1</v>
      </c>
      <c r="N566" s="47"/>
      <c r="O566" s="22"/>
      <c r="P566" s="117">
        <v>17320</v>
      </c>
    </row>
    <row r="567" s="17" customFormat="1" ht="40.05" customHeight="1" spans="1:16">
      <c r="A567" s="18" t="s">
        <v>27</v>
      </c>
      <c r="B567" s="40" t="s">
        <v>978</v>
      </c>
      <c r="C567" s="41" t="s">
        <v>16</v>
      </c>
      <c r="D567" s="41" t="s">
        <v>53</v>
      </c>
      <c r="E567" s="22" t="s">
        <v>5634</v>
      </c>
      <c r="F567" s="22" t="s">
        <v>5917</v>
      </c>
      <c r="G567" s="137" t="s">
        <v>5942</v>
      </c>
      <c r="H567" s="23" t="s">
        <v>5238</v>
      </c>
      <c r="I567" s="40" t="s">
        <v>22</v>
      </c>
      <c r="J567" s="116">
        <v>9</v>
      </c>
      <c r="K567" s="138">
        <f t="shared" si="49"/>
        <v>2</v>
      </c>
      <c r="L567" s="47">
        <v>27</v>
      </c>
      <c r="M567" s="47">
        <v>3.1</v>
      </c>
      <c r="N567" s="47"/>
      <c r="O567" s="22"/>
      <c r="P567" s="117">
        <v>17320</v>
      </c>
    </row>
    <row r="568" s="17" customFormat="1" ht="40.05" customHeight="1" spans="1:16">
      <c r="A568" s="18" t="s">
        <v>27</v>
      </c>
      <c r="B568" s="40" t="s">
        <v>980</v>
      </c>
      <c r="C568" s="41" t="s">
        <v>16</v>
      </c>
      <c r="D568" s="41" t="s">
        <v>53</v>
      </c>
      <c r="E568" s="22" t="s">
        <v>5634</v>
      </c>
      <c r="F568" s="22" t="s">
        <v>5917</v>
      </c>
      <c r="G568" s="137" t="s">
        <v>5941</v>
      </c>
      <c r="H568" s="23" t="s">
        <v>5238</v>
      </c>
      <c r="I568" s="40" t="s">
        <v>22</v>
      </c>
      <c r="J568" s="116">
        <v>3</v>
      </c>
      <c r="K568" s="138">
        <f t="shared" si="49"/>
        <v>1</v>
      </c>
      <c r="L568" s="47">
        <v>21</v>
      </c>
      <c r="M568" s="47">
        <v>3.1</v>
      </c>
      <c r="N568" s="47"/>
      <c r="O568" s="22"/>
      <c r="P568" s="117">
        <v>17320</v>
      </c>
    </row>
    <row r="569" s="17" customFormat="1" ht="40.05" customHeight="1" spans="1:16">
      <c r="A569" s="18" t="s">
        <v>27</v>
      </c>
      <c r="B569" s="40" t="s">
        <v>981</v>
      </c>
      <c r="C569" s="41" t="s">
        <v>16</v>
      </c>
      <c r="D569" s="41" t="s">
        <v>53</v>
      </c>
      <c r="E569" s="22" t="s">
        <v>5634</v>
      </c>
      <c r="F569" s="22" t="s">
        <v>5917</v>
      </c>
      <c r="G569" s="137" t="s">
        <v>5951</v>
      </c>
      <c r="H569" s="23" t="s">
        <v>5238</v>
      </c>
      <c r="I569" s="40" t="s">
        <v>22</v>
      </c>
      <c r="J569" s="116">
        <v>3</v>
      </c>
      <c r="K569" s="138">
        <f t="shared" si="49"/>
        <v>1</v>
      </c>
      <c r="L569" s="47">
        <v>21</v>
      </c>
      <c r="M569" s="47">
        <v>3.1</v>
      </c>
      <c r="N569" s="47"/>
      <c r="O569" s="22"/>
      <c r="P569" s="117">
        <v>17320</v>
      </c>
    </row>
    <row r="570" s="17" customFormat="1" ht="40.05" customHeight="1" spans="1:16">
      <c r="A570" s="18" t="s">
        <v>27</v>
      </c>
      <c r="B570" s="40" t="s">
        <v>982</v>
      </c>
      <c r="C570" s="41" t="s">
        <v>16</v>
      </c>
      <c r="D570" s="41" t="s">
        <v>53</v>
      </c>
      <c r="E570" s="22" t="s">
        <v>5634</v>
      </c>
      <c r="F570" s="22" t="s">
        <v>5917</v>
      </c>
      <c r="G570" s="137" t="s">
        <v>5952</v>
      </c>
      <c r="H570" s="23" t="s">
        <v>5238</v>
      </c>
      <c r="I570" s="40" t="s">
        <v>22</v>
      </c>
      <c r="J570" s="116">
        <v>1</v>
      </c>
      <c r="K570" s="138">
        <f t="shared" si="49"/>
        <v>1</v>
      </c>
      <c r="L570" s="47">
        <v>7</v>
      </c>
      <c r="M570" s="47">
        <v>3.1</v>
      </c>
      <c r="N570" s="47"/>
      <c r="O570" s="22"/>
      <c r="P570" s="117">
        <v>17320</v>
      </c>
    </row>
    <row r="571" s="17" customFormat="1" ht="40.05" customHeight="1" spans="1:16">
      <c r="A571" s="18" t="s">
        <v>27</v>
      </c>
      <c r="B571" s="40" t="s">
        <v>984</v>
      </c>
      <c r="C571" s="41" t="s">
        <v>16</v>
      </c>
      <c r="D571" s="41" t="s">
        <v>53</v>
      </c>
      <c r="E571" s="22" t="s">
        <v>5634</v>
      </c>
      <c r="F571" s="22" t="s">
        <v>5917</v>
      </c>
      <c r="G571" s="137" t="s">
        <v>5953</v>
      </c>
      <c r="H571" s="23" t="s">
        <v>5954</v>
      </c>
      <c r="I571" s="40" t="s">
        <v>22</v>
      </c>
      <c r="J571" s="141">
        <v>3</v>
      </c>
      <c r="K571" s="138">
        <f t="shared" si="49"/>
        <v>1</v>
      </c>
      <c r="L571" s="47"/>
      <c r="M571" s="47">
        <v>3.1</v>
      </c>
      <c r="N571" s="47"/>
      <c r="O571" s="22"/>
      <c r="P571" s="117">
        <v>18011</v>
      </c>
    </row>
    <row r="572" s="17" customFormat="1" ht="40.05" customHeight="1" spans="1:16">
      <c r="A572" s="18" t="s">
        <v>27</v>
      </c>
      <c r="B572" s="40" t="s">
        <v>987</v>
      </c>
      <c r="C572" s="41" t="s">
        <v>16</v>
      </c>
      <c r="D572" s="41" t="s">
        <v>53</v>
      </c>
      <c r="E572" s="22" t="s">
        <v>5634</v>
      </c>
      <c r="F572" s="22" t="s">
        <v>5917</v>
      </c>
      <c r="G572" s="137" t="s">
        <v>5955</v>
      </c>
      <c r="H572" s="23" t="s">
        <v>5954</v>
      </c>
      <c r="I572" s="40" t="s">
        <v>22</v>
      </c>
      <c r="J572" s="117">
        <v>1</v>
      </c>
      <c r="K572" s="116">
        <f>J572</f>
        <v>1</v>
      </c>
      <c r="L572" s="47"/>
      <c r="M572" s="47">
        <v>3.1</v>
      </c>
      <c r="N572" s="47"/>
      <c r="O572" s="22"/>
      <c r="P572" s="117">
        <v>18011</v>
      </c>
    </row>
    <row r="573" s="17" customFormat="1" ht="40.05" customHeight="1" spans="1:16">
      <c r="A573" s="18" t="s">
        <v>27</v>
      </c>
      <c r="B573" s="40" t="s">
        <v>988</v>
      </c>
      <c r="C573" s="41" t="s">
        <v>16</v>
      </c>
      <c r="D573" s="41" t="s">
        <v>414</v>
      </c>
      <c r="E573" s="42" t="s">
        <v>5499</v>
      </c>
      <c r="F573" s="22" t="s">
        <v>415</v>
      </c>
      <c r="G573" s="137" t="s">
        <v>3549</v>
      </c>
      <c r="H573" s="40" t="s">
        <v>1990</v>
      </c>
      <c r="I573" s="40" t="s">
        <v>22</v>
      </c>
      <c r="J573" s="116">
        <v>32</v>
      </c>
      <c r="K573" s="116">
        <v>0</v>
      </c>
      <c r="L573" s="47"/>
      <c r="M573" s="47">
        <v>3.1</v>
      </c>
      <c r="N573" s="47"/>
      <c r="O573" s="22"/>
      <c r="P573" s="117">
        <v>11432</v>
      </c>
    </row>
    <row r="574" s="17" customFormat="1" ht="40.05" customHeight="1" spans="1:16">
      <c r="A574" s="18" t="s">
        <v>27</v>
      </c>
      <c r="B574" s="40" t="s">
        <v>989</v>
      </c>
      <c r="C574" s="41" t="s">
        <v>16</v>
      </c>
      <c r="D574" s="41" t="s">
        <v>414</v>
      </c>
      <c r="E574" s="42" t="s">
        <v>5499</v>
      </c>
      <c r="F574" s="22" t="s">
        <v>415</v>
      </c>
      <c r="G574" s="137" t="s">
        <v>2775</v>
      </c>
      <c r="H574" s="40" t="s">
        <v>1990</v>
      </c>
      <c r="I574" s="40" t="s">
        <v>22</v>
      </c>
      <c r="J574" s="116">
        <v>88</v>
      </c>
      <c r="K574" s="116">
        <v>0</v>
      </c>
      <c r="L574" s="47"/>
      <c r="M574" s="47">
        <v>3.1</v>
      </c>
      <c r="N574" s="47"/>
      <c r="O574" s="22"/>
      <c r="P574" s="117">
        <v>11432</v>
      </c>
    </row>
    <row r="575" s="17" customFormat="1" ht="40.05" customHeight="1" spans="1:16">
      <c r="A575" s="18" t="s">
        <v>27</v>
      </c>
      <c r="B575" s="40" t="s">
        <v>990</v>
      </c>
      <c r="C575" s="41" t="s">
        <v>16</v>
      </c>
      <c r="D575" s="41" t="s">
        <v>414</v>
      </c>
      <c r="E575" s="42" t="s">
        <v>5499</v>
      </c>
      <c r="F575" s="22" t="s">
        <v>415</v>
      </c>
      <c r="G575" s="137" t="s">
        <v>1995</v>
      </c>
      <c r="H575" s="40" t="s">
        <v>1990</v>
      </c>
      <c r="I575" s="40" t="s">
        <v>22</v>
      </c>
      <c r="J575" s="116">
        <v>240</v>
      </c>
      <c r="K575" s="116">
        <v>0</v>
      </c>
      <c r="L575" s="47"/>
      <c r="M575" s="47">
        <v>3.1</v>
      </c>
      <c r="N575" s="47"/>
      <c r="O575" s="22"/>
      <c r="P575" s="117">
        <v>11432</v>
      </c>
    </row>
    <row r="576" s="17" customFormat="1" ht="40.05" customHeight="1" spans="1:16">
      <c r="A576" s="18" t="s">
        <v>27</v>
      </c>
      <c r="B576" s="40" t="s">
        <v>991</v>
      </c>
      <c r="C576" s="41" t="s">
        <v>16</v>
      </c>
      <c r="D576" s="41" t="s">
        <v>414</v>
      </c>
      <c r="E576" s="42" t="s">
        <v>5499</v>
      </c>
      <c r="F576" s="22" t="s">
        <v>415</v>
      </c>
      <c r="G576" s="137" t="s">
        <v>2779</v>
      </c>
      <c r="H576" s="40" t="s">
        <v>1990</v>
      </c>
      <c r="I576" s="40" t="s">
        <v>22</v>
      </c>
      <c r="J576" s="116">
        <v>1136</v>
      </c>
      <c r="K576" s="116">
        <v>0</v>
      </c>
      <c r="L576" s="47"/>
      <c r="M576" s="47">
        <v>3.1</v>
      </c>
      <c r="N576" s="47"/>
      <c r="O576" s="22"/>
      <c r="P576" s="117">
        <v>11432</v>
      </c>
    </row>
    <row r="577" s="17" customFormat="1" ht="40.05" customHeight="1" spans="1:16">
      <c r="A577" s="18" t="s">
        <v>27</v>
      </c>
      <c r="B577" s="40" t="s">
        <v>992</v>
      </c>
      <c r="C577" s="41" t="s">
        <v>16</v>
      </c>
      <c r="D577" s="41" t="s">
        <v>414</v>
      </c>
      <c r="E577" s="42" t="s">
        <v>5499</v>
      </c>
      <c r="F577" s="22" t="s">
        <v>415</v>
      </c>
      <c r="G577" s="137" t="s">
        <v>1993</v>
      </c>
      <c r="H577" s="40" t="s">
        <v>1990</v>
      </c>
      <c r="I577" s="40" t="s">
        <v>22</v>
      </c>
      <c r="J577" s="116">
        <v>120</v>
      </c>
      <c r="K577" s="116">
        <v>0</v>
      </c>
      <c r="L577" s="47"/>
      <c r="M577" s="47">
        <v>3.1</v>
      </c>
      <c r="N577" s="47"/>
      <c r="O577" s="22"/>
      <c r="P577" s="117">
        <v>11432</v>
      </c>
    </row>
    <row r="578" s="17" customFormat="1" ht="40.05" customHeight="1" spans="1:16">
      <c r="A578" s="18" t="s">
        <v>27</v>
      </c>
      <c r="B578" s="40" t="s">
        <v>993</v>
      </c>
      <c r="C578" s="41" t="s">
        <v>16</v>
      </c>
      <c r="D578" s="41" t="s">
        <v>414</v>
      </c>
      <c r="E578" s="42" t="s">
        <v>5499</v>
      </c>
      <c r="F578" s="22" t="s">
        <v>415</v>
      </c>
      <c r="G578" s="137" t="s">
        <v>1995</v>
      </c>
      <c r="H578" s="40" t="s">
        <v>1990</v>
      </c>
      <c r="I578" s="40" t="s">
        <v>22</v>
      </c>
      <c r="J578" s="116">
        <v>816</v>
      </c>
      <c r="K578" s="116">
        <v>0</v>
      </c>
      <c r="L578" s="47"/>
      <c r="M578" s="47">
        <v>3.1</v>
      </c>
      <c r="N578" s="47"/>
      <c r="O578" s="22"/>
      <c r="P578" s="117">
        <v>11432</v>
      </c>
    </row>
    <row r="579" s="17" customFormat="1" ht="40.05" customHeight="1" spans="1:16">
      <c r="A579" s="18" t="s">
        <v>27</v>
      </c>
      <c r="B579" s="40" t="s">
        <v>994</v>
      </c>
      <c r="C579" s="41" t="s">
        <v>16</v>
      </c>
      <c r="D579" s="41" t="s">
        <v>414</v>
      </c>
      <c r="E579" s="42" t="s">
        <v>5499</v>
      </c>
      <c r="F579" s="22" t="s">
        <v>415</v>
      </c>
      <c r="G579" s="137" t="s">
        <v>1993</v>
      </c>
      <c r="H579" s="40" t="s">
        <v>1990</v>
      </c>
      <c r="I579" s="40" t="s">
        <v>22</v>
      </c>
      <c r="J579" s="116">
        <v>160</v>
      </c>
      <c r="K579" s="116">
        <v>0</v>
      </c>
      <c r="L579" s="47"/>
      <c r="M579" s="47">
        <v>3.1</v>
      </c>
      <c r="N579" s="47"/>
      <c r="O579" s="22"/>
      <c r="P579" s="117">
        <v>11432</v>
      </c>
    </row>
    <row r="580" s="17" customFormat="1" ht="40.05" customHeight="1" spans="1:16">
      <c r="A580" s="18" t="s">
        <v>27</v>
      </c>
      <c r="B580" s="40" t="s">
        <v>995</v>
      </c>
      <c r="C580" s="41" t="s">
        <v>16</v>
      </c>
      <c r="D580" s="41" t="s">
        <v>414</v>
      </c>
      <c r="E580" s="42" t="s">
        <v>5499</v>
      </c>
      <c r="F580" s="22" t="s">
        <v>415</v>
      </c>
      <c r="G580" s="137" t="s">
        <v>2779</v>
      </c>
      <c r="H580" s="40" t="s">
        <v>1990</v>
      </c>
      <c r="I580" s="40" t="s">
        <v>22</v>
      </c>
      <c r="J580" s="116">
        <v>472</v>
      </c>
      <c r="K580" s="116">
        <v>0</v>
      </c>
      <c r="L580" s="47"/>
      <c r="M580" s="47">
        <v>3.1</v>
      </c>
      <c r="N580" s="47"/>
      <c r="O580" s="22"/>
      <c r="P580" s="117">
        <v>11441</v>
      </c>
    </row>
    <row r="581" s="17" customFormat="1" ht="40.05" customHeight="1" spans="1:16">
      <c r="A581" s="18" t="s">
        <v>27</v>
      </c>
      <c r="B581" s="40" t="s">
        <v>996</v>
      </c>
      <c r="C581" s="41" t="s">
        <v>16</v>
      </c>
      <c r="D581" s="41" t="s">
        <v>414</v>
      </c>
      <c r="E581" s="42" t="s">
        <v>5499</v>
      </c>
      <c r="F581" s="22" t="s">
        <v>415</v>
      </c>
      <c r="G581" s="137" t="s">
        <v>1993</v>
      </c>
      <c r="H581" s="40" t="s">
        <v>1990</v>
      </c>
      <c r="I581" s="40" t="s">
        <v>22</v>
      </c>
      <c r="J581" s="116">
        <v>120</v>
      </c>
      <c r="K581" s="116">
        <v>0</v>
      </c>
      <c r="L581" s="47"/>
      <c r="M581" s="47">
        <v>3.1</v>
      </c>
      <c r="N581" s="47"/>
      <c r="O581" s="22"/>
      <c r="P581" s="117">
        <v>11441</v>
      </c>
    </row>
    <row r="582" s="17" customFormat="1" ht="40.05" customHeight="1" spans="1:16">
      <c r="A582" s="18" t="s">
        <v>27</v>
      </c>
      <c r="B582" s="40" t="s">
        <v>998</v>
      </c>
      <c r="C582" s="41" t="s">
        <v>16</v>
      </c>
      <c r="D582" s="41" t="s">
        <v>414</v>
      </c>
      <c r="E582" s="42" t="s">
        <v>5499</v>
      </c>
      <c r="F582" s="22" t="s">
        <v>415</v>
      </c>
      <c r="G582" s="137" t="s">
        <v>1995</v>
      </c>
      <c r="H582" s="40" t="s">
        <v>1990</v>
      </c>
      <c r="I582" s="40" t="s">
        <v>22</v>
      </c>
      <c r="J582" s="116">
        <v>296</v>
      </c>
      <c r="K582" s="116">
        <v>0</v>
      </c>
      <c r="L582" s="47"/>
      <c r="M582" s="47">
        <v>3.1</v>
      </c>
      <c r="N582" s="47"/>
      <c r="O582" s="22"/>
      <c r="P582" s="117">
        <v>11441</v>
      </c>
    </row>
    <row r="583" s="17" customFormat="1" ht="40.05" customHeight="1" spans="1:16">
      <c r="A583" s="18" t="s">
        <v>27</v>
      </c>
      <c r="B583" s="40" t="s">
        <v>1000</v>
      </c>
      <c r="C583" s="41" t="s">
        <v>16</v>
      </c>
      <c r="D583" s="41" t="s">
        <v>414</v>
      </c>
      <c r="E583" s="42" t="s">
        <v>5499</v>
      </c>
      <c r="F583" s="22" t="s">
        <v>415</v>
      </c>
      <c r="G583" s="137" t="s">
        <v>2779</v>
      </c>
      <c r="H583" s="40" t="s">
        <v>417</v>
      </c>
      <c r="I583" s="40" t="s">
        <v>22</v>
      </c>
      <c r="J583" s="116">
        <v>16</v>
      </c>
      <c r="K583" s="116">
        <v>0</v>
      </c>
      <c r="L583" s="47"/>
      <c r="M583" s="47">
        <v>3.1</v>
      </c>
      <c r="N583" s="47"/>
      <c r="O583" s="22"/>
      <c r="P583" s="117">
        <v>11503</v>
      </c>
    </row>
    <row r="584" s="17" customFormat="1" ht="40.05" customHeight="1" spans="1:16">
      <c r="A584" s="18" t="s">
        <v>27</v>
      </c>
      <c r="B584" s="40" t="s">
        <v>1001</v>
      </c>
      <c r="C584" s="41" t="s">
        <v>16</v>
      </c>
      <c r="D584" s="41" t="s">
        <v>414</v>
      </c>
      <c r="E584" s="42" t="s">
        <v>5499</v>
      </c>
      <c r="F584" s="22" t="s">
        <v>415</v>
      </c>
      <c r="G584" s="137" t="s">
        <v>1995</v>
      </c>
      <c r="H584" s="40" t="s">
        <v>417</v>
      </c>
      <c r="I584" s="40" t="s">
        <v>22</v>
      </c>
      <c r="J584" s="116">
        <v>16</v>
      </c>
      <c r="K584" s="116">
        <v>0</v>
      </c>
      <c r="L584" s="47"/>
      <c r="M584" s="47">
        <v>3.1</v>
      </c>
      <c r="N584" s="47"/>
      <c r="O584" s="22"/>
      <c r="P584" s="117">
        <v>11503</v>
      </c>
    </row>
    <row r="585" s="17" customFormat="1" ht="40.05" customHeight="1" spans="1:16">
      <c r="A585" s="18" t="s">
        <v>27</v>
      </c>
      <c r="B585" s="40" t="s">
        <v>1003</v>
      </c>
      <c r="C585" s="41" t="s">
        <v>16</v>
      </c>
      <c r="D585" s="41" t="s">
        <v>414</v>
      </c>
      <c r="E585" s="42" t="s">
        <v>5499</v>
      </c>
      <c r="F585" s="22" t="s">
        <v>415</v>
      </c>
      <c r="G585" s="137" t="s">
        <v>1995</v>
      </c>
      <c r="H585" s="23" t="s">
        <v>4805</v>
      </c>
      <c r="I585" s="40" t="s">
        <v>22</v>
      </c>
      <c r="J585" s="116">
        <v>96</v>
      </c>
      <c r="K585" s="116">
        <v>0</v>
      </c>
      <c r="L585" s="47"/>
      <c r="M585" s="47">
        <v>3.1</v>
      </c>
      <c r="N585" s="47"/>
      <c r="O585" s="22"/>
      <c r="P585" s="117">
        <v>13411</v>
      </c>
    </row>
    <row r="586" s="17" customFormat="1" ht="40.05" customHeight="1" spans="1:16">
      <c r="A586" s="18" t="s">
        <v>27</v>
      </c>
      <c r="B586" s="40" t="s">
        <v>1004</v>
      </c>
      <c r="C586" s="41" t="s">
        <v>16</v>
      </c>
      <c r="D586" s="41" t="s">
        <v>414</v>
      </c>
      <c r="E586" s="42" t="s">
        <v>5499</v>
      </c>
      <c r="F586" s="22" t="s">
        <v>415</v>
      </c>
      <c r="G586" s="137" t="s">
        <v>2779</v>
      </c>
      <c r="H586" s="23" t="s">
        <v>4805</v>
      </c>
      <c r="I586" s="40" t="s">
        <v>22</v>
      </c>
      <c r="J586" s="116">
        <v>64</v>
      </c>
      <c r="K586" s="116">
        <v>0</v>
      </c>
      <c r="L586" s="47"/>
      <c r="M586" s="47">
        <v>3.1</v>
      </c>
      <c r="N586" s="47"/>
      <c r="O586" s="22"/>
      <c r="P586" s="117">
        <v>13411</v>
      </c>
    </row>
    <row r="587" s="17" customFormat="1" ht="40.05" customHeight="1" spans="1:16">
      <c r="A587" s="18" t="s">
        <v>27</v>
      </c>
      <c r="B587" s="40" t="s">
        <v>1005</v>
      </c>
      <c r="C587" s="41" t="s">
        <v>16</v>
      </c>
      <c r="D587" s="41" t="s">
        <v>414</v>
      </c>
      <c r="E587" s="42" t="s">
        <v>5499</v>
      </c>
      <c r="F587" s="22" t="s">
        <v>415</v>
      </c>
      <c r="G587" s="137" t="s">
        <v>1995</v>
      </c>
      <c r="H587" s="23" t="s">
        <v>4805</v>
      </c>
      <c r="I587" s="40" t="s">
        <v>22</v>
      </c>
      <c r="J587" s="116">
        <v>136</v>
      </c>
      <c r="K587" s="116">
        <v>0</v>
      </c>
      <c r="L587" s="47"/>
      <c r="M587" s="47">
        <v>3.1</v>
      </c>
      <c r="N587" s="47"/>
      <c r="O587" s="22"/>
      <c r="P587" s="117">
        <v>13411</v>
      </c>
    </row>
    <row r="588" s="17" customFormat="1" ht="40.05" customHeight="1" spans="1:16">
      <c r="A588" s="18" t="s">
        <v>27</v>
      </c>
      <c r="B588" s="40" t="s">
        <v>1008</v>
      </c>
      <c r="C588" s="41" t="s">
        <v>16</v>
      </c>
      <c r="D588" s="41" t="s">
        <v>414</v>
      </c>
      <c r="E588" s="42" t="s">
        <v>5499</v>
      </c>
      <c r="F588" s="22" t="s">
        <v>415</v>
      </c>
      <c r="G588" s="137" t="s">
        <v>1993</v>
      </c>
      <c r="H588" s="23" t="s">
        <v>4805</v>
      </c>
      <c r="I588" s="40" t="s">
        <v>22</v>
      </c>
      <c r="J588" s="116">
        <v>160</v>
      </c>
      <c r="K588" s="116">
        <v>0</v>
      </c>
      <c r="L588" s="47"/>
      <c r="M588" s="47">
        <v>3.1</v>
      </c>
      <c r="N588" s="47"/>
      <c r="O588" s="22"/>
      <c r="P588" s="117">
        <v>13411</v>
      </c>
    </row>
    <row r="589" s="17" customFormat="1" ht="40.05" customHeight="1" spans="1:16">
      <c r="A589" s="18" t="s">
        <v>27</v>
      </c>
      <c r="B589" s="40" t="s">
        <v>1010</v>
      </c>
      <c r="C589" s="41" t="s">
        <v>16</v>
      </c>
      <c r="D589" s="41" t="s">
        <v>414</v>
      </c>
      <c r="E589" s="42" t="s">
        <v>5499</v>
      </c>
      <c r="F589" s="22" t="s">
        <v>415</v>
      </c>
      <c r="G589" s="137" t="s">
        <v>1995</v>
      </c>
      <c r="H589" s="40" t="s">
        <v>417</v>
      </c>
      <c r="I589" s="40" t="s">
        <v>22</v>
      </c>
      <c r="J589" s="116">
        <v>168</v>
      </c>
      <c r="K589" s="116">
        <v>0</v>
      </c>
      <c r="L589" s="47"/>
      <c r="M589" s="47">
        <v>3.1</v>
      </c>
      <c r="N589" s="47"/>
      <c r="O589" s="22"/>
      <c r="P589" s="117">
        <v>13461</v>
      </c>
    </row>
    <row r="590" s="17" customFormat="1" ht="40.05" customHeight="1" spans="1:16">
      <c r="A590" s="18" t="s">
        <v>27</v>
      </c>
      <c r="B590" s="40" t="s">
        <v>1012</v>
      </c>
      <c r="C590" s="41" t="s">
        <v>16</v>
      </c>
      <c r="D590" s="41" t="s">
        <v>414</v>
      </c>
      <c r="E590" s="42" t="s">
        <v>5499</v>
      </c>
      <c r="F590" s="22" t="s">
        <v>415</v>
      </c>
      <c r="G590" s="137" t="s">
        <v>1995</v>
      </c>
      <c r="H590" s="40" t="s">
        <v>417</v>
      </c>
      <c r="I590" s="40" t="s">
        <v>22</v>
      </c>
      <c r="J590" s="116">
        <v>32</v>
      </c>
      <c r="K590" s="116">
        <v>0</v>
      </c>
      <c r="L590" s="47"/>
      <c r="M590" s="47">
        <v>3.1</v>
      </c>
      <c r="N590" s="47"/>
      <c r="O590" s="22"/>
      <c r="P590" s="117">
        <v>13461</v>
      </c>
    </row>
    <row r="591" s="17" customFormat="1" ht="40.05" customHeight="1" spans="1:16">
      <c r="A591" s="18" t="s">
        <v>27</v>
      </c>
      <c r="B591" s="40" t="s">
        <v>1013</v>
      </c>
      <c r="C591" s="41" t="s">
        <v>16</v>
      </c>
      <c r="D591" s="41" t="s">
        <v>414</v>
      </c>
      <c r="E591" s="42" t="s">
        <v>5499</v>
      </c>
      <c r="F591" s="22" t="s">
        <v>415</v>
      </c>
      <c r="G591" s="137" t="s">
        <v>3549</v>
      </c>
      <c r="H591" s="23" t="s">
        <v>4805</v>
      </c>
      <c r="I591" s="40" t="s">
        <v>22</v>
      </c>
      <c r="J591" s="116">
        <v>32</v>
      </c>
      <c r="K591" s="116">
        <v>0</v>
      </c>
      <c r="L591" s="47"/>
      <c r="M591" s="47">
        <v>3.1</v>
      </c>
      <c r="N591" s="47"/>
      <c r="O591" s="22"/>
      <c r="P591" s="117">
        <v>16410</v>
      </c>
    </row>
    <row r="592" s="17" customFormat="1" ht="40.05" customHeight="1" spans="1:16">
      <c r="A592" s="18" t="s">
        <v>27</v>
      </c>
      <c r="B592" s="40" t="s">
        <v>1014</v>
      </c>
      <c r="C592" s="41" t="s">
        <v>16</v>
      </c>
      <c r="D592" s="41" t="s">
        <v>414</v>
      </c>
      <c r="E592" s="42" t="s">
        <v>5499</v>
      </c>
      <c r="F592" s="22" t="s">
        <v>415</v>
      </c>
      <c r="G592" s="137" t="s">
        <v>2775</v>
      </c>
      <c r="H592" s="23" t="s">
        <v>4805</v>
      </c>
      <c r="I592" s="40" t="s">
        <v>22</v>
      </c>
      <c r="J592" s="116">
        <v>16</v>
      </c>
      <c r="K592" s="116">
        <v>0</v>
      </c>
      <c r="L592" s="47"/>
      <c r="M592" s="47">
        <v>3.1</v>
      </c>
      <c r="N592" s="47"/>
      <c r="O592" s="22"/>
      <c r="P592" s="117">
        <v>16410</v>
      </c>
    </row>
    <row r="593" s="17" customFormat="1" ht="40.05" customHeight="1" spans="1:16">
      <c r="A593" s="18" t="s">
        <v>27</v>
      </c>
      <c r="B593" s="40" t="s">
        <v>1017</v>
      </c>
      <c r="C593" s="41" t="s">
        <v>16</v>
      </c>
      <c r="D593" s="41" t="s">
        <v>414</v>
      </c>
      <c r="E593" s="42" t="s">
        <v>5499</v>
      </c>
      <c r="F593" s="22" t="s">
        <v>415</v>
      </c>
      <c r="G593" s="137" t="s">
        <v>1995</v>
      </c>
      <c r="H593" s="23" t="s">
        <v>4805</v>
      </c>
      <c r="I593" s="40" t="s">
        <v>22</v>
      </c>
      <c r="J593" s="116">
        <v>104</v>
      </c>
      <c r="K593" s="116">
        <v>0</v>
      </c>
      <c r="L593" s="47"/>
      <c r="M593" s="47">
        <v>3.1</v>
      </c>
      <c r="N593" s="47"/>
      <c r="O593" s="22"/>
      <c r="P593" s="117">
        <v>16410</v>
      </c>
    </row>
    <row r="594" s="17" customFormat="1" ht="40.05" customHeight="1" spans="1:16">
      <c r="A594" s="18" t="s">
        <v>27</v>
      </c>
      <c r="B594" s="40" t="s">
        <v>1018</v>
      </c>
      <c r="C594" s="41" t="s">
        <v>16</v>
      </c>
      <c r="D594" s="41" t="s">
        <v>414</v>
      </c>
      <c r="E594" s="42" t="s">
        <v>5499</v>
      </c>
      <c r="F594" s="22" t="s">
        <v>415</v>
      </c>
      <c r="G594" s="137" t="s">
        <v>1995</v>
      </c>
      <c r="H594" s="23" t="s">
        <v>4805</v>
      </c>
      <c r="I594" s="40" t="s">
        <v>22</v>
      </c>
      <c r="J594" s="116">
        <v>48</v>
      </c>
      <c r="K594" s="116">
        <v>0</v>
      </c>
      <c r="L594" s="47"/>
      <c r="M594" s="47">
        <v>3.1</v>
      </c>
      <c r="N594" s="47"/>
      <c r="O594" s="22"/>
      <c r="P594" s="117">
        <v>16410</v>
      </c>
    </row>
    <row r="595" s="17" customFormat="1" ht="40.05" customHeight="1" spans="1:16">
      <c r="A595" s="18" t="s">
        <v>27</v>
      </c>
      <c r="B595" s="40" t="s">
        <v>1019</v>
      </c>
      <c r="C595" s="41" t="s">
        <v>16</v>
      </c>
      <c r="D595" s="41" t="s">
        <v>414</v>
      </c>
      <c r="E595" s="42" t="s">
        <v>5499</v>
      </c>
      <c r="F595" s="22" t="s">
        <v>415</v>
      </c>
      <c r="G595" s="137" t="s">
        <v>3549</v>
      </c>
      <c r="H595" s="40" t="s">
        <v>1990</v>
      </c>
      <c r="I595" s="40" t="s">
        <v>22</v>
      </c>
      <c r="J595" s="116">
        <v>8</v>
      </c>
      <c r="K595" s="116">
        <v>0</v>
      </c>
      <c r="L595" s="47"/>
      <c r="M595" s="47">
        <v>3.1</v>
      </c>
      <c r="N595" s="47"/>
      <c r="O595" s="22"/>
      <c r="P595" s="117">
        <v>17012</v>
      </c>
    </row>
    <row r="596" s="17" customFormat="1" ht="40.05" customHeight="1" spans="1:16">
      <c r="A596" s="18" t="s">
        <v>27</v>
      </c>
      <c r="B596" s="40" t="s">
        <v>1020</v>
      </c>
      <c r="C596" s="41" t="s">
        <v>16</v>
      </c>
      <c r="D596" s="41" t="s">
        <v>414</v>
      </c>
      <c r="E596" s="42" t="s">
        <v>5499</v>
      </c>
      <c r="F596" s="22" t="s">
        <v>415</v>
      </c>
      <c r="G596" s="137" t="s">
        <v>2775</v>
      </c>
      <c r="H596" s="40" t="s">
        <v>1990</v>
      </c>
      <c r="I596" s="40" t="s">
        <v>22</v>
      </c>
      <c r="J596" s="116">
        <v>80</v>
      </c>
      <c r="K596" s="116">
        <v>0</v>
      </c>
      <c r="L596" s="47"/>
      <c r="M596" s="47">
        <v>3.1</v>
      </c>
      <c r="N596" s="47"/>
      <c r="O596" s="22"/>
      <c r="P596" s="117">
        <v>17012</v>
      </c>
    </row>
    <row r="597" s="17" customFormat="1" ht="40.05" customHeight="1" spans="1:16">
      <c r="A597" s="18" t="s">
        <v>27</v>
      </c>
      <c r="B597" s="40" t="s">
        <v>1021</v>
      </c>
      <c r="C597" s="41" t="s">
        <v>16</v>
      </c>
      <c r="D597" s="41" t="s">
        <v>414</v>
      </c>
      <c r="E597" s="42" t="s">
        <v>5499</v>
      </c>
      <c r="F597" s="22" t="s">
        <v>415</v>
      </c>
      <c r="G597" s="137" t="s">
        <v>2779</v>
      </c>
      <c r="H597" s="40" t="s">
        <v>1990</v>
      </c>
      <c r="I597" s="40" t="s">
        <v>22</v>
      </c>
      <c r="J597" s="116">
        <v>400</v>
      </c>
      <c r="K597" s="116">
        <v>0</v>
      </c>
      <c r="L597" s="47"/>
      <c r="M597" s="47">
        <v>3.1</v>
      </c>
      <c r="N597" s="47"/>
      <c r="O597" s="22"/>
      <c r="P597" s="117">
        <v>17012</v>
      </c>
    </row>
    <row r="598" s="17" customFormat="1" ht="40.05" customHeight="1" spans="1:16">
      <c r="A598" s="18" t="s">
        <v>27</v>
      </c>
      <c r="B598" s="40" t="s">
        <v>1022</v>
      </c>
      <c r="C598" s="41" t="s">
        <v>16</v>
      </c>
      <c r="D598" s="41" t="s">
        <v>414</v>
      </c>
      <c r="E598" s="42" t="s">
        <v>5499</v>
      </c>
      <c r="F598" s="22" t="s">
        <v>415</v>
      </c>
      <c r="G598" s="137" t="s">
        <v>1993</v>
      </c>
      <c r="H598" s="40" t="s">
        <v>1990</v>
      </c>
      <c r="I598" s="40" t="s">
        <v>22</v>
      </c>
      <c r="J598" s="116">
        <v>72</v>
      </c>
      <c r="K598" s="116">
        <v>0</v>
      </c>
      <c r="L598" s="47"/>
      <c r="M598" s="47">
        <v>3.1</v>
      </c>
      <c r="N598" s="47"/>
      <c r="O598" s="22"/>
      <c r="P598" s="117">
        <v>17012</v>
      </c>
    </row>
    <row r="599" s="17" customFormat="1" ht="40.05" customHeight="1" spans="1:16">
      <c r="A599" s="18" t="s">
        <v>27</v>
      </c>
      <c r="B599" s="40" t="s">
        <v>1024</v>
      </c>
      <c r="C599" s="41" t="s">
        <v>16</v>
      </c>
      <c r="D599" s="41" t="s">
        <v>414</v>
      </c>
      <c r="E599" s="42" t="s">
        <v>5499</v>
      </c>
      <c r="F599" s="22" t="s">
        <v>415</v>
      </c>
      <c r="G599" s="137" t="s">
        <v>1995</v>
      </c>
      <c r="H599" s="40" t="s">
        <v>1990</v>
      </c>
      <c r="I599" s="40" t="s">
        <v>22</v>
      </c>
      <c r="J599" s="116">
        <v>392</v>
      </c>
      <c r="K599" s="116">
        <v>0</v>
      </c>
      <c r="L599" s="47"/>
      <c r="M599" s="47">
        <v>3.1</v>
      </c>
      <c r="N599" s="47"/>
      <c r="O599" s="22"/>
      <c r="P599" s="117">
        <v>17012</v>
      </c>
    </row>
    <row r="600" s="17" customFormat="1" ht="40.05" customHeight="1" spans="1:16">
      <c r="A600" s="18" t="s">
        <v>27</v>
      </c>
      <c r="B600" s="40" t="s">
        <v>1025</v>
      </c>
      <c r="C600" s="41" t="s">
        <v>16</v>
      </c>
      <c r="D600" s="41" t="s">
        <v>414</v>
      </c>
      <c r="E600" s="42" t="s">
        <v>5499</v>
      </c>
      <c r="F600" s="22" t="s">
        <v>415</v>
      </c>
      <c r="G600" s="137" t="s">
        <v>1993</v>
      </c>
      <c r="H600" s="40" t="s">
        <v>1990</v>
      </c>
      <c r="I600" s="40" t="s">
        <v>22</v>
      </c>
      <c r="J600" s="116">
        <v>128</v>
      </c>
      <c r="K600" s="116">
        <v>0</v>
      </c>
      <c r="L600" s="47"/>
      <c r="M600" s="47">
        <v>3.1</v>
      </c>
      <c r="N600" s="47"/>
      <c r="O600" s="22"/>
      <c r="P600" s="117">
        <v>17012</v>
      </c>
    </row>
    <row r="601" s="17" customFormat="1" ht="40.05" customHeight="1" spans="1:16">
      <c r="A601" s="18" t="s">
        <v>27</v>
      </c>
      <c r="B601" s="40" t="s">
        <v>1026</v>
      </c>
      <c r="C601" s="41" t="s">
        <v>16</v>
      </c>
      <c r="D601" s="41" t="s">
        <v>414</v>
      </c>
      <c r="E601" s="42" t="s">
        <v>5499</v>
      </c>
      <c r="F601" s="22" t="s">
        <v>415</v>
      </c>
      <c r="G601" s="137" t="s">
        <v>1993</v>
      </c>
      <c r="H601" s="40" t="s">
        <v>1990</v>
      </c>
      <c r="I601" s="40" t="s">
        <v>22</v>
      </c>
      <c r="J601" s="116">
        <v>16</v>
      </c>
      <c r="K601" s="116">
        <v>0</v>
      </c>
      <c r="L601" s="47"/>
      <c r="M601" s="47">
        <v>3.1</v>
      </c>
      <c r="N601" s="47"/>
      <c r="O601" s="22"/>
      <c r="P601" s="117">
        <v>17240</v>
      </c>
    </row>
    <row r="602" s="17" customFormat="1" ht="40.05" customHeight="1" spans="1:16">
      <c r="A602" s="18" t="s">
        <v>27</v>
      </c>
      <c r="B602" s="40" t="s">
        <v>1027</v>
      </c>
      <c r="C602" s="41" t="s">
        <v>16</v>
      </c>
      <c r="D602" s="41" t="s">
        <v>414</v>
      </c>
      <c r="E602" s="42" t="s">
        <v>5499</v>
      </c>
      <c r="F602" s="22" t="s">
        <v>415</v>
      </c>
      <c r="G602" s="137" t="s">
        <v>1995</v>
      </c>
      <c r="H602" s="40" t="s">
        <v>1990</v>
      </c>
      <c r="I602" s="40" t="s">
        <v>22</v>
      </c>
      <c r="J602" s="116">
        <v>48</v>
      </c>
      <c r="K602" s="116">
        <v>0</v>
      </c>
      <c r="L602" s="47"/>
      <c r="M602" s="47">
        <v>3.1</v>
      </c>
      <c r="N602" s="47"/>
      <c r="O602" s="22"/>
      <c r="P602" s="117">
        <v>17240</v>
      </c>
    </row>
    <row r="603" s="17" customFormat="1" ht="40.05" customHeight="1" spans="1:16">
      <c r="A603" s="18" t="s">
        <v>27</v>
      </c>
      <c r="B603" s="40" t="s">
        <v>1028</v>
      </c>
      <c r="C603" s="41" t="s">
        <v>16</v>
      </c>
      <c r="D603" s="41" t="s">
        <v>414</v>
      </c>
      <c r="E603" s="42" t="s">
        <v>5499</v>
      </c>
      <c r="F603" s="22" t="s">
        <v>415</v>
      </c>
      <c r="G603" s="137" t="s">
        <v>1993</v>
      </c>
      <c r="H603" s="40" t="s">
        <v>1990</v>
      </c>
      <c r="I603" s="40" t="s">
        <v>22</v>
      </c>
      <c r="J603" s="116">
        <v>112</v>
      </c>
      <c r="K603" s="116">
        <v>0</v>
      </c>
      <c r="L603" s="47"/>
      <c r="M603" s="47">
        <v>3.1</v>
      </c>
      <c r="N603" s="47"/>
      <c r="O603" s="22"/>
      <c r="P603" s="117">
        <v>17240</v>
      </c>
    </row>
    <row r="604" s="17" customFormat="1" ht="40.05" customHeight="1" spans="1:16">
      <c r="A604" s="18" t="s">
        <v>27</v>
      </c>
      <c r="B604" s="40" t="s">
        <v>1029</v>
      </c>
      <c r="C604" s="41" t="s">
        <v>16</v>
      </c>
      <c r="D604" s="41" t="s">
        <v>414</v>
      </c>
      <c r="E604" s="42" t="s">
        <v>5499</v>
      </c>
      <c r="F604" s="22" t="s">
        <v>415</v>
      </c>
      <c r="G604" s="137" t="s">
        <v>2775</v>
      </c>
      <c r="H604" s="40" t="s">
        <v>1990</v>
      </c>
      <c r="I604" s="40" t="s">
        <v>22</v>
      </c>
      <c r="J604" s="116">
        <v>104</v>
      </c>
      <c r="K604" s="116">
        <v>0</v>
      </c>
      <c r="L604" s="47"/>
      <c r="M604" s="47">
        <v>3.1</v>
      </c>
      <c r="N604" s="47"/>
      <c r="O604" s="22"/>
      <c r="P604" s="117">
        <v>17320</v>
      </c>
    </row>
    <row r="605" s="17" customFormat="1" ht="40.05" customHeight="1" spans="1:16">
      <c r="A605" s="18" t="s">
        <v>27</v>
      </c>
      <c r="B605" s="40" t="s">
        <v>1030</v>
      </c>
      <c r="C605" s="41" t="s">
        <v>16</v>
      </c>
      <c r="D605" s="41" t="s">
        <v>414</v>
      </c>
      <c r="E605" s="42" t="s">
        <v>5499</v>
      </c>
      <c r="F605" s="22" t="s">
        <v>415</v>
      </c>
      <c r="G605" s="137" t="s">
        <v>2779</v>
      </c>
      <c r="H605" s="40" t="s">
        <v>1990</v>
      </c>
      <c r="I605" s="40" t="s">
        <v>22</v>
      </c>
      <c r="J605" s="116">
        <v>1280</v>
      </c>
      <c r="K605" s="116">
        <v>0</v>
      </c>
      <c r="L605" s="47"/>
      <c r="M605" s="47">
        <v>3.1</v>
      </c>
      <c r="N605" s="47"/>
      <c r="O605" s="22"/>
      <c r="P605" s="117">
        <v>17320</v>
      </c>
    </row>
    <row r="606" s="17" customFormat="1" ht="40.05" customHeight="1" spans="1:16">
      <c r="A606" s="18" t="s">
        <v>27</v>
      </c>
      <c r="B606" s="40" t="s">
        <v>1031</v>
      </c>
      <c r="C606" s="41" t="s">
        <v>16</v>
      </c>
      <c r="D606" s="41" t="s">
        <v>414</v>
      </c>
      <c r="E606" s="42" t="s">
        <v>5499</v>
      </c>
      <c r="F606" s="22" t="s">
        <v>415</v>
      </c>
      <c r="G606" s="137" t="s">
        <v>1993</v>
      </c>
      <c r="H606" s="40" t="s">
        <v>1990</v>
      </c>
      <c r="I606" s="40" t="s">
        <v>22</v>
      </c>
      <c r="J606" s="116">
        <v>184</v>
      </c>
      <c r="K606" s="116">
        <v>0</v>
      </c>
      <c r="L606" s="47"/>
      <c r="M606" s="47">
        <v>3.1</v>
      </c>
      <c r="N606" s="47"/>
      <c r="O606" s="22"/>
      <c r="P606" s="117">
        <v>17320</v>
      </c>
    </row>
    <row r="607" s="17" customFormat="1" ht="40.05" customHeight="1" spans="1:16">
      <c r="A607" s="18" t="s">
        <v>27</v>
      </c>
      <c r="B607" s="40" t="s">
        <v>1032</v>
      </c>
      <c r="C607" s="41" t="s">
        <v>16</v>
      </c>
      <c r="D607" s="41" t="s">
        <v>414</v>
      </c>
      <c r="E607" s="42" t="s">
        <v>5499</v>
      </c>
      <c r="F607" s="22" t="s">
        <v>415</v>
      </c>
      <c r="G607" s="137" t="s">
        <v>1995</v>
      </c>
      <c r="H607" s="40" t="s">
        <v>1990</v>
      </c>
      <c r="I607" s="40" t="s">
        <v>22</v>
      </c>
      <c r="J607" s="116">
        <v>680</v>
      </c>
      <c r="K607" s="116">
        <v>0</v>
      </c>
      <c r="L607" s="47"/>
      <c r="M607" s="47">
        <v>3.1</v>
      </c>
      <c r="N607" s="47"/>
      <c r="O607" s="22"/>
      <c r="P607" s="117">
        <v>17320</v>
      </c>
    </row>
    <row r="608" s="17" customFormat="1" ht="40.05" customHeight="1" spans="1:16">
      <c r="A608" s="18" t="s">
        <v>27</v>
      </c>
      <c r="B608" s="40" t="s">
        <v>1034</v>
      </c>
      <c r="C608" s="41" t="s">
        <v>16</v>
      </c>
      <c r="D608" s="41" t="s">
        <v>414</v>
      </c>
      <c r="E608" s="42" t="s">
        <v>5499</v>
      </c>
      <c r="F608" s="22" t="s">
        <v>415</v>
      </c>
      <c r="G608" s="137" t="s">
        <v>1993</v>
      </c>
      <c r="H608" s="40" t="s">
        <v>1990</v>
      </c>
      <c r="I608" s="40" t="s">
        <v>22</v>
      </c>
      <c r="J608" s="116">
        <v>208</v>
      </c>
      <c r="K608" s="116">
        <v>0</v>
      </c>
      <c r="L608" s="47"/>
      <c r="M608" s="47">
        <v>3.1</v>
      </c>
      <c r="N608" s="47"/>
      <c r="O608" s="22"/>
      <c r="P608" s="117">
        <v>17320</v>
      </c>
    </row>
    <row r="609" s="17" customFormat="1" ht="40.05" customHeight="1" spans="1:16">
      <c r="A609" s="18" t="s">
        <v>27</v>
      </c>
      <c r="B609" s="40" t="s">
        <v>1035</v>
      </c>
      <c r="C609" s="41" t="s">
        <v>16</v>
      </c>
      <c r="D609" s="41" t="s">
        <v>414</v>
      </c>
      <c r="E609" s="42" t="s">
        <v>5499</v>
      </c>
      <c r="F609" s="22" t="s">
        <v>415</v>
      </c>
      <c r="G609" s="137" t="s">
        <v>3549</v>
      </c>
      <c r="H609" s="40" t="s">
        <v>1990</v>
      </c>
      <c r="I609" s="40" t="s">
        <v>22</v>
      </c>
      <c r="J609" s="116">
        <v>160</v>
      </c>
      <c r="K609" s="116">
        <v>0</v>
      </c>
      <c r="L609" s="47"/>
      <c r="M609" s="47">
        <v>3.1</v>
      </c>
      <c r="N609" s="47"/>
      <c r="O609" s="22"/>
      <c r="P609" s="117">
        <v>18011</v>
      </c>
    </row>
    <row r="610" s="17" customFormat="1" ht="40.05" customHeight="1" spans="1:16">
      <c r="A610" s="18" t="s">
        <v>27</v>
      </c>
      <c r="B610" s="40" t="s">
        <v>1036</v>
      </c>
      <c r="C610" s="41" t="s">
        <v>16</v>
      </c>
      <c r="D610" s="41" t="s">
        <v>414</v>
      </c>
      <c r="E610" s="42" t="s">
        <v>5499</v>
      </c>
      <c r="F610" s="22" t="s">
        <v>415</v>
      </c>
      <c r="G610" s="137" t="s">
        <v>2775</v>
      </c>
      <c r="H610" s="40" t="s">
        <v>1990</v>
      </c>
      <c r="I610" s="40" t="s">
        <v>22</v>
      </c>
      <c r="J610" s="116">
        <v>32</v>
      </c>
      <c r="K610" s="116">
        <v>0</v>
      </c>
      <c r="L610" s="47"/>
      <c r="M610" s="47">
        <v>3.1</v>
      </c>
      <c r="N610" s="47"/>
      <c r="O610" s="22"/>
      <c r="P610" s="117">
        <v>18011</v>
      </c>
    </row>
    <row r="611" s="17" customFormat="1" ht="40.05" customHeight="1" spans="1:16">
      <c r="A611" s="18" t="s">
        <v>27</v>
      </c>
      <c r="B611" s="40" t="s">
        <v>1037</v>
      </c>
      <c r="C611" s="41" t="s">
        <v>16</v>
      </c>
      <c r="D611" s="41" t="s">
        <v>414</v>
      </c>
      <c r="E611" s="42" t="s">
        <v>5499</v>
      </c>
      <c r="F611" s="22" t="s">
        <v>415</v>
      </c>
      <c r="G611" s="137" t="s">
        <v>1995</v>
      </c>
      <c r="H611" s="40" t="s">
        <v>1990</v>
      </c>
      <c r="I611" s="40" t="s">
        <v>22</v>
      </c>
      <c r="J611" s="116">
        <v>184</v>
      </c>
      <c r="K611" s="116">
        <v>0</v>
      </c>
      <c r="L611" s="47"/>
      <c r="M611" s="47">
        <v>3.1</v>
      </c>
      <c r="N611" s="47"/>
      <c r="O611" s="22"/>
      <c r="P611" s="117">
        <v>18011</v>
      </c>
    </row>
    <row r="612" s="17" customFormat="1" ht="40.05" customHeight="1" spans="1:16">
      <c r="A612" s="18" t="s">
        <v>27</v>
      </c>
      <c r="B612" s="40" t="s">
        <v>1038</v>
      </c>
      <c r="C612" s="41" t="s">
        <v>16</v>
      </c>
      <c r="D612" s="41" t="s">
        <v>414</v>
      </c>
      <c r="E612" s="42" t="s">
        <v>5499</v>
      </c>
      <c r="F612" s="22" t="s">
        <v>415</v>
      </c>
      <c r="G612" s="137" t="s">
        <v>2779</v>
      </c>
      <c r="H612" s="40" t="s">
        <v>1990</v>
      </c>
      <c r="I612" s="40" t="s">
        <v>22</v>
      </c>
      <c r="J612" s="116">
        <v>352</v>
      </c>
      <c r="K612" s="116">
        <v>0</v>
      </c>
      <c r="L612" s="47"/>
      <c r="M612" s="47">
        <v>3.1</v>
      </c>
      <c r="N612" s="47"/>
      <c r="O612" s="22"/>
      <c r="P612" s="117">
        <v>18011</v>
      </c>
    </row>
    <row r="613" s="17" customFormat="1" ht="40.05" customHeight="1" spans="1:16">
      <c r="A613" s="18" t="s">
        <v>27</v>
      </c>
      <c r="B613" s="40" t="s">
        <v>1040</v>
      </c>
      <c r="C613" s="41" t="s">
        <v>16</v>
      </c>
      <c r="D613" s="41" t="s">
        <v>414</v>
      </c>
      <c r="E613" s="42" t="s">
        <v>5499</v>
      </c>
      <c r="F613" s="22" t="s">
        <v>415</v>
      </c>
      <c r="G613" s="137" t="s">
        <v>1993</v>
      </c>
      <c r="H613" s="40" t="s">
        <v>1990</v>
      </c>
      <c r="I613" s="40" t="s">
        <v>22</v>
      </c>
      <c r="J613" s="116">
        <v>32</v>
      </c>
      <c r="K613" s="116">
        <v>0</v>
      </c>
      <c r="L613" s="47"/>
      <c r="M613" s="47">
        <v>3.1</v>
      </c>
      <c r="N613" s="47"/>
      <c r="O613" s="22"/>
      <c r="P613" s="117">
        <v>18011</v>
      </c>
    </row>
    <row r="614" s="17" customFormat="1" ht="40.05" customHeight="1" spans="1:16">
      <c r="A614" s="18" t="s">
        <v>27</v>
      </c>
      <c r="B614" s="40" t="s">
        <v>1041</v>
      </c>
      <c r="C614" s="41" t="s">
        <v>16</v>
      </c>
      <c r="D614" s="41" t="s">
        <v>414</v>
      </c>
      <c r="E614" s="42" t="s">
        <v>5499</v>
      </c>
      <c r="F614" s="22" t="s">
        <v>415</v>
      </c>
      <c r="G614" s="137" t="s">
        <v>1995</v>
      </c>
      <c r="H614" s="40" t="s">
        <v>1990</v>
      </c>
      <c r="I614" s="40" t="s">
        <v>22</v>
      </c>
      <c r="J614" s="116">
        <v>560</v>
      </c>
      <c r="K614" s="116">
        <v>0</v>
      </c>
      <c r="L614" s="47"/>
      <c r="M614" s="47">
        <v>3.1</v>
      </c>
      <c r="N614" s="47"/>
      <c r="O614" s="22"/>
      <c r="P614" s="117">
        <v>18011</v>
      </c>
    </row>
    <row r="615" s="17" customFormat="1" ht="40.05" customHeight="1" spans="1:16">
      <c r="A615" s="18" t="s">
        <v>27</v>
      </c>
      <c r="B615" s="40" t="s">
        <v>1042</v>
      </c>
      <c r="C615" s="41" t="s">
        <v>16</v>
      </c>
      <c r="D615" s="41" t="s">
        <v>414</v>
      </c>
      <c r="E615" s="42" t="s">
        <v>5499</v>
      </c>
      <c r="F615" s="22" t="s">
        <v>415</v>
      </c>
      <c r="G615" s="137" t="s">
        <v>1993</v>
      </c>
      <c r="H615" s="40" t="s">
        <v>1990</v>
      </c>
      <c r="I615" s="40" t="s">
        <v>22</v>
      </c>
      <c r="J615" s="116">
        <v>112</v>
      </c>
      <c r="K615" s="116">
        <v>0</v>
      </c>
      <c r="L615" s="47"/>
      <c r="M615" s="47">
        <v>3.1</v>
      </c>
      <c r="N615" s="47"/>
      <c r="O615" s="22"/>
      <c r="P615" s="117">
        <v>18011</v>
      </c>
    </row>
    <row r="616" s="17" customFormat="1" ht="40.05" customHeight="1" spans="1:16">
      <c r="A616" s="18" t="s">
        <v>27</v>
      </c>
      <c r="B616" s="40" t="s">
        <v>1044</v>
      </c>
      <c r="C616" s="41" t="s">
        <v>16</v>
      </c>
      <c r="D616" s="41" t="s">
        <v>414</v>
      </c>
      <c r="E616" s="42" t="s">
        <v>5499</v>
      </c>
      <c r="F616" s="22" t="s">
        <v>415</v>
      </c>
      <c r="G616" s="137" t="s">
        <v>2779</v>
      </c>
      <c r="H616" s="40" t="s">
        <v>1990</v>
      </c>
      <c r="I616" s="40" t="s">
        <v>22</v>
      </c>
      <c r="J616" s="116">
        <v>40</v>
      </c>
      <c r="K616" s="116">
        <v>0</v>
      </c>
      <c r="L616" s="47"/>
      <c r="M616" s="47">
        <v>3.1</v>
      </c>
      <c r="N616" s="47"/>
      <c r="O616" s="22"/>
      <c r="P616" s="117">
        <v>31432</v>
      </c>
    </row>
    <row r="617" s="17" customFormat="1" ht="40.05" customHeight="1" spans="1:16">
      <c r="A617" s="18" t="s">
        <v>27</v>
      </c>
      <c r="B617" s="40" t="s">
        <v>1045</v>
      </c>
      <c r="C617" s="41" t="s">
        <v>16</v>
      </c>
      <c r="D617" s="41" t="s">
        <v>414</v>
      </c>
      <c r="E617" s="42" t="s">
        <v>5499</v>
      </c>
      <c r="F617" s="22" t="s">
        <v>415</v>
      </c>
      <c r="G617" s="137" t="s">
        <v>2775</v>
      </c>
      <c r="H617" s="23" t="s">
        <v>4805</v>
      </c>
      <c r="I617" s="40" t="s">
        <v>22</v>
      </c>
      <c r="J617" s="116">
        <v>48</v>
      </c>
      <c r="K617" s="116">
        <v>0</v>
      </c>
      <c r="L617" s="47"/>
      <c r="M617" s="47">
        <v>3.1</v>
      </c>
      <c r="N617" s="47"/>
      <c r="O617" s="22"/>
      <c r="P617" s="117">
        <v>33411</v>
      </c>
    </row>
    <row r="618" s="17" customFormat="1" ht="40.05" customHeight="1" spans="1:16">
      <c r="A618" s="18" t="s">
        <v>27</v>
      </c>
      <c r="B618" s="40" t="s">
        <v>1046</v>
      </c>
      <c r="C618" s="41" t="s">
        <v>16</v>
      </c>
      <c r="D618" s="41" t="s">
        <v>414</v>
      </c>
      <c r="E618" s="42" t="s">
        <v>5499</v>
      </c>
      <c r="F618" s="22" t="s">
        <v>415</v>
      </c>
      <c r="G618" s="137" t="s">
        <v>2779</v>
      </c>
      <c r="H618" s="23" t="s">
        <v>4805</v>
      </c>
      <c r="I618" s="40" t="s">
        <v>22</v>
      </c>
      <c r="J618" s="116">
        <v>336</v>
      </c>
      <c r="K618" s="116">
        <v>0</v>
      </c>
      <c r="L618" s="47"/>
      <c r="M618" s="47">
        <v>3.1</v>
      </c>
      <c r="N618" s="47"/>
      <c r="O618" s="22"/>
      <c r="P618" s="117">
        <v>33411</v>
      </c>
    </row>
    <row r="619" s="17" customFormat="1" ht="40.05" customHeight="1" spans="1:16">
      <c r="A619" s="18" t="s">
        <v>27</v>
      </c>
      <c r="B619" s="40" t="s">
        <v>1047</v>
      </c>
      <c r="C619" s="41" t="s">
        <v>16</v>
      </c>
      <c r="D619" s="41" t="s">
        <v>414</v>
      </c>
      <c r="E619" s="42" t="s">
        <v>5499</v>
      </c>
      <c r="F619" s="22" t="s">
        <v>415</v>
      </c>
      <c r="G619" s="137" t="s">
        <v>4971</v>
      </c>
      <c r="H619" s="23" t="s">
        <v>4805</v>
      </c>
      <c r="I619" s="40" t="s">
        <v>22</v>
      </c>
      <c r="J619" s="116">
        <v>64</v>
      </c>
      <c r="K619" s="116">
        <v>0</v>
      </c>
      <c r="L619" s="47"/>
      <c r="M619" s="47">
        <v>3.1</v>
      </c>
      <c r="N619" s="47"/>
      <c r="O619" s="22"/>
      <c r="P619" s="117">
        <v>33411</v>
      </c>
    </row>
    <row r="620" s="17" customFormat="1" ht="40.05" customHeight="1" spans="1:16">
      <c r="A620" s="18" t="s">
        <v>27</v>
      </c>
      <c r="B620" s="40" t="s">
        <v>1048</v>
      </c>
      <c r="C620" s="41" t="s">
        <v>16</v>
      </c>
      <c r="D620" s="41" t="s">
        <v>414</v>
      </c>
      <c r="E620" s="42" t="s">
        <v>5499</v>
      </c>
      <c r="F620" s="22" t="s">
        <v>415</v>
      </c>
      <c r="G620" s="137" t="s">
        <v>432</v>
      </c>
      <c r="H620" s="40" t="s">
        <v>417</v>
      </c>
      <c r="I620" s="40" t="s">
        <v>22</v>
      </c>
      <c r="J620" s="116">
        <v>32</v>
      </c>
      <c r="K620" s="116">
        <v>0</v>
      </c>
      <c r="L620" s="47"/>
      <c r="M620" s="47">
        <v>3.1</v>
      </c>
      <c r="N620" s="47"/>
      <c r="O620" s="22"/>
      <c r="P620" s="117">
        <v>151503</v>
      </c>
    </row>
    <row r="621" s="17" customFormat="1" ht="40.05" customHeight="1" spans="1:16">
      <c r="A621" s="18" t="s">
        <v>27</v>
      </c>
      <c r="B621" s="40" t="s">
        <v>1049</v>
      </c>
      <c r="C621" s="41" t="s">
        <v>16</v>
      </c>
      <c r="D621" s="41" t="s">
        <v>414</v>
      </c>
      <c r="E621" s="42" t="s">
        <v>5499</v>
      </c>
      <c r="F621" s="22" t="s">
        <v>415</v>
      </c>
      <c r="G621" s="137" t="s">
        <v>2777</v>
      </c>
      <c r="H621" s="40" t="s">
        <v>417</v>
      </c>
      <c r="I621" s="40" t="s">
        <v>22</v>
      </c>
      <c r="J621" s="116">
        <v>144</v>
      </c>
      <c r="K621" s="116">
        <v>0</v>
      </c>
      <c r="L621" s="47"/>
      <c r="M621" s="47">
        <v>3.1</v>
      </c>
      <c r="N621" s="47"/>
      <c r="O621" s="22"/>
      <c r="P621" s="117">
        <v>151503</v>
      </c>
    </row>
    <row r="622" s="17" customFormat="1" ht="40.05" customHeight="1" spans="1:16">
      <c r="A622" s="18" t="s">
        <v>27</v>
      </c>
      <c r="B622" s="40" t="s">
        <v>1050</v>
      </c>
      <c r="C622" s="41" t="s">
        <v>16</v>
      </c>
      <c r="D622" s="41" t="s">
        <v>322</v>
      </c>
      <c r="E622" s="22" t="s">
        <v>5634</v>
      </c>
      <c r="F622" s="22" t="s">
        <v>323</v>
      </c>
      <c r="G622" s="137" t="s">
        <v>5956</v>
      </c>
      <c r="H622" s="140" t="s">
        <v>2374</v>
      </c>
      <c r="I622" s="40" t="s">
        <v>22</v>
      </c>
      <c r="J622" s="116">
        <v>15</v>
      </c>
      <c r="K622" s="116">
        <v>0</v>
      </c>
      <c r="L622" s="47"/>
      <c r="M622" s="47">
        <v>3.1</v>
      </c>
      <c r="N622" s="47"/>
      <c r="O622" s="22"/>
      <c r="P622" s="117">
        <v>11432</v>
      </c>
    </row>
    <row r="623" s="17" customFormat="1" ht="40.05" customHeight="1" spans="1:16">
      <c r="A623" s="18" t="s">
        <v>27</v>
      </c>
      <c r="B623" s="40" t="s">
        <v>1052</v>
      </c>
      <c r="C623" s="41" t="s">
        <v>16</v>
      </c>
      <c r="D623" s="41" t="s">
        <v>322</v>
      </c>
      <c r="E623" s="22" t="s">
        <v>5634</v>
      </c>
      <c r="F623" s="22" t="s">
        <v>323</v>
      </c>
      <c r="G623" s="137" t="s">
        <v>5957</v>
      </c>
      <c r="H623" s="140" t="s">
        <v>2374</v>
      </c>
      <c r="I623" s="40" t="s">
        <v>22</v>
      </c>
      <c r="J623" s="116">
        <v>410</v>
      </c>
      <c r="K623" s="142">
        <f t="shared" ref="K623:K626" si="50">(CEILING(J623*0.1,1))*1</f>
        <v>41</v>
      </c>
      <c r="L623" s="47">
        <v>547</v>
      </c>
      <c r="M623" s="47">
        <v>3.1</v>
      </c>
      <c r="N623" s="47"/>
      <c r="O623" s="22"/>
      <c r="P623" s="117">
        <v>11432</v>
      </c>
    </row>
    <row r="624" s="17" customFormat="1" ht="40.05" customHeight="1" spans="1:16">
      <c r="A624" s="18" t="s">
        <v>27</v>
      </c>
      <c r="B624" s="40" t="s">
        <v>1054</v>
      </c>
      <c r="C624" s="41" t="s">
        <v>16</v>
      </c>
      <c r="D624" s="41" t="s">
        <v>322</v>
      </c>
      <c r="E624" s="22" t="s">
        <v>5634</v>
      </c>
      <c r="F624" s="22" t="s">
        <v>323</v>
      </c>
      <c r="G624" s="137" t="s">
        <v>5958</v>
      </c>
      <c r="H624" s="140" t="s">
        <v>2374</v>
      </c>
      <c r="I624" s="40" t="s">
        <v>22</v>
      </c>
      <c r="J624" s="143">
        <v>689</v>
      </c>
      <c r="K624" s="142">
        <f t="shared" si="50"/>
        <v>69</v>
      </c>
      <c r="L624" s="47">
        <v>13163</v>
      </c>
      <c r="M624" s="47">
        <v>3.1</v>
      </c>
      <c r="N624" s="47"/>
      <c r="O624" s="22"/>
      <c r="P624" s="117">
        <v>11432</v>
      </c>
    </row>
    <row r="625" s="17" customFormat="1" ht="40.05" customHeight="1" spans="1:16">
      <c r="A625" s="18" t="s">
        <v>27</v>
      </c>
      <c r="B625" s="40" t="s">
        <v>1055</v>
      </c>
      <c r="C625" s="41" t="s">
        <v>16</v>
      </c>
      <c r="D625" s="41" t="s">
        <v>322</v>
      </c>
      <c r="E625" s="22" t="s">
        <v>5634</v>
      </c>
      <c r="F625" s="22" t="s">
        <v>323</v>
      </c>
      <c r="G625" s="137" t="s">
        <v>5959</v>
      </c>
      <c r="H625" s="140" t="s">
        <v>2374</v>
      </c>
      <c r="I625" s="40" t="s">
        <v>22</v>
      </c>
      <c r="J625" s="143">
        <v>19</v>
      </c>
      <c r="K625" s="116">
        <f t="shared" si="50"/>
        <v>2</v>
      </c>
      <c r="L625" s="47">
        <v>254</v>
      </c>
      <c r="M625" s="47">
        <v>3.1</v>
      </c>
      <c r="N625" s="47"/>
      <c r="O625" s="22"/>
      <c r="P625" s="117">
        <v>11432</v>
      </c>
    </row>
    <row r="626" s="18" customFormat="1" ht="40.05" customHeight="1" spans="1:16">
      <c r="A626" s="18" t="s">
        <v>27</v>
      </c>
      <c r="B626" s="40" t="s">
        <v>1056</v>
      </c>
      <c r="C626" s="41" t="s">
        <v>16</v>
      </c>
      <c r="D626" s="41" t="s">
        <v>322</v>
      </c>
      <c r="E626" s="22" t="s">
        <v>5634</v>
      </c>
      <c r="F626" s="22" t="s">
        <v>323</v>
      </c>
      <c r="G626" s="137" t="s">
        <v>5960</v>
      </c>
      <c r="H626" s="140" t="s">
        <v>2374</v>
      </c>
      <c r="I626" s="40" t="s">
        <v>22</v>
      </c>
      <c r="J626" s="142">
        <v>227</v>
      </c>
      <c r="K626" s="142">
        <f t="shared" si="50"/>
        <v>23</v>
      </c>
      <c r="L626" s="47"/>
      <c r="M626" s="47">
        <v>3.1</v>
      </c>
      <c r="N626" s="47"/>
      <c r="O626" s="22"/>
      <c r="P626" s="117">
        <v>11432</v>
      </c>
    </row>
    <row r="627" s="18" customFormat="1" ht="40.05" customHeight="1" spans="1:16">
      <c r="A627" s="18" t="s">
        <v>27</v>
      </c>
      <c r="B627" s="40" t="s">
        <v>1057</v>
      </c>
      <c r="C627" s="41" t="s">
        <v>16</v>
      </c>
      <c r="D627" s="41" t="s">
        <v>322</v>
      </c>
      <c r="E627" s="22" t="s">
        <v>5634</v>
      </c>
      <c r="F627" s="22" t="s">
        <v>323</v>
      </c>
      <c r="G627" s="137" t="s">
        <v>2881</v>
      </c>
      <c r="H627" s="140" t="s">
        <v>2374</v>
      </c>
      <c r="I627" s="40" t="s">
        <v>22</v>
      </c>
      <c r="J627" s="142">
        <v>227</v>
      </c>
      <c r="K627" s="116">
        <f t="shared" ref="K627:K631" si="51">J627</f>
        <v>227</v>
      </c>
      <c r="L627" s="47"/>
      <c r="M627" s="47">
        <v>3.1</v>
      </c>
      <c r="N627" s="47"/>
      <c r="O627" s="22"/>
      <c r="P627" s="117">
        <v>11432</v>
      </c>
    </row>
    <row r="628" s="18" customFormat="1" ht="40.05" customHeight="1" spans="1:16">
      <c r="A628" s="18" t="s">
        <v>27</v>
      </c>
      <c r="B628" s="40" t="s">
        <v>1058</v>
      </c>
      <c r="C628" s="41" t="s">
        <v>16</v>
      </c>
      <c r="D628" s="41" t="s">
        <v>322</v>
      </c>
      <c r="E628" s="22" t="s">
        <v>5634</v>
      </c>
      <c r="F628" s="22" t="s">
        <v>323</v>
      </c>
      <c r="G628" s="137" t="s">
        <v>5961</v>
      </c>
      <c r="H628" s="140" t="s">
        <v>2374</v>
      </c>
      <c r="I628" s="40" t="s">
        <v>22</v>
      </c>
      <c r="J628" s="142">
        <v>227</v>
      </c>
      <c r="K628" s="116">
        <f t="shared" si="51"/>
        <v>227</v>
      </c>
      <c r="L628" s="47"/>
      <c r="M628" s="47">
        <v>3.1</v>
      </c>
      <c r="N628" s="47"/>
      <c r="O628" s="22"/>
      <c r="P628" s="117">
        <v>11432</v>
      </c>
    </row>
    <row r="629" s="18" customFormat="1" ht="40.05" customHeight="1" spans="1:16">
      <c r="A629" s="18" t="s">
        <v>27</v>
      </c>
      <c r="B629" s="40" t="s">
        <v>1059</v>
      </c>
      <c r="C629" s="41" t="s">
        <v>16</v>
      </c>
      <c r="D629" s="41" t="s">
        <v>322</v>
      </c>
      <c r="E629" s="22" t="s">
        <v>5634</v>
      </c>
      <c r="F629" s="22" t="s">
        <v>323</v>
      </c>
      <c r="G629" s="137" t="s">
        <v>5962</v>
      </c>
      <c r="H629" s="140" t="s">
        <v>2374</v>
      </c>
      <c r="I629" s="40" t="s">
        <v>22</v>
      </c>
      <c r="J629" s="142">
        <v>227</v>
      </c>
      <c r="K629" s="116">
        <f t="shared" si="51"/>
        <v>227</v>
      </c>
      <c r="L629" s="47"/>
      <c r="M629" s="47">
        <v>3.1</v>
      </c>
      <c r="N629" s="47"/>
      <c r="O629" s="22"/>
      <c r="P629" s="117">
        <v>11432</v>
      </c>
    </row>
    <row r="630" s="18" customFormat="1" ht="40.05" customHeight="1" spans="1:16">
      <c r="A630" s="18" t="s">
        <v>27</v>
      </c>
      <c r="B630" s="40" t="s">
        <v>1060</v>
      </c>
      <c r="C630" s="41" t="s">
        <v>16</v>
      </c>
      <c r="D630" s="41" t="s">
        <v>322</v>
      </c>
      <c r="E630" s="22" t="s">
        <v>5634</v>
      </c>
      <c r="F630" s="22" t="s">
        <v>323</v>
      </c>
      <c r="G630" s="137" t="s">
        <v>5963</v>
      </c>
      <c r="H630" s="140" t="s">
        <v>2374</v>
      </c>
      <c r="I630" s="40" t="s">
        <v>22</v>
      </c>
      <c r="J630" s="142">
        <v>227</v>
      </c>
      <c r="K630" s="116">
        <f t="shared" si="51"/>
        <v>227</v>
      </c>
      <c r="L630" s="47"/>
      <c r="M630" s="47">
        <v>3.1</v>
      </c>
      <c r="N630" s="47"/>
      <c r="O630" s="22"/>
      <c r="P630" s="117">
        <v>11432</v>
      </c>
    </row>
    <row r="631" s="18" customFormat="1" ht="40.05" customHeight="1" spans="1:16">
      <c r="A631" s="18" t="s">
        <v>27</v>
      </c>
      <c r="B631" s="40" t="s">
        <v>1062</v>
      </c>
      <c r="C631" s="41" t="s">
        <v>16</v>
      </c>
      <c r="D631" s="41" t="s">
        <v>322</v>
      </c>
      <c r="E631" s="22" t="s">
        <v>5634</v>
      </c>
      <c r="F631" s="22" t="s">
        <v>323</v>
      </c>
      <c r="G631" s="137" t="s">
        <v>5964</v>
      </c>
      <c r="H631" s="140" t="s">
        <v>2374</v>
      </c>
      <c r="I631" s="40" t="s">
        <v>22</v>
      </c>
      <c r="J631" s="142">
        <v>227</v>
      </c>
      <c r="K631" s="116">
        <f t="shared" si="51"/>
        <v>227</v>
      </c>
      <c r="L631" s="47"/>
      <c r="M631" s="47">
        <v>3.1</v>
      </c>
      <c r="N631" s="47"/>
      <c r="O631" s="22"/>
      <c r="P631" s="117">
        <v>11432</v>
      </c>
    </row>
    <row r="632" s="18" customFormat="1" ht="40.05" customHeight="1" spans="1:16">
      <c r="A632" s="18" t="s">
        <v>27</v>
      </c>
      <c r="B632" s="40" t="s">
        <v>1064</v>
      </c>
      <c r="C632" s="41" t="s">
        <v>16</v>
      </c>
      <c r="D632" s="41" t="s">
        <v>322</v>
      </c>
      <c r="E632" s="22" t="s">
        <v>5634</v>
      </c>
      <c r="F632" s="22" t="s">
        <v>323</v>
      </c>
      <c r="G632" s="137" t="s">
        <v>5965</v>
      </c>
      <c r="H632" s="42" t="s">
        <v>2374</v>
      </c>
      <c r="I632" s="40" t="s">
        <v>22</v>
      </c>
      <c r="J632" s="142">
        <v>53</v>
      </c>
      <c r="K632" s="142">
        <f t="shared" ref="K632:K635" si="52">(CEILING(J632*0.1,1))*1</f>
        <v>6</v>
      </c>
      <c r="L632" s="47">
        <v>850</v>
      </c>
      <c r="M632" s="47">
        <v>3.2</v>
      </c>
      <c r="N632" s="47"/>
      <c r="O632" s="22"/>
      <c r="P632" s="117">
        <v>11441</v>
      </c>
    </row>
    <row r="633" s="18" customFormat="1" ht="40.05" customHeight="1" spans="1:16">
      <c r="A633" s="18" t="s">
        <v>27</v>
      </c>
      <c r="B633" s="40" t="s">
        <v>1065</v>
      </c>
      <c r="C633" s="41" t="s">
        <v>16</v>
      </c>
      <c r="D633" s="41" t="s">
        <v>322</v>
      </c>
      <c r="E633" s="22" t="s">
        <v>5634</v>
      </c>
      <c r="F633" s="22" t="s">
        <v>323</v>
      </c>
      <c r="G633" s="137" t="s">
        <v>5966</v>
      </c>
      <c r="H633" s="42" t="s">
        <v>2374</v>
      </c>
      <c r="I633" s="40" t="s">
        <v>22</v>
      </c>
      <c r="J633" s="142">
        <v>18</v>
      </c>
      <c r="K633" s="116">
        <f t="shared" si="52"/>
        <v>2</v>
      </c>
      <c r="L633" s="47">
        <v>484</v>
      </c>
      <c r="M633" s="47">
        <v>3.2</v>
      </c>
      <c r="N633" s="47"/>
      <c r="O633" s="22"/>
      <c r="P633" s="117">
        <v>11441</v>
      </c>
    </row>
    <row r="634" s="18" customFormat="1" ht="40.05" customHeight="1" spans="1:16">
      <c r="A634" s="18" t="s">
        <v>27</v>
      </c>
      <c r="B634" s="40" t="s">
        <v>1067</v>
      </c>
      <c r="C634" s="41" t="s">
        <v>16</v>
      </c>
      <c r="D634" s="41" t="s">
        <v>322</v>
      </c>
      <c r="E634" s="22" t="s">
        <v>5634</v>
      </c>
      <c r="F634" s="22" t="s">
        <v>323</v>
      </c>
      <c r="G634" s="137" t="s">
        <v>5967</v>
      </c>
      <c r="H634" s="42" t="s">
        <v>2374</v>
      </c>
      <c r="I634" s="40" t="s">
        <v>22</v>
      </c>
      <c r="J634" s="142">
        <v>58</v>
      </c>
      <c r="K634" s="116">
        <f t="shared" si="52"/>
        <v>6</v>
      </c>
      <c r="L634" s="47">
        <v>1933</v>
      </c>
      <c r="M634" s="47">
        <v>3.2</v>
      </c>
      <c r="N634" s="47"/>
      <c r="O634" s="22"/>
      <c r="P634" s="117">
        <v>11441</v>
      </c>
    </row>
    <row r="635" s="18" customFormat="1" ht="48" customHeight="1" spans="1:16">
      <c r="A635" s="18" t="s">
        <v>27</v>
      </c>
      <c r="B635" s="40" t="s">
        <v>1069</v>
      </c>
      <c r="C635" s="41" t="s">
        <v>16</v>
      </c>
      <c r="D635" s="41" t="s">
        <v>322</v>
      </c>
      <c r="E635" s="22" t="s">
        <v>5634</v>
      </c>
      <c r="F635" s="22" t="s">
        <v>323</v>
      </c>
      <c r="G635" s="137" t="s">
        <v>5968</v>
      </c>
      <c r="H635" s="42" t="s">
        <v>2374</v>
      </c>
      <c r="I635" s="40" t="s">
        <v>22</v>
      </c>
      <c r="J635" s="142">
        <v>22</v>
      </c>
      <c r="K635" s="142">
        <f t="shared" si="52"/>
        <v>3</v>
      </c>
      <c r="L635" s="47"/>
      <c r="M635" s="47">
        <v>3.2</v>
      </c>
      <c r="N635" s="47"/>
      <c r="O635" s="22"/>
      <c r="P635" s="117">
        <v>11441</v>
      </c>
    </row>
    <row r="636" s="18" customFormat="1" ht="52" customHeight="1" spans="1:16">
      <c r="A636" s="18" t="s">
        <v>27</v>
      </c>
      <c r="B636" s="40" t="s">
        <v>1070</v>
      </c>
      <c r="C636" s="41" t="s">
        <v>16</v>
      </c>
      <c r="D636" s="41" t="s">
        <v>322</v>
      </c>
      <c r="E636" s="22" t="s">
        <v>5634</v>
      </c>
      <c r="F636" s="22" t="s">
        <v>323</v>
      </c>
      <c r="G636" s="137" t="s">
        <v>5969</v>
      </c>
      <c r="H636" s="42" t="s">
        <v>2374</v>
      </c>
      <c r="I636" s="40" t="s">
        <v>22</v>
      </c>
      <c r="J636" s="142">
        <v>22</v>
      </c>
      <c r="K636" s="116">
        <f t="shared" ref="K636:K640" si="53">J636</f>
        <v>22</v>
      </c>
      <c r="L636" s="47"/>
      <c r="M636" s="47">
        <v>3.2</v>
      </c>
      <c r="N636" s="47"/>
      <c r="O636" s="22"/>
      <c r="P636" s="117">
        <v>11441</v>
      </c>
    </row>
    <row r="637" s="18" customFormat="1" ht="40.05" customHeight="1" spans="1:16">
      <c r="A637" s="18" t="s">
        <v>27</v>
      </c>
      <c r="B637" s="40" t="s">
        <v>1071</v>
      </c>
      <c r="C637" s="41" t="s">
        <v>16</v>
      </c>
      <c r="D637" s="41" t="s">
        <v>322</v>
      </c>
      <c r="E637" s="22" t="s">
        <v>5634</v>
      </c>
      <c r="F637" s="22" t="s">
        <v>323</v>
      </c>
      <c r="G637" s="137" t="s">
        <v>5970</v>
      </c>
      <c r="H637" s="42" t="s">
        <v>2374</v>
      </c>
      <c r="I637" s="40" t="s">
        <v>22</v>
      </c>
      <c r="J637" s="142">
        <v>22</v>
      </c>
      <c r="K637" s="116">
        <f t="shared" si="53"/>
        <v>22</v>
      </c>
      <c r="L637" s="47"/>
      <c r="M637" s="47">
        <v>3.2</v>
      </c>
      <c r="N637" s="47"/>
      <c r="O637" s="22"/>
      <c r="P637" s="117">
        <v>11441</v>
      </c>
    </row>
    <row r="638" s="18" customFormat="1" ht="40.05" customHeight="1" spans="1:16">
      <c r="A638" s="18" t="s">
        <v>27</v>
      </c>
      <c r="B638" s="40" t="s">
        <v>1073</v>
      </c>
      <c r="C638" s="41" t="s">
        <v>16</v>
      </c>
      <c r="D638" s="41" t="s">
        <v>322</v>
      </c>
      <c r="E638" s="22" t="s">
        <v>5634</v>
      </c>
      <c r="F638" s="22" t="s">
        <v>323</v>
      </c>
      <c r="G638" s="137" t="s">
        <v>5971</v>
      </c>
      <c r="H638" s="42" t="s">
        <v>2374</v>
      </c>
      <c r="I638" s="40" t="s">
        <v>22</v>
      </c>
      <c r="J638" s="142">
        <v>22</v>
      </c>
      <c r="K638" s="116">
        <f t="shared" si="53"/>
        <v>22</v>
      </c>
      <c r="L638" s="47"/>
      <c r="M638" s="47">
        <v>3.2</v>
      </c>
      <c r="N638" s="47"/>
      <c r="O638" s="22"/>
      <c r="P638" s="117">
        <v>11441</v>
      </c>
    </row>
    <row r="639" s="18" customFormat="1" ht="40.05" customHeight="1" spans="1:16">
      <c r="A639" s="18" t="s">
        <v>27</v>
      </c>
      <c r="B639" s="40" t="s">
        <v>1075</v>
      </c>
      <c r="C639" s="41" t="s">
        <v>16</v>
      </c>
      <c r="D639" s="41" t="s">
        <v>322</v>
      </c>
      <c r="E639" s="22" t="s">
        <v>5634</v>
      </c>
      <c r="F639" s="22" t="s">
        <v>323</v>
      </c>
      <c r="G639" s="137" t="s">
        <v>5972</v>
      </c>
      <c r="H639" s="42" t="s">
        <v>2374</v>
      </c>
      <c r="I639" s="40" t="s">
        <v>22</v>
      </c>
      <c r="J639" s="142">
        <v>22</v>
      </c>
      <c r="K639" s="116">
        <f t="shared" si="53"/>
        <v>22</v>
      </c>
      <c r="L639" s="47"/>
      <c r="M639" s="47">
        <v>3.2</v>
      </c>
      <c r="N639" s="47"/>
      <c r="O639" s="22"/>
      <c r="P639" s="117">
        <v>11441</v>
      </c>
    </row>
    <row r="640" s="18" customFormat="1" ht="40.05" customHeight="1" spans="1:16">
      <c r="A640" s="18" t="s">
        <v>27</v>
      </c>
      <c r="B640" s="40" t="s">
        <v>1076</v>
      </c>
      <c r="C640" s="41" t="s">
        <v>16</v>
      </c>
      <c r="D640" s="41" t="s">
        <v>322</v>
      </c>
      <c r="E640" s="22" t="s">
        <v>5634</v>
      </c>
      <c r="F640" s="22" t="s">
        <v>323</v>
      </c>
      <c r="G640" s="137" t="s">
        <v>5973</v>
      </c>
      <c r="H640" s="42" t="s">
        <v>2374</v>
      </c>
      <c r="I640" s="40" t="s">
        <v>22</v>
      </c>
      <c r="J640" s="142">
        <v>22</v>
      </c>
      <c r="K640" s="116">
        <f t="shared" si="53"/>
        <v>22</v>
      </c>
      <c r="L640" s="47"/>
      <c r="M640" s="47">
        <v>3.2</v>
      </c>
      <c r="N640" s="47"/>
      <c r="O640" s="22"/>
      <c r="P640" s="117">
        <v>11441</v>
      </c>
    </row>
    <row r="641" s="18" customFormat="1" ht="40.05" customHeight="1" spans="1:16">
      <c r="A641" s="18" t="s">
        <v>27</v>
      </c>
      <c r="B641" s="40" t="s">
        <v>1078</v>
      </c>
      <c r="C641" s="41" t="s">
        <v>16</v>
      </c>
      <c r="D641" s="41" t="s">
        <v>322</v>
      </c>
      <c r="E641" s="22" t="s">
        <v>5634</v>
      </c>
      <c r="F641" s="22" t="s">
        <v>323</v>
      </c>
      <c r="G641" s="137" t="s">
        <v>5974</v>
      </c>
      <c r="H641" s="42" t="s">
        <v>2162</v>
      </c>
      <c r="I641" s="40" t="s">
        <v>22</v>
      </c>
      <c r="J641" s="142">
        <v>2</v>
      </c>
      <c r="K641" s="116">
        <f t="shared" ref="K641:K643" si="54">(CEILING(J641*0.1,1))*1</f>
        <v>1</v>
      </c>
      <c r="L641" s="47"/>
      <c r="M641" s="47">
        <v>3.2</v>
      </c>
      <c r="N641" s="47"/>
      <c r="O641" s="22"/>
      <c r="P641" s="117">
        <v>11503</v>
      </c>
    </row>
    <row r="642" s="18" customFormat="1" ht="40.05" customHeight="1" spans="1:16">
      <c r="A642" s="18" t="s">
        <v>27</v>
      </c>
      <c r="B642" s="40" t="s">
        <v>1080</v>
      </c>
      <c r="C642" s="41" t="s">
        <v>16</v>
      </c>
      <c r="D642" s="41" t="s">
        <v>322</v>
      </c>
      <c r="E642" s="22" t="s">
        <v>5634</v>
      </c>
      <c r="F642" s="22" t="s">
        <v>323</v>
      </c>
      <c r="G642" s="137" t="s">
        <v>5975</v>
      </c>
      <c r="H642" s="42" t="s">
        <v>2162</v>
      </c>
      <c r="I642" s="40" t="s">
        <v>22</v>
      </c>
      <c r="J642" s="142">
        <v>1</v>
      </c>
      <c r="K642" s="116">
        <f t="shared" si="54"/>
        <v>1</v>
      </c>
      <c r="L642" s="47"/>
      <c r="M642" s="47">
        <v>3.2</v>
      </c>
      <c r="N642" s="47"/>
      <c r="O642" s="22"/>
      <c r="P642" s="117">
        <v>11503</v>
      </c>
    </row>
    <row r="643" s="18" customFormat="1" ht="40" customHeight="1" spans="1:16">
      <c r="A643" s="18" t="s">
        <v>27</v>
      </c>
      <c r="B643" s="40" t="s">
        <v>1081</v>
      </c>
      <c r="C643" s="41" t="s">
        <v>16</v>
      </c>
      <c r="D643" s="41" t="s">
        <v>322</v>
      </c>
      <c r="E643" s="22" t="s">
        <v>5634</v>
      </c>
      <c r="F643" s="22" t="s">
        <v>323</v>
      </c>
      <c r="G643" s="137" t="s">
        <v>3227</v>
      </c>
      <c r="H643" s="42" t="s">
        <v>2162</v>
      </c>
      <c r="I643" s="40" t="s">
        <v>22</v>
      </c>
      <c r="J643" s="142">
        <v>1</v>
      </c>
      <c r="K643" s="142">
        <f t="shared" si="54"/>
        <v>1</v>
      </c>
      <c r="L643" s="47"/>
      <c r="M643" s="47">
        <v>3.2</v>
      </c>
      <c r="N643" s="47"/>
      <c r="O643" s="22"/>
      <c r="P643" s="117">
        <v>11503</v>
      </c>
    </row>
    <row r="644" s="18" customFormat="1" ht="40" customHeight="1" spans="1:16">
      <c r="A644" s="18" t="s">
        <v>27</v>
      </c>
      <c r="B644" s="40" t="s">
        <v>1083</v>
      </c>
      <c r="C644" s="41" t="s">
        <v>16</v>
      </c>
      <c r="D644" s="41" t="s">
        <v>322</v>
      </c>
      <c r="E644" s="22" t="s">
        <v>5634</v>
      </c>
      <c r="F644" s="22" t="s">
        <v>323</v>
      </c>
      <c r="G644" s="137" t="s">
        <v>2249</v>
      </c>
      <c r="H644" s="42" t="s">
        <v>2162</v>
      </c>
      <c r="I644" s="40" t="s">
        <v>22</v>
      </c>
      <c r="J644" s="142">
        <v>1</v>
      </c>
      <c r="K644" s="116">
        <f t="shared" ref="K644:K648" si="55">J644</f>
        <v>1</v>
      </c>
      <c r="L644" s="47"/>
      <c r="M644" s="47">
        <v>3.2</v>
      </c>
      <c r="N644" s="47"/>
      <c r="O644" s="22"/>
      <c r="P644" s="117">
        <v>11503</v>
      </c>
    </row>
    <row r="645" s="18" customFormat="1" ht="40" customHeight="1" spans="1:16">
      <c r="A645" s="18" t="s">
        <v>27</v>
      </c>
      <c r="B645" s="40" t="s">
        <v>1085</v>
      </c>
      <c r="C645" s="41" t="s">
        <v>16</v>
      </c>
      <c r="D645" s="41" t="s">
        <v>322</v>
      </c>
      <c r="E645" s="22" t="s">
        <v>5634</v>
      </c>
      <c r="F645" s="22" t="s">
        <v>323</v>
      </c>
      <c r="G645" s="137" t="s">
        <v>5976</v>
      </c>
      <c r="H645" s="42" t="s">
        <v>2162</v>
      </c>
      <c r="I645" s="40" t="s">
        <v>22</v>
      </c>
      <c r="J645" s="142">
        <v>2</v>
      </c>
      <c r="K645" s="116">
        <f t="shared" si="55"/>
        <v>2</v>
      </c>
      <c r="L645" s="47"/>
      <c r="M645" s="47">
        <v>3.2</v>
      </c>
      <c r="N645" s="47"/>
      <c r="O645" s="22"/>
      <c r="P645" s="117">
        <v>11503</v>
      </c>
    </row>
    <row r="646" s="18" customFormat="1" ht="40" customHeight="1" spans="1:16">
      <c r="A646" s="18" t="s">
        <v>27</v>
      </c>
      <c r="B646" s="40" t="s">
        <v>1086</v>
      </c>
      <c r="C646" s="41" t="s">
        <v>16</v>
      </c>
      <c r="D646" s="41" t="s">
        <v>322</v>
      </c>
      <c r="E646" s="22" t="s">
        <v>5634</v>
      </c>
      <c r="F646" s="22" t="s">
        <v>323</v>
      </c>
      <c r="G646" s="137" t="s">
        <v>2179</v>
      </c>
      <c r="H646" s="42" t="s">
        <v>2162</v>
      </c>
      <c r="I646" s="40" t="s">
        <v>22</v>
      </c>
      <c r="J646" s="142">
        <v>2</v>
      </c>
      <c r="K646" s="116">
        <f t="shared" si="55"/>
        <v>2</v>
      </c>
      <c r="L646" s="47"/>
      <c r="M646" s="47">
        <v>3.2</v>
      </c>
      <c r="N646" s="47"/>
      <c r="O646" s="22"/>
      <c r="P646" s="117">
        <v>11503</v>
      </c>
    </row>
    <row r="647" s="18" customFormat="1" ht="40" customHeight="1" spans="1:16">
      <c r="A647" s="18" t="s">
        <v>27</v>
      </c>
      <c r="B647" s="40" t="s">
        <v>1088</v>
      </c>
      <c r="C647" s="41" t="s">
        <v>16</v>
      </c>
      <c r="D647" s="41" t="s">
        <v>322</v>
      </c>
      <c r="E647" s="22" t="s">
        <v>5634</v>
      </c>
      <c r="F647" s="22" t="s">
        <v>323</v>
      </c>
      <c r="G647" s="137" t="s">
        <v>5977</v>
      </c>
      <c r="H647" s="42" t="s">
        <v>2162</v>
      </c>
      <c r="I647" s="40" t="s">
        <v>22</v>
      </c>
      <c r="J647" s="142">
        <v>2</v>
      </c>
      <c r="K647" s="116">
        <f t="shared" si="55"/>
        <v>2</v>
      </c>
      <c r="L647" s="47"/>
      <c r="M647" s="47">
        <v>3.2</v>
      </c>
      <c r="N647" s="47"/>
      <c r="O647" s="22"/>
      <c r="P647" s="117">
        <v>11503</v>
      </c>
    </row>
    <row r="648" s="18" customFormat="1" ht="40" customHeight="1" spans="1:16">
      <c r="A648" s="18" t="s">
        <v>27</v>
      </c>
      <c r="B648" s="40" t="s">
        <v>1089</v>
      </c>
      <c r="C648" s="41" t="s">
        <v>16</v>
      </c>
      <c r="D648" s="41" t="s">
        <v>322</v>
      </c>
      <c r="E648" s="22" t="s">
        <v>5634</v>
      </c>
      <c r="F648" s="22" t="s">
        <v>323</v>
      </c>
      <c r="G648" s="137" t="s">
        <v>2178</v>
      </c>
      <c r="H648" s="42" t="s">
        <v>2162</v>
      </c>
      <c r="I648" s="40" t="s">
        <v>22</v>
      </c>
      <c r="J648" s="142">
        <v>2</v>
      </c>
      <c r="K648" s="116">
        <f t="shared" si="55"/>
        <v>2</v>
      </c>
      <c r="L648" s="47"/>
      <c r="M648" s="47">
        <v>3.2</v>
      </c>
      <c r="N648" s="47"/>
      <c r="O648" s="22"/>
      <c r="P648" s="117">
        <v>11503</v>
      </c>
    </row>
    <row r="649" s="18" customFormat="1" ht="40" customHeight="1" spans="1:16">
      <c r="A649" s="18" t="s">
        <v>27</v>
      </c>
      <c r="B649" s="40" t="s">
        <v>1090</v>
      </c>
      <c r="C649" s="41" t="s">
        <v>16</v>
      </c>
      <c r="D649" s="41" t="s">
        <v>322</v>
      </c>
      <c r="E649" s="22" t="s">
        <v>5634</v>
      </c>
      <c r="F649" s="22" t="s">
        <v>323</v>
      </c>
      <c r="G649" s="137" t="s">
        <v>5978</v>
      </c>
      <c r="H649" s="42" t="s">
        <v>2988</v>
      </c>
      <c r="I649" s="40" t="s">
        <v>22</v>
      </c>
      <c r="J649" s="142">
        <v>186</v>
      </c>
      <c r="K649" s="116">
        <v>0</v>
      </c>
      <c r="L649" s="47"/>
      <c r="M649" s="47">
        <v>3.2</v>
      </c>
      <c r="N649" s="47"/>
      <c r="O649" s="22"/>
      <c r="P649" s="117">
        <v>13411</v>
      </c>
    </row>
    <row r="650" s="18" customFormat="1" ht="40" customHeight="1" spans="1:16">
      <c r="A650" s="18" t="s">
        <v>27</v>
      </c>
      <c r="B650" s="40" t="s">
        <v>1091</v>
      </c>
      <c r="C650" s="41" t="s">
        <v>16</v>
      </c>
      <c r="D650" s="41" t="s">
        <v>322</v>
      </c>
      <c r="E650" s="22" t="s">
        <v>5634</v>
      </c>
      <c r="F650" s="22" t="s">
        <v>323</v>
      </c>
      <c r="G650" s="137" t="s">
        <v>5979</v>
      </c>
      <c r="H650" s="42" t="s">
        <v>2988</v>
      </c>
      <c r="I650" s="40" t="s">
        <v>22</v>
      </c>
      <c r="J650" s="142">
        <v>144</v>
      </c>
      <c r="K650" s="142">
        <f t="shared" ref="K650:K652" si="56">(CEILING(J650*0.1,1))*1</f>
        <v>15</v>
      </c>
      <c r="L650" s="47"/>
      <c r="M650" s="47">
        <v>3.2</v>
      </c>
      <c r="N650" s="47"/>
      <c r="O650" s="22"/>
      <c r="P650" s="117">
        <v>13411</v>
      </c>
    </row>
    <row r="651" s="18" customFormat="1" ht="40" customHeight="1" spans="1:16">
      <c r="A651" s="18" t="s">
        <v>27</v>
      </c>
      <c r="B651" s="40" t="s">
        <v>1092</v>
      </c>
      <c r="C651" s="41" t="s">
        <v>16</v>
      </c>
      <c r="D651" s="41" t="s">
        <v>322</v>
      </c>
      <c r="E651" s="22" t="s">
        <v>5634</v>
      </c>
      <c r="F651" s="22" t="s">
        <v>323</v>
      </c>
      <c r="G651" s="137" t="s">
        <v>2873</v>
      </c>
      <c r="H651" s="42" t="s">
        <v>2988</v>
      </c>
      <c r="I651" s="40" t="s">
        <v>22</v>
      </c>
      <c r="J651" s="142">
        <v>201</v>
      </c>
      <c r="K651" s="116">
        <f t="shared" si="56"/>
        <v>21</v>
      </c>
      <c r="L651" s="47">
        <v>2593</v>
      </c>
      <c r="M651" s="47">
        <v>3.2</v>
      </c>
      <c r="N651" s="47"/>
      <c r="O651" s="22"/>
      <c r="P651" s="117">
        <v>13411</v>
      </c>
    </row>
    <row r="652" s="18" customFormat="1" ht="40" customHeight="1" spans="1:16">
      <c r="A652" s="18" t="s">
        <v>27</v>
      </c>
      <c r="B652" s="40" t="s">
        <v>1093</v>
      </c>
      <c r="C652" s="41" t="s">
        <v>16</v>
      </c>
      <c r="D652" s="41" t="s">
        <v>322</v>
      </c>
      <c r="E652" s="22" t="s">
        <v>5634</v>
      </c>
      <c r="F652" s="22" t="s">
        <v>323</v>
      </c>
      <c r="G652" s="137" t="s">
        <v>5980</v>
      </c>
      <c r="H652" s="42" t="s">
        <v>2988</v>
      </c>
      <c r="I652" s="40" t="s">
        <v>22</v>
      </c>
      <c r="J652" s="142">
        <v>108</v>
      </c>
      <c r="K652" s="116">
        <f t="shared" si="56"/>
        <v>11</v>
      </c>
      <c r="L652" s="47"/>
      <c r="M652" s="47">
        <v>3.2</v>
      </c>
      <c r="N652" s="47"/>
      <c r="O652" s="22"/>
      <c r="P652" s="117">
        <v>13411</v>
      </c>
    </row>
    <row r="653" s="18" customFormat="1" ht="40" customHeight="1" spans="1:16">
      <c r="A653" s="18" t="s">
        <v>27</v>
      </c>
      <c r="B653" s="40" t="s">
        <v>1094</v>
      </c>
      <c r="C653" s="41" t="s">
        <v>16</v>
      </c>
      <c r="D653" s="41" t="s">
        <v>322</v>
      </c>
      <c r="E653" s="22" t="s">
        <v>5634</v>
      </c>
      <c r="F653" s="22" t="s">
        <v>323</v>
      </c>
      <c r="G653" s="137" t="s">
        <v>3090</v>
      </c>
      <c r="H653" s="42" t="s">
        <v>2988</v>
      </c>
      <c r="I653" s="40" t="s">
        <v>22</v>
      </c>
      <c r="J653" s="142">
        <v>128</v>
      </c>
      <c r="K653" s="116">
        <f t="shared" ref="K653:K655" si="57">J653</f>
        <v>128</v>
      </c>
      <c r="L653" s="47"/>
      <c r="M653" s="47">
        <v>3.2</v>
      </c>
      <c r="N653" s="47"/>
      <c r="O653" s="22"/>
      <c r="P653" s="117">
        <v>13411</v>
      </c>
    </row>
    <row r="654" s="18" customFormat="1" ht="40" customHeight="1" spans="1:16">
      <c r="A654" s="18" t="s">
        <v>27</v>
      </c>
      <c r="B654" s="40" t="s">
        <v>1095</v>
      </c>
      <c r="C654" s="41" t="s">
        <v>16</v>
      </c>
      <c r="D654" s="41" t="s">
        <v>322</v>
      </c>
      <c r="E654" s="22" t="s">
        <v>5634</v>
      </c>
      <c r="F654" s="22" t="s">
        <v>323</v>
      </c>
      <c r="G654" s="137" t="s">
        <v>5981</v>
      </c>
      <c r="H654" s="42" t="s">
        <v>2988</v>
      </c>
      <c r="I654" s="40" t="s">
        <v>22</v>
      </c>
      <c r="J654" s="142">
        <v>128</v>
      </c>
      <c r="K654" s="116">
        <f t="shared" si="57"/>
        <v>128</v>
      </c>
      <c r="L654" s="47"/>
      <c r="M654" s="47">
        <v>3.2</v>
      </c>
      <c r="N654" s="47"/>
      <c r="O654" s="22"/>
      <c r="P654" s="117">
        <v>13411</v>
      </c>
    </row>
    <row r="655" s="18" customFormat="1" ht="40" customHeight="1" spans="1:16">
      <c r="A655" s="18" t="s">
        <v>27</v>
      </c>
      <c r="B655" s="40" t="s">
        <v>1097</v>
      </c>
      <c r="C655" s="41" t="s">
        <v>16</v>
      </c>
      <c r="D655" s="41" t="s">
        <v>322</v>
      </c>
      <c r="E655" s="22" t="s">
        <v>5634</v>
      </c>
      <c r="F655" s="22" t="s">
        <v>323</v>
      </c>
      <c r="G655" s="137" t="s">
        <v>5982</v>
      </c>
      <c r="H655" s="42" t="s">
        <v>2988</v>
      </c>
      <c r="I655" s="40" t="s">
        <v>22</v>
      </c>
      <c r="J655" s="142">
        <v>128</v>
      </c>
      <c r="K655" s="116">
        <f t="shared" si="57"/>
        <v>128</v>
      </c>
      <c r="L655" s="47"/>
      <c r="M655" s="47">
        <v>3.2</v>
      </c>
      <c r="N655" s="47"/>
      <c r="O655" s="22"/>
      <c r="P655" s="117">
        <v>13411</v>
      </c>
    </row>
    <row r="656" s="18" customFormat="1" ht="40" customHeight="1" spans="1:16">
      <c r="A656" s="18" t="s">
        <v>27</v>
      </c>
      <c r="B656" s="40" t="s">
        <v>1099</v>
      </c>
      <c r="C656" s="41" t="s">
        <v>16</v>
      </c>
      <c r="D656" s="41" t="s">
        <v>322</v>
      </c>
      <c r="E656" s="22" t="s">
        <v>5634</v>
      </c>
      <c r="F656" s="22" t="s">
        <v>323</v>
      </c>
      <c r="G656" s="137" t="s">
        <v>5983</v>
      </c>
      <c r="H656" s="42" t="s">
        <v>2988</v>
      </c>
      <c r="I656" s="40" t="s">
        <v>22</v>
      </c>
      <c r="J656" s="142">
        <v>128</v>
      </c>
      <c r="K656" s="142">
        <f>(CEILING(J656*0.1,1))*1</f>
        <v>13</v>
      </c>
      <c r="L656" s="47"/>
      <c r="M656" s="47">
        <v>3.2</v>
      </c>
      <c r="N656" s="47"/>
      <c r="O656" s="22"/>
      <c r="P656" s="117">
        <v>13411</v>
      </c>
    </row>
    <row r="657" s="18" customFormat="1" ht="40" customHeight="1" spans="1:16">
      <c r="A657" s="18" t="s">
        <v>27</v>
      </c>
      <c r="B657" s="40" t="s">
        <v>1100</v>
      </c>
      <c r="C657" s="41" t="s">
        <v>16</v>
      </c>
      <c r="D657" s="41" t="s">
        <v>322</v>
      </c>
      <c r="E657" s="22" t="s">
        <v>5634</v>
      </c>
      <c r="F657" s="22" t="s">
        <v>323</v>
      </c>
      <c r="G657" s="137" t="s">
        <v>5984</v>
      </c>
      <c r="H657" s="42" t="s">
        <v>2988</v>
      </c>
      <c r="I657" s="40" t="s">
        <v>22</v>
      </c>
      <c r="J657" s="142">
        <v>128</v>
      </c>
      <c r="K657" s="116">
        <f>J657</f>
        <v>128</v>
      </c>
      <c r="L657" s="47"/>
      <c r="M657" s="47">
        <v>3.2</v>
      </c>
      <c r="N657" s="47"/>
      <c r="O657" s="22"/>
      <c r="P657" s="117">
        <v>13411</v>
      </c>
    </row>
    <row r="658" s="18" customFormat="1" ht="40" customHeight="1" spans="1:16">
      <c r="A658" s="18" t="s">
        <v>27</v>
      </c>
      <c r="B658" s="40" t="s">
        <v>1101</v>
      </c>
      <c r="C658" s="41" t="s">
        <v>16</v>
      </c>
      <c r="D658" s="41" t="s">
        <v>322</v>
      </c>
      <c r="E658" s="22" t="s">
        <v>5634</v>
      </c>
      <c r="F658" s="22" t="s">
        <v>323</v>
      </c>
      <c r="G658" s="137" t="s">
        <v>5985</v>
      </c>
      <c r="H658" s="42" t="s">
        <v>2988</v>
      </c>
      <c r="I658" s="40" t="s">
        <v>22</v>
      </c>
      <c r="J658" s="142">
        <v>128</v>
      </c>
      <c r="K658" s="116">
        <f>J658</f>
        <v>128</v>
      </c>
      <c r="L658" s="47"/>
      <c r="M658" s="47">
        <v>3.2</v>
      </c>
      <c r="N658" s="47"/>
      <c r="O658" s="22"/>
      <c r="P658" s="117">
        <v>13411</v>
      </c>
    </row>
    <row r="659" s="18" customFormat="1" ht="40" customHeight="1" spans="1:16">
      <c r="A659" s="18" t="s">
        <v>27</v>
      </c>
      <c r="B659" s="40" t="s">
        <v>1102</v>
      </c>
      <c r="C659" s="41" t="s">
        <v>16</v>
      </c>
      <c r="D659" s="41" t="s">
        <v>322</v>
      </c>
      <c r="E659" s="22" t="s">
        <v>5634</v>
      </c>
      <c r="F659" s="22" t="s">
        <v>323</v>
      </c>
      <c r="G659" s="137" t="s">
        <v>5986</v>
      </c>
      <c r="H659" s="40" t="s">
        <v>3918</v>
      </c>
      <c r="I659" s="40" t="s">
        <v>22</v>
      </c>
      <c r="J659" s="142">
        <v>12</v>
      </c>
      <c r="K659" s="116">
        <v>0</v>
      </c>
      <c r="L659" s="47"/>
      <c r="M659" s="47">
        <v>3.1</v>
      </c>
      <c r="N659" s="47"/>
      <c r="O659" s="22"/>
      <c r="P659" s="117">
        <v>17012</v>
      </c>
    </row>
    <row r="660" s="18" customFormat="1" ht="40" customHeight="1" spans="1:16">
      <c r="A660" s="18" t="s">
        <v>27</v>
      </c>
      <c r="B660" s="40" t="s">
        <v>1104</v>
      </c>
      <c r="C660" s="41" t="s">
        <v>16</v>
      </c>
      <c r="D660" s="41" t="s">
        <v>322</v>
      </c>
      <c r="E660" s="22" t="s">
        <v>5634</v>
      </c>
      <c r="F660" s="22" t="s">
        <v>323</v>
      </c>
      <c r="G660" s="137" t="s">
        <v>5987</v>
      </c>
      <c r="H660" s="40" t="s">
        <v>3918</v>
      </c>
      <c r="I660" s="40" t="s">
        <v>22</v>
      </c>
      <c r="J660" s="142">
        <v>101</v>
      </c>
      <c r="K660" s="116">
        <v>0</v>
      </c>
      <c r="L660" s="47"/>
      <c r="M660" s="47">
        <v>3.1</v>
      </c>
      <c r="N660" s="47"/>
      <c r="O660" s="22"/>
      <c r="P660" s="117">
        <v>17012</v>
      </c>
    </row>
    <row r="661" s="18" customFormat="1" ht="40" customHeight="1" spans="1:16">
      <c r="A661" s="18" t="s">
        <v>27</v>
      </c>
      <c r="B661" s="40" t="s">
        <v>1105</v>
      </c>
      <c r="C661" s="41" t="s">
        <v>16</v>
      </c>
      <c r="D661" s="41" t="s">
        <v>322</v>
      </c>
      <c r="E661" s="22" t="s">
        <v>5634</v>
      </c>
      <c r="F661" s="22" t="s">
        <v>323</v>
      </c>
      <c r="G661" s="137" t="s">
        <v>5988</v>
      </c>
      <c r="H661" s="40" t="s">
        <v>3918</v>
      </c>
      <c r="I661" s="40" t="s">
        <v>22</v>
      </c>
      <c r="J661" s="142">
        <v>260</v>
      </c>
      <c r="K661" s="116">
        <v>0</v>
      </c>
      <c r="L661" s="47"/>
      <c r="M661" s="47">
        <v>3.1</v>
      </c>
      <c r="N661" s="47"/>
      <c r="O661" s="22"/>
      <c r="P661" s="117">
        <v>17012</v>
      </c>
    </row>
    <row r="662" s="18" customFormat="1" ht="40" customHeight="1" spans="1:16">
      <c r="A662" s="18" t="s">
        <v>27</v>
      </c>
      <c r="B662" s="40" t="s">
        <v>1106</v>
      </c>
      <c r="C662" s="41" t="s">
        <v>16</v>
      </c>
      <c r="D662" s="41" t="s">
        <v>322</v>
      </c>
      <c r="E662" s="22" t="s">
        <v>5634</v>
      </c>
      <c r="F662" s="22" t="s">
        <v>323</v>
      </c>
      <c r="G662" s="137" t="s">
        <v>5989</v>
      </c>
      <c r="H662" s="40" t="s">
        <v>3918</v>
      </c>
      <c r="I662" s="40" t="s">
        <v>22</v>
      </c>
      <c r="J662" s="142">
        <v>247</v>
      </c>
      <c r="K662" s="142">
        <f t="shared" ref="K662:K664" si="58">(CEILING(J662*0.1,1))*1</f>
        <v>25</v>
      </c>
      <c r="L662" s="47">
        <f>35*3</f>
        <v>105</v>
      </c>
      <c r="M662" s="47">
        <v>3.1</v>
      </c>
      <c r="N662" s="47"/>
      <c r="O662" s="22"/>
      <c r="P662" s="117">
        <v>17012</v>
      </c>
    </row>
    <row r="663" s="18" customFormat="1" ht="40" customHeight="1" spans="1:16">
      <c r="A663" s="18" t="s">
        <v>27</v>
      </c>
      <c r="B663" s="40" t="s">
        <v>1107</v>
      </c>
      <c r="C663" s="41" t="s">
        <v>16</v>
      </c>
      <c r="D663" s="41" t="s">
        <v>322</v>
      </c>
      <c r="E663" s="22" t="s">
        <v>5634</v>
      </c>
      <c r="F663" s="22" t="s">
        <v>323</v>
      </c>
      <c r="G663" s="137" t="s">
        <v>5990</v>
      </c>
      <c r="H663" s="40" t="s">
        <v>3918</v>
      </c>
      <c r="I663" s="40" t="s">
        <v>22</v>
      </c>
      <c r="J663" s="142">
        <v>362</v>
      </c>
      <c r="K663" s="116">
        <f t="shared" si="58"/>
        <v>37</v>
      </c>
      <c r="L663" s="47"/>
      <c r="M663" s="47">
        <v>3.1</v>
      </c>
      <c r="N663" s="47"/>
      <c r="O663" s="22"/>
      <c r="P663" s="117">
        <v>17012</v>
      </c>
    </row>
    <row r="664" s="18" customFormat="1" ht="40" customHeight="1" spans="1:16">
      <c r="A664" s="18" t="s">
        <v>27</v>
      </c>
      <c r="B664" s="40" t="s">
        <v>1108</v>
      </c>
      <c r="C664" s="41" t="s">
        <v>16</v>
      </c>
      <c r="D664" s="41" t="s">
        <v>322</v>
      </c>
      <c r="E664" s="22" t="s">
        <v>5634</v>
      </c>
      <c r="F664" s="22" t="s">
        <v>323</v>
      </c>
      <c r="G664" s="137" t="s">
        <v>5991</v>
      </c>
      <c r="H664" s="40" t="s">
        <v>3918</v>
      </c>
      <c r="I664" s="40" t="s">
        <v>22</v>
      </c>
      <c r="J664" s="142">
        <v>2</v>
      </c>
      <c r="K664" s="116">
        <f t="shared" si="58"/>
        <v>1</v>
      </c>
      <c r="L664" s="47"/>
      <c r="M664" s="47">
        <v>3.1</v>
      </c>
      <c r="N664" s="47"/>
      <c r="O664" s="22"/>
      <c r="P664" s="117">
        <v>17012</v>
      </c>
    </row>
    <row r="665" s="18" customFormat="1" ht="40" customHeight="1" spans="1:16">
      <c r="A665" s="18" t="s">
        <v>27</v>
      </c>
      <c r="B665" s="40" t="s">
        <v>1109</v>
      </c>
      <c r="C665" s="41" t="s">
        <v>16</v>
      </c>
      <c r="D665" s="41" t="s">
        <v>322</v>
      </c>
      <c r="E665" s="22" t="s">
        <v>5634</v>
      </c>
      <c r="F665" s="22" t="s">
        <v>323</v>
      </c>
      <c r="G665" s="137" t="s">
        <v>5992</v>
      </c>
      <c r="H665" s="40" t="s">
        <v>3918</v>
      </c>
      <c r="I665" s="40" t="s">
        <v>22</v>
      </c>
      <c r="J665" s="142">
        <v>296</v>
      </c>
      <c r="K665" s="116">
        <f t="shared" ref="K665:K667" si="59">J665</f>
        <v>296</v>
      </c>
      <c r="L665" s="47"/>
      <c r="M665" s="47">
        <v>3.1</v>
      </c>
      <c r="N665" s="47"/>
      <c r="O665" s="22"/>
      <c r="P665" s="117">
        <v>17012</v>
      </c>
    </row>
    <row r="666" s="18" customFormat="1" ht="40" customHeight="1" spans="1:16">
      <c r="A666" s="18" t="s">
        <v>27</v>
      </c>
      <c r="B666" s="40" t="s">
        <v>1110</v>
      </c>
      <c r="C666" s="41" t="s">
        <v>16</v>
      </c>
      <c r="D666" s="41" t="s">
        <v>322</v>
      </c>
      <c r="E666" s="22" t="s">
        <v>5634</v>
      </c>
      <c r="F666" s="22" t="s">
        <v>323</v>
      </c>
      <c r="G666" s="137" t="s">
        <v>5993</v>
      </c>
      <c r="H666" s="40" t="s">
        <v>3918</v>
      </c>
      <c r="I666" s="40" t="s">
        <v>22</v>
      </c>
      <c r="J666" s="142">
        <v>296</v>
      </c>
      <c r="K666" s="116">
        <f t="shared" si="59"/>
        <v>296</v>
      </c>
      <c r="L666" s="47"/>
      <c r="M666" s="47">
        <v>3.1</v>
      </c>
      <c r="N666" s="47"/>
      <c r="O666" s="22"/>
      <c r="P666" s="117">
        <v>17012</v>
      </c>
    </row>
    <row r="667" s="18" customFormat="1" ht="40" customHeight="1" spans="1:16">
      <c r="A667" s="18" t="s">
        <v>27</v>
      </c>
      <c r="B667" s="40" t="s">
        <v>1111</v>
      </c>
      <c r="C667" s="41" t="s">
        <v>16</v>
      </c>
      <c r="D667" s="41" t="s">
        <v>322</v>
      </c>
      <c r="E667" s="22" t="s">
        <v>5634</v>
      </c>
      <c r="F667" s="22" t="s">
        <v>323</v>
      </c>
      <c r="G667" s="137" t="s">
        <v>5994</v>
      </c>
      <c r="H667" s="40" t="s">
        <v>3918</v>
      </c>
      <c r="I667" s="40" t="s">
        <v>22</v>
      </c>
      <c r="J667" s="142">
        <v>296</v>
      </c>
      <c r="K667" s="116">
        <f t="shared" si="59"/>
        <v>296</v>
      </c>
      <c r="L667" s="47"/>
      <c r="M667" s="47">
        <v>3.1</v>
      </c>
      <c r="N667" s="47"/>
      <c r="O667" s="22"/>
      <c r="P667" s="117">
        <v>17012</v>
      </c>
    </row>
    <row r="668" s="18" customFormat="1" ht="40" customHeight="1" spans="1:16">
      <c r="A668" s="18" t="s">
        <v>27</v>
      </c>
      <c r="B668" s="40" t="s">
        <v>1112</v>
      </c>
      <c r="C668" s="41" t="s">
        <v>16</v>
      </c>
      <c r="D668" s="41" t="s">
        <v>322</v>
      </c>
      <c r="E668" s="22" t="s">
        <v>5634</v>
      </c>
      <c r="F668" s="22" t="s">
        <v>323</v>
      </c>
      <c r="G668" s="137" t="s">
        <v>5995</v>
      </c>
      <c r="H668" s="40" t="s">
        <v>3918</v>
      </c>
      <c r="I668" s="40" t="s">
        <v>22</v>
      </c>
      <c r="J668" s="142">
        <v>296</v>
      </c>
      <c r="K668" s="142">
        <f t="shared" ref="K668:K672" si="60">(CEILING(J668*0.1,1))*1</f>
        <v>30</v>
      </c>
      <c r="L668" s="47"/>
      <c r="M668" s="47">
        <v>3.1</v>
      </c>
      <c r="N668" s="47"/>
      <c r="O668" s="22"/>
      <c r="P668" s="117">
        <v>17012</v>
      </c>
    </row>
    <row r="669" s="18" customFormat="1" ht="40" customHeight="1" spans="1:16">
      <c r="A669" s="18" t="s">
        <v>27</v>
      </c>
      <c r="B669" s="40" t="s">
        <v>1113</v>
      </c>
      <c r="C669" s="41" t="s">
        <v>16</v>
      </c>
      <c r="D669" s="41" t="s">
        <v>322</v>
      </c>
      <c r="E669" s="22" t="s">
        <v>5634</v>
      </c>
      <c r="F669" s="22" t="s">
        <v>323</v>
      </c>
      <c r="G669" s="137" t="s">
        <v>5996</v>
      </c>
      <c r="H669" s="22" t="s">
        <v>3453</v>
      </c>
      <c r="I669" s="40" t="s">
        <v>22</v>
      </c>
      <c r="J669" s="142">
        <v>32</v>
      </c>
      <c r="K669" s="116">
        <v>0</v>
      </c>
      <c r="L669" s="47"/>
      <c r="M669" s="47">
        <v>3.1</v>
      </c>
      <c r="N669" s="47"/>
      <c r="O669" s="22"/>
      <c r="P669" s="117" t="s">
        <v>5701</v>
      </c>
    </row>
    <row r="670" s="18" customFormat="1" ht="40" customHeight="1" spans="1:16">
      <c r="A670" s="18" t="s">
        <v>27</v>
      </c>
      <c r="B670" s="40" t="s">
        <v>1115</v>
      </c>
      <c r="C670" s="41" t="s">
        <v>16</v>
      </c>
      <c r="D670" s="41" t="s">
        <v>322</v>
      </c>
      <c r="E670" s="22" t="s">
        <v>5634</v>
      </c>
      <c r="F670" s="22" t="s">
        <v>323</v>
      </c>
      <c r="G670" s="137" t="s">
        <v>5997</v>
      </c>
      <c r="H670" s="22" t="s">
        <v>3453</v>
      </c>
      <c r="I670" s="40" t="s">
        <v>22</v>
      </c>
      <c r="J670" s="142">
        <v>71</v>
      </c>
      <c r="K670" s="116">
        <v>0</v>
      </c>
      <c r="L670" s="47"/>
      <c r="M670" s="47">
        <v>3.1</v>
      </c>
      <c r="N670" s="47"/>
      <c r="O670" s="22"/>
      <c r="P670" s="117" t="s">
        <v>5701</v>
      </c>
    </row>
    <row r="671" s="18" customFormat="1" ht="40" customHeight="1" spans="1:16">
      <c r="A671" s="18" t="s">
        <v>27</v>
      </c>
      <c r="B671" s="40" t="s">
        <v>1116</v>
      </c>
      <c r="C671" s="41" t="s">
        <v>16</v>
      </c>
      <c r="D671" s="41" t="s">
        <v>322</v>
      </c>
      <c r="E671" s="22" t="s">
        <v>5634</v>
      </c>
      <c r="F671" s="22" t="s">
        <v>323</v>
      </c>
      <c r="G671" s="137" t="s">
        <v>5998</v>
      </c>
      <c r="H671" s="22" t="s">
        <v>3453</v>
      </c>
      <c r="I671" s="40" t="s">
        <v>22</v>
      </c>
      <c r="J671" s="142">
        <v>5</v>
      </c>
      <c r="K671" s="142">
        <f t="shared" si="60"/>
        <v>1</v>
      </c>
      <c r="L671" s="47"/>
      <c r="M671" s="47">
        <v>3.1</v>
      </c>
      <c r="N671" s="47"/>
      <c r="O671" s="22"/>
      <c r="P671" s="117" t="s">
        <v>5701</v>
      </c>
    </row>
    <row r="672" s="18" customFormat="1" ht="40" customHeight="1" spans="1:16">
      <c r="A672" s="18" t="s">
        <v>27</v>
      </c>
      <c r="B672" s="40" t="s">
        <v>1117</v>
      </c>
      <c r="C672" s="41" t="s">
        <v>16</v>
      </c>
      <c r="D672" s="41" t="s">
        <v>322</v>
      </c>
      <c r="E672" s="22" t="s">
        <v>5634</v>
      </c>
      <c r="F672" s="22" t="s">
        <v>323</v>
      </c>
      <c r="G672" s="137" t="s">
        <v>5999</v>
      </c>
      <c r="H672" s="22" t="s">
        <v>3453</v>
      </c>
      <c r="I672" s="40" t="s">
        <v>22</v>
      </c>
      <c r="J672" s="142">
        <v>23</v>
      </c>
      <c r="K672" s="116">
        <f t="shared" si="60"/>
        <v>3</v>
      </c>
      <c r="L672" s="47"/>
      <c r="M672" s="47">
        <v>3.1</v>
      </c>
      <c r="N672" s="47"/>
      <c r="O672" s="22"/>
      <c r="P672" s="117" t="s">
        <v>5701</v>
      </c>
    </row>
    <row r="673" s="18" customFormat="1" ht="40" customHeight="1" spans="1:16">
      <c r="A673" s="18" t="s">
        <v>27</v>
      </c>
      <c r="B673" s="40" t="s">
        <v>1118</v>
      </c>
      <c r="C673" s="41" t="s">
        <v>16</v>
      </c>
      <c r="D673" s="41" t="s">
        <v>322</v>
      </c>
      <c r="E673" s="22" t="s">
        <v>5634</v>
      </c>
      <c r="F673" s="22" t="s">
        <v>323</v>
      </c>
      <c r="G673" s="137" t="s">
        <v>3911</v>
      </c>
      <c r="H673" s="22" t="s">
        <v>3453</v>
      </c>
      <c r="I673" s="40" t="s">
        <v>22</v>
      </c>
      <c r="J673" s="142">
        <v>53</v>
      </c>
      <c r="K673" s="116">
        <f t="shared" ref="K673:K675" si="61">J673</f>
        <v>53</v>
      </c>
      <c r="L673" s="47"/>
      <c r="M673" s="47">
        <v>3.1</v>
      </c>
      <c r="N673" s="47"/>
      <c r="O673" s="22"/>
      <c r="P673" s="117" t="s">
        <v>5701</v>
      </c>
    </row>
    <row r="674" s="18" customFormat="1" ht="40" customHeight="1" spans="1:16">
      <c r="A674" s="18" t="s">
        <v>27</v>
      </c>
      <c r="B674" s="40" t="s">
        <v>1120</v>
      </c>
      <c r="C674" s="41" t="s">
        <v>16</v>
      </c>
      <c r="D674" s="41" t="s">
        <v>322</v>
      </c>
      <c r="E674" s="22" t="s">
        <v>5634</v>
      </c>
      <c r="F674" s="22" t="s">
        <v>323</v>
      </c>
      <c r="G674" s="137" t="s">
        <v>6000</v>
      </c>
      <c r="H674" s="22" t="s">
        <v>3453</v>
      </c>
      <c r="I674" s="40" t="s">
        <v>22</v>
      </c>
      <c r="J674" s="142">
        <v>53</v>
      </c>
      <c r="K674" s="116">
        <f t="shared" si="61"/>
        <v>53</v>
      </c>
      <c r="L674" s="47"/>
      <c r="M674" s="47">
        <v>3.1</v>
      </c>
      <c r="N674" s="47"/>
      <c r="O674" s="22"/>
      <c r="P674" s="117" t="s">
        <v>5701</v>
      </c>
    </row>
    <row r="675" s="18" customFormat="1" ht="40" customHeight="1" spans="1:16">
      <c r="A675" s="18" t="s">
        <v>27</v>
      </c>
      <c r="B675" s="40" t="s">
        <v>1121</v>
      </c>
      <c r="C675" s="41" t="s">
        <v>16</v>
      </c>
      <c r="D675" s="41" t="s">
        <v>322</v>
      </c>
      <c r="E675" s="22" t="s">
        <v>5634</v>
      </c>
      <c r="F675" s="22" t="s">
        <v>323</v>
      </c>
      <c r="G675" s="137" t="s">
        <v>6001</v>
      </c>
      <c r="H675" s="22" t="s">
        <v>3453</v>
      </c>
      <c r="I675" s="40" t="s">
        <v>22</v>
      </c>
      <c r="J675" s="142">
        <v>53</v>
      </c>
      <c r="K675" s="116">
        <f t="shared" si="61"/>
        <v>53</v>
      </c>
      <c r="L675" s="47"/>
      <c r="M675" s="47">
        <v>3.1</v>
      </c>
      <c r="N675" s="47"/>
      <c r="O675" s="22"/>
      <c r="P675" s="117" t="s">
        <v>5701</v>
      </c>
    </row>
    <row r="676" s="18" customFormat="1" ht="40" customHeight="1" spans="1:16">
      <c r="A676" s="18" t="s">
        <v>27</v>
      </c>
      <c r="B676" s="40" t="s">
        <v>1122</v>
      </c>
      <c r="C676" s="41" t="s">
        <v>16</v>
      </c>
      <c r="D676" s="41" t="s">
        <v>322</v>
      </c>
      <c r="E676" s="22" t="s">
        <v>5634</v>
      </c>
      <c r="F676" s="22" t="s">
        <v>323</v>
      </c>
      <c r="G676" s="137" t="s">
        <v>5989</v>
      </c>
      <c r="H676" s="22" t="s">
        <v>5703</v>
      </c>
      <c r="I676" s="40" t="s">
        <v>22</v>
      </c>
      <c r="J676" s="142">
        <v>182</v>
      </c>
      <c r="K676" s="142">
        <f t="shared" ref="K676:K679" si="62">(CEILING(J676*0.1,1))*1</f>
        <v>19</v>
      </c>
      <c r="L676" s="47"/>
      <c r="M676" s="47">
        <v>3.1</v>
      </c>
      <c r="N676" s="47"/>
      <c r="O676" s="22"/>
      <c r="P676" s="117">
        <v>17240</v>
      </c>
    </row>
    <row r="677" s="18" customFormat="1" ht="40" customHeight="1" spans="1:16">
      <c r="A677" s="18" t="s">
        <v>27</v>
      </c>
      <c r="B677" s="40" t="s">
        <v>1123</v>
      </c>
      <c r="C677" s="41" t="s">
        <v>16</v>
      </c>
      <c r="D677" s="41" t="s">
        <v>322</v>
      </c>
      <c r="E677" s="22" t="s">
        <v>5634</v>
      </c>
      <c r="F677" s="22" t="s">
        <v>323</v>
      </c>
      <c r="G677" s="137" t="s">
        <v>5990</v>
      </c>
      <c r="H677" s="22" t="s">
        <v>5703</v>
      </c>
      <c r="I677" s="40" t="s">
        <v>22</v>
      </c>
      <c r="J677" s="142">
        <v>154</v>
      </c>
      <c r="K677" s="116">
        <f t="shared" si="62"/>
        <v>16</v>
      </c>
      <c r="L677" s="47"/>
      <c r="M677" s="47">
        <v>3.1</v>
      </c>
      <c r="N677" s="47"/>
      <c r="O677" s="22"/>
      <c r="P677" s="117">
        <v>17240</v>
      </c>
    </row>
    <row r="678" s="18" customFormat="1" ht="40" customHeight="1" spans="1:16">
      <c r="A678" s="18" t="s">
        <v>27</v>
      </c>
      <c r="B678" s="40" t="s">
        <v>1124</v>
      </c>
      <c r="C678" s="41" t="s">
        <v>16</v>
      </c>
      <c r="D678" s="41" t="s">
        <v>322</v>
      </c>
      <c r="E678" s="22" t="s">
        <v>5634</v>
      </c>
      <c r="F678" s="22" t="s">
        <v>323</v>
      </c>
      <c r="G678" s="137" t="s">
        <v>5994</v>
      </c>
      <c r="H678" s="22" t="s">
        <v>5703</v>
      </c>
      <c r="I678" s="40" t="s">
        <v>22</v>
      </c>
      <c r="J678" s="142">
        <v>202</v>
      </c>
      <c r="K678" s="116">
        <f>J678</f>
        <v>202</v>
      </c>
      <c r="L678" s="47"/>
      <c r="M678" s="47">
        <v>3.1</v>
      </c>
      <c r="N678" s="47"/>
      <c r="O678" s="22"/>
      <c r="P678" s="117">
        <v>17240</v>
      </c>
    </row>
    <row r="679" s="112" customFormat="1" ht="40" customHeight="1" spans="1:16">
      <c r="A679" s="18" t="s">
        <v>27</v>
      </c>
      <c r="B679" s="40" t="s">
        <v>1125</v>
      </c>
      <c r="C679" s="41" t="s">
        <v>16</v>
      </c>
      <c r="D679" s="41" t="s">
        <v>322</v>
      </c>
      <c r="E679" s="22" t="s">
        <v>5634</v>
      </c>
      <c r="F679" s="22" t="s">
        <v>323</v>
      </c>
      <c r="G679" s="137" t="s">
        <v>5995</v>
      </c>
      <c r="H679" s="22" t="s">
        <v>5703</v>
      </c>
      <c r="I679" s="40" t="s">
        <v>22</v>
      </c>
      <c r="J679" s="77">
        <v>202</v>
      </c>
      <c r="K679" s="142">
        <f t="shared" si="62"/>
        <v>21</v>
      </c>
      <c r="L679" s="47"/>
      <c r="M679" s="47">
        <v>3.1</v>
      </c>
      <c r="N679" s="47"/>
      <c r="O679" s="22"/>
      <c r="P679" s="117">
        <v>17240</v>
      </c>
    </row>
    <row r="680" s="112" customFormat="1" ht="40" customHeight="1" spans="1:16">
      <c r="A680" s="18" t="s">
        <v>27</v>
      </c>
      <c r="B680" s="40" t="s">
        <v>1126</v>
      </c>
      <c r="C680" s="41" t="s">
        <v>16</v>
      </c>
      <c r="D680" s="41" t="s">
        <v>322</v>
      </c>
      <c r="E680" s="22" t="s">
        <v>5634</v>
      </c>
      <c r="F680" s="22" t="s">
        <v>323</v>
      </c>
      <c r="G680" s="137" t="s">
        <v>5986</v>
      </c>
      <c r="H680" s="23" t="s">
        <v>5238</v>
      </c>
      <c r="I680" s="40" t="s">
        <v>22</v>
      </c>
      <c r="J680" s="77">
        <v>335</v>
      </c>
      <c r="K680" s="116">
        <v>0</v>
      </c>
      <c r="L680" s="47"/>
      <c r="M680" s="47">
        <v>3.1</v>
      </c>
      <c r="N680" s="47"/>
      <c r="O680" s="22"/>
      <c r="P680" s="117">
        <v>17320</v>
      </c>
    </row>
    <row r="681" s="112" customFormat="1" ht="40" customHeight="1" spans="1:16">
      <c r="A681" s="18" t="s">
        <v>27</v>
      </c>
      <c r="B681" s="40" t="s">
        <v>1128</v>
      </c>
      <c r="C681" s="41" t="s">
        <v>16</v>
      </c>
      <c r="D681" s="41" t="s">
        <v>322</v>
      </c>
      <c r="E681" s="22" t="s">
        <v>5634</v>
      </c>
      <c r="F681" s="22" t="s">
        <v>323</v>
      </c>
      <c r="G681" s="137" t="s">
        <v>6002</v>
      </c>
      <c r="H681" s="23" t="s">
        <v>5238</v>
      </c>
      <c r="I681" s="40" t="s">
        <v>22</v>
      </c>
      <c r="J681" s="77">
        <v>141</v>
      </c>
      <c r="K681" s="116">
        <f>J681</f>
        <v>141</v>
      </c>
      <c r="L681" s="47"/>
      <c r="M681" s="47">
        <v>3.1</v>
      </c>
      <c r="N681" s="47"/>
      <c r="O681" s="22"/>
      <c r="P681" s="117">
        <v>17320</v>
      </c>
    </row>
    <row r="682" s="112" customFormat="1" ht="40" customHeight="1" spans="1:16">
      <c r="A682" s="18" t="s">
        <v>27</v>
      </c>
      <c r="B682" s="40" t="s">
        <v>1129</v>
      </c>
      <c r="C682" s="41" t="s">
        <v>16</v>
      </c>
      <c r="D682" s="41" t="s">
        <v>322</v>
      </c>
      <c r="E682" s="22" t="s">
        <v>5634</v>
      </c>
      <c r="F682" s="22" t="s">
        <v>323</v>
      </c>
      <c r="G682" s="137" t="s">
        <v>6003</v>
      </c>
      <c r="H682" s="23" t="s">
        <v>5238</v>
      </c>
      <c r="I682" s="40" t="s">
        <v>22</v>
      </c>
      <c r="J682" s="77">
        <v>54</v>
      </c>
      <c r="K682" s="116">
        <v>0</v>
      </c>
      <c r="L682" s="47"/>
      <c r="M682" s="47">
        <v>3.1</v>
      </c>
      <c r="N682" s="47"/>
      <c r="O682" s="22"/>
      <c r="P682" s="117">
        <v>17320</v>
      </c>
    </row>
    <row r="683" s="112" customFormat="1" ht="40" customHeight="1" spans="1:16">
      <c r="A683" s="18" t="s">
        <v>27</v>
      </c>
      <c r="B683" s="40" t="s">
        <v>1130</v>
      </c>
      <c r="C683" s="41" t="s">
        <v>16</v>
      </c>
      <c r="D683" s="41" t="s">
        <v>322</v>
      </c>
      <c r="E683" s="22" t="s">
        <v>5634</v>
      </c>
      <c r="F683" s="22" t="s">
        <v>323</v>
      </c>
      <c r="G683" s="137" t="s">
        <v>5987</v>
      </c>
      <c r="H683" s="23" t="s">
        <v>5238</v>
      </c>
      <c r="I683" s="40" t="s">
        <v>22</v>
      </c>
      <c r="J683" s="77">
        <v>33</v>
      </c>
      <c r="K683" s="116">
        <v>0</v>
      </c>
      <c r="L683" s="47"/>
      <c r="M683" s="47">
        <v>3.1</v>
      </c>
      <c r="N683" s="47"/>
      <c r="O683" s="22"/>
      <c r="P683" s="117">
        <v>17320</v>
      </c>
    </row>
    <row r="684" s="112" customFormat="1" ht="40" customHeight="1" spans="1:16">
      <c r="A684" s="18" t="s">
        <v>27</v>
      </c>
      <c r="B684" s="40" t="s">
        <v>1131</v>
      </c>
      <c r="C684" s="41" t="s">
        <v>16</v>
      </c>
      <c r="D684" s="41" t="s">
        <v>322</v>
      </c>
      <c r="E684" s="22" t="s">
        <v>5634</v>
      </c>
      <c r="F684" s="22" t="s">
        <v>323</v>
      </c>
      <c r="G684" s="137" t="s">
        <v>5989</v>
      </c>
      <c r="H684" s="23" t="s">
        <v>5238</v>
      </c>
      <c r="I684" s="40" t="s">
        <v>22</v>
      </c>
      <c r="J684" s="77">
        <v>228</v>
      </c>
      <c r="K684" s="142">
        <f t="shared" ref="K684:K686" si="63">(CEILING(J684*0.1,1))*1</f>
        <v>23</v>
      </c>
      <c r="L684" s="47"/>
      <c r="M684" s="47">
        <v>3.1</v>
      </c>
      <c r="N684" s="47"/>
      <c r="O684" s="22"/>
      <c r="P684" s="117">
        <v>17320</v>
      </c>
    </row>
    <row r="685" s="112" customFormat="1" ht="40" customHeight="1" spans="1:16">
      <c r="A685" s="18" t="s">
        <v>27</v>
      </c>
      <c r="B685" s="40" t="s">
        <v>1132</v>
      </c>
      <c r="C685" s="41" t="s">
        <v>16</v>
      </c>
      <c r="D685" s="41" t="s">
        <v>322</v>
      </c>
      <c r="E685" s="22" t="s">
        <v>5634</v>
      </c>
      <c r="F685" s="22" t="s">
        <v>323</v>
      </c>
      <c r="G685" s="137" t="s">
        <v>5990</v>
      </c>
      <c r="H685" s="23" t="s">
        <v>5238</v>
      </c>
      <c r="I685" s="40" t="s">
        <v>22</v>
      </c>
      <c r="J685" s="77">
        <v>651</v>
      </c>
      <c r="K685" s="116">
        <f t="shared" si="63"/>
        <v>66</v>
      </c>
      <c r="L685" s="47"/>
      <c r="M685" s="47">
        <v>3.1</v>
      </c>
      <c r="N685" s="47"/>
      <c r="O685" s="22"/>
      <c r="P685" s="117">
        <v>17320</v>
      </c>
    </row>
    <row r="686" s="112" customFormat="1" ht="40" customHeight="1" spans="1:16">
      <c r="A686" s="18" t="s">
        <v>27</v>
      </c>
      <c r="B686" s="40" t="s">
        <v>1133</v>
      </c>
      <c r="C686" s="41" t="s">
        <v>16</v>
      </c>
      <c r="D686" s="41" t="s">
        <v>322</v>
      </c>
      <c r="E686" s="22" t="s">
        <v>5634</v>
      </c>
      <c r="F686" s="22" t="s">
        <v>323</v>
      </c>
      <c r="G686" s="137" t="s">
        <v>5991</v>
      </c>
      <c r="H686" s="23" t="s">
        <v>5238</v>
      </c>
      <c r="I686" s="40" t="s">
        <v>22</v>
      </c>
      <c r="J686" s="77">
        <v>186</v>
      </c>
      <c r="K686" s="116">
        <f t="shared" si="63"/>
        <v>19</v>
      </c>
      <c r="L686" s="47"/>
      <c r="M686" s="47">
        <v>3.1</v>
      </c>
      <c r="N686" s="47"/>
      <c r="O686" s="22"/>
      <c r="P686" s="117">
        <v>17320</v>
      </c>
    </row>
    <row r="687" s="112" customFormat="1" ht="40" customHeight="1" spans="1:16">
      <c r="A687" s="18" t="s">
        <v>27</v>
      </c>
      <c r="B687" s="40" t="s">
        <v>1134</v>
      </c>
      <c r="C687" s="41" t="s">
        <v>16</v>
      </c>
      <c r="D687" s="41" t="s">
        <v>322</v>
      </c>
      <c r="E687" s="22" t="s">
        <v>5634</v>
      </c>
      <c r="F687" s="22" t="s">
        <v>323</v>
      </c>
      <c r="G687" s="137" t="s">
        <v>5992</v>
      </c>
      <c r="H687" s="23" t="s">
        <v>5238</v>
      </c>
      <c r="I687" s="40" t="s">
        <v>22</v>
      </c>
      <c r="J687" s="77">
        <v>489</v>
      </c>
      <c r="K687" s="116">
        <f t="shared" ref="K687:K689" si="64">J687</f>
        <v>489</v>
      </c>
      <c r="L687" s="47"/>
      <c r="M687" s="47">
        <v>3.1</v>
      </c>
      <c r="N687" s="47"/>
      <c r="O687" s="22"/>
      <c r="P687" s="117">
        <v>17320</v>
      </c>
    </row>
    <row r="688" s="112" customFormat="1" ht="40" customHeight="1" spans="1:16">
      <c r="A688" s="18" t="s">
        <v>27</v>
      </c>
      <c r="B688" s="40" t="s">
        <v>1135</v>
      </c>
      <c r="C688" s="41" t="s">
        <v>16</v>
      </c>
      <c r="D688" s="41" t="s">
        <v>322</v>
      </c>
      <c r="E688" s="22" t="s">
        <v>5634</v>
      </c>
      <c r="F688" s="22" t="s">
        <v>323</v>
      </c>
      <c r="G688" s="137" t="s">
        <v>5993</v>
      </c>
      <c r="H688" s="23" t="s">
        <v>5238</v>
      </c>
      <c r="I688" s="40" t="s">
        <v>22</v>
      </c>
      <c r="J688" s="77">
        <v>489</v>
      </c>
      <c r="K688" s="116">
        <f t="shared" si="64"/>
        <v>489</v>
      </c>
      <c r="L688" s="47"/>
      <c r="M688" s="47">
        <v>3.1</v>
      </c>
      <c r="N688" s="47"/>
      <c r="O688" s="22"/>
      <c r="P688" s="117">
        <v>17320</v>
      </c>
    </row>
    <row r="689" s="112" customFormat="1" ht="40" customHeight="1" spans="1:16">
      <c r="A689" s="18" t="s">
        <v>27</v>
      </c>
      <c r="B689" s="40" t="s">
        <v>1137</v>
      </c>
      <c r="C689" s="41" t="s">
        <v>16</v>
      </c>
      <c r="D689" s="41" t="s">
        <v>322</v>
      </c>
      <c r="E689" s="22" t="s">
        <v>5634</v>
      </c>
      <c r="F689" s="22" t="s">
        <v>323</v>
      </c>
      <c r="G689" s="137" t="s">
        <v>5994</v>
      </c>
      <c r="H689" s="23" t="s">
        <v>5238</v>
      </c>
      <c r="I689" s="40" t="s">
        <v>22</v>
      </c>
      <c r="J689" s="77">
        <v>489</v>
      </c>
      <c r="K689" s="116">
        <f t="shared" si="64"/>
        <v>489</v>
      </c>
      <c r="L689" s="47"/>
      <c r="M689" s="47">
        <v>3.1</v>
      </c>
      <c r="N689" s="47"/>
      <c r="O689" s="22"/>
      <c r="P689" s="117">
        <v>17320</v>
      </c>
    </row>
    <row r="690" s="112" customFormat="1" ht="40" customHeight="1" spans="1:16">
      <c r="A690" s="18" t="s">
        <v>27</v>
      </c>
      <c r="B690" s="40" t="s">
        <v>1138</v>
      </c>
      <c r="C690" s="41" t="s">
        <v>16</v>
      </c>
      <c r="D690" s="41" t="s">
        <v>322</v>
      </c>
      <c r="E690" s="22" t="s">
        <v>5634</v>
      </c>
      <c r="F690" s="22" t="s">
        <v>323</v>
      </c>
      <c r="G690" s="137" t="s">
        <v>5995</v>
      </c>
      <c r="H690" s="23" t="s">
        <v>5238</v>
      </c>
      <c r="I690" s="40" t="s">
        <v>22</v>
      </c>
      <c r="J690" s="77">
        <v>489</v>
      </c>
      <c r="K690" s="142">
        <f t="shared" ref="K690:K692" si="65">(CEILING(J690*0.1,1))*1</f>
        <v>49</v>
      </c>
      <c r="L690" s="47"/>
      <c r="M690" s="47">
        <v>3.1</v>
      </c>
      <c r="N690" s="47"/>
      <c r="O690" s="22"/>
      <c r="P690" s="117">
        <v>17320</v>
      </c>
    </row>
    <row r="691" s="112" customFormat="1" ht="40" customHeight="1" spans="1:16">
      <c r="A691" s="18" t="s">
        <v>27</v>
      </c>
      <c r="B691" s="40" t="s">
        <v>1141</v>
      </c>
      <c r="C691" s="41" t="s">
        <v>16</v>
      </c>
      <c r="D691" s="41" t="s">
        <v>322</v>
      </c>
      <c r="E691" s="22" t="s">
        <v>5634</v>
      </c>
      <c r="F691" s="22" t="s">
        <v>323</v>
      </c>
      <c r="G691" s="137" t="s">
        <v>5957</v>
      </c>
      <c r="H691" s="23" t="s">
        <v>3900</v>
      </c>
      <c r="I691" s="40" t="s">
        <v>22</v>
      </c>
      <c r="J691" s="77">
        <v>23</v>
      </c>
      <c r="K691" s="142">
        <f t="shared" si="65"/>
        <v>3</v>
      </c>
      <c r="L691" s="47"/>
      <c r="M691" s="47">
        <v>3.1</v>
      </c>
      <c r="N691" s="47"/>
      <c r="O691" s="22"/>
      <c r="P691" s="117">
        <v>18011</v>
      </c>
    </row>
    <row r="692" s="112" customFormat="1" ht="40" customHeight="1" spans="1:16">
      <c r="A692" s="18" t="s">
        <v>27</v>
      </c>
      <c r="B692" s="40" t="s">
        <v>1143</v>
      </c>
      <c r="C692" s="41" t="s">
        <v>16</v>
      </c>
      <c r="D692" s="41" t="s">
        <v>322</v>
      </c>
      <c r="E692" s="22" t="s">
        <v>5634</v>
      </c>
      <c r="F692" s="22" t="s">
        <v>323</v>
      </c>
      <c r="G692" s="137" t="s">
        <v>6004</v>
      </c>
      <c r="H692" s="23" t="s">
        <v>3900</v>
      </c>
      <c r="I692" s="40" t="s">
        <v>22</v>
      </c>
      <c r="J692" s="77">
        <v>5</v>
      </c>
      <c r="K692" s="142">
        <f t="shared" si="65"/>
        <v>1</v>
      </c>
      <c r="L692" s="47"/>
      <c r="M692" s="47">
        <v>3.1</v>
      </c>
      <c r="N692" s="47"/>
      <c r="O692" s="22"/>
      <c r="P692" s="117">
        <v>18011</v>
      </c>
    </row>
    <row r="693" s="112" customFormat="1" ht="40" customHeight="1" spans="1:16">
      <c r="A693" s="18" t="s">
        <v>27</v>
      </c>
      <c r="B693" s="40" t="s">
        <v>1144</v>
      </c>
      <c r="C693" s="41" t="s">
        <v>16</v>
      </c>
      <c r="D693" s="41" t="s">
        <v>322</v>
      </c>
      <c r="E693" s="22" t="s">
        <v>5634</v>
      </c>
      <c r="F693" s="22" t="s">
        <v>323</v>
      </c>
      <c r="G693" s="137" t="s">
        <v>2373</v>
      </c>
      <c r="H693" s="23" t="s">
        <v>3900</v>
      </c>
      <c r="I693" s="40" t="s">
        <v>22</v>
      </c>
      <c r="J693" s="77">
        <v>5</v>
      </c>
      <c r="K693" s="116">
        <f t="shared" ref="K693:K697" si="66">J693</f>
        <v>5</v>
      </c>
      <c r="L693" s="47"/>
      <c r="M693" s="47">
        <v>3.1</v>
      </c>
      <c r="N693" s="47"/>
      <c r="O693" s="22"/>
      <c r="P693" s="117">
        <v>18011</v>
      </c>
    </row>
    <row r="694" s="112" customFormat="1" ht="40" customHeight="1" spans="1:16">
      <c r="A694" s="18" t="s">
        <v>27</v>
      </c>
      <c r="B694" s="40" t="s">
        <v>1145</v>
      </c>
      <c r="C694" s="41" t="s">
        <v>16</v>
      </c>
      <c r="D694" s="41" t="s">
        <v>322</v>
      </c>
      <c r="E694" s="22" t="s">
        <v>5634</v>
      </c>
      <c r="F694" s="22" t="s">
        <v>323</v>
      </c>
      <c r="G694" s="137" t="s">
        <v>6005</v>
      </c>
      <c r="H694" s="23" t="s">
        <v>3900</v>
      </c>
      <c r="I694" s="40" t="s">
        <v>22</v>
      </c>
      <c r="J694" s="77">
        <v>5</v>
      </c>
      <c r="K694" s="116">
        <f t="shared" si="66"/>
        <v>5</v>
      </c>
      <c r="L694" s="47"/>
      <c r="M694" s="47">
        <v>3.1</v>
      </c>
      <c r="N694" s="47"/>
      <c r="O694" s="22"/>
      <c r="P694" s="117">
        <v>18011</v>
      </c>
    </row>
    <row r="695" s="18" customFormat="1" ht="40" customHeight="1" spans="1:16">
      <c r="A695" s="18" t="s">
        <v>27</v>
      </c>
      <c r="B695" s="40" t="s">
        <v>1146</v>
      </c>
      <c r="C695" s="41" t="s">
        <v>16</v>
      </c>
      <c r="D695" s="41" t="s">
        <v>322</v>
      </c>
      <c r="E695" s="22" t="s">
        <v>5634</v>
      </c>
      <c r="F695" s="22" t="s">
        <v>323</v>
      </c>
      <c r="G695" s="137" t="s">
        <v>6006</v>
      </c>
      <c r="H695" s="23" t="s">
        <v>3900</v>
      </c>
      <c r="I695" s="40" t="s">
        <v>22</v>
      </c>
      <c r="J695" s="77">
        <v>5</v>
      </c>
      <c r="K695" s="116">
        <f t="shared" si="66"/>
        <v>5</v>
      </c>
      <c r="L695" s="47"/>
      <c r="M695" s="47">
        <v>3.1</v>
      </c>
      <c r="N695" s="47"/>
      <c r="O695" s="22"/>
      <c r="P695" s="117">
        <v>18011</v>
      </c>
    </row>
    <row r="696" s="18" customFormat="1" ht="40" customHeight="1" spans="1:16">
      <c r="A696" s="18" t="s">
        <v>27</v>
      </c>
      <c r="B696" s="40" t="s">
        <v>1147</v>
      </c>
      <c r="C696" s="41" t="s">
        <v>16</v>
      </c>
      <c r="D696" s="41" t="s">
        <v>322</v>
      </c>
      <c r="E696" s="22" t="s">
        <v>5634</v>
      </c>
      <c r="F696" s="22" t="s">
        <v>323</v>
      </c>
      <c r="G696" s="137" t="s">
        <v>6007</v>
      </c>
      <c r="H696" s="23" t="s">
        <v>3900</v>
      </c>
      <c r="I696" s="40" t="s">
        <v>22</v>
      </c>
      <c r="J696" s="77">
        <v>5</v>
      </c>
      <c r="K696" s="116">
        <f t="shared" si="66"/>
        <v>5</v>
      </c>
      <c r="L696" s="47"/>
      <c r="M696" s="47">
        <v>3.1</v>
      </c>
      <c r="N696" s="47"/>
      <c r="O696" s="22"/>
      <c r="P696" s="117">
        <v>18011</v>
      </c>
    </row>
    <row r="697" s="18" customFormat="1" ht="40" customHeight="1" spans="1:16">
      <c r="A697" s="18" t="s">
        <v>27</v>
      </c>
      <c r="B697" s="40" t="s">
        <v>1148</v>
      </c>
      <c r="C697" s="41" t="s">
        <v>16</v>
      </c>
      <c r="D697" s="41" t="s">
        <v>322</v>
      </c>
      <c r="E697" s="22" t="s">
        <v>5634</v>
      </c>
      <c r="F697" s="22" t="s">
        <v>323</v>
      </c>
      <c r="G697" s="137" t="s">
        <v>6008</v>
      </c>
      <c r="H697" s="23" t="s">
        <v>3900</v>
      </c>
      <c r="I697" s="40" t="s">
        <v>22</v>
      </c>
      <c r="J697" s="77">
        <v>5</v>
      </c>
      <c r="K697" s="116">
        <f t="shared" si="66"/>
        <v>5</v>
      </c>
      <c r="L697" s="47"/>
      <c r="M697" s="47">
        <v>3.1</v>
      </c>
      <c r="N697" s="47"/>
      <c r="O697" s="22"/>
      <c r="P697" s="117">
        <v>18011</v>
      </c>
    </row>
    <row r="698" s="18" customFormat="1" ht="40" customHeight="1" spans="1:16">
      <c r="A698" s="18" t="s">
        <v>27</v>
      </c>
      <c r="B698" s="40" t="s">
        <v>1149</v>
      </c>
      <c r="C698" s="41" t="s">
        <v>16</v>
      </c>
      <c r="D698" s="41" t="s">
        <v>322</v>
      </c>
      <c r="E698" s="22" t="s">
        <v>5634</v>
      </c>
      <c r="F698" s="22" t="s">
        <v>323</v>
      </c>
      <c r="G698" s="137" t="s">
        <v>6009</v>
      </c>
      <c r="H698" s="40" t="s">
        <v>2141</v>
      </c>
      <c r="I698" s="40" t="s">
        <v>22</v>
      </c>
      <c r="J698" s="133">
        <v>20</v>
      </c>
      <c r="K698" s="142">
        <f>(CEILING(J698*0.1,1))*1</f>
        <v>2</v>
      </c>
      <c r="L698" s="47"/>
      <c r="M698" s="47">
        <v>3.2</v>
      </c>
      <c r="N698" s="47"/>
      <c r="O698" s="22"/>
      <c r="P698" s="117">
        <v>13461</v>
      </c>
    </row>
    <row r="699" s="18" customFormat="1" ht="40" customHeight="1" spans="1:16">
      <c r="A699" s="18" t="s">
        <v>27</v>
      </c>
      <c r="B699" s="40" t="s">
        <v>1150</v>
      </c>
      <c r="C699" s="41" t="s">
        <v>16</v>
      </c>
      <c r="D699" s="41" t="s">
        <v>322</v>
      </c>
      <c r="E699" s="22" t="s">
        <v>5634</v>
      </c>
      <c r="F699" s="22" t="s">
        <v>323</v>
      </c>
      <c r="G699" s="137" t="s">
        <v>3693</v>
      </c>
      <c r="H699" s="40" t="s">
        <v>2141</v>
      </c>
      <c r="I699" s="40" t="s">
        <v>22</v>
      </c>
      <c r="J699" s="133">
        <v>20</v>
      </c>
      <c r="K699" s="116">
        <f t="shared" ref="K699:K707" si="67">J699</f>
        <v>20</v>
      </c>
      <c r="L699" s="47"/>
      <c r="M699" s="47">
        <v>3.2</v>
      </c>
      <c r="N699" s="47"/>
      <c r="O699" s="22"/>
      <c r="P699" s="117">
        <v>13461</v>
      </c>
    </row>
    <row r="700" s="18" customFormat="1" ht="40" customHeight="1" spans="1:16">
      <c r="A700" s="18" t="s">
        <v>27</v>
      </c>
      <c r="B700" s="40" t="s">
        <v>1151</v>
      </c>
      <c r="C700" s="41" t="s">
        <v>16</v>
      </c>
      <c r="D700" s="41" t="s">
        <v>322</v>
      </c>
      <c r="E700" s="22" t="s">
        <v>5634</v>
      </c>
      <c r="F700" s="22" t="s">
        <v>323</v>
      </c>
      <c r="G700" s="137" t="s">
        <v>6010</v>
      </c>
      <c r="H700" s="40" t="s">
        <v>2141</v>
      </c>
      <c r="I700" s="40" t="s">
        <v>22</v>
      </c>
      <c r="J700" s="133">
        <v>20</v>
      </c>
      <c r="K700" s="116">
        <f t="shared" si="67"/>
        <v>20</v>
      </c>
      <c r="L700" s="47"/>
      <c r="M700" s="47">
        <v>3.2</v>
      </c>
      <c r="N700" s="47"/>
      <c r="O700" s="22"/>
      <c r="P700" s="117">
        <v>13461</v>
      </c>
    </row>
    <row r="701" s="18" customFormat="1" ht="40" customHeight="1" spans="1:16">
      <c r="A701" s="18" t="s">
        <v>27</v>
      </c>
      <c r="B701" s="40" t="s">
        <v>1152</v>
      </c>
      <c r="C701" s="41" t="s">
        <v>16</v>
      </c>
      <c r="D701" s="41" t="s">
        <v>322</v>
      </c>
      <c r="E701" s="22" t="s">
        <v>5634</v>
      </c>
      <c r="F701" s="22" t="s">
        <v>323</v>
      </c>
      <c r="G701" s="137" t="s">
        <v>6011</v>
      </c>
      <c r="H701" s="40" t="s">
        <v>2141</v>
      </c>
      <c r="I701" s="40" t="s">
        <v>22</v>
      </c>
      <c r="J701" s="133">
        <v>20</v>
      </c>
      <c r="K701" s="116">
        <f t="shared" si="67"/>
        <v>20</v>
      </c>
      <c r="L701" s="47"/>
      <c r="M701" s="47">
        <v>3.2</v>
      </c>
      <c r="N701" s="47"/>
      <c r="O701" s="22"/>
      <c r="P701" s="117">
        <v>13461</v>
      </c>
    </row>
    <row r="702" s="18" customFormat="1" ht="40" customHeight="1" spans="1:16">
      <c r="A702" s="18" t="s">
        <v>27</v>
      </c>
      <c r="B702" s="40" t="s">
        <v>1153</v>
      </c>
      <c r="C702" s="41" t="s">
        <v>16</v>
      </c>
      <c r="D702" s="41" t="s">
        <v>322</v>
      </c>
      <c r="E702" s="22" t="s">
        <v>5634</v>
      </c>
      <c r="F702" s="22" t="s">
        <v>323</v>
      </c>
      <c r="G702" s="137" t="s">
        <v>6012</v>
      </c>
      <c r="H702" s="40" t="s">
        <v>2141</v>
      </c>
      <c r="I702" s="40" t="s">
        <v>22</v>
      </c>
      <c r="J702" s="133">
        <v>20</v>
      </c>
      <c r="K702" s="116">
        <f t="shared" si="67"/>
        <v>20</v>
      </c>
      <c r="L702" s="47"/>
      <c r="M702" s="47">
        <v>3.2</v>
      </c>
      <c r="N702" s="47"/>
      <c r="O702" s="22"/>
      <c r="P702" s="117">
        <v>13461</v>
      </c>
    </row>
    <row r="703" s="18" customFormat="1" ht="40" customHeight="1" spans="1:16">
      <c r="A703" s="18" t="s">
        <v>27</v>
      </c>
      <c r="B703" s="40" t="s">
        <v>1154</v>
      </c>
      <c r="C703" s="41" t="s">
        <v>16</v>
      </c>
      <c r="D703" s="41" t="s">
        <v>322</v>
      </c>
      <c r="E703" s="22" t="s">
        <v>5634</v>
      </c>
      <c r="F703" s="22" t="s">
        <v>323</v>
      </c>
      <c r="G703" s="137" t="s">
        <v>6013</v>
      </c>
      <c r="H703" s="40" t="s">
        <v>2141</v>
      </c>
      <c r="I703" s="40" t="s">
        <v>22</v>
      </c>
      <c r="J703" s="133">
        <v>20</v>
      </c>
      <c r="K703" s="116">
        <f t="shared" si="67"/>
        <v>20</v>
      </c>
      <c r="L703" s="47"/>
      <c r="M703" s="47">
        <v>3.2</v>
      </c>
      <c r="N703" s="47"/>
      <c r="O703" s="22"/>
      <c r="P703" s="117">
        <v>13461</v>
      </c>
    </row>
    <row r="704" s="18" customFormat="1" ht="40" customHeight="1" spans="1:16">
      <c r="A704" s="18" t="s">
        <v>27</v>
      </c>
      <c r="B704" s="40" t="s">
        <v>1155</v>
      </c>
      <c r="C704" s="41" t="s">
        <v>16</v>
      </c>
      <c r="D704" s="41" t="s">
        <v>322</v>
      </c>
      <c r="E704" s="22" t="s">
        <v>5634</v>
      </c>
      <c r="F704" s="22" t="s">
        <v>323</v>
      </c>
      <c r="G704" s="137" t="s">
        <v>6014</v>
      </c>
      <c r="H704" s="40" t="s">
        <v>2723</v>
      </c>
      <c r="I704" s="40" t="s">
        <v>22</v>
      </c>
      <c r="J704" s="133">
        <v>20</v>
      </c>
      <c r="K704" s="116">
        <f t="shared" si="67"/>
        <v>20</v>
      </c>
      <c r="L704" s="47"/>
      <c r="M704" s="47">
        <v>3.1</v>
      </c>
      <c r="N704" s="47"/>
      <c r="O704" s="22"/>
      <c r="P704" s="117">
        <v>16410</v>
      </c>
    </row>
    <row r="705" s="18" customFormat="1" ht="40" customHeight="1" spans="1:16">
      <c r="A705" s="18" t="s">
        <v>27</v>
      </c>
      <c r="B705" s="40" t="s">
        <v>1156</v>
      </c>
      <c r="C705" s="41" t="s">
        <v>16</v>
      </c>
      <c r="D705" s="41" t="s">
        <v>322</v>
      </c>
      <c r="E705" s="22" t="s">
        <v>5634</v>
      </c>
      <c r="F705" s="22" t="s">
        <v>323</v>
      </c>
      <c r="G705" s="137" t="s">
        <v>6015</v>
      </c>
      <c r="H705" s="40" t="s">
        <v>2723</v>
      </c>
      <c r="I705" s="40" t="s">
        <v>22</v>
      </c>
      <c r="J705" s="133">
        <v>20</v>
      </c>
      <c r="K705" s="116">
        <f t="shared" si="67"/>
        <v>20</v>
      </c>
      <c r="L705" s="47"/>
      <c r="M705" s="47">
        <v>3.1</v>
      </c>
      <c r="N705" s="47"/>
      <c r="O705" s="22"/>
      <c r="P705" s="117">
        <v>16410</v>
      </c>
    </row>
    <row r="706" s="18" customFormat="1" ht="40" customHeight="1" spans="1:16">
      <c r="A706" s="18" t="s">
        <v>27</v>
      </c>
      <c r="B706" s="40" t="s">
        <v>1157</v>
      </c>
      <c r="C706" s="41" t="s">
        <v>16</v>
      </c>
      <c r="D706" s="41" t="s">
        <v>322</v>
      </c>
      <c r="E706" s="22" t="s">
        <v>5634</v>
      </c>
      <c r="F706" s="22" t="s">
        <v>323</v>
      </c>
      <c r="G706" s="137" t="s">
        <v>6016</v>
      </c>
      <c r="H706" s="40" t="s">
        <v>2723</v>
      </c>
      <c r="I706" s="40" t="s">
        <v>22</v>
      </c>
      <c r="J706" s="133">
        <v>20</v>
      </c>
      <c r="K706" s="116">
        <f t="shared" si="67"/>
        <v>20</v>
      </c>
      <c r="L706" s="47"/>
      <c r="M706" s="47">
        <v>3.1</v>
      </c>
      <c r="N706" s="47"/>
      <c r="O706" s="22"/>
      <c r="P706" s="117">
        <v>16410</v>
      </c>
    </row>
    <row r="707" s="18" customFormat="1" ht="40" customHeight="1" spans="1:16">
      <c r="A707" s="18" t="s">
        <v>27</v>
      </c>
      <c r="B707" s="40" t="s">
        <v>1158</v>
      </c>
      <c r="C707" s="41" t="s">
        <v>16</v>
      </c>
      <c r="D707" s="41" t="s">
        <v>322</v>
      </c>
      <c r="E707" s="22" t="s">
        <v>5634</v>
      </c>
      <c r="F707" s="22" t="s">
        <v>323</v>
      </c>
      <c r="G707" s="137" t="s">
        <v>3932</v>
      </c>
      <c r="H707" s="40" t="s">
        <v>2723</v>
      </c>
      <c r="I707" s="40" t="s">
        <v>22</v>
      </c>
      <c r="J707" s="133">
        <v>20</v>
      </c>
      <c r="K707" s="116">
        <f t="shared" si="67"/>
        <v>20</v>
      </c>
      <c r="L707" s="47"/>
      <c r="M707" s="47">
        <v>3.1</v>
      </c>
      <c r="N707" s="47"/>
      <c r="O707" s="22"/>
      <c r="P707" s="117">
        <v>16410</v>
      </c>
    </row>
    <row r="708" s="18" customFormat="1" ht="40" customHeight="1" spans="1:16">
      <c r="A708" s="18" t="s">
        <v>27</v>
      </c>
      <c r="B708" s="40" t="s">
        <v>1160</v>
      </c>
      <c r="C708" s="41" t="s">
        <v>16</v>
      </c>
      <c r="D708" s="41" t="s">
        <v>53</v>
      </c>
      <c r="E708" s="22" t="s">
        <v>5634</v>
      </c>
      <c r="F708" s="22" t="s">
        <v>6017</v>
      </c>
      <c r="G708" s="137" t="s">
        <v>6018</v>
      </c>
      <c r="H708" s="140" t="s">
        <v>2371</v>
      </c>
      <c r="I708" s="40" t="s">
        <v>22</v>
      </c>
      <c r="J708" s="133">
        <v>2</v>
      </c>
      <c r="K708" s="116">
        <v>0</v>
      </c>
      <c r="L708" s="47">
        <v>142</v>
      </c>
      <c r="M708" s="47">
        <v>3.1</v>
      </c>
      <c r="N708" s="47"/>
      <c r="O708" s="22"/>
      <c r="P708" s="117">
        <v>11432</v>
      </c>
    </row>
    <row r="709" s="18" customFormat="1" ht="40" customHeight="1" spans="1:16">
      <c r="A709" s="18" t="s">
        <v>27</v>
      </c>
      <c r="B709" s="40" t="s">
        <v>1161</v>
      </c>
      <c r="C709" s="41" t="s">
        <v>16</v>
      </c>
      <c r="D709" s="41" t="s">
        <v>53</v>
      </c>
      <c r="E709" s="22" t="s">
        <v>5634</v>
      </c>
      <c r="F709" s="22" t="s">
        <v>6017</v>
      </c>
      <c r="G709" s="137" t="s">
        <v>6019</v>
      </c>
      <c r="H709" s="140" t="s">
        <v>2371</v>
      </c>
      <c r="I709" s="40" t="s">
        <v>22</v>
      </c>
      <c r="J709" s="77">
        <v>1</v>
      </c>
      <c r="K709" s="138">
        <f t="shared" ref="K709:K713" si="68">CEILING(J709*0.2,1)</f>
        <v>1</v>
      </c>
      <c r="L709" s="47">
        <v>2</v>
      </c>
      <c r="M709" s="47">
        <v>3.1</v>
      </c>
      <c r="N709" s="47"/>
      <c r="O709" s="22"/>
      <c r="P709" s="117">
        <v>11432</v>
      </c>
    </row>
    <row r="710" s="18" customFormat="1" ht="40" customHeight="1" spans="1:16">
      <c r="A710" s="18" t="s">
        <v>27</v>
      </c>
      <c r="B710" s="40" t="s">
        <v>1162</v>
      </c>
      <c r="C710" s="41" t="s">
        <v>16</v>
      </c>
      <c r="D710" s="41" t="s">
        <v>53</v>
      </c>
      <c r="E710" s="22" t="s">
        <v>5634</v>
      </c>
      <c r="F710" s="22" t="s">
        <v>6020</v>
      </c>
      <c r="G710" s="137" t="s">
        <v>6021</v>
      </c>
      <c r="H710" s="140" t="s">
        <v>2371</v>
      </c>
      <c r="I710" s="40" t="s">
        <v>22</v>
      </c>
      <c r="J710" s="77">
        <v>49</v>
      </c>
      <c r="K710" s="138">
        <f t="shared" si="68"/>
        <v>10</v>
      </c>
      <c r="L710" s="47">
        <v>196</v>
      </c>
      <c r="M710" s="47">
        <v>3.1</v>
      </c>
      <c r="N710" s="47"/>
      <c r="O710" s="22"/>
      <c r="P710" s="117">
        <v>11432</v>
      </c>
    </row>
    <row r="711" s="18" customFormat="1" ht="40" customHeight="1" spans="1:16">
      <c r="A711" s="18" t="s">
        <v>27</v>
      </c>
      <c r="B711" s="40" t="s">
        <v>1163</v>
      </c>
      <c r="C711" s="41" t="s">
        <v>16</v>
      </c>
      <c r="D711" s="41" t="s">
        <v>53</v>
      </c>
      <c r="E711" s="22" t="s">
        <v>5634</v>
      </c>
      <c r="F711" s="22" t="s">
        <v>6017</v>
      </c>
      <c r="G711" s="137" t="s">
        <v>6022</v>
      </c>
      <c r="H711" s="140" t="s">
        <v>2371</v>
      </c>
      <c r="I711" s="40" t="s">
        <v>22</v>
      </c>
      <c r="J711" s="77">
        <v>5</v>
      </c>
      <c r="K711" s="138">
        <f t="shared" si="68"/>
        <v>1</v>
      </c>
      <c r="L711" s="47">
        <v>10</v>
      </c>
      <c r="M711" s="47">
        <v>3.1</v>
      </c>
      <c r="N711" s="47"/>
      <c r="O711" s="22"/>
      <c r="P711" s="117">
        <v>11432</v>
      </c>
    </row>
    <row r="712" s="18" customFormat="1" ht="40" customHeight="1" spans="1:16">
      <c r="A712" s="18" t="s">
        <v>27</v>
      </c>
      <c r="B712" s="40" t="s">
        <v>1164</v>
      </c>
      <c r="C712" s="41" t="s">
        <v>16</v>
      </c>
      <c r="D712" s="41" t="s">
        <v>53</v>
      </c>
      <c r="E712" s="22" t="s">
        <v>5634</v>
      </c>
      <c r="F712" s="22" t="s">
        <v>6020</v>
      </c>
      <c r="G712" s="137" t="s">
        <v>6023</v>
      </c>
      <c r="H712" s="140" t="s">
        <v>2371</v>
      </c>
      <c r="I712" s="40" t="s">
        <v>22</v>
      </c>
      <c r="J712" s="77">
        <v>134</v>
      </c>
      <c r="K712" s="138">
        <f t="shared" si="68"/>
        <v>27</v>
      </c>
      <c r="L712" s="47">
        <v>499</v>
      </c>
      <c r="M712" s="47">
        <v>3.1</v>
      </c>
      <c r="N712" s="47"/>
      <c r="O712" s="22"/>
      <c r="P712" s="117">
        <v>11432</v>
      </c>
    </row>
    <row r="713" s="18" customFormat="1" ht="40" customHeight="1" spans="1:16">
      <c r="A713" s="18" t="s">
        <v>27</v>
      </c>
      <c r="B713" s="40" t="s">
        <v>1165</v>
      </c>
      <c r="C713" s="41" t="s">
        <v>16</v>
      </c>
      <c r="D713" s="41" t="s">
        <v>53</v>
      </c>
      <c r="E713" s="22" t="s">
        <v>5634</v>
      </c>
      <c r="F713" s="22" t="s">
        <v>6020</v>
      </c>
      <c r="G713" s="137" t="s">
        <v>6024</v>
      </c>
      <c r="H713" s="140" t="s">
        <v>2371</v>
      </c>
      <c r="I713" s="40" t="s">
        <v>22</v>
      </c>
      <c r="J713" s="77">
        <v>19</v>
      </c>
      <c r="K713" s="138">
        <f t="shared" si="68"/>
        <v>4</v>
      </c>
      <c r="L713" s="47">
        <v>334</v>
      </c>
      <c r="M713" s="47">
        <v>3.1</v>
      </c>
      <c r="N713" s="47"/>
      <c r="O713" s="22"/>
      <c r="P713" s="117">
        <v>11432</v>
      </c>
    </row>
    <row r="714" s="18" customFormat="1" ht="40" customHeight="1" spans="1:16">
      <c r="A714" s="18" t="s">
        <v>27</v>
      </c>
      <c r="B714" s="40" t="s">
        <v>1167</v>
      </c>
      <c r="C714" s="41" t="s">
        <v>16</v>
      </c>
      <c r="D714" s="41" t="s">
        <v>53</v>
      </c>
      <c r="E714" s="22" t="s">
        <v>5634</v>
      </c>
      <c r="F714" s="22" t="s">
        <v>6020</v>
      </c>
      <c r="G714" s="137" t="s">
        <v>6025</v>
      </c>
      <c r="H714" s="42" t="s">
        <v>2371</v>
      </c>
      <c r="I714" s="40" t="s">
        <v>22</v>
      </c>
      <c r="J714" s="142">
        <v>76</v>
      </c>
      <c r="K714" s="116">
        <f t="shared" ref="K714:K719" si="69">J714</f>
        <v>76</v>
      </c>
      <c r="L714" s="47"/>
      <c r="M714" s="47">
        <v>3.1</v>
      </c>
      <c r="N714" s="47"/>
      <c r="O714" s="22"/>
      <c r="P714" s="117">
        <v>11432</v>
      </c>
    </row>
    <row r="715" s="18" customFormat="1" ht="40" customHeight="1" spans="1:16">
      <c r="A715" s="18" t="s">
        <v>27</v>
      </c>
      <c r="B715" s="40" t="s">
        <v>1169</v>
      </c>
      <c r="C715" s="41" t="s">
        <v>16</v>
      </c>
      <c r="D715" s="41" t="s">
        <v>53</v>
      </c>
      <c r="E715" s="22" t="s">
        <v>5634</v>
      </c>
      <c r="F715" s="22" t="s">
        <v>6020</v>
      </c>
      <c r="G715" s="137" t="s">
        <v>6026</v>
      </c>
      <c r="H715" s="42" t="s">
        <v>2371</v>
      </c>
      <c r="I715" s="40" t="s">
        <v>22</v>
      </c>
      <c r="J715" s="142">
        <v>76</v>
      </c>
      <c r="K715" s="116">
        <f t="shared" si="69"/>
        <v>76</v>
      </c>
      <c r="L715" s="47"/>
      <c r="M715" s="47">
        <v>3.1</v>
      </c>
      <c r="N715" s="47"/>
      <c r="O715" s="22"/>
      <c r="P715" s="117">
        <v>11432</v>
      </c>
    </row>
    <row r="716" s="18" customFormat="1" ht="40" customHeight="1" spans="1:16">
      <c r="A716" s="18" t="s">
        <v>27</v>
      </c>
      <c r="B716" s="40" t="s">
        <v>1170</v>
      </c>
      <c r="C716" s="41" t="s">
        <v>16</v>
      </c>
      <c r="D716" s="41" t="s">
        <v>53</v>
      </c>
      <c r="E716" s="22" t="s">
        <v>5634</v>
      </c>
      <c r="F716" s="22" t="s">
        <v>6020</v>
      </c>
      <c r="G716" s="137" t="s">
        <v>6027</v>
      </c>
      <c r="H716" s="42" t="s">
        <v>2371</v>
      </c>
      <c r="I716" s="40" t="s">
        <v>22</v>
      </c>
      <c r="J716" s="142">
        <v>76</v>
      </c>
      <c r="K716" s="138">
        <f t="shared" ref="K716:K721" si="70">CEILING(J716*0.2,1)</f>
        <v>16</v>
      </c>
      <c r="L716" s="47"/>
      <c r="M716" s="47">
        <v>3.1</v>
      </c>
      <c r="N716" s="47"/>
      <c r="O716" s="22"/>
      <c r="P716" s="117">
        <v>11432</v>
      </c>
    </row>
    <row r="717" s="18" customFormat="1" ht="40" customHeight="1" spans="1:16">
      <c r="A717" s="18" t="s">
        <v>27</v>
      </c>
      <c r="B717" s="40" t="s">
        <v>1171</v>
      </c>
      <c r="C717" s="41" t="s">
        <v>16</v>
      </c>
      <c r="D717" s="41" t="s">
        <v>53</v>
      </c>
      <c r="E717" s="22" t="s">
        <v>5634</v>
      </c>
      <c r="F717" s="22" t="s">
        <v>6020</v>
      </c>
      <c r="G717" s="137" t="s">
        <v>6028</v>
      </c>
      <c r="H717" s="42" t="s">
        <v>2371</v>
      </c>
      <c r="I717" s="40" t="s">
        <v>22</v>
      </c>
      <c r="J717" s="142">
        <v>76</v>
      </c>
      <c r="K717" s="138">
        <f t="shared" si="70"/>
        <v>16</v>
      </c>
      <c r="L717" s="47"/>
      <c r="M717" s="47">
        <v>3.1</v>
      </c>
      <c r="N717" s="47"/>
      <c r="O717" s="22"/>
      <c r="P717" s="117">
        <v>11432</v>
      </c>
    </row>
    <row r="718" s="18" customFormat="1" ht="40" customHeight="1" spans="1:16">
      <c r="A718" s="18" t="s">
        <v>27</v>
      </c>
      <c r="B718" s="40" t="s">
        <v>1172</v>
      </c>
      <c r="C718" s="41" t="s">
        <v>16</v>
      </c>
      <c r="D718" s="41" t="s">
        <v>53</v>
      </c>
      <c r="E718" s="22" t="s">
        <v>5634</v>
      </c>
      <c r="F718" s="22" t="s">
        <v>6020</v>
      </c>
      <c r="G718" s="137" t="s">
        <v>6029</v>
      </c>
      <c r="H718" s="42" t="s">
        <v>2371</v>
      </c>
      <c r="I718" s="40" t="s">
        <v>22</v>
      </c>
      <c r="J718" s="142">
        <v>76</v>
      </c>
      <c r="K718" s="116">
        <f t="shared" si="69"/>
        <v>76</v>
      </c>
      <c r="L718" s="47"/>
      <c r="M718" s="47">
        <v>3.1</v>
      </c>
      <c r="N718" s="47"/>
      <c r="O718" s="22"/>
      <c r="P718" s="117">
        <v>11432</v>
      </c>
    </row>
    <row r="719" s="18" customFormat="1" ht="40" customHeight="1" spans="1:16">
      <c r="A719" s="18" t="s">
        <v>27</v>
      </c>
      <c r="B719" s="40" t="s">
        <v>1174</v>
      </c>
      <c r="C719" s="41" t="s">
        <v>16</v>
      </c>
      <c r="D719" s="41" t="s">
        <v>53</v>
      </c>
      <c r="E719" s="22" t="s">
        <v>5634</v>
      </c>
      <c r="F719" s="22" t="s">
        <v>6020</v>
      </c>
      <c r="G719" s="137" t="s">
        <v>6030</v>
      </c>
      <c r="H719" s="42" t="s">
        <v>2371</v>
      </c>
      <c r="I719" s="40" t="s">
        <v>22</v>
      </c>
      <c r="J719" s="142">
        <v>43</v>
      </c>
      <c r="K719" s="116">
        <f t="shared" si="69"/>
        <v>43</v>
      </c>
      <c r="L719" s="47"/>
      <c r="M719" s="47">
        <v>3.1</v>
      </c>
      <c r="N719" s="47"/>
      <c r="O719" s="22"/>
      <c r="P719" s="117">
        <v>11432</v>
      </c>
    </row>
    <row r="720" s="18" customFormat="1" ht="40" customHeight="1" spans="1:16">
      <c r="A720" s="18" t="s">
        <v>27</v>
      </c>
      <c r="B720" s="40" t="s">
        <v>1176</v>
      </c>
      <c r="C720" s="41" t="s">
        <v>16</v>
      </c>
      <c r="D720" s="41" t="s">
        <v>53</v>
      </c>
      <c r="E720" s="22" t="s">
        <v>5634</v>
      </c>
      <c r="F720" s="22" t="s">
        <v>6017</v>
      </c>
      <c r="G720" s="137" t="s">
        <v>6031</v>
      </c>
      <c r="H720" s="42" t="s">
        <v>2371</v>
      </c>
      <c r="I720" s="40" t="s">
        <v>22</v>
      </c>
      <c r="J720" s="77">
        <v>11</v>
      </c>
      <c r="K720" s="138">
        <f t="shared" si="70"/>
        <v>3</v>
      </c>
      <c r="L720" s="47">
        <v>113</v>
      </c>
      <c r="M720" s="47">
        <v>3.2</v>
      </c>
      <c r="N720" s="47"/>
      <c r="O720" s="22"/>
      <c r="P720" s="117">
        <v>11441</v>
      </c>
    </row>
    <row r="721" s="18" customFormat="1" ht="40" customHeight="1" spans="1:16">
      <c r="A721" s="18" t="s">
        <v>27</v>
      </c>
      <c r="B721" s="40" t="s">
        <v>1178</v>
      </c>
      <c r="C721" s="41" t="s">
        <v>16</v>
      </c>
      <c r="D721" s="41" t="s">
        <v>53</v>
      </c>
      <c r="E721" s="22" t="s">
        <v>5634</v>
      </c>
      <c r="F721" s="22" t="s">
        <v>6020</v>
      </c>
      <c r="G721" s="137" t="s">
        <v>6032</v>
      </c>
      <c r="H721" s="42" t="s">
        <v>2371</v>
      </c>
      <c r="I721" s="40" t="s">
        <v>22</v>
      </c>
      <c r="J721" s="77">
        <v>2</v>
      </c>
      <c r="K721" s="138">
        <f t="shared" si="70"/>
        <v>1</v>
      </c>
      <c r="L721" s="47">
        <v>36</v>
      </c>
      <c r="M721" s="47">
        <v>3.2</v>
      </c>
      <c r="N721" s="47"/>
      <c r="O721" s="22"/>
      <c r="P721" s="117">
        <v>11441</v>
      </c>
    </row>
    <row r="722" s="18" customFormat="1" ht="40" customHeight="1" spans="1:16">
      <c r="A722" s="18" t="s">
        <v>27</v>
      </c>
      <c r="B722" s="40" t="s">
        <v>1181</v>
      </c>
      <c r="C722" s="41" t="s">
        <v>16</v>
      </c>
      <c r="D722" s="41" t="s">
        <v>53</v>
      </c>
      <c r="E722" s="22" t="s">
        <v>5634</v>
      </c>
      <c r="F722" s="22" t="s">
        <v>6020</v>
      </c>
      <c r="G722" s="137" t="s">
        <v>6033</v>
      </c>
      <c r="H722" s="42" t="s">
        <v>2371</v>
      </c>
      <c r="I722" s="40" t="s">
        <v>22</v>
      </c>
      <c r="J722" s="77">
        <v>8</v>
      </c>
      <c r="K722" s="116">
        <f t="shared" ref="K722:K727" si="71">J722</f>
        <v>8</v>
      </c>
      <c r="L722" s="47"/>
      <c r="M722" s="47">
        <v>3.2</v>
      </c>
      <c r="N722" s="47"/>
      <c r="O722" s="22"/>
      <c r="P722" s="117">
        <v>11441</v>
      </c>
    </row>
    <row r="723" s="18" customFormat="1" ht="40" customHeight="1" spans="1:16">
      <c r="A723" s="18" t="s">
        <v>27</v>
      </c>
      <c r="B723" s="40" t="s">
        <v>1182</v>
      </c>
      <c r="C723" s="41" t="s">
        <v>16</v>
      </c>
      <c r="D723" s="41" t="s">
        <v>53</v>
      </c>
      <c r="E723" s="22" t="s">
        <v>5634</v>
      </c>
      <c r="F723" s="22" t="s">
        <v>6020</v>
      </c>
      <c r="G723" s="137" t="s">
        <v>6034</v>
      </c>
      <c r="H723" s="42" t="s">
        <v>2371</v>
      </c>
      <c r="I723" s="40" t="s">
        <v>22</v>
      </c>
      <c r="J723" s="77">
        <v>8</v>
      </c>
      <c r="K723" s="116">
        <f t="shared" si="71"/>
        <v>8</v>
      </c>
      <c r="L723" s="47"/>
      <c r="M723" s="47">
        <v>3.2</v>
      </c>
      <c r="N723" s="47"/>
      <c r="O723" s="22"/>
      <c r="P723" s="117">
        <v>11441</v>
      </c>
    </row>
    <row r="724" s="18" customFormat="1" ht="40" customHeight="1" spans="1:16">
      <c r="A724" s="18" t="s">
        <v>27</v>
      </c>
      <c r="B724" s="40" t="s">
        <v>1184</v>
      </c>
      <c r="C724" s="41" t="s">
        <v>16</v>
      </c>
      <c r="D724" s="41" t="s">
        <v>53</v>
      </c>
      <c r="E724" s="22" t="s">
        <v>5634</v>
      </c>
      <c r="F724" s="22" t="s">
        <v>6020</v>
      </c>
      <c r="G724" s="137" t="s">
        <v>6035</v>
      </c>
      <c r="H724" s="42" t="s">
        <v>2371</v>
      </c>
      <c r="I724" s="40" t="s">
        <v>22</v>
      </c>
      <c r="J724" s="77">
        <v>8</v>
      </c>
      <c r="K724" s="138">
        <f t="shared" ref="K724:K733" si="72">CEILING(J724*0.2,1)</f>
        <v>2</v>
      </c>
      <c r="L724" s="47"/>
      <c r="M724" s="47">
        <v>3.2</v>
      </c>
      <c r="N724" s="47"/>
      <c r="O724" s="22"/>
      <c r="P724" s="117">
        <v>11441</v>
      </c>
    </row>
    <row r="725" s="18" customFormat="1" ht="40" customHeight="1" spans="1:16">
      <c r="A725" s="18" t="s">
        <v>27</v>
      </c>
      <c r="B725" s="40" t="s">
        <v>1186</v>
      </c>
      <c r="C725" s="41" t="s">
        <v>16</v>
      </c>
      <c r="D725" s="41" t="s">
        <v>53</v>
      </c>
      <c r="E725" s="22" t="s">
        <v>5634</v>
      </c>
      <c r="F725" s="22" t="s">
        <v>6020</v>
      </c>
      <c r="G725" s="137" t="s">
        <v>6036</v>
      </c>
      <c r="H725" s="42" t="s">
        <v>2371</v>
      </c>
      <c r="I725" s="40" t="s">
        <v>22</v>
      </c>
      <c r="J725" s="77">
        <v>8</v>
      </c>
      <c r="K725" s="138">
        <f t="shared" si="72"/>
        <v>2</v>
      </c>
      <c r="L725" s="47"/>
      <c r="M725" s="47">
        <v>3.2</v>
      </c>
      <c r="N725" s="47"/>
      <c r="O725" s="22"/>
      <c r="P725" s="117">
        <v>11441</v>
      </c>
    </row>
    <row r="726" s="18" customFormat="1" ht="40" customHeight="1" spans="1:16">
      <c r="A726" s="18" t="s">
        <v>27</v>
      </c>
      <c r="B726" s="40" t="s">
        <v>1188</v>
      </c>
      <c r="C726" s="41" t="s">
        <v>16</v>
      </c>
      <c r="D726" s="41" t="s">
        <v>53</v>
      </c>
      <c r="E726" s="22" t="s">
        <v>5634</v>
      </c>
      <c r="F726" s="22" t="s">
        <v>6020</v>
      </c>
      <c r="G726" s="137" t="s">
        <v>6037</v>
      </c>
      <c r="H726" s="42" t="s">
        <v>2371</v>
      </c>
      <c r="I726" s="40" t="s">
        <v>22</v>
      </c>
      <c r="J726" s="77">
        <v>8</v>
      </c>
      <c r="K726" s="116">
        <f t="shared" si="71"/>
        <v>8</v>
      </c>
      <c r="L726" s="47"/>
      <c r="M726" s="47">
        <v>3.2</v>
      </c>
      <c r="N726" s="47"/>
      <c r="O726" s="22"/>
      <c r="P726" s="117">
        <v>11441</v>
      </c>
    </row>
    <row r="727" s="18" customFormat="1" ht="40.05" customHeight="1" spans="1:16">
      <c r="A727" s="18" t="s">
        <v>27</v>
      </c>
      <c r="B727" s="40" t="s">
        <v>1190</v>
      </c>
      <c r="C727" s="41" t="s">
        <v>16</v>
      </c>
      <c r="D727" s="41" t="s">
        <v>53</v>
      </c>
      <c r="E727" s="22" t="s">
        <v>5634</v>
      </c>
      <c r="F727" s="22" t="s">
        <v>6020</v>
      </c>
      <c r="G727" s="137" t="s">
        <v>6038</v>
      </c>
      <c r="H727" s="42" t="s">
        <v>2371</v>
      </c>
      <c r="I727" s="40" t="s">
        <v>22</v>
      </c>
      <c r="J727" s="77">
        <v>8</v>
      </c>
      <c r="K727" s="116">
        <f t="shared" si="71"/>
        <v>8</v>
      </c>
      <c r="L727" s="47"/>
      <c r="M727" s="47">
        <v>3.2</v>
      </c>
      <c r="N727" s="47"/>
      <c r="O727" s="22"/>
      <c r="P727" s="117">
        <v>11441</v>
      </c>
    </row>
    <row r="728" s="18" customFormat="1" ht="40.05" customHeight="1" spans="1:16">
      <c r="A728" s="18" t="s">
        <v>27</v>
      </c>
      <c r="B728" s="40" t="s">
        <v>1192</v>
      </c>
      <c r="C728" s="41" t="s">
        <v>16</v>
      </c>
      <c r="D728" s="41" t="s">
        <v>53</v>
      </c>
      <c r="E728" s="22" t="s">
        <v>5634</v>
      </c>
      <c r="F728" s="22" t="s">
        <v>6017</v>
      </c>
      <c r="G728" s="137" t="s">
        <v>6039</v>
      </c>
      <c r="H728" s="42" t="s">
        <v>2158</v>
      </c>
      <c r="I728" s="40" t="s">
        <v>22</v>
      </c>
      <c r="J728" s="77">
        <v>4</v>
      </c>
      <c r="K728" s="138">
        <f t="shared" si="72"/>
        <v>1</v>
      </c>
      <c r="L728" s="47">
        <v>35</v>
      </c>
      <c r="M728" s="47">
        <v>3.2</v>
      </c>
      <c r="N728" s="47"/>
      <c r="O728" s="22"/>
      <c r="P728" s="117">
        <v>11503</v>
      </c>
    </row>
    <row r="729" s="18" customFormat="1" ht="40.05" customHeight="1" spans="1:16">
      <c r="A729" s="18" t="s">
        <v>27</v>
      </c>
      <c r="B729" s="40" t="s">
        <v>1194</v>
      </c>
      <c r="C729" s="41" t="s">
        <v>16</v>
      </c>
      <c r="D729" s="41" t="s">
        <v>53</v>
      </c>
      <c r="E729" s="22" t="s">
        <v>5634</v>
      </c>
      <c r="F729" s="22" t="s">
        <v>6020</v>
      </c>
      <c r="G729" s="137" t="s">
        <v>6040</v>
      </c>
      <c r="H729" s="42" t="s">
        <v>2158</v>
      </c>
      <c r="I729" s="40" t="s">
        <v>22</v>
      </c>
      <c r="J729" s="77">
        <v>3</v>
      </c>
      <c r="K729" s="138">
        <f t="shared" si="72"/>
        <v>1</v>
      </c>
      <c r="L729" s="47">
        <v>31</v>
      </c>
      <c r="M729" s="47">
        <v>3.2</v>
      </c>
      <c r="N729" s="47"/>
      <c r="O729" s="22"/>
      <c r="P729" s="117">
        <v>11503</v>
      </c>
    </row>
    <row r="730" s="18" customFormat="1" ht="40" customHeight="1" spans="1:16">
      <c r="A730" s="18" t="s">
        <v>27</v>
      </c>
      <c r="B730" s="40" t="s">
        <v>1196</v>
      </c>
      <c r="C730" s="41" t="s">
        <v>16</v>
      </c>
      <c r="D730" s="41" t="s">
        <v>53</v>
      </c>
      <c r="E730" s="22" t="s">
        <v>5634</v>
      </c>
      <c r="F730" s="22" t="s">
        <v>6020</v>
      </c>
      <c r="G730" s="137" t="s">
        <v>6041</v>
      </c>
      <c r="H730" s="140" t="s">
        <v>1016</v>
      </c>
      <c r="I730" s="40" t="s">
        <v>22</v>
      </c>
      <c r="J730" s="77">
        <v>8</v>
      </c>
      <c r="K730" s="138">
        <f t="shared" si="72"/>
        <v>2</v>
      </c>
      <c r="L730" s="47">
        <v>81</v>
      </c>
      <c r="M730" s="47">
        <v>3.1</v>
      </c>
      <c r="N730" s="47"/>
      <c r="O730" s="22"/>
      <c r="P730" s="117">
        <v>11441</v>
      </c>
    </row>
    <row r="731" s="18" customFormat="1" ht="40.05" customHeight="1" spans="1:16">
      <c r="A731" s="18" t="s">
        <v>27</v>
      </c>
      <c r="B731" s="40" t="s">
        <v>1198</v>
      </c>
      <c r="C731" s="41" t="s">
        <v>16</v>
      </c>
      <c r="D731" s="41" t="s">
        <v>53</v>
      </c>
      <c r="E731" s="22" t="s">
        <v>5634</v>
      </c>
      <c r="F731" s="22" t="s">
        <v>6020</v>
      </c>
      <c r="G731" s="137" t="s">
        <v>2413</v>
      </c>
      <c r="H731" s="42" t="s">
        <v>2158</v>
      </c>
      <c r="I731" s="40" t="s">
        <v>22</v>
      </c>
      <c r="J731" s="77">
        <v>2</v>
      </c>
      <c r="K731" s="138">
        <f t="shared" si="72"/>
        <v>1</v>
      </c>
      <c r="L731" s="47">
        <v>20</v>
      </c>
      <c r="M731" s="47">
        <v>3.2</v>
      </c>
      <c r="N731" s="47"/>
      <c r="O731" s="22"/>
      <c r="P731" s="117">
        <v>11503</v>
      </c>
    </row>
    <row r="732" s="18" customFormat="1" ht="40" customHeight="1" spans="1:16">
      <c r="A732" s="18" t="s">
        <v>27</v>
      </c>
      <c r="B732" s="40" t="s">
        <v>1199</v>
      </c>
      <c r="C732" s="41" t="s">
        <v>16</v>
      </c>
      <c r="D732" s="41" t="s">
        <v>53</v>
      </c>
      <c r="E732" s="22" t="s">
        <v>5634</v>
      </c>
      <c r="F732" s="22" t="s">
        <v>6017</v>
      </c>
      <c r="G732" s="137" t="s">
        <v>6022</v>
      </c>
      <c r="H732" s="140" t="s">
        <v>2371</v>
      </c>
      <c r="I732" s="40" t="s">
        <v>22</v>
      </c>
      <c r="J732" s="77">
        <v>3</v>
      </c>
      <c r="K732" s="138">
        <f t="shared" si="72"/>
        <v>1</v>
      </c>
      <c r="L732" s="47">
        <v>10</v>
      </c>
      <c r="M732" s="47">
        <v>3.1</v>
      </c>
      <c r="N732" s="47"/>
      <c r="O732" s="22"/>
      <c r="P732" s="117">
        <v>13411</v>
      </c>
    </row>
    <row r="733" s="18" customFormat="1" ht="40" customHeight="1" spans="1:16">
      <c r="A733" s="18" t="s">
        <v>27</v>
      </c>
      <c r="B733" s="40" t="s">
        <v>1201</v>
      </c>
      <c r="C733" s="41" t="s">
        <v>16</v>
      </c>
      <c r="D733" s="41" t="s">
        <v>53</v>
      </c>
      <c r="E733" s="22" t="s">
        <v>5634</v>
      </c>
      <c r="F733" s="22" t="s">
        <v>6020</v>
      </c>
      <c r="G733" s="137" t="s">
        <v>6023</v>
      </c>
      <c r="H733" s="140" t="s">
        <v>2371</v>
      </c>
      <c r="I733" s="40" t="s">
        <v>22</v>
      </c>
      <c r="J733" s="77">
        <v>19</v>
      </c>
      <c r="K733" s="138">
        <f t="shared" si="72"/>
        <v>4</v>
      </c>
      <c r="L733" s="47">
        <v>102</v>
      </c>
      <c r="M733" s="47">
        <v>3.1</v>
      </c>
      <c r="N733" s="47"/>
      <c r="O733" s="22"/>
      <c r="P733" s="117">
        <v>13411</v>
      </c>
    </row>
    <row r="734" s="18" customFormat="1" ht="40.05" customHeight="1" spans="1:16">
      <c r="A734" s="18" t="s">
        <v>27</v>
      </c>
      <c r="B734" s="40" t="s">
        <v>1202</v>
      </c>
      <c r="C734" s="41" t="s">
        <v>16</v>
      </c>
      <c r="D734" s="41" t="s">
        <v>53</v>
      </c>
      <c r="E734" s="22" t="s">
        <v>5634</v>
      </c>
      <c r="F734" s="22" t="s">
        <v>6020</v>
      </c>
      <c r="G734" s="137" t="s">
        <v>6033</v>
      </c>
      <c r="H734" s="42" t="s">
        <v>2158</v>
      </c>
      <c r="I734" s="40" t="s">
        <v>22</v>
      </c>
      <c r="J734" s="77">
        <v>2</v>
      </c>
      <c r="K734" s="116">
        <f t="shared" ref="K734:K739" si="73">J734</f>
        <v>2</v>
      </c>
      <c r="L734" s="47"/>
      <c r="M734" s="47">
        <v>3.2</v>
      </c>
      <c r="N734" s="47"/>
      <c r="O734" s="22"/>
      <c r="P734" s="117">
        <v>11503</v>
      </c>
    </row>
    <row r="735" s="18" customFormat="1" ht="40.05" customHeight="1" spans="1:16">
      <c r="A735" s="18" t="s">
        <v>27</v>
      </c>
      <c r="B735" s="40" t="s">
        <v>1203</v>
      </c>
      <c r="C735" s="41" t="s">
        <v>16</v>
      </c>
      <c r="D735" s="41" t="s">
        <v>53</v>
      </c>
      <c r="E735" s="22" t="s">
        <v>5634</v>
      </c>
      <c r="F735" s="22" t="s">
        <v>6020</v>
      </c>
      <c r="G735" s="137" t="s">
        <v>6034</v>
      </c>
      <c r="H735" s="42" t="s">
        <v>2158</v>
      </c>
      <c r="I735" s="40" t="s">
        <v>22</v>
      </c>
      <c r="J735" s="77">
        <v>2</v>
      </c>
      <c r="K735" s="116">
        <f t="shared" si="73"/>
        <v>2</v>
      </c>
      <c r="L735" s="47"/>
      <c r="M735" s="47">
        <v>3.2</v>
      </c>
      <c r="N735" s="47"/>
      <c r="O735" s="22"/>
      <c r="P735" s="117">
        <v>11503</v>
      </c>
    </row>
    <row r="736" s="18" customFormat="1" ht="40.05" customHeight="1" spans="1:16">
      <c r="A736" s="18" t="s">
        <v>27</v>
      </c>
      <c r="B736" s="40" t="s">
        <v>1205</v>
      </c>
      <c r="C736" s="41" t="s">
        <v>16</v>
      </c>
      <c r="D736" s="41" t="s">
        <v>53</v>
      </c>
      <c r="E736" s="22" t="s">
        <v>5634</v>
      </c>
      <c r="F736" s="22" t="s">
        <v>6020</v>
      </c>
      <c r="G736" s="137" t="s">
        <v>6035</v>
      </c>
      <c r="H736" s="42" t="s">
        <v>2158</v>
      </c>
      <c r="I736" s="40" t="s">
        <v>22</v>
      </c>
      <c r="J736" s="77">
        <v>2</v>
      </c>
      <c r="K736" s="138">
        <f>CEILING(J736*0.2,1)</f>
        <v>1</v>
      </c>
      <c r="L736" s="47"/>
      <c r="M736" s="47">
        <v>3.2</v>
      </c>
      <c r="N736" s="47"/>
      <c r="O736" s="22"/>
      <c r="P736" s="117">
        <v>11503</v>
      </c>
    </row>
    <row r="737" s="18" customFormat="1" ht="40.05" customHeight="1" spans="1:16">
      <c r="A737" s="18" t="s">
        <v>27</v>
      </c>
      <c r="B737" s="40" t="s">
        <v>1207</v>
      </c>
      <c r="C737" s="41" t="s">
        <v>16</v>
      </c>
      <c r="D737" s="41" t="s">
        <v>53</v>
      </c>
      <c r="E737" s="22" t="s">
        <v>5634</v>
      </c>
      <c r="F737" s="22" t="s">
        <v>6020</v>
      </c>
      <c r="G737" s="137" t="s">
        <v>6036</v>
      </c>
      <c r="H737" s="42" t="s">
        <v>2158</v>
      </c>
      <c r="I737" s="40" t="s">
        <v>22</v>
      </c>
      <c r="J737" s="77">
        <v>2</v>
      </c>
      <c r="K737" s="138">
        <f>CEILING(J737*0.2,1)</f>
        <v>1</v>
      </c>
      <c r="L737" s="47"/>
      <c r="M737" s="47">
        <v>3.2</v>
      </c>
      <c r="N737" s="47"/>
      <c r="O737" s="22"/>
      <c r="P737" s="117">
        <v>11503</v>
      </c>
    </row>
    <row r="738" s="18" customFormat="1" ht="40.05" customHeight="1" spans="1:16">
      <c r="A738" s="18" t="s">
        <v>27</v>
      </c>
      <c r="B738" s="40" t="s">
        <v>1208</v>
      </c>
      <c r="C738" s="41" t="s">
        <v>16</v>
      </c>
      <c r="D738" s="41" t="s">
        <v>53</v>
      </c>
      <c r="E738" s="22" t="s">
        <v>5634</v>
      </c>
      <c r="F738" s="22" t="s">
        <v>6020</v>
      </c>
      <c r="G738" s="137" t="s">
        <v>6037</v>
      </c>
      <c r="H738" s="42" t="s">
        <v>2158</v>
      </c>
      <c r="I738" s="40" t="s">
        <v>22</v>
      </c>
      <c r="J738" s="77">
        <v>2</v>
      </c>
      <c r="K738" s="116">
        <f t="shared" si="73"/>
        <v>2</v>
      </c>
      <c r="L738" s="47"/>
      <c r="M738" s="47">
        <v>3.2</v>
      </c>
      <c r="N738" s="47"/>
      <c r="O738" s="22"/>
      <c r="P738" s="117">
        <v>11503</v>
      </c>
    </row>
    <row r="739" s="17" customFormat="1" ht="40.05" customHeight="1" spans="1:16">
      <c r="A739" s="18" t="s">
        <v>27</v>
      </c>
      <c r="B739" s="40" t="s">
        <v>1209</v>
      </c>
      <c r="C739" s="41" t="s">
        <v>16</v>
      </c>
      <c r="D739" s="41" t="s">
        <v>53</v>
      </c>
      <c r="E739" s="22" t="s">
        <v>5634</v>
      </c>
      <c r="F739" s="22" t="s">
        <v>6020</v>
      </c>
      <c r="G739" s="137" t="s">
        <v>6038</v>
      </c>
      <c r="H739" s="42" t="s">
        <v>2158</v>
      </c>
      <c r="I739" s="40" t="s">
        <v>22</v>
      </c>
      <c r="J739" s="77">
        <v>2</v>
      </c>
      <c r="K739" s="116">
        <f t="shared" si="73"/>
        <v>2</v>
      </c>
      <c r="L739" s="47"/>
      <c r="M739" s="47">
        <v>3.2</v>
      </c>
      <c r="N739" s="47"/>
      <c r="O739" s="22"/>
      <c r="P739" s="117">
        <v>11503</v>
      </c>
    </row>
    <row r="740" s="17" customFormat="1" ht="40.05" customHeight="1" spans="1:16">
      <c r="A740" s="18" t="s">
        <v>27</v>
      </c>
      <c r="B740" s="40" t="s">
        <v>1210</v>
      </c>
      <c r="C740" s="41" t="s">
        <v>16</v>
      </c>
      <c r="D740" s="41" t="s">
        <v>53</v>
      </c>
      <c r="E740" s="22" t="s">
        <v>5634</v>
      </c>
      <c r="F740" s="22" t="s">
        <v>6017</v>
      </c>
      <c r="G740" s="137" t="s">
        <v>6042</v>
      </c>
      <c r="H740" s="42" t="s">
        <v>6043</v>
      </c>
      <c r="I740" s="40" t="s">
        <v>22</v>
      </c>
      <c r="J740" s="142">
        <v>15</v>
      </c>
      <c r="K740" s="116">
        <v>0</v>
      </c>
      <c r="L740" s="47">
        <v>750</v>
      </c>
      <c r="M740" s="47">
        <v>3.1</v>
      </c>
      <c r="N740" s="47"/>
      <c r="O740" s="22"/>
      <c r="P740" s="117">
        <v>13411</v>
      </c>
    </row>
    <row r="741" s="17" customFormat="1" ht="40.05" customHeight="1" spans="1:16">
      <c r="A741" s="18" t="s">
        <v>27</v>
      </c>
      <c r="B741" s="40" t="s">
        <v>1211</v>
      </c>
      <c r="C741" s="41" t="s">
        <v>16</v>
      </c>
      <c r="D741" s="41" t="s">
        <v>53</v>
      </c>
      <c r="E741" s="22" t="s">
        <v>5634</v>
      </c>
      <c r="F741" s="22" t="s">
        <v>6020</v>
      </c>
      <c r="G741" s="137" t="s">
        <v>6044</v>
      </c>
      <c r="H741" s="42" t="s">
        <v>6043</v>
      </c>
      <c r="I741" s="40" t="s">
        <v>22</v>
      </c>
      <c r="J741" s="142">
        <v>16</v>
      </c>
      <c r="K741" s="116">
        <v>0</v>
      </c>
      <c r="L741" s="47">
        <v>1600</v>
      </c>
      <c r="M741" s="47">
        <v>3.1</v>
      </c>
      <c r="N741" s="47"/>
      <c r="O741" s="22"/>
      <c r="P741" s="117">
        <v>13411</v>
      </c>
    </row>
    <row r="742" s="17" customFormat="1" ht="40.05" customHeight="1" spans="1:16">
      <c r="A742" s="18" t="s">
        <v>27</v>
      </c>
      <c r="B742" s="40" t="s">
        <v>1212</v>
      </c>
      <c r="C742" s="41" t="s">
        <v>16</v>
      </c>
      <c r="D742" s="41" t="s">
        <v>53</v>
      </c>
      <c r="E742" s="22" t="s">
        <v>5634</v>
      </c>
      <c r="F742" s="22" t="s">
        <v>6017</v>
      </c>
      <c r="G742" s="137" t="s">
        <v>6045</v>
      </c>
      <c r="H742" s="42" t="s">
        <v>1016</v>
      </c>
      <c r="I742" s="40" t="s">
        <v>22</v>
      </c>
      <c r="J742" s="77">
        <v>6</v>
      </c>
      <c r="K742" s="138">
        <f t="shared" ref="K742:K747" si="74">CEILING(J742*0.2,1)</f>
        <v>2</v>
      </c>
      <c r="L742" s="47">
        <v>12</v>
      </c>
      <c r="M742" s="47">
        <v>3.1</v>
      </c>
      <c r="N742" s="47"/>
      <c r="O742" s="22"/>
      <c r="P742" s="117">
        <v>11441</v>
      </c>
    </row>
    <row r="743" s="17" customFormat="1" ht="40.05" customHeight="1" spans="1:16">
      <c r="A743" s="18" t="s">
        <v>27</v>
      </c>
      <c r="B743" s="40" t="s">
        <v>1213</v>
      </c>
      <c r="C743" s="41" t="s">
        <v>16</v>
      </c>
      <c r="D743" s="41" t="s">
        <v>53</v>
      </c>
      <c r="E743" s="22" t="s">
        <v>5634</v>
      </c>
      <c r="F743" s="22" t="s">
        <v>6020</v>
      </c>
      <c r="G743" s="137" t="s">
        <v>6046</v>
      </c>
      <c r="H743" s="42" t="s">
        <v>1016</v>
      </c>
      <c r="I743" s="40" t="s">
        <v>22</v>
      </c>
      <c r="J743" s="77">
        <v>3</v>
      </c>
      <c r="K743" s="138">
        <f t="shared" si="74"/>
        <v>1</v>
      </c>
      <c r="L743" s="47">
        <v>12</v>
      </c>
      <c r="M743" s="47">
        <v>3.1</v>
      </c>
      <c r="N743" s="47"/>
      <c r="O743" s="22"/>
      <c r="P743" s="117">
        <v>11441</v>
      </c>
    </row>
    <row r="744" s="17" customFormat="1" ht="40.05" customHeight="1" spans="1:16">
      <c r="A744" s="18" t="s">
        <v>27</v>
      </c>
      <c r="B744" s="40" t="s">
        <v>1214</v>
      </c>
      <c r="C744" s="41" t="s">
        <v>16</v>
      </c>
      <c r="D744" s="41" t="s">
        <v>53</v>
      </c>
      <c r="E744" s="22" t="s">
        <v>5634</v>
      </c>
      <c r="F744" s="22" t="s">
        <v>6017</v>
      </c>
      <c r="G744" s="137" t="s">
        <v>6045</v>
      </c>
      <c r="H744" s="42" t="s">
        <v>6043</v>
      </c>
      <c r="I744" s="40" t="s">
        <v>22</v>
      </c>
      <c r="J744" s="77">
        <v>6</v>
      </c>
      <c r="K744" s="138">
        <f t="shared" si="74"/>
        <v>2</v>
      </c>
      <c r="L744" s="47"/>
      <c r="M744" s="47">
        <v>3.1</v>
      </c>
      <c r="N744" s="47"/>
      <c r="O744" s="22"/>
      <c r="P744" s="117">
        <v>13411</v>
      </c>
    </row>
    <row r="745" s="17" customFormat="1" ht="40.05" customHeight="1" spans="1:16">
      <c r="A745" s="18" t="s">
        <v>27</v>
      </c>
      <c r="B745" s="40" t="s">
        <v>1215</v>
      </c>
      <c r="C745" s="41" t="s">
        <v>16</v>
      </c>
      <c r="D745" s="41" t="s">
        <v>53</v>
      </c>
      <c r="E745" s="22" t="s">
        <v>5634</v>
      </c>
      <c r="F745" s="22" t="s">
        <v>6020</v>
      </c>
      <c r="G745" s="137" t="s">
        <v>6046</v>
      </c>
      <c r="H745" s="42" t="s">
        <v>6043</v>
      </c>
      <c r="I745" s="40" t="s">
        <v>22</v>
      </c>
      <c r="J745" s="77">
        <v>30</v>
      </c>
      <c r="K745" s="138">
        <f t="shared" si="74"/>
        <v>6</v>
      </c>
      <c r="L745" s="47">
        <v>125</v>
      </c>
      <c r="M745" s="47">
        <v>3.1</v>
      </c>
      <c r="N745" s="47"/>
      <c r="O745" s="22"/>
      <c r="P745" s="117">
        <v>13411</v>
      </c>
    </row>
    <row r="746" s="17" customFormat="1" ht="40.05" customHeight="1" spans="1:16">
      <c r="A746" s="18" t="s">
        <v>27</v>
      </c>
      <c r="B746" s="40" t="s">
        <v>1217</v>
      </c>
      <c r="C746" s="41" t="s">
        <v>16</v>
      </c>
      <c r="D746" s="41" t="s">
        <v>53</v>
      </c>
      <c r="E746" s="22" t="s">
        <v>5634</v>
      </c>
      <c r="F746" s="22" t="s">
        <v>6017</v>
      </c>
      <c r="G746" s="137" t="s">
        <v>6047</v>
      </c>
      <c r="H746" s="42" t="s">
        <v>6043</v>
      </c>
      <c r="I746" s="40" t="s">
        <v>22</v>
      </c>
      <c r="J746" s="77">
        <v>5</v>
      </c>
      <c r="K746" s="138">
        <f t="shared" si="74"/>
        <v>1</v>
      </c>
      <c r="L746" s="47">
        <v>26.6</v>
      </c>
      <c r="M746" s="47">
        <v>3.1</v>
      </c>
      <c r="N746" s="47"/>
      <c r="O746" s="22"/>
      <c r="P746" s="117">
        <v>13411</v>
      </c>
    </row>
    <row r="747" s="17" customFormat="1" ht="40.05" customHeight="1" spans="1:16">
      <c r="A747" s="18" t="s">
        <v>27</v>
      </c>
      <c r="B747" s="40" t="s">
        <v>1219</v>
      </c>
      <c r="C747" s="41" t="s">
        <v>16</v>
      </c>
      <c r="D747" s="41" t="s">
        <v>53</v>
      </c>
      <c r="E747" s="22" t="s">
        <v>5634</v>
      </c>
      <c r="F747" s="22" t="s">
        <v>6020</v>
      </c>
      <c r="G747" s="137" t="s">
        <v>6048</v>
      </c>
      <c r="H747" s="42" t="s">
        <v>6043</v>
      </c>
      <c r="I747" s="40" t="s">
        <v>22</v>
      </c>
      <c r="J747" s="77">
        <v>5</v>
      </c>
      <c r="K747" s="138">
        <f t="shared" si="74"/>
        <v>1</v>
      </c>
      <c r="L747" s="47">
        <v>52.8</v>
      </c>
      <c r="M747" s="47">
        <v>3.1</v>
      </c>
      <c r="N747" s="47"/>
      <c r="O747" s="22"/>
      <c r="P747" s="117">
        <v>13411</v>
      </c>
    </row>
    <row r="748" s="17" customFormat="1" ht="40.05" customHeight="1" spans="1:16">
      <c r="A748" s="18" t="s">
        <v>27</v>
      </c>
      <c r="B748" s="40" t="s">
        <v>1221</v>
      </c>
      <c r="C748" s="41" t="s">
        <v>16</v>
      </c>
      <c r="D748" s="41" t="s">
        <v>53</v>
      </c>
      <c r="E748" s="22" t="s">
        <v>5634</v>
      </c>
      <c r="F748" s="22" t="s">
        <v>6020</v>
      </c>
      <c r="G748" s="137" t="s">
        <v>3102</v>
      </c>
      <c r="H748" s="42" t="s">
        <v>6043</v>
      </c>
      <c r="I748" s="40" t="s">
        <v>22</v>
      </c>
      <c r="J748" s="77">
        <v>43</v>
      </c>
      <c r="K748" s="116">
        <f t="shared" ref="K748:K753" si="75">J748</f>
        <v>43</v>
      </c>
      <c r="L748" s="47"/>
      <c r="M748" s="47">
        <v>3.1</v>
      </c>
      <c r="N748" s="47"/>
      <c r="O748" s="22"/>
      <c r="P748" s="117">
        <v>13411</v>
      </c>
    </row>
    <row r="749" s="17" customFormat="1" ht="40.05" customHeight="1" spans="1:16">
      <c r="A749" s="18" t="s">
        <v>27</v>
      </c>
      <c r="B749" s="40" t="s">
        <v>1222</v>
      </c>
      <c r="C749" s="41" t="s">
        <v>16</v>
      </c>
      <c r="D749" s="41" t="s">
        <v>53</v>
      </c>
      <c r="E749" s="22" t="s">
        <v>5634</v>
      </c>
      <c r="F749" s="22" t="s">
        <v>6020</v>
      </c>
      <c r="G749" s="137" t="s">
        <v>6049</v>
      </c>
      <c r="H749" s="42" t="s">
        <v>6043</v>
      </c>
      <c r="I749" s="40" t="s">
        <v>22</v>
      </c>
      <c r="J749" s="77">
        <v>43</v>
      </c>
      <c r="K749" s="116">
        <f t="shared" si="75"/>
        <v>43</v>
      </c>
      <c r="L749" s="47"/>
      <c r="M749" s="47">
        <v>3.1</v>
      </c>
      <c r="N749" s="47"/>
      <c r="O749" s="22"/>
      <c r="P749" s="117">
        <v>13411</v>
      </c>
    </row>
    <row r="750" s="17" customFormat="1" ht="40.05" customHeight="1" spans="1:16">
      <c r="A750" s="18" t="s">
        <v>27</v>
      </c>
      <c r="B750" s="40" t="s">
        <v>1223</v>
      </c>
      <c r="C750" s="41" t="s">
        <v>16</v>
      </c>
      <c r="D750" s="41" t="s">
        <v>53</v>
      </c>
      <c r="E750" s="22" t="s">
        <v>5634</v>
      </c>
      <c r="F750" s="22" t="s">
        <v>6020</v>
      </c>
      <c r="G750" s="137" t="s">
        <v>6050</v>
      </c>
      <c r="H750" s="42" t="s">
        <v>6043</v>
      </c>
      <c r="I750" s="40" t="s">
        <v>22</v>
      </c>
      <c r="J750" s="77">
        <v>43</v>
      </c>
      <c r="K750" s="138">
        <f>CEILING(J750*0.2,1)</f>
        <v>9</v>
      </c>
      <c r="L750" s="47"/>
      <c r="M750" s="47">
        <v>3.1</v>
      </c>
      <c r="N750" s="47"/>
      <c r="O750" s="22"/>
      <c r="P750" s="117">
        <v>13411</v>
      </c>
    </row>
    <row r="751" s="17" customFormat="1" ht="40.05" customHeight="1" spans="1:16">
      <c r="A751" s="18" t="s">
        <v>27</v>
      </c>
      <c r="B751" s="40" t="s">
        <v>1225</v>
      </c>
      <c r="C751" s="41" t="s">
        <v>16</v>
      </c>
      <c r="D751" s="41" t="s">
        <v>53</v>
      </c>
      <c r="E751" s="22" t="s">
        <v>5634</v>
      </c>
      <c r="F751" s="22" t="s">
        <v>6020</v>
      </c>
      <c r="G751" s="137" t="s">
        <v>6051</v>
      </c>
      <c r="H751" s="42" t="s">
        <v>6043</v>
      </c>
      <c r="I751" s="40" t="s">
        <v>22</v>
      </c>
      <c r="J751" s="77">
        <v>43</v>
      </c>
      <c r="K751" s="138">
        <f>CEILING(J751*0.2,1)</f>
        <v>9</v>
      </c>
      <c r="L751" s="47"/>
      <c r="M751" s="47">
        <v>3.1</v>
      </c>
      <c r="N751" s="47"/>
      <c r="O751" s="22"/>
      <c r="P751" s="117">
        <v>13411</v>
      </c>
    </row>
    <row r="752" s="17" customFormat="1" ht="40.05" customHeight="1" spans="1:16">
      <c r="A752" s="18" t="s">
        <v>27</v>
      </c>
      <c r="B752" s="40" t="s">
        <v>1227</v>
      </c>
      <c r="C752" s="41" t="s">
        <v>16</v>
      </c>
      <c r="D752" s="41" t="s">
        <v>53</v>
      </c>
      <c r="E752" s="22" t="s">
        <v>5634</v>
      </c>
      <c r="F752" s="22" t="s">
        <v>6020</v>
      </c>
      <c r="G752" s="137" t="s">
        <v>6052</v>
      </c>
      <c r="H752" s="42" t="s">
        <v>6043</v>
      </c>
      <c r="I752" s="40" t="s">
        <v>22</v>
      </c>
      <c r="J752" s="77">
        <v>43</v>
      </c>
      <c r="K752" s="116">
        <f t="shared" si="75"/>
        <v>43</v>
      </c>
      <c r="L752" s="47"/>
      <c r="M752" s="47">
        <v>3.1</v>
      </c>
      <c r="N752" s="47"/>
      <c r="O752" s="22"/>
      <c r="P752" s="117">
        <v>13411</v>
      </c>
    </row>
    <row r="753" s="17" customFormat="1" ht="40.05" customHeight="1" spans="1:16">
      <c r="A753" s="18" t="s">
        <v>27</v>
      </c>
      <c r="B753" s="40" t="s">
        <v>1228</v>
      </c>
      <c r="C753" s="41" t="s">
        <v>16</v>
      </c>
      <c r="D753" s="41" t="s">
        <v>53</v>
      </c>
      <c r="E753" s="22" t="s">
        <v>5634</v>
      </c>
      <c r="F753" s="22" t="s">
        <v>6020</v>
      </c>
      <c r="G753" s="137" t="s">
        <v>6053</v>
      </c>
      <c r="H753" s="42" t="s">
        <v>6043</v>
      </c>
      <c r="I753" s="40" t="s">
        <v>22</v>
      </c>
      <c r="J753" s="77">
        <v>43</v>
      </c>
      <c r="K753" s="116">
        <f t="shared" si="75"/>
        <v>43</v>
      </c>
      <c r="L753" s="47"/>
      <c r="M753" s="47">
        <v>3.1</v>
      </c>
      <c r="N753" s="47"/>
      <c r="O753" s="22"/>
      <c r="P753" s="117">
        <v>13411</v>
      </c>
    </row>
    <row r="754" s="17" customFormat="1" ht="40.05" customHeight="1" spans="1:16">
      <c r="A754" s="18" t="s">
        <v>27</v>
      </c>
      <c r="B754" s="40" t="s">
        <v>1229</v>
      </c>
      <c r="C754" s="41" t="s">
        <v>16</v>
      </c>
      <c r="D754" s="41" t="s">
        <v>53</v>
      </c>
      <c r="E754" s="22" t="s">
        <v>5634</v>
      </c>
      <c r="F754" s="22" t="s">
        <v>6017</v>
      </c>
      <c r="G754" s="137" t="s">
        <v>6054</v>
      </c>
      <c r="H754" s="42" t="s">
        <v>5684</v>
      </c>
      <c r="I754" s="40" t="s">
        <v>22</v>
      </c>
      <c r="J754" s="77">
        <v>3</v>
      </c>
      <c r="K754" s="116">
        <v>0</v>
      </c>
      <c r="L754" s="47">
        <v>84</v>
      </c>
      <c r="M754" s="47">
        <v>3.1</v>
      </c>
      <c r="N754" s="47"/>
      <c r="O754" s="22"/>
      <c r="P754" s="117">
        <v>17012</v>
      </c>
    </row>
    <row r="755" s="17" customFormat="1" ht="45" customHeight="1" spans="1:16">
      <c r="A755" s="18" t="s">
        <v>27</v>
      </c>
      <c r="B755" s="40" t="s">
        <v>1231</v>
      </c>
      <c r="C755" s="41" t="s">
        <v>16</v>
      </c>
      <c r="D755" s="41" t="s">
        <v>53</v>
      </c>
      <c r="E755" s="22" t="s">
        <v>5634</v>
      </c>
      <c r="F755" s="22" t="s">
        <v>6020</v>
      </c>
      <c r="G755" s="137" t="s">
        <v>6055</v>
      </c>
      <c r="H755" s="42" t="s">
        <v>5684</v>
      </c>
      <c r="I755" s="40" t="s">
        <v>22</v>
      </c>
      <c r="J755" s="77">
        <v>20</v>
      </c>
      <c r="K755" s="116">
        <v>0</v>
      </c>
      <c r="L755" s="47">
        <v>995</v>
      </c>
      <c r="M755" s="47">
        <v>3.1</v>
      </c>
      <c r="N755" s="47"/>
      <c r="O755" s="22"/>
      <c r="P755" s="117">
        <v>17012</v>
      </c>
    </row>
    <row r="756" s="17" customFormat="1" ht="45" customHeight="1" spans="1:16">
      <c r="A756" s="18" t="s">
        <v>27</v>
      </c>
      <c r="B756" s="40" t="s">
        <v>1232</v>
      </c>
      <c r="C756" s="41" t="s">
        <v>16</v>
      </c>
      <c r="D756" s="41" t="s">
        <v>53</v>
      </c>
      <c r="E756" s="22" t="s">
        <v>5634</v>
      </c>
      <c r="F756" s="22" t="s">
        <v>6017</v>
      </c>
      <c r="G756" s="137" t="s">
        <v>6056</v>
      </c>
      <c r="H756" s="42" t="s">
        <v>5684</v>
      </c>
      <c r="I756" s="40" t="s">
        <v>22</v>
      </c>
      <c r="J756" s="77">
        <v>5</v>
      </c>
      <c r="K756" s="116">
        <v>0</v>
      </c>
      <c r="L756" s="47">
        <v>255</v>
      </c>
      <c r="M756" s="47">
        <v>3.1</v>
      </c>
      <c r="N756" s="47"/>
      <c r="O756" s="22"/>
      <c r="P756" s="117">
        <v>17012</v>
      </c>
    </row>
    <row r="757" s="17" customFormat="1" ht="45" customHeight="1" spans="1:16">
      <c r="A757" s="18" t="s">
        <v>27</v>
      </c>
      <c r="B757" s="40" t="s">
        <v>1233</v>
      </c>
      <c r="C757" s="41" t="s">
        <v>16</v>
      </c>
      <c r="D757" s="41" t="s">
        <v>53</v>
      </c>
      <c r="E757" s="22" t="s">
        <v>5634</v>
      </c>
      <c r="F757" s="22" t="s">
        <v>6020</v>
      </c>
      <c r="G757" s="137" t="s">
        <v>6057</v>
      </c>
      <c r="H757" s="42" t="s">
        <v>5684</v>
      </c>
      <c r="I757" s="40" t="s">
        <v>22</v>
      </c>
      <c r="J757" s="77">
        <v>50</v>
      </c>
      <c r="K757" s="116">
        <v>0</v>
      </c>
      <c r="L757" s="47">
        <v>5050</v>
      </c>
      <c r="M757" s="47">
        <v>3.1</v>
      </c>
      <c r="N757" s="47"/>
      <c r="O757" s="22"/>
      <c r="P757" s="117">
        <v>17012</v>
      </c>
    </row>
    <row r="758" s="17" customFormat="1" ht="45" customHeight="1" spans="1:16">
      <c r="A758" s="18" t="s">
        <v>27</v>
      </c>
      <c r="B758" s="40" t="s">
        <v>1234</v>
      </c>
      <c r="C758" s="41" t="s">
        <v>16</v>
      </c>
      <c r="D758" s="41" t="s">
        <v>53</v>
      </c>
      <c r="E758" s="22" t="s">
        <v>5634</v>
      </c>
      <c r="F758" s="22" t="s">
        <v>6017</v>
      </c>
      <c r="G758" s="137" t="s">
        <v>6058</v>
      </c>
      <c r="H758" s="42" t="s">
        <v>5684</v>
      </c>
      <c r="I758" s="40" t="s">
        <v>22</v>
      </c>
      <c r="J758" s="77">
        <v>8</v>
      </c>
      <c r="K758" s="138">
        <f t="shared" ref="K758:K760" si="76">CEILING(J758*0.2,1)</f>
        <v>2</v>
      </c>
      <c r="L758" s="47"/>
      <c r="M758" s="47">
        <v>3.1</v>
      </c>
      <c r="N758" s="47"/>
      <c r="O758" s="22"/>
      <c r="P758" s="117">
        <v>17012</v>
      </c>
    </row>
    <row r="759" s="17" customFormat="1" ht="45" customHeight="1" spans="1:16">
      <c r="A759" s="18" t="s">
        <v>27</v>
      </c>
      <c r="B759" s="40" t="s">
        <v>1235</v>
      </c>
      <c r="C759" s="41" t="s">
        <v>16</v>
      </c>
      <c r="D759" s="41" t="s">
        <v>53</v>
      </c>
      <c r="E759" s="22" t="s">
        <v>5634</v>
      </c>
      <c r="F759" s="22" t="s">
        <v>6020</v>
      </c>
      <c r="G759" s="137" t="s">
        <v>6059</v>
      </c>
      <c r="H759" s="42" t="s">
        <v>5684</v>
      </c>
      <c r="I759" s="40" t="s">
        <v>22</v>
      </c>
      <c r="J759" s="77">
        <v>29</v>
      </c>
      <c r="K759" s="138">
        <f t="shared" si="76"/>
        <v>6</v>
      </c>
      <c r="L759" s="47"/>
      <c r="M759" s="47">
        <v>3.1</v>
      </c>
      <c r="N759" s="47"/>
      <c r="O759" s="22"/>
      <c r="P759" s="117">
        <v>17012</v>
      </c>
    </row>
    <row r="760" s="17" customFormat="1" ht="45" customHeight="1" spans="1:16">
      <c r="A760" s="18" t="s">
        <v>27</v>
      </c>
      <c r="B760" s="40" t="s">
        <v>1236</v>
      </c>
      <c r="C760" s="41" t="s">
        <v>16</v>
      </c>
      <c r="D760" s="41" t="s">
        <v>53</v>
      </c>
      <c r="E760" s="22" t="s">
        <v>5634</v>
      </c>
      <c r="F760" s="22" t="s">
        <v>6017</v>
      </c>
      <c r="G760" s="137" t="s">
        <v>6060</v>
      </c>
      <c r="H760" s="42" t="s">
        <v>5684</v>
      </c>
      <c r="I760" s="40" t="s">
        <v>22</v>
      </c>
      <c r="J760" s="77">
        <v>10</v>
      </c>
      <c r="K760" s="138">
        <f t="shared" si="76"/>
        <v>2</v>
      </c>
      <c r="L760" s="47">
        <v>14</v>
      </c>
      <c r="M760" s="47">
        <v>3.1</v>
      </c>
      <c r="N760" s="47"/>
      <c r="O760" s="22"/>
      <c r="P760" s="117">
        <v>17012</v>
      </c>
    </row>
    <row r="761" s="17" customFormat="1" ht="45" customHeight="1" spans="1:16">
      <c r="A761" s="18" t="s">
        <v>27</v>
      </c>
      <c r="B761" s="40" t="s">
        <v>1237</v>
      </c>
      <c r="C761" s="41" t="s">
        <v>16</v>
      </c>
      <c r="D761" s="41" t="s">
        <v>53</v>
      </c>
      <c r="E761" s="22" t="s">
        <v>5634</v>
      </c>
      <c r="F761" s="22" t="s">
        <v>6020</v>
      </c>
      <c r="G761" s="137" t="s">
        <v>6061</v>
      </c>
      <c r="H761" s="42" t="s">
        <v>5684</v>
      </c>
      <c r="I761" s="40" t="s">
        <v>22</v>
      </c>
      <c r="J761" s="77">
        <v>59</v>
      </c>
      <c r="K761" s="138">
        <v>160</v>
      </c>
      <c r="L761" s="47">
        <v>168</v>
      </c>
      <c r="M761" s="47">
        <v>3.1</v>
      </c>
      <c r="N761" s="47"/>
      <c r="O761" s="22"/>
      <c r="P761" s="117">
        <v>17012</v>
      </c>
    </row>
    <row r="762" s="17" customFormat="1" ht="45" customHeight="1" spans="1:16">
      <c r="A762" s="18" t="s">
        <v>27</v>
      </c>
      <c r="B762" s="40" t="s">
        <v>1238</v>
      </c>
      <c r="C762" s="41" t="s">
        <v>16</v>
      </c>
      <c r="D762" s="41" t="s">
        <v>53</v>
      </c>
      <c r="E762" s="22" t="s">
        <v>5634</v>
      </c>
      <c r="F762" s="22" t="s">
        <v>6020</v>
      </c>
      <c r="G762" s="137" t="s">
        <v>6062</v>
      </c>
      <c r="H762" s="42" t="s">
        <v>5684</v>
      </c>
      <c r="I762" s="40" t="s">
        <v>22</v>
      </c>
      <c r="J762" s="77">
        <v>1</v>
      </c>
      <c r="K762" s="138">
        <f>CEILING(J762*0.2,1)</f>
        <v>1</v>
      </c>
      <c r="L762" s="47">
        <v>5</v>
      </c>
      <c r="M762" s="47">
        <v>3.1</v>
      </c>
      <c r="N762" s="47"/>
      <c r="O762" s="22"/>
      <c r="P762" s="117">
        <v>17012</v>
      </c>
    </row>
    <row r="763" s="17" customFormat="1" ht="45" customHeight="1" spans="1:16">
      <c r="A763" s="18" t="s">
        <v>27</v>
      </c>
      <c r="B763" s="40" t="s">
        <v>1239</v>
      </c>
      <c r="C763" s="41" t="s">
        <v>16</v>
      </c>
      <c r="D763" s="41" t="s">
        <v>53</v>
      </c>
      <c r="E763" s="22" t="s">
        <v>5634</v>
      </c>
      <c r="F763" s="22" t="s">
        <v>6017</v>
      </c>
      <c r="G763" s="137" t="s">
        <v>6063</v>
      </c>
      <c r="H763" s="40" t="s">
        <v>3918</v>
      </c>
      <c r="I763" s="40" t="s">
        <v>22</v>
      </c>
      <c r="J763" s="142">
        <v>45</v>
      </c>
      <c r="K763" s="116">
        <f t="shared" ref="K763:K766" si="77">J763</f>
        <v>45</v>
      </c>
      <c r="L763" s="47"/>
      <c r="M763" s="47">
        <v>3.1</v>
      </c>
      <c r="N763" s="47"/>
      <c r="O763" s="22"/>
      <c r="P763" s="117">
        <v>17012</v>
      </c>
    </row>
    <row r="764" s="17" customFormat="1" ht="45" customHeight="1" spans="1:16">
      <c r="A764" s="18" t="s">
        <v>27</v>
      </c>
      <c r="B764" s="40" t="s">
        <v>1240</v>
      </c>
      <c r="C764" s="41" t="s">
        <v>16</v>
      </c>
      <c r="D764" s="41" t="s">
        <v>53</v>
      </c>
      <c r="E764" s="22" t="s">
        <v>5634</v>
      </c>
      <c r="F764" s="22" t="s">
        <v>6020</v>
      </c>
      <c r="G764" s="137" t="s">
        <v>6064</v>
      </c>
      <c r="H764" s="40" t="s">
        <v>3918</v>
      </c>
      <c r="I764" s="40" t="s">
        <v>22</v>
      </c>
      <c r="J764" s="142">
        <v>45</v>
      </c>
      <c r="K764" s="116">
        <f t="shared" si="77"/>
        <v>45</v>
      </c>
      <c r="L764" s="47"/>
      <c r="M764" s="47">
        <v>3.1</v>
      </c>
      <c r="N764" s="47"/>
      <c r="O764" s="22"/>
      <c r="P764" s="117">
        <v>17012</v>
      </c>
    </row>
    <row r="765" s="17" customFormat="1" ht="45" customHeight="1" spans="1:16">
      <c r="A765" s="18" t="s">
        <v>27</v>
      </c>
      <c r="B765" s="40" t="s">
        <v>1241</v>
      </c>
      <c r="C765" s="41" t="s">
        <v>16</v>
      </c>
      <c r="D765" s="41" t="s">
        <v>53</v>
      </c>
      <c r="E765" s="22" t="s">
        <v>5634</v>
      </c>
      <c r="F765" s="22" t="s">
        <v>6017</v>
      </c>
      <c r="G765" s="137" t="s">
        <v>6065</v>
      </c>
      <c r="H765" s="40" t="s">
        <v>3918</v>
      </c>
      <c r="I765" s="40" t="s">
        <v>22</v>
      </c>
      <c r="J765" s="142">
        <v>45</v>
      </c>
      <c r="K765" s="116">
        <f t="shared" si="77"/>
        <v>45</v>
      </c>
      <c r="L765" s="47"/>
      <c r="M765" s="47">
        <v>3.1</v>
      </c>
      <c r="N765" s="47"/>
      <c r="O765" s="22"/>
      <c r="P765" s="117">
        <v>17012</v>
      </c>
    </row>
    <row r="766" s="17" customFormat="1" ht="45" customHeight="1" spans="1:16">
      <c r="A766" s="18" t="s">
        <v>27</v>
      </c>
      <c r="B766" s="40" t="s">
        <v>1242</v>
      </c>
      <c r="C766" s="41" t="s">
        <v>16</v>
      </c>
      <c r="D766" s="41" t="s">
        <v>53</v>
      </c>
      <c r="E766" s="22" t="s">
        <v>5634</v>
      </c>
      <c r="F766" s="22" t="s">
        <v>6020</v>
      </c>
      <c r="G766" s="137" t="s">
        <v>6066</v>
      </c>
      <c r="H766" s="40" t="s">
        <v>3918</v>
      </c>
      <c r="I766" s="40" t="s">
        <v>22</v>
      </c>
      <c r="J766" s="142">
        <v>45</v>
      </c>
      <c r="K766" s="116">
        <f t="shared" si="77"/>
        <v>45</v>
      </c>
      <c r="L766" s="47"/>
      <c r="M766" s="47">
        <v>3.1</v>
      </c>
      <c r="N766" s="47"/>
      <c r="O766" s="22"/>
      <c r="P766" s="117">
        <v>17012</v>
      </c>
    </row>
    <row r="767" s="17" customFormat="1" ht="45" customHeight="1" spans="1:16">
      <c r="A767" s="18" t="s">
        <v>27</v>
      </c>
      <c r="B767" s="40" t="s">
        <v>1243</v>
      </c>
      <c r="C767" s="41" t="s">
        <v>16</v>
      </c>
      <c r="D767" s="41" t="s">
        <v>53</v>
      </c>
      <c r="E767" s="22" t="s">
        <v>5634</v>
      </c>
      <c r="F767" s="22" t="s">
        <v>6017</v>
      </c>
      <c r="G767" s="137" t="s">
        <v>6067</v>
      </c>
      <c r="H767" s="40" t="s">
        <v>3918</v>
      </c>
      <c r="I767" s="40" t="s">
        <v>22</v>
      </c>
      <c r="J767" s="142">
        <v>45</v>
      </c>
      <c r="K767" s="138">
        <f t="shared" ref="K767:K770" si="78">CEILING(J767*0.2,1)</f>
        <v>9</v>
      </c>
      <c r="L767" s="47"/>
      <c r="M767" s="47">
        <v>3.1</v>
      </c>
      <c r="N767" s="47"/>
      <c r="O767" s="22"/>
      <c r="P767" s="117">
        <v>17012</v>
      </c>
    </row>
    <row r="768" s="17" customFormat="1" ht="45" customHeight="1" spans="1:16">
      <c r="A768" s="18" t="s">
        <v>27</v>
      </c>
      <c r="B768" s="40" t="s">
        <v>1245</v>
      </c>
      <c r="C768" s="41" t="s">
        <v>16</v>
      </c>
      <c r="D768" s="41" t="s">
        <v>53</v>
      </c>
      <c r="E768" s="22" t="s">
        <v>5634</v>
      </c>
      <c r="F768" s="22" t="s">
        <v>6020</v>
      </c>
      <c r="G768" s="137" t="s">
        <v>6068</v>
      </c>
      <c r="H768" s="40" t="s">
        <v>3918</v>
      </c>
      <c r="I768" s="40" t="s">
        <v>22</v>
      </c>
      <c r="J768" s="142">
        <v>45</v>
      </c>
      <c r="K768" s="138">
        <f t="shared" si="78"/>
        <v>9</v>
      </c>
      <c r="L768" s="47"/>
      <c r="M768" s="47">
        <v>3.1</v>
      </c>
      <c r="N768" s="47"/>
      <c r="O768" s="22"/>
      <c r="P768" s="117">
        <v>17012</v>
      </c>
    </row>
    <row r="769" s="17" customFormat="1" ht="45" customHeight="1" spans="1:16">
      <c r="A769" s="18" t="s">
        <v>27</v>
      </c>
      <c r="B769" s="40" t="s">
        <v>1247</v>
      </c>
      <c r="C769" s="41" t="s">
        <v>16</v>
      </c>
      <c r="D769" s="41" t="s">
        <v>53</v>
      </c>
      <c r="E769" s="22" t="s">
        <v>5634</v>
      </c>
      <c r="F769" s="22" t="s">
        <v>6017</v>
      </c>
      <c r="G769" s="137" t="s">
        <v>6069</v>
      </c>
      <c r="H769" s="40" t="s">
        <v>3918</v>
      </c>
      <c r="I769" s="40" t="s">
        <v>22</v>
      </c>
      <c r="J769" s="142">
        <v>45</v>
      </c>
      <c r="K769" s="138">
        <f t="shared" si="78"/>
        <v>9</v>
      </c>
      <c r="L769" s="47"/>
      <c r="M769" s="47">
        <v>3.1</v>
      </c>
      <c r="N769" s="47"/>
      <c r="O769" s="22"/>
      <c r="P769" s="117">
        <v>17012</v>
      </c>
    </row>
    <row r="770" s="17" customFormat="1" ht="45" customHeight="1" spans="1:16">
      <c r="A770" s="18" t="s">
        <v>27</v>
      </c>
      <c r="B770" s="40" t="s">
        <v>1248</v>
      </c>
      <c r="C770" s="41" t="s">
        <v>16</v>
      </c>
      <c r="D770" s="41" t="s">
        <v>53</v>
      </c>
      <c r="E770" s="22" t="s">
        <v>5634</v>
      </c>
      <c r="F770" s="22" t="s">
        <v>6020</v>
      </c>
      <c r="G770" s="137" t="s">
        <v>6070</v>
      </c>
      <c r="H770" s="40" t="s">
        <v>3918</v>
      </c>
      <c r="I770" s="40" t="s">
        <v>22</v>
      </c>
      <c r="J770" s="142">
        <v>45</v>
      </c>
      <c r="K770" s="138">
        <f t="shared" si="78"/>
        <v>9</v>
      </c>
      <c r="L770" s="47"/>
      <c r="M770" s="47">
        <v>3.1</v>
      </c>
      <c r="N770" s="47"/>
      <c r="O770" s="22"/>
      <c r="P770" s="117">
        <v>17012</v>
      </c>
    </row>
    <row r="771" s="17" customFormat="1" ht="45" customHeight="1" spans="1:16">
      <c r="A771" s="18" t="s">
        <v>27</v>
      </c>
      <c r="B771" s="40" t="s">
        <v>1249</v>
      </c>
      <c r="C771" s="41" t="s">
        <v>16</v>
      </c>
      <c r="D771" s="41" t="s">
        <v>53</v>
      </c>
      <c r="E771" s="22" t="s">
        <v>5634</v>
      </c>
      <c r="F771" s="22" t="s">
        <v>6017</v>
      </c>
      <c r="G771" s="137" t="s">
        <v>6071</v>
      </c>
      <c r="H771" s="22" t="s">
        <v>3453</v>
      </c>
      <c r="I771" s="40" t="s">
        <v>22</v>
      </c>
      <c r="J771" s="25">
        <v>8</v>
      </c>
      <c r="K771" s="116">
        <v>0</v>
      </c>
      <c r="L771" s="47">
        <v>96</v>
      </c>
      <c r="M771" s="47">
        <v>3.1</v>
      </c>
      <c r="N771" s="47"/>
      <c r="O771" s="22"/>
      <c r="P771" s="117" t="s">
        <v>5701</v>
      </c>
    </row>
    <row r="772" s="17" customFormat="1" ht="45" customHeight="1" spans="1:16">
      <c r="A772" s="18" t="s">
        <v>27</v>
      </c>
      <c r="B772" s="40" t="s">
        <v>1250</v>
      </c>
      <c r="C772" s="41" t="s">
        <v>16</v>
      </c>
      <c r="D772" s="41" t="s">
        <v>53</v>
      </c>
      <c r="E772" s="22" t="s">
        <v>5634</v>
      </c>
      <c r="F772" s="22" t="s">
        <v>6020</v>
      </c>
      <c r="G772" s="137" t="s">
        <v>6072</v>
      </c>
      <c r="H772" s="22" t="s">
        <v>3453</v>
      </c>
      <c r="I772" s="40" t="s">
        <v>22</v>
      </c>
      <c r="J772" s="25">
        <v>12</v>
      </c>
      <c r="K772" s="116">
        <v>0</v>
      </c>
      <c r="L772" s="47">
        <v>288</v>
      </c>
      <c r="M772" s="47">
        <v>3.1</v>
      </c>
      <c r="N772" s="47"/>
      <c r="O772" s="22"/>
      <c r="P772" s="117" t="s">
        <v>5701</v>
      </c>
    </row>
    <row r="773" s="17" customFormat="1" ht="45" customHeight="1" spans="1:16">
      <c r="A773" s="18" t="s">
        <v>27</v>
      </c>
      <c r="B773" s="40" t="s">
        <v>1251</v>
      </c>
      <c r="C773" s="41" t="s">
        <v>16</v>
      </c>
      <c r="D773" s="41" t="s">
        <v>53</v>
      </c>
      <c r="E773" s="22" t="s">
        <v>5634</v>
      </c>
      <c r="F773" s="22" t="s">
        <v>6020</v>
      </c>
      <c r="G773" s="137" t="s">
        <v>6073</v>
      </c>
      <c r="H773" s="22" t="s">
        <v>3453</v>
      </c>
      <c r="I773" s="40" t="s">
        <v>22</v>
      </c>
      <c r="J773" s="25">
        <v>24</v>
      </c>
      <c r="K773" s="116">
        <v>0</v>
      </c>
      <c r="L773" s="47">
        <v>3072</v>
      </c>
      <c r="M773" s="47">
        <v>3.1</v>
      </c>
      <c r="N773" s="47"/>
      <c r="O773" s="22"/>
      <c r="P773" s="117" t="s">
        <v>5701</v>
      </c>
    </row>
    <row r="774" s="17" customFormat="1" ht="45" customHeight="1" spans="1:16">
      <c r="A774" s="18" t="s">
        <v>27</v>
      </c>
      <c r="B774" s="40" t="s">
        <v>1252</v>
      </c>
      <c r="C774" s="41" t="s">
        <v>16</v>
      </c>
      <c r="D774" s="41" t="s">
        <v>53</v>
      </c>
      <c r="E774" s="22" t="s">
        <v>5634</v>
      </c>
      <c r="F774" s="22" t="s">
        <v>6020</v>
      </c>
      <c r="G774" s="137" t="s">
        <v>6074</v>
      </c>
      <c r="H774" s="22" t="s">
        <v>3453</v>
      </c>
      <c r="I774" s="40" t="s">
        <v>22</v>
      </c>
      <c r="J774" s="25">
        <v>2</v>
      </c>
      <c r="K774" s="138">
        <f t="shared" ref="K774:K779" si="79">CEILING(J774*0.2,1)</f>
        <v>1</v>
      </c>
      <c r="L774" s="47">
        <v>4</v>
      </c>
      <c r="M774" s="47">
        <v>3.1</v>
      </c>
      <c r="N774" s="47"/>
      <c r="O774" s="22"/>
      <c r="P774" s="117" t="s">
        <v>5701</v>
      </c>
    </row>
    <row r="775" s="17" customFormat="1" ht="45" customHeight="1" spans="1:16">
      <c r="A775" s="18" t="s">
        <v>27</v>
      </c>
      <c r="B775" s="40" t="s">
        <v>1253</v>
      </c>
      <c r="C775" s="41" t="s">
        <v>16</v>
      </c>
      <c r="D775" s="41" t="s">
        <v>53</v>
      </c>
      <c r="E775" s="22" t="s">
        <v>5634</v>
      </c>
      <c r="F775" s="22" t="s">
        <v>6020</v>
      </c>
      <c r="G775" s="137" t="s">
        <v>6075</v>
      </c>
      <c r="H775" s="22" t="s">
        <v>3453</v>
      </c>
      <c r="I775" s="40" t="s">
        <v>22</v>
      </c>
      <c r="J775" s="25">
        <v>1</v>
      </c>
      <c r="K775" s="138">
        <f t="shared" si="79"/>
        <v>1</v>
      </c>
      <c r="L775" s="47">
        <v>6</v>
      </c>
      <c r="M775" s="47">
        <v>3.1</v>
      </c>
      <c r="N775" s="47"/>
      <c r="O775" s="22"/>
      <c r="P775" s="117" t="s">
        <v>5701</v>
      </c>
    </row>
    <row r="776" s="17" customFormat="1" ht="45" customHeight="1" spans="1:16">
      <c r="A776" s="18" t="s">
        <v>27</v>
      </c>
      <c r="B776" s="40" t="s">
        <v>1255</v>
      </c>
      <c r="C776" s="41" t="s">
        <v>16</v>
      </c>
      <c r="D776" s="41" t="s">
        <v>53</v>
      </c>
      <c r="E776" s="22" t="s">
        <v>5634</v>
      </c>
      <c r="F776" s="22" t="s">
        <v>6017</v>
      </c>
      <c r="G776" s="137" t="s">
        <v>6076</v>
      </c>
      <c r="H776" s="22" t="s">
        <v>3453</v>
      </c>
      <c r="I776" s="40" t="s">
        <v>22</v>
      </c>
      <c r="J776" s="25">
        <v>10</v>
      </c>
      <c r="K776" s="138">
        <f t="shared" si="79"/>
        <v>2</v>
      </c>
      <c r="L776" s="47"/>
      <c r="M776" s="47">
        <v>3.1</v>
      </c>
      <c r="N776" s="47"/>
      <c r="O776" s="22"/>
      <c r="P776" s="117" t="s">
        <v>5701</v>
      </c>
    </row>
    <row r="777" s="17" customFormat="1" ht="45" customHeight="1" spans="1:16">
      <c r="A777" s="18" t="s">
        <v>27</v>
      </c>
      <c r="B777" s="40" t="s">
        <v>1256</v>
      </c>
      <c r="C777" s="41" t="s">
        <v>16</v>
      </c>
      <c r="D777" s="41" t="s">
        <v>53</v>
      </c>
      <c r="E777" s="22" t="s">
        <v>5634</v>
      </c>
      <c r="F777" s="22" t="s">
        <v>6020</v>
      </c>
      <c r="G777" s="137" t="s">
        <v>6077</v>
      </c>
      <c r="H777" s="22" t="s">
        <v>3453</v>
      </c>
      <c r="I777" s="40" t="s">
        <v>22</v>
      </c>
      <c r="J777" s="25">
        <v>8</v>
      </c>
      <c r="K777" s="138">
        <f t="shared" si="79"/>
        <v>2</v>
      </c>
      <c r="L777" s="47"/>
      <c r="M777" s="47">
        <v>3.1</v>
      </c>
      <c r="N777" s="47"/>
      <c r="O777" s="22"/>
      <c r="P777" s="117" t="s">
        <v>5701</v>
      </c>
    </row>
    <row r="778" s="17" customFormat="1" ht="45" customHeight="1" spans="1:16">
      <c r="A778" s="18" t="s">
        <v>27</v>
      </c>
      <c r="B778" s="40" t="s">
        <v>1257</v>
      </c>
      <c r="C778" s="41" t="s">
        <v>16</v>
      </c>
      <c r="D778" s="41" t="s">
        <v>53</v>
      </c>
      <c r="E778" s="22" t="s">
        <v>5634</v>
      </c>
      <c r="F778" s="22" t="s">
        <v>6017</v>
      </c>
      <c r="G778" s="137" t="s">
        <v>6078</v>
      </c>
      <c r="H778" s="22" t="s">
        <v>3453</v>
      </c>
      <c r="I778" s="40" t="s">
        <v>22</v>
      </c>
      <c r="J778" s="25">
        <v>10</v>
      </c>
      <c r="K778" s="138">
        <f t="shared" si="79"/>
        <v>2</v>
      </c>
      <c r="L778" s="47"/>
      <c r="M778" s="47">
        <v>3.1</v>
      </c>
      <c r="N778" s="47"/>
      <c r="O778" s="22"/>
      <c r="P778" s="117" t="s">
        <v>5701</v>
      </c>
    </row>
    <row r="779" s="17" customFormat="1" ht="45" customHeight="1" spans="1:16">
      <c r="A779" s="18" t="s">
        <v>27</v>
      </c>
      <c r="B779" s="40" t="s">
        <v>1258</v>
      </c>
      <c r="C779" s="41" t="s">
        <v>16</v>
      </c>
      <c r="D779" s="41" t="s">
        <v>53</v>
      </c>
      <c r="E779" s="22" t="s">
        <v>5634</v>
      </c>
      <c r="F779" s="22" t="s">
        <v>6020</v>
      </c>
      <c r="G779" s="137" t="s">
        <v>6079</v>
      </c>
      <c r="H779" s="22" t="s">
        <v>3453</v>
      </c>
      <c r="I779" s="40" t="s">
        <v>22</v>
      </c>
      <c r="J779" s="25">
        <v>8</v>
      </c>
      <c r="K779" s="138">
        <f t="shared" si="79"/>
        <v>2</v>
      </c>
      <c r="L779" s="47"/>
      <c r="M779" s="47">
        <v>3.1</v>
      </c>
      <c r="N779" s="47"/>
      <c r="O779" s="22"/>
      <c r="P779" s="117" t="s">
        <v>5701</v>
      </c>
    </row>
    <row r="780" s="17" customFormat="1" ht="45" customHeight="1" spans="1:16">
      <c r="A780" s="18" t="s">
        <v>27</v>
      </c>
      <c r="B780" s="40" t="s">
        <v>1259</v>
      </c>
      <c r="C780" s="41" t="s">
        <v>16</v>
      </c>
      <c r="D780" s="41" t="s">
        <v>53</v>
      </c>
      <c r="E780" s="22" t="s">
        <v>5634</v>
      </c>
      <c r="F780" s="22" t="s">
        <v>6017</v>
      </c>
      <c r="G780" s="137" t="s">
        <v>6080</v>
      </c>
      <c r="H780" s="22" t="s">
        <v>3453</v>
      </c>
      <c r="I780" s="40" t="s">
        <v>22</v>
      </c>
      <c r="J780" s="25">
        <v>10</v>
      </c>
      <c r="K780" s="116">
        <f>J780</f>
        <v>10</v>
      </c>
      <c r="L780" s="47"/>
      <c r="M780" s="47">
        <v>3.1</v>
      </c>
      <c r="N780" s="47"/>
      <c r="O780" s="22"/>
      <c r="P780" s="117" t="s">
        <v>5701</v>
      </c>
    </row>
    <row r="781" s="17" customFormat="1" ht="45" customHeight="1" spans="1:16">
      <c r="A781" s="18" t="s">
        <v>27</v>
      </c>
      <c r="B781" s="40" t="s">
        <v>1260</v>
      </c>
      <c r="C781" s="41" t="s">
        <v>16</v>
      </c>
      <c r="D781" s="41" t="s">
        <v>53</v>
      </c>
      <c r="E781" s="22" t="s">
        <v>5634</v>
      </c>
      <c r="F781" s="22" t="s">
        <v>6020</v>
      </c>
      <c r="G781" s="137" t="s">
        <v>6081</v>
      </c>
      <c r="H781" s="22" t="s">
        <v>3453</v>
      </c>
      <c r="I781" s="40" t="s">
        <v>22</v>
      </c>
      <c r="J781" s="25">
        <v>8</v>
      </c>
      <c r="K781" s="116">
        <f>J781</f>
        <v>8</v>
      </c>
      <c r="L781" s="47"/>
      <c r="M781" s="47">
        <v>3.1</v>
      </c>
      <c r="N781" s="47"/>
      <c r="O781" s="22"/>
      <c r="P781" s="117" t="s">
        <v>5701</v>
      </c>
    </row>
    <row r="782" s="17" customFormat="1" ht="45" customHeight="1" spans="1:16">
      <c r="A782" s="18" t="s">
        <v>27</v>
      </c>
      <c r="B782" s="40" t="s">
        <v>1261</v>
      </c>
      <c r="C782" s="41" t="s">
        <v>16</v>
      </c>
      <c r="D782" s="41" t="s">
        <v>53</v>
      </c>
      <c r="E782" s="22" t="s">
        <v>5634</v>
      </c>
      <c r="F782" s="22" t="s">
        <v>6020</v>
      </c>
      <c r="G782" s="137" t="s">
        <v>6082</v>
      </c>
      <c r="H782" s="23" t="s">
        <v>5703</v>
      </c>
      <c r="I782" s="40" t="s">
        <v>22</v>
      </c>
      <c r="J782" s="25">
        <v>19</v>
      </c>
      <c r="K782" s="138">
        <f t="shared" ref="K782:K788" si="80">CEILING(J782*0.2,1)</f>
        <v>4</v>
      </c>
      <c r="L782" s="47">
        <v>20</v>
      </c>
      <c r="M782" s="47">
        <v>3.1</v>
      </c>
      <c r="N782" s="47"/>
      <c r="O782" s="22"/>
      <c r="P782" s="117">
        <v>17240</v>
      </c>
    </row>
    <row r="783" s="17" customFormat="1" ht="45" customHeight="1" spans="1:16">
      <c r="A783" s="18" t="s">
        <v>27</v>
      </c>
      <c r="B783" s="40" t="s">
        <v>1262</v>
      </c>
      <c r="C783" s="41" t="s">
        <v>16</v>
      </c>
      <c r="D783" s="41" t="s">
        <v>53</v>
      </c>
      <c r="E783" s="22" t="s">
        <v>5634</v>
      </c>
      <c r="F783" s="22" t="s">
        <v>6017</v>
      </c>
      <c r="G783" s="137" t="s">
        <v>6083</v>
      </c>
      <c r="H783" s="23" t="s">
        <v>5703</v>
      </c>
      <c r="I783" s="40" t="s">
        <v>22</v>
      </c>
      <c r="J783" s="25">
        <v>2</v>
      </c>
      <c r="K783" s="138">
        <f t="shared" si="80"/>
        <v>1</v>
      </c>
      <c r="L783" s="47">
        <v>6</v>
      </c>
      <c r="M783" s="47">
        <v>3.1</v>
      </c>
      <c r="N783" s="47"/>
      <c r="O783" s="22"/>
      <c r="P783" s="117">
        <v>17240</v>
      </c>
    </row>
    <row r="784" s="17" customFormat="1" ht="45" customHeight="1" spans="1:16">
      <c r="A784" s="18" t="s">
        <v>27</v>
      </c>
      <c r="B784" s="40" t="s">
        <v>1263</v>
      </c>
      <c r="C784" s="41" t="s">
        <v>16</v>
      </c>
      <c r="D784" s="41" t="s">
        <v>53</v>
      </c>
      <c r="E784" s="22" t="s">
        <v>5634</v>
      </c>
      <c r="F784" s="22" t="s">
        <v>6020</v>
      </c>
      <c r="G784" s="137" t="s">
        <v>6084</v>
      </c>
      <c r="H784" s="23" t="s">
        <v>5703</v>
      </c>
      <c r="I784" s="40" t="s">
        <v>22</v>
      </c>
      <c r="J784" s="25">
        <v>20</v>
      </c>
      <c r="K784" s="138">
        <f t="shared" si="80"/>
        <v>4</v>
      </c>
      <c r="L784" s="47">
        <v>120</v>
      </c>
      <c r="M784" s="47">
        <v>3.1</v>
      </c>
      <c r="N784" s="47"/>
      <c r="O784" s="22"/>
      <c r="P784" s="117">
        <v>17240</v>
      </c>
    </row>
    <row r="785" s="17" customFormat="1" ht="45" customHeight="1" spans="1:16">
      <c r="A785" s="18" t="s">
        <v>27</v>
      </c>
      <c r="B785" s="40" t="s">
        <v>1264</v>
      </c>
      <c r="C785" s="41" t="s">
        <v>16</v>
      </c>
      <c r="D785" s="41" t="s">
        <v>53</v>
      </c>
      <c r="E785" s="22" t="s">
        <v>5634</v>
      </c>
      <c r="F785" s="22" t="s">
        <v>6017</v>
      </c>
      <c r="G785" s="137" t="s">
        <v>6085</v>
      </c>
      <c r="H785" s="22" t="s">
        <v>5703</v>
      </c>
      <c r="I785" s="40" t="s">
        <v>22</v>
      </c>
      <c r="J785" s="142">
        <v>35</v>
      </c>
      <c r="K785" s="138">
        <f t="shared" si="80"/>
        <v>7</v>
      </c>
      <c r="L785" s="47"/>
      <c r="M785" s="47">
        <v>3.1</v>
      </c>
      <c r="N785" s="47"/>
      <c r="O785" s="22"/>
      <c r="P785" s="117">
        <v>17240</v>
      </c>
    </row>
    <row r="786" s="17" customFormat="1" ht="45" customHeight="1" spans="1:16">
      <c r="A786" s="18" t="s">
        <v>27</v>
      </c>
      <c r="B786" s="40" t="s">
        <v>1265</v>
      </c>
      <c r="C786" s="41" t="s">
        <v>16</v>
      </c>
      <c r="D786" s="41" t="s">
        <v>53</v>
      </c>
      <c r="E786" s="22" t="s">
        <v>5634</v>
      </c>
      <c r="F786" s="22" t="s">
        <v>6020</v>
      </c>
      <c r="G786" s="137" t="s">
        <v>6086</v>
      </c>
      <c r="H786" s="22" t="s">
        <v>5703</v>
      </c>
      <c r="I786" s="40" t="s">
        <v>22</v>
      </c>
      <c r="J786" s="142">
        <v>35</v>
      </c>
      <c r="K786" s="138">
        <f t="shared" si="80"/>
        <v>7</v>
      </c>
      <c r="L786" s="47"/>
      <c r="M786" s="47">
        <v>3.1</v>
      </c>
      <c r="N786" s="47"/>
      <c r="O786" s="22"/>
      <c r="P786" s="117">
        <v>17240</v>
      </c>
    </row>
    <row r="787" s="17" customFormat="1" ht="45" customHeight="1" spans="1:16">
      <c r="A787" s="18" t="s">
        <v>27</v>
      </c>
      <c r="B787" s="40" t="s">
        <v>1266</v>
      </c>
      <c r="C787" s="41" t="s">
        <v>16</v>
      </c>
      <c r="D787" s="41" t="s">
        <v>53</v>
      </c>
      <c r="E787" s="22" t="s">
        <v>5634</v>
      </c>
      <c r="F787" s="22" t="s">
        <v>6017</v>
      </c>
      <c r="G787" s="137" t="s">
        <v>6087</v>
      </c>
      <c r="H787" s="22" t="s">
        <v>5703</v>
      </c>
      <c r="I787" s="40" t="s">
        <v>22</v>
      </c>
      <c r="J787" s="142">
        <v>35</v>
      </c>
      <c r="K787" s="138">
        <f t="shared" si="80"/>
        <v>7</v>
      </c>
      <c r="L787" s="47"/>
      <c r="M787" s="47">
        <v>3.1</v>
      </c>
      <c r="N787" s="47"/>
      <c r="O787" s="22"/>
      <c r="P787" s="117">
        <v>17240</v>
      </c>
    </row>
    <row r="788" s="17" customFormat="1" ht="45" customHeight="1" spans="1:16">
      <c r="A788" s="18" t="s">
        <v>27</v>
      </c>
      <c r="B788" s="40" t="s">
        <v>1267</v>
      </c>
      <c r="C788" s="41" t="s">
        <v>16</v>
      </c>
      <c r="D788" s="41" t="s">
        <v>53</v>
      </c>
      <c r="E788" s="22" t="s">
        <v>5634</v>
      </c>
      <c r="F788" s="22" t="s">
        <v>6020</v>
      </c>
      <c r="G788" s="137" t="s">
        <v>6088</v>
      </c>
      <c r="H788" s="22" t="s">
        <v>5703</v>
      </c>
      <c r="I788" s="40" t="s">
        <v>22</v>
      </c>
      <c r="J788" s="142">
        <v>35</v>
      </c>
      <c r="K788" s="138">
        <f t="shared" si="80"/>
        <v>7</v>
      </c>
      <c r="L788" s="47"/>
      <c r="M788" s="47">
        <v>3.1</v>
      </c>
      <c r="N788" s="47"/>
      <c r="O788" s="22"/>
      <c r="P788" s="117">
        <v>17240</v>
      </c>
    </row>
    <row r="789" s="17" customFormat="1" ht="45" customHeight="1" spans="1:16">
      <c r="A789" s="18" t="s">
        <v>27</v>
      </c>
      <c r="B789" s="40" t="s">
        <v>1268</v>
      </c>
      <c r="C789" s="41" t="s">
        <v>16</v>
      </c>
      <c r="D789" s="41" t="s">
        <v>53</v>
      </c>
      <c r="E789" s="22" t="s">
        <v>5634</v>
      </c>
      <c r="F789" s="22" t="s">
        <v>6017</v>
      </c>
      <c r="G789" s="137" t="s">
        <v>6089</v>
      </c>
      <c r="H789" s="23" t="s">
        <v>5238</v>
      </c>
      <c r="I789" s="40" t="s">
        <v>22</v>
      </c>
      <c r="J789" s="25">
        <v>2</v>
      </c>
      <c r="K789" s="116">
        <v>0</v>
      </c>
      <c r="L789" s="47">
        <v>10</v>
      </c>
      <c r="M789" s="47">
        <v>3.1</v>
      </c>
      <c r="N789" s="47"/>
      <c r="O789" s="22"/>
      <c r="P789" s="117">
        <v>17320</v>
      </c>
    </row>
    <row r="790" s="17" customFormat="1" ht="45" customHeight="1" spans="1:16">
      <c r="A790" s="18" t="s">
        <v>27</v>
      </c>
      <c r="B790" s="40" t="s">
        <v>1269</v>
      </c>
      <c r="C790" s="41" t="s">
        <v>16</v>
      </c>
      <c r="D790" s="41" t="s">
        <v>53</v>
      </c>
      <c r="E790" s="22" t="s">
        <v>5634</v>
      </c>
      <c r="F790" s="22" t="s">
        <v>6020</v>
      </c>
      <c r="G790" s="137" t="s">
        <v>6090</v>
      </c>
      <c r="H790" s="23" t="s">
        <v>5238</v>
      </c>
      <c r="I790" s="40" t="s">
        <v>22</v>
      </c>
      <c r="J790" s="25">
        <v>49</v>
      </c>
      <c r="K790" s="116">
        <v>0</v>
      </c>
      <c r="L790" s="47">
        <v>480</v>
      </c>
      <c r="M790" s="47">
        <v>3.1</v>
      </c>
      <c r="N790" s="47"/>
      <c r="O790" s="22"/>
      <c r="P790" s="117">
        <v>17320</v>
      </c>
    </row>
    <row r="791" s="17" customFormat="1" ht="45" customHeight="1" spans="1:16">
      <c r="A791" s="18" t="s">
        <v>27</v>
      </c>
      <c r="B791" s="40" t="s">
        <v>1271</v>
      </c>
      <c r="C791" s="41" t="s">
        <v>16</v>
      </c>
      <c r="D791" s="41" t="s">
        <v>53</v>
      </c>
      <c r="E791" s="22" t="s">
        <v>5634</v>
      </c>
      <c r="F791" s="22" t="s">
        <v>6020</v>
      </c>
      <c r="G791" s="137" t="s">
        <v>6091</v>
      </c>
      <c r="H791" s="23" t="s">
        <v>5238</v>
      </c>
      <c r="I791" s="40" t="s">
        <v>22</v>
      </c>
      <c r="J791" s="25">
        <v>16</v>
      </c>
      <c r="K791" s="138">
        <v>0</v>
      </c>
      <c r="L791" s="47">
        <v>221</v>
      </c>
      <c r="M791" s="47">
        <v>3.1</v>
      </c>
      <c r="N791" s="47"/>
      <c r="O791" s="22"/>
      <c r="P791" s="117">
        <v>17320</v>
      </c>
    </row>
    <row r="792" s="17" customFormat="1" ht="45" customHeight="1" spans="1:16">
      <c r="A792" s="18" t="s">
        <v>27</v>
      </c>
      <c r="B792" s="40" t="s">
        <v>1272</v>
      </c>
      <c r="C792" s="41" t="s">
        <v>16</v>
      </c>
      <c r="D792" s="41" t="s">
        <v>53</v>
      </c>
      <c r="E792" s="22" t="s">
        <v>5634</v>
      </c>
      <c r="F792" s="22" t="s">
        <v>6017</v>
      </c>
      <c r="G792" s="137" t="s">
        <v>6092</v>
      </c>
      <c r="H792" s="23" t="s">
        <v>5238</v>
      </c>
      <c r="I792" s="40" t="s">
        <v>22</v>
      </c>
      <c r="J792" s="25">
        <v>3</v>
      </c>
      <c r="K792" s="116">
        <v>0</v>
      </c>
      <c r="L792" s="47">
        <v>38</v>
      </c>
      <c r="M792" s="47">
        <v>3.1</v>
      </c>
      <c r="N792" s="47"/>
      <c r="O792" s="22"/>
      <c r="P792" s="117">
        <v>17320</v>
      </c>
    </row>
    <row r="793" s="17" customFormat="1" ht="45" customHeight="1" spans="1:16">
      <c r="A793" s="18" t="s">
        <v>27</v>
      </c>
      <c r="B793" s="40" t="s">
        <v>1273</v>
      </c>
      <c r="C793" s="41" t="s">
        <v>16</v>
      </c>
      <c r="D793" s="41" t="s">
        <v>53</v>
      </c>
      <c r="E793" s="22" t="s">
        <v>5634</v>
      </c>
      <c r="F793" s="22" t="s">
        <v>6020</v>
      </c>
      <c r="G793" s="137" t="s">
        <v>6093</v>
      </c>
      <c r="H793" s="23" t="s">
        <v>5238</v>
      </c>
      <c r="I793" s="40" t="s">
        <v>22</v>
      </c>
      <c r="J793" s="25">
        <v>4</v>
      </c>
      <c r="K793" s="116">
        <v>0</v>
      </c>
      <c r="L793" s="47">
        <v>72</v>
      </c>
      <c r="M793" s="47">
        <v>3.1</v>
      </c>
      <c r="N793" s="47"/>
      <c r="O793" s="22"/>
      <c r="P793" s="117">
        <v>17320</v>
      </c>
    </row>
    <row r="794" s="17" customFormat="1" ht="45" customHeight="1" spans="1:16">
      <c r="A794" s="18" t="s">
        <v>27</v>
      </c>
      <c r="B794" s="40" t="s">
        <v>1274</v>
      </c>
      <c r="C794" s="41" t="s">
        <v>16</v>
      </c>
      <c r="D794" s="41" t="s">
        <v>53</v>
      </c>
      <c r="E794" s="22" t="s">
        <v>5634</v>
      </c>
      <c r="F794" s="22" t="s">
        <v>6020</v>
      </c>
      <c r="G794" s="137" t="s">
        <v>6055</v>
      </c>
      <c r="H794" s="23" t="s">
        <v>5238</v>
      </c>
      <c r="I794" s="40" t="s">
        <v>22</v>
      </c>
      <c r="J794" s="25">
        <v>15</v>
      </c>
      <c r="K794" s="116">
        <v>0</v>
      </c>
      <c r="L794" s="47">
        <v>746</v>
      </c>
      <c r="M794" s="47">
        <v>3.1</v>
      </c>
      <c r="N794" s="47"/>
      <c r="O794" s="22"/>
      <c r="P794" s="117">
        <v>17320</v>
      </c>
    </row>
    <row r="795" s="17" customFormat="1" ht="45" customHeight="1" spans="1:16">
      <c r="A795" s="18" t="s">
        <v>27</v>
      </c>
      <c r="B795" s="40" t="s">
        <v>1275</v>
      </c>
      <c r="C795" s="41" t="s">
        <v>16</v>
      </c>
      <c r="D795" s="41" t="s">
        <v>53</v>
      </c>
      <c r="E795" s="22" t="s">
        <v>5634</v>
      </c>
      <c r="F795" s="22" t="s">
        <v>6017</v>
      </c>
      <c r="G795" s="137" t="s">
        <v>6058</v>
      </c>
      <c r="H795" s="23" t="s">
        <v>5238</v>
      </c>
      <c r="I795" s="40" t="s">
        <v>22</v>
      </c>
      <c r="J795" s="25">
        <v>19</v>
      </c>
      <c r="K795" s="138">
        <f t="shared" ref="K795:K804" si="81">CEILING(J795*0.2,1)</f>
        <v>4</v>
      </c>
      <c r="L795" s="47">
        <v>11</v>
      </c>
      <c r="M795" s="47">
        <v>3.1</v>
      </c>
      <c r="N795" s="47"/>
      <c r="O795" s="22"/>
      <c r="P795" s="117">
        <v>17320</v>
      </c>
    </row>
    <row r="796" s="17" customFormat="1" ht="45" customHeight="1" spans="1:16">
      <c r="A796" s="18" t="s">
        <v>27</v>
      </c>
      <c r="B796" s="40" t="s">
        <v>1276</v>
      </c>
      <c r="C796" s="41" t="s">
        <v>16</v>
      </c>
      <c r="D796" s="41" t="s">
        <v>53</v>
      </c>
      <c r="E796" s="22" t="s">
        <v>5634</v>
      </c>
      <c r="F796" s="22" t="s">
        <v>6020</v>
      </c>
      <c r="G796" s="137" t="s">
        <v>6059</v>
      </c>
      <c r="H796" s="23" t="s">
        <v>5238</v>
      </c>
      <c r="I796" s="40" t="s">
        <v>22</v>
      </c>
      <c r="J796" s="25">
        <v>29</v>
      </c>
      <c r="K796" s="138">
        <f t="shared" si="81"/>
        <v>6</v>
      </c>
      <c r="L796" s="47">
        <v>29</v>
      </c>
      <c r="M796" s="47">
        <v>3.1</v>
      </c>
      <c r="N796" s="47"/>
      <c r="O796" s="22"/>
      <c r="P796" s="117">
        <v>17320</v>
      </c>
    </row>
    <row r="797" s="17" customFormat="1" ht="45" customHeight="1" spans="1:16">
      <c r="A797" s="18" t="s">
        <v>27</v>
      </c>
      <c r="B797" s="40" t="s">
        <v>1277</v>
      </c>
      <c r="C797" s="41" t="s">
        <v>16</v>
      </c>
      <c r="D797" s="41" t="s">
        <v>53</v>
      </c>
      <c r="E797" s="22" t="s">
        <v>5634</v>
      </c>
      <c r="F797" s="22" t="s">
        <v>6017</v>
      </c>
      <c r="G797" s="137" t="s">
        <v>6060</v>
      </c>
      <c r="H797" s="23" t="s">
        <v>5238</v>
      </c>
      <c r="I797" s="40" t="s">
        <v>22</v>
      </c>
      <c r="J797" s="25">
        <v>25</v>
      </c>
      <c r="K797" s="138">
        <f t="shared" si="81"/>
        <v>5</v>
      </c>
      <c r="L797" s="47">
        <v>34</v>
      </c>
      <c r="M797" s="47">
        <v>3.1</v>
      </c>
      <c r="N797" s="47"/>
      <c r="O797" s="22"/>
      <c r="P797" s="117">
        <v>17320</v>
      </c>
    </row>
    <row r="798" s="17" customFormat="1" ht="45" customHeight="1" spans="1:16">
      <c r="A798" s="18" t="s">
        <v>27</v>
      </c>
      <c r="B798" s="40" t="s">
        <v>1278</v>
      </c>
      <c r="C798" s="41" t="s">
        <v>16</v>
      </c>
      <c r="D798" s="41" t="s">
        <v>53</v>
      </c>
      <c r="E798" s="22" t="s">
        <v>5634</v>
      </c>
      <c r="F798" s="22" t="s">
        <v>6020</v>
      </c>
      <c r="G798" s="137" t="s">
        <v>6061</v>
      </c>
      <c r="H798" s="23" t="s">
        <v>5238</v>
      </c>
      <c r="I798" s="40" t="s">
        <v>22</v>
      </c>
      <c r="J798" s="25">
        <v>105</v>
      </c>
      <c r="K798" s="138">
        <f t="shared" si="81"/>
        <v>21</v>
      </c>
      <c r="L798" s="47">
        <v>284</v>
      </c>
      <c r="M798" s="47">
        <v>3.1</v>
      </c>
      <c r="N798" s="47"/>
      <c r="O798" s="22"/>
      <c r="P798" s="117">
        <v>17320</v>
      </c>
    </row>
    <row r="799" s="17" customFormat="1" ht="45" customHeight="1" spans="1:16">
      <c r="A799" s="18" t="s">
        <v>27</v>
      </c>
      <c r="B799" s="40" t="s">
        <v>1279</v>
      </c>
      <c r="C799" s="41" t="s">
        <v>16</v>
      </c>
      <c r="D799" s="41" t="s">
        <v>53</v>
      </c>
      <c r="E799" s="22" t="s">
        <v>5634</v>
      </c>
      <c r="F799" s="22" t="s">
        <v>6017</v>
      </c>
      <c r="G799" s="137" t="s">
        <v>6094</v>
      </c>
      <c r="H799" s="23" t="s">
        <v>5238</v>
      </c>
      <c r="I799" s="40" t="s">
        <v>22</v>
      </c>
      <c r="J799" s="25">
        <v>2</v>
      </c>
      <c r="K799" s="138">
        <f t="shared" si="81"/>
        <v>1</v>
      </c>
      <c r="L799" s="47">
        <v>6</v>
      </c>
      <c r="M799" s="47">
        <v>3.1</v>
      </c>
      <c r="N799" s="47"/>
      <c r="O799" s="22"/>
      <c r="P799" s="117">
        <v>17320</v>
      </c>
    </row>
    <row r="800" s="17" customFormat="1" ht="45" customHeight="1" spans="1:16">
      <c r="A800" s="18" t="s">
        <v>27</v>
      </c>
      <c r="B800" s="40" t="s">
        <v>1280</v>
      </c>
      <c r="C800" s="41" t="s">
        <v>16</v>
      </c>
      <c r="D800" s="41" t="s">
        <v>53</v>
      </c>
      <c r="E800" s="22" t="s">
        <v>5634</v>
      </c>
      <c r="F800" s="22" t="s">
        <v>6020</v>
      </c>
      <c r="G800" s="137" t="s">
        <v>6062</v>
      </c>
      <c r="H800" s="23" t="s">
        <v>5238</v>
      </c>
      <c r="I800" s="40" t="s">
        <v>22</v>
      </c>
      <c r="J800" s="25">
        <v>26</v>
      </c>
      <c r="K800" s="138">
        <f t="shared" si="81"/>
        <v>6</v>
      </c>
      <c r="L800" s="47">
        <v>137</v>
      </c>
      <c r="M800" s="47">
        <v>3.1</v>
      </c>
      <c r="N800" s="47"/>
      <c r="O800" s="22"/>
      <c r="P800" s="117">
        <v>17320</v>
      </c>
    </row>
    <row r="801" s="17" customFormat="1" ht="45" customHeight="1" spans="1:16">
      <c r="A801" s="18" t="s">
        <v>27</v>
      </c>
      <c r="B801" s="40" t="s">
        <v>1281</v>
      </c>
      <c r="C801" s="41" t="s">
        <v>16</v>
      </c>
      <c r="D801" s="41" t="s">
        <v>53</v>
      </c>
      <c r="E801" s="22" t="s">
        <v>5634</v>
      </c>
      <c r="F801" s="22" t="s">
        <v>6017</v>
      </c>
      <c r="G801" s="137" t="s">
        <v>6095</v>
      </c>
      <c r="H801" s="23" t="s">
        <v>5238</v>
      </c>
      <c r="I801" s="40" t="s">
        <v>22</v>
      </c>
      <c r="J801" s="25">
        <v>80</v>
      </c>
      <c r="K801" s="138">
        <f t="shared" si="81"/>
        <v>16</v>
      </c>
      <c r="L801" s="47"/>
      <c r="M801" s="47">
        <v>3.1</v>
      </c>
      <c r="N801" s="47"/>
      <c r="O801" s="22"/>
      <c r="P801" s="117">
        <v>17320</v>
      </c>
    </row>
    <row r="802" s="17" customFormat="1" ht="45" customHeight="1" spans="1:16">
      <c r="A802" s="18" t="s">
        <v>27</v>
      </c>
      <c r="B802" s="40" t="s">
        <v>1282</v>
      </c>
      <c r="C802" s="41" t="s">
        <v>16</v>
      </c>
      <c r="D802" s="41" t="s">
        <v>53</v>
      </c>
      <c r="E802" s="22" t="s">
        <v>5634</v>
      </c>
      <c r="F802" s="22" t="s">
        <v>6020</v>
      </c>
      <c r="G802" s="137" t="s">
        <v>6096</v>
      </c>
      <c r="H802" s="23" t="s">
        <v>5238</v>
      </c>
      <c r="I802" s="40" t="s">
        <v>22</v>
      </c>
      <c r="J802" s="25">
        <v>80</v>
      </c>
      <c r="K802" s="138">
        <f t="shared" si="81"/>
        <v>16</v>
      </c>
      <c r="L802" s="47"/>
      <c r="M802" s="47">
        <v>3.1</v>
      </c>
      <c r="N802" s="47"/>
      <c r="O802" s="22"/>
      <c r="P802" s="117">
        <v>17320</v>
      </c>
    </row>
    <row r="803" s="17" customFormat="1" ht="45" customHeight="1" spans="1:16">
      <c r="A803" s="18" t="s">
        <v>27</v>
      </c>
      <c r="B803" s="40" t="s">
        <v>1283</v>
      </c>
      <c r="C803" s="41" t="s">
        <v>16</v>
      </c>
      <c r="D803" s="41" t="s">
        <v>53</v>
      </c>
      <c r="E803" s="22" t="s">
        <v>5634</v>
      </c>
      <c r="F803" s="22" t="s">
        <v>6017</v>
      </c>
      <c r="G803" s="137" t="s">
        <v>6097</v>
      </c>
      <c r="H803" s="23" t="s">
        <v>5238</v>
      </c>
      <c r="I803" s="40" t="s">
        <v>22</v>
      </c>
      <c r="J803" s="25">
        <v>80</v>
      </c>
      <c r="K803" s="138">
        <f t="shared" si="81"/>
        <v>16</v>
      </c>
      <c r="L803" s="47"/>
      <c r="M803" s="47">
        <v>3.1</v>
      </c>
      <c r="N803" s="47"/>
      <c r="O803" s="22"/>
      <c r="P803" s="117">
        <v>17320</v>
      </c>
    </row>
    <row r="804" s="17" customFormat="1" ht="45" customHeight="1" spans="1:16">
      <c r="A804" s="18" t="s">
        <v>27</v>
      </c>
      <c r="B804" s="40" t="s">
        <v>1285</v>
      </c>
      <c r="C804" s="41" t="s">
        <v>16</v>
      </c>
      <c r="D804" s="41" t="s">
        <v>53</v>
      </c>
      <c r="E804" s="22" t="s">
        <v>5634</v>
      </c>
      <c r="F804" s="22" t="s">
        <v>6020</v>
      </c>
      <c r="G804" s="137" t="s">
        <v>3179</v>
      </c>
      <c r="H804" s="23" t="s">
        <v>5238</v>
      </c>
      <c r="I804" s="40" t="s">
        <v>22</v>
      </c>
      <c r="J804" s="25">
        <v>80</v>
      </c>
      <c r="K804" s="138">
        <f t="shared" si="81"/>
        <v>16</v>
      </c>
      <c r="L804" s="47"/>
      <c r="M804" s="47">
        <v>3.1</v>
      </c>
      <c r="N804" s="47"/>
      <c r="O804" s="22"/>
      <c r="P804" s="117">
        <v>17320</v>
      </c>
    </row>
    <row r="805" s="17" customFormat="1" ht="45" customHeight="1" spans="1:16">
      <c r="A805" s="18" t="s">
        <v>27</v>
      </c>
      <c r="B805" s="40" t="s">
        <v>1286</v>
      </c>
      <c r="C805" s="41" t="s">
        <v>16</v>
      </c>
      <c r="D805" s="41" t="s">
        <v>53</v>
      </c>
      <c r="E805" s="22" t="s">
        <v>5634</v>
      </c>
      <c r="F805" s="22" t="s">
        <v>6017</v>
      </c>
      <c r="G805" s="137" t="s">
        <v>6098</v>
      </c>
      <c r="H805" s="23" t="s">
        <v>5238</v>
      </c>
      <c r="I805" s="40" t="s">
        <v>22</v>
      </c>
      <c r="J805" s="25">
        <v>80</v>
      </c>
      <c r="K805" s="116">
        <f t="shared" ref="K805:K808" si="82">J805</f>
        <v>80</v>
      </c>
      <c r="L805" s="47"/>
      <c r="M805" s="47">
        <v>3.1</v>
      </c>
      <c r="N805" s="47"/>
      <c r="O805" s="22"/>
      <c r="P805" s="117">
        <v>17320</v>
      </c>
    </row>
    <row r="806" s="17" customFormat="1" ht="45" customHeight="1" spans="1:16">
      <c r="A806" s="18" t="s">
        <v>27</v>
      </c>
      <c r="B806" s="40" t="s">
        <v>1287</v>
      </c>
      <c r="C806" s="41" t="s">
        <v>16</v>
      </c>
      <c r="D806" s="41" t="s">
        <v>53</v>
      </c>
      <c r="E806" s="22" t="s">
        <v>5634</v>
      </c>
      <c r="F806" s="22" t="s">
        <v>6020</v>
      </c>
      <c r="G806" s="137" t="s">
        <v>6099</v>
      </c>
      <c r="H806" s="23" t="s">
        <v>5238</v>
      </c>
      <c r="I806" s="40" t="s">
        <v>22</v>
      </c>
      <c r="J806" s="25">
        <v>80</v>
      </c>
      <c r="K806" s="116">
        <f t="shared" si="82"/>
        <v>80</v>
      </c>
      <c r="L806" s="47"/>
      <c r="M806" s="47">
        <v>3.1</v>
      </c>
      <c r="N806" s="47"/>
      <c r="O806" s="22"/>
      <c r="P806" s="117">
        <v>17320</v>
      </c>
    </row>
    <row r="807" s="17" customFormat="1" ht="45" customHeight="1" spans="1:16">
      <c r="A807" s="18" t="s">
        <v>27</v>
      </c>
      <c r="B807" s="40" t="s">
        <v>1288</v>
      </c>
      <c r="C807" s="41" t="s">
        <v>16</v>
      </c>
      <c r="D807" s="41" t="s">
        <v>53</v>
      </c>
      <c r="E807" s="22" t="s">
        <v>5634</v>
      </c>
      <c r="F807" s="22" t="s">
        <v>6017</v>
      </c>
      <c r="G807" s="137" t="s">
        <v>6100</v>
      </c>
      <c r="H807" s="23" t="s">
        <v>5238</v>
      </c>
      <c r="I807" s="40" t="s">
        <v>22</v>
      </c>
      <c r="J807" s="25">
        <v>80</v>
      </c>
      <c r="K807" s="116">
        <f t="shared" si="82"/>
        <v>80</v>
      </c>
      <c r="L807" s="47"/>
      <c r="M807" s="47">
        <v>3.1</v>
      </c>
      <c r="N807" s="47"/>
      <c r="O807" s="22"/>
      <c r="P807" s="117">
        <v>17320</v>
      </c>
    </row>
    <row r="808" s="17" customFormat="1" ht="45" customHeight="1" spans="1:16">
      <c r="A808" s="18" t="s">
        <v>27</v>
      </c>
      <c r="B808" s="40" t="s">
        <v>1289</v>
      </c>
      <c r="C808" s="41" t="s">
        <v>16</v>
      </c>
      <c r="D808" s="41" t="s">
        <v>53</v>
      </c>
      <c r="E808" s="22" t="s">
        <v>5634</v>
      </c>
      <c r="F808" s="22" t="s">
        <v>6020</v>
      </c>
      <c r="G808" s="137" t="s">
        <v>6101</v>
      </c>
      <c r="H808" s="23" t="s">
        <v>5238</v>
      </c>
      <c r="I808" s="40" t="s">
        <v>22</v>
      </c>
      <c r="J808" s="25">
        <v>80</v>
      </c>
      <c r="K808" s="116">
        <f t="shared" si="82"/>
        <v>80</v>
      </c>
      <c r="L808" s="47"/>
      <c r="M808" s="47">
        <v>3.1</v>
      </c>
      <c r="N808" s="47"/>
      <c r="O808" s="22"/>
      <c r="P808" s="117">
        <v>17320</v>
      </c>
    </row>
    <row r="809" s="17" customFormat="1" ht="45" customHeight="1" spans="1:16">
      <c r="A809" s="18" t="s">
        <v>27</v>
      </c>
      <c r="B809" s="40" t="s">
        <v>1290</v>
      </c>
      <c r="C809" s="41" t="s">
        <v>16</v>
      </c>
      <c r="D809" s="41" t="s">
        <v>53</v>
      </c>
      <c r="E809" s="22" t="s">
        <v>5634</v>
      </c>
      <c r="F809" s="22" t="s">
        <v>6020</v>
      </c>
      <c r="G809" s="137" t="s">
        <v>6102</v>
      </c>
      <c r="H809" s="40" t="s">
        <v>2371</v>
      </c>
      <c r="I809" s="40" t="s">
        <v>22</v>
      </c>
      <c r="J809" s="25">
        <v>21</v>
      </c>
      <c r="K809" s="138">
        <f t="shared" ref="K809:K813" si="83">CEILING(J809*0.2,1)</f>
        <v>5</v>
      </c>
      <c r="L809" s="47">
        <v>84</v>
      </c>
      <c r="M809" s="47">
        <v>3.1</v>
      </c>
      <c r="N809" s="47"/>
      <c r="O809" s="22"/>
      <c r="P809" s="117">
        <v>18011</v>
      </c>
    </row>
    <row r="810" s="17" customFormat="1" ht="45" customHeight="1" spans="1:16">
      <c r="A810" s="18" t="s">
        <v>27</v>
      </c>
      <c r="B810" s="40" t="s">
        <v>1291</v>
      </c>
      <c r="C810" s="41" t="s">
        <v>16</v>
      </c>
      <c r="D810" s="41" t="s">
        <v>53</v>
      </c>
      <c r="E810" s="22" t="s">
        <v>5634</v>
      </c>
      <c r="F810" s="22" t="s">
        <v>6017</v>
      </c>
      <c r="G810" s="137" t="s">
        <v>6103</v>
      </c>
      <c r="H810" s="40" t="s">
        <v>2371</v>
      </c>
      <c r="I810" s="40" t="s">
        <v>22</v>
      </c>
      <c r="J810" s="25">
        <v>2</v>
      </c>
      <c r="K810" s="138">
        <f t="shared" si="83"/>
        <v>1</v>
      </c>
      <c r="L810" s="47"/>
      <c r="M810" s="47">
        <v>3.1</v>
      </c>
      <c r="N810" s="47"/>
      <c r="O810" s="22"/>
      <c r="P810" s="117">
        <v>18011</v>
      </c>
    </row>
    <row r="811" s="17" customFormat="1" ht="45" customHeight="1" spans="1:16">
      <c r="A811" s="18" t="s">
        <v>27</v>
      </c>
      <c r="B811" s="40" t="s">
        <v>1292</v>
      </c>
      <c r="C811" s="41" t="s">
        <v>16</v>
      </c>
      <c r="D811" s="41" t="s">
        <v>53</v>
      </c>
      <c r="E811" s="22" t="s">
        <v>5634</v>
      </c>
      <c r="F811" s="22" t="s">
        <v>6020</v>
      </c>
      <c r="G811" s="137" t="s">
        <v>6104</v>
      </c>
      <c r="H811" s="40" t="s">
        <v>2371</v>
      </c>
      <c r="I811" s="40" t="s">
        <v>22</v>
      </c>
      <c r="J811" s="25">
        <v>2</v>
      </c>
      <c r="K811" s="138">
        <f t="shared" si="83"/>
        <v>1</v>
      </c>
      <c r="L811" s="47"/>
      <c r="M811" s="47">
        <v>3.1</v>
      </c>
      <c r="N811" s="47"/>
      <c r="O811" s="22"/>
      <c r="P811" s="117">
        <v>18011</v>
      </c>
    </row>
    <row r="812" s="17" customFormat="1" ht="45" customHeight="1" spans="1:16">
      <c r="A812" s="18" t="s">
        <v>27</v>
      </c>
      <c r="B812" s="40" t="s">
        <v>1294</v>
      </c>
      <c r="C812" s="41" t="s">
        <v>16</v>
      </c>
      <c r="D812" s="41" t="s">
        <v>53</v>
      </c>
      <c r="E812" s="22" t="s">
        <v>5634</v>
      </c>
      <c r="F812" s="22" t="s">
        <v>6017</v>
      </c>
      <c r="G812" s="137" t="s">
        <v>6105</v>
      </c>
      <c r="H812" s="40" t="s">
        <v>2371</v>
      </c>
      <c r="I812" s="40" t="s">
        <v>22</v>
      </c>
      <c r="J812" s="25">
        <v>2</v>
      </c>
      <c r="K812" s="138">
        <f t="shared" si="83"/>
        <v>1</v>
      </c>
      <c r="L812" s="47"/>
      <c r="M812" s="47">
        <v>3.1</v>
      </c>
      <c r="N812" s="47"/>
      <c r="O812" s="22"/>
      <c r="P812" s="117">
        <v>18011</v>
      </c>
    </row>
    <row r="813" s="17" customFormat="1" ht="45" customHeight="1" spans="1:16">
      <c r="A813" s="18" t="s">
        <v>27</v>
      </c>
      <c r="B813" s="40" t="s">
        <v>1296</v>
      </c>
      <c r="C813" s="41" t="s">
        <v>16</v>
      </c>
      <c r="D813" s="41" t="s">
        <v>53</v>
      </c>
      <c r="E813" s="22" t="s">
        <v>5634</v>
      </c>
      <c r="F813" s="22" t="s">
        <v>6020</v>
      </c>
      <c r="G813" s="137" t="s">
        <v>2372</v>
      </c>
      <c r="H813" s="40" t="s">
        <v>2371</v>
      </c>
      <c r="I813" s="40" t="s">
        <v>22</v>
      </c>
      <c r="J813" s="25">
        <v>2</v>
      </c>
      <c r="K813" s="138">
        <f t="shared" si="83"/>
        <v>1</v>
      </c>
      <c r="L813" s="47"/>
      <c r="M813" s="47">
        <v>3.1</v>
      </c>
      <c r="N813" s="47"/>
      <c r="O813" s="22"/>
      <c r="P813" s="117">
        <v>18011</v>
      </c>
    </row>
    <row r="814" s="17" customFormat="1" ht="45" customHeight="1" spans="1:16">
      <c r="A814" s="18" t="s">
        <v>27</v>
      </c>
      <c r="B814" s="40" t="s">
        <v>1298</v>
      </c>
      <c r="C814" s="41" t="s">
        <v>16</v>
      </c>
      <c r="D814" s="41" t="s">
        <v>53</v>
      </c>
      <c r="E814" s="22" t="s">
        <v>5634</v>
      </c>
      <c r="F814" s="22" t="s">
        <v>6017</v>
      </c>
      <c r="G814" s="137" t="s">
        <v>6106</v>
      </c>
      <c r="H814" s="40" t="s">
        <v>2371</v>
      </c>
      <c r="I814" s="40" t="s">
        <v>22</v>
      </c>
      <c r="J814" s="25">
        <v>2</v>
      </c>
      <c r="K814" s="116">
        <f t="shared" ref="K814:K821" si="84">J814</f>
        <v>2</v>
      </c>
      <c r="L814" s="47"/>
      <c r="M814" s="47">
        <v>3.1</v>
      </c>
      <c r="N814" s="47"/>
      <c r="O814" s="22"/>
      <c r="P814" s="117">
        <v>18011</v>
      </c>
    </row>
    <row r="815" s="17" customFormat="1" ht="45" customHeight="1" spans="1:16">
      <c r="A815" s="18" t="s">
        <v>27</v>
      </c>
      <c r="B815" s="40" t="s">
        <v>1299</v>
      </c>
      <c r="C815" s="41" t="s">
        <v>16</v>
      </c>
      <c r="D815" s="41" t="s">
        <v>53</v>
      </c>
      <c r="E815" s="22" t="s">
        <v>5634</v>
      </c>
      <c r="F815" s="22" t="s">
        <v>6020</v>
      </c>
      <c r="G815" s="137" t="s">
        <v>6107</v>
      </c>
      <c r="H815" s="40" t="s">
        <v>2371</v>
      </c>
      <c r="I815" s="40" t="s">
        <v>22</v>
      </c>
      <c r="J815" s="25">
        <v>2</v>
      </c>
      <c r="K815" s="116">
        <f t="shared" si="84"/>
        <v>2</v>
      </c>
      <c r="L815" s="47"/>
      <c r="M815" s="47">
        <v>3.1</v>
      </c>
      <c r="N815" s="47"/>
      <c r="O815" s="22"/>
      <c r="P815" s="117">
        <v>18011</v>
      </c>
    </row>
    <row r="816" s="17" customFormat="1" ht="45" customHeight="1" spans="1:16">
      <c r="A816" s="18" t="s">
        <v>27</v>
      </c>
      <c r="B816" s="40" t="s">
        <v>1300</v>
      </c>
      <c r="C816" s="41" t="s">
        <v>16</v>
      </c>
      <c r="D816" s="41" t="s">
        <v>53</v>
      </c>
      <c r="E816" s="22" t="s">
        <v>5634</v>
      </c>
      <c r="F816" s="22" t="s">
        <v>6017</v>
      </c>
      <c r="G816" s="137" t="s">
        <v>6108</v>
      </c>
      <c r="H816" s="40" t="s">
        <v>2371</v>
      </c>
      <c r="I816" s="40" t="s">
        <v>22</v>
      </c>
      <c r="J816" s="25">
        <v>2</v>
      </c>
      <c r="K816" s="116">
        <f t="shared" si="84"/>
        <v>2</v>
      </c>
      <c r="L816" s="47"/>
      <c r="M816" s="47">
        <v>3.1</v>
      </c>
      <c r="N816" s="47"/>
      <c r="O816" s="22"/>
      <c r="P816" s="117">
        <v>18011</v>
      </c>
    </row>
    <row r="817" s="17" customFormat="1" ht="45" customHeight="1" spans="1:16">
      <c r="A817" s="18" t="s">
        <v>27</v>
      </c>
      <c r="B817" s="40" t="s">
        <v>1301</v>
      </c>
      <c r="C817" s="41" t="s">
        <v>16</v>
      </c>
      <c r="D817" s="41" t="s">
        <v>53</v>
      </c>
      <c r="E817" s="22" t="s">
        <v>5634</v>
      </c>
      <c r="F817" s="22" t="s">
        <v>6020</v>
      </c>
      <c r="G817" s="137" t="s">
        <v>6109</v>
      </c>
      <c r="H817" s="40" t="s">
        <v>2371</v>
      </c>
      <c r="I817" s="40" t="s">
        <v>22</v>
      </c>
      <c r="J817" s="25">
        <v>2</v>
      </c>
      <c r="K817" s="116">
        <f t="shared" si="84"/>
        <v>2</v>
      </c>
      <c r="L817" s="47"/>
      <c r="M817" s="47">
        <v>3.1</v>
      </c>
      <c r="N817" s="47"/>
      <c r="O817" s="22"/>
      <c r="P817" s="117">
        <v>18011</v>
      </c>
    </row>
    <row r="818" s="17" customFormat="1" ht="45" customHeight="1" spans="1:16">
      <c r="A818" s="18" t="s">
        <v>27</v>
      </c>
      <c r="B818" s="40" t="s">
        <v>1302</v>
      </c>
      <c r="C818" s="41" t="s">
        <v>16</v>
      </c>
      <c r="D818" s="41" t="s">
        <v>53</v>
      </c>
      <c r="E818" s="22" t="s">
        <v>5634</v>
      </c>
      <c r="F818" s="22" t="s">
        <v>6017</v>
      </c>
      <c r="G818" s="137" t="s">
        <v>6110</v>
      </c>
      <c r="H818" s="40" t="s">
        <v>2371</v>
      </c>
      <c r="I818" s="40" t="s">
        <v>22</v>
      </c>
      <c r="J818" s="25">
        <v>2</v>
      </c>
      <c r="K818" s="116">
        <f t="shared" si="84"/>
        <v>2</v>
      </c>
      <c r="L818" s="47"/>
      <c r="M818" s="47">
        <v>3.1</v>
      </c>
      <c r="N818" s="47"/>
      <c r="O818" s="22"/>
      <c r="P818" s="117">
        <v>18011</v>
      </c>
    </row>
    <row r="819" s="17" customFormat="1" ht="45" customHeight="1" spans="1:16">
      <c r="A819" s="18" t="s">
        <v>27</v>
      </c>
      <c r="B819" s="40" t="s">
        <v>1303</v>
      </c>
      <c r="C819" s="41" t="s">
        <v>16</v>
      </c>
      <c r="D819" s="41" t="s">
        <v>53</v>
      </c>
      <c r="E819" s="22" t="s">
        <v>5634</v>
      </c>
      <c r="F819" s="22" t="s">
        <v>6020</v>
      </c>
      <c r="G819" s="137" t="s">
        <v>6111</v>
      </c>
      <c r="H819" s="40" t="s">
        <v>2371</v>
      </c>
      <c r="I819" s="40" t="s">
        <v>22</v>
      </c>
      <c r="J819" s="25">
        <v>2</v>
      </c>
      <c r="K819" s="116">
        <f t="shared" si="84"/>
        <v>2</v>
      </c>
      <c r="L819" s="47"/>
      <c r="M819" s="47">
        <v>3.1</v>
      </c>
      <c r="N819" s="47"/>
      <c r="O819" s="22"/>
      <c r="P819" s="117">
        <v>18011</v>
      </c>
    </row>
    <row r="820" s="17" customFormat="1" ht="45" customHeight="1" spans="1:16">
      <c r="A820" s="18" t="s">
        <v>27</v>
      </c>
      <c r="B820" s="40" t="s">
        <v>1304</v>
      </c>
      <c r="C820" s="41" t="s">
        <v>16</v>
      </c>
      <c r="D820" s="41" t="s">
        <v>53</v>
      </c>
      <c r="E820" s="22" t="s">
        <v>5634</v>
      </c>
      <c r="F820" s="22" t="s">
        <v>6017</v>
      </c>
      <c r="G820" s="137" t="s">
        <v>6112</v>
      </c>
      <c r="H820" s="40" t="s">
        <v>2371</v>
      </c>
      <c r="I820" s="40" t="s">
        <v>22</v>
      </c>
      <c r="J820" s="25">
        <v>2</v>
      </c>
      <c r="K820" s="116">
        <f t="shared" si="84"/>
        <v>2</v>
      </c>
      <c r="L820" s="47"/>
      <c r="M820" s="47">
        <v>3.1</v>
      </c>
      <c r="N820" s="47"/>
      <c r="O820" s="22"/>
      <c r="P820" s="117">
        <v>18011</v>
      </c>
    </row>
    <row r="821" s="17" customFormat="1" ht="45" customHeight="1" spans="1:16">
      <c r="A821" s="18" t="s">
        <v>27</v>
      </c>
      <c r="B821" s="40" t="s">
        <v>1306</v>
      </c>
      <c r="C821" s="41" t="s">
        <v>16</v>
      </c>
      <c r="D821" s="41" t="s">
        <v>53</v>
      </c>
      <c r="E821" s="22" t="s">
        <v>5634</v>
      </c>
      <c r="F821" s="22" t="s">
        <v>6020</v>
      </c>
      <c r="G821" s="137" t="s">
        <v>6113</v>
      </c>
      <c r="H821" s="40" t="s">
        <v>2371</v>
      </c>
      <c r="I821" s="40" t="s">
        <v>22</v>
      </c>
      <c r="J821" s="25">
        <v>2</v>
      </c>
      <c r="K821" s="116">
        <f t="shared" si="84"/>
        <v>2</v>
      </c>
      <c r="L821" s="47"/>
      <c r="M821" s="47">
        <v>3.1</v>
      </c>
      <c r="N821" s="47"/>
      <c r="O821" s="22"/>
      <c r="P821" s="117">
        <v>18011</v>
      </c>
    </row>
    <row r="822" s="17" customFormat="1" ht="45" customHeight="1" spans="1:16">
      <c r="A822" s="18" t="s">
        <v>27</v>
      </c>
      <c r="B822" s="40" t="s">
        <v>1307</v>
      </c>
      <c r="C822" s="41" t="s">
        <v>16</v>
      </c>
      <c r="D822" s="41" t="s">
        <v>53</v>
      </c>
      <c r="E822" s="22" t="s">
        <v>5634</v>
      </c>
      <c r="F822" s="22" t="s">
        <v>6017</v>
      </c>
      <c r="G822" s="137" t="s">
        <v>6114</v>
      </c>
      <c r="H822" s="40" t="s">
        <v>2136</v>
      </c>
      <c r="I822" s="40" t="s">
        <v>22</v>
      </c>
      <c r="J822" s="133">
        <v>4</v>
      </c>
      <c r="K822" s="138">
        <f t="shared" ref="K822:K825" si="85">CEILING(J822*0.2,1)</f>
        <v>1</v>
      </c>
      <c r="L822" s="47"/>
      <c r="M822" s="47">
        <v>3.2</v>
      </c>
      <c r="N822" s="47"/>
      <c r="O822" s="22"/>
      <c r="P822" s="117">
        <v>13461</v>
      </c>
    </row>
    <row r="823" s="17" customFormat="1" ht="45" customHeight="1" spans="1:16">
      <c r="A823" s="18" t="s">
        <v>27</v>
      </c>
      <c r="B823" s="40" t="s">
        <v>1309</v>
      </c>
      <c r="C823" s="41" t="s">
        <v>16</v>
      </c>
      <c r="D823" s="41" t="s">
        <v>53</v>
      </c>
      <c r="E823" s="22" t="s">
        <v>5634</v>
      </c>
      <c r="F823" s="22" t="s">
        <v>6020</v>
      </c>
      <c r="G823" s="137" t="s">
        <v>6115</v>
      </c>
      <c r="H823" s="40" t="s">
        <v>2136</v>
      </c>
      <c r="I823" s="40" t="s">
        <v>22</v>
      </c>
      <c r="J823" s="133">
        <v>3</v>
      </c>
      <c r="K823" s="138">
        <f t="shared" si="85"/>
        <v>1</v>
      </c>
      <c r="L823" s="47"/>
      <c r="M823" s="47">
        <v>3.2</v>
      </c>
      <c r="N823" s="47"/>
      <c r="O823" s="22"/>
      <c r="P823" s="117">
        <v>13461</v>
      </c>
    </row>
    <row r="824" s="17" customFormat="1" ht="45" customHeight="1" spans="1:16">
      <c r="A824" s="18" t="s">
        <v>27</v>
      </c>
      <c r="B824" s="40" t="s">
        <v>1310</v>
      </c>
      <c r="C824" s="41" t="s">
        <v>16</v>
      </c>
      <c r="D824" s="41" t="s">
        <v>53</v>
      </c>
      <c r="E824" s="22" t="s">
        <v>5634</v>
      </c>
      <c r="F824" s="22" t="s">
        <v>6017</v>
      </c>
      <c r="G824" s="137" t="s">
        <v>6116</v>
      </c>
      <c r="H824" s="40" t="s">
        <v>2136</v>
      </c>
      <c r="I824" s="40" t="s">
        <v>22</v>
      </c>
      <c r="J824" s="133">
        <v>4</v>
      </c>
      <c r="K824" s="138">
        <f t="shared" si="85"/>
        <v>1</v>
      </c>
      <c r="L824" s="47"/>
      <c r="M824" s="47">
        <v>3.2</v>
      </c>
      <c r="N824" s="47"/>
      <c r="O824" s="22"/>
      <c r="P824" s="117">
        <v>13461</v>
      </c>
    </row>
    <row r="825" s="17" customFormat="1" ht="45" customHeight="1" spans="1:16">
      <c r="A825" s="18" t="s">
        <v>27</v>
      </c>
      <c r="B825" s="40" t="s">
        <v>1312</v>
      </c>
      <c r="C825" s="41" t="s">
        <v>16</v>
      </c>
      <c r="D825" s="41" t="s">
        <v>53</v>
      </c>
      <c r="E825" s="22" t="s">
        <v>5634</v>
      </c>
      <c r="F825" s="22" t="s">
        <v>6020</v>
      </c>
      <c r="G825" s="137" t="s">
        <v>6117</v>
      </c>
      <c r="H825" s="40" t="s">
        <v>2136</v>
      </c>
      <c r="I825" s="40" t="s">
        <v>22</v>
      </c>
      <c r="J825" s="133">
        <v>3</v>
      </c>
      <c r="K825" s="138">
        <f t="shared" si="85"/>
        <v>1</v>
      </c>
      <c r="L825" s="47"/>
      <c r="M825" s="47">
        <v>3.2</v>
      </c>
      <c r="N825" s="47"/>
      <c r="O825" s="22"/>
      <c r="P825" s="117">
        <v>13461</v>
      </c>
    </row>
    <row r="826" s="17" customFormat="1" ht="45" customHeight="1" spans="1:16">
      <c r="A826" s="18" t="s">
        <v>27</v>
      </c>
      <c r="B826" s="40" t="s">
        <v>1313</v>
      </c>
      <c r="C826" s="41" t="s">
        <v>16</v>
      </c>
      <c r="D826" s="41" t="s">
        <v>53</v>
      </c>
      <c r="E826" s="22" t="s">
        <v>5634</v>
      </c>
      <c r="F826" s="22" t="s">
        <v>6020</v>
      </c>
      <c r="G826" s="137" t="s">
        <v>6118</v>
      </c>
      <c r="H826" s="40" t="s">
        <v>2136</v>
      </c>
      <c r="I826" s="40" t="s">
        <v>22</v>
      </c>
      <c r="J826" s="133">
        <v>7</v>
      </c>
      <c r="K826" s="116">
        <f t="shared" ref="K826:K829" si="86">J826</f>
        <v>7</v>
      </c>
      <c r="L826" s="47"/>
      <c r="M826" s="47">
        <v>3.2</v>
      </c>
      <c r="N826" s="47"/>
      <c r="O826" s="22"/>
      <c r="P826" s="117">
        <v>13461</v>
      </c>
    </row>
    <row r="827" s="17" customFormat="1" ht="45" customHeight="1" spans="1:16">
      <c r="A827" s="18" t="s">
        <v>27</v>
      </c>
      <c r="B827" s="40" t="s">
        <v>1314</v>
      </c>
      <c r="C827" s="41" t="s">
        <v>16</v>
      </c>
      <c r="D827" s="41" t="s">
        <v>53</v>
      </c>
      <c r="E827" s="22" t="s">
        <v>5634</v>
      </c>
      <c r="F827" s="22" t="s">
        <v>6020</v>
      </c>
      <c r="G827" s="137" t="s">
        <v>6119</v>
      </c>
      <c r="H827" s="40" t="s">
        <v>2136</v>
      </c>
      <c r="I827" s="40" t="s">
        <v>22</v>
      </c>
      <c r="J827" s="133">
        <v>7</v>
      </c>
      <c r="K827" s="116">
        <f t="shared" si="86"/>
        <v>7</v>
      </c>
      <c r="L827" s="47"/>
      <c r="M827" s="47">
        <v>3.2</v>
      </c>
      <c r="N827" s="47"/>
      <c r="O827" s="22"/>
      <c r="P827" s="117">
        <v>13461</v>
      </c>
    </row>
    <row r="828" s="17" customFormat="1" ht="45" customHeight="1" spans="1:16">
      <c r="A828" s="18" t="s">
        <v>27</v>
      </c>
      <c r="B828" s="40" t="s">
        <v>1315</v>
      </c>
      <c r="C828" s="41" t="s">
        <v>16</v>
      </c>
      <c r="D828" s="41" t="s">
        <v>53</v>
      </c>
      <c r="E828" s="22" t="s">
        <v>5634</v>
      </c>
      <c r="F828" s="22" t="s">
        <v>6020</v>
      </c>
      <c r="G828" s="137" t="s">
        <v>6120</v>
      </c>
      <c r="H828" s="40" t="s">
        <v>2136</v>
      </c>
      <c r="I828" s="40" t="s">
        <v>22</v>
      </c>
      <c r="J828" s="133">
        <v>7</v>
      </c>
      <c r="K828" s="116">
        <f t="shared" si="86"/>
        <v>7</v>
      </c>
      <c r="L828" s="47"/>
      <c r="M828" s="47">
        <v>3.2</v>
      </c>
      <c r="N828" s="47"/>
      <c r="O828" s="22"/>
      <c r="P828" s="117">
        <v>13461</v>
      </c>
    </row>
    <row r="829" s="17" customFormat="1" ht="45" customHeight="1" spans="1:16">
      <c r="A829" s="18" t="s">
        <v>27</v>
      </c>
      <c r="B829" s="40" t="s">
        <v>1316</v>
      </c>
      <c r="C829" s="41" t="s">
        <v>16</v>
      </c>
      <c r="D829" s="41" t="s">
        <v>53</v>
      </c>
      <c r="E829" s="22" t="s">
        <v>5634</v>
      </c>
      <c r="F829" s="22" t="s">
        <v>6020</v>
      </c>
      <c r="G829" s="137" t="s">
        <v>6121</v>
      </c>
      <c r="H829" s="40" t="s">
        <v>2136</v>
      </c>
      <c r="I829" s="40" t="s">
        <v>22</v>
      </c>
      <c r="J829" s="133">
        <v>7</v>
      </c>
      <c r="K829" s="116">
        <f t="shared" si="86"/>
        <v>7</v>
      </c>
      <c r="L829" s="47"/>
      <c r="M829" s="47">
        <v>3.2</v>
      </c>
      <c r="N829" s="47"/>
      <c r="O829" s="22"/>
      <c r="P829" s="117">
        <v>13461</v>
      </c>
    </row>
    <row r="830" s="17" customFormat="1" ht="45" customHeight="1" spans="1:16">
      <c r="A830" s="18" t="s">
        <v>27</v>
      </c>
      <c r="B830" s="40" t="s">
        <v>1317</v>
      </c>
      <c r="C830" s="41" t="s">
        <v>16</v>
      </c>
      <c r="D830" s="41" t="s">
        <v>3081</v>
      </c>
      <c r="E830" s="144" t="s">
        <v>5499</v>
      </c>
      <c r="F830" s="22" t="s">
        <v>5461</v>
      </c>
      <c r="G830" s="137" t="s">
        <v>5462</v>
      </c>
      <c r="H830" s="42" t="s">
        <v>6122</v>
      </c>
      <c r="I830" s="42" t="s">
        <v>2335</v>
      </c>
      <c r="J830" s="145">
        <v>1110</v>
      </c>
      <c r="K830" s="116">
        <v>0</v>
      </c>
      <c r="L830" s="47"/>
      <c r="M830" s="47">
        <v>3.2</v>
      </c>
      <c r="N830" s="47"/>
      <c r="O830" s="22"/>
      <c r="P830" s="117"/>
    </row>
    <row r="831" s="17" customFormat="1" ht="45" customHeight="1" spans="1:16">
      <c r="A831" s="18" t="s">
        <v>27</v>
      </c>
      <c r="B831" s="40" t="s">
        <v>1318</v>
      </c>
      <c r="C831" s="41" t="s">
        <v>16</v>
      </c>
      <c r="D831" s="41" t="s">
        <v>3081</v>
      </c>
      <c r="E831" s="144" t="s">
        <v>5499</v>
      </c>
      <c r="F831" s="22" t="s">
        <v>5461</v>
      </c>
      <c r="G831" s="137" t="s">
        <v>5464</v>
      </c>
      <c r="H831" s="42" t="s">
        <v>6122</v>
      </c>
      <c r="I831" s="42" t="s">
        <v>2335</v>
      </c>
      <c r="J831" s="145">
        <v>50</v>
      </c>
      <c r="K831" s="116">
        <v>0</v>
      </c>
      <c r="L831" s="47"/>
      <c r="M831" s="47">
        <v>3.2</v>
      </c>
      <c r="N831" s="47"/>
      <c r="O831" s="22"/>
      <c r="P831" s="117"/>
    </row>
    <row r="832" s="17" customFormat="1" ht="45" customHeight="1" spans="1:16">
      <c r="A832" s="18" t="s">
        <v>27</v>
      </c>
      <c r="B832" s="40" t="s">
        <v>1319</v>
      </c>
      <c r="C832" s="41" t="s">
        <v>16</v>
      </c>
      <c r="D832" s="41" t="s">
        <v>3081</v>
      </c>
      <c r="E832" s="144" t="s">
        <v>5499</v>
      </c>
      <c r="F832" s="22" t="s">
        <v>3081</v>
      </c>
      <c r="G832" s="137" t="s">
        <v>3082</v>
      </c>
      <c r="H832" s="42" t="s">
        <v>3082</v>
      </c>
      <c r="I832" s="146" t="s">
        <v>2335</v>
      </c>
      <c r="J832" s="145">
        <v>360</v>
      </c>
      <c r="K832" s="116">
        <v>0</v>
      </c>
      <c r="L832" s="47"/>
      <c r="M832" s="47">
        <v>3.1</v>
      </c>
      <c r="N832" s="47"/>
      <c r="O832" s="22"/>
      <c r="P832" s="117"/>
    </row>
    <row r="833" s="17" customFormat="1" ht="45" customHeight="1" spans="1:16">
      <c r="A833" s="18" t="s">
        <v>27</v>
      </c>
      <c r="B833" s="40" t="s">
        <v>1320</v>
      </c>
      <c r="C833" s="41" t="s">
        <v>16</v>
      </c>
      <c r="D833" s="41" t="s">
        <v>449</v>
      </c>
      <c r="E833" s="144" t="s">
        <v>5499</v>
      </c>
      <c r="F833" s="22" t="s">
        <v>451</v>
      </c>
      <c r="G833" s="137" t="s">
        <v>452</v>
      </c>
      <c r="H833" s="40" t="s">
        <v>453</v>
      </c>
      <c r="I833" s="40" t="s">
        <v>22</v>
      </c>
      <c r="J833" s="22">
        <v>390</v>
      </c>
      <c r="K833" s="116">
        <v>0</v>
      </c>
      <c r="L833" s="148">
        <f t="shared" ref="L833:L847" si="87">J833*5</f>
        <v>1950</v>
      </c>
      <c r="M833" s="47">
        <v>3.1</v>
      </c>
      <c r="N833" s="47"/>
      <c r="O833" s="22"/>
      <c r="P833" s="117"/>
    </row>
    <row r="834" s="17" customFormat="1" ht="45" customHeight="1" spans="1:16">
      <c r="A834" s="18" t="s">
        <v>27</v>
      </c>
      <c r="B834" s="40" t="s">
        <v>1321</v>
      </c>
      <c r="C834" s="41" t="s">
        <v>16</v>
      </c>
      <c r="D834" s="41" t="s">
        <v>449</v>
      </c>
      <c r="E834" s="144" t="s">
        <v>5499</v>
      </c>
      <c r="F834" s="22" t="s">
        <v>451</v>
      </c>
      <c r="G834" s="137" t="s">
        <v>455</v>
      </c>
      <c r="H834" s="40" t="s">
        <v>453</v>
      </c>
      <c r="I834" s="40" t="s">
        <v>22</v>
      </c>
      <c r="J834" s="22">
        <v>273</v>
      </c>
      <c r="K834" s="116">
        <v>0</v>
      </c>
      <c r="L834" s="148">
        <f t="shared" si="87"/>
        <v>1365</v>
      </c>
      <c r="M834" s="47">
        <v>3.1</v>
      </c>
      <c r="N834" s="47"/>
      <c r="O834" s="22"/>
      <c r="P834" s="117"/>
    </row>
    <row r="835" s="17" customFormat="1" ht="45" customHeight="1" spans="1:16">
      <c r="A835" s="18" t="s">
        <v>27</v>
      </c>
      <c r="B835" s="40" t="s">
        <v>1322</v>
      </c>
      <c r="C835" s="41" t="s">
        <v>16</v>
      </c>
      <c r="D835" s="41" t="s">
        <v>449</v>
      </c>
      <c r="E835" s="144" t="s">
        <v>5499</v>
      </c>
      <c r="F835" s="22" t="s">
        <v>451</v>
      </c>
      <c r="G835" s="137" t="s">
        <v>2031</v>
      </c>
      <c r="H835" s="40" t="s">
        <v>453</v>
      </c>
      <c r="I835" s="40" t="s">
        <v>22</v>
      </c>
      <c r="J835" s="22">
        <v>221</v>
      </c>
      <c r="K835" s="116">
        <v>0</v>
      </c>
      <c r="L835" s="148">
        <f t="shared" si="87"/>
        <v>1105</v>
      </c>
      <c r="M835" s="47">
        <v>3.1</v>
      </c>
      <c r="N835" s="47"/>
      <c r="O835" s="22"/>
      <c r="P835" s="117"/>
    </row>
    <row r="836" s="17" customFormat="1" ht="45" customHeight="1" spans="1:16">
      <c r="A836" s="18" t="s">
        <v>27</v>
      </c>
      <c r="B836" s="40" t="s">
        <v>1323</v>
      </c>
      <c r="C836" s="41" t="s">
        <v>16</v>
      </c>
      <c r="D836" s="41" t="s">
        <v>449</v>
      </c>
      <c r="E836" s="144" t="s">
        <v>5499</v>
      </c>
      <c r="F836" s="22" t="s">
        <v>451</v>
      </c>
      <c r="G836" s="137" t="s">
        <v>2033</v>
      </c>
      <c r="H836" s="40" t="s">
        <v>453</v>
      </c>
      <c r="I836" s="40" t="s">
        <v>22</v>
      </c>
      <c r="J836" s="22">
        <v>195</v>
      </c>
      <c r="K836" s="116">
        <v>0</v>
      </c>
      <c r="L836" s="148">
        <f t="shared" si="87"/>
        <v>975</v>
      </c>
      <c r="M836" s="47">
        <v>3.1</v>
      </c>
      <c r="N836" s="47"/>
      <c r="O836" s="22"/>
      <c r="P836" s="117"/>
    </row>
    <row r="837" s="17" customFormat="1" ht="45" customHeight="1" spans="1:16">
      <c r="A837" s="18" t="s">
        <v>27</v>
      </c>
      <c r="B837" s="40" t="s">
        <v>1324</v>
      </c>
      <c r="C837" s="41" t="s">
        <v>16</v>
      </c>
      <c r="D837" s="41" t="s">
        <v>449</v>
      </c>
      <c r="E837" s="144" t="s">
        <v>5499</v>
      </c>
      <c r="F837" s="22" t="s">
        <v>451</v>
      </c>
      <c r="G837" s="137" t="s">
        <v>457</v>
      </c>
      <c r="H837" s="40" t="s">
        <v>453</v>
      </c>
      <c r="I837" s="40" t="s">
        <v>22</v>
      </c>
      <c r="J837" s="22">
        <v>169</v>
      </c>
      <c r="K837" s="116">
        <v>0</v>
      </c>
      <c r="L837" s="148">
        <f t="shared" si="87"/>
        <v>845</v>
      </c>
      <c r="M837" s="47">
        <v>3.1</v>
      </c>
      <c r="N837" s="47"/>
      <c r="O837" s="22"/>
      <c r="P837" s="117"/>
    </row>
    <row r="838" s="17" customFormat="1" ht="45" customHeight="1" spans="1:16">
      <c r="A838" s="18" t="s">
        <v>27</v>
      </c>
      <c r="B838" s="40" t="s">
        <v>1325</v>
      </c>
      <c r="C838" s="41" t="s">
        <v>16</v>
      </c>
      <c r="D838" s="41" t="s">
        <v>449</v>
      </c>
      <c r="E838" s="144" t="s">
        <v>5499</v>
      </c>
      <c r="F838" s="22" t="s">
        <v>451</v>
      </c>
      <c r="G838" s="137" t="s">
        <v>2037</v>
      </c>
      <c r="H838" s="40" t="s">
        <v>453</v>
      </c>
      <c r="I838" s="40" t="s">
        <v>22</v>
      </c>
      <c r="J838" s="22">
        <v>143</v>
      </c>
      <c r="K838" s="116">
        <v>0</v>
      </c>
      <c r="L838" s="148">
        <f t="shared" si="87"/>
        <v>715</v>
      </c>
      <c r="M838" s="47">
        <v>3.1</v>
      </c>
      <c r="N838" s="47"/>
      <c r="O838" s="22"/>
      <c r="P838" s="117"/>
    </row>
    <row r="839" s="17" customFormat="1" ht="45" customHeight="1" spans="1:16">
      <c r="A839" s="18" t="s">
        <v>27</v>
      </c>
      <c r="B839" s="40" t="s">
        <v>1326</v>
      </c>
      <c r="C839" s="41" t="s">
        <v>16</v>
      </c>
      <c r="D839" s="41" t="s">
        <v>449</v>
      </c>
      <c r="E839" s="144" t="s">
        <v>5499</v>
      </c>
      <c r="F839" s="22" t="s">
        <v>451</v>
      </c>
      <c r="G839" s="137" t="s">
        <v>2039</v>
      </c>
      <c r="H839" s="40" t="s">
        <v>453</v>
      </c>
      <c r="I839" s="40" t="s">
        <v>22</v>
      </c>
      <c r="J839" s="22">
        <v>195</v>
      </c>
      <c r="K839" s="116">
        <v>0</v>
      </c>
      <c r="L839" s="148">
        <f t="shared" si="87"/>
        <v>975</v>
      </c>
      <c r="M839" s="47">
        <v>3.1</v>
      </c>
      <c r="N839" s="47"/>
      <c r="O839" s="22"/>
      <c r="P839" s="117"/>
    </row>
    <row r="840" s="17" customFormat="1" ht="45" customHeight="1" spans="1:16">
      <c r="A840" s="18" t="s">
        <v>27</v>
      </c>
      <c r="B840" s="40" t="s">
        <v>1327</v>
      </c>
      <c r="C840" s="41" t="s">
        <v>16</v>
      </c>
      <c r="D840" s="41" t="s">
        <v>449</v>
      </c>
      <c r="E840" s="144" t="s">
        <v>5499</v>
      </c>
      <c r="F840" s="22" t="s">
        <v>451</v>
      </c>
      <c r="G840" s="137" t="s">
        <v>2041</v>
      </c>
      <c r="H840" s="40" t="s">
        <v>453</v>
      </c>
      <c r="I840" s="40" t="s">
        <v>22</v>
      </c>
      <c r="J840" s="22">
        <v>247</v>
      </c>
      <c r="K840" s="116">
        <v>0</v>
      </c>
      <c r="L840" s="148">
        <f t="shared" si="87"/>
        <v>1235</v>
      </c>
      <c r="M840" s="47">
        <v>3.1</v>
      </c>
      <c r="N840" s="47"/>
      <c r="O840" s="22"/>
      <c r="P840" s="117"/>
    </row>
    <row r="841" s="17" customFormat="1" ht="45" customHeight="1" spans="1:16">
      <c r="A841" s="18" t="s">
        <v>27</v>
      </c>
      <c r="B841" s="40" t="s">
        <v>1328</v>
      </c>
      <c r="C841" s="41" t="s">
        <v>16</v>
      </c>
      <c r="D841" s="41" t="s">
        <v>449</v>
      </c>
      <c r="E841" s="144" t="s">
        <v>5499</v>
      </c>
      <c r="F841" s="22" t="s">
        <v>459</v>
      </c>
      <c r="G841" s="137" t="s">
        <v>460</v>
      </c>
      <c r="H841" s="147" t="s">
        <v>461</v>
      </c>
      <c r="I841" s="40" t="s">
        <v>2335</v>
      </c>
      <c r="J841" s="22" t="s">
        <v>442</v>
      </c>
      <c r="K841" s="116">
        <v>0</v>
      </c>
      <c r="L841" s="148">
        <f t="shared" si="87"/>
        <v>1075</v>
      </c>
      <c r="M841" s="47">
        <v>3.1</v>
      </c>
      <c r="N841" s="47"/>
      <c r="O841" s="22"/>
      <c r="P841" s="117"/>
    </row>
    <row r="842" s="17" customFormat="1" ht="45" customHeight="1" spans="1:16">
      <c r="A842" s="18" t="s">
        <v>27</v>
      </c>
      <c r="B842" s="40" t="s">
        <v>1329</v>
      </c>
      <c r="C842" s="41" t="s">
        <v>16</v>
      </c>
      <c r="D842" s="41" t="s">
        <v>449</v>
      </c>
      <c r="E842" s="144" t="s">
        <v>5499</v>
      </c>
      <c r="F842" s="22" t="s">
        <v>463</v>
      </c>
      <c r="G842" s="137" t="s">
        <v>464</v>
      </c>
      <c r="H842" s="147" t="s">
        <v>465</v>
      </c>
      <c r="I842" s="40" t="s">
        <v>22</v>
      </c>
      <c r="J842" s="22">
        <v>299</v>
      </c>
      <c r="K842" s="116">
        <v>0</v>
      </c>
      <c r="L842" s="148">
        <f t="shared" si="87"/>
        <v>1495</v>
      </c>
      <c r="M842" s="47">
        <v>3.1</v>
      </c>
      <c r="N842" s="47"/>
      <c r="O842" s="22"/>
      <c r="P842" s="117"/>
    </row>
    <row r="843" s="17" customFormat="1" ht="45" customHeight="1" spans="1:16">
      <c r="A843" s="18" t="s">
        <v>27</v>
      </c>
      <c r="B843" s="40" t="s">
        <v>1330</v>
      </c>
      <c r="C843" s="41" t="s">
        <v>16</v>
      </c>
      <c r="D843" s="41" t="s">
        <v>449</v>
      </c>
      <c r="E843" s="144" t="s">
        <v>5499</v>
      </c>
      <c r="F843" s="22" t="s">
        <v>463</v>
      </c>
      <c r="G843" s="137" t="s">
        <v>2047</v>
      </c>
      <c r="H843" s="147" t="s">
        <v>465</v>
      </c>
      <c r="I843" s="40" t="s">
        <v>22</v>
      </c>
      <c r="J843" s="22">
        <v>182</v>
      </c>
      <c r="K843" s="116">
        <v>0</v>
      </c>
      <c r="L843" s="148">
        <f t="shared" si="87"/>
        <v>910</v>
      </c>
      <c r="M843" s="47">
        <v>3.1</v>
      </c>
      <c r="N843" s="47"/>
      <c r="O843" s="22"/>
      <c r="P843" s="117"/>
    </row>
    <row r="844" s="17" customFormat="1" ht="45" customHeight="1" spans="1:16">
      <c r="A844" s="18" t="s">
        <v>27</v>
      </c>
      <c r="B844" s="40" t="s">
        <v>1331</v>
      </c>
      <c r="C844" s="41" t="s">
        <v>16</v>
      </c>
      <c r="D844" s="41" t="s">
        <v>449</v>
      </c>
      <c r="E844" s="144" t="s">
        <v>5499</v>
      </c>
      <c r="F844" s="22" t="s">
        <v>463</v>
      </c>
      <c r="G844" s="137" t="s">
        <v>2044</v>
      </c>
      <c r="H844" s="147" t="s">
        <v>465</v>
      </c>
      <c r="I844" s="40" t="s">
        <v>22</v>
      </c>
      <c r="J844" s="22">
        <v>312</v>
      </c>
      <c r="K844" s="116">
        <v>0</v>
      </c>
      <c r="L844" s="148">
        <f t="shared" si="87"/>
        <v>1560</v>
      </c>
      <c r="M844" s="47">
        <v>3.1</v>
      </c>
      <c r="N844" s="47"/>
      <c r="O844" s="22"/>
      <c r="P844" s="117"/>
    </row>
    <row r="845" s="17" customFormat="1" ht="45" customHeight="1" spans="1:16">
      <c r="A845" s="18" t="s">
        <v>27</v>
      </c>
      <c r="B845" s="40" t="s">
        <v>1332</v>
      </c>
      <c r="C845" s="41" t="s">
        <v>16</v>
      </c>
      <c r="D845" s="41" t="s">
        <v>449</v>
      </c>
      <c r="E845" s="144" t="s">
        <v>5499</v>
      </c>
      <c r="F845" s="22" t="s">
        <v>463</v>
      </c>
      <c r="G845" s="137" t="s">
        <v>2049</v>
      </c>
      <c r="H845" s="147" t="s">
        <v>465</v>
      </c>
      <c r="I845" s="40" t="s">
        <v>22</v>
      </c>
      <c r="J845" s="22" t="s">
        <v>138</v>
      </c>
      <c r="K845" s="116">
        <v>0</v>
      </c>
      <c r="L845" s="148">
        <f t="shared" si="87"/>
        <v>245</v>
      </c>
      <c r="M845" s="47">
        <v>3.1</v>
      </c>
      <c r="N845" s="47"/>
      <c r="O845" s="22"/>
      <c r="P845" s="117"/>
    </row>
    <row r="846" s="17" customFormat="1" ht="45" customHeight="1" spans="1:16">
      <c r="A846" s="18" t="s">
        <v>27</v>
      </c>
      <c r="B846" s="40" t="s">
        <v>1333</v>
      </c>
      <c r="C846" s="41" t="s">
        <v>16</v>
      </c>
      <c r="D846" s="41" t="s">
        <v>449</v>
      </c>
      <c r="E846" s="144" t="s">
        <v>5499</v>
      </c>
      <c r="F846" s="22" t="s">
        <v>463</v>
      </c>
      <c r="G846" s="137" t="s">
        <v>2500</v>
      </c>
      <c r="H846" s="147" t="s">
        <v>465</v>
      </c>
      <c r="I846" s="40" t="s">
        <v>22</v>
      </c>
      <c r="J846" s="22" t="s">
        <v>170</v>
      </c>
      <c r="K846" s="116">
        <v>0</v>
      </c>
      <c r="L846" s="148">
        <f t="shared" si="87"/>
        <v>360</v>
      </c>
      <c r="M846" s="47">
        <v>3.1</v>
      </c>
      <c r="N846" s="47"/>
      <c r="O846" s="22"/>
      <c r="P846" s="117"/>
    </row>
    <row r="847" s="17" customFormat="1" ht="45" customHeight="1" spans="1:16">
      <c r="A847" s="18" t="s">
        <v>27</v>
      </c>
      <c r="B847" s="40" t="s">
        <v>1334</v>
      </c>
      <c r="C847" s="41" t="s">
        <v>16</v>
      </c>
      <c r="D847" s="41" t="s">
        <v>449</v>
      </c>
      <c r="E847" s="144" t="s">
        <v>5499</v>
      </c>
      <c r="F847" s="22" t="s">
        <v>463</v>
      </c>
      <c r="G847" s="137" t="s">
        <v>2333</v>
      </c>
      <c r="H847" s="147" t="s">
        <v>465</v>
      </c>
      <c r="I847" s="40" t="s">
        <v>22</v>
      </c>
      <c r="J847" s="22" t="s">
        <v>387</v>
      </c>
      <c r="K847" s="116">
        <v>0</v>
      </c>
      <c r="L847" s="148">
        <f t="shared" si="87"/>
        <v>930</v>
      </c>
      <c r="M847" s="47">
        <v>3.1</v>
      </c>
      <c r="N847" s="47"/>
      <c r="O847" s="22"/>
      <c r="P847" s="117"/>
    </row>
    <row r="848" s="17" customFormat="1" ht="45" customHeight="1" spans="1:16">
      <c r="A848" s="18" t="s">
        <v>27</v>
      </c>
      <c r="B848" s="40" t="s">
        <v>1336</v>
      </c>
      <c r="C848" s="41" t="s">
        <v>16</v>
      </c>
      <c r="D848" s="41" t="s">
        <v>53</v>
      </c>
      <c r="E848" s="22" t="s">
        <v>5634</v>
      </c>
      <c r="F848" s="22" t="s">
        <v>885</v>
      </c>
      <c r="G848" s="137" t="s">
        <v>6123</v>
      </c>
      <c r="H848" s="40" t="s">
        <v>5274</v>
      </c>
      <c r="I848" s="40" t="s">
        <v>22</v>
      </c>
      <c r="J848" s="106">
        <v>1</v>
      </c>
      <c r="K848" s="116">
        <v>0</v>
      </c>
      <c r="L848" s="149">
        <v>52</v>
      </c>
      <c r="M848" s="47">
        <v>3.2</v>
      </c>
      <c r="N848" s="47"/>
      <c r="O848" s="22"/>
      <c r="P848" s="117"/>
    </row>
    <row r="849" s="17" customFormat="1" ht="45" customHeight="1" spans="1:16">
      <c r="A849" s="18" t="s">
        <v>27</v>
      </c>
      <c r="B849" s="40" t="s">
        <v>1337</v>
      </c>
      <c r="C849" s="41" t="s">
        <v>16</v>
      </c>
      <c r="D849" s="41" t="s">
        <v>53</v>
      </c>
      <c r="E849" s="22" t="s">
        <v>5634</v>
      </c>
      <c r="F849" s="22" t="s">
        <v>885</v>
      </c>
      <c r="G849" s="137" t="s">
        <v>6123</v>
      </c>
      <c r="H849" s="40" t="s">
        <v>5274</v>
      </c>
      <c r="I849" s="40" t="s">
        <v>22</v>
      </c>
      <c r="J849" s="106">
        <v>1</v>
      </c>
      <c r="K849" s="116">
        <v>0</v>
      </c>
      <c r="L849" s="149">
        <v>16</v>
      </c>
      <c r="M849" s="47">
        <v>3.2</v>
      </c>
      <c r="N849" s="47"/>
      <c r="O849" s="22"/>
      <c r="P849" s="117"/>
    </row>
    <row r="850" s="17" customFormat="1" ht="45" customHeight="1" spans="1:16">
      <c r="A850" s="18" t="s">
        <v>27</v>
      </c>
      <c r="B850" s="40" t="s">
        <v>1338</v>
      </c>
      <c r="C850" s="41" t="s">
        <v>16</v>
      </c>
      <c r="D850" s="41" t="s">
        <v>53</v>
      </c>
      <c r="E850" s="22" t="s">
        <v>5634</v>
      </c>
      <c r="F850" s="22" t="s">
        <v>885</v>
      </c>
      <c r="G850" s="137" t="s">
        <v>6124</v>
      </c>
      <c r="H850" s="40" t="s">
        <v>5274</v>
      </c>
      <c r="I850" s="40" t="s">
        <v>22</v>
      </c>
      <c r="J850" s="106">
        <v>1</v>
      </c>
      <c r="K850" s="116">
        <v>0</v>
      </c>
      <c r="L850" s="149"/>
      <c r="M850" s="47">
        <v>3.2</v>
      </c>
      <c r="N850" s="47"/>
      <c r="O850" s="22"/>
      <c r="P850" s="117"/>
    </row>
    <row r="851" s="17" customFormat="1" ht="45" customHeight="1" spans="1:16">
      <c r="A851" s="18" t="s">
        <v>27</v>
      </c>
      <c r="B851" s="40" t="s">
        <v>1339</v>
      </c>
      <c r="C851" s="41" t="s">
        <v>16</v>
      </c>
      <c r="D851" s="41" t="s">
        <v>53</v>
      </c>
      <c r="E851" s="22" t="s">
        <v>5634</v>
      </c>
      <c r="F851" s="22" t="s">
        <v>885</v>
      </c>
      <c r="G851" s="137" t="s">
        <v>6123</v>
      </c>
      <c r="H851" s="40" t="s">
        <v>5274</v>
      </c>
      <c r="I851" s="40" t="s">
        <v>22</v>
      </c>
      <c r="J851" s="106">
        <v>1</v>
      </c>
      <c r="K851" s="116">
        <v>0</v>
      </c>
      <c r="L851" s="149"/>
      <c r="M851" s="47">
        <v>3.2</v>
      </c>
      <c r="N851" s="47"/>
      <c r="O851" s="22"/>
      <c r="P851" s="117"/>
    </row>
    <row r="852" s="17" customFormat="1" ht="45" customHeight="1" spans="1:16">
      <c r="A852" s="18" t="s">
        <v>27</v>
      </c>
      <c r="B852" s="40" t="s">
        <v>1340</v>
      </c>
      <c r="C852" s="41" t="s">
        <v>16</v>
      </c>
      <c r="D852" s="41" t="s">
        <v>53</v>
      </c>
      <c r="E852" s="22" t="s">
        <v>5634</v>
      </c>
      <c r="F852" s="22" t="s">
        <v>885</v>
      </c>
      <c r="G852" s="137" t="s">
        <v>6125</v>
      </c>
      <c r="H852" s="40" t="s">
        <v>5274</v>
      </c>
      <c r="I852" s="40" t="s">
        <v>22</v>
      </c>
      <c r="J852" s="106">
        <v>1</v>
      </c>
      <c r="K852" s="116">
        <v>0</v>
      </c>
      <c r="L852" s="149">
        <v>16</v>
      </c>
      <c r="M852" s="47">
        <v>3.2</v>
      </c>
      <c r="N852" s="47"/>
      <c r="O852" s="22"/>
      <c r="P852" s="117"/>
    </row>
    <row r="853" s="17" customFormat="1" ht="45" customHeight="1" spans="1:16">
      <c r="A853" s="18" t="s">
        <v>27</v>
      </c>
      <c r="B853" s="40" t="s">
        <v>1341</v>
      </c>
      <c r="C853" s="41" t="s">
        <v>16</v>
      </c>
      <c r="D853" s="41" t="s">
        <v>53</v>
      </c>
      <c r="E853" s="22" t="s">
        <v>5634</v>
      </c>
      <c r="F853" s="22" t="s">
        <v>885</v>
      </c>
      <c r="G853" s="137" t="s">
        <v>6126</v>
      </c>
      <c r="H853" s="40" t="s">
        <v>5274</v>
      </c>
      <c r="I853" s="40" t="s">
        <v>22</v>
      </c>
      <c r="J853" s="106">
        <v>1</v>
      </c>
      <c r="K853" s="116">
        <v>0</v>
      </c>
      <c r="L853" s="149">
        <v>2</v>
      </c>
      <c r="M853" s="47">
        <v>3.2</v>
      </c>
      <c r="N853" s="47"/>
      <c r="O853" s="22"/>
      <c r="P853" s="117"/>
    </row>
    <row r="854" s="17" customFormat="1" ht="45" customHeight="1" spans="1:16">
      <c r="A854" s="18" t="s">
        <v>27</v>
      </c>
      <c r="B854" s="40" t="s">
        <v>1342</v>
      </c>
      <c r="C854" s="41" t="s">
        <v>16</v>
      </c>
      <c r="D854" s="41" t="s">
        <v>53</v>
      </c>
      <c r="E854" s="22" t="s">
        <v>5634</v>
      </c>
      <c r="F854" s="22" t="s">
        <v>885</v>
      </c>
      <c r="G854" s="137" t="s">
        <v>6125</v>
      </c>
      <c r="H854" s="40" t="s">
        <v>5274</v>
      </c>
      <c r="I854" s="40" t="s">
        <v>22</v>
      </c>
      <c r="J854" s="106">
        <v>1</v>
      </c>
      <c r="K854" s="116">
        <v>0</v>
      </c>
      <c r="L854" s="149">
        <v>1</v>
      </c>
      <c r="M854" s="47">
        <v>3.2</v>
      </c>
      <c r="N854" s="47"/>
      <c r="O854" s="22"/>
      <c r="P854" s="117"/>
    </row>
    <row r="855" s="17" customFormat="1" ht="45" customHeight="1" spans="1:16">
      <c r="A855" s="18" t="s">
        <v>27</v>
      </c>
      <c r="B855" s="40" t="s">
        <v>1343</v>
      </c>
      <c r="C855" s="41" t="s">
        <v>16</v>
      </c>
      <c r="D855" s="41" t="s">
        <v>53</v>
      </c>
      <c r="E855" s="22" t="s">
        <v>5634</v>
      </c>
      <c r="F855" s="22" t="s">
        <v>885</v>
      </c>
      <c r="G855" s="137" t="s">
        <v>6123</v>
      </c>
      <c r="H855" s="40" t="s">
        <v>5274</v>
      </c>
      <c r="I855" s="40" t="s">
        <v>22</v>
      </c>
      <c r="J855" s="106">
        <v>1</v>
      </c>
      <c r="K855" s="116">
        <v>0</v>
      </c>
      <c r="L855" s="149">
        <v>93</v>
      </c>
      <c r="M855" s="47">
        <v>3.2</v>
      </c>
      <c r="N855" s="47"/>
      <c r="O855" s="22"/>
      <c r="P855" s="117"/>
    </row>
    <row r="856" s="17" customFormat="1" ht="45" customHeight="1" spans="1:16">
      <c r="A856" s="18" t="s">
        <v>27</v>
      </c>
      <c r="B856" s="40" t="s">
        <v>1344</v>
      </c>
      <c r="C856" s="41" t="s">
        <v>16</v>
      </c>
      <c r="D856" s="41" t="s">
        <v>53</v>
      </c>
      <c r="E856" s="22" t="s">
        <v>5634</v>
      </c>
      <c r="F856" s="22" t="s">
        <v>885</v>
      </c>
      <c r="G856" s="137" t="s">
        <v>6127</v>
      </c>
      <c r="H856" s="40" t="s">
        <v>2136</v>
      </c>
      <c r="I856" s="40" t="s">
        <v>22</v>
      </c>
      <c r="J856" s="106">
        <v>1</v>
      </c>
      <c r="K856" s="116">
        <v>0</v>
      </c>
      <c r="L856" s="149">
        <v>16</v>
      </c>
      <c r="M856" s="47">
        <v>3.2</v>
      </c>
      <c r="N856" s="47"/>
      <c r="O856" s="22"/>
      <c r="P856" s="117"/>
    </row>
    <row r="857" s="17" customFormat="1" ht="45" customHeight="1" spans="1:16">
      <c r="A857" s="18" t="s">
        <v>27</v>
      </c>
      <c r="B857" s="40" t="s">
        <v>1345</v>
      </c>
      <c r="C857" s="41" t="s">
        <v>16</v>
      </c>
      <c r="D857" s="41" t="s">
        <v>53</v>
      </c>
      <c r="E857" s="22" t="s">
        <v>5634</v>
      </c>
      <c r="F857" s="22" t="s">
        <v>885</v>
      </c>
      <c r="G857" s="137" t="s">
        <v>6124</v>
      </c>
      <c r="H857" s="40" t="s">
        <v>5274</v>
      </c>
      <c r="I857" s="40" t="s">
        <v>22</v>
      </c>
      <c r="J857" s="106">
        <v>1</v>
      </c>
      <c r="K857" s="116">
        <v>0</v>
      </c>
      <c r="L857" s="149">
        <v>4</v>
      </c>
      <c r="M857" s="47">
        <v>3.2</v>
      </c>
      <c r="N857" s="47"/>
      <c r="O857" s="22"/>
      <c r="P857" s="117"/>
    </row>
    <row r="858" s="17" customFormat="1" ht="45" customHeight="1" spans="1:16">
      <c r="A858" s="18" t="s">
        <v>27</v>
      </c>
      <c r="B858" s="40" t="s">
        <v>1346</v>
      </c>
      <c r="C858" s="41" t="s">
        <v>16</v>
      </c>
      <c r="D858" s="41" t="s">
        <v>53</v>
      </c>
      <c r="E858" s="22" t="s">
        <v>5634</v>
      </c>
      <c r="F858" s="22" t="s">
        <v>885</v>
      </c>
      <c r="G858" s="137" t="s">
        <v>6124</v>
      </c>
      <c r="H858" s="40" t="s">
        <v>5274</v>
      </c>
      <c r="I858" s="40" t="s">
        <v>22</v>
      </c>
      <c r="J858" s="106">
        <v>1</v>
      </c>
      <c r="K858" s="116">
        <v>0</v>
      </c>
      <c r="L858" s="149">
        <v>11</v>
      </c>
      <c r="M858" s="47">
        <v>3.2</v>
      </c>
      <c r="N858" s="47"/>
      <c r="O858" s="22"/>
      <c r="P858" s="117"/>
    </row>
    <row r="859" s="17" customFormat="1" ht="45" customHeight="1" spans="1:16">
      <c r="A859" s="18" t="s">
        <v>27</v>
      </c>
      <c r="B859" s="40" t="s">
        <v>1348</v>
      </c>
      <c r="C859" s="41" t="s">
        <v>16</v>
      </c>
      <c r="D859" s="41" t="s">
        <v>53</v>
      </c>
      <c r="E859" s="22" t="s">
        <v>5634</v>
      </c>
      <c r="F859" s="22" t="s">
        <v>885</v>
      </c>
      <c r="G859" s="137" t="s">
        <v>6128</v>
      </c>
      <c r="H859" s="40" t="s">
        <v>2158</v>
      </c>
      <c r="I859" s="40" t="s">
        <v>22</v>
      </c>
      <c r="J859" s="106">
        <v>1</v>
      </c>
      <c r="K859" s="116">
        <v>0</v>
      </c>
      <c r="L859" s="139">
        <v>73.2</v>
      </c>
      <c r="M859" s="47">
        <v>3.2</v>
      </c>
      <c r="N859" s="47"/>
      <c r="O859" s="22"/>
      <c r="P859" s="117"/>
    </row>
    <row r="860" s="17" customFormat="1" ht="45" customHeight="1" spans="1:16">
      <c r="A860" s="18" t="s">
        <v>27</v>
      </c>
      <c r="B860" s="40" t="s">
        <v>1350</v>
      </c>
      <c r="C860" s="41" t="s">
        <v>16</v>
      </c>
      <c r="D860" s="41" t="s">
        <v>53</v>
      </c>
      <c r="E860" s="22" t="s">
        <v>5634</v>
      </c>
      <c r="F860" s="22" t="s">
        <v>885</v>
      </c>
      <c r="G860" s="137" t="s">
        <v>6129</v>
      </c>
      <c r="H860" s="40" t="s">
        <v>2158</v>
      </c>
      <c r="I860" s="40" t="s">
        <v>22</v>
      </c>
      <c r="J860" s="106">
        <v>1</v>
      </c>
      <c r="K860" s="138">
        <f t="shared" ref="K860:K865" si="88">CEILING(J860*0.2,1)</f>
        <v>1</v>
      </c>
      <c r="L860" s="139">
        <v>3.6</v>
      </c>
      <c r="M860" s="47">
        <v>3.2</v>
      </c>
      <c r="N860" s="47"/>
      <c r="O860" s="22"/>
      <c r="P860" s="117"/>
    </row>
    <row r="861" s="17" customFormat="1" ht="45" customHeight="1" spans="1:16">
      <c r="A861" s="18" t="s">
        <v>27</v>
      </c>
      <c r="B861" s="40" t="s">
        <v>1351</v>
      </c>
      <c r="C861" s="41" t="s">
        <v>16</v>
      </c>
      <c r="D861" s="41" t="s">
        <v>53</v>
      </c>
      <c r="E861" s="22" t="s">
        <v>5634</v>
      </c>
      <c r="F861" s="22" t="s">
        <v>885</v>
      </c>
      <c r="G861" s="137" t="s">
        <v>6129</v>
      </c>
      <c r="H861" s="40" t="s">
        <v>2158</v>
      </c>
      <c r="I861" s="40" t="s">
        <v>22</v>
      </c>
      <c r="J861" s="106">
        <v>1</v>
      </c>
      <c r="K861" s="138">
        <f t="shared" si="88"/>
        <v>1</v>
      </c>
      <c r="L861" s="149">
        <v>8</v>
      </c>
      <c r="M861" s="47">
        <v>3.2</v>
      </c>
      <c r="N861" s="47"/>
      <c r="O861" s="22"/>
      <c r="P861" s="117"/>
    </row>
    <row r="862" s="17" customFormat="1" ht="45" customHeight="1" spans="1:16">
      <c r="A862" s="18" t="s">
        <v>27</v>
      </c>
      <c r="B862" s="40" t="s">
        <v>1352</v>
      </c>
      <c r="C862" s="41" t="s">
        <v>16</v>
      </c>
      <c r="D862" s="41" t="s">
        <v>53</v>
      </c>
      <c r="E862" s="22" t="s">
        <v>5634</v>
      </c>
      <c r="F862" s="22" t="s">
        <v>885</v>
      </c>
      <c r="G862" s="137" t="s">
        <v>6130</v>
      </c>
      <c r="H862" s="40" t="s">
        <v>5881</v>
      </c>
      <c r="I862" s="40" t="s">
        <v>22</v>
      </c>
      <c r="J862" s="106">
        <v>2</v>
      </c>
      <c r="K862" s="116">
        <v>0</v>
      </c>
      <c r="L862" s="149" t="s">
        <v>60</v>
      </c>
      <c r="M862" s="47">
        <v>3.2</v>
      </c>
      <c r="N862" s="47"/>
      <c r="O862" s="22"/>
      <c r="P862" s="117"/>
    </row>
    <row r="863" s="17" customFormat="1" ht="45" customHeight="1" spans="1:16">
      <c r="A863" s="18" t="s">
        <v>27</v>
      </c>
      <c r="B863" s="40" t="s">
        <v>1353</v>
      </c>
      <c r="C863" s="41" t="s">
        <v>16</v>
      </c>
      <c r="D863" s="41" t="s">
        <v>53</v>
      </c>
      <c r="E863" s="22" t="s">
        <v>5634</v>
      </c>
      <c r="F863" s="22" t="s">
        <v>885</v>
      </c>
      <c r="G863" s="137" t="s">
        <v>6131</v>
      </c>
      <c r="H863" s="40" t="s">
        <v>2158</v>
      </c>
      <c r="I863" s="40" t="s">
        <v>22</v>
      </c>
      <c r="J863" s="106">
        <v>1</v>
      </c>
      <c r="K863" s="116">
        <v>0</v>
      </c>
      <c r="L863" s="139">
        <v>2.4</v>
      </c>
      <c r="M863" s="47">
        <v>3.2</v>
      </c>
      <c r="N863" s="47"/>
      <c r="O863" s="22"/>
      <c r="P863" s="117"/>
    </row>
    <row r="864" s="17" customFormat="1" ht="45" customHeight="1" spans="1:16">
      <c r="A864" s="18" t="s">
        <v>27</v>
      </c>
      <c r="B864" s="40" t="s">
        <v>1354</v>
      </c>
      <c r="C864" s="41" t="s">
        <v>16</v>
      </c>
      <c r="D864" s="41" t="s">
        <v>53</v>
      </c>
      <c r="E864" s="22" t="s">
        <v>5634</v>
      </c>
      <c r="F864" s="22" t="s">
        <v>885</v>
      </c>
      <c r="G864" s="137" t="s">
        <v>6129</v>
      </c>
      <c r="H864" s="40" t="s">
        <v>2158</v>
      </c>
      <c r="I864" s="40" t="s">
        <v>22</v>
      </c>
      <c r="J864" s="106">
        <v>1</v>
      </c>
      <c r="K864" s="138">
        <f t="shared" si="88"/>
        <v>1</v>
      </c>
      <c r="L864" s="139">
        <v>4.8</v>
      </c>
      <c r="M864" s="47">
        <v>3.2</v>
      </c>
      <c r="N864" s="47"/>
      <c r="O864" s="22"/>
      <c r="P864" s="117"/>
    </row>
    <row r="865" s="17" customFormat="1" ht="45" customHeight="1" spans="1:16">
      <c r="A865" s="18" t="s">
        <v>27</v>
      </c>
      <c r="B865" s="40" t="s">
        <v>1355</v>
      </c>
      <c r="C865" s="41" t="s">
        <v>16</v>
      </c>
      <c r="D865" s="41" t="s">
        <v>53</v>
      </c>
      <c r="E865" s="22" t="s">
        <v>5634</v>
      </c>
      <c r="F865" s="22" t="s">
        <v>885</v>
      </c>
      <c r="G865" s="137" t="s">
        <v>6132</v>
      </c>
      <c r="H865" s="40" t="s">
        <v>2158</v>
      </c>
      <c r="I865" s="40" t="s">
        <v>22</v>
      </c>
      <c r="J865" s="106">
        <v>1</v>
      </c>
      <c r="K865" s="138">
        <f t="shared" si="88"/>
        <v>1</v>
      </c>
      <c r="L865" s="149">
        <v>73</v>
      </c>
      <c r="M865" s="47">
        <v>3.2</v>
      </c>
      <c r="N865" s="47"/>
      <c r="O865" s="22"/>
      <c r="P865" s="117"/>
    </row>
    <row r="866" s="17" customFormat="1" ht="45" customHeight="1" spans="1:16">
      <c r="A866" s="18" t="s">
        <v>27</v>
      </c>
      <c r="B866" s="40" t="s">
        <v>1356</v>
      </c>
      <c r="C866" s="41" t="s">
        <v>16</v>
      </c>
      <c r="D866" s="41" t="s">
        <v>53</v>
      </c>
      <c r="E866" s="22" t="s">
        <v>5634</v>
      </c>
      <c r="F866" s="22" t="s">
        <v>885</v>
      </c>
      <c r="G866" s="137" t="s">
        <v>6133</v>
      </c>
      <c r="H866" s="40" t="s">
        <v>2158</v>
      </c>
      <c r="I866" s="40" t="s">
        <v>22</v>
      </c>
      <c r="J866" s="106">
        <v>1</v>
      </c>
      <c r="K866" s="116">
        <v>0</v>
      </c>
      <c r="L866" s="139">
        <v>4.8</v>
      </c>
      <c r="M866" s="47">
        <v>3.2</v>
      </c>
      <c r="N866" s="47"/>
      <c r="O866" s="22"/>
      <c r="P866" s="117"/>
    </row>
    <row r="867" s="17" customFormat="1" ht="45" customHeight="1" spans="1:16">
      <c r="A867" s="18" t="s">
        <v>27</v>
      </c>
      <c r="B867" s="40" t="s">
        <v>1358</v>
      </c>
      <c r="C867" s="41" t="s">
        <v>16</v>
      </c>
      <c r="D867" s="41" t="s">
        <v>53</v>
      </c>
      <c r="E867" s="22" t="s">
        <v>5634</v>
      </c>
      <c r="F867" s="22" t="s">
        <v>885</v>
      </c>
      <c r="G867" s="137" t="s">
        <v>6132</v>
      </c>
      <c r="H867" s="40" t="s">
        <v>2158</v>
      </c>
      <c r="I867" s="40" t="s">
        <v>22</v>
      </c>
      <c r="J867" s="106">
        <v>1</v>
      </c>
      <c r="K867" s="138">
        <f t="shared" ref="K867:K871" si="89">CEILING(J867*0.2,1)</f>
        <v>1</v>
      </c>
      <c r="L867" s="149">
        <v>214</v>
      </c>
      <c r="M867" s="47">
        <v>3.2</v>
      </c>
      <c r="N867" s="47"/>
      <c r="O867" s="22"/>
      <c r="P867" s="117"/>
    </row>
    <row r="868" s="17" customFormat="1" ht="45" customHeight="1" spans="1:16">
      <c r="A868" s="18" t="s">
        <v>27</v>
      </c>
      <c r="B868" s="40" t="s">
        <v>1360</v>
      </c>
      <c r="C868" s="41" t="s">
        <v>16</v>
      </c>
      <c r="D868" s="41" t="s">
        <v>53</v>
      </c>
      <c r="E868" s="22" t="s">
        <v>5634</v>
      </c>
      <c r="F868" s="22" t="s">
        <v>885</v>
      </c>
      <c r="G868" s="137" t="s">
        <v>6134</v>
      </c>
      <c r="H868" s="40" t="s">
        <v>2158</v>
      </c>
      <c r="I868" s="40" t="s">
        <v>22</v>
      </c>
      <c r="J868" s="106">
        <v>2</v>
      </c>
      <c r="K868" s="116">
        <v>0</v>
      </c>
      <c r="L868" s="139">
        <v>4.8</v>
      </c>
      <c r="M868" s="47">
        <v>3.2</v>
      </c>
      <c r="N868" s="47"/>
      <c r="O868" s="22"/>
      <c r="P868" s="117"/>
    </row>
    <row r="869" s="17" customFormat="1" ht="45" customHeight="1" spans="1:16">
      <c r="A869" s="18" t="s">
        <v>27</v>
      </c>
      <c r="B869" s="40" t="s">
        <v>1361</v>
      </c>
      <c r="C869" s="41" t="s">
        <v>16</v>
      </c>
      <c r="D869" s="41" t="s">
        <v>53</v>
      </c>
      <c r="E869" s="22" t="s">
        <v>5634</v>
      </c>
      <c r="F869" s="22" t="s">
        <v>885</v>
      </c>
      <c r="G869" s="137" t="s">
        <v>6132</v>
      </c>
      <c r="H869" s="40" t="s">
        <v>2158</v>
      </c>
      <c r="I869" s="40" t="s">
        <v>22</v>
      </c>
      <c r="J869" s="106">
        <v>1</v>
      </c>
      <c r="K869" s="138">
        <f t="shared" si="89"/>
        <v>1</v>
      </c>
      <c r="L869" s="149">
        <v>7</v>
      </c>
      <c r="M869" s="47">
        <v>3.2</v>
      </c>
      <c r="N869" s="47"/>
      <c r="O869" s="22"/>
      <c r="P869" s="117"/>
    </row>
    <row r="870" s="17" customFormat="1" ht="45" customHeight="1" spans="1:16">
      <c r="A870" s="18" t="s">
        <v>27</v>
      </c>
      <c r="B870" s="40" t="s">
        <v>1363</v>
      </c>
      <c r="C870" s="41" t="s">
        <v>16</v>
      </c>
      <c r="D870" s="41" t="s">
        <v>53</v>
      </c>
      <c r="E870" s="22" t="s">
        <v>5634</v>
      </c>
      <c r="F870" s="22" t="s">
        <v>885</v>
      </c>
      <c r="G870" s="137" t="s">
        <v>6135</v>
      </c>
      <c r="H870" s="40" t="s">
        <v>5274</v>
      </c>
      <c r="I870" s="40" t="s">
        <v>22</v>
      </c>
      <c r="J870" s="106">
        <v>1</v>
      </c>
      <c r="K870" s="116">
        <v>0</v>
      </c>
      <c r="L870" s="139">
        <v>12</v>
      </c>
      <c r="M870" s="47">
        <v>3.2</v>
      </c>
      <c r="N870" s="47"/>
      <c r="O870" s="22"/>
      <c r="P870" s="117"/>
    </row>
    <row r="871" s="17" customFormat="1" ht="45" customHeight="1" spans="1:16">
      <c r="A871" s="18" t="s">
        <v>27</v>
      </c>
      <c r="B871" s="40" t="s">
        <v>1364</v>
      </c>
      <c r="C871" s="41" t="s">
        <v>16</v>
      </c>
      <c r="D871" s="41" t="s">
        <v>53</v>
      </c>
      <c r="E871" s="22" t="s">
        <v>5634</v>
      </c>
      <c r="F871" s="22" t="s">
        <v>885</v>
      </c>
      <c r="G871" s="137" t="s">
        <v>6136</v>
      </c>
      <c r="H871" s="40" t="s">
        <v>2158</v>
      </c>
      <c r="I871" s="40" t="s">
        <v>22</v>
      </c>
      <c r="J871" s="106">
        <v>2</v>
      </c>
      <c r="K871" s="138">
        <f t="shared" si="89"/>
        <v>1</v>
      </c>
      <c r="L871" s="149"/>
      <c r="M871" s="47">
        <v>3.2</v>
      </c>
      <c r="N871" s="47"/>
      <c r="O871" s="22"/>
      <c r="P871" s="117"/>
    </row>
    <row r="872" s="17" customFormat="1" ht="45" customHeight="1" spans="1:16">
      <c r="A872" s="18" t="s">
        <v>27</v>
      </c>
      <c r="B872" s="40" t="s">
        <v>1366</v>
      </c>
      <c r="C872" s="41" t="s">
        <v>16</v>
      </c>
      <c r="D872" s="41" t="s">
        <v>53</v>
      </c>
      <c r="E872" s="22" t="s">
        <v>5634</v>
      </c>
      <c r="F872" s="22" t="s">
        <v>885</v>
      </c>
      <c r="G872" s="137" t="s">
        <v>6137</v>
      </c>
      <c r="H872" s="40" t="s">
        <v>5274</v>
      </c>
      <c r="I872" s="40" t="s">
        <v>22</v>
      </c>
      <c r="J872" s="106">
        <v>1</v>
      </c>
      <c r="K872" s="116">
        <v>0</v>
      </c>
      <c r="L872" s="139">
        <v>6</v>
      </c>
      <c r="M872" s="47">
        <v>3.2</v>
      </c>
      <c r="N872" s="47"/>
      <c r="O872" s="22"/>
      <c r="P872" s="117"/>
    </row>
    <row r="873" s="17" customFormat="1" ht="45" customHeight="1" spans="1:16">
      <c r="A873" s="18" t="s">
        <v>27</v>
      </c>
      <c r="B873" s="40" t="s">
        <v>1367</v>
      </c>
      <c r="C873" s="41" t="s">
        <v>16</v>
      </c>
      <c r="D873" s="41" t="s">
        <v>53</v>
      </c>
      <c r="E873" s="22" t="s">
        <v>5634</v>
      </c>
      <c r="F873" s="22" t="s">
        <v>885</v>
      </c>
      <c r="G873" s="137" t="s">
        <v>6138</v>
      </c>
      <c r="H873" s="40" t="s">
        <v>5274</v>
      </c>
      <c r="I873" s="40" t="s">
        <v>22</v>
      </c>
      <c r="J873" s="106">
        <v>1</v>
      </c>
      <c r="K873" s="138">
        <f>CEILING(J873*0.2,1)</f>
        <v>1</v>
      </c>
      <c r="L873" s="139">
        <v>1.2</v>
      </c>
      <c r="M873" s="47">
        <v>3.2</v>
      </c>
      <c r="N873" s="47"/>
      <c r="O873" s="22"/>
      <c r="P873" s="117"/>
    </row>
    <row r="874" s="17" customFormat="1" ht="45" customHeight="1" spans="1:16">
      <c r="A874" s="18" t="s">
        <v>27</v>
      </c>
      <c r="B874" s="40" t="s">
        <v>1368</v>
      </c>
      <c r="C874" s="41" t="s">
        <v>16</v>
      </c>
      <c r="D874" s="41" t="s">
        <v>53</v>
      </c>
      <c r="E874" s="22" t="s">
        <v>5634</v>
      </c>
      <c r="F874" s="22" t="s">
        <v>885</v>
      </c>
      <c r="G874" s="137" t="s">
        <v>6139</v>
      </c>
      <c r="H874" s="40" t="s">
        <v>6140</v>
      </c>
      <c r="I874" s="40" t="s">
        <v>22</v>
      </c>
      <c r="J874" s="106">
        <v>1</v>
      </c>
      <c r="K874" s="138">
        <f>CEILING(J874*0.2,1)</f>
        <v>1</v>
      </c>
      <c r="L874" s="149">
        <v>13</v>
      </c>
      <c r="M874" s="47">
        <v>3.1</v>
      </c>
      <c r="N874" s="47"/>
      <c r="O874" s="22"/>
      <c r="P874" s="117"/>
    </row>
    <row r="875" s="17" customFormat="1" ht="45" customHeight="1" spans="1:16">
      <c r="A875" s="18" t="s">
        <v>27</v>
      </c>
      <c r="B875" s="40" t="s">
        <v>1370</v>
      </c>
      <c r="C875" s="41" t="s">
        <v>16</v>
      </c>
      <c r="D875" s="41" t="s">
        <v>53</v>
      </c>
      <c r="E875" s="22" t="s">
        <v>5634</v>
      </c>
      <c r="F875" s="22" t="s">
        <v>885</v>
      </c>
      <c r="G875" s="137" t="s">
        <v>6141</v>
      </c>
      <c r="H875" s="40" t="s">
        <v>6140</v>
      </c>
      <c r="I875" s="40" t="s">
        <v>22</v>
      </c>
      <c r="J875" s="106">
        <v>1</v>
      </c>
      <c r="K875" s="116">
        <v>0</v>
      </c>
      <c r="L875" s="149">
        <v>88</v>
      </c>
      <c r="M875" s="47">
        <v>3.1</v>
      </c>
      <c r="N875" s="47"/>
      <c r="O875" s="22"/>
      <c r="P875" s="117"/>
    </row>
    <row r="876" s="17" customFormat="1" ht="45" customHeight="1" spans="1:16">
      <c r="A876" s="18" t="s">
        <v>27</v>
      </c>
      <c r="B876" s="40" t="s">
        <v>1371</v>
      </c>
      <c r="C876" s="41" t="s">
        <v>16</v>
      </c>
      <c r="D876" s="41" t="s">
        <v>53</v>
      </c>
      <c r="E876" s="22" t="s">
        <v>5634</v>
      </c>
      <c r="F876" s="22" t="s">
        <v>885</v>
      </c>
      <c r="G876" s="137" t="s">
        <v>6142</v>
      </c>
      <c r="H876" s="40" t="s">
        <v>6140</v>
      </c>
      <c r="I876" s="40" t="s">
        <v>22</v>
      </c>
      <c r="J876" s="106">
        <v>2</v>
      </c>
      <c r="K876" s="116">
        <v>0</v>
      </c>
      <c r="L876" s="149">
        <v>88</v>
      </c>
      <c r="M876" s="47">
        <v>3.1</v>
      </c>
      <c r="N876" s="47"/>
      <c r="O876" s="22"/>
      <c r="P876" s="117"/>
    </row>
    <row r="877" s="17" customFormat="1" ht="45" customHeight="1" spans="1:16">
      <c r="A877" s="18" t="s">
        <v>27</v>
      </c>
      <c r="B877" s="40" t="s">
        <v>1373</v>
      </c>
      <c r="C877" s="41" t="s">
        <v>16</v>
      </c>
      <c r="D877" s="41" t="s">
        <v>53</v>
      </c>
      <c r="E877" s="22" t="s">
        <v>5634</v>
      </c>
      <c r="F877" s="22" t="s">
        <v>885</v>
      </c>
      <c r="G877" s="137" t="s">
        <v>6142</v>
      </c>
      <c r="H877" s="40" t="s">
        <v>6140</v>
      </c>
      <c r="I877" s="40" t="s">
        <v>22</v>
      </c>
      <c r="J877" s="106">
        <v>2</v>
      </c>
      <c r="K877" s="116">
        <v>0</v>
      </c>
      <c r="L877" s="149">
        <v>88</v>
      </c>
      <c r="M877" s="47">
        <v>3.1</v>
      </c>
      <c r="N877" s="47"/>
      <c r="O877" s="22"/>
      <c r="P877" s="117"/>
    </row>
    <row r="878" s="17" customFormat="1" ht="45" customHeight="1" spans="1:16">
      <c r="A878" s="18" t="s">
        <v>27</v>
      </c>
      <c r="B878" s="40" t="s">
        <v>1375</v>
      </c>
      <c r="C878" s="41" t="s">
        <v>16</v>
      </c>
      <c r="D878" s="41" t="s">
        <v>53</v>
      </c>
      <c r="E878" s="22" t="s">
        <v>5634</v>
      </c>
      <c r="F878" s="22" t="s">
        <v>885</v>
      </c>
      <c r="G878" s="137" t="s">
        <v>6142</v>
      </c>
      <c r="H878" s="40" t="s">
        <v>6140</v>
      </c>
      <c r="I878" s="40" t="s">
        <v>22</v>
      </c>
      <c r="J878" s="106">
        <v>2</v>
      </c>
      <c r="K878" s="116">
        <v>0</v>
      </c>
      <c r="L878" s="149">
        <v>13</v>
      </c>
      <c r="M878" s="47">
        <v>3.1</v>
      </c>
      <c r="N878" s="47"/>
      <c r="O878" s="22"/>
      <c r="P878" s="117"/>
    </row>
    <row r="879" s="17" customFormat="1" ht="45" customHeight="1" spans="1:16">
      <c r="A879" s="18" t="s">
        <v>27</v>
      </c>
      <c r="B879" s="40" t="s">
        <v>1377</v>
      </c>
      <c r="C879" s="41" t="s">
        <v>16</v>
      </c>
      <c r="D879" s="41" t="s">
        <v>53</v>
      </c>
      <c r="E879" s="22" t="s">
        <v>5634</v>
      </c>
      <c r="F879" s="22" t="s">
        <v>885</v>
      </c>
      <c r="G879" s="137" t="s">
        <v>6143</v>
      </c>
      <c r="H879" s="40" t="s">
        <v>2371</v>
      </c>
      <c r="I879" s="40" t="s">
        <v>22</v>
      </c>
      <c r="J879" s="106">
        <v>1</v>
      </c>
      <c r="K879" s="138">
        <v>0</v>
      </c>
      <c r="L879" s="149">
        <v>13</v>
      </c>
      <c r="M879" s="47">
        <v>3.1</v>
      </c>
      <c r="N879" s="47"/>
      <c r="O879" s="22"/>
      <c r="P879" s="117"/>
    </row>
    <row r="880" s="17" customFormat="1" ht="45" customHeight="1" spans="1:16">
      <c r="A880" s="18" t="s">
        <v>27</v>
      </c>
      <c r="B880" s="40" t="s">
        <v>1378</v>
      </c>
      <c r="C880" s="41" t="s">
        <v>16</v>
      </c>
      <c r="D880" s="41" t="s">
        <v>53</v>
      </c>
      <c r="E880" s="22" t="s">
        <v>5634</v>
      </c>
      <c r="F880" s="22" t="s">
        <v>885</v>
      </c>
      <c r="G880" s="137" t="s">
        <v>6143</v>
      </c>
      <c r="H880" s="40" t="s">
        <v>2371</v>
      </c>
      <c r="I880" s="40" t="s">
        <v>22</v>
      </c>
      <c r="J880" s="106">
        <v>1</v>
      </c>
      <c r="K880" s="138">
        <v>0</v>
      </c>
      <c r="L880" s="149">
        <v>13</v>
      </c>
      <c r="M880" s="47">
        <v>3.1</v>
      </c>
      <c r="N880" s="47"/>
      <c r="O880" s="22"/>
      <c r="P880" s="117"/>
    </row>
    <row r="881" s="17" customFormat="1" ht="45" customHeight="1" spans="1:16">
      <c r="A881" s="18" t="s">
        <v>27</v>
      </c>
      <c r="B881" s="40" t="s">
        <v>1379</v>
      </c>
      <c r="C881" s="41" t="s">
        <v>16</v>
      </c>
      <c r="D881" s="41" t="s">
        <v>53</v>
      </c>
      <c r="E881" s="22" t="s">
        <v>5634</v>
      </c>
      <c r="F881" s="22" t="s">
        <v>885</v>
      </c>
      <c r="G881" s="137" t="s">
        <v>6143</v>
      </c>
      <c r="H881" s="40" t="s">
        <v>2371</v>
      </c>
      <c r="I881" s="40" t="s">
        <v>22</v>
      </c>
      <c r="J881" s="106">
        <v>1</v>
      </c>
      <c r="K881" s="138">
        <v>0</v>
      </c>
      <c r="L881" s="149">
        <v>104</v>
      </c>
      <c r="M881" s="47">
        <v>3.1</v>
      </c>
      <c r="N881" s="47"/>
      <c r="O881" s="22"/>
      <c r="P881" s="117"/>
    </row>
    <row r="882" s="17" customFormat="1" ht="45" customHeight="1" spans="1:16">
      <c r="A882" s="18" t="s">
        <v>27</v>
      </c>
      <c r="B882" s="40" t="s">
        <v>1381</v>
      </c>
      <c r="C882" s="41" t="s">
        <v>16</v>
      </c>
      <c r="D882" s="41" t="s">
        <v>53</v>
      </c>
      <c r="E882" s="22" t="s">
        <v>5634</v>
      </c>
      <c r="F882" s="22" t="s">
        <v>885</v>
      </c>
      <c r="G882" s="137" t="s">
        <v>6144</v>
      </c>
      <c r="H882" s="40" t="s">
        <v>2371</v>
      </c>
      <c r="I882" s="40" t="s">
        <v>22</v>
      </c>
      <c r="J882" s="106">
        <v>2</v>
      </c>
      <c r="K882" s="116">
        <v>0</v>
      </c>
      <c r="L882" s="149">
        <v>13</v>
      </c>
      <c r="M882" s="47">
        <v>3.1</v>
      </c>
      <c r="N882" s="47"/>
      <c r="O882" s="22"/>
      <c r="P882" s="117"/>
    </row>
    <row r="883" s="17" customFormat="1" ht="45" customHeight="1" spans="1:16">
      <c r="A883" s="18" t="s">
        <v>27</v>
      </c>
      <c r="B883" s="40" t="s">
        <v>1382</v>
      </c>
      <c r="C883" s="41" t="s">
        <v>16</v>
      </c>
      <c r="D883" s="41" t="s">
        <v>53</v>
      </c>
      <c r="E883" s="22" t="s">
        <v>5634</v>
      </c>
      <c r="F883" s="22" t="s">
        <v>885</v>
      </c>
      <c r="G883" s="137" t="s">
        <v>6143</v>
      </c>
      <c r="H883" s="40" t="s">
        <v>2371</v>
      </c>
      <c r="I883" s="40" t="s">
        <v>22</v>
      </c>
      <c r="J883" s="106">
        <v>1</v>
      </c>
      <c r="K883" s="138">
        <v>0</v>
      </c>
      <c r="L883" s="149">
        <v>13</v>
      </c>
      <c r="M883" s="47">
        <v>3.1</v>
      </c>
      <c r="N883" s="47"/>
      <c r="O883" s="22"/>
      <c r="P883" s="117"/>
    </row>
    <row r="884" s="17" customFormat="1" ht="45" customHeight="1" spans="1:16">
      <c r="A884" s="18" t="s">
        <v>27</v>
      </c>
      <c r="B884" s="40" t="s">
        <v>1383</v>
      </c>
      <c r="C884" s="41" t="s">
        <v>16</v>
      </c>
      <c r="D884" s="41" t="s">
        <v>53</v>
      </c>
      <c r="E884" s="22" t="s">
        <v>5634</v>
      </c>
      <c r="F884" s="22" t="s">
        <v>885</v>
      </c>
      <c r="G884" s="137" t="s">
        <v>6143</v>
      </c>
      <c r="H884" s="40" t="s">
        <v>2371</v>
      </c>
      <c r="I884" s="40" t="s">
        <v>22</v>
      </c>
      <c r="J884" s="106">
        <v>1</v>
      </c>
      <c r="K884" s="138">
        <v>0</v>
      </c>
      <c r="L884" s="149">
        <v>13</v>
      </c>
      <c r="M884" s="47">
        <v>3.1</v>
      </c>
      <c r="N884" s="47"/>
      <c r="O884" s="22"/>
      <c r="P884" s="117"/>
    </row>
    <row r="885" s="17" customFormat="1" ht="45" customHeight="1" spans="1:16">
      <c r="A885" s="18" t="s">
        <v>27</v>
      </c>
      <c r="B885" s="40" t="s">
        <v>1384</v>
      </c>
      <c r="C885" s="41" t="s">
        <v>16</v>
      </c>
      <c r="D885" s="41" t="s">
        <v>53</v>
      </c>
      <c r="E885" s="22" t="s">
        <v>5634</v>
      </c>
      <c r="F885" s="22" t="s">
        <v>885</v>
      </c>
      <c r="G885" s="137" t="s">
        <v>6143</v>
      </c>
      <c r="H885" s="40" t="s">
        <v>2371</v>
      </c>
      <c r="I885" s="40" t="s">
        <v>22</v>
      </c>
      <c r="J885" s="106">
        <v>1</v>
      </c>
      <c r="K885" s="138">
        <v>0</v>
      </c>
      <c r="L885" s="149">
        <v>52</v>
      </c>
      <c r="M885" s="47">
        <v>3.1</v>
      </c>
      <c r="N885" s="47"/>
      <c r="O885" s="22"/>
      <c r="P885" s="117"/>
    </row>
    <row r="886" s="17" customFormat="1" ht="45" customHeight="1" spans="1:16">
      <c r="A886" s="18" t="s">
        <v>27</v>
      </c>
      <c r="B886" s="40" t="s">
        <v>1385</v>
      </c>
      <c r="C886" s="41" t="s">
        <v>16</v>
      </c>
      <c r="D886" s="41" t="s">
        <v>53</v>
      </c>
      <c r="E886" s="22" t="s">
        <v>5634</v>
      </c>
      <c r="F886" s="22" t="s">
        <v>885</v>
      </c>
      <c r="G886" s="137" t="s">
        <v>6144</v>
      </c>
      <c r="H886" s="40" t="s">
        <v>2371</v>
      </c>
      <c r="I886" s="40" t="s">
        <v>22</v>
      </c>
      <c r="J886" s="106">
        <v>1</v>
      </c>
      <c r="K886" s="116">
        <v>0</v>
      </c>
      <c r="L886" s="149">
        <v>62</v>
      </c>
      <c r="M886" s="47">
        <v>3.1</v>
      </c>
      <c r="N886" s="47"/>
      <c r="O886" s="22"/>
      <c r="P886" s="117"/>
    </row>
    <row r="887" s="17" customFormat="1" ht="45" customHeight="1" spans="1:16">
      <c r="A887" s="18" t="s">
        <v>27</v>
      </c>
      <c r="B887" s="40" t="s">
        <v>1386</v>
      </c>
      <c r="C887" s="41" t="s">
        <v>16</v>
      </c>
      <c r="D887" s="41" t="s">
        <v>53</v>
      </c>
      <c r="E887" s="22" t="s">
        <v>5634</v>
      </c>
      <c r="F887" s="22" t="s">
        <v>885</v>
      </c>
      <c r="G887" s="137" t="s">
        <v>6145</v>
      </c>
      <c r="H887" s="40" t="s">
        <v>2371</v>
      </c>
      <c r="I887" s="40" t="s">
        <v>22</v>
      </c>
      <c r="J887" s="106">
        <v>1</v>
      </c>
      <c r="K887" s="116">
        <v>0</v>
      </c>
      <c r="L887" s="149">
        <v>104</v>
      </c>
      <c r="M887" s="47">
        <v>3.1</v>
      </c>
      <c r="N887" s="47"/>
      <c r="O887" s="22"/>
      <c r="P887" s="117"/>
    </row>
    <row r="888" s="17" customFormat="1" ht="45" customHeight="1" spans="1:16">
      <c r="A888" s="18" t="s">
        <v>27</v>
      </c>
      <c r="B888" s="40" t="s">
        <v>1388</v>
      </c>
      <c r="C888" s="41" t="s">
        <v>16</v>
      </c>
      <c r="D888" s="41" t="s">
        <v>53</v>
      </c>
      <c r="E888" s="22" t="s">
        <v>5634</v>
      </c>
      <c r="F888" s="22" t="s">
        <v>885</v>
      </c>
      <c r="G888" s="137" t="s">
        <v>6144</v>
      </c>
      <c r="H888" s="40" t="s">
        <v>2371</v>
      </c>
      <c r="I888" s="40" t="s">
        <v>22</v>
      </c>
      <c r="J888" s="106">
        <v>2</v>
      </c>
      <c r="K888" s="116">
        <v>0</v>
      </c>
      <c r="L888" s="139">
        <v>4.8</v>
      </c>
      <c r="M888" s="47">
        <v>3.1</v>
      </c>
      <c r="N888" s="47"/>
      <c r="O888" s="22"/>
      <c r="P888" s="117"/>
    </row>
    <row r="889" s="17" customFormat="1" ht="45" customHeight="1" spans="1:16">
      <c r="A889" s="18" t="s">
        <v>27</v>
      </c>
      <c r="B889" s="40" t="s">
        <v>1389</v>
      </c>
      <c r="C889" s="41" t="s">
        <v>16</v>
      </c>
      <c r="D889" s="41" t="s">
        <v>53</v>
      </c>
      <c r="E889" s="22" t="s">
        <v>5634</v>
      </c>
      <c r="F889" s="22" t="s">
        <v>885</v>
      </c>
      <c r="G889" s="137" t="s">
        <v>6146</v>
      </c>
      <c r="H889" s="40" t="s">
        <v>2371</v>
      </c>
      <c r="I889" s="40" t="s">
        <v>22</v>
      </c>
      <c r="J889" s="106">
        <v>1</v>
      </c>
      <c r="K889" s="138">
        <f t="shared" ref="K889:K892" si="90">CEILING(J889*0.2,1)</f>
        <v>1</v>
      </c>
      <c r="L889" s="139">
        <v>4.8</v>
      </c>
      <c r="M889" s="47">
        <v>3.1</v>
      </c>
      <c r="N889" s="47"/>
      <c r="O889" s="22"/>
      <c r="P889" s="117"/>
    </row>
    <row r="890" s="17" customFormat="1" ht="45" customHeight="1" spans="1:16">
      <c r="A890" s="18" t="s">
        <v>27</v>
      </c>
      <c r="B890" s="40" t="s">
        <v>1390</v>
      </c>
      <c r="C890" s="41" t="s">
        <v>16</v>
      </c>
      <c r="D890" s="41" t="s">
        <v>53</v>
      </c>
      <c r="E890" s="22" t="s">
        <v>5634</v>
      </c>
      <c r="F890" s="22" t="s">
        <v>885</v>
      </c>
      <c r="G890" s="137" t="s">
        <v>6147</v>
      </c>
      <c r="H890" s="40" t="s">
        <v>5238</v>
      </c>
      <c r="I890" s="40" t="s">
        <v>22</v>
      </c>
      <c r="J890" s="106">
        <v>1</v>
      </c>
      <c r="K890" s="138">
        <f t="shared" si="90"/>
        <v>1</v>
      </c>
      <c r="L890" s="150"/>
      <c r="M890" s="47">
        <v>3.1</v>
      </c>
      <c r="N890" s="47"/>
      <c r="O890" s="22"/>
      <c r="P890" s="117"/>
    </row>
    <row r="891" s="17" customFormat="1" ht="45" customHeight="1" spans="1:16">
      <c r="A891" s="18" t="s">
        <v>27</v>
      </c>
      <c r="B891" s="40" t="s">
        <v>1392</v>
      </c>
      <c r="C891" s="41" t="s">
        <v>16</v>
      </c>
      <c r="D891" s="41" t="s">
        <v>53</v>
      </c>
      <c r="E891" s="22" t="s">
        <v>5634</v>
      </c>
      <c r="F891" s="22" t="s">
        <v>885</v>
      </c>
      <c r="G891" s="137" t="s">
        <v>6148</v>
      </c>
      <c r="H891" s="40" t="s">
        <v>2371</v>
      </c>
      <c r="I891" s="40" t="s">
        <v>22</v>
      </c>
      <c r="J891" s="106">
        <v>1</v>
      </c>
      <c r="K891" s="138">
        <f t="shared" si="90"/>
        <v>1</v>
      </c>
      <c r="L891" s="150"/>
      <c r="M891" s="47">
        <v>3.1</v>
      </c>
      <c r="N891" s="47"/>
      <c r="O891" s="22"/>
      <c r="P891" s="117"/>
    </row>
    <row r="892" s="17" customFormat="1" ht="45" customHeight="1" spans="1:16">
      <c r="A892" s="18" t="s">
        <v>27</v>
      </c>
      <c r="B892" s="40" t="s">
        <v>1393</v>
      </c>
      <c r="C892" s="41" t="s">
        <v>16</v>
      </c>
      <c r="D892" s="41" t="s">
        <v>53</v>
      </c>
      <c r="E892" s="22" t="s">
        <v>5634</v>
      </c>
      <c r="F892" s="22" t="s">
        <v>885</v>
      </c>
      <c r="G892" s="137" t="s">
        <v>6149</v>
      </c>
      <c r="H892" s="40" t="s">
        <v>2371</v>
      </c>
      <c r="I892" s="40" t="s">
        <v>22</v>
      </c>
      <c r="J892" s="106">
        <v>1</v>
      </c>
      <c r="K892" s="138">
        <f t="shared" si="90"/>
        <v>1</v>
      </c>
      <c r="L892" s="150"/>
      <c r="M892" s="47">
        <v>3.1</v>
      </c>
      <c r="N892" s="47"/>
      <c r="O892" s="22"/>
      <c r="P892" s="117"/>
    </row>
    <row r="893" s="17" customFormat="1" ht="45" customHeight="1" spans="1:16">
      <c r="A893" s="18" t="s">
        <v>27</v>
      </c>
      <c r="B893" s="40" t="s">
        <v>1395</v>
      </c>
      <c r="C893" s="41" t="s">
        <v>16</v>
      </c>
      <c r="D893" s="41" t="s">
        <v>53</v>
      </c>
      <c r="E893" s="22" t="s">
        <v>5634</v>
      </c>
      <c r="F893" s="22" t="s">
        <v>885</v>
      </c>
      <c r="G893" s="137" t="s">
        <v>6150</v>
      </c>
      <c r="H893" s="40" t="s">
        <v>2371</v>
      </c>
      <c r="I893" s="40" t="s">
        <v>22</v>
      </c>
      <c r="J893" s="106">
        <v>1</v>
      </c>
      <c r="K893" s="116">
        <f t="shared" ref="K893:K895" si="91">J893</f>
        <v>1</v>
      </c>
      <c r="L893" s="150"/>
      <c r="M893" s="47">
        <v>3.1</v>
      </c>
      <c r="N893" s="47"/>
      <c r="O893" s="22"/>
      <c r="P893" s="117"/>
    </row>
    <row r="894" s="17" customFormat="1" ht="45" customHeight="1" spans="1:16">
      <c r="A894" s="18" t="s">
        <v>27</v>
      </c>
      <c r="B894" s="40" t="s">
        <v>1396</v>
      </c>
      <c r="C894" s="41" t="s">
        <v>16</v>
      </c>
      <c r="D894" s="41" t="s">
        <v>53</v>
      </c>
      <c r="E894" s="22" t="s">
        <v>5634</v>
      </c>
      <c r="F894" s="22" t="s">
        <v>885</v>
      </c>
      <c r="G894" s="137" t="s">
        <v>6151</v>
      </c>
      <c r="H894" s="40" t="s">
        <v>2371</v>
      </c>
      <c r="I894" s="40" t="s">
        <v>22</v>
      </c>
      <c r="J894" s="106">
        <v>1</v>
      </c>
      <c r="K894" s="116">
        <f t="shared" si="91"/>
        <v>1</v>
      </c>
      <c r="L894" s="150"/>
      <c r="M894" s="47">
        <v>3.1</v>
      </c>
      <c r="N894" s="47"/>
      <c r="O894" s="22"/>
      <c r="P894" s="117"/>
    </row>
    <row r="895" s="17" customFormat="1" ht="45" customHeight="1" spans="1:16">
      <c r="A895" s="18" t="s">
        <v>27</v>
      </c>
      <c r="B895" s="40" t="s">
        <v>1397</v>
      </c>
      <c r="C895" s="41" t="s">
        <v>16</v>
      </c>
      <c r="D895" s="41" t="s">
        <v>53</v>
      </c>
      <c r="E895" s="22" t="s">
        <v>5634</v>
      </c>
      <c r="F895" s="22" t="s">
        <v>885</v>
      </c>
      <c r="G895" s="137" t="s">
        <v>6152</v>
      </c>
      <c r="H895" s="40" t="s">
        <v>2371</v>
      </c>
      <c r="I895" s="40" t="s">
        <v>22</v>
      </c>
      <c r="J895" s="106">
        <v>1</v>
      </c>
      <c r="K895" s="116">
        <f t="shared" si="91"/>
        <v>1</v>
      </c>
      <c r="L895" s="149"/>
      <c r="M895" s="47">
        <v>3.1</v>
      </c>
      <c r="N895" s="47"/>
      <c r="O895" s="22"/>
      <c r="P895" s="117"/>
    </row>
    <row r="896" s="17" customFormat="1" ht="45" customHeight="1" spans="1:16">
      <c r="A896" s="18" t="s">
        <v>27</v>
      </c>
      <c r="B896" s="40" t="s">
        <v>1398</v>
      </c>
      <c r="C896" s="41" t="s">
        <v>16</v>
      </c>
      <c r="D896" s="41" t="s">
        <v>53</v>
      </c>
      <c r="E896" s="22" t="s">
        <v>5634</v>
      </c>
      <c r="F896" s="22" t="s">
        <v>885</v>
      </c>
      <c r="G896" s="137" t="s">
        <v>6153</v>
      </c>
      <c r="H896" s="40" t="s">
        <v>6140</v>
      </c>
      <c r="I896" s="40" t="s">
        <v>22</v>
      </c>
      <c r="J896" s="106">
        <v>1</v>
      </c>
      <c r="K896" s="138">
        <f t="shared" ref="K896:K901" si="92">CEILING(J896*0.2,1)</f>
        <v>1</v>
      </c>
      <c r="L896" s="149"/>
      <c r="M896" s="47">
        <v>3.1</v>
      </c>
      <c r="N896" s="47"/>
      <c r="O896" s="22"/>
      <c r="P896" s="117"/>
    </row>
    <row r="897" s="17" customFormat="1" ht="45" customHeight="1" spans="1:16">
      <c r="A897" s="18" t="s">
        <v>27</v>
      </c>
      <c r="B897" s="40" t="s">
        <v>1399</v>
      </c>
      <c r="C897" s="41" t="s">
        <v>16</v>
      </c>
      <c r="D897" s="41" t="s">
        <v>53</v>
      </c>
      <c r="E897" s="22" t="s">
        <v>5634</v>
      </c>
      <c r="F897" s="22" t="s">
        <v>885</v>
      </c>
      <c r="G897" s="137" t="s">
        <v>6154</v>
      </c>
      <c r="H897" s="40" t="s">
        <v>6140</v>
      </c>
      <c r="I897" s="40" t="s">
        <v>22</v>
      </c>
      <c r="J897" s="106">
        <v>1</v>
      </c>
      <c r="K897" s="138">
        <f t="shared" si="92"/>
        <v>1</v>
      </c>
      <c r="L897" s="149"/>
      <c r="M897" s="47">
        <v>3.1</v>
      </c>
      <c r="N897" s="47"/>
      <c r="O897" s="22"/>
      <c r="P897" s="117"/>
    </row>
    <row r="898" s="17" customFormat="1" ht="45" customHeight="1" spans="1:16">
      <c r="A898" s="18" t="s">
        <v>27</v>
      </c>
      <c r="B898" s="40" t="s">
        <v>1400</v>
      </c>
      <c r="C898" s="41" t="s">
        <v>16</v>
      </c>
      <c r="D898" s="41" t="s">
        <v>53</v>
      </c>
      <c r="E898" s="22" t="s">
        <v>5634</v>
      </c>
      <c r="F898" s="22" t="s">
        <v>885</v>
      </c>
      <c r="G898" s="137" t="s">
        <v>6155</v>
      </c>
      <c r="H898" s="40" t="s">
        <v>6140</v>
      </c>
      <c r="I898" s="40" t="s">
        <v>22</v>
      </c>
      <c r="J898" s="106">
        <v>1</v>
      </c>
      <c r="K898" s="116">
        <f t="shared" ref="K898:K904" si="93">J898</f>
        <v>1</v>
      </c>
      <c r="L898" s="149"/>
      <c r="M898" s="47">
        <v>3.1</v>
      </c>
      <c r="N898" s="47"/>
      <c r="O898" s="22"/>
      <c r="P898" s="117"/>
    </row>
    <row r="899" s="17" customFormat="1" ht="45" customHeight="1" spans="1:16">
      <c r="A899" s="18" t="s">
        <v>27</v>
      </c>
      <c r="B899" s="40" t="s">
        <v>1401</v>
      </c>
      <c r="C899" s="41" t="s">
        <v>16</v>
      </c>
      <c r="D899" s="41" t="s">
        <v>53</v>
      </c>
      <c r="E899" s="22" t="s">
        <v>5634</v>
      </c>
      <c r="F899" s="22" t="s">
        <v>885</v>
      </c>
      <c r="G899" s="137" t="s">
        <v>6156</v>
      </c>
      <c r="H899" s="40" t="s">
        <v>6140</v>
      </c>
      <c r="I899" s="40" t="s">
        <v>22</v>
      </c>
      <c r="J899" s="106">
        <v>1</v>
      </c>
      <c r="K899" s="116">
        <f t="shared" si="93"/>
        <v>1</v>
      </c>
      <c r="L899" s="150"/>
      <c r="M899" s="47">
        <v>3.1</v>
      </c>
      <c r="N899" s="47"/>
      <c r="O899" s="22"/>
      <c r="P899" s="117"/>
    </row>
    <row r="900" s="17" customFormat="1" ht="45" customHeight="1" spans="1:16">
      <c r="A900" s="18" t="s">
        <v>27</v>
      </c>
      <c r="B900" s="40" t="s">
        <v>1402</v>
      </c>
      <c r="C900" s="41" t="s">
        <v>16</v>
      </c>
      <c r="D900" s="41" t="s">
        <v>53</v>
      </c>
      <c r="E900" s="22" t="s">
        <v>5634</v>
      </c>
      <c r="F900" s="22" t="s">
        <v>885</v>
      </c>
      <c r="G900" s="137" t="s">
        <v>6157</v>
      </c>
      <c r="H900" s="40" t="s">
        <v>5274</v>
      </c>
      <c r="I900" s="40" t="s">
        <v>22</v>
      </c>
      <c r="J900" s="106">
        <v>1</v>
      </c>
      <c r="K900" s="138">
        <f t="shared" si="92"/>
        <v>1</v>
      </c>
      <c r="L900" s="150"/>
      <c r="M900" s="47">
        <v>3.2</v>
      </c>
      <c r="N900" s="47"/>
      <c r="O900" s="22"/>
      <c r="P900" s="117"/>
    </row>
    <row r="901" s="17" customFormat="1" ht="45" customHeight="1" spans="1:16">
      <c r="A901" s="18" t="s">
        <v>27</v>
      </c>
      <c r="B901" s="40" t="s">
        <v>1403</v>
      </c>
      <c r="C901" s="41" t="s">
        <v>16</v>
      </c>
      <c r="D901" s="41" t="s">
        <v>53</v>
      </c>
      <c r="E901" s="22" t="s">
        <v>5634</v>
      </c>
      <c r="F901" s="22" t="s">
        <v>885</v>
      </c>
      <c r="G901" s="137" t="s">
        <v>6158</v>
      </c>
      <c r="H901" s="40" t="s">
        <v>5274</v>
      </c>
      <c r="I901" s="40" t="s">
        <v>22</v>
      </c>
      <c r="J901" s="106">
        <v>1</v>
      </c>
      <c r="K901" s="138">
        <f t="shared" si="92"/>
        <v>1</v>
      </c>
      <c r="L901" s="150"/>
      <c r="M901" s="47">
        <v>3.2</v>
      </c>
      <c r="N901" s="47"/>
      <c r="O901" s="22"/>
      <c r="P901" s="117"/>
    </row>
    <row r="902" s="17" customFormat="1" ht="45" customHeight="1" spans="1:16">
      <c r="A902" s="18" t="s">
        <v>27</v>
      </c>
      <c r="B902" s="40" t="s">
        <v>1404</v>
      </c>
      <c r="C902" s="41" t="s">
        <v>16</v>
      </c>
      <c r="D902" s="41" t="s">
        <v>53</v>
      </c>
      <c r="E902" s="22" t="s">
        <v>5634</v>
      </c>
      <c r="F902" s="22" t="s">
        <v>885</v>
      </c>
      <c r="G902" s="137" t="s">
        <v>6159</v>
      </c>
      <c r="H902" s="40" t="s">
        <v>5274</v>
      </c>
      <c r="I902" s="40" t="s">
        <v>22</v>
      </c>
      <c r="J902" s="106">
        <v>1</v>
      </c>
      <c r="K902" s="116">
        <f t="shared" si="93"/>
        <v>1</v>
      </c>
      <c r="L902" s="150"/>
      <c r="M902" s="47">
        <v>3.2</v>
      </c>
      <c r="N902" s="47"/>
      <c r="O902" s="22"/>
      <c r="P902" s="117"/>
    </row>
    <row r="903" s="17" customFormat="1" ht="45" customHeight="1" spans="1:16">
      <c r="A903" s="18" t="s">
        <v>27</v>
      </c>
      <c r="B903" s="40" t="s">
        <v>1405</v>
      </c>
      <c r="C903" s="41" t="s">
        <v>16</v>
      </c>
      <c r="D903" s="41" t="s">
        <v>53</v>
      </c>
      <c r="E903" s="22" t="s">
        <v>5634</v>
      </c>
      <c r="F903" s="22" t="s">
        <v>885</v>
      </c>
      <c r="G903" s="137" t="s">
        <v>6160</v>
      </c>
      <c r="H903" s="40" t="s">
        <v>5274</v>
      </c>
      <c r="I903" s="40" t="s">
        <v>22</v>
      </c>
      <c r="J903" s="106">
        <v>1</v>
      </c>
      <c r="K903" s="116">
        <f t="shared" si="93"/>
        <v>1</v>
      </c>
      <c r="L903" s="150"/>
      <c r="M903" s="47">
        <v>3.2</v>
      </c>
      <c r="N903" s="47"/>
      <c r="O903" s="22"/>
      <c r="P903" s="117"/>
    </row>
    <row r="904" s="17" customFormat="1" ht="45" customHeight="1" spans="1:16">
      <c r="A904" s="18" t="s">
        <v>27</v>
      </c>
      <c r="B904" s="40" t="s">
        <v>1407</v>
      </c>
      <c r="C904" s="41" t="s">
        <v>16</v>
      </c>
      <c r="D904" s="41" t="s">
        <v>53</v>
      </c>
      <c r="E904" s="22" t="s">
        <v>5634</v>
      </c>
      <c r="F904" s="22" t="s">
        <v>885</v>
      </c>
      <c r="G904" s="137" t="s">
        <v>6161</v>
      </c>
      <c r="H904" s="40" t="s">
        <v>5274</v>
      </c>
      <c r="I904" s="40" t="s">
        <v>22</v>
      </c>
      <c r="J904" s="106">
        <v>1</v>
      </c>
      <c r="K904" s="116">
        <f t="shared" si="93"/>
        <v>1</v>
      </c>
      <c r="L904" s="150"/>
      <c r="M904" s="47">
        <v>3.2</v>
      </c>
      <c r="N904" s="47"/>
      <c r="O904" s="22"/>
      <c r="P904" s="117"/>
    </row>
    <row r="905" s="17" customFormat="1" ht="40.05" customHeight="1" spans="1:16">
      <c r="A905" s="18" t="s">
        <v>27</v>
      </c>
      <c r="B905" s="40" t="s">
        <v>1408</v>
      </c>
      <c r="C905" s="41" t="s">
        <v>16</v>
      </c>
      <c r="D905" s="41" t="s">
        <v>53</v>
      </c>
      <c r="E905" s="22" t="s">
        <v>5634</v>
      </c>
      <c r="F905" s="22" t="s">
        <v>236</v>
      </c>
      <c r="G905" s="137" t="s">
        <v>6162</v>
      </c>
      <c r="H905" s="23" t="s">
        <v>539</v>
      </c>
      <c r="I905" s="40" t="s">
        <v>22</v>
      </c>
      <c r="J905" s="133">
        <v>4</v>
      </c>
      <c r="K905" s="138">
        <f t="shared" ref="K905:K908" si="94">CEILING(J905*0.2,1)</f>
        <v>1</v>
      </c>
      <c r="L905" s="47"/>
      <c r="M905" s="47">
        <v>3.1</v>
      </c>
      <c r="N905" s="47"/>
      <c r="O905" s="22"/>
      <c r="P905" s="117">
        <v>11441</v>
      </c>
    </row>
    <row r="906" s="17" customFormat="1" ht="40.05" customHeight="1" spans="1:16">
      <c r="A906" s="18" t="s">
        <v>27</v>
      </c>
      <c r="B906" s="40" t="s">
        <v>1409</v>
      </c>
      <c r="C906" s="41" t="s">
        <v>16</v>
      </c>
      <c r="D906" s="41" t="s">
        <v>53</v>
      </c>
      <c r="E906" s="22" t="s">
        <v>5634</v>
      </c>
      <c r="F906" s="22" t="s">
        <v>236</v>
      </c>
      <c r="G906" s="137" t="s">
        <v>5826</v>
      </c>
      <c r="H906" s="23" t="s">
        <v>539</v>
      </c>
      <c r="I906" s="40" t="s">
        <v>22</v>
      </c>
      <c r="J906" s="116">
        <v>1</v>
      </c>
      <c r="K906" s="138">
        <f t="shared" si="94"/>
        <v>1</v>
      </c>
      <c r="L906" s="47">
        <v>0</v>
      </c>
      <c r="M906" s="47">
        <v>3.1</v>
      </c>
      <c r="N906" s="47"/>
      <c r="O906" s="22"/>
      <c r="P906" s="117">
        <v>11432</v>
      </c>
    </row>
    <row r="907" s="17" customFormat="1" ht="45" customHeight="1" spans="1:16">
      <c r="A907" s="18" t="s">
        <v>27</v>
      </c>
      <c r="B907" s="40" t="s">
        <v>1411</v>
      </c>
      <c r="C907" s="41" t="s">
        <v>16</v>
      </c>
      <c r="D907" s="41" t="s">
        <v>53</v>
      </c>
      <c r="E907" s="22" t="s">
        <v>5634</v>
      </c>
      <c r="F907" s="22" t="s">
        <v>236</v>
      </c>
      <c r="G907" s="137" t="s">
        <v>5835</v>
      </c>
      <c r="H907" s="23" t="s">
        <v>656</v>
      </c>
      <c r="I907" s="40" t="s">
        <v>22</v>
      </c>
      <c r="J907" s="116">
        <v>1</v>
      </c>
      <c r="K907" s="138">
        <f t="shared" si="94"/>
        <v>1</v>
      </c>
      <c r="L907" s="47">
        <v>0</v>
      </c>
      <c r="M907" s="47">
        <v>3.1</v>
      </c>
      <c r="N907" s="48"/>
      <c r="O907" s="22"/>
      <c r="P907" s="117">
        <v>13411</v>
      </c>
    </row>
    <row r="908" s="17" customFormat="1" ht="40.05" customHeight="1" spans="1:16">
      <c r="A908" s="18" t="s">
        <v>27</v>
      </c>
      <c r="B908" s="40" t="s">
        <v>1412</v>
      </c>
      <c r="C908" s="41" t="s">
        <v>16</v>
      </c>
      <c r="D908" s="41" t="s">
        <v>53</v>
      </c>
      <c r="E908" s="22" t="s">
        <v>5634</v>
      </c>
      <c r="F908" s="22" t="s">
        <v>5772</v>
      </c>
      <c r="G908" s="137" t="s">
        <v>6163</v>
      </c>
      <c r="H908" s="23" t="s">
        <v>2153</v>
      </c>
      <c r="I908" s="40" t="s">
        <v>22</v>
      </c>
      <c r="J908" s="133">
        <v>1</v>
      </c>
      <c r="K908" s="138">
        <f t="shared" si="94"/>
        <v>1</v>
      </c>
      <c r="L908" s="47">
        <v>9</v>
      </c>
      <c r="M908" s="47">
        <v>3.1</v>
      </c>
      <c r="N908" s="47"/>
      <c r="O908" s="22"/>
      <c r="P908" s="117">
        <v>11432</v>
      </c>
    </row>
    <row r="909" s="17" customFormat="1" ht="40.05" customHeight="1" spans="1:16">
      <c r="A909" s="18" t="s">
        <v>27</v>
      </c>
      <c r="B909" s="40" t="s">
        <v>1413</v>
      </c>
      <c r="C909" s="41" t="s">
        <v>16</v>
      </c>
      <c r="D909" s="41" t="s">
        <v>53</v>
      </c>
      <c r="E909" s="22" t="s">
        <v>5634</v>
      </c>
      <c r="F909" s="22" t="s">
        <v>5268</v>
      </c>
      <c r="G909" s="137" t="s">
        <v>6164</v>
      </c>
      <c r="H909" s="23" t="s">
        <v>3453</v>
      </c>
      <c r="I909" s="40" t="s">
        <v>22</v>
      </c>
      <c r="J909" s="133">
        <v>4</v>
      </c>
      <c r="K909" s="116">
        <v>0</v>
      </c>
      <c r="L909" s="47">
        <v>92</v>
      </c>
      <c r="M909" s="47">
        <v>3.1</v>
      </c>
      <c r="N909" s="47"/>
      <c r="O909" s="22"/>
      <c r="P909" s="117" t="s">
        <v>5701</v>
      </c>
    </row>
    <row r="910" s="17" customFormat="1" ht="40.05" customHeight="1" spans="1:16">
      <c r="A910" s="18" t="s">
        <v>27</v>
      </c>
      <c r="B910" s="40" t="s">
        <v>1414</v>
      </c>
      <c r="C910" s="41" t="s">
        <v>16</v>
      </c>
      <c r="D910" s="41" t="s">
        <v>53</v>
      </c>
      <c r="E910" s="22" t="s">
        <v>5634</v>
      </c>
      <c r="F910" s="22" t="s">
        <v>5268</v>
      </c>
      <c r="G910" s="137" t="s">
        <v>6165</v>
      </c>
      <c r="H910" s="23" t="s">
        <v>3453</v>
      </c>
      <c r="I910" s="40" t="s">
        <v>22</v>
      </c>
      <c r="J910" s="133">
        <v>4</v>
      </c>
      <c r="K910" s="116">
        <v>0</v>
      </c>
      <c r="L910" s="47">
        <v>17</v>
      </c>
      <c r="M910" s="47">
        <v>3.1</v>
      </c>
      <c r="N910" s="47"/>
      <c r="O910" s="22"/>
      <c r="P910" s="117" t="s">
        <v>5701</v>
      </c>
    </row>
    <row r="911" s="17" customFormat="1" ht="40.05" customHeight="1" spans="1:16">
      <c r="A911" s="18" t="s">
        <v>27</v>
      </c>
      <c r="B911" s="40" t="s">
        <v>1417</v>
      </c>
      <c r="C911" s="41" t="s">
        <v>16</v>
      </c>
      <c r="D911" s="41" t="s">
        <v>53</v>
      </c>
      <c r="E911" s="22" t="s">
        <v>5634</v>
      </c>
      <c r="F911" s="22" t="s">
        <v>5280</v>
      </c>
      <c r="G911" s="137" t="s">
        <v>6166</v>
      </c>
      <c r="H911" s="23" t="s">
        <v>1016</v>
      </c>
      <c r="I911" s="40" t="s">
        <v>22</v>
      </c>
      <c r="J911" s="133">
        <v>2</v>
      </c>
      <c r="K911" s="138">
        <f>CEILING(J911*0.2,1)</f>
        <v>1</v>
      </c>
      <c r="L911" s="47">
        <v>14</v>
      </c>
      <c r="M911" s="47">
        <v>3.1</v>
      </c>
      <c r="N911" s="47"/>
      <c r="O911" s="22"/>
      <c r="P911" s="117">
        <v>11432</v>
      </c>
    </row>
    <row r="912" s="17" customFormat="1" ht="40.05" customHeight="1" spans="1:16">
      <c r="A912" s="18" t="s">
        <v>27</v>
      </c>
      <c r="B912" s="40" t="s">
        <v>1420</v>
      </c>
      <c r="C912" s="41" t="s">
        <v>16</v>
      </c>
      <c r="D912" s="41" t="s">
        <v>53</v>
      </c>
      <c r="E912" s="22" t="s">
        <v>5634</v>
      </c>
      <c r="F912" s="22" t="s">
        <v>304</v>
      </c>
      <c r="G912" s="137" t="s">
        <v>6167</v>
      </c>
      <c r="H912" s="23" t="s">
        <v>3453</v>
      </c>
      <c r="I912" s="40" t="s">
        <v>22</v>
      </c>
      <c r="J912" s="116">
        <v>8</v>
      </c>
      <c r="K912" s="116">
        <v>0</v>
      </c>
      <c r="L912" s="47">
        <v>1080</v>
      </c>
      <c r="M912" s="47">
        <v>3.1</v>
      </c>
      <c r="N912" s="47"/>
      <c r="O912" s="22"/>
      <c r="P912" s="117" t="s">
        <v>5701</v>
      </c>
    </row>
    <row r="913" s="17" customFormat="1" ht="45" customHeight="1" spans="1:16">
      <c r="A913" s="18"/>
      <c r="B913" s="19"/>
      <c r="C913" s="20"/>
      <c r="D913" s="20"/>
      <c r="E913" s="21"/>
      <c r="F913" s="22"/>
      <c r="G913" s="113"/>
      <c r="H913" s="114"/>
      <c r="I913" s="24"/>
      <c r="J913" s="25"/>
      <c r="K913" s="116"/>
      <c r="L913" s="26"/>
      <c r="M913" s="26"/>
      <c r="N913" s="26"/>
      <c r="O913" s="27"/>
      <c r="P913" s="117"/>
    </row>
    <row r="914" s="17" customFormat="1" ht="45" customHeight="1" spans="1:16">
      <c r="A914" s="18"/>
      <c r="B914" s="19"/>
      <c r="C914" s="20"/>
      <c r="D914" s="20"/>
      <c r="E914" s="21"/>
      <c r="F914" s="22"/>
      <c r="G914" s="113"/>
      <c r="H914" s="114"/>
      <c r="I914" s="24"/>
      <c r="J914" s="25"/>
      <c r="K914" s="116"/>
      <c r="L914" s="26"/>
      <c r="M914" s="26"/>
      <c r="N914" s="26"/>
      <c r="O914" s="27"/>
      <c r="P914" s="117"/>
    </row>
    <row r="915" s="17" customFormat="1" ht="45" customHeight="1" spans="1:16">
      <c r="A915" s="18"/>
      <c r="B915" s="19"/>
      <c r="C915" s="20"/>
      <c r="D915" s="20"/>
      <c r="E915" s="21"/>
      <c r="F915" s="22"/>
      <c r="G915" s="113"/>
      <c r="H915" s="114"/>
      <c r="I915" s="24"/>
      <c r="J915" s="25"/>
      <c r="K915" s="116"/>
      <c r="L915" s="26"/>
      <c r="M915" s="26"/>
      <c r="N915" s="26"/>
      <c r="O915" s="27"/>
      <c r="P915" s="117"/>
    </row>
    <row r="916" s="17" customFormat="1" ht="45" customHeight="1" spans="1:16">
      <c r="A916" s="18"/>
      <c r="B916" s="19"/>
      <c r="C916" s="20"/>
      <c r="D916" s="20"/>
      <c r="E916" s="21"/>
      <c r="F916" s="22"/>
      <c r="G916" s="113"/>
      <c r="H916" s="114"/>
      <c r="I916" s="24"/>
      <c r="J916" s="25"/>
      <c r="K916" s="116"/>
      <c r="L916" s="26"/>
      <c r="M916" s="26"/>
      <c r="N916" s="26"/>
      <c r="O916" s="27"/>
      <c r="P916" s="117"/>
    </row>
    <row r="917" s="17" customFormat="1" ht="45" customHeight="1" spans="1:16">
      <c r="A917" s="18"/>
      <c r="B917" s="19"/>
      <c r="C917" s="20"/>
      <c r="D917" s="20"/>
      <c r="E917" s="21"/>
      <c r="F917" s="22"/>
      <c r="G917" s="113"/>
      <c r="H917" s="114"/>
      <c r="I917" s="24"/>
      <c r="J917" s="25"/>
      <c r="K917" s="116"/>
      <c r="L917" s="26"/>
      <c r="M917" s="26"/>
      <c r="N917" s="26"/>
      <c r="O917" s="27"/>
      <c r="P917" s="117"/>
    </row>
    <row r="918" s="17" customFormat="1" ht="45" customHeight="1" spans="1:16">
      <c r="A918" s="18"/>
      <c r="B918" s="19"/>
      <c r="C918" s="20"/>
      <c r="D918" s="20"/>
      <c r="E918" s="21"/>
      <c r="F918" s="22"/>
      <c r="G918" s="113"/>
      <c r="H918" s="114"/>
      <c r="I918" s="24"/>
      <c r="J918" s="25"/>
      <c r="K918" s="116"/>
      <c r="L918" s="26"/>
      <c r="M918" s="26"/>
      <c r="N918" s="26"/>
      <c r="O918" s="27"/>
      <c r="P918" s="117"/>
    </row>
    <row r="919" s="17" customFormat="1" ht="45" customHeight="1" spans="1:16">
      <c r="A919" s="18"/>
      <c r="B919" s="19"/>
      <c r="C919" s="20"/>
      <c r="D919" s="20"/>
      <c r="E919" s="21"/>
      <c r="F919" s="22"/>
      <c r="G919" s="113"/>
      <c r="H919" s="114"/>
      <c r="I919" s="24"/>
      <c r="J919" s="25"/>
      <c r="K919" s="116"/>
      <c r="L919" s="26"/>
      <c r="M919" s="26"/>
      <c r="N919" s="26"/>
      <c r="O919" s="27"/>
      <c r="P919" s="117"/>
    </row>
    <row r="920" s="17" customFormat="1" ht="45" customHeight="1" spans="1:16">
      <c r="A920" s="18"/>
      <c r="B920" s="19"/>
      <c r="C920" s="20"/>
      <c r="D920" s="20"/>
      <c r="E920" s="21"/>
      <c r="F920" s="22"/>
      <c r="G920" s="113"/>
      <c r="H920" s="114"/>
      <c r="I920" s="24"/>
      <c r="J920" s="25"/>
      <c r="K920" s="116"/>
      <c r="L920" s="26"/>
      <c r="M920" s="26"/>
      <c r="N920" s="26"/>
      <c r="O920" s="27"/>
      <c r="P920" s="117"/>
    </row>
    <row r="921" s="17" customFormat="1" ht="45" customHeight="1" spans="1:16">
      <c r="A921" s="18"/>
      <c r="B921" s="19"/>
      <c r="C921" s="20"/>
      <c r="D921" s="20"/>
      <c r="E921" s="21"/>
      <c r="F921" s="22"/>
      <c r="G921" s="113"/>
      <c r="H921" s="114"/>
      <c r="I921" s="24"/>
      <c r="J921" s="25"/>
      <c r="K921" s="116"/>
      <c r="L921" s="26"/>
      <c r="M921" s="26"/>
      <c r="N921" s="26"/>
      <c r="O921" s="27"/>
      <c r="P921" s="117"/>
    </row>
    <row r="922" s="17" customFormat="1" ht="45" customHeight="1" spans="1:16">
      <c r="A922" s="18"/>
      <c r="B922" s="19"/>
      <c r="C922" s="20"/>
      <c r="D922" s="20"/>
      <c r="E922" s="21"/>
      <c r="F922" s="22"/>
      <c r="G922" s="113"/>
      <c r="H922" s="114"/>
      <c r="I922" s="24"/>
      <c r="J922" s="25"/>
      <c r="K922" s="116"/>
      <c r="L922" s="26"/>
      <c r="M922" s="26"/>
      <c r="N922" s="26"/>
      <c r="O922" s="27"/>
      <c r="P922" s="117"/>
    </row>
    <row r="923" s="17" customFormat="1" ht="45" customHeight="1" spans="1:16">
      <c r="A923" s="18"/>
      <c r="B923" s="19"/>
      <c r="C923" s="20"/>
      <c r="D923" s="20"/>
      <c r="E923" s="21"/>
      <c r="F923" s="22"/>
      <c r="G923" s="113"/>
      <c r="H923" s="114"/>
      <c r="I923" s="24"/>
      <c r="J923" s="25"/>
      <c r="K923" s="116"/>
      <c r="L923" s="26"/>
      <c r="M923" s="26"/>
      <c r="N923" s="26"/>
      <c r="O923" s="27"/>
      <c r="P923" s="117"/>
    </row>
    <row r="924" s="17" customFormat="1" ht="45" customHeight="1" spans="1:16">
      <c r="A924" s="18"/>
      <c r="B924" s="19"/>
      <c r="C924" s="20"/>
      <c r="D924" s="20"/>
      <c r="E924" s="21"/>
      <c r="F924" s="22"/>
      <c r="G924" s="113"/>
      <c r="H924" s="114"/>
      <c r="I924" s="24"/>
      <c r="J924" s="25"/>
      <c r="K924" s="116"/>
      <c r="L924" s="26"/>
      <c r="M924" s="26"/>
      <c r="N924" s="26"/>
      <c r="O924" s="27"/>
      <c r="P924" s="117"/>
    </row>
    <row r="925" s="17" customFormat="1" ht="45" customHeight="1" spans="1:16">
      <c r="A925" s="18"/>
      <c r="B925" s="19"/>
      <c r="C925" s="20"/>
      <c r="D925" s="20"/>
      <c r="E925" s="21"/>
      <c r="F925" s="22"/>
      <c r="G925" s="113"/>
      <c r="H925" s="114"/>
      <c r="I925" s="24"/>
      <c r="J925" s="25"/>
      <c r="K925" s="116"/>
      <c r="L925" s="26"/>
      <c r="M925" s="26"/>
      <c r="N925" s="26"/>
      <c r="O925" s="27"/>
      <c r="P925" s="117"/>
    </row>
    <row r="926" s="17" customFormat="1" ht="45" customHeight="1" spans="1:16">
      <c r="A926" s="18"/>
      <c r="B926" s="19"/>
      <c r="C926" s="20"/>
      <c r="D926" s="20"/>
      <c r="E926" s="21"/>
      <c r="F926" s="22"/>
      <c r="G926" s="113"/>
      <c r="H926" s="114"/>
      <c r="I926" s="24"/>
      <c r="J926" s="25"/>
      <c r="K926" s="116"/>
      <c r="L926" s="26"/>
      <c r="M926" s="26"/>
      <c r="N926" s="26"/>
      <c r="O926" s="27"/>
      <c r="P926" s="117"/>
    </row>
    <row r="927" s="17" customFormat="1" ht="45" customHeight="1" spans="1:16">
      <c r="A927" s="18"/>
      <c r="B927" s="19"/>
      <c r="C927" s="20"/>
      <c r="D927" s="20"/>
      <c r="E927" s="21"/>
      <c r="F927" s="22"/>
      <c r="G927" s="113"/>
      <c r="H927" s="114"/>
      <c r="I927" s="24"/>
      <c r="J927" s="25"/>
      <c r="K927" s="116"/>
      <c r="L927" s="26"/>
      <c r="M927" s="26"/>
      <c r="N927" s="26"/>
      <c r="O927" s="27"/>
      <c r="P927" s="117"/>
    </row>
    <row r="928" s="17" customFormat="1" ht="45" customHeight="1" spans="1:16">
      <c r="A928" s="18"/>
      <c r="B928" s="19"/>
      <c r="C928" s="20"/>
      <c r="D928" s="20"/>
      <c r="E928" s="21"/>
      <c r="F928" s="22"/>
      <c r="G928" s="113"/>
      <c r="H928" s="114"/>
      <c r="I928" s="24"/>
      <c r="J928" s="25"/>
      <c r="K928" s="116"/>
      <c r="L928" s="26"/>
      <c r="M928" s="26"/>
      <c r="N928" s="26"/>
      <c r="O928" s="27"/>
      <c r="P928" s="117"/>
    </row>
    <row r="929" s="17" customFormat="1" ht="45" customHeight="1" spans="1:16">
      <c r="A929" s="18"/>
      <c r="B929" s="19"/>
      <c r="C929" s="20"/>
      <c r="D929" s="20"/>
      <c r="E929" s="21"/>
      <c r="F929" s="22"/>
      <c r="G929" s="113"/>
      <c r="H929" s="114"/>
      <c r="I929" s="24"/>
      <c r="J929" s="25"/>
      <c r="K929" s="116"/>
      <c r="L929" s="26"/>
      <c r="M929" s="26"/>
      <c r="N929" s="26"/>
      <c r="O929" s="27"/>
      <c r="P929" s="117"/>
    </row>
    <row r="930" s="17" customFormat="1" ht="45" customHeight="1" spans="1:16">
      <c r="A930" s="18"/>
      <c r="B930" s="19"/>
      <c r="C930" s="20"/>
      <c r="D930" s="20"/>
      <c r="E930" s="21"/>
      <c r="F930" s="22"/>
      <c r="G930" s="113"/>
      <c r="H930" s="114"/>
      <c r="I930" s="24"/>
      <c r="J930" s="25"/>
      <c r="K930" s="116"/>
      <c r="L930" s="26"/>
      <c r="M930" s="26"/>
      <c r="N930" s="26"/>
      <c r="O930" s="27"/>
      <c r="P930" s="117"/>
    </row>
    <row r="931" s="17" customFormat="1" ht="45" customHeight="1" spans="1:16">
      <c r="A931" s="18"/>
      <c r="B931" s="19"/>
      <c r="C931" s="20"/>
      <c r="D931" s="20"/>
      <c r="E931" s="21"/>
      <c r="F931" s="22"/>
      <c r="G931" s="113"/>
      <c r="H931" s="114"/>
      <c r="I931" s="24"/>
      <c r="J931" s="25"/>
      <c r="K931" s="116"/>
      <c r="L931" s="26"/>
      <c r="M931" s="26"/>
      <c r="N931" s="26"/>
      <c r="O931" s="27"/>
      <c r="P931" s="117"/>
    </row>
    <row r="932" s="17" customFormat="1" ht="45" customHeight="1" spans="1:16">
      <c r="A932" s="18"/>
      <c r="B932" s="19"/>
      <c r="C932" s="20"/>
      <c r="D932" s="20"/>
      <c r="E932" s="21"/>
      <c r="F932" s="22"/>
      <c r="G932" s="113"/>
      <c r="H932" s="114"/>
      <c r="I932" s="24"/>
      <c r="J932" s="25"/>
      <c r="K932" s="116"/>
      <c r="L932" s="26"/>
      <c r="M932" s="26"/>
      <c r="N932" s="26"/>
      <c r="O932" s="27"/>
      <c r="P932" s="117"/>
    </row>
    <row r="933" s="17" customFormat="1" ht="45" customHeight="1" spans="1:16">
      <c r="A933" s="18"/>
      <c r="B933" s="19"/>
      <c r="C933" s="20"/>
      <c r="D933" s="20"/>
      <c r="E933" s="21"/>
      <c r="F933" s="22"/>
      <c r="G933" s="113"/>
      <c r="H933" s="114"/>
      <c r="I933" s="24"/>
      <c r="J933" s="25"/>
      <c r="K933" s="116"/>
      <c r="L933" s="26"/>
      <c r="M933" s="26"/>
      <c r="N933" s="26"/>
      <c r="O933" s="27"/>
      <c r="P933" s="117"/>
    </row>
    <row r="934" s="17" customFormat="1" ht="45" customHeight="1" spans="1:16">
      <c r="A934" s="18"/>
      <c r="B934" s="19"/>
      <c r="C934" s="20"/>
      <c r="D934" s="20"/>
      <c r="E934" s="21"/>
      <c r="F934" s="22"/>
      <c r="G934" s="113"/>
      <c r="H934" s="114"/>
      <c r="I934" s="24"/>
      <c r="J934" s="25"/>
      <c r="K934" s="116"/>
      <c r="L934" s="26"/>
      <c r="M934" s="26"/>
      <c r="N934" s="26"/>
      <c r="O934" s="27"/>
      <c r="P934" s="117"/>
    </row>
    <row r="935" s="17" customFormat="1" ht="45" customHeight="1" spans="1:16">
      <c r="A935" s="18"/>
      <c r="B935" s="19"/>
      <c r="C935" s="20"/>
      <c r="D935" s="20"/>
      <c r="E935" s="21"/>
      <c r="F935" s="22"/>
      <c r="G935" s="113"/>
      <c r="H935" s="114"/>
      <c r="I935" s="24"/>
      <c r="J935" s="25"/>
      <c r="K935" s="116"/>
      <c r="L935" s="26"/>
      <c r="M935" s="26"/>
      <c r="N935" s="26"/>
      <c r="O935" s="27"/>
      <c r="P935" s="117"/>
    </row>
    <row r="936" s="17" customFormat="1" ht="45" customHeight="1" spans="1:16">
      <c r="A936" s="18"/>
      <c r="B936" s="19"/>
      <c r="C936" s="20"/>
      <c r="D936" s="20"/>
      <c r="E936" s="21"/>
      <c r="F936" s="22"/>
      <c r="G936" s="113"/>
      <c r="H936" s="114"/>
      <c r="I936" s="24"/>
      <c r="J936" s="25"/>
      <c r="K936" s="116"/>
      <c r="L936" s="26"/>
      <c r="M936" s="26"/>
      <c r="N936" s="26"/>
      <c r="O936" s="27"/>
      <c r="P936" s="117"/>
    </row>
    <row r="937" s="17" customFormat="1" ht="45" customHeight="1" spans="1:16">
      <c r="A937" s="18"/>
      <c r="B937" s="19"/>
      <c r="C937" s="20"/>
      <c r="D937" s="20"/>
      <c r="E937" s="21"/>
      <c r="F937" s="22"/>
      <c r="G937" s="113"/>
      <c r="H937" s="114"/>
      <c r="I937" s="24"/>
      <c r="J937" s="25"/>
      <c r="K937" s="116"/>
      <c r="L937" s="26"/>
      <c r="M937" s="26"/>
      <c r="N937" s="26"/>
      <c r="O937" s="27"/>
      <c r="P937" s="117"/>
    </row>
    <row r="938" s="17" customFormat="1" ht="45" customHeight="1" spans="1:16">
      <c r="A938" s="18"/>
      <c r="B938" s="19"/>
      <c r="C938" s="20"/>
      <c r="D938" s="20"/>
      <c r="E938" s="21"/>
      <c r="F938" s="22"/>
      <c r="G938" s="113"/>
      <c r="H938" s="114"/>
      <c r="I938" s="24"/>
      <c r="J938" s="25"/>
      <c r="K938" s="116"/>
      <c r="L938" s="26"/>
      <c r="M938" s="26"/>
      <c r="N938" s="26"/>
      <c r="O938" s="27"/>
      <c r="P938" s="117"/>
    </row>
    <row r="939" s="17" customFormat="1" ht="45" customHeight="1" spans="1:16">
      <c r="A939" s="18"/>
      <c r="B939" s="19"/>
      <c r="C939" s="20"/>
      <c r="D939" s="20"/>
      <c r="E939" s="21"/>
      <c r="F939" s="22"/>
      <c r="G939" s="113"/>
      <c r="H939" s="114"/>
      <c r="I939" s="24"/>
      <c r="J939" s="25"/>
      <c r="K939" s="116"/>
      <c r="L939" s="26"/>
      <c r="M939" s="26"/>
      <c r="N939" s="26"/>
      <c r="O939" s="27"/>
      <c r="P939" s="117"/>
    </row>
    <row r="940" s="17" customFormat="1" ht="45" customHeight="1" spans="1:16">
      <c r="A940" s="18"/>
      <c r="B940" s="19"/>
      <c r="C940" s="20"/>
      <c r="D940" s="20"/>
      <c r="E940" s="21"/>
      <c r="F940" s="22"/>
      <c r="G940" s="113"/>
      <c r="H940" s="114"/>
      <c r="I940" s="24"/>
      <c r="J940" s="25"/>
      <c r="K940" s="116"/>
      <c r="L940" s="26"/>
      <c r="M940" s="26"/>
      <c r="N940" s="26"/>
      <c r="O940" s="27"/>
      <c r="P940" s="117"/>
    </row>
    <row r="941" s="17" customFormat="1" ht="45" customHeight="1" spans="1:16">
      <c r="A941" s="18"/>
      <c r="B941" s="19"/>
      <c r="C941" s="20"/>
      <c r="D941" s="20"/>
      <c r="E941" s="21"/>
      <c r="F941" s="22"/>
      <c r="G941" s="113"/>
      <c r="H941" s="114"/>
      <c r="I941" s="24"/>
      <c r="J941" s="25"/>
      <c r="K941" s="116"/>
      <c r="L941" s="26"/>
      <c r="M941" s="26"/>
      <c r="N941" s="26"/>
      <c r="O941" s="27"/>
      <c r="P941" s="117"/>
    </row>
    <row r="942" s="17" customFormat="1" ht="45" customHeight="1" spans="1:16">
      <c r="A942" s="18"/>
      <c r="B942" s="19"/>
      <c r="C942" s="20"/>
      <c r="D942" s="20"/>
      <c r="E942" s="21"/>
      <c r="F942" s="22"/>
      <c r="G942" s="113"/>
      <c r="H942" s="114"/>
      <c r="I942" s="24"/>
      <c r="J942" s="25"/>
      <c r="K942" s="116"/>
      <c r="L942" s="26"/>
      <c r="M942" s="26"/>
      <c r="N942" s="26"/>
      <c r="O942" s="27"/>
      <c r="P942" s="117"/>
    </row>
    <row r="943" s="17" customFormat="1" ht="45" customHeight="1" spans="1:16">
      <c r="A943" s="18"/>
      <c r="B943" s="19"/>
      <c r="C943" s="20"/>
      <c r="D943" s="20"/>
      <c r="E943" s="21"/>
      <c r="F943" s="22"/>
      <c r="G943" s="113"/>
      <c r="H943" s="114"/>
      <c r="I943" s="24"/>
      <c r="J943" s="25"/>
      <c r="K943" s="116"/>
      <c r="L943" s="26"/>
      <c r="M943" s="26"/>
      <c r="N943" s="26"/>
      <c r="O943" s="27"/>
      <c r="P943" s="117"/>
    </row>
    <row r="944" s="17" customFormat="1" ht="45" customHeight="1" spans="1:16">
      <c r="A944" s="18"/>
      <c r="B944" s="19"/>
      <c r="C944" s="20"/>
      <c r="D944" s="20"/>
      <c r="E944" s="21"/>
      <c r="F944" s="22"/>
      <c r="G944" s="113"/>
      <c r="H944" s="114"/>
      <c r="I944" s="24"/>
      <c r="J944" s="25"/>
      <c r="K944" s="116"/>
      <c r="L944" s="26"/>
      <c r="M944" s="26"/>
      <c r="N944" s="26"/>
      <c r="O944" s="27"/>
      <c r="P944" s="117"/>
    </row>
    <row r="945" s="17" customFormat="1" ht="45" customHeight="1" spans="1:16">
      <c r="A945" s="18"/>
      <c r="B945" s="19"/>
      <c r="C945" s="20"/>
      <c r="D945" s="20"/>
      <c r="E945" s="21"/>
      <c r="F945" s="22"/>
      <c r="G945" s="113"/>
      <c r="H945" s="114"/>
      <c r="I945" s="24"/>
      <c r="J945" s="25"/>
      <c r="K945" s="116"/>
      <c r="L945" s="26"/>
      <c r="M945" s="26"/>
      <c r="N945" s="26"/>
      <c r="O945" s="27"/>
      <c r="P945" s="117"/>
    </row>
    <row r="946" s="17" customFormat="1" ht="45" customHeight="1" spans="1:16">
      <c r="A946" s="18"/>
      <c r="B946" s="19"/>
      <c r="C946" s="20"/>
      <c r="D946" s="20"/>
      <c r="E946" s="21"/>
      <c r="F946" s="22"/>
      <c r="G946" s="113"/>
      <c r="H946" s="114"/>
      <c r="I946" s="24"/>
      <c r="J946" s="25"/>
      <c r="K946" s="116"/>
      <c r="L946" s="26"/>
      <c r="M946" s="26"/>
      <c r="N946" s="26"/>
      <c r="O946" s="27"/>
      <c r="P946" s="117"/>
    </row>
    <row r="947" s="17" customFormat="1" ht="45" customHeight="1" spans="1:16">
      <c r="A947" s="18"/>
      <c r="B947" s="19"/>
      <c r="C947" s="20"/>
      <c r="D947" s="20"/>
      <c r="E947" s="21"/>
      <c r="F947" s="22"/>
      <c r="G947" s="113"/>
      <c r="H947" s="114"/>
      <c r="I947" s="24"/>
      <c r="J947" s="25"/>
      <c r="K947" s="116"/>
      <c r="L947" s="26"/>
      <c r="M947" s="26"/>
      <c r="N947" s="26"/>
      <c r="O947" s="27"/>
      <c r="P947" s="117"/>
    </row>
    <row r="948" s="17" customFormat="1" ht="45" customHeight="1" spans="1:16">
      <c r="A948" s="18"/>
      <c r="B948" s="19"/>
      <c r="C948" s="20"/>
      <c r="D948" s="20"/>
      <c r="E948" s="21"/>
      <c r="F948" s="22"/>
      <c r="G948" s="113"/>
      <c r="H948" s="114"/>
      <c r="I948" s="24"/>
      <c r="J948" s="25"/>
      <c r="K948" s="116"/>
      <c r="L948" s="26"/>
      <c r="M948" s="26"/>
      <c r="N948" s="26"/>
      <c r="O948" s="27"/>
      <c r="P948" s="117"/>
    </row>
    <row r="949" s="17" customFormat="1" ht="45" customHeight="1" spans="1:16">
      <c r="A949" s="18"/>
      <c r="B949" s="19"/>
      <c r="C949" s="20"/>
      <c r="D949" s="20"/>
      <c r="E949" s="21"/>
      <c r="F949" s="22"/>
      <c r="G949" s="113"/>
      <c r="H949" s="114"/>
      <c r="I949" s="24"/>
      <c r="J949" s="25"/>
      <c r="K949" s="116"/>
      <c r="L949" s="26"/>
      <c r="M949" s="26"/>
      <c r="N949" s="26"/>
      <c r="O949" s="27"/>
      <c r="P949" s="117"/>
    </row>
    <row r="950" s="17" customFormat="1" ht="45" customHeight="1" spans="1:16">
      <c r="A950" s="18"/>
      <c r="B950" s="19"/>
      <c r="C950" s="20"/>
      <c r="D950" s="20"/>
      <c r="E950" s="21"/>
      <c r="F950" s="22"/>
      <c r="G950" s="113"/>
      <c r="H950" s="114"/>
      <c r="I950" s="24"/>
      <c r="J950" s="25"/>
      <c r="K950" s="116"/>
      <c r="L950" s="26"/>
      <c r="M950" s="26"/>
      <c r="N950" s="26"/>
      <c r="O950" s="27"/>
      <c r="P950" s="117"/>
    </row>
    <row r="951" s="17" customFormat="1" ht="45" customHeight="1" spans="1:16">
      <c r="A951" s="18"/>
      <c r="B951" s="19"/>
      <c r="C951" s="20"/>
      <c r="D951" s="20"/>
      <c r="E951" s="21"/>
      <c r="F951" s="22"/>
      <c r="G951" s="113"/>
      <c r="H951" s="114"/>
      <c r="I951" s="24"/>
      <c r="J951" s="25"/>
      <c r="K951" s="116"/>
      <c r="L951" s="26"/>
      <c r="M951" s="26"/>
      <c r="N951" s="26"/>
      <c r="O951" s="27"/>
      <c r="P951" s="117"/>
    </row>
    <row r="952" s="17" customFormat="1" ht="45" customHeight="1" spans="1:16">
      <c r="A952" s="18"/>
      <c r="B952" s="19"/>
      <c r="C952" s="20"/>
      <c r="D952" s="20"/>
      <c r="E952" s="21"/>
      <c r="F952" s="22"/>
      <c r="G952" s="113"/>
      <c r="H952" s="114"/>
      <c r="I952" s="24"/>
      <c r="J952" s="25"/>
      <c r="K952" s="116"/>
      <c r="L952" s="26"/>
      <c r="M952" s="26"/>
      <c r="N952" s="26"/>
      <c r="O952" s="27"/>
      <c r="P952" s="117"/>
    </row>
    <row r="953" s="17" customFormat="1" ht="45" customHeight="1" spans="1:16">
      <c r="A953" s="18"/>
      <c r="B953" s="19"/>
      <c r="C953" s="20"/>
      <c r="D953" s="20"/>
      <c r="E953" s="21"/>
      <c r="F953" s="22"/>
      <c r="G953" s="113"/>
      <c r="H953" s="114"/>
      <c r="I953" s="24"/>
      <c r="J953" s="25"/>
      <c r="K953" s="116"/>
      <c r="L953" s="26"/>
      <c r="M953" s="26"/>
      <c r="N953" s="26"/>
      <c r="O953" s="27"/>
      <c r="P953" s="117"/>
    </row>
    <row r="954" s="17" customFormat="1" ht="45" customHeight="1" spans="1:16">
      <c r="A954" s="18"/>
      <c r="B954" s="19"/>
      <c r="C954" s="20"/>
      <c r="D954" s="20"/>
      <c r="E954" s="21"/>
      <c r="F954" s="22"/>
      <c r="G954" s="113"/>
      <c r="H954" s="114"/>
      <c r="I954" s="24"/>
      <c r="J954" s="25"/>
      <c r="K954" s="116"/>
      <c r="L954" s="26"/>
      <c r="M954" s="26"/>
      <c r="N954" s="26"/>
      <c r="O954" s="27"/>
      <c r="P954" s="117"/>
    </row>
    <row r="955" s="17" customFormat="1" ht="45" customHeight="1" spans="1:16">
      <c r="A955" s="18"/>
      <c r="B955" s="19"/>
      <c r="C955" s="20"/>
      <c r="D955" s="20"/>
      <c r="E955" s="21"/>
      <c r="F955" s="22"/>
      <c r="G955" s="113"/>
      <c r="H955" s="114"/>
      <c r="I955" s="24"/>
      <c r="J955" s="25"/>
      <c r="K955" s="116"/>
      <c r="L955" s="26"/>
      <c r="M955" s="26"/>
      <c r="N955" s="26"/>
      <c r="O955" s="27"/>
      <c r="P955" s="117"/>
    </row>
    <row r="956" s="17" customFormat="1" ht="45" customHeight="1" spans="1:16">
      <c r="A956" s="18"/>
      <c r="B956" s="19"/>
      <c r="C956" s="20"/>
      <c r="D956" s="20"/>
      <c r="E956" s="21"/>
      <c r="F956" s="22"/>
      <c r="G956" s="113"/>
      <c r="H956" s="114"/>
      <c r="I956" s="24"/>
      <c r="J956" s="25"/>
      <c r="K956" s="116"/>
      <c r="L956" s="26"/>
      <c r="M956" s="26"/>
      <c r="N956" s="26"/>
      <c r="O956" s="27"/>
      <c r="P956" s="117"/>
    </row>
    <row r="957" s="17" customFormat="1" ht="45" customHeight="1" spans="1:16">
      <c r="A957" s="18"/>
      <c r="B957" s="19"/>
      <c r="C957" s="20"/>
      <c r="D957" s="20"/>
      <c r="E957" s="21"/>
      <c r="F957" s="22"/>
      <c r="G957" s="113"/>
      <c r="H957" s="114"/>
      <c r="I957" s="24"/>
      <c r="J957" s="25"/>
      <c r="K957" s="116"/>
      <c r="L957" s="26"/>
      <c r="M957" s="26"/>
      <c r="N957" s="26"/>
      <c r="O957" s="27"/>
      <c r="P957" s="117"/>
    </row>
    <row r="958" s="17" customFormat="1" ht="45" customHeight="1" spans="1:16">
      <c r="A958" s="18"/>
      <c r="B958" s="19"/>
      <c r="C958" s="20"/>
      <c r="D958" s="20"/>
      <c r="E958" s="21"/>
      <c r="F958" s="22"/>
      <c r="G958" s="113"/>
      <c r="H958" s="114"/>
      <c r="I958" s="24"/>
      <c r="J958" s="25"/>
      <c r="K958" s="116"/>
      <c r="L958" s="26"/>
      <c r="M958" s="26"/>
      <c r="N958" s="26"/>
      <c r="O958" s="27"/>
      <c r="P958" s="117"/>
    </row>
    <row r="959" s="17" customFormat="1" ht="45" customHeight="1" spans="1:16">
      <c r="A959" s="18"/>
      <c r="B959" s="19"/>
      <c r="C959" s="20"/>
      <c r="D959" s="20"/>
      <c r="E959" s="21"/>
      <c r="F959" s="22"/>
      <c r="G959" s="113"/>
      <c r="H959" s="114"/>
      <c r="I959" s="24"/>
      <c r="J959" s="25"/>
      <c r="K959" s="116"/>
      <c r="L959" s="26"/>
      <c r="M959" s="26"/>
      <c r="N959" s="26"/>
      <c r="O959" s="27"/>
      <c r="P959" s="117"/>
    </row>
    <row r="960" s="17" customFormat="1" ht="45" customHeight="1" spans="1:16">
      <c r="A960" s="18"/>
      <c r="B960" s="19"/>
      <c r="C960" s="20"/>
      <c r="D960" s="20"/>
      <c r="E960" s="21"/>
      <c r="F960" s="22"/>
      <c r="G960" s="113"/>
      <c r="H960" s="114"/>
      <c r="I960" s="24"/>
      <c r="J960" s="25"/>
      <c r="K960" s="116"/>
      <c r="L960" s="26"/>
      <c r="M960" s="26"/>
      <c r="N960" s="26"/>
      <c r="O960" s="27"/>
      <c r="P960" s="117"/>
    </row>
    <row r="961" s="17" customFormat="1" ht="45" customHeight="1" spans="1:16">
      <c r="A961" s="18"/>
      <c r="B961" s="19"/>
      <c r="C961" s="20"/>
      <c r="D961" s="20"/>
      <c r="E961" s="21"/>
      <c r="F961" s="22"/>
      <c r="G961" s="113"/>
      <c r="H961" s="114"/>
      <c r="I961" s="24"/>
      <c r="J961" s="25"/>
      <c r="K961" s="116"/>
      <c r="L961" s="26"/>
      <c r="M961" s="26"/>
      <c r="N961" s="26"/>
      <c r="O961" s="27"/>
      <c r="P961" s="117"/>
    </row>
    <row r="962" s="17" customFormat="1" ht="45" customHeight="1" spans="1:16">
      <c r="A962" s="18"/>
      <c r="B962" s="19"/>
      <c r="C962" s="20"/>
      <c r="D962" s="20"/>
      <c r="E962" s="21"/>
      <c r="F962" s="22"/>
      <c r="G962" s="113"/>
      <c r="H962" s="114"/>
      <c r="I962" s="24"/>
      <c r="J962" s="25"/>
      <c r="K962" s="116"/>
      <c r="L962" s="26"/>
      <c r="M962" s="26"/>
      <c r="N962" s="26"/>
      <c r="O962" s="27"/>
      <c r="P962" s="117"/>
    </row>
    <row r="963" s="17" customFormat="1" ht="45" customHeight="1" spans="1:16">
      <c r="A963" s="18"/>
      <c r="B963" s="19"/>
      <c r="C963" s="20"/>
      <c r="D963" s="20"/>
      <c r="E963" s="21"/>
      <c r="F963" s="22"/>
      <c r="G963" s="113"/>
      <c r="H963" s="114"/>
      <c r="I963" s="24"/>
      <c r="J963" s="25"/>
      <c r="K963" s="116"/>
      <c r="L963" s="26"/>
      <c r="M963" s="26"/>
      <c r="N963" s="26"/>
      <c r="O963" s="27"/>
      <c r="P963" s="117"/>
    </row>
    <row r="964" s="17" customFormat="1" ht="45" customHeight="1" spans="1:16">
      <c r="A964" s="18"/>
      <c r="B964" s="19"/>
      <c r="C964" s="20"/>
      <c r="D964" s="20"/>
      <c r="E964" s="21"/>
      <c r="F964" s="22"/>
      <c r="G964" s="113"/>
      <c r="H964" s="114"/>
      <c r="I964" s="24"/>
      <c r="J964" s="25"/>
      <c r="K964" s="116"/>
      <c r="L964" s="26"/>
      <c r="M964" s="26"/>
      <c r="N964" s="26"/>
      <c r="O964" s="27"/>
      <c r="P964" s="117"/>
    </row>
    <row r="965" s="17" customFormat="1" ht="45" customHeight="1" spans="1:16">
      <c r="A965" s="18"/>
      <c r="B965" s="19"/>
      <c r="C965" s="20"/>
      <c r="D965" s="20"/>
      <c r="E965" s="21"/>
      <c r="F965" s="22"/>
      <c r="G965" s="113"/>
      <c r="H965" s="114"/>
      <c r="I965" s="24"/>
      <c r="J965" s="25"/>
      <c r="K965" s="116"/>
      <c r="L965" s="26"/>
      <c r="M965" s="26"/>
      <c r="N965" s="26"/>
      <c r="O965" s="27"/>
      <c r="P965" s="117"/>
    </row>
    <row r="966" s="17" customFormat="1" ht="45" customHeight="1" spans="1:16">
      <c r="A966" s="18"/>
      <c r="B966" s="19"/>
      <c r="C966" s="20"/>
      <c r="D966" s="20"/>
      <c r="E966" s="21"/>
      <c r="F966" s="22"/>
      <c r="G966" s="113"/>
      <c r="H966" s="114"/>
      <c r="I966" s="24"/>
      <c r="J966" s="25"/>
      <c r="K966" s="116"/>
      <c r="L966" s="26"/>
      <c r="M966" s="26"/>
      <c r="N966" s="26"/>
      <c r="O966" s="27"/>
      <c r="P966" s="117"/>
    </row>
    <row r="967" s="17" customFormat="1" ht="45" customHeight="1" spans="1:16">
      <c r="A967" s="18"/>
      <c r="B967" s="19"/>
      <c r="C967" s="20"/>
      <c r="D967" s="20"/>
      <c r="E967" s="21"/>
      <c r="F967" s="22"/>
      <c r="G967" s="113"/>
      <c r="H967" s="114"/>
      <c r="I967" s="24"/>
      <c r="J967" s="25"/>
      <c r="K967" s="116"/>
      <c r="L967" s="26"/>
      <c r="M967" s="26"/>
      <c r="N967" s="26"/>
      <c r="O967" s="27"/>
      <c r="P967" s="117"/>
    </row>
    <row r="968" s="17" customFormat="1" ht="45" customHeight="1" spans="1:16">
      <c r="A968" s="18"/>
      <c r="B968" s="19"/>
      <c r="C968" s="20"/>
      <c r="D968" s="20"/>
      <c r="E968" s="21"/>
      <c r="F968" s="22"/>
      <c r="G968" s="113"/>
      <c r="H968" s="114"/>
      <c r="I968" s="24"/>
      <c r="J968" s="25"/>
      <c r="K968" s="116"/>
      <c r="L968" s="26"/>
      <c r="M968" s="26"/>
      <c r="N968" s="26"/>
      <c r="O968" s="27"/>
      <c r="P968" s="117"/>
    </row>
    <row r="969" s="17" customFormat="1" ht="45" customHeight="1" spans="1:16">
      <c r="A969" s="18"/>
      <c r="B969" s="19"/>
      <c r="C969" s="20"/>
      <c r="D969" s="20"/>
      <c r="E969" s="21"/>
      <c r="F969" s="22"/>
      <c r="G969" s="113"/>
      <c r="H969" s="114"/>
      <c r="I969" s="24"/>
      <c r="J969" s="25"/>
      <c r="K969" s="116"/>
      <c r="L969" s="26"/>
      <c r="M969" s="26"/>
      <c r="N969" s="26"/>
      <c r="O969" s="27"/>
      <c r="P969" s="117"/>
    </row>
    <row r="970" s="17" customFormat="1" ht="45" customHeight="1" spans="1:16">
      <c r="A970" s="18"/>
      <c r="B970" s="19"/>
      <c r="C970" s="20"/>
      <c r="D970" s="20"/>
      <c r="E970" s="21"/>
      <c r="F970" s="22"/>
      <c r="G970" s="113"/>
      <c r="H970" s="114"/>
      <c r="I970" s="24"/>
      <c r="J970" s="25"/>
      <c r="K970" s="116"/>
      <c r="L970" s="26"/>
      <c r="M970" s="26"/>
      <c r="N970" s="26"/>
      <c r="O970" s="27"/>
      <c r="P970" s="117"/>
    </row>
    <row r="971" s="17" customFormat="1" ht="45" customHeight="1" spans="1:16">
      <c r="A971" s="18"/>
      <c r="B971" s="19"/>
      <c r="C971" s="20"/>
      <c r="D971" s="20"/>
      <c r="E971" s="21"/>
      <c r="F971" s="22"/>
      <c r="G971" s="113"/>
      <c r="H971" s="114"/>
      <c r="I971" s="24"/>
      <c r="J971" s="25"/>
      <c r="K971" s="116"/>
      <c r="L971" s="26"/>
      <c r="M971" s="26"/>
      <c r="N971" s="26"/>
      <c r="O971" s="27"/>
      <c r="P971" s="117"/>
    </row>
    <row r="972" s="17" customFormat="1" ht="45" customHeight="1" spans="1:16">
      <c r="A972" s="18"/>
      <c r="B972" s="19"/>
      <c r="C972" s="20"/>
      <c r="D972" s="20"/>
      <c r="E972" s="21"/>
      <c r="F972" s="22"/>
      <c r="G972" s="113"/>
      <c r="H972" s="114"/>
      <c r="I972" s="24"/>
      <c r="J972" s="25"/>
      <c r="K972" s="116"/>
      <c r="L972" s="26"/>
      <c r="M972" s="26"/>
      <c r="N972" s="26"/>
      <c r="O972" s="27"/>
      <c r="P972" s="117"/>
    </row>
    <row r="973" s="17" customFormat="1" ht="45" customHeight="1" spans="1:16">
      <c r="A973" s="18"/>
      <c r="B973" s="19"/>
      <c r="C973" s="20"/>
      <c r="D973" s="20"/>
      <c r="E973" s="21"/>
      <c r="F973" s="22"/>
      <c r="G973" s="113"/>
      <c r="H973" s="114"/>
      <c r="I973" s="24"/>
      <c r="J973" s="25"/>
      <c r="K973" s="116"/>
      <c r="L973" s="26"/>
      <c r="M973" s="26"/>
      <c r="N973" s="26"/>
      <c r="O973" s="27"/>
      <c r="P973" s="117"/>
    </row>
    <row r="974" s="17" customFormat="1" ht="45" customHeight="1" spans="1:16">
      <c r="A974" s="18"/>
      <c r="B974" s="19"/>
      <c r="C974" s="20"/>
      <c r="D974" s="20"/>
      <c r="E974" s="21"/>
      <c r="F974" s="22"/>
      <c r="G974" s="113"/>
      <c r="H974" s="114"/>
      <c r="I974" s="24"/>
      <c r="J974" s="25"/>
      <c r="K974" s="116"/>
      <c r="L974" s="26"/>
      <c r="M974" s="26"/>
      <c r="N974" s="26"/>
      <c r="O974" s="27"/>
      <c r="P974" s="117"/>
    </row>
    <row r="975" s="17" customFormat="1" ht="45" customHeight="1" spans="1:16">
      <c r="A975" s="18"/>
      <c r="B975" s="19"/>
      <c r="C975" s="20"/>
      <c r="D975" s="20"/>
      <c r="E975" s="21"/>
      <c r="F975" s="22"/>
      <c r="G975" s="113"/>
      <c r="H975" s="114"/>
      <c r="I975" s="24"/>
      <c r="J975" s="25"/>
      <c r="K975" s="116"/>
      <c r="L975" s="26"/>
      <c r="M975" s="26"/>
      <c r="N975" s="26"/>
      <c r="O975" s="27"/>
      <c r="P975" s="117"/>
    </row>
    <row r="976" s="17" customFormat="1" ht="45" customHeight="1" spans="1:16">
      <c r="A976" s="18"/>
      <c r="B976" s="19"/>
      <c r="C976" s="20"/>
      <c r="D976" s="20"/>
      <c r="E976" s="21"/>
      <c r="F976" s="22"/>
      <c r="G976" s="113"/>
      <c r="H976" s="114"/>
      <c r="I976" s="24"/>
      <c r="J976" s="25"/>
      <c r="K976" s="116"/>
      <c r="L976" s="26"/>
      <c r="M976" s="26"/>
      <c r="N976" s="26"/>
      <c r="O976" s="27"/>
      <c r="P976" s="117"/>
    </row>
    <row r="977" s="17" customFormat="1" ht="45" customHeight="1" spans="1:16">
      <c r="A977" s="18"/>
      <c r="B977" s="19"/>
      <c r="C977" s="20"/>
      <c r="D977" s="20"/>
      <c r="E977" s="21"/>
      <c r="F977" s="22"/>
      <c r="G977" s="113"/>
      <c r="H977" s="114"/>
      <c r="I977" s="24"/>
      <c r="J977" s="25"/>
      <c r="K977" s="116"/>
      <c r="L977" s="26"/>
      <c r="M977" s="26"/>
      <c r="N977" s="26"/>
      <c r="O977" s="27"/>
      <c r="P977" s="117"/>
    </row>
    <row r="978" s="17" customFormat="1" ht="45" customHeight="1" spans="1:16">
      <c r="A978" s="18"/>
      <c r="B978" s="19"/>
      <c r="C978" s="20"/>
      <c r="D978" s="20"/>
      <c r="E978" s="21"/>
      <c r="F978" s="22"/>
      <c r="G978" s="113"/>
      <c r="H978" s="114"/>
      <c r="I978" s="24"/>
      <c r="J978" s="25"/>
      <c r="K978" s="116"/>
      <c r="L978" s="26"/>
      <c r="M978" s="26"/>
      <c r="N978" s="26"/>
      <c r="O978" s="27"/>
      <c r="P978" s="117"/>
    </row>
    <row r="979" s="17" customFormat="1" ht="45" customHeight="1" spans="1:16">
      <c r="A979" s="18"/>
      <c r="B979" s="19"/>
      <c r="C979" s="20"/>
      <c r="D979" s="20"/>
      <c r="E979" s="21"/>
      <c r="F979" s="22"/>
      <c r="G979" s="113"/>
      <c r="H979" s="114"/>
      <c r="I979" s="24"/>
      <c r="J979" s="25"/>
      <c r="K979" s="116"/>
      <c r="L979" s="26"/>
      <c r="M979" s="26"/>
      <c r="N979" s="26"/>
      <c r="O979" s="27"/>
      <c r="P979" s="117"/>
    </row>
    <row r="980" s="17" customFormat="1" ht="45" customHeight="1" spans="1:16">
      <c r="A980" s="18"/>
      <c r="B980" s="19"/>
      <c r="C980" s="20"/>
      <c r="D980" s="20"/>
      <c r="E980" s="21"/>
      <c r="F980" s="22"/>
      <c r="G980" s="113"/>
      <c r="H980" s="114"/>
      <c r="I980" s="24"/>
      <c r="J980" s="25"/>
      <c r="K980" s="116"/>
      <c r="L980" s="26"/>
      <c r="M980" s="26"/>
      <c r="N980" s="26"/>
      <c r="O980" s="27"/>
      <c r="P980" s="117"/>
    </row>
    <row r="981" s="17" customFormat="1" ht="45" customHeight="1" spans="1:16">
      <c r="A981" s="18"/>
      <c r="B981" s="19"/>
      <c r="C981" s="20"/>
      <c r="D981" s="20"/>
      <c r="E981" s="21"/>
      <c r="F981" s="22"/>
      <c r="G981" s="113"/>
      <c r="H981" s="114"/>
      <c r="I981" s="24"/>
      <c r="J981" s="25"/>
      <c r="K981" s="116"/>
      <c r="L981" s="26"/>
      <c r="M981" s="26"/>
      <c r="N981" s="26"/>
      <c r="O981" s="27"/>
      <c r="P981" s="117"/>
    </row>
    <row r="982" s="17" customFormat="1" ht="45" customHeight="1" spans="1:16">
      <c r="A982" s="18"/>
      <c r="B982" s="19"/>
      <c r="C982" s="20"/>
      <c r="D982" s="20"/>
      <c r="E982" s="21"/>
      <c r="F982" s="22"/>
      <c r="G982" s="113"/>
      <c r="H982" s="114"/>
      <c r="I982" s="24"/>
      <c r="J982" s="25"/>
      <c r="K982" s="116"/>
      <c r="L982" s="26"/>
      <c r="M982" s="26"/>
      <c r="N982" s="26"/>
      <c r="O982" s="27"/>
      <c r="P982" s="117"/>
    </row>
    <row r="983" s="17" customFormat="1" ht="45" customHeight="1" spans="1:16">
      <c r="A983" s="18"/>
      <c r="B983" s="19"/>
      <c r="C983" s="20"/>
      <c r="D983" s="20"/>
      <c r="E983" s="21"/>
      <c r="F983" s="22"/>
      <c r="G983" s="113"/>
      <c r="H983" s="114"/>
      <c r="I983" s="24"/>
      <c r="J983" s="25"/>
      <c r="K983" s="116"/>
      <c r="L983" s="26"/>
      <c r="M983" s="26"/>
      <c r="N983" s="26"/>
      <c r="O983" s="27"/>
      <c r="P983" s="117"/>
    </row>
    <row r="984" s="17" customFormat="1" ht="45" customHeight="1" spans="1:16">
      <c r="A984" s="18"/>
      <c r="B984" s="19"/>
      <c r="C984" s="20"/>
      <c r="D984" s="20"/>
      <c r="E984" s="21"/>
      <c r="F984" s="22"/>
      <c r="G984" s="113"/>
      <c r="H984" s="114"/>
      <c r="I984" s="24"/>
      <c r="J984" s="25"/>
      <c r="K984" s="116"/>
      <c r="L984" s="26"/>
      <c r="M984" s="26"/>
      <c r="N984" s="26"/>
      <c r="O984" s="27"/>
      <c r="P984" s="117"/>
    </row>
    <row r="985" s="17" customFormat="1" ht="45" customHeight="1" spans="1:16">
      <c r="A985" s="18"/>
      <c r="B985" s="19"/>
      <c r="C985" s="20"/>
      <c r="D985" s="20"/>
      <c r="E985" s="21"/>
      <c r="F985" s="22"/>
      <c r="G985" s="113"/>
      <c r="H985" s="114"/>
      <c r="I985" s="24"/>
      <c r="J985" s="25"/>
      <c r="K985" s="116"/>
      <c r="L985" s="26"/>
      <c r="M985" s="26"/>
      <c r="N985" s="26"/>
      <c r="O985" s="27"/>
      <c r="P985" s="117"/>
    </row>
    <row r="986" s="17" customFormat="1" ht="45" customHeight="1" spans="1:16">
      <c r="A986" s="18"/>
      <c r="B986" s="19"/>
      <c r="C986" s="20"/>
      <c r="D986" s="20"/>
      <c r="E986" s="21"/>
      <c r="F986" s="22"/>
      <c r="G986" s="113"/>
      <c r="H986" s="114"/>
      <c r="I986" s="24"/>
      <c r="J986" s="25"/>
      <c r="K986" s="116"/>
      <c r="L986" s="26"/>
      <c r="M986" s="26"/>
      <c r="N986" s="26"/>
      <c r="O986" s="27"/>
      <c r="P986" s="117"/>
    </row>
    <row r="987" s="17" customFormat="1" ht="45" customHeight="1" spans="1:16">
      <c r="A987" s="18"/>
      <c r="B987" s="19"/>
      <c r="C987" s="20"/>
      <c r="D987" s="20"/>
      <c r="E987" s="21"/>
      <c r="F987" s="22"/>
      <c r="G987" s="113"/>
      <c r="H987" s="114"/>
      <c r="I987" s="24"/>
      <c r="J987" s="25"/>
      <c r="K987" s="116"/>
      <c r="L987" s="26"/>
      <c r="M987" s="26"/>
      <c r="N987" s="26"/>
      <c r="O987" s="27"/>
      <c r="P987" s="117"/>
    </row>
    <row r="988" s="17" customFormat="1" ht="45" customHeight="1" spans="1:16">
      <c r="A988" s="18"/>
      <c r="B988" s="19"/>
      <c r="C988" s="20"/>
      <c r="D988" s="20"/>
      <c r="E988" s="21"/>
      <c r="F988" s="22"/>
      <c r="G988" s="113"/>
      <c r="H988" s="114"/>
      <c r="I988" s="24"/>
      <c r="J988" s="25"/>
      <c r="K988" s="116"/>
      <c r="L988" s="26"/>
      <c r="M988" s="26"/>
      <c r="N988" s="26"/>
      <c r="O988" s="27"/>
      <c r="P988" s="117"/>
    </row>
    <row r="989" s="17" customFormat="1" ht="45" customHeight="1" spans="1:16">
      <c r="A989" s="18"/>
      <c r="B989" s="19"/>
      <c r="C989" s="20"/>
      <c r="D989" s="20"/>
      <c r="E989" s="21"/>
      <c r="F989" s="22"/>
      <c r="G989" s="113"/>
      <c r="H989" s="114"/>
      <c r="I989" s="24"/>
      <c r="J989" s="25"/>
      <c r="K989" s="116"/>
      <c r="L989" s="26"/>
      <c r="M989" s="26"/>
      <c r="N989" s="26"/>
      <c r="O989" s="27"/>
      <c r="P989" s="117"/>
    </row>
    <row r="990" s="17" customFormat="1" ht="45" customHeight="1" spans="1:16">
      <c r="A990" s="18"/>
      <c r="B990" s="19"/>
      <c r="C990" s="20"/>
      <c r="D990" s="20"/>
      <c r="E990" s="21"/>
      <c r="F990" s="22"/>
      <c r="G990" s="113"/>
      <c r="H990" s="114"/>
      <c r="I990" s="24"/>
      <c r="J990" s="25"/>
      <c r="K990" s="116"/>
      <c r="L990" s="26"/>
      <c r="M990" s="26"/>
      <c r="N990" s="26"/>
      <c r="O990" s="27"/>
      <c r="P990" s="117"/>
    </row>
    <row r="991" s="17" customFormat="1" ht="45" customHeight="1" spans="1:16">
      <c r="A991" s="18"/>
      <c r="B991" s="19"/>
      <c r="C991" s="20"/>
      <c r="D991" s="20"/>
      <c r="E991" s="21"/>
      <c r="F991" s="22"/>
      <c r="G991" s="113"/>
      <c r="H991" s="114"/>
      <c r="I991" s="24"/>
      <c r="J991" s="25"/>
      <c r="K991" s="116"/>
      <c r="L991" s="26"/>
      <c r="M991" s="26"/>
      <c r="N991" s="26"/>
      <c r="O991" s="27"/>
      <c r="P991" s="117"/>
    </row>
    <row r="992" s="17" customFormat="1" ht="45" customHeight="1" spans="1:16">
      <c r="A992" s="18"/>
      <c r="B992" s="19"/>
      <c r="C992" s="20"/>
      <c r="D992" s="20"/>
      <c r="E992" s="21"/>
      <c r="F992" s="22"/>
      <c r="G992" s="113"/>
      <c r="H992" s="114"/>
      <c r="I992" s="24"/>
      <c r="J992" s="25"/>
      <c r="K992" s="116"/>
      <c r="L992" s="26"/>
      <c r="M992" s="26"/>
      <c r="N992" s="26"/>
      <c r="O992" s="27"/>
      <c r="P992" s="117"/>
    </row>
    <row r="993" s="17" customFormat="1" ht="45" customHeight="1" spans="1:16">
      <c r="A993" s="18"/>
      <c r="B993" s="19"/>
      <c r="C993" s="20"/>
      <c r="D993" s="20"/>
      <c r="E993" s="21"/>
      <c r="F993" s="22"/>
      <c r="G993" s="113"/>
      <c r="H993" s="114"/>
      <c r="I993" s="24"/>
      <c r="J993" s="25"/>
      <c r="K993" s="116"/>
      <c r="L993" s="26"/>
      <c r="M993" s="26"/>
      <c r="N993" s="26"/>
      <c r="O993" s="27"/>
      <c r="P993" s="117"/>
    </row>
    <row r="994" s="17" customFormat="1" ht="45" customHeight="1" spans="1:16">
      <c r="A994" s="18"/>
      <c r="B994" s="19"/>
      <c r="C994" s="20"/>
      <c r="D994" s="20"/>
      <c r="E994" s="21"/>
      <c r="F994" s="22"/>
      <c r="G994" s="113"/>
      <c r="H994" s="114"/>
      <c r="I994" s="24"/>
      <c r="J994" s="25"/>
      <c r="K994" s="116"/>
      <c r="L994" s="26"/>
      <c r="M994" s="26"/>
      <c r="N994" s="26"/>
      <c r="O994" s="27"/>
      <c r="P994" s="117"/>
    </row>
    <row r="995" s="17" customFormat="1" ht="45" customHeight="1" spans="1:16">
      <c r="A995" s="18"/>
      <c r="B995" s="19"/>
      <c r="C995" s="20"/>
      <c r="D995" s="20"/>
      <c r="E995" s="21"/>
      <c r="F995" s="22"/>
      <c r="G995" s="113"/>
      <c r="H995" s="114"/>
      <c r="I995" s="24"/>
      <c r="J995" s="25"/>
      <c r="K995" s="116"/>
      <c r="L995" s="26"/>
      <c r="M995" s="26"/>
      <c r="N995" s="26"/>
      <c r="O995" s="27"/>
      <c r="P995" s="117"/>
    </row>
    <row r="996" s="17" customFormat="1" ht="45" customHeight="1" spans="1:16">
      <c r="A996" s="18"/>
      <c r="B996" s="19"/>
      <c r="C996" s="20"/>
      <c r="D996" s="20"/>
      <c r="E996" s="21"/>
      <c r="F996" s="22"/>
      <c r="G996" s="113"/>
      <c r="H996" s="114"/>
      <c r="I996" s="24"/>
      <c r="J996" s="25"/>
      <c r="K996" s="116"/>
      <c r="L996" s="26"/>
      <c r="M996" s="26"/>
      <c r="N996" s="26"/>
      <c r="O996" s="27"/>
      <c r="P996" s="117"/>
    </row>
    <row r="997" s="17" customFormat="1" ht="45" customHeight="1" spans="1:16">
      <c r="A997" s="18"/>
      <c r="B997" s="19"/>
      <c r="C997" s="20"/>
      <c r="D997" s="20"/>
      <c r="E997" s="21"/>
      <c r="F997" s="22"/>
      <c r="G997" s="113"/>
      <c r="H997" s="114"/>
      <c r="I997" s="24"/>
      <c r="J997" s="25"/>
      <c r="K997" s="116"/>
      <c r="L997" s="26"/>
      <c r="M997" s="26"/>
      <c r="N997" s="26"/>
      <c r="O997" s="27"/>
      <c r="P997" s="117"/>
    </row>
    <row r="998" s="17" customFormat="1" ht="45" customHeight="1" spans="1:16">
      <c r="A998" s="18"/>
      <c r="B998" s="19"/>
      <c r="C998" s="20"/>
      <c r="D998" s="20"/>
      <c r="E998" s="21"/>
      <c r="F998" s="22"/>
      <c r="G998" s="113"/>
      <c r="H998" s="114"/>
      <c r="I998" s="24"/>
      <c r="J998" s="25"/>
      <c r="K998" s="116"/>
      <c r="L998" s="26"/>
      <c r="M998" s="26"/>
      <c r="N998" s="26"/>
      <c r="O998" s="27"/>
      <c r="P998" s="117"/>
    </row>
    <row r="999" s="17" customFormat="1" ht="45" customHeight="1" spans="1:16">
      <c r="A999" s="18"/>
      <c r="B999" s="19"/>
      <c r="C999" s="20"/>
      <c r="D999" s="20"/>
      <c r="E999" s="21"/>
      <c r="F999" s="22"/>
      <c r="G999" s="113"/>
      <c r="H999" s="114"/>
      <c r="I999" s="24"/>
      <c r="J999" s="25"/>
      <c r="K999" s="116"/>
      <c r="L999" s="26"/>
      <c r="M999" s="26"/>
      <c r="N999" s="26"/>
      <c r="O999" s="27"/>
      <c r="P999" s="117"/>
    </row>
    <row r="1000" s="17" customFormat="1" ht="45" customHeight="1" spans="1:16">
      <c r="A1000" s="18"/>
      <c r="B1000" s="19"/>
      <c r="C1000" s="20"/>
      <c r="D1000" s="20"/>
      <c r="E1000" s="21"/>
      <c r="F1000" s="22"/>
      <c r="G1000" s="113"/>
      <c r="H1000" s="114"/>
      <c r="I1000" s="24"/>
      <c r="J1000" s="25"/>
      <c r="K1000" s="116"/>
      <c r="L1000" s="26"/>
      <c r="M1000" s="26"/>
      <c r="N1000" s="26"/>
      <c r="O1000" s="27"/>
      <c r="P1000" s="117"/>
    </row>
    <row r="1001" s="17" customFormat="1" ht="45" customHeight="1" spans="1:16">
      <c r="A1001" s="18"/>
      <c r="B1001" s="19"/>
      <c r="C1001" s="20"/>
      <c r="D1001" s="20"/>
      <c r="E1001" s="21"/>
      <c r="F1001" s="22"/>
      <c r="G1001" s="113"/>
      <c r="H1001" s="114"/>
      <c r="I1001" s="24"/>
      <c r="J1001" s="25"/>
      <c r="K1001" s="116"/>
      <c r="L1001" s="26"/>
      <c r="M1001" s="26"/>
      <c r="N1001" s="26"/>
      <c r="O1001" s="27"/>
      <c r="P1001" s="117"/>
    </row>
    <row r="1002" s="17" customFormat="1" ht="45" customHeight="1" spans="1:16">
      <c r="A1002" s="18"/>
      <c r="B1002" s="19"/>
      <c r="C1002" s="20"/>
      <c r="D1002" s="20"/>
      <c r="E1002" s="21"/>
      <c r="F1002" s="22"/>
      <c r="G1002" s="113"/>
      <c r="H1002" s="114"/>
      <c r="I1002" s="24"/>
      <c r="J1002" s="25"/>
      <c r="K1002" s="116"/>
      <c r="L1002" s="26"/>
      <c r="M1002" s="26"/>
      <c r="N1002" s="26"/>
      <c r="O1002" s="27"/>
      <c r="P1002" s="117"/>
    </row>
    <row r="1003" s="17" customFormat="1" spans="1:16">
      <c r="A1003" s="18"/>
      <c r="B1003" s="19"/>
      <c r="C1003" s="20"/>
      <c r="D1003" s="20"/>
      <c r="E1003" s="21"/>
      <c r="F1003" s="22"/>
      <c r="G1003" s="113"/>
      <c r="H1003" s="114"/>
      <c r="I1003" s="24"/>
      <c r="J1003" s="25"/>
      <c r="K1003" s="116"/>
      <c r="L1003" s="26"/>
      <c r="M1003" s="26"/>
      <c r="N1003" s="26"/>
      <c r="O1003" s="27"/>
      <c r="P1003" s="117"/>
    </row>
    <row r="1004" s="17" customFormat="1" spans="1:16">
      <c r="A1004" s="18"/>
      <c r="B1004" s="19"/>
      <c r="C1004" s="20"/>
      <c r="D1004" s="20"/>
      <c r="E1004" s="21"/>
      <c r="F1004" s="22"/>
      <c r="G1004" s="113"/>
      <c r="H1004" s="114"/>
      <c r="I1004" s="24"/>
      <c r="J1004" s="25"/>
      <c r="K1004" s="116"/>
      <c r="L1004" s="26"/>
      <c r="M1004" s="26"/>
      <c r="N1004" s="26"/>
      <c r="O1004" s="27"/>
      <c r="P1004" s="117"/>
    </row>
    <row r="1005" s="17" customFormat="1" spans="1:16">
      <c r="A1005" s="18"/>
      <c r="B1005" s="19"/>
      <c r="C1005" s="20"/>
      <c r="D1005" s="20"/>
      <c r="E1005" s="21"/>
      <c r="F1005" s="22"/>
      <c r="G1005" s="113"/>
      <c r="H1005" s="114"/>
      <c r="I1005" s="24"/>
      <c r="J1005" s="25"/>
      <c r="K1005" s="116"/>
      <c r="L1005" s="26"/>
      <c r="M1005" s="26"/>
      <c r="N1005" s="26"/>
      <c r="O1005" s="27"/>
      <c r="P1005" s="117"/>
    </row>
    <row r="1006" s="17" customFormat="1" spans="1:16">
      <c r="A1006" s="18"/>
      <c r="B1006" s="19"/>
      <c r="C1006" s="20"/>
      <c r="D1006" s="20"/>
      <c r="E1006" s="21"/>
      <c r="F1006" s="22"/>
      <c r="G1006" s="113"/>
      <c r="H1006" s="114"/>
      <c r="I1006" s="24"/>
      <c r="J1006" s="25"/>
      <c r="K1006" s="116"/>
      <c r="L1006" s="26"/>
      <c r="M1006" s="26"/>
      <c r="N1006" s="26"/>
      <c r="O1006" s="27"/>
      <c r="P1006" s="117"/>
    </row>
    <row r="1007" s="17" customFormat="1" spans="1:16">
      <c r="A1007" s="18"/>
      <c r="B1007" s="19"/>
      <c r="C1007" s="20"/>
      <c r="D1007" s="20"/>
      <c r="E1007" s="21"/>
      <c r="F1007" s="22"/>
      <c r="G1007" s="113"/>
      <c r="H1007" s="114"/>
      <c r="I1007" s="24"/>
      <c r="J1007" s="25"/>
      <c r="K1007" s="116"/>
      <c r="L1007" s="26"/>
      <c r="M1007" s="26"/>
      <c r="N1007" s="26"/>
      <c r="O1007" s="27"/>
      <c r="P1007" s="117"/>
    </row>
    <row r="1008" s="17" customFormat="1" spans="1:16">
      <c r="A1008" s="18"/>
      <c r="B1008" s="19"/>
      <c r="C1008" s="20"/>
      <c r="D1008" s="20"/>
      <c r="E1008" s="21"/>
      <c r="F1008" s="22"/>
      <c r="G1008" s="113"/>
      <c r="H1008" s="114"/>
      <c r="I1008" s="24"/>
      <c r="J1008" s="25"/>
      <c r="K1008" s="116"/>
      <c r="L1008" s="26"/>
      <c r="M1008" s="26"/>
      <c r="N1008" s="26"/>
      <c r="O1008" s="27"/>
      <c r="P1008" s="117"/>
    </row>
    <row r="1009" s="17" customFormat="1" spans="1:16">
      <c r="A1009" s="18"/>
      <c r="B1009" s="19"/>
      <c r="C1009" s="20"/>
      <c r="D1009" s="20"/>
      <c r="E1009" s="21"/>
      <c r="F1009" s="22"/>
      <c r="G1009" s="113"/>
      <c r="H1009" s="114"/>
      <c r="I1009" s="24"/>
      <c r="J1009" s="25"/>
      <c r="K1009" s="116"/>
      <c r="L1009" s="26"/>
      <c r="M1009" s="26"/>
      <c r="N1009" s="26"/>
      <c r="O1009" s="27"/>
      <c r="P1009" s="117"/>
    </row>
    <row r="1010" s="17" customFormat="1" spans="1:16">
      <c r="A1010" s="18"/>
      <c r="B1010" s="19"/>
      <c r="C1010" s="20"/>
      <c r="D1010" s="20"/>
      <c r="E1010" s="21"/>
      <c r="F1010" s="22"/>
      <c r="G1010" s="113"/>
      <c r="H1010" s="114"/>
      <c r="I1010" s="24"/>
      <c r="J1010" s="25"/>
      <c r="K1010" s="116"/>
      <c r="L1010" s="26"/>
      <c r="M1010" s="26"/>
      <c r="N1010" s="26"/>
      <c r="O1010" s="27"/>
      <c r="P1010" s="117"/>
    </row>
    <row r="1011" s="17" customFormat="1" spans="1:16">
      <c r="A1011" s="18"/>
      <c r="B1011" s="19"/>
      <c r="C1011" s="20"/>
      <c r="D1011" s="20"/>
      <c r="E1011" s="21"/>
      <c r="F1011" s="22"/>
      <c r="G1011" s="113"/>
      <c r="H1011" s="114"/>
      <c r="I1011" s="24"/>
      <c r="J1011" s="25"/>
      <c r="K1011" s="116"/>
      <c r="L1011" s="26"/>
      <c r="M1011" s="26"/>
      <c r="N1011" s="26"/>
      <c r="O1011" s="27"/>
      <c r="P1011" s="117"/>
    </row>
    <row r="1012" s="17" customFormat="1" spans="1:16">
      <c r="A1012" s="18"/>
      <c r="B1012" s="19"/>
      <c r="C1012" s="20"/>
      <c r="D1012" s="20"/>
      <c r="E1012" s="21"/>
      <c r="F1012" s="22"/>
      <c r="G1012" s="113"/>
      <c r="H1012" s="114"/>
      <c r="I1012" s="24"/>
      <c r="J1012" s="25"/>
      <c r="K1012" s="116"/>
      <c r="L1012" s="26"/>
      <c r="M1012" s="26"/>
      <c r="N1012" s="26"/>
      <c r="O1012" s="27"/>
      <c r="P1012" s="117"/>
    </row>
    <row r="1013" s="17" customFormat="1" spans="1:16">
      <c r="A1013" s="18"/>
      <c r="B1013" s="19"/>
      <c r="C1013" s="20"/>
      <c r="D1013" s="20"/>
      <c r="E1013" s="21"/>
      <c r="F1013" s="22"/>
      <c r="G1013" s="113"/>
      <c r="H1013" s="114"/>
      <c r="I1013" s="24"/>
      <c r="J1013" s="25"/>
      <c r="K1013" s="116"/>
      <c r="L1013" s="26"/>
      <c r="M1013" s="26"/>
      <c r="N1013" s="26"/>
      <c r="O1013" s="27"/>
      <c r="P1013" s="117"/>
    </row>
    <row r="1014" s="17" customFormat="1" spans="1:16">
      <c r="A1014" s="18"/>
      <c r="B1014" s="19"/>
      <c r="C1014" s="20"/>
      <c r="D1014" s="20"/>
      <c r="E1014" s="21"/>
      <c r="F1014" s="22"/>
      <c r="G1014" s="113"/>
      <c r="H1014" s="114"/>
      <c r="I1014" s="24"/>
      <c r="J1014" s="25"/>
      <c r="K1014" s="116"/>
      <c r="L1014" s="26"/>
      <c r="M1014" s="26"/>
      <c r="N1014" s="26"/>
      <c r="O1014" s="27"/>
      <c r="P1014" s="117"/>
    </row>
    <row r="1015" s="17" customFormat="1" spans="1:16">
      <c r="A1015" s="18"/>
      <c r="B1015" s="19"/>
      <c r="C1015" s="20"/>
      <c r="D1015" s="20"/>
      <c r="E1015" s="21"/>
      <c r="F1015" s="22"/>
      <c r="G1015" s="113"/>
      <c r="H1015" s="114"/>
      <c r="I1015" s="24"/>
      <c r="J1015" s="25"/>
      <c r="K1015" s="116"/>
      <c r="L1015" s="26"/>
      <c r="M1015" s="26"/>
      <c r="N1015" s="26"/>
      <c r="O1015" s="27"/>
      <c r="P1015" s="117"/>
    </row>
    <row r="1016" s="17" customFormat="1" spans="1:16">
      <c r="A1016" s="18"/>
      <c r="B1016" s="19"/>
      <c r="C1016" s="20"/>
      <c r="D1016" s="20"/>
      <c r="E1016" s="21"/>
      <c r="F1016" s="22"/>
      <c r="G1016" s="113"/>
      <c r="H1016" s="114"/>
      <c r="I1016" s="24"/>
      <c r="J1016" s="25"/>
      <c r="K1016" s="116"/>
      <c r="L1016" s="26"/>
      <c r="M1016" s="26"/>
      <c r="N1016" s="26"/>
      <c r="O1016" s="27"/>
      <c r="P1016" s="117"/>
    </row>
    <row r="1017" s="17" customFormat="1" spans="1:16">
      <c r="A1017" s="18"/>
      <c r="B1017" s="19"/>
      <c r="C1017" s="20"/>
      <c r="D1017" s="20"/>
      <c r="E1017" s="21"/>
      <c r="F1017" s="22"/>
      <c r="G1017" s="113"/>
      <c r="H1017" s="114"/>
      <c r="I1017" s="24"/>
      <c r="J1017" s="25"/>
      <c r="K1017" s="116"/>
      <c r="L1017" s="26"/>
      <c r="M1017" s="26"/>
      <c r="N1017" s="26"/>
      <c r="O1017" s="27"/>
      <c r="P1017" s="117"/>
    </row>
    <row r="1018" s="17" customFormat="1" spans="1:16">
      <c r="A1018" s="18"/>
      <c r="B1018" s="19"/>
      <c r="C1018" s="20"/>
      <c r="D1018" s="20"/>
      <c r="E1018" s="21"/>
      <c r="F1018" s="22"/>
      <c r="G1018" s="113"/>
      <c r="H1018" s="114"/>
      <c r="I1018" s="24"/>
      <c r="J1018" s="25"/>
      <c r="K1018" s="116"/>
      <c r="L1018" s="26"/>
      <c r="M1018" s="26"/>
      <c r="N1018" s="26"/>
      <c r="O1018" s="27"/>
      <c r="P1018" s="117"/>
    </row>
    <row r="1019" s="17" customFormat="1" spans="1:16">
      <c r="A1019" s="18"/>
      <c r="B1019" s="19"/>
      <c r="C1019" s="20"/>
      <c r="D1019" s="20"/>
      <c r="E1019" s="21"/>
      <c r="F1019" s="22"/>
      <c r="G1019" s="113"/>
      <c r="H1019" s="114"/>
      <c r="I1019" s="24"/>
      <c r="J1019" s="25"/>
      <c r="K1019" s="116"/>
      <c r="L1019" s="26"/>
      <c r="M1019" s="26"/>
      <c r="N1019" s="26"/>
      <c r="O1019" s="27"/>
      <c r="P1019" s="117"/>
    </row>
    <row r="1020" s="17" customFormat="1" spans="1:16">
      <c r="A1020" s="18"/>
      <c r="B1020" s="19"/>
      <c r="C1020" s="20"/>
      <c r="D1020" s="20"/>
      <c r="E1020" s="21"/>
      <c r="F1020" s="22"/>
      <c r="G1020" s="113"/>
      <c r="H1020" s="114"/>
      <c r="I1020" s="24"/>
      <c r="J1020" s="25"/>
      <c r="K1020" s="116"/>
      <c r="L1020" s="26"/>
      <c r="M1020" s="26"/>
      <c r="N1020" s="26"/>
      <c r="O1020" s="27"/>
      <c r="P1020" s="117"/>
    </row>
    <row r="1021" s="17" customFormat="1" spans="1:16">
      <c r="A1021" s="18"/>
      <c r="B1021" s="19"/>
      <c r="C1021" s="20"/>
      <c r="D1021" s="20"/>
      <c r="E1021" s="21"/>
      <c r="F1021" s="22"/>
      <c r="G1021" s="113"/>
      <c r="H1021" s="114"/>
      <c r="I1021" s="24"/>
      <c r="J1021" s="25"/>
      <c r="K1021" s="116"/>
      <c r="L1021" s="26"/>
      <c r="M1021" s="26"/>
      <c r="N1021" s="26"/>
      <c r="O1021" s="27"/>
      <c r="P1021" s="117"/>
    </row>
    <row r="1022" s="17" customFormat="1" spans="1:16">
      <c r="A1022" s="18"/>
      <c r="B1022" s="19"/>
      <c r="C1022" s="20"/>
      <c r="D1022" s="20"/>
      <c r="E1022" s="21"/>
      <c r="F1022" s="22"/>
      <c r="G1022" s="113"/>
      <c r="H1022" s="114"/>
      <c r="I1022" s="24"/>
      <c r="J1022" s="25"/>
      <c r="K1022" s="116"/>
      <c r="L1022" s="26"/>
      <c r="M1022" s="26"/>
      <c r="N1022" s="26"/>
      <c r="O1022" s="27"/>
      <c r="P1022" s="117"/>
    </row>
    <row r="1023" s="17" customFormat="1" spans="1:16">
      <c r="A1023" s="18"/>
      <c r="B1023" s="19"/>
      <c r="C1023" s="20"/>
      <c r="D1023" s="20"/>
      <c r="E1023" s="21"/>
      <c r="F1023" s="22"/>
      <c r="G1023" s="113"/>
      <c r="H1023" s="114"/>
      <c r="I1023" s="24"/>
      <c r="J1023" s="25"/>
      <c r="K1023" s="116"/>
      <c r="L1023" s="26"/>
      <c r="M1023" s="26"/>
      <c r="N1023" s="26"/>
      <c r="O1023" s="27"/>
      <c r="P1023" s="117"/>
    </row>
    <row r="1024" s="17" customFormat="1" spans="1:16">
      <c r="A1024" s="18"/>
      <c r="B1024" s="19"/>
      <c r="C1024" s="20"/>
      <c r="D1024" s="20"/>
      <c r="E1024" s="21"/>
      <c r="F1024" s="22"/>
      <c r="G1024" s="113"/>
      <c r="H1024" s="114"/>
      <c r="I1024" s="24"/>
      <c r="J1024" s="25"/>
      <c r="K1024" s="116"/>
      <c r="L1024" s="26"/>
      <c r="M1024" s="26"/>
      <c r="N1024" s="26"/>
      <c r="O1024" s="27"/>
      <c r="P1024" s="117"/>
    </row>
    <row r="1025" s="17" customFormat="1" spans="1:16">
      <c r="A1025" s="18"/>
      <c r="B1025" s="19"/>
      <c r="C1025" s="20"/>
      <c r="D1025" s="20"/>
      <c r="E1025" s="21"/>
      <c r="F1025" s="22"/>
      <c r="G1025" s="113"/>
      <c r="H1025" s="114"/>
      <c r="I1025" s="24"/>
      <c r="J1025" s="25"/>
      <c r="K1025" s="116"/>
      <c r="L1025" s="26"/>
      <c r="M1025" s="26"/>
      <c r="N1025" s="26"/>
      <c r="O1025" s="27"/>
      <c r="P1025" s="117"/>
    </row>
    <row r="1026" s="17" customFormat="1" spans="1:16">
      <c r="A1026" s="18"/>
      <c r="B1026" s="19"/>
      <c r="C1026" s="20"/>
      <c r="D1026" s="20"/>
      <c r="E1026" s="21"/>
      <c r="F1026" s="22"/>
      <c r="G1026" s="113"/>
      <c r="H1026" s="114"/>
      <c r="I1026" s="24"/>
      <c r="J1026" s="25"/>
      <c r="K1026" s="116"/>
      <c r="L1026" s="26"/>
      <c r="M1026" s="26"/>
      <c r="N1026" s="26"/>
      <c r="O1026" s="27"/>
      <c r="P1026" s="117"/>
    </row>
    <row r="1027" s="17" customFormat="1" spans="1:16">
      <c r="A1027" s="18"/>
      <c r="B1027" s="19"/>
      <c r="C1027" s="20"/>
      <c r="D1027" s="20"/>
      <c r="E1027" s="21"/>
      <c r="F1027" s="22"/>
      <c r="G1027" s="113"/>
      <c r="H1027" s="114"/>
      <c r="I1027" s="24"/>
      <c r="J1027" s="25"/>
      <c r="K1027" s="116"/>
      <c r="L1027" s="26"/>
      <c r="M1027" s="26"/>
      <c r="N1027" s="26"/>
      <c r="O1027" s="27"/>
      <c r="P1027" s="117"/>
    </row>
    <row r="1028" s="17" customFormat="1" spans="1:16">
      <c r="A1028" s="18"/>
      <c r="B1028" s="19"/>
      <c r="C1028" s="20"/>
      <c r="D1028" s="20"/>
      <c r="E1028" s="21"/>
      <c r="F1028" s="22"/>
      <c r="G1028" s="113"/>
      <c r="H1028" s="114"/>
      <c r="I1028" s="24"/>
      <c r="J1028" s="25"/>
      <c r="K1028" s="116"/>
      <c r="L1028" s="26"/>
      <c r="M1028" s="26"/>
      <c r="N1028" s="26"/>
      <c r="O1028" s="27"/>
      <c r="P1028" s="117"/>
    </row>
    <row r="1029" s="17" customFormat="1" spans="1:16">
      <c r="A1029" s="18"/>
      <c r="B1029" s="19"/>
      <c r="C1029" s="20"/>
      <c r="D1029" s="20"/>
      <c r="E1029" s="21"/>
      <c r="F1029" s="22"/>
      <c r="G1029" s="113"/>
      <c r="H1029" s="114"/>
      <c r="I1029" s="24"/>
      <c r="J1029" s="25"/>
      <c r="K1029" s="116"/>
      <c r="L1029" s="26"/>
      <c r="M1029" s="26"/>
      <c r="N1029" s="26"/>
      <c r="O1029" s="27"/>
      <c r="P1029" s="117"/>
    </row>
    <row r="1030" s="17" customFormat="1" spans="1:16">
      <c r="A1030" s="18"/>
      <c r="B1030" s="19"/>
      <c r="C1030" s="20"/>
      <c r="D1030" s="20"/>
      <c r="E1030" s="21"/>
      <c r="F1030" s="22"/>
      <c r="G1030" s="113"/>
      <c r="H1030" s="114"/>
      <c r="I1030" s="24"/>
      <c r="J1030" s="25"/>
      <c r="K1030" s="116"/>
      <c r="L1030" s="26"/>
      <c r="M1030" s="26"/>
      <c r="N1030" s="26"/>
      <c r="O1030" s="27"/>
      <c r="P1030" s="117"/>
    </row>
    <row r="1031" s="17" customFormat="1" spans="1:16">
      <c r="A1031" s="18"/>
      <c r="B1031" s="19"/>
      <c r="C1031" s="20"/>
      <c r="D1031" s="20"/>
      <c r="E1031" s="21"/>
      <c r="F1031" s="22"/>
      <c r="G1031" s="113"/>
      <c r="H1031" s="114"/>
      <c r="I1031" s="24"/>
      <c r="J1031" s="25"/>
      <c r="K1031" s="116"/>
      <c r="L1031" s="26"/>
      <c r="M1031" s="26"/>
      <c r="N1031" s="26"/>
      <c r="O1031" s="27"/>
      <c r="P1031" s="117"/>
    </row>
    <row r="1032" s="17" customFormat="1" spans="1:16">
      <c r="A1032" s="18"/>
      <c r="B1032" s="19"/>
      <c r="C1032" s="20"/>
      <c r="D1032" s="20"/>
      <c r="E1032" s="21"/>
      <c r="F1032" s="22"/>
      <c r="G1032" s="113"/>
      <c r="H1032" s="114"/>
      <c r="I1032" s="24"/>
      <c r="J1032" s="25"/>
      <c r="K1032" s="116"/>
      <c r="L1032" s="26"/>
      <c r="M1032" s="26"/>
      <c r="N1032" s="26"/>
      <c r="O1032" s="27"/>
      <c r="P1032" s="117"/>
    </row>
    <row r="1033" s="17" customFormat="1" spans="1:16">
      <c r="A1033" s="18"/>
      <c r="B1033" s="19"/>
      <c r="C1033" s="20"/>
      <c r="D1033" s="20"/>
      <c r="E1033" s="21"/>
      <c r="F1033" s="22"/>
      <c r="G1033" s="113"/>
      <c r="H1033" s="114"/>
      <c r="I1033" s="24"/>
      <c r="J1033" s="25"/>
      <c r="K1033" s="116"/>
      <c r="L1033" s="26"/>
      <c r="M1033" s="26"/>
      <c r="N1033" s="26"/>
      <c r="O1033" s="27"/>
      <c r="P1033" s="117"/>
    </row>
    <row r="1034" s="17" customFormat="1" spans="1:16">
      <c r="A1034" s="18"/>
      <c r="B1034" s="19"/>
      <c r="C1034" s="20"/>
      <c r="D1034" s="20"/>
      <c r="E1034" s="21"/>
      <c r="F1034" s="22"/>
      <c r="G1034" s="113"/>
      <c r="H1034" s="114"/>
      <c r="I1034" s="24"/>
      <c r="J1034" s="25"/>
      <c r="K1034" s="116"/>
      <c r="L1034" s="26"/>
      <c r="M1034" s="26"/>
      <c r="N1034" s="26"/>
      <c r="O1034" s="27"/>
      <c r="P1034" s="117"/>
    </row>
    <row r="1035" s="17" customFormat="1" spans="1:16">
      <c r="A1035" s="18"/>
      <c r="B1035" s="19"/>
      <c r="C1035" s="20"/>
      <c r="D1035" s="20"/>
      <c r="E1035" s="21"/>
      <c r="F1035" s="22"/>
      <c r="G1035" s="113"/>
      <c r="H1035" s="114"/>
      <c r="I1035" s="24"/>
      <c r="J1035" s="25"/>
      <c r="K1035" s="116"/>
      <c r="L1035" s="26"/>
      <c r="M1035" s="26"/>
      <c r="N1035" s="26"/>
      <c r="O1035" s="27"/>
      <c r="P1035" s="117"/>
    </row>
    <row r="1036" s="17" customFormat="1" spans="1:16">
      <c r="A1036" s="18"/>
      <c r="B1036" s="19"/>
      <c r="C1036" s="20"/>
      <c r="D1036" s="20"/>
      <c r="E1036" s="21"/>
      <c r="F1036" s="22"/>
      <c r="G1036" s="113"/>
      <c r="H1036" s="114"/>
      <c r="I1036" s="24"/>
      <c r="J1036" s="25"/>
      <c r="K1036" s="116"/>
      <c r="L1036" s="26"/>
      <c r="M1036" s="26"/>
      <c r="N1036" s="26"/>
      <c r="O1036" s="27"/>
      <c r="P1036" s="117"/>
    </row>
    <row r="1037" s="17" customFormat="1" spans="1:16">
      <c r="A1037" s="18"/>
      <c r="B1037" s="19"/>
      <c r="C1037" s="20"/>
      <c r="D1037" s="20"/>
      <c r="E1037" s="21"/>
      <c r="F1037" s="22"/>
      <c r="G1037" s="113"/>
      <c r="H1037" s="114"/>
      <c r="I1037" s="24"/>
      <c r="J1037" s="25"/>
      <c r="K1037" s="116"/>
      <c r="L1037" s="26"/>
      <c r="M1037" s="26"/>
      <c r="N1037" s="26"/>
      <c r="O1037" s="27"/>
      <c r="P1037" s="117"/>
    </row>
    <row r="1038" s="17" customFormat="1" spans="1:16">
      <c r="A1038" s="18"/>
      <c r="B1038" s="19"/>
      <c r="C1038" s="20"/>
      <c r="D1038" s="20"/>
      <c r="E1038" s="21"/>
      <c r="F1038" s="22"/>
      <c r="G1038" s="113"/>
      <c r="H1038" s="114"/>
      <c r="I1038" s="24"/>
      <c r="J1038" s="25"/>
      <c r="K1038" s="116"/>
      <c r="L1038" s="26"/>
      <c r="M1038" s="26"/>
      <c r="N1038" s="26"/>
      <c r="O1038" s="27"/>
      <c r="P1038" s="117"/>
    </row>
    <row r="1039" s="17" customFormat="1" spans="1:16">
      <c r="A1039" s="18"/>
      <c r="B1039" s="19"/>
      <c r="C1039" s="20"/>
      <c r="D1039" s="20"/>
      <c r="E1039" s="21"/>
      <c r="F1039" s="22"/>
      <c r="G1039" s="113"/>
      <c r="H1039" s="114"/>
      <c r="I1039" s="24"/>
      <c r="J1039" s="25"/>
      <c r="K1039" s="116"/>
      <c r="L1039" s="26"/>
      <c r="M1039" s="26"/>
      <c r="N1039" s="26"/>
      <c r="O1039" s="27"/>
      <c r="P1039" s="117"/>
    </row>
    <row r="1040" s="17" customFormat="1" spans="1:16">
      <c r="A1040" s="18"/>
      <c r="B1040" s="19"/>
      <c r="C1040" s="20"/>
      <c r="D1040" s="20"/>
      <c r="E1040" s="21"/>
      <c r="F1040" s="22"/>
      <c r="G1040" s="113"/>
      <c r="H1040" s="114"/>
      <c r="I1040" s="24"/>
      <c r="J1040" s="25"/>
      <c r="K1040" s="116"/>
      <c r="L1040" s="26"/>
      <c r="M1040" s="26"/>
      <c r="N1040" s="26"/>
      <c r="O1040" s="27"/>
      <c r="P1040" s="117"/>
    </row>
    <row r="1041" s="17" customFormat="1" spans="1:16">
      <c r="A1041" s="18"/>
      <c r="B1041" s="19"/>
      <c r="C1041" s="20"/>
      <c r="D1041" s="20"/>
      <c r="E1041" s="21"/>
      <c r="F1041" s="22"/>
      <c r="G1041" s="113"/>
      <c r="H1041" s="114"/>
      <c r="I1041" s="24"/>
      <c r="J1041" s="25"/>
      <c r="K1041" s="116"/>
      <c r="L1041" s="26"/>
      <c r="M1041" s="26"/>
      <c r="N1041" s="26"/>
      <c r="O1041" s="27"/>
      <c r="P1041" s="117"/>
    </row>
    <row r="1042" s="17" customFormat="1" spans="1:16">
      <c r="A1042" s="18"/>
      <c r="B1042" s="19"/>
      <c r="C1042" s="20"/>
      <c r="D1042" s="20"/>
      <c r="E1042" s="21"/>
      <c r="F1042" s="22"/>
      <c r="G1042" s="113"/>
      <c r="H1042" s="114"/>
      <c r="I1042" s="24"/>
      <c r="J1042" s="25"/>
      <c r="K1042" s="116"/>
      <c r="L1042" s="26"/>
      <c r="M1042" s="26"/>
      <c r="N1042" s="26"/>
      <c r="O1042" s="27"/>
      <c r="P1042" s="117"/>
    </row>
    <row r="1043" s="17" customFormat="1" spans="1:16">
      <c r="A1043" s="18"/>
      <c r="B1043" s="19"/>
      <c r="C1043" s="20"/>
      <c r="D1043" s="20"/>
      <c r="E1043" s="21"/>
      <c r="F1043" s="22"/>
      <c r="G1043" s="113"/>
      <c r="H1043" s="114"/>
      <c r="I1043" s="24"/>
      <c r="J1043" s="25"/>
      <c r="K1043" s="116"/>
      <c r="L1043" s="26"/>
      <c r="M1043" s="26"/>
      <c r="N1043" s="26"/>
      <c r="O1043" s="27"/>
      <c r="P1043" s="117"/>
    </row>
    <row r="1044" s="17" customFormat="1" spans="1:16">
      <c r="A1044" s="18"/>
      <c r="B1044" s="19"/>
      <c r="C1044" s="20"/>
      <c r="D1044" s="20"/>
      <c r="E1044" s="21"/>
      <c r="F1044" s="22"/>
      <c r="G1044" s="113"/>
      <c r="H1044" s="114"/>
      <c r="I1044" s="24"/>
      <c r="J1044" s="25"/>
      <c r="K1044" s="116"/>
      <c r="L1044" s="26"/>
      <c r="M1044" s="26"/>
      <c r="N1044" s="26"/>
      <c r="O1044" s="27"/>
      <c r="P1044" s="117"/>
    </row>
    <row r="1045" s="17" customFormat="1" spans="1:16">
      <c r="A1045" s="18"/>
      <c r="B1045" s="19"/>
      <c r="C1045" s="20"/>
      <c r="D1045" s="20"/>
      <c r="E1045" s="21"/>
      <c r="F1045" s="22"/>
      <c r="G1045" s="113"/>
      <c r="H1045" s="114"/>
      <c r="I1045" s="24"/>
      <c r="J1045" s="25"/>
      <c r="K1045" s="116"/>
      <c r="L1045" s="26"/>
      <c r="M1045" s="26"/>
      <c r="N1045" s="26"/>
      <c r="O1045" s="27"/>
      <c r="P1045" s="117"/>
    </row>
    <row r="1046" s="17" customFormat="1" spans="1:16">
      <c r="A1046" s="18"/>
      <c r="B1046" s="19"/>
      <c r="C1046" s="20"/>
      <c r="D1046" s="20"/>
      <c r="E1046" s="21"/>
      <c r="F1046" s="22"/>
      <c r="G1046" s="113"/>
      <c r="H1046" s="114"/>
      <c r="I1046" s="24"/>
      <c r="J1046" s="25"/>
      <c r="K1046" s="116"/>
      <c r="L1046" s="26"/>
      <c r="M1046" s="26"/>
      <c r="N1046" s="26"/>
      <c r="O1046" s="27"/>
      <c r="P1046" s="117"/>
    </row>
    <row r="1047" s="17" customFormat="1" spans="1:16">
      <c r="A1047" s="18"/>
      <c r="B1047" s="19"/>
      <c r="C1047" s="20"/>
      <c r="D1047" s="20"/>
      <c r="E1047" s="21"/>
      <c r="F1047" s="22"/>
      <c r="G1047" s="113"/>
      <c r="H1047" s="114"/>
      <c r="I1047" s="24"/>
      <c r="J1047" s="25"/>
      <c r="K1047" s="116"/>
      <c r="L1047" s="26"/>
      <c r="M1047" s="26"/>
      <c r="N1047" s="26"/>
      <c r="O1047" s="27"/>
      <c r="P1047" s="117"/>
    </row>
    <row r="1048" s="17" customFormat="1" spans="1:16">
      <c r="A1048" s="18"/>
      <c r="B1048" s="19"/>
      <c r="C1048" s="20"/>
      <c r="D1048" s="20"/>
      <c r="E1048" s="21"/>
      <c r="F1048" s="22"/>
      <c r="G1048" s="113"/>
      <c r="H1048" s="114"/>
      <c r="I1048" s="24"/>
      <c r="J1048" s="25"/>
      <c r="K1048" s="116"/>
      <c r="L1048" s="26"/>
      <c r="M1048" s="26"/>
      <c r="N1048" s="26"/>
      <c r="O1048" s="27"/>
      <c r="P1048" s="117"/>
    </row>
    <row r="1049" s="17" customFormat="1" spans="1:16">
      <c r="A1049" s="18"/>
      <c r="B1049" s="19"/>
      <c r="C1049" s="20"/>
      <c r="D1049" s="20"/>
      <c r="E1049" s="21"/>
      <c r="F1049" s="22"/>
      <c r="G1049" s="113"/>
      <c r="H1049" s="114"/>
      <c r="I1049" s="24"/>
      <c r="J1049" s="25"/>
      <c r="K1049" s="116"/>
      <c r="L1049" s="26"/>
      <c r="M1049" s="26"/>
      <c r="N1049" s="26"/>
      <c r="O1049" s="27"/>
      <c r="P1049" s="117"/>
    </row>
    <row r="1050" s="17" customFormat="1" spans="1:16">
      <c r="A1050" s="18"/>
      <c r="B1050" s="19"/>
      <c r="C1050" s="20"/>
      <c r="D1050" s="20"/>
      <c r="E1050" s="21"/>
      <c r="F1050" s="22"/>
      <c r="G1050" s="113"/>
      <c r="H1050" s="114"/>
      <c r="I1050" s="24"/>
      <c r="J1050" s="25"/>
      <c r="K1050" s="116"/>
      <c r="L1050" s="26"/>
      <c r="M1050" s="26"/>
      <c r="N1050" s="26"/>
      <c r="O1050" s="27"/>
      <c r="P1050" s="117"/>
    </row>
    <row r="1051" s="17" customFormat="1" spans="1:16">
      <c r="A1051" s="18"/>
      <c r="B1051" s="19"/>
      <c r="C1051" s="20"/>
      <c r="D1051" s="20"/>
      <c r="E1051" s="21"/>
      <c r="F1051" s="22"/>
      <c r="G1051" s="113"/>
      <c r="H1051" s="114"/>
      <c r="I1051" s="24"/>
      <c r="J1051" s="25"/>
      <c r="K1051" s="116"/>
      <c r="L1051" s="26"/>
      <c r="M1051" s="26"/>
      <c r="N1051" s="26"/>
      <c r="O1051" s="27"/>
      <c r="P1051" s="117"/>
    </row>
    <row r="1052" s="17" customFormat="1" spans="1:16">
      <c r="A1052" s="18"/>
      <c r="B1052" s="19"/>
      <c r="C1052" s="20"/>
      <c r="D1052" s="20"/>
      <c r="E1052" s="21"/>
      <c r="F1052" s="22"/>
      <c r="G1052" s="113"/>
      <c r="H1052" s="114"/>
      <c r="I1052" s="24"/>
      <c r="J1052" s="25"/>
      <c r="K1052" s="116"/>
      <c r="L1052" s="26"/>
      <c r="M1052" s="26"/>
      <c r="N1052" s="26"/>
      <c r="O1052" s="27"/>
      <c r="P1052" s="117"/>
    </row>
    <row r="1053" s="17" customFormat="1" spans="1:16">
      <c r="A1053" s="18"/>
      <c r="B1053" s="19"/>
      <c r="C1053" s="20"/>
      <c r="D1053" s="20"/>
      <c r="E1053" s="21"/>
      <c r="F1053" s="22"/>
      <c r="G1053" s="113"/>
      <c r="H1053" s="114"/>
      <c r="I1053" s="24"/>
      <c r="J1053" s="25"/>
      <c r="K1053" s="116"/>
      <c r="L1053" s="26"/>
      <c r="M1053" s="26"/>
      <c r="N1053" s="26"/>
      <c r="O1053" s="27"/>
      <c r="P1053" s="117"/>
    </row>
    <row r="1054" s="17" customFormat="1" spans="1:16">
      <c r="A1054" s="18"/>
      <c r="B1054" s="19"/>
      <c r="C1054" s="20"/>
      <c r="D1054" s="20"/>
      <c r="E1054" s="21"/>
      <c r="F1054" s="22"/>
      <c r="G1054" s="113"/>
      <c r="H1054" s="114"/>
      <c r="I1054" s="24"/>
      <c r="J1054" s="25"/>
      <c r="K1054" s="116"/>
      <c r="L1054" s="26"/>
      <c r="M1054" s="26"/>
      <c r="N1054" s="26"/>
      <c r="O1054" s="27"/>
      <c r="P1054" s="117"/>
    </row>
    <row r="1055" s="17" customFormat="1" spans="1:16">
      <c r="A1055" s="18"/>
      <c r="B1055" s="19"/>
      <c r="C1055" s="20"/>
      <c r="D1055" s="20"/>
      <c r="E1055" s="21"/>
      <c r="F1055" s="22"/>
      <c r="G1055" s="113"/>
      <c r="H1055" s="114"/>
      <c r="I1055" s="24"/>
      <c r="J1055" s="25"/>
      <c r="K1055" s="116"/>
      <c r="L1055" s="26"/>
      <c r="M1055" s="26"/>
      <c r="N1055" s="26"/>
      <c r="O1055" s="27"/>
      <c r="P1055" s="117"/>
    </row>
    <row r="1056" s="17" customFormat="1" spans="1:16">
      <c r="A1056" s="18"/>
      <c r="B1056" s="19"/>
      <c r="C1056" s="20"/>
      <c r="D1056" s="20"/>
      <c r="E1056" s="21"/>
      <c r="F1056" s="22"/>
      <c r="G1056" s="113"/>
      <c r="H1056" s="114"/>
      <c r="I1056" s="24"/>
      <c r="J1056" s="25"/>
      <c r="K1056" s="116"/>
      <c r="L1056" s="26"/>
      <c r="M1056" s="26"/>
      <c r="N1056" s="26"/>
      <c r="O1056" s="27"/>
      <c r="P1056" s="117"/>
    </row>
    <row r="1057" s="17" customFormat="1" spans="1:16">
      <c r="A1057" s="18"/>
      <c r="B1057" s="19"/>
      <c r="C1057" s="20"/>
      <c r="D1057" s="20"/>
      <c r="E1057" s="21"/>
      <c r="F1057" s="22"/>
      <c r="G1057" s="113"/>
      <c r="H1057" s="114"/>
      <c r="I1057" s="24"/>
      <c r="J1057" s="25"/>
      <c r="K1057" s="116"/>
      <c r="L1057" s="26"/>
      <c r="M1057" s="26"/>
      <c r="N1057" s="26"/>
      <c r="O1057" s="27"/>
      <c r="P1057" s="117"/>
    </row>
    <row r="1058" s="17" customFormat="1" spans="1:16">
      <c r="A1058" s="18"/>
      <c r="B1058" s="19"/>
      <c r="C1058" s="20"/>
      <c r="D1058" s="20"/>
      <c r="E1058" s="21"/>
      <c r="F1058" s="22"/>
      <c r="G1058" s="113"/>
      <c r="H1058" s="114"/>
      <c r="I1058" s="24"/>
      <c r="J1058" s="25"/>
      <c r="K1058" s="116"/>
      <c r="L1058" s="26"/>
      <c r="M1058" s="26"/>
      <c r="N1058" s="26"/>
      <c r="O1058" s="27"/>
      <c r="P1058" s="117"/>
    </row>
    <row r="1059" s="17" customFormat="1" spans="1:16">
      <c r="A1059" s="18"/>
      <c r="B1059" s="19"/>
      <c r="C1059" s="20"/>
      <c r="D1059" s="20"/>
      <c r="E1059" s="21"/>
      <c r="F1059" s="22"/>
      <c r="G1059" s="113"/>
      <c r="H1059" s="114"/>
      <c r="I1059" s="24"/>
      <c r="J1059" s="25"/>
      <c r="K1059" s="116"/>
      <c r="L1059" s="26"/>
      <c r="M1059" s="26"/>
      <c r="N1059" s="26"/>
      <c r="O1059" s="27"/>
      <c r="P1059" s="117"/>
    </row>
    <row r="1060" s="17" customFormat="1" spans="1:16">
      <c r="A1060" s="18"/>
      <c r="B1060" s="19"/>
      <c r="C1060" s="20"/>
      <c r="D1060" s="20"/>
      <c r="E1060" s="21"/>
      <c r="F1060" s="22"/>
      <c r="G1060" s="113"/>
      <c r="H1060" s="114"/>
      <c r="I1060" s="24"/>
      <c r="J1060" s="25"/>
      <c r="K1060" s="116"/>
      <c r="L1060" s="26"/>
      <c r="M1060" s="26"/>
      <c r="N1060" s="26"/>
      <c r="O1060" s="27"/>
      <c r="P1060" s="117"/>
    </row>
    <row r="1061" s="17" customFormat="1" spans="1:16">
      <c r="A1061" s="18"/>
      <c r="B1061" s="19"/>
      <c r="C1061" s="20"/>
      <c r="D1061" s="20"/>
      <c r="E1061" s="21"/>
      <c r="F1061" s="22"/>
      <c r="G1061" s="113"/>
      <c r="H1061" s="114"/>
      <c r="I1061" s="24"/>
      <c r="J1061" s="25"/>
      <c r="K1061" s="116"/>
      <c r="L1061" s="26"/>
      <c r="M1061" s="26"/>
      <c r="N1061" s="26"/>
      <c r="O1061" s="27"/>
      <c r="P1061" s="117"/>
    </row>
    <row r="1062" s="17" customFormat="1" spans="1:16">
      <c r="A1062" s="18"/>
      <c r="B1062" s="19"/>
      <c r="C1062" s="20"/>
      <c r="D1062" s="20"/>
      <c r="E1062" s="21"/>
      <c r="F1062" s="22"/>
      <c r="G1062" s="113"/>
      <c r="H1062" s="114"/>
      <c r="I1062" s="24"/>
      <c r="J1062" s="25"/>
      <c r="K1062" s="116"/>
      <c r="L1062" s="26"/>
      <c r="M1062" s="26"/>
      <c r="N1062" s="26"/>
      <c r="O1062" s="27"/>
      <c r="P1062" s="117"/>
    </row>
    <row r="1063" s="17" customFormat="1" spans="1:16">
      <c r="A1063" s="18"/>
      <c r="B1063" s="19"/>
      <c r="C1063" s="20"/>
      <c r="D1063" s="20"/>
      <c r="E1063" s="21"/>
      <c r="F1063" s="22"/>
      <c r="G1063" s="113"/>
      <c r="H1063" s="114"/>
      <c r="I1063" s="24"/>
      <c r="J1063" s="25"/>
      <c r="K1063" s="116"/>
      <c r="L1063" s="26"/>
      <c r="M1063" s="26"/>
      <c r="N1063" s="26"/>
      <c r="O1063" s="27"/>
      <c r="P1063" s="117"/>
    </row>
    <row r="1064" s="17" customFormat="1" spans="1:16">
      <c r="A1064" s="18"/>
      <c r="B1064" s="19"/>
      <c r="C1064" s="20"/>
      <c r="D1064" s="20"/>
      <c r="E1064" s="21"/>
      <c r="F1064" s="22"/>
      <c r="G1064" s="113"/>
      <c r="H1064" s="114"/>
      <c r="I1064" s="24"/>
      <c r="J1064" s="25"/>
      <c r="K1064" s="116"/>
      <c r="L1064" s="26"/>
      <c r="M1064" s="26"/>
      <c r="N1064" s="26"/>
      <c r="O1064" s="27"/>
      <c r="P1064" s="117"/>
    </row>
    <row r="1065" s="17" customFormat="1" spans="1:16">
      <c r="A1065" s="18"/>
      <c r="B1065" s="19"/>
      <c r="C1065" s="20"/>
      <c r="D1065" s="20"/>
      <c r="E1065" s="21"/>
      <c r="F1065" s="22"/>
      <c r="G1065" s="113"/>
      <c r="H1065" s="114"/>
      <c r="I1065" s="24"/>
      <c r="J1065" s="25"/>
      <c r="K1065" s="116"/>
      <c r="L1065" s="26"/>
      <c r="M1065" s="26"/>
      <c r="N1065" s="26"/>
      <c r="O1065" s="27"/>
      <c r="P1065" s="117"/>
    </row>
    <row r="1066" s="17" customFormat="1" spans="1:16">
      <c r="A1066" s="18"/>
      <c r="B1066" s="19"/>
      <c r="C1066" s="20"/>
      <c r="D1066" s="20"/>
      <c r="E1066" s="21"/>
      <c r="F1066" s="22"/>
      <c r="G1066" s="113"/>
      <c r="H1066" s="114"/>
      <c r="I1066" s="24"/>
      <c r="J1066" s="25"/>
      <c r="K1066" s="116"/>
      <c r="L1066" s="26"/>
      <c r="M1066" s="26"/>
      <c r="N1066" s="26"/>
      <c r="O1066" s="27"/>
      <c r="P1066" s="117"/>
    </row>
    <row r="1067" s="17" customFormat="1" spans="1:16">
      <c r="A1067" s="18"/>
      <c r="B1067" s="19"/>
      <c r="C1067" s="20"/>
      <c r="D1067" s="20"/>
      <c r="E1067" s="21"/>
      <c r="F1067" s="22"/>
      <c r="G1067" s="113"/>
      <c r="H1067" s="114"/>
      <c r="I1067" s="24"/>
      <c r="J1067" s="25"/>
      <c r="K1067" s="116"/>
      <c r="L1067" s="26"/>
      <c r="M1067" s="26"/>
      <c r="N1067" s="26"/>
      <c r="O1067" s="27"/>
      <c r="P1067" s="117"/>
    </row>
    <row r="1068" s="17" customFormat="1" spans="1:16">
      <c r="A1068" s="18"/>
      <c r="B1068" s="19"/>
      <c r="C1068" s="20"/>
      <c r="D1068" s="20"/>
      <c r="E1068" s="21"/>
      <c r="F1068" s="22"/>
      <c r="G1068" s="113"/>
      <c r="H1068" s="114"/>
      <c r="I1068" s="24"/>
      <c r="J1068" s="25"/>
      <c r="K1068" s="116"/>
      <c r="L1068" s="26"/>
      <c r="M1068" s="26"/>
      <c r="N1068" s="26"/>
      <c r="O1068" s="27"/>
      <c r="P1068" s="117"/>
    </row>
    <row r="1069" s="17" customFormat="1" spans="1:16">
      <c r="A1069" s="18"/>
      <c r="B1069" s="19"/>
      <c r="C1069" s="20"/>
      <c r="D1069" s="20"/>
      <c r="E1069" s="21"/>
      <c r="F1069" s="22"/>
      <c r="G1069" s="113"/>
      <c r="H1069" s="114"/>
      <c r="I1069" s="24"/>
      <c r="J1069" s="25"/>
      <c r="K1069" s="116"/>
      <c r="L1069" s="26"/>
      <c r="M1069" s="26"/>
      <c r="N1069" s="26"/>
      <c r="O1069" s="27"/>
      <c r="P1069" s="117"/>
    </row>
    <row r="1070" s="17" customFormat="1" spans="1:16">
      <c r="A1070" s="18"/>
      <c r="B1070" s="19"/>
      <c r="C1070" s="20"/>
      <c r="D1070" s="20"/>
      <c r="E1070" s="21"/>
      <c r="F1070" s="22"/>
      <c r="G1070" s="113"/>
      <c r="H1070" s="114"/>
      <c r="I1070" s="24"/>
      <c r="J1070" s="25"/>
      <c r="K1070" s="116"/>
      <c r="L1070" s="26"/>
      <c r="M1070" s="26"/>
      <c r="N1070" s="26"/>
      <c r="O1070" s="27"/>
      <c r="P1070" s="117"/>
    </row>
    <row r="1071" s="17" customFormat="1" spans="1:16">
      <c r="A1071" s="18"/>
      <c r="B1071" s="19"/>
      <c r="C1071" s="20"/>
      <c r="D1071" s="20"/>
      <c r="E1071" s="21"/>
      <c r="F1071" s="22"/>
      <c r="G1071" s="113"/>
      <c r="H1071" s="114"/>
      <c r="I1071" s="24"/>
      <c r="J1071" s="25"/>
      <c r="K1071" s="116"/>
      <c r="L1071" s="26"/>
      <c r="M1071" s="26"/>
      <c r="N1071" s="26"/>
      <c r="O1071" s="27"/>
      <c r="P1071" s="117"/>
    </row>
    <row r="1072" s="17" customFormat="1" spans="1:16">
      <c r="A1072" s="18"/>
      <c r="B1072" s="19"/>
      <c r="C1072" s="20"/>
      <c r="D1072" s="20"/>
      <c r="E1072" s="21"/>
      <c r="F1072" s="22"/>
      <c r="G1072" s="113"/>
      <c r="H1072" s="114"/>
      <c r="I1072" s="24"/>
      <c r="J1072" s="25"/>
      <c r="K1072" s="116"/>
      <c r="L1072" s="26"/>
      <c r="M1072" s="26"/>
      <c r="N1072" s="26"/>
      <c r="O1072" s="27"/>
      <c r="P1072" s="117"/>
    </row>
    <row r="1073" s="17" customFormat="1" spans="1:16">
      <c r="A1073" s="18"/>
      <c r="B1073" s="19"/>
      <c r="C1073" s="20"/>
      <c r="D1073" s="20"/>
      <c r="E1073" s="21"/>
      <c r="F1073" s="22"/>
      <c r="G1073" s="113"/>
      <c r="H1073" s="114"/>
      <c r="I1073" s="24"/>
      <c r="J1073" s="25"/>
      <c r="K1073" s="116"/>
      <c r="L1073" s="26"/>
      <c r="M1073" s="26"/>
      <c r="N1073" s="26"/>
      <c r="O1073" s="27"/>
      <c r="P1073" s="117"/>
    </row>
    <row r="1074" s="17" customFormat="1" spans="1:16">
      <c r="A1074" s="18"/>
      <c r="B1074" s="19"/>
      <c r="C1074" s="20"/>
      <c r="D1074" s="20"/>
      <c r="E1074" s="21"/>
      <c r="F1074" s="22"/>
      <c r="G1074" s="113"/>
      <c r="H1074" s="114"/>
      <c r="I1074" s="24"/>
      <c r="J1074" s="25"/>
      <c r="K1074" s="116"/>
      <c r="L1074" s="26"/>
      <c r="M1074" s="26"/>
      <c r="N1074" s="26"/>
      <c r="O1074" s="27"/>
      <c r="P1074" s="117"/>
    </row>
    <row r="1075" s="17" customFormat="1" spans="1:16">
      <c r="A1075" s="18"/>
      <c r="B1075" s="19"/>
      <c r="C1075" s="20"/>
      <c r="D1075" s="20"/>
      <c r="E1075" s="21"/>
      <c r="F1075" s="22"/>
      <c r="G1075" s="113"/>
      <c r="H1075" s="114"/>
      <c r="I1075" s="24"/>
      <c r="J1075" s="25"/>
      <c r="K1075" s="116"/>
      <c r="L1075" s="26"/>
      <c r="M1075" s="26"/>
      <c r="N1075" s="26"/>
      <c r="O1075" s="27"/>
      <c r="P1075" s="117"/>
    </row>
    <row r="1076" s="17" customFormat="1" spans="1:16">
      <c r="A1076" s="18"/>
      <c r="B1076" s="19"/>
      <c r="C1076" s="20"/>
      <c r="D1076" s="20"/>
      <c r="E1076" s="21"/>
      <c r="F1076" s="22"/>
      <c r="G1076" s="113"/>
      <c r="H1076" s="114"/>
      <c r="I1076" s="24"/>
      <c r="J1076" s="25"/>
      <c r="K1076" s="116"/>
      <c r="L1076" s="26"/>
      <c r="M1076" s="26"/>
      <c r="N1076" s="26"/>
      <c r="O1076" s="27"/>
      <c r="P1076" s="117"/>
    </row>
    <row r="1077" s="17" customFormat="1" spans="1:16">
      <c r="A1077" s="18"/>
      <c r="B1077" s="19"/>
      <c r="C1077" s="20"/>
      <c r="D1077" s="20"/>
      <c r="E1077" s="21"/>
      <c r="F1077" s="22"/>
      <c r="G1077" s="113"/>
      <c r="H1077" s="114"/>
      <c r="I1077" s="24"/>
      <c r="J1077" s="25"/>
      <c r="K1077" s="116"/>
      <c r="L1077" s="26"/>
      <c r="M1077" s="26"/>
      <c r="N1077" s="26"/>
      <c r="O1077" s="27"/>
      <c r="P1077" s="117"/>
    </row>
    <row r="1078" s="17" customFormat="1" spans="1:16">
      <c r="A1078" s="18"/>
      <c r="B1078" s="19"/>
      <c r="C1078" s="20"/>
      <c r="D1078" s="20"/>
      <c r="E1078" s="21"/>
      <c r="F1078" s="22"/>
      <c r="G1078" s="113"/>
      <c r="H1078" s="114"/>
      <c r="I1078" s="24"/>
      <c r="J1078" s="25"/>
      <c r="K1078" s="116"/>
      <c r="L1078" s="26"/>
      <c r="M1078" s="26"/>
      <c r="N1078" s="26"/>
      <c r="O1078" s="27"/>
      <c r="P1078" s="117"/>
    </row>
    <row r="1079" s="17" customFormat="1" spans="1:16">
      <c r="A1079" s="18"/>
      <c r="B1079" s="19"/>
      <c r="C1079" s="20"/>
      <c r="D1079" s="20"/>
      <c r="E1079" s="21"/>
      <c r="F1079" s="22"/>
      <c r="G1079" s="113"/>
      <c r="H1079" s="114"/>
      <c r="I1079" s="24"/>
      <c r="J1079" s="25"/>
      <c r="K1079" s="116"/>
      <c r="L1079" s="26"/>
      <c r="M1079" s="26"/>
      <c r="N1079" s="26"/>
      <c r="O1079" s="27"/>
      <c r="P1079" s="117"/>
    </row>
    <row r="1080" s="17" customFormat="1" spans="1:16">
      <c r="A1080" s="18"/>
      <c r="B1080" s="19"/>
      <c r="C1080" s="20"/>
      <c r="D1080" s="20"/>
      <c r="E1080" s="21"/>
      <c r="F1080" s="22"/>
      <c r="G1080" s="113"/>
      <c r="H1080" s="114"/>
      <c r="I1080" s="24"/>
      <c r="J1080" s="25"/>
      <c r="K1080" s="116"/>
      <c r="L1080" s="26"/>
      <c r="M1080" s="26"/>
      <c r="N1080" s="26"/>
      <c r="O1080" s="27"/>
      <c r="P1080" s="117"/>
    </row>
    <row r="1081" s="17" customFormat="1" spans="1:16">
      <c r="A1081" s="18"/>
      <c r="B1081" s="19"/>
      <c r="C1081" s="20"/>
      <c r="D1081" s="20"/>
      <c r="E1081" s="21"/>
      <c r="F1081" s="22"/>
      <c r="G1081" s="113"/>
      <c r="H1081" s="114"/>
      <c r="I1081" s="24"/>
      <c r="J1081" s="25"/>
      <c r="K1081" s="116"/>
      <c r="L1081" s="26"/>
      <c r="M1081" s="26"/>
      <c r="N1081" s="26"/>
      <c r="O1081" s="27"/>
      <c r="P1081" s="117"/>
    </row>
    <row r="1082" s="17" customFormat="1" spans="1:16">
      <c r="A1082" s="18"/>
      <c r="B1082" s="19"/>
      <c r="C1082" s="20"/>
      <c r="D1082" s="20"/>
      <c r="E1082" s="21"/>
      <c r="F1082" s="22"/>
      <c r="G1082" s="113"/>
      <c r="H1082" s="114"/>
      <c r="I1082" s="24"/>
      <c r="J1082" s="25"/>
      <c r="K1082" s="116"/>
      <c r="L1082" s="26"/>
      <c r="M1082" s="26"/>
      <c r="N1082" s="26"/>
      <c r="O1082" s="27"/>
      <c r="P1082" s="117"/>
    </row>
    <row r="1083" s="17" customFormat="1" spans="1:16">
      <c r="A1083" s="18"/>
      <c r="B1083" s="19"/>
      <c r="C1083" s="20"/>
      <c r="D1083" s="20"/>
      <c r="E1083" s="21"/>
      <c r="F1083" s="22"/>
      <c r="G1083" s="113"/>
      <c r="H1083" s="114"/>
      <c r="I1083" s="24"/>
      <c r="J1083" s="25"/>
      <c r="K1083" s="116"/>
      <c r="L1083" s="26"/>
      <c r="M1083" s="26"/>
      <c r="N1083" s="26"/>
      <c r="O1083" s="27"/>
      <c r="P1083" s="117"/>
    </row>
    <row r="1084" s="17" customFormat="1" spans="1:16">
      <c r="A1084" s="18"/>
      <c r="B1084" s="19"/>
      <c r="C1084" s="20"/>
      <c r="D1084" s="20"/>
      <c r="E1084" s="21"/>
      <c r="F1084" s="22"/>
      <c r="G1084" s="113"/>
      <c r="H1084" s="114"/>
      <c r="I1084" s="24"/>
      <c r="J1084" s="25"/>
      <c r="K1084" s="116"/>
      <c r="L1084" s="26"/>
      <c r="M1084" s="26"/>
      <c r="N1084" s="26"/>
      <c r="O1084" s="27"/>
      <c r="P1084" s="117"/>
    </row>
    <row r="1085" s="17" customFormat="1" spans="1:16">
      <c r="A1085" s="18"/>
      <c r="B1085" s="19"/>
      <c r="C1085" s="20"/>
      <c r="D1085" s="20"/>
      <c r="E1085" s="21"/>
      <c r="F1085" s="22"/>
      <c r="G1085" s="113"/>
      <c r="H1085" s="114"/>
      <c r="I1085" s="24"/>
      <c r="J1085" s="25"/>
      <c r="K1085" s="116"/>
      <c r="L1085" s="26"/>
      <c r="M1085" s="26"/>
      <c r="N1085" s="26"/>
      <c r="O1085" s="27"/>
      <c r="P1085" s="117"/>
    </row>
    <row r="1086" s="17" customFormat="1" spans="1:16">
      <c r="A1086" s="18"/>
      <c r="B1086" s="19"/>
      <c r="C1086" s="20"/>
      <c r="D1086" s="20"/>
      <c r="E1086" s="21"/>
      <c r="F1086" s="22"/>
      <c r="G1086" s="113"/>
      <c r="H1086" s="114"/>
      <c r="I1086" s="24"/>
      <c r="J1086" s="25"/>
      <c r="K1086" s="116"/>
      <c r="L1086" s="26"/>
      <c r="M1086" s="26"/>
      <c r="N1086" s="26"/>
      <c r="O1086" s="27"/>
      <c r="P1086" s="117"/>
    </row>
    <row r="1087" s="17" customFormat="1" spans="1:16">
      <c r="A1087" s="18"/>
      <c r="B1087" s="19"/>
      <c r="C1087" s="20"/>
      <c r="D1087" s="20"/>
      <c r="E1087" s="21"/>
      <c r="F1087" s="22"/>
      <c r="G1087" s="113"/>
      <c r="H1087" s="114"/>
      <c r="I1087" s="24"/>
      <c r="J1087" s="25"/>
      <c r="K1087" s="116"/>
      <c r="L1087" s="26"/>
      <c r="M1087" s="26"/>
      <c r="N1087" s="26"/>
      <c r="O1087" s="27"/>
      <c r="P1087" s="117"/>
    </row>
    <row r="1088" s="17" customFormat="1" spans="1:16">
      <c r="A1088" s="18"/>
      <c r="B1088" s="19"/>
      <c r="C1088" s="20"/>
      <c r="D1088" s="20"/>
      <c r="E1088" s="21"/>
      <c r="F1088" s="22"/>
      <c r="G1088" s="113"/>
      <c r="H1088" s="114"/>
      <c r="I1088" s="24"/>
      <c r="J1088" s="25"/>
      <c r="K1088" s="116"/>
      <c r="L1088" s="26"/>
      <c r="M1088" s="26"/>
      <c r="N1088" s="26"/>
      <c r="O1088" s="27"/>
      <c r="P1088" s="117"/>
    </row>
    <row r="1089" s="17" customFormat="1" spans="1:16">
      <c r="A1089" s="18"/>
      <c r="B1089" s="19"/>
      <c r="C1089" s="20"/>
      <c r="D1089" s="20"/>
      <c r="E1089" s="21"/>
      <c r="F1089" s="22"/>
      <c r="G1089" s="113"/>
      <c r="H1089" s="114"/>
      <c r="I1089" s="24"/>
      <c r="J1089" s="25"/>
      <c r="K1089" s="116"/>
      <c r="L1089" s="26"/>
      <c r="M1089" s="26"/>
      <c r="N1089" s="26"/>
      <c r="O1089" s="27"/>
      <c r="P1089" s="117"/>
    </row>
    <row r="1090" s="17" customFormat="1" spans="1:16">
      <c r="A1090" s="18"/>
      <c r="B1090" s="19"/>
      <c r="C1090" s="20"/>
      <c r="D1090" s="20"/>
      <c r="E1090" s="21"/>
      <c r="F1090" s="22"/>
      <c r="G1090" s="113"/>
      <c r="H1090" s="114"/>
      <c r="I1090" s="24"/>
      <c r="J1090" s="25"/>
      <c r="K1090" s="116"/>
      <c r="L1090" s="26"/>
      <c r="M1090" s="26"/>
      <c r="N1090" s="26"/>
      <c r="O1090" s="27"/>
      <c r="P1090" s="117"/>
    </row>
    <row r="1091" s="17" customFormat="1" spans="1:16">
      <c r="A1091" s="18"/>
      <c r="B1091" s="19"/>
      <c r="C1091" s="20"/>
      <c r="D1091" s="20"/>
      <c r="E1091" s="21"/>
      <c r="F1091" s="22"/>
      <c r="G1091" s="113"/>
      <c r="H1091" s="114"/>
      <c r="I1091" s="24"/>
      <c r="J1091" s="25"/>
      <c r="K1091" s="116"/>
      <c r="L1091" s="26"/>
      <c r="M1091" s="26"/>
      <c r="N1091" s="26"/>
      <c r="O1091" s="27"/>
      <c r="P1091" s="117"/>
    </row>
    <row r="1092" s="17" customFormat="1" spans="1:16">
      <c r="A1092" s="18"/>
      <c r="B1092" s="19"/>
      <c r="C1092" s="20"/>
      <c r="D1092" s="20"/>
      <c r="E1092" s="21"/>
      <c r="F1092" s="22"/>
      <c r="G1092" s="113"/>
      <c r="H1092" s="114"/>
      <c r="I1092" s="24"/>
      <c r="J1092" s="25"/>
      <c r="K1092" s="116"/>
      <c r="L1092" s="26"/>
      <c r="M1092" s="26"/>
      <c r="N1092" s="26"/>
      <c r="O1092" s="27"/>
      <c r="P1092" s="117"/>
    </row>
    <row r="1093" s="17" customFormat="1" spans="1:16">
      <c r="A1093" s="18"/>
      <c r="B1093" s="19"/>
      <c r="C1093" s="20"/>
      <c r="D1093" s="20"/>
      <c r="E1093" s="21"/>
      <c r="F1093" s="22"/>
      <c r="G1093" s="113"/>
      <c r="H1093" s="114"/>
      <c r="I1093" s="24"/>
      <c r="J1093" s="25"/>
      <c r="K1093" s="116"/>
      <c r="L1093" s="26"/>
      <c r="M1093" s="26"/>
      <c r="N1093" s="26"/>
      <c r="O1093" s="27"/>
      <c r="P1093" s="117"/>
    </row>
    <row r="1094" s="17" customFormat="1" spans="1:16">
      <c r="A1094" s="18"/>
      <c r="B1094" s="19"/>
      <c r="C1094" s="20"/>
      <c r="D1094" s="20"/>
      <c r="E1094" s="21"/>
      <c r="F1094" s="22"/>
      <c r="G1094" s="113"/>
      <c r="H1094" s="114"/>
      <c r="I1094" s="24"/>
      <c r="J1094" s="25"/>
      <c r="K1094" s="116"/>
      <c r="L1094" s="26"/>
      <c r="M1094" s="26"/>
      <c r="N1094" s="26"/>
      <c r="O1094" s="27"/>
      <c r="P1094" s="117"/>
    </row>
    <row r="1095" s="17" customFormat="1" spans="1:16">
      <c r="A1095" s="18"/>
      <c r="B1095" s="19"/>
      <c r="C1095" s="20"/>
      <c r="D1095" s="20"/>
      <c r="E1095" s="21"/>
      <c r="F1095" s="22"/>
      <c r="G1095" s="113"/>
      <c r="H1095" s="114"/>
      <c r="I1095" s="24"/>
      <c r="J1095" s="25"/>
      <c r="K1095" s="116"/>
      <c r="L1095" s="26"/>
      <c r="M1095" s="26"/>
      <c r="N1095" s="26"/>
      <c r="O1095" s="27"/>
      <c r="P1095" s="117"/>
    </row>
    <row r="1096" s="17" customFormat="1" spans="1:16">
      <c r="A1096" s="18"/>
      <c r="B1096" s="19"/>
      <c r="C1096" s="20"/>
      <c r="D1096" s="20"/>
      <c r="E1096" s="21"/>
      <c r="F1096" s="22"/>
      <c r="G1096" s="113"/>
      <c r="H1096" s="114"/>
      <c r="I1096" s="24"/>
      <c r="J1096" s="25"/>
      <c r="K1096" s="116"/>
      <c r="L1096" s="26"/>
      <c r="M1096" s="26"/>
      <c r="N1096" s="26"/>
      <c r="O1096" s="27"/>
      <c r="P1096" s="117"/>
    </row>
    <row r="1097" s="17" customFormat="1" spans="1:16">
      <c r="A1097" s="18"/>
      <c r="B1097" s="19"/>
      <c r="C1097" s="20"/>
      <c r="D1097" s="20"/>
      <c r="E1097" s="21"/>
      <c r="F1097" s="22"/>
      <c r="G1097" s="113"/>
      <c r="H1097" s="114"/>
      <c r="I1097" s="24"/>
      <c r="J1097" s="25"/>
      <c r="K1097" s="116"/>
      <c r="L1097" s="26"/>
      <c r="M1097" s="26"/>
      <c r="N1097" s="26"/>
      <c r="O1097" s="27"/>
      <c r="P1097" s="117"/>
    </row>
    <row r="1098" s="17" customFormat="1" spans="1:16">
      <c r="A1098" s="18"/>
      <c r="B1098" s="19"/>
      <c r="C1098" s="20"/>
      <c r="D1098" s="20"/>
      <c r="E1098" s="21"/>
      <c r="F1098" s="22"/>
      <c r="G1098" s="113"/>
      <c r="H1098" s="114"/>
      <c r="I1098" s="24"/>
      <c r="J1098" s="25"/>
      <c r="K1098" s="116"/>
      <c r="L1098" s="26"/>
      <c r="M1098" s="26"/>
      <c r="N1098" s="26"/>
      <c r="O1098" s="27"/>
      <c r="P1098" s="117"/>
    </row>
    <row r="1099" s="17" customFormat="1" spans="1:16">
      <c r="A1099" s="18"/>
      <c r="B1099" s="19"/>
      <c r="C1099" s="20"/>
      <c r="D1099" s="20"/>
      <c r="E1099" s="21"/>
      <c r="F1099" s="22"/>
      <c r="G1099" s="113"/>
      <c r="H1099" s="114"/>
      <c r="I1099" s="24"/>
      <c r="J1099" s="25"/>
      <c r="K1099" s="116"/>
      <c r="L1099" s="26"/>
      <c r="M1099" s="26"/>
      <c r="N1099" s="26"/>
      <c r="O1099" s="27"/>
      <c r="P1099" s="117"/>
    </row>
    <row r="1100" s="17" customFormat="1" spans="1:16">
      <c r="A1100" s="18"/>
      <c r="B1100" s="19"/>
      <c r="C1100" s="20"/>
      <c r="D1100" s="20"/>
      <c r="E1100" s="21"/>
      <c r="F1100" s="22"/>
      <c r="G1100" s="113"/>
      <c r="H1100" s="114"/>
      <c r="I1100" s="24"/>
      <c r="J1100" s="25"/>
      <c r="K1100" s="116"/>
      <c r="L1100" s="26"/>
      <c r="M1100" s="26"/>
      <c r="N1100" s="26"/>
      <c r="O1100" s="27"/>
      <c r="P1100" s="117"/>
    </row>
    <row r="1101" s="17" customFormat="1" spans="1:16">
      <c r="A1101" s="18"/>
      <c r="B1101" s="19"/>
      <c r="C1101" s="20"/>
      <c r="D1101" s="20"/>
      <c r="E1101" s="21"/>
      <c r="F1101" s="22"/>
      <c r="G1101" s="113"/>
      <c r="H1101" s="114"/>
      <c r="I1101" s="24"/>
      <c r="J1101" s="25"/>
      <c r="K1101" s="116"/>
      <c r="L1101" s="26"/>
      <c r="M1101" s="26"/>
      <c r="N1101" s="26"/>
      <c r="O1101" s="27"/>
      <c r="P1101" s="117"/>
    </row>
    <row r="1102" s="17" customFormat="1" spans="1:16">
      <c r="A1102" s="18"/>
      <c r="B1102" s="19"/>
      <c r="C1102" s="20"/>
      <c r="D1102" s="20"/>
      <c r="E1102" s="21"/>
      <c r="F1102" s="22"/>
      <c r="G1102" s="113"/>
      <c r="H1102" s="114"/>
      <c r="I1102" s="24"/>
      <c r="J1102" s="25"/>
      <c r="K1102" s="116"/>
      <c r="L1102" s="26"/>
      <c r="M1102" s="26"/>
      <c r="N1102" s="26"/>
      <c r="O1102" s="27"/>
      <c r="P1102" s="117"/>
    </row>
    <row r="1103" s="17" customFormat="1" spans="1:16">
      <c r="A1103" s="18"/>
      <c r="B1103" s="19"/>
      <c r="C1103" s="20"/>
      <c r="D1103" s="20"/>
      <c r="E1103" s="21"/>
      <c r="F1103" s="22"/>
      <c r="G1103" s="113"/>
      <c r="H1103" s="114"/>
      <c r="I1103" s="24"/>
      <c r="J1103" s="25"/>
      <c r="K1103" s="116"/>
      <c r="L1103" s="26"/>
      <c r="M1103" s="26"/>
      <c r="N1103" s="26"/>
      <c r="O1103" s="27"/>
      <c r="P1103" s="117"/>
    </row>
    <row r="1104" s="17" customFormat="1" spans="1:16">
      <c r="A1104" s="18"/>
      <c r="B1104" s="19"/>
      <c r="C1104" s="20"/>
      <c r="D1104" s="20"/>
      <c r="E1104" s="21"/>
      <c r="F1104" s="22"/>
      <c r="G1104" s="113"/>
      <c r="H1104" s="114"/>
      <c r="I1104" s="24"/>
      <c r="J1104" s="25"/>
      <c r="K1104" s="116"/>
      <c r="L1104" s="26"/>
      <c r="M1104" s="26"/>
      <c r="N1104" s="26"/>
      <c r="O1104" s="27"/>
      <c r="P1104" s="117"/>
    </row>
    <row r="1105" s="17" customFormat="1" spans="1:16">
      <c r="A1105" s="18"/>
      <c r="B1105" s="19"/>
      <c r="C1105" s="20"/>
      <c r="D1105" s="20"/>
      <c r="E1105" s="21"/>
      <c r="F1105" s="22"/>
      <c r="G1105" s="113"/>
      <c r="H1105" s="114"/>
      <c r="I1105" s="24"/>
      <c r="J1105" s="25"/>
      <c r="K1105" s="116"/>
      <c r="L1105" s="26"/>
      <c r="M1105" s="26"/>
      <c r="N1105" s="26"/>
      <c r="O1105" s="27"/>
      <c r="P1105" s="117"/>
    </row>
    <row r="1106" s="17" customFormat="1" spans="1:16">
      <c r="A1106" s="18"/>
      <c r="B1106" s="19"/>
      <c r="C1106" s="20"/>
      <c r="D1106" s="20"/>
      <c r="E1106" s="21"/>
      <c r="F1106" s="22"/>
      <c r="G1106" s="113"/>
      <c r="H1106" s="114"/>
      <c r="I1106" s="24"/>
      <c r="J1106" s="25"/>
      <c r="K1106" s="116"/>
      <c r="L1106" s="26"/>
      <c r="M1106" s="26"/>
      <c r="N1106" s="26"/>
      <c r="O1106" s="27"/>
      <c r="P1106" s="117"/>
    </row>
    <row r="1107" s="17" customFormat="1" spans="1:16">
      <c r="A1107" s="18"/>
      <c r="B1107" s="19"/>
      <c r="C1107" s="20"/>
      <c r="D1107" s="20"/>
      <c r="E1107" s="21"/>
      <c r="F1107" s="22"/>
      <c r="G1107" s="113"/>
      <c r="H1107" s="114"/>
      <c r="I1107" s="24"/>
      <c r="J1107" s="25"/>
      <c r="K1107" s="116"/>
      <c r="L1107" s="26"/>
      <c r="M1107" s="26"/>
      <c r="N1107" s="26"/>
      <c r="O1107" s="27"/>
      <c r="P1107" s="117"/>
    </row>
    <row r="1108" s="17" customFormat="1" spans="1:16">
      <c r="A1108" s="18"/>
      <c r="B1108" s="19"/>
      <c r="C1108" s="20"/>
      <c r="D1108" s="20"/>
      <c r="E1108" s="21"/>
      <c r="F1108" s="22"/>
      <c r="G1108" s="113"/>
      <c r="H1108" s="114"/>
      <c r="I1108" s="24"/>
      <c r="J1108" s="25"/>
      <c r="K1108" s="116"/>
      <c r="L1108" s="26"/>
      <c r="M1108" s="26"/>
      <c r="N1108" s="26"/>
      <c r="O1108" s="27"/>
      <c r="P1108" s="117"/>
    </row>
    <row r="1109" s="17" customFormat="1" spans="1:16">
      <c r="A1109" s="18"/>
      <c r="B1109" s="19"/>
      <c r="C1109" s="20"/>
      <c r="D1109" s="20"/>
      <c r="E1109" s="21"/>
      <c r="F1109" s="22"/>
      <c r="G1109" s="113"/>
      <c r="H1109" s="114"/>
      <c r="I1109" s="24"/>
      <c r="J1109" s="25"/>
      <c r="K1109" s="116"/>
      <c r="L1109" s="26"/>
      <c r="M1109" s="26"/>
      <c r="N1109" s="26"/>
      <c r="O1109" s="27"/>
      <c r="P1109" s="117"/>
    </row>
    <row r="1110" s="17" customFormat="1" spans="1:16">
      <c r="A1110" s="18"/>
      <c r="B1110" s="19"/>
      <c r="C1110" s="20"/>
      <c r="D1110" s="20"/>
      <c r="E1110" s="21"/>
      <c r="F1110" s="22"/>
      <c r="G1110" s="113"/>
      <c r="H1110" s="114"/>
      <c r="I1110" s="24"/>
      <c r="J1110" s="25"/>
      <c r="K1110" s="116"/>
      <c r="L1110" s="26"/>
      <c r="M1110" s="26"/>
      <c r="N1110" s="26"/>
      <c r="O1110" s="27"/>
      <c r="P1110" s="117"/>
    </row>
    <row r="1111" s="17" customFormat="1" spans="1:16">
      <c r="A1111" s="18"/>
      <c r="B1111" s="19"/>
      <c r="C1111" s="20"/>
      <c r="D1111" s="20"/>
      <c r="E1111" s="21"/>
      <c r="F1111" s="22"/>
      <c r="G1111" s="113"/>
      <c r="H1111" s="114"/>
      <c r="I1111" s="24"/>
      <c r="J1111" s="25"/>
      <c r="K1111" s="116"/>
      <c r="L1111" s="26"/>
      <c r="M1111" s="26"/>
      <c r="N1111" s="26"/>
      <c r="O1111" s="27"/>
      <c r="P1111" s="117"/>
    </row>
    <row r="1112" s="17" customFormat="1" spans="1:16">
      <c r="A1112" s="18"/>
      <c r="B1112" s="19"/>
      <c r="C1112" s="20"/>
      <c r="D1112" s="20"/>
      <c r="E1112" s="21"/>
      <c r="F1112" s="22"/>
      <c r="G1112" s="113"/>
      <c r="H1112" s="114"/>
      <c r="I1112" s="24"/>
      <c r="J1112" s="25"/>
      <c r="K1112" s="116"/>
      <c r="L1112" s="26"/>
      <c r="M1112" s="26"/>
      <c r="N1112" s="26"/>
      <c r="O1112" s="27"/>
      <c r="P1112" s="117"/>
    </row>
    <row r="1113" s="17" customFormat="1" spans="1:16">
      <c r="A1113" s="18"/>
      <c r="B1113" s="19"/>
      <c r="C1113" s="20"/>
      <c r="D1113" s="20"/>
      <c r="E1113" s="21"/>
      <c r="F1113" s="22"/>
      <c r="G1113" s="113"/>
      <c r="H1113" s="114"/>
      <c r="I1113" s="24"/>
      <c r="J1113" s="25"/>
      <c r="K1113" s="116"/>
      <c r="L1113" s="26"/>
      <c r="M1113" s="26"/>
      <c r="N1113" s="26"/>
      <c r="O1113" s="27"/>
      <c r="P1113" s="117"/>
    </row>
    <row r="1114" s="17" customFormat="1" spans="1:16">
      <c r="A1114" s="18"/>
      <c r="B1114" s="19"/>
      <c r="C1114" s="20"/>
      <c r="D1114" s="20"/>
      <c r="E1114" s="21"/>
      <c r="F1114" s="22"/>
      <c r="G1114" s="113"/>
      <c r="H1114" s="114"/>
      <c r="I1114" s="24"/>
      <c r="J1114" s="25"/>
      <c r="K1114" s="116"/>
      <c r="L1114" s="26"/>
      <c r="M1114" s="26"/>
      <c r="N1114" s="26"/>
      <c r="O1114" s="27"/>
      <c r="P1114" s="117"/>
    </row>
    <row r="1115" s="17" customFormat="1" spans="1:16">
      <c r="A1115" s="18"/>
      <c r="B1115" s="19"/>
      <c r="C1115" s="20"/>
      <c r="D1115" s="20"/>
      <c r="E1115" s="21"/>
      <c r="F1115" s="22"/>
      <c r="G1115" s="113"/>
      <c r="H1115" s="114"/>
      <c r="I1115" s="24"/>
      <c r="J1115" s="25"/>
      <c r="K1115" s="116"/>
      <c r="L1115" s="26"/>
      <c r="M1115" s="26"/>
      <c r="N1115" s="26"/>
      <c r="O1115" s="27"/>
      <c r="P1115" s="117"/>
    </row>
    <row r="1116" s="17" customFormat="1" spans="1:16">
      <c r="A1116" s="18"/>
      <c r="B1116" s="19"/>
      <c r="C1116" s="20"/>
      <c r="D1116" s="20"/>
      <c r="E1116" s="21"/>
      <c r="F1116" s="22"/>
      <c r="G1116" s="113"/>
      <c r="H1116" s="114"/>
      <c r="I1116" s="24"/>
      <c r="J1116" s="25"/>
      <c r="K1116" s="116"/>
      <c r="L1116" s="26"/>
      <c r="M1116" s="26"/>
      <c r="N1116" s="26"/>
      <c r="O1116" s="27"/>
      <c r="P1116" s="117"/>
    </row>
    <row r="1117" s="17" customFormat="1" spans="1:16">
      <c r="A1117" s="18"/>
      <c r="B1117" s="19"/>
      <c r="C1117" s="20"/>
      <c r="D1117" s="20"/>
      <c r="E1117" s="21"/>
      <c r="F1117" s="22"/>
      <c r="G1117" s="113"/>
      <c r="H1117" s="114"/>
      <c r="I1117" s="24"/>
      <c r="J1117" s="25"/>
      <c r="K1117" s="116"/>
      <c r="L1117" s="26"/>
      <c r="M1117" s="26"/>
      <c r="N1117" s="26"/>
      <c r="O1117" s="27"/>
      <c r="P1117" s="117"/>
    </row>
    <row r="1118" s="17" customFormat="1" spans="1:16">
      <c r="A1118" s="18"/>
      <c r="B1118" s="19"/>
      <c r="C1118" s="20"/>
      <c r="D1118" s="20"/>
      <c r="E1118" s="21"/>
      <c r="F1118" s="22"/>
      <c r="G1118" s="113"/>
      <c r="H1118" s="114"/>
      <c r="I1118" s="24"/>
      <c r="J1118" s="25"/>
      <c r="K1118" s="116"/>
      <c r="L1118" s="26"/>
      <c r="M1118" s="26"/>
      <c r="N1118" s="26"/>
      <c r="O1118" s="27"/>
      <c r="P1118" s="117"/>
    </row>
    <row r="1119" s="17" customFormat="1" spans="1:16">
      <c r="A1119" s="18"/>
      <c r="B1119" s="19"/>
      <c r="C1119" s="20"/>
      <c r="D1119" s="20"/>
      <c r="E1119" s="21"/>
      <c r="F1119" s="22"/>
      <c r="G1119" s="113"/>
      <c r="H1119" s="114"/>
      <c r="I1119" s="24"/>
      <c r="J1119" s="25"/>
      <c r="K1119" s="116"/>
      <c r="L1119" s="26"/>
      <c r="M1119" s="26"/>
      <c r="N1119" s="26"/>
      <c r="O1119" s="27"/>
      <c r="P1119" s="117"/>
    </row>
    <row r="1120" s="17" customFormat="1" spans="1:16">
      <c r="A1120" s="18"/>
      <c r="B1120" s="19"/>
      <c r="C1120" s="20"/>
      <c r="D1120" s="20"/>
      <c r="E1120" s="21"/>
      <c r="F1120" s="22"/>
      <c r="G1120" s="113"/>
      <c r="H1120" s="114"/>
      <c r="I1120" s="24"/>
      <c r="J1120" s="25"/>
      <c r="K1120" s="116"/>
      <c r="L1120" s="26"/>
      <c r="M1120" s="26"/>
      <c r="N1120" s="26"/>
      <c r="O1120" s="27"/>
      <c r="P1120" s="117"/>
    </row>
    <row r="1121" s="17" customFormat="1" spans="1:16">
      <c r="A1121" s="18"/>
      <c r="B1121" s="19"/>
      <c r="C1121" s="20"/>
      <c r="D1121" s="20"/>
      <c r="E1121" s="21"/>
      <c r="F1121" s="22"/>
      <c r="G1121" s="113"/>
      <c r="H1121" s="114"/>
      <c r="I1121" s="24"/>
      <c r="J1121" s="25"/>
      <c r="K1121" s="116"/>
      <c r="L1121" s="26"/>
      <c r="M1121" s="26"/>
      <c r="N1121" s="26"/>
      <c r="O1121" s="27"/>
      <c r="P1121" s="117"/>
    </row>
    <row r="1122" s="17" customFormat="1" spans="1:16">
      <c r="A1122" s="18"/>
      <c r="B1122" s="19"/>
      <c r="C1122" s="20"/>
      <c r="D1122" s="20"/>
      <c r="E1122" s="21"/>
      <c r="F1122" s="22"/>
      <c r="G1122" s="113"/>
      <c r="H1122" s="114"/>
      <c r="I1122" s="24"/>
      <c r="J1122" s="25"/>
      <c r="K1122" s="116"/>
      <c r="L1122" s="26"/>
      <c r="M1122" s="26"/>
      <c r="N1122" s="26"/>
      <c r="O1122" s="27"/>
      <c r="P1122" s="117"/>
    </row>
    <row r="1123" s="17" customFormat="1" spans="1:16">
      <c r="A1123" s="18"/>
      <c r="B1123" s="19"/>
      <c r="C1123" s="20"/>
      <c r="D1123" s="20"/>
      <c r="E1123" s="21"/>
      <c r="F1123" s="22"/>
      <c r="G1123" s="113"/>
      <c r="H1123" s="114"/>
      <c r="I1123" s="24"/>
      <c r="J1123" s="25"/>
      <c r="K1123" s="116"/>
      <c r="L1123" s="26"/>
      <c r="M1123" s="26"/>
      <c r="N1123" s="26"/>
      <c r="O1123" s="27"/>
      <c r="P1123" s="117"/>
    </row>
    <row r="1124" s="17" customFormat="1" spans="1:16">
      <c r="A1124" s="18"/>
      <c r="B1124" s="19"/>
      <c r="C1124" s="20"/>
      <c r="D1124" s="20"/>
      <c r="E1124" s="21"/>
      <c r="F1124" s="22"/>
      <c r="G1124" s="113"/>
      <c r="H1124" s="114"/>
      <c r="I1124" s="24"/>
      <c r="J1124" s="25"/>
      <c r="K1124" s="116"/>
      <c r="L1124" s="26"/>
      <c r="M1124" s="26"/>
      <c r="N1124" s="26"/>
      <c r="O1124" s="27"/>
      <c r="P1124" s="117"/>
    </row>
    <row r="1125" s="17" customFormat="1" spans="1:16">
      <c r="A1125" s="18"/>
      <c r="B1125" s="19"/>
      <c r="C1125" s="20"/>
      <c r="D1125" s="20"/>
      <c r="E1125" s="21"/>
      <c r="F1125" s="22"/>
      <c r="G1125" s="113"/>
      <c r="H1125" s="114"/>
      <c r="I1125" s="24"/>
      <c r="J1125" s="25"/>
      <c r="K1125" s="116"/>
      <c r="L1125" s="26"/>
      <c r="M1125" s="26"/>
      <c r="N1125" s="26"/>
      <c r="O1125" s="27"/>
      <c r="P1125" s="117"/>
    </row>
    <row r="1126" s="17" customFormat="1" spans="1:16">
      <c r="A1126" s="18"/>
      <c r="B1126" s="19"/>
      <c r="C1126" s="20"/>
      <c r="D1126" s="20"/>
      <c r="E1126" s="21"/>
      <c r="F1126" s="22"/>
      <c r="G1126" s="151"/>
      <c r="H1126" s="152"/>
      <c r="I1126" s="53"/>
      <c r="J1126" s="25"/>
      <c r="K1126" s="116"/>
      <c r="L1126" s="54"/>
      <c r="M1126" s="54"/>
      <c r="N1126" s="54"/>
      <c r="O1126" s="27"/>
      <c r="P1126" s="117"/>
    </row>
    <row r="1127" s="17" customFormat="1" spans="1:16">
      <c r="A1127" s="18"/>
      <c r="B1127" s="19"/>
      <c r="C1127" s="20"/>
      <c r="D1127" s="20"/>
      <c r="E1127" s="21"/>
      <c r="F1127" s="22"/>
      <c r="G1127" s="113"/>
      <c r="H1127" s="114"/>
      <c r="I1127" s="24"/>
      <c r="J1127" s="25"/>
      <c r="K1127" s="116"/>
      <c r="L1127" s="26"/>
      <c r="M1127" s="26"/>
      <c r="N1127" s="26"/>
      <c r="O1127" s="27"/>
      <c r="P1127" s="117"/>
    </row>
    <row r="1128" s="17" customFormat="1" spans="1:16">
      <c r="A1128" s="18"/>
      <c r="B1128" s="19"/>
      <c r="C1128" s="20"/>
      <c r="D1128" s="20"/>
      <c r="E1128" s="21"/>
      <c r="F1128" s="22"/>
      <c r="G1128" s="113"/>
      <c r="H1128" s="114"/>
      <c r="I1128" s="24"/>
      <c r="J1128" s="25"/>
      <c r="K1128" s="116"/>
      <c r="L1128" s="26"/>
      <c r="M1128" s="26"/>
      <c r="N1128" s="26"/>
      <c r="O1128" s="27"/>
      <c r="P1128" s="117"/>
    </row>
    <row r="1129" s="17" customFormat="1" spans="1:16">
      <c r="A1129" s="18"/>
      <c r="B1129" s="19"/>
      <c r="C1129" s="20"/>
      <c r="D1129" s="20"/>
      <c r="E1129" s="21"/>
      <c r="F1129" s="22"/>
      <c r="G1129" s="113"/>
      <c r="H1129" s="114"/>
      <c r="I1129" s="24"/>
      <c r="J1129" s="25"/>
      <c r="K1129" s="116"/>
      <c r="L1129" s="26"/>
      <c r="M1129" s="26"/>
      <c r="N1129" s="26"/>
      <c r="O1129" s="27"/>
      <c r="P1129" s="117"/>
    </row>
    <row r="1130" s="17" customFormat="1" spans="1:16">
      <c r="A1130" s="18"/>
      <c r="B1130" s="19"/>
      <c r="C1130" s="20"/>
      <c r="D1130" s="20"/>
      <c r="E1130" s="21"/>
      <c r="F1130" s="22"/>
      <c r="G1130" s="113"/>
      <c r="H1130" s="114"/>
      <c r="I1130" s="24"/>
      <c r="J1130" s="25"/>
      <c r="K1130" s="116"/>
      <c r="L1130" s="26"/>
      <c r="M1130" s="26"/>
      <c r="N1130" s="26"/>
      <c r="O1130" s="27"/>
      <c r="P1130" s="117"/>
    </row>
    <row r="1131" s="17" customFormat="1" spans="1:16">
      <c r="A1131" s="18"/>
      <c r="B1131" s="19"/>
      <c r="C1131" s="20"/>
      <c r="D1131" s="20"/>
      <c r="E1131" s="21"/>
      <c r="F1131" s="22"/>
      <c r="G1131" s="113"/>
      <c r="H1131" s="114"/>
      <c r="I1131" s="24"/>
      <c r="J1131" s="25"/>
      <c r="K1131" s="116"/>
      <c r="L1131" s="26"/>
      <c r="M1131" s="26"/>
      <c r="N1131" s="26"/>
      <c r="O1131" s="27"/>
      <c r="P1131" s="117"/>
    </row>
    <row r="1132" s="17" customFormat="1" spans="1:16">
      <c r="A1132" s="18"/>
      <c r="B1132" s="19"/>
      <c r="C1132" s="20"/>
      <c r="D1132" s="20"/>
      <c r="E1132" s="21"/>
      <c r="F1132" s="22"/>
      <c r="G1132" s="113"/>
      <c r="H1132" s="114"/>
      <c r="I1132" s="24"/>
      <c r="J1132" s="25"/>
      <c r="K1132" s="116"/>
      <c r="L1132" s="26"/>
      <c r="M1132" s="26"/>
      <c r="N1132" s="26"/>
      <c r="O1132" s="27"/>
      <c r="P1132" s="117"/>
    </row>
    <row r="1133" s="17" customFormat="1" spans="1:16">
      <c r="A1133" s="18"/>
      <c r="B1133" s="19"/>
      <c r="C1133" s="20"/>
      <c r="D1133" s="20"/>
      <c r="E1133" s="21"/>
      <c r="F1133" s="22"/>
      <c r="G1133" s="113"/>
      <c r="H1133" s="114"/>
      <c r="I1133" s="24"/>
      <c r="J1133" s="25"/>
      <c r="K1133" s="116"/>
      <c r="L1133" s="26"/>
      <c r="M1133" s="26"/>
      <c r="N1133" s="26"/>
      <c r="O1133" s="27"/>
      <c r="P1133" s="117"/>
    </row>
    <row r="1134" s="17" customFormat="1" spans="1:16">
      <c r="A1134" s="18"/>
      <c r="B1134" s="19"/>
      <c r="C1134" s="20"/>
      <c r="D1134" s="20"/>
      <c r="E1134" s="21"/>
      <c r="F1134" s="22"/>
      <c r="G1134" s="113"/>
      <c r="H1134" s="114"/>
      <c r="I1134" s="24"/>
      <c r="J1134" s="25"/>
      <c r="K1134" s="116"/>
      <c r="L1134" s="26"/>
      <c r="M1134" s="26"/>
      <c r="N1134" s="26"/>
      <c r="O1134" s="27"/>
      <c r="P1134" s="117"/>
    </row>
    <row r="1135" s="17" customFormat="1" spans="1:16">
      <c r="A1135" s="18"/>
      <c r="B1135" s="19"/>
      <c r="C1135" s="20"/>
      <c r="D1135" s="20"/>
      <c r="E1135" s="21"/>
      <c r="F1135" s="22"/>
      <c r="G1135" s="113"/>
      <c r="H1135" s="114"/>
      <c r="I1135" s="24"/>
      <c r="J1135" s="25"/>
      <c r="K1135" s="116"/>
      <c r="L1135" s="26"/>
      <c r="M1135" s="26"/>
      <c r="N1135" s="26"/>
      <c r="O1135" s="27"/>
      <c r="P1135" s="117"/>
    </row>
    <row r="1136" s="17" customFormat="1" spans="1:16">
      <c r="A1136" s="18"/>
      <c r="B1136" s="19"/>
      <c r="C1136" s="20"/>
      <c r="D1136" s="20"/>
      <c r="E1136" s="21"/>
      <c r="F1136" s="22"/>
      <c r="G1136" s="113"/>
      <c r="H1136" s="114"/>
      <c r="I1136" s="24"/>
      <c r="J1136" s="25"/>
      <c r="K1136" s="116"/>
      <c r="L1136" s="26"/>
      <c r="M1136" s="26"/>
      <c r="N1136" s="26"/>
      <c r="O1136" s="27"/>
      <c r="P1136" s="117"/>
    </row>
    <row r="1137" s="17" customFormat="1" spans="1:16">
      <c r="A1137" s="18"/>
      <c r="B1137" s="19"/>
      <c r="C1137" s="20"/>
      <c r="D1137" s="20"/>
      <c r="E1137" s="21"/>
      <c r="F1137" s="22"/>
      <c r="G1137" s="113"/>
      <c r="H1137" s="114"/>
      <c r="I1137" s="24"/>
      <c r="J1137" s="25"/>
      <c r="K1137" s="116"/>
      <c r="L1137" s="26"/>
      <c r="M1137" s="26"/>
      <c r="N1137" s="26"/>
      <c r="O1137" s="27"/>
      <c r="P1137" s="117"/>
    </row>
    <row r="1138" s="17" customFormat="1" spans="1:16">
      <c r="A1138" s="18"/>
      <c r="B1138" s="19"/>
      <c r="C1138" s="20"/>
      <c r="D1138" s="20"/>
      <c r="E1138" s="21"/>
      <c r="F1138" s="22"/>
      <c r="G1138" s="113"/>
      <c r="H1138" s="114"/>
      <c r="I1138" s="24"/>
      <c r="J1138" s="25"/>
      <c r="K1138" s="116"/>
      <c r="L1138" s="26"/>
      <c r="M1138" s="26"/>
      <c r="N1138" s="26"/>
      <c r="O1138" s="27"/>
      <c r="P1138" s="117"/>
    </row>
    <row r="1139" s="17" customFormat="1" spans="1:16">
      <c r="A1139" s="18"/>
      <c r="B1139" s="19"/>
      <c r="C1139" s="20"/>
      <c r="D1139" s="20"/>
      <c r="E1139" s="21"/>
      <c r="F1139" s="22"/>
      <c r="G1139" s="113"/>
      <c r="H1139" s="114"/>
      <c r="I1139" s="24"/>
      <c r="J1139" s="25"/>
      <c r="K1139" s="116"/>
      <c r="L1139" s="26"/>
      <c r="M1139" s="26"/>
      <c r="N1139" s="26"/>
      <c r="O1139" s="27"/>
      <c r="P1139" s="117"/>
    </row>
    <row r="1140" s="17" customFormat="1" spans="1:16">
      <c r="A1140" s="18"/>
      <c r="B1140" s="19"/>
      <c r="C1140" s="20"/>
      <c r="D1140" s="20"/>
      <c r="E1140" s="21"/>
      <c r="F1140" s="22"/>
      <c r="G1140" s="113"/>
      <c r="H1140" s="114"/>
      <c r="I1140" s="24"/>
      <c r="J1140" s="25"/>
      <c r="K1140" s="116"/>
      <c r="L1140" s="26"/>
      <c r="M1140" s="26"/>
      <c r="N1140" s="26"/>
      <c r="O1140" s="27"/>
      <c r="P1140" s="117"/>
    </row>
    <row r="1141" s="17" customFormat="1" spans="1:16">
      <c r="A1141" s="18"/>
      <c r="B1141" s="19"/>
      <c r="C1141" s="20"/>
      <c r="D1141" s="20"/>
      <c r="E1141" s="21"/>
      <c r="F1141" s="22"/>
      <c r="G1141" s="113"/>
      <c r="H1141" s="114"/>
      <c r="I1141" s="24"/>
      <c r="J1141" s="25"/>
      <c r="K1141" s="116"/>
      <c r="L1141" s="26"/>
      <c r="M1141" s="26"/>
      <c r="N1141" s="26"/>
      <c r="O1141" s="27"/>
      <c r="P1141" s="117"/>
    </row>
    <row r="1142" s="17" customFormat="1" spans="1:16">
      <c r="A1142" s="18"/>
      <c r="B1142" s="19"/>
      <c r="C1142" s="20"/>
      <c r="D1142" s="20"/>
      <c r="E1142" s="21"/>
      <c r="F1142" s="22"/>
      <c r="G1142" s="113"/>
      <c r="H1142" s="114"/>
      <c r="I1142" s="24"/>
      <c r="J1142" s="25"/>
      <c r="K1142" s="116"/>
      <c r="L1142" s="26"/>
      <c r="M1142" s="26"/>
      <c r="N1142" s="26"/>
      <c r="O1142" s="27"/>
      <c r="P1142" s="117"/>
    </row>
    <row r="1143" s="17" customFormat="1" spans="1:16">
      <c r="A1143" s="18"/>
      <c r="B1143" s="19"/>
      <c r="C1143" s="20"/>
      <c r="D1143" s="20"/>
      <c r="E1143" s="21"/>
      <c r="F1143" s="22"/>
      <c r="G1143" s="113"/>
      <c r="H1143" s="114"/>
      <c r="I1143" s="24"/>
      <c r="J1143" s="25"/>
      <c r="K1143" s="116"/>
      <c r="L1143" s="26"/>
      <c r="M1143" s="26"/>
      <c r="N1143" s="26"/>
      <c r="O1143" s="27"/>
      <c r="P1143" s="117"/>
    </row>
    <row r="1144" s="17" customFormat="1" spans="1:16">
      <c r="A1144" s="18"/>
      <c r="B1144" s="19"/>
      <c r="C1144" s="20"/>
      <c r="D1144" s="20"/>
      <c r="E1144" s="21"/>
      <c r="F1144" s="22"/>
      <c r="G1144" s="113"/>
      <c r="H1144" s="114"/>
      <c r="I1144" s="24"/>
      <c r="J1144" s="25"/>
      <c r="K1144" s="116"/>
      <c r="L1144" s="26"/>
      <c r="M1144" s="26"/>
      <c r="N1144" s="26"/>
      <c r="O1144" s="27"/>
      <c r="P1144" s="117"/>
    </row>
    <row r="1145" s="17" customFormat="1" spans="1:16">
      <c r="A1145" s="18"/>
      <c r="B1145" s="19"/>
      <c r="C1145" s="20"/>
      <c r="D1145" s="20"/>
      <c r="E1145" s="21"/>
      <c r="F1145" s="22"/>
      <c r="G1145" s="113"/>
      <c r="H1145" s="114"/>
      <c r="I1145" s="24"/>
      <c r="J1145" s="25"/>
      <c r="K1145" s="116"/>
      <c r="L1145" s="26"/>
      <c r="M1145" s="26"/>
      <c r="N1145" s="26"/>
      <c r="O1145" s="27"/>
      <c r="P1145" s="117"/>
    </row>
    <row r="1146" s="17" customFormat="1" spans="1:16">
      <c r="A1146" s="18"/>
      <c r="B1146" s="19"/>
      <c r="C1146" s="20"/>
      <c r="D1146" s="20"/>
      <c r="E1146" s="21"/>
      <c r="F1146" s="22"/>
      <c r="G1146" s="113"/>
      <c r="H1146" s="114"/>
      <c r="I1146" s="24"/>
      <c r="J1146" s="25"/>
      <c r="K1146" s="116"/>
      <c r="L1146" s="26"/>
      <c r="M1146" s="26"/>
      <c r="N1146" s="26"/>
      <c r="O1146" s="27"/>
      <c r="P1146" s="117"/>
    </row>
    <row r="1147" s="17" customFormat="1" spans="1:16">
      <c r="A1147" s="18"/>
      <c r="B1147" s="19"/>
      <c r="C1147" s="20"/>
      <c r="D1147" s="20"/>
      <c r="E1147" s="21"/>
      <c r="F1147" s="22"/>
      <c r="G1147" s="113"/>
      <c r="H1147" s="114"/>
      <c r="I1147" s="24"/>
      <c r="J1147" s="25"/>
      <c r="K1147" s="116"/>
      <c r="L1147" s="26"/>
      <c r="M1147" s="26"/>
      <c r="N1147" s="26"/>
      <c r="O1147" s="27"/>
      <c r="P1147" s="117"/>
    </row>
    <row r="1148" s="17" customFormat="1" spans="1:16">
      <c r="A1148" s="18"/>
      <c r="B1148" s="19"/>
      <c r="C1148" s="20"/>
      <c r="D1148" s="20"/>
      <c r="E1148" s="21"/>
      <c r="F1148" s="22"/>
      <c r="G1148" s="113"/>
      <c r="H1148" s="114"/>
      <c r="I1148" s="24"/>
      <c r="J1148" s="25"/>
      <c r="K1148" s="116"/>
      <c r="L1148" s="26"/>
      <c r="M1148" s="26"/>
      <c r="N1148" s="26"/>
      <c r="O1148" s="27"/>
      <c r="P1148" s="117"/>
    </row>
    <row r="1149" s="17" customFormat="1" spans="1:16">
      <c r="A1149" s="18"/>
      <c r="B1149" s="19"/>
      <c r="C1149" s="20"/>
      <c r="D1149" s="20"/>
      <c r="E1149" s="21"/>
      <c r="F1149" s="22"/>
      <c r="G1149" s="113"/>
      <c r="H1149" s="114"/>
      <c r="I1149" s="24"/>
      <c r="J1149" s="25"/>
      <c r="K1149" s="116"/>
      <c r="L1149" s="26"/>
      <c r="M1149" s="26"/>
      <c r="N1149" s="26"/>
      <c r="O1149" s="27"/>
      <c r="P1149" s="117"/>
    </row>
    <row r="1150" s="17" customFormat="1" spans="1:16">
      <c r="A1150" s="18"/>
      <c r="B1150" s="19"/>
      <c r="C1150" s="20"/>
      <c r="D1150" s="20"/>
      <c r="E1150" s="21"/>
      <c r="F1150" s="22"/>
      <c r="G1150" s="113"/>
      <c r="H1150" s="114"/>
      <c r="I1150" s="24"/>
      <c r="J1150" s="25"/>
      <c r="K1150" s="116"/>
      <c r="L1150" s="26"/>
      <c r="M1150" s="26"/>
      <c r="N1150" s="26"/>
      <c r="O1150" s="27"/>
      <c r="P1150" s="117"/>
    </row>
    <row r="1151" s="17" customFormat="1" spans="1:16">
      <c r="A1151" s="18"/>
      <c r="B1151" s="19"/>
      <c r="C1151" s="20"/>
      <c r="D1151" s="20"/>
      <c r="E1151" s="21"/>
      <c r="F1151" s="22"/>
      <c r="G1151" s="113"/>
      <c r="H1151" s="114"/>
      <c r="I1151" s="24"/>
      <c r="J1151" s="25"/>
      <c r="K1151" s="116"/>
      <c r="L1151" s="26"/>
      <c r="M1151" s="26"/>
      <c r="N1151" s="26"/>
      <c r="O1151" s="27"/>
      <c r="P1151" s="117"/>
    </row>
    <row r="1152" s="17" customFormat="1" spans="1:16">
      <c r="A1152" s="18"/>
      <c r="B1152" s="19"/>
      <c r="C1152" s="20"/>
      <c r="D1152" s="20"/>
      <c r="E1152" s="21"/>
      <c r="F1152" s="22"/>
      <c r="G1152" s="113"/>
      <c r="H1152" s="114"/>
      <c r="I1152" s="24"/>
      <c r="J1152" s="25"/>
      <c r="K1152" s="116"/>
      <c r="L1152" s="26"/>
      <c r="M1152" s="26"/>
      <c r="N1152" s="26"/>
      <c r="O1152" s="27"/>
      <c r="P1152" s="117"/>
    </row>
    <row r="1153" s="17" customFormat="1" spans="1:16">
      <c r="A1153" s="18"/>
      <c r="B1153" s="19"/>
      <c r="C1153" s="20"/>
      <c r="D1153" s="20"/>
      <c r="E1153" s="21"/>
      <c r="F1153" s="22"/>
      <c r="G1153" s="113"/>
      <c r="H1153" s="114"/>
      <c r="I1153" s="24"/>
      <c r="J1153" s="25"/>
      <c r="K1153" s="116"/>
      <c r="L1153" s="26"/>
      <c r="M1153" s="26"/>
      <c r="N1153" s="26"/>
      <c r="O1153" s="27"/>
      <c r="P1153" s="117"/>
    </row>
    <row r="1154" s="17" customFormat="1" spans="1:16">
      <c r="A1154" s="18"/>
      <c r="B1154" s="19"/>
      <c r="C1154" s="20"/>
      <c r="D1154" s="20"/>
      <c r="E1154" s="21"/>
      <c r="F1154" s="22"/>
      <c r="G1154" s="113"/>
      <c r="H1154" s="114"/>
      <c r="I1154" s="24"/>
      <c r="J1154" s="25"/>
      <c r="K1154" s="116"/>
      <c r="L1154" s="26"/>
      <c r="M1154" s="26"/>
      <c r="N1154" s="26"/>
      <c r="O1154" s="27"/>
      <c r="P1154" s="117"/>
    </row>
    <row r="1155" s="17" customFormat="1" spans="1:16">
      <c r="A1155" s="18"/>
      <c r="B1155" s="19"/>
      <c r="C1155" s="20"/>
      <c r="D1155" s="20"/>
      <c r="E1155" s="21"/>
      <c r="F1155" s="22"/>
      <c r="G1155" s="113"/>
      <c r="H1155" s="114"/>
      <c r="I1155" s="24"/>
      <c r="J1155" s="25"/>
      <c r="K1155" s="116"/>
      <c r="L1155" s="26"/>
      <c r="M1155" s="26"/>
      <c r="N1155" s="26"/>
      <c r="O1155" s="27"/>
      <c r="P1155" s="117"/>
    </row>
    <row r="1156" s="17" customFormat="1" spans="1:16">
      <c r="A1156" s="18"/>
      <c r="B1156" s="19"/>
      <c r="C1156" s="20"/>
      <c r="D1156" s="20"/>
      <c r="E1156" s="21"/>
      <c r="F1156" s="22"/>
      <c r="G1156" s="113"/>
      <c r="H1156" s="114"/>
      <c r="I1156" s="24"/>
      <c r="J1156" s="25"/>
      <c r="K1156" s="116"/>
      <c r="L1156" s="26"/>
      <c r="M1156" s="26"/>
      <c r="N1156" s="26"/>
      <c r="O1156" s="27"/>
      <c r="P1156" s="117"/>
    </row>
    <row r="1157" s="17" customFormat="1" spans="1:16">
      <c r="A1157" s="18"/>
      <c r="B1157" s="19"/>
      <c r="C1157" s="20"/>
      <c r="D1157" s="20"/>
      <c r="E1157" s="21"/>
      <c r="F1157" s="22"/>
      <c r="G1157" s="113"/>
      <c r="H1157" s="114"/>
      <c r="I1157" s="24"/>
      <c r="J1157" s="25"/>
      <c r="K1157" s="116"/>
      <c r="L1157" s="26"/>
      <c r="M1157" s="26"/>
      <c r="N1157" s="26"/>
      <c r="O1157" s="27"/>
      <c r="P1157" s="117"/>
    </row>
    <row r="1158" s="17" customFormat="1" spans="1:16">
      <c r="A1158" s="18"/>
      <c r="B1158" s="19"/>
      <c r="C1158" s="20"/>
      <c r="D1158" s="20"/>
      <c r="E1158" s="21"/>
      <c r="F1158" s="22"/>
      <c r="G1158" s="113"/>
      <c r="H1158" s="114"/>
      <c r="I1158" s="24"/>
      <c r="J1158" s="25"/>
      <c r="K1158" s="116"/>
      <c r="L1158" s="26"/>
      <c r="M1158" s="26"/>
      <c r="N1158" s="26"/>
      <c r="O1158" s="27"/>
      <c r="P1158" s="117"/>
    </row>
    <row r="1159" s="17" customFormat="1" spans="1:16">
      <c r="A1159" s="18"/>
      <c r="B1159" s="19"/>
      <c r="C1159" s="20"/>
      <c r="D1159" s="20"/>
      <c r="E1159" s="21"/>
      <c r="F1159" s="22"/>
      <c r="G1159" s="113"/>
      <c r="H1159" s="114"/>
      <c r="I1159" s="24"/>
      <c r="J1159" s="25"/>
      <c r="K1159" s="116"/>
      <c r="L1159" s="26"/>
      <c r="M1159" s="26"/>
      <c r="N1159" s="26"/>
      <c r="O1159" s="27"/>
      <c r="P1159" s="117"/>
    </row>
    <row r="1160" s="17" customFormat="1" spans="1:16">
      <c r="A1160" s="18"/>
      <c r="B1160" s="19"/>
      <c r="C1160" s="20"/>
      <c r="D1160" s="20"/>
      <c r="E1160" s="21"/>
      <c r="F1160" s="22"/>
      <c r="G1160" s="113"/>
      <c r="H1160" s="114"/>
      <c r="I1160" s="24"/>
      <c r="J1160" s="25"/>
      <c r="K1160" s="116"/>
      <c r="L1160" s="26"/>
      <c r="M1160" s="26"/>
      <c r="N1160" s="26"/>
      <c r="O1160" s="27"/>
      <c r="P1160" s="117"/>
    </row>
    <row r="1161" s="17" customFormat="1" spans="1:16">
      <c r="A1161" s="18"/>
      <c r="B1161" s="19"/>
      <c r="C1161" s="20"/>
      <c r="D1161" s="20"/>
      <c r="E1161" s="21"/>
      <c r="F1161" s="22"/>
      <c r="G1161" s="113"/>
      <c r="H1161" s="114"/>
      <c r="I1161" s="24"/>
      <c r="J1161" s="25"/>
      <c r="K1161" s="116"/>
      <c r="L1161" s="26"/>
      <c r="M1161" s="26"/>
      <c r="N1161" s="26"/>
      <c r="O1161" s="27"/>
      <c r="P1161" s="117"/>
    </row>
    <row r="1162" s="17" customFormat="1" spans="1:16">
      <c r="A1162" s="18"/>
      <c r="B1162" s="19"/>
      <c r="C1162" s="20"/>
      <c r="D1162" s="20"/>
      <c r="E1162" s="21"/>
      <c r="F1162" s="22"/>
      <c r="G1162" s="113"/>
      <c r="H1162" s="114"/>
      <c r="I1162" s="24"/>
      <c r="J1162" s="25"/>
      <c r="K1162" s="116"/>
      <c r="L1162" s="26"/>
      <c r="M1162" s="26"/>
      <c r="N1162" s="26"/>
      <c r="O1162" s="27"/>
      <c r="P1162" s="117"/>
    </row>
    <row r="1163" s="17" customFormat="1" spans="1:16">
      <c r="A1163" s="18"/>
      <c r="B1163" s="19"/>
      <c r="C1163" s="20"/>
      <c r="D1163" s="20"/>
      <c r="E1163" s="21"/>
      <c r="F1163" s="22"/>
      <c r="G1163" s="113"/>
      <c r="H1163" s="114"/>
      <c r="I1163" s="24"/>
      <c r="J1163" s="25"/>
      <c r="K1163" s="116"/>
      <c r="L1163" s="26"/>
      <c r="M1163" s="26"/>
      <c r="N1163" s="26"/>
      <c r="O1163" s="27"/>
      <c r="P1163" s="117"/>
    </row>
    <row r="1164" s="17" customFormat="1" spans="1:16">
      <c r="A1164" s="18"/>
      <c r="B1164" s="19"/>
      <c r="C1164" s="20"/>
      <c r="D1164" s="20"/>
      <c r="E1164" s="21"/>
      <c r="F1164" s="22"/>
      <c r="G1164" s="113"/>
      <c r="H1164" s="114"/>
      <c r="I1164" s="24"/>
      <c r="J1164" s="25"/>
      <c r="K1164" s="116"/>
      <c r="L1164" s="26"/>
      <c r="M1164" s="26"/>
      <c r="N1164" s="26"/>
      <c r="O1164" s="27"/>
      <c r="P1164" s="117"/>
    </row>
    <row r="1165" s="17" customFormat="1" spans="1:16">
      <c r="A1165" s="18"/>
      <c r="B1165" s="19"/>
      <c r="C1165" s="20"/>
      <c r="D1165" s="20"/>
      <c r="E1165" s="21"/>
      <c r="F1165" s="22"/>
      <c r="G1165" s="113"/>
      <c r="H1165" s="114"/>
      <c r="I1165" s="24"/>
      <c r="J1165" s="25"/>
      <c r="K1165" s="116"/>
      <c r="L1165" s="26"/>
      <c r="M1165" s="26"/>
      <c r="N1165" s="26"/>
      <c r="O1165" s="27"/>
      <c r="P1165" s="117"/>
    </row>
    <row r="1166" s="17" customFormat="1" spans="1:16">
      <c r="A1166" s="18"/>
      <c r="B1166" s="19"/>
      <c r="C1166" s="20"/>
      <c r="D1166" s="20"/>
      <c r="E1166" s="21"/>
      <c r="F1166" s="22"/>
      <c r="G1166" s="113"/>
      <c r="H1166" s="114"/>
      <c r="I1166" s="24"/>
      <c r="J1166" s="25"/>
      <c r="K1166" s="116"/>
      <c r="L1166" s="26"/>
      <c r="M1166" s="26"/>
      <c r="N1166" s="26"/>
      <c r="O1166" s="27"/>
      <c r="P1166" s="117"/>
    </row>
    <row r="1167" s="17" customFormat="1" spans="1:16">
      <c r="A1167" s="18"/>
      <c r="B1167" s="19"/>
      <c r="C1167" s="20"/>
      <c r="D1167" s="20"/>
      <c r="E1167" s="21"/>
      <c r="F1167" s="22"/>
      <c r="G1167" s="113"/>
      <c r="H1167" s="114"/>
      <c r="I1167" s="24"/>
      <c r="J1167" s="25"/>
      <c r="K1167" s="116"/>
      <c r="L1167" s="26"/>
      <c r="M1167" s="26"/>
      <c r="N1167" s="26"/>
      <c r="O1167" s="27"/>
      <c r="P1167" s="117"/>
    </row>
    <row r="1168" s="17" customFormat="1" spans="1:16">
      <c r="A1168" s="18"/>
      <c r="B1168" s="19"/>
      <c r="C1168" s="20"/>
      <c r="D1168" s="20"/>
      <c r="E1168" s="21"/>
      <c r="F1168" s="22"/>
      <c r="G1168" s="113"/>
      <c r="H1168" s="114"/>
      <c r="I1168" s="24"/>
      <c r="J1168" s="25"/>
      <c r="K1168" s="116"/>
      <c r="L1168" s="26"/>
      <c r="M1168" s="26"/>
      <c r="N1168" s="26"/>
      <c r="O1168" s="27"/>
      <c r="P1168" s="117"/>
    </row>
    <row r="1169" s="17" customFormat="1" spans="1:16">
      <c r="A1169" s="18"/>
      <c r="B1169" s="19"/>
      <c r="C1169" s="20"/>
      <c r="D1169" s="20"/>
      <c r="E1169" s="21"/>
      <c r="F1169" s="22"/>
      <c r="G1169" s="113"/>
      <c r="H1169" s="114"/>
      <c r="I1169" s="24"/>
      <c r="J1169" s="25"/>
      <c r="K1169" s="116"/>
      <c r="L1169" s="26"/>
      <c r="M1169" s="26"/>
      <c r="N1169" s="26"/>
      <c r="O1169" s="27"/>
      <c r="P1169" s="117"/>
    </row>
    <row r="1170" s="17" customFormat="1" spans="1:16">
      <c r="A1170" s="18"/>
      <c r="B1170" s="19"/>
      <c r="C1170" s="20"/>
      <c r="D1170" s="20"/>
      <c r="E1170" s="21"/>
      <c r="F1170" s="22"/>
      <c r="G1170" s="113"/>
      <c r="H1170" s="114"/>
      <c r="I1170" s="24"/>
      <c r="J1170" s="25"/>
      <c r="K1170" s="116"/>
      <c r="L1170" s="26"/>
      <c r="M1170" s="26"/>
      <c r="N1170" s="26"/>
      <c r="O1170" s="27"/>
      <c r="P1170" s="117"/>
    </row>
    <row r="1171" s="17" customFormat="1" spans="1:16">
      <c r="A1171" s="18"/>
      <c r="B1171" s="19"/>
      <c r="C1171" s="20"/>
      <c r="D1171" s="20"/>
      <c r="E1171" s="21"/>
      <c r="F1171" s="22"/>
      <c r="G1171" s="113"/>
      <c r="H1171" s="114"/>
      <c r="I1171" s="24"/>
      <c r="J1171" s="25"/>
      <c r="K1171" s="116"/>
      <c r="L1171" s="26"/>
      <c r="M1171" s="26"/>
      <c r="N1171" s="26"/>
      <c r="O1171" s="27"/>
      <c r="P1171" s="117"/>
    </row>
    <row r="1172" s="17" customFormat="1" spans="1:16">
      <c r="A1172" s="18"/>
      <c r="B1172" s="19"/>
      <c r="C1172" s="20"/>
      <c r="D1172" s="20"/>
      <c r="E1172" s="21"/>
      <c r="F1172" s="22"/>
      <c r="G1172" s="113"/>
      <c r="H1172" s="114"/>
      <c r="I1172" s="24"/>
      <c r="J1172" s="25"/>
      <c r="K1172" s="116"/>
      <c r="L1172" s="26"/>
      <c r="M1172" s="26"/>
      <c r="N1172" s="26"/>
      <c r="O1172" s="27"/>
      <c r="P1172" s="117"/>
    </row>
    <row r="1173" s="17" customFormat="1" spans="1:16">
      <c r="A1173" s="18"/>
      <c r="B1173" s="19"/>
      <c r="C1173" s="20"/>
      <c r="D1173" s="20"/>
      <c r="E1173" s="21"/>
      <c r="F1173" s="22"/>
      <c r="G1173" s="113"/>
      <c r="H1173" s="114"/>
      <c r="I1173" s="24"/>
      <c r="J1173" s="25"/>
      <c r="K1173" s="116"/>
      <c r="L1173" s="26"/>
      <c r="M1173" s="26"/>
      <c r="N1173" s="26"/>
      <c r="O1173" s="27"/>
      <c r="P1173" s="117"/>
    </row>
    <row r="1174" s="17" customFormat="1" spans="1:16">
      <c r="A1174" s="18"/>
      <c r="B1174" s="19"/>
      <c r="C1174" s="20"/>
      <c r="D1174" s="20"/>
      <c r="E1174" s="21"/>
      <c r="F1174" s="22"/>
      <c r="G1174" s="113"/>
      <c r="H1174" s="114"/>
      <c r="I1174" s="24"/>
      <c r="J1174" s="25"/>
      <c r="K1174" s="116"/>
      <c r="L1174" s="26"/>
      <c r="M1174" s="26"/>
      <c r="N1174" s="26"/>
      <c r="O1174" s="27"/>
      <c r="P1174" s="117"/>
    </row>
    <row r="1175" s="17" customFormat="1" spans="1:16">
      <c r="A1175" s="18"/>
      <c r="B1175" s="19"/>
      <c r="C1175" s="20"/>
      <c r="D1175" s="20"/>
      <c r="E1175" s="21"/>
      <c r="F1175" s="22"/>
      <c r="G1175" s="113"/>
      <c r="H1175" s="114"/>
      <c r="I1175" s="24"/>
      <c r="J1175" s="25"/>
      <c r="K1175" s="116"/>
      <c r="L1175" s="26"/>
      <c r="M1175" s="26"/>
      <c r="N1175" s="26"/>
      <c r="O1175" s="27"/>
      <c r="P1175" s="117"/>
    </row>
    <row r="1176" s="17" customFormat="1" spans="1:16">
      <c r="A1176" s="18"/>
      <c r="B1176" s="19"/>
      <c r="C1176" s="20"/>
      <c r="D1176" s="20"/>
      <c r="E1176" s="21"/>
      <c r="F1176" s="22"/>
      <c r="G1176" s="113"/>
      <c r="H1176" s="114"/>
      <c r="I1176" s="24"/>
      <c r="J1176" s="25"/>
      <c r="K1176" s="116"/>
      <c r="L1176" s="26"/>
      <c r="M1176" s="26"/>
      <c r="N1176" s="26"/>
      <c r="O1176" s="27"/>
      <c r="P1176" s="117"/>
    </row>
    <row r="1177" s="17" customFormat="1" spans="1:16">
      <c r="A1177" s="18"/>
      <c r="B1177" s="19"/>
      <c r="C1177" s="20"/>
      <c r="D1177" s="20"/>
      <c r="E1177" s="21"/>
      <c r="F1177" s="22"/>
      <c r="G1177" s="113"/>
      <c r="H1177" s="114"/>
      <c r="I1177" s="24"/>
      <c r="J1177" s="25"/>
      <c r="K1177" s="116"/>
      <c r="L1177" s="26"/>
      <c r="M1177" s="26"/>
      <c r="N1177" s="26"/>
      <c r="O1177" s="27"/>
      <c r="P1177" s="117"/>
    </row>
    <row r="1178" s="17" customFormat="1" spans="1:16">
      <c r="A1178" s="18"/>
      <c r="B1178" s="19"/>
      <c r="C1178" s="20"/>
      <c r="D1178" s="20"/>
      <c r="E1178" s="21"/>
      <c r="F1178" s="22"/>
      <c r="G1178" s="113"/>
      <c r="H1178" s="114"/>
      <c r="I1178" s="24"/>
      <c r="J1178" s="25"/>
      <c r="K1178" s="116"/>
      <c r="L1178" s="26"/>
      <c r="M1178" s="26"/>
      <c r="N1178" s="26"/>
      <c r="O1178" s="27"/>
      <c r="P1178" s="117"/>
    </row>
    <row r="1179" s="17" customFormat="1" spans="1:16">
      <c r="A1179" s="18"/>
      <c r="B1179" s="19"/>
      <c r="C1179" s="20"/>
      <c r="D1179" s="20"/>
      <c r="E1179" s="21"/>
      <c r="F1179" s="22"/>
      <c r="G1179" s="113"/>
      <c r="H1179" s="114"/>
      <c r="I1179" s="24"/>
      <c r="J1179" s="25"/>
      <c r="K1179" s="116"/>
      <c r="L1179" s="26"/>
      <c r="M1179" s="26"/>
      <c r="N1179" s="26"/>
      <c r="O1179" s="27"/>
      <c r="P1179" s="117"/>
    </row>
    <row r="1180" s="17" customFormat="1" spans="1:16">
      <c r="A1180" s="18"/>
      <c r="B1180" s="19"/>
      <c r="C1180" s="20"/>
      <c r="D1180" s="20"/>
      <c r="E1180" s="21"/>
      <c r="F1180" s="22"/>
      <c r="G1180" s="113"/>
      <c r="H1180" s="114"/>
      <c r="I1180" s="24"/>
      <c r="J1180" s="25"/>
      <c r="K1180" s="116"/>
      <c r="L1180" s="26"/>
      <c r="M1180" s="26"/>
      <c r="N1180" s="26"/>
      <c r="O1180" s="27"/>
      <c r="P1180" s="117"/>
    </row>
    <row r="1181" s="17" customFormat="1" spans="1:16">
      <c r="A1181" s="18"/>
      <c r="B1181" s="19"/>
      <c r="C1181" s="20"/>
      <c r="D1181" s="20"/>
      <c r="E1181" s="21"/>
      <c r="F1181" s="22"/>
      <c r="G1181" s="113"/>
      <c r="H1181" s="114"/>
      <c r="I1181" s="24"/>
      <c r="J1181" s="25"/>
      <c r="K1181" s="116"/>
      <c r="L1181" s="26"/>
      <c r="M1181" s="26"/>
      <c r="N1181" s="26"/>
      <c r="O1181" s="27"/>
      <c r="P1181" s="117"/>
    </row>
    <row r="1182" s="17" customFormat="1" spans="1:16">
      <c r="A1182" s="18"/>
      <c r="B1182" s="19"/>
      <c r="C1182" s="20"/>
      <c r="D1182" s="20"/>
      <c r="E1182" s="21"/>
      <c r="F1182" s="22"/>
      <c r="G1182" s="113"/>
      <c r="H1182" s="114"/>
      <c r="I1182" s="24"/>
      <c r="J1182" s="25"/>
      <c r="K1182" s="116"/>
      <c r="L1182" s="26"/>
      <c r="M1182" s="26"/>
      <c r="N1182" s="26"/>
      <c r="O1182" s="27"/>
      <c r="P1182" s="117"/>
    </row>
    <row r="1183" s="17" customFormat="1" spans="1:16">
      <c r="A1183" s="18"/>
      <c r="B1183" s="19"/>
      <c r="C1183" s="20"/>
      <c r="D1183" s="20"/>
      <c r="E1183" s="21"/>
      <c r="F1183" s="22"/>
      <c r="G1183" s="113"/>
      <c r="H1183" s="114"/>
      <c r="I1183" s="24"/>
      <c r="J1183" s="25"/>
      <c r="K1183" s="116"/>
      <c r="L1183" s="26"/>
      <c r="M1183" s="26"/>
      <c r="N1183" s="26"/>
      <c r="O1183" s="27"/>
      <c r="P1183" s="117"/>
    </row>
    <row r="1184" s="17" customFormat="1" spans="1:16">
      <c r="A1184" s="18"/>
      <c r="B1184" s="19"/>
      <c r="C1184" s="20"/>
      <c r="D1184" s="20"/>
      <c r="E1184" s="21"/>
      <c r="F1184" s="22"/>
      <c r="G1184" s="113"/>
      <c r="H1184" s="114"/>
      <c r="I1184" s="24"/>
      <c r="J1184" s="25"/>
      <c r="K1184" s="116"/>
      <c r="L1184" s="26"/>
      <c r="M1184" s="26"/>
      <c r="N1184" s="26"/>
      <c r="O1184" s="27"/>
      <c r="P1184" s="117"/>
    </row>
    <row r="1185" s="17" customFormat="1" spans="1:16">
      <c r="A1185" s="18"/>
      <c r="B1185" s="19"/>
      <c r="C1185" s="20"/>
      <c r="D1185" s="20"/>
      <c r="E1185" s="21"/>
      <c r="F1185" s="22"/>
      <c r="G1185" s="113"/>
      <c r="H1185" s="114"/>
      <c r="I1185" s="24"/>
      <c r="J1185" s="25"/>
      <c r="K1185" s="116"/>
      <c r="L1185" s="26"/>
      <c r="M1185" s="26"/>
      <c r="N1185" s="26"/>
      <c r="O1185" s="27"/>
      <c r="P1185" s="117"/>
    </row>
    <row r="1186" s="17" customFormat="1" spans="1:16">
      <c r="A1186" s="18"/>
      <c r="B1186" s="19"/>
      <c r="C1186" s="20"/>
      <c r="D1186" s="20"/>
      <c r="E1186" s="21"/>
      <c r="F1186" s="22"/>
      <c r="G1186" s="113"/>
      <c r="H1186" s="114"/>
      <c r="I1186" s="24"/>
      <c r="J1186" s="25"/>
      <c r="K1186" s="116"/>
      <c r="L1186" s="26"/>
      <c r="M1186" s="26"/>
      <c r="N1186" s="26"/>
      <c r="O1186" s="27"/>
      <c r="P1186" s="117"/>
    </row>
    <row r="1187" s="17" customFormat="1" spans="1:16">
      <c r="A1187" s="18"/>
      <c r="B1187" s="19"/>
      <c r="C1187" s="20"/>
      <c r="D1187" s="20"/>
      <c r="E1187" s="21"/>
      <c r="F1187" s="22"/>
      <c r="G1187" s="113"/>
      <c r="H1187" s="114"/>
      <c r="I1187" s="24"/>
      <c r="J1187" s="25"/>
      <c r="K1187" s="116"/>
      <c r="L1187" s="26"/>
      <c r="M1187" s="26"/>
      <c r="N1187" s="26"/>
      <c r="O1187" s="27"/>
      <c r="P1187" s="117"/>
    </row>
    <row r="1188" s="17" customFormat="1" spans="1:16">
      <c r="A1188" s="18"/>
      <c r="B1188" s="19"/>
      <c r="C1188" s="20"/>
      <c r="D1188" s="20"/>
      <c r="E1188" s="21"/>
      <c r="F1188" s="22"/>
      <c r="G1188" s="113"/>
      <c r="H1188" s="114"/>
      <c r="I1188" s="24"/>
      <c r="J1188" s="25"/>
      <c r="K1188" s="116"/>
      <c r="L1188" s="26"/>
      <c r="M1188" s="26"/>
      <c r="N1188" s="26"/>
      <c r="O1188" s="27"/>
      <c r="P1188" s="117"/>
    </row>
    <row r="1189" s="17" customFormat="1" spans="1:16">
      <c r="A1189" s="18"/>
      <c r="B1189" s="19"/>
      <c r="C1189" s="20"/>
      <c r="D1189" s="20"/>
      <c r="E1189" s="21"/>
      <c r="F1189" s="22"/>
      <c r="G1189" s="113"/>
      <c r="H1189" s="114"/>
      <c r="I1189" s="24"/>
      <c r="J1189" s="25"/>
      <c r="K1189" s="116"/>
      <c r="L1189" s="26"/>
      <c r="M1189" s="26"/>
      <c r="N1189" s="26"/>
      <c r="O1189" s="27"/>
      <c r="P1189" s="117"/>
    </row>
    <row r="1190" s="17" customFormat="1" spans="1:16">
      <c r="A1190" s="18"/>
      <c r="B1190" s="19"/>
      <c r="C1190" s="20"/>
      <c r="D1190" s="20"/>
      <c r="E1190" s="21"/>
      <c r="F1190" s="22"/>
      <c r="G1190" s="113"/>
      <c r="H1190" s="114"/>
      <c r="I1190" s="24"/>
      <c r="J1190" s="25"/>
      <c r="K1190" s="116"/>
      <c r="L1190" s="26"/>
      <c r="M1190" s="26"/>
      <c r="N1190" s="26"/>
      <c r="O1190" s="27"/>
      <c r="P1190" s="117"/>
    </row>
    <row r="1191" s="17" customFormat="1" spans="1:16">
      <c r="A1191" s="18"/>
      <c r="B1191" s="19"/>
      <c r="C1191" s="20"/>
      <c r="D1191" s="20"/>
      <c r="E1191" s="21"/>
      <c r="F1191" s="22"/>
      <c r="G1191" s="113"/>
      <c r="H1191" s="114"/>
      <c r="I1191" s="24"/>
      <c r="J1191" s="25"/>
      <c r="K1191" s="116"/>
      <c r="L1191" s="26"/>
      <c r="M1191" s="26"/>
      <c r="N1191" s="26"/>
      <c r="O1191" s="27"/>
      <c r="P1191" s="117"/>
    </row>
    <row r="1192" s="17" customFormat="1" spans="1:16">
      <c r="A1192" s="18"/>
      <c r="B1192" s="19"/>
      <c r="C1192" s="20"/>
      <c r="D1192" s="20"/>
      <c r="E1192" s="21"/>
      <c r="F1192" s="22"/>
      <c r="G1192" s="113"/>
      <c r="H1192" s="114"/>
      <c r="I1192" s="24"/>
      <c r="J1192" s="25"/>
      <c r="K1192" s="116"/>
      <c r="L1192" s="26"/>
      <c r="M1192" s="26"/>
      <c r="N1192" s="26"/>
      <c r="O1192" s="27"/>
      <c r="P1192" s="117"/>
    </row>
    <row r="1193" s="17" customFormat="1" spans="1:16">
      <c r="A1193" s="18"/>
      <c r="B1193" s="19"/>
      <c r="C1193" s="20"/>
      <c r="D1193" s="20"/>
      <c r="E1193" s="21"/>
      <c r="F1193" s="22"/>
      <c r="G1193" s="113"/>
      <c r="H1193" s="114"/>
      <c r="I1193" s="24"/>
      <c r="J1193" s="25"/>
      <c r="K1193" s="116"/>
      <c r="L1193" s="26"/>
      <c r="M1193" s="26"/>
      <c r="N1193" s="26"/>
      <c r="O1193" s="27"/>
      <c r="P1193" s="117"/>
    </row>
    <row r="1194" s="17" customFormat="1" spans="1:16">
      <c r="A1194" s="18"/>
      <c r="B1194" s="19"/>
      <c r="C1194" s="20"/>
      <c r="D1194" s="20"/>
      <c r="E1194" s="21"/>
      <c r="F1194" s="22"/>
      <c r="G1194" s="113"/>
      <c r="H1194" s="114"/>
      <c r="I1194" s="24"/>
      <c r="J1194" s="25"/>
      <c r="K1194" s="116"/>
      <c r="L1194" s="26"/>
      <c r="M1194" s="26"/>
      <c r="N1194" s="26"/>
      <c r="O1194" s="27"/>
      <c r="P1194" s="117"/>
    </row>
    <row r="1195" s="17" customFormat="1" spans="1:16">
      <c r="A1195" s="18"/>
      <c r="B1195" s="19"/>
      <c r="C1195" s="20"/>
      <c r="D1195" s="20"/>
      <c r="E1195" s="21"/>
      <c r="F1195" s="22"/>
      <c r="G1195" s="113"/>
      <c r="H1195" s="114"/>
      <c r="I1195" s="24"/>
      <c r="J1195" s="25"/>
      <c r="K1195" s="116"/>
      <c r="L1195" s="26"/>
      <c r="M1195" s="26"/>
      <c r="N1195" s="26"/>
      <c r="O1195" s="27"/>
      <c r="P1195" s="117"/>
    </row>
    <row r="1196" s="17" customFormat="1" spans="1:16">
      <c r="A1196" s="18"/>
      <c r="B1196" s="19"/>
      <c r="C1196" s="20"/>
      <c r="D1196" s="20"/>
      <c r="E1196" s="21"/>
      <c r="F1196" s="22"/>
      <c r="G1196" s="113"/>
      <c r="H1196" s="114"/>
      <c r="I1196" s="24"/>
      <c r="J1196" s="25"/>
      <c r="K1196" s="116"/>
      <c r="L1196" s="26"/>
      <c r="M1196" s="26"/>
      <c r="N1196" s="26"/>
      <c r="O1196" s="27"/>
      <c r="P1196" s="117"/>
    </row>
    <row r="1197" s="17" customFormat="1" spans="1:16">
      <c r="A1197" s="18"/>
      <c r="B1197" s="19"/>
      <c r="C1197" s="20"/>
      <c r="D1197" s="20"/>
      <c r="E1197" s="21"/>
      <c r="F1197" s="22"/>
      <c r="G1197" s="113"/>
      <c r="H1197" s="114"/>
      <c r="I1197" s="24"/>
      <c r="J1197" s="25"/>
      <c r="K1197" s="116"/>
      <c r="L1197" s="26"/>
      <c r="M1197" s="26"/>
      <c r="N1197" s="26"/>
      <c r="O1197" s="27"/>
      <c r="P1197" s="117"/>
    </row>
    <row r="1198" s="17" customFormat="1" spans="1:16">
      <c r="A1198" s="18"/>
      <c r="B1198" s="19"/>
      <c r="C1198" s="20"/>
      <c r="D1198" s="20"/>
      <c r="E1198" s="21"/>
      <c r="F1198" s="22"/>
      <c r="G1198" s="113"/>
      <c r="H1198" s="114"/>
      <c r="I1198" s="24"/>
      <c r="J1198" s="25"/>
      <c r="K1198" s="116"/>
      <c r="L1198" s="26"/>
      <c r="M1198" s="26"/>
      <c r="N1198" s="26"/>
      <c r="O1198" s="27"/>
      <c r="P1198" s="117"/>
    </row>
    <row r="1199" s="17" customFormat="1" spans="1:16">
      <c r="A1199" s="18"/>
      <c r="B1199" s="19"/>
      <c r="C1199" s="20"/>
      <c r="D1199" s="20"/>
      <c r="E1199" s="21"/>
      <c r="F1199" s="22"/>
      <c r="G1199" s="113"/>
      <c r="H1199" s="114"/>
      <c r="I1199" s="24"/>
      <c r="J1199" s="25"/>
      <c r="K1199" s="116"/>
      <c r="L1199" s="26"/>
      <c r="M1199" s="26"/>
      <c r="N1199" s="26"/>
      <c r="O1199" s="27"/>
      <c r="P1199" s="117"/>
    </row>
    <row r="1200" s="17" customFormat="1" spans="1:16">
      <c r="A1200" s="18"/>
      <c r="B1200" s="19"/>
      <c r="C1200" s="20"/>
      <c r="D1200" s="20"/>
      <c r="E1200" s="21"/>
      <c r="F1200" s="22"/>
      <c r="G1200" s="113"/>
      <c r="H1200" s="114"/>
      <c r="I1200" s="24"/>
      <c r="J1200" s="25"/>
      <c r="K1200" s="116"/>
      <c r="L1200" s="26"/>
      <c r="M1200" s="26"/>
      <c r="N1200" s="26"/>
      <c r="O1200" s="27"/>
      <c r="P1200" s="117"/>
    </row>
    <row r="1201" s="17" customFormat="1" spans="1:16">
      <c r="A1201" s="18"/>
      <c r="B1201" s="19"/>
      <c r="C1201" s="20"/>
      <c r="D1201" s="20"/>
      <c r="E1201" s="21"/>
      <c r="F1201" s="22"/>
      <c r="G1201" s="113"/>
      <c r="H1201" s="114"/>
      <c r="I1201" s="24"/>
      <c r="J1201" s="25"/>
      <c r="K1201" s="116"/>
      <c r="L1201" s="26"/>
      <c r="M1201" s="26"/>
      <c r="N1201" s="26"/>
      <c r="O1201" s="27"/>
      <c r="P1201" s="117"/>
    </row>
    <row r="1202" s="17" customFormat="1" spans="1:16">
      <c r="A1202" s="18"/>
      <c r="B1202" s="19"/>
      <c r="C1202" s="20"/>
      <c r="D1202" s="20"/>
      <c r="E1202" s="21"/>
      <c r="F1202" s="22"/>
      <c r="G1202" s="113"/>
      <c r="H1202" s="114"/>
      <c r="I1202" s="24"/>
      <c r="J1202" s="25"/>
      <c r="K1202" s="116"/>
      <c r="L1202" s="26"/>
      <c r="M1202" s="26"/>
      <c r="N1202" s="26"/>
      <c r="O1202" s="27"/>
      <c r="P1202" s="117"/>
    </row>
    <row r="1203" s="17" customFormat="1" spans="1:16">
      <c r="A1203" s="18"/>
      <c r="B1203" s="19"/>
      <c r="C1203" s="20"/>
      <c r="D1203" s="20"/>
      <c r="E1203" s="21"/>
      <c r="F1203" s="22"/>
      <c r="G1203" s="113"/>
      <c r="H1203" s="114"/>
      <c r="I1203" s="24"/>
      <c r="J1203" s="25"/>
      <c r="K1203" s="116"/>
      <c r="L1203" s="26"/>
      <c r="M1203" s="26"/>
      <c r="N1203" s="26"/>
      <c r="O1203" s="27"/>
      <c r="P1203" s="117"/>
    </row>
    <row r="1204" s="17" customFormat="1" spans="1:16">
      <c r="A1204" s="18"/>
      <c r="B1204" s="19"/>
      <c r="C1204" s="20"/>
      <c r="D1204" s="20"/>
      <c r="E1204" s="21"/>
      <c r="F1204" s="22"/>
      <c r="G1204" s="113"/>
      <c r="H1204" s="114"/>
      <c r="I1204" s="24"/>
      <c r="J1204" s="25"/>
      <c r="K1204" s="116"/>
      <c r="L1204" s="26"/>
      <c r="M1204" s="26"/>
      <c r="N1204" s="26"/>
      <c r="O1204" s="27"/>
      <c r="P1204" s="117"/>
    </row>
    <row r="1205" s="17" customFormat="1" spans="1:16">
      <c r="A1205" s="18"/>
      <c r="B1205" s="19"/>
      <c r="C1205" s="20"/>
      <c r="D1205" s="20"/>
      <c r="E1205" s="21"/>
      <c r="F1205" s="22"/>
      <c r="G1205" s="113"/>
      <c r="H1205" s="114"/>
      <c r="I1205" s="24"/>
      <c r="J1205" s="25"/>
      <c r="K1205" s="116"/>
      <c r="L1205" s="26"/>
      <c r="M1205" s="26"/>
      <c r="N1205" s="26"/>
      <c r="O1205" s="27"/>
      <c r="P1205" s="117"/>
    </row>
    <row r="1206" s="17" customFormat="1" spans="1:16">
      <c r="A1206" s="18"/>
      <c r="B1206" s="19"/>
      <c r="C1206" s="20"/>
      <c r="D1206" s="20"/>
      <c r="E1206" s="21"/>
      <c r="F1206" s="22"/>
      <c r="G1206" s="113"/>
      <c r="H1206" s="114"/>
      <c r="I1206" s="24"/>
      <c r="J1206" s="25"/>
      <c r="K1206" s="116"/>
      <c r="L1206" s="26"/>
      <c r="M1206" s="26"/>
      <c r="N1206" s="26"/>
      <c r="O1206" s="27"/>
      <c r="P1206" s="117"/>
    </row>
    <row r="1207" s="17" customFormat="1" spans="1:16">
      <c r="A1207" s="18"/>
      <c r="B1207" s="19"/>
      <c r="C1207" s="20"/>
      <c r="D1207" s="20"/>
      <c r="E1207" s="21"/>
      <c r="F1207" s="22"/>
      <c r="G1207" s="113"/>
      <c r="H1207" s="114"/>
      <c r="I1207" s="24"/>
      <c r="J1207" s="25"/>
      <c r="K1207" s="116"/>
      <c r="L1207" s="26"/>
      <c r="M1207" s="26"/>
      <c r="N1207" s="26"/>
      <c r="O1207" s="27"/>
      <c r="P1207" s="117"/>
    </row>
    <row r="1208" s="17" customFormat="1" spans="1:16">
      <c r="A1208" s="18"/>
      <c r="B1208" s="19"/>
      <c r="C1208" s="20"/>
      <c r="D1208" s="20"/>
      <c r="E1208" s="21"/>
      <c r="F1208" s="22"/>
      <c r="G1208" s="113"/>
      <c r="H1208" s="114"/>
      <c r="I1208" s="24"/>
      <c r="J1208" s="25"/>
      <c r="K1208" s="116"/>
      <c r="L1208" s="26"/>
      <c r="M1208" s="26"/>
      <c r="N1208" s="26"/>
      <c r="O1208" s="27"/>
      <c r="P1208" s="117"/>
    </row>
    <row r="1209" s="17" customFormat="1" spans="1:16">
      <c r="A1209" s="18"/>
      <c r="B1209" s="19"/>
      <c r="C1209" s="20"/>
      <c r="D1209" s="20"/>
      <c r="E1209" s="21"/>
      <c r="F1209" s="22"/>
      <c r="G1209" s="113"/>
      <c r="H1209" s="114"/>
      <c r="I1209" s="24"/>
      <c r="J1209" s="25"/>
      <c r="K1209" s="116"/>
      <c r="L1209" s="26"/>
      <c r="M1209" s="26"/>
      <c r="N1209" s="26"/>
      <c r="O1209" s="27"/>
      <c r="P1209" s="117"/>
    </row>
    <row r="1210" s="17" customFormat="1" spans="1:16">
      <c r="A1210" s="18"/>
      <c r="B1210" s="19"/>
      <c r="C1210" s="20"/>
      <c r="D1210" s="20"/>
      <c r="E1210" s="21"/>
      <c r="F1210" s="22"/>
      <c r="G1210" s="113"/>
      <c r="H1210" s="114"/>
      <c r="I1210" s="24"/>
      <c r="J1210" s="25"/>
      <c r="K1210" s="116"/>
      <c r="L1210" s="26"/>
      <c r="M1210" s="26"/>
      <c r="N1210" s="26"/>
      <c r="O1210" s="27"/>
      <c r="P1210" s="117"/>
    </row>
    <row r="1211" s="17" customFormat="1" spans="1:16">
      <c r="A1211" s="18"/>
      <c r="B1211" s="19"/>
      <c r="C1211" s="20"/>
      <c r="D1211" s="20"/>
      <c r="E1211" s="21"/>
      <c r="F1211" s="22"/>
      <c r="G1211" s="113"/>
      <c r="H1211" s="114"/>
      <c r="I1211" s="24"/>
      <c r="J1211" s="25"/>
      <c r="K1211" s="116"/>
      <c r="L1211" s="26"/>
      <c r="M1211" s="26"/>
      <c r="N1211" s="26"/>
      <c r="O1211" s="27"/>
      <c r="P1211" s="117"/>
    </row>
    <row r="1212" s="17" customFormat="1" spans="1:16">
      <c r="A1212" s="18"/>
      <c r="B1212" s="19"/>
      <c r="C1212" s="20"/>
      <c r="D1212" s="20"/>
      <c r="E1212" s="21"/>
      <c r="F1212" s="22"/>
      <c r="G1212" s="113"/>
      <c r="H1212" s="114"/>
      <c r="I1212" s="24"/>
      <c r="J1212" s="25"/>
      <c r="K1212" s="116"/>
      <c r="L1212" s="26"/>
      <c r="M1212" s="26"/>
      <c r="N1212" s="26"/>
      <c r="O1212" s="27"/>
      <c r="P1212" s="117"/>
    </row>
    <row r="1213" s="17" customFormat="1" spans="1:16">
      <c r="A1213" s="18"/>
      <c r="B1213" s="19"/>
      <c r="C1213" s="20"/>
      <c r="D1213" s="20"/>
      <c r="E1213" s="21"/>
      <c r="F1213" s="22"/>
      <c r="G1213" s="113"/>
      <c r="H1213" s="114"/>
      <c r="I1213" s="24"/>
      <c r="J1213" s="25"/>
      <c r="K1213" s="116"/>
      <c r="L1213" s="26"/>
      <c r="M1213" s="26"/>
      <c r="N1213" s="26"/>
      <c r="O1213" s="27"/>
      <c r="P1213" s="117"/>
    </row>
    <row r="1214" s="17" customFormat="1" spans="1:16">
      <c r="A1214" s="18"/>
      <c r="B1214" s="19"/>
      <c r="C1214" s="20"/>
      <c r="D1214" s="20"/>
      <c r="E1214" s="21"/>
      <c r="F1214" s="22"/>
      <c r="G1214" s="113"/>
      <c r="H1214" s="114"/>
      <c r="I1214" s="24"/>
      <c r="J1214" s="25"/>
      <c r="K1214" s="116"/>
      <c r="L1214" s="26"/>
      <c r="M1214" s="26"/>
      <c r="N1214" s="26"/>
      <c r="O1214" s="27"/>
      <c r="P1214" s="117"/>
    </row>
    <row r="1215" s="17" customFormat="1" spans="1:16">
      <c r="A1215" s="18"/>
      <c r="B1215" s="19"/>
      <c r="C1215" s="20"/>
      <c r="D1215" s="20"/>
      <c r="E1215" s="21"/>
      <c r="F1215" s="22"/>
      <c r="G1215" s="113"/>
      <c r="H1215" s="114"/>
      <c r="I1215" s="24"/>
      <c r="J1215" s="25"/>
      <c r="K1215" s="116"/>
      <c r="L1215" s="26"/>
      <c r="M1215" s="26"/>
      <c r="N1215" s="26"/>
      <c r="O1215" s="27"/>
      <c r="P1215" s="117"/>
    </row>
    <row r="1216" s="17" customFormat="1" spans="1:16">
      <c r="A1216" s="18"/>
      <c r="B1216" s="19"/>
      <c r="C1216" s="20"/>
      <c r="D1216" s="20"/>
      <c r="E1216" s="21"/>
      <c r="F1216" s="22"/>
      <c r="G1216" s="113"/>
      <c r="H1216" s="114"/>
      <c r="I1216" s="24"/>
      <c r="J1216" s="25"/>
      <c r="K1216" s="116"/>
      <c r="L1216" s="26"/>
      <c r="M1216" s="26"/>
      <c r="N1216" s="26"/>
      <c r="O1216" s="27"/>
      <c r="P1216" s="117"/>
    </row>
    <row r="1217" s="17" customFormat="1" spans="1:16">
      <c r="A1217" s="18"/>
      <c r="B1217" s="19"/>
      <c r="C1217" s="20"/>
      <c r="D1217" s="20"/>
      <c r="E1217" s="21"/>
      <c r="F1217" s="22"/>
      <c r="G1217" s="113"/>
      <c r="H1217" s="114"/>
      <c r="I1217" s="24"/>
      <c r="J1217" s="25"/>
      <c r="K1217" s="116"/>
      <c r="L1217" s="26"/>
      <c r="M1217" s="26"/>
      <c r="N1217" s="26"/>
      <c r="O1217" s="27"/>
      <c r="P1217" s="117"/>
    </row>
    <row r="1218" s="17" customFormat="1" spans="1:16">
      <c r="A1218" s="18"/>
      <c r="B1218" s="19"/>
      <c r="C1218" s="20"/>
      <c r="D1218" s="20"/>
      <c r="E1218" s="21"/>
      <c r="F1218" s="22"/>
      <c r="G1218" s="113"/>
      <c r="H1218" s="114"/>
      <c r="I1218" s="24"/>
      <c r="J1218" s="25"/>
      <c r="K1218" s="116"/>
      <c r="L1218" s="26"/>
      <c r="M1218" s="26"/>
      <c r="N1218" s="26"/>
      <c r="O1218" s="27"/>
      <c r="P1218" s="117"/>
    </row>
    <row r="1219" s="17" customFormat="1" spans="1:16">
      <c r="A1219" s="18"/>
      <c r="B1219" s="19"/>
      <c r="C1219" s="20"/>
      <c r="D1219" s="20"/>
      <c r="E1219" s="21"/>
      <c r="F1219" s="22"/>
      <c r="G1219" s="113"/>
      <c r="H1219" s="114"/>
      <c r="I1219" s="24"/>
      <c r="J1219" s="25"/>
      <c r="K1219" s="116"/>
      <c r="L1219" s="26"/>
      <c r="M1219" s="26"/>
      <c r="N1219" s="26"/>
      <c r="O1219" s="27"/>
      <c r="P1219" s="117"/>
    </row>
    <row r="1220" s="17" customFormat="1" spans="1:16">
      <c r="A1220" s="18"/>
      <c r="B1220" s="19"/>
      <c r="C1220" s="20"/>
      <c r="D1220" s="20"/>
      <c r="E1220" s="21"/>
      <c r="F1220" s="22"/>
      <c r="G1220" s="113"/>
      <c r="H1220" s="114"/>
      <c r="I1220" s="24"/>
      <c r="J1220" s="25"/>
      <c r="K1220" s="116"/>
      <c r="L1220" s="26"/>
      <c r="M1220" s="26"/>
      <c r="N1220" s="26"/>
      <c r="O1220" s="27"/>
      <c r="P1220" s="117"/>
    </row>
    <row r="1221" s="17" customFormat="1" spans="1:16">
      <c r="A1221" s="18"/>
      <c r="B1221" s="19"/>
      <c r="C1221" s="20"/>
      <c r="D1221" s="20"/>
      <c r="E1221" s="21"/>
      <c r="F1221" s="22"/>
      <c r="G1221" s="113"/>
      <c r="H1221" s="114"/>
      <c r="I1221" s="24"/>
      <c r="J1221" s="25"/>
      <c r="K1221" s="116"/>
      <c r="L1221" s="26"/>
      <c r="M1221" s="26"/>
      <c r="N1221" s="26"/>
      <c r="O1221" s="27"/>
      <c r="P1221" s="117"/>
    </row>
    <row r="1222" s="17" customFormat="1" spans="1:16">
      <c r="A1222" s="18"/>
      <c r="B1222" s="19"/>
      <c r="C1222" s="20"/>
      <c r="D1222" s="20"/>
      <c r="E1222" s="21"/>
      <c r="F1222" s="22"/>
      <c r="G1222" s="113"/>
      <c r="H1222" s="114"/>
      <c r="I1222" s="24"/>
      <c r="J1222" s="25"/>
      <c r="K1222" s="116"/>
      <c r="L1222" s="26"/>
      <c r="M1222" s="26"/>
      <c r="N1222" s="26"/>
      <c r="O1222" s="27"/>
      <c r="P1222" s="117"/>
    </row>
    <row r="1223" s="17" customFormat="1" spans="1:16">
      <c r="A1223" s="18"/>
      <c r="B1223" s="19"/>
      <c r="C1223" s="20"/>
      <c r="D1223" s="20"/>
      <c r="E1223" s="21"/>
      <c r="F1223" s="22"/>
      <c r="G1223" s="113"/>
      <c r="H1223" s="114"/>
      <c r="I1223" s="24"/>
      <c r="J1223" s="25"/>
      <c r="K1223" s="116"/>
      <c r="L1223" s="26"/>
      <c r="M1223" s="26"/>
      <c r="N1223" s="26"/>
      <c r="O1223" s="27"/>
      <c r="P1223" s="117"/>
    </row>
    <row r="1224" s="17" customFormat="1" spans="1:16">
      <c r="A1224" s="18"/>
      <c r="B1224" s="19"/>
      <c r="C1224" s="20"/>
      <c r="D1224" s="20"/>
      <c r="E1224" s="21"/>
      <c r="F1224" s="22"/>
      <c r="G1224" s="113"/>
      <c r="H1224" s="114"/>
      <c r="I1224" s="24"/>
      <c r="J1224" s="25"/>
      <c r="K1224" s="116"/>
      <c r="L1224" s="26"/>
      <c r="M1224" s="26"/>
      <c r="N1224" s="26"/>
      <c r="O1224" s="27"/>
      <c r="P1224" s="117"/>
    </row>
    <row r="1225" s="17" customFormat="1" spans="1:16">
      <c r="A1225" s="18"/>
      <c r="B1225" s="19"/>
      <c r="C1225" s="20"/>
      <c r="D1225" s="20"/>
      <c r="E1225" s="21"/>
      <c r="F1225" s="22"/>
      <c r="G1225" s="113"/>
      <c r="H1225" s="114"/>
      <c r="I1225" s="24"/>
      <c r="J1225" s="25"/>
      <c r="K1225" s="116"/>
      <c r="L1225" s="26"/>
      <c r="M1225" s="26"/>
      <c r="N1225" s="26"/>
      <c r="O1225" s="27"/>
      <c r="P1225" s="117"/>
    </row>
    <row r="1226" s="17" customFormat="1" spans="1:16">
      <c r="A1226" s="18"/>
      <c r="B1226" s="19"/>
      <c r="C1226" s="20"/>
      <c r="D1226" s="20"/>
      <c r="E1226" s="21"/>
      <c r="F1226" s="22"/>
      <c r="G1226" s="113"/>
      <c r="H1226" s="114"/>
      <c r="I1226" s="24"/>
      <c r="J1226" s="25"/>
      <c r="K1226" s="116"/>
      <c r="L1226" s="26"/>
      <c r="M1226" s="26"/>
      <c r="N1226" s="26"/>
      <c r="O1226" s="27"/>
      <c r="P1226" s="117"/>
    </row>
    <row r="1227" s="17" customFormat="1" spans="1:16">
      <c r="A1227" s="18"/>
      <c r="B1227" s="19"/>
      <c r="C1227" s="20"/>
      <c r="D1227" s="20"/>
      <c r="E1227" s="21"/>
      <c r="F1227" s="22"/>
      <c r="G1227" s="113"/>
      <c r="H1227" s="114"/>
      <c r="I1227" s="24"/>
      <c r="J1227" s="25"/>
      <c r="K1227" s="116"/>
      <c r="L1227" s="26"/>
      <c r="M1227" s="26"/>
      <c r="N1227" s="26"/>
      <c r="O1227" s="27"/>
      <c r="P1227" s="117"/>
    </row>
    <row r="1228" s="17" customFormat="1" spans="1:16">
      <c r="A1228" s="18"/>
      <c r="B1228" s="19"/>
      <c r="C1228" s="20"/>
      <c r="D1228" s="20"/>
      <c r="E1228" s="21"/>
      <c r="F1228" s="22"/>
      <c r="G1228" s="113"/>
      <c r="H1228" s="114"/>
      <c r="I1228" s="24"/>
      <c r="J1228" s="25"/>
      <c r="K1228" s="116"/>
      <c r="L1228" s="26"/>
      <c r="M1228" s="26"/>
      <c r="N1228" s="26"/>
      <c r="O1228" s="27"/>
      <c r="P1228" s="117"/>
    </row>
    <row r="1229" s="17" customFormat="1" spans="1:16">
      <c r="A1229" s="18"/>
      <c r="B1229" s="19"/>
      <c r="C1229" s="20"/>
      <c r="D1229" s="20"/>
      <c r="E1229" s="21"/>
      <c r="F1229" s="22"/>
      <c r="G1229" s="113"/>
      <c r="H1229" s="114"/>
      <c r="I1229" s="24"/>
      <c r="J1229" s="25"/>
      <c r="K1229" s="116"/>
      <c r="L1229" s="26"/>
      <c r="M1229" s="26"/>
      <c r="N1229" s="26"/>
      <c r="O1229" s="27"/>
      <c r="P1229" s="117"/>
    </row>
    <row r="1230" s="17" customFormat="1" spans="1:16">
      <c r="A1230" s="18"/>
      <c r="B1230" s="19"/>
      <c r="C1230" s="20"/>
      <c r="D1230" s="20"/>
      <c r="E1230" s="21"/>
      <c r="F1230" s="22"/>
      <c r="G1230" s="113"/>
      <c r="H1230" s="114"/>
      <c r="I1230" s="24"/>
      <c r="J1230" s="25"/>
      <c r="K1230" s="116"/>
      <c r="L1230" s="26"/>
      <c r="M1230" s="26"/>
      <c r="N1230" s="26"/>
      <c r="O1230" s="27"/>
      <c r="P1230" s="117"/>
    </row>
    <row r="1231" s="17" customFormat="1" spans="1:16">
      <c r="A1231" s="18"/>
      <c r="B1231" s="19"/>
      <c r="C1231" s="20"/>
      <c r="D1231" s="20"/>
      <c r="E1231" s="21"/>
      <c r="F1231" s="22"/>
      <c r="G1231" s="113"/>
      <c r="H1231" s="114"/>
      <c r="I1231" s="24"/>
      <c r="J1231" s="25"/>
      <c r="K1231" s="116"/>
      <c r="L1231" s="26"/>
      <c r="M1231" s="26"/>
      <c r="N1231" s="26"/>
      <c r="O1231" s="27"/>
      <c r="P1231" s="117"/>
    </row>
    <row r="1232" s="17" customFormat="1" spans="1:16">
      <c r="A1232" s="18"/>
      <c r="B1232" s="19"/>
      <c r="C1232" s="20"/>
      <c r="D1232" s="20"/>
      <c r="E1232" s="21"/>
      <c r="F1232" s="22"/>
      <c r="G1232" s="113"/>
      <c r="H1232" s="114"/>
      <c r="I1232" s="24"/>
      <c r="J1232" s="25"/>
      <c r="K1232" s="116"/>
      <c r="L1232" s="26"/>
      <c r="M1232" s="26"/>
      <c r="N1232" s="26"/>
      <c r="O1232" s="27"/>
      <c r="P1232" s="117"/>
    </row>
    <row r="1233" s="17" customFormat="1" spans="1:16">
      <c r="A1233" s="18"/>
      <c r="B1233" s="19"/>
      <c r="C1233" s="20"/>
      <c r="D1233" s="20"/>
      <c r="E1233" s="21"/>
      <c r="F1233" s="22"/>
      <c r="G1233" s="113"/>
      <c r="H1233" s="114"/>
      <c r="I1233" s="24"/>
      <c r="J1233" s="25"/>
      <c r="K1233" s="116"/>
      <c r="L1233" s="26"/>
      <c r="M1233" s="26"/>
      <c r="N1233" s="26"/>
      <c r="O1233" s="27"/>
      <c r="P1233" s="117"/>
    </row>
    <row r="1234" s="17" customFormat="1" spans="1:16">
      <c r="A1234" s="18"/>
      <c r="B1234" s="19"/>
      <c r="C1234" s="20"/>
      <c r="D1234" s="20"/>
      <c r="E1234" s="21"/>
      <c r="F1234" s="22"/>
      <c r="G1234" s="113"/>
      <c r="H1234" s="114"/>
      <c r="I1234" s="24"/>
      <c r="J1234" s="25"/>
      <c r="K1234" s="116"/>
      <c r="L1234" s="26"/>
      <c r="M1234" s="26"/>
      <c r="N1234" s="26"/>
      <c r="O1234" s="27"/>
      <c r="P1234" s="117"/>
    </row>
    <row r="1235" s="17" customFormat="1" spans="1:16">
      <c r="A1235" s="18"/>
      <c r="B1235" s="19"/>
      <c r="C1235" s="20"/>
      <c r="D1235" s="20"/>
      <c r="E1235" s="21"/>
      <c r="F1235" s="22"/>
      <c r="G1235" s="113"/>
      <c r="H1235" s="114"/>
      <c r="I1235" s="24"/>
      <c r="J1235" s="25"/>
      <c r="K1235" s="116"/>
      <c r="L1235" s="26"/>
      <c r="M1235" s="26"/>
      <c r="N1235" s="26"/>
      <c r="O1235" s="27"/>
      <c r="P1235" s="117"/>
    </row>
    <row r="1236" s="17" customFormat="1" spans="1:16">
      <c r="A1236" s="18"/>
      <c r="B1236" s="19"/>
      <c r="C1236" s="20"/>
      <c r="D1236" s="20"/>
      <c r="E1236" s="21"/>
      <c r="F1236" s="22"/>
      <c r="G1236" s="113"/>
      <c r="H1236" s="114"/>
      <c r="I1236" s="24"/>
      <c r="J1236" s="25"/>
      <c r="K1236" s="116"/>
      <c r="L1236" s="26"/>
      <c r="M1236" s="26"/>
      <c r="N1236" s="26"/>
      <c r="O1236" s="27"/>
      <c r="P1236" s="117"/>
    </row>
    <row r="1237" s="17" customFormat="1" spans="1:16">
      <c r="A1237" s="18"/>
      <c r="B1237" s="19"/>
      <c r="C1237" s="20"/>
      <c r="D1237" s="20"/>
      <c r="E1237" s="21"/>
      <c r="F1237" s="22"/>
      <c r="G1237" s="113"/>
      <c r="H1237" s="114"/>
      <c r="I1237" s="24"/>
      <c r="J1237" s="25"/>
      <c r="K1237" s="116"/>
      <c r="L1237" s="26"/>
      <c r="M1237" s="26"/>
      <c r="N1237" s="26"/>
      <c r="O1237" s="27"/>
      <c r="P1237" s="117"/>
    </row>
    <row r="1238" s="17" customFormat="1" spans="1:16">
      <c r="A1238" s="18"/>
      <c r="B1238" s="19"/>
      <c r="C1238" s="20"/>
      <c r="D1238" s="20"/>
      <c r="E1238" s="21"/>
      <c r="F1238" s="22"/>
      <c r="G1238" s="113"/>
      <c r="H1238" s="114"/>
      <c r="I1238" s="24"/>
      <c r="J1238" s="25"/>
      <c r="K1238" s="116"/>
      <c r="L1238" s="26"/>
      <c r="M1238" s="26"/>
      <c r="N1238" s="26"/>
      <c r="O1238" s="27"/>
      <c r="P1238" s="117"/>
    </row>
    <row r="1239" s="17" customFormat="1" spans="1:16">
      <c r="A1239" s="18"/>
      <c r="B1239" s="19"/>
      <c r="C1239" s="20"/>
      <c r="D1239" s="20"/>
      <c r="E1239" s="21"/>
      <c r="F1239" s="22"/>
      <c r="G1239" s="113"/>
      <c r="H1239" s="114"/>
      <c r="I1239" s="24"/>
      <c r="J1239" s="25"/>
      <c r="K1239" s="116"/>
      <c r="L1239" s="26"/>
      <c r="M1239" s="26"/>
      <c r="N1239" s="26"/>
      <c r="O1239" s="27"/>
      <c r="P1239" s="117"/>
    </row>
    <row r="1240" s="17" customFormat="1" spans="1:16">
      <c r="A1240" s="18"/>
      <c r="B1240" s="19"/>
      <c r="C1240" s="20"/>
      <c r="D1240" s="20"/>
      <c r="E1240" s="21"/>
      <c r="F1240" s="22"/>
      <c r="G1240" s="113"/>
      <c r="H1240" s="114"/>
      <c r="I1240" s="24"/>
      <c r="J1240" s="25"/>
      <c r="K1240" s="116"/>
      <c r="L1240" s="26"/>
      <c r="M1240" s="26"/>
      <c r="N1240" s="26"/>
      <c r="O1240" s="27"/>
      <c r="P1240" s="117"/>
    </row>
    <row r="1241" s="17" customFormat="1" spans="1:16">
      <c r="A1241" s="18"/>
      <c r="B1241" s="19"/>
      <c r="C1241" s="20"/>
      <c r="D1241" s="20"/>
      <c r="E1241" s="21"/>
      <c r="F1241" s="22"/>
      <c r="G1241" s="113"/>
      <c r="H1241" s="114"/>
      <c r="I1241" s="24"/>
      <c r="J1241" s="25"/>
      <c r="K1241" s="116"/>
      <c r="L1241" s="26"/>
      <c r="M1241" s="26"/>
      <c r="N1241" s="26"/>
      <c r="O1241" s="27"/>
      <c r="P1241" s="117"/>
    </row>
    <row r="1242" s="17" customFormat="1" spans="1:16">
      <c r="A1242" s="18"/>
      <c r="B1242" s="19"/>
      <c r="C1242" s="20"/>
      <c r="D1242" s="20"/>
      <c r="E1242" s="21"/>
      <c r="F1242" s="22"/>
      <c r="G1242" s="113"/>
      <c r="H1242" s="114"/>
      <c r="I1242" s="24"/>
      <c r="J1242" s="25"/>
      <c r="K1242" s="116"/>
      <c r="L1242" s="26"/>
      <c r="M1242" s="26"/>
      <c r="N1242" s="26"/>
      <c r="O1242" s="27"/>
      <c r="P1242" s="117"/>
    </row>
    <row r="1243" s="17" customFormat="1" spans="1:16">
      <c r="A1243" s="18"/>
      <c r="B1243" s="19"/>
      <c r="C1243" s="20"/>
      <c r="D1243" s="20"/>
      <c r="E1243" s="21"/>
      <c r="F1243" s="22"/>
      <c r="G1243" s="113"/>
      <c r="H1243" s="114"/>
      <c r="I1243" s="24"/>
      <c r="J1243" s="25"/>
      <c r="K1243" s="116"/>
      <c r="L1243" s="26"/>
      <c r="M1243" s="26"/>
      <c r="N1243" s="26"/>
      <c r="O1243" s="27"/>
      <c r="P1243" s="117"/>
    </row>
    <row r="1244" s="17" customFormat="1" spans="1:16">
      <c r="A1244" s="18"/>
      <c r="B1244" s="19"/>
      <c r="C1244" s="20"/>
      <c r="D1244" s="20"/>
      <c r="E1244" s="21"/>
      <c r="F1244" s="22"/>
      <c r="G1244" s="113"/>
      <c r="H1244" s="114"/>
      <c r="I1244" s="24"/>
      <c r="J1244" s="25"/>
      <c r="K1244" s="116"/>
      <c r="L1244" s="26"/>
      <c r="M1244" s="26"/>
      <c r="N1244" s="26"/>
      <c r="O1244" s="27"/>
      <c r="P1244" s="117"/>
    </row>
    <row r="1245" s="17" customFormat="1" spans="1:16">
      <c r="A1245" s="18"/>
      <c r="B1245" s="19"/>
      <c r="C1245" s="20"/>
      <c r="D1245" s="20"/>
      <c r="E1245" s="21"/>
      <c r="F1245" s="22"/>
      <c r="G1245" s="113"/>
      <c r="H1245" s="114"/>
      <c r="I1245" s="24"/>
      <c r="J1245" s="25"/>
      <c r="K1245" s="116"/>
      <c r="L1245" s="26"/>
      <c r="M1245" s="26"/>
      <c r="N1245" s="26"/>
      <c r="O1245" s="27"/>
      <c r="P1245" s="117"/>
    </row>
    <row r="1246" s="17" customFormat="1" spans="1:16">
      <c r="A1246" s="18"/>
      <c r="B1246" s="19"/>
      <c r="C1246" s="20"/>
      <c r="D1246" s="20"/>
      <c r="E1246" s="21"/>
      <c r="F1246" s="22"/>
      <c r="G1246" s="113"/>
      <c r="H1246" s="114"/>
      <c r="I1246" s="24"/>
      <c r="J1246" s="25"/>
      <c r="K1246" s="116"/>
      <c r="L1246" s="26"/>
      <c r="M1246" s="26"/>
      <c r="N1246" s="26"/>
      <c r="O1246" s="27"/>
      <c r="P1246" s="117"/>
    </row>
    <row r="1247" s="17" customFormat="1" spans="1:16">
      <c r="A1247" s="18"/>
      <c r="B1247" s="19"/>
      <c r="C1247" s="20"/>
      <c r="D1247" s="20"/>
      <c r="E1247" s="21"/>
      <c r="F1247" s="22"/>
      <c r="G1247" s="113"/>
      <c r="H1247" s="114"/>
      <c r="I1247" s="24"/>
      <c r="J1247" s="25"/>
      <c r="K1247" s="116"/>
      <c r="L1247" s="26"/>
      <c r="M1247" s="26"/>
      <c r="N1247" s="26"/>
      <c r="O1247" s="27"/>
      <c r="P1247" s="117"/>
    </row>
    <row r="1248" s="17" customFormat="1" spans="1:16">
      <c r="A1248" s="18"/>
      <c r="B1248" s="19"/>
      <c r="C1248" s="20"/>
      <c r="D1248" s="20"/>
      <c r="E1248" s="21"/>
      <c r="F1248" s="22"/>
      <c r="G1248" s="113"/>
      <c r="H1248" s="114"/>
      <c r="I1248" s="24"/>
      <c r="J1248" s="25"/>
      <c r="K1248" s="116"/>
      <c r="L1248" s="26"/>
      <c r="M1248" s="26"/>
      <c r="N1248" s="26"/>
      <c r="O1248" s="27"/>
      <c r="P1248" s="117"/>
    </row>
    <row r="1249" s="17" customFormat="1" spans="1:16">
      <c r="A1249" s="18"/>
      <c r="B1249" s="19"/>
      <c r="C1249" s="20"/>
      <c r="D1249" s="20"/>
      <c r="E1249" s="21"/>
      <c r="F1249" s="22"/>
      <c r="G1249" s="113"/>
      <c r="H1249" s="114"/>
      <c r="I1249" s="24"/>
      <c r="J1249" s="25"/>
      <c r="K1249" s="116"/>
      <c r="L1249" s="26"/>
      <c r="M1249" s="26"/>
      <c r="N1249" s="26"/>
      <c r="O1249" s="27"/>
      <c r="P1249" s="117"/>
    </row>
    <row r="1250" s="17" customFormat="1" spans="1:16">
      <c r="A1250" s="18"/>
      <c r="B1250" s="19"/>
      <c r="C1250" s="20"/>
      <c r="D1250" s="20"/>
      <c r="E1250" s="21"/>
      <c r="F1250" s="22"/>
      <c r="G1250" s="113"/>
      <c r="H1250" s="114"/>
      <c r="I1250" s="24"/>
      <c r="J1250" s="25"/>
      <c r="K1250" s="116"/>
      <c r="L1250" s="26"/>
      <c r="M1250" s="26"/>
      <c r="N1250" s="26"/>
      <c r="O1250" s="27"/>
      <c r="P1250" s="117"/>
    </row>
    <row r="1251" s="17" customFormat="1" spans="1:16">
      <c r="A1251" s="18"/>
      <c r="B1251" s="19"/>
      <c r="C1251" s="20"/>
      <c r="D1251" s="20"/>
      <c r="E1251" s="21"/>
      <c r="F1251" s="22"/>
      <c r="G1251" s="113"/>
      <c r="H1251" s="114"/>
      <c r="I1251" s="24"/>
      <c r="J1251" s="25"/>
      <c r="K1251" s="116"/>
      <c r="L1251" s="26"/>
      <c r="M1251" s="26"/>
      <c r="N1251" s="26"/>
      <c r="O1251" s="27"/>
      <c r="P1251" s="117"/>
    </row>
    <row r="1252" s="17" customFormat="1" spans="1:16">
      <c r="A1252" s="18"/>
      <c r="B1252" s="19"/>
      <c r="C1252" s="20"/>
      <c r="D1252" s="20"/>
      <c r="E1252" s="21"/>
      <c r="F1252" s="22"/>
      <c r="G1252" s="113"/>
      <c r="H1252" s="114"/>
      <c r="I1252" s="24"/>
      <c r="J1252" s="25"/>
      <c r="K1252" s="116"/>
      <c r="L1252" s="26"/>
      <c r="M1252" s="26"/>
      <c r="N1252" s="26"/>
      <c r="O1252" s="27"/>
      <c r="P1252" s="117"/>
    </row>
    <row r="1253" s="17" customFormat="1" spans="1:16">
      <c r="A1253" s="18"/>
      <c r="B1253" s="19"/>
      <c r="C1253" s="20"/>
      <c r="D1253" s="20"/>
      <c r="E1253" s="21"/>
      <c r="F1253" s="22"/>
      <c r="G1253" s="113"/>
      <c r="H1253" s="114"/>
      <c r="I1253" s="24"/>
      <c r="J1253" s="25"/>
      <c r="K1253" s="116"/>
      <c r="L1253" s="26"/>
      <c r="M1253" s="26"/>
      <c r="N1253" s="26"/>
      <c r="O1253" s="27"/>
      <c r="P1253" s="117"/>
    </row>
    <row r="1254" s="17" customFormat="1" spans="1:16">
      <c r="A1254" s="18"/>
      <c r="B1254" s="19"/>
      <c r="C1254" s="20"/>
      <c r="D1254" s="20"/>
      <c r="E1254" s="21"/>
      <c r="F1254" s="22"/>
      <c r="G1254" s="113"/>
      <c r="H1254" s="114"/>
      <c r="I1254" s="24"/>
      <c r="J1254" s="25"/>
      <c r="K1254" s="116"/>
      <c r="L1254" s="26"/>
      <c r="M1254" s="26"/>
      <c r="N1254" s="26"/>
      <c r="O1254" s="27"/>
      <c r="P1254" s="117"/>
    </row>
    <row r="1255" s="17" customFormat="1" spans="1:16">
      <c r="A1255" s="18"/>
      <c r="B1255" s="19"/>
      <c r="C1255" s="20"/>
      <c r="D1255" s="20"/>
      <c r="E1255" s="21"/>
      <c r="F1255" s="22"/>
      <c r="G1255" s="113"/>
      <c r="H1255" s="114"/>
      <c r="I1255" s="24"/>
      <c r="J1255" s="25"/>
      <c r="K1255" s="116"/>
      <c r="L1255" s="26"/>
      <c r="M1255" s="26"/>
      <c r="N1255" s="26"/>
      <c r="O1255" s="27"/>
      <c r="P1255" s="117"/>
    </row>
    <row r="1256" s="17" customFormat="1" spans="1:16">
      <c r="A1256" s="18"/>
      <c r="B1256" s="19"/>
      <c r="C1256" s="20"/>
      <c r="D1256" s="20"/>
      <c r="E1256" s="21"/>
      <c r="F1256" s="22"/>
      <c r="G1256" s="113"/>
      <c r="H1256" s="114"/>
      <c r="I1256" s="24"/>
      <c r="J1256" s="25"/>
      <c r="K1256" s="116"/>
      <c r="L1256" s="26"/>
      <c r="M1256" s="26"/>
      <c r="N1256" s="26"/>
      <c r="O1256" s="27"/>
      <c r="P1256" s="117"/>
    </row>
    <row r="1257" s="17" customFormat="1" spans="1:16">
      <c r="A1257" s="18"/>
      <c r="B1257" s="19"/>
      <c r="C1257" s="20"/>
      <c r="D1257" s="20"/>
      <c r="E1257" s="21"/>
      <c r="F1257" s="22"/>
      <c r="G1257" s="113"/>
      <c r="H1257" s="114"/>
      <c r="I1257" s="24"/>
      <c r="J1257" s="25"/>
      <c r="K1257" s="116"/>
      <c r="L1257" s="26"/>
      <c r="M1257" s="26"/>
      <c r="N1257" s="26"/>
      <c r="O1257" s="27"/>
      <c r="P1257" s="117"/>
    </row>
    <row r="1258" s="17" customFormat="1" spans="1:16">
      <c r="A1258" s="18"/>
      <c r="B1258" s="19"/>
      <c r="C1258" s="20"/>
      <c r="D1258" s="20"/>
      <c r="E1258" s="21"/>
      <c r="F1258" s="22"/>
      <c r="G1258" s="113"/>
      <c r="H1258" s="114"/>
      <c r="I1258" s="24"/>
      <c r="J1258" s="25"/>
      <c r="K1258" s="116"/>
      <c r="L1258" s="26"/>
      <c r="M1258" s="26"/>
      <c r="N1258" s="26"/>
      <c r="O1258" s="27"/>
      <c r="P1258" s="117"/>
    </row>
    <row r="1259" s="17" customFormat="1" spans="1:16">
      <c r="A1259" s="18"/>
      <c r="B1259" s="19"/>
      <c r="C1259" s="20"/>
      <c r="D1259" s="20"/>
      <c r="E1259" s="21"/>
      <c r="F1259" s="22"/>
      <c r="G1259" s="113"/>
      <c r="H1259" s="114"/>
      <c r="I1259" s="24"/>
      <c r="J1259" s="25"/>
      <c r="K1259" s="116"/>
      <c r="L1259" s="26"/>
      <c r="M1259" s="26"/>
      <c r="N1259" s="26"/>
      <c r="O1259" s="27"/>
      <c r="P1259" s="117"/>
    </row>
    <row r="1260" s="17" customFormat="1" spans="1:16">
      <c r="A1260" s="18"/>
      <c r="B1260" s="19"/>
      <c r="C1260" s="20"/>
      <c r="D1260" s="20"/>
      <c r="E1260" s="21"/>
      <c r="F1260" s="22"/>
      <c r="G1260" s="113"/>
      <c r="H1260" s="114"/>
      <c r="I1260" s="24"/>
      <c r="J1260" s="25"/>
      <c r="K1260" s="116"/>
      <c r="L1260" s="26"/>
      <c r="M1260" s="26"/>
      <c r="N1260" s="26"/>
      <c r="O1260" s="27"/>
      <c r="P1260" s="117"/>
    </row>
    <row r="1261" s="17" customFormat="1" spans="1:16">
      <c r="A1261" s="18"/>
      <c r="B1261" s="19"/>
      <c r="C1261" s="20"/>
      <c r="D1261" s="20"/>
      <c r="E1261" s="21"/>
      <c r="F1261" s="22"/>
      <c r="G1261" s="113"/>
      <c r="H1261" s="114"/>
      <c r="I1261" s="24"/>
      <c r="J1261" s="25"/>
      <c r="K1261" s="116"/>
      <c r="L1261" s="26"/>
      <c r="M1261" s="26"/>
      <c r="N1261" s="26"/>
      <c r="O1261" s="27"/>
      <c r="P1261" s="117"/>
    </row>
    <row r="1262" s="17" customFormat="1" spans="1:16">
      <c r="A1262" s="18"/>
      <c r="B1262" s="19"/>
      <c r="C1262" s="20"/>
      <c r="D1262" s="20"/>
      <c r="E1262" s="21"/>
      <c r="F1262" s="22"/>
      <c r="G1262" s="113"/>
      <c r="H1262" s="114"/>
      <c r="I1262" s="24"/>
      <c r="J1262" s="25"/>
      <c r="K1262" s="116"/>
      <c r="L1262" s="26"/>
      <c r="M1262" s="26"/>
      <c r="N1262" s="26"/>
      <c r="O1262" s="27"/>
      <c r="P1262" s="117"/>
    </row>
    <row r="1263" s="17" customFormat="1" spans="1:16">
      <c r="A1263" s="18"/>
      <c r="B1263" s="19"/>
      <c r="C1263" s="20"/>
      <c r="D1263" s="20"/>
      <c r="E1263" s="21"/>
      <c r="F1263" s="22"/>
      <c r="G1263" s="113"/>
      <c r="H1263" s="114"/>
      <c r="I1263" s="24"/>
      <c r="J1263" s="25"/>
      <c r="K1263" s="116"/>
      <c r="L1263" s="26"/>
      <c r="M1263" s="26"/>
      <c r="N1263" s="26"/>
      <c r="O1263" s="27"/>
      <c r="P1263" s="117"/>
    </row>
    <row r="1264" s="17" customFormat="1" spans="1:16">
      <c r="A1264" s="18"/>
      <c r="B1264" s="19"/>
      <c r="C1264" s="20"/>
      <c r="D1264" s="20"/>
      <c r="E1264" s="21"/>
      <c r="F1264" s="22"/>
      <c r="G1264" s="113"/>
      <c r="H1264" s="114"/>
      <c r="I1264" s="24"/>
      <c r="J1264" s="25"/>
      <c r="K1264" s="116"/>
      <c r="L1264" s="26"/>
      <c r="M1264" s="26"/>
      <c r="N1264" s="26"/>
      <c r="O1264" s="27"/>
      <c r="P1264" s="117"/>
    </row>
    <row r="1265" s="17" customFormat="1" spans="1:16">
      <c r="A1265" s="18"/>
      <c r="B1265" s="19"/>
      <c r="C1265" s="20"/>
      <c r="D1265" s="20"/>
      <c r="E1265" s="21"/>
      <c r="F1265" s="22"/>
      <c r="G1265" s="113"/>
      <c r="H1265" s="114"/>
      <c r="I1265" s="24"/>
      <c r="J1265" s="25"/>
      <c r="K1265" s="116"/>
      <c r="L1265" s="26"/>
      <c r="M1265" s="26"/>
      <c r="N1265" s="26"/>
      <c r="O1265" s="27"/>
      <c r="P1265" s="117"/>
    </row>
    <row r="1266" s="17" customFormat="1" spans="1:16">
      <c r="A1266" s="18"/>
      <c r="B1266" s="19"/>
      <c r="C1266" s="20"/>
      <c r="D1266" s="20"/>
      <c r="E1266" s="21"/>
      <c r="F1266" s="22"/>
      <c r="G1266" s="113"/>
      <c r="H1266" s="114"/>
      <c r="I1266" s="24"/>
      <c r="J1266" s="25"/>
      <c r="K1266" s="116"/>
      <c r="L1266" s="26"/>
      <c r="M1266" s="26"/>
      <c r="N1266" s="26"/>
      <c r="O1266" s="27"/>
      <c r="P1266" s="117"/>
    </row>
    <row r="1267" s="17" customFormat="1" spans="1:16">
      <c r="A1267" s="18"/>
      <c r="B1267" s="19"/>
      <c r="C1267" s="20"/>
      <c r="D1267" s="20"/>
      <c r="E1267" s="21"/>
      <c r="F1267" s="22"/>
      <c r="G1267" s="113"/>
      <c r="H1267" s="114"/>
      <c r="I1267" s="24"/>
      <c r="J1267" s="25"/>
      <c r="K1267" s="116"/>
      <c r="L1267" s="26"/>
      <c r="M1267" s="26"/>
      <c r="N1267" s="26"/>
      <c r="O1267" s="27"/>
      <c r="P1267" s="117"/>
    </row>
    <row r="1268" s="17" customFormat="1" spans="1:16">
      <c r="A1268" s="18"/>
      <c r="B1268" s="19"/>
      <c r="C1268" s="20"/>
      <c r="D1268" s="20"/>
      <c r="E1268" s="21"/>
      <c r="F1268" s="22"/>
      <c r="G1268" s="113"/>
      <c r="H1268" s="114"/>
      <c r="I1268" s="24"/>
      <c r="J1268" s="25"/>
      <c r="K1268" s="116"/>
      <c r="L1268" s="26"/>
      <c r="M1268" s="26"/>
      <c r="N1268" s="26"/>
      <c r="O1268" s="27"/>
      <c r="P1268" s="117"/>
    </row>
    <row r="1269" s="17" customFormat="1" spans="1:16">
      <c r="A1269" s="18"/>
      <c r="B1269" s="19"/>
      <c r="C1269" s="20"/>
      <c r="D1269" s="20"/>
      <c r="E1269" s="21"/>
      <c r="F1269" s="22"/>
      <c r="G1269" s="113"/>
      <c r="H1269" s="114"/>
      <c r="I1269" s="24"/>
      <c r="J1269" s="25"/>
      <c r="K1269" s="116"/>
      <c r="L1269" s="26"/>
      <c r="M1269" s="26"/>
      <c r="N1269" s="26"/>
      <c r="O1269" s="27"/>
      <c r="P1269" s="117"/>
    </row>
    <row r="1270" s="17" customFormat="1" spans="1:16">
      <c r="A1270" s="18"/>
      <c r="B1270" s="19"/>
      <c r="C1270" s="20"/>
      <c r="D1270" s="20"/>
      <c r="E1270" s="21"/>
      <c r="F1270" s="22"/>
      <c r="G1270" s="113"/>
      <c r="H1270" s="114"/>
      <c r="I1270" s="24"/>
      <c r="J1270" s="25"/>
      <c r="K1270" s="116"/>
      <c r="L1270" s="26"/>
      <c r="M1270" s="26"/>
      <c r="N1270" s="26"/>
      <c r="O1270" s="27"/>
      <c r="P1270" s="117"/>
    </row>
    <row r="1271" s="17" customFormat="1" spans="1:16">
      <c r="A1271" s="18"/>
      <c r="B1271" s="19"/>
      <c r="C1271" s="20"/>
      <c r="D1271" s="20"/>
      <c r="E1271" s="21"/>
      <c r="F1271" s="22"/>
      <c r="G1271" s="113"/>
      <c r="H1271" s="114"/>
      <c r="I1271" s="24"/>
      <c r="J1271" s="25"/>
      <c r="K1271" s="116"/>
      <c r="L1271" s="26"/>
      <c r="M1271" s="26"/>
      <c r="N1271" s="26"/>
      <c r="O1271" s="27"/>
      <c r="P1271" s="117"/>
    </row>
    <row r="1272" s="17" customFormat="1" spans="1:16">
      <c r="A1272" s="18"/>
      <c r="B1272" s="19"/>
      <c r="C1272" s="20"/>
      <c r="D1272" s="20"/>
      <c r="E1272" s="21"/>
      <c r="F1272" s="22"/>
      <c r="G1272" s="113"/>
      <c r="H1272" s="114"/>
      <c r="I1272" s="24"/>
      <c r="J1272" s="25"/>
      <c r="K1272" s="116"/>
      <c r="L1272" s="26"/>
      <c r="M1272" s="26"/>
      <c r="N1272" s="26"/>
      <c r="O1272" s="27"/>
      <c r="P1272" s="117"/>
    </row>
    <row r="1273" s="17" customFormat="1" spans="1:16">
      <c r="A1273" s="18"/>
      <c r="B1273" s="19"/>
      <c r="C1273" s="20"/>
      <c r="D1273" s="20"/>
      <c r="E1273" s="21"/>
      <c r="F1273" s="22"/>
      <c r="G1273" s="113"/>
      <c r="H1273" s="114"/>
      <c r="I1273" s="24"/>
      <c r="J1273" s="25"/>
      <c r="K1273" s="116"/>
      <c r="L1273" s="26"/>
      <c r="M1273" s="26"/>
      <c r="N1273" s="26"/>
      <c r="O1273" s="27"/>
      <c r="P1273" s="117"/>
    </row>
    <row r="1274" s="17" customFormat="1" spans="1:16">
      <c r="A1274" s="18"/>
      <c r="B1274" s="19"/>
      <c r="C1274" s="20"/>
      <c r="D1274" s="20"/>
      <c r="E1274" s="21"/>
      <c r="F1274" s="22"/>
      <c r="G1274" s="113"/>
      <c r="H1274" s="114"/>
      <c r="I1274" s="24"/>
      <c r="J1274" s="25"/>
      <c r="K1274" s="116"/>
      <c r="L1274" s="26"/>
      <c r="M1274" s="26"/>
      <c r="N1274" s="26"/>
      <c r="O1274" s="27"/>
      <c r="P1274" s="117"/>
    </row>
    <row r="1275" s="17" customFormat="1" spans="1:16">
      <c r="A1275" s="18"/>
      <c r="B1275" s="19"/>
      <c r="C1275" s="20"/>
      <c r="D1275" s="20"/>
      <c r="E1275" s="21"/>
      <c r="F1275" s="22"/>
      <c r="G1275" s="113"/>
      <c r="H1275" s="114"/>
      <c r="I1275" s="24"/>
      <c r="J1275" s="25"/>
      <c r="K1275" s="116"/>
      <c r="L1275" s="26"/>
      <c r="M1275" s="26"/>
      <c r="N1275" s="26"/>
      <c r="O1275" s="27"/>
      <c r="P1275" s="117"/>
    </row>
    <row r="1276" s="17" customFormat="1" spans="1:16">
      <c r="A1276" s="18"/>
      <c r="B1276" s="19"/>
      <c r="C1276" s="20"/>
      <c r="D1276" s="20"/>
      <c r="E1276" s="21"/>
      <c r="F1276" s="22"/>
      <c r="G1276" s="113"/>
      <c r="H1276" s="114"/>
      <c r="I1276" s="24"/>
      <c r="J1276" s="25"/>
      <c r="K1276" s="116"/>
      <c r="L1276" s="26"/>
      <c r="M1276" s="26"/>
      <c r="N1276" s="26"/>
      <c r="O1276" s="27"/>
      <c r="P1276" s="117"/>
    </row>
    <row r="1277" s="17" customFormat="1" spans="1:16">
      <c r="A1277" s="18"/>
      <c r="B1277" s="19"/>
      <c r="C1277" s="20"/>
      <c r="D1277" s="20"/>
      <c r="E1277" s="21"/>
      <c r="F1277" s="22"/>
      <c r="G1277" s="113"/>
      <c r="H1277" s="114"/>
      <c r="I1277" s="24"/>
      <c r="J1277" s="25"/>
      <c r="K1277" s="116"/>
      <c r="L1277" s="26"/>
      <c r="M1277" s="26"/>
      <c r="N1277" s="26"/>
      <c r="O1277" s="27"/>
      <c r="P1277" s="117"/>
    </row>
    <row r="1278" s="17" customFormat="1" spans="1:16">
      <c r="A1278" s="18"/>
      <c r="B1278" s="19"/>
      <c r="C1278" s="20"/>
      <c r="D1278" s="20"/>
      <c r="E1278" s="21"/>
      <c r="F1278" s="22"/>
      <c r="G1278" s="113"/>
      <c r="H1278" s="114"/>
      <c r="I1278" s="24"/>
      <c r="J1278" s="25"/>
      <c r="K1278" s="116"/>
      <c r="L1278" s="26"/>
      <c r="M1278" s="26"/>
      <c r="N1278" s="26"/>
      <c r="O1278" s="27"/>
      <c r="P1278" s="117"/>
    </row>
    <row r="1279" s="17" customFormat="1" spans="1:16">
      <c r="A1279" s="18"/>
      <c r="B1279" s="19"/>
      <c r="C1279" s="20"/>
      <c r="D1279" s="20"/>
      <c r="E1279" s="21"/>
      <c r="F1279" s="22"/>
      <c r="G1279" s="113"/>
      <c r="H1279" s="114"/>
      <c r="I1279" s="24"/>
      <c r="J1279" s="25"/>
      <c r="K1279" s="116"/>
      <c r="L1279" s="26"/>
      <c r="M1279" s="26"/>
      <c r="N1279" s="26"/>
      <c r="O1279" s="27"/>
      <c r="P1279" s="117"/>
    </row>
    <row r="1280" s="17" customFormat="1" spans="1:16">
      <c r="A1280" s="18"/>
      <c r="B1280" s="19"/>
      <c r="C1280" s="20"/>
      <c r="D1280" s="20"/>
      <c r="E1280" s="21"/>
      <c r="F1280" s="22"/>
      <c r="G1280" s="113"/>
      <c r="H1280" s="114"/>
      <c r="I1280" s="24"/>
      <c r="J1280" s="25"/>
      <c r="K1280" s="116"/>
      <c r="L1280" s="26"/>
      <c r="M1280" s="26"/>
      <c r="N1280" s="26"/>
      <c r="O1280" s="27"/>
      <c r="P1280" s="117"/>
    </row>
    <row r="1281" s="17" customFormat="1" spans="1:16">
      <c r="A1281" s="18"/>
      <c r="B1281" s="19"/>
      <c r="C1281" s="20"/>
      <c r="D1281" s="20"/>
      <c r="E1281" s="21"/>
      <c r="F1281" s="22"/>
      <c r="G1281" s="113"/>
      <c r="H1281" s="114"/>
      <c r="I1281" s="24"/>
      <c r="J1281" s="25"/>
      <c r="K1281" s="116"/>
      <c r="L1281" s="26"/>
      <c r="M1281" s="26"/>
      <c r="N1281" s="26"/>
      <c r="O1281" s="27"/>
      <c r="P1281" s="117"/>
    </row>
    <row r="1282" s="17" customFormat="1" spans="1:16">
      <c r="A1282" s="18"/>
      <c r="B1282" s="19"/>
      <c r="C1282" s="20"/>
      <c r="D1282" s="20"/>
      <c r="E1282" s="21"/>
      <c r="F1282" s="22"/>
      <c r="G1282" s="113"/>
      <c r="H1282" s="114"/>
      <c r="I1282" s="24"/>
      <c r="J1282" s="25"/>
      <c r="K1282" s="116"/>
      <c r="L1282" s="26"/>
      <c r="M1282" s="26"/>
      <c r="N1282" s="26"/>
      <c r="O1282" s="27"/>
      <c r="P1282" s="117"/>
    </row>
    <row r="1283" s="17" customFormat="1" spans="1:16">
      <c r="A1283" s="18"/>
      <c r="B1283" s="19"/>
      <c r="C1283" s="20"/>
      <c r="D1283" s="20"/>
      <c r="E1283" s="21"/>
      <c r="F1283" s="22"/>
      <c r="G1283" s="113"/>
      <c r="H1283" s="114"/>
      <c r="I1283" s="24"/>
      <c r="J1283" s="25"/>
      <c r="K1283" s="116"/>
      <c r="L1283" s="26"/>
      <c r="M1283" s="26"/>
      <c r="N1283" s="26"/>
      <c r="O1283" s="27"/>
      <c r="P1283" s="117"/>
    </row>
    <row r="1284" s="17" customFormat="1" spans="1:16">
      <c r="A1284" s="18"/>
      <c r="B1284" s="19"/>
      <c r="C1284" s="20"/>
      <c r="D1284" s="20"/>
      <c r="E1284" s="21"/>
      <c r="F1284" s="22"/>
      <c r="G1284" s="113"/>
      <c r="H1284" s="114"/>
      <c r="I1284" s="24"/>
      <c r="J1284" s="25"/>
      <c r="K1284" s="116"/>
      <c r="L1284" s="26"/>
      <c r="M1284" s="26"/>
      <c r="N1284" s="26"/>
      <c r="O1284" s="27"/>
      <c r="P1284" s="117"/>
    </row>
    <row r="1285" s="17" customFormat="1" spans="1:16">
      <c r="A1285" s="18"/>
      <c r="B1285" s="19"/>
      <c r="C1285" s="20"/>
      <c r="D1285" s="20"/>
      <c r="E1285" s="21"/>
      <c r="F1285" s="22"/>
      <c r="G1285" s="113"/>
      <c r="H1285" s="114"/>
      <c r="I1285" s="24"/>
      <c r="J1285" s="25"/>
      <c r="K1285" s="116"/>
      <c r="L1285" s="26"/>
      <c r="M1285" s="26"/>
      <c r="N1285" s="26"/>
      <c r="O1285" s="27"/>
      <c r="P1285" s="117"/>
    </row>
    <row r="1286" s="17" customFormat="1" spans="1:16">
      <c r="A1286" s="18"/>
      <c r="B1286" s="19"/>
      <c r="C1286" s="20"/>
      <c r="D1286" s="20"/>
      <c r="E1286" s="21"/>
      <c r="F1286" s="22"/>
      <c r="G1286" s="113"/>
      <c r="H1286" s="114"/>
      <c r="I1286" s="24"/>
      <c r="J1286" s="25"/>
      <c r="K1286" s="116"/>
      <c r="L1286" s="26"/>
      <c r="M1286" s="26"/>
      <c r="N1286" s="26"/>
      <c r="O1286" s="27"/>
      <c r="P1286" s="117"/>
    </row>
    <row r="1287" s="17" customFormat="1" spans="1:16">
      <c r="A1287" s="18"/>
      <c r="B1287" s="19"/>
      <c r="C1287" s="20"/>
      <c r="D1287" s="20"/>
      <c r="E1287" s="21"/>
      <c r="F1287" s="22"/>
      <c r="G1287" s="113"/>
      <c r="H1287" s="114"/>
      <c r="I1287" s="24"/>
      <c r="J1287" s="25"/>
      <c r="K1287" s="116"/>
      <c r="L1287" s="26"/>
      <c r="M1287" s="26"/>
      <c r="N1287" s="26"/>
      <c r="O1287" s="27"/>
      <c r="P1287" s="117"/>
    </row>
    <row r="1288" s="17" customFormat="1" spans="1:16">
      <c r="A1288" s="18"/>
      <c r="B1288" s="19"/>
      <c r="C1288" s="20"/>
      <c r="D1288" s="20"/>
      <c r="E1288" s="21"/>
      <c r="F1288" s="22"/>
      <c r="G1288" s="113"/>
      <c r="H1288" s="114"/>
      <c r="I1288" s="24"/>
      <c r="J1288" s="25"/>
      <c r="K1288" s="116"/>
      <c r="L1288" s="26"/>
      <c r="M1288" s="26"/>
      <c r="N1288" s="26"/>
      <c r="O1288" s="27"/>
      <c r="P1288" s="117"/>
    </row>
    <row r="1289" s="17" customFormat="1" spans="1:16">
      <c r="A1289" s="18"/>
      <c r="B1289" s="19"/>
      <c r="C1289" s="20"/>
      <c r="D1289" s="20"/>
      <c r="E1289" s="21"/>
      <c r="F1289" s="22"/>
      <c r="G1289" s="113"/>
      <c r="H1289" s="114"/>
      <c r="I1289" s="24"/>
      <c r="J1289" s="25"/>
      <c r="K1289" s="116"/>
      <c r="L1289" s="26"/>
      <c r="M1289" s="26"/>
      <c r="N1289" s="26"/>
      <c r="O1289" s="27"/>
      <c r="P1289" s="117"/>
    </row>
    <row r="1290" s="17" customFormat="1" spans="1:16">
      <c r="A1290" s="18"/>
      <c r="B1290" s="19"/>
      <c r="C1290" s="20"/>
      <c r="D1290" s="20"/>
      <c r="E1290" s="21"/>
      <c r="F1290" s="22"/>
      <c r="G1290" s="113"/>
      <c r="H1290" s="114"/>
      <c r="I1290" s="24"/>
      <c r="J1290" s="25"/>
      <c r="K1290" s="116"/>
      <c r="L1290" s="26"/>
      <c r="M1290" s="26"/>
      <c r="N1290" s="26"/>
      <c r="O1290" s="27"/>
      <c r="P1290" s="117"/>
    </row>
    <row r="1291" s="17" customFormat="1" spans="1:16">
      <c r="A1291" s="18"/>
      <c r="B1291" s="19"/>
      <c r="C1291" s="20"/>
      <c r="D1291" s="20"/>
      <c r="E1291" s="21"/>
      <c r="F1291" s="22"/>
      <c r="G1291" s="113"/>
      <c r="H1291" s="114"/>
      <c r="I1291" s="24"/>
      <c r="J1291" s="25"/>
      <c r="K1291" s="116"/>
      <c r="L1291" s="26"/>
      <c r="M1291" s="26"/>
      <c r="N1291" s="26"/>
      <c r="O1291" s="27"/>
      <c r="P1291" s="117"/>
    </row>
    <row r="1292" s="17" customFormat="1" spans="1:16">
      <c r="A1292" s="18"/>
      <c r="B1292" s="19"/>
      <c r="C1292" s="20"/>
      <c r="D1292" s="20"/>
      <c r="E1292" s="21"/>
      <c r="F1292" s="22"/>
      <c r="G1292" s="113"/>
      <c r="H1292" s="114"/>
      <c r="I1292" s="24"/>
      <c r="J1292" s="25"/>
      <c r="K1292" s="116"/>
      <c r="L1292" s="26"/>
      <c r="M1292" s="26"/>
      <c r="N1292" s="26"/>
      <c r="O1292" s="27"/>
      <c r="P1292" s="117"/>
    </row>
    <row r="1293" s="17" customFormat="1" spans="1:16">
      <c r="A1293" s="18"/>
      <c r="B1293" s="19"/>
      <c r="C1293" s="20"/>
      <c r="D1293" s="20"/>
      <c r="E1293" s="21"/>
      <c r="F1293" s="22"/>
      <c r="G1293" s="113"/>
      <c r="H1293" s="114"/>
      <c r="I1293" s="24"/>
      <c r="J1293" s="25"/>
      <c r="K1293" s="116"/>
      <c r="L1293" s="26"/>
      <c r="M1293" s="26"/>
      <c r="N1293" s="26"/>
      <c r="O1293" s="27"/>
      <c r="P1293" s="117"/>
    </row>
    <row r="1294" s="17" customFormat="1" spans="1:16">
      <c r="A1294" s="18"/>
      <c r="B1294" s="19"/>
      <c r="C1294" s="20"/>
      <c r="D1294" s="20"/>
      <c r="E1294" s="21"/>
      <c r="F1294" s="22"/>
      <c r="G1294" s="113"/>
      <c r="H1294" s="114"/>
      <c r="I1294" s="24"/>
      <c r="J1294" s="25"/>
      <c r="K1294" s="116"/>
      <c r="L1294" s="26"/>
      <c r="M1294" s="26"/>
      <c r="N1294" s="26"/>
      <c r="O1294" s="27"/>
      <c r="P1294" s="117"/>
    </row>
    <row r="1295" s="17" customFormat="1" spans="1:16">
      <c r="A1295" s="18"/>
      <c r="B1295" s="19"/>
      <c r="C1295" s="20"/>
      <c r="D1295" s="20"/>
      <c r="E1295" s="21"/>
      <c r="F1295" s="22"/>
      <c r="G1295" s="113"/>
      <c r="H1295" s="114"/>
      <c r="I1295" s="24"/>
      <c r="J1295" s="25"/>
      <c r="K1295" s="116"/>
      <c r="L1295" s="26"/>
      <c r="M1295" s="26"/>
      <c r="N1295" s="26"/>
      <c r="O1295" s="27"/>
      <c r="P1295" s="117"/>
    </row>
    <row r="1296" s="17" customFormat="1" spans="1:16">
      <c r="A1296" s="18"/>
      <c r="B1296" s="19"/>
      <c r="C1296" s="20"/>
      <c r="D1296" s="20"/>
      <c r="E1296" s="21"/>
      <c r="F1296" s="22"/>
      <c r="G1296" s="113"/>
      <c r="H1296" s="114"/>
      <c r="I1296" s="24"/>
      <c r="J1296" s="25"/>
      <c r="K1296" s="116"/>
      <c r="L1296" s="26"/>
      <c r="M1296" s="26"/>
      <c r="N1296" s="26"/>
      <c r="O1296" s="27"/>
      <c r="P1296" s="117"/>
    </row>
    <row r="1297" s="17" customFormat="1" spans="1:16">
      <c r="A1297" s="18"/>
      <c r="B1297" s="19"/>
      <c r="C1297" s="20"/>
      <c r="D1297" s="20"/>
      <c r="E1297" s="21"/>
      <c r="F1297" s="22"/>
      <c r="G1297" s="113"/>
      <c r="H1297" s="114"/>
      <c r="I1297" s="24"/>
      <c r="J1297" s="25"/>
      <c r="K1297" s="116"/>
      <c r="L1297" s="26"/>
      <c r="M1297" s="26"/>
      <c r="N1297" s="26"/>
      <c r="O1297" s="27"/>
      <c r="P1297" s="117"/>
    </row>
    <row r="1298" s="17" customFormat="1" spans="1:16">
      <c r="A1298" s="18"/>
      <c r="B1298" s="19"/>
      <c r="C1298" s="20"/>
      <c r="D1298" s="20"/>
      <c r="E1298" s="21"/>
      <c r="F1298" s="22"/>
      <c r="G1298" s="113"/>
      <c r="H1298" s="114"/>
      <c r="I1298" s="24"/>
      <c r="J1298" s="25"/>
      <c r="K1298" s="116"/>
      <c r="L1298" s="26"/>
      <c r="M1298" s="26"/>
      <c r="N1298" s="26"/>
      <c r="O1298" s="27"/>
      <c r="P1298" s="117"/>
    </row>
    <row r="1299" s="17" customFormat="1" spans="1:16">
      <c r="A1299" s="18"/>
      <c r="B1299" s="19"/>
      <c r="C1299" s="20"/>
      <c r="D1299" s="20"/>
      <c r="E1299" s="21"/>
      <c r="F1299" s="22"/>
      <c r="G1299" s="113"/>
      <c r="H1299" s="114"/>
      <c r="I1299" s="24"/>
      <c r="J1299" s="25"/>
      <c r="K1299" s="116"/>
      <c r="L1299" s="26"/>
      <c r="M1299" s="26"/>
      <c r="N1299" s="26"/>
      <c r="O1299" s="27"/>
      <c r="P1299" s="117"/>
    </row>
    <row r="1300" s="17" customFormat="1" spans="1:16">
      <c r="A1300" s="18"/>
      <c r="B1300" s="19"/>
      <c r="C1300" s="20"/>
      <c r="D1300" s="20"/>
      <c r="E1300" s="21"/>
      <c r="F1300" s="22"/>
      <c r="G1300" s="113"/>
      <c r="H1300" s="114"/>
      <c r="I1300" s="24"/>
      <c r="J1300" s="25"/>
      <c r="K1300" s="116"/>
      <c r="L1300" s="26"/>
      <c r="M1300" s="26"/>
      <c r="N1300" s="26"/>
      <c r="O1300" s="27"/>
      <c r="P1300" s="117"/>
    </row>
    <row r="1301" s="17" customFormat="1" spans="1:16">
      <c r="A1301" s="18"/>
      <c r="B1301" s="19"/>
      <c r="C1301" s="20"/>
      <c r="D1301" s="20"/>
      <c r="E1301" s="21"/>
      <c r="F1301" s="22"/>
      <c r="G1301" s="113"/>
      <c r="H1301" s="114"/>
      <c r="I1301" s="24"/>
      <c r="J1301" s="25"/>
      <c r="K1301" s="116"/>
      <c r="L1301" s="26"/>
      <c r="M1301" s="26"/>
      <c r="N1301" s="26"/>
      <c r="O1301" s="27"/>
      <c r="P1301" s="117"/>
    </row>
    <row r="1302" s="17" customFormat="1" spans="1:16">
      <c r="A1302" s="18"/>
      <c r="B1302" s="19"/>
      <c r="C1302" s="20"/>
      <c r="D1302" s="20"/>
      <c r="E1302" s="21"/>
      <c r="F1302" s="22"/>
      <c r="G1302" s="113"/>
      <c r="H1302" s="114"/>
      <c r="I1302" s="24"/>
      <c r="J1302" s="25"/>
      <c r="K1302" s="116"/>
      <c r="L1302" s="26"/>
      <c r="M1302" s="26"/>
      <c r="N1302" s="26"/>
      <c r="O1302" s="27"/>
      <c r="P1302" s="117"/>
    </row>
    <row r="1303" s="17" customFormat="1" spans="1:16">
      <c r="A1303" s="18"/>
      <c r="B1303" s="19"/>
      <c r="C1303" s="20"/>
      <c r="D1303" s="20"/>
      <c r="E1303" s="21"/>
      <c r="F1303" s="22"/>
      <c r="G1303" s="113"/>
      <c r="H1303" s="114"/>
      <c r="I1303" s="24"/>
      <c r="J1303" s="25"/>
      <c r="K1303" s="116"/>
      <c r="L1303" s="26"/>
      <c r="M1303" s="26"/>
      <c r="N1303" s="26"/>
      <c r="O1303" s="27"/>
      <c r="P1303" s="117"/>
    </row>
    <row r="1304" s="17" customFormat="1" spans="1:16">
      <c r="A1304" s="18"/>
      <c r="B1304" s="19"/>
      <c r="C1304" s="20"/>
      <c r="D1304" s="20"/>
      <c r="E1304" s="21"/>
      <c r="F1304" s="22"/>
      <c r="G1304" s="113"/>
      <c r="H1304" s="114"/>
      <c r="I1304" s="24"/>
      <c r="J1304" s="25"/>
      <c r="K1304" s="116"/>
      <c r="L1304" s="26"/>
      <c r="M1304" s="26"/>
      <c r="N1304" s="26"/>
      <c r="O1304" s="27"/>
      <c r="P1304" s="117"/>
    </row>
    <row r="1305" s="17" customFormat="1" spans="1:16">
      <c r="A1305" s="18"/>
      <c r="B1305" s="19"/>
      <c r="C1305" s="20"/>
      <c r="D1305" s="20"/>
      <c r="E1305" s="21"/>
      <c r="F1305" s="22"/>
      <c r="G1305" s="113"/>
      <c r="H1305" s="114"/>
      <c r="I1305" s="24"/>
      <c r="J1305" s="25"/>
      <c r="K1305" s="116"/>
      <c r="L1305" s="26"/>
      <c r="M1305" s="26"/>
      <c r="N1305" s="26"/>
      <c r="O1305" s="27"/>
      <c r="P1305" s="117"/>
    </row>
    <row r="1306" s="17" customFormat="1" spans="1:16">
      <c r="A1306" s="18"/>
      <c r="B1306" s="19"/>
      <c r="C1306" s="20"/>
      <c r="D1306" s="20"/>
      <c r="E1306" s="21"/>
      <c r="F1306" s="22"/>
      <c r="G1306" s="113"/>
      <c r="H1306" s="114"/>
      <c r="I1306" s="24"/>
      <c r="J1306" s="25"/>
      <c r="K1306" s="116"/>
      <c r="L1306" s="26"/>
      <c r="M1306" s="26"/>
      <c r="N1306" s="26"/>
      <c r="O1306" s="27"/>
      <c r="P1306" s="117"/>
    </row>
    <row r="1307" s="17" customFormat="1" spans="1:16">
      <c r="A1307" s="18"/>
      <c r="B1307" s="19"/>
      <c r="C1307" s="20"/>
      <c r="D1307" s="20"/>
      <c r="E1307" s="21"/>
      <c r="F1307" s="22"/>
      <c r="G1307" s="113"/>
      <c r="H1307" s="114"/>
      <c r="I1307" s="24"/>
      <c r="J1307" s="25"/>
      <c r="K1307" s="116"/>
      <c r="L1307" s="26"/>
      <c r="M1307" s="26"/>
      <c r="N1307" s="26"/>
      <c r="O1307" s="27"/>
      <c r="P1307" s="117"/>
    </row>
    <row r="1308" s="17" customFormat="1" spans="1:16">
      <c r="A1308" s="18"/>
      <c r="B1308" s="19"/>
      <c r="C1308" s="20"/>
      <c r="D1308" s="20"/>
      <c r="E1308" s="21"/>
      <c r="F1308" s="22"/>
      <c r="G1308" s="113"/>
      <c r="H1308" s="114"/>
      <c r="I1308" s="24"/>
      <c r="J1308" s="25"/>
      <c r="K1308" s="116"/>
      <c r="L1308" s="26"/>
      <c r="M1308" s="26"/>
      <c r="N1308" s="26"/>
      <c r="O1308" s="27"/>
      <c r="P1308" s="117"/>
    </row>
    <row r="1309" s="17" customFormat="1" spans="1:16">
      <c r="A1309" s="18"/>
      <c r="B1309" s="19"/>
      <c r="C1309" s="20"/>
      <c r="D1309" s="20"/>
      <c r="E1309" s="21"/>
      <c r="F1309" s="22"/>
      <c r="G1309" s="113"/>
      <c r="H1309" s="114"/>
      <c r="I1309" s="24"/>
      <c r="J1309" s="25"/>
      <c r="K1309" s="116"/>
      <c r="L1309" s="26"/>
      <c r="M1309" s="26"/>
      <c r="N1309" s="26"/>
      <c r="O1309" s="27"/>
      <c r="P1309" s="117"/>
    </row>
    <row r="1310" s="17" customFormat="1" spans="1:16">
      <c r="A1310" s="18"/>
      <c r="B1310" s="19"/>
      <c r="C1310" s="20"/>
      <c r="D1310" s="20"/>
      <c r="E1310" s="21"/>
      <c r="F1310" s="22"/>
      <c r="G1310" s="113"/>
      <c r="H1310" s="114"/>
      <c r="I1310" s="24"/>
      <c r="J1310" s="25"/>
      <c r="K1310" s="116"/>
      <c r="L1310" s="26"/>
      <c r="M1310" s="26"/>
      <c r="N1310" s="26"/>
      <c r="O1310" s="27"/>
      <c r="P1310" s="117"/>
    </row>
    <row r="1311" s="17" customFormat="1" spans="1:16">
      <c r="A1311" s="18"/>
      <c r="B1311" s="19"/>
      <c r="C1311" s="20"/>
      <c r="D1311" s="20"/>
      <c r="E1311" s="21"/>
      <c r="F1311" s="22"/>
      <c r="G1311" s="113"/>
      <c r="H1311" s="114"/>
      <c r="I1311" s="24"/>
      <c r="J1311" s="25"/>
      <c r="K1311" s="116"/>
      <c r="L1311" s="26"/>
      <c r="M1311" s="26"/>
      <c r="N1311" s="26"/>
      <c r="O1311" s="27"/>
      <c r="P1311" s="117"/>
    </row>
    <row r="1312" s="17" customFormat="1" spans="1:16">
      <c r="A1312" s="18"/>
      <c r="B1312" s="19"/>
      <c r="C1312" s="20"/>
      <c r="D1312" s="20"/>
      <c r="E1312" s="21"/>
      <c r="F1312" s="22"/>
      <c r="G1312" s="113"/>
      <c r="H1312" s="114"/>
      <c r="I1312" s="24"/>
      <c r="J1312" s="25"/>
      <c r="K1312" s="116"/>
      <c r="L1312" s="26"/>
      <c r="M1312" s="26"/>
      <c r="N1312" s="26"/>
      <c r="O1312" s="27"/>
      <c r="P1312" s="117"/>
    </row>
    <row r="1313" s="17" customFormat="1" spans="1:16">
      <c r="A1313" s="18"/>
      <c r="B1313" s="19"/>
      <c r="C1313" s="20"/>
      <c r="D1313" s="20"/>
      <c r="E1313" s="21"/>
      <c r="F1313" s="22"/>
      <c r="G1313" s="113"/>
      <c r="H1313" s="114"/>
      <c r="I1313" s="24"/>
      <c r="J1313" s="25"/>
      <c r="K1313" s="116"/>
      <c r="L1313" s="26"/>
      <c r="M1313" s="26"/>
      <c r="N1313" s="26"/>
      <c r="O1313" s="27"/>
      <c r="P1313" s="117"/>
    </row>
    <row r="1314" s="17" customFormat="1" spans="1:16">
      <c r="A1314" s="18"/>
      <c r="B1314" s="19"/>
      <c r="C1314" s="20"/>
      <c r="D1314" s="20"/>
      <c r="E1314" s="21"/>
      <c r="F1314" s="22"/>
      <c r="G1314" s="113"/>
      <c r="H1314" s="114"/>
      <c r="I1314" s="24"/>
      <c r="J1314" s="25"/>
      <c r="K1314" s="116"/>
      <c r="L1314" s="26"/>
      <c r="M1314" s="26"/>
      <c r="N1314" s="26"/>
      <c r="O1314" s="27"/>
      <c r="P1314" s="117"/>
    </row>
    <row r="1315" s="17" customFormat="1" spans="1:16">
      <c r="A1315" s="18"/>
      <c r="B1315" s="19"/>
      <c r="C1315" s="20"/>
      <c r="D1315" s="20"/>
      <c r="E1315" s="21"/>
      <c r="F1315" s="22"/>
      <c r="G1315" s="113"/>
      <c r="H1315" s="114"/>
      <c r="I1315" s="24"/>
      <c r="J1315" s="25"/>
      <c r="K1315" s="116"/>
      <c r="L1315" s="26"/>
      <c r="M1315" s="26"/>
      <c r="N1315" s="26"/>
      <c r="O1315" s="27"/>
      <c r="P1315" s="117"/>
    </row>
    <row r="1316" s="17" customFormat="1" spans="1:16">
      <c r="A1316" s="18"/>
      <c r="B1316" s="19"/>
      <c r="C1316" s="20"/>
      <c r="D1316" s="20"/>
      <c r="E1316" s="21"/>
      <c r="F1316" s="22"/>
      <c r="G1316" s="113"/>
      <c r="H1316" s="114"/>
      <c r="I1316" s="24"/>
      <c r="J1316" s="25"/>
      <c r="K1316" s="116"/>
      <c r="L1316" s="26"/>
      <c r="M1316" s="26"/>
      <c r="N1316" s="26"/>
      <c r="O1316" s="27"/>
      <c r="P1316" s="117"/>
    </row>
    <row r="1317" s="17" customFormat="1" spans="1:16">
      <c r="A1317" s="18"/>
      <c r="B1317" s="19"/>
      <c r="C1317" s="20"/>
      <c r="D1317" s="20"/>
      <c r="E1317" s="21"/>
      <c r="F1317" s="22"/>
      <c r="G1317" s="113"/>
      <c r="H1317" s="114"/>
      <c r="I1317" s="24"/>
      <c r="J1317" s="25"/>
      <c r="K1317" s="116"/>
      <c r="L1317" s="26"/>
      <c r="M1317" s="26"/>
      <c r="N1317" s="26"/>
      <c r="O1317" s="27"/>
      <c r="P1317" s="117"/>
    </row>
    <row r="1318" s="17" customFormat="1" spans="1:16">
      <c r="A1318" s="18"/>
      <c r="B1318" s="19"/>
      <c r="C1318" s="20"/>
      <c r="D1318" s="20"/>
      <c r="E1318" s="21"/>
      <c r="F1318" s="22"/>
      <c r="G1318" s="113"/>
      <c r="H1318" s="114"/>
      <c r="I1318" s="24"/>
      <c r="J1318" s="25"/>
      <c r="K1318" s="116"/>
      <c r="L1318" s="26"/>
      <c r="M1318" s="26"/>
      <c r="N1318" s="26"/>
      <c r="O1318" s="27"/>
      <c r="P1318" s="117"/>
    </row>
    <row r="1319" s="17" customFormat="1" spans="1:16">
      <c r="A1319" s="18"/>
      <c r="B1319" s="19"/>
      <c r="C1319" s="20"/>
      <c r="D1319" s="20"/>
      <c r="E1319" s="21"/>
      <c r="F1319" s="22"/>
      <c r="G1319" s="113"/>
      <c r="H1319" s="114"/>
      <c r="I1319" s="24"/>
      <c r="J1319" s="25"/>
      <c r="K1319" s="116"/>
      <c r="L1319" s="26"/>
      <c r="M1319" s="26"/>
      <c r="N1319" s="26"/>
      <c r="O1319" s="27"/>
      <c r="P1319" s="117"/>
    </row>
    <row r="1320" s="17" customFormat="1" spans="1:16">
      <c r="A1320" s="18"/>
      <c r="B1320" s="19"/>
      <c r="C1320" s="20"/>
      <c r="D1320" s="20"/>
      <c r="E1320" s="21"/>
      <c r="F1320" s="22"/>
      <c r="G1320" s="113"/>
      <c r="H1320" s="114"/>
      <c r="I1320" s="24"/>
      <c r="J1320" s="25"/>
      <c r="K1320" s="116"/>
      <c r="L1320" s="26"/>
      <c r="M1320" s="26"/>
      <c r="N1320" s="26"/>
      <c r="O1320" s="27"/>
      <c r="P1320" s="117"/>
    </row>
    <row r="1321" s="17" customFormat="1" spans="1:16">
      <c r="A1321" s="18"/>
      <c r="B1321" s="19"/>
      <c r="C1321" s="20"/>
      <c r="D1321" s="20"/>
      <c r="E1321" s="21"/>
      <c r="F1321" s="22"/>
      <c r="G1321" s="113"/>
      <c r="H1321" s="114"/>
      <c r="I1321" s="24"/>
      <c r="J1321" s="25"/>
      <c r="K1321" s="116"/>
      <c r="L1321" s="26"/>
      <c r="M1321" s="26"/>
      <c r="N1321" s="26"/>
      <c r="O1321" s="27"/>
      <c r="P1321" s="117"/>
    </row>
    <row r="1322" s="17" customFormat="1" spans="1:16">
      <c r="A1322" s="18"/>
      <c r="B1322" s="19"/>
      <c r="C1322" s="20"/>
      <c r="D1322" s="20"/>
      <c r="E1322" s="21"/>
      <c r="F1322" s="22"/>
      <c r="G1322" s="113"/>
      <c r="H1322" s="114"/>
      <c r="I1322" s="24"/>
      <c r="J1322" s="25"/>
      <c r="K1322" s="116"/>
      <c r="L1322" s="26"/>
      <c r="M1322" s="26"/>
      <c r="N1322" s="26"/>
      <c r="O1322" s="27"/>
      <c r="P1322" s="117"/>
    </row>
    <row r="1323" s="17" customFormat="1" spans="1:16">
      <c r="A1323" s="18"/>
      <c r="B1323" s="19"/>
      <c r="C1323" s="20"/>
      <c r="D1323" s="20"/>
      <c r="E1323" s="21"/>
      <c r="F1323" s="22"/>
      <c r="G1323" s="113"/>
      <c r="H1323" s="114"/>
      <c r="I1323" s="24"/>
      <c r="J1323" s="25"/>
      <c r="K1323" s="116"/>
      <c r="L1323" s="26"/>
      <c r="M1323" s="26"/>
      <c r="N1323" s="26"/>
      <c r="O1323" s="27"/>
      <c r="P1323" s="117"/>
    </row>
    <row r="1324" s="17" customFormat="1" spans="1:16">
      <c r="A1324" s="18"/>
      <c r="B1324" s="19"/>
      <c r="C1324" s="20"/>
      <c r="D1324" s="20"/>
      <c r="E1324" s="21"/>
      <c r="F1324" s="22"/>
      <c r="G1324" s="113"/>
      <c r="H1324" s="114"/>
      <c r="I1324" s="24"/>
      <c r="J1324" s="25"/>
      <c r="K1324" s="116"/>
      <c r="L1324" s="26"/>
      <c r="M1324" s="26"/>
      <c r="N1324" s="26"/>
      <c r="O1324" s="27"/>
      <c r="P1324" s="117"/>
    </row>
    <row r="1325" s="17" customFormat="1" spans="1:16">
      <c r="A1325" s="18"/>
      <c r="B1325" s="19"/>
      <c r="C1325" s="20"/>
      <c r="D1325" s="20"/>
      <c r="E1325" s="21"/>
      <c r="F1325" s="22"/>
      <c r="G1325" s="113"/>
      <c r="H1325" s="114"/>
      <c r="I1325" s="24"/>
      <c r="J1325" s="25"/>
      <c r="K1325" s="116"/>
      <c r="L1325" s="26"/>
      <c r="M1325" s="26"/>
      <c r="N1325" s="26"/>
      <c r="O1325" s="27"/>
      <c r="P1325" s="117"/>
    </row>
    <row r="1326" s="17" customFormat="1" spans="1:16">
      <c r="A1326" s="18"/>
      <c r="B1326" s="19"/>
      <c r="C1326" s="20"/>
      <c r="D1326" s="20"/>
      <c r="E1326" s="21"/>
      <c r="F1326" s="22"/>
      <c r="G1326" s="113"/>
      <c r="H1326" s="114"/>
      <c r="I1326" s="24"/>
      <c r="J1326" s="25"/>
      <c r="K1326" s="116"/>
      <c r="L1326" s="26"/>
      <c r="M1326" s="26"/>
      <c r="N1326" s="26"/>
      <c r="O1326" s="27"/>
      <c r="P1326" s="117"/>
    </row>
    <row r="1327" s="17" customFormat="1" spans="1:16">
      <c r="A1327" s="18"/>
      <c r="B1327" s="19"/>
      <c r="C1327" s="20"/>
      <c r="D1327" s="20"/>
      <c r="E1327" s="21"/>
      <c r="F1327" s="22"/>
      <c r="G1327" s="113"/>
      <c r="H1327" s="114"/>
      <c r="I1327" s="24"/>
      <c r="J1327" s="25"/>
      <c r="K1327" s="116"/>
      <c r="L1327" s="26"/>
      <c r="M1327" s="26"/>
      <c r="N1327" s="26"/>
      <c r="O1327" s="27"/>
      <c r="P1327" s="117"/>
    </row>
    <row r="1328" s="17" customFormat="1" spans="1:16">
      <c r="A1328" s="18"/>
      <c r="B1328" s="19"/>
      <c r="C1328" s="20"/>
      <c r="D1328" s="20"/>
      <c r="E1328" s="21"/>
      <c r="F1328" s="22"/>
      <c r="G1328" s="113"/>
      <c r="H1328" s="114"/>
      <c r="I1328" s="24"/>
      <c r="J1328" s="25"/>
      <c r="K1328" s="116"/>
      <c r="L1328" s="26"/>
      <c r="M1328" s="26"/>
      <c r="N1328" s="26"/>
      <c r="O1328" s="27"/>
      <c r="P1328" s="117"/>
    </row>
    <row r="1329" s="17" customFormat="1" spans="1:16">
      <c r="A1329" s="18"/>
      <c r="B1329" s="19"/>
      <c r="C1329" s="20"/>
      <c r="D1329" s="20"/>
      <c r="E1329" s="21"/>
      <c r="F1329" s="22"/>
      <c r="G1329" s="113"/>
      <c r="H1329" s="114"/>
      <c r="I1329" s="24"/>
      <c r="J1329" s="25"/>
      <c r="K1329" s="116"/>
      <c r="L1329" s="26"/>
      <c r="M1329" s="26"/>
      <c r="N1329" s="26"/>
      <c r="O1329" s="27"/>
      <c r="P1329" s="117"/>
    </row>
    <row r="1330" s="17" customFormat="1" spans="1:16">
      <c r="A1330" s="18"/>
      <c r="B1330" s="19"/>
      <c r="C1330" s="20"/>
      <c r="D1330" s="20"/>
      <c r="E1330" s="21"/>
      <c r="F1330" s="22"/>
      <c r="G1330" s="113"/>
      <c r="H1330" s="114"/>
      <c r="I1330" s="24"/>
      <c r="J1330" s="25"/>
      <c r="K1330" s="116"/>
      <c r="L1330" s="26"/>
      <c r="M1330" s="26"/>
      <c r="N1330" s="26"/>
      <c r="O1330" s="27"/>
      <c r="P1330" s="117"/>
    </row>
    <row r="1331" s="17" customFormat="1" spans="1:16">
      <c r="A1331" s="18"/>
      <c r="B1331" s="19"/>
      <c r="C1331" s="20"/>
      <c r="D1331" s="20"/>
      <c r="E1331" s="21"/>
      <c r="F1331" s="22"/>
      <c r="G1331" s="113"/>
      <c r="H1331" s="114"/>
      <c r="I1331" s="24"/>
      <c r="J1331" s="25"/>
      <c r="K1331" s="116"/>
      <c r="L1331" s="26"/>
      <c r="M1331" s="26"/>
      <c r="N1331" s="26"/>
      <c r="O1331" s="27"/>
      <c r="P1331" s="117"/>
    </row>
    <row r="1332" s="17" customFormat="1" spans="1:16">
      <c r="A1332" s="18"/>
      <c r="B1332" s="19"/>
      <c r="C1332" s="20"/>
      <c r="D1332" s="20"/>
      <c r="E1332" s="21"/>
      <c r="F1332" s="22"/>
      <c r="G1332" s="113"/>
      <c r="H1332" s="114"/>
      <c r="I1332" s="24"/>
      <c r="J1332" s="25"/>
      <c r="K1332" s="116"/>
      <c r="L1332" s="26"/>
      <c r="M1332" s="26"/>
      <c r="N1332" s="26"/>
      <c r="O1332" s="27"/>
      <c r="P1332" s="117"/>
    </row>
    <row r="1333" s="17" customFormat="1" spans="1:16">
      <c r="A1333" s="18"/>
      <c r="B1333" s="19"/>
      <c r="C1333" s="20"/>
      <c r="D1333" s="20"/>
      <c r="E1333" s="21"/>
      <c r="F1333" s="22"/>
      <c r="G1333" s="113"/>
      <c r="H1333" s="114"/>
      <c r="I1333" s="24"/>
      <c r="J1333" s="25"/>
      <c r="K1333" s="116"/>
      <c r="L1333" s="26"/>
      <c r="M1333" s="26"/>
      <c r="N1333" s="26"/>
      <c r="O1333" s="27"/>
      <c r="P1333" s="117"/>
    </row>
    <row r="1334" s="17" customFormat="1" spans="1:16">
      <c r="A1334" s="18"/>
      <c r="B1334" s="19"/>
      <c r="C1334" s="20"/>
      <c r="D1334" s="20"/>
      <c r="E1334" s="21"/>
      <c r="F1334" s="22"/>
      <c r="G1334" s="113"/>
      <c r="H1334" s="114"/>
      <c r="I1334" s="24"/>
      <c r="J1334" s="25"/>
      <c r="K1334" s="116"/>
      <c r="L1334" s="26"/>
      <c r="M1334" s="26"/>
      <c r="N1334" s="26"/>
      <c r="O1334" s="27"/>
      <c r="P1334" s="117"/>
    </row>
    <row r="1335" s="17" customFormat="1" spans="1:16">
      <c r="A1335" s="18"/>
      <c r="B1335" s="19"/>
      <c r="C1335" s="20"/>
      <c r="D1335" s="20"/>
      <c r="E1335" s="21"/>
      <c r="F1335" s="22"/>
      <c r="G1335" s="113"/>
      <c r="H1335" s="114"/>
      <c r="I1335" s="24"/>
      <c r="J1335" s="25"/>
      <c r="K1335" s="116"/>
      <c r="L1335" s="26"/>
      <c r="M1335" s="26"/>
      <c r="N1335" s="26"/>
      <c r="O1335" s="27"/>
      <c r="P1335" s="117"/>
    </row>
    <row r="1336" s="17" customFormat="1" spans="1:16">
      <c r="A1336" s="18"/>
      <c r="B1336" s="19"/>
      <c r="C1336" s="20"/>
      <c r="D1336" s="20"/>
      <c r="E1336" s="21"/>
      <c r="F1336" s="22"/>
      <c r="G1336" s="113"/>
      <c r="H1336" s="114"/>
      <c r="I1336" s="24"/>
      <c r="J1336" s="25"/>
      <c r="K1336" s="116"/>
      <c r="L1336" s="26"/>
      <c r="M1336" s="26"/>
      <c r="N1336" s="26"/>
      <c r="O1336" s="27"/>
      <c r="P1336" s="117"/>
    </row>
    <row r="1337" s="17" customFormat="1" spans="1:16">
      <c r="A1337" s="18"/>
      <c r="B1337" s="19"/>
      <c r="C1337" s="20"/>
      <c r="D1337" s="20"/>
      <c r="E1337" s="21"/>
      <c r="F1337" s="22"/>
      <c r="G1337" s="113"/>
      <c r="H1337" s="114"/>
      <c r="I1337" s="24"/>
      <c r="J1337" s="25"/>
      <c r="K1337" s="116"/>
      <c r="L1337" s="26"/>
      <c r="M1337" s="26"/>
      <c r="N1337" s="26"/>
      <c r="O1337" s="27"/>
      <c r="P1337" s="117"/>
    </row>
    <row r="1338" s="17" customFormat="1" spans="1:16">
      <c r="A1338" s="18"/>
      <c r="B1338" s="19"/>
      <c r="C1338" s="20"/>
      <c r="D1338" s="20"/>
      <c r="E1338" s="21"/>
      <c r="F1338" s="22"/>
      <c r="G1338" s="113"/>
      <c r="H1338" s="114"/>
      <c r="I1338" s="24"/>
      <c r="J1338" s="25"/>
      <c r="K1338" s="116"/>
      <c r="L1338" s="26"/>
      <c r="M1338" s="26"/>
      <c r="N1338" s="26"/>
      <c r="O1338" s="27"/>
      <c r="P1338" s="117"/>
    </row>
    <row r="1339" s="17" customFormat="1" spans="1:16">
      <c r="A1339" s="18"/>
      <c r="B1339" s="19"/>
      <c r="C1339" s="20"/>
      <c r="D1339" s="20"/>
      <c r="E1339" s="21"/>
      <c r="F1339" s="22"/>
      <c r="G1339" s="113"/>
      <c r="H1339" s="114"/>
      <c r="I1339" s="24"/>
      <c r="J1339" s="25"/>
      <c r="K1339" s="116"/>
      <c r="L1339" s="26"/>
      <c r="M1339" s="26"/>
      <c r="N1339" s="26"/>
      <c r="O1339" s="27"/>
      <c r="P1339" s="117"/>
    </row>
    <row r="1340" s="17" customFormat="1" spans="1:16">
      <c r="A1340" s="18"/>
      <c r="B1340" s="19"/>
      <c r="C1340" s="20"/>
      <c r="D1340" s="20"/>
      <c r="E1340" s="21"/>
      <c r="F1340" s="22"/>
      <c r="G1340" s="113"/>
      <c r="H1340" s="114"/>
      <c r="I1340" s="24"/>
      <c r="J1340" s="25"/>
      <c r="K1340" s="116"/>
      <c r="L1340" s="26"/>
      <c r="M1340" s="26"/>
      <c r="N1340" s="26"/>
      <c r="O1340" s="27"/>
      <c r="P1340" s="117"/>
    </row>
    <row r="1341" s="17" customFormat="1" spans="1:16">
      <c r="A1341" s="18"/>
      <c r="B1341" s="19"/>
      <c r="C1341" s="20"/>
      <c r="D1341" s="20"/>
      <c r="E1341" s="21"/>
      <c r="F1341" s="22"/>
      <c r="G1341" s="113"/>
      <c r="H1341" s="114"/>
      <c r="I1341" s="24"/>
      <c r="J1341" s="25"/>
      <c r="K1341" s="116"/>
      <c r="L1341" s="26"/>
      <c r="M1341" s="26"/>
      <c r="N1341" s="26"/>
      <c r="O1341" s="27"/>
      <c r="P1341" s="117"/>
    </row>
    <row r="1342" s="17" customFormat="1" spans="1:16">
      <c r="A1342" s="18"/>
      <c r="B1342" s="19"/>
      <c r="C1342" s="20"/>
      <c r="D1342" s="20"/>
      <c r="E1342" s="21"/>
      <c r="F1342" s="22"/>
      <c r="G1342" s="113"/>
      <c r="H1342" s="114"/>
      <c r="I1342" s="24"/>
      <c r="J1342" s="25"/>
      <c r="K1342" s="116"/>
      <c r="L1342" s="26"/>
      <c r="M1342" s="26"/>
      <c r="N1342" s="26"/>
      <c r="O1342" s="27"/>
      <c r="P1342" s="117"/>
    </row>
    <row r="1343" s="17" customFormat="1" spans="1:16">
      <c r="A1343" s="18"/>
      <c r="B1343" s="19"/>
      <c r="C1343" s="20"/>
      <c r="D1343" s="20"/>
      <c r="E1343" s="21"/>
      <c r="F1343" s="22"/>
      <c r="G1343" s="113"/>
      <c r="H1343" s="114"/>
      <c r="I1343" s="24"/>
      <c r="J1343" s="25"/>
      <c r="K1343" s="116"/>
      <c r="L1343" s="26"/>
      <c r="M1343" s="26"/>
      <c r="N1343" s="26"/>
      <c r="O1343" s="27"/>
      <c r="P1343" s="117"/>
    </row>
    <row r="1344" s="17" customFormat="1" spans="1:16">
      <c r="A1344" s="18"/>
      <c r="B1344" s="19"/>
      <c r="C1344" s="20"/>
      <c r="D1344" s="20"/>
      <c r="E1344" s="21"/>
      <c r="F1344" s="22"/>
      <c r="G1344" s="151"/>
      <c r="H1344" s="152"/>
      <c r="I1344" s="53"/>
      <c r="J1344" s="25"/>
      <c r="K1344" s="116"/>
      <c r="L1344" s="54"/>
      <c r="M1344" s="54"/>
      <c r="N1344" s="54"/>
      <c r="O1344" s="27"/>
      <c r="P1344" s="117"/>
    </row>
    <row r="1345" s="17" customFormat="1" spans="1:16">
      <c r="A1345" s="18"/>
      <c r="B1345" s="19"/>
      <c r="C1345" s="20"/>
      <c r="D1345" s="20"/>
      <c r="E1345" s="21"/>
      <c r="F1345" s="22"/>
      <c r="G1345" s="113"/>
      <c r="H1345" s="114"/>
      <c r="I1345" s="24"/>
      <c r="J1345" s="25"/>
      <c r="K1345" s="116"/>
      <c r="L1345" s="26"/>
      <c r="M1345" s="26"/>
      <c r="N1345" s="26"/>
      <c r="O1345" s="27"/>
      <c r="P1345" s="117"/>
    </row>
    <row r="1346" s="17" customFormat="1" spans="1:16">
      <c r="A1346" s="18"/>
      <c r="B1346" s="19"/>
      <c r="C1346" s="20"/>
      <c r="D1346" s="20"/>
      <c r="E1346" s="21"/>
      <c r="F1346" s="22"/>
      <c r="G1346" s="113"/>
      <c r="H1346" s="114"/>
      <c r="I1346" s="24"/>
      <c r="J1346" s="25"/>
      <c r="K1346" s="116"/>
      <c r="L1346" s="26"/>
      <c r="M1346" s="26"/>
      <c r="N1346" s="26"/>
      <c r="O1346" s="27"/>
      <c r="P1346" s="117"/>
    </row>
    <row r="1347" s="17" customFormat="1" spans="1:16">
      <c r="A1347" s="18"/>
      <c r="B1347" s="19"/>
      <c r="C1347" s="20"/>
      <c r="D1347" s="20"/>
      <c r="E1347" s="21"/>
      <c r="F1347" s="22"/>
      <c r="G1347" s="113"/>
      <c r="H1347" s="114"/>
      <c r="I1347" s="24"/>
      <c r="J1347" s="25"/>
      <c r="K1347" s="116"/>
      <c r="L1347" s="26"/>
      <c r="M1347" s="26"/>
      <c r="N1347" s="26"/>
      <c r="O1347" s="27"/>
      <c r="P1347" s="117"/>
    </row>
    <row r="1348" s="17" customFormat="1" spans="1:16">
      <c r="A1348" s="18"/>
      <c r="B1348" s="19"/>
      <c r="C1348" s="20"/>
      <c r="D1348" s="20"/>
      <c r="E1348" s="21"/>
      <c r="F1348" s="22"/>
      <c r="G1348" s="113"/>
      <c r="H1348" s="114"/>
      <c r="I1348" s="24"/>
      <c r="J1348" s="25"/>
      <c r="K1348" s="116"/>
      <c r="L1348" s="26"/>
      <c r="M1348" s="26"/>
      <c r="N1348" s="26"/>
      <c r="O1348" s="27"/>
      <c r="P1348" s="117"/>
    </row>
    <row r="1349" s="17" customFormat="1" spans="1:16">
      <c r="A1349" s="18"/>
      <c r="B1349" s="19"/>
      <c r="C1349" s="20"/>
      <c r="D1349" s="20"/>
      <c r="E1349" s="21"/>
      <c r="F1349" s="22"/>
      <c r="G1349" s="113"/>
      <c r="H1349" s="114"/>
      <c r="I1349" s="24"/>
      <c r="J1349" s="25"/>
      <c r="K1349" s="116"/>
      <c r="L1349" s="26"/>
      <c r="M1349" s="26"/>
      <c r="N1349" s="26"/>
      <c r="O1349" s="27"/>
      <c r="P1349" s="117"/>
    </row>
    <row r="1350" s="17" customFormat="1" spans="1:16">
      <c r="A1350" s="18"/>
      <c r="B1350" s="19"/>
      <c r="C1350" s="20"/>
      <c r="D1350" s="20"/>
      <c r="E1350" s="21"/>
      <c r="F1350" s="22"/>
      <c r="G1350" s="113"/>
      <c r="H1350" s="114"/>
      <c r="I1350" s="24"/>
      <c r="J1350" s="25"/>
      <c r="K1350" s="116"/>
      <c r="L1350" s="26"/>
      <c r="M1350" s="26"/>
      <c r="N1350" s="26"/>
      <c r="O1350" s="27"/>
      <c r="P1350" s="117"/>
    </row>
    <row r="1351" s="17" customFormat="1" spans="1:16">
      <c r="A1351" s="18"/>
      <c r="B1351" s="19"/>
      <c r="C1351" s="20"/>
      <c r="D1351" s="20"/>
      <c r="E1351" s="21"/>
      <c r="F1351" s="22"/>
      <c r="G1351" s="113"/>
      <c r="H1351" s="114"/>
      <c r="I1351" s="24"/>
      <c r="J1351" s="25"/>
      <c r="K1351" s="116"/>
      <c r="L1351" s="26"/>
      <c r="M1351" s="26"/>
      <c r="N1351" s="26"/>
      <c r="O1351" s="27"/>
      <c r="P1351" s="117"/>
    </row>
    <row r="1352" s="17" customFormat="1" spans="1:16">
      <c r="A1352" s="18"/>
      <c r="B1352" s="19"/>
      <c r="C1352" s="20"/>
      <c r="D1352" s="20"/>
      <c r="E1352" s="21"/>
      <c r="F1352" s="22"/>
      <c r="G1352" s="113"/>
      <c r="H1352" s="114"/>
      <c r="I1352" s="24"/>
      <c r="J1352" s="25"/>
      <c r="K1352" s="116"/>
      <c r="L1352" s="26"/>
      <c r="M1352" s="26"/>
      <c r="N1352" s="26"/>
      <c r="O1352" s="27"/>
      <c r="P1352" s="117"/>
    </row>
    <row r="1353" s="17" customFormat="1" spans="1:16">
      <c r="A1353" s="18"/>
      <c r="B1353" s="19"/>
      <c r="C1353" s="20"/>
      <c r="D1353" s="20"/>
      <c r="E1353" s="21"/>
      <c r="F1353" s="22"/>
      <c r="G1353" s="113"/>
      <c r="H1353" s="114"/>
      <c r="I1353" s="24"/>
      <c r="J1353" s="25"/>
      <c r="K1353" s="116"/>
      <c r="L1353" s="26"/>
      <c r="M1353" s="26"/>
      <c r="N1353" s="26"/>
      <c r="O1353" s="27"/>
      <c r="P1353" s="117"/>
    </row>
    <row r="1354" s="17" customFormat="1" spans="1:16">
      <c r="A1354" s="18"/>
      <c r="B1354" s="19"/>
      <c r="C1354" s="20"/>
      <c r="D1354" s="20"/>
      <c r="E1354" s="21"/>
      <c r="F1354" s="22"/>
      <c r="G1354" s="113"/>
      <c r="H1354" s="114"/>
      <c r="I1354" s="24"/>
      <c r="J1354" s="25"/>
      <c r="K1354" s="116"/>
      <c r="L1354" s="26"/>
      <c r="M1354" s="26"/>
      <c r="N1354" s="26"/>
      <c r="O1354" s="27"/>
      <c r="P1354" s="117"/>
    </row>
    <row r="1355" s="17" customFormat="1" spans="1:16">
      <c r="A1355" s="18"/>
      <c r="B1355" s="19"/>
      <c r="C1355" s="20"/>
      <c r="D1355" s="20"/>
      <c r="E1355" s="21"/>
      <c r="F1355" s="22"/>
      <c r="G1355" s="113"/>
      <c r="H1355" s="114"/>
      <c r="I1355" s="24"/>
      <c r="J1355" s="25"/>
      <c r="K1355" s="116"/>
      <c r="L1355" s="26"/>
      <c r="M1355" s="26"/>
      <c r="N1355" s="26"/>
      <c r="O1355" s="27"/>
      <c r="P1355" s="117"/>
    </row>
    <row r="1356" s="17" customFormat="1" spans="1:16">
      <c r="A1356" s="18"/>
      <c r="B1356" s="19"/>
      <c r="C1356" s="20"/>
      <c r="D1356" s="20"/>
      <c r="E1356" s="21"/>
      <c r="F1356" s="22"/>
      <c r="G1356" s="113"/>
      <c r="H1356" s="114"/>
      <c r="I1356" s="24"/>
      <c r="J1356" s="25"/>
      <c r="K1356" s="116"/>
      <c r="L1356" s="26"/>
      <c r="M1356" s="26"/>
      <c r="N1356" s="26"/>
      <c r="O1356" s="27"/>
      <c r="P1356" s="117"/>
    </row>
    <row r="1357" s="17" customFormat="1" spans="1:16">
      <c r="A1357" s="18"/>
      <c r="B1357" s="19"/>
      <c r="C1357" s="20"/>
      <c r="D1357" s="20"/>
      <c r="E1357" s="21"/>
      <c r="F1357" s="22"/>
      <c r="G1357" s="113"/>
      <c r="H1357" s="114"/>
      <c r="I1357" s="24"/>
      <c r="J1357" s="25"/>
      <c r="K1357" s="116"/>
      <c r="L1357" s="26"/>
      <c r="M1357" s="26"/>
      <c r="N1357" s="26"/>
      <c r="O1357" s="27"/>
      <c r="P1357" s="117"/>
    </row>
    <row r="1358" s="17" customFormat="1" spans="1:16">
      <c r="A1358" s="18"/>
      <c r="B1358" s="19"/>
      <c r="C1358" s="20"/>
      <c r="D1358" s="20"/>
      <c r="E1358" s="21"/>
      <c r="F1358" s="22"/>
      <c r="G1358" s="113"/>
      <c r="H1358" s="114"/>
      <c r="I1358" s="24"/>
      <c r="J1358" s="25"/>
      <c r="K1358" s="116"/>
      <c r="L1358" s="26"/>
      <c r="M1358" s="26"/>
      <c r="N1358" s="26"/>
      <c r="O1358" s="27"/>
      <c r="P1358" s="117"/>
    </row>
    <row r="1359" s="17" customFormat="1" spans="1:16">
      <c r="A1359" s="18"/>
      <c r="B1359" s="19"/>
      <c r="C1359" s="20"/>
      <c r="D1359" s="20"/>
      <c r="E1359" s="21"/>
      <c r="F1359" s="22"/>
      <c r="G1359" s="113"/>
      <c r="H1359" s="114"/>
      <c r="I1359" s="24"/>
      <c r="J1359" s="25"/>
      <c r="K1359" s="116"/>
      <c r="L1359" s="26"/>
      <c r="M1359" s="26"/>
      <c r="N1359" s="26"/>
      <c r="O1359" s="27"/>
      <c r="P1359" s="117"/>
    </row>
    <row r="1360" s="17" customFormat="1" spans="1:16">
      <c r="A1360" s="18"/>
      <c r="B1360" s="19"/>
      <c r="C1360" s="20"/>
      <c r="D1360" s="20"/>
      <c r="E1360" s="21"/>
      <c r="F1360" s="22"/>
      <c r="G1360" s="113"/>
      <c r="H1360" s="114"/>
      <c r="I1360" s="24"/>
      <c r="J1360" s="25"/>
      <c r="K1360" s="116"/>
      <c r="L1360" s="26"/>
      <c r="M1360" s="26"/>
      <c r="N1360" s="26"/>
      <c r="O1360" s="27"/>
      <c r="P1360" s="117"/>
    </row>
    <row r="1361" s="17" customFormat="1" spans="1:16">
      <c r="A1361" s="18"/>
      <c r="B1361" s="19"/>
      <c r="C1361" s="20"/>
      <c r="D1361" s="20"/>
      <c r="E1361" s="21"/>
      <c r="F1361" s="22"/>
      <c r="G1361" s="113"/>
      <c r="H1361" s="114"/>
      <c r="I1361" s="24"/>
      <c r="J1361" s="25"/>
      <c r="K1361" s="116"/>
      <c r="L1361" s="26"/>
      <c r="M1361" s="26"/>
      <c r="N1361" s="26"/>
      <c r="O1361" s="27"/>
      <c r="P1361" s="117"/>
    </row>
    <row r="1362" s="17" customFormat="1" spans="1:16">
      <c r="A1362" s="18"/>
      <c r="B1362" s="19"/>
      <c r="C1362" s="20"/>
      <c r="D1362" s="20"/>
      <c r="E1362" s="21"/>
      <c r="F1362" s="22"/>
      <c r="G1362" s="113"/>
      <c r="H1362" s="114"/>
      <c r="I1362" s="24"/>
      <c r="J1362" s="25"/>
      <c r="K1362" s="116"/>
      <c r="L1362" s="26"/>
      <c r="M1362" s="26"/>
      <c r="N1362" s="26"/>
      <c r="O1362" s="27"/>
      <c r="P1362" s="117"/>
    </row>
    <row r="1363" s="17" customFormat="1" spans="1:16">
      <c r="A1363" s="18"/>
      <c r="B1363" s="19"/>
      <c r="C1363" s="20"/>
      <c r="D1363" s="20"/>
      <c r="E1363" s="21"/>
      <c r="F1363" s="22"/>
      <c r="G1363" s="113"/>
      <c r="H1363" s="114"/>
      <c r="I1363" s="24"/>
      <c r="J1363" s="25"/>
      <c r="K1363" s="116"/>
      <c r="L1363" s="26"/>
      <c r="M1363" s="26"/>
      <c r="N1363" s="26"/>
      <c r="O1363" s="27"/>
      <c r="P1363" s="117"/>
    </row>
    <row r="1364" s="17" customFormat="1" spans="1:16">
      <c r="A1364" s="18"/>
      <c r="B1364" s="19"/>
      <c r="C1364" s="20"/>
      <c r="D1364" s="20"/>
      <c r="E1364" s="21"/>
      <c r="F1364" s="22"/>
      <c r="G1364" s="113"/>
      <c r="H1364" s="114"/>
      <c r="I1364" s="24"/>
      <c r="J1364" s="25"/>
      <c r="K1364" s="116"/>
      <c r="L1364" s="26"/>
      <c r="M1364" s="26"/>
      <c r="N1364" s="26"/>
      <c r="O1364" s="27"/>
      <c r="P1364" s="117"/>
    </row>
    <row r="1365" s="17" customFormat="1" spans="1:16">
      <c r="A1365" s="18"/>
      <c r="B1365" s="19"/>
      <c r="C1365" s="20"/>
      <c r="D1365" s="20"/>
      <c r="E1365" s="21"/>
      <c r="F1365" s="22"/>
      <c r="G1365" s="113"/>
      <c r="H1365" s="114"/>
      <c r="I1365" s="24"/>
      <c r="J1365" s="25"/>
      <c r="K1365" s="116"/>
      <c r="L1365" s="26"/>
      <c r="M1365" s="26"/>
      <c r="N1365" s="26"/>
      <c r="O1365" s="27"/>
      <c r="P1365" s="117"/>
    </row>
    <row r="1366" s="17" customFormat="1" spans="1:16">
      <c r="A1366" s="18"/>
      <c r="B1366" s="19"/>
      <c r="C1366" s="20"/>
      <c r="D1366" s="20"/>
      <c r="E1366" s="21"/>
      <c r="F1366" s="22"/>
      <c r="G1366" s="113"/>
      <c r="H1366" s="114"/>
      <c r="I1366" s="24"/>
      <c r="J1366" s="25"/>
      <c r="K1366" s="116"/>
      <c r="L1366" s="26"/>
      <c r="M1366" s="26"/>
      <c r="N1366" s="26"/>
      <c r="O1366" s="27"/>
      <c r="P1366" s="117"/>
    </row>
    <row r="1367" s="17" customFormat="1" spans="1:16">
      <c r="A1367" s="18"/>
      <c r="B1367" s="19"/>
      <c r="C1367" s="20"/>
      <c r="D1367" s="20"/>
      <c r="E1367" s="21"/>
      <c r="F1367" s="22"/>
      <c r="G1367" s="113"/>
      <c r="H1367" s="114"/>
      <c r="I1367" s="24"/>
      <c r="J1367" s="25"/>
      <c r="K1367" s="116"/>
      <c r="L1367" s="26"/>
      <c r="M1367" s="26"/>
      <c r="N1367" s="26"/>
      <c r="O1367" s="27"/>
      <c r="P1367" s="117"/>
    </row>
    <row r="1368" s="17" customFormat="1" spans="1:16">
      <c r="A1368" s="18"/>
      <c r="B1368" s="19"/>
      <c r="C1368" s="20"/>
      <c r="D1368" s="20"/>
      <c r="E1368" s="21"/>
      <c r="F1368" s="22"/>
      <c r="G1368" s="113"/>
      <c r="H1368" s="114"/>
      <c r="I1368" s="24"/>
      <c r="J1368" s="25"/>
      <c r="K1368" s="116"/>
      <c r="L1368" s="26"/>
      <c r="M1368" s="26"/>
      <c r="N1368" s="26"/>
      <c r="O1368" s="27"/>
      <c r="P1368" s="117"/>
    </row>
    <row r="1369" s="17" customFormat="1" spans="1:16">
      <c r="A1369" s="18"/>
      <c r="B1369" s="19"/>
      <c r="C1369" s="20"/>
      <c r="D1369" s="20"/>
      <c r="E1369" s="21"/>
      <c r="F1369" s="22"/>
      <c r="G1369" s="113"/>
      <c r="H1369" s="114"/>
      <c r="I1369" s="24"/>
      <c r="J1369" s="25"/>
      <c r="K1369" s="116"/>
      <c r="L1369" s="26"/>
      <c r="M1369" s="26"/>
      <c r="N1369" s="26"/>
      <c r="O1369" s="27"/>
      <c r="P1369" s="117"/>
    </row>
    <row r="1370" s="17" customFormat="1" spans="1:16">
      <c r="A1370" s="18"/>
      <c r="B1370" s="19"/>
      <c r="C1370" s="20"/>
      <c r="D1370" s="20"/>
      <c r="E1370" s="21"/>
      <c r="F1370" s="22"/>
      <c r="G1370" s="113"/>
      <c r="H1370" s="114"/>
      <c r="I1370" s="24"/>
      <c r="J1370" s="25"/>
      <c r="K1370" s="116"/>
      <c r="L1370" s="26"/>
      <c r="M1370" s="26"/>
      <c r="N1370" s="26"/>
      <c r="O1370" s="27"/>
      <c r="P1370" s="117"/>
    </row>
    <row r="1371" s="17" customFormat="1" spans="1:16">
      <c r="A1371" s="18"/>
      <c r="B1371" s="19"/>
      <c r="C1371" s="20"/>
      <c r="D1371" s="20"/>
      <c r="E1371" s="21"/>
      <c r="F1371" s="22"/>
      <c r="G1371" s="113"/>
      <c r="H1371" s="114"/>
      <c r="I1371" s="24"/>
      <c r="J1371" s="25"/>
      <c r="K1371" s="116"/>
      <c r="L1371" s="26"/>
      <c r="M1371" s="26"/>
      <c r="N1371" s="26"/>
      <c r="O1371" s="27"/>
      <c r="P1371" s="117"/>
    </row>
    <row r="1372" s="17" customFormat="1" spans="1:16">
      <c r="A1372" s="18"/>
      <c r="B1372" s="19"/>
      <c r="C1372" s="20"/>
      <c r="D1372" s="20"/>
      <c r="E1372" s="21"/>
      <c r="F1372" s="22"/>
      <c r="G1372" s="113"/>
      <c r="H1372" s="114"/>
      <c r="I1372" s="24"/>
      <c r="J1372" s="25"/>
      <c r="K1372" s="116"/>
      <c r="L1372" s="26"/>
      <c r="M1372" s="26"/>
      <c r="N1372" s="26"/>
      <c r="O1372" s="27"/>
      <c r="P1372" s="117"/>
    </row>
    <row r="1373" s="17" customFormat="1" spans="1:16">
      <c r="A1373" s="18"/>
      <c r="B1373" s="19"/>
      <c r="C1373" s="20"/>
      <c r="D1373" s="20"/>
      <c r="E1373" s="21"/>
      <c r="F1373" s="22"/>
      <c r="G1373" s="113"/>
      <c r="H1373" s="114"/>
      <c r="I1373" s="24"/>
      <c r="J1373" s="25"/>
      <c r="K1373" s="116"/>
      <c r="L1373" s="26"/>
      <c r="M1373" s="26"/>
      <c r="N1373" s="26"/>
      <c r="O1373" s="27"/>
      <c r="P1373" s="117"/>
    </row>
    <row r="1374" s="17" customFormat="1" spans="1:16">
      <c r="A1374" s="18"/>
      <c r="B1374" s="19"/>
      <c r="C1374" s="20"/>
      <c r="D1374" s="20"/>
      <c r="E1374" s="21"/>
      <c r="F1374" s="22"/>
      <c r="G1374" s="113"/>
      <c r="H1374" s="114"/>
      <c r="I1374" s="24"/>
      <c r="J1374" s="25"/>
      <c r="K1374" s="116"/>
      <c r="L1374" s="26"/>
      <c r="M1374" s="26"/>
      <c r="N1374" s="26"/>
      <c r="O1374" s="27"/>
      <c r="P1374" s="117"/>
    </row>
    <row r="1375" s="17" customFormat="1" spans="1:16">
      <c r="A1375" s="18"/>
      <c r="B1375" s="19"/>
      <c r="C1375" s="20"/>
      <c r="D1375" s="20"/>
      <c r="E1375" s="21"/>
      <c r="F1375" s="22"/>
      <c r="G1375" s="113"/>
      <c r="H1375" s="114"/>
      <c r="I1375" s="24"/>
      <c r="J1375" s="25"/>
      <c r="K1375" s="116"/>
      <c r="L1375" s="26"/>
      <c r="M1375" s="26"/>
      <c r="N1375" s="26"/>
      <c r="O1375" s="27"/>
      <c r="P1375" s="117"/>
    </row>
    <row r="1376" s="17" customFormat="1" spans="1:16">
      <c r="A1376" s="18"/>
      <c r="B1376" s="19"/>
      <c r="C1376" s="20"/>
      <c r="D1376" s="20"/>
      <c r="E1376" s="21"/>
      <c r="F1376" s="22"/>
      <c r="G1376" s="113"/>
      <c r="H1376" s="114"/>
      <c r="I1376" s="24"/>
      <c r="J1376" s="25"/>
      <c r="K1376" s="116"/>
      <c r="L1376" s="26"/>
      <c r="M1376" s="26"/>
      <c r="N1376" s="26"/>
      <c r="O1376" s="27"/>
      <c r="P1376" s="117"/>
    </row>
    <row r="1377" s="17" customFormat="1" spans="1:16">
      <c r="A1377" s="18"/>
      <c r="B1377" s="19"/>
      <c r="C1377" s="20"/>
      <c r="D1377" s="20"/>
      <c r="E1377" s="21"/>
      <c r="F1377" s="22"/>
      <c r="G1377" s="113"/>
      <c r="H1377" s="114"/>
      <c r="I1377" s="24"/>
      <c r="J1377" s="25"/>
      <c r="K1377" s="116"/>
      <c r="L1377" s="26"/>
      <c r="M1377" s="26"/>
      <c r="N1377" s="26"/>
      <c r="O1377" s="27"/>
      <c r="P1377" s="117"/>
    </row>
    <row r="1378" s="17" customFormat="1" spans="1:16">
      <c r="A1378" s="18"/>
      <c r="B1378" s="19"/>
      <c r="C1378" s="20"/>
      <c r="D1378" s="20"/>
      <c r="E1378" s="21"/>
      <c r="F1378" s="22"/>
      <c r="G1378" s="113"/>
      <c r="H1378" s="114"/>
      <c r="I1378" s="24"/>
      <c r="J1378" s="25"/>
      <c r="K1378" s="116"/>
      <c r="L1378" s="26"/>
      <c r="M1378" s="26"/>
      <c r="N1378" s="26"/>
      <c r="O1378" s="27"/>
      <c r="P1378" s="117"/>
    </row>
    <row r="1379" s="17" customFormat="1" spans="1:16">
      <c r="A1379" s="18"/>
      <c r="B1379" s="19"/>
      <c r="C1379" s="20"/>
      <c r="D1379" s="20"/>
      <c r="E1379" s="21"/>
      <c r="F1379" s="22"/>
      <c r="G1379" s="113"/>
      <c r="H1379" s="114"/>
      <c r="I1379" s="24"/>
      <c r="J1379" s="25"/>
      <c r="K1379" s="116"/>
      <c r="L1379" s="26"/>
      <c r="M1379" s="26"/>
      <c r="N1379" s="26"/>
      <c r="O1379" s="27"/>
      <c r="P1379" s="117"/>
    </row>
    <row r="1380" s="17" customFormat="1" spans="1:16">
      <c r="A1380" s="18"/>
      <c r="B1380" s="19"/>
      <c r="C1380" s="20"/>
      <c r="D1380" s="20"/>
      <c r="E1380" s="21"/>
      <c r="F1380" s="22"/>
      <c r="G1380" s="113"/>
      <c r="H1380" s="114"/>
      <c r="I1380" s="24"/>
      <c r="J1380" s="25"/>
      <c r="K1380" s="116"/>
      <c r="L1380" s="26"/>
      <c r="M1380" s="26"/>
      <c r="N1380" s="26"/>
      <c r="O1380" s="27"/>
      <c r="P1380" s="117"/>
    </row>
    <row r="1381" s="17" customFormat="1" spans="1:16">
      <c r="A1381" s="18"/>
      <c r="B1381" s="19"/>
      <c r="C1381" s="20"/>
      <c r="D1381" s="20"/>
      <c r="E1381" s="21"/>
      <c r="F1381" s="22"/>
      <c r="G1381" s="113"/>
      <c r="H1381" s="114"/>
      <c r="I1381" s="24"/>
      <c r="J1381" s="25"/>
      <c r="K1381" s="116"/>
      <c r="L1381" s="26"/>
      <c r="M1381" s="26"/>
      <c r="N1381" s="26"/>
      <c r="O1381" s="27"/>
      <c r="P1381" s="117"/>
    </row>
    <row r="1382" s="17" customFormat="1" spans="1:16">
      <c r="A1382" s="18"/>
      <c r="B1382" s="19"/>
      <c r="C1382" s="20"/>
      <c r="D1382" s="20"/>
      <c r="E1382" s="21"/>
      <c r="F1382" s="22"/>
      <c r="G1382" s="113"/>
      <c r="H1382" s="114"/>
      <c r="I1382" s="24"/>
      <c r="J1382" s="25"/>
      <c r="K1382" s="116"/>
      <c r="L1382" s="26"/>
      <c r="M1382" s="26"/>
      <c r="N1382" s="26"/>
      <c r="O1382" s="27"/>
      <c r="P1382" s="117"/>
    </row>
    <row r="1383" s="17" customFormat="1" spans="1:16">
      <c r="A1383" s="18"/>
      <c r="B1383" s="19"/>
      <c r="C1383" s="20"/>
      <c r="D1383" s="20"/>
      <c r="E1383" s="21"/>
      <c r="F1383" s="22"/>
      <c r="G1383" s="113"/>
      <c r="H1383" s="114"/>
      <c r="I1383" s="24"/>
      <c r="J1383" s="25"/>
      <c r="K1383" s="116"/>
      <c r="L1383" s="26"/>
      <c r="M1383" s="26"/>
      <c r="N1383" s="26"/>
      <c r="O1383" s="27"/>
      <c r="P1383" s="117"/>
    </row>
    <row r="1384" s="17" customFormat="1" spans="1:16">
      <c r="A1384" s="18"/>
      <c r="B1384" s="19"/>
      <c r="C1384" s="20"/>
      <c r="D1384" s="20"/>
      <c r="E1384" s="21"/>
      <c r="F1384" s="22"/>
      <c r="G1384" s="113"/>
      <c r="H1384" s="114"/>
      <c r="I1384" s="24"/>
      <c r="J1384" s="25"/>
      <c r="K1384" s="116"/>
      <c r="L1384" s="26"/>
      <c r="M1384" s="26"/>
      <c r="N1384" s="26"/>
      <c r="O1384" s="27"/>
      <c r="P1384" s="117"/>
    </row>
    <row r="1385" s="17" customFormat="1" spans="1:16">
      <c r="A1385" s="18"/>
      <c r="B1385" s="19"/>
      <c r="C1385" s="20"/>
      <c r="D1385" s="20"/>
      <c r="E1385" s="21"/>
      <c r="F1385" s="22"/>
      <c r="G1385" s="113"/>
      <c r="H1385" s="114"/>
      <c r="I1385" s="24"/>
      <c r="J1385" s="25"/>
      <c r="K1385" s="116"/>
      <c r="L1385" s="26"/>
      <c r="M1385" s="26"/>
      <c r="N1385" s="26"/>
      <c r="O1385" s="27"/>
      <c r="P1385" s="117"/>
    </row>
    <row r="1386" s="17" customFormat="1" spans="1:16">
      <c r="A1386" s="18"/>
      <c r="B1386" s="19"/>
      <c r="C1386" s="20"/>
      <c r="D1386" s="20"/>
      <c r="E1386" s="21"/>
      <c r="F1386" s="22"/>
      <c r="G1386" s="113"/>
      <c r="H1386" s="114"/>
      <c r="I1386" s="24"/>
      <c r="J1386" s="25"/>
      <c r="K1386" s="116"/>
      <c r="L1386" s="26"/>
      <c r="M1386" s="26"/>
      <c r="N1386" s="26"/>
      <c r="O1386" s="27"/>
      <c r="P1386" s="117"/>
    </row>
    <row r="1387" s="17" customFormat="1" spans="1:16">
      <c r="A1387" s="18"/>
      <c r="B1387" s="19"/>
      <c r="C1387" s="20"/>
      <c r="D1387" s="20"/>
      <c r="E1387" s="21"/>
      <c r="F1387" s="22"/>
      <c r="G1387" s="113"/>
      <c r="H1387" s="114"/>
      <c r="I1387" s="24"/>
      <c r="J1387" s="25"/>
      <c r="K1387" s="116"/>
      <c r="L1387" s="26"/>
      <c r="M1387" s="26"/>
      <c r="N1387" s="26"/>
      <c r="O1387" s="27"/>
      <c r="P1387" s="117"/>
    </row>
    <row r="1388" s="17" customFormat="1" spans="1:16">
      <c r="A1388" s="18"/>
      <c r="B1388" s="19"/>
      <c r="C1388" s="20"/>
      <c r="D1388" s="20"/>
      <c r="E1388" s="21"/>
      <c r="F1388" s="22"/>
      <c r="G1388" s="113"/>
      <c r="H1388" s="114"/>
      <c r="I1388" s="24"/>
      <c r="J1388" s="25"/>
      <c r="K1388" s="116"/>
      <c r="L1388" s="26"/>
      <c r="M1388" s="26"/>
      <c r="N1388" s="26"/>
      <c r="O1388" s="27"/>
      <c r="P1388" s="117"/>
    </row>
    <row r="1389" s="17" customFormat="1" spans="1:16">
      <c r="A1389" s="18"/>
      <c r="B1389" s="19"/>
      <c r="C1389" s="20"/>
      <c r="D1389" s="20"/>
      <c r="E1389" s="21"/>
      <c r="F1389" s="22"/>
      <c r="G1389" s="113"/>
      <c r="H1389" s="114"/>
      <c r="I1389" s="24"/>
      <c r="J1389" s="25"/>
      <c r="K1389" s="116"/>
      <c r="L1389" s="26"/>
      <c r="M1389" s="26"/>
      <c r="N1389" s="26"/>
      <c r="O1389" s="27"/>
      <c r="P1389" s="117"/>
    </row>
    <row r="1390" s="17" customFormat="1" spans="1:16">
      <c r="A1390" s="18"/>
      <c r="B1390" s="19"/>
      <c r="C1390" s="20"/>
      <c r="D1390" s="20"/>
      <c r="E1390" s="21"/>
      <c r="F1390" s="22"/>
      <c r="G1390" s="113"/>
      <c r="H1390" s="114"/>
      <c r="I1390" s="24"/>
      <c r="J1390" s="25"/>
      <c r="K1390" s="116"/>
      <c r="L1390" s="26"/>
      <c r="M1390" s="26"/>
      <c r="N1390" s="26"/>
      <c r="O1390" s="27"/>
      <c r="P1390" s="117"/>
    </row>
    <row r="1391" s="17" customFormat="1" spans="1:16">
      <c r="A1391" s="18"/>
      <c r="B1391" s="19"/>
      <c r="C1391" s="20"/>
      <c r="D1391" s="20"/>
      <c r="E1391" s="21"/>
      <c r="F1391" s="22"/>
      <c r="G1391" s="113"/>
      <c r="H1391" s="114"/>
      <c r="I1391" s="24"/>
      <c r="J1391" s="25"/>
      <c r="K1391" s="116"/>
      <c r="L1391" s="26"/>
      <c r="M1391" s="26"/>
      <c r="N1391" s="26"/>
      <c r="O1391" s="27"/>
      <c r="P1391" s="117"/>
    </row>
    <row r="1392" s="17" customFormat="1" spans="1:16">
      <c r="A1392" s="18"/>
      <c r="B1392" s="19"/>
      <c r="C1392" s="20"/>
      <c r="D1392" s="20"/>
      <c r="E1392" s="21"/>
      <c r="F1392" s="22"/>
      <c r="G1392" s="113"/>
      <c r="H1392" s="114"/>
      <c r="I1392" s="24"/>
      <c r="J1392" s="25"/>
      <c r="K1392" s="116"/>
      <c r="L1392" s="26"/>
      <c r="M1392" s="26"/>
      <c r="N1392" s="26"/>
      <c r="O1392" s="27"/>
      <c r="P1392" s="117"/>
    </row>
    <row r="1393" s="17" customFormat="1" spans="1:16">
      <c r="A1393" s="18"/>
      <c r="B1393" s="19"/>
      <c r="C1393" s="20"/>
      <c r="D1393" s="20"/>
      <c r="E1393" s="21"/>
      <c r="F1393" s="22"/>
      <c r="G1393" s="113"/>
      <c r="H1393" s="114"/>
      <c r="I1393" s="24"/>
      <c r="J1393" s="25"/>
      <c r="K1393" s="116"/>
      <c r="L1393" s="26"/>
      <c r="M1393" s="26"/>
      <c r="N1393" s="26"/>
      <c r="O1393" s="27"/>
      <c r="P1393" s="117"/>
    </row>
    <row r="1394" s="17" customFormat="1" spans="1:16">
      <c r="A1394" s="18"/>
      <c r="B1394" s="19"/>
      <c r="C1394" s="20"/>
      <c r="D1394" s="20"/>
      <c r="E1394" s="21"/>
      <c r="F1394" s="22"/>
      <c r="G1394" s="113"/>
      <c r="H1394" s="114"/>
      <c r="I1394" s="24"/>
      <c r="J1394" s="25"/>
      <c r="K1394" s="116"/>
      <c r="L1394" s="26"/>
      <c r="M1394" s="26"/>
      <c r="N1394" s="26"/>
      <c r="O1394" s="27"/>
      <c r="P1394" s="117"/>
    </row>
    <row r="1395" s="17" customFormat="1" spans="1:16">
      <c r="A1395" s="18"/>
      <c r="B1395" s="19"/>
      <c r="C1395" s="20"/>
      <c r="D1395" s="20"/>
      <c r="E1395" s="21"/>
      <c r="F1395" s="22"/>
      <c r="G1395" s="113"/>
      <c r="H1395" s="114"/>
      <c r="I1395" s="24"/>
      <c r="J1395" s="25"/>
      <c r="K1395" s="116"/>
      <c r="L1395" s="26"/>
      <c r="M1395" s="26"/>
      <c r="N1395" s="26"/>
      <c r="O1395" s="27"/>
      <c r="P1395" s="117"/>
    </row>
    <row r="1396" s="17" customFormat="1" spans="1:16">
      <c r="A1396" s="18"/>
      <c r="B1396" s="19"/>
      <c r="C1396" s="20"/>
      <c r="D1396" s="20"/>
      <c r="E1396" s="21"/>
      <c r="F1396" s="22"/>
      <c r="G1396" s="113"/>
      <c r="H1396" s="114"/>
      <c r="I1396" s="24"/>
      <c r="J1396" s="25"/>
      <c r="K1396" s="116"/>
      <c r="L1396" s="26"/>
      <c r="M1396" s="26"/>
      <c r="N1396" s="26"/>
      <c r="O1396" s="27"/>
      <c r="P1396" s="117"/>
    </row>
    <row r="1397" s="17" customFormat="1" spans="1:16">
      <c r="A1397" s="18"/>
      <c r="B1397" s="19"/>
      <c r="C1397" s="20"/>
      <c r="D1397" s="20"/>
      <c r="E1397" s="21"/>
      <c r="F1397" s="22"/>
      <c r="G1397" s="113"/>
      <c r="H1397" s="114"/>
      <c r="I1397" s="24"/>
      <c r="J1397" s="25"/>
      <c r="K1397" s="116"/>
      <c r="L1397" s="26"/>
      <c r="M1397" s="26"/>
      <c r="N1397" s="26"/>
      <c r="O1397" s="27"/>
      <c r="P1397" s="117"/>
    </row>
    <row r="1398" s="17" customFormat="1" spans="1:16">
      <c r="A1398" s="18"/>
      <c r="B1398" s="19"/>
      <c r="C1398" s="20"/>
      <c r="D1398" s="20"/>
      <c r="E1398" s="21"/>
      <c r="F1398" s="22"/>
      <c r="G1398" s="113"/>
      <c r="H1398" s="114"/>
      <c r="I1398" s="24"/>
      <c r="J1398" s="25"/>
      <c r="K1398" s="116"/>
      <c r="L1398" s="26"/>
      <c r="M1398" s="26"/>
      <c r="N1398" s="26"/>
      <c r="O1398" s="27"/>
      <c r="P1398" s="117"/>
    </row>
    <row r="1399" s="17" customFormat="1" spans="1:16">
      <c r="A1399" s="18"/>
      <c r="B1399" s="19"/>
      <c r="C1399" s="20"/>
      <c r="D1399" s="20"/>
      <c r="E1399" s="21"/>
      <c r="F1399" s="22"/>
      <c r="G1399" s="113"/>
      <c r="H1399" s="114"/>
      <c r="I1399" s="24"/>
      <c r="J1399" s="25"/>
      <c r="K1399" s="116"/>
      <c r="L1399" s="26"/>
      <c r="M1399" s="26"/>
      <c r="N1399" s="26"/>
      <c r="O1399" s="27"/>
      <c r="P1399" s="117"/>
    </row>
    <row r="1400" s="17" customFormat="1" spans="1:16">
      <c r="A1400" s="18"/>
      <c r="B1400" s="19"/>
      <c r="C1400" s="20"/>
      <c r="D1400" s="20"/>
      <c r="E1400" s="21"/>
      <c r="F1400" s="22"/>
      <c r="G1400" s="113"/>
      <c r="H1400" s="114"/>
      <c r="I1400" s="24"/>
      <c r="J1400" s="25"/>
      <c r="K1400" s="116"/>
      <c r="L1400" s="26"/>
      <c r="M1400" s="26"/>
      <c r="N1400" s="26"/>
      <c r="O1400" s="27"/>
      <c r="P1400" s="117"/>
    </row>
    <row r="1401" s="17" customFormat="1" spans="1:16">
      <c r="A1401" s="18"/>
      <c r="B1401" s="19"/>
      <c r="C1401" s="20"/>
      <c r="D1401" s="20"/>
      <c r="E1401" s="21"/>
      <c r="F1401" s="22"/>
      <c r="G1401" s="113"/>
      <c r="H1401" s="114"/>
      <c r="I1401" s="24"/>
      <c r="J1401" s="25"/>
      <c r="K1401" s="116"/>
      <c r="L1401" s="26"/>
      <c r="M1401" s="26"/>
      <c r="N1401" s="26"/>
      <c r="O1401" s="27"/>
      <c r="P1401" s="117"/>
    </row>
    <row r="1402" s="17" customFormat="1" spans="1:16">
      <c r="A1402" s="18"/>
      <c r="B1402" s="19"/>
      <c r="C1402" s="20"/>
      <c r="D1402" s="20"/>
      <c r="E1402" s="21"/>
      <c r="F1402" s="22"/>
      <c r="G1402" s="113"/>
      <c r="H1402" s="114"/>
      <c r="I1402" s="24"/>
      <c r="J1402" s="25"/>
      <c r="K1402" s="116"/>
      <c r="L1402" s="26"/>
      <c r="M1402" s="26"/>
      <c r="N1402" s="26"/>
      <c r="O1402" s="27"/>
      <c r="P1402" s="117"/>
    </row>
    <row r="1403" s="17" customFormat="1" spans="1:16">
      <c r="A1403" s="18"/>
      <c r="B1403" s="19"/>
      <c r="C1403" s="20"/>
      <c r="D1403" s="20"/>
      <c r="E1403" s="21"/>
      <c r="F1403" s="22"/>
      <c r="G1403" s="113"/>
      <c r="H1403" s="114"/>
      <c r="I1403" s="24"/>
      <c r="J1403" s="25"/>
      <c r="K1403" s="116"/>
      <c r="L1403" s="26"/>
      <c r="M1403" s="26"/>
      <c r="N1403" s="26"/>
      <c r="O1403" s="27"/>
      <c r="P1403" s="117"/>
    </row>
    <row r="1404" s="17" customFormat="1" spans="1:16">
      <c r="A1404" s="18"/>
      <c r="B1404" s="19"/>
      <c r="C1404" s="20"/>
      <c r="D1404" s="20"/>
      <c r="E1404" s="21"/>
      <c r="F1404" s="22"/>
      <c r="G1404" s="113"/>
      <c r="H1404" s="114"/>
      <c r="I1404" s="24"/>
      <c r="J1404" s="25"/>
      <c r="K1404" s="116"/>
      <c r="L1404" s="26"/>
      <c r="M1404" s="26"/>
      <c r="N1404" s="26"/>
      <c r="O1404" s="27"/>
      <c r="P1404" s="117"/>
    </row>
    <row r="1405" s="17" customFormat="1" spans="1:16">
      <c r="A1405" s="18"/>
      <c r="B1405" s="19"/>
      <c r="C1405" s="20"/>
      <c r="D1405" s="20"/>
      <c r="E1405" s="21"/>
      <c r="F1405" s="22"/>
      <c r="G1405" s="113"/>
      <c r="H1405" s="114"/>
      <c r="I1405" s="24"/>
      <c r="J1405" s="25"/>
      <c r="K1405" s="116"/>
      <c r="L1405" s="26"/>
      <c r="M1405" s="26"/>
      <c r="N1405" s="26"/>
      <c r="O1405" s="27"/>
      <c r="P1405" s="117"/>
    </row>
    <row r="1406" s="17" customFormat="1" spans="1:16">
      <c r="A1406" s="18"/>
      <c r="B1406" s="19"/>
      <c r="C1406" s="20"/>
      <c r="D1406" s="20"/>
      <c r="E1406" s="21"/>
      <c r="F1406" s="22"/>
      <c r="G1406" s="113"/>
      <c r="H1406" s="114"/>
      <c r="I1406" s="24"/>
      <c r="J1406" s="25"/>
      <c r="K1406" s="116"/>
      <c r="L1406" s="26"/>
      <c r="M1406" s="26"/>
      <c r="N1406" s="26"/>
      <c r="O1406" s="27"/>
      <c r="P1406" s="117"/>
    </row>
    <row r="1407" s="17" customFormat="1" spans="1:16">
      <c r="A1407" s="18"/>
      <c r="B1407" s="19"/>
      <c r="C1407" s="20"/>
      <c r="D1407" s="20"/>
      <c r="E1407" s="21"/>
      <c r="F1407" s="22"/>
      <c r="G1407" s="113"/>
      <c r="H1407" s="114"/>
      <c r="I1407" s="24"/>
      <c r="J1407" s="25"/>
      <c r="K1407" s="116"/>
      <c r="L1407" s="26"/>
      <c r="M1407" s="26"/>
      <c r="N1407" s="26"/>
      <c r="O1407" s="27"/>
      <c r="P1407" s="117"/>
    </row>
    <row r="1408" s="17" customFormat="1" spans="1:16">
      <c r="A1408" s="18"/>
      <c r="B1408" s="19"/>
      <c r="C1408" s="20"/>
      <c r="D1408" s="20"/>
      <c r="E1408" s="21"/>
      <c r="F1408" s="22"/>
      <c r="G1408" s="113"/>
      <c r="H1408" s="114"/>
      <c r="I1408" s="24"/>
      <c r="J1408" s="25"/>
      <c r="K1408" s="116"/>
      <c r="L1408" s="26"/>
      <c r="M1408" s="26"/>
      <c r="N1408" s="26"/>
      <c r="O1408" s="27"/>
      <c r="P1408" s="117"/>
    </row>
    <row r="1409" s="17" customFormat="1" spans="1:16">
      <c r="A1409" s="18"/>
      <c r="B1409" s="19"/>
      <c r="C1409" s="20"/>
      <c r="D1409" s="20"/>
      <c r="E1409" s="21"/>
      <c r="F1409" s="22"/>
      <c r="G1409" s="113"/>
      <c r="H1409" s="114"/>
      <c r="I1409" s="24"/>
      <c r="J1409" s="25"/>
      <c r="K1409" s="116"/>
      <c r="L1409" s="26"/>
      <c r="M1409" s="26"/>
      <c r="N1409" s="26"/>
      <c r="O1409" s="27"/>
      <c r="P1409" s="117"/>
    </row>
    <row r="1410" s="17" customFormat="1" spans="1:16">
      <c r="A1410" s="18"/>
      <c r="B1410" s="19"/>
      <c r="C1410" s="20"/>
      <c r="D1410" s="20"/>
      <c r="E1410" s="21"/>
      <c r="F1410" s="22"/>
      <c r="G1410" s="113"/>
      <c r="H1410" s="114"/>
      <c r="I1410" s="24"/>
      <c r="J1410" s="25"/>
      <c r="K1410" s="116"/>
      <c r="L1410" s="26"/>
      <c r="M1410" s="26"/>
      <c r="N1410" s="26"/>
      <c r="O1410" s="27"/>
      <c r="P1410" s="117"/>
    </row>
    <row r="1411" s="17" customFormat="1" spans="1:16">
      <c r="A1411" s="18"/>
      <c r="B1411" s="19"/>
      <c r="C1411" s="20"/>
      <c r="D1411" s="20"/>
      <c r="E1411" s="21"/>
      <c r="F1411" s="22"/>
      <c r="G1411" s="113"/>
      <c r="H1411" s="114"/>
      <c r="I1411" s="24"/>
      <c r="J1411" s="25"/>
      <c r="K1411" s="116"/>
      <c r="L1411" s="26"/>
      <c r="M1411" s="26"/>
      <c r="N1411" s="26"/>
      <c r="O1411" s="27"/>
      <c r="P1411" s="117"/>
    </row>
    <row r="1412" s="17" customFormat="1" spans="1:16">
      <c r="A1412" s="18"/>
      <c r="B1412" s="19"/>
      <c r="C1412" s="20"/>
      <c r="D1412" s="20"/>
      <c r="E1412" s="21"/>
      <c r="F1412" s="22"/>
      <c r="G1412" s="113"/>
      <c r="H1412" s="114"/>
      <c r="I1412" s="24"/>
      <c r="J1412" s="25"/>
      <c r="K1412" s="116"/>
      <c r="L1412" s="26"/>
      <c r="M1412" s="26"/>
      <c r="N1412" s="26"/>
      <c r="O1412" s="27"/>
      <c r="P1412" s="117"/>
    </row>
    <row r="1413" s="17" customFormat="1" spans="1:16">
      <c r="A1413" s="18"/>
      <c r="B1413" s="19"/>
      <c r="C1413" s="20"/>
      <c r="D1413" s="20"/>
      <c r="E1413" s="21"/>
      <c r="F1413" s="22"/>
      <c r="G1413" s="113"/>
      <c r="H1413" s="114"/>
      <c r="I1413" s="24"/>
      <c r="J1413" s="25"/>
      <c r="K1413" s="116"/>
      <c r="L1413" s="26"/>
      <c r="M1413" s="26"/>
      <c r="N1413" s="26"/>
      <c r="O1413" s="27"/>
      <c r="P1413" s="117"/>
    </row>
    <row r="1414" s="17" customFormat="1" spans="1:16">
      <c r="A1414" s="18"/>
      <c r="B1414" s="19"/>
      <c r="C1414" s="20"/>
      <c r="D1414" s="20"/>
      <c r="E1414" s="21"/>
      <c r="F1414" s="22"/>
      <c r="G1414" s="113"/>
      <c r="H1414" s="114"/>
      <c r="I1414" s="24"/>
      <c r="J1414" s="25"/>
      <c r="K1414" s="116"/>
      <c r="L1414" s="26"/>
      <c r="M1414" s="26"/>
      <c r="N1414" s="26"/>
      <c r="O1414" s="27"/>
      <c r="P1414" s="117"/>
    </row>
    <row r="1415" s="17" customFormat="1" spans="1:16">
      <c r="A1415" s="18"/>
      <c r="B1415" s="19"/>
      <c r="C1415" s="20"/>
      <c r="D1415" s="20"/>
      <c r="E1415" s="21"/>
      <c r="F1415" s="22"/>
      <c r="G1415" s="113"/>
      <c r="H1415" s="114"/>
      <c r="I1415" s="24"/>
      <c r="J1415" s="25"/>
      <c r="K1415" s="116"/>
      <c r="L1415" s="26"/>
      <c r="M1415" s="26"/>
      <c r="N1415" s="26"/>
      <c r="O1415" s="27"/>
      <c r="P1415" s="117"/>
    </row>
    <row r="1416" s="17" customFormat="1" spans="1:16">
      <c r="A1416" s="18"/>
      <c r="B1416" s="19"/>
      <c r="C1416" s="20"/>
      <c r="D1416" s="20"/>
      <c r="E1416" s="21"/>
      <c r="F1416" s="22"/>
      <c r="G1416" s="113"/>
      <c r="H1416" s="114"/>
      <c r="I1416" s="24"/>
      <c r="J1416" s="25"/>
      <c r="K1416" s="116"/>
      <c r="L1416" s="26"/>
      <c r="M1416" s="26"/>
      <c r="N1416" s="26"/>
      <c r="O1416" s="27"/>
      <c r="P1416" s="117"/>
    </row>
    <row r="1417" s="17" customFormat="1" spans="1:16">
      <c r="A1417" s="18"/>
      <c r="B1417" s="19"/>
      <c r="C1417" s="20"/>
      <c r="D1417" s="20"/>
      <c r="E1417" s="21"/>
      <c r="F1417" s="22"/>
      <c r="G1417" s="113"/>
      <c r="H1417" s="114"/>
      <c r="I1417" s="24"/>
      <c r="J1417" s="25"/>
      <c r="K1417" s="116"/>
      <c r="L1417" s="26"/>
      <c r="M1417" s="26"/>
      <c r="N1417" s="26"/>
      <c r="O1417" s="27"/>
      <c r="P1417" s="117"/>
    </row>
    <row r="1418" s="17" customFormat="1" spans="1:16">
      <c r="A1418" s="18"/>
      <c r="B1418" s="19"/>
      <c r="C1418" s="20"/>
      <c r="D1418" s="20"/>
      <c r="E1418" s="21"/>
      <c r="F1418" s="22"/>
      <c r="G1418" s="113"/>
      <c r="H1418" s="114"/>
      <c r="I1418" s="24"/>
      <c r="J1418" s="25"/>
      <c r="K1418" s="116"/>
      <c r="L1418" s="26"/>
      <c r="M1418" s="26"/>
      <c r="N1418" s="26"/>
      <c r="O1418" s="27"/>
      <c r="P1418" s="117"/>
    </row>
    <row r="1419" s="17" customFormat="1" spans="1:16">
      <c r="A1419" s="18"/>
      <c r="B1419" s="19"/>
      <c r="C1419" s="20"/>
      <c r="D1419" s="20"/>
      <c r="E1419" s="21"/>
      <c r="F1419" s="22"/>
      <c r="G1419" s="113"/>
      <c r="H1419" s="114"/>
      <c r="I1419" s="24"/>
      <c r="J1419" s="25"/>
      <c r="K1419" s="116"/>
      <c r="L1419" s="26"/>
      <c r="M1419" s="26"/>
      <c r="N1419" s="26"/>
      <c r="O1419" s="27"/>
      <c r="P1419" s="117"/>
    </row>
    <row r="1420" s="17" customFormat="1" spans="1:16">
      <c r="A1420" s="18"/>
      <c r="B1420" s="19"/>
      <c r="C1420" s="20"/>
      <c r="D1420" s="20"/>
      <c r="E1420" s="21"/>
      <c r="F1420" s="22"/>
      <c r="G1420" s="113"/>
      <c r="H1420" s="114"/>
      <c r="I1420" s="24"/>
      <c r="J1420" s="25"/>
      <c r="K1420" s="116"/>
      <c r="L1420" s="26"/>
      <c r="M1420" s="26"/>
      <c r="N1420" s="26"/>
      <c r="O1420" s="27"/>
      <c r="P1420" s="117"/>
    </row>
    <row r="1421" s="17" customFormat="1" spans="1:16">
      <c r="A1421" s="18"/>
      <c r="B1421" s="19"/>
      <c r="C1421" s="20"/>
      <c r="D1421" s="20"/>
      <c r="E1421" s="21"/>
      <c r="F1421" s="22"/>
      <c r="G1421" s="113"/>
      <c r="H1421" s="114"/>
      <c r="I1421" s="24"/>
      <c r="J1421" s="25"/>
      <c r="K1421" s="116"/>
      <c r="L1421" s="26"/>
      <c r="M1421" s="26"/>
      <c r="N1421" s="26"/>
      <c r="O1421" s="27"/>
      <c r="P1421" s="117"/>
    </row>
    <row r="1422" s="17" customFormat="1" spans="1:16">
      <c r="A1422" s="18"/>
      <c r="B1422" s="19"/>
      <c r="C1422" s="20"/>
      <c r="D1422" s="20"/>
      <c r="E1422" s="21"/>
      <c r="F1422" s="22"/>
      <c r="G1422" s="113"/>
      <c r="H1422" s="114"/>
      <c r="I1422" s="24"/>
      <c r="J1422" s="25"/>
      <c r="K1422" s="116"/>
      <c r="L1422" s="26"/>
      <c r="M1422" s="26"/>
      <c r="N1422" s="26"/>
      <c r="O1422" s="27"/>
      <c r="P1422" s="117"/>
    </row>
    <row r="1423" s="17" customFormat="1" spans="1:16">
      <c r="A1423" s="18"/>
      <c r="B1423" s="19"/>
      <c r="C1423" s="20"/>
      <c r="D1423" s="20"/>
      <c r="E1423" s="21"/>
      <c r="F1423" s="22"/>
      <c r="G1423" s="113"/>
      <c r="H1423" s="114"/>
      <c r="I1423" s="24"/>
      <c r="J1423" s="25"/>
      <c r="K1423" s="116"/>
      <c r="L1423" s="26"/>
      <c r="M1423" s="26"/>
      <c r="N1423" s="26"/>
      <c r="O1423" s="27"/>
      <c r="P1423" s="117"/>
    </row>
    <row r="1424" s="17" customFormat="1" spans="1:16">
      <c r="A1424" s="18"/>
      <c r="B1424" s="19"/>
      <c r="C1424" s="20"/>
      <c r="D1424" s="20"/>
      <c r="E1424" s="21"/>
      <c r="F1424" s="22"/>
      <c r="G1424" s="113"/>
      <c r="H1424" s="114"/>
      <c r="I1424" s="24"/>
      <c r="J1424" s="25"/>
      <c r="K1424" s="116"/>
      <c r="L1424" s="26"/>
      <c r="M1424" s="26"/>
      <c r="N1424" s="26"/>
      <c r="O1424" s="27"/>
      <c r="P1424" s="117"/>
    </row>
    <row r="1425" s="17" customFormat="1" spans="1:16">
      <c r="A1425" s="18"/>
      <c r="B1425" s="19"/>
      <c r="C1425" s="20"/>
      <c r="D1425" s="20"/>
      <c r="E1425" s="21"/>
      <c r="F1425" s="22"/>
      <c r="G1425" s="113"/>
      <c r="H1425" s="114"/>
      <c r="I1425" s="24"/>
      <c r="J1425" s="25"/>
      <c r="K1425" s="116"/>
      <c r="L1425" s="26"/>
      <c r="M1425" s="26"/>
      <c r="N1425" s="26"/>
      <c r="O1425" s="27"/>
      <c r="P1425" s="117"/>
    </row>
    <row r="1426" s="17" customFormat="1" spans="1:16">
      <c r="A1426" s="18"/>
      <c r="B1426" s="19"/>
      <c r="C1426" s="20"/>
      <c r="D1426" s="20"/>
      <c r="E1426" s="21"/>
      <c r="F1426" s="22"/>
      <c r="G1426" s="113"/>
      <c r="H1426" s="114"/>
      <c r="I1426" s="24"/>
      <c r="J1426" s="25"/>
      <c r="K1426" s="116"/>
      <c r="L1426" s="26"/>
      <c r="M1426" s="26"/>
      <c r="N1426" s="26"/>
      <c r="O1426" s="27"/>
      <c r="P1426" s="117"/>
    </row>
    <row r="1427" s="17" customFormat="1" spans="1:16">
      <c r="A1427" s="18"/>
      <c r="B1427" s="19"/>
      <c r="C1427" s="20"/>
      <c r="D1427" s="20"/>
      <c r="E1427" s="21"/>
      <c r="F1427" s="22"/>
      <c r="G1427" s="113"/>
      <c r="H1427" s="114"/>
      <c r="I1427" s="24"/>
      <c r="J1427" s="25"/>
      <c r="K1427" s="116"/>
      <c r="L1427" s="26"/>
      <c r="M1427" s="26"/>
      <c r="N1427" s="26"/>
      <c r="O1427" s="27"/>
      <c r="P1427" s="117"/>
    </row>
    <row r="1428" s="17" customFormat="1" spans="1:16">
      <c r="A1428" s="18"/>
      <c r="B1428" s="19"/>
      <c r="C1428" s="20"/>
      <c r="D1428" s="20"/>
      <c r="E1428" s="21"/>
      <c r="F1428" s="22"/>
      <c r="G1428" s="113"/>
      <c r="H1428" s="114"/>
      <c r="I1428" s="24"/>
      <c r="J1428" s="25"/>
      <c r="K1428" s="116"/>
      <c r="L1428" s="26"/>
      <c r="M1428" s="26"/>
      <c r="N1428" s="26"/>
      <c r="O1428" s="27"/>
      <c r="P1428" s="117"/>
    </row>
    <row r="1429" s="17" customFormat="1" spans="1:16">
      <c r="A1429" s="18"/>
      <c r="B1429" s="19"/>
      <c r="C1429" s="20"/>
      <c r="D1429" s="20"/>
      <c r="E1429" s="21"/>
      <c r="F1429" s="22"/>
      <c r="G1429" s="113"/>
      <c r="H1429" s="114"/>
      <c r="I1429" s="24"/>
      <c r="J1429" s="25"/>
      <c r="K1429" s="116"/>
      <c r="L1429" s="26"/>
      <c r="M1429" s="26"/>
      <c r="N1429" s="26"/>
      <c r="O1429" s="27"/>
      <c r="P1429" s="117"/>
    </row>
    <row r="1430" s="17" customFormat="1" spans="1:16">
      <c r="A1430" s="18"/>
      <c r="B1430" s="19"/>
      <c r="C1430" s="20"/>
      <c r="D1430" s="20"/>
      <c r="E1430" s="21"/>
      <c r="F1430" s="22"/>
      <c r="G1430" s="113"/>
      <c r="H1430" s="114"/>
      <c r="I1430" s="24"/>
      <c r="J1430" s="25"/>
      <c r="K1430" s="116"/>
      <c r="L1430" s="26"/>
      <c r="M1430" s="26"/>
      <c r="N1430" s="26"/>
      <c r="O1430" s="27"/>
      <c r="P1430" s="117"/>
    </row>
    <row r="1431" s="17" customFormat="1" spans="1:16">
      <c r="A1431" s="18"/>
      <c r="B1431" s="19"/>
      <c r="C1431" s="20"/>
      <c r="D1431" s="20"/>
      <c r="E1431" s="21"/>
      <c r="F1431" s="22"/>
      <c r="G1431" s="113"/>
      <c r="H1431" s="114"/>
      <c r="I1431" s="24"/>
      <c r="J1431" s="25"/>
      <c r="K1431" s="116"/>
      <c r="L1431" s="26"/>
      <c r="M1431" s="26"/>
      <c r="N1431" s="26"/>
      <c r="O1431" s="27"/>
      <c r="P1431" s="117"/>
    </row>
    <row r="1432" s="17" customFormat="1" spans="1:16">
      <c r="A1432" s="18"/>
      <c r="B1432" s="19"/>
      <c r="C1432" s="20"/>
      <c r="D1432" s="20"/>
      <c r="E1432" s="21"/>
      <c r="F1432" s="22"/>
      <c r="G1432" s="113"/>
      <c r="H1432" s="114"/>
      <c r="I1432" s="24"/>
      <c r="J1432" s="25"/>
      <c r="K1432" s="116"/>
      <c r="L1432" s="26"/>
      <c r="M1432" s="26"/>
      <c r="N1432" s="26"/>
      <c r="O1432" s="27"/>
      <c r="P1432" s="117"/>
    </row>
    <row r="1433" s="17" customFormat="1" spans="1:16">
      <c r="A1433" s="18"/>
      <c r="B1433" s="19"/>
      <c r="C1433" s="20"/>
      <c r="D1433" s="20"/>
      <c r="E1433" s="21"/>
      <c r="F1433" s="22"/>
      <c r="G1433" s="113"/>
      <c r="H1433" s="114"/>
      <c r="I1433" s="24"/>
      <c r="J1433" s="25"/>
      <c r="K1433" s="116"/>
      <c r="L1433" s="26"/>
      <c r="M1433" s="26"/>
      <c r="N1433" s="26"/>
      <c r="O1433" s="27"/>
      <c r="P1433" s="117"/>
    </row>
    <row r="1434" s="17" customFormat="1" spans="1:16">
      <c r="A1434" s="18"/>
      <c r="B1434" s="19"/>
      <c r="C1434" s="20"/>
      <c r="D1434" s="20"/>
      <c r="E1434" s="21"/>
      <c r="F1434" s="22"/>
      <c r="G1434" s="113"/>
      <c r="H1434" s="114"/>
      <c r="I1434" s="24"/>
      <c r="J1434" s="25"/>
      <c r="K1434" s="116"/>
      <c r="L1434" s="26"/>
      <c r="M1434" s="26"/>
      <c r="N1434" s="26"/>
      <c r="O1434" s="27"/>
      <c r="P1434" s="117"/>
    </row>
    <row r="1435" s="17" customFormat="1" spans="1:16">
      <c r="A1435" s="18"/>
      <c r="B1435" s="19"/>
      <c r="C1435" s="20"/>
      <c r="D1435" s="20"/>
      <c r="E1435" s="21"/>
      <c r="F1435" s="22"/>
      <c r="G1435" s="113"/>
      <c r="H1435" s="114"/>
      <c r="I1435" s="24"/>
      <c r="J1435" s="25"/>
      <c r="K1435" s="116"/>
      <c r="L1435" s="26"/>
      <c r="M1435" s="26"/>
      <c r="N1435" s="26"/>
      <c r="O1435" s="27"/>
      <c r="P1435" s="117"/>
    </row>
    <row r="1436" s="17" customFormat="1" spans="1:16">
      <c r="A1436" s="18"/>
      <c r="B1436" s="19"/>
      <c r="C1436" s="20"/>
      <c r="D1436" s="20"/>
      <c r="E1436" s="21"/>
      <c r="F1436" s="22"/>
      <c r="G1436" s="113"/>
      <c r="H1436" s="114"/>
      <c r="I1436" s="24"/>
      <c r="J1436" s="25"/>
      <c r="K1436" s="116"/>
      <c r="L1436" s="26"/>
      <c r="M1436" s="26"/>
      <c r="N1436" s="26"/>
      <c r="O1436" s="27"/>
      <c r="P1436" s="117"/>
    </row>
    <row r="1437" s="17" customFormat="1" spans="1:16">
      <c r="A1437" s="18"/>
      <c r="B1437" s="19"/>
      <c r="C1437" s="20"/>
      <c r="D1437" s="20"/>
      <c r="E1437" s="21"/>
      <c r="F1437" s="22"/>
      <c r="G1437" s="113"/>
      <c r="H1437" s="114"/>
      <c r="I1437" s="24"/>
      <c r="J1437" s="25"/>
      <c r="K1437" s="116"/>
      <c r="L1437" s="26"/>
      <c r="M1437" s="26"/>
      <c r="N1437" s="26"/>
      <c r="O1437" s="27"/>
      <c r="P1437" s="117"/>
    </row>
    <row r="1438" s="17" customFormat="1" spans="1:16">
      <c r="A1438" s="18"/>
      <c r="B1438" s="19"/>
      <c r="C1438" s="20"/>
      <c r="D1438" s="20"/>
      <c r="E1438" s="21"/>
      <c r="F1438" s="22"/>
      <c r="G1438" s="113"/>
      <c r="H1438" s="114"/>
      <c r="I1438" s="24"/>
      <c r="J1438" s="25"/>
      <c r="K1438" s="116"/>
      <c r="L1438" s="26"/>
      <c r="M1438" s="26"/>
      <c r="N1438" s="26"/>
      <c r="O1438" s="27"/>
      <c r="P1438" s="117"/>
    </row>
    <row r="1439" s="17" customFormat="1" spans="1:16">
      <c r="A1439" s="18"/>
      <c r="B1439" s="19"/>
      <c r="C1439" s="20"/>
      <c r="D1439" s="20"/>
      <c r="E1439" s="21"/>
      <c r="F1439" s="22"/>
      <c r="G1439" s="113"/>
      <c r="H1439" s="114"/>
      <c r="I1439" s="24"/>
      <c r="J1439" s="25"/>
      <c r="K1439" s="116"/>
      <c r="L1439" s="26"/>
      <c r="M1439" s="26"/>
      <c r="N1439" s="26"/>
      <c r="O1439" s="27"/>
      <c r="P1439" s="117"/>
    </row>
    <row r="1440" s="17" customFormat="1" spans="1:16">
      <c r="A1440" s="18"/>
      <c r="B1440" s="19"/>
      <c r="C1440" s="20"/>
      <c r="D1440" s="20"/>
      <c r="E1440" s="21"/>
      <c r="F1440" s="22"/>
      <c r="G1440" s="113"/>
      <c r="H1440" s="114"/>
      <c r="I1440" s="24"/>
      <c r="J1440" s="25"/>
      <c r="K1440" s="116"/>
      <c r="L1440" s="26"/>
      <c r="M1440" s="26"/>
      <c r="N1440" s="26"/>
      <c r="O1440" s="27"/>
      <c r="P1440" s="117"/>
    </row>
    <row r="1441" s="17" customFormat="1" spans="1:16">
      <c r="A1441" s="18"/>
      <c r="B1441" s="19"/>
      <c r="C1441" s="20"/>
      <c r="D1441" s="20"/>
      <c r="E1441" s="21"/>
      <c r="F1441" s="22"/>
      <c r="G1441" s="113"/>
      <c r="H1441" s="114"/>
      <c r="I1441" s="24"/>
      <c r="J1441" s="25"/>
      <c r="K1441" s="116"/>
      <c r="L1441" s="26"/>
      <c r="M1441" s="26"/>
      <c r="N1441" s="26"/>
      <c r="O1441" s="27"/>
      <c r="P1441" s="117"/>
    </row>
    <row r="1442" s="17" customFormat="1" spans="1:16">
      <c r="A1442" s="18"/>
      <c r="B1442" s="19"/>
      <c r="C1442" s="20"/>
      <c r="D1442" s="20"/>
      <c r="E1442" s="21"/>
      <c r="F1442" s="22"/>
      <c r="G1442" s="113"/>
      <c r="H1442" s="114"/>
      <c r="I1442" s="24"/>
      <c r="J1442" s="25"/>
      <c r="K1442" s="116"/>
      <c r="L1442" s="26"/>
      <c r="M1442" s="26"/>
      <c r="N1442" s="26"/>
      <c r="O1442" s="27"/>
      <c r="P1442" s="117"/>
    </row>
    <row r="1443" s="17" customFormat="1" spans="1:16">
      <c r="A1443" s="18"/>
      <c r="B1443" s="19"/>
      <c r="C1443" s="20"/>
      <c r="D1443" s="20"/>
      <c r="E1443" s="21"/>
      <c r="F1443" s="22"/>
      <c r="G1443" s="113"/>
      <c r="H1443" s="114"/>
      <c r="I1443" s="24"/>
      <c r="J1443" s="25"/>
      <c r="K1443" s="116"/>
      <c r="L1443" s="26"/>
      <c r="M1443" s="26"/>
      <c r="N1443" s="26"/>
      <c r="O1443" s="27"/>
      <c r="P1443" s="117"/>
    </row>
    <row r="1444" s="17" customFormat="1" spans="1:16">
      <c r="A1444" s="18"/>
      <c r="B1444" s="19"/>
      <c r="C1444" s="20"/>
      <c r="D1444" s="20"/>
      <c r="E1444" s="21"/>
      <c r="F1444" s="22"/>
      <c r="G1444" s="113"/>
      <c r="H1444" s="114"/>
      <c r="I1444" s="24"/>
      <c r="J1444" s="25"/>
      <c r="K1444" s="116"/>
      <c r="L1444" s="26"/>
      <c r="M1444" s="26"/>
      <c r="N1444" s="26"/>
      <c r="O1444" s="27"/>
      <c r="P1444" s="117"/>
    </row>
    <row r="1445" s="17" customFormat="1" spans="1:16">
      <c r="A1445" s="18"/>
      <c r="B1445" s="19"/>
      <c r="C1445" s="20"/>
      <c r="D1445" s="20"/>
      <c r="E1445" s="21"/>
      <c r="F1445" s="22"/>
      <c r="G1445" s="113"/>
      <c r="H1445" s="114"/>
      <c r="I1445" s="24"/>
      <c r="J1445" s="25"/>
      <c r="K1445" s="116"/>
      <c r="L1445" s="26"/>
      <c r="M1445" s="26"/>
      <c r="N1445" s="26"/>
      <c r="O1445" s="27"/>
      <c r="P1445" s="117"/>
    </row>
    <row r="1446" s="17" customFormat="1" spans="1:16">
      <c r="A1446" s="18"/>
      <c r="B1446" s="19"/>
      <c r="C1446" s="20"/>
      <c r="D1446" s="20"/>
      <c r="E1446" s="21"/>
      <c r="F1446" s="22"/>
      <c r="G1446" s="113"/>
      <c r="H1446" s="114"/>
      <c r="I1446" s="24"/>
      <c r="J1446" s="25"/>
      <c r="K1446" s="116"/>
      <c r="L1446" s="26"/>
      <c r="M1446" s="26"/>
      <c r="N1446" s="26"/>
      <c r="O1446" s="27"/>
      <c r="P1446" s="117"/>
    </row>
    <row r="1447" s="17" customFormat="1" spans="1:16">
      <c r="A1447" s="18"/>
      <c r="B1447" s="19"/>
      <c r="C1447" s="20"/>
      <c r="D1447" s="20"/>
      <c r="E1447" s="21"/>
      <c r="F1447" s="22"/>
      <c r="G1447" s="113"/>
      <c r="H1447" s="114"/>
      <c r="I1447" s="24"/>
      <c r="J1447" s="25"/>
      <c r="K1447" s="116"/>
      <c r="L1447" s="26"/>
      <c r="M1447" s="26"/>
      <c r="N1447" s="26"/>
      <c r="O1447" s="27"/>
      <c r="P1447" s="117"/>
    </row>
    <row r="1448" s="17" customFormat="1" spans="1:16">
      <c r="A1448" s="18"/>
      <c r="B1448" s="19"/>
      <c r="C1448" s="20"/>
      <c r="D1448" s="20"/>
      <c r="E1448" s="21"/>
      <c r="F1448" s="22"/>
      <c r="G1448" s="113"/>
      <c r="H1448" s="114"/>
      <c r="I1448" s="24"/>
      <c r="J1448" s="25"/>
      <c r="K1448" s="116"/>
      <c r="L1448" s="26"/>
      <c r="M1448" s="26"/>
      <c r="N1448" s="26"/>
      <c r="O1448" s="27"/>
      <c r="P1448" s="117"/>
    </row>
    <row r="1449" s="17" customFormat="1" spans="1:16">
      <c r="A1449" s="18"/>
      <c r="B1449" s="19"/>
      <c r="C1449" s="20"/>
      <c r="D1449" s="20"/>
      <c r="E1449" s="21"/>
      <c r="F1449" s="22"/>
      <c r="G1449" s="113"/>
      <c r="H1449" s="114"/>
      <c r="I1449" s="24"/>
      <c r="J1449" s="25"/>
      <c r="K1449" s="116"/>
      <c r="L1449" s="26"/>
      <c r="M1449" s="26"/>
      <c r="N1449" s="26"/>
      <c r="O1449" s="27"/>
      <c r="P1449" s="117"/>
    </row>
    <row r="1450" s="17" customFormat="1" spans="1:16">
      <c r="A1450" s="18"/>
      <c r="B1450" s="19"/>
      <c r="C1450" s="20"/>
      <c r="D1450" s="20"/>
      <c r="E1450" s="21"/>
      <c r="F1450" s="22"/>
      <c r="G1450" s="113"/>
      <c r="H1450" s="114"/>
      <c r="I1450" s="24"/>
      <c r="J1450" s="25"/>
      <c r="K1450" s="116"/>
      <c r="L1450" s="26"/>
      <c r="M1450" s="26"/>
      <c r="N1450" s="26"/>
      <c r="O1450" s="27"/>
      <c r="P1450" s="117"/>
    </row>
    <row r="1451" s="17" customFormat="1" spans="1:16">
      <c r="A1451" s="18"/>
      <c r="B1451" s="19"/>
      <c r="C1451" s="20"/>
      <c r="D1451" s="20"/>
      <c r="E1451" s="21"/>
      <c r="F1451" s="22"/>
      <c r="G1451" s="113"/>
      <c r="H1451" s="114"/>
      <c r="I1451" s="24"/>
      <c r="J1451" s="25"/>
      <c r="K1451" s="116"/>
      <c r="L1451" s="26"/>
      <c r="M1451" s="26"/>
      <c r="N1451" s="26"/>
      <c r="O1451" s="27"/>
      <c r="P1451" s="117"/>
    </row>
    <row r="1452" s="17" customFormat="1" spans="1:16">
      <c r="A1452" s="18"/>
      <c r="B1452" s="19"/>
      <c r="C1452" s="20"/>
      <c r="D1452" s="20"/>
      <c r="E1452" s="21"/>
      <c r="F1452" s="22"/>
      <c r="G1452" s="113"/>
      <c r="H1452" s="114"/>
      <c r="I1452" s="24"/>
      <c r="J1452" s="25"/>
      <c r="K1452" s="116"/>
      <c r="L1452" s="26"/>
      <c r="M1452" s="26"/>
      <c r="N1452" s="26"/>
      <c r="O1452" s="27"/>
      <c r="P1452" s="117"/>
    </row>
    <row r="1453" s="17" customFormat="1" spans="1:16">
      <c r="A1453" s="18"/>
      <c r="B1453" s="19"/>
      <c r="C1453" s="20"/>
      <c r="D1453" s="20"/>
      <c r="E1453" s="21"/>
      <c r="F1453" s="22"/>
      <c r="G1453" s="113"/>
      <c r="H1453" s="114"/>
      <c r="I1453" s="24"/>
      <c r="J1453" s="25"/>
      <c r="K1453" s="116"/>
      <c r="L1453" s="26"/>
      <c r="M1453" s="26"/>
      <c r="N1453" s="26"/>
      <c r="O1453" s="27"/>
      <c r="P1453" s="117"/>
    </row>
    <row r="1454" s="17" customFormat="1" spans="1:16">
      <c r="A1454" s="18"/>
      <c r="B1454" s="19"/>
      <c r="C1454" s="20"/>
      <c r="D1454" s="20"/>
      <c r="E1454" s="21"/>
      <c r="F1454" s="22"/>
      <c r="G1454" s="113"/>
      <c r="H1454" s="114"/>
      <c r="I1454" s="24"/>
      <c r="J1454" s="25"/>
      <c r="K1454" s="116"/>
      <c r="L1454" s="26"/>
      <c r="M1454" s="26"/>
      <c r="N1454" s="26"/>
      <c r="O1454" s="27"/>
      <c r="P1454" s="117"/>
    </row>
    <row r="1455" s="17" customFormat="1" spans="1:16">
      <c r="A1455" s="18"/>
      <c r="B1455" s="19"/>
      <c r="C1455" s="20"/>
      <c r="D1455" s="20"/>
      <c r="E1455" s="21"/>
      <c r="F1455" s="22"/>
      <c r="G1455" s="113"/>
      <c r="H1455" s="114"/>
      <c r="I1455" s="24"/>
      <c r="J1455" s="25"/>
      <c r="K1455" s="116"/>
      <c r="L1455" s="26"/>
      <c r="M1455" s="26"/>
      <c r="N1455" s="26"/>
      <c r="O1455" s="27"/>
      <c r="P1455" s="117"/>
    </row>
    <row r="1456" s="17" customFormat="1" spans="1:16">
      <c r="A1456" s="18"/>
      <c r="B1456" s="19"/>
      <c r="C1456" s="20"/>
      <c r="D1456" s="20"/>
      <c r="E1456" s="21"/>
      <c r="F1456" s="22"/>
      <c r="G1456" s="113"/>
      <c r="H1456" s="114"/>
      <c r="I1456" s="24"/>
      <c r="J1456" s="25"/>
      <c r="K1456" s="116"/>
      <c r="L1456" s="26"/>
      <c r="M1456" s="26"/>
      <c r="N1456" s="26"/>
      <c r="O1456" s="27"/>
      <c r="P1456" s="117"/>
    </row>
    <row r="1457" s="17" customFormat="1" spans="1:16">
      <c r="A1457" s="18"/>
      <c r="B1457" s="19"/>
      <c r="C1457" s="20"/>
      <c r="D1457" s="20"/>
      <c r="E1457" s="21"/>
      <c r="F1457" s="22"/>
      <c r="G1457" s="113"/>
      <c r="H1457" s="114"/>
      <c r="I1457" s="24"/>
      <c r="J1457" s="25"/>
      <c r="K1457" s="116"/>
      <c r="L1457" s="26"/>
      <c r="M1457" s="26"/>
      <c r="N1457" s="26"/>
      <c r="O1457" s="27"/>
      <c r="P1457" s="117"/>
    </row>
    <row r="1458" s="17" customFormat="1" spans="1:16">
      <c r="A1458" s="18"/>
      <c r="B1458" s="19"/>
      <c r="C1458" s="20"/>
      <c r="D1458" s="20"/>
      <c r="E1458" s="21"/>
      <c r="F1458" s="22"/>
      <c r="G1458" s="113"/>
      <c r="H1458" s="114"/>
      <c r="I1458" s="24"/>
      <c r="J1458" s="25"/>
      <c r="K1458" s="116"/>
      <c r="L1458" s="26"/>
      <c r="M1458" s="26"/>
      <c r="N1458" s="26"/>
      <c r="O1458" s="27"/>
      <c r="P1458" s="117"/>
    </row>
    <row r="1459" s="17" customFormat="1" spans="1:16">
      <c r="A1459" s="18"/>
      <c r="B1459" s="19"/>
      <c r="C1459" s="20"/>
      <c r="D1459" s="20"/>
      <c r="E1459" s="21"/>
      <c r="F1459" s="22"/>
      <c r="G1459" s="113"/>
      <c r="H1459" s="114"/>
      <c r="I1459" s="24"/>
      <c r="J1459" s="25"/>
      <c r="K1459" s="116"/>
      <c r="L1459" s="26"/>
      <c r="M1459" s="26"/>
      <c r="N1459" s="26"/>
      <c r="O1459" s="27"/>
      <c r="P1459" s="117"/>
    </row>
    <row r="1460" s="17" customFormat="1" spans="1:16">
      <c r="A1460" s="18"/>
      <c r="B1460" s="19"/>
      <c r="C1460" s="20"/>
      <c r="D1460" s="20"/>
      <c r="E1460" s="21"/>
      <c r="F1460" s="22"/>
      <c r="G1460" s="113"/>
      <c r="H1460" s="114"/>
      <c r="I1460" s="24"/>
      <c r="J1460" s="25"/>
      <c r="K1460" s="116"/>
      <c r="L1460" s="26"/>
      <c r="M1460" s="26"/>
      <c r="N1460" s="26"/>
      <c r="O1460" s="27"/>
      <c r="P1460" s="117"/>
    </row>
    <row r="1461" s="17" customFormat="1" spans="1:16">
      <c r="A1461" s="18"/>
      <c r="B1461" s="19"/>
      <c r="C1461" s="20"/>
      <c r="D1461" s="20"/>
      <c r="E1461" s="21"/>
      <c r="F1461" s="22"/>
      <c r="G1461" s="113"/>
      <c r="H1461" s="114"/>
      <c r="I1461" s="24"/>
      <c r="J1461" s="25"/>
      <c r="K1461" s="116"/>
      <c r="L1461" s="26"/>
      <c r="M1461" s="26"/>
      <c r="N1461" s="26"/>
      <c r="O1461" s="27"/>
      <c r="P1461" s="117"/>
    </row>
    <row r="1462" s="17" customFormat="1" spans="1:16">
      <c r="A1462" s="18"/>
      <c r="B1462" s="19"/>
      <c r="C1462" s="20"/>
      <c r="D1462" s="20"/>
      <c r="E1462" s="21"/>
      <c r="F1462" s="22"/>
      <c r="G1462" s="113"/>
      <c r="H1462" s="114"/>
      <c r="I1462" s="24"/>
      <c r="J1462" s="25"/>
      <c r="K1462" s="116"/>
      <c r="L1462" s="26"/>
      <c r="M1462" s="26"/>
      <c r="N1462" s="26"/>
      <c r="O1462" s="27"/>
      <c r="P1462" s="117"/>
    </row>
    <row r="1463" s="17" customFormat="1" spans="1:16">
      <c r="A1463" s="18"/>
      <c r="B1463" s="19"/>
      <c r="C1463" s="20"/>
      <c r="D1463" s="20"/>
      <c r="E1463" s="21"/>
      <c r="F1463" s="22"/>
      <c r="G1463" s="113"/>
      <c r="H1463" s="114"/>
      <c r="I1463" s="24"/>
      <c r="J1463" s="25"/>
      <c r="K1463" s="116"/>
      <c r="L1463" s="26"/>
      <c r="M1463" s="26"/>
      <c r="N1463" s="26"/>
      <c r="O1463" s="27"/>
      <c r="P1463" s="117"/>
    </row>
    <row r="1464" s="17" customFormat="1" spans="1:16">
      <c r="A1464" s="18"/>
      <c r="B1464" s="19"/>
      <c r="C1464" s="20"/>
      <c r="D1464" s="20"/>
      <c r="E1464" s="21"/>
      <c r="F1464" s="22"/>
      <c r="G1464" s="113"/>
      <c r="H1464" s="114"/>
      <c r="I1464" s="24"/>
      <c r="J1464" s="25"/>
      <c r="K1464" s="116"/>
      <c r="L1464" s="26"/>
      <c r="M1464" s="26"/>
      <c r="N1464" s="26"/>
      <c r="O1464" s="27"/>
      <c r="P1464" s="117"/>
    </row>
    <row r="1465" s="17" customFormat="1" spans="1:16">
      <c r="A1465" s="18"/>
      <c r="B1465" s="19"/>
      <c r="C1465" s="20"/>
      <c r="D1465" s="20"/>
      <c r="E1465" s="21"/>
      <c r="F1465" s="22"/>
      <c r="G1465" s="113"/>
      <c r="H1465" s="114"/>
      <c r="I1465" s="24"/>
      <c r="J1465" s="25"/>
      <c r="K1465" s="116"/>
      <c r="L1465" s="26"/>
      <c r="M1465" s="26"/>
      <c r="N1465" s="26"/>
      <c r="O1465" s="27"/>
      <c r="P1465" s="117"/>
    </row>
    <row r="1466" s="17" customFormat="1" spans="1:16">
      <c r="A1466" s="18"/>
      <c r="B1466" s="19"/>
      <c r="C1466" s="20"/>
      <c r="D1466" s="20"/>
      <c r="E1466" s="21"/>
      <c r="F1466" s="22"/>
      <c r="G1466" s="113"/>
      <c r="H1466" s="114"/>
      <c r="I1466" s="24"/>
      <c r="J1466" s="25"/>
      <c r="K1466" s="116"/>
      <c r="L1466" s="26"/>
      <c r="M1466" s="26"/>
      <c r="N1466" s="26"/>
      <c r="O1466" s="27"/>
      <c r="P1466" s="117"/>
    </row>
    <row r="1467" s="17" customFormat="1" spans="1:16">
      <c r="A1467" s="18"/>
      <c r="B1467" s="19"/>
      <c r="C1467" s="20"/>
      <c r="D1467" s="20"/>
      <c r="E1467" s="21"/>
      <c r="F1467" s="22"/>
      <c r="G1467" s="113"/>
      <c r="H1467" s="114"/>
      <c r="I1467" s="24"/>
      <c r="J1467" s="25"/>
      <c r="K1467" s="116"/>
      <c r="L1467" s="26"/>
      <c r="M1467" s="26"/>
      <c r="N1467" s="26"/>
      <c r="O1467" s="27"/>
      <c r="P1467" s="117"/>
    </row>
    <row r="1468" s="17" customFormat="1" spans="1:16">
      <c r="A1468" s="18"/>
      <c r="B1468" s="19"/>
      <c r="C1468" s="20"/>
      <c r="D1468" s="20"/>
      <c r="E1468" s="21"/>
      <c r="F1468" s="22"/>
      <c r="G1468" s="113"/>
      <c r="H1468" s="114"/>
      <c r="I1468" s="24"/>
      <c r="J1468" s="25"/>
      <c r="K1468" s="116"/>
      <c r="L1468" s="26"/>
      <c r="M1468" s="26"/>
      <c r="N1468" s="26"/>
      <c r="O1468" s="27"/>
      <c r="P1468" s="117"/>
    </row>
    <row r="1469" s="17" customFormat="1" spans="1:16">
      <c r="A1469" s="18"/>
      <c r="B1469" s="19"/>
      <c r="C1469" s="20"/>
      <c r="D1469" s="20"/>
      <c r="E1469" s="21"/>
      <c r="F1469" s="22"/>
      <c r="G1469" s="113"/>
      <c r="H1469" s="114"/>
      <c r="I1469" s="24"/>
      <c r="J1469" s="25"/>
      <c r="K1469" s="116"/>
      <c r="L1469" s="26"/>
      <c r="M1469" s="26"/>
      <c r="N1469" s="26"/>
      <c r="O1469" s="27"/>
      <c r="P1469" s="117"/>
    </row>
    <row r="1470" s="17" customFormat="1" spans="1:16">
      <c r="A1470" s="18"/>
      <c r="B1470" s="19"/>
      <c r="C1470" s="20"/>
      <c r="D1470" s="20"/>
      <c r="E1470" s="21"/>
      <c r="F1470" s="22"/>
      <c r="G1470" s="113"/>
      <c r="H1470" s="114"/>
      <c r="I1470" s="24"/>
      <c r="J1470" s="25"/>
      <c r="K1470" s="116"/>
      <c r="L1470" s="26"/>
      <c r="M1470" s="26"/>
      <c r="N1470" s="26"/>
      <c r="O1470" s="27"/>
      <c r="P1470" s="117"/>
    </row>
    <row r="1471" s="17" customFormat="1" spans="1:16">
      <c r="A1471" s="18"/>
      <c r="B1471" s="19"/>
      <c r="C1471" s="20"/>
      <c r="D1471" s="20"/>
      <c r="E1471" s="21"/>
      <c r="F1471" s="22"/>
      <c r="G1471" s="113"/>
      <c r="H1471" s="114"/>
      <c r="I1471" s="24"/>
      <c r="J1471" s="25"/>
      <c r="K1471" s="116"/>
      <c r="L1471" s="26"/>
      <c r="M1471" s="26"/>
      <c r="N1471" s="26"/>
      <c r="O1471" s="27"/>
      <c r="P1471" s="117"/>
    </row>
    <row r="1472" s="17" customFormat="1" spans="1:16">
      <c r="A1472" s="18"/>
      <c r="B1472" s="19"/>
      <c r="C1472" s="20"/>
      <c r="D1472" s="20"/>
      <c r="E1472" s="21"/>
      <c r="F1472" s="22"/>
      <c r="G1472" s="113"/>
      <c r="H1472" s="114"/>
      <c r="I1472" s="24"/>
      <c r="J1472" s="25"/>
      <c r="K1472" s="116"/>
      <c r="L1472" s="26"/>
      <c r="M1472" s="26"/>
      <c r="N1472" s="26"/>
      <c r="O1472" s="27"/>
      <c r="P1472" s="117"/>
    </row>
    <row r="1473" s="17" customFormat="1" spans="1:16">
      <c r="A1473" s="18"/>
      <c r="B1473" s="19"/>
      <c r="C1473" s="20"/>
      <c r="D1473" s="20"/>
      <c r="E1473" s="21"/>
      <c r="F1473" s="22"/>
      <c r="G1473" s="113"/>
      <c r="H1473" s="114"/>
      <c r="I1473" s="24"/>
      <c r="J1473" s="25"/>
      <c r="K1473" s="116"/>
      <c r="L1473" s="26"/>
      <c r="M1473" s="26"/>
      <c r="N1473" s="26"/>
      <c r="O1473" s="27"/>
      <c r="P1473" s="117"/>
    </row>
    <row r="1474" s="17" customFormat="1" spans="1:16">
      <c r="A1474" s="18"/>
      <c r="B1474" s="19"/>
      <c r="C1474" s="20"/>
      <c r="D1474" s="20"/>
      <c r="E1474" s="21"/>
      <c r="F1474" s="22"/>
      <c r="G1474" s="113"/>
      <c r="H1474" s="114"/>
      <c r="I1474" s="24"/>
      <c r="J1474" s="25"/>
      <c r="K1474" s="116"/>
      <c r="L1474" s="26"/>
      <c r="M1474" s="26"/>
      <c r="N1474" s="26"/>
      <c r="O1474" s="27"/>
      <c r="P1474" s="117"/>
    </row>
    <row r="1475" s="17" customFormat="1" spans="1:16">
      <c r="A1475" s="18"/>
      <c r="B1475" s="19"/>
      <c r="C1475" s="20"/>
      <c r="D1475" s="20"/>
      <c r="E1475" s="21"/>
      <c r="F1475" s="22"/>
      <c r="G1475" s="113"/>
      <c r="H1475" s="114"/>
      <c r="I1475" s="24"/>
      <c r="J1475" s="25"/>
      <c r="K1475" s="116"/>
      <c r="L1475" s="26"/>
      <c r="M1475" s="26"/>
      <c r="N1475" s="26"/>
      <c r="O1475" s="27"/>
      <c r="P1475" s="117"/>
    </row>
    <row r="1476" s="17" customFormat="1" spans="1:16">
      <c r="A1476" s="18"/>
      <c r="B1476" s="19"/>
      <c r="C1476" s="20"/>
      <c r="D1476" s="20"/>
      <c r="E1476" s="21"/>
      <c r="F1476" s="22"/>
      <c r="G1476" s="113"/>
      <c r="H1476" s="114"/>
      <c r="I1476" s="24"/>
      <c r="J1476" s="25"/>
      <c r="K1476" s="116"/>
      <c r="L1476" s="26"/>
      <c r="M1476" s="26"/>
      <c r="N1476" s="26"/>
      <c r="O1476" s="27"/>
      <c r="P1476" s="117"/>
    </row>
    <row r="1477" s="17" customFormat="1" spans="1:16">
      <c r="A1477" s="18"/>
      <c r="B1477" s="19"/>
      <c r="C1477" s="20"/>
      <c r="D1477" s="20"/>
      <c r="E1477" s="21"/>
      <c r="F1477" s="22"/>
      <c r="G1477" s="113"/>
      <c r="H1477" s="114"/>
      <c r="I1477" s="24"/>
      <c r="J1477" s="25"/>
      <c r="K1477" s="116"/>
      <c r="L1477" s="26"/>
      <c r="M1477" s="26"/>
      <c r="N1477" s="26"/>
      <c r="O1477" s="27"/>
      <c r="P1477" s="117"/>
    </row>
    <row r="1478" s="17" customFormat="1" spans="1:16">
      <c r="A1478" s="18"/>
      <c r="B1478" s="19"/>
      <c r="C1478" s="20"/>
      <c r="D1478" s="20"/>
      <c r="E1478" s="21"/>
      <c r="F1478" s="22"/>
      <c r="G1478" s="113"/>
      <c r="H1478" s="114"/>
      <c r="I1478" s="24"/>
      <c r="J1478" s="25"/>
      <c r="K1478" s="116"/>
      <c r="L1478" s="26"/>
      <c r="M1478" s="26"/>
      <c r="N1478" s="26"/>
      <c r="O1478" s="27"/>
      <c r="P1478" s="117"/>
    </row>
    <row r="1479" s="17" customFormat="1" spans="1:16">
      <c r="A1479" s="18"/>
      <c r="B1479" s="19"/>
      <c r="C1479" s="20"/>
      <c r="D1479" s="20"/>
      <c r="E1479" s="21"/>
      <c r="F1479" s="22"/>
      <c r="G1479" s="113"/>
      <c r="H1479" s="114"/>
      <c r="I1479" s="24"/>
      <c r="J1479" s="25"/>
      <c r="K1479" s="116"/>
      <c r="L1479" s="26"/>
      <c r="M1479" s="26"/>
      <c r="N1479" s="26"/>
      <c r="O1479" s="27"/>
      <c r="P1479" s="117"/>
    </row>
    <row r="1480" s="17" customFormat="1" spans="1:16">
      <c r="A1480" s="18"/>
      <c r="B1480" s="19"/>
      <c r="C1480" s="20"/>
      <c r="D1480" s="20"/>
      <c r="E1480" s="21"/>
      <c r="F1480" s="22"/>
      <c r="G1480" s="113"/>
      <c r="H1480" s="114"/>
      <c r="I1480" s="24"/>
      <c r="J1480" s="25"/>
      <c r="K1480" s="116"/>
      <c r="L1480" s="26"/>
      <c r="M1480" s="26"/>
      <c r="N1480" s="26"/>
      <c r="O1480" s="27"/>
      <c r="P1480" s="117"/>
    </row>
    <row r="1481" s="17" customFormat="1" spans="1:16">
      <c r="A1481" s="18"/>
      <c r="B1481" s="19"/>
      <c r="C1481" s="20"/>
      <c r="D1481" s="20"/>
      <c r="E1481" s="21"/>
      <c r="F1481" s="22"/>
      <c r="G1481" s="113"/>
      <c r="H1481" s="114"/>
      <c r="I1481" s="24"/>
      <c r="J1481" s="25"/>
      <c r="K1481" s="116"/>
      <c r="L1481" s="26"/>
      <c r="M1481" s="26"/>
      <c r="N1481" s="26"/>
      <c r="O1481" s="27"/>
      <c r="P1481" s="117"/>
    </row>
    <row r="1482" s="17" customFormat="1" spans="1:16">
      <c r="A1482" s="18"/>
      <c r="B1482" s="19"/>
      <c r="C1482" s="20"/>
      <c r="D1482" s="20"/>
      <c r="E1482" s="21"/>
      <c r="F1482" s="22"/>
      <c r="G1482" s="113"/>
      <c r="H1482" s="114"/>
      <c r="I1482" s="24"/>
      <c r="J1482" s="25"/>
      <c r="K1482" s="116"/>
      <c r="L1482" s="26"/>
      <c r="M1482" s="26"/>
      <c r="N1482" s="26"/>
      <c r="O1482" s="27"/>
      <c r="P1482" s="117"/>
    </row>
    <row r="1483" s="17" customFormat="1" spans="1:16">
      <c r="A1483" s="18"/>
      <c r="B1483" s="19"/>
      <c r="C1483" s="20"/>
      <c r="D1483" s="20"/>
      <c r="E1483" s="21"/>
      <c r="F1483" s="22"/>
      <c r="G1483" s="113"/>
      <c r="H1483" s="114"/>
      <c r="I1483" s="24"/>
      <c r="J1483" s="25"/>
      <c r="K1483" s="116"/>
      <c r="L1483" s="26"/>
      <c r="M1483" s="26"/>
      <c r="N1483" s="26"/>
      <c r="O1483" s="27"/>
      <c r="P1483" s="117"/>
    </row>
    <row r="1484" s="17" customFormat="1" spans="1:16">
      <c r="A1484" s="18"/>
      <c r="B1484" s="19"/>
      <c r="C1484" s="20"/>
      <c r="D1484" s="20"/>
      <c r="E1484" s="21"/>
      <c r="F1484" s="22"/>
      <c r="G1484" s="113"/>
      <c r="H1484" s="114"/>
      <c r="I1484" s="24"/>
      <c r="J1484" s="25"/>
      <c r="K1484" s="116"/>
      <c r="L1484" s="26"/>
      <c r="M1484" s="26"/>
      <c r="N1484" s="26"/>
      <c r="O1484" s="27"/>
      <c r="P1484" s="117"/>
    </row>
    <row r="1485" s="17" customFormat="1" spans="1:16">
      <c r="A1485" s="18"/>
      <c r="B1485" s="19"/>
      <c r="C1485" s="20"/>
      <c r="D1485" s="20"/>
      <c r="E1485" s="21"/>
      <c r="F1485" s="22"/>
      <c r="G1485" s="113"/>
      <c r="H1485" s="114"/>
      <c r="I1485" s="24"/>
      <c r="J1485" s="25"/>
      <c r="K1485" s="116"/>
      <c r="L1485" s="26"/>
      <c r="M1485" s="26"/>
      <c r="N1485" s="26"/>
      <c r="O1485" s="27"/>
      <c r="P1485" s="117"/>
    </row>
    <row r="1486" s="17" customFormat="1" spans="1:16">
      <c r="A1486" s="18"/>
      <c r="B1486" s="19"/>
      <c r="C1486" s="20"/>
      <c r="D1486" s="20"/>
      <c r="E1486" s="21"/>
      <c r="F1486" s="22"/>
      <c r="G1486" s="113"/>
      <c r="H1486" s="114"/>
      <c r="I1486" s="24"/>
      <c r="J1486" s="25"/>
      <c r="K1486" s="116"/>
      <c r="L1486" s="26"/>
      <c r="M1486" s="26"/>
      <c r="N1486" s="26"/>
      <c r="O1486" s="27"/>
      <c r="P1486" s="117"/>
    </row>
    <row r="1487" s="17" customFormat="1" spans="1:16">
      <c r="A1487" s="18"/>
      <c r="B1487" s="19"/>
      <c r="C1487" s="20"/>
      <c r="D1487" s="20"/>
      <c r="E1487" s="21"/>
      <c r="F1487" s="22"/>
      <c r="G1487" s="113"/>
      <c r="H1487" s="114"/>
      <c r="I1487" s="24"/>
      <c r="J1487" s="25"/>
      <c r="K1487" s="116"/>
      <c r="L1487" s="26"/>
      <c r="M1487" s="26"/>
      <c r="N1487" s="26"/>
      <c r="O1487" s="27"/>
      <c r="P1487" s="117"/>
    </row>
    <row r="1488" s="17" customFormat="1" spans="1:16">
      <c r="A1488" s="18"/>
      <c r="B1488" s="19"/>
      <c r="C1488" s="20"/>
      <c r="D1488" s="20"/>
      <c r="E1488" s="21"/>
      <c r="F1488" s="22"/>
      <c r="G1488" s="113"/>
      <c r="H1488" s="114"/>
      <c r="I1488" s="24"/>
      <c r="J1488" s="25"/>
      <c r="K1488" s="116"/>
      <c r="L1488" s="26"/>
      <c r="M1488" s="26"/>
      <c r="N1488" s="26"/>
      <c r="O1488" s="27"/>
      <c r="P1488" s="117"/>
    </row>
    <row r="1489" s="17" customFormat="1" spans="1:16">
      <c r="A1489" s="18"/>
      <c r="B1489" s="19"/>
      <c r="C1489" s="20"/>
      <c r="D1489" s="20"/>
      <c r="E1489" s="21"/>
      <c r="F1489" s="22"/>
      <c r="G1489" s="113"/>
      <c r="H1489" s="114"/>
      <c r="I1489" s="24"/>
      <c r="J1489" s="25"/>
      <c r="K1489" s="116"/>
      <c r="L1489" s="26"/>
      <c r="M1489" s="26"/>
      <c r="N1489" s="26"/>
      <c r="O1489" s="27"/>
      <c r="P1489" s="117"/>
    </row>
    <row r="1490" s="17" customFormat="1" spans="1:16">
      <c r="A1490" s="18"/>
      <c r="B1490" s="19"/>
      <c r="C1490" s="20"/>
      <c r="D1490" s="20"/>
      <c r="E1490" s="21"/>
      <c r="F1490" s="22"/>
      <c r="G1490" s="113"/>
      <c r="H1490" s="114"/>
      <c r="I1490" s="24"/>
      <c r="J1490" s="25"/>
      <c r="K1490" s="116"/>
      <c r="L1490" s="26"/>
      <c r="M1490" s="26"/>
      <c r="N1490" s="26"/>
      <c r="O1490" s="27"/>
      <c r="P1490" s="117"/>
    </row>
    <row r="1491" s="17" customFormat="1" spans="1:16">
      <c r="A1491" s="18"/>
      <c r="B1491" s="19"/>
      <c r="C1491" s="20"/>
      <c r="D1491" s="20"/>
      <c r="E1491" s="21"/>
      <c r="F1491" s="22"/>
      <c r="G1491" s="113"/>
      <c r="H1491" s="114"/>
      <c r="I1491" s="24"/>
      <c r="J1491" s="25"/>
      <c r="K1491" s="116"/>
      <c r="L1491" s="26"/>
      <c r="M1491" s="26"/>
      <c r="N1491" s="26"/>
      <c r="O1491" s="27"/>
      <c r="P1491" s="117"/>
    </row>
    <row r="1492" s="17" customFormat="1" spans="1:16">
      <c r="A1492" s="18"/>
      <c r="B1492" s="19"/>
      <c r="C1492" s="20"/>
      <c r="D1492" s="20"/>
      <c r="E1492" s="21"/>
      <c r="F1492" s="22"/>
      <c r="G1492" s="113"/>
      <c r="H1492" s="114"/>
      <c r="I1492" s="24"/>
      <c r="J1492" s="25"/>
      <c r="K1492" s="116"/>
      <c r="L1492" s="26"/>
      <c r="M1492" s="26"/>
      <c r="N1492" s="26"/>
      <c r="O1492" s="27"/>
      <c r="P1492" s="117"/>
    </row>
    <row r="1493" s="17" customFormat="1" spans="1:16">
      <c r="A1493" s="18"/>
      <c r="B1493" s="19"/>
      <c r="C1493" s="20"/>
      <c r="D1493" s="20"/>
      <c r="E1493" s="21"/>
      <c r="F1493" s="22"/>
      <c r="G1493" s="113"/>
      <c r="H1493" s="114"/>
      <c r="I1493" s="24"/>
      <c r="J1493" s="25"/>
      <c r="K1493" s="116"/>
      <c r="L1493" s="26"/>
      <c r="M1493" s="26"/>
      <c r="N1493" s="26"/>
      <c r="O1493" s="27"/>
      <c r="P1493" s="117"/>
    </row>
    <row r="1494" s="17" customFormat="1" spans="1:16">
      <c r="A1494" s="18"/>
      <c r="B1494" s="19"/>
      <c r="C1494" s="20"/>
      <c r="D1494" s="20"/>
      <c r="E1494" s="21"/>
      <c r="F1494" s="22"/>
      <c r="G1494" s="113"/>
      <c r="H1494" s="114"/>
      <c r="I1494" s="24"/>
      <c r="J1494" s="25"/>
      <c r="K1494" s="116"/>
      <c r="L1494" s="26"/>
      <c r="M1494" s="26"/>
      <c r="N1494" s="26"/>
      <c r="O1494" s="27"/>
      <c r="P1494" s="117"/>
    </row>
    <row r="1495" s="17" customFormat="1" spans="1:16">
      <c r="A1495" s="18"/>
      <c r="B1495" s="19"/>
      <c r="C1495" s="20"/>
      <c r="D1495" s="20"/>
      <c r="E1495" s="21"/>
      <c r="F1495" s="22"/>
      <c r="G1495" s="113"/>
      <c r="H1495" s="114"/>
      <c r="I1495" s="24"/>
      <c r="J1495" s="25"/>
      <c r="K1495" s="116"/>
      <c r="L1495" s="26"/>
      <c r="M1495" s="26"/>
      <c r="N1495" s="26"/>
      <c r="O1495" s="27"/>
      <c r="P1495" s="117"/>
    </row>
    <row r="1496" s="17" customFormat="1" spans="1:16">
      <c r="A1496" s="18"/>
      <c r="B1496" s="19"/>
      <c r="C1496" s="20"/>
      <c r="D1496" s="20"/>
      <c r="E1496" s="21"/>
      <c r="F1496" s="22"/>
      <c r="G1496" s="113"/>
      <c r="H1496" s="114"/>
      <c r="I1496" s="24"/>
      <c r="J1496" s="25"/>
      <c r="K1496" s="116"/>
      <c r="L1496" s="26"/>
      <c r="M1496" s="26"/>
      <c r="N1496" s="26"/>
      <c r="O1496" s="27"/>
      <c r="P1496" s="117"/>
    </row>
    <row r="1497" s="17" customFormat="1" spans="1:16">
      <c r="A1497" s="18"/>
      <c r="B1497" s="19"/>
      <c r="C1497" s="20"/>
      <c r="D1497" s="20"/>
      <c r="E1497" s="21"/>
      <c r="F1497" s="22"/>
      <c r="G1497" s="113"/>
      <c r="H1497" s="114"/>
      <c r="I1497" s="24"/>
      <c r="J1497" s="25"/>
      <c r="K1497" s="116"/>
      <c r="L1497" s="26"/>
      <c r="M1497" s="26"/>
      <c r="N1497" s="26"/>
      <c r="O1497" s="27"/>
      <c r="P1497" s="117"/>
    </row>
    <row r="1498" s="17" customFormat="1" spans="1:16">
      <c r="A1498" s="18"/>
      <c r="B1498" s="19"/>
      <c r="C1498" s="20"/>
      <c r="D1498" s="20"/>
      <c r="E1498" s="21"/>
      <c r="F1498" s="22"/>
      <c r="G1498" s="113"/>
      <c r="H1498" s="114"/>
      <c r="I1498" s="24"/>
      <c r="J1498" s="25"/>
      <c r="K1498" s="116"/>
      <c r="L1498" s="26"/>
      <c r="M1498" s="26"/>
      <c r="N1498" s="26"/>
      <c r="O1498" s="27"/>
      <c r="P1498" s="117"/>
    </row>
    <row r="1499" s="17" customFormat="1" spans="1:16">
      <c r="A1499" s="18"/>
      <c r="B1499" s="19"/>
      <c r="C1499" s="20"/>
      <c r="D1499" s="20"/>
      <c r="E1499" s="21"/>
      <c r="F1499" s="22"/>
      <c r="G1499" s="113"/>
      <c r="H1499" s="114"/>
      <c r="I1499" s="24"/>
      <c r="J1499" s="25"/>
      <c r="K1499" s="116"/>
      <c r="L1499" s="26"/>
      <c r="M1499" s="26"/>
      <c r="N1499" s="26"/>
      <c r="O1499" s="27"/>
      <c r="P1499" s="117"/>
    </row>
    <row r="1500" s="17" customFormat="1" spans="1:16">
      <c r="A1500" s="18"/>
      <c r="B1500" s="19"/>
      <c r="C1500" s="20"/>
      <c r="D1500" s="20"/>
      <c r="E1500" s="21"/>
      <c r="F1500" s="22"/>
      <c r="G1500" s="113"/>
      <c r="H1500" s="114"/>
      <c r="I1500" s="24"/>
      <c r="J1500" s="25"/>
      <c r="K1500" s="116"/>
      <c r="L1500" s="26"/>
      <c r="M1500" s="26"/>
      <c r="N1500" s="26"/>
      <c r="O1500" s="27"/>
      <c r="P1500" s="117"/>
    </row>
    <row r="1501" s="17" customFormat="1" spans="1:16">
      <c r="A1501" s="18"/>
      <c r="B1501" s="19"/>
      <c r="C1501" s="20"/>
      <c r="D1501" s="20"/>
      <c r="E1501" s="21"/>
      <c r="F1501" s="22"/>
      <c r="G1501" s="113"/>
      <c r="H1501" s="114"/>
      <c r="I1501" s="24"/>
      <c r="J1501" s="25"/>
      <c r="K1501" s="116"/>
      <c r="L1501" s="26"/>
      <c r="M1501" s="26"/>
      <c r="N1501" s="26"/>
      <c r="O1501" s="27"/>
      <c r="P1501" s="117"/>
    </row>
    <row r="1502" s="17" customFormat="1" spans="1:16">
      <c r="A1502" s="18"/>
      <c r="B1502" s="19"/>
      <c r="C1502" s="20"/>
      <c r="D1502" s="20"/>
      <c r="E1502" s="21"/>
      <c r="F1502" s="22"/>
      <c r="G1502" s="113"/>
      <c r="H1502" s="114"/>
      <c r="I1502" s="24"/>
      <c r="J1502" s="25"/>
      <c r="K1502" s="116"/>
      <c r="L1502" s="26"/>
      <c r="M1502" s="26"/>
      <c r="N1502" s="26"/>
      <c r="O1502" s="27"/>
      <c r="P1502" s="117"/>
    </row>
    <row r="1503" s="17" customFormat="1" spans="1:16">
      <c r="A1503" s="18"/>
      <c r="B1503" s="19"/>
      <c r="C1503" s="20"/>
      <c r="D1503" s="20"/>
      <c r="E1503" s="21"/>
      <c r="F1503" s="22"/>
      <c r="G1503" s="113"/>
      <c r="H1503" s="114"/>
      <c r="I1503" s="24"/>
      <c r="J1503" s="25"/>
      <c r="K1503" s="116"/>
      <c r="L1503" s="26"/>
      <c r="M1503" s="26"/>
      <c r="N1503" s="26"/>
      <c r="O1503" s="27"/>
      <c r="P1503" s="117"/>
    </row>
    <row r="1504" s="17" customFormat="1" spans="1:16">
      <c r="A1504" s="18"/>
      <c r="B1504" s="19"/>
      <c r="C1504" s="20"/>
      <c r="D1504" s="20"/>
      <c r="E1504" s="21"/>
      <c r="F1504" s="22"/>
      <c r="G1504" s="113"/>
      <c r="H1504" s="114"/>
      <c r="I1504" s="24"/>
      <c r="J1504" s="25"/>
      <c r="K1504" s="116"/>
      <c r="L1504" s="26"/>
      <c r="M1504" s="26"/>
      <c r="N1504" s="26"/>
      <c r="O1504" s="27"/>
      <c r="P1504" s="117"/>
    </row>
    <row r="1505" s="17" customFormat="1" spans="1:16">
      <c r="A1505" s="18"/>
      <c r="B1505" s="19"/>
      <c r="C1505" s="20"/>
      <c r="D1505" s="20"/>
      <c r="E1505" s="21"/>
      <c r="F1505" s="22"/>
      <c r="G1505" s="113"/>
      <c r="H1505" s="114"/>
      <c r="I1505" s="24"/>
      <c r="J1505" s="25"/>
      <c r="K1505" s="116"/>
      <c r="L1505" s="26"/>
      <c r="M1505" s="26"/>
      <c r="N1505" s="26"/>
      <c r="O1505" s="27"/>
      <c r="P1505" s="117"/>
    </row>
    <row r="1506" s="17" customFormat="1" spans="1:16">
      <c r="A1506" s="18"/>
      <c r="B1506" s="19"/>
      <c r="C1506" s="20"/>
      <c r="D1506" s="20"/>
      <c r="E1506" s="21"/>
      <c r="F1506" s="22"/>
      <c r="G1506" s="113"/>
      <c r="H1506" s="114"/>
      <c r="I1506" s="24"/>
      <c r="J1506" s="25"/>
      <c r="K1506" s="116"/>
      <c r="L1506" s="26"/>
      <c r="M1506" s="26"/>
      <c r="N1506" s="26"/>
      <c r="O1506" s="27"/>
      <c r="P1506" s="117"/>
    </row>
    <row r="1507" s="17" customFormat="1" spans="1:16">
      <c r="A1507" s="18"/>
      <c r="B1507" s="19"/>
      <c r="C1507" s="20"/>
      <c r="D1507" s="20"/>
      <c r="E1507" s="21"/>
      <c r="F1507" s="22"/>
      <c r="G1507" s="113"/>
      <c r="H1507" s="114"/>
      <c r="I1507" s="24"/>
      <c r="J1507" s="25"/>
      <c r="K1507" s="116"/>
      <c r="L1507" s="26"/>
      <c r="M1507" s="26"/>
      <c r="N1507" s="26"/>
      <c r="O1507" s="27"/>
      <c r="P1507" s="117"/>
    </row>
    <row r="1508" s="17" customFormat="1" spans="1:16">
      <c r="A1508" s="18"/>
      <c r="B1508" s="19"/>
      <c r="C1508" s="20"/>
      <c r="D1508" s="20"/>
      <c r="E1508" s="21"/>
      <c r="F1508" s="22"/>
      <c r="G1508" s="113"/>
      <c r="H1508" s="114"/>
      <c r="I1508" s="24"/>
      <c r="J1508" s="25"/>
      <c r="K1508" s="116"/>
      <c r="L1508" s="26"/>
      <c r="M1508" s="26"/>
      <c r="N1508" s="26"/>
      <c r="O1508" s="27"/>
      <c r="P1508" s="117"/>
    </row>
    <row r="1509" s="17" customFormat="1" spans="1:16">
      <c r="A1509" s="18"/>
      <c r="B1509" s="19"/>
      <c r="C1509" s="20"/>
      <c r="D1509" s="20"/>
      <c r="E1509" s="21"/>
      <c r="F1509" s="22"/>
      <c r="G1509" s="113"/>
      <c r="H1509" s="114"/>
      <c r="I1509" s="24"/>
      <c r="J1509" s="25"/>
      <c r="K1509" s="116"/>
      <c r="L1509" s="26"/>
      <c r="M1509" s="26"/>
      <c r="N1509" s="26"/>
      <c r="O1509" s="27"/>
      <c r="P1509" s="117"/>
    </row>
    <row r="1510" s="17" customFormat="1" spans="1:16">
      <c r="A1510" s="18"/>
      <c r="B1510" s="19"/>
      <c r="C1510" s="20"/>
      <c r="D1510" s="20"/>
      <c r="E1510" s="21"/>
      <c r="F1510" s="22"/>
      <c r="G1510" s="113"/>
      <c r="H1510" s="114"/>
      <c r="I1510" s="24"/>
      <c r="J1510" s="25"/>
      <c r="K1510" s="116"/>
      <c r="L1510" s="26"/>
      <c r="M1510" s="26"/>
      <c r="N1510" s="26"/>
      <c r="O1510" s="27"/>
      <c r="P1510" s="117"/>
    </row>
    <row r="1511" s="17" customFormat="1" spans="1:16">
      <c r="A1511" s="18"/>
      <c r="B1511" s="19"/>
      <c r="C1511" s="20"/>
      <c r="D1511" s="20"/>
      <c r="E1511" s="21"/>
      <c r="F1511" s="22"/>
      <c r="G1511" s="113"/>
      <c r="H1511" s="114"/>
      <c r="I1511" s="24"/>
      <c r="J1511" s="25"/>
      <c r="K1511" s="116"/>
      <c r="L1511" s="26"/>
      <c r="M1511" s="26"/>
      <c r="N1511" s="26"/>
      <c r="O1511" s="27"/>
      <c r="P1511" s="117"/>
    </row>
    <row r="1512" s="17" customFormat="1" spans="1:16">
      <c r="A1512" s="18"/>
      <c r="B1512" s="19"/>
      <c r="C1512" s="20"/>
      <c r="D1512" s="20"/>
      <c r="E1512" s="21"/>
      <c r="F1512" s="22"/>
      <c r="G1512" s="113"/>
      <c r="H1512" s="114"/>
      <c r="I1512" s="24"/>
      <c r="J1512" s="25"/>
      <c r="K1512" s="116"/>
      <c r="L1512" s="26"/>
      <c r="M1512" s="26"/>
      <c r="N1512" s="26"/>
      <c r="O1512" s="27"/>
      <c r="P1512" s="117"/>
    </row>
    <row r="1513" s="17" customFormat="1" spans="1:16">
      <c r="A1513" s="18"/>
      <c r="B1513" s="19"/>
      <c r="C1513" s="20"/>
      <c r="D1513" s="20"/>
      <c r="E1513" s="21"/>
      <c r="F1513" s="22"/>
      <c r="G1513" s="113"/>
      <c r="H1513" s="114"/>
      <c r="I1513" s="24"/>
      <c r="J1513" s="25"/>
      <c r="K1513" s="116"/>
      <c r="L1513" s="26"/>
      <c r="M1513" s="26"/>
      <c r="N1513" s="26"/>
      <c r="O1513" s="27"/>
      <c r="P1513" s="117"/>
    </row>
    <row r="1514" s="17" customFormat="1" spans="1:16">
      <c r="A1514" s="18"/>
      <c r="B1514" s="19"/>
      <c r="C1514" s="20"/>
      <c r="D1514" s="20"/>
      <c r="E1514" s="21"/>
      <c r="F1514" s="22"/>
      <c r="G1514" s="113"/>
      <c r="H1514" s="114"/>
      <c r="I1514" s="24"/>
      <c r="J1514" s="25"/>
      <c r="K1514" s="116"/>
      <c r="L1514" s="26"/>
      <c r="M1514" s="26"/>
      <c r="N1514" s="26"/>
      <c r="O1514" s="27"/>
      <c r="P1514" s="117"/>
    </row>
    <row r="1515" s="17" customFormat="1" spans="1:16">
      <c r="A1515" s="18"/>
      <c r="B1515" s="19"/>
      <c r="C1515" s="20"/>
      <c r="D1515" s="20"/>
      <c r="E1515" s="21"/>
      <c r="F1515" s="22"/>
      <c r="G1515" s="113"/>
      <c r="H1515" s="114"/>
      <c r="I1515" s="24"/>
      <c r="J1515" s="25"/>
      <c r="K1515" s="116"/>
      <c r="L1515" s="26"/>
      <c r="M1515" s="26"/>
      <c r="N1515" s="26"/>
      <c r="O1515" s="27"/>
      <c r="P1515" s="117"/>
    </row>
    <row r="1516" s="17" customFormat="1" spans="1:16">
      <c r="A1516" s="18"/>
      <c r="B1516" s="19"/>
      <c r="C1516" s="20"/>
      <c r="D1516" s="20"/>
      <c r="E1516" s="21"/>
      <c r="F1516" s="22"/>
      <c r="G1516" s="113"/>
      <c r="H1516" s="114"/>
      <c r="I1516" s="24"/>
      <c r="J1516" s="25"/>
      <c r="K1516" s="116"/>
      <c r="L1516" s="26"/>
      <c r="M1516" s="26"/>
      <c r="N1516" s="26"/>
      <c r="O1516" s="27"/>
      <c r="P1516" s="117"/>
    </row>
    <row r="1517" s="17" customFormat="1" spans="1:16">
      <c r="A1517" s="18"/>
      <c r="B1517" s="19"/>
      <c r="C1517" s="20"/>
      <c r="D1517" s="20"/>
      <c r="E1517" s="21"/>
      <c r="F1517" s="22"/>
      <c r="G1517" s="113"/>
      <c r="H1517" s="114"/>
      <c r="I1517" s="24"/>
      <c r="J1517" s="25"/>
      <c r="K1517" s="116"/>
      <c r="L1517" s="26"/>
      <c r="M1517" s="26"/>
      <c r="N1517" s="26"/>
      <c r="O1517" s="27"/>
      <c r="P1517" s="117"/>
    </row>
    <row r="1518" s="17" customFormat="1" spans="1:16">
      <c r="A1518" s="18"/>
      <c r="B1518" s="19"/>
      <c r="C1518" s="20"/>
      <c r="D1518" s="20"/>
      <c r="E1518" s="21"/>
      <c r="F1518" s="22"/>
      <c r="G1518" s="113"/>
      <c r="H1518" s="114"/>
      <c r="I1518" s="24"/>
      <c r="J1518" s="25"/>
      <c r="K1518" s="116"/>
      <c r="L1518" s="26"/>
      <c r="M1518" s="26"/>
      <c r="N1518" s="26"/>
      <c r="O1518" s="27"/>
      <c r="P1518" s="117"/>
    </row>
    <row r="1519" s="17" customFormat="1" spans="1:16">
      <c r="A1519" s="18"/>
      <c r="B1519" s="19"/>
      <c r="C1519" s="20"/>
      <c r="D1519" s="20"/>
      <c r="E1519" s="21"/>
      <c r="F1519" s="22"/>
      <c r="G1519" s="113"/>
      <c r="H1519" s="114"/>
      <c r="I1519" s="24"/>
      <c r="J1519" s="25"/>
      <c r="K1519" s="116"/>
      <c r="L1519" s="26"/>
      <c r="M1519" s="26"/>
      <c r="N1519" s="26"/>
      <c r="O1519" s="27"/>
      <c r="P1519" s="117"/>
    </row>
    <row r="1520" s="17" customFormat="1" spans="1:16">
      <c r="A1520" s="18"/>
      <c r="B1520" s="19"/>
      <c r="C1520" s="20"/>
      <c r="D1520" s="20"/>
      <c r="E1520" s="21"/>
      <c r="F1520" s="22"/>
      <c r="G1520" s="113"/>
      <c r="H1520" s="114"/>
      <c r="I1520" s="24"/>
      <c r="J1520" s="25"/>
      <c r="K1520" s="116"/>
      <c r="L1520" s="26"/>
      <c r="M1520" s="26"/>
      <c r="N1520" s="26"/>
      <c r="O1520" s="27"/>
      <c r="P1520" s="117"/>
    </row>
    <row r="1521" s="17" customFormat="1" spans="1:16">
      <c r="A1521" s="18"/>
      <c r="B1521" s="19"/>
      <c r="C1521" s="20"/>
      <c r="D1521" s="20"/>
      <c r="E1521" s="21"/>
      <c r="F1521" s="22"/>
      <c r="G1521" s="113"/>
      <c r="H1521" s="114"/>
      <c r="I1521" s="24"/>
      <c r="J1521" s="25"/>
      <c r="K1521" s="116"/>
      <c r="L1521" s="26"/>
      <c r="M1521" s="26"/>
      <c r="N1521" s="26"/>
      <c r="O1521" s="27"/>
      <c r="P1521" s="117"/>
    </row>
    <row r="1522" s="17" customFormat="1" spans="1:16">
      <c r="A1522" s="18"/>
      <c r="B1522" s="19"/>
      <c r="C1522" s="20"/>
      <c r="D1522" s="20"/>
      <c r="E1522" s="21"/>
      <c r="F1522" s="22"/>
      <c r="G1522" s="113"/>
      <c r="H1522" s="114"/>
      <c r="I1522" s="24"/>
      <c r="J1522" s="25"/>
      <c r="K1522" s="116"/>
      <c r="L1522" s="26"/>
      <c r="M1522" s="26"/>
      <c r="N1522" s="26"/>
      <c r="O1522" s="27"/>
      <c r="P1522" s="117"/>
    </row>
    <row r="1523" s="17" customFormat="1" spans="1:16">
      <c r="A1523" s="18"/>
      <c r="B1523" s="19"/>
      <c r="C1523" s="20"/>
      <c r="D1523" s="20"/>
      <c r="E1523" s="21"/>
      <c r="F1523" s="22"/>
      <c r="G1523" s="113"/>
      <c r="H1523" s="114"/>
      <c r="I1523" s="24"/>
      <c r="J1523" s="25"/>
      <c r="K1523" s="116"/>
      <c r="L1523" s="26"/>
      <c r="M1523" s="26"/>
      <c r="N1523" s="26"/>
      <c r="O1523" s="27"/>
      <c r="P1523" s="117"/>
    </row>
    <row r="1524" s="17" customFormat="1" spans="1:16">
      <c r="A1524" s="18"/>
      <c r="B1524" s="19"/>
      <c r="C1524" s="20"/>
      <c r="D1524" s="20"/>
      <c r="E1524" s="21"/>
      <c r="F1524" s="22"/>
      <c r="G1524" s="113"/>
      <c r="H1524" s="114"/>
      <c r="I1524" s="24"/>
      <c r="J1524" s="25"/>
      <c r="K1524" s="116"/>
      <c r="L1524" s="26"/>
      <c r="M1524" s="26"/>
      <c r="N1524" s="26"/>
      <c r="O1524" s="27"/>
      <c r="P1524" s="117"/>
    </row>
    <row r="1525" s="17" customFormat="1" spans="1:16">
      <c r="A1525" s="18"/>
      <c r="B1525" s="19"/>
      <c r="C1525" s="20"/>
      <c r="D1525" s="20"/>
      <c r="E1525" s="21"/>
      <c r="F1525" s="22"/>
      <c r="G1525" s="113"/>
      <c r="H1525" s="114"/>
      <c r="I1525" s="24"/>
      <c r="J1525" s="25"/>
      <c r="K1525" s="116"/>
      <c r="L1525" s="26"/>
      <c r="M1525" s="26"/>
      <c r="N1525" s="26"/>
      <c r="O1525" s="27"/>
      <c r="P1525" s="117"/>
    </row>
    <row r="1526" s="17" customFormat="1" spans="1:16">
      <c r="A1526" s="18"/>
      <c r="B1526" s="19"/>
      <c r="C1526" s="20"/>
      <c r="D1526" s="20"/>
      <c r="E1526" s="21"/>
      <c r="F1526" s="22"/>
      <c r="G1526" s="113"/>
      <c r="H1526" s="114"/>
      <c r="I1526" s="24"/>
      <c r="J1526" s="25"/>
      <c r="K1526" s="116"/>
      <c r="L1526" s="26"/>
      <c r="M1526" s="26"/>
      <c r="N1526" s="26"/>
      <c r="O1526" s="27"/>
      <c r="P1526" s="117"/>
    </row>
    <row r="1527" s="17" customFormat="1" spans="1:16">
      <c r="A1527" s="18"/>
      <c r="B1527" s="19"/>
      <c r="C1527" s="20"/>
      <c r="D1527" s="20"/>
      <c r="E1527" s="21"/>
      <c r="F1527" s="22"/>
      <c r="G1527" s="113"/>
      <c r="H1527" s="114"/>
      <c r="I1527" s="24"/>
      <c r="J1527" s="25"/>
      <c r="K1527" s="116"/>
      <c r="L1527" s="26"/>
      <c r="M1527" s="26"/>
      <c r="N1527" s="26"/>
      <c r="O1527" s="27"/>
      <c r="P1527" s="117"/>
    </row>
    <row r="1528" s="17" customFormat="1" spans="1:16">
      <c r="A1528" s="18"/>
      <c r="B1528" s="19"/>
      <c r="C1528" s="20"/>
      <c r="D1528" s="20"/>
      <c r="E1528" s="21"/>
      <c r="F1528" s="22"/>
      <c r="G1528" s="113"/>
      <c r="H1528" s="114"/>
      <c r="I1528" s="24"/>
      <c r="J1528" s="25"/>
      <c r="K1528" s="116"/>
      <c r="L1528" s="26"/>
      <c r="M1528" s="26"/>
      <c r="N1528" s="26"/>
      <c r="O1528" s="27"/>
      <c r="P1528" s="117"/>
    </row>
    <row r="1529" s="17" customFormat="1" spans="1:16">
      <c r="A1529" s="18"/>
      <c r="B1529" s="19"/>
      <c r="C1529" s="20"/>
      <c r="D1529" s="20"/>
      <c r="E1529" s="21"/>
      <c r="F1529" s="22"/>
      <c r="G1529" s="113"/>
      <c r="H1529" s="114"/>
      <c r="I1529" s="24"/>
      <c r="J1529" s="25"/>
      <c r="K1529" s="116"/>
      <c r="L1529" s="26"/>
      <c r="M1529" s="26"/>
      <c r="N1529" s="26"/>
      <c r="O1529" s="27"/>
      <c r="P1529" s="117"/>
    </row>
    <row r="1530" s="17" customFormat="1" spans="1:16">
      <c r="A1530" s="18"/>
      <c r="B1530" s="19"/>
      <c r="C1530" s="20"/>
      <c r="D1530" s="20"/>
      <c r="E1530" s="21"/>
      <c r="F1530" s="22"/>
      <c r="G1530" s="113"/>
      <c r="H1530" s="114"/>
      <c r="I1530" s="24"/>
      <c r="J1530" s="25"/>
      <c r="K1530" s="116"/>
      <c r="L1530" s="26"/>
      <c r="M1530" s="26"/>
      <c r="N1530" s="26"/>
      <c r="O1530" s="27"/>
      <c r="P1530" s="117"/>
    </row>
    <row r="1531" s="17" customFormat="1" spans="1:16">
      <c r="A1531" s="18"/>
      <c r="B1531" s="19"/>
      <c r="C1531" s="20"/>
      <c r="D1531" s="20"/>
      <c r="E1531" s="21"/>
      <c r="F1531" s="22"/>
      <c r="G1531" s="113"/>
      <c r="H1531" s="114"/>
      <c r="I1531" s="24"/>
      <c r="J1531" s="25"/>
      <c r="K1531" s="116"/>
      <c r="L1531" s="26"/>
      <c r="M1531" s="26"/>
      <c r="N1531" s="26"/>
      <c r="O1531" s="27"/>
      <c r="P1531" s="117"/>
    </row>
    <row r="1532" s="17" customFormat="1" spans="1:16">
      <c r="A1532" s="18"/>
      <c r="B1532" s="19"/>
      <c r="C1532" s="20"/>
      <c r="D1532" s="20"/>
      <c r="E1532" s="21"/>
      <c r="F1532" s="22"/>
      <c r="G1532" s="113"/>
      <c r="H1532" s="114"/>
      <c r="I1532" s="24"/>
      <c r="J1532" s="25"/>
      <c r="K1532" s="116"/>
      <c r="L1532" s="26"/>
      <c r="M1532" s="26"/>
      <c r="N1532" s="26"/>
      <c r="O1532" s="27"/>
      <c r="P1532" s="117"/>
    </row>
    <row r="1533" s="17" customFormat="1" spans="1:16">
      <c r="A1533" s="18"/>
      <c r="B1533" s="19"/>
      <c r="C1533" s="20"/>
      <c r="D1533" s="20"/>
      <c r="E1533" s="21"/>
      <c r="F1533" s="22"/>
      <c r="G1533" s="113"/>
      <c r="H1533" s="114"/>
      <c r="I1533" s="24"/>
      <c r="J1533" s="25"/>
      <c r="K1533" s="116"/>
      <c r="L1533" s="26"/>
      <c r="M1533" s="26"/>
      <c r="N1533" s="26"/>
      <c r="O1533" s="27"/>
      <c r="P1533" s="117"/>
    </row>
    <row r="1534" s="17" customFormat="1" spans="1:16">
      <c r="A1534" s="18"/>
      <c r="B1534" s="19"/>
      <c r="C1534" s="20"/>
      <c r="D1534" s="20"/>
      <c r="E1534" s="21"/>
      <c r="F1534" s="22"/>
      <c r="G1534" s="113"/>
      <c r="H1534" s="114"/>
      <c r="I1534" s="24"/>
      <c r="J1534" s="25"/>
      <c r="K1534" s="116"/>
      <c r="L1534" s="26"/>
      <c r="M1534" s="26"/>
      <c r="N1534" s="26"/>
      <c r="O1534" s="27"/>
      <c r="P1534" s="117"/>
    </row>
    <row r="1535" s="17" customFormat="1" spans="1:16">
      <c r="A1535" s="18"/>
      <c r="B1535" s="19"/>
      <c r="C1535" s="20"/>
      <c r="D1535" s="20"/>
      <c r="E1535" s="21"/>
      <c r="F1535" s="22"/>
      <c r="G1535" s="113"/>
      <c r="H1535" s="114"/>
      <c r="I1535" s="24"/>
      <c r="J1535" s="25"/>
      <c r="K1535" s="116"/>
      <c r="L1535" s="26"/>
      <c r="M1535" s="26"/>
      <c r="N1535" s="26"/>
      <c r="O1535" s="27"/>
      <c r="P1535" s="117"/>
    </row>
    <row r="1536" s="17" customFormat="1" spans="1:16">
      <c r="A1536" s="18"/>
      <c r="B1536" s="19"/>
      <c r="C1536" s="20"/>
      <c r="D1536" s="20"/>
      <c r="E1536" s="21"/>
      <c r="F1536" s="22"/>
      <c r="G1536" s="113"/>
      <c r="H1536" s="114"/>
      <c r="I1536" s="24"/>
      <c r="J1536" s="25"/>
      <c r="K1536" s="116"/>
      <c r="L1536" s="26"/>
      <c r="M1536" s="26"/>
      <c r="N1536" s="26"/>
      <c r="O1536" s="27"/>
      <c r="P1536" s="117"/>
    </row>
    <row r="1537" s="17" customFormat="1" spans="1:16">
      <c r="A1537" s="18"/>
      <c r="B1537" s="19"/>
      <c r="C1537" s="20"/>
      <c r="D1537" s="20"/>
      <c r="E1537" s="21"/>
      <c r="F1537" s="22"/>
      <c r="G1537" s="113"/>
      <c r="H1537" s="114"/>
      <c r="I1537" s="24"/>
      <c r="J1537" s="25"/>
      <c r="K1537" s="116"/>
      <c r="L1537" s="26"/>
      <c r="M1537" s="26"/>
      <c r="N1537" s="26"/>
      <c r="O1537" s="27"/>
      <c r="P1537" s="117"/>
    </row>
    <row r="1538" s="17" customFormat="1" spans="1:16">
      <c r="A1538" s="18"/>
      <c r="B1538" s="19"/>
      <c r="C1538" s="20"/>
      <c r="D1538" s="20"/>
      <c r="E1538" s="21"/>
      <c r="F1538" s="22"/>
      <c r="G1538" s="113"/>
      <c r="H1538" s="114"/>
      <c r="I1538" s="24"/>
      <c r="J1538" s="25"/>
      <c r="K1538" s="116"/>
      <c r="L1538" s="26"/>
      <c r="M1538" s="26"/>
      <c r="N1538" s="26"/>
      <c r="O1538" s="27"/>
      <c r="P1538" s="117"/>
    </row>
    <row r="1539" s="17" customFormat="1" spans="1:16">
      <c r="A1539" s="18"/>
      <c r="B1539" s="19"/>
      <c r="C1539" s="20"/>
      <c r="D1539" s="20"/>
      <c r="E1539" s="21"/>
      <c r="F1539" s="22"/>
      <c r="G1539" s="113"/>
      <c r="H1539" s="114"/>
      <c r="I1539" s="24"/>
      <c r="J1539" s="25"/>
      <c r="K1539" s="116"/>
      <c r="L1539" s="26"/>
      <c r="M1539" s="26"/>
      <c r="N1539" s="26"/>
      <c r="O1539" s="27"/>
      <c r="P1539" s="117"/>
    </row>
    <row r="1540" s="17" customFormat="1" spans="1:16">
      <c r="A1540" s="18"/>
      <c r="B1540" s="19"/>
      <c r="C1540" s="20"/>
      <c r="D1540" s="20"/>
      <c r="E1540" s="21"/>
      <c r="F1540" s="22"/>
      <c r="G1540" s="113"/>
      <c r="H1540" s="114"/>
      <c r="I1540" s="24"/>
      <c r="J1540" s="25"/>
      <c r="K1540" s="116"/>
      <c r="L1540" s="26"/>
      <c r="M1540" s="26"/>
      <c r="N1540" s="26"/>
      <c r="O1540" s="27"/>
      <c r="P1540" s="117"/>
    </row>
    <row r="1541" s="17" customFormat="1" spans="1:16">
      <c r="A1541" s="18"/>
      <c r="B1541" s="19"/>
      <c r="C1541" s="20"/>
      <c r="D1541" s="20"/>
      <c r="E1541" s="21"/>
      <c r="F1541" s="22"/>
      <c r="G1541" s="113"/>
      <c r="H1541" s="114"/>
      <c r="I1541" s="24"/>
      <c r="J1541" s="25"/>
      <c r="K1541" s="116"/>
      <c r="L1541" s="26"/>
      <c r="M1541" s="26"/>
      <c r="N1541" s="26"/>
      <c r="O1541" s="27"/>
      <c r="P1541" s="117"/>
    </row>
    <row r="1542" s="17" customFormat="1" spans="1:16">
      <c r="A1542" s="18"/>
      <c r="B1542" s="19"/>
      <c r="C1542" s="20"/>
      <c r="D1542" s="20"/>
      <c r="E1542" s="21"/>
      <c r="F1542" s="22"/>
      <c r="G1542" s="113"/>
      <c r="H1542" s="114"/>
      <c r="I1542" s="24"/>
      <c r="J1542" s="25"/>
      <c r="K1542" s="116"/>
      <c r="L1542" s="26"/>
      <c r="M1542" s="26"/>
      <c r="N1542" s="26"/>
      <c r="O1542" s="27"/>
      <c r="P1542" s="117"/>
    </row>
    <row r="1543" s="17" customFormat="1" spans="1:16">
      <c r="A1543" s="18"/>
      <c r="B1543" s="19"/>
      <c r="C1543" s="20"/>
      <c r="D1543" s="20"/>
      <c r="E1543" s="21"/>
      <c r="F1543" s="22"/>
      <c r="G1543" s="113"/>
      <c r="H1543" s="114"/>
      <c r="I1543" s="24"/>
      <c r="J1543" s="25"/>
      <c r="K1543" s="116"/>
      <c r="L1543" s="26"/>
      <c r="M1543" s="26"/>
      <c r="N1543" s="26"/>
      <c r="O1543" s="27"/>
      <c r="P1543" s="117"/>
    </row>
    <row r="1544" s="17" customFormat="1" spans="1:16">
      <c r="A1544" s="18"/>
      <c r="B1544" s="19"/>
      <c r="C1544" s="20"/>
      <c r="D1544" s="20"/>
      <c r="E1544" s="21"/>
      <c r="F1544" s="22"/>
      <c r="G1544" s="113"/>
      <c r="H1544" s="114"/>
      <c r="I1544" s="24"/>
      <c r="J1544" s="25"/>
      <c r="K1544" s="116"/>
      <c r="L1544" s="26"/>
      <c r="M1544" s="26"/>
      <c r="N1544" s="26"/>
      <c r="O1544" s="27"/>
      <c r="P1544" s="117"/>
    </row>
    <row r="1545" s="17" customFormat="1" spans="1:16">
      <c r="A1545" s="18"/>
      <c r="B1545" s="19"/>
      <c r="C1545" s="20"/>
      <c r="D1545" s="20"/>
      <c r="E1545" s="21"/>
      <c r="F1545" s="22"/>
      <c r="G1545" s="113"/>
      <c r="H1545" s="114"/>
      <c r="I1545" s="24"/>
      <c r="J1545" s="25"/>
      <c r="K1545" s="116"/>
      <c r="L1545" s="26"/>
      <c r="M1545" s="26"/>
      <c r="N1545" s="26"/>
      <c r="O1545" s="27"/>
      <c r="P1545" s="117"/>
    </row>
    <row r="1546" s="17" customFormat="1" spans="1:16">
      <c r="A1546" s="18"/>
      <c r="B1546" s="19"/>
      <c r="C1546" s="20"/>
      <c r="D1546" s="20"/>
      <c r="E1546" s="21"/>
      <c r="F1546" s="22"/>
      <c r="G1546" s="113"/>
      <c r="H1546" s="114"/>
      <c r="I1546" s="24"/>
      <c r="J1546" s="25"/>
      <c r="K1546" s="116"/>
      <c r="L1546" s="26"/>
      <c r="M1546" s="26"/>
      <c r="N1546" s="26"/>
      <c r="O1546" s="27"/>
      <c r="P1546" s="117"/>
    </row>
    <row r="1547" s="17" customFormat="1" spans="1:16">
      <c r="A1547" s="18"/>
      <c r="B1547" s="19"/>
      <c r="C1547" s="20"/>
      <c r="D1547" s="20"/>
      <c r="E1547" s="21"/>
      <c r="F1547" s="22"/>
      <c r="G1547" s="113"/>
      <c r="H1547" s="114"/>
      <c r="I1547" s="24"/>
      <c r="J1547" s="25"/>
      <c r="K1547" s="116"/>
      <c r="L1547" s="26"/>
      <c r="M1547" s="26"/>
      <c r="N1547" s="26"/>
      <c r="O1547" s="27"/>
      <c r="P1547" s="117"/>
    </row>
    <row r="1548" s="17" customFormat="1" spans="1:16">
      <c r="A1548" s="18"/>
      <c r="B1548" s="19"/>
      <c r="C1548" s="20"/>
      <c r="D1548" s="20"/>
      <c r="E1548" s="21"/>
      <c r="F1548" s="22"/>
      <c r="G1548" s="113"/>
      <c r="H1548" s="114"/>
      <c r="I1548" s="24"/>
      <c r="J1548" s="25"/>
      <c r="K1548" s="116"/>
      <c r="L1548" s="26"/>
      <c r="M1548" s="26"/>
      <c r="N1548" s="26"/>
      <c r="O1548" s="27"/>
      <c r="P1548" s="117"/>
    </row>
    <row r="1549" s="17" customFormat="1" spans="1:16">
      <c r="A1549" s="18"/>
      <c r="B1549" s="19"/>
      <c r="C1549" s="20"/>
      <c r="D1549" s="20"/>
      <c r="E1549" s="21"/>
      <c r="F1549" s="22"/>
      <c r="G1549" s="113"/>
      <c r="H1549" s="114"/>
      <c r="I1549" s="24"/>
      <c r="J1549" s="25"/>
      <c r="K1549" s="116"/>
      <c r="L1549" s="26"/>
      <c r="M1549" s="26"/>
      <c r="N1549" s="26"/>
      <c r="O1549" s="27"/>
      <c r="P1549" s="117"/>
    </row>
    <row r="1550" s="17" customFormat="1" spans="1:16">
      <c r="A1550" s="18"/>
      <c r="B1550" s="19"/>
      <c r="C1550" s="20"/>
      <c r="D1550" s="20"/>
      <c r="E1550" s="21"/>
      <c r="F1550" s="22"/>
      <c r="G1550" s="113"/>
      <c r="H1550" s="114"/>
      <c r="I1550" s="24"/>
      <c r="J1550" s="25"/>
      <c r="K1550" s="116"/>
      <c r="L1550" s="26"/>
      <c r="M1550" s="26"/>
      <c r="N1550" s="26"/>
      <c r="O1550" s="27"/>
      <c r="P1550" s="117"/>
    </row>
    <row r="1551" s="17" customFormat="1" spans="1:16">
      <c r="A1551" s="18"/>
      <c r="B1551" s="19"/>
      <c r="C1551" s="20"/>
      <c r="D1551" s="20"/>
      <c r="E1551" s="21"/>
      <c r="F1551" s="22"/>
      <c r="G1551" s="113"/>
      <c r="H1551" s="114"/>
      <c r="I1551" s="24"/>
      <c r="J1551" s="25"/>
      <c r="K1551" s="116"/>
      <c r="L1551" s="26"/>
      <c r="M1551" s="26"/>
      <c r="N1551" s="26"/>
      <c r="O1551" s="27"/>
      <c r="P1551" s="117"/>
    </row>
    <row r="1552" s="17" customFormat="1" spans="1:16">
      <c r="A1552" s="18"/>
      <c r="B1552" s="19"/>
      <c r="C1552" s="20"/>
      <c r="D1552" s="20"/>
      <c r="E1552" s="21"/>
      <c r="F1552" s="22"/>
      <c r="G1552" s="113"/>
      <c r="H1552" s="114"/>
      <c r="I1552" s="24"/>
      <c r="J1552" s="25"/>
      <c r="K1552" s="116"/>
      <c r="L1552" s="26"/>
      <c r="M1552" s="26"/>
      <c r="N1552" s="26"/>
      <c r="O1552" s="27"/>
      <c r="P1552" s="117"/>
    </row>
    <row r="1553" s="17" customFormat="1" spans="1:16">
      <c r="A1553" s="18"/>
      <c r="B1553" s="19"/>
      <c r="C1553" s="20"/>
      <c r="D1553" s="20"/>
      <c r="E1553" s="21"/>
      <c r="F1553" s="22"/>
      <c r="G1553" s="113"/>
      <c r="H1553" s="114"/>
      <c r="I1553" s="24"/>
      <c r="J1553" s="25"/>
      <c r="K1553" s="116"/>
      <c r="L1553" s="26"/>
      <c r="M1553" s="26"/>
      <c r="N1553" s="26"/>
      <c r="O1553" s="27"/>
      <c r="P1553" s="117"/>
    </row>
    <row r="1554" s="17" customFormat="1" spans="1:16">
      <c r="A1554" s="18"/>
      <c r="B1554" s="19"/>
      <c r="C1554" s="20"/>
      <c r="D1554" s="20"/>
      <c r="E1554" s="21"/>
      <c r="F1554" s="22"/>
      <c r="G1554" s="113"/>
      <c r="H1554" s="114"/>
      <c r="I1554" s="24"/>
      <c r="J1554" s="25"/>
      <c r="K1554" s="116"/>
      <c r="L1554" s="26"/>
      <c r="M1554" s="26"/>
      <c r="N1554" s="26"/>
      <c r="O1554" s="27"/>
      <c r="P1554" s="117"/>
    </row>
    <row r="1555" s="17" customFormat="1" spans="1:16">
      <c r="A1555" s="18"/>
      <c r="B1555" s="19"/>
      <c r="C1555" s="20"/>
      <c r="D1555" s="20"/>
      <c r="E1555" s="21"/>
      <c r="F1555" s="22"/>
      <c r="G1555" s="113"/>
      <c r="H1555" s="114"/>
      <c r="I1555" s="24"/>
      <c r="J1555" s="25"/>
      <c r="K1555" s="116"/>
      <c r="L1555" s="26"/>
      <c r="M1555" s="26"/>
      <c r="N1555" s="26"/>
      <c r="O1555" s="27"/>
      <c r="P1555" s="117"/>
    </row>
    <row r="1556" s="17" customFormat="1" spans="1:16">
      <c r="A1556" s="18"/>
      <c r="B1556" s="19"/>
      <c r="C1556" s="20"/>
      <c r="D1556" s="20"/>
      <c r="E1556" s="21"/>
      <c r="F1556" s="22"/>
      <c r="G1556" s="113"/>
      <c r="H1556" s="114"/>
      <c r="I1556" s="24"/>
      <c r="J1556" s="25"/>
      <c r="K1556" s="116"/>
      <c r="L1556" s="26"/>
      <c r="M1556" s="26"/>
      <c r="N1556" s="26"/>
      <c r="O1556" s="27"/>
      <c r="P1556" s="117"/>
    </row>
    <row r="1557" s="17" customFormat="1" spans="1:16">
      <c r="A1557" s="18"/>
      <c r="B1557" s="19"/>
      <c r="C1557" s="20"/>
      <c r="D1557" s="20"/>
      <c r="E1557" s="21"/>
      <c r="F1557" s="22"/>
      <c r="G1557" s="113"/>
      <c r="H1557" s="114"/>
      <c r="I1557" s="24"/>
      <c r="J1557" s="25"/>
      <c r="K1557" s="116"/>
      <c r="L1557" s="26"/>
      <c r="M1557" s="26"/>
      <c r="N1557" s="26"/>
      <c r="O1557" s="27"/>
      <c r="P1557" s="117"/>
    </row>
    <row r="1558" s="17" customFormat="1" spans="1:16">
      <c r="A1558" s="18"/>
      <c r="B1558" s="19"/>
      <c r="C1558" s="20"/>
      <c r="D1558" s="20"/>
      <c r="E1558" s="21"/>
      <c r="F1558" s="22"/>
      <c r="G1558" s="113"/>
      <c r="H1558" s="114"/>
      <c r="I1558" s="24"/>
      <c r="J1558" s="25"/>
      <c r="K1558" s="116"/>
      <c r="L1558" s="26"/>
      <c r="M1558" s="26"/>
      <c r="N1558" s="26"/>
      <c r="O1558" s="27"/>
      <c r="P1558" s="117"/>
    </row>
    <row r="1559" s="17" customFormat="1" spans="1:16">
      <c r="A1559" s="18"/>
      <c r="B1559" s="19"/>
      <c r="C1559" s="20"/>
      <c r="D1559" s="20"/>
      <c r="E1559" s="21"/>
      <c r="F1559" s="22"/>
      <c r="G1559" s="113"/>
      <c r="H1559" s="114"/>
      <c r="I1559" s="24"/>
      <c r="J1559" s="25"/>
      <c r="K1559" s="116"/>
      <c r="L1559" s="26"/>
      <c r="M1559" s="26"/>
      <c r="N1559" s="26"/>
      <c r="O1559" s="27"/>
      <c r="P1559" s="117"/>
    </row>
    <row r="1560" s="17" customFormat="1" spans="1:16">
      <c r="A1560" s="18"/>
      <c r="B1560" s="19"/>
      <c r="C1560" s="20"/>
      <c r="D1560" s="20"/>
      <c r="E1560" s="21"/>
      <c r="F1560" s="22"/>
      <c r="G1560" s="113"/>
      <c r="H1560" s="114"/>
      <c r="I1560" s="24"/>
      <c r="J1560" s="25"/>
      <c r="K1560" s="116"/>
      <c r="L1560" s="26"/>
      <c r="M1560" s="26"/>
      <c r="N1560" s="26"/>
      <c r="O1560" s="27"/>
      <c r="P1560" s="117"/>
    </row>
    <row r="1561" s="17" customFormat="1" spans="1:16">
      <c r="A1561" s="18"/>
      <c r="B1561" s="19"/>
      <c r="C1561" s="20"/>
      <c r="D1561" s="20"/>
      <c r="E1561" s="21"/>
      <c r="F1561" s="22"/>
      <c r="G1561" s="113"/>
      <c r="H1561" s="114"/>
      <c r="I1561" s="24"/>
      <c r="J1561" s="25"/>
      <c r="K1561" s="116"/>
      <c r="L1561" s="26"/>
      <c r="M1561" s="26"/>
      <c r="N1561" s="26"/>
      <c r="O1561" s="27"/>
      <c r="P1561" s="117"/>
    </row>
    <row r="1562" s="17" customFormat="1" spans="1:16">
      <c r="A1562" s="18"/>
      <c r="B1562" s="19"/>
      <c r="C1562" s="20"/>
      <c r="D1562" s="20"/>
      <c r="E1562" s="21"/>
      <c r="F1562" s="22"/>
      <c r="G1562" s="151"/>
      <c r="H1562" s="152"/>
      <c r="I1562" s="53"/>
      <c r="J1562" s="25"/>
      <c r="K1562" s="116"/>
      <c r="L1562" s="54"/>
      <c r="M1562" s="54"/>
      <c r="N1562" s="54"/>
      <c r="O1562" s="27"/>
      <c r="P1562" s="117"/>
    </row>
    <row r="1563" s="17" customFormat="1" spans="1:16">
      <c r="A1563" s="18"/>
      <c r="B1563" s="19"/>
      <c r="C1563" s="20"/>
      <c r="D1563" s="20"/>
      <c r="E1563" s="21"/>
      <c r="F1563" s="22"/>
      <c r="G1563" s="113"/>
      <c r="H1563" s="114"/>
      <c r="I1563" s="24"/>
      <c r="J1563" s="25"/>
      <c r="K1563" s="116"/>
      <c r="L1563" s="26"/>
      <c r="M1563" s="26"/>
      <c r="N1563" s="26"/>
      <c r="O1563" s="27"/>
      <c r="P1563" s="117"/>
    </row>
    <row r="1564" s="17" customFormat="1" spans="1:16">
      <c r="A1564" s="18"/>
      <c r="B1564" s="19"/>
      <c r="C1564" s="20"/>
      <c r="D1564" s="20"/>
      <c r="E1564" s="21"/>
      <c r="F1564" s="22"/>
      <c r="G1564" s="113"/>
      <c r="H1564" s="114"/>
      <c r="I1564" s="24"/>
      <c r="J1564" s="25"/>
      <c r="K1564" s="116"/>
      <c r="L1564" s="26"/>
      <c r="M1564" s="26"/>
      <c r="N1564" s="26"/>
      <c r="O1564" s="27"/>
      <c r="P1564" s="117"/>
    </row>
    <row r="1565" s="17" customFormat="1" spans="1:16">
      <c r="A1565" s="18"/>
      <c r="B1565" s="19"/>
      <c r="C1565" s="20"/>
      <c r="D1565" s="20"/>
      <c r="E1565" s="21"/>
      <c r="F1565" s="22"/>
      <c r="G1565" s="113"/>
      <c r="H1565" s="114"/>
      <c r="I1565" s="24"/>
      <c r="J1565" s="25"/>
      <c r="K1565" s="116"/>
      <c r="L1565" s="26"/>
      <c r="M1565" s="26"/>
      <c r="N1565" s="26"/>
      <c r="O1565" s="27"/>
      <c r="P1565" s="117"/>
    </row>
    <row r="1566" s="17" customFormat="1" spans="1:16">
      <c r="A1566" s="18"/>
      <c r="B1566" s="19"/>
      <c r="C1566" s="20"/>
      <c r="D1566" s="20"/>
      <c r="E1566" s="21"/>
      <c r="F1566" s="22"/>
      <c r="G1566" s="113"/>
      <c r="H1566" s="114"/>
      <c r="I1566" s="24"/>
      <c r="J1566" s="25"/>
      <c r="K1566" s="116"/>
      <c r="L1566" s="26"/>
      <c r="M1566" s="26"/>
      <c r="N1566" s="26"/>
      <c r="O1566" s="27"/>
      <c r="P1566" s="117"/>
    </row>
    <row r="1567" s="17" customFormat="1" spans="1:16">
      <c r="A1567" s="18"/>
      <c r="B1567" s="19"/>
      <c r="C1567" s="20"/>
      <c r="D1567" s="20"/>
      <c r="E1567" s="21"/>
      <c r="F1567" s="22"/>
      <c r="G1567" s="113"/>
      <c r="H1567" s="114"/>
      <c r="I1567" s="24"/>
      <c r="J1567" s="25"/>
      <c r="K1567" s="116"/>
      <c r="L1567" s="26"/>
      <c r="M1567" s="26"/>
      <c r="N1567" s="26"/>
      <c r="O1567" s="27"/>
      <c r="P1567" s="117"/>
    </row>
    <row r="1568" s="17" customFormat="1" spans="1:16">
      <c r="A1568" s="18"/>
      <c r="B1568" s="19"/>
      <c r="C1568" s="20"/>
      <c r="D1568" s="20"/>
      <c r="E1568" s="21"/>
      <c r="F1568" s="22"/>
      <c r="G1568" s="113"/>
      <c r="H1568" s="114"/>
      <c r="I1568" s="24"/>
      <c r="J1568" s="25"/>
      <c r="K1568" s="116"/>
      <c r="L1568" s="26"/>
      <c r="M1568" s="26"/>
      <c r="N1568" s="26"/>
      <c r="O1568" s="27"/>
      <c r="P1568" s="117"/>
    </row>
    <row r="1569" s="17" customFormat="1" spans="1:16">
      <c r="A1569" s="18"/>
      <c r="B1569" s="19"/>
      <c r="C1569" s="20"/>
      <c r="D1569" s="20"/>
      <c r="E1569" s="21"/>
      <c r="F1569" s="22"/>
      <c r="G1569" s="113"/>
      <c r="H1569" s="114"/>
      <c r="I1569" s="24"/>
      <c r="J1569" s="25"/>
      <c r="K1569" s="116"/>
      <c r="L1569" s="26"/>
      <c r="M1569" s="26"/>
      <c r="N1569" s="26"/>
      <c r="O1569" s="27"/>
      <c r="P1569" s="117"/>
    </row>
    <row r="1570" s="17" customFormat="1" spans="1:16">
      <c r="A1570" s="18"/>
      <c r="B1570" s="19"/>
      <c r="C1570" s="20"/>
      <c r="D1570" s="20"/>
      <c r="E1570" s="21"/>
      <c r="F1570" s="22"/>
      <c r="G1570" s="113"/>
      <c r="H1570" s="114"/>
      <c r="I1570" s="24"/>
      <c r="J1570" s="25"/>
      <c r="K1570" s="116"/>
      <c r="L1570" s="26"/>
      <c r="M1570" s="26"/>
      <c r="N1570" s="26"/>
      <c r="O1570" s="27"/>
      <c r="P1570" s="117"/>
    </row>
    <row r="1571" s="17" customFormat="1" spans="1:16">
      <c r="A1571" s="18"/>
      <c r="B1571" s="19"/>
      <c r="C1571" s="20"/>
      <c r="D1571" s="20"/>
      <c r="E1571" s="21"/>
      <c r="F1571" s="22"/>
      <c r="G1571" s="113"/>
      <c r="H1571" s="114"/>
      <c r="I1571" s="24"/>
      <c r="J1571" s="25"/>
      <c r="K1571" s="116"/>
      <c r="L1571" s="26"/>
      <c r="M1571" s="26"/>
      <c r="N1571" s="26"/>
      <c r="O1571" s="27"/>
      <c r="P1571" s="117"/>
    </row>
    <row r="1572" s="17" customFormat="1" spans="1:16">
      <c r="A1572" s="18"/>
      <c r="B1572" s="19"/>
      <c r="C1572" s="20"/>
      <c r="D1572" s="20"/>
      <c r="E1572" s="21"/>
      <c r="F1572" s="22"/>
      <c r="G1572" s="113"/>
      <c r="H1572" s="114"/>
      <c r="I1572" s="24"/>
      <c r="J1572" s="25"/>
      <c r="K1572" s="116"/>
      <c r="L1572" s="26"/>
      <c r="M1572" s="26"/>
      <c r="N1572" s="26"/>
      <c r="O1572" s="27"/>
      <c r="P1572" s="117"/>
    </row>
    <row r="1573" s="17" customFormat="1" spans="1:16">
      <c r="A1573" s="18"/>
      <c r="B1573" s="19"/>
      <c r="C1573" s="20"/>
      <c r="D1573" s="20"/>
      <c r="E1573" s="21"/>
      <c r="F1573" s="22"/>
      <c r="G1573" s="113"/>
      <c r="H1573" s="114"/>
      <c r="I1573" s="24"/>
      <c r="J1573" s="25"/>
      <c r="K1573" s="116"/>
      <c r="L1573" s="26"/>
      <c r="M1573" s="26"/>
      <c r="N1573" s="26"/>
      <c r="O1573" s="27"/>
      <c r="P1573" s="117"/>
    </row>
    <row r="1574" s="17" customFormat="1" spans="1:16">
      <c r="A1574" s="18"/>
      <c r="B1574" s="19"/>
      <c r="C1574" s="20"/>
      <c r="D1574" s="20"/>
      <c r="E1574" s="21"/>
      <c r="F1574" s="22"/>
      <c r="G1574" s="113"/>
      <c r="H1574" s="114"/>
      <c r="I1574" s="24"/>
      <c r="J1574" s="25"/>
      <c r="K1574" s="116"/>
      <c r="L1574" s="26"/>
      <c r="M1574" s="26"/>
      <c r="N1574" s="26"/>
      <c r="O1574" s="27"/>
      <c r="P1574" s="117"/>
    </row>
    <row r="1575" s="17" customFormat="1" spans="1:16">
      <c r="A1575" s="18"/>
      <c r="B1575" s="19"/>
      <c r="C1575" s="20"/>
      <c r="D1575" s="20"/>
      <c r="E1575" s="21"/>
      <c r="F1575" s="22"/>
      <c r="G1575" s="113"/>
      <c r="H1575" s="114"/>
      <c r="I1575" s="24"/>
      <c r="J1575" s="25"/>
      <c r="K1575" s="116"/>
      <c r="L1575" s="26"/>
      <c r="M1575" s="26"/>
      <c r="N1575" s="26"/>
      <c r="O1575" s="27"/>
      <c r="P1575" s="117"/>
    </row>
    <row r="1576" s="17" customFormat="1" spans="1:16">
      <c r="A1576" s="18"/>
      <c r="B1576" s="19"/>
      <c r="C1576" s="20"/>
      <c r="D1576" s="20"/>
      <c r="E1576" s="21"/>
      <c r="F1576" s="22"/>
      <c r="G1576" s="113"/>
      <c r="H1576" s="114"/>
      <c r="I1576" s="24"/>
      <c r="J1576" s="25"/>
      <c r="K1576" s="116"/>
      <c r="L1576" s="26"/>
      <c r="M1576" s="26"/>
      <c r="N1576" s="26"/>
      <c r="O1576" s="27"/>
      <c r="P1576" s="117"/>
    </row>
    <row r="1577" s="17" customFormat="1" spans="1:16">
      <c r="A1577" s="18"/>
      <c r="B1577" s="19"/>
      <c r="C1577" s="20"/>
      <c r="D1577" s="20"/>
      <c r="E1577" s="21"/>
      <c r="F1577" s="22"/>
      <c r="G1577" s="113"/>
      <c r="H1577" s="114"/>
      <c r="I1577" s="24"/>
      <c r="J1577" s="25"/>
      <c r="K1577" s="116"/>
      <c r="L1577" s="26"/>
      <c r="M1577" s="26"/>
      <c r="N1577" s="26"/>
      <c r="O1577" s="27"/>
      <c r="P1577" s="117"/>
    </row>
    <row r="1578" s="17" customFormat="1" spans="1:16">
      <c r="A1578" s="18"/>
      <c r="B1578" s="19"/>
      <c r="C1578" s="20"/>
      <c r="D1578" s="20"/>
      <c r="E1578" s="21"/>
      <c r="F1578" s="22"/>
      <c r="G1578" s="113"/>
      <c r="H1578" s="114"/>
      <c r="I1578" s="24"/>
      <c r="J1578" s="25"/>
      <c r="K1578" s="116"/>
      <c r="L1578" s="26"/>
      <c r="M1578" s="26"/>
      <c r="N1578" s="26"/>
      <c r="O1578" s="27"/>
      <c r="P1578" s="117"/>
    </row>
    <row r="1579" s="17" customFormat="1" spans="1:16">
      <c r="A1579" s="18"/>
      <c r="B1579" s="19"/>
      <c r="C1579" s="20"/>
      <c r="D1579" s="20"/>
      <c r="E1579" s="21"/>
      <c r="F1579" s="22"/>
      <c r="G1579" s="113"/>
      <c r="H1579" s="114"/>
      <c r="I1579" s="24"/>
      <c r="J1579" s="25"/>
      <c r="K1579" s="116"/>
      <c r="L1579" s="26"/>
      <c r="M1579" s="26"/>
      <c r="N1579" s="26"/>
      <c r="O1579" s="27"/>
      <c r="P1579" s="117"/>
    </row>
    <row r="1580" s="17" customFormat="1" spans="1:16">
      <c r="A1580" s="18"/>
      <c r="B1580" s="19"/>
      <c r="C1580" s="20"/>
      <c r="D1580" s="20"/>
      <c r="E1580" s="21"/>
      <c r="F1580" s="22"/>
      <c r="G1580" s="113"/>
      <c r="H1580" s="114"/>
      <c r="I1580" s="24"/>
      <c r="J1580" s="25"/>
      <c r="K1580" s="116"/>
      <c r="L1580" s="26"/>
      <c r="M1580" s="26"/>
      <c r="N1580" s="26"/>
      <c r="O1580" s="27"/>
      <c r="P1580" s="117"/>
    </row>
    <row r="1581" s="17" customFormat="1" spans="1:16">
      <c r="A1581" s="18"/>
      <c r="B1581" s="19"/>
      <c r="C1581" s="20"/>
      <c r="D1581" s="20"/>
      <c r="E1581" s="21"/>
      <c r="F1581" s="22"/>
      <c r="G1581" s="113"/>
      <c r="H1581" s="114"/>
      <c r="I1581" s="24"/>
      <c r="J1581" s="25"/>
      <c r="K1581" s="116"/>
      <c r="L1581" s="26"/>
      <c r="M1581" s="26"/>
      <c r="N1581" s="26"/>
      <c r="O1581" s="27"/>
      <c r="P1581" s="117"/>
    </row>
    <row r="1582" s="17" customFormat="1" spans="1:16">
      <c r="A1582" s="18"/>
      <c r="B1582" s="19"/>
      <c r="C1582" s="20"/>
      <c r="D1582" s="20"/>
      <c r="E1582" s="21"/>
      <c r="F1582" s="22"/>
      <c r="G1582" s="113"/>
      <c r="H1582" s="114"/>
      <c r="I1582" s="24"/>
      <c r="J1582" s="25"/>
      <c r="K1582" s="116"/>
      <c r="L1582" s="26"/>
      <c r="M1582" s="26"/>
      <c r="N1582" s="26"/>
      <c r="O1582" s="27"/>
      <c r="P1582" s="117"/>
    </row>
    <row r="1583" s="17" customFormat="1" spans="1:16">
      <c r="A1583" s="18"/>
      <c r="B1583" s="19"/>
      <c r="C1583" s="20"/>
      <c r="D1583" s="20"/>
      <c r="E1583" s="21"/>
      <c r="F1583" s="22"/>
      <c r="G1583" s="113"/>
      <c r="H1583" s="114"/>
      <c r="I1583" s="24"/>
      <c r="J1583" s="25"/>
      <c r="K1583" s="116"/>
      <c r="L1583" s="26"/>
      <c r="M1583" s="26"/>
      <c r="N1583" s="26"/>
      <c r="O1583" s="27"/>
      <c r="P1583" s="117"/>
    </row>
    <row r="1584" s="17" customFormat="1" spans="1:16">
      <c r="A1584" s="18"/>
      <c r="B1584" s="19"/>
      <c r="C1584" s="20"/>
      <c r="D1584" s="20"/>
      <c r="E1584" s="21"/>
      <c r="F1584" s="22"/>
      <c r="G1584" s="113"/>
      <c r="H1584" s="114"/>
      <c r="I1584" s="24"/>
      <c r="J1584" s="25"/>
      <c r="K1584" s="116"/>
      <c r="L1584" s="26"/>
      <c r="M1584" s="26"/>
      <c r="N1584" s="26"/>
      <c r="O1584" s="27"/>
      <c r="P1584" s="117"/>
    </row>
    <row r="1585" s="17" customFormat="1" spans="1:16">
      <c r="A1585" s="18"/>
      <c r="B1585" s="19"/>
      <c r="C1585" s="20"/>
      <c r="D1585" s="20"/>
      <c r="E1585" s="21"/>
      <c r="F1585" s="22"/>
      <c r="G1585" s="113"/>
      <c r="H1585" s="114"/>
      <c r="I1585" s="24"/>
      <c r="J1585" s="25"/>
      <c r="K1585" s="116"/>
      <c r="L1585" s="26"/>
      <c r="M1585" s="26"/>
      <c r="N1585" s="26"/>
      <c r="O1585" s="27"/>
      <c r="P1585" s="117"/>
    </row>
    <row r="1586" s="17" customFormat="1" spans="1:16">
      <c r="A1586" s="18"/>
      <c r="B1586" s="19"/>
      <c r="C1586" s="20"/>
      <c r="D1586" s="20"/>
      <c r="E1586" s="21"/>
      <c r="F1586" s="22"/>
      <c r="G1586" s="113"/>
      <c r="H1586" s="114"/>
      <c r="I1586" s="24"/>
      <c r="J1586" s="25"/>
      <c r="K1586" s="116"/>
      <c r="L1586" s="26"/>
      <c r="M1586" s="26"/>
      <c r="N1586" s="26"/>
      <c r="O1586" s="27"/>
      <c r="P1586" s="117"/>
    </row>
    <row r="1587" s="17" customFormat="1" spans="1:16">
      <c r="A1587" s="18"/>
      <c r="B1587" s="19"/>
      <c r="C1587" s="20"/>
      <c r="D1587" s="20"/>
      <c r="E1587" s="21"/>
      <c r="F1587" s="22"/>
      <c r="G1587" s="113"/>
      <c r="H1587" s="114"/>
      <c r="I1587" s="24"/>
      <c r="J1587" s="25"/>
      <c r="K1587" s="116"/>
      <c r="L1587" s="26"/>
      <c r="M1587" s="26"/>
      <c r="N1587" s="26"/>
      <c r="O1587" s="27"/>
      <c r="P1587" s="117"/>
    </row>
    <row r="1588" s="17" customFormat="1" spans="1:16">
      <c r="A1588" s="18"/>
      <c r="B1588" s="19"/>
      <c r="C1588" s="20"/>
      <c r="D1588" s="20"/>
      <c r="E1588" s="21"/>
      <c r="F1588" s="22"/>
      <c r="G1588" s="113"/>
      <c r="H1588" s="114"/>
      <c r="I1588" s="24"/>
      <c r="J1588" s="25"/>
      <c r="K1588" s="116"/>
      <c r="L1588" s="26"/>
      <c r="M1588" s="26"/>
      <c r="N1588" s="26"/>
      <c r="O1588" s="27"/>
      <c r="P1588" s="117"/>
    </row>
    <row r="1589" s="17" customFormat="1" spans="1:16">
      <c r="A1589" s="18"/>
      <c r="B1589" s="19"/>
      <c r="C1589" s="20"/>
      <c r="D1589" s="20"/>
      <c r="E1589" s="21"/>
      <c r="F1589" s="22"/>
      <c r="G1589" s="113"/>
      <c r="H1589" s="114"/>
      <c r="I1589" s="24"/>
      <c r="J1589" s="25"/>
      <c r="K1589" s="116"/>
      <c r="L1589" s="26"/>
      <c r="M1589" s="26"/>
      <c r="N1589" s="26"/>
      <c r="O1589" s="27"/>
      <c r="P1589" s="117"/>
    </row>
    <row r="1590" s="17" customFormat="1" spans="1:16">
      <c r="A1590" s="18"/>
      <c r="B1590" s="19"/>
      <c r="C1590" s="20"/>
      <c r="D1590" s="20"/>
      <c r="E1590" s="21"/>
      <c r="F1590" s="22"/>
      <c r="G1590" s="113"/>
      <c r="H1590" s="114"/>
      <c r="I1590" s="24"/>
      <c r="J1590" s="25"/>
      <c r="K1590" s="116"/>
      <c r="L1590" s="26"/>
      <c r="M1590" s="26"/>
      <c r="N1590" s="26"/>
      <c r="O1590" s="27"/>
      <c r="P1590" s="117"/>
    </row>
    <row r="1591" s="17" customFormat="1" spans="1:16">
      <c r="A1591" s="18"/>
      <c r="B1591" s="19"/>
      <c r="C1591" s="20"/>
      <c r="D1591" s="20"/>
      <c r="E1591" s="21"/>
      <c r="F1591" s="22"/>
      <c r="G1591" s="113"/>
      <c r="H1591" s="114"/>
      <c r="I1591" s="24"/>
      <c r="J1591" s="25"/>
      <c r="K1591" s="116"/>
      <c r="L1591" s="26"/>
      <c r="M1591" s="26"/>
      <c r="N1591" s="26"/>
      <c r="O1591" s="27"/>
      <c r="P1591" s="117"/>
    </row>
    <row r="1592" s="17" customFormat="1" spans="1:16">
      <c r="A1592" s="18"/>
      <c r="B1592" s="19"/>
      <c r="C1592" s="20"/>
      <c r="D1592" s="20"/>
      <c r="E1592" s="21"/>
      <c r="F1592" s="22"/>
      <c r="G1592" s="113"/>
      <c r="H1592" s="114"/>
      <c r="I1592" s="24"/>
      <c r="J1592" s="25"/>
      <c r="K1592" s="116"/>
      <c r="L1592" s="26"/>
      <c r="M1592" s="26"/>
      <c r="N1592" s="26"/>
      <c r="O1592" s="27"/>
      <c r="P1592" s="117"/>
    </row>
    <row r="1593" s="17" customFormat="1" spans="1:16">
      <c r="A1593" s="18"/>
      <c r="B1593" s="19"/>
      <c r="C1593" s="20"/>
      <c r="D1593" s="20"/>
      <c r="E1593" s="21"/>
      <c r="F1593" s="22"/>
      <c r="G1593" s="113"/>
      <c r="H1593" s="114"/>
      <c r="I1593" s="24"/>
      <c r="J1593" s="25"/>
      <c r="K1593" s="116"/>
      <c r="L1593" s="26"/>
      <c r="M1593" s="26"/>
      <c r="N1593" s="26"/>
      <c r="O1593" s="27"/>
      <c r="P1593" s="117"/>
    </row>
    <row r="1594" s="17" customFormat="1" spans="1:16">
      <c r="A1594" s="18"/>
      <c r="B1594" s="19"/>
      <c r="C1594" s="20"/>
      <c r="D1594" s="20"/>
      <c r="E1594" s="21"/>
      <c r="F1594" s="22"/>
      <c r="G1594" s="113"/>
      <c r="H1594" s="114"/>
      <c r="I1594" s="24"/>
      <c r="J1594" s="25"/>
      <c r="K1594" s="116"/>
      <c r="L1594" s="26"/>
      <c r="M1594" s="26"/>
      <c r="N1594" s="26"/>
      <c r="O1594" s="27"/>
      <c r="P1594" s="117"/>
    </row>
    <row r="1595" s="17" customFormat="1" spans="1:16">
      <c r="A1595" s="18"/>
      <c r="B1595" s="19"/>
      <c r="C1595" s="20"/>
      <c r="D1595" s="20"/>
      <c r="E1595" s="21"/>
      <c r="F1595" s="22"/>
      <c r="G1595" s="113"/>
      <c r="H1595" s="114"/>
      <c r="I1595" s="24"/>
      <c r="J1595" s="25"/>
      <c r="K1595" s="116"/>
      <c r="L1595" s="26"/>
      <c r="M1595" s="26"/>
      <c r="N1595" s="26"/>
      <c r="O1595" s="27"/>
      <c r="P1595" s="117"/>
    </row>
    <row r="1596" s="17" customFormat="1" spans="1:16">
      <c r="A1596" s="18"/>
      <c r="B1596" s="19"/>
      <c r="C1596" s="20"/>
      <c r="D1596" s="20"/>
      <c r="E1596" s="21"/>
      <c r="F1596" s="22"/>
      <c r="G1596" s="113"/>
      <c r="H1596" s="114"/>
      <c r="I1596" s="24"/>
      <c r="J1596" s="25"/>
      <c r="K1596" s="116"/>
      <c r="L1596" s="26"/>
      <c r="M1596" s="26"/>
      <c r="N1596" s="26"/>
      <c r="O1596" s="27"/>
      <c r="P1596" s="117"/>
    </row>
    <row r="1597" s="17" customFormat="1" spans="1:16">
      <c r="A1597" s="18"/>
      <c r="B1597" s="19"/>
      <c r="C1597" s="20"/>
      <c r="D1597" s="20"/>
      <c r="E1597" s="21"/>
      <c r="F1597" s="22"/>
      <c r="G1597" s="113"/>
      <c r="H1597" s="114"/>
      <c r="I1597" s="24"/>
      <c r="J1597" s="25"/>
      <c r="K1597" s="116"/>
      <c r="L1597" s="26"/>
      <c r="M1597" s="26"/>
      <c r="N1597" s="26"/>
      <c r="O1597" s="27"/>
      <c r="P1597" s="117"/>
    </row>
    <row r="1598" s="17" customFormat="1" spans="1:16">
      <c r="A1598" s="18"/>
      <c r="B1598" s="19"/>
      <c r="C1598" s="20"/>
      <c r="D1598" s="20"/>
      <c r="E1598" s="21"/>
      <c r="F1598" s="22"/>
      <c r="G1598" s="113"/>
      <c r="H1598" s="114"/>
      <c r="I1598" s="24"/>
      <c r="J1598" s="25"/>
      <c r="K1598" s="116"/>
      <c r="L1598" s="26"/>
      <c r="M1598" s="26"/>
      <c r="N1598" s="26"/>
      <c r="O1598" s="27"/>
      <c r="P1598" s="117"/>
    </row>
    <row r="1599" s="17" customFormat="1" spans="1:16">
      <c r="A1599" s="18"/>
      <c r="B1599" s="19"/>
      <c r="C1599" s="20"/>
      <c r="D1599" s="20"/>
      <c r="E1599" s="21"/>
      <c r="F1599" s="22"/>
      <c r="G1599" s="113"/>
      <c r="H1599" s="114"/>
      <c r="I1599" s="24"/>
      <c r="J1599" s="25"/>
      <c r="K1599" s="116"/>
      <c r="L1599" s="26"/>
      <c r="M1599" s="26"/>
      <c r="N1599" s="26"/>
      <c r="O1599" s="27"/>
      <c r="P1599" s="117"/>
    </row>
    <row r="1600" s="17" customFormat="1" spans="1:16">
      <c r="A1600" s="18"/>
      <c r="B1600" s="19"/>
      <c r="C1600" s="20"/>
      <c r="D1600" s="20"/>
      <c r="E1600" s="21"/>
      <c r="F1600" s="22"/>
      <c r="G1600" s="113"/>
      <c r="H1600" s="114"/>
      <c r="I1600" s="24"/>
      <c r="J1600" s="25"/>
      <c r="K1600" s="116"/>
      <c r="L1600" s="26"/>
      <c r="M1600" s="26"/>
      <c r="N1600" s="26"/>
      <c r="O1600" s="27"/>
      <c r="P1600" s="117"/>
    </row>
    <row r="1601" s="17" customFormat="1" spans="1:16">
      <c r="A1601" s="18"/>
      <c r="B1601" s="19"/>
      <c r="C1601" s="20"/>
      <c r="D1601" s="20"/>
      <c r="E1601" s="21"/>
      <c r="F1601" s="22"/>
      <c r="G1601" s="113"/>
      <c r="H1601" s="114"/>
      <c r="I1601" s="24"/>
      <c r="J1601" s="25"/>
      <c r="K1601" s="116"/>
      <c r="L1601" s="26"/>
      <c r="M1601" s="26"/>
      <c r="N1601" s="26"/>
      <c r="O1601" s="27"/>
      <c r="P1601" s="117"/>
    </row>
    <row r="1602" s="17" customFormat="1" spans="1:16">
      <c r="A1602" s="18"/>
      <c r="B1602" s="19"/>
      <c r="C1602" s="20"/>
      <c r="D1602" s="20"/>
      <c r="E1602" s="21"/>
      <c r="F1602" s="22"/>
      <c r="G1602" s="113"/>
      <c r="H1602" s="114"/>
      <c r="I1602" s="24"/>
      <c r="J1602" s="25"/>
      <c r="K1602" s="116"/>
      <c r="L1602" s="26"/>
      <c r="M1602" s="26"/>
      <c r="N1602" s="26"/>
      <c r="O1602" s="27"/>
      <c r="P1602" s="117"/>
    </row>
    <row r="1603" s="17" customFormat="1" spans="1:16">
      <c r="A1603" s="18"/>
      <c r="B1603" s="19"/>
      <c r="C1603" s="20"/>
      <c r="D1603" s="20"/>
      <c r="E1603" s="21"/>
      <c r="F1603" s="22"/>
      <c r="G1603" s="113"/>
      <c r="H1603" s="114"/>
      <c r="I1603" s="24"/>
      <c r="J1603" s="25"/>
      <c r="K1603" s="116"/>
      <c r="L1603" s="26"/>
      <c r="M1603" s="26"/>
      <c r="N1603" s="26"/>
      <c r="O1603" s="27"/>
      <c r="P1603" s="117"/>
    </row>
    <row r="1604" s="17" customFormat="1" spans="1:16">
      <c r="A1604" s="18"/>
      <c r="B1604" s="19"/>
      <c r="C1604" s="20"/>
      <c r="D1604" s="20"/>
      <c r="E1604" s="21"/>
      <c r="F1604" s="22"/>
      <c r="G1604" s="113"/>
      <c r="H1604" s="114"/>
      <c r="I1604" s="24"/>
      <c r="J1604" s="25"/>
      <c r="K1604" s="116"/>
      <c r="L1604" s="26"/>
      <c r="M1604" s="26"/>
      <c r="N1604" s="26"/>
      <c r="O1604" s="27"/>
      <c r="P1604" s="117"/>
    </row>
    <row r="1605" s="17" customFormat="1" spans="1:16">
      <c r="A1605" s="18"/>
      <c r="B1605" s="19"/>
      <c r="C1605" s="20"/>
      <c r="D1605" s="20"/>
      <c r="E1605" s="21"/>
      <c r="F1605" s="22"/>
      <c r="G1605" s="113"/>
      <c r="H1605" s="114"/>
      <c r="I1605" s="24"/>
      <c r="J1605" s="25"/>
      <c r="K1605" s="116"/>
      <c r="L1605" s="26"/>
      <c r="M1605" s="26"/>
      <c r="N1605" s="26"/>
      <c r="O1605" s="27"/>
      <c r="P1605" s="117"/>
    </row>
    <row r="1606" s="17" customFormat="1" spans="1:16">
      <c r="A1606" s="18"/>
      <c r="B1606" s="19"/>
      <c r="C1606" s="20"/>
      <c r="D1606" s="20"/>
      <c r="E1606" s="21"/>
      <c r="F1606" s="22"/>
      <c r="G1606" s="113"/>
      <c r="H1606" s="114"/>
      <c r="I1606" s="24"/>
      <c r="J1606" s="25"/>
      <c r="K1606" s="116"/>
      <c r="L1606" s="26"/>
      <c r="M1606" s="26"/>
      <c r="N1606" s="26"/>
      <c r="O1606" s="27"/>
      <c r="P1606" s="117"/>
    </row>
    <row r="1607" s="17" customFormat="1" spans="1:16">
      <c r="A1607" s="18"/>
      <c r="B1607" s="19"/>
      <c r="C1607" s="20"/>
      <c r="D1607" s="20"/>
      <c r="E1607" s="21"/>
      <c r="F1607" s="22"/>
      <c r="G1607" s="113"/>
      <c r="H1607" s="114"/>
      <c r="I1607" s="24"/>
      <c r="J1607" s="25"/>
      <c r="K1607" s="116"/>
      <c r="L1607" s="26"/>
      <c r="M1607" s="26"/>
      <c r="N1607" s="26"/>
      <c r="O1607" s="27"/>
      <c r="P1607" s="117"/>
    </row>
    <row r="1608" s="17" customFormat="1" spans="1:16">
      <c r="A1608" s="18"/>
      <c r="B1608" s="19"/>
      <c r="C1608" s="20"/>
      <c r="D1608" s="20"/>
      <c r="E1608" s="21"/>
      <c r="F1608" s="22"/>
      <c r="G1608" s="113"/>
      <c r="H1608" s="114"/>
      <c r="I1608" s="24"/>
      <c r="J1608" s="25"/>
      <c r="K1608" s="116"/>
      <c r="L1608" s="26"/>
      <c r="M1608" s="26"/>
      <c r="N1608" s="26"/>
      <c r="O1608" s="27"/>
      <c r="P1608" s="117"/>
    </row>
    <row r="1609" s="17" customFormat="1" spans="1:16">
      <c r="A1609" s="18"/>
      <c r="B1609" s="19"/>
      <c r="C1609" s="20"/>
      <c r="D1609" s="20"/>
      <c r="E1609" s="21"/>
      <c r="F1609" s="22"/>
      <c r="G1609" s="113"/>
      <c r="H1609" s="114"/>
      <c r="I1609" s="24"/>
      <c r="J1609" s="25"/>
      <c r="K1609" s="116"/>
      <c r="L1609" s="26"/>
      <c r="M1609" s="26"/>
      <c r="N1609" s="26"/>
      <c r="O1609" s="27"/>
      <c r="P1609" s="117"/>
    </row>
    <row r="1610" s="17" customFormat="1" spans="1:16">
      <c r="A1610" s="18"/>
      <c r="B1610" s="19"/>
      <c r="C1610" s="20"/>
      <c r="D1610" s="20"/>
      <c r="E1610" s="21"/>
      <c r="F1610" s="22"/>
      <c r="G1610" s="113"/>
      <c r="H1610" s="114"/>
      <c r="I1610" s="24"/>
      <c r="J1610" s="25"/>
      <c r="K1610" s="116"/>
      <c r="L1610" s="26"/>
      <c r="M1610" s="26"/>
      <c r="N1610" s="26"/>
      <c r="O1610" s="27"/>
      <c r="P1610" s="117"/>
    </row>
    <row r="1611" s="17" customFormat="1" spans="1:16">
      <c r="A1611" s="18"/>
      <c r="B1611" s="19"/>
      <c r="C1611" s="20"/>
      <c r="D1611" s="20"/>
      <c r="E1611" s="21"/>
      <c r="F1611" s="22"/>
      <c r="G1611" s="113"/>
      <c r="H1611" s="114"/>
      <c r="I1611" s="24"/>
      <c r="J1611" s="25"/>
      <c r="K1611" s="116"/>
      <c r="L1611" s="26"/>
      <c r="M1611" s="26"/>
      <c r="N1611" s="26"/>
      <c r="O1611" s="27"/>
      <c r="P1611" s="117"/>
    </row>
    <row r="1612" s="17" customFormat="1" spans="1:16">
      <c r="A1612" s="18"/>
      <c r="B1612" s="19"/>
      <c r="C1612" s="20"/>
      <c r="D1612" s="20"/>
      <c r="E1612" s="21"/>
      <c r="F1612" s="22"/>
      <c r="G1612" s="113"/>
      <c r="H1612" s="114"/>
      <c r="I1612" s="24"/>
      <c r="J1612" s="25"/>
      <c r="K1612" s="116"/>
      <c r="L1612" s="26"/>
      <c r="M1612" s="26"/>
      <c r="N1612" s="26"/>
      <c r="O1612" s="27"/>
      <c r="P1612" s="117"/>
    </row>
    <row r="1613" s="17" customFormat="1" spans="1:16">
      <c r="A1613" s="18"/>
      <c r="B1613" s="19"/>
      <c r="C1613" s="20"/>
      <c r="D1613" s="20"/>
      <c r="E1613" s="21"/>
      <c r="F1613" s="22"/>
      <c r="G1613" s="113"/>
      <c r="H1613" s="114"/>
      <c r="I1613" s="24"/>
      <c r="J1613" s="25"/>
      <c r="K1613" s="116"/>
      <c r="L1613" s="26"/>
      <c r="M1613" s="26"/>
      <c r="N1613" s="26"/>
      <c r="O1613" s="27"/>
      <c r="P1613" s="117"/>
    </row>
    <row r="1614" s="17" customFormat="1" spans="1:16">
      <c r="A1614" s="18"/>
      <c r="B1614" s="19"/>
      <c r="C1614" s="20"/>
      <c r="D1614" s="20"/>
      <c r="E1614" s="21"/>
      <c r="F1614" s="22"/>
      <c r="G1614" s="113"/>
      <c r="H1614" s="114"/>
      <c r="I1614" s="24"/>
      <c r="J1614" s="25"/>
      <c r="K1614" s="116"/>
      <c r="L1614" s="26"/>
      <c r="M1614" s="26"/>
      <c r="N1614" s="26"/>
      <c r="O1614" s="27"/>
      <c r="P1614" s="117"/>
    </row>
    <row r="1615" s="17" customFormat="1" spans="1:16">
      <c r="A1615" s="18"/>
      <c r="B1615" s="19"/>
      <c r="C1615" s="20"/>
      <c r="D1615" s="20"/>
      <c r="E1615" s="21"/>
      <c r="F1615" s="22"/>
      <c r="G1615" s="113"/>
      <c r="H1615" s="114"/>
      <c r="I1615" s="24"/>
      <c r="J1615" s="25"/>
      <c r="K1615" s="116"/>
      <c r="L1615" s="26"/>
      <c r="M1615" s="26"/>
      <c r="N1615" s="26"/>
      <c r="O1615" s="27"/>
      <c r="P1615" s="117"/>
    </row>
    <row r="1616" s="17" customFormat="1" spans="1:16">
      <c r="A1616" s="18"/>
      <c r="B1616" s="19"/>
      <c r="C1616" s="20"/>
      <c r="D1616" s="20"/>
      <c r="E1616" s="21"/>
      <c r="F1616" s="22"/>
      <c r="G1616" s="113"/>
      <c r="H1616" s="114"/>
      <c r="I1616" s="24"/>
      <c r="J1616" s="25"/>
      <c r="K1616" s="116"/>
      <c r="L1616" s="26"/>
      <c r="M1616" s="26"/>
      <c r="N1616" s="26"/>
      <c r="O1616" s="27"/>
      <c r="P1616" s="117"/>
    </row>
    <row r="1617" s="17" customFormat="1" spans="1:16">
      <c r="A1617" s="18"/>
      <c r="B1617" s="19"/>
      <c r="C1617" s="20"/>
      <c r="D1617" s="20"/>
      <c r="E1617" s="21"/>
      <c r="F1617" s="22"/>
      <c r="G1617" s="113"/>
      <c r="H1617" s="114"/>
      <c r="I1617" s="24"/>
      <c r="J1617" s="25"/>
      <c r="K1617" s="116"/>
      <c r="L1617" s="26"/>
      <c r="M1617" s="26"/>
      <c r="N1617" s="26"/>
      <c r="O1617" s="27"/>
      <c r="P1617" s="117"/>
    </row>
    <row r="1618" s="17" customFormat="1" spans="1:16">
      <c r="A1618" s="18"/>
      <c r="B1618" s="19"/>
      <c r="C1618" s="20"/>
      <c r="D1618" s="20"/>
      <c r="E1618" s="21"/>
      <c r="F1618" s="22"/>
      <c r="G1618" s="113"/>
      <c r="H1618" s="114"/>
      <c r="I1618" s="24"/>
      <c r="J1618" s="25"/>
      <c r="K1618" s="116"/>
      <c r="L1618" s="26"/>
      <c r="M1618" s="26"/>
      <c r="N1618" s="26"/>
      <c r="O1618" s="27"/>
      <c r="P1618" s="117"/>
    </row>
    <row r="1619" s="17" customFormat="1" spans="1:16">
      <c r="A1619" s="18"/>
      <c r="B1619" s="19"/>
      <c r="C1619" s="20"/>
      <c r="D1619" s="20"/>
      <c r="E1619" s="21"/>
      <c r="F1619" s="22"/>
      <c r="G1619" s="113"/>
      <c r="H1619" s="114"/>
      <c r="I1619" s="24"/>
      <c r="J1619" s="25"/>
      <c r="K1619" s="116"/>
      <c r="L1619" s="26"/>
      <c r="M1619" s="26"/>
      <c r="N1619" s="26"/>
      <c r="O1619" s="27"/>
      <c r="P1619" s="117"/>
    </row>
    <row r="1620" s="17" customFormat="1" spans="1:16">
      <c r="A1620" s="18"/>
      <c r="B1620" s="19"/>
      <c r="C1620" s="20"/>
      <c r="D1620" s="20"/>
      <c r="E1620" s="21"/>
      <c r="F1620" s="22"/>
      <c r="G1620" s="113"/>
      <c r="H1620" s="114"/>
      <c r="I1620" s="24"/>
      <c r="J1620" s="25"/>
      <c r="K1620" s="116"/>
      <c r="L1620" s="26"/>
      <c r="M1620" s="26"/>
      <c r="N1620" s="26"/>
      <c r="O1620" s="27"/>
      <c r="P1620" s="117"/>
    </row>
    <row r="1621" s="17" customFormat="1" spans="1:16">
      <c r="A1621" s="18"/>
      <c r="B1621" s="19"/>
      <c r="C1621" s="20"/>
      <c r="D1621" s="20"/>
      <c r="E1621" s="21"/>
      <c r="F1621" s="22"/>
      <c r="G1621" s="113"/>
      <c r="H1621" s="114"/>
      <c r="I1621" s="24"/>
      <c r="J1621" s="25"/>
      <c r="K1621" s="116"/>
      <c r="L1621" s="26"/>
      <c r="M1621" s="26"/>
      <c r="N1621" s="26"/>
      <c r="O1621" s="27"/>
      <c r="P1621" s="117"/>
    </row>
    <row r="1622" s="17" customFormat="1" spans="1:16">
      <c r="A1622" s="18"/>
      <c r="B1622" s="19"/>
      <c r="C1622" s="20"/>
      <c r="D1622" s="20"/>
      <c r="E1622" s="21"/>
      <c r="F1622" s="22"/>
      <c r="G1622" s="113"/>
      <c r="H1622" s="114"/>
      <c r="I1622" s="24"/>
      <c r="J1622" s="25"/>
      <c r="K1622" s="116"/>
      <c r="L1622" s="26"/>
      <c r="M1622" s="26"/>
      <c r="N1622" s="26"/>
      <c r="O1622" s="27"/>
      <c r="P1622" s="117"/>
    </row>
    <row r="1623" s="17" customFormat="1" spans="1:16">
      <c r="A1623" s="18"/>
      <c r="B1623" s="19"/>
      <c r="C1623" s="20"/>
      <c r="D1623" s="20"/>
      <c r="E1623" s="21"/>
      <c r="F1623" s="22"/>
      <c r="G1623" s="113"/>
      <c r="H1623" s="114"/>
      <c r="I1623" s="24"/>
      <c r="J1623" s="25"/>
      <c r="K1623" s="116"/>
      <c r="L1623" s="26"/>
      <c r="M1623" s="26"/>
      <c r="N1623" s="26"/>
      <c r="O1623" s="27"/>
      <c r="P1623" s="117"/>
    </row>
    <row r="1624" s="17" customFormat="1" spans="1:16">
      <c r="A1624" s="18"/>
      <c r="B1624" s="19"/>
      <c r="C1624" s="20"/>
      <c r="D1624" s="20"/>
      <c r="E1624" s="21"/>
      <c r="F1624" s="22"/>
      <c r="G1624" s="113"/>
      <c r="H1624" s="114"/>
      <c r="I1624" s="24"/>
      <c r="J1624" s="25"/>
      <c r="K1624" s="116"/>
      <c r="L1624" s="26"/>
      <c r="M1624" s="26"/>
      <c r="N1624" s="26"/>
      <c r="O1624" s="27"/>
      <c r="P1624" s="117"/>
    </row>
    <row r="1625" s="17" customFormat="1" spans="1:16">
      <c r="A1625" s="18"/>
      <c r="B1625" s="19"/>
      <c r="C1625" s="20"/>
      <c r="D1625" s="20"/>
      <c r="E1625" s="21"/>
      <c r="F1625" s="22"/>
      <c r="G1625" s="113"/>
      <c r="H1625" s="114"/>
      <c r="I1625" s="24"/>
      <c r="J1625" s="25"/>
      <c r="K1625" s="116"/>
      <c r="L1625" s="26"/>
      <c r="M1625" s="26"/>
      <c r="N1625" s="26"/>
      <c r="O1625" s="27"/>
      <c r="P1625" s="117"/>
    </row>
    <row r="1626" s="17" customFormat="1" spans="1:16">
      <c r="A1626" s="18"/>
      <c r="B1626" s="19"/>
      <c r="C1626" s="20"/>
      <c r="D1626" s="20"/>
      <c r="E1626" s="21"/>
      <c r="F1626" s="22"/>
      <c r="G1626" s="113"/>
      <c r="H1626" s="114"/>
      <c r="I1626" s="24"/>
      <c r="J1626" s="25"/>
      <c r="K1626" s="116"/>
      <c r="L1626" s="26"/>
      <c r="M1626" s="26"/>
      <c r="N1626" s="26"/>
      <c r="O1626" s="27"/>
      <c r="P1626" s="117"/>
    </row>
    <row r="1627" s="17" customFormat="1" spans="1:16">
      <c r="A1627" s="18"/>
      <c r="B1627" s="19"/>
      <c r="C1627" s="20"/>
      <c r="D1627" s="20"/>
      <c r="E1627" s="21"/>
      <c r="F1627" s="22"/>
      <c r="G1627" s="113"/>
      <c r="H1627" s="114"/>
      <c r="I1627" s="24"/>
      <c r="J1627" s="25"/>
      <c r="K1627" s="116"/>
      <c r="L1627" s="26"/>
      <c r="M1627" s="26"/>
      <c r="N1627" s="26"/>
      <c r="O1627" s="27"/>
      <c r="P1627" s="117"/>
    </row>
    <row r="1628" s="17" customFormat="1" spans="1:16">
      <c r="A1628" s="18"/>
      <c r="B1628" s="19"/>
      <c r="C1628" s="20"/>
      <c r="D1628" s="20"/>
      <c r="E1628" s="21"/>
      <c r="F1628" s="22"/>
      <c r="G1628" s="113"/>
      <c r="H1628" s="114"/>
      <c r="I1628" s="24"/>
      <c r="J1628" s="25"/>
      <c r="K1628" s="116"/>
      <c r="L1628" s="26"/>
      <c r="M1628" s="26"/>
      <c r="N1628" s="26"/>
      <c r="O1628" s="27"/>
      <c r="P1628" s="117"/>
    </row>
    <row r="1629" s="17" customFormat="1" spans="1:16">
      <c r="A1629" s="18"/>
      <c r="B1629" s="19"/>
      <c r="C1629" s="20"/>
      <c r="D1629" s="20"/>
      <c r="E1629" s="21"/>
      <c r="F1629" s="22"/>
      <c r="G1629" s="113"/>
      <c r="H1629" s="114"/>
      <c r="I1629" s="24"/>
      <c r="J1629" s="25"/>
      <c r="K1629" s="116"/>
      <c r="L1629" s="26"/>
      <c r="M1629" s="26"/>
      <c r="N1629" s="26"/>
      <c r="O1629" s="27"/>
      <c r="P1629" s="117"/>
    </row>
    <row r="1630" s="17" customFormat="1" spans="1:16">
      <c r="A1630" s="18"/>
      <c r="B1630" s="19"/>
      <c r="C1630" s="20"/>
      <c r="D1630" s="20"/>
      <c r="E1630" s="21"/>
      <c r="F1630" s="22"/>
      <c r="G1630" s="113"/>
      <c r="H1630" s="114"/>
      <c r="I1630" s="24"/>
      <c r="J1630" s="25"/>
      <c r="K1630" s="116"/>
      <c r="L1630" s="26"/>
      <c r="M1630" s="26"/>
      <c r="N1630" s="26"/>
      <c r="O1630" s="27"/>
      <c r="P1630" s="117"/>
    </row>
    <row r="1631" s="17" customFormat="1" spans="1:16">
      <c r="A1631" s="18"/>
      <c r="B1631" s="19"/>
      <c r="C1631" s="20"/>
      <c r="D1631" s="20"/>
      <c r="E1631" s="21"/>
      <c r="F1631" s="22"/>
      <c r="G1631" s="113"/>
      <c r="H1631" s="114"/>
      <c r="I1631" s="24"/>
      <c r="J1631" s="25"/>
      <c r="K1631" s="116"/>
      <c r="L1631" s="26"/>
      <c r="M1631" s="26"/>
      <c r="N1631" s="26"/>
      <c r="O1631" s="27"/>
      <c r="P1631" s="117"/>
    </row>
    <row r="1632" s="17" customFormat="1" spans="1:16">
      <c r="A1632" s="18"/>
      <c r="B1632" s="19"/>
      <c r="C1632" s="20"/>
      <c r="D1632" s="20"/>
      <c r="E1632" s="21"/>
      <c r="F1632" s="22"/>
      <c r="G1632" s="113"/>
      <c r="H1632" s="114"/>
      <c r="I1632" s="24"/>
      <c r="J1632" s="25"/>
      <c r="K1632" s="116"/>
      <c r="L1632" s="26"/>
      <c r="M1632" s="26"/>
      <c r="N1632" s="26"/>
      <c r="O1632" s="27"/>
      <c r="P1632" s="117"/>
    </row>
    <row r="1633" s="17" customFormat="1" spans="1:16">
      <c r="A1633" s="18"/>
      <c r="B1633" s="19"/>
      <c r="C1633" s="20"/>
      <c r="D1633" s="20"/>
      <c r="E1633" s="21"/>
      <c r="F1633" s="22"/>
      <c r="G1633" s="113"/>
      <c r="H1633" s="114"/>
      <c r="I1633" s="24"/>
      <c r="J1633" s="25"/>
      <c r="K1633" s="116"/>
      <c r="L1633" s="26"/>
      <c r="M1633" s="26"/>
      <c r="N1633" s="26"/>
      <c r="O1633" s="27"/>
      <c r="P1633" s="117"/>
    </row>
    <row r="1634" s="17" customFormat="1" spans="1:16">
      <c r="A1634" s="18"/>
      <c r="B1634" s="19"/>
      <c r="C1634" s="20"/>
      <c r="D1634" s="20"/>
      <c r="E1634" s="21"/>
      <c r="F1634" s="22"/>
      <c r="G1634" s="113"/>
      <c r="H1634" s="114"/>
      <c r="I1634" s="24"/>
      <c r="J1634" s="25"/>
      <c r="K1634" s="116"/>
      <c r="L1634" s="26"/>
      <c r="M1634" s="26"/>
      <c r="N1634" s="26"/>
      <c r="O1634" s="27"/>
      <c r="P1634" s="117"/>
    </row>
    <row r="1635" s="17" customFormat="1" spans="1:16">
      <c r="A1635" s="18"/>
      <c r="B1635" s="19"/>
      <c r="C1635" s="20"/>
      <c r="D1635" s="20"/>
      <c r="E1635" s="21"/>
      <c r="F1635" s="22"/>
      <c r="G1635" s="113"/>
      <c r="H1635" s="114"/>
      <c r="I1635" s="24"/>
      <c r="J1635" s="25"/>
      <c r="K1635" s="116"/>
      <c r="L1635" s="26"/>
      <c r="M1635" s="26"/>
      <c r="N1635" s="26"/>
      <c r="O1635" s="27"/>
      <c r="P1635" s="117"/>
    </row>
    <row r="1636" s="17" customFormat="1" spans="1:16">
      <c r="A1636" s="18"/>
      <c r="B1636" s="19"/>
      <c r="C1636" s="20"/>
      <c r="D1636" s="20"/>
      <c r="E1636" s="21"/>
      <c r="F1636" s="22"/>
      <c r="G1636" s="113"/>
      <c r="H1636" s="114"/>
      <c r="I1636" s="24"/>
      <c r="J1636" s="25"/>
      <c r="K1636" s="116"/>
      <c r="L1636" s="26"/>
      <c r="M1636" s="26"/>
      <c r="N1636" s="26"/>
      <c r="O1636" s="27"/>
      <c r="P1636" s="117"/>
    </row>
    <row r="1637" s="17" customFormat="1" spans="1:16">
      <c r="A1637" s="18"/>
      <c r="B1637" s="19"/>
      <c r="C1637" s="20"/>
      <c r="D1637" s="20"/>
      <c r="E1637" s="21"/>
      <c r="F1637" s="22"/>
      <c r="G1637" s="113"/>
      <c r="H1637" s="114"/>
      <c r="I1637" s="24"/>
      <c r="J1637" s="25"/>
      <c r="K1637" s="116"/>
      <c r="L1637" s="26"/>
      <c r="M1637" s="26"/>
      <c r="N1637" s="26"/>
      <c r="O1637" s="27"/>
      <c r="P1637" s="117"/>
    </row>
    <row r="1638" s="17" customFormat="1" spans="1:16">
      <c r="A1638" s="18"/>
      <c r="B1638" s="19"/>
      <c r="C1638" s="20"/>
      <c r="D1638" s="20"/>
      <c r="E1638" s="21"/>
      <c r="F1638" s="22"/>
      <c r="G1638" s="113"/>
      <c r="H1638" s="114"/>
      <c r="I1638" s="24"/>
      <c r="J1638" s="25"/>
      <c r="K1638" s="116"/>
      <c r="L1638" s="26"/>
      <c r="M1638" s="26"/>
      <c r="N1638" s="26"/>
      <c r="O1638" s="27"/>
      <c r="P1638" s="117"/>
    </row>
    <row r="1639" s="17" customFormat="1" spans="1:16">
      <c r="A1639" s="18"/>
      <c r="B1639" s="19"/>
      <c r="C1639" s="20"/>
      <c r="D1639" s="20"/>
      <c r="E1639" s="21"/>
      <c r="F1639" s="22"/>
      <c r="G1639" s="113"/>
      <c r="H1639" s="114"/>
      <c r="I1639" s="24"/>
      <c r="J1639" s="25"/>
      <c r="K1639" s="116"/>
      <c r="L1639" s="26"/>
      <c r="M1639" s="26"/>
      <c r="N1639" s="26"/>
      <c r="O1639" s="27"/>
      <c r="P1639" s="117"/>
    </row>
    <row r="1640" s="17" customFormat="1" spans="1:16">
      <c r="A1640" s="18"/>
      <c r="B1640" s="19"/>
      <c r="C1640" s="20"/>
      <c r="D1640" s="20"/>
      <c r="E1640" s="21"/>
      <c r="F1640" s="22"/>
      <c r="G1640" s="113"/>
      <c r="H1640" s="114"/>
      <c r="I1640" s="24"/>
      <c r="J1640" s="25"/>
      <c r="K1640" s="116"/>
      <c r="L1640" s="26"/>
      <c r="M1640" s="26"/>
      <c r="N1640" s="26"/>
      <c r="O1640" s="27"/>
      <c r="P1640" s="117"/>
    </row>
    <row r="1641" s="17" customFormat="1" spans="1:16">
      <c r="A1641" s="18"/>
      <c r="B1641" s="19"/>
      <c r="C1641" s="20"/>
      <c r="D1641" s="20"/>
      <c r="E1641" s="21"/>
      <c r="F1641" s="22"/>
      <c r="G1641" s="113"/>
      <c r="H1641" s="114"/>
      <c r="I1641" s="24"/>
      <c r="J1641" s="25"/>
      <c r="K1641" s="116"/>
      <c r="L1641" s="26"/>
      <c r="M1641" s="26"/>
      <c r="N1641" s="26"/>
      <c r="O1641" s="27"/>
      <c r="P1641" s="117"/>
    </row>
    <row r="1642" s="17" customFormat="1" spans="1:16">
      <c r="A1642" s="18"/>
      <c r="B1642" s="19"/>
      <c r="C1642" s="20"/>
      <c r="D1642" s="20"/>
      <c r="E1642" s="21"/>
      <c r="F1642" s="22"/>
      <c r="G1642" s="113"/>
      <c r="H1642" s="114"/>
      <c r="I1642" s="24"/>
      <c r="J1642" s="25"/>
      <c r="K1642" s="116"/>
      <c r="L1642" s="26"/>
      <c r="M1642" s="26"/>
      <c r="N1642" s="26"/>
      <c r="O1642" s="27"/>
      <c r="P1642" s="117"/>
    </row>
    <row r="1643" s="17" customFormat="1" spans="1:16">
      <c r="A1643" s="18"/>
      <c r="B1643" s="19"/>
      <c r="C1643" s="20"/>
      <c r="D1643" s="20"/>
      <c r="E1643" s="21"/>
      <c r="F1643" s="22"/>
      <c r="G1643" s="113"/>
      <c r="H1643" s="114"/>
      <c r="I1643" s="24"/>
      <c r="J1643" s="25"/>
      <c r="K1643" s="116"/>
      <c r="L1643" s="26"/>
      <c r="M1643" s="26"/>
      <c r="N1643" s="26"/>
      <c r="O1643" s="27"/>
      <c r="P1643" s="117"/>
    </row>
    <row r="1644" s="17" customFormat="1" spans="1:16">
      <c r="A1644" s="18"/>
      <c r="B1644" s="19"/>
      <c r="C1644" s="20"/>
      <c r="D1644" s="20"/>
      <c r="E1644" s="21"/>
      <c r="F1644" s="22"/>
      <c r="G1644" s="113"/>
      <c r="H1644" s="114"/>
      <c r="I1644" s="24"/>
      <c r="J1644" s="25"/>
      <c r="K1644" s="116"/>
      <c r="L1644" s="26"/>
      <c r="M1644" s="26"/>
      <c r="N1644" s="26"/>
      <c r="O1644" s="27"/>
      <c r="P1644" s="117"/>
    </row>
    <row r="1645" s="17" customFormat="1" spans="1:16">
      <c r="A1645" s="18"/>
      <c r="B1645" s="19"/>
      <c r="C1645" s="20"/>
      <c r="D1645" s="20"/>
      <c r="E1645" s="21"/>
      <c r="F1645" s="22"/>
      <c r="G1645" s="113"/>
      <c r="H1645" s="114"/>
      <c r="I1645" s="24"/>
      <c r="J1645" s="25"/>
      <c r="K1645" s="116"/>
      <c r="L1645" s="26"/>
      <c r="M1645" s="26"/>
      <c r="N1645" s="26"/>
      <c r="O1645" s="27"/>
      <c r="P1645" s="117"/>
    </row>
    <row r="1646" s="17" customFormat="1" spans="1:16">
      <c r="A1646" s="18"/>
      <c r="B1646" s="19"/>
      <c r="C1646" s="20"/>
      <c r="D1646" s="20"/>
      <c r="E1646" s="21"/>
      <c r="F1646" s="22"/>
      <c r="G1646" s="113"/>
      <c r="H1646" s="114"/>
      <c r="I1646" s="24"/>
      <c r="J1646" s="25"/>
      <c r="K1646" s="116"/>
      <c r="L1646" s="26"/>
      <c r="M1646" s="26"/>
      <c r="N1646" s="26"/>
      <c r="O1646" s="27"/>
      <c r="P1646" s="117"/>
    </row>
    <row r="1647" s="17" customFormat="1" spans="1:16">
      <c r="A1647" s="18"/>
      <c r="B1647" s="19"/>
      <c r="C1647" s="20"/>
      <c r="D1647" s="20"/>
      <c r="E1647" s="21"/>
      <c r="F1647" s="22"/>
      <c r="G1647" s="113"/>
      <c r="H1647" s="114"/>
      <c r="I1647" s="24"/>
      <c r="J1647" s="25"/>
      <c r="K1647" s="116"/>
      <c r="L1647" s="26"/>
      <c r="M1647" s="26"/>
      <c r="N1647" s="26"/>
      <c r="O1647" s="27"/>
      <c r="P1647" s="117"/>
    </row>
    <row r="1648" s="17" customFormat="1" spans="1:16">
      <c r="A1648" s="18"/>
      <c r="B1648" s="19"/>
      <c r="C1648" s="20"/>
      <c r="D1648" s="20"/>
      <c r="E1648" s="21"/>
      <c r="F1648" s="22"/>
      <c r="G1648" s="113"/>
      <c r="H1648" s="114"/>
      <c r="I1648" s="24"/>
      <c r="J1648" s="25"/>
      <c r="K1648" s="116"/>
      <c r="L1648" s="26"/>
      <c r="M1648" s="26"/>
      <c r="N1648" s="26"/>
      <c r="O1648" s="27"/>
      <c r="P1648" s="117"/>
    </row>
    <row r="1649" s="17" customFormat="1" spans="1:16">
      <c r="A1649" s="18"/>
      <c r="B1649" s="19"/>
      <c r="C1649" s="20"/>
      <c r="D1649" s="20"/>
      <c r="E1649" s="21"/>
      <c r="F1649" s="22"/>
      <c r="G1649" s="113"/>
      <c r="H1649" s="114"/>
      <c r="I1649" s="24"/>
      <c r="J1649" s="25"/>
      <c r="K1649" s="116"/>
      <c r="L1649" s="26"/>
      <c r="M1649" s="26"/>
      <c r="N1649" s="26"/>
      <c r="O1649" s="27"/>
      <c r="P1649" s="117"/>
    </row>
    <row r="1650" s="17" customFormat="1" spans="1:16">
      <c r="A1650" s="18"/>
      <c r="B1650" s="19"/>
      <c r="C1650" s="20"/>
      <c r="D1650" s="20"/>
      <c r="E1650" s="21"/>
      <c r="F1650" s="22"/>
      <c r="G1650" s="113"/>
      <c r="H1650" s="114"/>
      <c r="I1650" s="24"/>
      <c r="J1650" s="25"/>
      <c r="K1650" s="116"/>
      <c r="L1650" s="26"/>
      <c r="M1650" s="26"/>
      <c r="N1650" s="26"/>
      <c r="O1650" s="27"/>
      <c r="P1650" s="117"/>
    </row>
    <row r="1651" s="17" customFormat="1" spans="1:16">
      <c r="A1651" s="18"/>
      <c r="B1651" s="19"/>
      <c r="C1651" s="20"/>
      <c r="D1651" s="20"/>
      <c r="E1651" s="21"/>
      <c r="F1651" s="22"/>
      <c r="G1651" s="113"/>
      <c r="H1651" s="114"/>
      <c r="I1651" s="24"/>
      <c r="J1651" s="25"/>
      <c r="K1651" s="116"/>
      <c r="L1651" s="26"/>
      <c r="M1651" s="26"/>
      <c r="N1651" s="26"/>
      <c r="O1651" s="27"/>
      <c r="P1651" s="117"/>
    </row>
    <row r="1652" s="17" customFormat="1" spans="1:16">
      <c r="A1652" s="18"/>
      <c r="B1652" s="19"/>
      <c r="C1652" s="20"/>
      <c r="D1652" s="20"/>
      <c r="E1652" s="21"/>
      <c r="F1652" s="22"/>
      <c r="G1652" s="113"/>
      <c r="H1652" s="114"/>
      <c r="I1652" s="24"/>
      <c r="J1652" s="25"/>
      <c r="K1652" s="116"/>
      <c r="L1652" s="26"/>
      <c r="M1652" s="26"/>
      <c r="N1652" s="26"/>
      <c r="O1652" s="27"/>
      <c r="P1652" s="117"/>
    </row>
    <row r="1653" s="17" customFormat="1" spans="1:16">
      <c r="A1653" s="18"/>
      <c r="B1653" s="19"/>
      <c r="C1653" s="20"/>
      <c r="D1653" s="20"/>
      <c r="E1653" s="21"/>
      <c r="F1653" s="22"/>
      <c r="G1653" s="113"/>
      <c r="H1653" s="114"/>
      <c r="I1653" s="24"/>
      <c r="J1653" s="25"/>
      <c r="K1653" s="116"/>
      <c r="L1653" s="26"/>
      <c r="M1653" s="26"/>
      <c r="N1653" s="26"/>
      <c r="O1653" s="27"/>
      <c r="P1653" s="117"/>
    </row>
    <row r="1654" s="17" customFormat="1" spans="1:16">
      <c r="A1654" s="18"/>
      <c r="B1654" s="19"/>
      <c r="C1654" s="20"/>
      <c r="D1654" s="20"/>
      <c r="E1654" s="21"/>
      <c r="F1654" s="22"/>
      <c r="G1654" s="113"/>
      <c r="H1654" s="114"/>
      <c r="I1654" s="24"/>
      <c r="J1654" s="25"/>
      <c r="K1654" s="116"/>
      <c r="L1654" s="26"/>
      <c r="M1654" s="26"/>
      <c r="N1654" s="26"/>
      <c r="O1654" s="27"/>
      <c r="P1654" s="117"/>
    </row>
    <row r="1655" s="17" customFormat="1" spans="1:16">
      <c r="A1655" s="18"/>
      <c r="B1655" s="19"/>
      <c r="C1655" s="20"/>
      <c r="D1655" s="20"/>
      <c r="E1655" s="21"/>
      <c r="F1655" s="22"/>
      <c r="G1655" s="113"/>
      <c r="H1655" s="114"/>
      <c r="I1655" s="24"/>
      <c r="J1655" s="25"/>
      <c r="K1655" s="116"/>
      <c r="L1655" s="26"/>
      <c r="M1655" s="26"/>
      <c r="N1655" s="26"/>
      <c r="O1655" s="27"/>
      <c r="P1655" s="117"/>
    </row>
    <row r="1656" s="17" customFormat="1" spans="1:16">
      <c r="A1656" s="18"/>
      <c r="B1656" s="19"/>
      <c r="C1656" s="20"/>
      <c r="D1656" s="20"/>
      <c r="E1656" s="21"/>
      <c r="F1656" s="22"/>
      <c r="G1656" s="113"/>
      <c r="H1656" s="114"/>
      <c r="I1656" s="24"/>
      <c r="J1656" s="25"/>
      <c r="K1656" s="116"/>
      <c r="L1656" s="26"/>
      <c r="M1656" s="26"/>
      <c r="N1656" s="26"/>
      <c r="O1656" s="27"/>
      <c r="P1656" s="117"/>
    </row>
    <row r="1657" s="17" customFormat="1" spans="1:16">
      <c r="A1657" s="18"/>
      <c r="B1657" s="19"/>
      <c r="C1657" s="20"/>
      <c r="D1657" s="20"/>
      <c r="E1657" s="21"/>
      <c r="F1657" s="22"/>
      <c r="G1657" s="113"/>
      <c r="H1657" s="114"/>
      <c r="I1657" s="24"/>
      <c r="J1657" s="25"/>
      <c r="K1657" s="116"/>
      <c r="L1657" s="26"/>
      <c r="M1657" s="26"/>
      <c r="N1657" s="26"/>
      <c r="O1657" s="27"/>
      <c r="P1657" s="117"/>
    </row>
    <row r="1658" s="17" customFormat="1" spans="1:16">
      <c r="A1658" s="18"/>
      <c r="B1658" s="19"/>
      <c r="C1658" s="20"/>
      <c r="D1658" s="20"/>
      <c r="E1658" s="21"/>
      <c r="F1658" s="22"/>
      <c r="G1658" s="113"/>
      <c r="H1658" s="114"/>
      <c r="I1658" s="24"/>
      <c r="J1658" s="25"/>
      <c r="K1658" s="116"/>
      <c r="L1658" s="26"/>
      <c r="M1658" s="26"/>
      <c r="N1658" s="26"/>
      <c r="O1658" s="27"/>
      <c r="P1658" s="117"/>
    </row>
    <row r="1659" s="17" customFormat="1" spans="1:16">
      <c r="A1659" s="18"/>
      <c r="B1659" s="19"/>
      <c r="C1659" s="20"/>
      <c r="D1659" s="20"/>
      <c r="E1659" s="21"/>
      <c r="F1659" s="22"/>
      <c r="G1659" s="113"/>
      <c r="H1659" s="114"/>
      <c r="I1659" s="24"/>
      <c r="J1659" s="25"/>
      <c r="K1659" s="116"/>
      <c r="L1659" s="26"/>
      <c r="M1659" s="26"/>
      <c r="N1659" s="26"/>
      <c r="O1659" s="27"/>
      <c r="P1659" s="117"/>
    </row>
    <row r="1660" s="17" customFormat="1" spans="1:16">
      <c r="A1660" s="18"/>
      <c r="B1660" s="19"/>
      <c r="C1660" s="20"/>
      <c r="D1660" s="20"/>
      <c r="E1660" s="21"/>
      <c r="F1660" s="22"/>
      <c r="G1660" s="113"/>
      <c r="H1660" s="114"/>
      <c r="I1660" s="24"/>
      <c r="J1660" s="25"/>
      <c r="K1660" s="116"/>
      <c r="L1660" s="26"/>
      <c r="M1660" s="26"/>
      <c r="N1660" s="26"/>
      <c r="O1660" s="27"/>
      <c r="P1660" s="117"/>
    </row>
    <row r="1661" s="17" customFormat="1" spans="1:16">
      <c r="A1661" s="18"/>
      <c r="B1661" s="19"/>
      <c r="C1661" s="20"/>
      <c r="D1661" s="20"/>
      <c r="E1661" s="21"/>
      <c r="F1661" s="22"/>
      <c r="G1661" s="113"/>
      <c r="H1661" s="114"/>
      <c r="I1661" s="24"/>
      <c r="J1661" s="25"/>
      <c r="K1661" s="116"/>
      <c r="L1661" s="26"/>
      <c r="M1661" s="26"/>
      <c r="N1661" s="26"/>
      <c r="O1661" s="27"/>
      <c r="P1661" s="117"/>
    </row>
    <row r="1662" s="17" customFormat="1" spans="1:16">
      <c r="A1662" s="18"/>
      <c r="B1662" s="19"/>
      <c r="C1662" s="20"/>
      <c r="D1662" s="20"/>
      <c r="E1662" s="21"/>
      <c r="F1662" s="22"/>
      <c r="G1662" s="113"/>
      <c r="H1662" s="114"/>
      <c r="I1662" s="24"/>
      <c r="J1662" s="25"/>
      <c r="K1662" s="116"/>
      <c r="L1662" s="26"/>
      <c r="M1662" s="26"/>
      <c r="N1662" s="26"/>
      <c r="O1662" s="27"/>
      <c r="P1662" s="117"/>
    </row>
    <row r="1663" s="17" customFormat="1" spans="1:16">
      <c r="A1663" s="18"/>
      <c r="B1663" s="19"/>
      <c r="C1663" s="20"/>
      <c r="D1663" s="20"/>
      <c r="E1663" s="21"/>
      <c r="F1663" s="22"/>
      <c r="G1663" s="113"/>
      <c r="H1663" s="114"/>
      <c r="I1663" s="24"/>
      <c r="J1663" s="25"/>
      <c r="K1663" s="116"/>
      <c r="L1663" s="26"/>
      <c r="M1663" s="26"/>
      <c r="N1663" s="26"/>
      <c r="O1663" s="27"/>
      <c r="P1663" s="117"/>
    </row>
    <row r="1664" s="17" customFormat="1" spans="1:16">
      <c r="A1664" s="18"/>
      <c r="B1664" s="19"/>
      <c r="C1664" s="20"/>
      <c r="D1664" s="20"/>
      <c r="E1664" s="21"/>
      <c r="F1664" s="22"/>
      <c r="G1664" s="113"/>
      <c r="H1664" s="114"/>
      <c r="I1664" s="24"/>
      <c r="J1664" s="25"/>
      <c r="K1664" s="116"/>
      <c r="L1664" s="26"/>
      <c r="M1664" s="26"/>
      <c r="N1664" s="26"/>
      <c r="O1664" s="27"/>
      <c r="P1664" s="117"/>
    </row>
    <row r="1665" s="17" customFormat="1" spans="1:16">
      <c r="A1665" s="18"/>
      <c r="B1665" s="19"/>
      <c r="C1665" s="20"/>
      <c r="D1665" s="20"/>
      <c r="E1665" s="21"/>
      <c r="F1665" s="22"/>
      <c r="G1665" s="113"/>
      <c r="H1665" s="114"/>
      <c r="I1665" s="24"/>
      <c r="J1665" s="25"/>
      <c r="K1665" s="116"/>
      <c r="L1665" s="26"/>
      <c r="M1665" s="26"/>
      <c r="N1665" s="26"/>
      <c r="O1665" s="27"/>
      <c r="P1665" s="117"/>
    </row>
    <row r="1666" s="17" customFormat="1" spans="1:16">
      <c r="A1666" s="18"/>
      <c r="B1666" s="19"/>
      <c r="C1666" s="20"/>
      <c r="D1666" s="20"/>
      <c r="E1666" s="21"/>
      <c r="F1666" s="22"/>
      <c r="G1666" s="113"/>
      <c r="H1666" s="114"/>
      <c r="I1666" s="24"/>
      <c r="J1666" s="25"/>
      <c r="K1666" s="116"/>
      <c r="L1666" s="26"/>
      <c r="M1666" s="26"/>
      <c r="N1666" s="26"/>
      <c r="O1666" s="27"/>
      <c r="P1666" s="117"/>
    </row>
    <row r="1667" s="17" customFormat="1" spans="1:16">
      <c r="A1667" s="18"/>
      <c r="B1667" s="19"/>
      <c r="C1667" s="20"/>
      <c r="D1667" s="20"/>
      <c r="E1667" s="21"/>
      <c r="F1667" s="22"/>
      <c r="G1667" s="113"/>
      <c r="H1667" s="114"/>
      <c r="I1667" s="24"/>
      <c r="J1667" s="25"/>
      <c r="K1667" s="116"/>
      <c r="L1667" s="26"/>
      <c r="M1667" s="26"/>
      <c r="N1667" s="26"/>
      <c r="O1667" s="27"/>
      <c r="P1667" s="117"/>
    </row>
    <row r="1668" s="17" customFormat="1" spans="1:16">
      <c r="A1668" s="18"/>
      <c r="B1668" s="19"/>
      <c r="C1668" s="20"/>
      <c r="D1668" s="20"/>
      <c r="E1668" s="21"/>
      <c r="F1668" s="22"/>
      <c r="G1668" s="113"/>
      <c r="H1668" s="114"/>
      <c r="I1668" s="24"/>
      <c r="J1668" s="25"/>
      <c r="K1668" s="116"/>
      <c r="L1668" s="26"/>
      <c r="M1668" s="26"/>
      <c r="N1668" s="26"/>
      <c r="O1668" s="27"/>
      <c r="P1668" s="117"/>
    </row>
    <row r="1669" s="17" customFormat="1" spans="1:16">
      <c r="A1669" s="18"/>
      <c r="B1669" s="19"/>
      <c r="C1669" s="20"/>
      <c r="D1669" s="20"/>
      <c r="E1669" s="21"/>
      <c r="F1669" s="22"/>
      <c r="G1669" s="113"/>
      <c r="H1669" s="114"/>
      <c r="I1669" s="24"/>
      <c r="J1669" s="25"/>
      <c r="K1669" s="116"/>
      <c r="L1669" s="26"/>
      <c r="M1669" s="26"/>
      <c r="N1669" s="26"/>
      <c r="O1669" s="27"/>
      <c r="P1669" s="117"/>
    </row>
    <row r="1670" s="17" customFormat="1" spans="1:16">
      <c r="A1670" s="18"/>
      <c r="B1670" s="19"/>
      <c r="C1670" s="20"/>
      <c r="D1670" s="20"/>
      <c r="E1670" s="21"/>
      <c r="F1670" s="22"/>
      <c r="G1670" s="113"/>
      <c r="H1670" s="114"/>
      <c r="I1670" s="24"/>
      <c r="J1670" s="25"/>
      <c r="K1670" s="116"/>
      <c r="L1670" s="26"/>
      <c r="M1670" s="26"/>
      <c r="N1670" s="26"/>
      <c r="O1670" s="27"/>
      <c r="P1670" s="117"/>
    </row>
    <row r="1671" s="17" customFormat="1" spans="1:16">
      <c r="A1671" s="18"/>
      <c r="B1671" s="19"/>
      <c r="C1671" s="20"/>
      <c r="D1671" s="20"/>
      <c r="E1671" s="21"/>
      <c r="F1671" s="22"/>
      <c r="G1671" s="113"/>
      <c r="H1671" s="114"/>
      <c r="I1671" s="24"/>
      <c r="J1671" s="25"/>
      <c r="K1671" s="116"/>
      <c r="L1671" s="26"/>
      <c r="M1671" s="26"/>
      <c r="N1671" s="26"/>
      <c r="O1671" s="27"/>
      <c r="P1671" s="117"/>
    </row>
    <row r="1672" s="17" customFormat="1" spans="1:16">
      <c r="A1672" s="18"/>
      <c r="B1672" s="19"/>
      <c r="C1672" s="20"/>
      <c r="D1672" s="20"/>
      <c r="E1672" s="21"/>
      <c r="F1672" s="22"/>
      <c r="G1672" s="113"/>
      <c r="H1672" s="114"/>
      <c r="I1672" s="24"/>
      <c r="J1672" s="25"/>
      <c r="K1672" s="116"/>
      <c r="L1672" s="26"/>
      <c r="M1672" s="26"/>
      <c r="N1672" s="26"/>
      <c r="O1672" s="27"/>
      <c r="P1672" s="117"/>
    </row>
    <row r="1673" s="17" customFormat="1" spans="1:16">
      <c r="A1673" s="18"/>
      <c r="B1673" s="19"/>
      <c r="C1673" s="20"/>
      <c r="D1673" s="20"/>
      <c r="E1673" s="21"/>
      <c r="F1673" s="22"/>
      <c r="G1673" s="113"/>
      <c r="H1673" s="114"/>
      <c r="I1673" s="24"/>
      <c r="J1673" s="25"/>
      <c r="K1673" s="116"/>
      <c r="L1673" s="26"/>
      <c r="M1673" s="26"/>
      <c r="N1673" s="26"/>
      <c r="O1673" s="27"/>
      <c r="P1673" s="117"/>
    </row>
    <row r="1674" s="17" customFormat="1" spans="1:16">
      <c r="A1674" s="18"/>
      <c r="B1674" s="19"/>
      <c r="C1674" s="20"/>
      <c r="D1674" s="20"/>
      <c r="E1674" s="21"/>
      <c r="F1674" s="22"/>
      <c r="G1674" s="113"/>
      <c r="H1674" s="114"/>
      <c r="I1674" s="24"/>
      <c r="J1674" s="25"/>
      <c r="K1674" s="116"/>
      <c r="L1674" s="26"/>
      <c r="M1674" s="26"/>
      <c r="N1674" s="26"/>
      <c r="O1674" s="27"/>
      <c r="P1674" s="117"/>
    </row>
    <row r="1675" s="17" customFormat="1" spans="1:16">
      <c r="A1675" s="18"/>
      <c r="B1675" s="19"/>
      <c r="C1675" s="20"/>
      <c r="D1675" s="20"/>
      <c r="E1675" s="21"/>
      <c r="F1675" s="22"/>
      <c r="G1675" s="113"/>
      <c r="H1675" s="114"/>
      <c r="I1675" s="24"/>
      <c r="J1675" s="25"/>
      <c r="K1675" s="116"/>
      <c r="L1675" s="26"/>
      <c r="M1675" s="26"/>
      <c r="N1675" s="26"/>
      <c r="O1675" s="27"/>
      <c r="P1675" s="117"/>
    </row>
    <row r="1676" s="17" customFormat="1" spans="1:16">
      <c r="A1676" s="18"/>
      <c r="B1676" s="19"/>
      <c r="C1676" s="20"/>
      <c r="D1676" s="20"/>
      <c r="E1676" s="21"/>
      <c r="F1676" s="22"/>
      <c r="G1676" s="113"/>
      <c r="H1676" s="114"/>
      <c r="I1676" s="24"/>
      <c r="J1676" s="25"/>
      <c r="K1676" s="116"/>
      <c r="L1676" s="26"/>
      <c r="M1676" s="26"/>
      <c r="N1676" s="26"/>
      <c r="O1676" s="27"/>
      <c r="P1676" s="117"/>
    </row>
    <row r="1677" s="17" customFormat="1" spans="1:16">
      <c r="A1677" s="18"/>
      <c r="B1677" s="19"/>
      <c r="C1677" s="20"/>
      <c r="D1677" s="20"/>
      <c r="E1677" s="21"/>
      <c r="F1677" s="22"/>
      <c r="G1677" s="113"/>
      <c r="H1677" s="114"/>
      <c r="I1677" s="24"/>
      <c r="J1677" s="25"/>
      <c r="K1677" s="116"/>
      <c r="L1677" s="26"/>
      <c r="M1677" s="26"/>
      <c r="N1677" s="26"/>
      <c r="O1677" s="27"/>
      <c r="P1677" s="117"/>
    </row>
    <row r="1678" s="17" customFormat="1" spans="1:16">
      <c r="A1678" s="18"/>
      <c r="B1678" s="19"/>
      <c r="C1678" s="20"/>
      <c r="D1678" s="20"/>
      <c r="E1678" s="21"/>
      <c r="F1678" s="22"/>
      <c r="G1678" s="113"/>
      <c r="H1678" s="114"/>
      <c r="I1678" s="24"/>
      <c r="J1678" s="25"/>
      <c r="K1678" s="116"/>
      <c r="L1678" s="26"/>
      <c r="M1678" s="26"/>
      <c r="N1678" s="26"/>
      <c r="O1678" s="27"/>
      <c r="P1678" s="117"/>
    </row>
    <row r="1679" s="17" customFormat="1" spans="1:16">
      <c r="A1679" s="18"/>
      <c r="B1679" s="19"/>
      <c r="C1679" s="20"/>
      <c r="D1679" s="20"/>
      <c r="E1679" s="21"/>
      <c r="F1679" s="22"/>
      <c r="G1679" s="113"/>
      <c r="H1679" s="114"/>
      <c r="I1679" s="24"/>
      <c r="J1679" s="25"/>
      <c r="K1679" s="116"/>
      <c r="L1679" s="26"/>
      <c r="M1679" s="26"/>
      <c r="N1679" s="26"/>
      <c r="O1679" s="27"/>
      <c r="P1679" s="117"/>
    </row>
    <row r="1680" s="17" customFormat="1" spans="1:16">
      <c r="A1680" s="18"/>
      <c r="B1680" s="19"/>
      <c r="C1680" s="20"/>
      <c r="D1680" s="20"/>
      <c r="E1680" s="21"/>
      <c r="F1680" s="22"/>
      <c r="G1680" s="113"/>
      <c r="H1680" s="114"/>
      <c r="I1680" s="24"/>
      <c r="J1680" s="25"/>
      <c r="K1680" s="116"/>
      <c r="L1680" s="26"/>
      <c r="M1680" s="26"/>
      <c r="N1680" s="26"/>
      <c r="O1680" s="27"/>
      <c r="P1680" s="117"/>
    </row>
    <row r="1681" s="17" customFormat="1" spans="1:16">
      <c r="A1681" s="18"/>
      <c r="B1681" s="19"/>
      <c r="C1681" s="20"/>
      <c r="D1681" s="20"/>
      <c r="E1681" s="21"/>
      <c r="F1681" s="22"/>
      <c r="G1681" s="113"/>
      <c r="H1681" s="114"/>
      <c r="I1681" s="24"/>
      <c r="J1681" s="25"/>
      <c r="K1681" s="116"/>
      <c r="L1681" s="26"/>
      <c r="M1681" s="26"/>
      <c r="N1681" s="26"/>
      <c r="O1681" s="27"/>
      <c r="P1681" s="117"/>
    </row>
    <row r="1682" s="17" customFormat="1" spans="1:16">
      <c r="A1682" s="18"/>
      <c r="B1682" s="19"/>
      <c r="C1682" s="20"/>
      <c r="D1682" s="20"/>
      <c r="E1682" s="21"/>
      <c r="F1682" s="22"/>
      <c r="G1682" s="113"/>
      <c r="H1682" s="114"/>
      <c r="I1682" s="24"/>
      <c r="J1682" s="25"/>
      <c r="K1682" s="116"/>
      <c r="L1682" s="26"/>
      <c r="M1682" s="26"/>
      <c r="N1682" s="26"/>
      <c r="O1682" s="27"/>
      <c r="P1682" s="117"/>
    </row>
    <row r="1683" s="17" customFormat="1" spans="1:16">
      <c r="A1683" s="18"/>
      <c r="B1683" s="19"/>
      <c r="C1683" s="20"/>
      <c r="D1683" s="20"/>
      <c r="E1683" s="21"/>
      <c r="F1683" s="22"/>
      <c r="G1683" s="113"/>
      <c r="H1683" s="114"/>
      <c r="I1683" s="24"/>
      <c r="J1683" s="25"/>
      <c r="K1683" s="116"/>
      <c r="L1683" s="26"/>
      <c r="M1683" s="26"/>
      <c r="N1683" s="26"/>
      <c r="O1683" s="27"/>
      <c r="P1683" s="117"/>
    </row>
    <row r="1684" s="17" customFormat="1" spans="1:16">
      <c r="A1684" s="18"/>
      <c r="B1684" s="19"/>
      <c r="C1684" s="20"/>
      <c r="D1684" s="20"/>
      <c r="E1684" s="21"/>
      <c r="F1684" s="22"/>
      <c r="G1684" s="113"/>
      <c r="H1684" s="114"/>
      <c r="I1684" s="24"/>
      <c r="J1684" s="25"/>
      <c r="K1684" s="116"/>
      <c r="L1684" s="26"/>
      <c r="M1684" s="26"/>
      <c r="N1684" s="26"/>
      <c r="O1684" s="27"/>
      <c r="P1684" s="117"/>
    </row>
    <row r="1685" s="17" customFormat="1" spans="1:16">
      <c r="A1685" s="18"/>
      <c r="B1685" s="19"/>
      <c r="C1685" s="20"/>
      <c r="D1685" s="20"/>
      <c r="E1685" s="21"/>
      <c r="F1685" s="22"/>
      <c r="G1685" s="113"/>
      <c r="H1685" s="114"/>
      <c r="I1685" s="24"/>
      <c r="J1685" s="25"/>
      <c r="K1685" s="116"/>
      <c r="L1685" s="26"/>
      <c r="M1685" s="26"/>
      <c r="N1685" s="26"/>
      <c r="O1685" s="27"/>
      <c r="P1685" s="117"/>
    </row>
    <row r="1686" s="17" customFormat="1" spans="1:16">
      <c r="A1686" s="18"/>
      <c r="B1686" s="19"/>
      <c r="C1686" s="20"/>
      <c r="D1686" s="20"/>
      <c r="E1686" s="21"/>
      <c r="F1686" s="22"/>
      <c r="G1686" s="113"/>
      <c r="H1686" s="114"/>
      <c r="I1686" s="24"/>
      <c r="J1686" s="25"/>
      <c r="K1686" s="116"/>
      <c r="L1686" s="26"/>
      <c r="M1686" s="26"/>
      <c r="N1686" s="26"/>
      <c r="O1686" s="27"/>
      <c r="P1686" s="117"/>
    </row>
    <row r="1687" s="17" customFormat="1" spans="1:16">
      <c r="A1687" s="18"/>
      <c r="B1687" s="19"/>
      <c r="C1687" s="20"/>
      <c r="D1687" s="20"/>
      <c r="E1687" s="21"/>
      <c r="F1687" s="22"/>
      <c r="G1687" s="113"/>
      <c r="H1687" s="114"/>
      <c r="I1687" s="24"/>
      <c r="J1687" s="25"/>
      <c r="K1687" s="116"/>
      <c r="L1687" s="26"/>
      <c r="M1687" s="26"/>
      <c r="N1687" s="26"/>
      <c r="O1687" s="27"/>
      <c r="P1687" s="117"/>
    </row>
    <row r="1688" s="17" customFormat="1" spans="1:16">
      <c r="A1688" s="18"/>
      <c r="B1688" s="19"/>
      <c r="C1688" s="20"/>
      <c r="D1688" s="20"/>
      <c r="E1688" s="21"/>
      <c r="F1688" s="22"/>
      <c r="G1688" s="113"/>
      <c r="H1688" s="114"/>
      <c r="I1688" s="24"/>
      <c r="J1688" s="25"/>
      <c r="K1688" s="116"/>
      <c r="L1688" s="26"/>
      <c r="M1688" s="26"/>
      <c r="N1688" s="26"/>
      <c r="O1688" s="27"/>
      <c r="P1688" s="117"/>
    </row>
    <row r="1689" s="17" customFormat="1" spans="1:16">
      <c r="A1689" s="18"/>
      <c r="B1689" s="19"/>
      <c r="C1689" s="20"/>
      <c r="D1689" s="20"/>
      <c r="E1689" s="21"/>
      <c r="F1689" s="22"/>
      <c r="G1689" s="113"/>
      <c r="H1689" s="114"/>
      <c r="I1689" s="24"/>
      <c r="J1689" s="25"/>
      <c r="K1689" s="116"/>
      <c r="L1689" s="26"/>
      <c r="M1689" s="26"/>
      <c r="N1689" s="26"/>
      <c r="O1689" s="27"/>
      <c r="P1689" s="117"/>
    </row>
    <row r="1690" s="17" customFormat="1" spans="1:16">
      <c r="A1690" s="18"/>
      <c r="B1690" s="19"/>
      <c r="C1690" s="20"/>
      <c r="D1690" s="20"/>
      <c r="E1690" s="21"/>
      <c r="F1690" s="22"/>
      <c r="G1690" s="113"/>
      <c r="H1690" s="114"/>
      <c r="I1690" s="24"/>
      <c r="J1690" s="25"/>
      <c r="K1690" s="116"/>
      <c r="L1690" s="26"/>
      <c r="M1690" s="26"/>
      <c r="N1690" s="26"/>
      <c r="O1690" s="27"/>
      <c r="P1690" s="117"/>
    </row>
    <row r="1691" s="17" customFormat="1" spans="1:16">
      <c r="A1691" s="18"/>
      <c r="B1691" s="19"/>
      <c r="C1691" s="20"/>
      <c r="D1691" s="20"/>
      <c r="E1691" s="21"/>
      <c r="F1691" s="22"/>
      <c r="G1691" s="113"/>
      <c r="H1691" s="114"/>
      <c r="I1691" s="24"/>
      <c r="J1691" s="25"/>
      <c r="K1691" s="116"/>
      <c r="L1691" s="26"/>
      <c r="M1691" s="26"/>
      <c r="N1691" s="26"/>
      <c r="O1691" s="27"/>
      <c r="P1691" s="117"/>
    </row>
    <row r="1692" s="17" customFormat="1" spans="1:16">
      <c r="A1692" s="18"/>
      <c r="B1692" s="19"/>
      <c r="C1692" s="20"/>
      <c r="D1692" s="20"/>
      <c r="E1692" s="21"/>
      <c r="F1692" s="22"/>
      <c r="G1692" s="113"/>
      <c r="H1692" s="114"/>
      <c r="I1692" s="24"/>
      <c r="J1692" s="25"/>
      <c r="K1692" s="116"/>
      <c r="L1692" s="26"/>
      <c r="M1692" s="26"/>
      <c r="N1692" s="26"/>
      <c r="O1692" s="27"/>
      <c r="P1692" s="117"/>
    </row>
    <row r="1693" s="17" customFormat="1" spans="1:16">
      <c r="A1693" s="18"/>
      <c r="B1693" s="19"/>
      <c r="C1693" s="20"/>
      <c r="D1693" s="20"/>
      <c r="E1693" s="21"/>
      <c r="F1693" s="22"/>
      <c r="G1693" s="113"/>
      <c r="H1693" s="114"/>
      <c r="I1693" s="24"/>
      <c r="J1693" s="25"/>
      <c r="K1693" s="116"/>
      <c r="L1693" s="26"/>
      <c r="M1693" s="26"/>
      <c r="N1693" s="26"/>
      <c r="O1693" s="27"/>
      <c r="P1693" s="117"/>
    </row>
    <row r="1694" s="17" customFormat="1" spans="1:16">
      <c r="A1694" s="18"/>
      <c r="B1694" s="19"/>
      <c r="C1694" s="20"/>
      <c r="D1694" s="20"/>
      <c r="E1694" s="21"/>
      <c r="F1694" s="22"/>
      <c r="G1694" s="113"/>
      <c r="H1694" s="114"/>
      <c r="I1694" s="24"/>
      <c r="J1694" s="25"/>
      <c r="K1694" s="116"/>
      <c r="L1694" s="26"/>
      <c r="M1694" s="26"/>
      <c r="N1694" s="26"/>
      <c r="O1694" s="27"/>
      <c r="P1694" s="117"/>
    </row>
    <row r="1695" s="17" customFormat="1" spans="1:16">
      <c r="A1695" s="18"/>
      <c r="B1695" s="19"/>
      <c r="C1695" s="20"/>
      <c r="D1695" s="20"/>
      <c r="E1695" s="21"/>
      <c r="F1695" s="22"/>
      <c r="G1695" s="113"/>
      <c r="H1695" s="114"/>
      <c r="I1695" s="24"/>
      <c r="J1695" s="25"/>
      <c r="K1695" s="116"/>
      <c r="L1695" s="26"/>
      <c r="M1695" s="26"/>
      <c r="N1695" s="26"/>
      <c r="O1695" s="27"/>
      <c r="P1695" s="117"/>
    </row>
    <row r="1696" s="17" customFormat="1" spans="1:16">
      <c r="A1696" s="18"/>
      <c r="B1696" s="19"/>
      <c r="C1696" s="20"/>
      <c r="D1696" s="20"/>
      <c r="E1696" s="21"/>
      <c r="F1696" s="22"/>
      <c r="G1696" s="113"/>
      <c r="H1696" s="114"/>
      <c r="I1696" s="24"/>
      <c r="J1696" s="25"/>
      <c r="K1696" s="116"/>
      <c r="L1696" s="26"/>
      <c r="M1696" s="26"/>
      <c r="N1696" s="26"/>
      <c r="O1696" s="27"/>
      <c r="P1696" s="117"/>
    </row>
    <row r="1697" s="17" customFormat="1" spans="1:16">
      <c r="A1697" s="18"/>
      <c r="B1697" s="19"/>
      <c r="C1697" s="20"/>
      <c r="D1697" s="20"/>
      <c r="E1697" s="21"/>
      <c r="F1697" s="22"/>
      <c r="G1697" s="113"/>
      <c r="H1697" s="114"/>
      <c r="I1697" s="24"/>
      <c r="J1697" s="25"/>
      <c r="K1697" s="116"/>
      <c r="L1697" s="26"/>
      <c r="M1697" s="26"/>
      <c r="N1697" s="26"/>
      <c r="O1697" s="27"/>
      <c r="P1697" s="117"/>
    </row>
    <row r="1698" s="17" customFormat="1" spans="1:16">
      <c r="A1698" s="18"/>
      <c r="B1698" s="19"/>
      <c r="C1698" s="20"/>
      <c r="D1698" s="20"/>
      <c r="E1698" s="21"/>
      <c r="F1698" s="22"/>
      <c r="G1698" s="113"/>
      <c r="H1698" s="114"/>
      <c r="I1698" s="24"/>
      <c r="J1698" s="25"/>
      <c r="K1698" s="116"/>
      <c r="L1698" s="26"/>
      <c r="M1698" s="26"/>
      <c r="N1698" s="26"/>
      <c r="O1698" s="27"/>
      <c r="P1698" s="117"/>
    </row>
    <row r="1699" s="17" customFormat="1" spans="1:16">
      <c r="A1699" s="18"/>
      <c r="B1699" s="19"/>
      <c r="C1699" s="20"/>
      <c r="D1699" s="20"/>
      <c r="E1699" s="21"/>
      <c r="F1699" s="22"/>
      <c r="G1699" s="113"/>
      <c r="H1699" s="114"/>
      <c r="I1699" s="24"/>
      <c r="J1699" s="25"/>
      <c r="K1699" s="116"/>
      <c r="L1699" s="26"/>
      <c r="M1699" s="26"/>
      <c r="N1699" s="26"/>
      <c r="O1699" s="27"/>
      <c r="P1699" s="117"/>
    </row>
    <row r="1700" s="17" customFormat="1" spans="1:16">
      <c r="A1700" s="18"/>
      <c r="B1700" s="19"/>
      <c r="C1700" s="20"/>
      <c r="D1700" s="20"/>
      <c r="E1700" s="21"/>
      <c r="F1700" s="22"/>
      <c r="G1700" s="113"/>
      <c r="H1700" s="114"/>
      <c r="I1700" s="24"/>
      <c r="J1700" s="25"/>
      <c r="K1700" s="116"/>
      <c r="L1700" s="26"/>
      <c r="M1700" s="26"/>
      <c r="N1700" s="26"/>
      <c r="O1700" s="27"/>
      <c r="P1700" s="117"/>
    </row>
    <row r="1701" s="17" customFormat="1" spans="1:16">
      <c r="A1701" s="18"/>
      <c r="B1701" s="19"/>
      <c r="C1701" s="20"/>
      <c r="D1701" s="20"/>
      <c r="E1701" s="21"/>
      <c r="F1701" s="22"/>
      <c r="G1701" s="113"/>
      <c r="H1701" s="114"/>
      <c r="I1701" s="24"/>
      <c r="J1701" s="25"/>
      <c r="K1701" s="116"/>
      <c r="L1701" s="26"/>
      <c r="M1701" s="26"/>
      <c r="N1701" s="26"/>
      <c r="O1701" s="27"/>
      <c r="P1701" s="117"/>
    </row>
    <row r="1702" s="17" customFormat="1" spans="1:16">
      <c r="A1702" s="18"/>
      <c r="B1702" s="19"/>
      <c r="C1702" s="20"/>
      <c r="D1702" s="20"/>
      <c r="E1702" s="21"/>
      <c r="F1702" s="22"/>
      <c r="G1702" s="113"/>
      <c r="H1702" s="114"/>
      <c r="I1702" s="24"/>
      <c r="J1702" s="25"/>
      <c r="K1702" s="116"/>
      <c r="L1702" s="26"/>
      <c r="M1702" s="26"/>
      <c r="N1702" s="26"/>
      <c r="O1702" s="27"/>
      <c r="P1702" s="117"/>
    </row>
    <row r="1703" s="17" customFormat="1" spans="1:16">
      <c r="A1703" s="18"/>
      <c r="B1703" s="19"/>
      <c r="C1703" s="20"/>
      <c r="D1703" s="20"/>
      <c r="E1703" s="21"/>
      <c r="F1703" s="22"/>
      <c r="G1703" s="113"/>
      <c r="H1703" s="114"/>
      <c r="I1703" s="24"/>
      <c r="J1703" s="25"/>
      <c r="K1703" s="116"/>
      <c r="L1703" s="26"/>
      <c r="M1703" s="26"/>
      <c r="N1703" s="26"/>
      <c r="O1703" s="27"/>
      <c r="P1703" s="117"/>
    </row>
    <row r="1704" s="17" customFormat="1" spans="1:16">
      <c r="A1704" s="18"/>
      <c r="B1704" s="19"/>
      <c r="C1704" s="20"/>
      <c r="D1704" s="20"/>
      <c r="E1704" s="21"/>
      <c r="F1704" s="22"/>
      <c r="G1704" s="113"/>
      <c r="H1704" s="114"/>
      <c r="I1704" s="24"/>
      <c r="J1704" s="25"/>
      <c r="K1704" s="116"/>
      <c r="L1704" s="26"/>
      <c r="M1704" s="26"/>
      <c r="N1704" s="26"/>
      <c r="O1704" s="27"/>
      <c r="P1704" s="117"/>
    </row>
    <row r="1705" s="17" customFormat="1" spans="1:16">
      <c r="A1705" s="18"/>
      <c r="B1705" s="19"/>
      <c r="C1705" s="20"/>
      <c r="D1705" s="20"/>
      <c r="E1705" s="21"/>
      <c r="F1705" s="22"/>
      <c r="G1705" s="113"/>
      <c r="H1705" s="114"/>
      <c r="I1705" s="24"/>
      <c r="J1705" s="25"/>
      <c r="K1705" s="116"/>
      <c r="L1705" s="26"/>
      <c r="M1705" s="26"/>
      <c r="N1705" s="26"/>
      <c r="O1705" s="27"/>
      <c r="P1705" s="117"/>
    </row>
    <row r="1706" s="17" customFormat="1" spans="1:16">
      <c r="A1706" s="18"/>
      <c r="B1706" s="19"/>
      <c r="C1706" s="20"/>
      <c r="D1706" s="20"/>
      <c r="E1706" s="21"/>
      <c r="F1706" s="22"/>
      <c r="G1706" s="113"/>
      <c r="H1706" s="114"/>
      <c r="I1706" s="24"/>
      <c r="J1706" s="25"/>
      <c r="K1706" s="116"/>
      <c r="L1706" s="26"/>
      <c r="M1706" s="26"/>
      <c r="N1706" s="26"/>
      <c r="O1706" s="27"/>
      <c r="P1706" s="117"/>
    </row>
    <row r="1707" s="17" customFormat="1" spans="1:16">
      <c r="A1707" s="18"/>
      <c r="B1707" s="19"/>
      <c r="C1707" s="20"/>
      <c r="D1707" s="20"/>
      <c r="E1707" s="21"/>
      <c r="F1707" s="22"/>
      <c r="G1707" s="113"/>
      <c r="H1707" s="114"/>
      <c r="I1707" s="24"/>
      <c r="J1707" s="25"/>
      <c r="K1707" s="116"/>
      <c r="L1707" s="26"/>
      <c r="M1707" s="26"/>
      <c r="N1707" s="26"/>
      <c r="O1707" s="27"/>
      <c r="P1707" s="117"/>
    </row>
    <row r="1708" s="17" customFormat="1" spans="1:16">
      <c r="A1708" s="18"/>
      <c r="B1708" s="19"/>
      <c r="C1708" s="20"/>
      <c r="D1708" s="20"/>
      <c r="E1708" s="21"/>
      <c r="F1708" s="22"/>
      <c r="G1708" s="113"/>
      <c r="H1708" s="114"/>
      <c r="I1708" s="24"/>
      <c r="J1708" s="25"/>
      <c r="K1708" s="116"/>
      <c r="L1708" s="26"/>
      <c r="M1708" s="26"/>
      <c r="N1708" s="26"/>
      <c r="O1708" s="27"/>
      <c r="P1708" s="117"/>
    </row>
    <row r="1709" s="17" customFormat="1" spans="1:16">
      <c r="A1709" s="18"/>
      <c r="B1709" s="19"/>
      <c r="C1709" s="20"/>
      <c r="D1709" s="20"/>
      <c r="E1709" s="21"/>
      <c r="F1709" s="22"/>
      <c r="G1709" s="113"/>
      <c r="H1709" s="114"/>
      <c r="I1709" s="24"/>
      <c r="J1709" s="25"/>
      <c r="K1709" s="116"/>
      <c r="L1709" s="26"/>
      <c r="M1709" s="26"/>
      <c r="N1709" s="26"/>
      <c r="O1709" s="27"/>
      <c r="P1709" s="117"/>
    </row>
    <row r="1710" s="17" customFormat="1" spans="1:16">
      <c r="A1710" s="18"/>
      <c r="B1710" s="19"/>
      <c r="C1710" s="20"/>
      <c r="D1710" s="20"/>
      <c r="E1710" s="21"/>
      <c r="F1710" s="22"/>
      <c r="G1710" s="113"/>
      <c r="H1710" s="114"/>
      <c r="I1710" s="24"/>
      <c r="J1710" s="25"/>
      <c r="K1710" s="116"/>
      <c r="L1710" s="26"/>
      <c r="M1710" s="26"/>
      <c r="N1710" s="26"/>
      <c r="O1710" s="27"/>
      <c r="P1710" s="117"/>
    </row>
    <row r="1711" s="17" customFormat="1" spans="1:16">
      <c r="A1711" s="18"/>
      <c r="B1711" s="19"/>
      <c r="C1711" s="20"/>
      <c r="D1711" s="20"/>
      <c r="E1711" s="21"/>
      <c r="F1711" s="22"/>
      <c r="G1711" s="113"/>
      <c r="H1711" s="114"/>
      <c r="I1711" s="24"/>
      <c r="J1711" s="25"/>
      <c r="K1711" s="116"/>
      <c r="L1711" s="26"/>
      <c r="M1711" s="26"/>
      <c r="N1711" s="26"/>
      <c r="O1711" s="27"/>
      <c r="P1711" s="117"/>
    </row>
    <row r="1712" s="17" customFormat="1" spans="1:16">
      <c r="A1712" s="18"/>
      <c r="B1712" s="19"/>
      <c r="C1712" s="20"/>
      <c r="D1712" s="20"/>
      <c r="E1712" s="21"/>
      <c r="F1712" s="22"/>
      <c r="G1712" s="113"/>
      <c r="H1712" s="114"/>
      <c r="I1712" s="24"/>
      <c r="J1712" s="25"/>
      <c r="K1712" s="116"/>
      <c r="L1712" s="26"/>
      <c r="M1712" s="26"/>
      <c r="N1712" s="26"/>
      <c r="O1712" s="27"/>
      <c r="P1712" s="117"/>
    </row>
    <row r="1713" s="17" customFormat="1" spans="1:16">
      <c r="A1713" s="18"/>
      <c r="B1713" s="19"/>
      <c r="C1713" s="20"/>
      <c r="D1713" s="20"/>
      <c r="E1713" s="21"/>
      <c r="F1713" s="22"/>
      <c r="G1713" s="113"/>
      <c r="H1713" s="114"/>
      <c r="I1713" s="24"/>
      <c r="J1713" s="25"/>
      <c r="K1713" s="116"/>
      <c r="L1713" s="26"/>
      <c r="M1713" s="26"/>
      <c r="N1713" s="26"/>
      <c r="O1713" s="27"/>
      <c r="P1713" s="117"/>
    </row>
    <row r="1714" s="17" customFormat="1" spans="1:16">
      <c r="A1714" s="18"/>
      <c r="B1714" s="19"/>
      <c r="C1714" s="20"/>
      <c r="D1714" s="20"/>
      <c r="E1714" s="21"/>
      <c r="F1714" s="22"/>
      <c r="G1714" s="113"/>
      <c r="H1714" s="114"/>
      <c r="I1714" s="24"/>
      <c r="J1714" s="25"/>
      <c r="K1714" s="116"/>
      <c r="L1714" s="26"/>
      <c r="M1714" s="26"/>
      <c r="N1714" s="26"/>
      <c r="O1714" s="27"/>
      <c r="P1714" s="117"/>
    </row>
    <row r="1715" s="17" customFormat="1" spans="1:16">
      <c r="A1715" s="18"/>
      <c r="B1715" s="19"/>
      <c r="C1715" s="20"/>
      <c r="D1715" s="20"/>
      <c r="E1715" s="21"/>
      <c r="F1715" s="22"/>
      <c r="G1715" s="113"/>
      <c r="H1715" s="114"/>
      <c r="I1715" s="24"/>
      <c r="J1715" s="25"/>
      <c r="K1715" s="116"/>
      <c r="L1715" s="26"/>
      <c r="M1715" s="26"/>
      <c r="N1715" s="26"/>
      <c r="O1715" s="27"/>
      <c r="P1715" s="117"/>
    </row>
    <row r="1716" s="17" customFormat="1" spans="1:16">
      <c r="A1716" s="18"/>
      <c r="B1716" s="19"/>
      <c r="C1716" s="20"/>
      <c r="D1716" s="20"/>
      <c r="E1716" s="21"/>
      <c r="F1716" s="22"/>
      <c r="G1716" s="113"/>
      <c r="H1716" s="114"/>
      <c r="I1716" s="24"/>
      <c r="J1716" s="25"/>
      <c r="K1716" s="116"/>
      <c r="L1716" s="26"/>
      <c r="M1716" s="26"/>
      <c r="N1716" s="26"/>
      <c r="O1716" s="27"/>
      <c r="P1716" s="117"/>
    </row>
    <row r="1717" s="17" customFormat="1" spans="1:16">
      <c r="A1717" s="18"/>
      <c r="B1717" s="19"/>
      <c r="C1717" s="20"/>
      <c r="D1717" s="20"/>
      <c r="E1717" s="21"/>
      <c r="F1717" s="22"/>
      <c r="G1717" s="113"/>
      <c r="H1717" s="114"/>
      <c r="I1717" s="24"/>
      <c r="J1717" s="25"/>
      <c r="K1717" s="116"/>
      <c r="L1717" s="26"/>
      <c r="M1717" s="26"/>
      <c r="N1717" s="26"/>
      <c r="O1717" s="27"/>
      <c r="P1717" s="117"/>
    </row>
    <row r="1718" s="17" customFormat="1" spans="1:16">
      <c r="A1718" s="18"/>
      <c r="B1718" s="19"/>
      <c r="C1718" s="20"/>
      <c r="D1718" s="20"/>
      <c r="E1718" s="21"/>
      <c r="F1718" s="22"/>
      <c r="G1718" s="113"/>
      <c r="H1718" s="114"/>
      <c r="I1718" s="24"/>
      <c r="J1718" s="25"/>
      <c r="K1718" s="116"/>
      <c r="L1718" s="26"/>
      <c r="M1718" s="26"/>
      <c r="N1718" s="26"/>
      <c r="O1718" s="27"/>
      <c r="P1718" s="117"/>
    </row>
    <row r="1719" s="17" customFormat="1" spans="1:16">
      <c r="A1719" s="18"/>
      <c r="B1719" s="19"/>
      <c r="C1719" s="20"/>
      <c r="D1719" s="20"/>
      <c r="E1719" s="21"/>
      <c r="F1719" s="22"/>
      <c r="G1719" s="113"/>
      <c r="H1719" s="114"/>
      <c r="I1719" s="24"/>
      <c r="J1719" s="25"/>
      <c r="K1719" s="116"/>
      <c r="L1719" s="26"/>
      <c r="M1719" s="26"/>
      <c r="N1719" s="26"/>
      <c r="O1719" s="27"/>
      <c r="P1719" s="117"/>
    </row>
    <row r="1720" s="17" customFormat="1" spans="1:16">
      <c r="A1720" s="18"/>
      <c r="B1720" s="19"/>
      <c r="C1720" s="20"/>
      <c r="D1720" s="20"/>
      <c r="E1720" s="21"/>
      <c r="F1720" s="22"/>
      <c r="G1720" s="113"/>
      <c r="H1720" s="114"/>
      <c r="I1720" s="24"/>
      <c r="J1720" s="25"/>
      <c r="K1720" s="116"/>
      <c r="L1720" s="26"/>
      <c r="M1720" s="26"/>
      <c r="N1720" s="26"/>
      <c r="O1720" s="27"/>
      <c r="P1720" s="117"/>
    </row>
    <row r="1721" s="17" customFormat="1" spans="1:16">
      <c r="A1721" s="18"/>
      <c r="B1721" s="19"/>
      <c r="C1721" s="20"/>
      <c r="D1721" s="20"/>
      <c r="E1721" s="21"/>
      <c r="F1721" s="22"/>
      <c r="G1721" s="113"/>
      <c r="H1721" s="114"/>
      <c r="I1721" s="24"/>
      <c r="J1721" s="25"/>
      <c r="K1721" s="116"/>
      <c r="L1721" s="26"/>
      <c r="M1721" s="26"/>
      <c r="N1721" s="26"/>
      <c r="O1721" s="27"/>
      <c r="P1721" s="117"/>
    </row>
    <row r="1722" s="17" customFormat="1" spans="1:16">
      <c r="A1722" s="18"/>
      <c r="B1722" s="19"/>
      <c r="C1722" s="20"/>
      <c r="D1722" s="20"/>
      <c r="E1722" s="21"/>
      <c r="F1722" s="22"/>
      <c r="G1722" s="113"/>
      <c r="H1722" s="114"/>
      <c r="I1722" s="24"/>
      <c r="J1722" s="25"/>
      <c r="K1722" s="116"/>
      <c r="L1722" s="26"/>
      <c r="M1722" s="26"/>
      <c r="N1722" s="26"/>
      <c r="O1722" s="27"/>
      <c r="P1722" s="117"/>
    </row>
    <row r="1723" s="17" customFormat="1" spans="1:16">
      <c r="A1723" s="18"/>
      <c r="B1723" s="19"/>
      <c r="C1723" s="20"/>
      <c r="D1723" s="20"/>
      <c r="E1723" s="21"/>
      <c r="F1723" s="22"/>
      <c r="G1723" s="113"/>
      <c r="H1723" s="114"/>
      <c r="I1723" s="24"/>
      <c r="J1723" s="25"/>
      <c r="K1723" s="116"/>
      <c r="L1723" s="26"/>
      <c r="M1723" s="26"/>
      <c r="N1723" s="26"/>
      <c r="O1723" s="27"/>
      <c r="P1723" s="117"/>
    </row>
    <row r="1724" s="17" customFormat="1" spans="1:16">
      <c r="A1724" s="18"/>
      <c r="B1724" s="19"/>
      <c r="C1724" s="20"/>
      <c r="D1724" s="20"/>
      <c r="E1724" s="21"/>
      <c r="F1724" s="22"/>
      <c r="G1724" s="113"/>
      <c r="H1724" s="114"/>
      <c r="I1724" s="24"/>
      <c r="J1724" s="25"/>
      <c r="K1724" s="116"/>
      <c r="L1724" s="26"/>
      <c r="M1724" s="26"/>
      <c r="N1724" s="26"/>
      <c r="O1724" s="27"/>
      <c r="P1724" s="117"/>
    </row>
    <row r="1725" s="17" customFormat="1" spans="1:16">
      <c r="A1725" s="18"/>
      <c r="B1725" s="19"/>
      <c r="C1725" s="20"/>
      <c r="D1725" s="20"/>
      <c r="E1725" s="21"/>
      <c r="F1725" s="22"/>
      <c r="G1725" s="113"/>
      <c r="H1725" s="114"/>
      <c r="I1725" s="24"/>
      <c r="J1725" s="25"/>
      <c r="K1725" s="116"/>
      <c r="L1725" s="26"/>
      <c r="M1725" s="26"/>
      <c r="N1725" s="26"/>
      <c r="O1725" s="27"/>
      <c r="P1725" s="117"/>
    </row>
    <row r="1726" s="17" customFormat="1" spans="1:16">
      <c r="A1726" s="18"/>
      <c r="B1726" s="19"/>
      <c r="C1726" s="20"/>
      <c r="D1726" s="20"/>
      <c r="E1726" s="21"/>
      <c r="F1726" s="22"/>
      <c r="G1726" s="113"/>
      <c r="H1726" s="114"/>
      <c r="I1726" s="24"/>
      <c r="J1726" s="25"/>
      <c r="K1726" s="116"/>
      <c r="L1726" s="26"/>
      <c r="M1726" s="26"/>
      <c r="N1726" s="26"/>
      <c r="O1726" s="27"/>
      <c r="P1726" s="117"/>
    </row>
    <row r="1727" s="17" customFormat="1" spans="1:16">
      <c r="A1727" s="18"/>
      <c r="B1727" s="19"/>
      <c r="C1727" s="20"/>
      <c r="D1727" s="20"/>
      <c r="E1727" s="21"/>
      <c r="F1727" s="22"/>
      <c r="G1727" s="113"/>
      <c r="H1727" s="114"/>
      <c r="I1727" s="24"/>
      <c r="J1727" s="25"/>
      <c r="K1727" s="116"/>
      <c r="L1727" s="26"/>
      <c r="M1727" s="26"/>
      <c r="N1727" s="26"/>
      <c r="O1727" s="27"/>
      <c r="P1727" s="117"/>
    </row>
    <row r="1728" s="17" customFormat="1" spans="1:16">
      <c r="A1728" s="18"/>
      <c r="B1728" s="19"/>
      <c r="C1728" s="20"/>
      <c r="D1728" s="20"/>
      <c r="E1728" s="21"/>
      <c r="F1728" s="22"/>
      <c r="G1728" s="113"/>
      <c r="H1728" s="114"/>
      <c r="I1728" s="24"/>
      <c r="J1728" s="25"/>
      <c r="K1728" s="116"/>
      <c r="L1728" s="26"/>
      <c r="M1728" s="26"/>
      <c r="N1728" s="26"/>
      <c r="O1728" s="27"/>
      <c r="P1728" s="117"/>
    </row>
    <row r="1729" s="17" customFormat="1" spans="1:16">
      <c r="A1729" s="18"/>
      <c r="B1729" s="19"/>
      <c r="C1729" s="20"/>
      <c r="D1729" s="20"/>
      <c r="E1729" s="21"/>
      <c r="F1729" s="22"/>
      <c r="G1729" s="113"/>
      <c r="H1729" s="114"/>
      <c r="I1729" s="24"/>
      <c r="J1729" s="25"/>
      <c r="K1729" s="116"/>
      <c r="L1729" s="26"/>
      <c r="M1729" s="26"/>
      <c r="N1729" s="26"/>
      <c r="O1729" s="27"/>
      <c r="P1729" s="117"/>
    </row>
    <row r="1730" s="17" customFormat="1" spans="1:16">
      <c r="A1730" s="18"/>
      <c r="B1730" s="19"/>
      <c r="C1730" s="20"/>
      <c r="D1730" s="20"/>
      <c r="E1730" s="21"/>
      <c r="F1730" s="22"/>
      <c r="G1730" s="113"/>
      <c r="H1730" s="114"/>
      <c r="I1730" s="24"/>
      <c r="J1730" s="25"/>
      <c r="K1730" s="116"/>
      <c r="L1730" s="26"/>
      <c r="M1730" s="26"/>
      <c r="N1730" s="26"/>
      <c r="O1730" s="27"/>
      <c r="P1730" s="117"/>
    </row>
    <row r="1731" s="17" customFormat="1" spans="1:16">
      <c r="A1731" s="18"/>
      <c r="B1731" s="19"/>
      <c r="C1731" s="20"/>
      <c r="D1731" s="20"/>
      <c r="E1731" s="21"/>
      <c r="F1731" s="22"/>
      <c r="G1731" s="113"/>
      <c r="H1731" s="114"/>
      <c r="I1731" s="24"/>
      <c r="J1731" s="25"/>
      <c r="K1731" s="116"/>
      <c r="L1731" s="26"/>
      <c r="M1731" s="26"/>
      <c r="N1731" s="26"/>
      <c r="O1731" s="27"/>
      <c r="P1731" s="117"/>
    </row>
    <row r="1732" s="17" customFormat="1" spans="1:16">
      <c r="A1732" s="18"/>
      <c r="B1732" s="19"/>
      <c r="C1732" s="20"/>
      <c r="D1732" s="20"/>
      <c r="E1732" s="21"/>
      <c r="F1732" s="22"/>
      <c r="G1732" s="113"/>
      <c r="H1732" s="114"/>
      <c r="I1732" s="24"/>
      <c r="J1732" s="25"/>
      <c r="K1732" s="116"/>
      <c r="L1732" s="26"/>
      <c r="M1732" s="26"/>
      <c r="N1732" s="26"/>
      <c r="O1732" s="27"/>
      <c r="P1732" s="117"/>
    </row>
    <row r="1733" s="17" customFormat="1" spans="1:16">
      <c r="A1733" s="18"/>
      <c r="B1733" s="19"/>
      <c r="C1733" s="20"/>
      <c r="D1733" s="20"/>
      <c r="E1733" s="21"/>
      <c r="F1733" s="22"/>
      <c r="G1733" s="113"/>
      <c r="H1733" s="114"/>
      <c r="I1733" s="24"/>
      <c r="J1733" s="25"/>
      <c r="K1733" s="116"/>
      <c r="L1733" s="26"/>
      <c r="M1733" s="26"/>
      <c r="N1733" s="26"/>
      <c r="O1733" s="27"/>
      <c r="P1733" s="117"/>
    </row>
    <row r="1734" s="17" customFormat="1" spans="1:16">
      <c r="A1734" s="18"/>
      <c r="B1734" s="19"/>
      <c r="C1734" s="20"/>
      <c r="D1734" s="20"/>
      <c r="E1734" s="21"/>
      <c r="F1734" s="22"/>
      <c r="G1734" s="113"/>
      <c r="H1734" s="114"/>
      <c r="I1734" s="24"/>
      <c r="J1734" s="25"/>
      <c r="K1734" s="116"/>
      <c r="L1734" s="26"/>
      <c r="M1734" s="26"/>
      <c r="N1734" s="26"/>
      <c r="O1734" s="27"/>
      <c r="P1734" s="117"/>
    </row>
    <row r="1735" s="17" customFormat="1" spans="1:16">
      <c r="A1735" s="18"/>
      <c r="B1735" s="19"/>
      <c r="C1735" s="20"/>
      <c r="D1735" s="20"/>
      <c r="E1735" s="21"/>
      <c r="F1735" s="22"/>
      <c r="G1735" s="113"/>
      <c r="H1735" s="114"/>
      <c r="I1735" s="24"/>
      <c r="J1735" s="25"/>
      <c r="K1735" s="116"/>
      <c r="L1735" s="26"/>
      <c r="M1735" s="26"/>
      <c r="N1735" s="26"/>
      <c r="O1735" s="27"/>
      <c r="P1735" s="117"/>
    </row>
    <row r="1736" s="17" customFormat="1" spans="1:16">
      <c r="A1736" s="18"/>
      <c r="B1736" s="19"/>
      <c r="C1736" s="20"/>
      <c r="D1736" s="20"/>
      <c r="E1736" s="21"/>
      <c r="F1736" s="22"/>
      <c r="G1736" s="113"/>
      <c r="H1736" s="114"/>
      <c r="I1736" s="24"/>
      <c r="J1736" s="25"/>
      <c r="K1736" s="116"/>
      <c r="L1736" s="26"/>
      <c r="M1736" s="26"/>
      <c r="N1736" s="26"/>
      <c r="O1736" s="27"/>
      <c r="P1736" s="117"/>
    </row>
    <row r="1737" s="17" customFormat="1" spans="1:16">
      <c r="A1737" s="18"/>
      <c r="B1737" s="19"/>
      <c r="C1737" s="20"/>
      <c r="D1737" s="20"/>
      <c r="E1737" s="21"/>
      <c r="F1737" s="22"/>
      <c r="G1737" s="113"/>
      <c r="H1737" s="114"/>
      <c r="I1737" s="24"/>
      <c r="J1737" s="25"/>
      <c r="K1737" s="116"/>
      <c r="L1737" s="26"/>
      <c r="M1737" s="26"/>
      <c r="N1737" s="26"/>
      <c r="O1737" s="27"/>
      <c r="P1737" s="117"/>
    </row>
    <row r="1738" s="17" customFormat="1" spans="1:16">
      <c r="A1738" s="18"/>
      <c r="B1738" s="19"/>
      <c r="C1738" s="20"/>
      <c r="D1738" s="20"/>
      <c r="E1738" s="21"/>
      <c r="F1738" s="22"/>
      <c r="G1738" s="113"/>
      <c r="H1738" s="114"/>
      <c r="I1738" s="24"/>
      <c r="J1738" s="25"/>
      <c r="K1738" s="116"/>
      <c r="L1738" s="26"/>
      <c r="M1738" s="26"/>
      <c r="N1738" s="26"/>
      <c r="O1738" s="27"/>
      <c r="P1738" s="117"/>
    </row>
    <row r="1739" s="17" customFormat="1" spans="1:16">
      <c r="A1739" s="18"/>
      <c r="B1739" s="19"/>
      <c r="C1739" s="20"/>
      <c r="D1739" s="20"/>
      <c r="E1739" s="21"/>
      <c r="F1739" s="22"/>
      <c r="G1739" s="113"/>
      <c r="H1739" s="114"/>
      <c r="I1739" s="24"/>
      <c r="J1739" s="25"/>
      <c r="K1739" s="116"/>
      <c r="L1739" s="26"/>
      <c r="M1739" s="26"/>
      <c r="N1739" s="26"/>
      <c r="O1739" s="27"/>
      <c r="P1739" s="117"/>
    </row>
    <row r="1740" s="17" customFormat="1" spans="1:16">
      <c r="A1740" s="18"/>
      <c r="B1740" s="19"/>
      <c r="C1740" s="20"/>
      <c r="D1740" s="20"/>
      <c r="E1740" s="21"/>
      <c r="F1740" s="22"/>
      <c r="G1740" s="113"/>
      <c r="H1740" s="114"/>
      <c r="I1740" s="24"/>
      <c r="J1740" s="25"/>
      <c r="K1740" s="116"/>
      <c r="L1740" s="26"/>
      <c r="M1740" s="26"/>
      <c r="N1740" s="26"/>
      <c r="O1740" s="27"/>
      <c r="P1740" s="117"/>
    </row>
    <row r="1741" s="17" customFormat="1" spans="1:16">
      <c r="A1741" s="18"/>
      <c r="B1741" s="19"/>
      <c r="C1741" s="20"/>
      <c r="D1741" s="20"/>
      <c r="E1741" s="21"/>
      <c r="F1741" s="22"/>
      <c r="G1741" s="113"/>
      <c r="H1741" s="114"/>
      <c r="I1741" s="24"/>
      <c r="J1741" s="25"/>
      <c r="K1741" s="116"/>
      <c r="L1741" s="26"/>
      <c r="M1741" s="26"/>
      <c r="N1741" s="26"/>
      <c r="O1741" s="27"/>
      <c r="P1741" s="117"/>
    </row>
    <row r="1742" s="17" customFormat="1" spans="1:16">
      <c r="A1742" s="18"/>
      <c r="B1742" s="19"/>
      <c r="C1742" s="20"/>
      <c r="D1742" s="20"/>
      <c r="E1742" s="21"/>
      <c r="F1742" s="22"/>
      <c r="G1742" s="113"/>
      <c r="H1742" s="114"/>
      <c r="I1742" s="24"/>
      <c r="J1742" s="25"/>
      <c r="K1742" s="116"/>
      <c r="L1742" s="26"/>
      <c r="M1742" s="26"/>
      <c r="N1742" s="26"/>
      <c r="O1742" s="27"/>
      <c r="P1742" s="117"/>
    </row>
    <row r="1743" s="17" customFormat="1" spans="1:16">
      <c r="A1743" s="18"/>
      <c r="B1743" s="19"/>
      <c r="C1743" s="20"/>
      <c r="D1743" s="20"/>
      <c r="E1743" s="21"/>
      <c r="F1743" s="22"/>
      <c r="G1743" s="113"/>
      <c r="H1743" s="114"/>
      <c r="I1743" s="24"/>
      <c r="J1743" s="25"/>
      <c r="K1743" s="116"/>
      <c r="L1743" s="26"/>
      <c r="M1743" s="26"/>
      <c r="N1743" s="26"/>
      <c r="O1743" s="27"/>
      <c r="P1743" s="117"/>
    </row>
    <row r="1744" s="17" customFormat="1" spans="1:16">
      <c r="A1744" s="18"/>
      <c r="B1744" s="19"/>
      <c r="C1744" s="20"/>
      <c r="D1744" s="20"/>
      <c r="E1744" s="21"/>
      <c r="F1744" s="22"/>
      <c r="G1744" s="113"/>
      <c r="H1744" s="114"/>
      <c r="I1744" s="24"/>
      <c r="J1744" s="25"/>
      <c r="K1744" s="116"/>
      <c r="L1744" s="26"/>
      <c r="M1744" s="26"/>
      <c r="N1744" s="26"/>
      <c r="O1744" s="27"/>
      <c r="P1744" s="117"/>
    </row>
    <row r="1745" s="17" customFormat="1" spans="1:16">
      <c r="A1745" s="18"/>
      <c r="B1745" s="19"/>
      <c r="C1745" s="20"/>
      <c r="D1745" s="20"/>
      <c r="E1745" s="21"/>
      <c r="F1745" s="22"/>
      <c r="G1745" s="113"/>
      <c r="H1745" s="114"/>
      <c r="I1745" s="24"/>
      <c r="J1745" s="25"/>
      <c r="K1745" s="116"/>
      <c r="L1745" s="26"/>
      <c r="M1745" s="26"/>
      <c r="N1745" s="26"/>
      <c r="O1745" s="27"/>
      <c r="P1745" s="117"/>
    </row>
    <row r="1746" s="17" customFormat="1" spans="1:16">
      <c r="A1746" s="18"/>
      <c r="B1746" s="19"/>
      <c r="C1746" s="20"/>
      <c r="D1746" s="20"/>
      <c r="E1746" s="21"/>
      <c r="F1746" s="22"/>
      <c r="G1746" s="113"/>
      <c r="H1746" s="114"/>
      <c r="I1746" s="24"/>
      <c r="J1746" s="25"/>
      <c r="K1746" s="116"/>
      <c r="L1746" s="26"/>
      <c r="M1746" s="26"/>
      <c r="N1746" s="26"/>
      <c r="O1746" s="27"/>
      <c r="P1746" s="117"/>
    </row>
    <row r="1747" s="17" customFormat="1" spans="1:16">
      <c r="A1747" s="18"/>
      <c r="B1747" s="19"/>
      <c r="C1747" s="20"/>
      <c r="D1747" s="20"/>
      <c r="E1747" s="21"/>
      <c r="F1747" s="22"/>
      <c r="G1747" s="113"/>
      <c r="H1747" s="114"/>
      <c r="I1747" s="24"/>
      <c r="J1747" s="25"/>
      <c r="K1747" s="116"/>
      <c r="L1747" s="26"/>
      <c r="M1747" s="26"/>
      <c r="N1747" s="26"/>
      <c r="O1747" s="27"/>
      <c r="P1747" s="117"/>
    </row>
    <row r="1748" s="17" customFormat="1" spans="1:16">
      <c r="A1748" s="18"/>
      <c r="B1748" s="19"/>
      <c r="C1748" s="20"/>
      <c r="D1748" s="20"/>
      <c r="E1748" s="21"/>
      <c r="F1748" s="22"/>
      <c r="G1748" s="113"/>
      <c r="H1748" s="114"/>
      <c r="I1748" s="24"/>
      <c r="J1748" s="25"/>
      <c r="K1748" s="116"/>
      <c r="L1748" s="26"/>
      <c r="M1748" s="26"/>
      <c r="N1748" s="26"/>
      <c r="O1748" s="27"/>
      <c r="P1748" s="117"/>
    </row>
    <row r="1749" s="17" customFormat="1" spans="1:16">
      <c r="A1749" s="18"/>
      <c r="B1749" s="19"/>
      <c r="C1749" s="20"/>
      <c r="D1749" s="20"/>
      <c r="E1749" s="21"/>
      <c r="F1749" s="22"/>
      <c r="G1749" s="113"/>
      <c r="H1749" s="114"/>
      <c r="I1749" s="24"/>
      <c r="J1749" s="25"/>
      <c r="K1749" s="116"/>
      <c r="L1749" s="26"/>
      <c r="M1749" s="26"/>
      <c r="N1749" s="26"/>
      <c r="O1749" s="27"/>
      <c r="P1749" s="117"/>
    </row>
    <row r="1750" s="17" customFormat="1" spans="1:16">
      <c r="A1750" s="18"/>
      <c r="B1750" s="19"/>
      <c r="C1750" s="20"/>
      <c r="D1750" s="20"/>
      <c r="E1750" s="21"/>
      <c r="F1750" s="22"/>
      <c r="G1750" s="113"/>
      <c r="H1750" s="114"/>
      <c r="I1750" s="24"/>
      <c r="J1750" s="25"/>
      <c r="K1750" s="116"/>
      <c r="L1750" s="26"/>
      <c r="M1750" s="26"/>
      <c r="N1750" s="26"/>
      <c r="O1750" s="27"/>
      <c r="P1750" s="117"/>
    </row>
    <row r="1751" s="17" customFormat="1" spans="1:16">
      <c r="A1751" s="18"/>
      <c r="B1751" s="19"/>
      <c r="C1751" s="20"/>
      <c r="D1751" s="20"/>
      <c r="E1751" s="21"/>
      <c r="F1751" s="22"/>
      <c r="G1751" s="113"/>
      <c r="H1751" s="114"/>
      <c r="I1751" s="24"/>
      <c r="J1751" s="25"/>
      <c r="K1751" s="116"/>
      <c r="L1751" s="26"/>
      <c r="M1751" s="26"/>
      <c r="N1751" s="26"/>
      <c r="O1751" s="27"/>
      <c r="P1751" s="117"/>
    </row>
    <row r="1752" s="17" customFormat="1" spans="1:16">
      <c r="A1752" s="18"/>
      <c r="B1752" s="19"/>
      <c r="C1752" s="20"/>
      <c r="D1752" s="20"/>
      <c r="E1752" s="21"/>
      <c r="F1752" s="22"/>
      <c r="G1752" s="113"/>
      <c r="H1752" s="114"/>
      <c r="I1752" s="24"/>
      <c r="J1752" s="115"/>
      <c r="K1752" s="116"/>
      <c r="L1752" s="26"/>
      <c r="M1752" s="26"/>
      <c r="N1752" s="26"/>
      <c r="O1752" s="27"/>
      <c r="P1752" s="117"/>
    </row>
    <row r="1753" s="17" customFormat="1" spans="1:16">
      <c r="A1753" s="18"/>
      <c r="B1753" s="19"/>
      <c r="C1753" s="20"/>
      <c r="D1753" s="20"/>
      <c r="E1753" s="21"/>
      <c r="F1753" s="22"/>
      <c r="G1753" s="113"/>
      <c r="H1753" s="114"/>
      <c r="I1753" s="24"/>
      <c r="J1753" s="115"/>
      <c r="K1753" s="116"/>
      <c r="L1753" s="26"/>
      <c r="M1753" s="26"/>
      <c r="N1753" s="26"/>
      <c r="O1753" s="27"/>
      <c r="P1753" s="117"/>
    </row>
    <row r="1754" s="17" customFormat="1" spans="1:16">
      <c r="A1754" s="18"/>
      <c r="B1754" s="55" t="s">
        <v>466</v>
      </c>
      <c r="C1754" s="20"/>
      <c r="D1754" s="20"/>
      <c r="E1754" s="21"/>
      <c r="F1754" s="22"/>
      <c r="G1754" s="113"/>
      <c r="H1754" s="114"/>
      <c r="I1754" s="24"/>
      <c r="J1754" s="115"/>
      <c r="K1754" s="116"/>
      <c r="L1754" s="26"/>
      <c r="M1754" s="26"/>
      <c r="N1754" s="26"/>
      <c r="O1754" s="27"/>
      <c r="P1754" s="117"/>
    </row>
    <row r="1755" s="17" customFormat="1" spans="1:16">
      <c r="A1755" s="18"/>
      <c r="B1755" s="55" t="s">
        <v>467</v>
      </c>
      <c r="C1755" s="20"/>
      <c r="D1755" s="20"/>
      <c r="E1755" s="21"/>
      <c r="F1755" s="22"/>
      <c r="G1755" s="113"/>
      <c r="H1755" s="114"/>
      <c r="I1755" s="24"/>
      <c r="J1755" s="115"/>
      <c r="K1755" s="116"/>
      <c r="L1755" s="26"/>
      <c r="M1755" s="26"/>
      <c r="N1755" s="26"/>
      <c r="O1755" s="27"/>
      <c r="P1755" s="117"/>
    </row>
    <row r="1756" s="17" customFormat="1" spans="1:16">
      <c r="A1756" s="18"/>
      <c r="B1756" s="55" t="s">
        <v>468</v>
      </c>
      <c r="C1756" s="20"/>
      <c r="D1756" s="20"/>
      <c r="E1756" s="21"/>
      <c r="F1756" s="22"/>
      <c r="G1756" s="113"/>
      <c r="H1756" s="114"/>
      <c r="I1756" s="24"/>
      <c r="J1756" s="115"/>
      <c r="K1756" s="116"/>
      <c r="L1756" s="26"/>
      <c r="M1756" s="26"/>
      <c r="N1756" s="26"/>
      <c r="O1756" s="27"/>
      <c r="P1756" s="117"/>
    </row>
    <row r="1757" s="17" customFormat="1" spans="1:16">
      <c r="A1757" s="18"/>
      <c r="B1757" s="19" t="s">
        <v>469</v>
      </c>
      <c r="C1757" s="20"/>
      <c r="D1757" s="20"/>
      <c r="E1757" s="21"/>
      <c r="F1757" s="22"/>
      <c r="G1757" s="113"/>
      <c r="H1757" s="114"/>
      <c r="I1757" s="24"/>
      <c r="J1757" s="115"/>
      <c r="K1757" s="116"/>
      <c r="L1757" s="26"/>
      <c r="M1757" s="26"/>
      <c r="N1757" s="26"/>
      <c r="O1757" s="27"/>
      <c r="P1757" s="117"/>
    </row>
  </sheetData>
  <dataValidations count="10">
    <dataValidation type="list" allowBlank="1" showInputMessage="1" showErrorMessage="1" sqref="S66 V67 S68:S69 V3:V6 V15:V65 V70:V65231">
      <formula1>PBS</formula1>
    </dataValidation>
    <dataValidation type="decimal" operator="between" allowBlank="1" showInputMessage="1" showErrorMessage="1" error="Input the number!" sqref="Q66:R66 Q67:U67 R102:U102 Q268:U268 Q269:U269 Q121:Q125 Q127:Q168 Q170:Q267 Z679:AA695 Q68:R69 Q288:T351 Q3:U6 Q15:U65 Q70:U101 Q103:U120 Q270:U287 Q352:U65231 R121:U267">
      <formula1>-100000000</formula1>
      <formula2>1000000000000</formula2>
    </dataValidation>
    <dataValidation allowBlank="1" showErrorMessage="1" sqref="A1:J1 O1:XFD1 A2:O2 Q2:XFD2 H14 F832 F622:F707 G698:G703 J7:J12 J14:J15 O7:O14 Q7:XFD14"/>
    <dataValidation type="decimal" operator="between" allowBlank="1" showInputMessage="1" showErrorMessage="1" error="Input the number!" sqref="J13 J3:J6 J16:J101 J103:J398 J412:J450 J459:J533 J538:J549 J553:J570 J573:J623 J698:J708 J771:J784 J789:J829 J905:J908 J912:J65231">
      <formula1>-1000000</formula1>
      <formula2>1000000</formula2>
    </dataValidation>
    <dataValidation type="list" allowBlank="1" showInputMessage="1" showErrorMessage="1" sqref="T66 W67 T68:T69 W3:W6 W15:W65 W70:W65231">
      <formula1>OBS</formula1>
    </dataValidation>
    <dataValidation type="list" allowBlank="1" showErrorMessage="1" errorTitle="专业" error="请选择已设定的专业！" sqref="C3:C65231">
      <formula1>Discipline</formula1>
    </dataValidation>
    <dataValidation type="list" allowBlank="1" prompt="0版不用填。升版时填写。" sqref="O632:P632 O678 O785 O626:O631 P633:P640">
      <formula1>Rev</formula1>
    </dataValidation>
    <dataValidation type="list" allowBlank="1" sqref="O730 O709:O716 O732:O733">
      <formula1>BOQUnit</formula1>
    </dataValidation>
    <dataValidation type="list" allowBlank="1" showErrorMessage="1" errorTitle="子类" error="请选择已设定的专业子类！" sqref="D3:D65231">
      <formula1>DisciplinePopup</formula1>
    </dataValidation>
    <dataValidation type="list" allowBlank="1" sqref="I3:I130 I913:I65231" errorStyle="information">
      <formula1>MTOUnit</formula1>
    </dataValidation>
  </dataValidations>
  <pageMargins left="0.75" right="0.75" top="1" bottom="1" header="0.5" footer="0.5"/>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dimension ref="A1:O3762"/>
  <sheetViews>
    <sheetView topLeftCell="A3751" workbookViewId="0">
      <selection activeCell="A1" sqref="$A1:$XFD1048576"/>
    </sheetView>
  </sheetViews>
  <sheetFormatPr defaultColWidth="9" defaultRowHeight="14.4"/>
  <cols>
    <col min="1" max="1" width="9" style="83"/>
    <col min="2" max="2" width="9" style="84"/>
    <col min="3" max="3" width="9" style="83"/>
    <col min="4" max="4" width="12.212962962963" style="83" customWidth="1"/>
    <col min="5" max="5" width="23.5555555555556" style="85" customWidth="1"/>
    <col min="6" max="6" width="24.3425925925926" style="86" customWidth="1"/>
    <col min="7" max="7" width="69.2314814814815" style="87" customWidth="1"/>
    <col min="8" max="8" width="38.6481481481481" style="88" customWidth="1"/>
    <col min="9" max="9" width="9" style="83"/>
    <col min="10" max="11" width="9" style="89"/>
    <col min="12" max="16384" width="9" style="83"/>
  </cols>
  <sheetData>
    <row r="1" s="82" customFormat="1" ht="57.6" spans="2:15">
      <c r="B1" s="90" t="s">
        <v>3718</v>
      </c>
      <c r="C1" s="90" t="s">
        <v>3719</v>
      </c>
      <c r="D1" s="90" t="s">
        <v>3</v>
      </c>
      <c r="E1" s="90" t="s">
        <v>4</v>
      </c>
      <c r="F1" s="37" t="s">
        <v>49</v>
      </c>
      <c r="G1" s="37" t="s">
        <v>6168</v>
      </c>
      <c r="H1" s="37" t="s">
        <v>7</v>
      </c>
      <c r="I1" s="37" t="s">
        <v>3721</v>
      </c>
      <c r="J1" s="94" t="s">
        <v>6169</v>
      </c>
      <c r="K1" s="95" t="s">
        <v>10</v>
      </c>
      <c r="L1" s="96" t="s">
        <v>11</v>
      </c>
      <c r="M1" s="96" t="s">
        <v>12</v>
      </c>
      <c r="N1" s="96" t="s">
        <v>13</v>
      </c>
      <c r="O1" s="97" t="s">
        <v>3722</v>
      </c>
    </row>
    <row r="2" s="83" customFormat="1" ht="27.6" spans="1:13">
      <c r="A2" s="83" t="s">
        <v>44</v>
      </c>
      <c r="B2" s="84">
        <v>1</v>
      </c>
      <c r="C2" s="57" t="s">
        <v>45</v>
      </c>
      <c r="D2" s="57" t="s">
        <v>89</v>
      </c>
      <c r="E2" s="42" t="s">
        <v>6170</v>
      </c>
      <c r="F2" s="64" t="s">
        <v>114</v>
      </c>
      <c r="G2" s="87" t="s">
        <v>3979</v>
      </c>
      <c r="H2" s="91" t="s">
        <v>2134</v>
      </c>
      <c r="I2" s="57" t="s">
        <v>22</v>
      </c>
      <c r="J2" s="72">
        <v>4</v>
      </c>
      <c r="K2" s="57">
        <v>0</v>
      </c>
      <c r="L2" s="72">
        <v>67</v>
      </c>
      <c r="M2" s="57">
        <v>3.2</v>
      </c>
    </row>
    <row r="3" s="83" customFormat="1" ht="27.6" spans="1:13">
      <c r="A3" s="83" t="s">
        <v>44</v>
      </c>
      <c r="B3" s="84">
        <v>2</v>
      </c>
      <c r="C3" s="57" t="s">
        <v>45</v>
      </c>
      <c r="D3" s="57" t="s">
        <v>53</v>
      </c>
      <c r="E3" s="42" t="s">
        <v>6170</v>
      </c>
      <c r="F3" s="58" t="s">
        <v>55</v>
      </c>
      <c r="G3" s="87" t="s">
        <v>3980</v>
      </c>
      <c r="H3" s="91" t="s">
        <v>2136</v>
      </c>
      <c r="I3" s="57" t="s">
        <v>22</v>
      </c>
      <c r="J3" s="72">
        <v>16</v>
      </c>
      <c r="K3" s="57">
        <f t="shared" ref="K3:K7" si="0">(CEILING(J3*0.2,1))*1</f>
        <v>4</v>
      </c>
      <c r="L3" s="57">
        <v>67</v>
      </c>
      <c r="M3" s="57">
        <v>3.2</v>
      </c>
    </row>
    <row r="4" s="83" customFormat="1" ht="27.6" spans="1:13">
      <c r="A4" s="83" t="s">
        <v>44</v>
      </c>
      <c r="B4" s="84">
        <v>3</v>
      </c>
      <c r="C4" s="57" t="s">
        <v>45</v>
      </c>
      <c r="D4" s="57" t="s">
        <v>171</v>
      </c>
      <c r="E4" s="42" t="s">
        <v>6170</v>
      </c>
      <c r="F4" s="58" t="s">
        <v>172</v>
      </c>
      <c r="G4" s="87" t="s">
        <v>3985</v>
      </c>
      <c r="H4" s="91" t="s">
        <v>1874</v>
      </c>
      <c r="I4" s="57" t="s">
        <v>22</v>
      </c>
      <c r="J4" s="72">
        <v>4</v>
      </c>
      <c r="K4" s="57">
        <v>0</v>
      </c>
      <c r="L4" s="72">
        <v>1</v>
      </c>
      <c r="M4" s="57">
        <v>3.1</v>
      </c>
    </row>
    <row r="5" s="83" customFormat="1" ht="36" customHeight="1" spans="1:13">
      <c r="A5" s="83" t="s">
        <v>44</v>
      </c>
      <c r="B5" s="84">
        <v>4</v>
      </c>
      <c r="C5" s="57" t="s">
        <v>45</v>
      </c>
      <c r="D5" s="57" t="s">
        <v>53</v>
      </c>
      <c r="E5" s="42" t="s">
        <v>6170</v>
      </c>
      <c r="F5" s="58" t="s">
        <v>236</v>
      </c>
      <c r="G5" s="87" t="s">
        <v>6171</v>
      </c>
      <c r="H5" s="91" t="s">
        <v>2134</v>
      </c>
      <c r="I5" s="57" t="s">
        <v>22</v>
      </c>
      <c r="J5" s="72">
        <v>1</v>
      </c>
      <c r="K5" s="57">
        <f t="shared" si="0"/>
        <v>1</v>
      </c>
      <c r="L5" s="57">
        <v>1</v>
      </c>
      <c r="M5" s="57">
        <v>3.2</v>
      </c>
    </row>
    <row r="6" s="83" customFormat="1" ht="27.6" spans="1:13">
      <c r="A6" s="83" t="s">
        <v>44</v>
      </c>
      <c r="B6" s="84">
        <v>5</v>
      </c>
      <c r="C6" s="57" t="s">
        <v>45</v>
      </c>
      <c r="D6" s="57" t="s">
        <v>322</v>
      </c>
      <c r="E6" s="42" t="s">
        <v>6170</v>
      </c>
      <c r="F6" s="58" t="s">
        <v>323</v>
      </c>
      <c r="G6" s="87" t="s">
        <v>3987</v>
      </c>
      <c r="H6" s="91" t="s">
        <v>2141</v>
      </c>
      <c r="I6" s="57" t="s">
        <v>2124</v>
      </c>
      <c r="J6" s="59">
        <v>139.909</v>
      </c>
      <c r="K6" s="59">
        <f>J6*0.1</f>
        <v>13.9909</v>
      </c>
      <c r="L6" s="57">
        <v>2250</v>
      </c>
      <c r="M6" s="57">
        <v>3.2</v>
      </c>
    </row>
    <row r="7" s="83" customFormat="1" ht="27.6" spans="1:13">
      <c r="A7" s="83" t="s">
        <v>44</v>
      </c>
      <c r="B7" s="84">
        <v>6</v>
      </c>
      <c r="C7" s="57" t="s">
        <v>45</v>
      </c>
      <c r="D7" s="57" t="s">
        <v>53</v>
      </c>
      <c r="E7" s="42" t="s">
        <v>6170</v>
      </c>
      <c r="F7" s="58" t="s">
        <v>3813</v>
      </c>
      <c r="G7" s="87" t="s">
        <v>3988</v>
      </c>
      <c r="H7" s="91" t="s">
        <v>2131</v>
      </c>
      <c r="I7" s="57" t="s">
        <v>22</v>
      </c>
      <c r="J7" s="72">
        <v>2</v>
      </c>
      <c r="K7" s="57">
        <f t="shared" si="0"/>
        <v>1</v>
      </c>
      <c r="L7" s="72">
        <v>6</v>
      </c>
      <c r="M7" s="57">
        <v>3.1</v>
      </c>
    </row>
    <row r="8" s="83" customFormat="1" ht="27.6" spans="1:13">
      <c r="A8" s="83" t="s">
        <v>44</v>
      </c>
      <c r="B8" s="84">
        <v>7</v>
      </c>
      <c r="C8" s="57" t="s">
        <v>45</v>
      </c>
      <c r="D8" s="57" t="s">
        <v>89</v>
      </c>
      <c r="E8" s="42" t="s">
        <v>6170</v>
      </c>
      <c r="F8" s="58" t="s">
        <v>114</v>
      </c>
      <c r="G8" s="87" t="s">
        <v>3806</v>
      </c>
      <c r="H8" s="91" t="s">
        <v>2134</v>
      </c>
      <c r="I8" s="57" t="s">
        <v>22</v>
      </c>
      <c r="J8" s="72">
        <v>4</v>
      </c>
      <c r="K8" s="57">
        <v>0</v>
      </c>
      <c r="L8" s="57">
        <v>26</v>
      </c>
      <c r="M8" s="57">
        <v>3.2</v>
      </c>
    </row>
    <row r="9" s="83" customFormat="1" ht="27.6" spans="1:13">
      <c r="A9" s="83" t="s">
        <v>44</v>
      </c>
      <c r="B9" s="84">
        <v>8</v>
      </c>
      <c r="C9" s="57" t="s">
        <v>45</v>
      </c>
      <c r="D9" s="57" t="s">
        <v>53</v>
      </c>
      <c r="E9" s="42" t="s">
        <v>6170</v>
      </c>
      <c r="F9" s="58" t="s">
        <v>55</v>
      </c>
      <c r="G9" s="87" t="s">
        <v>3989</v>
      </c>
      <c r="H9" s="91" t="s">
        <v>2136</v>
      </c>
      <c r="I9" s="57" t="s">
        <v>22</v>
      </c>
      <c r="J9" s="72">
        <v>13</v>
      </c>
      <c r="K9" s="57">
        <f t="shared" ref="K9:K13" si="1">(CEILING(J9*0.2,1))*1</f>
        <v>3</v>
      </c>
      <c r="L9" s="72">
        <v>29</v>
      </c>
      <c r="M9" s="57">
        <v>3.1</v>
      </c>
    </row>
    <row r="10" s="83" customFormat="1" ht="41.4" spans="1:13">
      <c r="A10" s="83" t="s">
        <v>44</v>
      </c>
      <c r="B10" s="84">
        <v>9</v>
      </c>
      <c r="C10" s="57" t="s">
        <v>45</v>
      </c>
      <c r="D10" s="57" t="s">
        <v>171</v>
      </c>
      <c r="E10" s="42" t="s">
        <v>6170</v>
      </c>
      <c r="F10" s="58" t="s">
        <v>172</v>
      </c>
      <c r="G10" s="87" t="s">
        <v>6172</v>
      </c>
      <c r="H10" s="91" t="s">
        <v>3641</v>
      </c>
      <c r="I10" s="57" t="s">
        <v>22</v>
      </c>
      <c r="J10" s="72">
        <v>6</v>
      </c>
      <c r="K10" s="57">
        <v>0</v>
      </c>
      <c r="L10" s="57">
        <v>1</v>
      </c>
      <c r="M10" s="57">
        <v>3.2</v>
      </c>
    </row>
    <row r="11" s="83" customFormat="1" ht="27.6" spans="1:13">
      <c r="A11" s="83" t="s">
        <v>44</v>
      </c>
      <c r="B11" s="84">
        <v>10</v>
      </c>
      <c r="C11" s="57" t="s">
        <v>45</v>
      </c>
      <c r="D11" s="57" t="s">
        <v>53</v>
      </c>
      <c r="E11" s="42" t="s">
        <v>6170</v>
      </c>
      <c r="F11" s="58" t="s">
        <v>236</v>
      </c>
      <c r="G11" s="87" t="s">
        <v>6171</v>
      </c>
      <c r="H11" s="91" t="s">
        <v>2134</v>
      </c>
      <c r="I11" s="57" t="s">
        <v>22</v>
      </c>
      <c r="J11" s="72">
        <v>2</v>
      </c>
      <c r="K11" s="57">
        <f t="shared" si="1"/>
        <v>1</v>
      </c>
      <c r="L11" s="57">
        <v>2</v>
      </c>
      <c r="M11" s="57">
        <v>3.2</v>
      </c>
    </row>
    <row r="12" s="83" customFormat="1" ht="27.6" spans="1:13">
      <c r="A12" s="83" t="s">
        <v>44</v>
      </c>
      <c r="B12" s="84">
        <v>11</v>
      </c>
      <c r="C12" s="57" t="s">
        <v>45</v>
      </c>
      <c r="D12" s="57" t="s">
        <v>322</v>
      </c>
      <c r="E12" s="42" t="s">
        <v>6170</v>
      </c>
      <c r="F12" s="58" t="s">
        <v>323</v>
      </c>
      <c r="G12" s="87" t="s">
        <v>3997</v>
      </c>
      <c r="H12" s="91" t="s">
        <v>2141</v>
      </c>
      <c r="I12" s="57" t="s">
        <v>2124</v>
      </c>
      <c r="J12" s="59">
        <v>35.0489</v>
      </c>
      <c r="K12" s="59">
        <f>J12*0.1</f>
        <v>3.50489</v>
      </c>
      <c r="L12" s="57">
        <v>293</v>
      </c>
      <c r="M12" s="57">
        <v>3.2</v>
      </c>
    </row>
    <row r="13" s="83" customFormat="1" ht="27.6" spans="1:13">
      <c r="A13" s="83" t="s">
        <v>44</v>
      </c>
      <c r="B13" s="84">
        <v>12</v>
      </c>
      <c r="C13" s="57" t="s">
        <v>45</v>
      </c>
      <c r="D13" s="57" t="s">
        <v>53</v>
      </c>
      <c r="E13" s="42" t="s">
        <v>6170</v>
      </c>
      <c r="F13" s="58" t="s">
        <v>3813</v>
      </c>
      <c r="G13" s="87" t="s">
        <v>3988</v>
      </c>
      <c r="H13" s="91" t="s">
        <v>2131</v>
      </c>
      <c r="I13" s="57" t="s">
        <v>22</v>
      </c>
      <c r="J13" s="72">
        <v>1</v>
      </c>
      <c r="K13" s="57">
        <f t="shared" si="1"/>
        <v>1</v>
      </c>
      <c r="L13" s="57">
        <v>3</v>
      </c>
      <c r="M13" s="57">
        <v>3.2</v>
      </c>
    </row>
    <row r="14" s="83" customFormat="1" ht="27.6" spans="1:13">
      <c r="A14" s="83" t="s">
        <v>44</v>
      </c>
      <c r="B14" s="84">
        <v>13</v>
      </c>
      <c r="C14" s="57" t="s">
        <v>45</v>
      </c>
      <c r="D14" s="57" t="s">
        <v>89</v>
      </c>
      <c r="E14" s="42" t="s">
        <v>6170</v>
      </c>
      <c r="F14" s="58" t="s">
        <v>114</v>
      </c>
      <c r="G14" s="87" t="s">
        <v>3806</v>
      </c>
      <c r="H14" s="91" t="s">
        <v>2134</v>
      </c>
      <c r="I14" s="57" t="s">
        <v>22</v>
      </c>
      <c r="J14" s="72">
        <v>11</v>
      </c>
      <c r="K14" s="57">
        <v>0</v>
      </c>
      <c r="L14" s="57">
        <v>72</v>
      </c>
      <c r="M14" s="57">
        <v>3.2</v>
      </c>
    </row>
    <row r="15" s="83" customFormat="1" ht="27.6" spans="1:13">
      <c r="A15" s="83" t="s">
        <v>44</v>
      </c>
      <c r="B15" s="84">
        <v>14</v>
      </c>
      <c r="C15" s="57" t="s">
        <v>45</v>
      </c>
      <c r="D15" s="57" t="s">
        <v>53</v>
      </c>
      <c r="E15" s="42" t="s">
        <v>6170</v>
      </c>
      <c r="F15" s="58" t="s">
        <v>55</v>
      </c>
      <c r="G15" s="87" t="s">
        <v>3989</v>
      </c>
      <c r="H15" s="91" t="s">
        <v>2136</v>
      </c>
      <c r="I15" s="57" t="s">
        <v>22</v>
      </c>
      <c r="J15" s="72">
        <v>18</v>
      </c>
      <c r="K15" s="57">
        <f t="shared" ref="K15:K19" si="2">(CEILING(J15*0.2,1))*1</f>
        <v>4</v>
      </c>
      <c r="L15" s="57">
        <v>40</v>
      </c>
      <c r="M15" s="57">
        <v>3.2</v>
      </c>
    </row>
    <row r="16" s="83" customFormat="1" ht="27.6" spans="1:13">
      <c r="A16" s="83" t="s">
        <v>44</v>
      </c>
      <c r="B16" s="84">
        <v>15</v>
      </c>
      <c r="C16" s="57" t="s">
        <v>45</v>
      </c>
      <c r="D16" s="57" t="s">
        <v>53</v>
      </c>
      <c r="E16" s="42" t="s">
        <v>6170</v>
      </c>
      <c r="F16" s="58" t="s">
        <v>249</v>
      </c>
      <c r="G16" s="87" t="s">
        <v>6173</v>
      </c>
      <c r="H16" s="91" t="s">
        <v>2136</v>
      </c>
      <c r="I16" s="57" t="s">
        <v>22</v>
      </c>
      <c r="J16" s="72">
        <v>1</v>
      </c>
      <c r="K16" s="57">
        <f t="shared" si="2"/>
        <v>1</v>
      </c>
      <c r="L16" s="57">
        <v>1</v>
      </c>
      <c r="M16" s="57">
        <v>3.2</v>
      </c>
    </row>
    <row r="17" s="83" customFormat="1" ht="27.6" spans="1:13">
      <c r="A17" s="83" t="s">
        <v>44</v>
      </c>
      <c r="B17" s="84">
        <v>16</v>
      </c>
      <c r="C17" s="57" t="s">
        <v>45</v>
      </c>
      <c r="D17" s="57" t="s">
        <v>53</v>
      </c>
      <c r="E17" s="42" t="s">
        <v>6170</v>
      </c>
      <c r="F17" s="58" t="s">
        <v>304</v>
      </c>
      <c r="G17" s="87" t="s">
        <v>3991</v>
      </c>
      <c r="H17" s="91" t="s">
        <v>2136</v>
      </c>
      <c r="I17" s="57" t="s">
        <v>22</v>
      </c>
      <c r="J17" s="72">
        <v>1</v>
      </c>
      <c r="K17" s="57">
        <f t="shared" si="2"/>
        <v>1</v>
      </c>
      <c r="L17" s="57">
        <v>4</v>
      </c>
      <c r="M17" s="57">
        <v>3.2</v>
      </c>
    </row>
    <row r="18" s="83" customFormat="1" ht="27.6" spans="1:13">
      <c r="A18" s="83" t="s">
        <v>44</v>
      </c>
      <c r="B18" s="84">
        <v>17</v>
      </c>
      <c r="C18" s="57" t="s">
        <v>45</v>
      </c>
      <c r="D18" s="57" t="s">
        <v>53</v>
      </c>
      <c r="E18" s="42" t="s">
        <v>6170</v>
      </c>
      <c r="F18" s="58" t="s">
        <v>304</v>
      </c>
      <c r="G18" s="87" t="s">
        <v>3995</v>
      </c>
      <c r="H18" s="91" t="s">
        <v>2136</v>
      </c>
      <c r="I18" s="57" t="s">
        <v>22</v>
      </c>
      <c r="J18" s="72">
        <v>1</v>
      </c>
      <c r="K18" s="57">
        <f t="shared" si="2"/>
        <v>1</v>
      </c>
      <c r="L18" s="72">
        <v>3</v>
      </c>
      <c r="M18" s="57">
        <v>3.1</v>
      </c>
    </row>
    <row r="19" s="83" customFormat="1" ht="27.6" spans="1:13">
      <c r="A19" s="83" t="s">
        <v>44</v>
      </c>
      <c r="B19" s="84">
        <v>18</v>
      </c>
      <c r="C19" s="57" t="s">
        <v>45</v>
      </c>
      <c r="D19" s="57" t="s">
        <v>53</v>
      </c>
      <c r="E19" s="42" t="s">
        <v>6170</v>
      </c>
      <c r="F19" s="58" t="s">
        <v>304</v>
      </c>
      <c r="G19" s="87" t="s">
        <v>6174</v>
      </c>
      <c r="H19" s="91" t="s">
        <v>2136</v>
      </c>
      <c r="I19" s="57" t="s">
        <v>22</v>
      </c>
      <c r="J19" s="72">
        <v>1</v>
      </c>
      <c r="K19" s="57">
        <f t="shared" si="2"/>
        <v>1</v>
      </c>
      <c r="L19" s="57">
        <v>3</v>
      </c>
      <c r="M19" s="57">
        <v>3.2</v>
      </c>
    </row>
    <row r="20" s="83" customFormat="1" ht="41.4" spans="1:13">
      <c r="A20" s="83" t="s">
        <v>44</v>
      </c>
      <c r="B20" s="84">
        <v>19</v>
      </c>
      <c r="C20" s="57" t="s">
        <v>45</v>
      </c>
      <c r="D20" s="57" t="s">
        <v>171</v>
      </c>
      <c r="E20" s="42" t="s">
        <v>6170</v>
      </c>
      <c r="F20" s="58" t="s">
        <v>172</v>
      </c>
      <c r="G20" s="87" t="s">
        <v>6172</v>
      </c>
      <c r="H20" s="91" t="s">
        <v>3641</v>
      </c>
      <c r="I20" s="57" t="s">
        <v>22</v>
      </c>
      <c r="J20" s="72">
        <v>12</v>
      </c>
      <c r="K20" s="57">
        <v>0</v>
      </c>
      <c r="L20" s="57">
        <v>3</v>
      </c>
      <c r="M20" s="57">
        <v>3.2</v>
      </c>
    </row>
    <row r="21" s="83" customFormat="1" ht="27.6" spans="1:13">
      <c r="A21" s="83" t="s">
        <v>44</v>
      </c>
      <c r="B21" s="84">
        <v>20</v>
      </c>
      <c r="C21" s="57" t="s">
        <v>45</v>
      </c>
      <c r="D21" s="57" t="s">
        <v>53</v>
      </c>
      <c r="E21" s="42" t="s">
        <v>6170</v>
      </c>
      <c r="F21" s="58" t="s">
        <v>236</v>
      </c>
      <c r="G21" s="87" t="s">
        <v>6171</v>
      </c>
      <c r="H21" s="91" t="s">
        <v>2134</v>
      </c>
      <c r="I21" s="57" t="s">
        <v>22</v>
      </c>
      <c r="J21" s="72">
        <v>2</v>
      </c>
      <c r="K21" s="57">
        <f t="shared" ref="K21:K26" si="3">(CEILING(J21*0.2,1))*1</f>
        <v>1</v>
      </c>
      <c r="L21" s="72">
        <v>2</v>
      </c>
      <c r="M21" s="57">
        <v>3.2</v>
      </c>
    </row>
    <row r="22" s="83" customFormat="1" ht="27.6" spans="1:13">
      <c r="A22" s="83" t="s">
        <v>44</v>
      </c>
      <c r="B22" s="84">
        <v>21</v>
      </c>
      <c r="C22" s="57" t="s">
        <v>45</v>
      </c>
      <c r="D22" s="57" t="s">
        <v>322</v>
      </c>
      <c r="E22" s="42" t="s">
        <v>6170</v>
      </c>
      <c r="F22" s="58" t="s">
        <v>323</v>
      </c>
      <c r="G22" s="87" t="s">
        <v>3997</v>
      </c>
      <c r="H22" s="91" t="s">
        <v>2141</v>
      </c>
      <c r="I22" s="57" t="s">
        <v>2124</v>
      </c>
      <c r="J22" s="59">
        <v>48.0357</v>
      </c>
      <c r="K22" s="59">
        <f>J22*0.1</f>
        <v>4.80357</v>
      </c>
      <c r="L22" s="57">
        <v>402</v>
      </c>
      <c r="M22" s="57">
        <v>3.2</v>
      </c>
    </row>
    <row r="23" s="83" customFormat="1" ht="27.6" spans="1:13">
      <c r="A23" s="83" t="s">
        <v>44</v>
      </c>
      <c r="B23" s="84">
        <v>22</v>
      </c>
      <c r="C23" s="57" t="s">
        <v>45</v>
      </c>
      <c r="D23" s="57" t="s">
        <v>89</v>
      </c>
      <c r="E23" s="42" t="s">
        <v>6170</v>
      </c>
      <c r="F23" s="58" t="s">
        <v>114</v>
      </c>
      <c r="G23" s="87" t="s">
        <v>3979</v>
      </c>
      <c r="H23" s="91" t="s">
        <v>2134</v>
      </c>
      <c r="I23" s="57" t="s">
        <v>22</v>
      </c>
      <c r="J23" s="72">
        <v>4</v>
      </c>
      <c r="K23" s="57">
        <v>0</v>
      </c>
      <c r="L23" s="57">
        <v>67</v>
      </c>
      <c r="M23" s="57">
        <v>3.2</v>
      </c>
    </row>
    <row r="24" s="83" customFormat="1" ht="27.6" spans="1:13">
      <c r="A24" s="83" t="s">
        <v>44</v>
      </c>
      <c r="B24" s="84">
        <v>23</v>
      </c>
      <c r="C24" s="57" t="s">
        <v>45</v>
      </c>
      <c r="D24" s="57" t="s">
        <v>53</v>
      </c>
      <c r="E24" s="42" t="s">
        <v>6170</v>
      </c>
      <c r="F24" s="58" t="s">
        <v>55</v>
      </c>
      <c r="G24" s="87" t="s">
        <v>3980</v>
      </c>
      <c r="H24" s="91" t="s">
        <v>2136</v>
      </c>
      <c r="I24" s="57" t="s">
        <v>22</v>
      </c>
      <c r="J24" s="72">
        <v>16</v>
      </c>
      <c r="K24" s="57">
        <f t="shared" si="3"/>
        <v>4</v>
      </c>
      <c r="L24" s="72">
        <v>67</v>
      </c>
      <c r="M24" s="57">
        <v>3.1</v>
      </c>
    </row>
    <row r="25" s="83" customFormat="1" ht="27.6" spans="1:13">
      <c r="A25" s="83" t="s">
        <v>44</v>
      </c>
      <c r="B25" s="84">
        <v>24</v>
      </c>
      <c r="C25" s="57" t="s">
        <v>45</v>
      </c>
      <c r="D25" s="57" t="s">
        <v>171</v>
      </c>
      <c r="E25" s="42" t="s">
        <v>6170</v>
      </c>
      <c r="F25" s="58" t="s">
        <v>172</v>
      </c>
      <c r="G25" s="87" t="s">
        <v>3985</v>
      </c>
      <c r="H25" s="91" t="s">
        <v>1874</v>
      </c>
      <c r="I25" s="57" t="s">
        <v>22</v>
      </c>
      <c r="J25" s="72">
        <v>3</v>
      </c>
      <c r="K25" s="57">
        <v>0</v>
      </c>
      <c r="L25" s="57">
        <v>1</v>
      </c>
      <c r="M25" s="57">
        <v>3.2</v>
      </c>
    </row>
    <row r="26" s="83" customFormat="1" ht="27.6" spans="1:13">
      <c r="A26" s="83" t="s">
        <v>44</v>
      </c>
      <c r="B26" s="84">
        <v>25</v>
      </c>
      <c r="C26" s="57" t="s">
        <v>45</v>
      </c>
      <c r="D26" s="57" t="s">
        <v>53</v>
      </c>
      <c r="E26" s="42" t="s">
        <v>6170</v>
      </c>
      <c r="F26" s="58" t="s">
        <v>236</v>
      </c>
      <c r="G26" s="87" t="s">
        <v>6171</v>
      </c>
      <c r="H26" s="91" t="s">
        <v>2134</v>
      </c>
      <c r="I26" s="57" t="s">
        <v>22</v>
      </c>
      <c r="J26" s="72">
        <v>1</v>
      </c>
      <c r="K26" s="57">
        <f t="shared" si="3"/>
        <v>1</v>
      </c>
      <c r="L26" s="57">
        <v>1</v>
      </c>
      <c r="M26" s="57">
        <v>3.2</v>
      </c>
    </row>
    <row r="27" s="83" customFormat="1" ht="27.6" spans="1:13">
      <c r="A27" s="83" t="s">
        <v>44</v>
      </c>
      <c r="B27" s="84">
        <v>26</v>
      </c>
      <c r="C27" s="57" t="s">
        <v>45</v>
      </c>
      <c r="D27" s="57" t="s">
        <v>322</v>
      </c>
      <c r="E27" s="42" t="s">
        <v>6170</v>
      </c>
      <c r="F27" s="58" t="s">
        <v>323</v>
      </c>
      <c r="G27" s="87" t="s">
        <v>3987</v>
      </c>
      <c r="H27" s="91" t="s">
        <v>2141</v>
      </c>
      <c r="I27" s="57" t="s">
        <v>2124</v>
      </c>
      <c r="J27" s="59">
        <v>140.959</v>
      </c>
      <c r="K27" s="59">
        <f>J27*0.1</f>
        <v>14.0959</v>
      </c>
      <c r="L27" s="57">
        <v>2267</v>
      </c>
      <c r="M27" s="57">
        <v>3.2</v>
      </c>
    </row>
    <row r="28" s="83" customFormat="1" ht="27.6" spans="1:13">
      <c r="A28" s="83" t="s">
        <v>44</v>
      </c>
      <c r="B28" s="84">
        <v>27</v>
      </c>
      <c r="C28" s="57" t="s">
        <v>45</v>
      </c>
      <c r="D28" s="57" t="s">
        <v>53</v>
      </c>
      <c r="E28" s="42" t="s">
        <v>6170</v>
      </c>
      <c r="F28" s="58" t="s">
        <v>3813</v>
      </c>
      <c r="G28" s="87" t="s">
        <v>3988</v>
      </c>
      <c r="H28" s="91" t="s">
        <v>2131</v>
      </c>
      <c r="I28" s="57" t="s">
        <v>22</v>
      </c>
      <c r="J28" s="72">
        <v>2</v>
      </c>
      <c r="K28" s="57">
        <f t="shared" ref="K28:K31" si="4">(CEILING(J28*0.2,1))*1</f>
        <v>1</v>
      </c>
      <c r="L28" s="72">
        <v>6</v>
      </c>
      <c r="M28" s="57">
        <v>3.1</v>
      </c>
    </row>
    <row r="29" s="83" customFormat="1" ht="27.6" spans="1:13">
      <c r="A29" s="83" t="s">
        <v>44</v>
      </c>
      <c r="B29" s="84">
        <v>28</v>
      </c>
      <c r="C29" s="57" t="s">
        <v>45</v>
      </c>
      <c r="D29" s="57" t="s">
        <v>89</v>
      </c>
      <c r="E29" s="42" t="s">
        <v>6170</v>
      </c>
      <c r="F29" s="58" t="s">
        <v>114</v>
      </c>
      <c r="G29" s="87" t="s">
        <v>3806</v>
      </c>
      <c r="H29" s="91" t="s">
        <v>2134</v>
      </c>
      <c r="I29" s="57" t="s">
        <v>22</v>
      </c>
      <c r="J29" s="72">
        <v>9</v>
      </c>
      <c r="K29" s="57">
        <v>0</v>
      </c>
      <c r="L29" s="57">
        <v>59</v>
      </c>
      <c r="M29" s="57">
        <v>3.2</v>
      </c>
    </row>
    <row r="30" s="83" customFormat="1" ht="27.6" spans="1:13">
      <c r="A30" s="83" t="s">
        <v>44</v>
      </c>
      <c r="B30" s="84">
        <v>29</v>
      </c>
      <c r="C30" s="57" t="s">
        <v>45</v>
      </c>
      <c r="D30" s="57" t="s">
        <v>53</v>
      </c>
      <c r="E30" s="42" t="s">
        <v>6170</v>
      </c>
      <c r="F30" s="58" t="s">
        <v>55</v>
      </c>
      <c r="G30" s="87" t="s">
        <v>3989</v>
      </c>
      <c r="H30" s="91" t="s">
        <v>2136</v>
      </c>
      <c r="I30" s="57" t="s">
        <v>22</v>
      </c>
      <c r="J30" s="72">
        <v>4</v>
      </c>
      <c r="K30" s="57">
        <f t="shared" si="4"/>
        <v>1</v>
      </c>
      <c r="L30" s="57">
        <v>9</v>
      </c>
      <c r="M30" s="57">
        <v>3.2</v>
      </c>
    </row>
    <row r="31" s="83" customFormat="1" ht="27.6" spans="1:13">
      <c r="A31" s="83" t="s">
        <v>44</v>
      </c>
      <c r="B31" s="84">
        <v>30</v>
      </c>
      <c r="C31" s="57" t="s">
        <v>45</v>
      </c>
      <c r="D31" s="57" t="s">
        <v>53</v>
      </c>
      <c r="E31" s="42" t="s">
        <v>6170</v>
      </c>
      <c r="F31" s="58" t="s">
        <v>249</v>
      </c>
      <c r="G31" s="87" t="s">
        <v>3990</v>
      </c>
      <c r="H31" s="91" t="s">
        <v>2136</v>
      </c>
      <c r="I31" s="57" t="s">
        <v>22</v>
      </c>
      <c r="J31" s="72">
        <v>1</v>
      </c>
      <c r="K31" s="57">
        <f t="shared" si="4"/>
        <v>1</v>
      </c>
      <c r="L31" s="57">
        <v>1</v>
      </c>
      <c r="M31" s="57">
        <v>3.2</v>
      </c>
    </row>
    <row r="32" s="83" customFormat="1" ht="72" spans="1:13">
      <c r="A32" s="83" t="s">
        <v>44</v>
      </c>
      <c r="B32" s="84">
        <v>31</v>
      </c>
      <c r="C32" s="57" t="s">
        <v>45</v>
      </c>
      <c r="D32" s="57" t="s">
        <v>17</v>
      </c>
      <c r="E32" s="42" t="s">
        <v>6170</v>
      </c>
      <c r="F32" s="92" t="s">
        <v>3992</v>
      </c>
      <c r="G32" s="93" t="s">
        <v>3993</v>
      </c>
      <c r="H32" s="40" t="s">
        <v>3994</v>
      </c>
      <c r="I32" s="57" t="s">
        <v>22</v>
      </c>
      <c r="J32" s="72">
        <v>1</v>
      </c>
      <c r="K32" s="57">
        <v>1</v>
      </c>
      <c r="L32" s="72">
        <v>49</v>
      </c>
      <c r="M32" s="57">
        <v>3.1</v>
      </c>
    </row>
    <row r="33" s="83" customFormat="1" ht="27.6" spans="1:13">
      <c r="A33" s="83" t="s">
        <v>44</v>
      </c>
      <c r="B33" s="84">
        <v>32</v>
      </c>
      <c r="C33" s="57" t="s">
        <v>45</v>
      </c>
      <c r="D33" s="57" t="s">
        <v>53</v>
      </c>
      <c r="E33" s="42" t="s">
        <v>6170</v>
      </c>
      <c r="F33" s="58" t="s">
        <v>304</v>
      </c>
      <c r="G33" s="87" t="s">
        <v>3995</v>
      </c>
      <c r="H33" s="91" t="s">
        <v>2136</v>
      </c>
      <c r="I33" s="57" t="s">
        <v>22</v>
      </c>
      <c r="J33" s="72">
        <v>4</v>
      </c>
      <c r="K33" s="57">
        <f t="shared" ref="K33:K37" si="5">(CEILING(J33*0.2,1))*1</f>
        <v>1</v>
      </c>
      <c r="L33" s="72">
        <v>12</v>
      </c>
      <c r="M33" s="57">
        <v>3.1</v>
      </c>
    </row>
    <row r="34" s="83" customFormat="1" ht="41.4" spans="1:13">
      <c r="A34" s="83" t="s">
        <v>44</v>
      </c>
      <c r="B34" s="84">
        <v>33</v>
      </c>
      <c r="C34" s="57" t="s">
        <v>45</v>
      </c>
      <c r="D34" s="57" t="s">
        <v>171</v>
      </c>
      <c r="E34" s="42" t="s">
        <v>6170</v>
      </c>
      <c r="F34" s="58" t="s">
        <v>172</v>
      </c>
      <c r="G34" s="87" t="s">
        <v>6172</v>
      </c>
      <c r="H34" s="91" t="s">
        <v>3641</v>
      </c>
      <c r="I34" s="57" t="s">
        <v>22</v>
      </c>
      <c r="J34" s="72">
        <v>10</v>
      </c>
      <c r="K34" s="57">
        <v>0</v>
      </c>
      <c r="L34" s="57">
        <v>2</v>
      </c>
      <c r="M34" s="57">
        <v>3.2</v>
      </c>
    </row>
    <row r="35" s="83" customFormat="1" ht="55.2" spans="1:13">
      <c r="A35" s="83" t="s">
        <v>44</v>
      </c>
      <c r="B35" s="84">
        <v>34</v>
      </c>
      <c r="C35" s="57" t="s">
        <v>45</v>
      </c>
      <c r="D35" s="57" t="s">
        <v>53</v>
      </c>
      <c r="E35" s="42" t="s">
        <v>6170</v>
      </c>
      <c r="F35" s="58" t="s">
        <v>236</v>
      </c>
      <c r="G35" s="87" t="s">
        <v>6175</v>
      </c>
      <c r="H35" s="91" t="s">
        <v>2134</v>
      </c>
      <c r="I35" s="57" t="s">
        <v>22</v>
      </c>
      <c r="J35" s="72">
        <v>2</v>
      </c>
      <c r="K35" s="57">
        <f t="shared" si="5"/>
        <v>1</v>
      </c>
      <c r="L35" s="72">
        <v>4</v>
      </c>
      <c r="M35" s="57">
        <v>3.1</v>
      </c>
    </row>
    <row r="36" s="83" customFormat="1" ht="27.6" spans="1:13">
      <c r="A36" s="83" t="s">
        <v>44</v>
      </c>
      <c r="B36" s="84">
        <v>35</v>
      </c>
      <c r="C36" s="57" t="s">
        <v>45</v>
      </c>
      <c r="D36" s="57" t="s">
        <v>322</v>
      </c>
      <c r="E36" s="42" t="s">
        <v>6170</v>
      </c>
      <c r="F36" s="58" t="s">
        <v>323</v>
      </c>
      <c r="G36" s="87" t="s">
        <v>3997</v>
      </c>
      <c r="H36" s="91" t="s">
        <v>2141</v>
      </c>
      <c r="I36" s="57" t="s">
        <v>2124</v>
      </c>
      <c r="J36" s="59">
        <v>4.8956</v>
      </c>
      <c r="K36" s="59">
        <f>J36*0.1</f>
        <v>0.48956</v>
      </c>
      <c r="L36" s="57">
        <v>41</v>
      </c>
      <c r="M36" s="57">
        <v>3.2</v>
      </c>
    </row>
    <row r="37" s="83" customFormat="1" ht="27.6" spans="1:13">
      <c r="A37" s="83" t="s">
        <v>44</v>
      </c>
      <c r="B37" s="84">
        <v>36</v>
      </c>
      <c r="C37" s="57" t="s">
        <v>45</v>
      </c>
      <c r="D37" s="57" t="s">
        <v>53</v>
      </c>
      <c r="E37" s="42" t="s">
        <v>6170</v>
      </c>
      <c r="F37" s="58" t="s">
        <v>3813</v>
      </c>
      <c r="G37" s="87" t="s">
        <v>3988</v>
      </c>
      <c r="H37" s="91" t="s">
        <v>2131</v>
      </c>
      <c r="I37" s="57" t="s">
        <v>22</v>
      </c>
      <c r="J37" s="72">
        <v>1</v>
      </c>
      <c r="K37" s="57">
        <f t="shared" si="5"/>
        <v>1</v>
      </c>
      <c r="L37" s="57">
        <v>3</v>
      </c>
      <c r="M37" s="57">
        <v>3.2</v>
      </c>
    </row>
    <row r="38" s="83" customFormat="1" ht="27.6" spans="1:13">
      <c r="A38" s="83" t="s">
        <v>44</v>
      </c>
      <c r="B38" s="84">
        <v>37</v>
      </c>
      <c r="C38" s="57" t="s">
        <v>45</v>
      </c>
      <c r="D38" s="57" t="s">
        <v>89</v>
      </c>
      <c r="E38" s="42" t="s">
        <v>6170</v>
      </c>
      <c r="F38" s="58" t="s">
        <v>90</v>
      </c>
      <c r="G38" s="87" t="s">
        <v>6176</v>
      </c>
      <c r="H38" s="91" t="s">
        <v>2134</v>
      </c>
      <c r="I38" s="57" t="s">
        <v>22</v>
      </c>
      <c r="J38" s="72">
        <v>1</v>
      </c>
      <c r="K38" s="57">
        <v>0</v>
      </c>
      <c r="L38" s="57">
        <v>8</v>
      </c>
      <c r="M38" s="57">
        <v>3.2</v>
      </c>
    </row>
    <row r="39" s="83" customFormat="1" ht="27.6" spans="1:13">
      <c r="A39" s="83" t="s">
        <v>44</v>
      </c>
      <c r="B39" s="84">
        <v>38</v>
      </c>
      <c r="C39" s="57" t="s">
        <v>45</v>
      </c>
      <c r="D39" s="57" t="s">
        <v>89</v>
      </c>
      <c r="E39" s="42" t="s">
        <v>6170</v>
      </c>
      <c r="F39" s="58" t="s">
        <v>114</v>
      </c>
      <c r="G39" s="87" t="s">
        <v>3806</v>
      </c>
      <c r="H39" s="91" t="s">
        <v>2134</v>
      </c>
      <c r="I39" s="57" t="s">
        <v>22</v>
      </c>
      <c r="J39" s="72">
        <v>3</v>
      </c>
      <c r="K39" s="57">
        <v>0</v>
      </c>
      <c r="L39" s="57">
        <v>20</v>
      </c>
      <c r="M39" s="57">
        <v>3.2</v>
      </c>
    </row>
    <row r="40" s="83" customFormat="1" ht="27.6" spans="1:13">
      <c r="A40" s="83" t="s">
        <v>44</v>
      </c>
      <c r="B40" s="84">
        <v>39</v>
      </c>
      <c r="C40" s="57" t="s">
        <v>45</v>
      </c>
      <c r="D40" s="57" t="s">
        <v>53</v>
      </c>
      <c r="E40" s="42" t="s">
        <v>6170</v>
      </c>
      <c r="F40" s="58" t="s">
        <v>55</v>
      </c>
      <c r="G40" s="87" t="s">
        <v>3989</v>
      </c>
      <c r="H40" s="91" t="s">
        <v>2136</v>
      </c>
      <c r="I40" s="57" t="s">
        <v>22</v>
      </c>
      <c r="J40" s="72">
        <v>7</v>
      </c>
      <c r="K40" s="57">
        <f t="shared" ref="K40:K46" si="6">(CEILING(J40*0.2,1))*1</f>
        <v>2</v>
      </c>
      <c r="L40" s="72">
        <v>15</v>
      </c>
      <c r="M40" s="57">
        <v>3.1</v>
      </c>
    </row>
    <row r="41" s="83" customFormat="1" ht="41.4" spans="1:13">
      <c r="A41" s="83" t="s">
        <v>44</v>
      </c>
      <c r="B41" s="84">
        <v>40</v>
      </c>
      <c r="C41" s="57" t="s">
        <v>45</v>
      </c>
      <c r="D41" s="57" t="s">
        <v>171</v>
      </c>
      <c r="E41" s="42" t="s">
        <v>6170</v>
      </c>
      <c r="F41" s="58" t="s">
        <v>172</v>
      </c>
      <c r="G41" s="87" t="s">
        <v>6172</v>
      </c>
      <c r="H41" s="91" t="s">
        <v>3641</v>
      </c>
      <c r="I41" s="57" t="s">
        <v>22</v>
      </c>
      <c r="J41" s="72">
        <v>4</v>
      </c>
      <c r="K41" s="57">
        <v>0</v>
      </c>
      <c r="L41" s="57">
        <v>1</v>
      </c>
      <c r="M41" s="57">
        <v>3.2</v>
      </c>
    </row>
    <row r="42" s="83" customFormat="1" ht="27.6" spans="1:13">
      <c r="A42" s="83" t="s">
        <v>44</v>
      </c>
      <c r="B42" s="84">
        <v>41</v>
      </c>
      <c r="C42" s="57" t="s">
        <v>45</v>
      </c>
      <c r="D42" s="57" t="s">
        <v>322</v>
      </c>
      <c r="E42" s="42" t="s">
        <v>6170</v>
      </c>
      <c r="F42" s="58" t="s">
        <v>323</v>
      </c>
      <c r="G42" s="87" t="s">
        <v>3997</v>
      </c>
      <c r="H42" s="91" t="s">
        <v>2141</v>
      </c>
      <c r="I42" s="57" t="s">
        <v>2124</v>
      </c>
      <c r="J42" s="59">
        <v>38.1632</v>
      </c>
      <c r="K42" s="59">
        <f>J42*0.1</f>
        <v>3.81632</v>
      </c>
      <c r="L42" s="57">
        <v>319</v>
      </c>
      <c r="M42" s="57">
        <v>3.2</v>
      </c>
    </row>
    <row r="43" s="83" customFormat="1" ht="27.6" spans="1:13">
      <c r="A43" s="83" t="s">
        <v>44</v>
      </c>
      <c r="B43" s="84">
        <v>42</v>
      </c>
      <c r="C43" s="57" t="s">
        <v>45</v>
      </c>
      <c r="D43" s="57" t="s">
        <v>89</v>
      </c>
      <c r="E43" s="42" t="s">
        <v>6170</v>
      </c>
      <c r="F43" s="58" t="s">
        <v>114</v>
      </c>
      <c r="G43" s="87" t="s">
        <v>3806</v>
      </c>
      <c r="H43" s="91" t="s">
        <v>2134</v>
      </c>
      <c r="I43" s="57" t="s">
        <v>22</v>
      </c>
      <c r="J43" s="72">
        <v>7</v>
      </c>
      <c r="K43" s="57">
        <v>0</v>
      </c>
      <c r="L43" s="72">
        <v>46</v>
      </c>
      <c r="M43" s="57">
        <v>3.2</v>
      </c>
    </row>
    <row r="44" s="83" customFormat="1" ht="27.6" spans="1:13">
      <c r="A44" s="83" t="s">
        <v>44</v>
      </c>
      <c r="B44" s="84">
        <v>43</v>
      </c>
      <c r="C44" s="57" t="s">
        <v>45</v>
      </c>
      <c r="D44" s="57" t="s">
        <v>53</v>
      </c>
      <c r="E44" s="42" t="s">
        <v>6170</v>
      </c>
      <c r="F44" s="58" t="s">
        <v>55</v>
      </c>
      <c r="G44" s="87" t="s">
        <v>3989</v>
      </c>
      <c r="H44" s="91" t="s">
        <v>2136</v>
      </c>
      <c r="I44" s="57" t="s">
        <v>22</v>
      </c>
      <c r="J44" s="72">
        <v>13</v>
      </c>
      <c r="K44" s="57">
        <f t="shared" si="6"/>
        <v>3</v>
      </c>
      <c r="L44" s="57">
        <v>29</v>
      </c>
      <c r="M44" s="57">
        <v>3.2</v>
      </c>
    </row>
    <row r="45" s="83" customFormat="1" ht="27.6" spans="1:13">
      <c r="A45" s="83" t="s">
        <v>44</v>
      </c>
      <c r="B45" s="84">
        <v>44</v>
      </c>
      <c r="C45" s="57" t="s">
        <v>45</v>
      </c>
      <c r="D45" s="57" t="s">
        <v>53</v>
      </c>
      <c r="E45" s="42" t="s">
        <v>6170</v>
      </c>
      <c r="F45" s="58" t="s">
        <v>249</v>
      </c>
      <c r="G45" s="87" t="s">
        <v>6177</v>
      </c>
      <c r="H45" s="91" t="s">
        <v>2136</v>
      </c>
      <c r="I45" s="57" t="s">
        <v>22</v>
      </c>
      <c r="J45" s="72">
        <v>1</v>
      </c>
      <c r="K45" s="57">
        <f t="shared" si="6"/>
        <v>1</v>
      </c>
      <c r="L45" s="57">
        <v>1</v>
      </c>
      <c r="M45" s="57">
        <v>3.2</v>
      </c>
    </row>
    <row r="46" s="83" customFormat="1" ht="27.6" spans="1:13">
      <c r="A46" s="83" t="s">
        <v>44</v>
      </c>
      <c r="B46" s="84">
        <v>45</v>
      </c>
      <c r="C46" s="57" t="s">
        <v>45</v>
      </c>
      <c r="D46" s="57" t="s">
        <v>53</v>
      </c>
      <c r="E46" s="42" t="s">
        <v>6170</v>
      </c>
      <c r="F46" s="58" t="s">
        <v>304</v>
      </c>
      <c r="G46" s="87" t="s">
        <v>3995</v>
      </c>
      <c r="H46" s="91" t="s">
        <v>2136</v>
      </c>
      <c r="I46" s="57" t="s">
        <v>22</v>
      </c>
      <c r="J46" s="72">
        <v>1</v>
      </c>
      <c r="K46" s="57">
        <f t="shared" si="6"/>
        <v>1</v>
      </c>
      <c r="L46" s="57">
        <v>3</v>
      </c>
      <c r="M46" s="57">
        <v>3.2</v>
      </c>
    </row>
    <row r="47" s="83" customFormat="1" ht="41.4" spans="1:13">
      <c r="A47" s="83" t="s">
        <v>44</v>
      </c>
      <c r="B47" s="84">
        <v>46</v>
      </c>
      <c r="C47" s="57" t="s">
        <v>45</v>
      </c>
      <c r="D47" s="57" t="s">
        <v>171</v>
      </c>
      <c r="E47" s="42" t="s">
        <v>6170</v>
      </c>
      <c r="F47" s="58" t="s">
        <v>172</v>
      </c>
      <c r="G47" s="87" t="s">
        <v>6172</v>
      </c>
      <c r="H47" s="91" t="s">
        <v>3641</v>
      </c>
      <c r="I47" s="57" t="s">
        <v>22</v>
      </c>
      <c r="J47" s="72">
        <v>6</v>
      </c>
      <c r="K47" s="57">
        <v>0</v>
      </c>
      <c r="L47" s="57">
        <v>1</v>
      </c>
      <c r="M47" s="57">
        <v>3.2</v>
      </c>
    </row>
    <row r="48" s="83" customFormat="1" ht="55.2" spans="1:13">
      <c r="A48" s="83" t="s">
        <v>44</v>
      </c>
      <c r="B48" s="84">
        <v>47</v>
      </c>
      <c r="C48" s="57" t="s">
        <v>45</v>
      </c>
      <c r="D48" s="57" t="s">
        <v>53</v>
      </c>
      <c r="E48" s="42" t="s">
        <v>6170</v>
      </c>
      <c r="F48" s="58" t="s">
        <v>236</v>
      </c>
      <c r="G48" s="87" t="s">
        <v>6175</v>
      </c>
      <c r="H48" s="91" t="s">
        <v>2134</v>
      </c>
      <c r="I48" s="57" t="s">
        <v>22</v>
      </c>
      <c r="J48" s="72">
        <v>2</v>
      </c>
      <c r="K48" s="57">
        <f t="shared" ref="K48:K56" si="7">(CEILING(J48*0.2,1))*1</f>
        <v>1</v>
      </c>
      <c r="L48" s="72">
        <v>4</v>
      </c>
      <c r="M48" s="57">
        <v>3.1</v>
      </c>
    </row>
    <row r="49" s="83" customFormat="1" ht="27.6" spans="1:13">
      <c r="A49" s="83" t="s">
        <v>44</v>
      </c>
      <c r="B49" s="84">
        <v>48</v>
      </c>
      <c r="C49" s="57" t="s">
        <v>45</v>
      </c>
      <c r="D49" s="57" t="s">
        <v>322</v>
      </c>
      <c r="E49" s="42" t="s">
        <v>6170</v>
      </c>
      <c r="F49" s="58" t="s">
        <v>323</v>
      </c>
      <c r="G49" s="87" t="s">
        <v>3997</v>
      </c>
      <c r="H49" s="91" t="s">
        <v>2141</v>
      </c>
      <c r="I49" s="57" t="s">
        <v>2124</v>
      </c>
      <c r="J49" s="59">
        <v>27.0903</v>
      </c>
      <c r="K49" s="59">
        <f>J49*0.1</f>
        <v>2.70903</v>
      </c>
      <c r="L49" s="57">
        <v>227</v>
      </c>
      <c r="M49" s="57">
        <v>3.2</v>
      </c>
    </row>
    <row r="50" s="83" customFormat="1" ht="27.6" spans="1:13">
      <c r="A50" s="83" t="s">
        <v>44</v>
      </c>
      <c r="B50" s="84">
        <v>49</v>
      </c>
      <c r="C50" s="57" t="s">
        <v>45</v>
      </c>
      <c r="D50" s="57" t="s">
        <v>89</v>
      </c>
      <c r="E50" s="42" t="s">
        <v>6170</v>
      </c>
      <c r="F50" s="58" t="s">
        <v>90</v>
      </c>
      <c r="G50" s="87" t="s">
        <v>6178</v>
      </c>
      <c r="H50" s="91" t="s">
        <v>2166</v>
      </c>
      <c r="I50" s="57" t="s">
        <v>22</v>
      </c>
      <c r="J50" s="72">
        <v>1</v>
      </c>
      <c r="K50" s="57">
        <v>0</v>
      </c>
      <c r="L50" s="72">
        <v>12</v>
      </c>
      <c r="M50" s="57">
        <v>3.2</v>
      </c>
    </row>
    <row r="51" s="83" customFormat="1" ht="27.6" spans="1:13">
      <c r="A51" s="83" t="s">
        <v>44</v>
      </c>
      <c r="B51" s="84">
        <v>50</v>
      </c>
      <c r="C51" s="57" t="s">
        <v>45</v>
      </c>
      <c r="D51" s="57" t="s">
        <v>89</v>
      </c>
      <c r="E51" s="42" t="s">
        <v>6170</v>
      </c>
      <c r="F51" s="58" t="s">
        <v>114</v>
      </c>
      <c r="G51" s="87" t="s">
        <v>3403</v>
      </c>
      <c r="H51" s="91" t="s">
        <v>2166</v>
      </c>
      <c r="I51" s="57" t="s">
        <v>22</v>
      </c>
      <c r="J51" s="72">
        <v>2</v>
      </c>
      <c r="K51" s="57">
        <v>0</v>
      </c>
      <c r="L51" s="57">
        <v>22</v>
      </c>
      <c r="M51" s="57">
        <v>3.2</v>
      </c>
    </row>
    <row r="52" s="83" customFormat="1" ht="27.6" spans="1:13">
      <c r="A52" s="83" t="s">
        <v>44</v>
      </c>
      <c r="B52" s="84">
        <v>51</v>
      </c>
      <c r="C52" s="57" t="s">
        <v>45</v>
      </c>
      <c r="D52" s="57" t="s">
        <v>53</v>
      </c>
      <c r="E52" s="42" t="s">
        <v>6170</v>
      </c>
      <c r="F52" s="58" t="s">
        <v>55</v>
      </c>
      <c r="G52" s="87" t="s">
        <v>2643</v>
      </c>
      <c r="H52" s="91" t="s">
        <v>2158</v>
      </c>
      <c r="I52" s="57" t="s">
        <v>22</v>
      </c>
      <c r="J52" s="72">
        <v>2</v>
      </c>
      <c r="K52" s="57">
        <f t="shared" si="7"/>
        <v>1</v>
      </c>
      <c r="L52" s="72">
        <v>20</v>
      </c>
      <c r="M52" s="57">
        <v>3.1</v>
      </c>
    </row>
    <row r="53" s="83" customFormat="1" ht="27.6" spans="1:13">
      <c r="A53" s="83" t="s">
        <v>44</v>
      </c>
      <c r="B53" s="84">
        <v>52</v>
      </c>
      <c r="C53" s="57" t="s">
        <v>45</v>
      </c>
      <c r="D53" s="57" t="s">
        <v>53</v>
      </c>
      <c r="E53" s="42" t="s">
        <v>6170</v>
      </c>
      <c r="F53" s="58" t="s">
        <v>304</v>
      </c>
      <c r="G53" s="87" t="s">
        <v>3876</v>
      </c>
      <c r="H53" s="91" t="s">
        <v>2158</v>
      </c>
      <c r="I53" s="57" t="s">
        <v>22</v>
      </c>
      <c r="J53" s="72">
        <v>1</v>
      </c>
      <c r="K53" s="57">
        <f t="shared" si="7"/>
        <v>1</v>
      </c>
      <c r="L53" s="57">
        <v>16</v>
      </c>
      <c r="M53" s="57">
        <v>3.2</v>
      </c>
    </row>
    <row r="54" s="83" customFormat="1" ht="27.6" spans="1:13">
      <c r="A54" s="83" t="s">
        <v>44</v>
      </c>
      <c r="B54" s="84">
        <v>53</v>
      </c>
      <c r="C54" s="57" t="s">
        <v>45</v>
      </c>
      <c r="D54" s="57" t="s">
        <v>53</v>
      </c>
      <c r="E54" s="42" t="s">
        <v>6170</v>
      </c>
      <c r="F54" s="58" t="s">
        <v>304</v>
      </c>
      <c r="G54" s="87" t="s">
        <v>6179</v>
      </c>
      <c r="H54" s="91" t="s">
        <v>2158</v>
      </c>
      <c r="I54" s="57" t="s">
        <v>22</v>
      </c>
      <c r="J54" s="72">
        <v>1</v>
      </c>
      <c r="K54" s="57">
        <f t="shared" si="7"/>
        <v>1</v>
      </c>
      <c r="L54" s="72">
        <v>16</v>
      </c>
      <c r="M54" s="57">
        <v>3.2</v>
      </c>
    </row>
    <row r="55" s="83" customFormat="1" ht="27.6" spans="1:13">
      <c r="A55" s="83" t="s">
        <v>44</v>
      </c>
      <c r="B55" s="84">
        <v>54</v>
      </c>
      <c r="C55" s="57" t="s">
        <v>45</v>
      </c>
      <c r="D55" s="57" t="s">
        <v>53</v>
      </c>
      <c r="E55" s="42" t="s">
        <v>6170</v>
      </c>
      <c r="F55" s="58" t="s">
        <v>304</v>
      </c>
      <c r="G55" s="87" t="s">
        <v>2666</v>
      </c>
      <c r="H55" s="91" t="s">
        <v>2158</v>
      </c>
      <c r="I55" s="57" t="s">
        <v>22</v>
      </c>
      <c r="J55" s="72">
        <v>1</v>
      </c>
      <c r="K55" s="57">
        <f t="shared" si="7"/>
        <v>1</v>
      </c>
      <c r="L55" s="72">
        <v>18</v>
      </c>
      <c r="M55" s="57">
        <v>3.2</v>
      </c>
    </row>
    <row r="56" s="83" customFormat="1" ht="27.6" spans="1:13">
      <c r="A56" s="83" t="s">
        <v>44</v>
      </c>
      <c r="B56" s="84">
        <v>55</v>
      </c>
      <c r="C56" s="57" t="s">
        <v>45</v>
      </c>
      <c r="D56" s="57" t="s">
        <v>53</v>
      </c>
      <c r="E56" s="42" t="s">
        <v>6170</v>
      </c>
      <c r="F56" s="58" t="s">
        <v>55</v>
      </c>
      <c r="G56" s="87" t="s">
        <v>4304</v>
      </c>
      <c r="H56" s="91" t="s">
        <v>2158</v>
      </c>
      <c r="I56" s="57" t="s">
        <v>22</v>
      </c>
      <c r="J56" s="72">
        <v>1</v>
      </c>
      <c r="K56" s="57">
        <f t="shared" si="7"/>
        <v>1</v>
      </c>
      <c r="L56" s="57">
        <v>5</v>
      </c>
      <c r="M56" s="57">
        <v>3.2</v>
      </c>
    </row>
    <row r="57" s="83" customFormat="1" ht="41.4" spans="1:13">
      <c r="A57" s="83" t="s">
        <v>44</v>
      </c>
      <c r="B57" s="84">
        <v>56</v>
      </c>
      <c r="C57" s="57" t="s">
        <v>45</v>
      </c>
      <c r="D57" s="57" t="s">
        <v>171</v>
      </c>
      <c r="E57" s="42" t="s">
        <v>6170</v>
      </c>
      <c r="F57" s="58" t="s">
        <v>172</v>
      </c>
      <c r="G57" s="87" t="s">
        <v>3874</v>
      </c>
      <c r="H57" s="91" t="s">
        <v>2414</v>
      </c>
      <c r="I57" s="57" t="s">
        <v>22</v>
      </c>
      <c r="J57" s="72">
        <v>2</v>
      </c>
      <c r="K57" s="57">
        <v>0</v>
      </c>
      <c r="L57" s="57">
        <v>1</v>
      </c>
      <c r="M57" s="57">
        <v>3.2</v>
      </c>
    </row>
    <row r="58" s="83" customFormat="1" ht="27.6" spans="1:13">
      <c r="A58" s="83" t="s">
        <v>44</v>
      </c>
      <c r="B58" s="84">
        <v>57</v>
      </c>
      <c r="C58" s="57" t="s">
        <v>45</v>
      </c>
      <c r="D58" s="57" t="s">
        <v>322</v>
      </c>
      <c r="E58" s="42" t="s">
        <v>6170</v>
      </c>
      <c r="F58" s="58" t="s">
        <v>323</v>
      </c>
      <c r="G58" s="87" t="s">
        <v>2668</v>
      </c>
      <c r="H58" s="91" t="s">
        <v>2162</v>
      </c>
      <c r="I58" s="57" t="s">
        <v>2124</v>
      </c>
      <c r="J58" s="59">
        <v>35.4523</v>
      </c>
      <c r="K58" s="59">
        <f>J58*0.1</f>
        <v>3.54523</v>
      </c>
      <c r="L58" s="57">
        <v>1002</v>
      </c>
      <c r="M58" s="57">
        <v>3.2</v>
      </c>
    </row>
    <row r="59" s="83" customFormat="1" ht="27.6" spans="1:13">
      <c r="A59" s="83" t="s">
        <v>44</v>
      </c>
      <c r="B59" s="84">
        <v>58</v>
      </c>
      <c r="C59" s="57" t="s">
        <v>45</v>
      </c>
      <c r="D59" s="57" t="s">
        <v>89</v>
      </c>
      <c r="E59" s="42" t="s">
        <v>6170</v>
      </c>
      <c r="F59" s="58" t="s">
        <v>90</v>
      </c>
      <c r="G59" s="87" t="s">
        <v>2602</v>
      </c>
      <c r="H59" s="91" t="s">
        <v>2166</v>
      </c>
      <c r="I59" s="57" t="s">
        <v>22</v>
      </c>
      <c r="J59" s="72">
        <v>1</v>
      </c>
      <c r="K59" s="57">
        <v>0</v>
      </c>
      <c r="L59" s="57">
        <v>8</v>
      </c>
      <c r="M59" s="57">
        <v>3.2</v>
      </c>
    </row>
    <row r="60" s="83" customFormat="1" ht="27.6" spans="1:13">
      <c r="A60" s="83" t="s">
        <v>44</v>
      </c>
      <c r="B60" s="84">
        <v>59</v>
      </c>
      <c r="C60" s="57" t="s">
        <v>45</v>
      </c>
      <c r="D60" s="57" t="s">
        <v>89</v>
      </c>
      <c r="E60" s="42" t="s">
        <v>6170</v>
      </c>
      <c r="F60" s="58" t="s">
        <v>114</v>
      </c>
      <c r="G60" s="87" t="s">
        <v>2710</v>
      </c>
      <c r="H60" s="91" t="s">
        <v>2166</v>
      </c>
      <c r="I60" s="57" t="s">
        <v>22</v>
      </c>
      <c r="J60" s="72">
        <v>1</v>
      </c>
      <c r="K60" s="57">
        <v>0</v>
      </c>
      <c r="L60" s="72">
        <v>7</v>
      </c>
      <c r="M60" s="57">
        <v>3.1</v>
      </c>
    </row>
    <row r="61" s="83" customFormat="1" ht="27.6" spans="1:13">
      <c r="A61" s="83" t="s">
        <v>44</v>
      </c>
      <c r="B61" s="84">
        <v>60</v>
      </c>
      <c r="C61" s="57" t="s">
        <v>45</v>
      </c>
      <c r="D61" s="57" t="s">
        <v>53</v>
      </c>
      <c r="E61" s="42" t="s">
        <v>6170</v>
      </c>
      <c r="F61" s="58" t="s">
        <v>55</v>
      </c>
      <c r="G61" s="87" t="s">
        <v>2687</v>
      </c>
      <c r="H61" s="91" t="s">
        <v>2158</v>
      </c>
      <c r="I61" s="57" t="s">
        <v>22</v>
      </c>
      <c r="J61" s="72">
        <v>2</v>
      </c>
      <c r="K61" s="57">
        <f t="shared" ref="K61:K64" si="8">(CEILING(J61*0.2,1))*1</f>
        <v>1</v>
      </c>
      <c r="L61" s="57">
        <v>8</v>
      </c>
      <c r="M61" s="57">
        <v>3.2</v>
      </c>
    </row>
    <row r="62" s="83" customFormat="1" ht="27.6" spans="1:13">
      <c r="A62" s="83" t="s">
        <v>44</v>
      </c>
      <c r="B62" s="84">
        <v>61</v>
      </c>
      <c r="C62" s="57" t="s">
        <v>45</v>
      </c>
      <c r="D62" s="57" t="s">
        <v>53</v>
      </c>
      <c r="E62" s="42" t="s">
        <v>6170</v>
      </c>
      <c r="F62" s="58" t="s">
        <v>55</v>
      </c>
      <c r="G62" s="87" t="s">
        <v>2643</v>
      </c>
      <c r="H62" s="91" t="s">
        <v>2158</v>
      </c>
      <c r="I62" s="57" t="s">
        <v>22</v>
      </c>
      <c r="J62" s="72">
        <v>1</v>
      </c>
      <c r="K62" s="57">
        <f t="shared" si="8"/>
        <v>1</v>
      </c>
      <c r="L62" s="57">
        <v>10</v>
      </c>
      <c r="M62" s="57">
        <v>3.2</v>
      </c>
    </row>
    <row r="63" s="83" customFormat="1" ht="27.6" spans="1:13">
      <c r="A63" s="83" t="s">
        <v>44</v>
      </c>
      <c r="B63" s="84">
        <v>62</v>
      </c>
      <c r="C63" s="57" t="s">
        <v>45</v>
      </c>
      <c r="D63" s="57" t="s">
        <v>53</v>
      </c>
      <c r="E63" s="42" t="s">
        <v>6170</v>
      </c>
      <c r="F63" s="58" t="s">
        <v>249</v>
      </c>
      <c r="G63" s="87" t="s">
        <v>4303</v>
      </c>
      <c r="H63" s="91" t="s">
        <v>2158</v>
      </c>
      <c r="I63" s="57" t="s">
        <v>22</v>
      </c>
      <c r="J63" s="72">
        <v>1</v>
      </c>
      <c r="K63" s="57">
        <f t="shared" si="8"/>
        <v>1</v>
      </c>
      <c r="L63" s="72">
        <v>4</v>
      </c>
      <c r="M63" s="57">
        <v>3.2</v>
      </c>
    </row>
    <row r="64" s="83" customFormat="1" ht="27.6" spans="1:13">
      <c r="A64" s="83" t="s">
        <v>44</v>
      </c>
      <c r="B64" s="84">
        <v>63</v>
      </c>
      <c r="C64" s="57" t="s">
        <v>45</v>
      </c>
      <c r="D64" s="57" t="s">
        <v>53</v>
      </c>
      <c r="E64" s="42" t="s">
        <v>6170</v>
      </c>
      <c r="F64" s="58" t="s">
        <v>304</v>
      </c>
      <c r="G64" s="87" t="s">
        <v>6179</v>
      </c>
      <c r="H64" s="91" t="s">
        <v>2158</v>
      </c>
      <c r="I64" s="57" t="s">
        <v>22</v>
      </c>
      <c r="J64" s="72">
        <v>1</v>
      </c>
      <c r="K64" s="57">
        <f t="shared" si="8"/>
        <v>1</v>
      </c>
      <c r="L64" s="72">
        <v>16</v>
      </c>
      <c r="M64" s="57">
        <v>3.2</v>
      </c>
    </row>
    <row r="65" s="83" customFormat="1" ht="41.4" spans="1:13">
      <c r="A65" s="83" t="s">
        <v>44</v>
      </c>
      <c r="B65" s="84">
        <v>64</v>
      </c>
      <c r="C65" s="57" t="s">
        <v>45</v>
      </c>
      <c r="D65" s="57" t="s">
        <v>171</v>
      </c>
      <c r="E65" s="42" t="s">
        <v>6170</v>
      </c>
      <c r="F65" s="58" t="s">
        <v>172</v>
      </c>
      <c r="G65" s="87" t="s">
        <v>2603</v>
      </c>
      <c r="H65" s="91" t="s">
        <v>2414</v>
      </c>
      <c r="I65" s="57" t="s">
        <v>22</v>
      </c>
      <c r="J65" s="72">
        <v>1</v>
      </c>
      <c r="K65" s="57">
        <v>0</v>
      </c>
      <c r="L65" s="57">
        <v>0.24</v>
      </c>
      <c r="M65" s="57">
        <v>3.2</v>
      </c>
    </row>
    <row r="66" s="83" customFormat="1" ht="27.6" spans="1:13">
      <c r="A66" s="83" t="s">
        <v>44</v>
      </c>
      <c r="B66" s="84">
        <v>65</v>
      </c>
      <c r="C66" s="57" t="s">
        <v>45</v>
      </c>
      <c r="D66" s="57" t="s">
        <v>322</v>
      </c>
      <c r="E66" s="42" t="s">
        <v>6170</v>
      </c>
      <c r="F66" s="58" t="s">
        <v>323</v>
      </c>
      <c r="G66" s="87" t="s">
        <v>2688</v>
      </c>
      <c r="H66" s="91" t="s">
        <v>2162</v>
      </c>
      <c r="I66" s="57" t="s">
        <v>2124</v>
      </c>
      <c r="J66" s="59">
        <v>38.1664</v>
      </c>
      <c r="K66" s="59">
        <f t="shared" ref="K66:K71" si="9">J66*0.1</f>
        <v>3.81664</v>
      </c>
      <c r="L66" s="57">
        <v>614</v>
      </c>
      <c r="M66" s="57">
        <v>3.2</v>
      </c>
    </row>
    <row r="67" s="83" customFormat="1" ht="27.6" spans="1:13">
      <c r="A67" s="83" t="s">
        <v>44</v>
      </c>
      <c r="B67" s="84">
        <v>66</v>
      </c>
      <c r="C67" s="57" t="s">
        <v>45</v>
      </c>
      <c r="D67" s="57" t="s">
        <v>322</v>
      </c>
      <c r="E67" s="42" t="s">
        <v>6170</v>
      </c>
      <c r="F67" s="58" t="s">
        <v>323</v>
      </c>
      <c r="G67" s="87" t="s">
        <v>2668</v>
      </c>
      <c r="H67" s="91" t="s">
        <v>2162</v>
      </c>
      <c r="I67" s="57" t="s">
        <v>2124</v>
      </c>
      <c r="J67" s="59">
        <v>10.6875</v>
      </c>
      <c r="K67" s="59">
        <f t="shared" si="9"/>
        <v>1.06875</v>
      </c>
      <c r="L67" s="57">
        <v>302</v>
      </c>
      <c r="M67" s="57">
        <v>3.2</v>
      </c>
    </row>
    <row r="68" s="83" customFormat="1" ht="27.6" spans="1:13">
      <c r="A68" s="83" t="s">
        <v>44</v>
      </c>
      <c r="B68" s="84">
        <v>67</v>
      </c>
      <c r="C68" s="57" t="s">
        <v>45</v>
      </c>
      <c r="D68" s="57" t="s">
        <v>89</v>
      </c>
      <c r="E68" s="42" t="s">
        <v>6170</v>
      </c>
      <c r="F68" s="58" t="s">
        <v>90</v>
      </c>
      <c r="G68" s="87" t="s">
        <v>2602</v>
      </c>
      <c r="H68" s="91" t="s">
        <v>2166</v>
      </c>
      <c r="I68" s="57" t="s">
        <v>22</v>
      </c>
      <c r="J68" s="72">
        <v>1</v>
      </c>
      <c r="K68" s="57">
        <v>0</v>
      </c>
      <c r="L68" s="57">
        <v>8</v>
      </c>
      <c r="M68" s="57">
        <v>3.2</v>
      </c>
    </row>
    <row r="69" s="83" customFormat="1" ht="27.6" spans="1:13">
      <c r="A69" s="83" t="s">
        <v>44</v>
      </c>
      <c r="B69" s="84">
        <v>68</v>
      </c>
      <c r="C69" s="57" t="s">
        <v>45</v>
      </c>
      <c r="D69" s="57" t="s">
        <v>89</v>
      </c>
      <c r="E69" s="42" t="s">
        <v>6170</v>
      </c>
      <c r="F69" s="58" t="s">
        <v>114</v>
      </c>
      <c r="G69" s="87" t="s">
        <v>2710</v>
      </c>
      <c r="H69" s="91" t="s">
        <v>2166</v>
      </c>
      <c r="I69" s="57" t="s">
        <v>22</v>
      </c>
      <c r="J69" s="72">
        <v>1</v>
      </c>
      <c r="K69" s="57">
        <v>0</v>
      </c>
      <c r="L69" s="72">
        <v>7</v>
      </c>
      <c r="M69" s="57">
        <v>3.1</v>
      </c>
    </row>
    <row r="70" s="83" customFormat="1" ht="41.4" spans="1:13">
      <c r="A70" s="83" t="s">
        <v>44</v>
      </c>
      <c r="B70" s="84">
        <v>69</v>
      </c>
      <c r="C70" s="57" t="s">
        <v>45</v>
      </c>
      <c r="D70" s="57" t="s">
        <v>171</v>
      </c>
      <c r="E70" s="42" t="s">
        <v>6170</v>
      </c>
      <c r="F70" s="58" t="s">
        <v>172</v>
      </c>
      <c r="G70" s="87" t="s">
        <v>2603</v>
      </c>
      <c r="H70" s="91" t="s">
        <v>2414</v>
      </c>
      <c r="I70" s="57" t="s">
        <v>22</v>
      </c>
      <c r="J70" s="72">
        <v>1</v>
      </c>
      <c r="K70" s="57">
        <v>0</v>
      </c>
      <c r="L70" s="57">
        <v>0.24</v>
      </c>
      <c r="M70" s="57">
        <v>3.2</v>
      </c>
    </row>
    <row r="71" s="83" customFormat="1" ht="27.6" spans="1:13">
      <c r="A71" s="83" t="s">
        <v>44</v>
      </c>
      <c r="B71" s="84">
        <v>70</v>
      </c>
      <c r="C71" s="57" t="s">
        <v>45</v>
      </c>
      <c r="D71" s="57" t="s">
        <v>322</v>
      </c>
      <c r="E71" s="42" t="s">
        <v>6170</v>
      </c>
      <c r="F71" s="58" t="s">
        <v>323</v>
      </c>
      <c r="G71" s="87" t="s">
        <v>2688</v>
      </c>
      <c r="H71" s="91" t="s">
        <v>2162</v>
      </c>
      <c r="I71" s="57" t="s">
        <v>2124</v>
      </c>
      <c r="J71" s="59">
        <v>29.2702</v>
      </c>
      <c r="K71" s="59">
        <f t="shared" si="9"/>
        <v>2.92702</v>
      </c>
      <c r="L71" s="57">
        <v>471</v>
      </c>
      <c r="M71" s="57">
        <v>3.2</v>
      </c>
    </row>
    <row r="72" s="83" customFormat="1" ht="27.6" spans="1:13">
      <c r="A72" s="83" t="s">
        <v>44</v>
      </c>
      <c r="B72" s="84">
        <v>71</v>
      </c>
      <c r="C72" s="57" t="s">
        <v>45</v>
      </c>
      <c r="D72" s="57" t="s">
        <v>89</v>
      </c>
      <c r="E72" s="42" t="s">
        <v>6170</v>
      </c>
      <c r="F72" s="58" t="s">
        <v>90</v>
      </c>
      <c r="G72" s="87" t="s">
        <v>2602</v>
      </c>
      <c r="H72" s="91" t="s">
        <v>2166</v>
      </c>
      <c r="I72" s="57" t="s">
        <v>22</v>
      </c>
      <c r="J72" s="72">
        <v>1</v>
      </c>
      <c r="K72" s="57">
        <v>0</v>
      </c>
      <c r="L72" s="72">
        <v>8</v>
      </c>
      <c r="M72" s="57">
        <v>3.2</v>
      </c>
    </row>
    <row r="73" s="83" customFormat="1" ht="27.6" spans="1:13">
      <c r="A73" s="83" t="s">
        <v>44</v>
      </c>
      <c r="B73" s="84">
        <v>72</v>
      </c>
      <c r="C73" s="57" t="s">
        <v>45</v>
      </c>
      <c r="D73" s="57" t="s">
        <v>89</v>
      </c>
      <c r="E73" s="42" t="s">
        <v>6170</v>
      </c>
      <c r="F73" s="58" t="s">
        <v>114</v>
      </c>
      <c r="G73" s="87" t="s">
        <v>2710</v>
      </c>
      <c r="H73" s="91" t="s">
        <v>2166</v>
      </c>
      <c r="I73" s="57" t="s">
        <v>22</v>
      </c>
      <c r="J73" s="72">
        <v>1</v>
      </c>
      <c r="K73" s="57">
        <v>0</v>
      </c>
      <c r="L73" s="72">
        <v>7</v>
      </c>
      <c r="M73" s="57">
        <v>3.2</v>
      </c>
    </row>
    <row r="74" s="83" customFormat="1" ht="27.6" spans="1:13">
      <c r="A74" s="83" t="s">
        <v>44</v>
      </c>
      <c r="B74" s="84">
        <v>73</v>
      </c>
      <c r="C74" s="57" t="s">
        <v>45</v>
      </c>
      <c r="D74" s="57" t="s">
        <v>53</v>
      </c>
      <c r="E74" s="42" t="s">
        <v>6170</v>
      </c>
      <c r="F74" s="58" t="s">
        <v>55</v>
      </c>
      <c r="G74" s="87" t="s">
        <v>2687</v>
      </c>
      <c r="H74" s="91" t="s">
        <v>2158</v>
      </c>
      <c r="I74" s="57" t="s">
        <v>22</v>
      </c>
      <c r="J74" s="72">
        <v>1</v>
      </c>
      <c r="K74" s="57">
        <f>(CEILING(J74*0.2,1))*1</f>
        <v>1</v>
      </c>
      <c r="L74" s="72">
        <v>4</v>
      </c>
      <c r="M74" s="57">
        <v>3.1</v>
      </c>
    </row>
    <row r="75" s="83" customFormat="1" ht="41.4" spans="1:13">
      <c r="A75" s="83" t="s">
        <v>44</v>
      </c>
      <c r="B75" s="84">
        <v>74</v>
      </c>
      <c r="C75" s="57" t="s">
        <v>45</v>
      </c>
      <c r="D75" s="57" t="s">
        <v>171</v>
      </c>
      <c r="E75" s="42" t="s">
        <v>6170</v>
      </c>
      <c r="F75" s="58" t="s">
        <v>172</v>
      </c>
      <c r="G75" s="87" t="s">
        <v>2603</v>
      </c>
      <c r="H75" s="91" t="s">
        <v>2414</v>
      </c>
      <c r="I75" s="57" t="s">
        <v>22</v>
      </c>
      <c r="J75" s="72">
        <v>1</v>
      </c>
      <c r="K75" s="57">
        <v>0</v>
      </c>
      <c r="L75" s="57">
        <v>0.24</v>
      </c>
      <c r="M75" s="57">
        <v>3.2</v>
      </c>
    </row>
    <row r="76" s="83" customFormat="1" ht="27.6" spans="1:13">
      <c r="A76" s="83" t="s">
        <v>44</v>
      </c>
      <c r="B76" s="84">
        <v>75</v>
      </c>
      <c r="C76" s="57" t="s">
        <v>45</v>
      </c>
      <c r="D76" s="57" t="s">
        <v>322</v>
      </c>
      <c r="E76" s="42" t="s">
        <v>6170</v>
      </c>
      <c r="F76" s="58" t="s">
        <v>323</v>
      </c>
      <c r="G76" s="87" t="s">
        <v>2688</v>
      </c>
      <c r="H76" s="91" t="s">
        <v>2162</v>
      </c>
      <c r="I76" s="57" t="s">
        <v>2124</v>
      </c>
      <c r="J76" s="59">
        <v>27.0211</v>
      </c>
      <c r="K76" s="59">
        <f>J76*0.1</f>
        <v>2.70211</v>
      </c>
      <c r="L76" s="72">
        <v>434</v>
      </c>
      <c r="M76" s="57">
        <v>3.2</v>
      </c>
    </row>
    <row r="77" s="83" customFormat="1" ht="55.2" spans="1:13">
      <c r="A77" s="83" t="s">
        <v>44</v>
      </c>
      <c r="B77" s="84">
        <v>76</v>
      </c>
      <c r="C77" s="57" t="s">
        <v>45</v>
      </c>
      <c r="D77" s="57" t="s">
        <v>89</v>
      </c>
      <c r="E77" s="42" t="s">
        <v>6170</v>
      </c>
      <c r="F77" s="58" t="s">
        <v>114</v>
      </c>
      <c r="G77" s="87" t="s">
        <v>6180</v>
      </c>
      <c r="H77" s="91" t="s">
        <v>3358</v>
      </c>
      <c r="I77" s="57" t="s">
        <v>22</v>
      </c>
      <c r="J77" s="72">
        <v>2</v>
      </c>
      <c r="K77" s="57">
        <v>0</v>
      </c>
      <c r="L77" s="72">
        <v>10</v>
      </c>
      <c r="M77" s="57">
        <v>3.2</v>
      </c>
    </row>
    <row r="78" s="83" customFormat="1" ht="27.6" spans="1:13">
      <c r="A78" s="83" t="s">
        <v>44</v>
      </c>
      <c r="B78" s="84">
        <v>77</v>
      </c>
      <c r="C78" s="57" t="s">
        <v>45</v>
      </c>
      <c r="D78" s="57" t="s">
        <v>89</v>
      </c>
      <c r="E78" s="42" t="s">
        <v>6170</v>
      </c>
      <c r="F78" s="58" t="s">
        <v>90</v>
      </c>
      <c r="G78" s="87" t="s">
        <v>6181</v>
      </c>
      <c r="H78" s="91" t="s">
        <v>3358</v>
      </c>
      <c r="I78" s="57" t="s">
        <v>22</v>
      </c>
      <c r="J78" s="72">
        <v>1</v>
      </c>
      <c r="K78" s="57">
        <v>0</v>
      </c>
      <c r="L78" s="72">
        <v>6</v>
      </c>
      <c r="M78" s="57">
        <v>3.1</v>
      </c>
    </row>
    <row r="79" s="83" customFormat="1" ht="27.6" spans="1:13">
      <c r="A79" s="83" t="s">
        <v>44</v>
      </c>
      <c r="B79" s="84">
        <v>78</v>
      </c>
      <c r="C79" s="57" t="s">
        <v>45</v>
      </c>
      <c r="D79" s="57" t="s">
        <v>53</v>
      </c>
      <c r="E79" s="42" t="s">
        <v>6170</v>
      </c>
      <c r="F79" s="58" t="s">
        <v>55</v>
      </c>
      <c r="G79" s="87" t="s">
        <v>4603</v>
      </c>
      <c r="H79" s="91" t="s">
        <v>3358</v>
      </c>
      <c r="I79" s="57" t="s">
        <v>22</v>
      </c>
      <c r="J79" s="72">
        <v>5</v>
      </c>
      <c r="K79" s="57">
        <f t="shared" ref="K79:K83" si="10">(CEILING(J79*0.2,1))*1</f>
        <v>1</v>
      </c>
      <c r="L79" s="57">
        <v>14</v>
      </c>
      <c r="M79" s="57">
        <v>3.2</v>
      </c>
    </row>
    <row r="80" s="83" customFormat="1" ht="27.6" spans="1:13">
      <c r="A80" s="83" t="s">
        <v>44</v>
      </c>
      <c r="B80" s="84">
        <v>79</v>
      </c>
      <c r="C80" s="57" t="s">
        <v>45</v>
      </c>
      <c r="D80" s="57" t="s">
        <v>53</v>
      </c>
      <c r="E80" s="42" t="s">
        <v>6170</v>
      </c>
      <c r="F80" s="58" t="s">
        <v>304</v>
      </c>
      <c r="G80" s="87" t="s">
        <v>6182</v>
      </c>
      <c r="H80" s="91" t="s">
        <v>3358</v>
      </c>
      <c r="I80" s="57" t="s">
        <v>22</v>
      </c>
      <c r="J80" s="72">
        <v>1</v>
      </c>
      <c r="K80" s="57">
        <f t="shared" si="10"/>
        <v>1</v>
      </c>
      <c r="L80" s="72">
        <v>4</v>
      </c>
      <c r="M80" s="57">
        <v>3.1</v>
      </c>
    </row>
    <row r="81" s="83" customFormat="1" ht="27.6" spans="1:13">
      <c r="A81" s="83" t="s">
        <v>44</v>
      </c>
      <c r="B81" s="84">
        <v>80</v>
      </c>
      <c r="C81" s="57" t="s">
        <v>45</v>
      </c>
      <c r="D81" s="57" t="s">
        <v>53</v>
      </c>
      <c r="E81" s="42" t="s">
        <v>6170</v>
      </c>
      <c r="F81" s="58" t="s">
        <v>304</v>
      </c>
      <c r="G81" s="87" t="s">
        <v>4643</v>
      </c>
      <c r="H81" s="91" t="s">
        <v>3358</v>
      </c>
      <c r="I81" s="57" t="s">
        <v>22</v>
      </c>
      <c r="J81" s="72">
        <v>1</v>
      </c>
      <c r="K81" s="57">
        <f t="shared" si="10"/>
        <v>1</v>
      </c>
      <c r="L81" s="72">
        <v>4</v>
      </c>
      <c r="M81" s="57">
        <v>3.1</v>
      </c>
    </row>
    <row r="82" s="83" customFormat="1" ht="27.6" spans="1:13">
      <c r="A82" s="83" t="s">
        <v>44</v>
      </c>
      <c r="B82" s="84">
        <v>81</v>
      </c>
      <c r="C82" s="57" t="s">
        <v>45</v>
      </c>
      <c r="D82" s="57" t="s">
        <v>53</v>
      </c>
      <c r="E82" s="42" t="s">
        <v>6170</v>
      </c>
      <c r="F82" s="58" t="s">
        <v>55</v>
      </c>
      <c r="G82" s="87" t="s">
        <v>4641</v>
      </c>
      <c r="H82" s="91" t="s">
        <v>3358</v>
      </c>
      <c r="I82" s="57" t="s">
        <v>22</v>
      </c>
      <c r="J82" s="72">
        <v>1</v>
      </c>
      <c r="K82" s="57">
        <f t="shared" si="10"/>
        <v>1</v>
      </c>
      <c r="L82" s="57">
        <v>1</v>
      </c>
      <c r="M82" s="57">
        <v>3.1</v>
      </c>
    </row>
    <row r="83" s="83" customFormat="1" ht="27.6" spans="1:13">
      <c r="A83" s="83" t="s">
        <v>44</v>
      </c>
      <c r="B83" s="84">
        <v>82</v>
      </c>
      <c r="C83" s="57" t="s">
        <v>45</v>
      </c>
      <c r="D83" s="57" t="s">
        <v>53</v>
      </c>
      <c r="E83" s="42" t="s">
        <v>6170</v>
      </c>
      <c r="F83" s="58" t="s">
        <v>304</v>
      </c>
      <c r="G83" s="87" t="s">
        <v>6183</v>
      </c>
      <c r="H83" s="91" t="s">
        <v>3358</v>
      </c>
      <c r="I83" s="57" t="s">
        <v>22</v>
      </c>
      <c r="J83" s="72">
        <v>1</v>
      </c>
      <c r="K83" s="57">
        <f t="shared" si="10"/>
        <v>1</v>
      </c>
      <c r="L83" s="57">
        <v>7</v>
      </c>
      <c r="M83" s="57">
        <v>3.1</v>
      </c>
    </row>
    <row r="84" s="83" customFormat="1" ht="27.6" spans="1:13">
      <c r="A84" s="83" t="s">
        <v>44</v>
      </c>
      <c r="B84" s="84">
        <v>83</v>
      </c>
      <c r="C84" s="57" t="s">
        <v>45</v>
      </c>
      <c r="D84" s="57" t="s">
        <v>171</v>
      </c>
      <c r="E84" s="42" t="s">
        <v>6170</v>
      </c>
      <c r="F84" s="58" t="s">
        <v>172</v>
      </c>
      <c r="G84" s="87" t="s">
        <v>3360</v>
      </c>
      <c r="H84" s="91" t="s">
        <v>2299</v>
      </c>
      <c r="I84" s="57" t="s">
        <v>22</v>
      </c>
      <c r="J84" s="72">
        <v>2</v>
      </c>
      <c r="K84" s="57">
        <v>0</v>
      </c>
      <c r="L84" s="57">
        <v>0.12</v>
      </c>
      <c r="M84" s="57">
        <v>3.1</v>
      </c>
    </row>
    <row r="85" s="83" customFormat="1" ht="27.6" spans="1:13">
      <c r="A85" s="83" t="s">
        <v>44</v>
      </c>
      <c r="B85" s="84">
        <v>84</v>
      </c>
      <c r="C85" s="57" t="s">
        <v>45</v>
      </c>
      <c r="D85" s="57" t="s">
        <v>53</v>
      </c>
      <c r="E85" s="42" t="s">
        <v>6170</v>
      </c>
      <c r="F85" s="58" t="s">
        <v>236</v>
      </c>
      <c r="G85" s="87" t="s">
        <v>4642</v>
      </c>
      <c r="H85" s="91" t="s">
        <v>4598</v>
      </c>
      <c r="I85" s="57" t="s">
        <v>22</v>
      </c>
      <c r="J85" s="72">
        <v>1</v>
      </c>
      <c r="K85" s="57">
        <f t="shared" ref="K85:K91" si="11">(CEILING(J85*0.2,1))*1</f>
        <v>1</v>
      </c>
      <c r="L85" s="72">
        <v>0.395</v>
      </c>
      <c r="M85" s="57">
        <v>3.1</v>
      </c>
    </row>
    <row r="86" s="83" customFormat="1" ht="27.6" spans="1:13">
      <c r="A86" s="83" t="s">
        <v>44</v>
      </c>
      <c r="B86" s="84">
        <v>85</v>
      </c>
      <c r="C86" s="57" t="s">
        <v>45</v>
      </c>
      <c r="D86" s="57" t="s">
        <v>322</v>
      </c>
      <c r="E86" s="42" t="s">
        <v>6170</v>
      </c>
      <c r="F86" s="58" t="s">
        <v>323</v>
      </c>
      <c r="G86" s="87" t="s">
        <v>3395</v>
      </c>
      <c r="H86" s="91" t="s">
        <v>3358</v>
      </c>
      <c r="I86" s="57" t="s">
        <v>2124</v>
      </c>
      <c r="J86" s="59">
        <v>49.428</v>
      </c>
      <c r="K86" s="59">
        <f>J86*0.1</f>
        <v>4.9428</v>
      </c>
      <c r="L86" s="57">
        <v>342</v>
      </c>
      <c r="M86" s="57">
        <v>3.1</v>
      </c>
    </row>
    <row r="87" s="83" customFormat="1" ht="55.2" spans="1:13">
      <c r="A87" s="83" t="s">
        <v>44</v>
      </c>
      <c r="B87" s="84">
        <v>86</v>
      </c>
      <c r="C87" s="57" t="s">
        <v>45</v>
      </c>
      <c r="D87" s="57" t="s">
        <v>89</v>
      </c>
      <c r="E87" s="42" t="s">
        <v>6170</v>
      </c>
      <c r="F87" s="58" t="s">
        <v>114</v>
      </c>
      <c r="G87" s="87" t="s">
        <v>6184</v>
      </c>
      <c r="H87" s="91" t="s">
        <v>3358</v>
      </c>
      <c r="I87" s="57" t="s">
        <v>22</v>
      </c>
      <c r="J87" s="72">
        <v>1</v>
      </c>
      <c r="K87" s="57">
        <v>0</v>
      </c>
      <c r="L87" s="72">
        <v>3</v>
      </c>
      <c r="M87" s="57">
        <v>3.1</v>
      </c>
    </row>
    <row r="88" s="83" customFormat="1" ht="27.6" spans="1:13">
      <c r="A88" s="83" t="s">
        <v>44</v>
      </c>
      <c r="B88" s="84">
        <v>87</v>
      </c>
      <c r="C88" s="57" t="s">
        <v>45</v>
      </c>
      <c r="D88" s="57" t="s">
        <v>89</v>
      </c>
      <c r="E88" s="42" t="s">
        <v>6170</v>
      </c>
      <c r="F88" s="58" t="s">
        <v>90</v>
      </c>
      <c r="G88" s="87" t="s">
        <v>3724</v>
      </c>
      <c r="H88" s="91" t="s">
        <v>3358</v>
      </c>
      <c r="I88" s="57" t="s">
        <v>22</v>
      </c>
      <c r="J88" s="72">
        <v>1</v>
      </c>
      <c r="K88" s="57">
        <v>0</v>
      </c>
      <c r="L88" s="72">
        <v>4</v>
      </c>
      <c r="M88" s="57">
        <v>3.1</v>
      </c>
    </row>
    <row r="89" s="83" customFormat="1" ht="27.6" spans="1:13">
      <c r="A89" s="83" t="s">
        <v>44</v>
      </c>
      <c r="B89" s="84">
        <v>88</v>
      </c>
      <c r="C89" s="57" t="s">
        <v>45</v>
      </c>
      <c r="D89" s="57" t="s">
        <v>53</v>
      </c>
      <c r="E89" s="42" t="s">
        <v>6170</v>
      </c>
      <c r="F89" s="58" t="s">
        <v>55</v>
      </c>
      <c r="G89" s="87" t="s">
        <v>3725</v>
      </c>
      <c r="H89" s="91" t="s">
        <v>3358</v>
      </c>
      <c r="I89" s="57" t="s">
        <v>22</v>
      </c>
      <c r="J89" s="72">
        <v>1</v>
      </c>
      <c r="K89" s="57">
        <f t="shared" si="11"/>
        <v>1</v>
      </c>
      <c r="L89" s="57">
        <v>1</v>
      </c>
      <c r="M89" s="57">
        <v>3.1</v>
      </c>
    </row>
    <row r="90" s="83" customFormat="1" ht="27.6" spans="1:13">
      <c r="A90" s="83" t="s">
        <v>44</v>
      </c>
      <c r="B90" s="84">
        <v>89</v>
      </c>
      <c r="C90" s="57" t="s">
        <v>45</v>
      </c>
      <c r="D90" s="57" t="s">
        <v>53</v>
      </c>
      <c r="E90" s="42" t="s">
        <v>6170</v>
      </c>
      <c r="F90" s="58" t="s">
        <v>304</v>
      </c>
      <c r="G90" s="87" t="s">
        <v>3726</v>
      </c>
      <c r="H90" s="91" t="s">
        <v>3358</v>
      </c>
      <c r="I90" s="57" t="s">
        <v>22</v>
      </c>
      <c r="J90" s="72">
        <v>3</v>
      </c>
      <c r="K90" s="57">
        <f t="shared" si="11"/>
        <v>1</v>
      </c>
      <c r="L90" s="72">
        <v>4</v>
      </c>
      <c r="M90" s="57">
        <v>3.1</v>
      </c>
    </row>
    <row r="91" s="83" customFormat="1" ht="27.6" spans="1:13">
      <c r="A91" s="83" t="s">
        <v>44</v>
      </c>
      <c r="B91" s="84">
        <v>90</v>
      </c>
      <c r="C91" s="57" t="s">
        <v>45</v>
      </c>
      <c r="D91" s="57" t="s">
        <v>53</v>
      </c>
      <c r="E91" s="42" t="s">
        <v>6170</v>
      </c>
      <c r="F91" s="58" t="s">
        <v>55</v>
      </c>
      <c r="G91" s="87" t="s">
        <v>3732</v>
      </c>
      <c r="H91" s="91" t="s">
        <v>3358</v>
      </c>
      <c r="I91" s="57" t="s">
        <v>22</v>
      </c>
      <c r="J91" s="72">
        <v>1</v>
      </c>
      <c r="K91" s="57">
        <f t="shared" si="11"/>
        <v>1</v>
      </c>
      <c r="L91" s="57">
        <v>1</v>
      </c>
      <c r="M91" s="57">
        <v>3.1</v>
      </c>
    </row>
    <row r="92" s="83" customFormat="1" ht="27.6" spans="1:13">
      <c r="A92" s="83" t="s">
        <v>44</v>
      </c>
      <c r="B92" s="84">
        <v>91</v>
      </c>
      <c r="C92" s="57" t="s">
        <v>45</v>
      </c>
      <c r="D92" s="57" t="s">
        <v>171</v>
      </c>
      <c r="E92" s="42" t="s">
        <v>6170</v>
      </c>
      <c r="F92" s="58" t="s">
        <v>172</v>
      </c>
      <c r="G92" s="87" t="s">
        <v>3381</v>
      </c>
      <c r="H92" s="91" t="s">
        <v>2299</v>
      </c>
      <c r="I92" s="57" t="s">
        <v>22</v>
      </c>
      <c r="J92" s="72">
        <v>1</v>
      </c>
      <c r="K92" s="57">
        <v>0</v>
      </c>
      <c r="L92" s="72">
        <v>0.05</v>
      </c>
      <c r="M92" s="57">
        <v>3.1</v>
      </c>
    </row>
    <row r="93" s="83" customFormat="1" ht="27.6" spans="1:13">
      <c r="A93" s="83" t="s">
        <v>44</v>
      </c>
      <c r="B93" s="84">
        <v>92</v>
      </c>
      <c r="C93" s="57" t="s">
        <v>45</v>
      </c>
      <c r="D93" s="57" t="s">
        <v>322</v>
      </c>
      <c r="E93" s="42" t="s">
        <v>6170</v>
      </c>
      <c r="F93" s="58" t="s">
        <v>323</v>
      </c>
      <c r="G93" s="87" t="s">
        <v>3728</v>
      </c>
      <c r="H93" s="91" t="s">
        <v>3358</v>
      </c>
      <c r="I93" s="57" t="s">
        <v>2124</v>
      </c>
      <c r="J93" s="59">
        <v>18.875</v>
      </c>
      <c r="K93" s="59">
        <f>J93*0.1</f>
        <v>1.8875</v>
      </c>
      <c r="L93" s="72">
        <v>79</v>
      </c>
      <c r="M93" s="57">
        <v>3.1</v>
      </c>
    </row>
    <row r="94" s="83" customFormat="1" ht="55.2" spans="1:13">
      <c r="A94" s="83" t="s">
        <v>44</v>
      </c>
      <c r="B94" s="84">
        <v>93</v>
      </c>
      <c r="C94" s="57" t="s">
        <v>45</v>
      </c>
      <c r="D94" s="57" t="s">
        <v>89</v>
      </c>
      <c r="E94" s="42" t="s">
        <v>6170</v>
      </c>
      <c r="F94" s="58" t="s">
        <v>114</v>
      </c>
      <c r="G94" s="87" t="s">
        <v>6184</v>
      </c>
      <c r="H94" s="91" t="s">
        <v>3358</v>
      </c>
      <c r="I94" s="57" t="s">
        <v>22</v>
      </c>
      <c r="J94" s="72">
        <v>1</v>
      </c>
      <c r="K94" s="57">
        <v>0</v>
      </c>
      <c r="L94" s="57">
        <v>3</v>
      </c>
      <c r="M94" s="57">
        <v>3.1</v>
      </c>
    </row>
    <row r="95" s="83" customFormat="1" ht="27.6" spans="1:13">
      <c r="A95" s="83" t="s">
        <v>44</v>
      </c>
      <c r="B95" s="84">
        <v>94</v>
      </c>
      <c r="C95" s="57" t="s">
        <v>45</v>
      </c>
      <c r="D95" s="57" t="s">
        <v>89</v>
      </c>
      <c r="E95" s="42" t="s">
        <v>6170</v>
      </c>
      <c r="F95" s="58" t="s">
        <v>90</v>
      </c>
      <c r="G95" s="87" t="s">
        <v>3724</v>
      </c>
      <c r="H95" s="91" t="s">
        <v>3358</v>
      </c>
      <c r="I95" s="57" t="s">
        <v>22</v>
      </c>
      <c r="J95" s="72">
        <v>1</v>
      </c>
      <c r="K95" s="57">
        <v>0</v>
      </c>
      <c r="L95" s="72">
        <v>4</v>
      </c>
      <c r="M95" s="57">
        <v>3.1</v>
      </c>
    </row>
    <row r="96" s="83" customFormat="1" ht="27.6" spans="1:13">
      <c r="A96" s="83" t="s">
        <v>44</v>
      </c>
      <c r="B96" s="84">
        <v>95</v>
      </c>
      <c r="C96" s="57" t="s">
        <v>45</v>
      </c>
      <c r="D96" s="57" t="s">
        <v>53</v>
      </c>
      <c r="E96" s="42" t="s">
        <v>6170</v>
      </c>
      <c r="F96" s="58" t="s">
        <v>55</v>
      </c>
      <c r="G96" s="87" t="s">
        <v>3725</v>
      </c>
      <c r="H96" s="91" t="s">
        <v>3358</v>
      </c>
      <c r="I96" s="57" t="s">
        <v>22</v>
      </c>
      <c r="J96" s="72">
        <v>1</v>
      </c>
      <c r="K96" s="57">
        <f t="shared" ref="K96:K98" si="12">(CEILING(J96*0.2,1))*1</f>
        <v>1</v>
      </c>
      <c r="L96" s="57">
        <v>1</v>
      </c>
      <c r="M96" s="57">
        <v>3.1</v>
      </c>
    </row>
    <row r="97" s="83" customFormat="1" ht="27.6" spans="1:13">
      <c r="A97" s="83" t="s">
        <v>44</v>
      </c>
      <c r="B97" s="84">
        <v>96</v>
      </c>
      <c r="C97" s="57" t="s">
        <v>45</v>
      </c>
      <c r="D97" s="57" t="s">
        <v>53</v>
      </c>
      <c r="E97" s="42" t="s">
        <v>6170</v>
      </c>
      <c r="F97" s="58" t="s">
        <v>304</v>
      </c>
      <c r="G97" s="87" t="s">
        <v>3726</v>
      </c>
      <c r="H97" s="91" t="s">
        <v>3358</v>
      </c>
      <c r="I97" s="57" t="s">
        <v>22</v>
      </c>
      <c r="J97" s="72">
        <v>3</v>
      </c>
      <c r="K97" s="57">
        <f t="shared" si="12"/>
        <v>1</v>
      </c>
      <c r="L97" s="72">
        <v>4</v>
      </c>
      <c r="M97" s="57">
        <v>3.1</v>
      </c>
    </row>
    <row r="98" s="83" customFormat="1" ht="27.6" spans="1:13">
      <c r="A98" s="83" t="s">
        <v>44</v>
      </c>
      <c r="B98" s="84">
        <v>97</v>
      </c>
      <c r="C98" s="57" t="s">
        <v>45</v>
      </c>
      <c r="D98" s="57" t="s">
        <v>53</v>
      </c>
      <c r="E98" s="42" t="s">
        <v>6170</v>
      </c>
      <c r="F98" s="58" t="s">
        <v>304</v>
      </c>
      <c r="G98" s="87" t="s">
        <v>3727</v>
      </c>
      <c r="H98" s="91" t="s">
        <v>3358</v>
      </c>
      <c r="I98" s="57" t="s">
        <v>22</v>
      </c>
      <c r="J98" s="72">
        <v>1</v>
      </c>
      <c r="K98" s="57">
        <f t="shared" si="12"/>
        <v>1</v>
      </c>
      <c r="L98" s="72">
        <v>2</v>
      </c>
      <c r="M98" s="57">
        <v>3.1</v>
      </c>
    </row>
    <row r="99" s="83" customFormat="1" ht="27.6" spans="1:13">
      <c r="A99" s="83" t="s">
        <v>44</v>
      </c>
      <c r="B99" s="84">
        <v>98</v>
      </c>
      <c r="C99" s="57" t="s">
        <v>45</v>
      </c>
      <c r="D99" s="57" t="s">
        <v>171</v>
      </c>
      <c r="E99" s="42" t="s">
        <v>6170</v>
      </c>
      <c r="F99" s="58" t="s">
        <v>172</v>
      </c>
      <c r="G99" s="87" t="s">
        <v>3381</v>
      </c>
      <c r="H99" s="91" t="s">
        <v>2299</v>
      </c>
      <c r="I99" s="57" t="s">
        <v>22</v>
      </c>
      <c r="J99" s="72">
        <v>1</v>
      </c>
      <c r="K99" s="57">
        <v>0</v>
      </c>
      <c r="L99" s="57">
        <v>0.05</v>
      </c>
      <c r="M99" s="57">
        <v>3.1</v>
      </c>
    </row>
    <row r="100" s="83" customFormat="1" ht="27.6" spans="1:13">
      <c r="A100" s="83" t="s">
        <v>44</v>
      </c>
      <c r="B100" s="84">
        <v>99</v>
      </c>
      <c r="C100" s="57" t="s">
        <v>45</v>
      </c>
      <c r="D100" s="57" t="s">
        <v>322</v>
      </c>
      <c r="E100" s="42" t="s">
        <v>6170</v>
      </c>
      <c r="F100" s="58" t="s">
        <v>323</v>
      </c>
      <c r="G100" s="87" t="s">
        <v>3728</v>
      </c>
      <c r="H100" s="91" t="s">
        <v>3358</v>
      </c>
      <c r="I100" s="57" t="s">
        <v>2124</v>
      </c>
      <c r="J100" s="59">
        <v>8.76022</v>
      </c>
      <c r="K100" s="59">
        <f>J100*0.1</f>
        <v>0.876022</v>
      </c>
      <c r="L100" s="57">
        <v>37</v>
      </c>
      <c r="M100" s="57">
        <v>3.1</v>
      </c>
    </row>
    <row r="101" s="83" customFormat="1" ht="55.2" spans="1:13">
      <c r="A101" s="83" t="s">
        <v>44</v>
      </c>
      <c r="B101" s="84">
        <v>100</v>
      </c>
      <c r="C101" s="57" t="s">
        <v>45</v>
      </c>
      <c r="D101" s="57" t="s">
        <v>89</v>
      </c>
      <c r="E101" s="42" t="s">
        <v>6170</v>
      </c>
      <c r="F101" s="58" t="s">
        <v>114</v>
      </c>
      <c r="G101" s="87" t="s">
        <v>6184</v>
      </c>
      <c r="H101" s="91" t="s">
        <v>3358</v>
      </c>
      <c r="I101" s="57" t="s">
        <v>22</v>
      </c>
      <c r="J101" s="72">
        <v>1</v>
      </c>
      <c r="K101" s="57">
        <v>0</v>
      </c>
      <c r="L101" s="72">
        <v>3</v>
      </c>
      <c r="M101" s="57">
        <v>3.1</v>
      </c>
    </row>
    <row r="102" s="83" customFormat="1" ht="27.6" spans="1:13">
      <c r="A102" s="83" t="s">
        <v>44</v>
      </c>
      <c r="B102" s="84">
        <v>101</v>
      </c>
      <c r="C102" s="57" t="s">
        <v>45</v>
      </c>
      <c r="D102" s="57" t="s">
        <v>89</v>
      </c>
      <c r="E102" s="42" t="s">
        <v>6170</v>
      </c>
      <c r="F102" s="58" t="s">
        <v>90</v>
      </c>
      <c r="G102" s="87" t="s">
        <v>3724</v>
      </c>
      <c r="H102" s="91" t="s">
        <v>3358</v>
      </c>
      <c r="I102" s="57" t="s">
        <v>22</v>
      </c>
      <c r="J102" s="72">
        <v>1</v>
      </c>
      <c r="K102" s="57">
        <v>0</v>
      </c>
      <c r="L102" s="57">
        <v>4</v>
      </c>
      <c r="M102" s="57">
        <v>3.1</v>
      </c>
    </row>
    <row r="103" s="83" customFormat="1" ht="27.6" spans="1:13">
      <c r="A103" s="83" t="s">
        <v>44</v>
      </c>
      <c r="B103" s="84">
        <v>102</v>
      </c>
      <c r="C103" s="57" t="s">
        <v>45</v>
      </c>
      <c r="D103" s="57" t="s">
        <v>53</v>
      </c>
      <c r="E103" s="42" t="s">
        <v>6170</v>
      </c>
      <c r="F103" s="58" t="s">
        <v>55</v>
      </c>
      <c r="G103" s="87" t="s">
        <v>3725</v>
      </c>
      <c r="H103" s="91" t="s">
        <v>3358</v>
      </c>
      <c r="I103" s="57" t="s">
        <v>22</v>
      </c>
      <c r="J103" s="72">
        <v>2</v>
      </c>
      <c r="K103" s="57">
        <f t="shared" ref="K103:K107" si="13">(CEILING(J103*0.2,1))*1</f>
        <v>1</v>
      </c>
      <c r="L103" s="72">
        <v>2</v>
      </c>
      <c r="M103" s="57">
        <v>3.1</v>
      </c>
    </row>
    <row r="104" s="83" customFormat="1" ht="27.6" spans="1:13">
      <c r="A104" s="83" t="s">
        <v>44</v>
      </c>
      <c r="B104" s="84">
        <v>103</v>
      </c>
      <c r="C104" s="57" t="s">
        <v>45</v>
      </c>
      <c r="D104" s="57" t="s">
        <v>53</v>
      </c>
      <c r="E104" s="42" t="s">
        <v>6170</v>
      </c>
      <c r="F104" s="58" t="s">
        <v>304</v>
      </c>
      <c r="G104" s="87" t="s">
        <v>3730</v>
      </c>
      <c r="H104" s="91" t="s">
        <v>3358</v>
      </c>
      <c r="I104" s="57" t="s">
        <v>22</v>
      </c>
      <c r="J104" s="72">
        <v>1</v>
      </c>
      <c r="K104" s="57">
        <f t="shared" si="13"/>
        <v>1</v>
      </c>
      <c r="L104" s="72">
        <v>2</v>
      </c>
      <c r="M104" s="57">
        <v>3.2</v>
      </c>
    </row>
    <row r="105" s="83" customFormat="1" ht="27.6" spans="1:13">
      <c r="A105" s="83" t="s">
        <v>44</v>
      </c>
      <c r="B105" s="84">
        <v>104</v>
      </c>
      <c r="C105" s="57" t="s">
        <v>45</v>
      </c>
      <c r="D105" s="57" t="s">
        <v>53</v>
      </c>
      <c r="E105" s="42" t="s">
        <v>6170</v>
      </c>
      <c r="F105" s="58" t="s">
        <v>304</v>
      </c>
      <c r="G105" s="87" t="s">
        <v>3726</v>
      </c>
      <c r="H105" s="91" t="s">
        <v>3358</v>
      </c>
      <c r="I105" s="57" t="s">
        <v>22</v>
      </c>
      <c r="J105" s="72">
        <v>1</v>
      </c>
      <c r="K105" s="57">
        <f t="shared" si="13"/>
        <v>1</v>
      </c>
      <c r="L105" s="57">
        <v>1</v>
      </c>
      <c r="M105" s="57">
        <v>3.2</v>
      </c>
    </row>
    <row r="106" s="83" customFormat="1" ht="27.6" spans="1:13">
      <c r="A106" s="83" t="s">
        <v>44</v>
      </c>
      <c r="B106" s="84">
        <v>105</v>
      </c>
      <c r="C106" s="57" t="s">
        <v>45</v>
      </c>
      <c r="D106" s="57" t="s">
        <v>53</v>
      </c>
      <c r="E106" s="42" t="s">
        <v>6170</v>
      </c>
      <c r="F106" s="58" t="s">
        <v>304</v>
      </c>
      <c r="G106" s="87" t="s">
        <v>3727</v>
      </c>
      <c r="H106" s="91" t="s">
        <v>3358</v>
      </c>
      <c r="I106" s="57" t="s">
        <v>22</v>
      </c>
      <c r="J106" s="72">
        <v>7</v>
      </c>
      <c r="K106" s="57">
        <f t="shared" si="13"/>
        <v>2</v>
      </c>
      <c r="L106" s="72">
        <v>11</v>
      </c>
      <c r="M106" s="57">
        <v>3.2</v>
      </c>
    </row>
    <row r="107" s="83" customFormat="1" ht="27.6" spans="1:13">
      <c r="A107" s="83" t="s">
        <v>44</v>
      </c>
      <c r="B107" s="84">
        <v>106</v>
      </c>
      <c r="C107" s="57" t="s">
        <v>45</v>
      </c>
      <c r="D107" s="57" t="s">
        <v>53</v>
      </c>
      <c r="E107" s="42" t="s">
        <v>6170</v>
      </c>
      <c r="F107" s="58" t="s">
        <v>55</v>
      </c>
      <c r="G107" s="87" t="s">
        <v>3732</v>
      </c>
      <c r="H107" s="91" t="s">
        <v>3358</v>
      </c>
      <c r="I107" s="57" t="s">
        <v>22</v>
      </c>
      <c r="J107" s="72">
        <v>1</v>
      </c>
      <c r="K107" s="57">
        <f t="shared" si="13"/>
        <v>1</v>
      </c>
      <c r="L107" s="57">
        <v>1</v>
      </c>
      <c r="M107" s="57">
        <v>3.2</v>
      </c>
    </row>
    <row r="108" s="83" customFormat="1" ht="27.6" spans="1:13">
      <c r="A108" s="83" t="s">
        <v>44</v>
      </c>
      <c r="B108" s="84">
        <v>107</v>
      </c>
      <c r="C108" s="57" t="s">
        <v>45</v>
      </c>
      <c r="D108" s="57" t="s">
        <v>171</v>
      </c>
      <c r="E108" s="42" t="s">
        <v>6170</v>
      </c>
      <c r="F108" s="58" t="s">
        <v>172</v>
      </c>
      <c r="G108" s="87" t="s">
        <v>3381</v>
      </c>
      <c r="H108" s="91" t="s">
        <v>2299</v>
      </c>
      <c r="I108" s="57" t="s">
        <v>22</v>
      </c>
      <c r="J108" s="72">
        <v>1</v>
      </c>
      <c r="K108" s="57">
        <v>0</v>
      </c>
      <c r="L108" s="57">
        <v>0.05</v>
      </c>
      <c r="M108" s="57">
        <v>3.2</v>
      </c>
    </row>
    <row r="109" s="83" customFormat="1" ht="27.6" spans="1:13">
      <c r="A109" s="83" t="s">
        <v>44</v>
      </c>
      <c r="B109" s="84">
        <v>108</v>
      </c>
      <c r="C109" s="57" t="s">
        <v>45</v>
      </c>
      <c r="D109" s="57" t="s">
        <v>322</v>
      </c>
      <c r="E109" s="42" t="s">
        <v>6170</v>
      </c>
      <c r="F109" s="58" t="s">
        <v>323</v>
      </c>
      <c r="G109" s="87" t="s">
        <v>3728</v>
      </c>
      <c r="H109" s="91" t="s">
        <v>3358</v>
      </c>
      <c r="I109" s="57" t="s">
        <v>2124</v>
      </c>
      <c r="J109" s="59">
        <v>56.8837</v>
      </c>
      <c r="K109" s="59">
        <f>J109*0.1</f>
        <v>5.68837</v>
      </c>
      <c r="L109" s="72">
        <v>238</v>
      </c>
      <c r="M109" s="57">
        <v>3.2</v>
      </c>
    </row>
    <row r="110" s="83" customFormat="1" ht="55.2" spans="1:13">
      <c r="A110" s="83" t="s">
        <v>44</v>
      </c>
      <c r="B110" s="84">
        <v>109</v>
      </c>
      <c r="C110" s="57" t="s">
        <v>45</v>
      </c>
      <c r="D110" s="57" t="s">
        <v>89</v>
      </c>
      <c r="E110" s="42" t="s">
        <v>6170</v>
      </c>
      <c r="F110" s="58" t="s">
        <v>114</v>
      </c>
      <c r="G110" s="87" t="s">
        <v>6184</v>
      </c>
      <c r="H110" s="91" t="s">
        <v>3358</v>
      </c>
      <c r="I110" s="57" t="s">
        <v>22</v>
      </c>
      <c r="J110" s="72">
        <v>1</v>
      </c>
      <c r="K110" s="57">
        <v>0</v>
      </c>
      <c r="L110" s="72">
        <v>3</v>
      </c>
      <c r="M110" s="57">
        <v>3.2</v>
      </c>
    </row>
    <row r="111" s="83" customFormat="1" ht="27.6" spans="1:13">
      <c r="A111" s="83" t="s">
        <v>44</v>
      </c>
      <c r="B111" s="84">
        <v>110</v>
      </c>
      <c r="C111" s="57" t="s">
        <v>45</v>
      </c>
      <c r="D111" s="57" t="s">
        <v>89</v>
      </c>
      <c r="E111" s="42" t="s">
        <v>6170</v>
      </c>
      <c r="F111" s="58" t="s">
        <v>90</v>
      </c>
      <c r="G111" s="87" t="s">
        <v>3724</v>
      </c>
      <c r="H111" s="91" t="s">
        <v>3358</v>
      </c>
      <c r="I111" s="57" t="s">
        <v>22</v>
      </c>
      <c r="J111" s="72">
        <v>1</v>
      </c>
      <c r="K111" s="57">
        <v>0</v>
      </c>
      <c r="L111" s="72">
        <v>4</v>
      </c>
      <c r="M111" s="57">
        <v>3.1</v>
      </c>
    </row>
    <row r="112" s="83" customFormat="1" ht="27.6" spans="1:13">
      <c r="A112" s="83" t="s">
        <v>44</v>
      </c>
      <c r="B112" s="84">
        <v>111</v>
      </c>
      <c r="C112" s="57" t="s">
        <v>45</v>
      </c>
      <c r="D112" s="57" t="s">
        <v>53</v>
      </c>
      <c r="E112" s="42" t="s">
        <v>6170</v>
      </c>
      <c r="F112" s="58" t="s">
        <v>55</v>
      </c>
      <c r="G112" s="87" t="s">
        <v>4603</v>
      </c>
      <c r="H112" s="91" t="s">
        <v>3358</v>
      </c>
      <c r="I112" s="57" t="s">
        <v>22</v>
      </c>
      <c r="J112" s="72">
        <v>1</v>
      </c>
      <c r="K112" s="57">
        <f t="shared" ref="K112:K118" si="14">(CEILING(J112*0.2,1))*1</f>
        <v>1</v>
      </c>
      <c r="L112" s="57">
        <v>3</v>
      </c>
      <c r="M112" s="57">
        <v>3.2</v>
      </c>
    </row>
    <row r="113" s="83" customFormat="1" ht="27.6" spans="1:13">
      <c r="A113" s="83" t="s">
        <v>44</v>
      </c>
      <c r="B113" s="84">
        <v>112</v>
      </c>
      <c r="C113" s="57" t="s">
        <v>45</v>
      </c>
      <c r="D113" s="57" t="s">
        <v>53</v>
      </c>
      <c r="E113" s="42" t="s">
        <v>6170</v>
      </c>
      <c r="F113" s="58" t="s">
        <v>55</v>
      </c>
      <c r="G113" s="87" t="s">
        <v>3725</v>
      </c>
      <c r="H113" s="91" t="s">
        <v>3358</v>
      </c>
      <c r="I113" s="57" t="s">
        <v>22</v>
      </c>
      <c r="J113" s="72">
        <v>1</v>
      </c>
      <c r="K113" s="57">
        <f t="shared" si="14"/>
        <v>1</v>
      </c>
      <c r="L113" s="57">
        <v>1</v>
      </c>
      <c r="M113" s="57">
        <v>3.2</v>
      </c>
    </row>
    <row r="114" s="83" customFormat="1" ht="27.6" spans="1:13">
      <c r="A114" s="83" t="s">
        <v>44</v>
      </c>
      <c r="B114" s="84">
        <v>113</v>
      </c>
      <c r="C114" s="57" t="s">
        <v>45</v>
      </c>
      <c r="D114" s="57" t="s">
        <v>53</v>
      </c>
      <c r="E114" s="42" t="s">
        <v>6170</v>
      </c>
      <c r="F114" s="58" t="s">
        <v>304</v>
      </c>
      <c r="G114" s="87" t="s">
        <v>4643</v>
      </c>
      <c r="H114" s="91" t="s">
        <v>3358</v>
      </c>
      <c r="I114" s="57" t="s">
        <v>22</v>
      </c>
      <c r="J114" s="72">
        <v>1</v>
      </c>
      <c r="K114" s="57">
        <f t="shared" si="14"/>
        <v>1</v>
      </c>
      <c r="L114" s="57">
        <v>4</v>
      </c>
      <c r="M114" s="57">
        <v>3.2</v>
      </c>
    </row>
    <row r="115" s="83" customFormat="1" ht="27.6" spans="1:13">
      <c r="A115" s="83" t="s">
        <v>44</v>
      </c>
      <c r="B115" s="84">
        <v>114</v>
      </c>
      <c r="C115" s="57" t="s">
        <v>45</v>
      </c>
      <c r="D115" s="57" t="s">
        <v>53</v>
      </c>
      <c r="E115" s="42" t="s">
        <v>6170</v>
      </c>
      <c r="F115" s="58" t="s">
        <v>304</v>
      </c>
      <c r="G115" s="87" t="s">
        <v>3726</v>
      </c>
      <c r="H115" s="91" t="s">
        <v>3358</v>
      </c>
      <c r="I115" s="57" t="s">
        <v>22</v>
      </c>
      <c r="J115" s="72">
        <v>7</v>
      </c>
      <c r="K115" s="57">
        <f t="shared" si="14"/>
        <v>2</v>
      </c>
      <c r="L115" s="72">
        <v>10</v>
      </c>
      <c r="M115" s="57">
        <v>3.2</v>
      </c>
    </row>
    <row r="116" s="83" customFormat="1" ht="27.6" spans="1:13">
      <c r="A116" s="83" t="s">
        <v>44</v>
      </c>
      <c r="B116" s="84">
        <v>115</v>
      </c>
      <c r="C116" s="57" t="s">
        <v>45</v>
      </c>
      <c r="D116" s="57" t="s">
        <v>53</v>
      </c>
      <c r="E116" s="42" t="s">
        <v>6170</v>
      </c>
      <c r="F116" s="58" t="s">
        <v>304</v>
      </c>
      <c r="G116" s="87" t="s">
        <v>3727</v>
      </c>
      <c r="H116" s="91" t="s">
        <v>3358</v>
      </c>
      <c r="I116" s="57" t="s">
        <v>22</v>
      </c>
      <c r="J116" s="72">
        <v>2</v>
      </c>
      <c r="K116" s="57">
        <f t="shared" si="14"/>
        <v>1</v>
      </c>
      <c r="L116" s="72">
        <v>3</v>
      </c>
      <c r="M116" s="57">
        <v>3.1</v>
      </c>
    </row>
    <row r="117" s="83" customFormat="1" ht="27.6" spans="1:13">
      <c r="A117" s="83" t="s">
        <v>44</v>
      </c>
      <c r="B117" s="84">
        <v>116</v>
      </c>
      <c r="C117" s="57" t="s">
        <v>45</v>
      </c>
      <c r="D117" s="57" t="s">
        <v>53</v>
      </c>
      <c r="E117" s="42" t="s">
        <v>6170</v>
      </c>
      <c r="F117" s="58" t="s">
        <v>249</v>
      </c>
      <c r="G117" s="87" t="s">
        <v>6185</v>
      </c>
      <c r="H117" s="91" t="s">
        <v>3358</v>
      </c>
      <c r="I117" s="57" t="s">
        <v>22</v>
      </c>
      <c r="J117" s="72">
        <v>1</v>
      </c>
      <c r="K117" s="57">
        <f t="shared" si="14"/>
        <v>1</v>
      </c>
      <c r="L117" s="57">
        <v>1</v>
      </c>
      <c r="M117" s="57">
        <v>3.2</v>
      </c>
    </row>
    <row r="118" s="83" customFormat="1" ht="27.6" spans="1:13">
      <c r="A118" s="83" t="s">
        <v>44</v>
      </c>
      <c r="B118" s="84">
        <v>117</v>
      </c>
      <c r="C118" s="57" t="s">
        <v>45</v>
      </c>
      <c r="D118" s="57" t="s">
        <v>53</v>
      </c>
      <c r="E118" s="42" t="s">
        <v>6170</v>
      </c>
      <c r="F118" s="58" t="s">
        <v>55</v>
      </c>
      <c r="G118" s="87" t="s">
        <v>4641</v>
      </c>
      <c r="H118" s="91" t="s">
        <v>3358</v>
      </c>
      <c r="I118" s="57" t="s">
        <v>22</v>
      </c>
      <c r="J118" s="72">
        <v>1</v>
      </c>
      <c r="K118" s="57">
        <f t="shared" si="14"/>
        <v>1</v>
      </c>
      <c r="L118" s="57">
        <v>1</v>
      </c>
      <c r="M118" s="57">
        <v>3.2</v>
      </c>
    </row>
    <row r="119" s="83" customFormat="1" ht="27.6" spans="1:13">
      <c r="A119" s="83" t="s">
        <v>44</v>
      </c>
      <c r="B119" s="84">
        <v>118</v>
      </c>
      <c r="C119" s="57" t="s">
        <v>45</v>
      </c>
      <c r="D119" s="57" t="s">
        <v>171</v>
      </c>
      <c r="E119" s="42" t="s">
        <v>6170</v>
      </c>
      <c r="F119" s="58" t="s">
        <v>172</v>
      </c>
      <c r="G119" s="87" t="s">
        <v>3381</v>
      </c>
      <c r="H119" s="91" t="s">
        <v>2299</v>
      </c>
      <c r="I119" s="57" t="s">
        <v>22</v>
      </c>
      <c r="J119" s="72">
        <v>1</v>
      </c>
      <c r="K119" s="57">
        <v>0</v>
      </c>
      <c r="L119" s="57">
        <v>0.05</v>
      </c>
      <c r="M119" s="57">
        <v>3.2</v>
      </c>
    </row>
    <row r="120" s="83" customFormat="1" ht="27.6" spans="1:13">
      <c r="A120" s="83" t="s">
        <v>44</v>
      </c>
      <c r="B120" s="84">
        <v>119</v>
      </c>
      <c r="C120" s="57" t="s">
        <v>45</v>
      </c>
      <c r="D120" s="57" t="s">
        <v>322</v>
      </c>
      <c r="E120" s="42" t="s">
        <v>6170</v>
      </c>
      <c r="F120" s="58" t="s">
        <v>323</v>
      </c>
      <c r="G120" s="87" t="s">
        <v>3395</v>
      </c>
      <c r="H120" s="91" t="s">
        <v>3358</v>
      </c>
      <c r="I120" s="57" t="s">
        <v>2124</v>
      </c>
      <c r="J120" s="59">
        <v>24.6855</v>
      </c>
      <c r="K120" s="59">
        <f>J120*0.1</f>
        <v>2.46855</v>
      </c>
      <c r="L120" s="72">
        <v>171</v>
      </c>
      <c r="M120" s="57">
        <v>3.1</v>
      </c>
    </row>
    <row r="121" s="83" customFormat="1" ht="27.6" spans="1:13">
      <c r="A121" s="83" t="s">
        <v>44</v>
      </c>
      <c r="B121" s="84">
        <v>120</v>
      </c>
      <c r="C121" s="57" t="s">
        <v>45</v>
      </c>
      <c r="D121" s="57" t="s">
        <v>322</v>
      </c>
      <c r="E121" s="42" t="s">
        <v>6170</v>
      </c>
      <c r="F121" s="58" t="s">
        <v>323</v>
      </c>
      <c r="G121" s="87" t="s">
        <v>3728</v>
      </c>
      <c r="H121" s="91" t="s">
        <v>3358</v>
      </c>
      <c r="I121" s="57" t="s">
        <v>2124</v>
      </c>
      <c r="J121" s="59">
        <v>44.9325</v>
      </c>
      <c r="K121" s="59">
        <f>J121*0.1</f>
        <v>4.49325</v>
      </c>
      <c r="L121" s="57">
        <v>188</v>
      </c>
      <c r="M121" s="57">
        <v>3.2</v>
      </c>
    </row>
    <row r="122" s="83" customFormat="1" ht="55.2" spans="1:13">
      <c r="A122" s="83" t="s">
        <v>44</v>
      </c>
      <c r="B122" s="84">
        <v>121</v>
      </c>
      <c r="C122" s="57" t="s">
        <v>45</v>
      </c>
      <c r="D122" s="57" t="s">
        <v>89</v>
      </c>
      <c r="E122" s="42" t="s">
        <v>6170</v>
      </c>
      <c r="F122" s="58" t="s">
        <v>114</v>
      </c>
      <c r="G122" s="87" t="s">
        <v>6180</v>
      </c>
      <c r="H122" s="91" t="s">
        <v>3358</v>
      </c>
      <c r="I122" s="57" t="s">
        <v>22</v>
      </c>
      <c r="J122" s="72">
        <v>1</v>
      </c>
      <c r="K122" s="57">
        <v>0</v>
      </c>
      <c r="L122" s="57">
        <v>5</v>
      </c>
      <c r="M122" s="57">
        <v>3.2</v>
      </c>
    </row>
    <row r="123" s="83" customFormat="1" ht="27.6" spans="1:13">
      <c r="A123" s="83" t="s">
        <v>44</v>
      </c>
      <c r="B123" s="84">
        <v>122</v>
      </c>
      <c r="C123" s="57" t="s">
        <v>45</v>
      </c>
      <c r="D123" s="57" t="s">
        <v>89</v>
      </c>
      <c r="E123" s="42" t="s">
        <v>6170</v>
      </c>
      <c r="F123" s="58" t="s">
        <v>90</v>
      </c>
      <c r="G123" s="87" t="s">
        <v>6181</v>
      </c>
      <c r="H123" s="91" t="s">
        <v>3358</v>
      </c>
      <c r="I123" s="57" t="s">
        <v>22</v>
      </c>
      <c r="J123" s="72">
        <v>1</v>
      </c>
      <c r="K123" s="57">
        <v>0</v>
      </c>
      <c r="L123" s="57">
        <v>6</v>
      </c>
      <c r="M123" s="57">
        <v>3.2</v>
      </c>
    </row>
    <row r="124" s="83" customFormat="1" ht="27.6" spans="1:13">
      <c r="A124" s="83" t="s">
        <v>44</v>
      </c>
      <c r="B124" s="84">
        <v>123</v>
      </c>
      <c r="C124" s="57" t="s">
        <v>45</v>
      </c>
      <c r="D124" s="57" t="s">
        <v>53</v>
      </c>
      <c r="E124" s="42" t="s">
        <v>6170</v>
      </c>
      <c r="F124" s="58" t="s">
        <v>55</v>
      </c>
      <c r="G124" s="87" t="s">
        <v>4603</v>
      </c>
      <c r="H124" s="91" t="s">
        <v>3358</v>
      </c>
      <c r="I124" s="57" t="s">
        <v>22</v>
      </c>
      <c r="J124" s="72">
        <v>1</v>
      </c>
      <c r="K124" s="57">
        <f t="shared" ref="K124:K127" si="15">(CEILING(J124*0.2,1))*1</f>
        <v>1</v>
      </c>
      <c r="L124" s="72">
        <v>3</v>
      </c>
      <c r="M124" s="57">
        <v>3.2</v>
      </c>
    </row>
    <row r="125" s="83" customFormat="1" ht="27.6" spans="1:13">
      <c r="A125" s="83" t="s">
        <v>44</v>
      </c>
      <c r="B125" s="84">
        <v>124</v>
      </c>
      <c r="C125" s="57" t="s">
        <v>45</v>
      </c>
      <c r="D125" s="57" t="s">
        <v>53</v>
      </c>
      <c r="E125" s="42" t="s">
        <v>6170</v>
      </c>
      <c r="F125" s="58" t="s">
        <v>304</v>
      </c>
      <c r="G125" s="87" t="s">
        <v>6186</v>
      </c>
      <c r="H125" s="91" t="s">
        <v>3358</v>
      </c>
      <c r="I125" s="57" t="s">
        <v>22</v>
      </c>
      <c r="J125" s="72">
        <v>4</v>
      </c>
      <c r="K125" s="57">
        <f t="shared" si="15"/>
        <v>1</v>
      </c>
      <c r="L125" s="72">
        <v>14</v>
      </c>
      <c r="M125" s="57">
        <v>3.2</v>
      </c>
    </row>
    <row r="126" s="83" customFormat="1" ht="27.6" spans="1:13">
      <c r="A126" s="83" t="s">
        <v>44</v>
      </c>
      <c r="B126" s="84">
        <v>125</v>
      </c>
      <c r="C126" s="57" t="s">
        <v>45</v>
      </c>
      <c r="D126" s="57" t="s">
        <v>53</v>
      </c>
      <c r="E126" s="42" t="s">
        <v>6170</v>
      </c>
      <c r="F126" s="58" t="s">
        <v>304</v>
      </c>
      <c r="G126" s="87" t="s">
        <v>4643</v>
      </c>
      <c r="H126" s="91" t="s">
        <v>3358</v>
      </c>
      <c r="I126" s="57" t="s">
        <v>22</v>
      </c>
      <c r="J126" s="72">
        <v>2</v>
      </c>
      <c r="K126" s="57">
        <f t="shared" si="15"/>
        <v>1</v>
      </c>
      <c r="L126" s="57">
        <v>7</v>
      </c>
      <c r="M126" s="57">
        <v>3.2</v>
      </c>
    </row>
    <row r="127" s="83" customFormat="1" ht="27.6" spans="1:13">
      <c r="A127" s="83" t="s">
        <v>44</v>
      </c>
      <c r="B127" s="84">
        <v>126</v>
      </c>
      <c r="C127" s="57" t="s">
        <v>45</v>
      </c>
      <c r="D127" s="57" t="s">
        <v>53</v>
      </c>
      <c r="E127" s="42" t="s">
        <v>6170</v>
      </c>
      <c r="F127" s="58" t="s">
        <v>55</v>
      </c>
      <c r="G127" s="87" t="s">
        <v>4641</v>
      </c>
      <c r="H127" s="91" t="s">
        <v>3358</v>
      </c>
      <c r="I127" s="57" t="s">
        <v>22</v>
      </c>
      <c r="J127" s="72">
        <v>1</v>
      </c>
      <c r="K127" s="57">
        <f t="shared" si="15"/>
        <v>1</v>
      </c>
      <c r="L127" s="72">
        <v>1</v>
      </c>
      <c r="M127" s="57">
        <v>3.2</v>
      </c>
    </row>
    <row r="128" s="83" customFormat="1" ht="27.6" spans="1:13">
      <c r="A128" s="83" t="s">
        <v>44</v>
      </c>
      <c r="B128" s="84">
        <v>127</v>
      </c>
      <c r="C128" s="57" t="s">
        <v>45</v>
      </c>
      <c r="D128" s="57" t="s">
        <v>171</v>
      </c>
      <c r="E128" s="42" t="s">
        <v>6170</v>
      </c>
      <c r="F128" s="58" t="s">
        <v>172</v>
      </c>
      <c r="G128" s="87" t="s">
        <v>3360</v>
      </c>
      <c r="H128" s="91" t="s">
        <v>2299</v>
      </c>
      <c r="I128" s="57" t="s">
        <v>22</v>
      </c>
      <c r="J128" s="72">
        <v>1</v>
      </c>
      <c r="K128" s="57">
        <v>0</v>
      </c>
      <c r="L128" s="72">
        <v>0.06</v>
      </c>
      <c r="M128" s="57">
        <v>3.2</v>
      </c>
    </row>
    <row r="129" s="83" customFormat="1" ht="27.6" spans="1:13">
      <c r="A129" s="83" t="s">
        <v>44</v>
      </c>
      <c r="B129" s="84">
        <v>128</v>
      </c>
      <c r="C129" s="57" t="s">
        <v>45</v>
      </c>
      <c r="D129" s="57" t="s">
        <v>53</v>
      </c>
      <c r="E129" s="42" t="s">
        <v>6170</v>
      </c>
      <c r="F129" s="58" t="s">
        <v>236</v>
      </c>
      <c r="G129" s="87" t="s">
        <v>4642</v>
      </c>
      <c r="H129" s="91" t="s">
        <v>4598</v>
      </c>
      <c r="I129" s="57" t="s">
        <v>22</v>
      </c>
      <c r="J129" s="72">
        <v>2</v>
      </c>
      <c r="K129" s="57">
        <f>(CEILING(J129*0.2,1))*1</f>
        <v>1</v>
      </c>
      <c r="L129" s="72">
        <v>1</v>
      </c>
      <c r="M129" s="57">
        <v>3.2</v>
      </c>
    </row>
    <row r="130" s="83" customFormat="1" ht="27.6" spans="1:13">
      <c r="A130" s="83" t="s">
        <v>44</v>
      </c>
      <c r="B130" s="84">
        <v>129</v>
      </c>
      <c r="C130" s="57" t="s">
        <v>45</v>
      </c>
      <c r="D130" s="57" t="s">
        <v>322</v>
      </c>
      <c r="E130" s="42" t="s">
        <v>6170</v>
      </c>
      <c r="F130" s="58" t="s">
        <v>323</v>
      </c>
      <c r="G130" s="87" t="s">
        <v>3395</v>
      </c>
      <c r="H130" s="91" t="s">
        <v>3358</v>
      </c>
      <c r="I130" s="57" t="s">
        <v>2124</v>
      </c>
      <c r="J130" s="59">
        <v>48.8467</v>
      </c>
      <c r="K130" s="59">
        <f>J130*0.1</f>
        <v>4.88467</v>
      </c>
      <c r="L130" s="72">
        <v>338</v>
      </c>
      <c r="M130" s="57">
        <v>3.1</v>
      </c>
    </row>
    <row r="131" s="83" customFormat="1" ht="27.6" spans="1:13">
      <c r="A131" s="83" t="s">
        <v>44</v>
      </c>
      <c r="B131" s="84">
        <v>130</v>
      </c>
      <c r="C131" s="57" t="s">
        <v>45</v>
      </c>
      <c r="D131" s="57" t="s">
        <v>53</v>
      </c>
      <c r="E131" s="42" t="s">
        <v>6170</v>
      </c>
      <c r="F131" s="58" t="s">
        <v>55</v>
      </c>
      <c r="G131" s="87" t="s">
        <v>3725</v>
      </c>
      <c r="H131" s="91" t="s">
        <v>3358</v>
      </c>
      <c r="I131" s="57" t="s">
        <v>22</v>
      </c>
      <c r="J131" s="72">
        <v>1</v>
      </c>
      <c r="K131" s="57">
        <f>(CEILING(J131*0.2,1))*1</f>
        <v>1</v>
      </c>
      <c r="L131" s="57">
        <v>1</v>
      </c>
      <c r="M131" s="57">
        <v>3.2</v>
      </c>
    </row>
    <row r="132" s="83" customFormat="1" ht="27.6" spans="1:13">
      <c r="A132" s="83" t="s">
        <v>44</v>
      </c>
      <c r="B132" s="84">
        <v>131</v>
      </c>
      <c r="C132" s="57" t="s">
        <v>45</v>
      </c>
      <c r="D132" s="57" t="s">
        <v>53</v>
      </c>
      <c r="E132" s="42" t="s">
        <v>6170</v>
      </c>
      <c r="F132" s="58" t="s">
        <v>249</v>
      </c>
      <c r="G132" s="87" t="s">
        <v>6187</v>
      </c>
      <c r="H132" s="91" t="s">
        <v>3358</v>
      </c>
      <c r="I132" s="57" t="s">
        <v>22</v>
      </c>
      <c r="J132" s="72">
        <v>1</v>
      </c>
      <c r="K132" s="57">
        <v>0</v>
      </c>
      <c r="L132" s="57">
        <v>2</v>
      </c>
      <c r="M132" s="57">
        <v>3.2</v>
      </c>
    </row>
    <row r="133" s="83" customFormat="1" ht="27.6" spans="1:13">
      <c r="A133" s="83" t="s">
        <v>44</v>
      </c>
      <c r="B133" s="84">
        <v>132</v>
      </c>
      <c r="C133" s="57" t="s">
        <v>45</v>
      </c>
      <c r="D133" s="57" t="s">
        <v>322</v>
      </c>
      <c r="E133" s="42" t="s">
        <v>6170</v>
      </c>
      <c r="F133" s="58" t="s">
        <v>323</v>
      </c>
      <c r="G133" s="87" t="s">
        <v>3728</v>
      </c>
      <c r="H133" s="91" t="s">
        <v>3358</v>
      </c>
      <c r="I133" s="57" t="s">
        <v>2124</v>
      </c>
      <c r="J133" s="59">
        <v>2.00029</v>
      </c>
      <c r="K133" s="59">
        <f>J133*0.1</f>
        <v>0.200029</v>
      </c>
      <c r="L133" s="57">
        <v>8</v>
      </c>
      <c r="M133" s="57">
        <v>3.2</v>
      </c>
    </row>
    <row r="134" s="83" customFormat="1" ht="27.6" spans="1:13">
      <c r="A134" s="83" t="s">
        <v>44</v>
      </c>
      <c r="B134" s="84">
        <v>133</v>
      </c>
      <c r="C134" s="57" t="s">
        <v>45</v>
      </c>
      <c r="D134" s="57" t="s">
        <v>89</v>
      </c>
      <c r="E134" s="42" t="s">
        <v>6170</v>
      </c>
      <c r="F134" s="58" t="s">
        <v>114</v>
      </c>
      <c r="G134" s="87" t="s">
        <v>4063</v>
      </c>
      <c r="H134" s="91" t="s">
        <v>2134</v>
      </c>
      <c r="I134" s="57" t="s">
        <v>22</v>
      </c>
      <c r="J134" s="72">
        <v>4</v>
      </c>
      <c r="K134" s="57">
        <v>0</v>
      </c>
      <c r="L134" s="57">
        <v>64</v>
      </c>
      <c r="M134" s="57">
        <v>3.2</v>
      </c>
    </row>
    <row r="135" s="83" customFormat="1" ht="27.6" spans="1:13">
      <c r="A135" s="83" t="s">
        <v>44</v>
      </c>
      <c r="B135" s="84">
        <v>134</v>
      </c>
      <c r="C135" s="57" t="s">
        <v>45</v>
      </c>
      <c r="D135" s="57" t="s">
        <v>53</v>
      </c>
      <c r="E135" s="42" t="s">
        <v>6170</v>
      </c>
      <c r="F135" s="58" t="s">
        <v>55</v>
      </c>
      <c r="G135" s="87" t="s">
        <v>6188</v>
      </c>
      <c r="H135" s="91" t="s">
        <v>2136</v>
      </c>
      <c r="I135" s="57" t="s">
        <v>22</v>
      </c>
      <c r="J135" s="72">
        <v>1</v>
      </c>
      <c r="K135" s="57">
        <v>0</v>
      </c>
      <c r="L135" s="57">
        <v>14</v>
      </c>
      <c r="M135" s="57">
        <v>3.2</v>
      </c>
    </row>
    <row r="136" s="83" customFormat="1" ht="27.6" spans="1:13">
      <c r="A136" s="83" t="s">
        <v>44</v>
      </c>
      <c r="B136" s="84">
        <v>135</v>
      </c>
      <c r="C136" s="57" t="s">
        <v>45</v>
      </c>
      <c r="D136" s="57" t="s">
        <v>53</v>
      </c>
      <c r="E136" s="42" t="s">
        <v>6170</v>
      </c>
      <c r="F136" s="58" t="s">
        <v>55</v>
      </c>
      <c r="G136" s="87" t="s">
        <v>3797</v>
      </c>
      <c r="H136" s="91" t="s">
        <v>2136</v>
      </c>
      <c r="I136" s="57" t="s">
        <v>22</v>
      </c>
      <c r="J136" s="72">
        <v>5</v>
      </c>
      <c r="K136" s="57">
        <f t="shared" ref="K136:K139" si="16">(CEILING(J136*0.2,1))*1</f>
        <v>1</v>
      </c>
      <c r="L136" s="57">
        <v>53</v>
      </c>
      <c r="M136" s="57">
        <v>3.2</v>
      </c>
    </row>
    <row r="137" s="83" customFormat="1" ht="27.6" spans="1:13">
      <c r="A137" s="83" t="s">
        <v>44</v>
      </c>
      <c r="B137" s="84">
        <v>136</v>
      </c>
      <c r="C137" s="57" t="s">
        <v>45</v>
      </c>
      <c r="D137" s="57" t="s">
        <v>53</v>
      </c>
      <c r="E137" s="42" t="s">
        <v>6170</v>
      </c>
      <c r="F137" s="58" t="s">
        <v>55</v>
      </c>
      <c r="G137" s="87" t="s">
        <v>4077</v>
      </c>
      <c r="H137" s="91" t="s">
        <v>2136</v>
      </c>
      <c r="I137" s="57" t="s">
        <v>22</v>
      </c>
      <c r="J137" s="72">
        <v>1</v>
      </c>
      <c r="K137" s="57">
        <v>0</v>
      </c>
      <c r="L137" s="72">
        <v>28</v>
      </c>
      <c r="M137" s="57">
        <v>3.1</v>
      </c>
    </row>
    <row r="138" s="83" customFormat="1" ht="27.6" spans="1:13">
      <c r="A138" s="83" t="s">
        <v>44</v>
      </c>
      <c r="B138" s="84">
        <v>137</v>
      </c>
      <c r="C138" s="57" t="s">
        <v>45</v>
      </c>
      <c r="D138" s="57" t="s">
        <v>53</v>
      </c>
      <c r="E138" s="42" t="s">
        <v>6170</v>
      </c>
      <c r="F138" s="58" t="s">
        <v>249</v>
      </c>
      <c r="G138" s="87" t="s">
        <v>3621</v>
      </c>
      <c r="H138" s="91" t="s">
        <v>2136</v>
      </c>
      <c r="I138" s="57" t="s">
        <v>22</v>
      </c>
      <c r="J138" s="72">
        <v>1</v>
      </c>
      <c r="K138" s="57">
        <f t="shared" si="16"/>
        <v>1</v>
      </c>
      <c r="L138" s="57">
        <v>2</v>
      </c>
      <c r="M138" s="57">
        <v>3.2</v>
      </c>
    </row>
    <row r="139" s="83" customFormat="1" ht="27.6" spans="1:13">
      <c r="A139" s="83" t="s">
        <v>44</v>
      </c>
      <c r="B139" s="84">
        <v>138</v>
      </c>
      <c r="C139" s="57" t="s">
        <v>45</v>
      </c>
      <c r="D139" s="57" t="s">
        <v>53</v>
      </c>
      <c r="E139" s="42" t="s">
        <v>6170</v>
      </c>
      <c r="F139" s="58" t="s">
        <v>249</v>
      </c>
      <c r="G139" s="87" t="s">
        <v>3798</v>
      </c>
      <c r="H139" s="91" t="s">
        <v>2136</v>
      </c>
      <c r="I139" s="57" t="s">
        <v>22</v>
      </c>
      <c r="J139" s="72">
        <v>1</v>
      </c>
      <c r="K139" s="57">
        <f t="shared" si="16"/>
        <v>1</v>
      </c>
      <c r="L139" s="57">
        <v>3</v>
      </c>
      <c r="M139" s="57">
        <v>3.2</v>
      </c>
    </row>
    <row r="140" s="83" customFormat="1" ht="27.6" spans="1:13">
      <c r="A140" s="83" t="s">
        <v>44</v>
      </c>
      <c r="B140" s="84">
        <v>139</v>
      </c>
      <c r="C140" s="57" t="s">
        <v>45</v>
      </c>
      <c r="D140" s="57" t="s">
        <v>53</v>
      </c>
      <c r="E140" s="42" t="s">
        <v>6170</v>
      </c>
      <c r="F140" s="58" t="s">
        <v>249</v>
      </c>
      <c r="G140" s="87" t="s">
        <v>6189</v>
      </c>
      <c r="H140" s="91" t="s">
        <v>2136</v>
      </c>
      <c r="I140" s="57" t="s">
        <v>22</v>
      </c>
      <c r="J140" s="72">
        <v>1</v>
      </c>
      <c r="K140" s="57">
        <v>0</v>
      </c>
      <c r="L140" s="57">
        <v>8</v>
      </c>
      <c r="M140" s="57">
        <v>3.2</v>
      </c>
    </row>
    <row r="141" s="83" customFormat="1" ht="27.6" spans="1:13">
      <c r="A141" s="83" t="s">
        <v>44</v>
      </c>
      <c r="B141" s="84">
        <v>140</v>
      </c>
      <c r="C141" s="57" t="s">
        <v>45</v>
      </c>
      <c r="D141" s="57" t="s">
        <v>53</v>
      </c>
      <c r="E141" s="42" t="s">
        <v>6170</v>
      </c>
      <c r="F141" s="58" t="s">
        <v>304</v>
      </c>
      <c r="G141" s="87" t="s">
        <v>6190</v>
      </c>
      <c r="H141" s="91" t="s">
        <v>2136</v>
      </c>
      <c r="I141" s="57" t="s">
        <v>22</v>
      </c>
      <c r="J141" s="72">
        <v>2</v>
      </c>
      <c r="K141" s="57">
        <v>0</v>
      </c>
      <c r="L141" s="57">
        <v>69</v>
      </c>
      <c r="M141" s="57">
        <v>3.2</v>
      </c>
    </row>
    <row r="142" s="83" customFormat="1" ht="41.4" spans="1:13">
      <c r="A142" s="83" t="s">
        <v>44</v>
      </c>
      <c r="B142" s="84">
        <v>141</v>
      </c>
      <c r="C142" s="57" t="s">
        <v>45</v>
      </c>
      <c r="D142" s="57" t="s">
        <v>171</v>
      </c>
      <c r="E142" s="42" t="s">
        <v>6170</v>
      </c>
      <c r="F142" s="58" t="s">
        <v>172</v>
      </c>
      <c r="G142" s="87" t="s">
        <v>6191</v>
      </c>
      <c r="H142" s="91" t="s">
        <v>3641</v>
      </c>
      <c r="I142" s="57" t="s">
        <v>22</v>
      </c>
      <c r="J142" s="72">
        <v>4</v>
      </c>
      <c r="K142" s="57">
        <v>0</v>
      </c>
      <c r="L142" s="72">
        <v>2</v>
      </c>
      <c r="M142" s="57">
        <v>3.1</v>
      </c>
    </row>
    <row r="143" s="83" customFormat="1" ht="55.2" spans="1:13">
      <c r="A143" s="83" t="s">
        <v>44</v>
      </c>
      <c r="B143" s="84">
        <v>142</v>
      </c>
      <c r="C143" s="57" t="s">
        <v>45</v>
      </c>
      <c r="D143" s="57" t="s">
        <v>53</v>
      </c>
      <c r="E143" s="42" t="s">
        <v>6170</v>
      </c>
      <c r="F143" s="58" t="s">
        <v>236</v>
      </c>
      <c r="G143" s="87" t="s">
        <v>6192</v>
      </c>
      <c r="H143" s="91" t="s">
        <v>2134</v>
      </c>
      <c r="I143" s="57" t="s">
        <v>22</v>
      </c>
      <c r="J143" s="72">
        <v>1</v>
      </c>
      <c r="K143" s="57">
        <f>(CEILING(J143*0.2,1))*1</f>
        <v>1</v>
      </c>
      <c r="L143" s="57">
        <v>2</v>
      </c>
      <c r="M143" s="57">
        <v>3.2</v>
      </c>
    </row>
    <row r="144" s="83" customFormat="1" ht="55.2" spans="1:13">
      <c r="A144" s="83" t="s">
        <v>44</v>
      </c>
      <c r="B144" s="84">
        <v>143</v>
      </c>
      <c r="C144" s="57" t="s">
        <v>45</v>
      </c>
      <c r="D144" s="57" t="s">
        <v>53</v>
      </c>
      <c r="E144" s="42" t="s">
        <v>6170</v>
      </c>
      <c r="F144" s="58" t="s">
        <v>236</v>
      </c>
      <c r="G144" s="87" t="s">
        <v>6193</v>
      </c>
      <c r="H144" s="91" t="s">
        <v>2134</v>
      </c>
      <c r="I144" s="57" t="s">
        <v>22</v>
      </c>
      <c r="J144" s="72">
        <v>1</v>
      </c>
      <c r="K144" s="57">
        <f>(CEILING(J144*0.2,1))*1</f>
        <v>1</v>
      </c>
      <c r="L144" s="57">
        <v>4</v>
      </c>
      <c r="M144" s="57">
        <v>3.2</v>
      </c>
    </row>
    <row r="145" s="83" customFormat="1" ht="27.6" spans="1:13">
      <c r="A145" s="83" t="s">
        <v>44</v>
      </c>
      <c r="B145" s="84">
        <v>144</v>
      </c>
      <c r="C145" s="57" t="s">
        <v>45</v>
      </c>
      <c r="D145" s="57" t="s">
        <v>53</v>
      </c>
      <c r="E145" s="42" t="s">
        <v>6170</v>
      </c>
      <c r="F145" s="58" t="s">
        <v>236</v>
      </c>
      <c r="G145" s="87" t="s">
        <v>6194</v>
      </c>
      <c r="H145" s="91" t="s">
        <v>2134</v>
      </c>
      <c r="I145" s="57" t="s">
        <v>22</v>
      </c>
      <c r="J145" s="72">
        <v>1</v>
      </c>
      <c r="K145" s="57">
        <v>0</v>
      </c>
      <c r="L145" s="57">
        <v>2</v>
      </c>
      <c r="M145" s="57">
        <v>3.2</v>
      </c>
    </row>
    <row r="146" s="83" customFormat="1" ht="27.6" spans="1:13">
      <c r="A146" s="83" t="s">
        <v>44</v>
      </c>
      <c r="B146" s="84">
        <v>145</v>
      </c>
      <c r="C146" s="57" t="s">
        <v>45</v>
      </c>
      <c r="D146" s="57" t="s">
        <v>322</v>
      </c>
      <c r="E146" s="42" t="s">
        <v>6170</v>
      </c>
      <c r="F146" s="58" t="s">
        <v>323</v>
      </c>
      <c r="G146" s="87" t="s">
        <v>3799</v>
      </c>
      <c r="H146" s="91" t="s">
        <v>2141</v>
      </c>
      <c r="I146" s="57" t="s">
        <v>2124</v>
      </c>
      <c r="J146" s="59">
        <v>2.7803</v>
      </c>
      <c r="K146" s="59">
        <f>J146*0.1</f>
        <v>0.27803</v>
      </c>
      <c r="L146" s="57">
        <v>56</v>
      </c>
      <c r="M146" s="57">
        <v>3.2</v>
      </c>
    </row>
    <row r="147" s="83" customFormat="1" ht="27.6" spans="1:13">
      <c r="A147" s="83" t="s">
        <v>44</v>
      </c>
      <c r="B147" s="84">
        <v>146</v>
      </c>
      <c r="C147" s="57" t="s">
        <v>45</v>
      </c>
      <c r="D147" s="57" t="s">
        <v>322</v>
      </c>
      <c r="E147" s="42" t="s">
        <v>6170</v>
      </c>
      <c r="F147" s="58" t="s">
        <v>323</v>
      </c>
      <c r="G147" s="87" t="s">
        <v>4081</v>
      </c>
      <c r="H147" s="91" t="s">
        <v>2141</v>
      </c>
      <c r="I147" s="57" t="s">
        <v>2124</v>
      </c>
      <c r="J147" s="59">
        <v>4.3104</v>
      </c>
      <c r="K147" s="59">
        <v>0</v>
      </c>
      <c r="L147" s="57">
        <v>156</v>
      </c>
      <c r="M147" s="57">
        <v>3.2</v>
      </c>
    </row>
    <row r="148" s="83" customFormat="1" ht="27.6" spans="1:13">
      <c r="A148" s="83" t="s">
        <v>44</v>
      </c>
      <c r="B148" s="84">
        <v>147</v>
      </c>
      <c r="C148" s="57" t="s">
        <v>45</v>
      </c>
      <c r="D148" s="57" t="s">
        <v>89</v>
      </c>
      <c r="E148" s="42" t="s">
        <v>6170</v>
      </c>
      <c r="F148" s="58" t="s">
        <v>114</v>
      </c>
      <c r="G148" s="87" t="s">
        <v>4063</v>
      </c>
      <c r="H148" s="91" t="s">
        <v>2134</v>
      </c>
      <c r="I148" s="57" t="s">
        <v>22</v>
      </c>
      <c r="J148" s="72">
        <v>4</v>
      </c>
      <c r="K148" s="57">
        <v>0</v>
      </c>
      <c r="L148" s="72">
        <v>64</v>
      </c>
      <c r="M148" s="57">
        <v>3.1</v>
      </c>
    </row>
    <row r="149" s="83" customFormat="1" ht="27.6" spans="1:13">
      <c r="A149" s="83" t="s">
        <v>44</v>
      </c>
      <c r="B149" s="84">
        <v>148</v>
      </c>
      <c r="C149" s="57" t="s">
        <v>45</v>
      </c>
      <c r="D149" s="57" t="s">
        <v>53</v>
      </c>
      <c r="E149" s="42" t="s">
        <v>6170</v>
      </c>
      <c r="F149" s="58" t="s">
        <v>55</v>
      </c>
      <c r="G149" s="87" t="s">
        <v>3797</v>
      </c>
      <c r="H149" s="91" t="s">
        <v>2136</v>
      </c>
      <c r="I149" s="57" t="s">
        <v>22</v>
      </c>
      <c r="J149" s="72">
        <v>4</v>
      </c>
      <c r="K149" s="57">
        <f t="shared" ref="K149:K151" si="17">(CEILING(J149*0.2,1))*1</f>
        <v>1</v>
      </c>
      <c r="L149" s="57">
        <v>42</v>
      </c>
      <c r="M149" s="57">
        <v>3.2</v>
      </c>
    </row>
    <row r="150" s="83" customFormat="1" ht="27.6" spans="1:13">
      <c r="A150" s="83" t="s">
        <v>44</v>
      </c>
      <c r="B150" s="84">
        <v>149</v>
      </c>
      <c r="C150" s="57" t="s">
        <v>45</v>
      </c>
      <c r="D150" s="57" t="s">
        <v>53</v>
      </c>
      <c r="E150" s="42" t="s">
        <v>6170</v>
      </c>
      <c r="F150" s="58" t="s">
        <v>249</v>
      </c>
      <c r="G150" s="87" t="s">
        <v>3621</v>
      </c>
      <c r="H150" s="91" t="s">
        <v>2136</v>
      </c>
      <c r="I150" s="57" t="s">
        <v>22</v>
      </c>
      <c r="J150" s="72">
        <v>1</v>
      </c>
      <c r="K150" s="57">
        <f t="shared" si="17"/>
        <v>1</v>
      </c>
      <c r="L150" s="57">
        <v>2</v>
      </c>
      <c r="M150" s="57">
        <v>3.2</v>
      </c>
    </row>
    <row r="151" s="83" customFormat="1" ht="27.6" spans="1:13">
      <c r="A151" s="83" t="s">
        <v>44</v>
      </c>
      <c r="B151" s="84">
        <v>150</v>
      </c>
      <c r="C151" s="57" t="s">
        <v>45</v>
      </c>
      <c r="D151" s="57" t="s">
        <v>53</v>
      </c>
      <c r="E151" s="42" t="s">
        <v>6170</v>
      </c>
      <c r="F151" s="58" t="s">
        <v>249</v>
      </c>
      <c r="G151" s="87" t="s">
        <v>3798</v>
      </c>
      <c r="H151" s="91" t="s">
        <v>2136</v>
      </c>
      <c r="I151" s="57" t="s">
        <v>22</v>
      </c>
      <c r="J151" s="72">
        <v>1</v>
      </c>
      <c r="K151" s="57">
        <f t="shared" si="17"/>
        <v>1</v>
      </c>
      <c r="L151" s="57">
        <v>3</v>
      </c>
      <c r="M151" s="57">
        <v>3.2</v>
      </c>
    </row>
    <row r="152" s="83" customFormat="1" ht="41.4" spans="1:13">
      <c r="A152" s="83" t="s">
        <v>44</v>
      </c>
      <c r="B152" s="84">
        <v>151</v>
      </c>
      <c r="C152" s="57" t="s">
        <v>45</v>
      </c>
      <c r="D152" s="57" t="s">
        <v>171</v>
      </c>
      <c r="E152" s="42" t="s">
        <v>6170</v>
      </c>
      <c r="F152" s="58" t="s">
        <v>172</v>
      </c>
      <c r="G152" s="87" t="s">
        <v>6191</v>
      </c>
      <c r="H152" s="91" t="s">
        <v>3641</v>
      </c>
      <c r="I152" s="57" t="s">
        <v>22</v>
      </c>
      <c r="J152" s="72">
        <v>4</v>
      </c>
      <c r="K152" s="57">
        <v>0</v>
      </c>
      <c r="L152" s="57">
        <v>2</v>
      </c>
      <c r="M152" s="57">
        <v>3.2</v>
      </c>
    </row>
    <row r="153" s="83" customFormat="1" ht="55.2" spans="1:13">
      <c r="A153" s="83" t="s">
        <v>44</v>
      </c>
      <c r="B153" s="84">
        <v>152</v>
      </c>
      <c r="C153" s="57" t="s">
        <v>45</v>
      </c>
      <c r="D153" s="57" t="s">
        <v>53</v>
      </c>
      <c r="E153" s="42" t="s">
        <v>6170</v>
      </c>
      <c r="F153" s="58" t="s">
        <v>236</v>
      </c>
      <c r="G153" s="87" t="s">
        <v>6192</v>
      </c>
      <c r="H153" s="91" t="s">
        <v>2134</v>
      </c>
      <c r="I153" s="57" t="s">
        <v>22</v>
      </c>
      <c r="J153" s="72">
        <v>1</v>
      </c>
      <c r="K153" s="57">
        <f t="shared" ref="K153:K159" si="18">(CEILING(J153*0.2,1))*1</f>
        <v>1</v>
      </c>
      <c r="L153" s="72">
        <v>2</v>
      </c>
      <c r="M153" s="57">
        <v>3.2</v>
      </c>
    </row>
    <row r="154" s="83" customFormat="1" ht="55.2" spans="1:13">
      <c r="A154" s="83" t="s">
        <v>44</v>
      </c>
      <c r="B154" s="84">
        <v>153</v>
      </c>
      <c r="C154" s="57" t="s">
        <v>45</v>
      </c>
      <c r="D154" s="57" t="s">
        <v>53</v>
      </c>
      <c r="E154" s="42" t="s">
        <v>6170</v>
      </c>
      <c r="F154" s="58" t="s">
        <v>236</v>
      </c>
      <c r="G154" s="87" t="s">
        <v>6193</v>
      </c>
      <c r="H154" s="91" t="s">
        <v>2134</v>
      </c>
      <c r="I154" s="57" t="s">
        <v>22</v>
      </c>
      <c r="J154" s="72">
        <v>1</v>
      </c>
      <c r="K154" s="57">
        <f t="shared" si="18"/>
        <v>1</v>
      </c>
      <c r="L154" s="57">
        <v>4</v>
      </c>
      <c r="M154" s="57">
        <v>3.2</v>
      </c>
    </row>
    <row r="155" s="83" customFormat="1" ht="27.6" spans="1:13">
      <c r="A155" s="83" t="s">
        <v>44</v>
      </c>
      <c r="B155" s="84">
        <v>154</v>
      </c>
      <c r="C155" s="57" t="s">
        <v>45</v>
      </c>
      <c r="D155" s="57" t="s">
        <v>322</v>
      </c>
      <c r="E155" s="42" t="s">
        <v>6170</v>
      </c>
      <c r="F155" s="58" t="s">
        <v>323</v>
      </c>
      <c r="G155" s="87" t="s">
        <v>3799</v>
      </c>
      <c r="H155" s="91" t="s">
        <v>2141</v>
      </c>
      <c r="I155" s="57" t="s">
        <v>2124</v>
      </c>
      <c r="J155" s="59">
        <v>2.9089</v>
      </c>
      <c r="K155" s="59">
        <f>J155*0.1</f>
        <v>0.29089</v>
      </c>
      <c r="L155" s="72">
        <v>58</v>
      </c>
      <c r="M155" s="57">
        <v>3.2</v>
      </c>
    </row>
    <row r="156" s="83" customFormat="1" ht="27.6" spans="1:13">
      <c r="A156" s="83" t="s">
        <v>44</v>
      </c>
      <c r="B156" s="84">
        <v>155</v>
      </c>
      <c r="C156" s="57" t="s">
        <v>45</v>
      </c>
      <c r="D156" s="57" t="s">
        <v>53</v>
      </c>
      <c r="E156" s="42" t="s">
        <v>6170</v>
      </c>
      <c r="F156" s="58" t="s">
        <v>55</v>
      </c>
      <c r="G156" s="87" t="s">
        <v>3796</v>
      </c>
      <c r="H156" s="91" t="s">
        <v>2136</v>
      </c>
      <c r="I156" s="57" t="s">
        <v>22</v>
      </c>
      <c r="J156" s="72">
        <v>1</v>
      </c>
      <c r="K156" s="57">
        <f t="shared" si="18"/>
        <v>1</v>
      </c>
      <c r="L156" s="72">
        <v>5</v>
      </c>
      <c r="M156" s="57">
        <v>3.2</v>
      </c>
    </row>
    <row r="157" s="83" customFormat="1" ht="27.6" spans="1:13">
      <c r="A157" s="83" t="s">
        <v>44</v>
      </c>
      <c r="B157" s="84">
        <v>156</v>
      </c>
      <c r="C157" s="57" t="s">
        <v>45</v>
      </c>
      <c r="D157" s="57" t="s">
        <v>53</v>
      </c>
      <c r="E157" s="42" t="s">
        <v>6170</v>
      </c>
      <c r="F157" s="58" t="s">
        <v>55</v>
      </c>
      <c r="G157" s="87" t="s">
        <v>3797</v>
      </c>
      <c r="H157" s="91" t="s">
        <v>2136</v>
      </c>
      <c r="I157" s="57" t="s">
        <v>22</v>
      </c>
      <c r="J157" s="72">
        <v>2</v>
      </c>
      <c r="K157" s="57">
        <f t="shared" si="18"/>
        <v>1</v>
      </c>
      <c r="L157" s="72">
        <v>21</v>
      </c>
      <c r="M157" s="57">
        <v>3.2</v>
      </c>
    </row>
    <row r="158" s="83" customFormat="1" ht="27.6" spans="1:13">
      <c r="A158" s="83" t="s">
        <v>44</v>
      </c>
      <c r="B158" s="84">
        <v>157</v>
      </c>
      <c r="C158" s="57" t="s">
        <v>45</v>
      </c>
      <c r="D158" s="57" t="s">
        <v>53</v>
      </c>
      <c r="E158" s="42" t="s">
        <v>6170</v>
      </c>
      <c r="F158" s="58" t="s">
        <v>249</v>
      </c>
      <c r="G158" s="87" t="s">
        <v>3621</v>
      </c>
      <c r="H158" s="91" t="s">
        <v>2136</v>
      </c>
      <c r="I158" s="57" t="s">
        <v>22</v>
      </c>
      <c r="J158" s="72">
        <v>1</v>
      </c>
      <c r="K158" s="57">
        <f t="shared" si="18"/>
        <v>1</v>
      </c>
      <c r="L158" s="72">
        <v>2</v>
      </c>
      <c r="M158" s="57">
        <v>3.2</v>
      </c>
    </row>
    <row r="159" s="83" customFormat="1" ht="27.6" spans="1:13">
      <c r="A159" s="83" t="s">
        <v>44</v>
      </c>
      <c r="B159" s="84">
        <v>158</v>
      </c>
      <c r="C159" s="57" t="s">
        <v>45</v>
      </c>
      <c r="D159" s="57" t="s">
        <v>53</v>
      </c>
      <c r="E159" s="42" t="s">
        <v>6170</v>
      </c>
      <c r="F159" s="58" t="s">
        <v>249</v>
      </c>
      <c r="G159" s="87" t="s">
        <v>3798</v>
      </c>
      <c r="H159" s="91" t="s">
        <v>2136</v>
      </c>
      <c r="I159" s="57" t="s">
        <v>22</v>
      </c>
      <c r="J159" s="72">
        <v>1</v>
      </c>
      <c r="K159" s="57">
        <f t="shared" si="18"/>
        <v>1</v>
      </c>
      <c r="L159" s="72">
        <v>3</v>
      </c>
      <c r="M159" s="57">
        <v>3.2</v>
      </c>
    </row>
    <row r="160" s="83" customFormat="1" ht="27.6" spans="1:13">
      <c r="A160" s="83" t="s">
        <v>44</v>
      </c>
      <c r="B160" s="84">
        <v>159</v>
      </c>
      <c r="C160" s="57" t="s">
        <v>45</v>
      </c>
      <c r="D160" s="57" t="s">
        <v>322</v>
      </c>
      <c r="E160" s="42" t="s">
        <v>6170</v>
      </c>
      <c r="F160" s="58" t="s">
        <v>323</v>
      </c>
      <c r="G160" s="87" t="s">
        <v>3799</v>
      </c>
      <c r="H160" s="91" t="s">
        <v>2141</v>
      </c>
      <c r="I160" s="57" t="s">
        <v>2124</v>
      </c>
      <c r="J160" s="59">
        <v>3.99958</v>
      </c>
      <c r="K160" s="59">
        <f>J160*0.1</f>
        <v>0.399958</v>
      </c>
      <c r="L160" s="57">
        <v>80</v>
      </c>
      <c r="M160" s="57">
        <v>3.2</v>
      </c>
    </row>
    <row r="161" s="83" customFormat="1" ht="27.6" spans="1:13">
      <c r="A161" s="83" t="s">
        <v>44</v>
      </c>
      <c r="B161" s="84">
        <v>160</v>
      </c>
      <c r="C161" s="57" t="s">
        <v>45</v>
      </c>
      <c r="D161" s="57" t="s">
        <v>89</v>
      </c>
      <c r="E161" s="42" t="s">
        <v>6170</v>
      </c>
      <c r="F161" s="58" t="s">
        <v>114</v>
      </c>
      <c r="G161" s="87" t="s">
        <v>6195</v>
      </c>
      <c r="H161" s="91" t="s">
        <v>2134</v>
      </c>
      <c r="I161" s="57" t="s">
        <v>22</v>
      </c>
      <c r="J161" s="72">
        <v>4</v>
      </c>
      <c r="K161" s="57">
        <v>0</v>
      </c>
      <c r="L161" s="57">
        <v>39</v>
      </c>
      <c r="M161" s="57">
        <v>3.2</v>
      </c>
    </row>
    <row r="162" s="83" customFormat="1" ht="27.6" spans="1:13">
      <c r="A162" s="83" t="s">
        <v>44</v>
      </c>
      <c r="B162" s="84">
        <v>161</v>
      </c>
      <c r="C162" s="57" t="s">
        <v>45</v>
      </c>
      <c r="D162" s="57" t="s">
        <v>53</v>
      </c>
      <c r="E162" s="42" t="s">
        <v>6170</v>
      </c>
      <c r="F162" s="58" t="s">
        <v>55</v>
      </c>
      <c r="G162" s="87" t="s">
        <v>6188</v>
      </c>
      <c r="H162" s="91" t="s">
        <v>2136</v>
      </c>
      <c r="I162" s="57" t="s">
        <v>22</v>
      </c>
      <c r="J162" s="72">
        <v>1</v>
      </c>
      <c r="K162" s="57">
        <v>0</v>
      </c>
      <c r="L162" s="72">
        <v>14</v>
      </c>
      <c r="M162" s="57">
        <v>3.2</v>
      </c>
    </row>
    <row r="163" s="83" customFormat="1" ht="27.6" spans="1:13">
      <c r="A163" s="83" t="s">
        <v>44</v>
      </c>
      <c r="B163" s="84">
        <v>162</v>
      </c>
      <c r="C163" s="57" t="s">
        <v>45</v>
      </c>
      <c r="D163" s="57" t="s">
        <v>53</v>
      </c>
      <c r="E163" s="42" t="s">
        <v>6170</v>
      </c>
      <c r="F163" s="58" t="s">
        <v>55</v>
      </c>
      <c r="G163" s="87" t="s">
        <v>3614</v>
      </c>
      <c r="H163" s="91" t="s">
        <v>2136</v>
      </c>
      <c r="I163" s="57" t="s">
        <v>22</v>
      </c>
      <c r="J163" s="72">
        <v>3</v>
      </c>
      <c r="K163" s="57">
        <f>(CEILING(J163*0.2,1))*1</f>
        <v>1</v>
      </c>
      <c r="L163" s="57">
        <v>16</v>
      </c>
      <c r="M163" s="57">
        <v>3.2</v>
      </c>
    </row>
    <row r="164" s="83" customFormat="1" ht="27.6" spans="1:13">
      <c r="A164" s="83" t="s">
        <v>44</v>
      </c>
      <c r="B164" s="84">
        <v>163</v>
      </c>
      <c r="C164" s="57" t="s">
        <v>45</v>
      </c>
      <c r="D164" s="57" t="s">
        <v>53</v>
      </c>
      <c r="E164" s="42" t="s">
        <v>6170</v>
      </c>
      <c r="F164" s="58" t="s">
        <v>55</v>
      </c>
      <c r="G164" s="87" t="s">
        <v>4077</v>
      </c>
      <c r="H164" s="91" t="s">
        <v>2136</v>
      </c>
      <c r="I164" s="57" t="s">
        <v>22</v>
      </c>
      <c r="J164" s="72">
        <v>2</v>
      </c>
      <c r="K164" s="57">
        <v>0</v>
      </c>
      <c r="L164" s="57">
        <v>55</v>
      </c>
      <c r="M164" s="57">
        <v>3.2</v>
      </c>
    </row>
    <row r="165" s="83" customFormat="1" ht="27.6" spans="1:13">
      <c r="A165" s="83" t="s">
        <v>44</v>
      </c>
      <c r="B165" s="84">
        <v>164</v>
      </c>
      <c r="C165" s="57" t="s">
        <v>45</v>
      </c>
      <c r="D165" s="57" t="s">
        <v>53</v>
      </c>
      <c r="E165" s="42" t="s">
        <v>6170</v>
      </c>
      <c r="F165" s="58" t="s">
        <v>249</v>
      </c>
      <c r="G165" s="87" t="s">
        <v>6196</v>
      </c>
      <c r="H165" s="91" t="s">
        <v>2136</v>
      </c>
      <c r="I165" s="57" t="s">
        <v>22</v>
      </c>
      <c r="J165" s="72">
        <v>1</v>
      </c>
      <c r="K165" s="57">
        <v>0</v>
      </c>
      <c r="L165" s="57">
        <v>7</v>
      </c>
      <c r="M165" s="57">
        <v>3.2</v>
      </c>
    </row>
    <row r="166" s="83" customFormat="1" ht="27.6" spans="1:13">
      <c r="A166" s="83" t="s">
        <v>44</v>
      </c>
      <c r="B166" s="84">
        <v>165</v>
      </c>
      <c r="C166" s="57" t="s">
        <v>45</v>
      </c>
      <c r="D166" s="57" t="s">
        <v>53</v>
      </c>
      <c r="E166" s="42" t="s">
        <v>6170</v>
      </c>
      <c r="F166" s="58" t="s">
        <v>249</v>
      </c>
      <c r="G166" s="87" t="s">
        <v>3621</v>
      </c>
      <c r="H166" s="91" t="s">
        <v>2136</v>
      </c>
      <c r="I166" s="57" t="s">
        <v>22</v>
      </c>
      <c r="J166" s="72">
        <v>1</v>
      </c>
      <c r="K166" s="57">
        <f t="shared" ref="K166:K170" si="19">(CEILING(J166*0.2,1))*1</f>
        <v>1</v>
      </c>
      <c r="L166" s="57">
        <v>2</v>
      </c>
      <c r="M166" s="57">
        <v>3.2</v>
      </c>
    </row>
    <row r="167" s="83" customFormat="1" ht="27.6" spans="1:13">
      <c r="A167" s="83" t="s">
        <v>44</v>
      </c>
      <c r="B167" s="84">
        <v>166</v>
      </c>
      <c r="C167" s="57" t="s">
        <v>45</v>
      </c>
      <c r="D167" s="57" t="s">
        <v>53</v>
      </c>
      <c r="E167" s="42" t="s">
        <v>6170</v>
      </c>
      <c r="F167" s="58" t="s">
        <v>304</v>
      </c>
      <c r="G167" s="87" t="s">
        <v>6197</v>
      </c>
      <c r="H167" s="91" t="s">
        <v>2136</v>
      </c>
      <c r="I167" s="57" t="s">
        <v>22</v>
      </c>
      <c r="J167" s="72">
        <v>4</v>
      </c>
      <c r="K167" s="57">
        <v>0</v>
      </c>
      <c r="L167" s="57">
        <v>136</v>
      </c>
      <c r="M167" s="57">
        <v>3.2</v>
      </c>
    </row>
    <row r="168" s="83" customFormat="1" ht="41.4" spans="1:13">
      <c r="A168" s="83" t="s">
        <v>44</v>
      </c>
      <c r="B168" s="84">
        <v>167</v>
      </c>
      <c r="C168" s="57" t="s">
        <v>45</v>
      </c>
      <c r="D168" s="57" t="s">
        <v>171</v>
      </c>
      <c r="E168" s="42" t="s">
        <v>6170</v>
      </c>
      <c r="F168" s="58" t="s">
        <v>172</v>
      </c>
      <c r="G168" s="87" t="s">
        <v>6198</v>
      </c>
      <c r="H168" s="91" t="s">
        <v>3641</v>
      </c>
      <c r="I168" s="57" t="s">
        <v>22</v>
      </c>
      <c r="J168" s="72">
        <v>4</v>
      </c>
      <c r="K168" s="57">
        <v>0</v>
      </c>
      <c r="L168" s="57">
        <v>1</v>
      </c>
      <c r="M168" s="57">
        <v>3.2</v>
      </c>
    </row>
    <row r="169" s="83" customFormat="1" ht="55.2" spans="1:13">
      <c r="A169" s="83" t="s">
        <v>44</v>
      </c>
      <c r="B169" s="84">
        <v>168</v>
      </c>
      <c r="C169" s="57" t="s">
        <v>45</v>
      </c>
      <c r="D169" s="57" t="s">
        <v>53</v>
      </c>
      <c r="E169" s="42" t="s">
        <v>6170</v>
      </c>
      <c r="F169" s="58" t="s">
        <v>236</v>
      </c>
      <c r="G169" s="87" t="s">
        <v>6192</v>
      </c>
      <c r="H169" s="91" t="s">
        <v>2134</v>
      </c>
      <c r="I169" s="57" t="s">
        <v>22</v>
      </c>
      <c r="J169" s="72">
        <v>1</v>
      </c>
      <c r="K169" s="57">
        <f t="shared" si="19"/>
        <v>1</v>
      </c>
      <c r="L169" s="57">
        <v>2</v>
      </c>
      <c r="M169" s="57">
        <v>3.2</v>
      </c>
    </row>
    <row r="170" s="83" customFormat="1" ht="55.2" spans="1:13">
      <c r="A170" s="83" t="s">
        <v>44</v>
      </c>
      <c r="B170" s="84">
        <v>169</v>
      </c>
      <c r="C170" s="57" t="s">
        <v>45</v>
      </c>
      <c r="D170" s="57" t="s">
        <v>53</v>
      </c>
      <c r="E170" s="42" t="s">
        <v>6170</v>
      </c>
      <c r="F170" s="58" t="s">
        <v>236</v>
      </c>
      <c r="G170" s="87" t="s">
        <v>6199</v>
      </c>
      <c r="H170" s="91" t="s">
        <v>2134</v>
      </c>
      <c r="I170" s="57" t="s">
        <v>22</v>
      </c>
      <c r="J170" s="72">
        <v>1</v>
      </c>
      <c r="K170" s="57">
        <f t="shared" si="19"/>
        <v>1</v>
      </c>
      <c r="L170" s="57">
        <v>4</v>
      </c>
      <c r="M170" s="57">
        <v>3.2</v>
      </c>
    </row>
    <row r="171" s="83" customFormat="1" ht="27.6" spans="1:13">
      <c r="A171" s="83" t="s">
        <v>44</v>
      </c>
      <c r="B171" s="84">
        <v>170</v>
      </c>
      <c r="C171" s="57" t="s">
        <v>45</v>
      </c>
      <c r="D171" s="57" t="s">
        <v>322</v>
      </c>
      <c r="E171" s="42" t="s">
        <v>6170</v>
      </c>
      <c r="F171" s="58" t="s">
        <v>323</v>
      </c>
      <c r="G171" s="87" t="s">
        <v>3617</v>
      </c>
      <c r="H171" s="91" t="s">
        <v>2141</v>
      </c>
      <c r="I171" s="57" t="s">
        <v>2124</v>
      </c>
      <c r="J171" s="59">
        <v>2.62001</v>
      </c>
      <c r="K171" s="59">
        <f>J171*0.1</f>
        <v>0.262001</v>
      </c>
      <c r="L171" s="57">
        <v>36</v>
      </c>
      <c r="M171" s="57">
        <v>3.2</v>
      </c>
    </row>
    <row r="172" s="83" customFormat="1" ht="27.6" spans="1:13">
      <c r="A172" s="83" t="s">
        <v>44</v>
      </c>
      <c r="B172" s="84">
        <v>171</v>
      </c>
      <c r="C172" s="57" t="s">
        <v>45</v>
      </c>
      <c r="D172" s="57" t="s">
        <v>322</v>
      </c>
      <c r="E172" s="42" t="s">
        <v>6170</v>
      </c>
      <c r="F172" s="58" t="s">
        <v>323</v>
      </c>
      <c r="G172" s="87" t="s">
        <v>4081</v>
      </c>
      <c r="H172" s="91" t="s">
        <v>2141</v>
      </c>
      <c r="I172" s="57" t="s">
        <v>2124</v>
      </c>
      <c r="J172" s="59">
        <v>4.08615</v>
      </c>
      <c r="K172" s="59">
        <v>0</v>
      </c>
      <c r="L172" s="57">
        <v>148</v>
      </c>
      <c r="M172" s="57">
        <v>3.2</v>
      </c>
    </row>
    <row r="173" s="83" customFormat="1" ht="27.6" spans="1:13">
      <c r="A173" s="83" t="s">
        <v>44</v>
      </c>
      <c r="B173" s="84">
        <v>172</v>
      </c>
      <c r="C173" s="57" t="s">
        <v>45</v>
      </c>
      <c r="D173" s="57" t="s">
        <v>89</v>
      </c>
      <c r="E173" s="42" t="s">
        <v>6170</v>
      </c>
      <c r="F173" s="58" t="s">
        <v>114</v>
      </c>
      <c r="G173" s="87" t="s">
        <v>6195</v>
      </c>
      <c r="H173" s="91" t="s">
        <v>2134</v>
      </c>
      <c r="I173" s="57" t="s">
        <v>22</v>
      </c>
      <c r="J173" s="72">
        <v>4</v>
      </c>
      <c r="K173" s="57">
        <v>0</v>
      </c>
      <c r="L173" s="72">
        <v>39</v>
      </c>
      <c r="M173" s="57">
        <v>3.2</v>
      </c>
    </row>
    <row r="174" s="83" customFormat="1" ht="27.6" spans="1:13">
      <c r="A174" s="83" t="s">
        <v>44</v>
      </c>
      <c r="B174" s="84">
        <v>173</v>
      </c>
      <c r="C174" s="57" t="s">
        <v>45</v>
      </c>
      <c r="D174" s="57" t="s">
        <v>53</v>
      </c>
      <c r="E174" s="42" t="s">
        <v>6170</v>
      </c>
      <c r="F174" s="58" t="s">
        <v>55</v>
      </c>
      <c r="G174" s="87" t="s">
        <v>3614</v>
      </c>
      <c r="H174" s="91" t="s">
        <v>2136</v>
      </c>
      <c r="I174" s="57" t="s">
        <v>22</v>
      </c>
      <c r="J174" s="72">
        <v>3</v>
      </c>
      <c r="K174" s="57">
        <f t="shared" ref="K174:K178" si="20">(CEILING(J174*0.2,1))*1</f>
        <v>1</v>
      </c>
      <c r="L174" s="57">
        <v>16</v>
      </c>
      <c r="M174" s="57">
        <v>3.2</v>
      </c>
    </row>
    <row r="175" s="83" customFormat="1" ht="27.6" spans="1:13">
      <c r="A175" s="83" t="s">
        <v>44</v>
      </c>
      <c r="B175" s="84">
        <v>174</v>
      </c>
      <c r="C175" s="57" t="s">
        <v>45</v>
      </c>
      <c r="D175" s="57" t="s">
        <v>53</v>
      </c>
      <c r="E175" s="42" t="s">
        <v>6170</v>
      </c>
      <c r="F175" s="58" t="s">
        <v>249</v>
      </c>
      <c r="G175" s="87" t="s">
        <v>3621</v>
      </c>
      <c r="H175" s="91" t="s">
        <v>2136</v>
      </c>
      <c r="I175" s="57" t="s">
        <v>22</v>
      </c>
      <c r="J175" s="72">
        <v>1</v>
      </c>
      <c r="K175" s="57">
        <f t="shared" si="20"/>
        <v>1</v>
      </c>
      <c r="L175" s="72">
        <v>2</v>
      </c>
      <c r="M175" s="57">
        <v>3.2</v>
      </c>
    </row>
    <row r="176" s="83" customFormat="1" ht="41.4" spans="1:13">
      <c r="A176" s="83" t="s">
        <v>44</v>
      </c>
      <c r="B176" s="84">
        <v>175</v>
      </c>
      <c r="C176" s="57" t="s">
        <v>45</v>
      </c>
      <c r="D176" s="57" t="s">
        <v>171</v>
      </c>
      <c r="E176" s="42" t="s">
        <v>6170</v>
      </c>
      <c r="F176" s="58" t="s">
        <v>172</v>
      </c>
      <c r="G176" s="87" t="s">
        <v>6198</v>
      </c>
      <c r="H176" s="91" t="s">
        <v>3641</v>
      </c>
      <c r="I176" s="57" t="s">
        <v>22</v>
      </c>
      <c r="J176" s="72">
        <v>4</v>
      </c>
      <c r="K176" s="57">
        <v>0</v>
      </c>
      <c r="L176" s="72">
        <v>1</v>
      </c>
      <c r="M176" s="57">
        <v>3.2</v>
      </c>
    </row>
    <row r="177" s="83" customFormat="1" ht="55.2" spans="1:13">
      <c r="A177" s="83" t="s">
        <v>44</v>
      </c>
      <c r="B177" s="84">
        <v>176</v>
      </c>
      <c r="C177" s="57" t="s">
        <v>45</v>
      </c>
      <c r="D177" s="57" t="s">
        <v>53</v>
      </c>
      <c r="E177" s="42" t="s">
        <v>6170</v>
      </c>
      <c r="F177" s="58" t="s">
        <v>236</v>
      </c>
      <c r="G177" s="87" t="s">
        <v>6192</v>
      </c>
      <c r="H177" s="91" t="s">
        <v>2134</v>
      </c>
      <c r="I177" s="57" t="s">
        <v>22</v>
      </c>
      <c r="J177" s="72">
        <v>1</v>
      </c>
      <c r="K177" s="57">
        <f t="shared" si="20"/>
        <v>1</v>
      </c>
      <c r="L177" s="72">
        <v>2</v>
      </c>
      <c r="M177" s="57">
        <v>3.2</v>
      </c>
    </row>
    <row r="178" s="83" customFormat="1" ht="55.2" spans="1:13">
      <c r="A178" s="83" t="s">
        <v>44</v>
      </c>
      <c r="B178" s="84">
        <v>177</v>
      </c>
      <c r="C178" s="57" t="s">
        <v>45</v>
      </c>
      <c r="D178" s="57" t="s">
        <v>53</v>
      </c>
      <c r="E178" s="42" t="s">
        <v>6170</v>
      </c>
      <c r="F178" s="58" t="s">
        <v>236</v>
      </c>
      <c r="G178" s="87" t="s">
        <v>6199</v>
      </c>
      <c r="H178" s="91" t="s">
        <v>2134</v>
      </c>
      <c r="I178" s="57" t="s">
        <v>22</v>
      </c>
      <c r="J178" s="72">
        <v>1</v>
      </c>
      <c r="K178" s="57">
        <f t="shared" si="20"/>
        <v>1</v>
      </c>
      <c r="L178" s="72">
        <v>4</v>
      </c>
      <c r="M178" s="57">
        <v>3.2</v>
      </c>
    </row>
    <row r="179" s="83" customFormat="1" ht="27.6" spans="1:13">
      <c r="A179" s="83" t="s">
        <v>44</v>
      </c>
      <c r="B179" s="84">
        <v>178</v>
      </c>
      <c r="C179" s="57" t="s">
        <v>45</v>
      </c>
      <c r="D179" s="57" t="s">
        <v>322</v>
      </c>
      <c r="E179" s="42" t="s">
        <v>6170</v>
      </c>
      <c r="F179" s="58" t="s">
        <v>323</v>
      </c>
      <c r="G179" s="87" t="s">
        <v>3617</v>
      </c>
      <c r="H179" s="91" t="s">
        <v>2141</v>
      </c>
      <c r="I179" s="57" t="s">
        <v>2124</v>
      </c>
      <c r="J179" s="59">
        <v>3.06131</v>
      </c>
      <c r="K179" s="59">
        <f>J179*0.1</f>
        <v>0.306131</v>
      </c>
      <c r="L179" s="57">
        <v>43</v>
      </c>
      <c r="M179" s="57">
        <v>3.2</v>
      </c>
    </row>
    <row r="180" s="83" customFormat="1" ht="27.6" spans="1:13">
      <c r="A180" s="83" t="s">
        <v>44</v>
      </c>
      <c r="B180" s="84">
        <v>179</v>
      </c>
      <c r="C180" s="57" t="s">
        <v>45</v>
      </c>
      <c r="D180" s="57" t="s">
        <v>89</v>
      </c>
      <c r="E180" s="42" t="s">
        <v>6170</v>
      </c>
      <c r="F180" s="58" t="s">
        <v>114</v>
      </c>
      <c r="G180" s="87" t="s">
        <v>6200</v>
      </c>
      <c r="H180" s="91" t="s">
        <v>2134</v>
      </c>
      <c r="I180" s="57" t="s">
        <v>22</v>
      </c>
      <c r="J180" s="72">
        <v>4</v>
      </c>
      <c r="K180" s="57">
        <v>0</v>
      </c>
      <c r="L180" s="72">
        <v>241</v>
      </c>
      <c r="M180" s="57">
        <v>3.2</v>
      </c>
    </row>
    <row r="181" s="83" customFormat="1" ht="27.6" spans="1:13">
      <c r="A181" s="83" t="s">
        <v>44</v>
      </c>
      <c r="B181" s="84">
        <v>180</v>
      </c>
      <c r="C181" s="57" t="s">
        <v>45</v>
      </c>
      <c r="D181" s="57" t="s">
        <v>53</v>
      </c>
      <c r="E181" s="42" t="s">
        <v>6170</v>
      </c>
      <c r="F181" s="58" t="s">
        <v>304</v>
      </c>
      <c r="G181" s="87" t="s">
        <v>6201</v>
      </c>
      <c r="H181" s="91" t="s">
        <v>2136</v>
      </c>
      <c r="I181" s="57" t="s">
        <v>22</v>
      </c>
      <c r="J181" s="72">
        <v>1</v>
      </c>
      <c r="K181" s="57">
        <f>(CEILING(J181*0.2,1))*1</f>
        <v>1</v>
      </c>
      <c r="L181" s="72">
        <v>14</v>
      </c>
      <c r="M181" s="57">
        <v>3.1</v>
      </c>
    </row>
    <row r="182" s="83" customFormat="1" ht="27.6" spans="1:13">
      <c r="A182" s="83" t="s">
        <v>44</v>
      </c>
      <c r="B182" s="84">
        <v>181</v>
      </c>
      <c r="C182" s="57" t="s">
        <v>45</v>
      </c>
      <c r="D182" s="57" t="s">
        <v>171</v>
      </c>
      <c r="E182" s="42" t="s">
        <v>6170</v>
      </c>
      <c r="F182" s="58" t="s">
        <v>172</v>
      </c>
      <c r="G182" s="87" t="s">
        <v>6202</v>
      </c>
      <c r="H182" s="91" t="s">
        <v>1874</v>
      </c>
      <c r="I182" s="57" t="s">
        <v>22</v>
      </c>
      <c r="J182" s="72">
        <v>4</v>
      </c>
      <c r="K182" s="57">
        <v>0</v>
      </c>
      <c r="L182" s="72">
        <v>2</v>
      </c>
      <c r="M182" s="57">
        <v>3.1</v>
      </c>
    </row>
    <row r="183" s="83" customFormat="1" ht="27.6" spans="1:13">
      <c r="A183" s="83" t="s">
        <v>44</v>
      </c>
      <c r="B183" s="84">
        <v>182</v>
      </c>
      <c r="C183" s="57" t="s">
        <v>45</v>
      </c>
      <c r="D183" s="57" t="s">
        <v>322</v>
      </c>
      <c r="E183" s="42" t="s">
        <v>6170</v>
      </c>
      <c r="F183" s="58" t="s">
        <v>323</v>
      </c>
      <c r="G183" s="87" t="s">
        <v>6203</v>
      </c>
      <c r="H183" s="91" t="s">
        <v>2141</v>
      </c>
      <c r="I183" s="57" t="s">
        <v>2124</v>
      </c>
      <c r="J183" s="59">
        <v>1.0141</v>
      </c>
      <c r="K183" s="59">
        <f>J183*0.1</f>
        <v>0.10141</v>
      </c>
      <c r="L183" s="72">
        <v>43</v>
      </c>
      <c r="M183" s="57">
        <v>3.2</v>
      </c>
    </row>
    <row r="184" s="83" customFormat="1" ht="27.6" spans="1:13">
      <c r="A184" s="83" t="s">
        <v>44</v>
      </c>
      <c r="B184" s="84">
        <v>183</v>
      </c>
      <c r="C184" s="57" t="s">
        <v>45</v>
      </c>
      <c r="D184" s="57" t="s">
        <v>53</v>
      </c>
      <c r="E184" s="42" t="s">
        <v>6170</v>
      </c>
      <c r="F184" s="58" t="s">
        <v>55</v>
      </c>
      <c r="G184" s="87" t="s">
        <v>3800</v>
      </c>
      <c r="H184" s="91" t="s">
        <v>2136</v>
      </c>
      <c r="I184" s="57" t="s">
        <v>22</v>
      </c>
      <c r="J184" s="72">
        <v>1</v>
      </c>
      <c r="K184" s="57">
        <v>0</v>
      </c>
      <c r="L184" s="72">
        <v>10</v>
      </c>
      <c r="M184" s="57">
        <v>3.2</v>
      </c>
    </row>
    <row r="185" s="83" customFormat="1" ht="27.6" spans="1:13">
      <c r="A185" s="83" t="s">
        <v>44</v>
      </c>
      <c r="B185" s="84">
        <v>184</v>
      </c>
      <c r="C185" s="57" t="s">
        <v>45</v>
      </c>
      <c r="D185" s="57" t="s">
        <v>53</v>
      </c>
      <c r="E185" s="42" t="s">
        <v>6170</v>
      </c>
      <c r="F185" s="58" t="s">
        <v>55</v>
      </c>
      <c r="G185" s="87" t="s">
        <v>3620</v>
      </c>
      <c r="H185" s="91" t="s">
        <v>2136</v>
      </c>
      <c r="I185" s="57" t="s">
        <v>22</v>
      </c>
      <c r="J185" s="72">
        <v>2</v>
      </c>
      <c r="K185" s="57">
        <v>0</v>
      </c>
      <c r="L185" s="72">
        <v>39</v>
      </c>
      <c r="M185" s="57">
        <v>3.1</v>
      </c>
    </row>
    <row r="186" s="83" customFormat="1" ht="27.6" spans="1:13">
      <c r="A186" s="83" t="s">
        <v>44</v>
      </c>
      <c r="B186" s="84">
        <v>185</v>
      </c>
      <c r="C186" s="57" t="s">
        <v>45</v>
      </c>
      <c r="D186" s="57" t="s">
        <v>53</v>
      </c>
      <c r="E186" s="42" t="s">
        <v>6170</v>
      </c>
      <c r="F186" s="58" t="s">
        <v>249</v>
      </c>
      <c r="G186" s="87" t="s">
        <v>3801</v>
      </c>
      <c r="H186" s="91" t="s">
        <v>2136</v>
      </c>
      <c r="I186" s="57" t="s">
        <v>22</v>
      </c>
      <c r="J186" s="72">
        <v>1</v>
      </c>
      <c r="K186" s="57">
        <v>0</v>
      </c>
      <c r="L186" s="72">
        <v>5</v>
      </c>
      <c r="M186" s="57">
        <v>3.1</v>
      </c>
    </row>
    <row r="187" s="83" customFormat="1" ht="27.6" spans="1:13">
      <c r="A187" s="83" t="s">
        <v>44</v>
      </c>
      <c r="B187" s="84">
        <v>186</v>
      </c>
      <c r="C187" s="57" t="s">
        <v>45</v>
      </c>
      <c r="D187" s="57" t="s">
        <v>322</v>
      </c>
      <c r="E187" s="42" t="s">
        <v>6170</v>
      </c>
      <c r="F187" s="58" t="s">
        <v>323</v>
      </c>
      <c r="G187" s="87" t="s">
        <v>3623</v>
      </c>
      <c r="H187" s="91" t="s">
        <v>2141</v>
      </c>
      <c r="I187" s="57" t="s">
        <v>2124</v>
      </c>
      <c r="J187" s="59">
        <v>3.33505</v>
      </c>
      <c r="K187" s="59">
        <v>0</v>
      </c>
      <c r="L187" s="72">
        <v>93</v>
      </c>
      <c r="M187" s="57">
        <v>3.2</v>
      </c>
    </row>
    <row r="188" s="83" customFormat="1" ht="27.6" spans="1:13">
      <c r="A188" s="83" t="s">
        <v>44</v>
      </c>
      <c r="B188" s="84">
        <v>187</v>
      </c>
      <c r="C188" s="57" t="s">
        <v>45</v>
      </c>
      <c r="D188" s="57" t="s">
        <v>89</v>
      </c>
      <c r="E188" s="42" t="s">
        <v>6170</v>
      </c>
      <c r="F188" s="58" t="s">
        <v>114</v>
      </c>
      <c r="G188" s="87" t="s">
        <v>6200</v>
      </c>
      <c r="H188" s="91" t="s">
        <v>2134</v>
      </c>
      <c r="I188" s="57" t="s">
        <v>22</v>
      </c>
      <c r="J188" s="72">
        <v>1</v>
      </c>
      <c r="K188" s="57">
        <v>0</v>
      </c>
      <c r="L188" s="72">
        <v>60</v>
      </c>
      <c r="M188" s="57">
        <v>3.2</v>
      </c>
    </row>
    <row r="189" s="83" customFormat="1" ht="27.6" spans="1:13">
      <c r="A189" s="83" t="s">
        <v>44</v>
      </c>
      <c r="B189" s="84">
        <v>188</v>
      </c>
      <c r="C189" s="57" t="s">
        <v>45</v>
      </c>
      <c r="D189" s="57" t="s">
        <v>89</v>
      </c>
      <c r="E189" s="42" t="s">
        <v>6170</v>
      </c>
      <c r="F189" s="58" t="s">
        <v>114</v>
      </c>
      <c r="G189" s="87" t="s">
        <v>6204</v>
      </c>
      <c r="H189" s="91" t="s">
        <v>2134</v>
      </c>
      <c r="I189" s="57" t="s">
        <v>22</v>
      </c>
      <c r="J189" s="72">
        <v>1</v>
      </c>
      <c r="K189" s="57">
        <v>0</v>
      </c>
      <c r="L189" s="72">
        <v>129</v>
      </c>
      <c r="M189" s="57">
        <v>3.1</v>
      </c>
    </row>
    <row r="190" s="83" customFormat="1" ht="27.6" spans="1:13">
      <c r="A190" s="83" t="s">
        <v>44</v>
      </c>
      <c r="B190" s="84">
        <v>189</v>
      </c>
      <c r="C190" s="57" t="s">
        <v>45</v>
      </c>
      <c r="D190" s="57" t="s">
        <v>53</v>
      </c>
      <c r="E190" s="42" t="s">
        <v>6170</v>
      </c>
      <c r="F190" s="58" t="s">
        <v>249</v>
      </c>
      <c r="G190" s="87" t="s">
        <v>6205</v>
      </c>
      <c r="H190" s="91" t="s">
        <v>2136</v>
      </c>
      <c r="I190" s="57" t="s">
        <v>22</v>
      </c>
      <c r="J190" s="72">
        <v>1</v>
      </c>
      <c r="K190" s="57">
        <f t="shared" ref="K190:K193" si="21">(CEILING(J190*0.2,1))*1</f>
        <v>1</v>
      </c>
      <c r="L190" s="72">
        <v>3</v>
      </c>
      <c r="M190" s="57">
        <v>3.1</v>
      </c>
    </row>
    <row r="191" s="83" customFormat="1" ht="27.6" spans="1:13">
      <c r="A191" s="83" t="s">
        <v>44</v>
      </c>
      <c r="B191" s="84">
        <v>190</v>
      </c>
      <c r="C191" s="57" t="s">
        <v>45</v>
      </c>
      <c r="D191" s="57" t="s">
        <v>53</v>
      </c>
      <c r="E191" s="42" t="s">
        <v>6170</v>
      </c>
      <c r="F191" s="58" t="s">
        <v>249</v>
      </c>
      <c r="G191" s="87" t="s">
        <v>6206</v>
      </c>
      <c r="H191" s="91" t="s">
        <v>2136</v>
      </c>
      <c r="I191" s="57" t="s">
        <v>22</v>
      </c>
      <c r="J191" s="72">
        <v>1</v>
      </c>
      <c r="K191" s="57">
        <f t="shared" si="21"/>
        <v>1</v>
      </c>
      <c r="L191" s="72">
        <v>17</v>
      </c>
      <c r="M191" s="57">
        <v>3.2</v>
      </c>
    </row>
    <row r="192" s="83" customFormat="1" ht="27.6" spans="1:13">
      <c r="A192" s="83" t="s">
        <v>44</v>
      </c>
      <c r="B192" s="84">
        <v>191</v>
      </c>
      <c r="C192" s="57" t="s">
        <v>45</v>
      </c>
      <c r="D192" s="57" t="s">
        <v>171</v>
      </c>
      <c r="E192" s="42" t="s">
        <v>6170</v>
      </c>
      <c r="F192" s="58" t="s">
        <v>172</v>
      </c>
      <c r="G192" s="87" t="s">
        <v>6207</v>
      </c>
      <c r="H192" s="91" t="s">
        <v>1874</v>
      </c>
      <c r="I192" s="57" t="s">
        <v>22</v>
      </c>
      <c r="J192" s="72">
        <v>2</v>
      </c>
      <c r="K192" s="57">
        <v>0</v>
      </c>
      <c r="L192" s="72">
        <v>2</v>
      </c>
      <c r="M192" s="57">
        <v>3.2</v>
      </c>
    </row>
    <row r="193" s="83" customFormat="1" ht="27.6" spans="1:13">
      <c r="A193" s="83" t="s">
        <v>44</v>
      </c>
      <c r="B193" s="84">
        <v>192</v>
      </c>
      <c r="C193" s="57" t="s">
        <v>45</v>
      </c>
      <c r="D193" s="57" t="s">
        <v>53</v>
      </c>
      <c r="E193" s="42" t="s">
        <v>6170</v>
      </c>
      <c r="F193" s="58" t="s">
        <v>236</v>
      </c>
      <c r="G193" s="87" t="s">
        <v>6208</v>
      </c>
      <c r="H193" s="91" t="s">
        <v>2134</v>
      </c>
      <c r="I193" s="57" t="s">
        <v>22</v>
      </c>
      <c r="J193" s="72">
        <v>1</v>
      </c>
      <c r="K193" s="57">
        <f t="shared" si="21"/>
        <v>1</v>
      </c>
      <c r="L193" s="72">
        <v>1</v>
      </c>
      <c r="M193" s="57">
        <v>3.2</v>
      </c>
    </row>
    <row r="194" s="83" customFormat="1" ht="27.6" spans="1:13">
      <c r="A194" s="83" t="s">
        <v>44</v>
      </c>
      <c r="B194" s="84">
        <v>193</v>
      </c>
      <c r="C194" s="57" t="s">
        <v>45</v>
      </c>
      <c r="D194" s="57" t="s">
        <v>322</v>
      </c>
      <c r="E194" s="42" t="s">
        <v>6170</v>
      </c>
      <c r="F194" s="58" t="s">
        <v>323</v>
      </c>
      <c r="G194" s="87" t="s">
        <v>6209</v>
      </c>
      <c r="H194" s="91" t="s">
        <v>2141</v>
      </c>
      <c r="I194" s="57" t="s">
        <v>2124</v>
      </c>
      <c r="J194" s="59">
        <v>2.202</v>
      </c>
      <c r="K194" s="59">
        <f>J194*0.1</f>
        <v>0.2202</v>
      </c>
      <c r="L194" s="72">
        <v>245</v>
      </c>
      <c r="M194" s="57">
        <v>3.1</v>
      </c>
    </row>
    <row r="195" s="83" customFormat="1" ht="27.6" spans="1:13">
      <c r="A195" s="83" t="s">
        <v>44</v>
      </c>
      <c r="B195" s="84">
        <v>194</v>
      </c>
      <c r="C195" s="57" t="s">
        <v>45</v>
      </c>
      <c r="D195" s="57" t="s">
        <v>89</v>
      </c>
      <c r="E195" s="42" t="s">
        <v>6170</v>
      </c>
      <c r="F195" s="58" t="s">
        <v>90</v>
      </c>
      <c r="G195" s="87" t="s">
        <v>2697</v>
      </c>
      <c r="H195" s="91" t="s">
        <v>2118</v>
      </c>
      <c r="I195" s="57" t="s">
        <v>22</v>
      </c>
      <c r="J195" s="72">
        <v>1</v>
      </c>
      <c r="K195" s="57">
        <v>0</v>
      </c>
      <c r="L195" s="72">
        <v>11.8</v>
      </c>
      <c r="M195" s="57">
        <v>3.2</v>
      </c>
    </row>
    <row r="196" s="83" customFormat="1" ht="27.6" spans="1:13">
      <c r="A196" s="83" t="s">
        <v>44</v>
      </c>
      <c r="B196" s="84">
        <v>195</v>
      </c>
      <c r="C196" s="57" t="s">
        <v>45</v>
      </c>
      <c r="D196" s="57" t="s">
        <v>89</v>
      </c>
      <c r="E196" s="42" t="s">
        <v>6170</v>
      </c>
      <c r="F196" s="58" t="s">
        <v>114</v>
      </c>
      <c r="G196" s="87" t="s">
        <v>2699</v>
      </c>
      <c r="H196" s="91" t="s">
        <v>2638</v>
      </c>
      <c r="I196" s="57" t="s">
        <v>22</v>
      </c>
      <c r="J196" s="72">
        <v>1</v>
      </c>
      <c r="K196" s="57">
        <v>0</v>
      </c>
      <c r="L196" s="72">
        <v>9.57</v>
      </c>
      <c r="M196" s="57">
        <v>3.2</v>
      </c>
    </row>
    <row r="197" s="83" customFormat="1" ht="27.6" spans="1:13">
      <c r="A197" s="83" t="s">
        <v>44</v>
      </c>
      <c r="B197" s="84">
        <v>196</v>
      </c>
      <c r="C197" s="57" t="s">
        <v>45</v>
      </c>
      <c r="D197" s="57" t="s">
        <v>53</v>
      </c>
      <c r="E197" s="42" t="s">
        <v>6170</v>
      </c>
      <c r="F197" s="58" t="s">
        <v>304</v>
      </c>
      <c r="G197" s="87" t="s">
        <v>6210</v>
      </c>
      <c r="H197" s="91" t="s">
        <v>2121</v>
      </c>
      <c r="I197" s="57" t="s">
        <v>22</v>
      </c>
      <c r="J197" s="72">
        <v>2</v>
      </c>
      <c r="K197" s="57">
        <f t="shared" ref="K197:K199" si="22">(CEILING(J197*0.2,1))*1</f>
        <v>1</v>
      </c>
      <c r="L197" s="57">
        <v>14.2</v>
      </c>
      <c r="M197" s="57">
        <v>3.2</v>
      </c>
    </row>
    <row r="198" s="83" customFormat="1" ht="27.6" spans="1:13">
      <c r="A198" s="83" t="s">
        <v>44</v>
      </c>
      <c r="B198" s="84">
        <v>197</v>
      </c>
      <c r="C198" s="57" t="s">
        <v>45</v>
      </c>
      <c r="D198" s="57" t="s">
        <v>53</v>
      </c>
      <c r="E198" s="42" t="s">
        <v>6170</v>
      </c>
      <c r="F198" s="58" t="s">
        <v>55</v>
      </c>
      <c r="G198" s="87" t="s">
        <v>2700</v>
      </c>
      <c r="H198" s="91" t="s">
        <v>2121</v>
      </c>
      <c r="I198" s="57" t="s">
        <v>22</v>
      </c>
      <c r="J198" s="72">
        <v>1</v>
      </c>
      <c r="K198" s="57">
        <f t="shared" si="22"/>
        <v>1</v>
      </c>
      <c r="L198" s="57">
        <v>2.75</v>
      </c>
      <c r="M198" s="57">
        <v>3.2</v>
      </c>
    </row>
    <row r="199" s="83" customFormat="1" ht="27.6" spans="1:13">
      <c r="A199" s="83" t="s">
        <v>44</v>
      </c>
      <c r="B199" s="84">
        <v>198</v>
      </c>
      <c r="C199" s="57" t="s">
        <v>45</v>
      </c>
      <c r="D199" s="57" t="s">
        <v>53</v>
      </c>
      <c r="E199" s="42" t="s">
        <v>6170</v>
      </c>
      <c r="F199" s="58" t="s">
        <v>55</v>
      </c>
      <c r="G199" s="87" t="s">
        <v>2701</v>
      </c>
      <c r="H199" s="91" t="s">
        <v>2121</v>
      </c>
      <c r="I199" s="57" t="s">
        <v>22</v>
      </c>
      <c r="J199" s="72">
        <v>3</v>
      </c>
      <c r="K199" s="57">
        <f t="shared" si="22"/>
        <v>1</v>
      </c>
      <c r="L199" s="72">
        <v>16.2</v>
      </c>
      <c r="M199" s="57">
        <v>3.2</v>
      </c>
    </row>
    <row r="200" s="83" customFormat="1" ht="27.6" spans="1:13">
      <c r="A200" s="83" t="s">
        <v>44</v>
      </c>
      <c r="B200" s="84">
        <v>199</v>
      </c>
      <c r="C200" s="57" t="s">
        <v>45</v>
      </c>
      <c r="D200" s="57" t="s">
        <v>171</v>
      </c>
      <c r="E200" s="42" t="s">
        <v>6170</v>
      </c>
      <c r="F200" s="58" t="s">
        <v>172</v>
      </c>
      <c r="G200" s="87" t="s">
        <v>2703</v>
      </c>
      <c r="H200" s="91" t="s">
        <v>1926</v>
      </c>
      <c r="I200" s="57" t="s">
        <v>22</v>
      </c>
      <c r="J200" s="72">
        <v>1</v>
      </c>
      <c r="K200" s="57">
        <v>0</v>
      </c>
      <c r="L200" s="72">
        <v>0.56</v>
      </c>
      <c r="M200" s="57">
        <v>3.1</v>
      </c>
    </row>
    <row r="201" s="83" customFormat="1" ht="27.6" spans="1:13">
      <c r="A201" s="83" t="s">
        <v>44</v>
      </c>
      <c r="B201" s="84">
        <v>200</v>
      </c>
      <c r="C201" s="57" t="s">
        <v>45</v>
      </c>
      <c r="D201" s="57" t="s">
        <v>322</v>
      </c>
      <c r="E201" s="42" t="s">
        <v>6170</v>
      </c>
      <c r="F201" s="58" t="s">
        <v>323</v>
      </c>
      <c r="G201" s="87" t="s">
        <v>2705</v>
      </c>
      <c r="H201" s="91" t="s">
        <v>2123</v>
      </c>
      <c r="I201" s="57" t="s">
        <v>2124</v>
      </c>
      <c r="J201" s="59">
        <v>5.67368</v>
      </c>
      <c r="K201" s="59">
        <f t="shared" ref="K201:K205" si="23">J201*0.1</f>
        <v>0.567368</v>
      </c>
      <c r="L201" s="72">
        <v>78.47</v>
      </c>
      <c r="M201" s="57">
        <v>3.1</v>
      </c>
    </row>
    <row r="202" s="83" customFormat="1" ht="27.6" spans="1:13">
      <c r="A202" s="83" t="s">
        <v>44</v>
      </c>
      <c r="B202" s="84">
        <v>201</v>
      </c>
      <c r="C202" s="57" t="s">
        <v>45</v>
      </c>
      <c r="D202" s="57" t="s">
        <v>53</v>
      </c>
      <c r="E202" s="42" t="s">
        <v>6170</v>
      </c>
      <c r="F202" s="58" t="s">
        <v>249</v>
      </c>
      <c r="G202" s="87" t="s">
        <v>4485</v>
      </c>
      <c r="H202" s="91" t="s">
        <v>2121</v>
      </c>
      <c r="I202" s="57" t="s">
        <v>22</v>
      </c>
      <c r="J202" s="72">
        <v>1</v>
      </c>
      <c r="K202" s="57">
        <f t="shared" ref="K202:K206" si="24">(CEILING(J202*0.2,1))*1</f>
        <v>1</v>
      </c>
      <c r="L202" s="72">
        <v>0.87</v>
      </c>
      <c r="M202" s="57">
        <v>3.2</v>
      </c>
    </row>
    <row r="203" s="83" customFormat="1" ht="27.6" spans="1:13">
      <c r="A203" s="83" t="s">
        <v>44</v>
      </c>
      <c r="B203" s="84">
        <v>202</v>
      </c>
      <c r="C203" s="57" t="s">
        <v>45</v>
      </c>
      <c r="D203" s="57" t="s">
        <v>322</v>
      </c>
      <c r="E203" s="42" t="s">
        <v>6170</v>
      </c>
      <c r="F203" s="58" t="s">
        <v>323</v>
      </c>
      <c r="G203" s="87" t="s">
        <v>3619</v>
      </c>
      <c r="H203" s="91" t="s">
        <v>2123</v>
      </c>
      <c r="I203" s="57" t="s">
        <v>2124</v>
      </c>
      <c r="J203" s="59">
        <v>0.77849</v>
      </c>
      <c r="K203" s="59">
        <f t="shared" si="23"/>
        <v>0.077849</v>
      </c>
      <c r="L203" s="72">
        <v>7</v>
      </c>
      <c r="M203" s="57">
        <v>3.2</v>
      </c>
    </row>
    <row r="204" s="83" customFormat="1" ht="27.6" spans="1:13">
      <c r="A204" s="83" t="s">
        <v>44</v>
      </c>
      <c r="B204" s="84">
        <v>203</v>
      </c>
      <c r="C204" s="57" t="s">
        <v>45</v>
      </c>
      <c r="D204" s="57" t="s">
        <v>53</v>
      </c>
      <c r="E204" s="42" t="s">
        <v>6170</v>
      </c>
      <c r="F204" s="58" t="s">
        <v>249</v>
      </c>
      <c r="G204" s="87" t="s">
        <v>4485</v>
      </c>
      <c r="H204" s="91" t="s">
        <v>2121</v>
      </c>
      <c r="I204" s="57" t="s">
        <v>22</v>
      </c>
      <c r="J204" s="72">
        <v>1</v>
      </c>
      <c r="K204" s="57">
        <f t="shared" si="24"/>
        <v>1</v>
      </c>
      <c r="L204" s="72">
        <v>0.87</v>
      </c>
      <c r="M204" s="57">
        <v>3.2</v>
      </c>
    </row>
    <row r="205" s="83" customFormat="1" ht="27.6" spans="1:13">
      <c r="A205" s="83" t="s">
        <v>44</v>
      </c>
      <c r="B205" s="84">
        <v>204</v>
      </c>
      <c r="C205" s="57" t="s">
        <v>45</v>
      </c>
      <c r="D205" s="57" t="s">
        <v>322</v>
      </c>
      <c r="E205" s="42" t="s">
        <v>6170</v>
      </c>
      <c r="F205" s="58" t="s">
        <v>323</v>
      </c>
      <c r="G205" s="87" t="s">
        <v>3619</v>
      </c>
      <c r="H205" s="91" t="s">
        <v>2123</v>
      </c>
      <c r="I205" s="57" t="s">
        <v>2124</v>
      </c>
      <c r="J205" s="59">
        <v>0.78231</v>
      </c>
      <c r="K205" s="59">
        <f t="shared" si="23"/>
        <v>0.078231</v>
      </c>
      <c r="L205" s="72">
        <v>7</v>
      </c>
      <c r="M205" s="57">
        <v>3.1</v>
      </c>
    </row>
    <row r="206" s="83" customFormat="1" ht="27.6" spans="1:13">
      <c r="A206" s="83" t="s">
        <v>44</v>
      </c>
      <c r="B206" s="84">
        <v>205</v>
      </c>
      <c r="C206" s="57" t="s">
        <v>45</v>
      </c>
      <c r="D206" s="57" t="s">
        <v>53</v>
      </c>
      <c r="E206" s="42" t="s">
        <v>6170</v>
      </c>
      <c r="F206" s="58" t="s">
        <v>55</v>
      </c>
      <c r="G206" s="87" t="s">
        <v>3618</v>
      </c>
      <c r="H206" s="91" t="s">
        <v>2121</v>
      </c>
      <c r="I206" s="57" t="s">
        <v>22</v>
      </c>
      <c r="J206" s="72">
        <v>1</v>
      </c>
      <c r="K206" s="57">
        <f t="shared" si="24"/>
        <v>1</v>
      </c>
      <c r="L206" s="72">
        <v>2.2</v>
      </c>
      <c r="M206" s="57">
        <v>3.1</v>
      </c>
    </row>
    <row r="207" s="83" customFormat="1" ht="27.6" spans="1:13">
      <c r="A207" s="83" t="s">
        <v>44</v>
      </c>
      <c r="B207" s="84">
        <v>206</v>
      </c>
      <c r="C207" s="57" t="s">
        <v>45</v>
      </c>
      <c r="D207" s="57" t="s">
        <v>53</v>
      </c>
      <c r="E207" s="42" t="s">
        <v>6170</v>
      </c>
      <c r="F207" s="58" t="s">
        <v>249</v>
      </c>
      <c r="G207" s="87" t="s">
        <v>6211</v>
      </c>
      <c r="H207" s="91" t="s">
        <v>2121</v>
      </c>
      <c r="I207" s="57" t="s">
        <v>22</v>
      </c>
      <c r="J207" s="72">
        <v>1</v>
      </c>
      <c r="K207" s="57">
        <v>0</v>
      </c>
      <c r="L207" s="72">
        <v>10.7</v>
      </c>
      <c r="M207" s="57">
        <v>3.2</v>
      </c>
    </row>
    <row r="208" s="83" customFormat="1" ht="27.6" spans="1:13">
      <c r="A208" s="83" t="s">
        <v>44</v>
      </c>
      <c r="B208" s="84">
        <v>207</v>
      </c>
      <c r="C208" s="57" t="s">
        <v>45</v>
      </c>
      <c r="D208" s="57" t="s">
        <v>53</v>
      </c>
      <c r="E208" s="42" t="s">
        <v>6170</v>
      </c>
      <c r="F208" s="58" t="s">
        <v>249</v>
      </c>
      <c r="G208" s="87" t="s">
        <v>6212</v>
      </c>
      <c r="H208" s="91" t="s">
        <v>2121</v>
      </c>
      <c r="I208" s="57" t="s">
        <v>22</v>
      </c>
      <c r="J208" s="72">
        <v>1</v>
      </c>
      <c r="K208" s="57">
        <v>0</v>
      </c>
      <c r="L208" s="72">
        <v>10.16</v>
      </c>
      <c r="M208" s="57">
        <v>3.2</v>
      </c>
    </row>
    <row r="209" s="83" customFormat="1" ht="27.6" spans="1:13">
      <c r="A209" s="83" t="s">
        <v>44</v>
      </c>
      <c r="B209" s="84">
        <v>208</v>
      </c>
      <c r="C209" s="57" t="s">
        <v>45</v>
      </c>
      <c r="D209" s="57" t="s">
        <v>53</v>
      </c>
      <c r="E209" s="42" t="s">
        <v>6170</v>
      </c>
      <c r="F209" s="58" t="s">
        <v>55</v>
      </c>
      <c r="G209" s="87" t="s">
        <v>6213</v>
      </c>
      <c r="H209" s="91" t="s">
        <v>2121</v>
      </c>
      <c r="I209" s="57" t="s">
        <v>22</v>
      </c>
      <c r="J209" s="72">
        <v>1</v>
      </c>
      <c r="K209" s="57">
        <v>0</v>
      </c>
      <c r="L209" s="72">
        <v>13.6</v>
      </c>
      <c r="M209" s="57">
        <v>3.1</v>
      </c>
    </row>
    <row r="210" s="83" customFormat="1" ht="27.6" spans="1:13">
      <c r="A210" s="83" t="s">
        <v>44</v>
      </c>
      <c r="B210" s="84">
        <v>209</v>
      </c>
      <c r="C210" s="57" t="s">
        <v>45</v>
      </c>
      <c r="D210" s="57" t="s">
        <v>53</v>
      </c>
      <c r="E210" s="42" t="s">
        <v>6170</v>
      </c>
      <c r="F210" s="58" t="s">
        <v>55</v>
      </c>
      <c r="G210" s="87" t="s">
        <v>6214</v>
      </c>
      <c r="H210" s="91" t="s">
        <v>2121</v>
      </c>
      <c r="I210" s="57" t="s">
        <v>22</v>
      </c>
      <c r="J210" s="72">
        <v>2</v>
      </c>
      <c r="K210" s="57">
        <v>0</v>
      </c>
      <c r="L210" s="72">
        <v>55</v>
      </c>
      <c r="M210" s="57">
        <v>3.1</v>
      </c>
    </row>
    <row r="211" s="83" customFormat="1" ht="27.6" spans="1:13">
      <c r="A211" s="83" t="s">
        <v>44</v>
      </c>
      <c r="B211" s="84">
        <v>210</v>
      </c>
      <c r="C211" s="57" t="s">
        <v>45</v>
      </c>
      <c r="D211" s="57" t="s">
        <v>53</v>
      </c>
      <c r="E211" s="42" t="s">
        <v>6170</v>
      </c>
      <c r="F211" s="58" t="s">
        <v>304</v>
      </c>
      <c r="G211" s="87" t="s">
        <v>6215</v>
      </c>
      <c r="H211" s="91" t="s">
        <v>2121</v>
      </c>
      <c r="I211" s="57" t="s">
        <v>22</v>
      </c>
      <c r="J211" s="72">
        <v>1</v>
      </c>
      <c r="K211" s="57">
        <v>0</v>
      </c>
      <c r="L211" s="72">
        <v>40</v>
      </c>
      <c r="M211" s="57">
        <v>3.2</v>
      </c>
    </row>
    <row r="212" s="83" customFormat="1" ht="27.6" spans="1:13">
      <c r="A212" s="83" t="s">
        <v>44</v>
      </c>
      <c r="B212" s="84">
        <v>211</v>
      </c>
      <c r="C212" s="57" t="s">
        <v>45</v>
      </c>
      <c r="D212" s="57" t="s">
        <v>322</v>
      </c>
      <c r="E212" s="42" t="s">
        <v>6170</v>
      </c>
      <c r="F212" s="58" t="s">
        <v>323</v>
      </c>
      <c r="G212" s="87" t="s">
        <v>3619</v>
      </c>
      <c r="H212" s="91" t="s">
        <v>2123</v>
      </c>
      <c r="I212" s="57" t="s">
        <v>2124</v>
      </c>
      <c r="J212" s="59">
        <v>0.88913</v>
      </c>
      <c r="K212" s="59">
        <f>J212*0.1</f>
        <v>0.088913</v>
      </c>
      <c r="L212" s="72">
        <v>7.44</v>
      </c>
      <c r="M212" s="57">
        <v>3.2</v>
      </c>
    </row>
    <row r="213" s="83" customFormat="1" ht="27.6" spans="1:13">
      <c r="A213" s="83" t="s">
        <v>44</v>
      </c>
      <c r="B213" s="84">
        <v>212</v>
      </c>
      <c r="C213" s="57" t="s">
        <v>45</v>
      </c>
      <c r="D213" s="57" t="s">
        <v>322</v>
      </c>
      <c r="E213" s="42" t="s">
        <v>6170</v>
      </c>
      <c r="F213" s="58" t="s">
        <v>323</v>
      </c>
      <c r="G213" s="87" t="s">
        <v>6216</v>
      </c>
      <c r="H213" s="91" t="s">
        <v>2123</v>
      </c>
      <c r="I213" s="57" t="s">
        <v>2124</v>
      </c>
      <c r="J213" s="59">
        <v>6.25027</v>
      </c>
      <c r="K213" s="59">
        <v>0</v>
      </c>
      <c r="L213" s="72">
        <v>226.38</v>
      </c>
      <c r="M213" s="57">
        <v>3.2</v>
      </c>
    </row>
    <row r="214" s="83" customFormat="1" ht="27.6" spans="1:13">
      <c r="A214" s="83" t="s">
        <v>44</v>
      </c>
      <c r="B214" s="84">
        <v>213</v>
      </c>
      <c r="C214" s="57" t="s">
        <v>45</v>
      </c>
      <c r="D214" s="57" t="s">
        <v>89</v>
      </c>
      <c r="E214" s="42" t="s">
        <v>6170</v>
      </c>
      <c r="F214" s="58" t="s">
        <v>114</v>
      </c>
      <c r="G214" s="87" t="s">
        <v>6217</v>
      </c>
      <c r="H214" s="91" t="s">
        <v>2118</v>
      </c>
      <c r="I214" s="57" t="s">
        <v>22</v>
      </c>
      <c r="J214" s="72">
        <v>1</v>
      </c>
      <c r="K214" s="57">
        <v>0</v>
      </c>
      <c r="L214" s="72">
        <v>22.03</v>
      </c>
      <c r="M214" s="57">
        <v>3.1</v>
      </c>
    </row>
    <row r="215" s="83" customFormat="1" ht="27.6" spans="1:13">
      <c r="A215" s="83" t="s">
        <v>44</v>
      </c>
      <c r="B215" s="84">
        <v>214</v>
      </c>
      <c r="C215" s="57" t="s">
        <v>45</v>
      </c>
      <c r="D215" s="57" t="s">
        <v>89</v>
      </c>
      <c r="E215" s="42" t="s">
        <v>6170</v>
      </c>
      <c r="F215" s="58" t="s">
        <v>114</v>
      </c>
      <c r="G215" s="87" t="s">
        <v>2699</v>
      </c>
      <c r="H215" s="91" t="s">
        <v>2638</v>
      </c>
      <c r="I215" s="57" t="s">
        <v>22</v>
      </c>
      <c r="J215" s="72">
        <v>1</v>
      </c>
      <c r="K215" s="57">
        <v>0</v>
      </c>
      <c r="L215" s="72">
        <v>9.57</v>
      </c>
      <c r="M215" s="57">
        <v>3.1</v>
      </c>
    </row>
    <row r="216" s="83" customFormat="1" ht="27.6" spans="1:13">
      <c r="A216" s="83" t="s">
        <v>44</v>
      </c>
      <c r="B216" s="84">
        <v>215</v>
      </c>
      <c r="C216" s="57" t="s">
        <v>45</v>
      </c>
      <c r="D216" s="57" t="s">
        <v>89</v>
      </c>
      <c r="E216" s="42" t="s">
        <v>6170</v>
      </c>
      <c r="F216" s="58" t="s">
        <v>114</v>
      </c>
      <c r="G216" s="87" t="s">
        <v>6218</v>
      </c>
      <c r="H216" s="91" t="s">
        <v>2638</v>
      </c>
      <c r="I216" s="57" t="s">
        <v>22</v>
      </c>
      <c r="J216" s="72">
        <v>4</v>
      </c>
      <c r="K216" s="57">
        <v>0</v>
      </c>
      <c r="L216" s="72">
        <v>223.76</v>
      </c>
      <c r="M216" s="57">
        <v>3.2</v>
      </c>
    </row>
    <row r="217" s="83" customFormat="1" ht="27.6" spans="1:13">
      <c r="A217" s="83" t="s">
        <v>44</v>
      </c>
      <c r="B217" s="84">
        <v>216</v>
      </c>
      <c r="C217" s="57" t="s">
        <v>45</v>
      </c>
      <c r="D217" s="57" t="s">
        <v>53</v>
      </c>
      <c r="E217" s="42" t="s">
        <v>6170</v>
      </c>
      <c r="F217" s="58" t="s">
        <v>249</v>
      </c>
      <c r="G217" s="87" t="s">
        <v>6219</v>
      </c>
      <c r="H217" s="91" t="s">
        <v>2121</v>
      </c>
      <c r="I217" s="57" t="s">
        <v>22</v>
      </c>
      <c r="J217" s="72">
        <v>1</v>
      </c>
      <c r="K217" s="57">
        <v>0</v>
      </c>
      <c r="L217" s="72">
        <v>26.9</v>
      </c>
      <c r="M217" s="57">
        <v>3.2</v>
      </c>
    </row>
    <row r="218" s="83" customFormat="1" ht="27.6" spans="1:13">
      <c r="A218" s="83" t="s">
        <v>44</v>
      </c>
      <c r="B218" s="84">
        <v>217</v>
      </c>
      <c r="C218" s="57" t="s">
        <v>45</v>
      </c>
      <c r="D218" s="57" t="s">
        <v>53</v>
      </c>
      <c r="E218" s="42" t="s">
        <v>6170</v>
      </c>
      <c r="F218" s="58" t="s">
        <v>55</v>
      </c>
      <c r="G218" s="87" t="s">
        <v>6220</v>
      </c>
      <c r="H218" s="91" t="s">
        <v>2121</v>
      </c>
      <c r="I218" s="57" t="s">
        <v>22</v>
      </c>
      <c r="J218" s="72">
        <v>1</v>
      </c>
      <c r="K218" s="57">
        <v>0</v>
      </c>
      <c r="L218" s="72">
        <v>23.8</v>
      </c>
      <c r="M218" s="57">
        <v>3.2</v>
      </c>
    </row>
    <row r="219" s="83" customFormat="1" ht="27.6" spans="1:13">
      <c r="A219" s="83" t="s">
        <v>44</v>
      </c>
      <c r="B219" s="84">
        <v>218</v>
      </c>
      <c r="C219" s="57" t="s">
        <v>45</v>
      </c>
      <c r="D219" s="57" t="s">
        <v>53</v>
      </c>
      <c r="E219" s="42" t="s">
        <v>6170</v>
      </c>
      <c r="F219" s="58" t="s">
        <v>55</v>
      </c>
      <c r="G219" s="87" t="s">
        <v>6221</v>
      </c>
      <c r="H219" s="91" t="s">
        <v>2121</v>
      </c>
      <c r="I219" s="57" t="s">
        <v>22</v>
      </c>
      <c r="J219" s="72">
        <v>1</v>
      </c>
      <c r="K219" s="57">
        <v>0</v>
      </c>
      <c r="L219" s="72">
        <v>47.5</v>
      </c>
      <c r="M219" s="57">
        <v>3.2</v>
      </c>
    </row>
    <row r="220" s="83" customFormat="1" ht="27.6" spans="1:13">
      <c r="A220" s="83" t="s">
        <v>44</v>
      </c>
      <c r="B220" s="84">
        <v>219</v>
      </c>
      <c r="C220" s="57" t="s">
        <v>45</v>
      </c>
      <c r="D220" s="57" t="s">
        <v>53</v>
      </c>
      <c r="E220" s="42" t="s">
        <v>6170</v>
      </c>
      <c r="F220" s="58" t="s">
        <v>249</v>
      </c>
      <c r="G220" s="87" t="s">
        <v>6222</v>
      </c>
      <c r="H220" s="91" t="s">
        <v>2121</v>
      </c>
      <c r="I220" s="57" t="s">
        <v>22</v>
      </c>
      <c r="J220" s="72">
        <v>1</v>
      </c>
      <c r="K220" s="57">
        <v>0</v>
      </c>
      <c r="L220" s="72">
        <v>18.8</v>
      </c>
      <c r="M220" s="57">
        <v>3.2</v>
      </c>
    </row>
    <row r="221" s="83" customFormat="1" ht="27.6" spans="1:13">
      <c r="A221" s="83" t="s">
        <v>44</v>
      </c>
      <c r="B221" s="84">
        <v>220</v>
      </c>
      <c r="C221" s="57" t="s">
        <v>45</v>
      </c>
      <c r="D221" s="57" t="s">
        <v>171</v>
      </c>
      <c r="E221" s="42" t="s">
        <v>6170</v>
      </c>
      <c r="F221" s="58" t="s">
        <v>172</v>
      </c>
      <c r="G221" s="87" t="s">
        <v>2703</v>
      </c>
      <c r="H221" s="91" t="s">
        <v>1926</v>
      </c>
      <c r="I221" s="57" t="s">
        <v>22</v>
      </c>
      <c r="J221" s="72">
        <v>1</v>
      </c>
      <c r="K221" s="57">
        <v>0</v>
      </c>
      <c r="L221" s="72">
        <v>0.56</v>
      </c>
      <c r="M221" s="57">
        <v>3.2</v>
      </c>
    </row>
    <row r="222" s="83" customFormat="1" ht="27.6" spans="1:13">
      <c r="A222" s="83" t="s">
        <v>44</v>
      </c>
      <c r="B222" s="84">
        <v>221</v>
      </c>
      <c r="C222" s="57" t="s">
        <v>45</v>
      </c>
      <c r="D222" s="57" t="s">
        <v>171</v>
      </c>
      <c r="E222" s="42" t="s">
        <v>6170</v>
      </c>
      <c r="F222" s="58" t="s">
        <v>172</v>
      </c>
      <c r="G222" s="87" t="s">
        <v>3648</v>
      </c>
      <c r="H222" s="91" t="s">
        <v>1926</v>
      </c>
      <c r="I222" s="57" t="s">
        <v>22</v>
      </c>
      <c r="J222" s="72">
        <v>4</v>
      </c>
      <c r="K222" s="57">
        <v>0</v>
      </c>
      <c r="L222" s="72">
        <v>8.4</v>
      </c>
      <c r="M222" s="57">
        <v>3.1</v>
      </c>
    </row>
    <row r="223" s="83" customFormat="1" ht="27.6" spans="1:13">
      <c r="A223" s="83" t="s">
        <v>44</v>
      </c>
      <c r="B223" s="84">
        <v>222</v>
      </c>
      <c r="C223" s="57" t="s">
        <v>45</v>
      </c>
      <c r="D223" s="57" t="s">
        <v>53</v>
      </c>
      <c r="E223" s="42" t="s">
        <v>6170</v>
      </c>
      <c r="F223" s="58" t="s">
        <v>236</v>
      </c>
      <c r="G223" s="87" t="s">
        <v>6223</v>
      </c>
      <c r="H223" s="91" t="s">
        <v>2345</v>
      </c>
      <c r="I223" s="57" t="s">
        <v>22</v>
      </c>
      <c r="J223" s="72">
        <v>2</v>
      </c>
      <c r="K223" s="57">
        <v>0</v>
      </c>
      <c r="L223" s="72">
        <v>1.36</v>
      </c>
      <c r="M223" s="57">
        <v>3.1</v>
      </c>
    </row>
    <row r="224" s="83" customFormat="1" ht="27.6" spans="1:13">
      <c r="A224" s="83" t="s">
        <v>44</v>
      </c>
      <c r="B224" s="84">
        <v>223</v>
      </c>
      <c r="C224" s="57" t="s">
        <v>45</v>
      </c>
      <c r="D224" s="57" t="s">
        <v>322</v>
      </c>
      <c r="E224" s="42" t="s">
        <v>6170</v>
      </c>
      <c r="F224" s="58" t="s">
        <v>323</v>
      </c>
      <c r="G224" s="87" t="s">
        <v>6224</v>
      </c>
      <c r="H224" s="91" t="s">
        <v>2123</v>
      </c>
      <c r="I224" s="57" t="s">
        <v>2124</v>
      </c>
      <c r="J224" s="59">
        <v>3.66948</v>
      </c>
      <c r="K224" s="59">
        <v>0</v>
      </c>
      <c r="L224" s="72">
        <v>174.85</v>
      </c>
      <c r="M224" s="57">
        <v>3.2</v>
      </c>
    </row>
    <row r="225" s="83" customFormat="1" ht="27.6" spans="1:13">
      <c r="A225" s="83" t="s">
        <v>44</v>
      </c>
      <c r="B225" s="84">
        <v>224</v>
      </c>
      <c r="C225" s="57" t="s">
        <v>45</v>
      </c>
      <c r="D225" s="57" t="s">
        <v>89</v>
      </c>
      <c r="E225" s="42" t="s">
        <v>6170</v>
      </c>
      <c r="F225" s="58" t="s">
        <v>114</v>
      </c>
      <c r="G225" s="87" t="s">
        <v>2699</v>
      </c>
      <c r="H225" s="91" t="s">
        <v>2638</v>
      </c>
      <c r="I225" s="57" t="s">
        <v>22</v>
      </c>
      <c r="J225" s="72">
        <v>1</v>
      </c>
      <c r="K225" s="57">
        <v>0</v>
      </c>
      <c r="L225" s="72">
        <v>9.57</v>
      </c>
      <c r="M225" s="57">
        <v>3.2</v>
      </c>
    </row>
    <row r="226" s="83" customFormat="1" ht="27.6" spans="1:13">
      <c r="A226" s="83" t="s">
        <v>44</v>
      </c>
      <c r="B226" s="84">
        <v>225</v>
      </c>
      <c r="C226" s="57" t="s">
        <v>45</v>
      </c>
      <c r="D226" s="57" t="s">
        <v>89</v>
      </c>
      <c r="E226" s="42" t="s">
        <v>6170</v>
      </c>
      <c r="F226" s="58" t="s">
        <v>114</v>
      </c>
      <c r="G226" s="87" t="s">
        <v>6218</v>
      </c>
      <c r="H226" s="91" t="s">
        <v>2638</v>
      </c>
      <c r="I226" s="57" t="s">
        <v>22</v>
      </c>
      <c r="J226" s="72">
        <v>4</v>
      </c>
      <c r="K226" s="57">
        <v>0</v>
      </c>
      <c r="L226" s="72">
        <v>223.76</v>
      </c>
      <c r="M226" s="57">
        <v>3.2</v>
      </c>
    </row>
    <row r="227" s="83" customFormat="1" ht="27.6" spans="1:13">
      <c r="A227" s="83" t="s">
        <v>44</v>
      </c>
      <c r="B227" s="84">
        <v>226</v>
      </c>
      <c r="C227" s="57" t="s">
        <v>45</v>
      </c>
      <c r="D227" s="57" t="s">
        <v>53</v>
      </c>
      <c r="E227" s="42" t="s">
        <v>6170</v>
      </c>
      <c r="F227" s="58" t="s">
        <v>249</v>
      </c>
      <c r="G227" s="87" t="s">
        <v>6219</v>
      </c>
      <c r="H227" s="91" t="s">
        <v>2121</v>
      </c>
      <c r="I227" s="57" t="s">
        <v>22</v>
      </c>
      <c r="J227" s="72">
        <v>1</v>
      </c>
      <c r="K227" s="57">
        <v>0</v>
      </c>
      <c r="L227" s="72">
        <v>26.9</v>
      </c>
      <c r="M227" s="57">
        <v>3.1</v>
      </c>
    </row>
    <row r="228" s="83" customFormat="1" ht="27.6" spans="1:13">
      <c r="A228" s="83" t="s">
        <v>44</v>
      </c>
      <c r="B228" s="84">
        <v>227</v>
      </c>
      <c r="C228" s="57" t="s">
        <v>45</v>
      </c>
      <c r="D228" s="57" t="s">
        <v>53</v>
      </c>
      <c r="E228" s="42" t="s">
        <v>6170</v>
      </c>
      <c r="F228" s="58" t="s">
        <v>55</v>
      </c>
      <c r="G228" s="87" t="s">
        <v>6220</v>
      </c>
      <c r="H228" s="91" t="s">
        <v>2121</v>
      </c>
      <c r="I228" s="57" t="s">
        <v>22</v>
      </c>
      <c r="J228" s="72">
        <v>1</v>
      </c>
      <c r="K228" s="57">
        <v>0</v>
      </c>
      <c r="L228" s="72">
        <v>23.8</v>
      </c>
      <c r="M228" s="57">
        <v>3.1</v>
      </c>
    </row>
    <row r="229" s="83" customFormat="1" ht="27.6" spans="1:13">
      <c r="A229" s="83" t="s">
        <v>44</v>
      </c>
      <c r="B229" s="84">
        <v>228</v>
      </c>
      <c r="C229" s="57" t="s">
        <v>45</v>
      </c>
      <c r="D229" s="57" t="s">
        <v>53</v>
      </c>
      <c r="E229" s="42" t="s">
        <v>6170</v>
      </c>
      <c r="F229" s="58" t="s">
        <v>55</v>
      </c>
      <c r="G229" s="87" t="s">
        <v>6221</v>
      </c>
      <c r="H229" s="91" t="s">
        <v>2121</v>
      </c>
      <c r="I229" s="57" t="s">
        <v>22</v>
      </c>
      <c r="J229" s="72">
        <v>1</v>
      </c>
      <c r="K229" s="57">
        <v>0</v>
      </c>
      <c r="L229" s="57">
        <v>47.5</v>
      </c>
      <c r="M229" s="57">
        <v>3.2</v>
      </c>
    </row>
    <row r="230" s="83" customFormat="1" ht="27.6" spans="1:13">
      <c r="A230" s="83" t="s">
        <v>44</v>
      </c>
      <c r="B230" s="84">
        <v>229</v>
      </c>
      <c r="C230" s="57" t="s">
        <v>45</v>
      </c>
      <c r="D230" s="57" t="s">
        <v>53</v>
      </c>
      <c r="E230" s="42" t="s">
        <v>6170</v>
      </c>
      <c r="F230" s="58" t="s">
        <v>249</v>
      </c>
      <c r="G230" s="87" t="s">
        <v>6222</v>
      </c>
      <c r="H230" s="91" t="s">
        <v>2121</v>
      </c>
      <c r="I230" s="57" t="s">
        <v>22</v>
      </c>
      <c r="J230" s="72">
        <v>1</v>
      </c>
      <c r="K230" s="57">
        <v>0</v>
      </c>
      <c r="L230" s="57">
        <v>18.8</v>
      </c>
      <c r="M230" s="57">
        <v>3.2</v>
      </c>
    </row>
    <row r="231" s="83" customFormat="1" ht="27.6" spans="1:13">
      <c r="A231" s="83" t="s">
        <v>44</v>
      </c>
      <c r="B231" s="84">
        <v>230</v>
      </c>
      <c r="C231" s="57" t="s">
        <v>45</v>
      </c>
      <c r="D231" s="57" t="s">
        <v>171</v>
      </c>
      <c r="E231" s="42" t="s">
        <v>6170</v>
      </c>
      <c r="F231" s="58" t="s">
        <v>172</v>
      </c>
      <c r="G231" s="87" t="s">
        <v>2703</v>
      </c>
      <c r="H231" s="91" t="s">
        <v>1926</v>
      </c>
      <c r="I231" s="57" t="s">
        <v>22</v>
      </c>
      <c r="J231" s="72">
        <v>1</v>
      </c>
      <c r="K231" s="57">
        <v>0</v>
      </c>
      <c r="L231" s="72">
        <v>0.56</v>
      </c>
      <c r="M231" s="57">
        <v>3.2</v>
      </c>
    </row>
    <row r="232" s="83" customFormat="1" ht="27.6" spans="1:13">
      <c r="A232" s="83" t="s">
        <v>44</v>
      </c>
      <c r="B232" s="84">
        <v>231</v>
      </c>
      <c r="C232" s="57" t="s">
        <v>45</v>
      </c>
      <c r="D232" s="57" t="s">
        <v>171</v>
      </c>
      <c r="E232" s="42" t="s">
        <v>6170</v>
      </c>
      <c r="F232" s="58" t="s">
        <v>172</v>
      </c>
      <c r="G232" s="87" t="s">
        <v>3648</v>
      </c>
      <c r="H232" s="91" t="s">
        <v>1926</v>
      </c>
      <c r="I232" s="57" t="s">
        <v>22</v>
      </c>
      <c r="J232" s="72">
        <v>4</v>
      </c>
      <c r="K232" s="57">
        <v>0</v>
      </c>
      <c r="L232" s="72">
        <v>8.4</v>
      </c>
      <c r="M232" s="57">
        <v>3.1</v>
      </c>
    </row>
    <row r="233" s="83" customFormat="1" ht="27.6" spans="1:13">
      <c r="A233" s="83" t="s">
        <v>44</v>
      </c>
      <c r="B233" s="84">
        <v>232</v>
      </c>
      <c r="C233" s="57" t="s">
        <v>45</v>
      </c>
      <c r="D233" s="57" t="s">
        <v>53</v>
      </c>
      <c r="E233" s="42" t="s">
        <v>6170</v>
      </c>
      <c r="F233" s="58" t="s">
        <v>236</v>
      </c>
      <c r="G233" s="87" t="s">
        <v>6223</v>
      </c>
      <c r="H233" s="91" t="s">
        <v>2345</v>
      </c>
      <c r="I233" s="57" t="s">
        <v>22</v>
      </c>
      <c r="J233" s="72">
        <v>2</v>
      </c>
      <c r="K233" s="57">
        <v>0</v>
      </c>
      <c r="L233" s="72">
        <v>1.36</v>
      </c>
      <c r="M233" s="57">
        <v>3.1</v>
      </c>
    </row>
    <row r="234" s="83" customFormat="1" ht="27.6" spans="1:13">
      <c r="A234" s="83" t="s">
        <v>44</v>
      </c>
      <c r="B234" s="84">
        <v>233</v>
      </c>
      <c r="C234" s="57" t="s">
        <v>45</v>
      </c>
      <c r="D234" s="57" t="s">
        <v>322</v>
      </c>
      <c r="E234" s="42" t="s">
        <v>6170</v>
      </c>
      <c r="F234" s="58" t="s">
        <v>323</v>
      </c>
      <c r="G234" s="87" t="s">
        <v>6224</v>
      </c>
      <c r="H234" s="91" t="s">
        <v>2123</v>
      </c>
      <c r="I234" s="57" t="s">
        <v>2124</v>
      </c>
      <c r="J234" s="59">
        <v>3.67917</v>
      </c>
      <c r="K234" s="59">
        <v>0</v>
      </c>
      <c r="L234" s="72">
        <v>175.31</v>
      </c>
      <c r="M234" s="57">
        <v>3.2</v>
      </c>
    </row>
    <row r="235" s="83" customFormat="1" ht="27.6" spans="1:13">
      <c r="A235" s="83" t="s">
        <v>44</v>
      </c>
      <c r="B235" s="84">
        <v>234</v>
      </c>
      <c r="C235" s="57" t="s">
        <v>45</v>
      </c>
      <c r="D235" s="57" t="s">
        <v>53</v>
      </c>
      <c r="E235" s="42" t="s">
        <v>6170</v>
      </c>
      <c r="F235" s="58" t="s">
        <v>304</v>
      </c>
      <c r="G235" s="87" t="s">
        <v>6225</v>
      </c>
      <c r="H235" s="91" t="s">
        <v>2121</v>
      </c>
      <c r="I235" s="57" t="s">
        <v>22</v>
      </c>
      <c r="J235" s="72">
        <v>1</v>
      </c>
      <c r="K235" s="57">
        <v>0</v>
      </c>
      <c r="L235" s="72">
        <v>43</v>
      </c>
      <c r="M235" s="57">
        <v>3.1</v>
      </c>
    </row>
    <row r="236" s="83" customFormat="1" ht="27.6" spans="1:13">
      <c r="A236" s="83" t="s">
        <v>44</v>
      </c>
      <c r="B236" s="84">
        <v>235</v>
      </c>
      <c r="C236" s="57" t="s">
        <v>45</v>
      </c>
      <c r="D236" s="57" t="s">
        <v>53</v>
      </c>
      <c r="E236" s="42" t="s">
        <v>6170</v>
      </c>
      <c r="F236" s="58" t="s">
        <v>249</v>
      </c>
      <c r="G236" s="87" t="s">
        <v>6212</v>
      </c>
      <c r="H236" s="91" t="s">
        <v>2121</v>
      </c>
      <c r="I236" s="57" t="s">
        <v>22</v>
      </c>
      <c r="J236" s="72">
        <v>1</v>
      </c>
      <c r="K236" s="57">
        <v>0</v>
      </c>
      <c r="L236" s="72">
        <v>10.16</v>
      </c>
      <c r="M236" s="57">
        <v>3.1</v>
      </c>
    </row>
    <row r="237" s="83" customFormat="1" ht="27.6" spans="1:13">
      <c r="A237" s="83" t="s">
        <v>44</v>
      </c>
      <c r="B237" s="84">
        <v>236</v>
      </c>
      <c r="C237" s="57" t="s">
        <v>45</v>
      </c>
      <c r="D237" s="57" t="s">
        <v>53</v>
      </c>
      <c r="E237" s="42" t="s">
        <v>6170</v>
      </c>
      <c r="F237" s="58" t="s">
        <v>55</v>
      </c>
      <c r="G237" s="87" t="s">
        <v>3774</v>
      </c>
      <c r="H237" s="91" t="s">
        <v>2121</v>
      </c>
      <c r="I237" s="57" t="s">
        <v>22</v>
      </c>
      <c r="J237" s="72">
        <v>1</v>
      </c>
      <c r="K237" s="57">
        <v>0</v>
      </c>
      <c r="L237" s="57">
        <v>19.5</v>
      </c>
      <c r="M237" s="57">
        <v>3.2</v>
      </c>
    </row>
    <row r="238" s="83" customFormat="1" ht="27.6" spans="1:13">
      <c r="A238" s="83" t="s">
        <v>44</v>
      </c>
      <c r="B238" s="84">
        <v>237</v>
      </c>
      <c r="C238" s="57" t="s">
        <v>45</v>
      </c>
      <c r="D238" s="57" t="s">
        <v>53</v>
      </c>
      <c r="E238" s="42" t="s">
        <v>6170</v>
      </c>
      <c r="F238" s="58" t="s">
        <v>55</v>
      </c>
      <c r="G238" s="87" t="s">
        <v>6213</v>
      </c>
      <c r="H238" s="91" t="s">
        <v>2121</v>
      </c>
      <c r="I238" s="57" t="s">
        <v>22</v>
      </c>
      <c r="J238" s="72">
        <v>1</v>
      </c>
      <c r="K238" s="57">
        <v>0</v>
      </c>
      <c r="L238" s="57">
        <v>13.6</v>
      </c>
      <c r="M238" s="57">
        <v>3.2</v>
      </c>
    </row>
    <row r="239" s="83" customFormat="1" ht="27.6" spans="1:13">
      <c r="A239" s="83" t="s">
        <v>44</v>
      </c>
      <c r="B239" s="84">
        <v>238</v>
      </c>
      <c r="C239" s="57" t="s">
        <v>45</v>
      </c>
      <c r="D239" s="57" t="s">
        <v>53</v>
      </c>
      <c r="E239" s="42" t="s">
        <v>6170</v>
      </c>
      <c r="F239" s="58" t="s">
        <v>55</v>
      </c>
      <c r="G239" s="87" t="s">
        <v>6214</v>
      </c>
      <c r="H239" s="91" t="s">
        <v>2121</v>
      </c>
      <c r="I239" s="57" t="s">
        <v>22</v>
      </c>
      <c r="J239" s="72">
        <v>3</v>
      </c>
      <c r="K239" s="57">
        <v>0</v>
      </c>
      <c r="L239" s="72">
        <v>82.5</v>
      </c>
      <c r="M239" s="57">
        <v>3.2</v>
      </c>
    </row>
    <row r="240" s="83" customFormat="1" ht="27.6" spans="1:13">
      <c r="A240" s="83" t="s">
        <v>44</v>
      </c>
      <c r="B240" s="84">
        <v>239</v>
      </c>
      <c r="C240" s="57" t="s">
        <v>45</v>
      </c>
      <c r="D240" s="57" t="s">
        <v>322</v>
      </c>
      <c r="E240" s="42" t="s">
        <v>6170</v>
      </c>
      <c r="F240" s="58" t="s">
        <v>323</v>
      </c>
      <c r="G240" s="87" t="s">
        <v>3775</v>
      </c>
      <c r="H240" s="91" t="s">
        <v>2123</v>
      </c>
      <c r="I240" s="57" t="s">
        <v>2124</v>
      </c>
      <c r="J240" s="59">
        <v>0.5</v>
      </c>
      <c r="K240" s="59">
        <v>0</v>
      </c>
      <c r="L240" s="72">
        <v>13.98</v>
      </c>
      <c r="M240" s="57">
        <v>3.1</v>
      </c>
    </row>
    <row r="241" s="83" customFormat="1" ht="27.6" spans="1:13">
      <c r="A241" s="83" t="s">
        <v>44</v>
      </c>
      <c r="B241" s="84">
        <v>240</v>
      </c>
      <c r="C241" s="57" t="s">
        <v>45</v>
      </c>
      <c r="D241" s="57" t="s">
        <v>322</v>
      </c>
      <c r="E241" s="42" t="s">
        <v>6170</v>
      </c>
      <c r="F241" s="58" t="s">
        <v>323</v>
      </c>
      <c r="G241" s="87" t="s">
        <v>6216</v>
      </c>
      <c r="H241" s="91" t="s">
        <v>2123</v>
      </c>
      <c r="I241" s="57" t="s">
        <v>2124</v>
      </c>
      <c r="J241" s="59">
        <v>3.45517</v>
      </c>
      <c r="K241" s="59">
        <v>0</v>
      </c>
      <c r="L241" s="72">
        <v>125.15</v>
      </c>
      <c r="M241" s="57">
        <v>3.1</v>
      </c>
    </row>
    <row r="242" s="83" customFormat="1" ht="27.6" spans="1:13">
      <c r="A242" s="83" t="s">
        <v>44</v>
      </c>
      <c r="B242" s="84">
        <v>241</v>
      </c>
      <c r="C242" s="57" t="s">
        <v>45</v>
      </c>
      <c r="D242" s="57" t="s">
        <v>89</v>
      </c>
      <c r="E242" s="42" t="s">
        <v>6170</v>
      </c>
      <c r="F242" s="58" t="s">
        <v>114</v>
      </c>
      <c r="G242" s="87" t="s">
        <v>6226</v>
      </c>
      <c r="H242" s="91" t="s">
        <v>3740</v>
      </c>
      <c r="I242" s="57" t="s">
        <v>22</v>
      </c>
      <c r="J242" s="72">
        <v>1</v>
      </c>
      <c r="K242" s="57">
        <v>0</v>
      </c>
      <c r="L242" s="72">
        <v>118</v>
      </c>
      <c r="M242" s="57">
        <v>3.2</v>
      </c>
    </row>
    <row r="243" s="83" customFormat="1" ht="27.6" spans="1:13">
      <c r="A243" s="83" t="s">
        <v>44</v>
      </c>
      <c r="B243" s="84">
        <v>242</v>
      </c>
      <c r="C243" s="57" t="s">
        <v>45</v>
      </c>
      <c r="D243" s="57" t="s">
        <v>53</v>
      </c>
      <c r="E243" s="42" t="s">
        <v>6170</v>
      </c>
      <c r="F243" s="58" t="s">
        <v>55</v>
      </c>
      <c r="G243" s="87" t="s">
        <v>3618</v>
      </c>
      <c r="H243" s="91" t="s">
        <v>2121</v>
      </c>
      <c r="I243" s="57" t="s">
        <v>22</v>
      </c>
      <c r="J243" s="72">
        <v>1</v>
      </c>
      <c r="K243" s="57">
        <f>(CEILING(J243*0.2,1))*1</f>
        <v>1</v>
      </c>
      <c r="L243" s="57">
        <v>2.2</v>
      </c>
      <c r="M243" s="57">
        <v>3.2</v>
      </c>
    </row>
    <row r="244" s="83" customFormat="1" ht="27.6" spans="1:13">
      <c r="A244" s="83" t="s">
        <v>44</v>
      </c>
      <c r="B244" s="84">
        <v>243</v>
      </c>
      <c r="C244" s="57" t="s">
        <v>45</v>
      </c>
      <c r="D244" s="57" t="s">
        <v>53</v>
      </c>
      <c r="E244" s="42" t="s">
        <v>6170</v>
      </c>
      <c r="F244" s="58" t="s">
        <v>249</v>
      </c>
      <c r="G244" s="87" t="s">
        <v>6211</v>
      </c>
      <c r="H244" s="91" t="s">
        <v>2121</v>
      </c>
      <c r="I244" s="57" t="s">
        <v>22</v>
      </c>
      <c r="J244" s="72">
        <v>1</v>
      </c>
      <c r="K244" s="57">
        <v>0</v>
      </c>
      <c r="L244" s="57">
        <v>10.7</v>
      </c>
      <c r="M244" s="57">
        <v>3.2</v>
      </c>
    </row>
    <row r="245" s="83" customFormat="1" ht="27.6" spans="1:13">
      <c r="A245" s="83" t="s">
        <v>44</v>
      </c>
      <c r="B245" s="84">
        <v>244</v>
      </c>
      <c r="C245" s="57" t="s">
        <v>45</v>
      </c>
      <c r="D245" s="57" t="s">
        <v>53</v>
      </c>
      <c r="E245" s="42" t="s">
        <v>6170</v>
      </c>
      <c r="F245" s="58" t="s">
        <v>249</v>
      </c>
      <c r="G245" s="87" t="s">
        <v>6212</v>
      </c>
      <c r="H245" s="91" t="s">
        <v>2121</v>
      </c>
      <c r="I245" s="57" t="s">
        <v>22</v>
      </c>
      <c r="J245" s="72">
        <v>1</v>
      </c>
      <c r="K245" s="57">
        <v>0</v>
      </c>
      <c r="L245" s="72">
        <v>10.16</v>
      </c>
      <c r="M245" s="57">
        <v>3.2</v>
      </c>
    </row>
    <row r="246" s="83" customFormat="1" ht="27.6" spans="1:13">
      <c r="A246" s="83" t="s">
        <v>44</v>
      </c>
      <c r="B246" s="84">
        <v>245</v>
      </c>
      <c r="C246" s="57" t="s">
        <v>45</v>
      </c>
      <c r="D246" s="57" t="s">
        <v>53</v>
      </c>
      <c r="E246" s="42" t="s">
        <v>6170</v>
      </c>
      <c r="F246" s="58" t="s">
        <v>55</v>
      </c>
      <c r="G246" s="87" t="s">
        <v>6214</v>
      </c>
      <c r="H246" s="91" t="s">
        <v>2121</v>
      </c>
      <c r="I246" s="57" t="s">
        <v>22</v>
      </c>
      <c r="J246" s="72">
        <v>1</v>
      </c>
      <c r="K246" s="57">
        <v>0</v>
      </c>
      <c r="L246" s="57">
        <v>27.5</v>
      </c>
      <c r="M246" s="57">
        <v>3.2</v>
      </c>
    </row>
    <row r="247" s="83" customFormat="1" ht="27.6" spans="1:13">
      <c r="A247" s="83" t="s">
        <v>44</v>
      </c>
      <c r="B247" s="84">
        <v>246</v>
      </c>
      <c r="C247" s="57" t="s">
        <v>45</v>
      </c>
      <c r="D247" s="57" t="s">
        <v>322</v>
      </c>
      <c r="E247" s="42" t="s">
        <v>6170</v>
      </c>
      <c r="F247" s="58" t="s">
        <v>323</v>
      </c>
      <c r="G247" s="87" t="s">
        <v>3619</v>
      </c>
      <c r="H247" s="91" t="s">
        <v>2123</v>
      </c>
      <c r="I247" s="57" t="s">
        <v>2124</v>
      </c>
      <c r="J247" s="59">
        <v>0.68593</v>
      </c>
      <c r="K247" s="59">
        <f>J247*0.1</f>
        <v>0.068593</v>
      </c>
      <c r="L247" s="72">
        <v>5.74</v>
      </c>
      <c r="M247" s="57">
        <v>3.1</v>
      </c>
    </row>
    <row r="248" s="83" customFormat="1" ht="27.6" spans="1:13">
      <c r="A248" s="83" t="s">
        <v>44</v>
      </c>
      <c r="B248" s="84">
        <v>247</v>
      </c>
      <c r="C248" s="57" t="s">
        <v>45</v>
      </c>
      <c r="D248" s="57" t="s">
        <v>322</v>
      </c>
      <c r="E248" s="42" t="s">
        <v>6170</v>
      </c>
      <c r="F248" s="58" t="s">
        <v>323</v>
      </c>
      <c r="G248" s="87" t="s">
        <v>6216</v>
      </c>
      <c r="H248" s="91" t="s">
        <v>2123</v>
      </c>
      <c r="I248" s="57" t="s">
        <v>2124</v>
      </c>
      <c r="J248" s="59">
        <v>0.34581</v>
      </c>
      <c r="K248" s="59">
        <v>0</v>
      </c>
      <c r="L248" s="72">
        <v>12.53</v>
      </c>
      <c r="M248" s="57">
        <v>3.1</v>
      </c>
    </row>
    <row r="249" s="83" customFormat="1" ht="27.6" spans="1:13">
      <c r="A249" s="83" t="s">
        <v>44</v>
      </c>
      <c r="B249" s="84">
        <v>248</v>
      </c>
      <c r="C249" s="57" t="s">
        <v>45</v>
      </c>
      <c r="D249" s="57" t="s">
        <v>89</v>
      </c>
      <c r="E249" s="42" t="s">
        <v>6170</v>
      </c>
      <c r="F249" s="58" t="s">
        <v>114</v>
      </c>
      <c r="G249" s="87" t="s">
        <v>6217</v>
      </c>
      <c r="H249" s="91" t="s">
        <v>2118</v>
      </c>
      <c r="I249" s="57" t="s">
        <v>22</v>
      </c>
      <c r="J249" s="72">
        <v>1</v>
      </c>
      <c r="K249" s="57">
        <v>0</v>
      </c>
      <c r="L249" s="57">
        <v>22.03</v>
      </c>
      <c r="M249" s="57">
        <v>3.2</v>
      </c>
    </row>
    <row r="250" s="83" customFormat="1" ht="27.6" spans="1:13">
      <c r="A250" s="83" t="s">
        <v>44</v>
      </c>
      <c r="B250" s="84">
        <v>249</v>
      </c>
      <c r="C250" s="57" t="s">
        <v>45</v>
      </c>
      <c r="D250" s="57" t="s">
        <v>89</v>
      </c>
      <c r="E250" s="42" t="s">
        <v>6170</v>
      </c>
      <c r="F250" s="58" t="s">
        <v>114</v>
      </c>
      <c r="G250" s="87" t="s">
        <v>2699</v>
      </c>
      <c r="H250" s="91" t="s">
        <v>2638</v>
      </c>
      <c r="I250" s="57" t="s">
        <v>22</v>
      </c>
      <c r="J250" s="72">
        <v>1</v>
      </c>
      <c r="K250" s="57">
        <v>0</v>
      </c>
      <c r="L250" s="57">
        <v>9.57</v>
      </c>
      <c r="M250" s="57">
        <v>3.2</v>
      </c>
    </row>
    <row r="251" s="83" customFormat="1" ht="27.6" spans="1:13">
      <c r="A251" s="83" t="s">
        <v>44</v>
      </c>
      <c r="B251" s="84">
        <v>250</v>
      </c>
      <c r="C251" s="57" t="s">
        <v>45</v>
      </c>
      <c r="D251" s="57" t="s">
        <v>89</v>
      </c>
      <c r="E251" s="42" t="s">
        <v>6170</v>
      </c>
      <c r="F251" s="58" t="s">
        <v>114</v>
      </c>
      <c r="G251" s="87" t="s">
        <v>6218</v>
      </c>
      <c r="H251" s="91" t="s">
        <v>2638</v>
      </c>
      <c r="I251" s="57" t="s">
        <v>22</v>
      </c>
      <c r="J251" s="72">
        <v>4</v>
      </c>
      <c r="K251" s="57">
        <v>0</v>
      </c>
      <c r="L251" s="57">
        <v>223.76</v>
      </c>
      <c r="M251" s="57">
        <v>3.2</v>
      </c>
    </row>
    <row r="252" s="83" customFormat="1" ht="27.6" spans="1:13">
      <c r="A252" s="83" t="s">
        <v>44</v>
      </c>
      <c r="B252" s="84">
        <v>251</v>
      </c>
      <c r="C252" s="57" t="s">
        <v>45</v>
      </c>
      <c r="D252" s="57" t="s">
        <v>53</v>
      </c>
      <c r="E252" s="42" t="s">
        <v>6170</v>
      </c>
      <c r="F252" s="58" t="s">
        <v>249</v>
      </c>
      <c r="G252" s="87" t="s">
        <v>6219</v>
      </c>
      <c r="H252" s="91" t="s">
        <v>2121</v>
      </c>
      <c r="I252" s="57" t="s">
        <v>22</v>
      </c>
      <c r="J252" s="72">
        <v>1</v>
      </c>
      <c r="K252" s="57">
        <v>0</v>
      </c>
      <c r="L252" s="72">
        <v>26.9</v>
      </c>
      <c r="M252" s="57">
        <v>3.2</v>
      </c>
    </row>
    <row r="253" s="83" customFormat="1" ht="27.6" spans="1:13">
      <c r="A253" s="83" t="s">
        <v>44</v>
      </c>
      <c r="B253" s="84">
        <v>252</v>
      </c>
      <c r="C253" s="57" t="s">
        <v>45</v>
      </c>
      <c r="D253" s="57" t="s">
        <v>53</v>
      </c>
      <c r="E253" s="42" t="s">
        <v>6170</v>
      </c>
      <c r="F253" s="58" t="s">
        <v>55</v>
      </c>
      <c r="G253" s="87" t="s">
        <v>6220</v>
      </c>
      <c r="H253" s="91" t="s">
        <v>2121</v>
      </c>
      <c r="I253" s="57" t="s">
        <v>22</v>
      </c>
      <c r="J253" s="72">
        <v>1</v>
      </c>
      <c r="K253" s="57">
        <v>0</v>
      </c>
      <c r="L253" s="72">
        <v>23.8</v>
      </c>
      <c r="M253" s="57">
        <v>3.1</v>
      </c>
    </row>
    <row r="254" s="83" customFormat="1" ht="27.6" spans="1:13">
      <c r="A254" s="83" t="s">
        <v>44</v>
      </c>
      <c r="B254" s="84">
        <v>253</v>
      </c>
      <c r="C254" s="57" t="s">
        <v>45</v>
      </c>
      <c r="D254" s="57" t="s">
        <v>53</v>
      </c>
      <c r="E254" s="42" t="s">
        <v>6170</v>
      </c>
      <c r="F254" s="58" t="s">
        <v>55</v>
      </c>
      <c r="G254" s="87" t="s">
        <v>6221</v>
      </c>
      <c r="H254" s="91" t="s">
        <v>2121</v>
      </c>
      <c r="I254" s="57" t="s">
        <v>22</v>
      </c>
      <c r="J254" s="72">
        <v>1</v>
      </c>
      <c r="K254" s="57">
        <v>0</v>
      </c>
      <c r="L254" s="72">
        <v>47.5</v>
      </c>
      <c r="M254" s="57">
        <v>3.1</v>
      </c>
    </row>
    <row r="255" s="83" customFormat="1" ht="27.6" spans="1:13">
      <c r="A255" s="83" t="s">
        <v>44</v>
      </c>
      <c r="B255" s="84">
        <v>254</v>
      </c>
      <c r="C255" s="57" t="s">
        <v>45</v>
      </c>
      <c r="D255" s="57" t="s">
        <v>53</v>
      </c>
      <c r="E255" s="42" t="s">
        <v>6170</v>
      </c>
      <c r="F255" s="58" t="s">
        <v>249</v>
      </c>
      <c r="G255" s="87" t="s">
        <v>6222</v>
      </c>
      <c r="H255" s="91" t="s">
        <v>2121</v>
      </c>
      <c r="I255" s="57" t="s">
        <v>22</v>
      </c>
      <c r="J255" s="72">
        <v>1</v>
      </c>
      <c r="K255" s="57">
        <v>0</v>
      </c>
      <c r="L255" s="57">
        <v>18.8</v>
      </c>
      <c r="M255" s="57">
        <v>3.2</v>
      </c>
    </row>
    <row r="256" s="83" customFormat="1" ht="27.6" spans="1:13">
      <c r="A256" s="83" t="s">
        <v>44</v>
      </c>
      <c r="B256" s="84">
        <v>255</v>
      </c>
      <c r="C256" s="57" t="s">
        <v>45</v>
      </c>
      <c r="D256" s="57" t="s">
        <v>171</v>
      </c>
      <c r="E256" s="42" t="s">
        <v>6170</v>
      </c>
      <c r="F256" s="58" t="s">
        <v>172</v>
      </c>
      <c r="G256" s="87" t="s">
        <v>2703</v>
      </c>
      <c r="H256" s="91" t="s">
        <v>1926</v>
      </c>
      <c r="I256" s="57" t="s">
        <v>22</v>
      </c>
      <c r="J256" s="72">
        <v>1</v>
      </c>
      <c r="K256" s="57">
        <v>0</v>
      </c>
      <c r="L256" s="57">
        <v>0.56</v>
      </c>
      <c r="M256" s="57">
        <v>3.2</v>
      </c>
    </row>
    <row r="257" s="83" customFormat="1" ht="27.6" spans="1:13">
      <c r="A257" s="83" t="s">
        <v>44</v>
      </c>
      <c r="B257" s="84">
        <v>256</v>
      </c>
      <c r="C257" s="57" t="s">
        <v>45</v>
      </c>
      <c r="D257" s="57" t="s">
        <v>171</v>
      </c>
      <c r="E257" s="42" t="s">
        <v>6170</v>
      </c>
      <c r="F257" s="58" t="s">
        <v>172</v>
      </c>
      <c r="G257" s="87" t="s">
        <v>3648</v>
      </c>
      <c r="H257" s="91" t="s">
        <v>1926</v>
      </c>
      <c r="I257" s="57" t="s">
        <v>22</v>
      </c>
      <c r="J257" s="72">
        <v>4</v>
      </c>
      <c r="K257" s="57">
        <v>0</v>
      </c>
      <c r="L257" s="72">
        <v>8.4</v>
      </c>
      <c r="M257" s="57">
        <v>3.1</v>
      </c>
    </row>
    <row r="258" s="83" customFormat="1" ht="27.6" spans="1:13">
      <c r="A258" s="83" t="s">
        <v>44</v>
      </c>
      <c r="B258" s="84">
        <v>257</v>
      </c>
      <c r="C258" s="57" t="s">
        <v>45</v>
      </c>
      <c r="D258" s="57" t="s">
        <v>53</v>
      </c>
      <c r="E258" s="42" t="s">
        <v>6170</v>
      </c>
      <c r="F258" s="58" t="s">
        <v>236</v>
      </c>
      <c r="G258" s="87" t="s">
        <v>6223</v>
      </c>
      <c r="H258" s="91" t="s">
        <v>2345</v>
      </c>
      <c r="I258" s="57" t="s">
        <v>22</v>
      </c>
      <c r="J258" s="72">
        <v>2</v>
      </c>
      <c r="K258" s="57">
        <v>0</v>
      </c>
      <c r="L258" s="72">
        <v>1.36</v>
      </c>
      <c r="M258" s="57">
        <v>3.1</v>
      </c>
    </row>
    <row r="259" s="83" customFormat="1" ht="27.6" spans="1:13">
      <c r="A259" s="83" t="s">
        <v>44</v>
      </c>
      <c r="B259" s="84">
        <v>258</v>
      </c>
      <c r="C259" s="57" t="s">
        <v>45</v>
      </c>
      <c r="D259" s="57" t="s">
        <v>322</v>
      </c>
      <c r="E259" s="42" t="s">
        <v>6170</v>
      </c>
      <c r="F259" s="58" t="s">
        <v>323</v>
      </c>
      <c r="G259" s="87" t="s">
        <v>6224</v>
      </c>
      <c r="H259" s="91" t="s">
        <v>2123</v>
      </c>
      <c r="I259" s="57" t="s">
        <v>2124</v>
      </c>
      <c r="J259" s="59">
        <v>3.65489</v>
      </c>
      <c r="K259" s="59">
        <v>0</v>
      </c>
      <c r="L259" s="57">
        <v>174.16</v>
      </c>
      <c r="M259" s="57">
        <v>3.2</v>
      </c>
    </row>
    <row r="260" s="83" customFormat="1" ht="27.6" spans="1:13">
      <c r="A260" s="83" t="s">
        <v>44</v>
      </c>
      <c r="B260" s="84">
        <v>259</v>
      </c>
      <c r="C260" s="57" t="s">
        <v>45</v>
      </c>
      <c r="D260" s="57" t="s">
        <v>89</v>
      </c>
      <c r="E260" s="42" t="s">
        <v>6170</v>
      </c>
      <c r="F260" s="58" t="s">
        <v>114</v>
      </c>
      <c r="G260" s="87" t="s">
        <v>2699</v>
      </c>
      <c r="H260" s="91" t="s">
        <v>2638</v>
      </c>
      <c r="I260" s="57" t="s">
        <v>22</v>
      </c>
      <c r="J260" s="72">
        <v>1</v>
      </c>
      <c r="K260" s="57">
        <v>0</v>
      </c>
      <c r="L260" s="57">
        <v>9.57</v>
      </c>
      <c r="M260" s="57">
        <v>3.2</v>
      </c>
    </row>
    <row r="261" s="83" customFormat="1" ht="27.6" spans="1:13">
      <c r="A261" s="83" t="s">
        <v>44</v>
      </c>
      <c r="B261" s="84">
        <v>260</v>
      </c>
      <c r="C261" s="57" t="s">
        <v>45</v>
      </c>
      <c r="D261" s="57" t="s">
        <v>89</v>
      </c>
      <c r="E261" s="42" t="s">
        <v>6170</v>
      </c>
      <c r="F261" s="58" t="s">
        <v>114</v>
      </c>
      <c r="G261" s="87" t="s">
        <v>6218</v>
      </c>
      <c r="H261" s="91" t="s">
        <v>2638</v>
      </c>
      <c r="I261" s="57" t="s">
        <v>22</v>
      </c>
      <c r="J261" s="72">
        <v>4</v>
      </c>
      <c r="K261" s="57">
        <v>0</v>
      </c>
      <c r="L261" s="57">
        <v>223.76</v>
      </c>
      <c r="M261" s="57">
        <v>3.2</v>
      </c>
    </row>
    <row r="262" s="83" customFormat="1" ht="27.6" spans="1:13">
      <c r="A262" s="83" t="s">
        <v>44</v>
      </c>
      <c r="B262" s="84">
        <v>261</v>
      </c>
      <c r="C262" s="57" t="s">
        <v>45</v>
      </c>
      <c r="D262" s="57" t="s">
        <v>53</v>
      </c>
      <c r="E262" s="42" t="s">
        <v>6170</v>
      </c>
      <c r="F262" s="58" t="s">
        <v>249</v>
      </c>
      <c r="G262" s="87" t="s">
        <v>6219</v>
      </c>
      <c r="H262" s="91" t="s">
        <v>2121</v>
      </c>
      <c r="I262" s="57" t="s">
        <v>22</v>
      </c>
      <c r="J262" s="72">
        <v>1</v>
      </c>
      <c r="K262" s="57">
        <v>0</v>
      </c>
      <c r="L262" s="57">
        <v>26.9</v>
      </c>
      <c r="M262" s="57">
        <v>3.2</v>
      </c>
    </row>
    <row r="263" s="83" customFormat="1" ht="27.6" spans="1:13">
      <c r="A263" s="83" t="s">
        <v>44</v>
      </c>
      <c r="B263" s="84">
        <v>262</v>
      </c>
      <c r="C263" s="57" t="s">
        <v>45</v>
      </c>
      <c r="D263" s="57" t="s">
        <v>53</v>
      </c>
      <c r="E263" s="42" t="s">
        <v>6170</v>
      </c>
      <c r="F263" s="58" t="s">
        <v>55</v>
      </c>
      <c r="G263" s="87" t="s">
        <v>6220</v>
      </c>
      <c r="H263" s="91" t="s">
        <v>2121</v>
      </c>
      <c r="I263" s="57" t="s">
        <v>22</v>
      </c>
      <c r="J263" s="72">
        <v>1</v>
      </c>
      <c r="K263" s="57">
        <v>0</v>
      </c>
      <c r="L263" s="57">
        <v>23.8</v>
      </c>
      <c r="M263" s="57">
        <v>3.2</v>
      </c>
    </row>
    <row r="264" s="83" customFormat="1" ht="27.6" spans="1:13">
      <c r="A264" s="83" t="s">
        <v>44</v>
      </c>
      <c r="B264" s="84">
        <v>263</v>
      </c>
      <c r="C264" s="57" t="s">
        <v>45</v>
      </c>
      <c r="D264" s="57" t="s">
        <v>53</v>
      </c>
      <c r="E264" s="42" t="s">
        <v>6170</v>
      </c>
      <c r="F264" s="58" t="s">
        <v>55</v>
      </c>
      <c r="G264" s="87" t="s">
        <v>6221</v>
      </c>
      <c r="H264" s="91" t="s">
        <v>2121</v>
      </c>
      <c r="I264" s="57" t="s">
        <v>22</v>
      </c>
      <c r="J264" s="72">
        <v>1</v>
      </c>
      <c r="K264" s="57">
        <v>0</v>
      </c>
      <c r="L264" s="57">
        <v>47.5</v>
      </c>
      <c r="M264" s="57">
        <v>3.2</v>
      </c>
    </row>
    <row r="265" s="83" customFormat="1" ht="27.6" spans="1:13">
      <c r="A265" s="83" t="s">
        <v>44</v>
      </c>
      <c r="B265" s="84">
        <v>264</v>
      </c>
      <c r="C265" s="57" t="s">
        <v>45</v>
      </c>
      <c r="D265" s="57" t="s">
        <v>53</v>
      </c>
      <c r="E265" s="42" t="s">
        <v>6170</v>
      </c>
      <c r="F265" s="58" t="s">
        <v>249</v>
      </c>
      <c r="G265" s="87" t="s">
        <v>6222</v>
      </c>
      <c r="H265" s="91" t="s">
        <v>2121</v>
      </c>
      <c r="I265" s="57" t="s">
        <v>22</v>
      </c>
      <c r="J265" s="72">
        <v>1</v>
      </c>
      <c r="K265" s="57">
        <v>0</v>
      </c>
      <c r="L265" s="72">
        <v>18.8</v>
      </c>
      <c r="M265" s="57">
        <v>3.2</v>
      </c>
    </row>
    <row r="266" s="83" customFormat="1" ht="27.6" spans="1:13">
      <c r="A266" s="83" t="s">
        <v>44</v>
      </c>
      <c r="B266" s="84">
        <v>265</v>
      </c>
      <c r="C266" s="57" t="s">
        <v>45</v>
      </c>
      <c r="D266" s="57" t="s">
        <v>171</v>
      </c>
      <c r="E266" s="42" t="s">
        <v>6170</v>
      </c>
      <c r="F266" s="58" t="s">
        <v>172</v>
      </c>
      <c r="G266" s="87" t="s">
        <v>2703</v>
      </c>
      <c r="H266" s="91" t="s">
        <v>1926</v>
      </c>
      <c r="I266" s="57" t="s">
        <v>22</v>
      </c>
      <c r="J266" s="72">
        <v>1</v>
      </c>
      <c r="K266" s="57">
        <v>0</v>
      </c>
      <c r="L266" s="72">
        <v>0.56</v>
      </c>
      <c r="M266" s="57">
        <v>3.2</v>
      </c>
    </row>
    <row r="267" s="83" customFormat="1" ht="27.6" spans="1:13">
      <c r="A267" s="83" t="s">
        <v>44</v>
      </c>
      <c r="B267" s="84">
        <v>266</v>
      </c>
      <c r="C267" s="57" t="s">
        <v>45</v>
      </c>
      <c r="D267" s="57" t="s">
        <v>171</v>
      </c>
      <c r="E267" s="42" t="s">
        <v>6170</v>
      </c>
      <c r="F267" s="58" t="s">
        <v>172</v>
      </c>
      <c r="G267" s="87" t="s">
        <v>3648</v>
      </c>
      <c r="H267" s="91" t="s">
        <v>1926</v>
      </c>
      <c r="I267" s="57" t="s">
        <v>22</v>
      </c>
      <c r="J267" s="72">
        <v>4</v>
      </c>
      <c r="K267" s="57">
        <v>0</v>
      </c>
      <c r="L267" s="72">
        <v>8.4</v>
      </c>
      <c r="M267" s="57">
        <v>3.2</v>
      </c>
    </row>
    <row r="268" s="83" customFormat="1" ht="27.6" spans="1:13">
      <c r="A268" s="83" t="s">
        <v>44</v>
      </c>
      <c r="B268" s="84">
        <v>267</v>
      </c>
      <c r="C268" s="57" t="s">
        <v>45</v>
      </c>
      <c r="D268" s="57" t="s">
        <v>53</v>
      </c>
      <c r="E268" s="42" t="s">
        <v>6170</v>
      </c>
      <c r="F268" s="58" t="s">
        <v>236</v>
      </c>
      <c r="G268" s="87" t="s">
        <v>6223</v>
      </c>
      <c r="H268" s="91" t="s">
        <v>2345</v>
      </c>
      <c r="I268" s="57" t="s">
        <v>22</v>
      </c>
      <c r="J268" s="72">
        <v>2</v>
      </c>
      <c r="K268" s="57">
        <v>0</v>
      </c>
      <c r="L268" s="72">
        <v>1.36</v>
      </c>
      <c r="M268" s="57">
        <v>3.2</v>
      </c>
    </row>
    <row r="269" s="83" customFormat="1" ht="27.6" spans="1:13">
      <c r="A269" s="83" t="s">
        <v>44</v>
      </c>
      <c r="B269" s="84">
        <v>268</v>
      </c>
      <c r="C269" s="57" t="s">
        <v>45</v>
      </c>
      <c r="D269" s="57" t="s">
        <v>322</v>
      </c>
      <c r="E269" s="42" t="s">
        <v>6170</v>
      </c>
      <c r="F269" s="58" t="s">
        <v>323</v>
      </c>
      <c r="G269" s="87" t="s">
        <v>6224</v>
      </c>
      <c r="H269" s="91" t="s">
        <v>2123</v>
      </c>
      <c r="I269" s="57" t="s">
        <v>2124</v>
      </c>
      <c r="J269" s="59">
        <v>3.6642</v>
      </c>
      <c r="K269" s="59">
        <v>0</v>
      </c>
      <c r="L269" s="72">
        <v>174.6</v>
      </c>
      <c r="M269" s="57">
        <v>3.2</v>
      </c>
    </row>
    <row r="270" s="83" customFormat="1" ht="27.6" spans="1:13">
      <c r="A270" s="83" t="s">
        <v>44</v>
      </c>
      <c r="B270" s="84">
        <v>269</v>
      </c>
      <c r="C270" s="57" t="s">
        <v>45</v>
      </c>
      <c r="D270" s="57" t="s">
        <v>53</v>
      </c>
      <c r="E270" s="42" t="s">
        <v>6170</v>
      </c>
      <c r="F270" s="58" t="s">
        <v>55</v>
      </c>
      <c r="G270" s="87" t="s">
        <v>3774</v>
      </c>
      <c r="H270" s="91" t="s">
        <v>2121</v>
      </c>
      <c r="I270" s="57" t="s">
        <v>22</v>
      </c>
      <c r="J270" s="72">
        <v>2</v>
      </c>
      <c r="K270" s="57">
        <v>0</v>
      </c>
      <c r="L270" s="72">
        <v>39</v>
      </c>
      <c r="M270" s="57">
        <v>3.2</v>
      </c>
    </row>
    <row r="271" s="83" customFormat="1" ht="27.6" spans="1:13">
      <c r="A271" s="83" t="s">
        <v>44</v>
      </c>
      <c r="B271" s="84">
        <v>270</v>
      </c>
      <c r="C271" s="57" t="s">
        <v>45</v>
      </c>
      <c r="D271" s="57" t="s">
        <v>322</v>
      </c>
      <c r="E271" s="42" t="s">
        <v>6170</v>
      </c>
      <c r="F271" s="58" t="s">
        <v>323</v>
      </c>
      <c r="G271" s="87" t="s">
        <v>3775</v>
      </c>
      <c r="H271" s="91" t="s">
        <v>2123</v>
      </c>
      <c r="I271" s="57" t="s">
        <v>2124</v>
      </c>
      <c r="J271" s="59">
        <v>0.9599</v>
      </c>
      <c r="K271" s="59">
        <v>0</v>
      </c>
      <c r="L271" s="72">
        <v>26.84</v>
      </c>
      <c r="M271" s="57">
        <v>3.1</v>
      </c>
    </row>
    <row r="272" s="83" customFormat="1" ht="27.6" spans="1:13">
      <c r="A272" s="83" t="s">
        <v>44</v>
      </c>
      <c r="B272" s="84">
        <v>271</v>
      </c>
      <c r="C272" s="57" t="s">
        <v>45</v>
      </c>
      <c r="D272" s="57" t="s">
        <v>89</v>
      </c>
      <c r="E272" s="42" t="s">
        <v>6170</v>
      </c>
      <c r="F272" s="58" t="s">
        <v>114</v>
      </c>
      <c r="G272" s="87" t="s">
        <v>6226</v>
      </c>
      <c r="H272" s="91" t="s">
        <v>3740</v>
      </c>
      <c r="I272" s="57" t="s">
        <v>22</v>
      </c>
      <c r="J272" s="72">
        <v>1</v>
      </c>
      <c r="K272" s="57">
        <v>0</v>
      </c>
      <c r="L272" s="72">
        <v>118</v>
      </c>
      <c r="M272" s="57">
        <v>3.1</v>
      </c>
    </row>
    <row r="273" s="83" customFormat="1" ht="27.6" spans="1:13">
      <c r="A273" s="83" t="s">
        <v>44</v>
      </c>
      <c r="B273" s="84">
        <v>272</v>
      </c>
      <c r="C273" s="57" t="s">
        <v>45</v>
      </c>
      <c r="D273" s="57" t="s">
        <v>53</v>
      </c>
      <c r="E273" s="42" t="s">
        <v>6170</v>
      </c>
      <c r="F273" s="58" t="s">
        <v>249</v>
      </c>
      <c r="G273" s="87" t="s">
        <v>3607</v>
      </c>
      <c r="H273" s="91" t="s">
        <v>2121</v>
      </c>
      <c r="I273" s="57" t="s">
        <v>22</v>
      </c>
      <c r="J273" s="72">
        <v>1</v>
      </c>
      <c r="K273" s="57">
        <f>(CEILING(J273*0.2,1))*1</f>
        <v>1</v>
      </c>
      <c r="L273" s="72">
        <v>1.8</v>
      </c>
      <c r="M273" s="57">
        <v>3.2</v>
      </c>
    </row>
    <row r="274" s="83" customFormat="1" ht="27.6" spans="1:13">
      <c r="A274" s="83" t="s">
        <v>44</v>
      </c>
      <c r="B274" s="84">
        <v>273</v>
      </c>
      <c r="C274" s="57" t="s">
        <v>45</v>
      </c>
      <c r="D274" s="57" t="s">
        <v>53</v>
      </c>
      <c r="E274" s="42" t="s">
        <v>6170</v>
      </c>
      <c r="F274" s="58" t="s">
        <v>249</v>
      </c>
      <c r="G274" s="87" t="s">
        <v>4096</v>
      </c>
      <c r="H274" s="91" t="s">
        <v>2121</v>
      </c>
      <c r="I274" s="57" t="s">
        <v>22</v>
      </c>
      <c r="J274" s="72">
        <v>1</v>
      </c>
      <c r="K274" s="57">
        <v>0</v>
      </c>
      <c r="L274" s="72">
        <v>15</v>
      </c>
      <c r="M274" s="57">
        <v>3.2</v>
      </c>
    </row>
    <row r="275" s="83" customFormat="1" ht="27.6" spans="1:13">
      <c r="A275" s="83" t="s">
        <v>44</v>
      </c>
      <c r="B275" s="84">
        <v>274</v>
      </c>
      <c r="C275" s="57" t="s">
        <v>45</v>
      </c>
      <c r="D275" s="57" t="s">
        <v>53</v>
      </c>
      <c r="E275" s="42" t="s">
        <v>6170</v>
      </c>
      <c r="F275" s="58" t="s">
        <v>55</v>
      </c>
      <c r="G275" s="87" t="s">
        <v>6214</v>
      </c>
      <c r="H275" s="91" t="s">
        <v>2121</v>
      </c>
      <c r="I275" s="57" t="s">
        <v>22</v>
      </c>
      <c r="J275" s="72">
        <v>3</v>
      </c>
      <c r="K275" s="57">
        <v>0</v>
      </c>
      <c r="L275" s="72">
        <v>82.5</v>
      </c>
      <c r="M275" s="57">
        <v>3.2</v>
      </c>
    </row>
    <row r="276" s="83" customFormat="1" ht="27.6" spans="1:13">
      <c r="A276" s="83" t="s">
        <v>44</v>
      </c>
      <c r="B276" s="84">
        <v>275</v>
      </c>
      <c r="C276" s="57" t="s">
        <v>45</v>
      </c>
      <c r="D276" s="57" t="s">
        <v>322</v>
      </c>
      <c r="E276" s="42" t="s">
        <v>6170</v>
      </c>
      <c r="F276" s="58" t="s">
        <v>323</v>
      </c>
      <c r="G276" s="87" t="s">
        <v>4052</v>
      </c>
      <c r="H276" s="91" t="s">
        <v>2162</v>
      </c>
      <c r="I276" s="57" t="s">
        <v>2124</v>
      </c>
      <c r="J276" s="59">
        <v>1.06053</v>
      </c>
      <c r="K276" s="59">
        <v>0</v>
      </c>
      <c r="L276" s="72">
        <v>53</v>
      </c>
      <c r="M276" s="57">
        <v>3.2</v>
      </c>
    </row>
    <row r="277" s="83" customFormat="1" ht="27.6" spans="1:13">
      <c r="A277" s="83" t="s">
        <v>44</v>
      </c>
      <c r="B277" s="84">
        <v>276</v>
      </c>
      <c r="C277" s="57" t="s">
        <v>45</v>
      </c>
      <c r="D277" s="57" t="s">
        <v>89</v>
      </c>
      <c r="E277" s="42" t="s">
        <v>6170</v>
      </c>
      <c r="F277" s="58" t="s">
        <v>114</v>
      </c>
      <c r="G277" s="87" t="s">
        <v>3806</v>
      </c>
      <c r="H277" s="91" t="s">
        <v>2134</v>
      </c>
      <c r="I277" s="57" t="s">
        <v>22</v>
      </c>
      <c r="J277" s="72">
        <v>1</v>
      </c>
      <c r="K277" s="57">
        <v>0</v>
      </c>
      <c r="L277" s="72">
        <v>7</v>
      </c>
      <c r="M277" s="57">
        <v>3.2</v>
      </c>
    </row>
    <row r="278" s="83" customFormat="1" ht="27.6" spans="1:13">
      <c r="A278" s="83" t="s">
        <v>44</v>
      </c>
      <c r="B278" s="84">
        <v>277</v>
      </c>
      <c r="C278" s="57" t="s">
        <v>45</v>
      </c>
      <c r="D278" s="57" t="s">
        <v>89</v>
      </c>
      <c r="E278" s="42" t="s">
        <v>6170</v>
      </c>
      <c r="F278" s="58" t="s">
        <v>114</v>
      </c>
      <c r="G278" s="87" t="s">
        <v>3807</v>
      </c>
      <c r="H278" s="91" t="s">
        <v>2134</v>
      </c>
      <c r="I278" s="57" t="s">
        <v>22</v>
      </c>
      <c r="J278" s="72">
        <v>4</v>
      </c>
      <c r="K278" s="57">
        <v>0</v>
      </c>
      <c r="L278" s="72">
        <v>85</v>
      </c>
      <c r="M278" s="57">
        <v>3.2</v>
      </c>
    </row>
    <row r="279" s="83" customFormat="1" ht="27.6" spans="1:13">
      <c r="A279" s="83" t="s">
        <v>44</v>
      </c>
      <c r="B279" s="84">
        <v>278</v>
      </c>
      <c r="C279" s="57" t="s">
        <v>45</v>
      </c>
      <c r="D279" s="57" t="s">
        <v>53</v>
      </c>
      <c r="E279" s="42" t="s">
        <v>6170</v>
      </c>
      <c r="F279" s="58" t="s">
        <v>55</v>
      </c>
      <c r="G279" s="87" t="s">
        <v>3800</v>
      </c>
      <c r="H279" s="91" t="s">
        <v>2136</v>
      </c>
      <c r="I279" s="57" t="s">
        <v>22</v>
      </c>
      <c r="J279" s="72">
        <v>1</v>
      </c>
      <c r="K279" s="57">
        <v>0</v>
      </c>
      <c r="L279" s="72">
        <v>10</v>
      </c>
      <c r="M279" s="57">
        <v>3.2</v>
      </c>
    </row>
    <row r="280" s="83" customFormat="1" ht="27.6" spans="1:13">
      <c r="A280" s="83" t="s">
        <v>44</v>
      </c>
      <c r="B280" s="84">
        <v>279</v>
      </c>
      <c r="C280" s="57" t="s">
        <v>45</v>
      </c>
      <c r="D280" s="57" t="s">
        <v>53</v>
      </c>
      <c r="E280" s="42" t="s">
        <v>6170</v>
      </c>
      <c r="F280" s="58" t="s">
        <v>55</v>
      </c>
      <c r="G280" s="87" t="s">
        <v>3620</v>
      </c>
      <c r="H280" s="91" t="s">
        <v>2136</v>
      </c>
      <c r="I280" s="57" t="s">
        <v>22</v>
      </c>
      <c r="J280" s="72">
        <v>5</v>
      </c>
      <c r="K280" s="57">
        <v>0</v>
      </c>
      <c r="L280" s="72">
        <v>98</v>
      </c>
      <c r="M280" s="57">
        <v>3.2</v>
      </c>
    </row>
    <row r="281" s="83" customFormat="1" ht="27.6" spans="1:13">
      <c r="A281" s="83" t="s">
        <v>44</v>
      </c>
      <c r="B281" s="84">
        <v>280</v>
      </c>
      <c r="C281" s="57" t="s">
        <v>45</v>
      </c>
      <c r="D281" s="57" t="s">
        <v>53</v>
      </c>
      <c r="E281" s="42" t="s">
        <v>6170</v>
      </c>
      <c r="F281" s="58" t="s">
        <v>249</v>
      </c>
      <c r="G281" s="87" t="s">
        <v>3801</v>
      </c>
      <c r="H281" s="91" t="s">
        <v>2136</v>
      </c>
      <c r="I281" s="57" t="s">
        <v>22</v>
      </c>
      <c r="J281" s="72">
        <v>1</v>
      </c>
      <c r="K281" s="57">
        <v>0</v>
      </c>
      <c r="L281" s="72">
        <v>5</v>
      </c>
      <c r="M281" s="57">
        <v>3.2</v>
      </c>
    </row>
    <row r="282" s="83" customFormat="1" ht="27.6" spans="1:13">
      <c r="A282" s="83" t="s">
        <v>44</v>
      </c>
      <c r="B282" s="84">
        <v>281</v>
      </c>
      <c r="C282" s="57" t="s">
        <v>45</v>
      </c>
      <c r="D282" s="57" t="s">
        <v>53</v>
      </c>
      <c r="E282" s="42" t="s">
        <v>6170</v>
      </c>
      <c r="F282" s="58" t="s">
        <v>304</v>
      </c>
      <c r="G282" s="87" t="s">
        <v>3808</v>
      </c>
      <c r="H282" s="91" t="s">
        <v>2136</v>
      </c>
      <c r="I282" s="57" t="s">
        <v>22</v>
      </c>
      <c r="J282" s="72">
        <v>1</v>
      </c>
      <c r="K282" s="57">
        <v>0</v>
      </c>
      <c r="L282" s="72">
        <v>27</v>
      </c>
      <c r="M282" s="57">
        <v>3.2</v>
      </c>
    </row>
    <row r="283" s="83" customFormat="1" ht="41.4" spans="1:13">
      <c r="A283" s="83" t="s">
        <v>44</v>
      </c>
      <c r="B283" s="84">
        <v>282</v>
      </c>
      <c r="C283" s="57" t="s">
        <v>45</v>
      </c>
      <c r="D283" s="57" t="s">
        <v>171</v>
      </c>
      <c r="E283" s="42" t="s">
        <v>6170</v>
      </c>
      <c r="F283" s="58" t="s">
        <v>172</v>
      </c>
      <c r="G283" s="87" t="s">
        <v>6172</v>
      </c>
      <c r="H283" s="91" t="s">
        <v>3641</v>
      </c>
      <c r="I283" s="57" t="s">
        <v>22</v>
      </c>
      <c r="J283" s="72">
        <v>1</v>
      </c>
      <c r="K283" s="57">
        <v>0</v>
      </c>
      <c r="L283" s="72">
        <v>0.24</v>
      </c>
      <c r="M283" s="57">
        <v>3.2</v>
      </c>
    </row>
    <row r="284" s="83" customFormat="1" ht="41.4" spans="1:13">
      <c r="A284" s="83" t="s">
        <v>44</v>
      </c>
      <c r="B284" s="84">
        <v>283</v>
      </c>
      <c r="C284" s="57" t="s">
        <v>45</v>
      </c>
      <c r="D284" s="57" t="s">
        <v>171</v>
      </c>
      <c r="E284" s="42" t="s">
        <v>6170</v>
      </c>
      <c r="F284" s="58" t="s">
        <v>172</v>
      </c>
      <c r="G284" s="87" t="s">
        <v>6227</v>
      </c>
      <c r="H284" s="91" t="s">
        <v>3641</v>
      </c>
      <c r="I284" s="57" t="s">
        <v>22</v>
      </c>
      <c r="J284" s="72">
        <v>4</v>
      </c>
      <c r="K284" s="57">
        <v>0</v>
      </c>
      <c r="L284" s="72">
        <v>2</v>
      </c>
      <c r="M284" s="57">
        <v>3.2</v>
      </c>
    </row>
    <row r="285" s="83" customFormat="1" ht="55.2" spans="1:13">
      <c r="A285" s="83" t="s">
        <v>44</v>
      </c>
      <c r="B285" s="84">
        <v>284</v>
      </c>
      <c r="C285" s="57" t="s">
        <v>45</v>
      </c>
      <c r="D285" s="57" t="s">
        <v>53</v>
      </c>
      <c r="E285" s="42" t="s">
        <v>6170</v>
      </c>
      <c r="F285" s="58" t="s">
        <v>236</v>
      </c>
      <c r="G285" s="87" t="s">
        <v>6192</v>
      </c>
      <c r="H285" s="91" t="s">
        <v>2134</v>
      </c>
      <c r="I285" s="57" t="s">
        <v>22</v>
      </c>
      <c r="J285" s="72">
        <v>1</v>
      </c>
      <c r="K285" s="57">
        <f>(CEILING(J285*0.2,1))*1</f>
        <v>1</v>
      </c>
      <c r="L285" s="72">
        <v>2</v>
      </c>
      <c r="M285" s="57">
        <v>3.1</v>
      </c>
    </row>
    <row r="286" s="83" customFormat="1" ht="55.2" spans="1:13">
      <c r="A286" s="83" t="s">
        <v>44</v>
      </c>
      <c r="B286" s="84">
        <v>285</v>
      </c>
      <c r="C286" s="57" t="s">
        <v>45</v>
      </c>
      <c r="D286" s="57" t="s">
        <v>53</v>
      </c>
      <c r="E286" s="42" t="s">
        <v>6170</v>
      </c>
      <c r="F286" s="58" t="s">
        <v>236</v>
      </c>
      <c r="G286" s="87" t="s">
        <v>6193</v>
      </c>
      <c r="H286" s="91" t="s">
        <v>2134</v>
      </c>
      <c r="I286" s="57" t="s">
        <v>22</v>
      </c>
      <c r="J286" s="72">
        <v>1</v>
      </c>
      <c r="K286" s="57">
        <f>(CEILING(J286*0.2,1))*1</f>
        <v>1</v>
      </c>
      <c r="L286" s="72">
        <v>4</v>
      </c>
      <c r="M286" s="57">
        <v>3.2</v>
      </c>
    </row>
    <row r="287" s="83" customFormat="1" ht="27.6" spans="1:13">
      <c r="A287" s="83" t="s">
        <v>44</v>
      </c>
      <c r="B287" s="84">
        <v>286</v>
      </c>
      <c r="C287" s="57" t="s">
        <v>45</v>
      </c>
      <c r="D287" s="57" t="s">
        <v>53</v>
      </c>
      <c r="E287" s="42" t="s">
        <v>6170</v>
      </c>
      <c r="F287" s="58" t="s">
        <v>236</v>
      </c>
      <c r="G287" s="87" t="s">
        <v>3812</v>
      </c>
      <c r="H287" s="91" t="s">
        <v>2134</v>
      </c>
      <c r="I287" s="57" t="s">
        <v>22</v>
      </c>
      <c r="J287" s="72">
        <v>2</v>
      </c>
      <c r="K287" s="57">
        <v>0</v>
      </c>
      <c r="L287" s="72">
        <v>3</v>
      </c>
      <c r="M287" s="57">
        <v>3.2</v>
      </c>
    </row>
    <row r="288" s="83" customFormat="1" ht="27.6" spans="1:13">
      <c r="A288" s="83" t="s">
        <v>44</v>
      </c>
      <c r="B288" s="84">
        <v>287</v>
      </c>
      <c r="C288" s="57" t="s">
        <v>45</v>
      </c>
      <c r="D288" s="57" t="s">
        <v>322</v>
      </c>
      <c r="E288" s="42" t="s">
        <v>6170</v>
      </c>
      <c r="F288" s="58" t="s">
        <v>323</v>
      </c>
      <c r="G288" s="87" t="s">
        <v>3623</v>
      </c>
      <c r="H288" s="91" t="s">
        <v>2141</v>
      </c>
      <c r="I288" s="57" t="s">
        <v>2124</v>
      </c>
      <c r="J288" s="59">
        <v>6.22576</v>
      </c>
      <c r="K288" s="59">
        <v>0</v>
      </c>
      <c r="L288" s="72">
        <v>174</v>
      </c>
      <c r="M288" s="57">
        <v>3.2</v>
      </c>
    </row>
    <row r="289" s="83" customFormat="1" ht="27.6" spans="1:13">
      <c r="A289" s="83" t="s">
        <v>44</v>
      </c>
      <c r="B289" s="84">
        <v>288</v>
      </c>
      <c r="C289" s="57" t="s">
        <v>45</v>
      </c>
      <c r="D289" s="57" t="s">
        <v>89</v>
      </c>
      <c r="E289" s="42" t="s">
        <v>6170</v>
      </c>
      <c r="F289" s="58" t="s">
        <v>114</v>
      </c>
      <c r="G289" s="87" t="s">
        <v>3806</v>
      </c>
      <c r="H289" s="91" t="s">
        <v>2134</v>
      </c>
      <c r="I289" s="57" t="s">
        <v>22</v>
      </c>
      <c r="J289" s="72">
        <v>1</v>
      </c>
      <c r="K289" s="57">
        <v>0</v>
      </c>
      <c r="L289" s="72">
        <v>7</v>
      </c>
      <c r="M289" s="57">
        <v>3.2</v>
      </c>
    </row>
    <row r="290" s="83" customFormat="1" ht="27.6" spans="1:13">
      <c r="A290" s="83" t="s">
        <v>44</v>
      </c>
      <c r="B290" s="84">
        <v>289</v>
      </c>
      <c r="C290" s="57" t="s">
        <v>45</v>
      </c>
      <c r="D290" s="57" t="s">
        <v>89</v>
      </c>
      <c r="E290" s="42" t="s">
        <v>6170</v>
      </c>
      <c r="F290" s="58" t="s">
        <v>114</v>
      </c>
      <c r="G290" s="87" t="s">
        <v>3807</v>
      </c>
      <c r="H290" s="91" t="s">
        <v>2134</v>
      </c>
      <c r="I290" s="57" t="s">
        <v>22</v>
      </c>
      <c r="J290" s="72">
        <v>4</v>
      </c>
      <c r="K290" s="57">
        <v>0</v>
      </c>
      <c r="L290" s="72">
        <v>85</v>
      </c>
      <c r="M290" s="57">
        <v>3.2</v>
      </c>
    </row>
    <row r="291" s="83" customFormat="1" ht="27.6" spans="1:13">
      <c r="A291" s="83" t="s">
        <v>44</v>
      </c>
      <c r="B291" s="84">
        <v>290</v>
      </c>
      <c r="C291" s="57" t="s">
        <v>45</v>
      </c>
      <c r="D291" s="57" t="s">
        <v>53</v>
      </c>
      <c r="E291" s="42" t="s">
        <v>6170</v>
      </c>
      <c r="F291" s="58" t="s">
        <v>55</v>
      </c>
      <c r="G291" s="87" t="s">
        <v>3620</v>
      </c>
      <c r="H291" s="91" t="s">
        <v>2136</v>
      </c>
      <c r="I291" s="57" t="s">
        <v>22</v>
      </c>
      <c r="J291" s="72">
        <v>3</v>
      </c>
      <c r="K291" s="57">
        <v>0</v>
      </c>
      <c r="L291" s="72">
        <v>59</v>
      </c>
      <c r="M291" s="57">
        <v>3.2</v>
      </c>
    </row>
    <row r="292" s="83" customFormat="1" ht="27.6" spans="1:13">
      <c r="A292" s="83" t="s">
        <v>44</v>
      </c>
      <c r="B292" s="84">
        <v>291</v>
      </c>
      <c r="C292" s="57" t="s">
        <v>45</v>
      </c>
      <c r="D292" s="57" t="s">
        <v>53</v>
      </c>
      <c r="E292" s="42" t="s">
        <v>6170</v>
      </c>
      <c r="F292" s="58" t="s">
        <v>249</v>
      </c>
      <c r="G292" s="87" t="s">
        <v>3801</v>
      </c>
      <c r="H292" s="91" t="s">
        <v>2136</v>
      </c>
      <c r="I292" s="57" t="s">
        <v>22</v>
      </c>
      <c r="J292" s="72">
        <v>1</v>
      </c>
      <c r="K292" s="57">
        <v>0</v>
      </c>
      <c r="L292" s="72">
        <v>5</v>
      </c>
      <c r="M292" s="57">
        <v>3.2</v>
      </c>
    </row>
    <row r="293" s="83" customFormat="1" ht="41.4" spans="1:13">
      <c r="A293" s="83" t="s">
        <v>44</v>
      </c>
      <c r="B293" s="84">
        <v>292</v>
      </c>
      <c r="C293" s="57" t="s">
        <v>45</v>
      </c>
      <c r="D293" s="57" t="s">
        <v>171</v>
      </c>
      <c r="E293" s="42" t="s">
        <v>6170</v>
      </c>
      <c r="F293" s="58" t="s">
        <v>172</v>
      </c>
      <c r="G293" s="87" t="s">
        <v>6172</v>
      </c>
      <c r="H293" s="91" t="s">
        <v>3641</v>
      </c>
      <c r="I293" s="57" t="s">
        <v>22</v>
      </c>
      <c r="J293" s="72">
        <v>1</v>
      </c>
      <c r="K293" s="57">
        <v>0</v>
      </c>
      <c r="L293" s="72">
        <v>0.24</v>
      </c>
      <c r="M293" s="57">
        <v>3.2</v>
      </c>
    </row>
    <row r="294" s="83" customFormat="1" ht="41.4" spans="1:13">
      <c r="A294" s="83" t="s">
        <v>44</v>
      </c>
      <c r="B294" s="84">
        <v>293</v>
      </c>
      <c r="C294" s="57" t="s">
        <v>45</v>
      </c>
      <c r="D294" s="57" t="s">
        <v>171</v>
      </c>
      <c r="E294" s="42" t="s">
        <v>6170</v>
      </c>
      <c r="F294" s="58" t="s">
        <v>172</v>
      </c>
      <c r="G294" s="87" t="s">
        <v>6227</v>
      </c>
      <c r="H294" s="91" t="s">
        <v>3641</v>
      </c>
      <c r="I294" s="57" t="s">
        <v>22</v>
      </c>
      <c r="J294" s="72">
        <v>4</v>
      </c>
      <c r="K294" s="57">
        <v>0</v>
      </c>
      <c r="L294" s="72">
        <v>2</v>
      </c>
      <c r="M294" s="57">
        <v>3.2</v>
      </c>
    </row>
    <row r="295" s="83" customFormat="1" ht="55.2" spans="1:13">
      <c r="A295" s="83" t="s">
        <v>44</v>
      </c>
      <c r="B295" s="84">
        <v>294</v>
      </c>
      <c r="C295" s="57" t="s">
        <v>45</v>
      </c>
      <c r="D295" s="57" t="s">
        <v>53</v>
      </c>
      <c r="E295" s="42" t="s">
        <v>6170</v>
      </c>
      <c r="F295" s="58" t="s">
        <v>236</v>
      </c>
      <c r="G295" s="87" t="s">
        <v>6192</v>
      </c>
      <c r="H295" s="91" t="s">
        <v>2134</v>
      </c>
      <c r="I295" s="57" t="s">
        <v>22</v>
      </c>
      <c r="J295" s="72">
        <v>1</v>
      </c>
      <c r="K295" s="57">
        <f>(CEILING(J295*0.2,1))*1</f>
        <v>1</v>
      </c>
      <c r="L295" s="72">
        <v>2</v>
      </c>
      <c r="M295" s="57">
        <v>3.2</v>
      </c>
    </row>
    <row r="296" s="83" customFormat="1" ht="55.2" spans="1:13">
      <c r="A296" s="83" t="s">
        <v>44</v>
      </c>
      <c r="B296" s="84">
        <v>295</v>
      </c>
      <c r="C296" s="57" t="s">
        <v>45</v>
      </c>
      <c r="D296" s="57" t="s">
        <v>53</v>
      </c>
      <c r="E296" s="42" t="s">
        <v>6170</v>
      </c>
      <c r="F296" s="58" t="s">
        <v>236</v>
      </c>
      <c r="G296" s="87" t="s">
        <v>6193</v>
      </c>
      <c r="H296" s="91" t="s">
        <v>2134</v>
      </c>
      <c r="I296" s="57" t="s">
        <v>22</v>
      </c>
      <c r="J296" s="72">
        <v>1</v>
      </c>
      <c r="K296" s="57">
        <f>(CEILING(J296*0.2,1))*1</f>
        <v>1</v>
      </c>
      <c r="L296" s="72">
        <v>4</v>
      </c>
      <c r="M296" s="57">
        <v>3.2</v>
      </c>
    </row>
    <row r="297" s="83" customFormat="1" ht="27.6" spans="1:13">
      <c r="A297" s="83" t="s">
        <v>44</v>
      </c>
      <c r="B297" s="84">
        <v>296</v>
      </c>
      <c r="C297" s="57" t="s">
        <v>45</v>
      </c>
      <c r="D297" s="57" t="s">
        <v>322</v>
      </c>
      <c r="E297" s="42" t="s">
        <v>6170</v>
      </c>
      <c r="F297" s="58" t="s">
        <v>323</v>
      </c>
      <c r="G297" s="87" t="s">
        <v>3623</v>
      </c>
      <c r="H297" s="91" t="s">
        <v>2141</v>
      </c>
      <c r="I297" s="57" t="s">
        <v>2124</v>
      </c>
      <c r="J297" s="59">
        <v>1.9849</v>
      </c>
      <c r="K297" s="59">
        <v>0</v>
      </c>
      <c r="L297" s="72">
        <v>55</v>
      </c>
      <c r="M297" s="57">
        <v>3.2</v>
      </c>
    </row>
    <row r="298" s="83" customFormat="1" ht="27.6" spans="1:13">
      <c r="A298" s="83" t="s">
        <v>44</v>
      </c>
      <c r="B298" s="84">
        <v>297</v>
      </c>
      <c r="C298" s="57" t="s">
        <v>45</v>
      </c>
      <c r="D298" s="57" t="s">
        <v>89</v>
      </c>
      <c r="E298" s="42" t="s">
        <v>6170</v>
      </c>
      <c r="F298" s="58" t="s">
        <v>114</v>
      </c>
      <c r="G298" s="87" t="s">
        <v>3857</v>
      </c>
      <c r="H298" s="91" t="s">
        <v>2134</v>
      </c>
      <c r="I298" s="57" t="s">
        <v>22</v>
      </c>
      <c r="J298" s="72">
        <v>4</v>
      </c>
      <c r="K298" s="57">
        <v>0</v>
      </c>
      <c r="L298" s="72">
        <v>136</v>
      </c>
      <c r="M298" s="57">
        <v>3.2</v>
      </c>
    </row>
    <row r="299" s="83" customFormat="1" ht="27.6" spans="1:13">
      <c r="A299" s="83" t="s">
        <v>44</v>
      </c>
      <c r="B299" s="84">
        <v>298</v>
      </c>
      <c r="C299" s="57" t="s">
        <v>45</v>
      </c>
      <c r="D299" s="57" t="s">
        <v>89</v>
      </c>
      <c r="E299" s="42" t="s">
        <v>6170</v>
      </c>
      <c r="F299" s="58" t="s">
        <v>114</v>
      </c>
      <c r="G299" s="87" t="s">
        <v>6228</v>
      </c>
      <c r="H299" s="91" t="s">
        <v>2134</v>
      </c>
      <c r="I299" s="57" t="s">
        <v>22</v>
      </c>
      <c r="J299" s="72">
        <v>1</v>
      </c>
      <c r="K299" s="57">
        <v>0</v>
      </c>
      <c r="L299" s="57">
        <v>13</v>
      </c>
      <c r="M299" s="57">
        <v>3.2</v>
      </c>
    </row>
    <row r="300" s="83" customFormat="1" ht="27.6" spans="1:13">
      <c r="A300" s="83" t="s">
        <v>44</v>
      </c>
      <c r="B300" s="84">
        <v>299</v>
      </c>
      <c r="C300" s="57" t="s">
        <v>45</v>
      </c>
      <c r="D300" s="57" t="s">
        <v>53</v>
      </c>
      <c r="E300" s="42" t="s">
        <v>6170</v>
      </c>
      <c r="F300" s="58" t="s">
        <v>55</v>
      </c>
      <c r="G300" s="87" t="s">
        <v>6188</v>
      </c>
      <c r="H300" s="91" t="s">
        <v>2136</v>
      </c>
      <c r="I300" s="57" t="s">
        <v>22</v>
      </c>
      <c r="J300" s="72">
        <v>1</v>
      </c>
      <c r="K300" s="57">
        <v>0</v>
      </c>
      <c r="L300" s="72">
        <v>14</v>
      </c>
      <c r="M300" s="57">
        <v>3.2</v>
      </c>
    </row>
    <row r="301" s="83" customFormat="1" ht="27.6" spans="1:13">
      <c r="A301" s="83" t="s">
        <v>44</v>
      </c>
      <c r="B301" s="84">
        <v>300</v>
      </c>
      <c r="C301" s="57" t="s">
        <v>45</v>
      </c>
      <c r="D301" s="57" t="s">
        <v>53</v>
      </c>
      <c r="E301" s="42" t="s">
        <v>6170</v>
      </c>
      <c r="F301" s="58" t="s">
        <v>55</v>
      </c>
      <c r="G301" s="87" t="s">
        <v>4077</v>
      </c>
      <c r="H301" s="91" t="s">
        <v>2136</v>
      </c>
      <c r="I301" s="57" t="s">
        <v>22</v>
      </c>
      <c r="J301" s="72">
        <v>4</v>
      </c>
      <c r="K301" s="57">
        <v>0</v>
      </c>
      <c r="L301" s="72">
        <v>110</v>
      </c>
      <c r="M301" s="57">
        <v>3.2</v>
      </c>
    </row>
    <row r="302" s="83" customFormat="1" ht="27.6" spans="1:13">
      <c r="A302" s="83" t="s">
        <v>44</v>
      </c>
      <c r="B302" s="84">
        <v>301</v>
      </c>
      <c r="C302" s="57" t="s">
        <v>45</v>
      </c>
      <c r="D302" s="57" t="s">
        <v>53</v>
      </c>
      <c r="E302" s="42" t="s">
        <v>6170</v>
      </c>
      <c r="F302" s="58" t="s">
        <v>249</v>
      </c>
      <c r="G302" s="87" t="s">
        <v>3801</v>
      </c>
      <c r="H302" s="91" t="s">
        <v>2136</v>
      </c>
      <c r="I302" s="57" t="s">
        <v>22</v>
      </c>
      <c r="J302" s="72">
        <v>1</v>
      </c>
      <c r="K302" s="57">
        <v>0</v>
      </c>
      <c r="L302" s="72">
        <v>5</v>
      </c>
      <c r="M302" s="57">
        <v>3.1</v>
      </c>
    </row>
    <row r="303" s="83" customFormat="1" ht="27.6" spans="1:13">
      <c r="A303" s="83" t="s">
        <v>44</v>
      </c>
      <c r="B303" s="84">
        <v>302</v>
      </c>
      <c r="C303" s="57" t="s">
        <v>45</v>
      </c>
      <c r="D303" s="57" t="s">
        <v>53</v>
      </c>
      <c r="E303" s="42" t="s">
        <v>6170</v>
      </c>
      <c r="F303" s="58" t="s">
        <v>249</v>
      </c>
      <c r="G303" s="87" t="s">
        <v>6229</v>
      </c>
      <c r="H303" s="91" t="s">
        <v>2136</v>
      </c>
      <c r="I303" s="57" t="s">
        <v>22</v>
      </c>
      <c r="J303" s="72">
        <v>1</v>
      </c>
      <c r="K303" s="57">
        <v>0</v>
      </c>
      <c r="L303" s="72">
        <v>8</v>
      </c>
      <c r="M303" s="57">
        <v>3.1</v>
      </c>
    </row>
    <row r="304" s="83" customFormat="1" ht="27.6" spans="1:13">
      <c r="A304" s="83" t="s">
        <v>44</v>
      </c>
      <c r="B304" s="84">
        <v>303</v>
      </c>
      <c r="C304" s="57" t="s">
        <v>45</v>
      </c>
      <c r="D304" s="57" t="s">
        <v>53</v>
      </c>
      <c r="E304" s="42" t="s">
        <v>6170</v>
      </c>
      <c r="F304" s="58" t="s">
        <v>304</v>
      </c>
      <c r="G304" s="87" t="s">
        <v>6230</v>
      </c>
      <c r="H304" s="91" t="s">
        <v>2136</v>
      </c>
      <c r="I304" s="57" t="s">
        <v>22</v>
      </c>
      <c r="J304" s="72">
        <v>1</v>
      </c>
      <c r="K304" s="57">
        <v>0</v>
      </c>
      <c r="L304" s="72">
        <v>40</v>
      </c>
      <c r="M304" s="57">
        <v>3.2</v>
      </c>
    </row>
    <row r="305" s="83" customFormat="1" ht="41.4" spans="1:13">
      <c r="A305" s="83" t="s">
        <v>44</v>
      </c>
      <c r="B305" s="84">
        <v>304</v>
      </c>
      <c r="C305" s="57" t="s">
        <v>45</v>
      </c>
      <c r="D305" s="57" t="s">
        <v>171</v>
      </c>
      <c r="E305" s="42" t="s">
        <v>6170</v>
      </c>
      <c r="F305" s="58" t="s">
        <v>172</v>
      </c>
      <c r="G305" s="87" t="s">
        <v>6172</v>
      </c>
      <c r="H305" s="91" t="s">
        <v>3641</v>
      </c>
      <c r="I305" s="57" t="s">
        <v>22</v>
      </c>
      <c r="J305" s="72">
        <v>1</v>
      </c>
      <c r="K305" s="57">
        <v>0</v>
      </c>
      <c r="L305" s="72">
        <v>0.24</v>
      </c>
      <c r="M305" s="57">
        <v>3.2</v>
      </c>
    </row>
    <row r="306" s="83" customFormat="1" ht="41.4" spans="1:13">
      <c r="A306" s="83" t="s">
        <v>44</v>
      </c>
      <c r="B306" s="84">
        <v>305</v>
      </c>
      <c r="C306" s="57" t="s">
        <v>45</v>
      </c>
      <c r="D306" s="57" t="s">
        <v>171</v>
      </c>
      <c r="E306" s="42" t="s">
        <v>6170</v>
      </c>
      <c r="F306" s="58" t="s">
        <v>172</v>
      </c>
      <c r="G306" s="87" t="s">
        <v>6231</v>
      </c>
      <c r="H306" s="91" t="s">
        <v>3641</v>
      </c>
      <c r="I306" s="57" t="s">
        <v>22</v>
      </c>
      <c r="J306" s="72">
        <v>4</v>
      </c>
      <c r="K306" s="57">
        <v>0</v>
      </c>
      <c r="L306" s="72">
        <v>4</v>
      </c>
      <c r="M306" s="57">
        <v>3.2</v>
      </c>
    </row>
    <row r="307" s="83" customFormat="1" ht="55.2" spans="1:13">
      <c r="A307" s="83" t="s">
        <v>44</v>
      </c>
      <c r="B307" s="84">
        <v>306</v>
      </c>
      <c r="C307" s="57" t="s">
        <v>45</v>
      </c>
      <c r="D307" s="57" t="s">
        <v>53</v>
      </c>
      <c r="E307" s="42" t="s">
        <v>6170</v>
      </c>
      <c r="F307" s="58" t="s">
        <v>236</v>
      </c>
      <c r="G307" s="87" t="s">
        <v>6193</v>
      </c>
      <c r="H307" s="91" t="s">
        <v>2134</v>
      </c>
      <c r="I307" s="57" t="s">
        <v>22</v>
      </c>
      <c r="J307" s="72">
        <v>1</v>
      </c>
      <c r="K307" s="57">
        <f>(CEILING(J307*0.2,1))*1</f>
        <v>1</v>
      </c>
      <c r="L307" s="72">
        <v>4</v>
      </c>
      <c r="M307" s="57">
        <v>3.2</v>
      </c>
    </row>
    <row r="308" s="83" customFormat="1" ht="55.2" spans="1:13">
      <c r="A308" s="83" t="s">
        <v>44</v>
      </c>
      <c r="B308" s="84">
        <v>307</v>
      </c>
      <c r="C308" s="57" t="s">
        <v>45</v>
      </c>
      <c r="D308" s="57" t="s">
        <v>53</v>
      </c>
      <c r="E308" s="42" t="s">
        <v>6170</v>
      </c>
      <c r="F308" s="58" t="s">
        <v>236</v>
      </c>
      <c r="G308" s="87" t="s">
        <v>6232</v>
      </c>
      <c r="H308" s="91" t="s">
        <v>2134</v>
      </c>
      <c r="I308" s="57" t="s">
        <v>22</v>
      </c>
      <c r="J308" s="72">
        <v>1</v>
      </c>
      <c r="K308" s="57">
        <v>0</v>
      </c>
      <c r="L308" s="72">
        <v>2</v>
      </c>
      <c r="M308" s="57">
        <v>3.1</v>
      </c>
    </row>
    <row r="309" s="83" customFormat="1" ht="27.6" spans="1:13">
      <c r="A309" s="83" t="s">
        <v>44</v>
      </c>
      <c r="B309" s="84">
        <v>308</v>
      </c>
      <c r="C309" s="57" t="s">
        <v>45</v>
      </c>
      <c r="D309" s="57" t="s">
        <v>53</v>
      </c>
      <c r="E309" s="42" t="s">
        <v>6170</v>
      </c>
      <c r="F309" s="58" t="s">
        <v>236</v>
      </c>
      <c r="G309" s="87" t="s">
        <v>6194</v>
      </c>
      <c r="H309" s="91" t="s">
        <v>2134</v>
      </c>
      <c r="I309" s="57" t="s">
        <v>22</v>
      </c>
      <c r="J309" s="72">
        <v>1</v>
      </c>
      <c r="K309" s="57">
        <v>0</v>
      </c>
      <c r="L309" s="72">
        <v>2</v>
      </c>
      <c r="M309" s="57">
        <v>3.1</v>
      </c>
    </row>
    <row r="310" s="83" customFormat="1" ht="27.6" spans="1:13">
      <c r="A310" s="83" t="s">
        <v>44</v>
      </c>
      <c r="B310" s="84">
        <v>309</v>
      </c>
      <c r="C310" s="57" t="s">
        <v>45</v>
      </c>
      <c r="D310" s="57" t="s">
        <v>322</v>
      </c>
      <c r="E310" s="42" t="s">
        <v>6170</v>
      </c>
      <c r="F310" s="58" t="s">
        <v>323</v>
      </c>
      <c r="G310" s="87" t="s">
        <v>4081</v>
      </c>
      <c r="H310" s="91" t="s">
        <v>2141</v>
      </c>
      <c r="I310" s="57" t="s">
        <v>2124</v>
      </c>
      <c r="J310" s="59">
        <v>12.6982</v>
      </c>
      <c r="K310" s="59">
        <v>0</v>
      </c>
      <c r="L310" s="57">
        <v>460</v>
      </c>
      <c r="M310" s="57">
        <v>3.2</v>
      </c>
    </row>
    <row r="311" s="83" customFormat="1" ht="27.6" spans="1:13">
      <c r="A311" s="83" t="s">
        <v>44</v>
      </c>
      <c r="B311" s="84">
        <v>310</v>
      </c>
      <c r="C311" s="57" t="s">
        <v>45</v>
      </c>
      <c r="D311" s="57" t="s">
        <v>89</v>
      </c>
      <c r="E311" s="42" t="s">
        <v>6170</v>
      </c>
      <c r="F311" s="58" t="s">
        <v>114</v>
      </c>
      <c r="G311" s="87" t="s">
        <v>3857</v>
      </c>
      <c r="H311" s="91" t="s">
        <v>2134</v>
      </c>
      <c r="I311" s="57" t="s">
        <v>22</v>
      </c>
      <c r="J311" s="72">
        <v>4</v>
      </c>
      <c r="K311" s="57">
        <v>0</v>
      </c>
      <c r="L311" s="72">
        <v>136</v>
      </c>
      <c r="M311" s="57">
        <v>3.2</v>
      </c>
    </row>
    <row r="312" s="83" customFormat="1" ht="27.6" spans="1:13">
      <c r="A312" s="83" t="s">
        <v>44</v>
      </c>
      <c r="B312" s="84">
        <v>311</v>
      </c>
      <c r="C312" s="57" t="s">
        <v>45</v>
      </c>
      <c r="D312" s="57" t="s">
        <v>89</v>
      </c>
      <c r="E312" s="42" t="s">
        <v>6170</v>
      </c>
      <c r="F312" s="58" t="s">
        <v>114</v>
      </c>
      <c r="G312" s="87" t="s">
        <v>6228</v>
      </c>
      <c r="H312" s="91" t="s">
        <v>2134</v>
      </c>
      <c r="I312" s="57" t="s">
        <v>22</v>
      </c>
      <c r="J312" s="72">
        <v>1</v>
      </c>
      <c r="K312" s="57">
        <v>0</v>
      </c>
      <c r="L312" s="72">
        <v>13</v>
      </c>
      <c r="M312" s="57">
        <v>3.2</v>
      </c>
    </row>
    <row r="313" s="83" customFormat="1" ht="27.6" spans="1:13">
      <c r="A313" s="83" t="s">
        <v>44</v>
      </c>
      <c r="B313" s="84">
        <v>312</v>
      </c>
      <c r="C313" s="57" t="s">
        <v>45</v>
      </c>
      <c r="D313" s="57" t="s">
        <v>53</v>
      </c>
      <c r="E313" s="42" t="s">
        <v>6170</v>
      </c>
      <c r="F313" s="58" t="s">
        <v>55</v>
      </c>
      <c r="G313" s="87" t="s">
        <v>4077</v>
      </c>
      <c r="H313" s="91" t="s">
        <v>2136</v>
      </c>
      <c r="I313" s="57" t="s">
        <v>22</v>
      </c>
      <c r="J313" s="72">
        <v>4</v>
      </c>
      <c r="K313" s="57">
        <v>0</v>
      </c>
      <c r="L313" s="72">
        <v>110</v>
      </c>
      <c r="M313" s="57">
        <v>3.2</v>
      </c>
    </row>
    <row r="314" s="83" customFormat="1" ht="27.6" spans="1:13">
      <c r="A314" s="83" t="s">
        <v>44</v>
      </c>
      <c r="B314" s="84">
        <v>313</v>
      </c>
      <c r="C314" s="57" t="s">
        <v>45</v>
      </c>
      <c r="D314" s="57" t="s">
        <v>53</v>
      </c>
      <c r="E314" s="42" t="s">
        <v>6170</v>
      </c>
      <c r="F314" s="58" t="s">
        <v>249</v>
      </c>
      <c r="G314" s="87" t="s">
        <v>3801</v>
      </c>
      <c r="H314" s="91" t="s">
        <v>2136</v>
      </c>
      <c r="I314" s="57" t="s">
        <v>22</v>
      </c>
      <c r="J314" s="72">
        <v>1</v>
      </c>
      <c r="K314" s="57">
        <v>0</v>
      </c>
      <c r="L314" s="72">
        <v>5</v>
      </c>
      <c r="M314" s="57">
        <v>3.2</v>
      </c>
    </row>
    <row r="315" s="83" customFormat="1" ht="27.6" spans="1:13">
      <c r="A315" s="83" t="s">
        <v>44</v>
      </c>
      <c r="B315" s="84">
        <v>314</v>
      </c>
      <c r="C315" s="57" t="s">
        <v>45</v>
      </c>
      <c r="D315" s="57" t="s">
        <v>53</v>
      </c>
      <c r="E315" s="42" t="s">
        <v>6170</v>
      </c>
      <c r="F315" s="58" t="s">
        <v>249</v>
      </c>
      <c r="G315" s="87" t="s">
        <v>6229</v>
      </c>
      <c r="H315" s="91" t="s">
        <v>2136</v>
      </c>
      <c r="I315" s="57" t="s">
        <v>22</v>
      </c>
      <c r="J315" s="72">
        <v>1</v>
      </c>
      <c r="K315" s="57">
        <v>0</v>
      </c>
      <c r="L315" s="72">
        <v>8</v>
      </c>
      <c r="M315" s="57">
        <v>3.2</v>
      </c>
    </row>
    <row r="316" s="83" customFormat="1" ht="41.4" spans="1:13">
      <c r="A316" s="83" t="s">
        <v>44</v>
      </c>
      <c r="B316" s="84">
        <v>315</v>
      </c>
      <c r="C316" s="57" t="s">
        <v>45</v>
      </c>
      <c r="D316" s="57" t="s">
        <v>171</v>
      </c>
      <c r="E316" s="42" t="s">
        <v>6170</v>
      </c>
      <c r="F316" s="58" t="s">
        <v>172</v>
      </c>
      <c r="G316" s="87" t="s">
        <v>6172</v>
      </c>
      <c r="H316" s="91" t="s">
        <v>3641</v>
      </c>
      <c r="I316" s="57" t="s">
        <v>22</v>
      </c>
      <c r="J316" s="72">
        <v>1</v>
      </c>
      <c r="K316" s="57">
        <v>0</v>
      </c>
      <c r="L316" s="72">
        <v>0.24</v>
      </c>
      <c r="M316" s="57">
        <v>3.2</v>
      </c>
    </row>
    <row r="317" s="83" customFormat="1" ht="41.4" spans="1:13">
      <c r="A317" s="83" t="s">
        <v>44</v>
      </c>
      <c r="B317" s="84">
        <v>316</v>
      </c>
      <c r="C317" s="57" t="s">
        <v>45</v>
      </c>
      <c r="D317" s="57" t="s">
        <v>171</v>
      </c>
      <c r="E317" s="42" t="s">
        <v>6170</v>
      </c>
      <c r="F317" s="58" t="s">
        <v>172</v>
      </c>
      <c r="G317" s="87" t="s">
        <v>6231</v>
      </c>
      <c r="H317" s="91" t="s">
        <v>3641</v>
      </c>
      <c r="I317" s="57" t="s">
        <v>22</v>
      </c>
      <c r="J317" s="72">
        <v>4</v>
      </c>
      <c r="K317" s="57">
        <v>0</v>
      </c>
      <c r="L317" s="72">
        <v>4</v>
      </c>
      <c r="M317" s="57">
        <v>3.2</v>
      </c>
    </row>
    <row r="318" s="83" customFormat="1" ht="55.2" spans="1:13">
      <c r="A318" s="83" t="s">
        <v>44</v>
      </c>
      <c r="B318" s="84">
        <v>317</v>
      </c>
      <c r="C318" s="57" t="s">
        <v>45</v>
      </c>
      <c r="D318" s="57" t="s">
        <v>53</v>
      </c>
      <c r="E318" s="42" t="s">
        <v>6170</v>
      </c>
      <c r="F318" s="58" t="s">
        <v>236</v>
      </c>
      <c r="G318" s="87" t="s">
        <v>6193</v>
      </c>
      <c r="H318" s="91" t="s">
        <v>2134</v>
      </c>
      <c r="I318" s="57" t="s">
        <v>22</v>
      </c>
      <c r="J318" s="72">
        <v>1</v>
      </c>
      <c r="K318" s="57">
        <f t="shared" ref="K318:K324" si="25">(CEILING(J318*0.2,1))*1</f>
        <v>1</v>
      </c>
      <c r="L318" s="72">
        <v>4</v>
      </c>
      <c r="M318" s="57">
        <v>3.2</v>
      </c>
    </row>
    <row r="319" s="83" customFormat="1" ht="55.2" spans="1:13">
      <c r="A319" s="83" t="s">
        <v>44</v>
      </c>
      <c r="B319" s="84">
        <v>318</v>
      </c>
      <c r="C319" s="57" t="s">
        <v>45</v>
      </c>
      <c r="D319" s="57" t="s">
        <v>53</v>
      </c>
      <c r="E319" s="42" t="s">
        <v>6170</v>
      </c>
      <c r="F319" s="58" t="s">
        <v>236</v>
      </c>
      <c r="G319" s="87" t="s">
        <v>6232</v>
      </c>
      <c r="H319" s="91" t="s">
        <v>2134</v>
      </c>
      <c r="I319" s="57" t="s">
        <v>22</v>
      </c>
      <c r="J319" s="72">
        <v>1</v>
      </c>
      <c r="K319" s="57">
        <v>0</v>
      </c>
      <c r="L319" s="72">
        <v>2</v>
      </c>
      <c r="M319" s="57">
        <v>3.2</v>
      </c>
    </row>
    <row r="320" s="83" customFormat="1" ht="27.6" spans="1:13">
      <c r="A320" s="83" t="s">
        <v>44</v>
      </c>
      <c r="B320" s="84">
        <v>319</v>
      </c>
      <c r="C320" s="57" t="s">
        <v>45</v>
      </c>
      <c r="D320" s="57" t="s">
        <v>322</v>
      </c>
      <c r="E320" s="42" t="s">
        <v>6170</v>
      </c>
      <c r="F320" s="58" t="s">
        <v>323</v>
      </c>
      <c r="G320" s="87" t="s">
        <v>4081</v>
      </c>
      <c r="H320" s="91" t="s">
        <v>2141</v>
      </c>
      <c r="I320" s="57" t="s">
        <v>2124</v>
      </c>
      <c r="J320" s="59">
        <v>2.67972</v>
      </c>
      <c r="K320" s="59">
        <v>0</v>
      </c>
      <c r="L320" s="72">
        <v>97</v>
      </c>
      <c r="M320" s="57">
        <v>3.2</v>
      </c>
    </row>
    <row r="321" s="83" customFormat="1" ht="27.6" spans="1:13">
      <c r="A321" s="83" t="s">
        <v>44</v>
      </c>
      <c r="B321" s="84">
        <v>320</v>
      </c>
      <c r="C321" s="57" t="s">
        <v>45</v>
      </c>
      <c r="D321" s="57" t="s">
        <v>53</v>
      </c>
      <c r="E321" s="42" t="s">
        <v>6170</v>
      </c>
      <c r="F321" s="58" t="s">
        <v>55</v>
      </c>
      <c r="G321" s="87" t="s">
        <v>6233</v>
      </c>
      <c r="H321" s="91" t="s">
        <v>2136</v>
      </c>
      <c r="I321" s="57" t="s">
        <v>22</v>
      </c>
      <c r="J321" s="72">
        <v>1</v>
      </c>
      <c r="K321" s="57">
        <f t="shared" si="25"/>
        <v>1</v>
      </c>
      <c r="L321" s="72">
        <v>3</v>
      </c>
      <c r="M321" s="57">
        <v>3.2</v>
      </c>
    </row>
    <row r="322" s="83" customFormat="1" ht="27.6" spans="1:13">
      <c r="A322" s="83" t="s">
        <v>44</v>
      </c>
      <c r="B322" s="84">
        <v>321</v>
      </c>
      <c r="C322" s="57" t="s">
        <v>45</v>
      </c>
      <c r="D322" s="57" t="s">
        <v>53</v>
      </c>
      <c r="E322" s="42" t="s">
        <v>6170</v>
      </c>
      <c r="F322" s="58" t="s">
        <v>55</v>
      </c>
      <c r="G322" s="87" t="s">
        <v>3614</v>
      </c>
      <c r="H322" s="91" t="s">
        <v>2136</v>
      </c>
      <c r="I322" s="57" t="s">
        <v>22</v>
      </c>
      <c r="J322" s="72">
        <v>1</v>
      </c>
      <c r="K322" s="57">
        <f t="shared" si="25"/>
        <v>1</v>
      </c>
      <c r="L322" s="72">
        <v>5</v>
      </c>
      <c r="M322" s="57">
        <v>3.2</v>
      </c>
    </row>
    <row r="323" s="83" customFormat="1" ht="27.6" spans="1:13">
      <c r="A323" s="83" t="s">
        <v>44</v>
      </c>
      <c r="B323" s="84">
        <v>322</v>
      </c>
      <c r="C323" s="57" t="s">
        <v>45</v>
      </c>
      <c r="D323" s="57" t="s">
        <v>53</v>
      </c>
      <c r="E323" s="42" t="s">
        <v>6170</v>
      </c>
      <c r="F323" s="58" t="s">
        <v>249</v>
      </c>
      <c r="G323" s="87" t="s">
        <v>6234</v>
      </c>
      <c r="H323" s="91" t="s">
        <v>2136</v>
      </c>
      <c r="I323" s="57" t="s">
        <v>22</v>
      </c>
      <c r="J323" s="72">
        <v>1</v>
      </c>
      <c r="K323" s="57">
        <f t="shared" si="25"/>
        <v>1</v>
      </c>
      <c r="L323" s="72">
        <v>1</v>
      </c>
      <c r="M323" s="57">
        <v>3.1</v>
      </c>
    </row>
    <row r="324" s="83" customFormat="1" ht="27.6" spans="1:13">
      <c r="A324" s="83" t="s">
        <v>44</v>
      </c>
      <c r="B324" s="84">
        <v>323</v>
      </c>
      <c r="C324" s="57" t="s">
        <v>45</v>
      </c>
      <c r="D324" s="57" t="s">
        <v>53</v>
      </c>
      <c r="E324" s="42" t="s">
        <v>6170</v>
      </c>
      <c r="F324" s="58" t="s">
        <v>249</v>
      </c>
      <c r="G324" s="87" t="s">
        <v>6235</v>
      </c>
      <c r="H324" s="91" t="s">
        <v>2136</v>
      </c>
      <c r="I324" s="57" t="s">
        <v>22</v>
      </c>
      <c r="J324" s="72">
        <v>1</v>
      </c>
      <c r="K324" s="57">
        <f t="shared" si="25"/>
        <v>1</v>
      </c>
      <c r="L324" s="72">
        <v>2</v>
      </c>
      <c r="M324" s="57">
        <v>3.1</v>
      </c>
    </row>
    <row r="325" s="83" customFormat="1" ht="27.6" spans="1:13">
      <c r="A325" s="83" t="s">
        <v>44</v>
      </c>
      <c r="B325" s="84">
        <v>324</v>
      </c>
      <c r="C325" s="57" t="s">
        <v>45</v>
      </c>
      <c r="D325" s="57" t="s">
        <v>322</v>
      </c>
      <c r="E325" s="42" t="s">
        <v>6170</v>
      </c>
      <c r="F325" s="58" t="s">
        <v>323</v>
      </c>
      <c r="G325" s="87" t="s">
        <v>3617</v>
      </c>
      <c r="H325" s="91" t="s">
        <v>2141</v>
      </c>
      <c r="I325" s="57" t="s">
        <v>2124</v>
      </c>
      <c r="J325" s="59">
        <v>5.84694</v>
      </c>
      <c r="K325" s="59">
        <f>J325*0.1</f>
        <v>0.584694</v>
      </c>
      <c r="L325" s="72">
        <v>81</v>
      </c>
      <c r="M325" s="57">
        <v>3.2</v>
      </c>
    </row>
    <row r="326" s="83" customFormat="1" ht="27.6" spans="1:13">
      <c r="A326" s="83" t="s">
        <v>44</v>
      </c>
      <c r="B326" s="84">
        <v>325</v>
      </c>
      <c r="C326" s="57" t="s">
        <v>45</v>
      </c>
      <c r="D326" s="57" t="s">
        <v>89</v>
      </c>
      <c r="E326" s="42" t="s">
        <v>6170</v>
      </c>
      <c r="F326" s="58" t="s">
        <v>90</v>
      </c>
      <c r="G326" s="87" t="s">
        <v>3827</v>
      </c>
      <c r="H326" s="91" t="s">
        <v>2118</v>
      </c>
      <c r="I326" s="57" t="s">
        <v>22</v>
      </c>
      <c r="J326" s="72">
        <v>1</v>
      </c>
      <c r="K326" s="57">
        <v>0</v>
      </c>
      <c r="L326" s="72">
        <v>50</v>
      </c>
      <c r="M326" s="57">
        <v>3.2</v>
      </c>
    </row>
    <row r="327" s="83" customFormat="1" ht="27.6" spans="1:13">
      <c r="A327" s="83" t="s">
        <v>44</v>
      </c>
      <c r="B327" s="84">
        <v>326</v>
      </c>
      <c r="C327" s="57" t="s">
        <v>45</v>
      </c>
      <c r="D327" s="57" t="s">
        <v>89</v>
      </c>
      <c r="E327" s="42" t="s">
        <v>6170</v>
      </c>
      <c r="F327" s="58" t="s">
        <v>114</v>
      </c>
      <c r="G327" s="87" t="s">
        <v>3766</v>
      </c>
      <c r="H327" s="91" t="s">
        <v>2638</v>
      </c>
      <c r="I327" s="57" t="s">
        <v>22</v>
      </c>
      <c r="J327" s="72">
        <v>1</v>
      </c>
      <c r="K327" s="57">
        <v>0</v>
      </c>
      <c r="L327" s="72">
        <v>34.08</v>
      </c>
      <c r="M327" s="57">
        <v>3.2</v>
      </c>
    </row>
    <row r="328" s="83" customFormat="1" ht="27.6" spans="1:13">
      <c r="A328" s="83" t="s">
        <v>44</v>
      </c>
      <c r="B328" s="84">
        <v>327</v>
      </c>
      <c r="C328" s="57" t="s">
        <v>45</v>
      </c>
      <c r="D328" s="57" t="s">
        <v>53</v>
      </c>
      <c r="E328" s="42" t="s">
        <v>6170</v>
      </c>
      <c r="F328" s="58" t="s">
        <v>55</v>
      </c>
      <c r="G328" s="87" t="s">
        <v>6236</v>
      </c>
      <c r="H328" s="91" t="s">
        <v>2121</v>
      </c>
      <c r="I328" s="57" t="s">
        <v>22</v>
      </c>
      <c r="J328" s="72">
        <v>1</v>
      </c>
      <c r="K328" s="57">
        <v>0</v>
      </c>
      <c r="L328" s="72">
        <v>50</v>
      </c>
      <c r="M328" s="57">
        <v>3.2</v>
      </c>
    </row>
    <row r="329" s="83" customFormat="1" ht="27.6" spans="1:13">
      <c r="A329" s="83" t="s">
        <v>44</v>
      </c>
      <c r="B329" s="84">
        <v>328</v>
      </c>
      <c r="C329" s="57" t="s">
        <v>45</v>
      </c>
      <c r="D329" s="57" t="s">
        <v>53</v>
      </c>
      <c r="E329" s="42" t="s">
        <v>6170</v>
      </c>
      <c r="F329" s="58" t="s">
        <v>304</v>
      </c>
      <c r="G329" s="87" t="s">
        <v>6237</v>
      </c>
      <c r="H329" s="91" t="s">
        <v>2121</v>
      </c>
      <c r="I329" s="57" t="s">
        <v>22</v>
      </c>
      <c r="J329" s="72">
        <v>1</v>
      </c>
      <c r="K329" s="57">
        <v>0</v>
      </c>
      <c r="L329" s="72">
        <v>304</v>
      </c>
      <c r="M329" s="57">
        <v>3.2</v>
      </c>
    </row>
    <row r="330" s="83" customFormat="1" ht="27.6" spans="1:13">
      <c r="A330" s="83" t="s">
        <v>44</v>
      </c>
      <c r="B330" s="84">
        <v>329</v>
      </c>
      <c r="C330" s="57" t="s">
        <v>45</v>
      </c>
      <c r="D330" s="57" t="s">
        <v>53</v>
      </c>
      <c r="E330" s="42" t="s">
        <v>6170</v>
      </c>
      <c r="F330" s="58" t="s">
        <v>304</v>
      </c>
      <c r="G330" s="87" t="s">
        <v>6238</v>
      </c>
      <c r="H330" s="91" t="s">
        <v>2121</v>
      </c>
      <c r="I330" s="57" t="s">
        <v>22</v>
      </c>
      <c r="J330" s="72">
        <v>1</v>
      </c>
      <c r="K330" s="57">
        <v>0</v>
      </c>
      <c r="L330" s="72">
        <v>361</v>
      </c>
      <c r="M330" s="57">
        <v>3.2</v>
      </c>
    </row>
    <row r="331" s="83" customFormat="1" ht="27.6" spans="1:13">
      <c r="A331" s="83" t="s">
        <v>44</v>
      </c>
      <c r="B331" s="84">
        <v>330</v>
      </c>
      <c r="C331" s="57" t="s">
        <v>45</v>
      </c>
      <c r="D331" s="57" t="s">
        <v>53</v>
      </c>
      <c r="E331" s="42" t="s">
        <v>6170</v>
      </c>
      <c r="F331" s="58" t="s">
        <v>55</v>
      </c>
      <c r="G331" s="87" t="s">
        <v>6239</v>
      </c>
      <c r="H331" s="91" t="s">
        <v>2121</v>
      </c>
      <c r="I331" s="57" t="s">
        <v>22</v>
      </c>
      <c r="J331" s="72">
        <v>3</v>
      </c>
      <c r="K331" s="57">
        <v>0</v>
      </c>
      <c r="L331" s="72">
        <v>407.7</v>
      </c>
      <c r="M331" s="57">
        <v>3.1</v>
      </c>
    </row>
    <row r="332" s="83" customFormat="1" ht="27.6" spans="1:13">
      <c r="A332" s="83" t="s">
        <v>44</v>
      </c>
      <c r="B332" s="84">
        <v>331</v>
      </c>
      <c r="C332" s="57" t="s">
        <v>45</v>
      </c>
      <c r="D332" s="57" t="s">
        <v>53</v>
      </c>
      <c r="E332" s="42" t="s">
        <v>6170</v>
      </c>
      <c r="F332" s="58" t="s">
        <v>55</v>
      </c>
      <c r="G332" s="87" t="s">
        <v>3845</v>
      </c>
      <c r="H332" s="91" t="s">
        <v>2121</v>
      </c>
      <c r="I332" s="57" t="s">
        <v>22</v>
      </c>
      <c r="J332" s="72">
        <v>7</v>
      </c>
      <c r="K332" s="57">
        <v>0</v>
      </c>
      <c r="L332" s="72">
        <v>1902.53</v>
      </c>
      <c r="M332" s="57">
        <v>3.1</v>
      </c>
    </row>
    <row r="333" s="83" customFormat="1" ht="27.6" spans="1:13">
      <c r="A333" s="83" t="s">
        <v>44</v>
      </c>
      <c r="B333" s="84">
        <v>332</v>
      </c>
      <c r="C333" s="57" t="s">
        <v>45</v>
      </c>
      <c r="D333" s="57" t="s">
        <v>53</v>
      </c>
      <c r="E333" s="42" t="s">
        <v>6170</v>
      </c>
      <c r="F333" s="58" t="s">
        <v>249</v>
      </c>
      <c r="G333" s="87" t="s">
        <v>6240</v>
      </c>
      <c r="H333" s="91" t="s">
        <v>2121</v>
      </c>
      <c r="I333" s="57" t="s">
        <v>22</v>
      </c>
      <c r="J333" s="72">
        <v>1</v>
      </c>
      <c r="K333" s="57">
        <v>0</v>
      </c>
      <c r="L333" s="57">
        <v>83</v>
      </c>
      <c r="M333" s="57">
        <v>3.2</v>
      </c>
    </row>
    <row r="334" s="83" customFormat="1" ht="27.6" spans="1:13">
      <c r="A334" s="83" t="s">
        <v>44</v>
      </c>
      <c r="B334" s="84">
        <v>333</v>
      </c>
      <c r="C334" s="57" t="s">
        <v>45</v>
      </c>
      <c r="D334" s="57" t="s">
        <v>171</v>
      </c>
      <c r="E334" s="42" t="s">
        <v>6170</v>
      </c>
      <c r="F334" s="58" t="s">
        <v>172</v>
      </c>
      <c r="G334" s="87" t="s">
        <v>3768</v>
      </c>
      <c r="H334" s="91" t="s">
        <v>1926</v>
      </c>
      <c r="I334" s="57" t="s">
        <v>22</v>
      </c>
      <c r="J334" s="72">
        <v>1</v>
      </c>
      <c r="K334" s="57">
        <v>0</v>
      </c>
      <c r="L334" s="72">
        <v>1.41</v>
      </c>
      <c r="M334" s="57">
        <v>3.2</v>
      </c>
    </row>
    <row r="335" s="83" customFormat="1" ht="27.6" spans="1:13">
      <c r="A335" s="83" t="s">
        <v>44</v>
      </c>
      <c r="B335" s="84">
        <v>334</v>
      </c>
      <c r="C335" s="57" t="s">
        <v>45</v>
      </c>
      <c r="D335" s="57" t="s">
        <v>53</v>
      </c>
      <c r="E335" s="42" t="s">
        <v>6170</v>
      </c>
      <c r="F335" s="58" t="s">
        <v>236</v>
      </c>
      <c r="G335" s="87" t="s">
        <v>6241</v>
      </c>
      <c r="H335" s="91" t="s">
        <v>2345</v>
      </c>
      <c r="I335" s="57" t="s">
        <v>22</v>
      </c>
      <c r="J335" s="72">
        <v>1</v>
      </c>
      <c r="K335" s="57">
        <v>0</v>
      </c>
      <c r="L335" s="72">
        <v>0.68</v>
      </c>
      <c r="M335" s="57">
        <v>3.2</v>
      </c>
    </row>
    <row r="336" s="83" customFormat="1" ht="27.6" spans="1:13">
      <c r="A336" s="83" t="s">
        <v>44</v>
      </c>
      <c r="B336" s="84">
        <v>335</v>
      </c>
      <c r="C336" s="57" t="s">
        <v>45</v>
      </c>
      <c r="D336" s="57" t="s">
        <v>53</v>
      </c>
      <c r="E336" s="42" t="s">
        <v>6170</v>
      </c>
      <c r="F336" s="58" t="s">
        <v>236</v>
      </c>
      <c r="G336" s="87" t="s">
        <v>6242</v>
      </c>
      <c r="H336" s="91" t="s">
        <v>2345</v>
      </c>
      <c r="I336" s="57" t="s">
        <v>22</v>
      </c>
      <c r="J336" s="72">
        <v>2</v>
      </c>
      <c r="K336" s="57">
        <v>0</v>
      </c>
      <c r="L336" s="72">
        <v>13.4</v>
      </c>
      <c r="M336" s="57">
        <v>3.1</v>
      </c>
    </row>
    <row r="337" s="83" customFormat="1" ht="27.6" spans="1:13">
      <c r="A337" s="83" t="s">
        <v>44</v>
      </c>
      <c r="B337" s="84">
        <v>336</v>
      </c>
      <c r="C337" s="57" t="s">
        <v>45</v>
      </c>
      <c r="D337" s="57" t="s">
        <v>322</v>
      </c>
      <c r="E337" s="42" t="s">
        <v>6170</v>
      </c>
      <c r="F337" s="58" t="s">
        <v>323</v>
      </c>
      <c r="G337" s="87" t="s">
        <v>3853</v>
      </c>
      <c r="H337" s="91" t="s">
        <v>2986</v>
      </c>
      <c r="I337" s="57" t="s">
        <v>2124</v>
      </c>
      <c r="J337" s="59">
        <v>90.831</v>
      </c>
      <c r="K337" s="59">
        <v>0</v>
      </c>
      <c r="L337" s="72">
        <v>13378.5</v>
      </c>
      <c r="M337" s="57">
        <v>3.1</v>
      </c>
    </row>
    <row r="338" s="83" customFormat="1" ht="27.6" spans="1:13">
      <c r="A338" s="83" t="s">
        <v>44</v>
      </c>
      <c r="B338" s="84">
        <v>337</v>
      </c>
      <c r="C338" s="57" t="s">
        <v>45</v>
      </c>
      <c r="D338" s="57" t="s">
        <v>322</v>
      </c>
      <c r="E338" s="42" t="s">
        <v>6170</v>
      </c>
      <c r="F338" s="58" t="s">
        <v>323</v>
      </c>
      <c r="G338" s="87" t="s">
        <v>6243</v>
      </c>
      <c r="H338" s="91" t="s">
        <v>2123</v>
      </c>
      <c r="I338" s="57" t="s">
        <v>2124</v>
      </c>
      <c r="J338" s="59">
        <v>1.01115</v>
      </c>
      <c r="K338" s="59">
        <v>0</v>
      </c>
      <c r="L338" s="72">
        <v>69.86</v>
      </c>
      <c r="M338" s="57">
        <v>3.2</v>
      </c>
    </row>
    <row r="339" s="83" customFormat="1" ht="27.6" spans="1:13">
      <c r="A339" s="83" t="s">
        <v>44</v>
      </c>
      <c r="B339" s="84">
        <v>338</v>
      </c>
      <c r="C339" s="57" t="s">
        <v>45</v>
      </c>
      <c r="D339" s="57" t="s">
        <v>53</v>
      </c>
      <c r="E339" s="42" t="s">
        <v>6170</v>
      </c>
      <c r="F339" s="58" t="s">
        <v>55</v>
      </c>
      <c r="G339" s="87" t="s">
        <v>6244</v>
      </c>
      <c r="H339" s="91" t="s">
        <v>2136</v>
      </c>
      <c r="I339" s="57" t="s">
        <v>22</v>
      </c>
      <c r="J339" s="72">
        <v>3</v>
      </c>
      <c r="K339" s="57">
        <v>0</v>
      </c>
      <c r="L339" s="72">
        <v>213</v>
      </c>
      <c r="M339" s="57">
        <v>3.2</v>
      </c>
    </row>
    <row r="340" s="83" customFormat="1" ht="27.6" spans="1:13">
      <c r="A340" s="83" t="s">
        <v>44</v>
      </c>
      <c r="B340" s="84">
        <v>339</v>
      </c>
      <c r="C340" s="57" t="s">
        <v>45</v>
      </c>
      <c r="D340" s="57" t="s">
        <v>53</v>
      </c>
      <c r="E340" s="42" t="s">
        <v>6170</v>
      </c>
      <c r="F340" s="58" t="s">
        <v>55</v>
      </c>
      <c r="G340" s="87" t="s">
        <v>3638</v>
      </c>
      <c r="H340" s="91" t="s">
        <v>2136</v>
      </c>
      <c r="I340" s="57" t="s">
        <v>22</v>
      </c>
      <c r="J340" s="72">
        <v>1</v>
      </c>
      <c r="K340" s="57">
        <v>0</v>
      </c>
      <c r="L340" s="72">
        <v>36</v>
      </c>
      <c r="M340" s="57">
        <v>3.1</v>
      </c>
    </row>
    <row r="341" s="83" customFormat="1" ht="27.6" spans="1:13">
      <c r="A341" s="83" t="s">
        <v>44</v>
      </c>
      <c r="B341" s="84">
        <v>340</v>
      </c>
      <c r="C341" s="57" t="s">
        <v>45</v>
      </c>
      <c r="D341" s="57" t="s">
        <v>53</v>
      </c>
      <c r="E341" s="42" t="s">
        <v>6170</v>
      </c>
      <c r="F341" s="58" t="s">
        <v>55</v>
      </c>
      <c r="G341" s="87" t="s">
        <v>3858</v>
      </c>
      <c r="H341" s="91" t="s">
        <v>2136</v>
      </c>
      <c r="I341" s="57" t="s">
        <v>22</v>
      </c>
      <c r="J341" s="72">
        <v>7</v>
      </c>
      <c r="K341" s="57">
        <v>0</v>
      </c>
      <c r="L341" s="72">
        <v>980</v>
      </c>
      <c r="M341" s="57">
        <v>3.1</v>
      </c>
    </row>
    <row r="342" s="83" customFormat="1" ht="27.6" spans="1:13">
      <c r="A342" s="83" t="s">
        <v>44</v>
      </c>
      <c r="B342" s="84">
        <v>341</v>
      </c>
      <c r="C342" s="57" t="s">
        <v>45</v>
      </c>
      <c r="D342" s="57" t="s">
        <v>53</v>
      </c>
      <c r="E342" s="42" t="s">
        <v>6170</v>
      </c>
      <c r="F342" s="58" t="s">
        <v>249</v>
      </c>
      <c r="G342" s="87" t="s">
        <v>6245</v>
      </c>
      <c r="H342" s="91" t="s">
        <v>2136</v>
      </c>
      <c r="I342" s="57" t="s">
        <v>22</v>
      </c>
      <c r="J342" s="72">
        <v>1</v>
      </c>
      <c r="K342" s="57">
        <v>0</v>
      </c>
      <c r="L342" s="57">
        <v>19</v>
      </c>
      <c r="M342" s="57">
        <v>3.2</v>
      </c>
    </row>
    <row r="343" s="83" customFormat="1" ht="27.6" spans="1:13">
      <c r="A343" s="83" t="s">
        <v>44</v>
      </c>
      <c r="B343" s="84">
        <v>342</v>
      </c>
      <c r="C343" s="57" t="s">
        <v>45</v>
      </c>
      <c r="D343" s="57" t="s">
        <v>53</v>
      </c>
      <c r="E343" s="42" t="s">
        <v>6170</v>
      </c>
      <c r="F343" s="58" t="s">
        <v>249</v>
      </c>
      <c r="G343" s="87" t="s">
        <v>6246</v>
      </c>
      <c r="H343" s="91" t="s">
        <v>2136</v>
      </c>
      <c r="I343" s="57" t="s">
        <v>22</v>
      </c>
      <c r="J343" s="72">
        <v>1</v>
      </c>
      <c r="K343" s="57">
        <v>0</v>
      </c>
      <c r="L343" s="72">
        <v>44</v>
      </c>
      <c r="M343" s="57">
        <v>3.2</v>
      </c>
    </row>
    <row r="344" s="83" customFormat="1" ht="27.6" spans="1:13">
      <c r="A344" s="83" t="s">
        <v>44</v>
      </c>
      <c r="B344" s="84">
        <v>343</v>
      </c>
      <c r="C344" s="57" t="s">
        <v>45</v>
      </c>
      <c r="D344" s="57" t="s">
        <v>53</v>
      </c>
      <c r="E344" s="42" t="s">
        <v>6170</v>
      </c>
      <c r="F344" s="58" t="s">
        <v>304</v>
      </c>
      <c r="G344" s="87" t="s">
        <v>6247</v>
      </c>
      <c r="H344" s="91" t="s">
        <v>2136</v>
      </c>
      <c r="I344" s="57" t="s">
        <v>22</v>
      </c>
      <c r="J344" s="72">
        <v>1</v>
      </c>
      <c r="K344" s="57">
        <v>0</v>
      </c>
      <c r="L344" s="72">
        <v>130</v>
      </c>
      <c r="M344" s="57">
        <v>3.1</v>
      </c>
    </row>
    <row r="345" s="83" customFormat="1" ht="27.6" spans="1:13">
      <c r="A345" s="83" t="s">
        <v>44</v>
      </c>
      <c r="B345" s="84">
        <v>344</v>
      </c>
      <c r="C345" s="57" t="s">
        <v>45</v>
      </c>
      <c r="D345" s="57" t="s">
        <v>53</v>
      </c>
      <c r="E345" s="42" t="s">
        <v>6170</v>
      </c>
      <c r="F345" s="58" t="s">
        <v>304</v>
      </c>
      <c r="G345" s="87" t="s">
        <v>6248</v>
      </c>
      <c r="H345" s="91" t="s">
        <v>2136</v>
      </c>
      <c r="I345" s="57" t="s">
        <v>22</v>
      </c>
      <c r="J345" s="72">
        <v>2</v>
      </c>
      <c r="K345" s="57">
        <v>0</v>
      </c>
      <c r="L345" s="72">
        <v>268</v>
      </c>
      <c r="M345" s="57">
        <v>3.1</v>
      </c>
    </row>
    <row r="346" s="83" customFormat="1" ht="27.6" spans="1:13">
      <c r="A346" s="83" t="s">
        <v>44</v>
      </c>
      <c r="B346" s="84">
        <v>345</v>
      </c>
      <c r="C346" s="57" t="s">
        <v>45</v>
      </c>
      <c r="D346" s="57" t="s">
        <v>53</v>
      </c>
      <c r="E346" s="42" t="s">
        <v>6170</v>
      </c>
      <c r="F346" s="58" t="s">
        <v>236</v>
      </c>
      <c r="G346" s="87" t="s">
        <v>3868</v>
      </c>
      <c r="H346" s="91" t="s">
        <v>2134</v>
      </c>
      <c r="I346" s="57" t="s">
        <v>22</v>
      </c>
      <c r="J346" s="72">
        <v>1</v>
      </c>
      <c r="K346" s="57">
        <v>0</v>
      </c>
      <c r="L346" s="72">
        <v>1</v>
      </c>
      <c r="M346" s="57">
        <v>3.2</v>
      </c>
    </row>
    <row r="347" s="83" customFormat="1" ht="27.6" spans="1:13">
      <c r="A347" s="83" t="s">
        <v>44</v>
      </c>
      <c r="B347" s="84">
        <v>346</v>
      </c>
      <c r="C347" s="57" t="s">
        <v>45</v>
      </c>
      <c r="D347" s="57" t="s">
        <v>53</v>
      </c>
      <c r="E347" s="42" t="s">
        <v>6170</v>
      </c>
      <c r="F347" s="58" t="s">
        <v>236</v>
      </c>
      <c r="G347" s="87" t="s">
        <v>6249</v>
      </c>
      <c r="H347" s="91" t="s">
        <v>2134</v>
      </c>
      <c r="I347" s="57" t="s">
        <v>22</v>
      </c>
      <c r="J347" s="72">
        <v>1</v>
      </c>
      <c r="K347" s="57">
        <v>0</v>
      </c>
      <c r="L347" s="72">
        <v>2</v>
      </c>
      <c r="M347" s="57">
        <v>3.2</v>
      </c>
    </row>
    <row r="348" s="83" customFormat="1" ht="27.6" spans="1:13">
      <c r="A348" s="83" t="s">
        <v>44</v>
      </c>
      <c r="B348" s="84">
        <v>347</v>
      </c>
      <c r="C348" s="57" t="s">
        <v>45</v>
      </c>
      <c r="D348" s="57" t="s">
        <v>53</v>
      </c>
      <c r="E348" s="42" t="s">
        <v>6170</v>
      </c>
      <c r="F348" s="58" t="s">
        <v>236</v>
      </c>
      <c r="G348" s="87" t="s">
        <v>6250</v>
      </c>
      <c r="H348" s="91" t="s">
        <v>2134</v>
      </c>
      <c r="I348" s="57" t="s">
        <v>22</v>
      </c>
      <c r="J348" s="72">
        <v>1</v>
      </c>
      <c r="K348" s="57">
        <v>0</v>
      </c>
      <c r="L348" s="72">
        <v>7</v>
      </c>
      <c r="M348" s="57">
        <v>3.1</v>
      </c>
    </row>
    <row r="349" s="83" customFormat="1" ht="27.6" spans="1:13">
      <c r="A349" s="83" t="s">
        <v>44</v>
      </c>
      <c r="B349" s="84">
        <v>348</v>
      </c>
      <c r="C349" s="57" t="s">
        <v>45</v>
      </c>
      <c r="D349" s="57" t="s">
        <v>53</v>
      </c>
      <c r="E349" s="42" t="s">
        <v>6170</v>
      </c>
      <c r="F349" s="58" t="s">
        <v>236</v>
      </c>
      <c r="G349" s="87" t="s">
        <v>6251</v>
      </c>
      <c r="H349" s="91" t="s">
        <v>2134</v>
      </c>
      <c r="I349" s="57" t="s">
        <v>22</v>
      </c>
      <c r="J349" s="72">
        <v>1</v>
      </c>
      <c r="K349" s="57">
        <v>0</v>
      </c>
      <c r="L349" s="72">
        <v>16</v>
      </c>
      <c r="M349" s="57">
        <v>3.1</v>
      </c>
    </row>
    <row r="350" s="83" customFormat="1" ht="27.6" spans="1:13">
      <c r="A350" s="83" t="s">
        <v>44</v>
      </c>
      <c r="B350" s="84">
        <v>349</v>
      </c>
      <c r="C350" s="57" t="s">
        <v>45</v>
      </c>
      <c r="D350" s="57" t="s">
        <v>322</v>
      </c>
      <c r="E350" s="42" t="s">
        <v>6170</v>
      </c>
      <c r="F350" s="58" t="s">
        <v>323</v>
      </c>
      <c r="G350" s="87" t="s">
        <v>3645</v>
      </c>
      <c r="H350" s="91" t="s">
        <v>2988</v>
      </c>
      <c r="I350" s="57" t="s">
        <v>2124</v>
      </c>
      <c r="J350" s="59">
        <v>3.10912</v>
      </c>
      <c r="K350" s="59">
        <v>0</v>
      </c>
      <c r="L350" s="57">
        <v>129</v>
      </c>
      <c r="M350" s="57">
        <v>3.2</v>
      </c>
    </row>
    <row r="351" s="83" customFormat="1" ht="27.6" spans="1:13">
      <c r="A351" s="83" t="s">
        <v>44</v>
      </c>
      <c r="B351" s="84">
        <v>350</v>
      </c>
      <c r="C351" s="57" t="s">
        <v>45</v>
      </c>
      <c r="D351" s="57" t="s">
        <v>322</v>
      </c>
      <c r="E351" s="42" t="s">
        <v>6170</v>
      </c>
      <c r="F351" s="58" t="s">
        <v>323</v>
      </c>
      <c r="G351" s="87" t="s">
        <v>3872</v>
      </c>
      <c r="H351" s="91" t="s">
        <v>2988</v>
      </c>
      <c r="I351" s="57" t="s">
        <v>2124</v>
      </c>
      <c r="J351" s="59">
        <v>85.2547</v>
      </c>
      <c r="K351" s="59">
        <v>0</v>
      </c>
      <c r="L351" s="72">
        <v>8110</v>
      </c>
      <c r="M351" s="57">
        <v>3.2</v>
      </c>
    </row>
    <row r="352" s="83" customFormat="1" ht="27.6" spans="1:13">
      <c r="A352" s="83" t="s">
        <v>44</v>
      </c>
      <c r="B352" s="84">
        <v>351</v>
      </c>
      <c r="C352" s="57" t="s">
        <v>45</v>
      </c>
      <c r="D352" s="57" t="s">
        <v>53</v>
      </c>
      <c r="E352" s="42" t="s">
        <v>6170</v>
      </c>
      <c r="F352" s="58" t="s">
        <v>249</v>
      </c>
      <c r="G352" s="87" t="s">
        <v>3607</v>
      </c>
      <c r="H352" s="91" t="s">
        <v>2121</v>
      </c>
      <c r="I352" s="57" t="s">
        <v>22</v>
      </c>
      <c r="J352" s="72">
        <v>1</v>
      </c>
      <c r="K352" s="57">
        <f>(CEILING(J352*0.2,1))*1</f>
        <v>1</v>
      </c>
      <c r="L352" s="72">
        <v>1.8</v>
      </c>
      <c r="M352" s="57">
        <v>3.2</v>
      </c>
    </row>
    <row r="353" s="83" customFormat="1" ht="27.6" spans="1:13">
      <c r="A353" s="83" t="s">
        <v>44</v>
      </c>
      <c r="B353" s="84">
        <v>352</v>
      </c>
      <c r="C353" s="57" t="s">
        <v>45</v>
      </c>
      <c r="D353" s="57" t="s">
        <v>53</v>
      </c>
      <c r="E353" s="42" t="s">
        <v>6170</v>
      </c>
      <c r="F353" s="58" t="s">
        <v>249</v>
      </c>
      <c r="G353" s="87" t="s">
        <v>4096</v>
      </c>
      <c r="H353" s="91" t="s">
        <v>2121</v>
      </c>
      <c r="I353" s="57" t="s">
        <v>22</v>
      </c>
      <c r="J353" s="72">
        <v>1</v>
      </c>
      <c r="K353" s="57">
        <v>0</v>
      </c>
      <c r="L353" s="57">
        <v>15</v>
      </c>
      <c r="M353" s="57">
        <v>3.2</v>
      </c>
    </row>
    <row r="354" s="83" customFormat="1" ht="27.6" spans="1:13">
      <c r="A354" s="83" t="s">
        <v>44</v>
      </c>
      <c r="B354" s="84">
        <v>353</v>
      </c>
      <c r="C354" s="57" t="s">
        <v>45</v>
      </c>
      <c r="D354" s="57" t="s">
        <v>53</v>
      </c>
      <c r="E354" s="42" t="s">
        <v>6170</v>
      </c>
      <c r="F354" s="58" t="s">
        <v>55</v>
      </c>
      <c r="G354" s="87" t="s">
        <v>6213</v>
      </c>
      <c r="H354" s="91" t="s">
        <v>2121</v>
      </c>
      <c r="I354" s="57" t="s">
        <v>22</v>
      </c>
      <c r="J354" s="72">
        <v>1</v>
      </c>
      <c r="K354" s="57">
        <v>0</v>
      </c>
      <c r="L354" s="72">
        <v>13.6</v>
      </c>
      <c r="M354" s="57">
        <v>3.2</v>
      </c>
    </row>
    <row r="355" s="83" customFormat="1" ht="27.6" spans="1:13">
      <c r="A355" s="83" t="s">
        <v>44</v>
      </c>
      <c r="B355" s="84">
        <v>354</v>
      </c>
      <c r="C355" s="57" t="s">
        <v>45</v>
      </c>
      <c r="D355" s="57" t="s">
        <v>53</v>
      </c>
      <c r="E355" s="42" t="s">
        <v>6170</v>
      </c>
      <c r="F355" s="58" t="s">
        <v>55</v>
      </c>
      <c r="G355" s="87" t="s">
        <v>6214</v>
      </c>
      <c r="H355" s="91" t="s">
        <v>2121</v>
      </c>
      <c r="I355" s="57" t="s">
        <v>22</v>
      </c>
      <c r="J355" s="72">
        <v>5</v>
      </c>
      <c r="K355" s="57">
        <v>0</v>
      </c>
      <c r="L355" s="72">
        <v>137.5</v>
      </c>
      <c r="M355" s="57">
        <v>3.2</v>
      </c>
    </row>
    <row r="356" s="83" customFormat="1" ht="27.6" spans="1:13">
      <c r="A356" s="83" t="s">
        <v>44</v>
      </c>
      <c r="B356" s="84">
        <v>355</v>
      </c>
      <c r="C356" s="57" t="s">
        <v>45</v>
      </c>
      <c r="D356" s="57" t="s">
        <v>53</v>
      </c>
      <c r="E356" s="42" t="s">
        <v>6170</v>
      </c>
      <c r="F356" s="58" t="s">
        <v>304</v>
      </c>
      <c r="G356" s="87" t="s">
        <v>4487</v>
      </c>
      <c r="H356" s="91" t="s">
        <v>2158</v>
      </c>
      <c r="I356" s="57" t="s">
        <v>22</v>
      </c>
      <c r="J356" s="72">
        <v>1</v>
      </c>
      <c r="K356" s="57">
        <v>0</v>
      </c>
      <c r="L356" s="72">
        <v>59</v>
      </c>
      <c r="M356" s="57">
        <v>3.2</v>
      </c>
    </row>
    <row r="357" s="83" customFormat="1" ht="27.6" spans="1:13">
      <c r="A357" s="83" t="s">
        <v>44</v>
      </c>
      <c r="B357" s="84">
        <v>356</v>
      </c>
      <c r="C357" s="57" t="s">
        <v>45</v>
      </c>
      <c r="D357" s="57" t="s">
        <v>322</v>
      </c>
      <c r="E357" s="42" t="s">
        <v>6170</v>
      </c>
      <c r="F357" s="58" t="s">
        <v>323</v>
      </c>
      <c r="G357" s="87" t="s">
        <v>4052</v>
      </c>
      <c r="H357" s="91" t="s">
        <v>2162</v>
      </c>
      <c r="I357" s="57" t="s">
        <v>2124</v>
      </c>
      <c r="J357" s="59">
        <v>17.701</v>
      </c>
      <c r="K357" s="59">
        <v>0</v>
      </c>
      <c r="L357" s="72">
        <v>880</v>
      </c>
      <c r="M357" s="57">
        <v>3.2</v>
      </c>
    </row>
    <row r="358" s="83" customFormat="1" ht="27.6" spans="1:13">
      <c r="A358" s="83" t="s">
        <v>44</v>
      </c>
      <c r="B358" s="84">
        <v>357</v>
      </c>
      <c r="C358" s="57" t="s">
        <v>45</v>
      </c>
      <c r="D358" s="57" t="s">
        <v>53</v>
      </c>
      <c r="E358" s="42" t="s">
        <v>6170</v>
      </c>
      <c r="F358" s="58" t="s">
        <v>55</v>
      </c>
      <c r="G358" s="87" t="s">
        <v>3620</v>
      </c>
      <c r="H358" s="91" t="s">
        <v>2136</v>
      </c>
      <c r="I358" s="57" t="s">
        <v>22</v>
      </c>
      <c r="J358" s="72">
        <v>1</v>
      </c>
      <c r="K358" s="57">
        <v>0</v>
      </c>
      <c r="L358" s="57">
        <v>20</v>
      </c>
      <c r="M358" s="57">
        <v>3.2</v>
      </c>
    </row>
    <row r="359" s="83" customFormat="1" ht="27.6" spans="1:13">
      <c r="A359" s="83" t="s">
        <v>44</v>
      </c>
      <c r="B359" s="84">
        <v>358</v>
      </c>
      <c r="C359" s="57" t="s">
        <v>45</v>
      </c>
      <c r="D359" s="57" t="s">
        <v>53</v>
      </c>
      <c r="E359" s="42" t="s">
        <v>6170</v>
      </c>
      <c r="F359" s="58" t="s">
        <v>249</v>
      </c>
      <c r="G359" s="87" t="s">
        <v>3621</v>
      </c>
      <c r="H359" s="91" t="s">
        <v>2136</v>
      </c>
      <c r="I359" s="57" t="s">
        <v>22</v>
      </c>
      <c r="J359" s="72">
        <v>1</v>
      </c>
      <c r="K359" s="57">
        <f>(CEILING(J359*0.2,1))*1</f>
        <v>1</v>
      </c>
      <c r="L359" s="72">
        <v>2</v>
      </c>
      <c r="M359" s="57">
        <v>3.2</v>
      </c>
    </row>
    <row r="360" s="83" customFormat="1" ht="27.6" spans="1:13">
      <c r="A360" s="83" t="s">
        <v>44</v>
      </c>
      <c r="B360" s="84">
        <v>359</v>
      </c>
      <c r="C360" s="57" t="s">
        <v>45</v>
      </c>
      <c r="D360" s="57" t="s">
        <v>53</v>
      </c>
      <c r="E360" s="42" t="s">
        <v>6170</v>
      </c>
      <c r="F360" s="58" t="s">
        <v>249</v>
      </c>
      <c r="G360" s="87" t="s">
        <v>3622</v>
      </c>
      <c r="H360" s="91" t="s">
        <v>2136</v>
      </c>
      <c r="I360" s="57" t="s">
        <v>22</v>
      </c>
      <c r="J360" s="72">
        <v>1</v>
      </c>
      <c r="K360" s="57">
        <v>0</v>
      </c>
      <c r="L360" s="57">
        <v>5</v>
      </c>
      <c r="M360" s="57">
        <v>3.2</v>
      </c>
    </row>
    <row r="361" s="83" customFormat="1" ht="27.6" spans="1:13">
      <c r="A361" s="83" t="s">
        <v>44</v>
      </c>
      <c r="B361" s="84">
        <v>360</v>
      </c>
      <c r="C361" s="57" t="s">
        <v>45</v>
      </c>
      <c r="D361" s="57" t="s">
        <v>322</v>
      </c>
      <c r="E361" s="42" t="s">
        <v>6170</v>
      </c>
      <c r="F361" s="58" t="s">
        <v>323</v>
      </c>
      <c r="G361" s="87" t="s">
        <v>3623</v>
      </c>
      <c r="H361" s="91" t="s">
        <v>2141</v>
      </c>
      <c r="I361" s="57" t="s">
        <v>2124</v>
      </c>
      <c r="J361" s="59">
        <v>8.68018</v>
      </c>
      <c r="K361" s="59">
        <v>0</v>
      </c>
      <c r="L361" s="72">
        <v>243</v>
      </c>
      <c r="M361" s="57">
        <v>3.2</v>
      </c>
    </row>
    <row r="362" s="83" customFormat="1" ht="27.6" spans="1:13">
      <c r="A362" s="83" t="s">
        <v>44</v>
      </c>
      <c r="B362" s="84">
        <v>361</v>
      </c>
      <c r="C362" s="57" t="s">
        <v>45</v>
      </c>
      <c r="D362" s="57" t="s">
        <v>53</v>
      </c>
      <c r="E362" s="42" t="s">
        <v>6170</v>
      </c>
      <c r="F362" s="58" t="s">
        <v>55</v>
      </c>
      <c r="G362" s="87" t="s">
        <v>4274</v>
      </c>
      <c r="H362" s="91" t="s">
        <v>2158</v>
      </c>
      <c r="I362" s="57" t="s">
        <v>22</v>
      </c>
      <c r="J362" s="72">
        <v>1</v>
      </c>
      <c r="K362" s="57">
        <v>0</v>
      </c>
      <c r="L362" s="57">
        <v>85</v>
      </c>
      <c r="M362" s="57">
        <v>3.2</v>
      </c>
    </row>
    <row r="363" s="83" customFormat="1" ht="27.6" spans="1:13">
      <c r="A363" s="83" t="s">
        <v>44</v>
      </c>
      <c r="B363" s="84">
        <v>362</v>
      </c>
      <c r="C363" s="57" t="s">
        <v>45</v>
      </c>
      <c r="D363" s="57" t="s">
        <v>53</v>
      </c>
      <c r="E363" s="42" t="s">
        <v>6170</v>
      </c>
      <c r="F363" s="58" t="s">
        <v>55</v>
      </c>
      <c r="G363" s="87" t="s">
        <v>4275</v>
      </c>
      <c r="H363" s="91" t="s">
        <v>2158</v>
      </c>
      <c r="I363" s="57" t="s">
        <v>22</v>
      </c>
      <c r="J363" s="72">
        <v>2</v>
      </c>
      <c r="K363" s="57">
        <v>0</v>
      </c>
      <c r="L363" s="57">
        <v>84</v>
      </c>
      <c r="M363" s="57">
        <v>3.2</v>
      </c>
    </row>
    <row r="364" s="83" customFormat="1" ht="27.6" spans="1:13">
      <c r="A364" s="83" t="s">
        <v>44</v>
      </c>
      <c r="B364" s="84">
        <v>363</v>
      </c>
      <c r="C364" s="57" t="s">
        <v>45</v>
      </c>
      <c r="D364" s="57" t="s">
        <v>89</v>
      </c>
      <c r="E364" s="42" t="s">
        <v>6170</v>
      </c>
      <c r="F364" s="58" t="s">
        <v>114</v>
      </c>
      <c r="G364" s="87" t="s">
        <v>3821</v>
      </c>
      <c r="H364" s="91" t="s">
        <v>2638</v>
      </c>
      <c r="I364" s="57" t="s">
        <v>22</v>
      </c>
      <c r="J364" s="72">
        <v>1</v>
      </c>
      <c r="K364" s="57">
        <v>0</v>
      </c>
      <c r="L364" s="57">
        <v>6.5</v>
      </c>
      <c r="M364" s="57">
        <v>3.2</v>
      </c>
    </row>
    <row r="365" s="83" customFormat="1" ht="27.6" spans="1:13">
      <c r="A365" s="83" t="s">
        <v>44</v>
      </c>
      <c r="B365" s="84">
        <v>364</v>
      </c>
      <c r="C365" s="57" t="s">
        <v>45</v>
      </c>
      <c r="D365" s="57" t="s">
        <v>89</v>
      </c>
      <c r="E365" s="42" t="s">
        <v>6170</v>
      </c>
      <c r="F365" s="58" t="s">
        <v>114</v>
      </c>
      <c r="G365" s="87" t="s">
        <v>3766</v>
      </c>
      <c r="H365" s="91" t="s">
        <v>2638</v>
      </c>
      <c r="I365" s="57" t="s">
        <v>22</v>
      </c>
      <c r="J365" s="72">
        <v>4</v>
      </c>
      <c r="K365" s="57">
        <v>0</v>
      </c>
      <c r="L365" s="57">
        <v>136.32</v>
      </c>
      <c r="M365" s="57">
        <v>3.2</v>
      </c>
    </row>
    <row r="366" s="83" customFormat="1" ht="27.6" spans="1:13">
      <c r="A366" s="83" t="s">
        <v>44</v>
      </c>
      <c r="B366" s="84">
        <v>365</v>
      </c>
      <c r="C366" s="57" t="s">
        <v>45</v>
      </c>
      <c r="D366" s="57" t="s">
        <v>53</v>
      </c>
      <c r="E366" s="42" t="s">
        <v>6170</v>
      </c>
      <c r="F366" s="58" t="s">
        <v>249</v>
      </c>
      <c r="G366" s="87" t="s">
        <v>6211</v>
      </c>
      <c r="H366" s="91" t="s">
        <v>2121</v>
      </c>
      <c r="I366" s="57" t="s">
        <v>22</v>
      </c>
      <c r="J366" s="72">
        <v>1</v>
      </c>
      <c r="K366" s="57">
        <v>0</v>
      </c>
      <c r="L366" s="57">
        <v>10.7</v>
      </c>
      <c r="M366" s="57">
        <v>3.2</v>
      </c>
    </row>
    <row r="367" s="83" customFormat="1" ht="27.6" spans="1:13">
      <c r="A367" s="83" t="s">
        <v>44</v>
      </c>
      <c r="B367" s="84">
        <v>366</v>
      </c>
      <c r="C367" s="57" t="s">
        <v>45</v>
      </c>
      <c r="D367" s="57" t="s">
        <v>53</v>
      </c>
      <c r="E367" s="42" t="s">
        <v>6170</v>
      </c>
      <c r="F367" s="58" t="s">
        <v>249</v>
      </c>
      <c r="G367" s="87" t="s">
        <v>6252</v>
      </c>
      <c r="H367" s="91" t="s">
        <v>2121</v>
      </c>
      <c r="I367" s="57" t="s">
        <v>22</v>
      </c>
      <c r="J367" s="72">
        <v>1</v>
      </c>
      <c r="K367" s="57">
        <v>0</v>
      </c>
      <c r="L367" s="57">
        <v>10.16</v>
      </c>
      <c r="M367" s="57">
        <v>3.2</v>
      </c>
    </row>
    <row r="368" s="83" customFormat="1" ht="27.6" spans="1:13">
      <c r="A368" s="83" t="s">
        <v>44</v>
      </c>
      <c r="B368" s="84">
        <v>367</v>
      </c>
      <c r="C368" s="57" t="s">
        <v>45</v>
      </c>
      <c r="D368" s="57" t="s">
        <v>53</v>
      </c>
      <c r="E368" s="42" t="s">
        <v>6170</v>
      </c>
      <c r="F368" s="58" t="s">
        <v>55</v>
      </c>
      <c r="G368" s="87" t="s">
        <v>6213</v>
      </c>
      <c r="H368" s="91" t="s">
        <v>2121</v>
      </c>
      <c r="I368" s="57" t="s">
        <v>22</v>
      </c>
      <c r="J368" s="72">
        <v>1</v>
      </c>
      <c r="K368" s="57">
        <v>0</v>
      </c>
      <c r="L368" s="57">
        <v>13.6</v>
      </c>
      <c r="M368" s="57">
        <v>3.2</v>
      </c>
    </row>
    <row r="369" s="83" customFormat="1" ht="27.6" spans="1:13">
      <c r="A369" s="83" t="s">
        <v>44</v>
      </c>
      <c r="B369" s="84">
        <v>368</v>
      </c>
      <c r="C369" s="57" t="s">
        <v>45</v>
      </c>
      <c r="D369" s="57" t="s">
        <v>53</v>
      </c>
      <c r="E369" s="42" t="s">
        <v>6170</v>
      </c>
      <c r="F369" s="58" t="s">
        <v>55</v>
      </c>
      <c r="G369" s="87" t="s">
        <v>6214</v>
      </c>
      <c r="H369" s="91" t="s">
        <v>2121</v>
      </c>
      <c r="I369" s="57" t="s">
        <v>22</v>
      </c>
      <c r="J369" s="72">
        <v>7</v>
      </c>
      <c r="K369" s="57">
        <v>0</v>
      </c>
      <c r="L369" s="57">
        <v>192.5</v>
      </c>
      <c r="M369" s="57">
        <v>3.2</v>
      </c>
    </row>
    <row r="370" s="83" customFormat="1" ht="27.6" spans="1:13">
      <c r="A370" s="83" t="s">
        <v>44</v>
      </c>
      <c r="B370" s="84">
        <v>369</v>
      </c>
      <c r="C370" s="57" t="s">
        <v>45</v>
      </c>
      <c r="D370" s="57" t="s">
        <v>53</v>
      </c>
      <c r="E370" s="42" t="s">
        <v>6170</v>
      </c>
      <c r="F370" s="58" t="s">
        <v>304</v>
      </c>
      <c r="G370" s="87" t="s">
        <v>6215</v>
      </c>
      <c r="H370" s="91" t="s">
        <v>2121</v>
      </c>
      <c r="I370" s="57" t="s">
        <v>22</v>
      </c>
      <c r="J370" s="72">
        <v>1</v>
      </c>
      <c r="K370" s="57">
        <v>0</v>
      </c>
      <c r="L370" s="57">
        <v>40</v>
      </c>
      <c r="M370" s="57">
        <v>3.2</v>
      </c>
    </row>
    <row r="371" s="83" customFormat="1" ht="27.6" spans="1:13">
      <c r="A371" s="83" t="s">
        <v>44</v>
      </c>
      <c r="B371" s="84">
        <v>370</v>
      </c>
      <c r="C371" s="57" t="s">
        <v>45</v>
      </c>
      <c r="D371" s="57" t="s">
        <v>171</v>
      </c>
      <c r="E371" s="42" t="s">
        <v>6170</v>
      </c>
      <c r="F371" s="58" t="s">
        <v>172</v>
      </c>
      <c r="G371" s="87" t="s">
        <v>3824</v>
      </c>
      <c r="H371" s="91" t="s">
        <v>1926</v>
      </c>
      <c r="I371" s="57" t="s">
        <v>22</v>
      </c>
      <c r="J371" s="72">
        <v>1</v>
      </c>
      <c r="K371" s="57">
        <v>0</v>
      </c>
      <c r="L371" s="57">
        <v>0.32</v>
      </c>
      <c r="M371" s="57">
        <v>3.2</v>
      </c>
    </row>
    <row r="372" s="83" customFormat="1" ht="27.6" spans="1:13">
      <c r="A372" s="83" t="s">
        <v>44</v>
      </c>
      <c r="B372" s="84">
        <v>371</v>
      </c>
      <c r="C372" s="57" t="s">
        <v>45</v>
      </c>
      <c r="D372" s="57" t="s">
        <v>171</v>
      </c>
      <c r="E372" s="42" t="s">
        <v>6170</v>
      </c>
      <c r="F372" s="58" t="s">
        <v>172</v>
      </c>
      <c r="G372" s="87" t="s">
        <v>3768</v>
      </c>
      <c r="H372" s="91" t="s">
        <v>1926</v>
      </c>
      <c r="I372" s="57" t="s">
        <v>22</v>
      </c>
      <c r="J372" s="72">
        <v>4</v>
      </c>
      <c r="K372" s="57">
        <v>0</v>
      </c>
      <c r="L372" s="57">
        <v>5.64</v>
      </c>
      <c r="M372" s="57">
        <v>3.2</v>
      </c>
    </row>
    <row r="373" s="83" customFormat="1" ht="27.6" spans="1:13">
      <c r="A373" s="83" t="s">
        <v>44</v>
      </c>
      <c r="B373" s="84">
        <v>372</v>
      </c>
      <c r="C373" s="57" t="s">
        <v>45</v>
      </c>
      <c r="D373" s="57" t="s">
        <v>53</v>
      </c>
      <c r="E373" s="42" t="s">
        <v>6170</v>
      </c>
      <c r="F373" s="58" t="s">
        <v>236</v>
      </c>
      <c r="G373" s="87" t="s">
        <v>6223</v>
      </c>
      <c r="H373" s="91" t="s">
        <v>2345</v>
      </c>
      <c r="I373" s="57" t="s">
        <v>22</v>
      </c>
      <c r="J373" s="72">
        <v>2</v>
      </c>
      <c r="K373" s="57">
        <v>0</v>
      </c>
      <c r="L373" s="57">
        <v>1.36</v>
      </c>
      <c r="M373" s="57">
        <v>3.2</v>
      </c>
    </row>
    <row r="374" s="83" customFormat="1" ht="27.6" spans="1:13">
      <c r="A374" s="83" t="s">
        <v>44</v>
      </c>
      <c r="B374" s="84">
        <v>373</v>
      </c>
      <c r="C374" s="57" t="s">
        <v>45</v>
      </c>
      <c r="D374" s="57" t="s">
        <v>53</v>
      </c>
      <c r="E374" s="42" t="s">
        <v>6170</v>
      </c>
      <c r="F374" s="58" t="s">
        <v>236</v>
      </c>
      <c r="G374" s="87" t="s">
        <v>6253</v>
      </c>
      <c r="H374" s="91" t="s">
        <v>2345</v>
      </c>
      <c r="I374" s="57" t="s">
        <v>22</v>
      </c>
      <c r="J374" s="72">
        <v>1</v>
      </c>
      <c r="K374" s="57">
        <v>0</v>
      </c>
      <c r="L374" s="72">
        <v>1.7</v>
      </c>
      <c r="M374" s="57">
        <v>3.2</v>
      </c>
    </row>
    <row r="375" s="83" customFormat="1" ht="27.6" spans="1:13">
      <c r="A375" s="83" t="s">
        <v>44</v>
      </c>
      <c r="B375" s="84">
        <v>374</v>
      </c>
      <c r="C375" s="57" t="s">
        <v>45</v>
      </c>
      <c r="D375" s="57" t="s">
        <v>322</v>
      </c>
      <c r="E375" s="42" t="s">
        <v>6170</v>
      </c>
      <c r="F375" s="58" t="s">
        <v>323</v>
      </c>
      <c r="G375" s="87" t="s">
        <v>6216</v>
      </c>
      <c r="H375" s="91" t="s">
        <v>2123</v>
      </c>
      <c r="I375" s="57" t="s">
        <v>2124</v>
      </c>
      <c r="J375" s="59">
        <v>24.0366</v>
      </c>
      <c r="K375" s="59">
        <v>0</v>
      </c>
      <c r="L375" s="72">
        <v>870.61</v>
      </c>
      <c r="M375" s="57">
        <v>3.2</v>
      </c>
    </row>
    <row r="376" s="83" customFormat="1" ht="27.6" spans="1:13">
      <c r="A376" s="83" t="s">
        <v>44</v>
      </c>
      <c r="B376" s="84">
        <v>375</v>
      </c>
      <c r="C376" s="57" t="s">
        <v>45</v>
      </c>
      <c r="D376" s="57" t="s">
        <v>53</v>
      </c>
      <c r="E376" s="42" t="s">
        <v>6170</v>
      </c>
      <c r="F376" s="58" t="s">
        <v>249</v>
      </c>
      <c r="G376" s="87" t="s">
        <v>6212</v>
      </c>
      <c r="H376" s="91" t="s">
        <v>2121</v>
      </c>
      <c r="I376" s="57" t="s">
        <v>22</v>
      </c>
      <c r="J376" s="72">
        <v>1</v>
      </c>
      <c r="K376" s="57">
        <v>0</v>
      </c>
      <c r="L376" s="72">
        <v>10.16</v>
      </c>
      <c r="M376" s="57">
        <v>3.2</v>
      </c>
    </row>
    <row r="377" s="83" customFormat="1" ht="27.6" spans="1:13">
      <c r="A377" s="83" t="s">
        <v>44</v>
      </c>
      <c r="B377" s="84">
        <v>376</v>
      </c>
      <c r="C377" s="57" t="s">
        <v>45</v>
      </c>
      <c r="D377" s="57" t="s">
        <v>53</v>
      </c>
      <c r="E377" s="42" t="s">
        <v>6170</v>
      </c>
      <c r="F377" s="58" t="s">
        <v>55</v>
      </c>
      <c r="G377" s="87" t="s">
        <v>3774</v>
      </c>
      <c r="H377" s="91" t="s">
        <v>2121</v>
      </c>
      <c r="I377" s="57" t="s">
        <v>22</v>
      </c>
      <c r="J377" s="72">
        <v>2</v>
      </c>
      <c r="K377" s="57">
        <v>0</v>
      </c>
      <c r="L377" s="72">
        <v>39</v>
      </c>
      <c r="M377" s="57">
        <v>3.2</v>
      </c>
    </row>
    <row r="378" s="83" customFormat="1" ht="27.6" spans="1:13">
      <c r="A378" s="83" t="s">
        <v>44</v>
      </c>
      <c r="B378" s="84">
        <v>377</v>
      </c>
      <c r="C378" s="57" t="s">
        <v>45</v>
      </c>
      <c r="D378" s="57" t="s">
        <v>322</v>
      </c>
      <c r="E378" s="42" t="s">
        <v>6170</v>
      </c>
      <c r="F378" s="58" t="s">
        <v>323</v>
      </c>
      <c r="G378" s="87" t="s">
        <v>3775</v>
      </c>
      <c r="H378" s="91" t="s">
        <v>2123</v>
      </c>
      <c r="I378" s="57" t="s">
        <v>2124</v>
      </c>
      <c r="J378" s="59">
        <v>4.88519</v>
      </c>
      <c r="K378" s="59">
        <v>0</v>
      </c>
      <c r="L378" s="72">
        <v>136.59</v>
      </c>
      <c r="M378" s="57">
        <v>3.2</v>
      </c>
    </row>
    <row r="379" s="83" customFormat="1" ht="27.6" spans="1:13">
      <c r="A379" s="83" t="s">
        <v>44</v>
      </c>
      <c r="B379" s="84">
        <v>378</v>
      </c>
      <c r="C379" s="57" t="s">
        <v>45</v>
      </c>
      <c r="D379" s="57" t="s">
        <v>89</v>
      </c>
      <c r="E379" s="42" t="s">
        <v>6170</v>
      </c>
      <c r="F379" s="58" t="s">
        <v>114</v>
      </c>
      <c r="G379" s="87" t="s">
        <v>6226</v>
      </c>
      <c r="H379" s="91" t="s">
        <v>3740</v>
      </c>
      <c r="I379" s="57" t="s">
        <v>22</v>
      </c>
      <c r="J379" s="72">
        <v>1</v>
      </c>
      <c r="K379" s="57">
        <v>0</v>
      </c>
      <c r="L379" s="57">
        <v>118</v>
      </c>
      <c r="M379" s="57">
        <v>3.2</v>
      </c>
    </row>
    <row r="380" s="83" customFormat="1" ht="27.6" spans="1:13">
      <c r="A380" s="83" t="s">
        <v>44</v>
      </c>
      <c r="B380" s="84">
        <v>379</v>
      </c>
      <c r="C380" s="57" t="s">
        <v>45</v>
      </c>
      <c r="D380" s="57" t="s">
        <v>53</v>
      </c>
      <c r="E380" s="42" t="s">
        <v>6170</v>
      </c>
      <c r="F380" s="58" t="s">
        <v>55</v>
      </c>
      <c r="G380" s="87" t="s">
        <v>6254</v>
      </c>
      <c r="H380" s="91" t="s">
        <v>2136</v>
      </c>
      <c r="I380" s="57" t="s">
        <v>22</v>
      </c>
      <c r="J380" s="72">
        <v>2</v>
      </c>
      <c r="K380" s="57">
        <v>0</v>
      </c>
      <c r="L380" s="72">
        <v>48</v>
      </c>
      <c r="M380" s="57">
        <v>3.2</v>
      </c>
    </row>
    <row r="381" s="83" customFormat="1" ht="27.6" spans="1:13">
      <c r="A381" s="83" t="s">
        <v>44</v>
      </c>
      <c r="B381" s="84">
        <v>380</v>
      </c>
      <c r="C381" s="57" t="s">
        <v>45</v>
      </c>
      <c r="D381" s="57" t="s">
        <v>53</v>
      </c>
      <c r="E381" s="42" t="s">
        <v>6170</v>
      </c>
      <c r="F381" s="58" t="s">
        <v>55</v>
      </c>
      <c r="G381" s="87" t="s">
        <v>4028</v>
      </c>
      <c r="H381" s="91" t="s">
        <v>2136</v>
      </c>
      <c r="I381" s="57" t="s">
        <v>22</v>
      </c>
      <c r="J381" s="72">
        <v>5</v>
      </c>
      <c r="K381" s="57">
        <v>0</v>
      </c>
      <c r="L381" s="72">
        <v>238</v>
      </c>
      <c r="M381" s="57">
        <v>3.2</v>
      </c>
    </row>
    <row r="382" s="83" customFormat="1" ht="27.6" spans="1:13">
      <c r="A382" s="83" t="s">
        <v>44</v>
      </c>
      <c r="B382" s="84">
        <v>381</v>
      </c>
      <c r="C382" s="57" t="s">
        <v>45</v>
      </c>
      <c r="D382" s="57" t="s">
        <v>53</v>
      </c>
      <c r="E382" s="42" t="s">
        <v>6170</v>
      </c>
      <c r="F382" s="58" t="s">
        <v>249</v>
      </c>
      <c r="G382" s="87" t="s">
        <v>6255</v>
      </c>
      <c r="H382" s="91" t="s">
        <v>2136</v>
      </c>
      <c r="I382" s="57" t="s">
        <v>22</v>
      </c>
      <c r="J382" s="72">
        <v>1</v>
      </c>
      <c r="K382" s="57">
        <v>0</v>
      </c>
      <c r="L382" s="72">
        <v>18</v>
      </c>
      <c r="M382" s="57">
        <v>3.1</v>
      </c>
    </row>
    <row r="383" s="83" customFormat="1" ht="27.6" spans="1:13">
      <c r="A383" s="83" t="s">
        <v>44</v>
      </c>
      <c r="B383" s="84">
        <v>382</v>
      </c>
      <c r="C383" s="57" t="s">
        <v>45</v>
      </c>
      <c r="D383" s="57" t="s">
        <v>53</v>
      </c>
      <c r="E383" s="42" t="s">
        <v>6170</v>
      </c>
      <c r="F383" s="58" t="s">
        <v>236</v>
      </c>
      <c r="G383" s="87" t="s">
        <v>3643</v>
      </c>
      <c r="H383" s="91" t="s">
        <v>2134</v>
      </c>
      <c r="I383" s="57" t="s">
        <v>22</v>
      </c>
      <c r="J383" s="72">
        <v>1</v>
      </c>
      <c r="K383" s="57">
        <v>0</v>
      </c>
      <c r="L383" s="57">
        <v>1</v>
      </c>
      <c r="M383" s="57">
        <v>3.2</v>
      </c>
    </row>
    <row r="384" s="83" customFormat="1" ht="27.6" spans="1:13">
      <c r="A384" s="83" t="s">
        <v>44</v>
      </c>
      <c r="B384" s="84">
        <v>383</v>
      </c>
      <c r="C384" s="57" t="s">
        <v>45</v>
      </c>
      <c r="D384" s="57" t="s">
        <v>53</v>
      </c>
      <c r="E384" s="42" t="s">
        <v>6170</v>
      </c>
      <c r="F384" s="58" t="s">
        <v>236</v>
      </c>
      <c r="G384" s="87" t="s">
        <v>6256</v>
      </c>
      <c r="H384" s="91" t="s">
        <v>2134</v>
      </c>
      <c r="I384" s="57" t="s">
        <v>22</v>
      </c>
      <c r="J384" s="72">
        <v>2</v>
      </c>
      <c r="K384" s="57">
        <v>0</v>
      </c>
      <c r="L384" s="57">
        <v>26</v>
      </c>
      <c r="M384" s="57">
        <v>3.2</v>
      </c>
    </row>
    <row r="385" s="83" customFormat="1" ht="27.6" spans="1:13">
      <c r="A385" s="83" t="s">
        <v>44</v>
      </c>
      <c r="B385" s="84">
        <v>384</v>
      </c>
      <c r="C385" s="57" t="s">
        <v>45</v>
      </c>
      <c r="D385" s="57" t="s">
        <v>322</v>
      </c>
      <c r="E385" s="42" t="s">
        <v>6170</v>
      </c>
      <c r="F385" s="58" t="s">
        <v>323</v>
      </c>
      <c r="G385" s="87" t="s">
        <v>4034</v>
      </c>
      <c r="H385" s="91" t="s">
        <v>2988</v>
      </c>
      <c r="I385" s="57" t="s">
        <v>2124</v>
      </c>
      <c r="J385" s="59">
        <v>31.6154</v>
      </c>
      <c r="K385" s="59">
        <v>0</v>
      </c>
      <c r="L385" s="57">
        <v>1506</v>
      </c>
      <c r="M385" s="57">
        <v>3.2</v>
      </c>
    </row>
    <row r="386" s="83" customFormat="1" ht="27.6" spans="1:13">
      <c r="A386" s="83" t="s">
        <v>44</v>
      </c>
      <c r="B386" s="84">
        <v>385</v>
      </c>
      <c r="C386" s="57" t="s">
        <v>45</v>
      </c>
      <c r="D386" s="57" t="s">
        <v>89</v>
      </c>
      <c r="E386" s="42" t="s">
        <v>6170</v>
      </c>
      <c r="F386" s="58" t="s">
        <v>114</v>
      </c>
      <c r="G386" s="87" t="s">
        <v>4273</v>
      </c>
      <c r="H386" s="91" t="s">
        <v>2166</v>
      </c>
      <c r="I386" s="57" t="s">
        <v>22</v>
      </c>
      <c r="J386" s="72">
        <v>1</v>
      </c>
      <c r="K386" s="57">
        <v>0</v>
      </c>
      <c r="L386" s="72">
        <v>132</v>
      </c>
      <c r="M386" s="57">
        <v>3.1</v>
      </c>
    </row>
    <row r="387" s="83" customFormat="1" ht="27.6" spans="1:13">
      <c r="A387" s="83" t="s">
        <v>44</v>
      </c>
      <c r="B387" s="84">
        <v>386</v>
      </c>
      <c r="C387" s="57" t="s">
        <v>45</v>
      </c>
      <c r="D387" s="57" t="s">
        <v>53</v>
      </c>
      <c r="E387" s="42" t="s">
        <v>6170</v>
      </c>
      <c r="F387" s="58" t="s">
        <v>55</v>
      </c>
      <c r="G387" s="87" t="s">
        <v>6257</v>
      </c>
      <c r="H387" s="91" t="s">
        <v>2158</v>
      </c>
      <c r="I387" s="57" t="s">
        <v>22</v>
      </c>
      <c r="J387" s="72">
        <v>4</v>
      </c>
      <c r="K387" s="57">
        <v>0</v>
      </c>
      <c r="L387" s="57">
        <v>1096</v>
      </c>
      <c r="M387" s="57">
        <v>3.2</v>
      </c>
    </row>
    <row r="388" s="83" customFormat="1" ht="27.6" spans="1:13">
      <c r="A388" s="83" t="s">
        <v>44</v>
      </c>
      <c r="B388" s="84">
        <v>387</v>
      </c>
      <c r="C388" s="57" t="s">
        <v>45</v>
      </c>
      <c r="D388" s="57" t="s">
        <v>89</v>
      </c>
      <c r="E388" s="42" t="s">
        <v>6170</v>
      </c>
      <c r="F388" s="58" t="s">
        <v>114</v>
      </c>
      <c r="G388" s="87" t="s">
        <v>3806</v>
      </c>
      <c r="H388" s="91" t="s">
        <v>2134</v>
      </c>
      <c r="I388" s="57" t="s">
        <v>22</v>
      </c>
      <c r="J388" s="72">
        <v>1</v>
      </c>
      <c r="K388" s="57">
        <v>0</v>
      </c>
      <c r="L388" s="57">
        <v>7</v>
      </c>
      <c r="M388" s="57">
        <v>3.2</v>
      </c>
    </row>
    <row r="389" s="83" customFormat="1" ht="27.6" spans="1:13">
      <c r="A389" s="83" t="s">
        <v>44</v>
      </c>
      <c r="B389" s="84">
        <v>388</v>
      </c>
      <c r="C389" s="57" t="s">
        <v>45</v>
      </c>
      <c r="D389" s="57" t="s">
        <v>89</v>
      </c>
      <c r="E389" s="42" t="s">
        <v>6170</v>
      </c>
      <c r="F389" s="58" t="s">
        <v>114</v>
      </c>
      <c r="G389" s="87" t="s">
        <v>3807</v>
      </c>
      <c r="H389" s="91" t="s">
        <v>2134</v>
      </c>
      <c r="I389" s="57" t="s">
        <v>22</v>
      </c>
      <c r="J389" s="72">
        <v>4</v>
      </c>
      <c r="K389" s="57">
        <v>0</v>
      </c>
      <c r="L389" s="57">
        <v>85</v>
      </c>
      <c r="M389" s="57">
        <v>3.2</v>
      </c>
    </row>
    <row r="390" s="83" customFormat="1" ht="27.6" spans="1:13">
      <c r="A390" s="83" t="s">
        <v>44</v>
      </c>
      <c r="B390" s="84">
        <v>389</v>
      </c>
      <c r="C390" s="57" t="s">
        <v>45</v>
      </c>
      <c r="D390" s="57" t="s">
        <v>53</v>
      </c>
      <c r="E390" s="42" t="s">
        <v>6170</v>
      </c>
      <c r="F390" s="58" t="s">
        <v>55</v>
      </c>
      <c r="G390" s="87" t="s">
        <v>6188</v>
      </c>
      <c r="H390" s="91" t="s">
        <v>2136</v>
      </c>
      <c r="I390" s="57" t="s">
        <v>22</v>
      </c>
      <c r="J390" s="72">
        <v>1</v>
      </c>
      <c r="K390" s="57">
        <v>0</v>
      </c>
      <c r="L390" s="72">
        <v>14</v>
      </c>
      <c r="M390" s="57">
        <v>3.2</v>
      </c>
    </row>
    <row r="391" s="83" customFormat="1" ht="27.6" spans="1:13">
      <c r="A391" s="83" t="s">
        <v>44</v>
      </c>
      <c r="B391" s="84">
        <v>390</v>
      </c>
      <c r="C391" s="57" t="s">
        <v>45</v>
      </c>
      <c r="D391" s="57" t="s">
        <v>53</v>
      </c>
      <c r="E391" s="42" t="s">
        <v>6170</v>
      </c>
      <c r="F391" s="58" t="s">
        <v>55</v>
      </c>
      <c r="G391" s="87" t="s">
        <v>3620</v>
      </c>
      <c r="H391" s="91" t="s">
        <v>2136</v>
      </c>
      <c r="I391" s="57" t="s">
        <v>22</v>
      </c>
      <c r="J391" s="72">
        <v>3</v>
      </c>
      <c r="K391" s="57">
        <v>0</v>
      </c>
      <c r="L391" s="72">
        <v>59</v>
      </c>
      <c r="M391" s="57">
        <v>3.2</v>
      </c>
    </row>
    <row r="392" s="83" customFormat="1" ht="27.6" spans="1:13">
      <c r="A392" s="83" t="s">
        <v>44</v>
      </c>
      <c r="B392" s="84">
        <v>391</v>
      </c>
      <c r="C392" s="57" t="s">
        <v>45</v>
      </c>
      <c r="D392" s="57" t="s">
        <v>53</v>
      </c>
      <c r="E392" s="42" t="s">
        <v>6170</v>
      </c>
      <c r="F392" s="58" t="s">
        <v>55</v>
      </c>
      <c r="G392" s="87" t="s">
        <v>4077</v>
      </c>
      <c r="H392" s="91" t="s">
        <v>2136</v>
      </c>
      <c r="I392" s="57" t="s">
        <v>22</v>
      </c>
      <c r="J392" s="72">
        <v>1</v>
      </c>
      <c r="K392" s="57">
        <v>0</v>
      </c>
      <c r="L392" s="72">
        <v>28</v>
      </c>
      <c r="M392" s="57">
        <v>3.2</v>
      </c>
    </row>
    <row r="393" s="83" customFormat="1" ht="27.6" spans="1:13">
      <c r="A393" s="83" t="s">
        <v>44</v>
      </c>
      <c r="B393" s="84">
        <v>392</v>
      </c>
      <c r="C393" s="57" t="s">
        <v>45</v>
      </c>
      <c r="D393" s="57" t="s">
        <v>53</v>
      </c>
      <c r="E393" s="42" t="s">
        <v>6170</v>
      </c>
      <c r="F393" s="58" t="s">
        <v>249</v>
      </c>
      <c r="G393" s="87" t="s">
        <v>6258</v>
      </c>
      <c r="H393" s="91" t="s">
        <v>2136</v>
      </c>
      <c r="I393" s="57" t="s">
        <v>22</v>
      </c>
      <c r="J393" s="72">
        <v>1</v>
      </c>
      <c r="K393" s="57">
        <v>0</v>
      </c>
      <c r="L393" s="72">
        <v>8</v>
      </c>
      <c r="M393" s="57">
        <v>3.2</v>
      </c>
    </row>
    <row r="394" s="83" customFormat="1" ht="27.6" spans="1:13">
      <c r="A394" s="83" t="s">
        <v>44</v>
      </c>
      <c r="B394" s="84">
        <v>393</v>
      </c>
      <c r="C394" s="57" t="s">
        <v>45</v>
      </c>
      <c r="D394" s="57" t="s">
        <v>53</v>
      </c>
      <c r="E394" s="42" t="s">
        <v>6170</v>
      </c>
      <c r="F394" s="58" t="s">
        <v>249</v>
      </c>
      <c r="G394" s="87" t="s">
        <v>3801</v>
      </c>
      <c r="H394" s="91" t="s">
        <v>2136</v>
      </c>
      <c r="I394" s="57" t="s">
        <v>22</v>
      </c>
      <c r="J394" s="72">
        <v>1</v>
      </c>
      <c r="K394" s="57">
        <v>0</v>
      </c>
      <c r="L394" s="72">
        <v>5</v>
      </c>
      <c r="M394" s="57">
        <v>3.2</v>
      </c>
    </row>
    <row r="395" s="83" customFormat="1" ht="27.6" spans="1:13">
      <c r="A395" s="83" t="s">
        <v>44</v>
      </c>
      <c r="B395" s="84">
        <v>394</v>
      </c>
      <c r="C395" s="57" t="s">
        <v>45</v>
      </c>
      <c r="D395" s="57" t="s">
        <v>53</v>
      </c>
      <c r="E395" s="42" t="s">
        <v>6170</v>
      </c>
      <c r="F395" s="58" t="s">
        <v>304</v>
      </c>
      <c r="G395" s="87" t="s">
        <v>6230</v>
      </c>
      <c r="H395" s="91" t="s">
        <v>2136</v>
      </c>
      <c r="I395" s="57" t="s">
        <v>22</v>
      </c>
      <c r="J395" s="72">
        <v>1</v>
      </c>
      <c r="K395" s="57">
        <v>0</v>
      </c>
      <c r="L395" s="72">
        <v>40</v>
      </c>
      <c r="M395" s="57">
        <v>3.2</v>
      </c>
    </row>
    <row r="396" s="83" customFormat="1" ht="41.4" spans="1:13">
      <c r="A396" s="83" t="s">
        <v>44</v>
      </c>
      <c r="B396" s="84">
        <v>395</v>
      </c>
      <c r="C396" s="57" t="s">
        <v>45</v>
      </c>
      <c r="D396" s="57" t="s">
        <v>171</v>
      </c>
      <c r="E396" s="42" t="s">
        <v>6170</v>
      </c>
      <c r="F396" s="58" t="s">
        <v>172</v>
      </c>
      <c r="G396" s="87" t="s">
        <v>6172</v>
      </c>
      <c r="H396" s="91" t="s">
        <v>3641</v>
      </c>
      <c r="I396" s="57" t="s">
        <v>22</v>
      </c>
      <c r="J396" s="72">
        <v>1</v>
      </c>
      <c r="K396" s="57">
        <v>0</v>
      </c>
      <c r="L396" s="72">
        <v>0.24</v>
      </c>
      <c r="M396" s="57">
        <v>3.2</v>
      </c>
    </row>
    <row r="397" s="83" customFormat="1" ht="41.4" spans="1:13">
      <c r="A397" s="83" t="s">
        <v>44</v>
      </c>
      <c r="B397" s="84">
        <v>396</v>
      </c>
      <c r="C397" s="57" t="s">
        <v>45</v>
      </c>
      <c r="D397" s="57" t="s">
        <v>171</v>
      </c>
      <c r="E397" s="42" t="s">
        <v>6170</v>
      </c>
      <c r="F397" s="58" t="s">
        <v>172</v>
      </c>
      <c r="G397" s="87" t="s">
        <v>6227</v>
      </c>
      <c r="H397" s="91" t="s">
        <v>3641</v>
      </c>
      <c r="I397" s="57" t="s">
        <v>22</v>
      </c>
      <c r="J397" s="72">
        <v>4</v>
      </c>
      <c r="K397" s="57">
        <v>0</v>
      </c>
      <c r="L397" s="72">
        <v>2</v>
      </c>
      <c r="M397" s="57">
        <v>3.2</v>
      </c>
    </row>
    <row r="398" s="83" customFormat="1" ht="55.2" spans="1:13">
      <c r="A398" s="83" t="s">
        <v>44</v>
      </c>
      <c r="B398" s="84">
        <v>397</v>
      </c>
      <c r="C398" s="57" t="s">
        <v>45</v>
      </c>
      <c r="D398" s="57" t="s">
        <v>53</v>
      </c>
      <c r="E398" s="42" t="s">
        <v>6170</v>
      </c>
      <c r="F398" s="58" t="s">
        <v>236</v>
      </c>
      <c r="G398" s="87" t="s">
        <v>6192</v>
      </c>
      <c r="H398" s="91" t="s">
        <v>2134</v>
      </c>
      <c r="I398" s="57" t="s">
        <v>22</v>
      </c>
      <c r="J398" s="72">
        <v>1</v>
      </c>
      <c r="K398" s="57">
        <f>(CEILING(J398*0.2,1))*1</f>
        <v>1</v>
      </c>
      <c r="L398" s="72">
        <v>2</v>
      </c>
      <c r="M398" s="57">
        <v>3.2</v>
      </c>
    </row>
    <row r="399" s="83" customFormat="1" ht="55.2" spans="1:13">
      <c r="A399" s="83" t="s">
        <v>44</v>
      </c>
      <c r="B399" s="84">
        <v>398</v>
      </c>
      <c r="C399" s="57" t="s">
        <v>45</v>
      </c>
      <c r="D399" s="57" t="s">
        <v>53</v>
      </c>
      <c r="E399" s="42" t="s">
        <v>6170</v>
      </c>
      <c r="F399" s="58" t="s">
        <v>236</v>
      </c>
      <c r="G399" s="87" t="s">
        <v>6193</v>
      </c>
      <c r="H399" s="91" t="s">
        <v>2134</v>
      </c>
      <c r="I399" s="57" t="s">
        <v>22</v>
      </c>
      <c r="J399" s="72">
        <v>1</v>
      </c>
      <c r="K399" s="57">
        <f>(CEILING(J399*0.2,1))*1</f>
        <v>1</v>
      </c>
      <c r="L399" s="72">
        <v>4</v>
      </c>
      <c r="M399" s="57">
        <v>3.2</v>
      </c>
    </row>
    <row r="400" s="83" customFormat="1" ht="27.6" spans="1:13">
      <c r="A400" s="83" t="s">
        <v>44</v>
      </c>
      <c r="B400" s="84">
        <v>399</v>
      </c>
      <c r="C400" s="57" t="s">
        <v>45</v>
      </c>
      <c r="D400" s="57" t="s">
        <v>53</v>
      </c>
      <c r="E400" s="42" t="s">
        <v>6170</v>
      </c>
      <c r="F400" s="58" t="s">
        <v>236</v>
      </c>
      <c r="G400" s="87" t="s">
        <v>6194</v>
      </c>
      <c r="H400" s="91" t="s">
        <v>2134</v>
      </c>
      <c r="I400" s="57" t="s">
        <v>22</v>
      </c>
      <c r="J400" s="72">
        <v>1</v>
      </c>
      <c r="K400" s="57">
        <v>0</v>
      </c>
      <c r="L400" s="72">
        <v>2</v>
      </c>
      <c r="M400" s="57">
        <v>3.1</v>
      </c>
    </row>
    <row r="401" s="83" customFormat="1" ht="27.6" spans="1:13">
      <c r="A401" s="83" t="s">
        <v>44</v>
      </c>
      <c r="B401" s="84">
        <v>400</v>
      </c>
      <c r="C401" s="57" t="s">
        <v>45</v>
      </c>
      <c r="D401" s="57" t="s">
        <v>322</v>
      </c>
      <c r="E401" s="42" t="s">
        <v>6170</v>
      </c>
      <c r="F401" s="58" t="s">
        <v>323</v>
      </c>
      <c r="G401" s="87" t="s">
        <v>3623</v>
      </c>
      <c r="H401" s="91" t="s">
        <v>2141</v>
      </c>
      <c r="I401" s="57" t="s">
        <v>2124</v>
      </c>
      <c r="J401" s="59">
        <v>1.474</v>
      </c>
      <c r="K401" s="59">
        <v>0</v>
      </c>
      <c r="L401" s="72">
        <v>41</v>
      </c>
      <c r="M401" s="57">
        <v>3.1</v>
      </c>
    </row>
    <row r="402" s="83" customFormat="1" ht="27.6" spans="1:13">
      <c r="A402" s="83" t="s">
        <v>44</v>
      </c>
      <c r="B402" s="84">
        <v>401</v>
      </c>
      <c r="C402" s="57" t="s">
        <v>45</v>
      </c>
      <c r="D402" s="57" t="s">
        <v>322</v>
      </c>
      <c r="E402" s="42" t="s">
        <v>6170</v>
      </c>
      <c r="F402" s="58" t="s">
        <v>323</v>
      </c>
      <c r="G402" s="87" t="s">
        <v>4081</v>
      </c>
      <c r="H402" s="91" t="s">
        <v>2141</v>
      </c>
      <c r="I402" s="57" t="s">
        <v>2124</v>
      </c>
      <c r="J402" s="59">
        <v>5.70447</v>
      </c>
      <c r="K402" s="59">
        <v>0</v>
      </c>
      <c r="L402" s="72">
        <v>207</v>
      </c>
      <c r="M402" s="57">
        <v>3.1</v>
      </c>
    </row>
    <row r="403" s="83" customFormat="1" ht="27.6" spans="1:13">
      <c r="A403" s="83" t="s">
        <v>44</v>
      </c>
      <c r="B403" s="84">
        <v>402</v>
      </c>
      <c r="C403" s="57" t="s">
        <v>45</v>
      </c>
      <c r="D403" s="57" t="s">
        <v>89</v>
      </c>
      <c r="E403" s="42" t="s">
        <v>6170</v>
      </c>
      <c r="F403" s="58" t="s">
        <v>114</v>
      </c>
      <c r="G403" s="87" t="s">
        <v>3806</v>
      </c>
      <c r="H403" s="91" t="s">
        <v>2134</v>
      </c>
      <c r="I403" s="57" t="s">
        <v>22</v>
      </c>
      <c r="J403" s="72">
        <v>1</v>
      </c>
      <c r="K403" s="57">
        <v>0</v>
      </c>
      <c r="L403" s="72">
        <v>7</v>
      </c>
      <c r="M403" s="57">
        <v>3.2</v>
      </c>
    </row>
    <row r="404" s="83" customFormat="1" ht="27.6" spans="1:13">
      <c r="A404" s="83" t="s">
        <v>44</v>
      </c>
      <c r="B404" s="84">
        <v>403</v>
      </c>
      <c r="C404" s="57" t="s">
        <v>45</v>
      </c>
      <c r="D404" s="57" t="s">
        <v>89</v>
      </c>
      <c r="E404" s="42" t="s">
        <v>6170</v>
      </c>
      <c r="F404" s="58" t="s">
        <v>114</v>
      </c>
      <c r="G404" s="87" t="s">
        <v>3807</v>
      </c>
      <c r="H404" s="91" t="s">
        <v>2134</v>
      </c>
      <c r="I404" s="57" t="s">
        <v>22</v>
      </c>
      <c r="J404" s="72">
        <v>4</v>
      </c>
      <c r="K404" s="57">
        <v>0</v>
      </c>
      <c r="L404" s="72">
        <v>85</v>
      </c>
      <c r="M404" s="57">
        <v>3.2</v>
      </c>
    </row>
    <row r="405" s="83" customFormat="1" ht="27.6" spans="1:13">
      <c r="A405" s="83" t="s">
        <v>44</v>
      </c>
      <c r="B405" s="84">
        <v>404</v>
      </c>
      <c r="C405" s="57" t="s">
        <v>45</v>
      </c>
      <c r="D405" s="57" t="s">
        <v>53</v>
      </c>
      <c r="E405" s="42" t="s">
        <v>6170</v>
      </c>
      <c r="F405" s="58" t="s">
        <v>55</v>
      </c>
      <c r="G405" s="87" t="s">
        <v>3620</v>
      </c>
      <c r="H405" s="91" t="s">
        <v>2136</v>
      </c>
      <c r="I405" s="57" t="s">
        <v>22</v>
      </c>
      <c r="J405" s="72">
        <v>3</v>
      </c>
      <c r="K405" s="57">
        <v>0</v>
      </c>
      <c r="L405" s="72">
        <v>59</v>
      </c>
      <c r="M405" s="57">
        <v>3.2</v>
      </c>
    </row>
    <row r="406" s="83" customFormat="1" ht="27.6" spans="1:13">
      <c r="A406" s="83" t="s">
        <v>44</v>
      </c>
      <c r="B406" s="84">
        <v>405</v>
      </c>
      <c r="C406" s="57" t="s">
        <v>45</v>
      </c>
      <c r="D406" s="57" t="s">
        <v>53</v>
      </c>
      <c r="E406" s="42" t="s">
        <v>6170</v>
      </c>
      <c r="F406" s="58" t="s">
        <v>249</v>
      </c>
      <c r="G406" s="87" t="s">
        <v>3801</v>
      </c>
      <c r="H406" s="91" t="s">
        <v>2136</v>
      </c>
      <c r="I406" s="57" t="s">
        <v>22</v>
      </c>
      <c r="J406" s="72">
        <v>1</v>
      </c>
      <c r="K406" s="57">
        <v>0</v>
      </c>
      <c r="L406" s="72">
        <v>5</v>
      </c>
      <c r="M406" s="57">
        <v>3.2</v>
      </c>
    </row>
    <row r="407" s="83" customFormat="1" ht="41.4" spans="1:13">
      <c r="A407" s="83" t="s">
        <v>44</v>
      </c>
      <c r="B407" s="84">
        <v>406</v>
      </c>
      <c r="C407" s="57" t="s">
        <v>45</v>
      </c>
      <c r="D407" s="57" t="s">
        <v>171</v>
      </c>
      <c r="E407" s="42" t="s">
        <v>6170</v>
      </c>
      <c r="F407" s="58" t="s">
        <v>172</v>
      </c>
      <c r="G407" s="87" t="s">
        <v>6172</v>
      </c>
      <c r="H407" s="91" t="s">
        <v>3641</v>
      </c>
      <c r="I407" s="57" t="s">
        <v>22</v>
      </c>
      <c r="J407" s="72">
        <v>1</v>
      </c>
      <c r="K407" s="57">
        <v>0</v>
      </c>
      <c r="L407" s="72">
        <v>0.24</v>
      </c>
      <c r="M407" s="57">
        <v>3.1</v>
      </c>
    </row>
    <row r="408" s="83" customFormat="1" ht="41.4" spans="1:13">
      <c r="A408" s="83" t="s">
        <v>44</v>
      </c>
      <c r="B408" s="84">
        <v>407</v>
      </c>
      <c r="C408" s="57" t="s">
        <v>45</v>
      </c>
      <c r="D408" s="57" t="s">
        <v>171</v>
      </c>
      <c r="E408" s="42" t="s">
        <v>6170</v>
      </c>
      <c r="F408" s="58" t="s">
        <v>172</v>
      </c>
      <c r="G408" s="87" t="s">
        <v>6227</v>
      </c>
      <c r="H408" s="91" t="s">
        <v>3641</v>
      </c>
      <c r="I408" s="57" t="s">
        <v>22</v>
      </c>
      <c r="J408" s="72">
        <v>4</v>
      </c>
      <c r="K408" s="57">
        <v>0</v>
      </c>
      <c r="L408" s="72">
        <v>2</v>
      </c>
      <c r="M408" s="57">
        <v>3.1</v>
      </c>
    </row>
    <row r="409" s="83" customFormat="1" ht="55.2" spans="1:13">
      <c r="A409" s="83" t="s">
        <v>44</v>
      </c>
      <c r="B409" s="84">
        <v>408</v>
      </c>
      <c r="C409" s="57" t="s">
        <v>45</v>
      </c>
      <c r="D409" s="57" t="s">
        <v>53</v>
      </c>
      <c r="E409" s="42" t="s">
        <v>6170</v>
      </c>
      <c r="F409" s="58" t="s">
        <v>236</v>
      </c>
      <c r="G409" s="87" t="s">
        <v>6192</v>
      </c>
      <c r="H409" s="91" t="s">
        <v>2134</v>
      </c>
      <c r="I409" s="57" t="s">
        <v>22</v>
      </c>
      <c r="J409" s="72">
        <v>1</v>
      </c>
      <c r="K409" s="57">
        <f>(CEILING(J409*0.2,1))*1</f>
        <v>1</v>
      </c>
      <c r="L409" s="72">
        <v>2</v>
      </c>
      <c r="M409" s="57">
        <v>3.2</v>
      </c>
    </row>
    <row r="410" s="83" customFormat="1" ht="55.2" spans="1:13">
      <c r="A410" s="83" t="s">
        <v>44</v>
      </c>
      <c r="B410" s="84">
        <v>409</v>
      </c>
      <c r="C410" s="57" t="s">
        <v>45</v>
      </c>
      <c r="D410" s="57" t="s">
        <v>53</v>
      </c>
      <c r="E410" s="42" t="s">
        <v>6170</v>
      </c>
      <c r="F410" s="58" t="s">
        <v>236</v>
      </c>
      <c r="G410" s="87" t="s">
        <v>6193</v>
      </c>
      <c r="H410" s="91" t="s">
        <v>2134</v>
      </c>
      <c r="I410" s="57" t="s">
        <v>22</v>
      </c>
      <c r="J410" s="72">
        <v>1</v>
      </c>
      <c r="K410" s="57">
        <f>(CEILING(J410*0.2,1))*1</f>
        <v>1</v>
      </c>
      <c r="L410" s="72">
        <v>4</v>
      </c>
      <c r="M410" s="57">
        <v>3.2</v>
      </c>
    </row>
    <row r="411" s="83" customFormat="1" ht="27.6" spans="1:13">
      <c r="A411" s="83" t="s">
        <v>44</v>
      </c>
      <c r="B411" s="84">
        <v>410</v>
      </c>
      <c r="C411" s="57" t="s">
        <v>45</v>
      </c>
      <c r="D411" s="57" t="s">
        <v>322</v>
      </c>
      <c r="E411" s="42" t="s">
        <v>6170</v>
      </c>
      <c r="F411" s="58" t="s">
        <v>323</v>
      </c>
      <c r="G411" s="87" t="s">
        <v>3623</v>
      </c>
      <c r="H411" s="91" t="s">
        <v>2141</v>
      </c>
      <c r="I411" s="57" t="s">
        <v>2124</v>
      </c>
      <c r="J411" s="59">
        <v>2.2924</v>
      </c>
      <c r="K411" s="59">
        <v>0</v>
      </c>
      <c r="L411" s="72">
        <v>64</v>
      </c>
      <c r="M411" s="57">
        <v>3.1</v>
      </c>
    </row>
    <row r="412" s="83" customFormat="1" ht="27.6" spans="1:13">
      <c r="A412" s="83" t="s">
        <v>44</v>
      </c>
      <c r="B412" s="84">
        <v>411</v>
      </c>
      <c r="C412" s="57" t="s">
        <v>45</v>
      </c>
      <c r="D412" s="57" t="s">
        <v>89</v>
      </c>
      <c r="E412" s="42" t="s">
        <v>6170</v>
      </c>
      <c r="F412" s="58" t="s">
        <v>114</v>
      </c>
      <c r="G412" s="87" t="s">
        <v>3821</v>
      </c>
      <c r="H412" s="91" t="s">
        <v>2638</v>
      </c>
      <c r="I412" s="57" t="s">
        <v>22</v>
      </c>
      <c r="J412" s="72">
        <v>1</v>
      </c>
      <c r="K412" s="57">
        <v>0</v>
      </c>
      <c r="L412" s="72">
        <v>6.5</v>
      </c>
      <c r="M412" s="57">
        <v>3.2</v>
      </c>
    </row>
    <row r="413" s="83" customFormat="1" ht="27.6" spans="1:13">
      <c r="A413" s="83" t="s">
        <v>44</v>
      </c>
      <c r="B413" s="84">
        <v>412</v>
      </c>
      <c r="C413" s="57" t="s">
        <v>45</v>
      </c>
      <c r="D413" s="57" t="s">
        <v>89</v>
      </c>
      <c r="E413" s="42" t="s">
        <v>6170</v>
      </c>
      <c r="F413" s="58" t="s">
        <v>114</v>
      </c>
      <c r="G413" s="87" t="s">
        <v>3766</v>
      </c>
      <c r="H413" s="91" t="s">
        <v>2638</v>
      </c>
      <c r="I413" s="57" t="s">
        <v>22</v>
      </c>
      <c r="J413" s="72">
        <v>4</v>
      </c>
      <c r="K413" s="57">
        <v>0</v>
      </c>
      <c r="L413" s="72">
        <v>136.32</v>
      </c>
      <c r="M413" s="57">
        <v>3.2</v>
      </c>
    </row>
    <row r="414" s="83" customFormat="1" ht="27.6" spans="1:13">
      <c r="A414" s="83" t="s">
        <v>44</v>
      </c>
      <c r="B414" s="84">
        <v>413</v>
      </c>
      <c r="C414" s="57" t="s">
        <v>45</v>
      </c>
      <c r="D414" s="57" t="s">
        <v>53</v>
      </c>
      <c r="E414" s="42" t="s">
        <v>6170</v>
      </c>
      <c r="F414" s="58" t="s">
        <v>249</v>
      </c>
      <c r="G414" s="87" t="s">
        <v>6211</v>
      </c>
      <c r="H414" s="91" t="s">
        <v>2121</v>
      </c>
      <c r="I414" s="57" t="s">
        <v>22</v>
      </c>
      <c r="J414" s="72">
        <v>1</v>
      </c>
      <c r="K414" s="57">
        <v>0</v>
      </c>
      <c r="L414" s="72">
        <v>10.7</v>
      </c>
      <c r="M414" s="57">
        <v>3.2</v>
      </c>
    </row>
    <row r="415" s="83" customFormat="1" ht="27.6" spans="1:13">
      <c r="A415" s="83" t="s">
        <v>44</v>
      </c>
      <c r="B415" s="84">
        <v>414</v>
      </c>
      <c r="C415" s="57" t="s">
        <v>45</v>
      </c>
      <c r="D415" s="57" t="s">
        <v>53</v>
      </c>
      <c r="E415" s="42" t="s">
        <v>6170</v>
      </c>
      <c r="F415" s="58" t="s">
        <v>249</v>
      </c>
      <c r="G415" s="87" t="s">
        <v>6252</v>
      </c>
      <c r="H415" s="91" t="s">
        <v>2121</v>
      </c>
      <c r="I415" s="57" t="s">
        <v>22</v>
      </c>
      <c r="J415" s="72">
        <v>1</v>
      </c>
      <c r="K415" s="57">
        <v>0</v>
      </c>
      <c r="L415" s="72">
        <v>10.16</v>
      </c>
      <c r="M415" s="57">
        <v>3.2</v>
      </c>
    </row>
    <row r="416" s="83" customFormat="1" ht="27.6" spans="1:13">
      <c r="A416" s="83" t="s">
        <v>44</v>
      </c>
      <c r="B416" s="84">
        <v>415</v>
      </c>
      <c r="C416" s="57" t="s">
        <v>45</v>
      </c>
      <c r="D416" s="57" t="s">
        <v>53</v>
      </c>
      <c r="E416" s="42" t="s">
        <v>6170</v>
      </c>
      <c r="F416" s="58" t="s">
        <v>55</v>
      </c>
      <c r="G416" s="87" t="s">
        <v>6214</v>
      </c>
      <c r="H416" s="91" t="s">
        <v>2121</v>
      </c>
      <c r="I416" s="57" t="s">
        <v>22</v>
      </c>
      <c r="J416" s="72">
        <v>2</v>
      </c>
      <c r="K416" s="57">
        <v>0</v>
      </c>
      <c r="L416" s="72">
        <v>55</v>
      </c>
      <c r="M416" s="57">
        <v>3.1</v>
      </c>
    </row>
    <row r="417" s="83" customFormat="1" ht="27.6" spans="1:13">
      <c r="A417" s="83" t="s">
        <v>44</v>
      </c>
      <c r="B417" s="84">
        <v>416</v>
      </c>
      <c r="C417" s="57" t="s">
        <v>45</v>
      </c>
      <c r="D417" s="57" t="s">
        <v>53</v>
      </c>
      <c r="E417" s="42" t="s">
        <v>6170</v>
      </c>
      <c r="F417" s="58" t="s">
        <v>304</v>
      </c>
      <c r="G417" s="87" t="s">
        <v>6215</v>
      </c>
      <c r="H417" s="91" t="s">
        <v>2121</v>
      </c>
      <c r="I417" s="57" t="s">
        <v>22</v>
      </c>
      <c r="J417" s="72">
        <v>1</v>
      </c>
      <c r="K417" s="57">
        <v>0</v>
      </c>
      <c r="L417" s="72">
        <v>40</v>
      </c>
      <c r="M417" s="57">
        <v>3.2</v>
      </c>
    </row>
    <row r="418" s="83" customFormat="1" ht="27.6" spans="1:13">
      <c r="A418" s="83" t="s">
        <v>44</v>
      </c>
      <c r="B418" s="84">
        <v>417</v>
      </c>
      <c r="C418" s="57" t="s">
        <v>45</v>
      </c>
      <c r="D418" s="57" t="s">
        <v>171</v>
      </c>
      <c r="E418" s="42" t="s">
        <v>6170</v>
      </c>
      <c r="F418" s="58" t="s">
        <v>172</v>
      </c>
      <c r="G418" s="87" t="s">
        <v>3824</v>
      </c>
      <c r="H418" s="91" t="s">
        <v>1926</v>
      </c>
      <c r="I418" s="57" t="s">
        <v>22</v>
      </c>
      <c r="J418" s="72">
        <v>1</v>
      </c>
      <c r="K418" s="57">
        <v>0</v>
      </c>
      <c r="L418" s="72">
        <v>0.32</v>
      </c>
      <c r="M418" s="57">
        <v>3.2</v>
      </c>
    </row>
    <row r="419" s="83" customFormat="1" ht="27.6" spans="1:13">
      <c r="A419" s="83" t="s">
        <v>44</v>
      </c>
      <c r="B419" s="84">
        <v>418</v>
      </c>
      <c r="C419" s="57" t="s">
        <v>45</v>
      </c>
      <c r="D419" s="57" t="s">
        <v>171</v>
      </c>
      <c r="E419" s="42" t="s">
        <v>6170</v>
      </c>
      <c r="F419" s="58" t="s">
        <v>172</v>
      </c>
      <c r="G419" s="87" t="s">
        <v>3768</v>
      </c>
      <c r="H419" s="91" t="s">
        <v>1926</v>
      </c>
      <c r="I419" s="57" t="s">
        <v>22</v>
      </c>
      <c r="J419" s="72">
        <v>4</v>
      </c>
      <c r="K419" s="57">
        <v>0</v>
      </c>
      <c r="L419" s="72">
        <v>5.64</v>
      </c>
      <c r="M419" s="57">
        <v>3.1</v>
      </c>
    </row>
    <row r="420" s="83" customFormat="1" ht="27.6" spans="1:13">
      <c r="A420" s="83" t="s">
        <v>44</v>
      </c>
      <c r="B420" s="84">
        <v>419</v>
      </c>
      <c r="C420" s="57" t="s">
        <v>45</v>
      </c>
      <c r="D420" s="57" t="s">
        <v>53</v>
      </c>
      <c r="E420" s="42" t="s">
        <v>6170</v>
      </c>
      <c r="F420" s="58" t="s">
        <v>236</v>
      </c>
      <c r="G420" s="87" t="s">
        <v>6223</v>
      </c>
      <c r="H420" s="91" t="s">
        <v>2345</v>
      </c>
      <c r="I420" s="57" t="s">
        <v>22</v>
      </c>
      <c r="J420" s="72">
        <v>2</v>
      </c>
      <c r="K420" s="57">
        <v>0</v>
      </c>
      <c r="L420" s="72">
        <v>1.36</v>
      </c>
      <c r="M420" s="57">
        <v>3.1</v>
      </c>
    </row>
    <row r="421" s="83" customFormat="1" ht="27.6" spans="1:13">
      <c r="A421" s="83" t="s">
        <v>44</v>
      </c>
      <c r="B421" s="84">
        <v>420</v>
      </c>
      <c r="C421" s="57" t="s">
        <v>45</v>
      </c>
      <c r="D421" s="57" t="s">
        <v>322</v>
      </c>
      <c r="E421" s="42" t="s">
        <v>6170</v>
      </c>
      <c r="F421" s="58" t="s">
        <v>323</v>
      </c>
      <c r="G421" s="87" t="s">
        <v>6216</v>
      </c>
      <c r="H421" s="91" t="s">
        <v>2123</v>
      </c>
      <c r="I421" s="57" t="s">
        <v>2124</v>
      </c>
      <c r="J421" s="59">
        <v>1.80767</v>
      </c>
      <c r="K421" s="59">
        <v>0</v>
      </c>
      <c r="L421" s="72">
        <v>65.47</v>
      </c>
      <c r="M421" s="57">
        <v>3.1</v>
      </c>
    </row>
    <row r="422" s="83" customFormat="1" ht="27.6" spans="1:13">
      <c r="A422" s="83" t="s">
        <v>44</v>
      </c>
      <c r="B422" s="84">
        <v>421</v>
      </c>
      <c r="C422" s="57" t="s">
        <v>45</v>
      </c>
      <c r="D422" s="57" t="s">
        <v>89</v>
      </c>
      <c r="E422" s="42" t="s">
        <v>6170</v>
      </c>
      <c r="F422" s="58" t="s">
        <v>114</v>
      </c>
      <c r="G422" s="87" t="s">
        <v>6226</v>
      </c>
      <c r="H422" s="91" t="s">
        <v>3740</v>
      </c>
      <c r="I422" s="57" t="s">
        <v>22</v>
      </c>
      <c r="J422" s="72">
        <v>1</v>
      </c>
      <c r="K422" s="57">
        <v>0</v>
      </c>
      <c r="L422" s="72">
        <v>118</v>
      </c>
      <c r="M422" s="57">
        <v>3.2</v>
      </c>
    </row>
    <row r="423" s="83" customFormat="1" ht="27.6" spans="1:13">
      <c r="A423" s="83" t="s">
        <v>44</v>
      </c>
      <c r="B423" s="84">
        <v>422</v>
      </c>
      <c r="C423" s="57" t="s">
        <v>45</v>
      </c>
      <c r="D423" s="57" t="s">
        <v>53</v>
      </c>
      <c r="E423" s="42" t="s">
        <v>6170</v>
      </c>
      <c r="F423" s="58" t="s">
        <v>249</v>
      </c>
      <c r="G423" s="87" t="s">
        <v>6259</v>
      </c>
      <c r="H423" s="91" t="s">
        <v>2121</v>
      </c>
      <c r="I423" s="57" t="s">
        <v>22</v>
      </c>
      <c r="J423" s="72">
        <v>1</v>
      </c>
      <c r="K423" s="57">
        <f t="shared" ref="K423:K429" si="26">(CEILING(J423*0.2,1))*1</f>
        <v>1</v>
      </c>
      <c r="L423" s="72">
        <v>5.95</v>
      </c>
      <c r="M423" s="57">
        <v>3.2</v>
      </c>
    </row>
    <row r="424" s="83" customFormat="1" ht="27.6" spans="1:13">
      <c r="A424" s="83" t="s">
        <v>44</v>
      </c>
      <c r="B424" s="84">
        <v>423</v>
      </c>
      <c r="C424" s="57" t="s">
        <v>45</v>
      </c>
      <c r="D424" s="57" t="s">
        <v>53</v>
      </c>
      <c r="E424" s="42" t="s">
        <v>6170</v>
      </c>
      <c r="F424" s="58" t="s">
        <v>249</v>
      </c>
      <c r="G424" s="87" t="s">
        <v>6260</v>
      </c>
      <c r="H424" s="91" t="s">
        <v>2121</v>
      </c>
      <c r="I424" s="57" t="s">
        <v>22</v>
      </c>
      <c r="J424" s="72">
        <v>1</v>
      </c>
      <c r="K424" s="57">
        <v>0</v>
      </c>
      <c r="L424" s="72">
        <v>23.6</v>
      </c>
      <c r="M424" s="57">
        <v>3.2</v>
      </c>
    </row>
    <row r="425" s="83" customFormat="1" ht="27.6" spans="1:13">
      <c r="A425" s="83" t="s">
        <v>44</v>
      </c>
      <c r="B425" s="84">
        <v>424</v>
      </c>
      <c r="C425" s="57" t="s">
        <v>45</v>
      </c>
      <c r="D425" s="57" t="s">
        <v>171</v>
      </c>
      <c r="E425" s="42" t="s">
        <v>6170</v>
      </c>
      <c r="F425" s="58" t="s">
        <v>172</v>
      </c>
      <c r="G425" s="87" t="s">
        <v>6261</v>
      </c>
      <c r="H425" s="91" t="s">
        <v>1926</v>
      </c>
      <c r="I425" s="57" t="s">
        <v>22</v>
      </c>
      <c r="J425" s="72">
        <v>2</v>
      </c>
      <c r="K425" s="57">
        <v>0</v>
      </c>
      <c r="L425" s="72">
        <v>2.28</v>
      </c>
      <c r="M425" s="57">
        <v>3.1</v>
      </c>
    </row>
    <row r="426" s="83" customFormat="1" ht="27.6" spans="1:13">
      <c r="A426" s="83" t="s">
        <v>44</v>
      </c>
      <c r="B426" s="84">
        <v>425</v>
      </c>
      <c r="C426" s="57" t="s">
        <v>45</v>
      </c>
      <c r="D426" s="57" t="s">
        <v>53</v>
      </c>
      <c r="E426" s="42" t="s">
        <v>6170</v>
      </c>
      <c r="F426" s="58" t="s">
        <v>55</v>
      </c>
      <c r="G426" s="87" t="s">
        <v>6233</v>
      </c>
      <c r="H426" s="91" t="s">
        <v>2136</v>
      </c>
      <c r="I426" s="57" t="s">
        <v>22</v>
      </c>
      <c r="J426" s="72">
        <v>2</v>
      </c>
      <c r="K426" s="57">
        <f t="shared" si="26"/>
        <v>1</v>
      </c>
      <c r="L426" s="72">
        <v>6</v>
      </c>
      <c r="M426" s="57">
        <v>3.2</v>
      </c>
    </row>
    <row r="427" s="83" customFormat="1" ht="27.6" spans="1:13">
      <c r="A427" s="83" t="s">
        <v>44</v>
      </c>
      <c r="B427" s="84">
        <v>426</v>
      </c>
      <c r="C427" s="57" t="s">
        <v>45</v>
      </c>
      <c r="D427" s="57" t="s">
        <v>53</v>
      </c>
      <c r="E427" s="42" t="s">
        <v>6170</v>
      </c>
      <c r="F427" s="58" t="s">
        <v>55</v>
      </c>
      <c r="G427" s="87" t="s">
        <v>3614</v>
      </c>
      <c r="H427" s="91" t="s">
        <v>2136</v>
      </c>
      <c r="I427" s="57" t="s">
        <v>22</v>
      </c>
      <c r="J427" s="72">
        <v>7</v>
      </c>
      <c r="K427" s="57">
        <f t="shared" si="26"/>
        <v>2</v>
      </c>
      <c r="L427" s="72">
        <v>38</v>
      </c>
      <c r="M427" s="57">
        <v>3.2</v>
      </c>
    </row>
    <row r="428" s="83" customFormat="1" ht="27.6" spans="1:13">
      <c r="A428" s="83" t="s">
        <v>44</v>
      </c>
      <c r="B428" s="84">
        <v>427</v>
      </c>
      <c r="C428" s="57" t="s">
        <v>45</v>
      </c>
      <c r="D428" s="57" t="s">
        <v>53</v>
      </c>
      <c r="E428" s="42" t="s">
        <v>6170</v>
      </c>
      <c r="F428" s="58" t="s">
        <v>249</v>
      </c>
      <c r="G428" s="87" t="s">
        <v>3615</v>
      </c>
      <c r="H428" s="91" t="s">
        <v>2136</v>
      </c>
      <c r="I428" s="57" t="s">
        <v>22</v>
      </c>
      <c r="J428" s="72">
        <v>1</v>
      </c>
      <c r="K428" s="57">
        <f t="shared" si="26"/>
        <v>1</v>
      </c>
      <c r="L428" s="72">
        <v>1</v>
      </c>
      <c r="M428" s="57">
        <v>3.2</v>
      </c>
    </row>
    <row r="429" s="83" customFormat="1" ht="27.6" spans="1:13">
      <c r="A429" s="83" t="s">
        <v>44</v>
      </c>
      <c r="B429" s="84">
        <v>428</v>
      </c>
      <c r="C429" s="57" t="s">
        <v>45</v>
      </c>
      <c r="D429" s="57" t="s">
        <v>53</v>
      </c>
      <c r="E429" s="42" t="s">
        <v>6170</v>
      </c>
      <c r="F429" s="58" t="s">
        <v>249</v>
      </c>
      <c r="G429" s="87" t="s">
        <v>3616</v>
      </c>
      <c r="H429" s="91" t="s">
        <v>2136</v>
      </c>
      <c r="I429" s="57" t="s">
        <v>22</v>
      </c>
      <c r="J429" s="72">
        <v>1</v>
      </c>
      <c r="K429" s="57">
        <f t="shared" si="26"/>
        <v>1</v>
      </c>
      <c r="L429" s="72">
        <v>2</v>
      </c>
      <c r="M429" s="57">
        <v>3.2</v>
      </c>
    </row>
    <row r="430" s="83" customFormat="1" ht="27.6" spans="1:13">
      <c r="A430" s="83" t="s">
        <v>44</v>
      </c>
      <c r="B430" s="84">
        <v>429</v>
      </c>
      <c r="C430" s="57" t="s">
        <v>45</v>
      </c>
      <c r="D430" s="57" t="s">
        <v>322</v>
      </c>
      <c r="E430" s="42" t="s">
        <v>6170</v>
      </c>
      <c r="F430" s="58" t="s">
        <v>323</v>
      </c>
      <c r="G430" s="87" t="s">
        <v>3617</v>
      </c>
      <c r="H430" s="91" t="s">
        <v>2141</v>
      </c>
      <c r="I430" s="57" t="s">
        <v>2124</v>
      </c>
      <c r="J430" s="59">
        <v>13.8179</v>
      </c>
      <c r="K430" s="59">
        <f>J430*0.1</f>
        <v>1.38179</v>
      </c>
      <c r="L430" s="72">
        <v>192</v>
      </c>
      <c r="M430" s="57">
        <v>3.1</v>
      </c>
    </row>
    <row r="431" s="83" customFormat="1" ht="27.6" spans="1:13">
      <c r="A431" s="83" t="s">
        <v>44</v>
      </c>
      <c r="B431" s="84">
        <v>430</v>
      </c>
      <c r="C431" s="57" t="s">
        <v>45</v>
      </c>
      <c r="D431" s="57" t="s">
        <v>89</v>
      </c>
      <c r="E431" s="42" t="s">
        <v>6170</v>
      </c>
      <c r="F431" s="58" t="s">
        <v>114</v>
      </c>
      <c r="G431" s="87" t="s">
        <v>6217</v>
      </c>
      <c r="H431" s="91" t="s">
        <v>2118</v>
      </c>
      <c r="I431" s="57" t="s">
        <v>22</v>
      </c>
      <c r="J431" s="72">
        <v>2</v>
      </c>
      <c r="K431" s="57">
        <v>0</v>
      </c>
      <c r="L431" s="72">
        <v>44.06</v>
      </c>
      <c r="M431" s="57">
        <v>3.1</v>
      </c>
    </row>
    <row r="432" s="83" customFormat="1" ht="27.6" spans="1:13">
      <c r="A432" s="83" t="s">
        <v>44</v>
      </c>
      <c r="B432" s="84">
        <v>431</v>
      </c>
      <c r="C432" s="57" t="s">
        <v>45</v>
      </c>
      <c r="D432" s="57" t="s">
        <v>171</v>
      </c>
      <c r="E432" s="42" t="s">
        <v>6170</v>
      </c>
      <c r="F432" s="58" t="s">
        <v>172</v>
      </c>
      <c r="G432" s="87" t="s">
        <v>6262</v>
      </c>
      <c r="H432" s="91" t="s">
        <v>1926</v>
      </c>
      <c r="I432" s="57" t="s">
        <v>22</v>
      </c>
      <c r="J432" s="72">
        <v>3</v>
      </c>
      <c r="K432" s="57">
        <v>0</v>
      </c>
      <c r="L432" s="72">
        <v>0.96</v>
      </c>
      <c r="M432" s="57">
        <v>3.1</v>
      </c>
    </row>
    <row r="433" s="83" customFormat="1" ht="27.6" spans="1:13">
      <c r="A433" s="83" t="s">
        <v>44</v>
      </c>
      <c r="B433" s="84">
        <v>432</v>
      </c>
      <c r="C433" s="57" t="s">
        <v>45</v>
      </c>
      <c r="D433" s="57" t="s">
        <v>322</v>
      </c>
      <c r="E433" s="42" t="s">
        <v>6170</v>
      </c>
      <c r="F433" s="58" t="s">
        <v>323</v>
      </c>
      <c r="G433" s="87" t="s">
        <v>6263</v>
      </c>
      <c r="H433" s="91" t="s">
        <v>2123</v>
      </c>
      <c r="I433" s="57" t="s">
        <v>2124</v>
      </c>
      <c r="J433" s="59">
        <v>0.758</v>
      </c>
      <c r="K433" s="59">
        <f>J433*0.1</f>
        <v>0.0758</v>
      </c>
      <c r="L433" s="72">
        <v>12</v>
      </c>
      <c r="M433" s="57">
        <v>3.1</v>
      </c>
    </row>
    <row r="434" s="83" customFormat="1" ht="27.6" spans="1:13">
      <c r="A434" s="83" t="s">
        <v>44</v>
      </c>
      <c r="B434" s="84">
        <v>433</v>
      </c>
      <c r="C434" s="57" t="s">
        <v>45</v>
      </c>
      <c r="D434" s="57" t="s">
        <v>53</v>
      </c>
      <c r="E434" s="42" t="s">
        <v>6170</v>
      </c>
      <c r="F434" s="58" t="s">
        <v>249</v>
      </c>
      <c r="G434" s="87" t="s">
        <v>3608</v>
      </c>
      <c r="H434" s="91" t="s">
        <v>2121</v>
      </c>
      <c r="I434" s="57" t="s">
        <v>22</v>
      </c>
      <c r="J434" s="72">
        <v>1</v>
      </c>
      <c r="K434" s="57">
        <f t="shared" ref="K434:K437" si="27">(CEILING(J434*0.2,1))*1</f>
        <v>1</v>
      </c>
      <c r="L434" s="72">
        <v>0.78</v>
      </c>
      <c r="M434" s="57">
        <v>3.2</v>
      </c>
    </row>
    <row r="435" s="83" customFormat="1" ht="27.6" spans="1:13">
      <c r="A435" s="83" t="s">
        <v>44</v>
      </c>
      <c r="B435" s="84">
        <v>434</v>
      </c>
      <c r="C435" s="57" t="s">
        <v>45</v>
      </c>
      <c r="D435" s="57" t="s">
        <v>53</v>
      </c>
      <c r="E435" s="42" t="s">
        <v>6170</v>
      </c>
      <c r="F435" s="58" t="s">
        <v>249</v>
      </c>
      <c r="G435" s="87" t="s">
        <v>3734</v>
      </c>
      <c r="H435" s="91" t="s">
        <v>2121</v>
      </c>
      <c r="I435" s="57" t="s">
        <v>22</v>
      </c>
      <c r="J435" s="72">
        <v>1</v>
      </c>
      <c r="K435" s="57">
        <f t="shared" si="27"/>
        <v>1</v>
      </c>
      <c r="L435" s="72">
        <v>1.95</v>
      </c>
      <c r="M435" s="57">
        <v>3.2</v>
      </c>
    </row>
    <row r="436" s="83" customFormat="1" ht="27.6" spans="1:13">
      <c r="A436" s="83" t="s">
        <v>44</v>
      </c>
      <c r="B436" s="84">
        <v>435</v>
      </c>
      <c r="C436" s="57" t="s">
        <v>45</v>
      </c>
      <c r="D436" s="57" t="s">
        <v>53</v>
      </c>
      <c r="E436" s="42" t="s">
        <v>6170</v>
      </c>
      <c r="F436" s="58" t="s">
        <v>55</v>
      </c>
      <c r="G436" s="87" t="s">
        <v>2700</v>
      </c>
      <c r="H436" s="91" t="s">
        <v>2121</v>
      </c>
      <c r="I436" s="57" t="s">
        <v>22</v>
      </c>
      <c r="J436" s="72">
        <v>1</v>
      </c>
      <c r="K436" s="57">
        <f t="shared" si="27"/>
        <v>1</v>
      </c>
      <c r="L436" s="72">
        <v>2.75</v>
      </c>
      <c r="M436" s="57">
        <v>3.2</v>
      </c>
    </row>
    <row r="437" s="83" customFormat="1" ht="27.6" spans="1:13">
      <c r="A437" s="83" t="s">
        <v>44</v>
      </c>
      <c r="B437" s="84">
        <v>436</v>
      </c>
      <c r="C437" s="57" t="s">
        <v>45</v>
      </c>
      <c r="D437" s="57" t="s">
        <v>53</v>
      </c>
      <c r="E437" s="42" t="s">
        <v>6170</v>
      </c>
      <c r="F437" s="58" t="s">
        <v>55</v>
      </c>
      <c r="G437" s="87" t="s">
        <v>2701</v>
      </c>
      <c r="H437" s="91" t="s">
        <v>2121</v>
      </c>
      <c r="I437" s="57" t="s">
        <v>22</v>
      </c>
      <c r="J437" s="72">
        <v>10</v>
      </c>
      <c r="K437" s="57">
        <f t="shared" si="27"/>
        <v>2</v>
      </c>
      <c r="L437" s="72">
        <v>54</v>
      </c>
      <c r="M437" s="57">
        <v>3.2</v>
      </c>
    </row>
    <row r="438" s="83" customFormat="1" ht="27.6" spans="1:13">
      <c r="A438" s="83" t="s">
        <v>44</v>
      </c>
      <c r="B438" s="84">
        <v>437</v>
      </c>
      <c r="C438" s="57" t="s">
        <v>45</v>
      </c>
      <c r="D438" s="57" t="s">
        <v>322</v>
      </c>
      <c r="E438" s="42" t="s">
        <v>6170</v>
      </c>
      <c r="F438" s="58" t="s">
        <v>323</v>
      </c>
      <c r="G438" s="87" t="s">
        <v>2705</v>
      </c>
      <c r="H438" s="91" t="s">
        <v>2123</v>
      </c>
      <c r="I438" s="57" t="s">
        <v>2124</v>
      </c>
      <c r="J438" s="59">
        <v>12.262</v>
      </c>
      <c r="K438" s="59">
        <f>J438*0.1</f>
        <v>1.2262</v>
      </c>
      <c r="L438" s="72">
        <v>170</v>
      </c>
      <c r="M438" s="57">
        <v>3.2</v>
      </c>
    </row>
    <row r="439" s="83" customFormat="1" ht="27.6" spans="1:13">
      <c r="A439" s="83" t="s">
        <v>44</v>
      </c>
      <c r="B439" s="84">
        <v>438</v>
      </c>
      <c r="C439" s="57" t="s">
        <v>45</v>
      </c>
      <c r="D439" s="57" t="s">
        <v>53</v>
      </c>
      <c r="E439" s="42" t="s">
        <v>6170</v>
      </c>
      <c r="F439" s="58" t="s">
        <v>249</v>
      </c>
      <c r="G439" s="87" t="s">
        <v>3608</v>
      </c>
      <c r="H439" s="91" t="s">
        <v>2121</v>
      </c>
      <c r="I439" s="57" t="s">
        <v>22</v>
      </c>
      <c r="J439" s="72">
        <v>1</v>
      </c>
      <c r="K439" s="57">
        <f t="shared" ref="K439:K442" si="28">(CEILING(J439*0.2,1))*1</f>
        <v>1</v>
      </c>
      <c r="L439" s="72">
        <v>0.78</v>
      </c>
      <c r="M439" s="57">
        <v>3.1</v>
      </c>
    </row>
    <row r="440" s="83" customFormat="1" ht="27.6" spans="1:13">
      <c r="A440" s="83" t="s">
        <v>44</v>
      </c>
      <c r="B440" s="84">
        <v>439</v>
      </c>
      <c r="C440" s="57" t="s">
        <v>45</v>
      </c>
      <c r="D440" s="57" t="s">
        <v>53</v>
      </c>
      <c r="E440" s="42" t="s">
        <v>6170</v>
      </c>
      <c r="F440" s="58" t="s">
        <v>249</v>
      </c>
      <c r="G440" s="87" t="s">
        <v>3734</v>
      </c>
      <c r="H440" s="91" t="s">
        <v>2121</v>
      </c>
      <c r="I440" s="57" t="s">
        <v>22</v>
      </c>
      <c r="J440" s="72">
        <v>1</v>
      </c>
      <c r="K440" s="57">
        <f t="shared" si="28"/>
        <v>1</v>
      </c>
      <c r="L440" s="72">
        <v>1.95</v>
      </c>
      <c r="M440" s="57">
        <v>3.1</v>
      </c>
    </row>
    <row r="441" s="83" customFormat="1" ht="27.6" spans="1:13">
      <c r="A441" s="83" t="s">
        <v>44</v>
      </c>
      <c r="B441" s="84">
        <v>440</v>
      </c>
      <c r="C441" s="57" t="s">
        <v>45</v>
      </c>
      <c r="D441" s="57" t="s">
        <v>53</v>
      </c>
      <c r="E441" s="42" t="s">
        <v>6170</v>
      </c>
      <c r="F441" s="58" t="s">
        <v>55</v>
      </c>
      <c r="G441" s="87" t="s">
        <v>2700</v>
      </c>
      <c r="H441" s="91" t="s">
        <v>2121</v>
      </c>
      <c r="I441" s="57" t="s">
        <v>22</v>
      </c>
      <c r="J441" s="72">
        <v>1</v>
      </c>
      <c r="K441" s="57">
        <f t="shared" si="28"/>
        <v>1</v>
      </c>
      <c r="L441" s="72">
        <v>2.75</v>
      </c>
      <c r="M441" s="57">
        <v>3.2</v>
      </c>
    </row>
    <row r="442" s="83" customFormat="1" ht="27.6" spans="1:13">
      <c r="A442" s="83" t="s">
        <v>44</v>
      </c>
      <c r="B442" s="84">
        <v>441</v>
      </c>
      <c r="C442" s="57" t="s">
        <v>45</v>
      </c>
      <c r="D442" s="57" t="s">
        <v>53</v>
      </c>
      <c r="E442" s="42" t="s">
        <v>6170</v>
      </c>
      <c r="F442" s="58" t="s">
        <v>55</v>
      </c>
      <c r="G442" s="87" t="s">
        <v>2701</v>
      </c>
      <c r="H442" s="91" t="s">
        <v>2121</v>
      </c>
      <c r="I442" s="57" t="s">
        <v>22</v>
      </c>
      <c r="J442" s="72">
        <v>7</v>
      </c>
      <c r="K442" s="57">
        <f t="shared" si="28"/>
        <v>2</v>
      </c>
      <c r="L442" s="72">
        <v>37.8</v>
      </c>
      <c r="M442" s="57">
        <v>3.2</v>
      </c>
    </row>
    <row r="443" s="83" customFormat="1" ht="27.6" spans="1:13">
      <c r="A443" s="83" t="s">
        <v>44</v>
      </c>
      <c r="B443" s="84">
        <v>442</v>
      </c>
      <c r="C443" s="57" t="s">
        <v>45</v>
      </c>
      <c r="D443" s="57" t="s">
        <v>322</v>
      </c>
      <c r="E443" s="42" t="s">
        <v>6170</v>
      </c>
      <c r="F443" s="58" t="s">
        <v>323</v>
      </c>
      <c r="G443" s="87" t="s">
        <v>2705</v>
      </c>
      <c r="H443" s="91" t="s">
        <v>2123</v>
      </c>
      <c r="I443" s="57" t="s">
        <v>2124</v>
      </c>
      <c r="J443" s="59">
        <v>12.0569</v>
      </c>
      <c r="K443" s="59">
        <f>J443*0.1</f>
        <v>1.20569</v>
      </c>
      <c r="L443" s="72">
        <v>167</v>
      </c>
      <c r="M443" s="57">
        <v>3.2</v>
      </c>
    </row>
    <row r="444" s="83" customFormat="1" ht="27.6" spans="1:13">
      <c r="A444" s="83" t="s">
        <v>44</v>
      </c>
      <c r="B444" s="84">
        <v>443</v>
      </c>
      <c r="C444" s="57" t="s">
        <v>45</v>
      </c>
      <c r="D444" s="57" t="s">
        <v>53</v>
      </c>
      <c r="E444" s="42" t="s">
        <v>6170</v>
      </c>
      <c r="F444" s="58" t="s">
        <v>55</v>
      </c>
      <c r="G444" s="87" t="s">
        <v>4077</v>
      </c>
      <c r="H444" s="91" t="s">
        <v>2136</v>
      </c>
      <c r="I444" s="57" t="s">
        <v>22</v>
      </c>
      <c r="J444" s="72">
        <v>3</v>
      </c>
      <c r="K444" s="57">
        <v>0</v>
      </c>
      <c r="L444" s="72">
        <v>83</v>
      </c>
      <c r="M444" s="57">
        <v>3.2</v>
      </c>
    </row>
    <row r="445" s="83" customFormat="1" ht="27.6" spans="1:13">
      <c r="A445" s="83" t="s">
        <v>44</v>
      </c>
      <c r="B445" s="84">
        <v>444</v>
      </c>
      <c r="C445" s="57" t="s">
        <v>45</v>
      </c>
      <c r="D445" s="57" t="s">
        <v>53</v>
      </c>
      <c r="E445" s="42" t="s">
        <v>6170</v>
      </c>
      <c r="F445" s="58" t="s">
        <v>249</v>
      </c>
      <c r="G445" s="87" t="s">
        <v>3616</v>
      </c>
      <c r="H445" s="91" t="s">
        <v>2136</v>
      </c>
      <c r="I445" s="57" t="s">
        <v>22</v>
      </c>
      <c r="J445" s="72">
        <v>1</v>
      </c>
      <c r="K445" s="57">
        <f>(CEILING(J445*0.2,1))*1</f>
        <v>1</v>
      </c>
      <c r="L445" s="72">
        <v>2</v>
      </c>
      <c r="M445" s="57">
        <v>3.2</v>
      </c>
    </row>
    <row r="446" s="83" customFormat="1" ht="27.6" spans="1:13">
      <c r="A446" s="83" t="s">
        <v>44</v>
      </c>
      <c r="B446" s="84">
        <v>445</v>
      </c>
      <c r="C446" s="57" t="s">
        <v>45</v>
      </c>
      <c r="D446" s="57" t="s">
        <v>53</v>
      </c>
      <c r="E446" s="42" t="s">
        <v>6170</v>
      </c>
      <c r="F446" s="58" t="s">
        <v>249</v>
      </c>
      <c r="G446" s="87" t="s">
        <v>6264</v>
      </c>
      <c r="H446" s="91" t="s">
        <v>2136</v>
      </c>
      <c r="I446" s="57" t="s">
        <v>22</v>
      </c>
      <c r="J446" s="72">
        <v>1</v>
      </c>
      <c r="K446" s="57">
        <v>0</v>
      </c>
      <c r="L446" s="72">
        <v>7</v>
      </c>
      <c r="M446" s="57">
        <v>3.2</v>
      </c>
    </row>
    <row r="447" s="83" customFormat="1" ht="27.6" spans="1:13">
      <c r="A447" s="83" t="s">
        <v>44</v>
      </c>
      <c r="B447" s="84">
        <v>446</v>
      </c>
      <c r="C447" s="57" t="s">
        <v>45</v>
      </c>
      <c r="D447" s="57" t="s">
        <v>322</v>
      </c>
      <c r="E447" s="42" t="s">
        <v>6170</v>
      </c>
      <c r="F447" s="58" t="s">
        <v>323</v>
      </c>
      <c r="G447" s="87" t="s">
        <v>4081</v>
      </c>
      <c r="H447" s="91" t="s">
        <v>2141</v>
      </c>
      <c r="I447" s="57" t="s">
        <v>2124</v>
      </c>
      <c r="J447" s="59">
        <v>11.9581</v>
      </c>
      <c r="K447" s="59">
        <v>0</v>
      </c>
      <c r="L447" s="72">
        <v>433</v>
      </c>
      <c r="M447" s="57">
        <v>3.2</v>
      </c>
    </row>
    <row r="448" s="83" customFormat="1" ht="27.6" spans="1:13">
      <c r="A448" s="83" t="s">
        <v>44</v>
      </c>
      <c r="B448" s="84">
        <v>447</v>
      </c>
      <c r="C448" s="57" t="s">
        <v>45</v>
      </c>
      <c r="D448" s="57" t="s">
        <v>89</v>
      </c>
      <c r="E448" s="42" t="s">
        <v>6170</v>
      </c>
      <c r="F448" s="58" t="s">
        <v>114</v>
      </c>
      <c r="G448" s="87" t="s">
        <v>6265</v>
      </c>
      <c r="H448" s="91" t="s">
        <v>2345</v>
      </c>
      <c r="I448" s="57" t="s">
        <v>22</v>
      </c>
      <c r="J448" s="72">
        <v>1</v>
      </c>
      <c r="K448" s="57">
        <v>0</v>
      </c>
      <c r="L448" s="72">
        <v>60</v>
      </c>
      <c r="M448" s="57">
        <v>3.2</v>
      </c>
    </row>
    <row r="449" s="83" customFormat="1" ht="27.6" spans="1:13">
      <c r="A449" s="83" t="s">
        <v>44</v>
      </c>
      <c r="B449" s="84">
        <v>448</v>
      </c>
      <c r="C449" s="57" t="s">
        <v>45</v>
      </c>
      <c r="D449" s="57" t="s">
        <v>53</v>
      </c>
      <c r="E449" s="42" t="s">
        <v>6170</v>
      </c>
      <c r="F449" s="58" t="s">
        <v>55</v>
      </c>
      <c r="G449" s="87" t="s">
        <v>3620</v>
      </c>
      <c r="H449" s="91" t="s">
        <v>2136</v>
      </c>
      <c r="I449" s="57" t="s">
        <v>22</v>
      </c>
      <c r="J449" s="72">
        <v>3</v>
      </c>
      <c r="K449" s="57">
        <v>0</v>
      </c>
      <c r="L449" s="72">
        <v>59</v>
      </c>
      <c r="M449" s="57">
        <v>3.2</v>
      </c>
    </row>
    <row r="450" s="83" customFormat="1" ht="27.6" spans="1:13">
      <c r="A450" s="83" t="s">
        <v>44</v>
      </c>
      <c r="B450" s="84">
        <v>449</v>
      </c>
      <c r="C450" s="57" t="s">
        <v>45</v>
      </c>
      <c r="D450" s="57" t="s">
        <v>53</v>
      </c>
      <c r="E450" s="42" t="s">
        <v>6170</v>
      </c>
      <c r="F450" s="58" t="s">
        <v>249</v>
      </c>
      <c r="G450" s="87" t="s">
        <v>3621</v>
      </c>
      <c r="H450" s="91" t="s">
        <v>2136</v>
      </c>
      <c r="I450" s="57" t="s">
        <v>22</v>
      </c>
      <c r="J450" s="72">
        <v>1</v>
      </c>
      <c r="K450" s="57">
        <f>(CEILING(J450*0.2,1))*1</f>
        <v>1</v>
      </c>
      <c r="L450" s="72">
        <v>2</v>
      </c>
      <c r="M450" s="57">
        <v>3.1</v>
      </c>
    </row>
    <row r="451" s="83" customFormat="1" ht="27.6" spans="1:13">
      <c r="A451" s="83" t="s">
        <v>44</v>
      </c>
      <c r="B451" s="84">
        <v>450</v>
      </c>
      <c r="C451" s="57" t="s">
        <v>45</v>
      </c>
      <c r="D451" s="57" t="s">
        <v>53</v>
      </c>
      <c r="E451" s="42" t="s">
        <v>6170</v>
      </c>
      <c r="F451" s="58" t="s">
        <v>249</v>
      </c>
      <c r="G451" s="87" t="s">
        <v>3622</v>
      </c>
      <c r="H451" s="91" t="s">
        <v>2136</v>
      </c>
      <c r="I451" s="57" t="s">
        <v>22</v>
      </c>
      <c r="J451" s="72">
        <v>1</v>
      </c>
      <c r="K451" s="57">
        <v>0</v>
      </c>
      <c r="L451" s="72">
        <v>5</v>
      </c>
      <c r="M451" s="57">
        <v>3.1</v>
      </c>
    </row>
    <row r="452" s="83" customFormat="1" ht="27.6" spans="1:13">
      <c r="A452" s="83" t="s">
        <v>44</v>
      </c>
      <c r="B452" s="84">
        <v>451</v>
      </c>
      <c r="C452" s="57" t="s">
        <v>45</v>
      </c>
      <c r="D452" s="57" t="s">
        <v>322</v>
      </c>
      <c r="E452" s="42" t="s">
        <v>6170</v>
      </c>
      <c r="F452" s="58" t="s">
        <v>323</v>
      </c>
      <c r="G452" s="87" t="s">
        <v>3623</v>
      </c>
      <c r="H452" s="91" t="s">
        <v>2141</v>
      </c>
      <c r="I452" s="57" t="s">
        <v>2124</v>
      </c>
      <c r="J452" s="59">
        <v>13.0505</v>
      </c>
      <c r="K452" s="59">
        <v>0</v>
      </c>
      <c r="L452" s="72">
        <v>365</v>
      </c>
      <c r="M452" s="57">
        <v>3.2</v>
      </c>
    </row>
    <row r="453" s="83" customFormat="1" ht="27.6" spans="1:13">
      <c r="A453" s="83" t="s">
        <v>44</v>
      </c>
      <c r="B453" s="84">
        <v>452</v>
      </c>
      <c r="C453" s="57" t="s">
        <v>45</v>
      </c>
      <c r="D453" s="57" t="s">
        <v>89</v>
      </c>
      <c r="E453" s="42" t="s">
        <v>6170</v>
      </c>
      <c r="F453" s="58" t="s">
        <v>114</v>
      </c>
      <c r="G453" s="87" t="s">
        <v>6265</v>
      </c>
      <c r="H453" s="91" t="s">
        <v>2345</v>
      </c>
      <c r="I453" s="57" t="s">
        <v>22</v>
      </c>
      <c r="J453" s="72">
        <v>2</v>
      </c>
      <c r="K453" s="57">
        <v>0</v>
      </c>
      <c r="L453" s="72">
        <v>119.46</v>
      </c>
      <c r="M453" s="57">
        <v>3.2</v>
      </c>
    </row>
    <row r="454" s="83" customFormat="1" ht="27.6" spans="1:13">
      <c r="A454" s="83" t="s">
        <v>44</v>
      </c>
      <c r="B454" s="84">
        <v>453</v>
      </c>
      <c r="C454" s="57" t="s">
        <v>45</v>
      </c>
      <c r="D454" s="57" t="s">
        <v>53</v>
      </c>
      <c r="E454" s="42" t="s">
        <v>6170</v>
      </c>
      <c r="F454" s="58" t="s">
        <v>304</v>
      </c>
      <c r="G454" s="87" t="s">
        <v>6266</v>
      </c>
      <c r="H454" s="91" t="s">
        <v>2121</v>
      </c>
      <c r="I454" s="57" t="s">
        <v>22</v>
      </c>
      <c r="J454" s="72">
        <v>1</v>
      </c>
      <c r="K454" s="57">
        <f t="shared" ref="K454:K460" si="29">(CEILING(J454*0.2,1))*1</f>
        <v>1</v>
      </c>
      <c r="L454" s="72">
        <v>17</v>
      </c>
      <c r="M454" s="57">
        <v>3.1</v>
      </c>
    </row>
    <row r="455" s="83" customFormat="1" ht="55.2" spans="1:13">
      <c r="A455" s="83" t="s">
        <v>44</v>
      </c>
      <c r="B455" s="84">
        <v>454</v>
      </c>
      <c r="C455" s="57" t="s">
        <v>45</v>
      </c>
      <c r="D455" s="57" t="s">
        <v>171</v>
      </c>
      <c r="E455" s="42" t="s">
        <v>6170</v>
      </c>
      <c r="F455" s="58" t="s">
        <v>172</v>
      </c>
      <c r="G455" s="87" t="s">
        <v>6267</v>
      </c>
      <c r="H455" s="91" t="s">
        <v>2347</v>
      </c>
      <c r="I455" s="57" t="s">
        <v>22</v>
      </c>
      <c r="J455" s="72">
        <v>3</v>
      </c>
      <c r="K455" s="57">
        <v>0</v>
      </c>
      <c r="L455" s="57">
        <v>1.62</v>
      </c>
      <c r="M455" s="57">
        <v>3.2</v>
      </c>
    </row>
    <row r="456" s="83" customFormat="1" ht="27.6" spans="1:13">
      <c r="A456" s="83" t="s">
        <v>44</v>
      </c>
      <c r="B456" s="84">
        <v>455</v>
      </c>
      <c r="C456" s="57" t="s">
        <v>45</v>
      </c>
      <c r="D456" s="57" t="s">
        <v>322</v>
      </c>
      <c r="E456" s="42" t="s">
        <v>6170</v>
      </c>
      <c r="F456" s="58" t="s">
        <v>323</v>
      </c>
      <c r="G456" s="87" t="s">
        <v>6268</v>
      </c>
      <c r="H456" s="91" t="s">
        <v>2123</v>
      </c>
      <c r="I456" s="57" t="s">
        <v>2124</v>
      </c>
      <c r="J456" s="59">
        <v>0.3964</v>
      </c>
      <c r="K456" s="59">
        <f>J456*0.1</f>
        <v>0.03964</v>
      </c>
      <c r="L456" s="57">
        <v>16</v>
      </c>
      <c r="M456" s="57">
        <v>3.2</v>
      </c>
    </row>
    <row r="457" s="83" customFormat="1" ht="27.6" spans="1:13">
      <c r="A457" s="83" t="s">
        <v>44</v>
      </c>
      <c r="B457" s="84">
        <v>456</v>
      </c>
      <c r="C457" s="57" t="s">
        <v>45</v>
      </c>
      <c r="D457" s="57" t="s">
        <v>89</v>
      </c>
      <c r="E457" s="42" t="s">
        <v>6170</v>
      </c>
      <c r="F457" s="58" t="s">
        <v>114</v>
      </c>
      <c r="G457" s="87" t="s">
        <v>4063</v>
      </c>
      <c r="H457" s="91" t="s">
        <v>2134</v>
      </c>
      <c r="I457" s="57" t="s">
        <v>22</v>
      </c>
      <c r="J457" s="72">
        <v>4</v>
      </c>
      <c r="K457" s="57">
        <v>0</v>
      </c>
      <c r="L457" s="72">
        <v>64</v>
      </c>
      <c r="M457" s="57">
        <v>3.1</v>
      </c>
    </row>
    <row r="458" s="83" customFormat="1" ht="27.6" spans="1:13">
      <c r="A458" s="83" t="s">
        <v>44</v>
      </c>
      <c r="B458" s="84">
        <v>457</v>
      </c>
      <c r="C458" s="57" t="s">
        <v>45</v>
      </c>
      <c r="D458" s="57" t="s">
        <v>53</v>
      </c>
      <c r="E458" s="42" t="s">
        <v>6170</v>
      </c>
      <c r="F458" s="58" t="s">
        <v>55</v>
      </c>
      <c r="G458" s="87" t="s">
        <v>3797</v>
      </c>
      <c r="H458" s="91" t="s">
        <v>2136</v>
      </c>
      <c r="I458" s="57" t="s">
        <v>22</v>
      </c>
      <c r="J458" s="72">
        <v>4</v>
      </c>
      <c r="K458" s="57">
        <f t="shared" si="29"/>
        <v>1</v>
      </c>
      <c r="L458" s="57">
        <v>42</v>
      </c>
      <c r="M458" s="57">
        <v>3.2</v>
      </c>
    </row>
    <row r="459" s="83" customFormat="1" ht="27.6" spans="1:13">
      <c r="A459" s="83" t="s">
        <v>44</v>
      </c>
      <c r="B459" s="84">
        <v>458</v>
      </c>
      <c r="C459" s="57" t="s">
        <v>45</v>
      </c>
      <c r="D459" s="57" t="s">
        <v>53</v>
      </c>
      <c r="E459" s="42" t="s">
        <v>6170</v>
      </c>
      <c r="F459" s="58" t="s">
        <v>249</v>
      </c>
      <c r="G459" s="87" t="s">
        <v>3621</v>
      </c>
      <c r="H459" s="91" t="s">
        <v>2136</v>
      </c>
      <c r="I459" s="57" t="s">
        <v>22</v>
      </c>
      <c r="J459" s="72">
        <v>1</v>
      </c>
      <c r="K459" s="57">
        <f t="shared" si="29"/>
        <v>1</v>
      </c>
      <c r="L459" s="57">
        <v>2</v>
      </c>
      <c r="M459" s="57">
        <v>3.2</v>
      </c>
    </row>
    <row r="460" s="83" customFormat="1" ht="27.6" spans="1:13">
      <c r="A460" s="83" t="s">
        <v>44</v>
      </c>
      <c r="B460" s="84">
        <v>459</v>
      </c>
      <c r="C460" s="57" t="s">
        <v>45</v>
      </c>
      <c r="D460" s="57" t="s">
        <v>53</v>
      </c>
      <c r="E460" s="42" t="s">
        <v>6170</v>
      </c>
      <c r="F460" s="58" t="s">
        <v>249</v>
      </c>
      <c r="G460" s="87" t="s">
        <v>3798</v>
      </c>
      <c r="H460" s="91" t="s">
        <v>2136</v>
      </c>
      <c r="I460" s="57" t="s">
        <v>22</v>
      </c>
      <c r="J460" s="72">
        <v>1</v>
      </c>
      <c r="K460" s="57">
        <f t="shared" si="29"/>
        <v>1</v>
      </c>
      <c r="L460" s="57">
        <v>3</v>
      </c>
      <c r="M460" s="57">
        <v>3.2</v>
      </c>
    </row>
    <row r="461" s="83" customFormat="1" ht="41.4" spans="1:13">
      <c r="A461" s="83" t="s">
        <v>44</v>
      </c>
      <c r="B461" s="84">
        <v>460</v>
      </c>
      <c r="C461" s="57" t="s">
        <v>45</v>
      </c>
      <c r="D461" s="57" t="s">
        <v>171</v>
      </c>
      <c r="E461" s="42" t="s">
        <v>6170</v>
      </c>
      <c r="F461" s="58" t="s">
        <v>172</v>
      </c>
      <c r="G461" s="87" t="s">
        <v>6191</v>
      </c>
      <c r="H461" s="91" t="s">
        <v>3641</v>
      </c>
      <c r="I461" s="57" t="s">
        <v>22</v>
      </c>
      <c r="J461" s="72">
        <v>4</v>
      </c>
      <c r="K461" s="57">
        <v>0</v>
      </c>
      <c r="L461" s="57">
        <v>2</v>
      </c>
      <c r="M461" s="57">
        <v>3.2</v>
      </c>
    </row>
    <row r="462" s="83" customFormat="1" ht="55.2" spans="1:13">
      <c r="A462" s="83" t="s">
        <v>44</v>
      </c>
      <c r="B462" s="84">
        <v>461</v>
      </c>
      <c r="C462" s="57" t="s">
        <v>45</v>
      </c>
      <c r="D462" s="57" t="s">
        <v>53</v>
      </c>
      <c r="E462" s="42" t="s">
        <v>6170</v>
      </c>
      <c r="F462" s="58" t="s">
        <v>236</v>
      </c>
      <c r="G462" s="87" t="s">
        <v>6192</v>
      </c>
      <c r="H462" s="91" t="s">
        <v>2134</v>
      </c>
      <c r="I462" s="57" t="s">
        <v>22</v>
      </c>
      <c r="J462" s="72">
        <v>1</v>
      </c>
      <c r="K462" s="57">
        <f t="shared" ref="K462:K467" si="30">(CEILING(J462*0.2,1))*1</f>
        <v>1</v>
      </c>
      <c r="L462" s="57">
        <v>2</v>
      </c>
      <c r="M462" s="57">
        <v>3.2</v>
      </c>
    </row>
    <row r="463" s="83" customFormat="1" ht="55.2" spans="1:13">
      <c r="A463" s="83" t="s">
        <v>44</v>
      </c>
      <c r="B463" s="84">
        <v>462</v>
      </c>
      <c r="C463" s="57" t="s">
        <v>45</v>
      </c>
      <c r="D463" s="57" t="s">
        <v>53</v>
      </c>
      <c r="E463" s="42" t="s">
        <v>6170</v>
      </c>
      <c r="F463" s="58" t="s">
        <v>236</v>
      </c>
      <c r="G463" s="87" t="s">
        <v>6193</v>
      </c>
      <c r="H463" s="91" t="s">
        <v>2134</v>
      </c>
      <c r="I463" s="57" t="s">
        <v>22</v>
      </c>
      <c r="J463" s="72">
        <v>1</v>
      </c>
      <c r="K463" s="57">
        <f t="shared" si="30"/>
        <v>1</v>
      </c>
      <c r="L463" s="57">
        <v>4</v>
      </c>
      <c r="M463" s="57">
        <v>3.2</v>
      </c>
    </row>
    <row r="464" s="83" customFormat="1" ht="27.6" spans="1:13">
      <c r="A464" s="83" t="s">
        <v>44</v>
      </c>
      <c r="B464" s="84">
        <v>463</v>
      </c>
      <c r="C464" s="57" t="s">
        <v>45</v>
      </c>
      <c r="D464" s="57" t="s">
        <v>322</v>
      </c>
      <c r="E464" s="42" t="s">
        <v>6170</v>
      </c>
      <c r="F464" s="58" t="s">
        <v>323</v>
      </c>
      <c r="G464" s="87" t="s">
        <v>3799</v>
      </c>
      <c r="H464" s="91" t="s">
        <v>2141</v>
      </c>
      <c r="I464" s="57" t="s">
        <v>2124</v>
      </c>
      <c r="J464" s="59">
        <v>2.9089</v>
      </c>
      <c r="K464" s="59">
        <f>J464*0.1</f>
        <v>0.29089</v>
      </c>
      <c r="L464" s="72">
        <v>58</v>
      </c>
      <c r="M464" s="57">
        <v>3.1</v>
      </c>
    </row>
    <row r="465" s="83" customFormat="1" ht="27.6" spans="1:13">
      <c r="A465" s="83" t="s">
        <v>44</v>
      </c>
      <c r="B465" s="84">
        <v>464</v>
      </c>
      <c r="C465" s="57" t="s">
        <v>45</v>
      </c>
      <c r="D465" s="57" t="s">
        <v>89</v>
      </c>
      <c r="E465" s="42" t="s">
        <v>6170</v>
      </c>
      <c r="F465" s="58" t="s">
        <v>114</v>
      </c>
      <c r="G465" s="87" t="s">
        <v>6195</v>
      </c>
      <c r="H465" s="91" t="s">
        <v>2134</v>
      </c>
      <c r="I465" s="57" t="s">
        <v>22</v>
      </c>
      <c r="J465" s="72">
        <v>4</v>
      </c>
      <c r="K465" s="57">
        <v>0</v>
      </c>
      <c r="L465" s="57">
        <v>39</v>
      </c>
      <c r="M465" s="57">
        <v>3.2</v>
      </c>
    </row>
    <row r="466" s="83" customFormat="1" ht="27.6" spans="1:13">
      <c r="A466" s="83" t="s">
        <v>44</v>
      </c>
      <c r="B466" s="84">
        <v>465</v>
      </c>
      <c r="C466" s="57" t="s">
        <v>45</v>
      </c>
      <c r="D466" s="57" t="s">
        <v>53</v>
      </c>
      <c r="E466" s="42" t="s">
        <v>6170</v>
      </c>
      <c r="F466" s="58" t="s">
        <v>55</v>
      </c>
      <c r="G466" s="87" t="s">
        <v>3614</v>
      </c>
      <c r="H466" s="91" t="s">
        <v>2136</v>
      </c>
      <c r="I466" s="57" t="s">
        <v>22</v>
      </c>
      <c r="J466" s="72">
        <v>3</v>
      </c>
      <c r="K466" s="57">
        <f t="shared" si="30"/>
        <v>1</v>
      </c>
      <c r="L466" s="57">
        <v>16</v>
      </c>
      <c r="M466" s="57">
        <v>3.2</v>
      </c>
    </row>
    <row r="467" s="83" customFormat="1" ht="27.6" spans="1:13">
      <c r="A467" s="83" t="s">
        <v>44</v>
      </c>
      <c r="B467" s="84">
        <v>466</v>
      </c>
      <c r="C467" s="57" t="s">
        <v>45</v>
      </c>
      <c r="D467" s="57" t="s">
        <v>53</v>
      </c>
      <c r="E467" s="42" t="s">
        <v>6170</v>
      </c>
      <c r="F467" s="58" t="s">
        <v>249</v>
      </c>
      <c r="G467" s="87" t="s">
        <v>3621</v>
      </c>
      <c r="H467" s="91" t="s">
        <v>2136</v>
      </c>
      <c r="I467" s="57" t="s">
        <v>22</v>
      </c>
      <c r="J467" s="72">
        <v>1</v>
      </c>
      <c r="K467" s="57">
        <f t="shared" si="30"/>
        <v>1</v>
      </c>
      <c r="L467" s="57">
        <v>2</v>
      </c>
      <c r="M467" s="57">
        <v>3.2</v>
      </c>
    </row>
    <row r="468" s="83" customFormat="1" ht="41.4" spans="1:13">
      <c r="A468" s="83" t="s">
        <v>44</v>
      </c>
      <c r="B468" s="84">
        <v>467</v>
      </c>
      <c r="C468" s="57" t="s">
        <v>45</v>
      </c>
      <c r="D468" s="57" t="s">
        <v>171</v>
      </c>
      <c r="E468" s="42" t="s">
        <v>6170</v>
      </c>
      <c r="F468" s="58" t="s">
        <v>172</v>
      </c>
      <c r="G468" s="87" t="s">
        <v>6198</v>
      </c>
      <c r="H468" s="91" t="s">
        <v>3641</v>
      </c>
      <c r="I468" s="57" t="s">
        <v>22</v>
      </c>
      <c r="J468" s="72">
        <v>4</v>
      </c>
      <c r="K468" s="57">
        <v>0</v>
      </c>
      <c r="L468" s="57">
        <v>1</v>
      </c>
      <c r="M468" s="57">
        <v>3.2</v>
      </c>
    </row>
    <row r="469" s="83" customFormat="1" ht="55.2" spans="1:13">
      <c r="A469" s="83" t="s">
        <v>44</v>
      </c>
      <c r="B469" s="84">
        <v>468</v>
      </c>
      <c r="C469" s="57" t="s">
        <v>45</v>
      </c>
      <c r="D469" s="57" t="s">
        <v>53</v>
      </c>
      <c r="E469" s="42" t="s">
        <v>6170</v>
      </c>
      <c r="F469" s="58" t="s">
        <v>236</v>
      </c>
      <c r="G469" s="87" t="s">
        <v>6192</v>
      </c>
      <c r="H469" s="91" t="s">
        <v>2134</v>
      </c>
      <c r="I469" s="57" t="s">
        <v>22</v>
      </c>
      <c r="J469" s="72">
        <v>1</v>
      </c>
      <c r="K469" s="57">
        <f>(CEILING(J469*0.2,1))*1</f>
        <v>1</v>
      </c>
      <c r="L469" s="72">
        <v>2</v>
      </c>
      <c r="M469" s="57">
        <v>3.1</v>
      </c>
    </row>
    <row r="470" s="83" customFormat="1" ht="55.2" spans="1:13">
      <c r="A470" s="83" t="s">
        <v>44</v>
      </c>
      <c r="B470" s="84">
        <v>469</v>
      </c>
      <c r="C470" s="57" t="s">
        <v>45</v>
      </c>
      <c r="D470" s="57" t="s">
        <v>53</v>
      </c>
      <c r="E470" s="42" t="s">
        <v>6170</v>
      </c>
      <c r="F470" s="58" t="s">
        <v>236</v>
      </c>
      <c r="G470" s="87" t="s">
        <v>6199</v>
      </c>
      <c r="H470" s="91" t="s">
        <v>2134</v>
      </c>
      <c r="I470" s="57" t="s">
        <v>22</v>
      </c>
      <c r="J470" s="72">
        <v>1</v>
      </c>
      <c r="K470" s="57">
        <f>(CEILING(J470*0.2,1))*1</f>
        <v>1</v>
      </c>
      <c r="L470" s="57">
        <v>4</v>
      </c>
      <c r="M470" s="57">
        <v>3.2</v>
      </c>
    </row>
    <row r="471" s="83" customFormat="1" ht="27.6" spans="1:13">
      <c r="A471" s="83" t="s">
        <v>44</v>
      </c>
      <c r="B471" s="84">
        <v>470</v>
      </c>
      <c r="C471" s="57" t="s">
        <v>45</v>
      </c>
      <c r="D471" s="57" t="s">
        <v>322</v>
      </c>
      <c r="E471" s="42" t="s">
        <v>6170</v>
      </c>
      <c r="F471" s="58" t="s">
        <v>323</v>
      </c>
      <c r="G471" s="87" t="s">
        <v>3617</v>
      </c>
      <c r="H471" s="91" t="s">
        <v>2141</v>
      </c>
      <c r="I471" s="57" t="s">
        <v>2124</v>
      </c>
      <c r="J471" s="59">
        <v>3.06131</v>
      </c>
      <c r="K471" s="59">
        <f>J471*0.1</f>
        <v>0.306131</v>
      </c>
      <c r="L471" s="57">
        <v>43</v>
      </c>
      <c r="M471" s="57">
        <v>3.2</v>
      </c>
    </row>
    <row r="472" s="83" customFormat="1" ht="41.4" spans="1:13">
      <c r="A472" s="83" t="s">
        <v>44</v>
      </c>
      <c r="B472" s="84">
        <v>471</v>
      </c>
      <c r="C472" s="57" t="s">
        <v>45</v>
      </c>
      <c r="D472" s="57" t="s">
        <v>171</v>
      </c>
      <c r="E472" s="42" t="s">
        <v>6170</v>
      </c>
      <c r="F472" s="58" t="s">
        <v>172</v>
      </c>
      <c r="G472" s="87" t="s">
        <v>6269</v>
      </c>
      <c r="H472" s="91" t="s">
        <v>1809</v>
      </c>
      <c r="I472" s="57" t="s">
        <v>22</v>
      </c>
      <c r="J472" s="72">
        <v>1</v>
      </c>
      <c r="K472" s="57">
        <v>0</v>
      </c>
      <c r="L472" s="57">
        <v>1</v>
      </c>
      <c r="M472" s="57">
        <v>3.2</v>
      </c>
    </row>
    <row r="473" s="83" customFormat="1" ht="27.6" spans="1:13">
      <c r="A473" s="83" t="s">
        <v>44</v>
      </c>
      <c r="B473" s="84">
        <v>472</v>
      </c>
      <c r="C473" s="57" t="s">
        <v>45</v>
      </c>
      <c r="D473" s="57" t="s">
        <v>89</v>
      </c>
      <c r="E473" s="42" t="s">
        <v>6170</v>
      </c>
      <c r="F473" s="58" t="s">
        <v>114</v>
      </c>
      <c r="G473" s="87" t="s">
        <v>6270</v>
      </c>
      <c r="H473" s="91" t="s">
        <v>2134</v>
      </c>
      <c r="I473" s="57" t="s">
        <v>22</v>
      </c>
      <c r="J473" s="72">
        <v>1</v>
      </c>
      <c r="K473" s="57">
        <v>0</v>
      </c>
      <c r="L473" s="72">
        <v>74</v>
      </c>
      <c r="M473" s="57">
        <v>3.2</v>
      </c>
    </row>
    <row r="474" s="83" customFormat="1" ht="27.6" spans="1:13">
      <c r="A474" s="83" t="s">
        <v>44</v>
      </c>
      <c r="B474" s="84">
        <v>473</v>
      </c>
      <c r="C474" s="57" t="s">
        <v>45</v>
      </c>
      <c r="D474" s="57" t="s">
        <v>89</v>
      </c>
      <c r="E474" s="42" t="s">
        <v>6170</v>
      </c>
      <c r="F474" s="58" t="s">
        <v>114</v>
      </c>
      <c r="G474" s="87" t="s">
        <v>6271</v>
      </c>
      <c r="H474" s="91" t="s">
        <v>2134</v>
      </c>
      <c r="I474" s="57" t="s">
        <v>22</v>
      </c>
      <c r="J474" s="72">
        <v>3</v>
      </c>
      <c r="K474" s="57">
        <v>0</v>
      </c>
      <c r="L474" s="72">
        <v>684</v>
      </c>
      <c r="M474" s="57">
        <v>3.2</v>
      </c>
    </row>
    <row r="475" s="83" customFormat="1" ht="27.6" spans="1:13">
      <c r="A475" s="83" t="s">
        <v>44</v>
      </c>
      <c r="B475" s="84">
        <v>474</v>
      </c>
      <c r="C475" s="57" t="s">
        <v>45</v>
      </c>
      <c r="D475" s="57" t="s">
        <v>53</v>
      </c>
      <c r="E475" s="42" t="s">
        <v>6170</v>
      </c>
      <c r="F475" s="58" t="s">
        <v>249</v>
      </c>
      <c r="G475" s="87" t="s">
        <v>6272</v>
      </c>
      <c r="H475" s="91" t="s">
        <v>2136</v>
      </c>
      <c r="I475" s="57" t="s">
        <v>22</v>
      </c>
      <c r="J475" s="72">
        <v>1</v>
      </c>
      <c r="K475" s="57">
        <v>0</v>
      </c>
      <c r="L475" s="57">
        <v>31</v>
      </c>
      <c r="M475" s="57">
        <v>3.2</v>
      </c>
    </row>
    <row r="476" s="83" customFormat="1" ht="27.6" spans="1:13">
      <c r="A476" s="83" t="s">
        <v>44</v>
      </c>
      <c r="B476" s="84">
        <v>475</v>
      </c>
      <c r="C476" s="57" t="s">
        <v>45</v>
      </c>
      <c r="D476" s="57" t="s">
        <v>171</v>
      </c>
      <c r="E476" s="42" t="s">
        <v>6170</v>
      </c>
      <c r="F476" s="58" t="s">
        <v>172</v>
      </c>
      <c r="G476" s="87" t="s">
        <v>6273</v>
      </c>
      <c r="H476" s="91" t="s">
        <v>1874</v>
      </c>
      <c r="I476" s="57" t="s">
        <v>22</v>
      </c>
      <c r="J476" s="72">
        <v>1</v>
      </c>
      <c r="K476" s="57">
        <v>0</v>
      </c>
      <c r="L476" s="72">
        <v>1</v>
      </c>
      <c r="M476" s="57">
        <v>3.2</v>
      </c>
    </row>
    <row r="477" s="83" customFormat="1" ht="27.6" spans="1:13">
      <c r="A477" s="83" t="s">
        <v>44</v>
      </c>
      <c r="B477" s="84">
        <v>476</v>
      </c>
      <c r="C477" s="57" t="s">
        <v>45</v>
      </c>
      <c r="D477" s="57" t="s">
        <v>171</v>
      </c>
      <c r="E477" s="42" t="s">
        <v>6170</v>
      </c>
      <c r="F477" s="58" t="s">
        <v>172</v>
      </c>
      <c r="G477" s="87" t="s">
        <v>6274</v>
      </c>
      <c r="H477" s="91" t="s">
        <v>1874</v>
      </c>
      <c r="I477" s="57" t="s">
        <v>22</v>
      </c>
      <c r="J477" s="72">
        <v>4</v>
      </c>
      <c r="K477" s="57">
        <v>0</v>
      </c>
      <c r="L477" s="57">
        <v>6</v>
      </c>
      <c r="M477" s="57">
        <v>3.2</v>
      </c>
    </row>
    <row r="478" s="83" customFormat="1" ht="55.2" spans="1:13">
      <c r="A478" s="83" t="s">
        <v>44</v>
      </c>
      <c r="B478" s="84">
        <v>477</v>
      </c>
      <c r="C478" s="57" t="s">
        <v>45</v>
      </c>
      <c r="D478" s="57" t="s">
        <v>53</v>
      </c>
      <c r="E478" s="42" t="s">
        <v>6170</v>
      </c>
      <c r="F478" s="58" t="s">
        <v>236</v>
      </c>
      <c r="G478" s="87" t="s">
        <v>6275</v>
      </c>
      <c r="H478" s="91" t="s">
        <v>2134</v>
      </c>
      <c r="I478" s="57" t="s">
        <v>22</v>
      </c>
      <c r="J478" s="72">
        <v>1</v>
      </c>
      <c r="K478" s="57">
        <f>(CEILING(J478*0.2,1))*1</f>
        <v>1</v>
      </c>
      <c r="L478" s="72">
        <v>5</v>
      </c>
      <c r="M478" s="57">
        <v>3.2</v>
      </c>
    </row>
    <row r="479" s="83" customFormat="1" ht="55.2" spans="1:13">
      <c r="A479" s="83" t="s">
        <v>44</v>
      </c>
      <c r="B479" s="84">
        <v>478</v>
      </c>
      <c r="C479" s="57" t="s">
        <v>45</v>
      </c>
      <c r="D479" s="57" t="s">
        <v>53</v>
      </c>
      <c r="E479" s="42" t="s">
        <v>6170</v>
      </c>
      <c r="F479" s="58" t="s">
        <v>236</v>
      </c>
      <c r="G479" s="87" t="s">
        <v>6276</v>
      </c>
      <c r="H479" s="91" t="s">
        <v>2134</v>
      </c>
      <c r="I479" s="57" t="s">
        <v>22</v>
      </c>
      <c r="J479" s="72">
        <v>1</v>
      </c>
      <c r="K479" s="57">
        <v>0</v>
      </c>
      <c r="L479" s="57">
        <v>7</v>
      </c>
      <c r="M479" s="57">
        <v>3.2</v>
      </c>
    </row>
    <row r="480" s="83" customFormat="1" ht="27.6" spans="1:13">
      <c r="A480" s="83" t="s">
        <v>44</v>
      </c>
      <c r="B480" s="84">
        <v>479</v>
      </c>
      <c r="C480" s="57" t="s">
        <v>45</v>
      </c>
      <c r="D480" s="57" t="s">
        <v>322</v>
      </c>
      <c r="E480" s="42" t="s">
        <v>6170</v>
      </c>
      <c r="F480" s="58" t="s">
        <v>323</v>
      </c>
      <c r="G480" s="87" t="s">
        <v>6277</v>
      </c>
      <c r="H480" s="91" t="s">
        <v>2141</v>
      </c>
      <c r="I480" s="57" t="s">
        <v>2124</v>
      </c>
      <c r="J480" s="59">
        <v>0.7768</v>
      </c>
      <c r="K480" s="59">
        <f>J480*0.1</f>
        <v>0.07768</v>
      </c>
      <c r="L480" s="57">
        <v>52</v>
      </c>
      <c r="M480" s="57">
        <v>3.2</v>
      </c>
    </row>
    <row r="481" s="83" customFormat="1" ht="27.6" spans="1:13">
      <c r="A481" s="83" t="s">
        <v>44</v>
      </c>
      <c r="B481" s="84">
        <v>480</v>
      </c>
      <c r="C481" s="57" t="s">
        <v>45</v>
      </c>
      <c r="D481" s="57" t="s">
        <v>322</v>
      </c>
      <c r="E481" s="42" t="s">
        <v>6170</v>
      </c>
      <c r="F481" s="58" t="s">
        <v>323</v>
      </c>
      <c r="G481" s="87" t="s">
        <v>6278</v>
      </c>
      <c r="H481" s="91" t="s">
        <v>2141</v>
      </c>
      <c r="I481" s="57" t="s">
        <v>2124</v>
      </c>
      <c r="J481" s="59">
        <v>1.1625</v>
      </c>
      <c r="K481" s="59">
        <v>0</v>
      </c>
      <c r="L481" s="57">
        <v>200</v>
      </c>
      <c r="M481" s="57">
        <v>3.2</v>
      </c>
    </row>
    <row r="482" s="83" customFormat="1" ht="27.6" spans="1:13">
      <c r="A482" s="83" t="s">
        <v>44</v>
      </c>
      <c r="B482" s="84">
        <v>481</v>
      </c>
      <c r="C482" s="57" t="s">
        <v>45</v>
      </c>
      <c r="D482" s="57" t="s">
        <v>89</v>
      </c>
      <c r="E482" s="42" t="s">
        <v>6170</v>
      </c>
      <c r="F482" s="58" t="s">
        <v>114</v>
      </c>
      <c r="G482" s="87" t="s">
        <v>3776</v>
      </c>
      <c r="H482" s="91" t="s">
        <v>2638</v>
      </c>
      <c r="I482" s="57" t="s">
        <v>22</v>
      </c>
      <c r="J482" s="72">
        <v>1</v>
      </c>
      <c r="K482" s="57">
        <v>0</v>
      </c>
      <c r="L482" s="72">
        <v>15.96</v>
      </c>
      <c r="M482" s="57">
        <v>3.2</v>
      </c>
    </row>
    <row r="483" s="83" customFormat="1" ht="27.6" spans="1:13">
      <c r="A483" s="83" t="s">
        <v>44</v>
      </c>
      <c r="B483" s="84">
        <v>482</v>
      </c>
      <c r="C483" s="57" t="s">
        <v>45</v>
      </c>
      <c r="D483" s="57" t="s">
        <v>89</v>
      </c>
      <c r="E483" s="42" t="s">
        <v>6170</v>
      </c>
      <c r="F483" s="58" t="s">
        <v>114</v>
      </c>
      <c r="G483" s="87" t="s">
        <v>3766</v>
      </c>
      <c r="H483" s="91" t="s">
        <v>2638</v>
      </c>
      <c r="I483" s="57" t="s">
        <v>22</v>
      </c>
      <c r="J483" s="72">
        <v>4</v>
      </c>
      <c r="K483" s="57">
        <v>0</v>
      </c>
      <c r="L483" s="72">
        <v>136.32</v>
      </c>
      <c r="M483" s="57">
        <v>3.1</v>
      </c>
    </row>
    <row r="484" s="83" customFormat="1" ht="27.6" spans="1:13">
      <c r="A484" s="83" t="s">
        <v>44</v>
      </c>
      <c r="B484" s="84">
        <v>483</v>
      </c>
      <c r="C484" s="57" t="s">
        <v>45</v>
      </c>
      <c r="D484" s="57" t="s">
        <v>53</v>
      </c>
      <c r="E484" s="42" t="s">
        <v>6170</v>
      </c>
      <c r="F484" s="58" t="s">
        <v>249</v>
      </c>
      <c r="G484" s="87" t="s">
        <v>6279</v>
      </c>
      <c r="H484" s="91" t="s">
        <v>2121</v>
      </c>
      <c r="I484" s="57" t="s">
        <v>22</v>
      </c>
      <c r="J484" s="72">
        <v>1</v>
      </c>
      <c r="K484" s="57">
        <v>0</v>
      </c>
      <c r="L484" s="72">
        <v>10.16</v>
      </c>
      <c r="M484" s="57">
        <v>3.2</v>
      </c>
    </row>
    <row r="485" s="83" customFormat="1" ht="27.6" spans="1:13">
      <c r="A485" s="83" t="s">
        <v>44</v>
      </c>
      <c r="B485" s="84">
        <v>484</v>
      </c>
      <c r="C485" s="57" t="s">
        <v>45</v>
      </c>
      <c r="D485" s="57" t="s">
        <v>53</v>
      </c>
      <c r="E485" s="42" t="s">
        <v>6170</v>
      </c>
      <c r="F485" s="58" t="s">
        <v>55</v>
      </c>
      <c r="G485" s="87" t="s">
        <v>6213</v>
      </c>
      <c r="H485" s="91" t="s">
        <v>2121</v>
      </c>
      <c r="I485" s="57" t="s">
        <v>22</v>
      </c>
      <c r="J485" s="72">
        <v>1</v>
      </c>
      <c r="K485" s="57">
        <v>0</v>
      </c>
      <c r="L485" s="57">
        <v>13.6</v>
      </c>
      <c r="M485" s="57">
        <v>3.2</v>
      </c>
    </row>
    <row r="486" s="83" customFormat="1" ht="27.6" spans="1:13">
      <c r="A486" s="83" t="s">
        <v>44</v>
      </c>
      <c r="B486" s="84">
        <v>485</v>
      </c>
      <c r="C486" s="57" t="s">
        <v>45</v>
      </c>
      <c r="D486" s="57" t="s">
        <v>53</v>
      </c>
      <c r="E486" s="42" t="s">
        <v>6170</v>
      </c>
      <c r="F486" s="58" t="s">
        <v>55</v>
      </c>
      <c r="G486" s="87" t="s">
        <v>6214</v>
      </c>
      <c r="H486" s="91" t="s">
        <v>2121</v>
      </c>
      <c r="I486" s="57" t="s">
        <v>22</v>
      </c>
      <c r="J486" s="72">
        <v>5</v>
      </c>
      <c r="K486" s="57">
        <v>0</v>
      </c>
      <c r="L486" s="72">
        <v>137.5</v>
      </c>
      <c r="M486" s="57">
        <v>3.2</v>
      </c>
    </row>
    <row r="487" s="83" customFormat="1" ht="27.6" spans="1:13">
      <c r="A487" s="83" t="s">
        <v>44</v>
      </c>
      <c r="B487" s="84">
        <v>486</v>
      </c>
      <c r="C487" s="57" t="s">
        <v>45</v>
      </c>
      <c r="D487" s="57" t="s">
        <v>171</v>
      </c>
      <c r="E487" s="42" t="s">
        <v>6170</v>
      </c>
      <c r="F487" s="58" t="s">
        <v>172</v>
      </c>
      <c r="G487" s="87" t="s">
        <v>3779</v>
      </c>
      <c r="H487" s="91" t="s">
        <v>1926</v>
      </c>
      <c r="I487" s="57" t="s">
        <v>22</v>
      </c>
      <c r="J487" s="72">
        <v>1</v>
      </c>
      <c r="K487" s="57">
        <v>0</v>
      </c>
      <c r="L487" s="57">
        <v>0.73</v>
      </c>
      <c r="M487" s="57">
        <v>3.2</v>
      </c>
    </row>
    <row r="488" s="83" customFormat="1" ht="27.6" spans="1:13">
      <c r="A488" s="83" t="s">
        <v>44</v>
      </c>
      <c r="B488" s="84">
        <v>487</v>
      </c>
      <c r="C488" s="57" t="s">
        <v>45</v>
      </c>
      <c r="D488" s="57" t="s">
        <v>171</v>
      </c>
      <c r="E488" s="42" t="s">
        <v>6170</v>
      </c>
      <c r="F488" s="58" t="s">
        <v>172</v>
      </c>
      <c r="G488" s="87" t="s">
        <v>3768</v>
      </c>
      <c r="H488" s="91" t="s">
        <v>1926</v>
      </c>
      <c r="I488" s="57" t="s">
        <v>22</v>
      </c>
      <c r="J488" s="72">
        <v>4</v>
      </c>
      <c r="K488" s="57">
        <v>0</v>
      </c>
      <c r="L488" s="57">
        <v>5.64</v>
      </c>
      <c r="M488" s="57">
        <v>3.2</v>
      </c>
    </row>
    <row r="489" s="83" customFormat="1" ht="27.6" spans="1:13">
      <c r="A489" s="83" t="s">
        <v>44</v>
      </c>
      <c r="B489" s="84">
        <v>488</v>
      </c>
      <c r="C489" s="57" t="s">
        <v>45</v>
      </c>
      <c r="D489" s="57" t="s">
        <v>53</v>
      </c>
      <c r="E489" s="42" t="s">
        <v>6170</v>
      </c>
      <c r="F489" s="58" t="s">
        <v>236</v>
      </c>
      <c r="G489" s="87" t="s">
        <v>6223</v>
      </c>
      <c r="H489" s="91" t="s">
        <v>2345</v>
      </c>
      <c r="I489" s="57" t="s">
        <v>22</v>
      </c>
      <c r="J489" s="72">
        <v>2</v>
      </c>
      <c r="K489" s="57">
        <v>0</v>
      </c>
      <c r="L489" s="72">
        <v>1.36</v>
      </c>
      <c r="M489" s="57">
        <v>3.2</v>
      </c>
    </row>
    <row r="490" s="83" customFormat="1" ht="27.6" spans="1:13">
      <c r="A490" s="83" t="s">
        <v>44</v>
      </c>
      <c r="B490" s="84">
        <v>489</v>
      </c>
      <c r="C490" s="57" t="s">
        <v>45</v>
      </c>
      <c r="D490" s="57" t="s">
        <v>322</v>
      </c>
      <c r="E490" s="42" t="s">
        <v>6170</v>
      </c>
      <c r="F490" s="58" t="s">
        <v>323</v>
      </c>
      <c r="G490" s="87" t="s">
        <v>6216</v>
      </c>
      <c r="H490" s="91" t="s">
        <v>2123</v>
      </c>
      <c r="I490" s="57" t="s">
        <v>2124</v>
      </c>
      <c r="J490" s="59">
        <v>3.60089</v>
      </c>
      <c r="K490" s="59">
        <v>0</v>
      </c>
      <c r="L490" s="72">
        <v>130.42</v>
      </c>
      <c r="M490" s="57">
        <v>3.2</v>
      </c>
    </row>
    <row r="491" s="83" customFormat="1" ht="27.6" spans="1:13">
      <c r="A491" s="83" t="s">
        <v>44</v>
      </c>
      <c r="B491" s="84">
        <v>490</v>
      </c>
      <c r="C491" s="57" t="s">
        <v>45</v>
      </c>
      <c r="D491" s="57" t="s">
        <v>53</v>
      </c>
      <c r="E491" s="42" t="s">
        <v>6170</v>
      </c>
      <c r="F491" s="58" t="s">
        <v>55</v>
      </c>
      <c r="G491" s="87" t="s">
        <v>4064</v>
      </c>
      <c r="H491" s="91" t="s">
        <v>2136</v>
      </c>
      <c r="I491" s="57" t="s">
        <v>22</v>
      </c>
      <c r="J491" s="72">
        <v>1</v>
      </c>
      <c r="K491" s="57">
        <v>0</v>
      </c>
      <c r="L491" s="57">
        <v>18</v>
      </c>
      <c r="M491" s="57">
        <v>3.2</v>
      </c>
    </row>
    <row r="492" s="83" customFormat="1" ht="27.6" spans="1:13">
      <c r="A492" s="83" t="s">
        <v>44</v>
      </c>
      <c r="B492" s="84">
        <v>491</v>
      </c>
      <c r="C492" s="57" t="s">
        <v>45</v>
      </c>
      <c r="D492" s="57" t="s">
        <v>53</v>
      </c>
      <c r="E492" s="42" t="s">
        <v>6170</v>
      </c>
      <c r="F492" s="58" t="s">
        <v>55</v>
      </c>
      <c r="G492" s="87" t="s">
        <v>3620</v>
      </c>
      <c r="H492" s="91" t="s">
        <v>2136</v>
      </c>
      <c r="I492" s="57" t="s">
        <v>22</v>
      </c>
      <c r="J492" s="72">
        <v>2</v>
      </c>
      <c r="K492" s="57">
        <v>0</v>
      </c>
      <c r="L492" s="57">
        <v>39</v>
      </c>
      <c r="M492" s="57">
        <v>3.2</v>
      </c>
    </row>
    <row r="493" s="83" customFormat="1" ht="27.6" spans="1:13">
      <c r="A493" s="83" t="s">
        <v>44</v>
      </c>
      <c r="B493" s="84">
        <v>492</v>
      </c>
      <c r="C493" s="57" t="s">
        <v>45</v>
      </c>
      <c r="D493" s="57" t="s">
        <v>53</v>
      </c>
      <c r="E493" s="42" t="s">
        <v>6170</v>
      </c>
      <c r="F493" s="58" t="s">
        <v>249</v>
      </c>
      <c r="G493" s="87" t="s">
        <v>6280</v>
      </c>
      <c r="H493" s="91" t="s">
        <v>2136</v>
      </c>
      <c r="I493" s="57" t="s">
        <v>22</v>
      </c>
      <c r="J493" s="72">
        <v>1</v>
      </c>
      <c r="K493" s="57">
        <v>0</v>
      </c>
      <c r="L493" s="57">
        <v>14</v>
      </c>
      <c r="M493" s="57">
        <v>3.2</v>
      </c>
    </row>
    <row r="494" s="83" customFormat="1" ht="27.6" spans="1:13">
      <c r="A494" s="83" t="s">
        <v>44</v>
      </c>
      <c r="B494" s="84">
        <v>493</v>
      </c>
      <c r="C494" s="57" t="s">
        <v>45</v>
      </c>
      <c r="D494" s="57" t="s">
        <v>322</v>
      </c>
      <c r="E494" s="42" t="s">
        <v>6170</v>
      </c>
      <c r="F494" s="58" t="s">
        <v>323</v>
      </c>
      <c r="G494" s="87" t="s">
        <v>3623</v>
      </c>
      <c r="H494" s="91" t="s">
        <v>2141</v>
      </c>
      <c r="I494" s="57" t="s">
        <v>2124</v>
      </c>
      <c r="J494" s="59">
        <v>0.78402</v>
      </c>
      <c r="K494" s="59">
        <v>0</v>
      </c>
      <c r="L494" s="72">
        <v>22</v>
      </c>
      <c r="M494" s="57">
        <v>3.2</v>
      </c>
    </row>
    <row r="495" s="83" customFormat="1" ht="27.6" spans="1:13">
      <c r="A495" s="83" t="s">
        <v>44</v>
      </c>
      <c r="B495" s="84">
        <v>494</v>
      </c>
      <c r="C495" s="57" t="s">
        <v>45</v>
      </c>
      <c r="D495" s="57" t="s">
        <v>322</v>
      </c>
      <c r="E495" s="42" t="s">
        <v>6170</v>
      </c>
      <c r="F495" s="58" t="s">
        <v>323</v>
      </c>
      <c r="G495" s="87" t="s">
        <v>3645</v>
      </c>
      <c r="H495" s="91" t="s">
        <v>2988</v>
      </c>
      <c r="I495" s="57" t="s">
        <v>2124</v>
      </c>
      <c r="J495" s="59">
        <v>3.57464</v>
      </c>
      <c r="K495" s="59">
        <v>0</v>
      </c>
      <c r="L495" s="72">
        <v>149</v>
      </c>
      <c r="M495" s="57">
        <v>3.1</v>
      </c>
    </row>
    <row r="496" s="83" customFormat="1" ht="27.6" spans="1:13">
      <c r="A496" s="83" t="s">
        <v>44</v>
      </c>
      <c r="B496" s="84">
        <v>495</v>
      </c>
      <c r="C496" s="57" t="s">
        <v>45</v>
      </c>
      <c r="D496" s="57" t="s">
        <v>89</v>
      </c>
      <c r="E496" s="42" t="s">
        <v>6170</v>
      </c>
      <c r="F496" s="58" t="s">
        <v>114</v>
      </c>
      <c r="G496" s="87" t="s">
        <v>6271</v>
      </c>
      <c r="H496" s="91" t="s">
        <v>2134</v>
      </c>
      <c r="I496" s="57" t="s">
        <v>22</v>
      </c>
      <c r="J496" s="72">
        <v>1</v>
      </c>
      <c r="K496" s="57">
        <v>0</v>
      </c>
      <c r="L496" s="57">
        <v>228</v>
      </c>
      <c r="M496" s="57">
        <v>3.2</v>
      </c>
    </row>
    <row r="497" s="83" customFormat="1" ht="27.6" spans="1:13">
      <c r="A497" s="83" t="s">
        <v>44</v>
      </c>
      <c r="B497" s="84">
        <v>496</v>
      </c>
      <c r="C497" s="57" t="s">
        <v>45</v>
      </c>
      <c r="D497" s="57" t="s">
        <v>89</v>
      </c>
      <c r="E497" s="42" t="s">
        <v>6170</v>
      </c>
      <c r="F497" s="58" t="s">
        <v>90</v>
      </c>
      <c r="G497" s="87" t="s">
        <v>3827</v>
      </c>
      <c r="H497" s="91" t="s">
        <v>2118</v>
      </c>
      <c r="I497" s="57" t="s">
        <v>22</v>
      </c>
      <c r="J497" s="72">
        <v>1</v>
      </c>
      <c r="K497" s="57">
        <v>0</v>
      </c>
      <c r="L497" s="57">
        <v>50</v>
      </c>
      <c r="M497" s="57">
        <v>3.2</v>
      </c>
    </row>
    <row r="498" s="83" customFormat="1" ht="27.6" spans="1:13">
      <c r="A498" s="83" t="s">
        <v>44</v>
      </c>
      <c r="B498" s="84">
        <v>497</v>
      </c>
      <c r="C498" s="57" t="s">
        <v>45</v>
      </c>
      <c r="D498" s="57" t="s">
        <v>89</v>
      </c>
      <c r="E498" s="42" t="s">
        <v>6170</v>
      </c>
      <c r="F498" s="58" t="s">
        <v>114</v>
      </c>
      <c r="G498" s="87" t="s">
        <v>3766</v>
      </c>
      <c r="H498" s="91" t="s">
        <v>2638</v>
      </c>
      <c r="I498" s="57" t="s">
        <v>22</v>
      </c>
      <c r="J498" s="72">
        <v>1</v>
      </c>
      <c r="K498" s="57">
        <v>0</v>
      </c>
      <c r="L498" s="57">
        <v>34.08</v>
      </c>
      <c r="M498" s="57">
        <v>3.2</v>
      </c>
    </row>
    <row r="499" s="83" customFormat="1" ht="27.6" spans="1:13">
      <c r="A499" s="83" t="s">
        <v>44</v>
      </c>
      <c r="B499" s="84">
        <v>498</v>
      </c>
      <c r="C499" s="57" t="s">
        <v>45</v>
      </c>
      <c r="D499" s="57" t="s">
        <v>53</v>
      </c>
      <c r="E499" s="42" t="s">
        <v>6170</v>
      </c>
      <c r="F499" s="58" t="s">
        <v>885</v>
      </c>
      <c r="G499" s="87" t="s">
        <v>6281</v>
      </c>
      <c r="H499" s="91" t="s">
        <v>2121</v>
      </c>
      <c r="I499" s="57" t="s">
        <v>22</v>
      </c>
      <c r="J499" s="72">
        <v>1</v>
      </c>
      <c r="K499" s="57">
        <v>0</v>
      </c>
      <c r="L499" s="72">
        <v>18</v>
      </c>
      <c r="M499" s="57">
        <v>3.1</v>
      </c>
    </row>
    <row r="500" s="83" customFormat="1" ht="27.6" spans="1:13">
      <c r="A500" s="83" t="s">
        <v>44</v>
      </c>
      <c r="B500" s="84">
        <v>499</v>
      </c>
      <c r="C500" s="57" t="s">
        <v>45</v>
      </c>
      <c r="D500" s="57" t="s">
        <v>53</v>
      </c>
      <c r="E500" s="42" t="s">
        <v>6170</v>
      </c>
      <c r="F500" s="58" t="s">
        <v>55</v>
      </c>
      <c r="G500" s="87" t="s">
        <v>6282</v>
      </c>
      <c r="H500" s="91" t="s">
        <v>2121</v>
      </c>
      <c r="I500" s="57" t="s">
        <v>22</v>
      </c>
      <c r="J500" s="72">
        <v>1</v>
      </c>
      <c r="K500" s="57">
        <v>0</v>
      </c>
      <c r="L500" s="57">
        <v>30</v>
      </c>
      <c r="M500" s="57">
        <v>3.2</v>
      </c>
    </row>
    <row r="501" s="83" customFormat="1" ht="27.6" spans="1:13">
      <c r="A501" s="83" t="s">
        <v>44</v>
      </c>
      <c r="B501" s="84">
        <v>500</v>
      </c>
      <c r="C501" s="57" t="s">
        <v>45</v>
      </c>
      <c r="D501" s="57" t="s">
        <v>53</v>
      </c>
      <c r="E501" s="42" t="s">
        <v>6170</v>
      </c>
      <c r="F501" s="58" t="s">
        <v>55</v>
      </c>
      <c r="G501" s="87" t="s">
        <v>6283</v>
      </c>
      <c r="H501" s="91" t="s">
        <v>2121</v>
      </c>
      <c r="I501" s="57" t="s">
        <v>22</v>
      </c>
      <c r="J501" s="72">
        <v>2</v>
      </c>
      <c r="K501" s="57">
        <v>0</v>
      </c>
      <c r="L501" s="57">
        <v>120</v>
      </c>
      <c r="M501" s="57">
        <v>3.2</v>
      </c>
    </row>
    <row r="502" s="83" customFormat="1" ht="27.6" spans="1:13">
      <c r="A502" s="83" t="s">
        <v>44</v>
      </c>
      <c r="B502" s="84">
        <v>501</v>
      </c>
      <c r="C502" s="57" t="s">
        <v>45</v>
      </c>
      <c r="D502" s="57" t="s">
        <v>53</v>
      </c>
      <c r="E502" s="42" t="s">
        <v>6170</v>
      </c>
      <c r="F502" s="58" t="s">
        <v>304</v>
      </c>
      <c r="G502" s="87" t="s">
        <v>6284</v>
      </c>
      <c r="H502" s="91" t="s">
        <v>2121</v>
      </c>
      <c r="I502" s="57" t="s">
        <v>22</v>
      </c>
      <c r="J502" s="72">
        <v>1</v>
      </c>
      <c r="K502" s="57">
        <v>0</v>
      </c>
      <c r="L502" s="57">
        <v>65.7</v>
      </c>
      <c r="M502" s="57">
        <v>3.2</v>
      </c>
    </row>
    <row r="503" s="83" customFormat="1" ht="27.6" spans="1:13">
      <c r="A503" s="83" t="s">
        <v>44</v>
      </c>
      <c r="B503" s="84">
        <v>502</v>
      </c>
      <c r="C503" s="57" t="s">
        <v>45</v>
      </c>
      <c r="D503" s="57" t="s">
        <v>53</v>
      </c>
      <c r="E503" s="42" t="s">
        <v>6170</v>
      </c>
      <c r="F503" s="58" t="s">
        <v>304</v>
      </c>
      <c r="G503" s="87" t="s">
        <v>6285</v>
      </c>
      <c r="H503" s="91" t="s">
        <v>2121</v>
      </c>
      <c r="I503" s="57" t="s">
        <v>22</v>
      </c>
      <c r="J503" s="72">
        <v>4</v>
      </c>
      <c r="K503" s="57">
        <v>0</v>
      </c>
      <c r="L503" s="72">
        <v>275.6</v>
      </c>
      <c r="M503" s="57">
        <v>3.2</v>
      </c>
    </row>
    <row r="504" s="83" customFormat="1" ht="27.6" spans="1:13">
      <c r="A504" s="83" t="s">
        <v>44</v>
      </c>
      <c r="B504" s="84">
        <v>503</v>
      </c>
      <c r="C504" s="57" t="s">
        <v>45</v>
      </c>
      <c r="D504" s="57" t="s">
        <v>171</v>
      </c>
      <c r="E504" s="42" t="s">
        <v>6170</v>
      </c>
      <c r="F504" s="58" t="s">
        <v>172</v>
      </c>
      <c r="G504" s="87" t="s">
        <v>3768</v>
      </c>
      <c r="H504" s="91" t="s">
        <v>1926</v>
      </c>
      <c r="I504" s="57" t="s">
        <v>22</v>
      </c>
      <c r="J504" s="72">
        <v>1</v>
      </c>
      <c r="K504" s="57">
        <v>0</v>
      </c>
      <c r="L504" s="72">
        <v>1.41</v>
      </c>
      <c r="M504" s="57">
        <v>3.2</v>
      </c>
    </row>
    <row r="505" s="83" customFormat="1" ht="27.6" spans="1:13">
      <c r="A505" s="83" t="s">
        <v>44</v>
      </c>
      <c r="B505" s="84">
        <v>504</v>
      </c>
      <c r="C505" s="57" t="s">
        <v>45</v>
      </c>
      <c r="D505" s="57" t="s">
        <v>53</v>
      </c>
      <c r="E505" s="42" t="s">
        <v>6170</v>
      </c>
      <c r="F505" s="58" t="s">
        <v>236</v>
      </c>
      <c r="G505" s="87" t="s">
        <v>6223</v>
      </c>
      <c r="H505" s="91" t="s">
        <v>2345</v>
      </c>
      <c r="I505" s="57" t="s">
        <v>22</v>
      </c>
      <c r="J505" s="72">
        <v>1</v>
      </c>
      <c r="K505" s="57">
        <v>0</v>
      </c>
      <c r="L505" s="57">
        <v>0.68</v>
      </c>
      <c r="M505" s="57">
        <v>3.2</v>
      </c>
    </row>
    <row r="506" s="83" customFormat="1" ht="27.6" spans="1:13">
      <c r="A506" s="83" t="s">
        <v>44</v>
      </c>
      <c r="B506" s="84">
        <v>505</v>
      </c>
      <c r="C506" s="57" t="s">
        <v>45</v>
      </c>
      <c r="D506" s="57" t="s">
        <v>322</v>
      </c>
      <c r="E506" s="42" t="s">
        <v>6170</v>
      </c>
      <c r="F506" s="58" t="s">
        <v>323</v>
      </c>
      <c r="G506" s="87" t="s">
        <v>6286</v>
      </c>
      <c r="H506" s="91" t="s">
        <v>2123</v>
      </c>
      <c r="I506" s="57" t="s">
        <v>2124</v>
      </c>
      <c r="J506" s="59">
        <v>6.73438</v>
      </c>
      <c r="K506" s="59">
        <v>0</v>
      </c>
      <c r="L506" s="72">
        <v>361.3</v>
      </c>
      <c r="M506" s="57">
        <v>3.2</v>
      </c>
    </row>
    <row r="507" s="83" customFormat="1" ht="27.6" spans="1:13">
      <c r="A507" s="83" t="s">
        <v>44</v>
      </c>
      <c r="B507" s="84">
        <v>506</v>
      </c>
      <c r="C507" s="57" t="s">
        <v>45</v>
      </c>
      <c r="D507" s="57" t="s">
        <v>89</v>
      </c>
      <c r="E507" s="42" t="s">
        <v>6170</v>
      </c>
      <c r="F507" s="58" t="s">
        <v>90</v>
      </c>
      <c r="G507" s="87" t="s">
        <v>3856</v>
      </c>
      <c r="H507" s="91" t="s">
        <v>2134</v>
      </c>
      <c r="I507" s="57" t="s">
        <v>22</v>
      </c>
      <c r="J507" s="72">
        <v>1</v>
      </c>
      <c r="K507" s="57">
        <v>0</v>
      </c>
      <c r="L507" s="72">
        <v>50</v>
      </c>
      <c r="M507" s="57">
        <v>3.2</v>
      </c>
    </row>
    <row r="508" s="83" customFormat="1" ht="27.6" spans="1:13">
      <c r="A508" s="83" t="s">
        <v>44</v>
      </c>
      <c r="B508" s="84">
        <v>507</v>
      </c>
      <c r="C508" s="57" t="s">
        <v>45</v>
      </c>
      <c r="D508" s="57" t="s">
        <v>89</v>
      </c>
      <c r="E508" s="42" t="s">
        <v>6170</v>
      </c>
      <c r="F508" s="58" t="s">
        <v>114</v>
      </c>
      <c r="G508" s="87" t="s">
        <v>3857</v>
      </c>
      <c r="H508" s="91" t="s">
        <v>2134</v>
      </c>
      <c r="I508" s="57" t="s">
        <v>22</v>
      </c>
      <c r="J508" s="72">
        <v>1</v>
      </c>
      <c r="K508" s="57">
        <v>0</v>
      </c>
      <c r="L508" s="72">
        <v>34</v>
      </c>
      <c r="M508" s="57">
        <v>3.2</v>
      </c>
    </row>
    <row r="509" s="83" customFormat="1" ht="27.6" spans="1:13">
      <c r="A509" s="83" t="s">
        <v>44</v>
      </c>
      <c r="B509" s="84">
        <v>508</v>
      </c>
      <c r="C509" s="57" t="s">
        <v>45</v>
      </c>
      <c r="D509" s="57" t="s">
        <v>53</v>
      </c>
      <c r="E509" s="42" t="s">
        <v>6170</v>
      </c>
      <c r="F509" s="58" t="s">
        <v>885</v>
      </c>
      <c r="G509" s="87" t="s">
        <v>6287</v>
      </c>
      <c r="H509" s="91" t="s">
        <v>2136</v>
      </c>
      <c r="I509" s="57" t="s">
        <v>22</v>
      </c>
      <c r="J509" s="72">
        <v>1</v>
      </c>
      <c r="K509" s="57">
        <v>0</v>
      </c>
      <c r="L509" s="72">
        <v>15</v>
      </c>
      <c r="M509" s="57">
        <v>3.1</v>
      </c>
    </row>
    <row r="510" s="83" customFormat="1" ht="27.6" spans="1:13">
      <c r="A510" s="83" t="s">
        <v>44</v>
      </c>
      <c r="B510" s="84">
        <v>509</v>
      </c>
      <c r="C510" s="57" t="s">
        <v>45</v>
      </c>
      <c r="D510" s="57" t="s">
        <v>53</v>
      </c>
      <c r="E510" s="42" t="s">
        <v>6170</v>
      </c>
      <c r="F510" s="58" t="s">
        <v>55</v>
      </c>
      <c r="G510" s="87" t="s">
        <v>4028</v>
      </c>
      <c r="H510" s="91" t="s">
        <v>2136</v>
      </c>
      <c r="I510" s="57" t="s">
        <v>22</v>
      </c>
      <c r="J510" s="72">
        <v>3</v>
      </c>
      <c r="K510" s="57">
        <v>0</v>
      </c>
      <c r="L510" s="57">
        <v>143</v>
      </c>
      <c r="M510" s="57">
        <v>3.2</v>
      </c>
    </row>
    <row r="511" s="83" customFormat="1" ht="27.6" spans="1:13">
      <c r="A511" s="83" t="s">
        <v>44</v>
      </c>
      <c r="B511" s="84">
        <v>510</v>
      </c>
      <c r="C511" s="57" t="s">
        <v>45</v>
      </c>
      <c r="D511" s="57" t="s">
        <v>53</v>
      </c>
      <c r="E511" s="42" t="s">
        <v>6170</v>
      </c>
      <c r="F511" s="58" t="s">
        <v>304</v>
      </c>
      <c r="G511" s="87" t="s">
        <v>6288</v>
      </c>
      <c r="H511" s="91" t="s">
        <v>2136</v>
      </c>
      <c r="I511" s="57" t="s">
        <v>22</v>
      </c>
      <c r="J511" s="72">
        <v>3</v>
      </c>
      <c r="K511" s="57">
        <v>0</v>
      </c>
      <c r="L511" s="57">
        <v>155</v>
      </c>
      <c r="M511" s="57">
        <v>3.2</v>
      </c>
    </row>
    <row r="512" s="83" customFormat="1" ht="41.4" spans="1:13">
      <c r="A512" s="83" t="s">
        <v>44</v>
      </c>
      <c r="B512" s="84">
        <v>511</v>
      </c>
      <c r="C512" s="57" t="s">
        <v>45</v>
      </c>
      <c r="D512" s="57" t="s">
        <v>171</v>
      </c>
      <c r="E512" s="42" t="s">
        <v>6170</v>
      </c>
      <c r="F512" s="58" t="s">
        <v>172</v>
      </c>
      <c r="G512" s="87" t="s">
        <v>6231</v>
      </c>
      <c r="H512" s="91" t="s">
        <v>3641</v>
      </c>
      <c r="I512" s="57" t="s">
        <v>22</v>
      </c>
      <c r="J512" s="72">
        <v>1</v>
      </c>
      <c r="K512" s="57">
        <v>0</v>
      </c>
      <c r="L512" s="57">
        <v>1</v>
      </c>
      <c r="M512" s="57">
        <v>3.2</v>
      </c>
    </row>
    <row r="513" s="83" customFormat="1" ht="27.6" spans="1:13">
      <c r="A513" s="83" t="s">
        <v>44</v>
      </c>
      <c r="B513" s="84">
        <v>512</v>
      </c>
      <c r="C513" s="57" t="s">
        <v>45</v>
      </c>
      <c r="D513" s="57" t="s">
        <v>53</v>
      </c>
      <c r="E513" s="42" t="s">
        <v>6170</v>
      </c>
      <c r="F513" s="58" t="s">
        <v>236</v>
      </c>
      <c r="G513" s="87" t="s">
        <v>3643</v>
      </c>
      <c r="H513" s="91" t="s">
        <v>2134</v>
      </c>
      <c r="I513" s="57" t="s">
        <v>22</v>
      </c>
      <c r="J513" s="72">
        <v>1</v>
      </c>
      <c r="K513" s="57">
        <v>0</v>
      </c>
      <c r="L513" s="57">
        <v>1</v>
      </c>
      <c r="M513" s="57">
        <v>3.2</v>
      </c>
    </row>
    <row r="514" s="83" customFormat="1" ht="27.6" spans="1:13">
      <c r="A514" s="83" t="s">
        <v>44</v>
      </c>
      <c r="B514" s="84">
        <v>513</v>
      </c>
      <c r="C514" s="57" t="s">
        <v>45</v>
      </c>
      <c r="D514" s="57" t="s">
        <v>53</v>
      </c>
      <c r="E514" s="42" t="s">
        <v>6170</v>
      </c>
      <c r="F514" s="58" t="s">
        <v>236</v>
      </c>
      <c r="G514" s="87" t="s">
        <v>6256</v>
      </c>
      <c r="H514" s="91" t="s">
        <v>2134</v>
      </c>
      <c r="I514" s="57" t="s">
        <v>22</v>
      </c>
      <c r="J514" s="72">
        <v>2</v>
      </c>
      <c r="K514" s="57">
        <v>0</v>
      </c>
      <c r="L514" s="57">
        <v>26</v>
      </c>
      <c r="M514" s="57">
        <v>3.2</v>
      </c>
    </row>
    <row r="515" s="83" customFormat="1" ht="27.6" spans="1:13">
      <c r="A515" s="83" t="s">
        <v>44</v>
      </c>
      <c r="B515" s="84">
        <v>514</v>
      </c>
      <c r="C515" s="57" t="s">
        <v>45</v>
      </c>
      <c r="D515" s="57" t="s">
        <v>322</v>
      </c>
      <c r="E515" s="42" t="s">
        <v>6170</v>
      </c>
      <c r="F515" s="58" t="s">
        <v>323</v>
      </c>
      <c r="G515" s="87" t="s">
        <v>4034</v>
      </c>
      <c r="H515" s="91" t="s">
        <v>2988</v>
      </c>
      <c r="I515" s="57" t="s">
        <v>2124</v>
      </c>
      <c r="J515" s="59">
        <v>22.1336</v>
      </c>
      <c r="K515" s="59">
        <v>0</v>
      </c>
      <c r="L515" s="57">
        <v>1055</v>
      </c>
      <c r="M515" s="57">
        <v>3.2</v>
      </c>
    </row>
    <row r="516" s="83" customFormat="1" ht="27.6" spans="1:13">
      <c r="A516" s="83" t="s">
        <v>44</v>
      </c>
      <c r="B516" s="84">
        <v>515</v>
      </c>
      <c r="C516" s="57" t="s">
        <v>45</v>
      </c>
      <c r="D516" s="57" t="s">
        <v>89</v>
      </c>
      <c r="E516" s="42" t="s">
        <v>6170</v>
      </c>
      <c r="F516" s="58" t="s">
        <v>90</v>
      </c>
      <c r="G516" s="87" t="s">
        <v>3827</v>
      </c>
      <c r="H516" s="91" t="s">
        <v>2118</v>
      </c>
      <c r="I516" s="57" t="s">
        <v>22</v>
      </c>
      <c r="J516" s="72">
        <v>1</v>
      </c>
      <c r="K516" s="57">
        <v>0</v>
      </c>
      <c r="L516" s="72">
        <v>50</v>
      </c>
      <c r="M516" s="57">
        <v>3.1</v>
      </c>
    </row>
    <row r="517" s="83" customFormat="1" ht="27.6" spans="1:13">
      <c r="A517" s="83" t="s">
        <v>44</v>
      </c>
      <c r="B517" s="84">
        <v>516</v>
      </c>
      <c r="C517" s="57" t="s">
        <v>45</v>
      </c>
      <c r="D517" s="57" t="s">
        <v>89</v>
      </c>
      <c r="E517" s="42" t="s">
        <v>6170</v>
      </c>
      <c r="F517" s="58" t="s">
        <v>114</v>
      </c>
      <c r="G517" s="87" t="s">
        <v>3766</v>
      </c>
      <c r="H517" s="91" t="s">
        <v>2638</v>
      </c>
      <c r="I517" s="57" t="s">
        <v>22</v>
      </c>
      <c r="J517" s="72">
        <v>1</v>
      </c>
      <c r="K517" s="57">
        <v>0</v>
      </c>
      <c r="L517" s="57">
        <v>34.08</v>
      </c>
      <c r="M517" s="57">
        <v>3.2</v>
      </c>
    </row>
    <row r="518" s="83" customFormat="1" ht="27.6" spans="1:13">
      <c r="A518" s="83" t="s">
        <v>44</v>
      </c>
      <c r="B518" s="84">
        <v>517</v>
      </c>
      <c r="C518" s="57" t="s">
        <v>45</v>
      </c>
      <c r="D518" s="57" t="s">
        <v>53</v>
      </c>
      <c r="E518" s="42" t="s">
        <v>6170</v>
      </c>
      <c r="F518" s="58" t="s">
        <v>885</v>
      </c>
      <c r="G518" s="87" t="s">
        <v>6289</v>
      </c>
      <c r="H518" s="91" t="s">
        <v>2121</v>
      </c>
      <c r="I518" s="57" t="s">
        <v>22</v>
      </c>
      <c r="J518" s="72">
        <v>1</v>
      </c>
      <c r="K518" s="57">
        <v>0</v>
      </c>
      <c r="L518" s="57">
        <v>35</v>
      </c>
      <c r="M518" s="57">
        <v>3.2</v>
      </c>
    </row>
    <row r="519" s="83" customFormat="1" ht="27.6" spans="1:13">
      <c r="A519" s="83" t="s">
        <v>44</v>
      </c>
      <c r="B519" s="84">
        <v>518</v>
      </c>
      <c r="C519" s="57" t="s">
        <v>45</v>
      </c>
      <c r="D519" s="57" t="s">
        <v>53</v>
      </c>
      <c r="E519" s="42" t="s">
        <v>6170</v>
      </c>
      <c r="F519" s="58" t="s">
        <v>55</v>
      </c>
      <c r="G519" s="87" t="s">
        <v>6290</v>
      </c>
      <c r="H519" s="91" t="s">
        <v>2121</v>
      </c>
      <c r="I519" s="57" t="s">
        <v>22</v>
      </c>
      <c r="J519" s="72">
        <v>1</v>
      </c>
      <c r="K519" s="57">
        <v>0</v>
      </c>
      <c r="L519" s="57">
        <v>71</v>
      </c>
      <c r="M519" s="57">
        <v>3.2</v>
      </c>
    </row>
    <row r="520" s="83" customFormat="1" ht="27.6" spans="1:13">
      <c r="A520" s="83" t="s">
        <v>44</v>
      </c>
      <c r="B520" s="84">
        <v>519</v>
      </c>
      <c r="C520" s="57" t="s">
        <v>45</v>
      </c>
      <c r="D520" s="57" t="s">
        <v>53</v>
      </c>
      <c r="E520" s="42" t="s">
        <v>6170</v>
      </c>
      <c r="F520" s="58" t="s">
        <v>55</v>
      </c>
      <c r="G520" s="87" t="s">
        <v>6291</v>
      </c>
      <c r="H520" s="91" t="s">
        <v>2121</v>
      </c>
      <c r="I520" s="57" t="s">
        <v>22</v>
      </c>
      <c r="J520" s="72">
        <v>3</v>
      </c>
      <c r="K520" s="57">
        <v>0</v>
      </c>
      <c r="L520" s="57">
        <v>420</v>
      </c>
      <c r="M520" s="57">
        <v>3.2</v>
      </c>
    </row>
    <row r="521" s="83" customFormat="1" ht="27.6" spans="1:13">
      <c r="A521" s="83" t="s">
        <v>44</v>
      </c>
      <c r="B521" s="84">
        <v>520</v>
      </c>
      <c r="C521" s="57" t="s">
        <v>45</v>
      </c>
      <c r="D521" s="57" t="s">
        <v>53</v>
      </c>
      <c r="E521" s="42" t="s">
        <v>6170</v>
      </c>
      <c r="F521" s="58" t="s">
        <v>304</v>
      </c>
      <c r="G521" s="87" t="s">
        <v>6292</v>
      </c>
      <c r="H521" s="91" t="s">
        <v>2121</v>
      </c>
      <c r="I521" s="57" t="s">
        <v>22</v>
      </c>
      <c r="J521" s="72">
        <v>5</v>
      </c>
      <c r="K521" s="57">
        <v>0</v>
      </c>
      <c r="L521" s="72">
        <v>650</v>
      </c>
      <c r="M521" s="57">
        <v>3.1</v>
      </c>
    </row>
    <row r="522" s="83" customFormat="1" ht="27.6" spans="1:13">
      <c r="A522" s="83" t="s">
        <v>44</v>
      </c>
      <c r="B522" s="84">
        <v>521</v>
      </c>
      <c r="C522" s="57" t="s">
        <v>45</v>
      </c>
      <c r="D522" s="57" t="s">
        <v>53</v>
      </c>
      <c r="E522" s="42" t="s">
        <v>6170</v>
      </c>
      <c r="F522" s="58" t="s">
        <v>304</v>
      </c>
      <c r="G522" s="87" t="s">
        <v>6293</v>
      </c>
      <c r="H522" s="91" t="s">
        <v>2121</v>
      </c>
      <c r="I522" s="57" t="s">
        <v>22</v>
      </c>
      <c r="J522" s="72">
        <v>2</v>
      </c>
      <c r="K522" s="57">
        <v>0</v>
      </c>
      <c r="L522" s="57">
        <v>274</v>
      </c>
      <c r="M522" s="57">
        <v>3.2</v>
      </c>
    </row>
    <row r="523" s="83" customFormat="1" ht="27.6" spans="1:13">
      <c r="A523" s="83" t="s">
        <v>44</v>
      </c>
      <c r="B523" s="84">
        <v>522</v>
      </c>
      <c r="C523" s="57" t="s">
        <v>45</v>
      </c>
      <c r="D523" s="57" t="s">
        <v>171</v>
      </c>
      <c r="E523" s="42" t="s">
        <v>6170</v>
      </c>
      <c r="F523" s="58" t="s">
        <v>172</v>
      </c>
      <c r="G523" s="87" t="s">
        <v>3768</v>
      </c>
      <c r="H523" s="91" t="s">
        <v>1926</v>
      </c>
      <c r="I523" s="57" t="s">
        <v>22</v>
      </c>
      <c r="J523" s="72">
        <v>1</v>
      </c>
      <c r="K523" s="57">
        <v>0</v>
      </c>
      <c r="L523" s="57">
        <v>1.41</v>
      </c>
      <c r="M523" s="57">
        <v>3.2</v>
      </c>
    </row>
    <row r="524" s="83" customFormat="1" ht="27.6" spans="1:13">
      <c r="A524" s="83" t="s">
        <v>44</v>
      </c>
      <c r="B524" s="84">
        <v>523</v>
      </c>
      <c r="C524" s="57" t="s">
        <v>45</v>
      </c>
      <c r="D524" s="57" t="s">
        <v>53</v>
      </c>
      <c r="E524" s="42" t="s">
        <v>6170</v>
      </c>
      <c r="F524" s="58" t="s">
        <v>236</v>
      </c>
      <c r="G524" s="87" t="s">
        <v>6241</v>
      </c>
      <c r="H524" s="91" t="s">
        <v>2345</v>
      </c>
      <c r="I524" s="57" t="s">
        <v>22</v>
      </c>
      <c r="J524" s="72">
        <v>1</v>
      </c>
      <c r="K524" s="57">
        <v>0</v>
      </c>
      <c r="L524" s="57">
        <v>0.68</v>
      </c>
      <c r="M524" s="57">
        <v>3.2</v>
      </c>
    </row>
    <row r="525" s="83" customFormat="1" ht="27.6" spans="1:13">
      <c r="A525" s="83" t="s">
        <v>44</v>
      </c>
      <c r="B525" s="84">
        <v>524</v>
      </c>
      <c r="C525" s="57" t="s">
        <v>45</v>
      </c>
      <c r="D525" s="57" t="s">
        <v>53</v>
      </c>
      <c r="E525" s="42" t="s">
        <v>6170</v>
      </c>
      <c r="F525" s="58" t="s">
        <v>236</v>
      </c>
      <c r="G525" s="87" t="s">
        <v>6294</v>
      </c>
      <c r="H525" s="91" t="s">
        <v>2345</v>
      </c>
      <c r="I525" s="57" t="s">
        <v>22</v>
      </c>
      <c r="J525" s="72">
        <v>1</v>
      </c>
      <c r="K525" s="57">
        <v>0</v>
      </c>
      <c r="L525" s="57">
        <v>6.7</v>
      </c>
      <c r="M525" s="57">
        <v>3.2</v>
      </c>
    </row>
    <row r="526" s="83" customFormat="1" ht="27.6" spans="1:13">
      <c r="A526" s="83" t="s">
        <v>44</v>
      </c>
      <c r="B526" s="84">
        <v>525</v>
      </c>
      <c r="C526" s="57" t="s">
        <v>45</v>
      </c>
      <c r="D526" s="57" t="s">
        <v>322</v>
      </c>
      <c r="E526" s="42" t="s">
        <v>6170</v>
      </c>
      <c r="F526" s="58" t="s">
        <v>323</v>
      </c>
      <c r="G526" s="87" t="s">
        <v>6295</v>
      </c>
      <c r="H526" s="91" t="s">
        <v>2123</v>
      </c>
      <c r="I526" s="57" t="s">
        <v>2124</v>
      </c>
      <c r="J526" s="59">
        <v>76.4897</v>
      </c>
      <c r="K526" s="59">
        <v>0</v>
      </c>
      <c r="L526" s="57">
        <v>7276.47</v>
      </c>
      <c r="M526" s="57">
        <v>3.2</v>
      </c>
    </row>
    <row r="527" s="83" customFormat="1" ht="27.6" spans="1:13">
      <c r="A527" s="83" t="s">
        <v>44</v>
      </c>
      <c r="B527" s="84">
        <v>526</v>
      </c>
      <c r="C527" s="57" t="s">
        <v>45</v>
      </c>
      <c r="D527" s="57" t="s">
        <v>89</v>
      </c>
      <c r="E527" s="42" t="s">
        <v>6170</v>
      </c>
      <c r="F527" s="58" t="s">
        <v>114</v>
      </c>
      <c r="G527" s="87" t="s">
        <v>3806</v>
      </c>
      <c r="H527" s="91" t="s">
        <v>2134</v>
      </c>
      <c r="I527" s="57" t="s">
        <v>22</v>
      </c>
      <c r="J527" s="72">
        <v>1</v>
      </c>
      <c r="K527" s="57">
        <v>0</v>
      </c>
      <c r="L527" s="72">
        <v>7</v>
      </c>
      <c r="M527" s="57">
        <v>3.1</v>
      </c>
    </row>
    <row r="528" s="83" customFormat="1" ht="27.6" spans="1:13">
      <c r="A528" s="83" t="s">
        <v>44</v>
      </c>
      <c r="B528" s="84">
        <v>527</v>
      </c>
      <c r="C528" s="57" t="s">
        <v>45</v>
      </c>
      <c r="D528" s="57" t="s">
        <v>89</v>
      </c>
      <c r="E528" s="42" t="s">
        <v>6170</v>
      </c>
      <c r="F528" s="58" t="s">
        <v>114</v>
      </c>
      <c r="G528" s="87" t="s">
        <v>3807</v>
      </c>
      <c r="H528" s="91" t="s">
        <v>2134</v>
      </c>
      <c r="I528" s="57" t="s">
        <v>22</v>
      </c>
      <c r="J528" s="72">
        <v>4</v>
      </c>
      <c r="K528" s="57">
        <v>0</v>
      </c>
      <c r="L528" s="57">
        <v>85</v>
      </c>
      <c r="M528" s="57">
        <v>3.2</v>
      </c>
    </row>
    <row r="529" s="83" customFormat="1" ht="27.6" spans="1:13">
      <c r="A529" s="83" t="s">
        <v>44</v>
      </c>
      <c r="B529" s="84">
        <v>528</v>
      </c>
      <c r="C529" s="57" t="s">
        <v>45</v>
      </c>
      <c r="D529" s="57" t="s">
        <v>53</v>
      </c>
      <c r="E529" s="42" t="s">
        <v>6170</v>
      </c>
      <c r="F529" s="58" t="s">
        <v>55</v>
      </c>
      <c r="G529" s="87" t="s">
        <v>3620</v>
      </c>
      <c r="H529" s="91" t="s">
        <v>2136</v>
      </c>
      <c r="I529" s="57" t="s">
        <v>22</v>
      </c>
      <c r="J529" s="72">
        <v>4</v>
      </c>
      <c r="K529" s="57">
        <v>0</v>
      </c>
      <c r="L529" s="57">
        <v>78</v>
      </c>
      <c r="M529" s="57">
        <v>3.2</v>
      </c>
    </row>
    <row r="530" s="83" customFormat="1" ht="27.6" spans="1:13">
      <c r="A530" s="83" t="s">
        <v>44</v>
      </c>
      <c r="B530" s="84">
        <v>529</v>
      </c>
      <c r="C530" s="57" t="s">
        <v>45</v>
      </c>
      <c r="D530" s="57" t="s">
        <v>53</v>
      </c>
      <c r="E530" s="42" t="s">
        <v>6170</v>
      </c>
      <c r="F530" s="58" t="s">
        <v>249</v>
      </c>
      <c r="G530" s="87" t="s">
        <v>3801</v>
      </c>
      <c r="H530" s="91" t="s">
        <v>2136</v>
      </c>
      <c r="I530" s="57" t="s">
        <v>22</v>
      </c>
      <c r="J530" s="72">
        <v>1</v>
      </c>
      <c r="K530" s="57">
        <v>0</v>
      </c>
      <c r="L530" s="57">
        <v>5</v>
      </c>
      <c r="M530" s="57">
        <v>3.2</v>
      </c>
    </row>
    <row r="531" s="83" customFormat="1" ht="27.6" spans="1:13">
      <c r="A531" s="83" t="s">
        <v>44</v>
      </c>
      <c r="B531" s="84">
        <v>530</v>
      </c>
      <c r="C531" s="57" t="s">
        <v>45</v>
      </c>
      <c r="D531" s="57" t="s">
        <v>53</v>
      </c>
      <c r="E531" s="42" t="s">
        <v>6170</v>
      </c>
      <c r="F531" s="58" t="s">
        <v>249</v>
      </c>
      <c r="G531" s="87" t="s">
        <v>6229</v>
      </c>
      <c r="H531" s="91" t="s">
        <v>2136</v>
      </c>
      <c r="I531" s="57" t="s">
        <v>22</v>
      </c>
      <c r="J531" s="72">
        <v>1</v>
      </c>
      <c r="K531" s="57">
        <v>0</v>
      </c>
      <c r="L531" s="57">
        <v>8</v>
      </c>
      <c r="M531" s="57">
        <v>3.2</v>
      </c>
    </row>
    <row r="532" s="83" customFormat="1" ht="27.6" spans="1:13">
      <c r="A532" s="83" t="s">
        <v>44</v>
      </c>
      <c r="B532" s="84">
        <v>531</v>
      </c>
      <c r="C532" s="57" t="s">
        <v>45</v>
      </c>
      <c r="D532" s="57" t="s">
        <v>53</v>
      </c>
      <c r="E532" s="42" t="s">
        <v>6170</v>
      </c>
      <c r="F532" s="58" t="s">
        <v>304</v>
      </c>
      <c r="G532" s="87" t="s">
        <v>3808</v>
      </c>
      <c r="H532" s="91" t="s">
        <v>2136</v>
      </c>
      <c r="I532" s="57" t="s">
        <v>22</v>
      </c>
      <c r="J532" s="72">
        <v>1</v>
      </c>
      <c r="K532" s="57">
        <v>0</v>
      </c>
      <c r="L532" s="72">
        <v>27</v>
      </c>
      <c r="M532" s="57">
        <v>3.1</v>
      </c>
    </row>
    <row r="533" s="83" customFormat="1" ht="41.4" spans="1:13">
      <c r="A533" s="83" t="s">
        <v>44</v>
      </c>
      <c r="B533" s="84">
        <v>532</v>
      </c>
      <c r="C533" s="57" t="s">
        <v>45</v>
      </c>
      <c r="D533" s="57" t="s">
        <v>171</v>
      </c>
      <c r="E533" s="42" t="s">
        <v>6170</v>
      </c>
      <c r="F533" s="58" t="s">
        <v>172</v>
      </c>
      <c r="G533" s="87" t="s">
        <v>6172</v>
      </c>
      <c r="H533" s="91" t="s">
        <v>3641</v>
      </c>
      <c r="I533" s="57" t="s">
        <v>22</v>
      </c>
      <c r="J533" s="72">
        <v>1</v>
      </c>
      <c r="K533" s="57">
        <v>0</v>
      </c>
      <c r="L533" s="72">
        <v>0.24</v>
      </c>
      <c r="M533" s="57">
        <v>3.1</v>
      </c>
    </row>
    <row r="534" s="83" customFormat="1" ht="41.4" spans="1:13">
      <c r="A534" s="83" t="s">
        <v>44</v>
      </c>
      <c r="B534" s="84">
        <v>533</v>
      </c>
      <c r="C534" s="57" t="s">
        <v>45</v>
      </c>
      <c r="D534" s="57" t="s">
        <v>171</v>
      </c>
      <c r="E534" s="42" t="s">
        <v>6170</v>
      </c>
      <c r="F534" s="58" t="s">
        <v>172</v>
      </c>
      <c r="G534" s="87" t="s">
        <v>6227</v>
      </c>
      <c r="H534" s="91" t="s">
        <v>3641</v>
      </c>
      <c r="I534" s="57" t="s">
        <v>22</v>
      </c>
      <c r="J534" s="72">
        <v>4</v>
      </c>
      <c r="K534" s="57">
        <v>0</v>
      </c>
      <c r="L534" s="72">
        <v>2</v>
      </c>
      <c r="M534" s="57">
        <v>3.2</v>
      </c>
    </row>
    <row r="535" s="83" customFormat="1" ht="55.2" spans="1:13">
      <c r="A535" s="83" t="s">
        <v>44</v>
      </c>
      <c r="B535" s="84">
        <v>534</v>
      </c>
      <c r="C535" s="57" t="s">
        <v>45</v>
      </c>
      <c r="D535" s="57" t="s">
        <v>53</v>
      </c>
      <c r="E535" s="42" t="s">
        <v>6170</v>
      </c>
      <c r="F535" s="58" t="s">
        <v>236</v>
      </c>
      <c r="G535" s="87" t="s">
        <v>6192</v>
      </c>
      <c r="H535" s="91" t="s">
        <v>2134</v>
      </c>
      <c r="I535" s="57" t="s">
        <v>22</v>
      </c>
      <c r="J535" s="72">
        <v>1</v>
      </c>
      <c r="K535" s="57">
        <f>(CEILING(J535*0.2,1))*1</f>
        <v>1</v>
      </c>
      <c r="L535" s="72">
        <v>2</v>
      </c>
      <c r="M535" s="57">
        <v>3.2</v>
      </c>
    </row>
    <row r="536" s="83" customFormat="1" ht="55.2" spans="1:13">
      <c r="A536" s="83" t="s">
        <v>44</v>
      </c>
      <c r="B536" s="84">
        <v>535</v>
      </c>
      <c r="C536" s="57" t="s">
        <v>45</v>
      </c>
      <c r="D536" s="57" t="s">
        <v>53</v>
      </c>
      <c r="E536" s="42" t="s">
        <v>6170</v>
      </c>
      <c r="F536" s="58" t="s">
        <v>236</v>
      </c>
      <c r="G536" s="87" t="s">
        <v>6193</v>
      </c>
      <c r="H536" s="91" t="s">
        <v>2134</v>
      </c>
      <c r="I536" s="57" t="s">
        <v>22</v>
      </c>
      <c r="J536" s="72">
        <v>1</v>
      </c>
      <c r="K536" s="57">
        <f>(CEILING(J536*0.2,1))*1</f>
        <v>1</v>
      </c>
      <c r="L536" s="72">
        <v>4</v>
      </c>
      <c r="M536" s="57">
        <v>3.2</v>
      </c>
    </row>
    <row r="537" s="83" customFormat="1" ht="27.6" spans="1:13">
      <c r="A537" s="83" t="s">
        <v>44</v>
      </c>
      <c r="B537" s="84">
        <v>536</v>
      </c>
      <c r="C537" s="57" t="s">
        <v>45</v>
      </c>
      <c r="D537" s="57" t="s">
        <v>322</v>
      </c>
      <c r="E537" s="42" t="s">
        <v>6170</v>
      </c>
      <c r="F537" s="58" t="s">
        <v>323</v>
      </c>
      <c r="G537" s="87" t="s">
        <v>3623</v>
      </c>
      <c r="H537" s="91" t="s">
        <v>2141</v>
      </c>
      <c r="I537" s="57" t="s">
        <v>2124</v>
      </c>
      <c r="J537" s="59">
        <v>2.2364</v>
      </c>
      <c r="K537" s="59">
        <v>0</v>
      </c>
      <c r="L537" s="72">
        <v>63</v>
      </c>
      <c r="M537" s="57">
        <v>3.2</v>
      </c>
    </row>
    <row r="538" s="83" customFormat="1" ht="27.6" spans="1:13">
      <c r="A538" s="83" t="s">
        <v>44</v>
      </c>
      <c r="B538" s="84">
        <v>537</v>
      </c>
      <c r="C538" s="57" t="s">
        <v>45</v>
      </c>
      <c r="D538" s="57" t="s">
        <v>89</v>
      </c>
      <c r="E538" s="42" t="s">
        <v>6170</v>
      </c>
      <c r="F538" s="58" t="s">
        <v>114</v>
      </c>
      <c r="G538" s="87" t="s">
        <v>3755</v>
      </c>
      <c r="H538" s="91" t="s">
        <v>2638</v>
      </c>
      <c r="I538" s="57" t="s">
        <v>22</v>
      </c>
      <c r="J538" s="72">
        <v>1</v>
      </c>
      <c r="K538" s="57">
        <v>0</v>
      </c>
      <c r="L538" s="72">
        <v>21.22</v>
      </c>
      <c r="M538" s="57">
        <v>3.1</v>
      </c>
    </row>
    <row r="539" s="83" customFormat="1" ht="27.6" spans="1:13">
      <c r="A539" s="83" t="s">
        <v>44</v>
      </c>
      <c r="B539" s="84">
        <v>538</v>
      </c>
      <c r="C539" s="57" t="s">
        <v>45</v>
      </c>
      <c r="D539" s="57" t="s">
        <v>89</v>
      </c>
      <c r="E539" s="42" t="s">
        <v>6170</v>
      </c>
      <c r="F539" s="58" t="s">
        <v>114</v>
      </c>
      <c r="G539" s="87" t="s">
        <v>3789</v>
      </c>
      <c r="H539" s="91" t="s">
        <v>2638</v>
      </c>
      <c r="I539" s="57" t="s">
        <v>22</v>
      </c>
      <c r="J539" s="72">
        <v>4</v>
      </c>
      <c r="K539" s="57">
        <v>0</v>
      </c>
      <c r="L539" s="57">
        <v>182</v>
      </c>
      <c r="M539" s="57">
        <v>3.2</v>
      </c>
    </row>
    <row r="540" s="83" customFormat="1" ht="27.6" spans="1:13">
      <c r="A540" s="83" t="s">
        <v>44</v>
      </c>
      <c r="B540" s="84">
        <v>539</v>
      </c>
      <c r="C540" s="57" t="s">
        <v>45</v>
      </c>
      <c r="D540" s="57" t="s">
        <v>53</v>
      </c>
      <c r="E540" s="42" t="s">
        <v>6170</v>
      </c>
      <c r="F540" s="58" t="s">
        <v>249</v>
      </c>
      <c r="G540" s="87" t="s">
        <v>6296</v>
      </c>
      <c r="H540" s="91" t="s">
        <v>2121</v>
      </c>
      <c r="I540" s="57" t="s">
        <v>22</v>
      </c>
      <c r="J540" s="72">
        <v>1</v>
      </c>
      <c r="K540" s="57">
        <v>0</v>
      </c>
      <c r="L540" s="57">
        <v>22.6</v>
      </c>
      <c r="M540" s="57">
        <v>3.2</v>
      </c>
    </row>
    <row r="541" s="83" customFormat="1" ht="27.6" spans="1:13">
      <c r="A541" s="83" t="s">
        <v>44</v>
      </c>
      <c r="B541" s="84">
        <v>540</v>
      </c>
      <c r="C541" s="57" t="s">
        <v>45</v>
      </c>
      <c r="D541" s="57" t="s">
        <v>53</v>
      </c>
      <c r="E541" s="42" t="s">
        <v>6170</v>
      </c>
      <c r="F541" s="58" t="s">
        <v>55</v>
      </c>
      <c r="G541" s="87" t="s">
        <v>6297</v>
      </c>
      <c r="H541" s="91" t="s">
        <v>2121</v>
      </c>
      <c r="I541" s="57" t="s">
        <v>22</v>
      </c>
      <c r="J541" s="72">
        <v>1</v>
      </c>
      <c r="K541" s="57">
        <v>0</v>
      </c>
      <c r="L541" s="72">
        <v>18.1</v>
      </c>
      <c r="M541" s="57">
        <v>3.2</v>
      </c>
    </row>
    <row r="542" s="83" customFormat="1" ht="27.6" spans="1:13">
      <c r="A542" s="83" t="s">
        <v>44</v>
      </c>
      <c r="B542" s="84">
        <v>541</v>
      </c>
      <c r="C542" s="57" t="s">
        <v>45</v>
      </c>
      <c r="D542" s="57" t="s">
        <v>53</v>
      </c>
      <c r="E542" s="42" t="s">
        <v>6170</v>
      </c>
      <c r="F542" s="58" t="s">
        <v>55</v>
      </c>
      <c r="G542" s="87" t="s">
        <v>6298</v>
      </c>
      <c r="H542" s="91" t="s">
        <v>2121</v>
      </c>
      <c r="I542" s="57" t="s">
        <v>22</v>
      </c>
      <c r="J542" s="72">
        <v>3</v>
      </c>
      <c r="K542" s="57">
        <v>0</v>
      </c>
      <c r="L542" s="72">
        <v>108</v>
      </c>
      <c r="M542" s="57">
        <v>3.1</v>
      </c>
    </row>
    <row r="543" s="83" customFormat="1" ht="27.6" spans="1:13">
      <c r="A543" s="83" t="s">
        <v>44</v>
      </c>
      <c r="B543" s="84">
        <v>542</v>
      </c>
      <c r="C543" s="57" t="s">
        <v>45</v>
      </c>
      <c r="D543" s="57" t="s">
        <v>171</v>
      </c>
      <c r="E543" s="42" t="s">
        <v>6170</v>
      </c>
      <c r="F543" s="58" t="s">
        <v>172</v>
      </c>
      <c r="G543" s="87" t="s">
        <v>3760</v>
      </c>
      <c r="H543" s="91" t="s">
        <v>1926</v>
      </c>
      <c r="I543" s="57" t="s">
        <v>22</v>
      </c>
      <c r="J543" s="72">
        <v>1</v>
      </c>
      <c r="K543" s="57">
        <v>0</v>
      </c>
      <c r="L543" s="72">
        <v>1.14</v>
      </c>
      <c r="M543" s="57">
        <v>3.1</v>
      </c>
    </row>
    <row r="544" s="83" customFormat="1" ht="27.6" spans="1:13">
      <c r="A544" s="83" t="s">
        <v>44</v>
      </c>
      <c r="B544" s="84">
        <v>543</v>
      </c>
      <c r="C544" s="57" t="s">
        <v>45</v>
      </c>
      <c r="D544" s="57" t="s">
        <v>171</v>
      </c>
      <c r="E544" s="42" t="s">
        <v>6170</v>
      </c>
      <c r="F544" s="58" t="s">
        <v>172</v>
      </c>
      <c r="G544" s="87" t="s">
        <v>3792</v>
      </c>
      <c r="H544" s="91" t="s">
        <v>1926</v>
      </c>
      <c r="I544" s="57" t="s">
        <v>22</v>
      </c>
      <c r="J544" s="72">
        <v>4</v>
      </c>
      <c r="K544" s="57">
        <v>0</v>
      </c>
      <c r="L544" s="72">
        <v>6.28</v>
      </c>
      <c r="M544" s="57">
        <v>3.2</v>
      </c>
    </row>
    <row r="545" s="83" customFormat="1" ht="27.6" spans="1:13">
      <c r="A545" s="83" t="s">
        <v>44</v>
      </c>
      <c r="B545" s="84">
        <v>544</v>
      </c>
      <c r="C545" s="57" t="s">
        <v>45</v>
      </c>
      <c r="D545" s="57" t="s">
        <v>53</v>
      </c>
      <c r="E545" s="42" t="s">
        <v>6170</v>
      </c>
      <c r="F545" s="58" t="s">
        <v>236</v>
      </c>
      <c r="G545" s="87" t="s">
        <v>6223</v>
      </c>
      <c r="H545" s="91" t="s">
        <v>2345</v>
      </c>
      <c r="I545" s="57" t="s">
        <v>22</v>
      </c>
      <c r="J545" s="72">
        <v>2</v>
      </c>
      <c r="K545" s="57">
        <v>0</v>
      </c>
      <c r="L545" s="72">
        <v>1.36</v>
      </c>
      <c r="M545" s="57">
        <v>3.2</v>
      </c>
    </row>
    <row r="546" s="83" customFormat="1" ht="27.6" spans="1:13">
      <c r="A546" s="83" t="s">
        <v>44</v>
      </c>
      <c r="B546" s="84">
        <v>545</v>
      </c>
      <c r="C546" s="57" t="s">
        <v>45</v>
      </c>
      <c r="D546" s="57" t="s">
        <v>322</v>
      </c>
      <c r="E546" s="42" t="s">
        <v>6170</v>
      </c>
      <c r="F546" s="58" t="s">
        <v>323</v>
      </c>
      <c r="G546" s="87" t="s">
        <v>6299</v>
      </c>
      <c r="H546" s="91" t="s">
        <v>2123</v>
      </c>
      <c r="I546" s="57" t="s">
        <v>2124</v>
      </c>
      <c r="J546" s="59">
        <v>5.55456</v>
      </c>
      <c r="K546" s="59">
        <v>0</v>
      </c>
      <c r="L546" s="72">
        <v>231.18</v>
      </c>
      <c r="M546" s="57">
        <v>3.1</v>
      </c>
    </row>
    <row r="547" s="83" customFormat="1" ht="27.6" spans="1:13">
      <c r="A547" s="83" t="s">
        <v>44</v>
      </c>
      <c r="B547" s="84">
        <v>546</v>
      </c>
      <c r="C547" s="57" t="s">
        <v>45</v>
      </c>
      <c r="D547" s="57" t="s">
        <v>89</v>
      </c>
      <c r="E547" s="42" t="s">
        <v>6170</v>
      </c>
      <c r="F547" s="58" t="s">
        <v>114</v>
      </c>
      <c r="G547" s="87" t="s">
        <v>6226</v>
      </c>
      <c r="H547" s="91" t="s">
        <v>3740</v>
      </c>
      <c r="I547" s="57" t="s">
        <v>22</v>
      </c>
      <c r="J547" s="72">
        <v>3</v>
      </c>
      <c r="K547" s="57">
        <v>0</v>
      </c>
      <c r="L547" s="57">
        <v>354</v>
      </c>
      <c r="M547" s="57">
        <v>3.2</v>
      </c>
    </row>
    <row r="548" s="83" customFormat="1" ht="27.6" spans="1:13">
      <c r="A548" s="83" t="s">
        <v>44</v>
      </c>
      <c r="B548" s="84">
        <v>547</v>
      </c>
      <c r="C548" s="57" t="s">
        <v>45</v>
      </c>
      <c r="D548" s="57" t="s">
        <v>53</v>
      </c>
      <c r="E548" s="42" t="s">
        <v>6170</v>
      </c>
      <c r="F548" s="58" t="s">
        <v>249</v>
      </c>
      <c r="G548" s="87" t="s">
        <v>6259</v>
      </c>
      <c r="H548" s="91" t="s">
        <v>2121</v>
      </c>
      <c r="I548" s="57" t="s">
        <v>22</v>
      </c>
      <c r="J548" s="72">
        <v>1</v>
      </c>
      <c r="K548" s="57">
        <f>(CEILING(J548*0.2,1))*1</f>
        <v>1</v>
      </c>
      <c r="L548" s="57">
        <v>5.95</v>
      </c>
      <c r="M548" s="57">
        <v>3.2</v>
      </c>
    </row>
    <row r="549" s="83" customFormat="1" ht="27.6" spans="1:13">
      <c r="A549" s="83" t="s">
        <v>44</v>
      </c>
      <c r="B549" s="84">
        <v>548</v>
      </c>
      <c r="C549" s="57" t="s">
        <v>45</v>
      </c>
      <c r="D549" s="57" t="s">
        <v>53</v>
      </c>
      <c r="E549" s="42" t="s">
        <v>6170</v>
      </c>
      <c r="F549" s="58" t="s">
        <v>249</v>
      </c>
      <c r="G549" s="87" t="s">
        <v>6260</v>
      </c>
      <c r="H549" s="91" t="s">
        <v>2121</v>
      </c>
      <c r="I549" s="57" t="s">
        <v>22</v>
      </c>
      <c r="J549" s="72">
        <v>1</v>
      </c>
      <c r="K549" s="57">
        <v>0</v>
      </c>
      <c r="L549" s="72">
        <v>23.6</v>
      </c>
      <c r="M549" s="57">
        <v>3.2</v>
      </c>
    </row>
    <row r="550" s="83" customFormat="1" ht="27.6" spans="1:13">
      <c r="A550" s="83" t="s">
        <v>44</v>
      </c>
      <c r="B550" s="84">
        <v>549</v>
      </c>
      <c r="C550" s="57" t="s">
        <v>45</v>
      </c>
      <c r="D550" s="57" t="s">
        <v>171</v>
      </c>
      <c r="E550" s="42" t="s">
        <v>6170</v>
      </c>
      <c r="F550" s="58" t="s">
        <v>172</v>
      </c>
      <c r="G550" s="87" t="s">
        <v>6261</v>
      </c>
      <c r="H550" s="91" t="s">
        <v>1926</v>
      </c>
      <c r="I550" s="57" t="s">
        <v>22</v>
      </c>
      <c r="J550" s="72">
        <v>4</v>
      </c>
      <c r="K550" s="57">
        <v>0</v>
      </c>
      <c r="L550" s="72">
        <v>4.56</v>
      </c>
      <c r="M550" s="57">
        <v>3.1</v>
      </c>
    </row>
    <row r="551" s="83" customFormat="1" ht="27.6" spans="1:13">
      <c r="A551" s="83" t="s">
        <v>44</v>
      </c>
      <c r="B551" s="84">
        <v>550</v>
      </c>
      <c r="C551" s="57" t="s">
        <v>45</v>
      </c>
      <c r="D551" s="57" t="s">
        <v>53</v>
      </c>
      <c r="E551" s="42" t="s">
        <v>6170</v>
      </c>
      <c r="F551" s="58" t="s">
        <v>236</v>
      </c>
      <c r="G551" s="87" t="s">
        <v>6300</v>
      </c>
      <c r="H551" s="91" t="s">
        <v>2638</v>
      </c>
      <c r="I551" s="57" t="s">
        <v>22</v>
      </c>
      <c r="J551" s="72">
        <v>1</v>
      </c>
      <c r="K551" s="57">
        <v>0</v>
      </c>
      <c r="L551" s="72">
        <v>0.8</v>
      </c>
      <c r="M551" s="57">
        <v>3.1</v>
      </c>
    </row>
    <row r="552" s="83" customFormat="1" ht="27.6" spans="1:13">
      <c r="A552" s="83" t="s">
        <v>44</v>
      </c>
      <c r="B552" s="84">
        <v>551</v>
      </c>
      <c r="C552" s="57" t="s">
        <v>45</v>
      </c>
      <c r="D552" s="57" t="s">
        <v>322</v>
      </c>
      <c r="E552" s="42" t="s">
        <v>6170</v>
      </c>
      <c r="F552" s="58" t="s">
        <v>323</v>
      </c>
      <c r="G552" s="87" t="s">
        <v>6301</v>
      </c>
      <c r="H552" s="91" t="s">
        <v>6302</v>
      </c>
      <c r="I552" s="57" t="s">
        <v>2124</v>
      </c>
      <c r="J552" s="59">
        <v>0.5</v>
      </c>
      <c r="K552" s="59">
        <v>0</v>
      </c>
      <c r="L552" s="72">
        <v>57</v>
      </c>
      <c r="M552" s="57">
        <v>3.2</v>
      </c>
    </row>
    <row r="553" s="83" customFormat="1" ht="27.6" spans="1:13">
      <c r="A553" s="83" t="s">
        <v>44</v>
      </c>
      <c r="B553" s="84">
        <v>552</v>
      </c>
      <c r="C553" s="57" t="s">
        <v>45</v>
      </c>
      <c r="D553" s="57" t="s">
        <v>89</v>
      </c>
      <c r="E553" s="42" t="s">
        <v>6170</v>
      </c>
      <c r="F553" s="58" t="s">
        <v>114</v>
      </c>
      <c r="G553" s="87" t="s">
        <v>6226</v>
      </c>
      <c r="H553" s="91" t="s">
        <v>3740</v>
      </c>
      <c r="I553" s="57" t="s">
        <v>22</v>
      </c>
      <c r="J553" s="72">
        <v>3</v>
      </c>
      <c r="K553" s="57">
        <v>0</v>
      </c>
      <c r="L553" s="57">
        <v>354</v>
      </c>
      <c r="M553" s="57">
        <v>3.2</v>
      </c>
    </row>
    <row r="554" s="83" customFormat="1" ht="27.6" spans="1:13">
      <c r="A554" s="83" t="s">
        <v>44</v>
      </c>
      <c r="B554" s="84">
        <v>553</v>
      </c>
      <c r="C554" s="57" t="s">
        <v>45</v>
      </c>
      <c r="D554" s="57" t="s">
        <v>53</v>
      </c>
      <c r="E554" s="42" t="s">
        <v>6170</v>
      </c>
      <c r="F554" s="58" t="s">
        <v>249</v>
      </c>
      <c r="G554" s="87" t="s">
        <v>6259</v>
      </c>
      <c r="H554" s="91" t="s">
        <v>2121</v>
      </c>
      <c r="I554" s="57" t="s">
        <v>22</v>
      </c>
      <c r="J554" s="72">
        <v>1</v>
      </c>
      <c r="K554" s="57">
        <f>(CEILING(J554*0.2,1))*1</f>
        <v>1</v>
      </c>
      <c r="L554" s="72">
        <v>5.95</v>
      </c>
      <c r="M554" s="57">
        <v>3.2</v>
      </c>
    </row>
    <row r="555" s="83" customFormat="1" ht="27.6" spans="1:13">
      <c r="A555" s="83" t="s">
        <v>44</v>
      </c>
      <c r="B555" s="84">
        <v>554</v>
      </c>
      <c r="C555" s="57" t="s">
        <v>45</v>
      </c>
      <c r="D555" s="57" t="s">
        <v>53</v>
      </c>
      <c r="E555" s="42" t="s">
        <v>6170</v>
      </c>
      <c r="F555" s="58" t="s">
        <v>249</v>
      </c>
      <c r="G555" s="87" t="s">
        <v>6260</v>
      </c>
      <c r="H555" s="91" t="s">
        <v>2121</v>
      </c>
      <c r="I555" s="57" t="s">
        <v>22</v>
      </c>
      <c r="J555" s="72">
        <v>1</v>
      </c>
      <c r="K555" s="57">
        <v>0</v>
      </c>
      <c r="L555" s="57">
        <v>23.6</v>
      </c>
      <c r="M555" s="57">
        <v>3.2</v>
      </c>
    </row>
    <row r="556" s="83" customFormat="1" ht="27.6" spans="1:13">
      <c r="A556" s="83" t="s">
        <v>44</v>
      </c>
      <c r="B556" s="84">
        <v>555</v>
      </c>
      <c r="C556" s="57" t="s">
        <v>45</v>
      </c>
      <c r="D556" s="57" t="s">
        <v>171</v>
      </c>
      <c r="E556" s="42" t="s">
        <v>6170</v>
      </c>
      <c r="F556" s="58" t="s">
        <v>172</v>
      </c>
      <c r="G556" s="87" t="s">
        <v>6261</v>
      </c>
      <c r="H556" s="91" t="s">
        <v>1926</v>
      </c>
      <c r="I556" s="57" t="s">
        <v>22</v>
      </c>
      <c r="J556" s="72">
        <v>4</v>
      </c>
      <c r="K556" s="57">
        <v>0</v>
      </c>
      <c r="L556" s="72">
        <v>4.56</v>
      </c>
      <c r="M556" s="57">
        <v>3.1</v>
      </c>
    </row>
    <row r="557" s="83" customFormat="1" ht="27.6" spans="1:13">
      <c r="A557" s="83" t="s">
        <v>44</v>
      </c>
      <c r="B557" s="84">
        <v>556</v>
      </c>
      <c r="C557" s="57" t="s">
        <v>45</v>
      </c>
      <c r="D557" s="57" t="s">
        <v>53</v>
      </c>
      <c r="E557" s="42" t="s">
        <v>6170</v>
      </c>
      <c r="F557" s="58" t="s">
        <v>236</v>
      </c>
      <c r="G557" s="87" t="s">
        <v>6300</v>
      </c>
      <c r="H557" s="91" t="s">
        <v>2638</v>
      </c>
      <c r="I557" s="57" t="s">
        <v>22</v>
      </c>
      <c r="J557" s="72">
        <v>1</v>
      </c>
      <c r="K557" s="57">
        <v>0</v>
      </c>
      <c r="L557" s="72">
        <v>0.8</v>
      </c>
      <c r="M557" s="57">
        <v>3.1</v>
      </c>
    </row>
    <row r="558" s="83" customFormat="1" ht="27.6" spans="1:13">
      <c r="A558" s="83" t="s">
        <v>44</v>
      </c>
      <c r="B558" s="84">
        <v>557</v>
      </c>
      <c r="C558" s="57" t="s">
        <v>45</v>
      </c>
      <c r="D558" s="57" t="s">
        <v>322</v>
      </c>
      <c r="E558" s="42" t="s">
        <v>6170</v>
      </c>
      <c r="F558" s="58" t="s">
        <v>323</v>
      </c>
      <c r="G558" s="87" t="s">
        <v>6301</v>
      </c>
      <c r="H558" s="91" t="s">
        <v>6302</v>
      </c>
      <c r="I558" s="57" t="s">
        <v>2124</v>
      </c>
      <c r="J558" s="59">
        <v>0.5</v>
      </c>
      <c r="K558" s="59">
        <v>0</v>
      </c>
      <c r="L558" s="57">
        <v>57</v>
      </c>
      <c r="M558" s="57">
        <v>3.2</v>
      </c>
    </row>
    <row r="559" s="83" customFormat="1" ht="27.6" spans="1:13">
      <c r="A559" s="83" t="s">
        <v>44</v>
      </c>
      <c r="B559" s="84">
        <v>558</v>
      </c>
      <c r="C559" s="57" t="s">
        <v>45</v>
      </c>
      <c r="D559" s="57" t="s">
        <v>89</v>
      </c>
      <c r="E559" s="42" t="s">
        <v>6170</v>
      </c>
      <c r="F559" s="58" t="s">
        <v>114</v>
      </c>
      <c r="G559" s="87" t="s">
        <v>6195</v>
      </c>
      <c r="H559" s="91" t="s">
        <v>2134</v>
      </c>
      <c r="I559" s="57" t="s">
        <v>22</v>
      </c>
      <c r="J559" s="72">
        <v>4</v>
      </c>
      <c r="K559" s="57">
        <v>0</v>
      </c>
      <c r="L559" s="57">
        <v>39</v>
      </c>
      <c r="M559" s="57">
        <v>3.2</v>
      </c>
    </row>
    <row r="560" s="83" customFormat="1" ht="27.6" spans="1:13">
      <c r="A560" s="83" t="s">
        <v>44</v>
      </c>
      <c r="B560" s="84">
        <v>559</v>
      </c>
      <c r="C560" s="57" t="s">
        <v>45</v>
      </c>
      <c r="D560" s="57" t="s">
        <v>53</v>
      </c>
      <c r="E560" s="42" t="s">
        <v>6170</v>
      </c>
      <c r="F560" s="58" t="s">
        <v>55</v>
      </c>
      <c r="G560" s="87" t="s">
        <v>3614</v>
      </c>
      <c r="H560" s="91" t="s">
        <v>2136</v>
      </c>
      <c r="I560" s="57" t="s">
        <v>22</v>
      </c>
      <c r="J560" s="72">
        <v>2</v>
      </c>
      <c r="K560" s="57">
        <f t="shared" ref="K560:K564" si="31">(CEILING(J560*0.2,1))*1</f>
        <v>1</v>
      </c>
      <c r="L560" s="72">
        <v>11</v>
      </c>
      <c r="M560" s="57">
        <v>3.2</v>
      </c>
    </row>
    <row r="561" s="83" customFormat="1" ht="27.6" spans="1:13">
      <c r="A561" s="83" t="s">
        <v>44</v>
      </c>
      <c r="B561" s="84">
        <v>560</v>
      </c>
      <c r="C561" s="57" t="s">
        <v>45</v>
      </c>
      <c r="D561" s="57" t="s">
        <v>53</v>
      </c>
      <c r="E561" s="42" t="s">
        <v>6170</v>
      </c>
      <c r="F561" s="58" t="s">
        <v>55</v>
      </c>
      <c r="G561" s="87" t="s">
        <v>3797</v>
      </c>
      <c r="H561" s="91" t="s">
        <v>2136</v>
      </c>
      <c r="I561" s="57" t="s">
        <v>22</v>
      </c>
      <c r="J561" s="72">
        <v>2</v>
      </c>
      <c r="K561" s="57">
        <f t="shared" si="31"/>
        <v>1</v>
      </c>
      <c r="L561" s="72">
        <v>21</v>
      </c>
      <c r="M561" s="57">
        <v>3.1</v>
      </c>
    </row>
    <row r="562" s="83" customFormat="1" ht="27.6" spans="1:13">
      <c r="A562" s="83" t="s">
        <v>44</v>
      </c>
      <c r="B562" s="84">
        <v>561</v>
      </c>
      <c r="C562" s="57" t="s">
        <v>45</v>
      </c>
      <c r="D562" s="57" t="s">
        <v>53</v>
      </c>
      <c r="E562" s="42" t="s">
        <v>6170</v>
      </c>
      <c r="F562" s="58" t="s">
        <v>249</v>
      </c>
      <c r="G562" s="87" t="s">
        <v>3621</v>
      </c>
      <c r="H562" s="91" t="s">
        <v>2136</v>
      </c>
      <c r="I562" s="57" t="s">
        <v>22</v>
      </c>
      <c r="J562" s="72">
        <v>1</v>
      </c>
      <c r="K562" s="57">
        <f t="shared" si="31"/>
        <v>1</v>
      </c>
      <c r="L562" s="72">
        <v>2</v>
      </c>
      <c r="M562" s="57">
        <v>3.1</v>
      </c>
    </row>
    <row r="563" s="83" customFormat="1" ht="27.6" spans="1:13">
      <c r="A563" s="83" t="s">
        <v>44</v>
      </c>
      <c r="B563" s="84">
        <v>562</v>
      </c>
      <c r="C563" s="57" t="s">
        <v>45</v>
      </c>
      <c r="D563" s="57" t="s">
        <v>53</v>
      </c>
      <c r="E563" s="42" t="s">
        <v>6170</v>
      </c>
      <c r="F563" s="58" t="s">
        <v>249</v>
      </c>
      <c r="G563" s="87" t="s">
        <v>3798</v>
      </c>
      <c r="H563" s="91" t="s">
        <v>2136</v>
      </c>
      <c r="I563" s="57" t="s">
        <v>22</v>
      </c>
      <c r="J563" s="72">
        <v>1</v>
      </c>
      <c r="K563" s="57">
        <f t="shared" si="31"/>
        <v>1</v>
      </c>
      <c r="L563" s="57">
        <v>3</v>
      </c>
      <c r="M563" s="57">
        <v>3.2</v>
      </c>
    </row>
    <row r="564" s="83" customFormat="1" ht="27.6" spans="1:13">
      <c r="A564" s="83" t="s">
        <v>44</v>
      </c>
      <c r="B564" s="84">
        <v>563</v>
      </c>
      <c r="C564" s="57" t="s">
        <v>45</v>
      </c>
      <c r="D564" s="57" t="s">
        <v>53</v>
      </c>
      <c r="E564" s="42" t="s">
        <v>6170</v>
      </c>
      <c r="F564" s="58" t="s">
        <v>304</v>
      </c>
      <c r="G564" s="87" t="s">
        <v>6303</v>
      </c>
      <c r="H564" s="91" t="s">
        <v>2136</v>
      </c>
      <c r="I564" s="57" t="s">
        <v>22</v>
      </c>
      <c r="J564" s="72">
        <v>1</v>
      </c>
      <c r="K564" s="57">
        <f t="shared" si="31"/>
        <v>1</v>
      </c>
      <c r="L564" s="57">
        <v>16</v>
      </c>
      <c r="M564" s="57">
        <v>3.2</v>
      </c>
    </row>
    <row r="565" s="83" customFormat="1" ht="41.4" spans="1:13">
      <c r="A565" s="83" t="s">
        <v>44</v>
      </c>
      <c r="B565" s="84">
        <v>564</v>
      </c>
      <c r="C565" s="57" t="s">
        <v>45</v>
      </c>
      <c r="D565" s="57" t="s">
        <v>171</v>
      </c>
      <c r="E565" s="42" t="s">
        <v>6170</v>
      </c>
      <c r="F565" s="58" t="s">
        <v>172</v>
      </c>
      <c r="G565" s="87" t="s">
        <v>6198</v>
      </c>
      <c r="H565" s="91" t="s">
        <v>3641</v>
      </c>
      <c r="I565" s="57" t="s">
        <v>22</v>
      </c>
      <c r="J565" s="72">
        <v>4</v>
      </c>
      <c r="K565" s="57">
        <v>0</v>
      </c>
      <c r="L565" s="72">
        <v>1</v>
      </c>
      <c r="M565" s="57">
        <v>3.1</v>
      </c>
    </row>
    <row r="566" s="83" customFormat="1" ht="55.2" spans="1:13">
      <c r="A566" s="83" t="s">
        <v>44</v>
      </c>
      <c r="B566" s="84">
        <v>565</v>
      </c>
      <c r="C566" s="57" t="s">
        <v>45</v>
      </c>
      <c r="D566" s="57" t="s">
        <v>53</v>
      </c>
      <c r="E566" s="42" t="s">
        <v>6170</v>
      </c>
      <c r="F566" s="58" t="s">
        <v>236</v>
      </c>
      <c r="G566" s="87" t="s">
        <v>6192</v>
      </c>
      <c r="H566" s="91" t="s">
        <v>2134</v>
      </c>
      <c r="I566" s="57" t="s">
        <v>22</v>
      </c>
      <c r="J566" s="72">
        <v>2</v>
      </c>
      <c r="K566" s="57">
        <f t="shared" ref="K566:K572" si="32">(CEILING(J566*0.2,1))*1</f>
        <v>1</v>
      </c>
      <c r="L566" s="72">
        <v>4</v>
      </c>
      <c r="M566" s="57">
        <v>3.1</v>
      </c>
    </row>
    <row r="567" s="83" customFormat="1" ht="27.6" spans="1:13">
      <c r="A567" s="83" t="s">
        <v>44</v>
      </c>
      <c r="B567" s="84">
        <v>566</v>
      </c>
      <c r="C567" s="57" t="s">
        <v>45</v>
      </c>
      <c r="D567" s="57" t="s">
        <v>53</v>
      </c>
      <c r="E567" s="42" t="s">
        <v>6170</v>
      </c>
      <c r="F567" s="58" t="s">
        <v>236</v>
      </c>
      <c r="G567" s="87" t="s">
        <v>6304</v>
      </c>
      <c r="H567" s="91" t="s">
        <v>2134</v>
      </c>
      <c r="I567" s="57" t="s">
        <v>22</v>
      </c>
      <c r="J567" s="72">
        <v>2</v>
      </c>
      <c r="K567" s="57">
        <f t="shared" si="32"/>
        <v>1</v>
      </c>
      <c r="L567" s="57">
        <v>3</v>
      </c>
      <c r="M567" s="57">
        <v>3.2</v>
      </c>
    </row>
    <row r="568" s="83" customFormat="1" ht="27.6" spans="1:13">
      <c r="A568" s="83" t="s">
        <v>44</v>
      </c>
      <c r="B568" s="84">
        <v>567</v>
      </c>
      <c r="C568" s="57" t="s">
        <v>45</v>
      </c>
      <c r="D568" s="57" t="s">
        <v>322</v>
      </c>
      <c r="E568" s="42" t="s">
        <v>6170</v>
      </c>
      <c r="F568" s="58" t="s">
        <v>323</v>
      </c>
      <c r="G568" s="87" t="s">
        <v>3617</v>
      </c>
      <c r="H568" s="91" t="s">
        <v>2141</v>
      </c>
      <c r="I568" s="57" t="s">
        <v>2124</v>
      </c>
      <c r="J568" s="59">
        <v>1.1594</v>
      </c>
      <c r="K568" s="59">
        <f t="shared" ref="K568:K573" si="33">J568*0.1</f>
        <v>0.11594</v>
      </c>
      <c r="L568" s="57">
        <v>16</v>
      </c>
      <c r="M568" s="57">
        <v>3.2</v>
      </c>
    </row>
    <row r="569" s="83" customFormat="1" ht="27.6" spans="1:13">
      <c r="A569" s="83" t="s">
        <v>44</v>
      </c>
      <c r="B569" s="84">
        <v>568</v>
      </c>
      <c r="C569" s="57" t="s">
        <v>45</v>
      </c>
      <c r="D569" s="57" t="s">
        <v>322</v>
      </c>
      <c r="E569" s="42" t="s">
        <v>6170</v>
      </c>
      <c r="F569" s="58" t="s">
        <v>323</v>
      </c>
      <c r="G569" s="87" t="s">
        <v>3799</v>
      </c>
      <c r="H569" s="91" t="s">
        <v>2141</v>
      </c>
      <c r="I569" s="57" t="s">
        <v>2124</v>
      </c>
      <c r="J569" s="59">
        <v>9.81614</v>
      </c>
      <c r="K569" s="59">
        <f t="shared" si="33"/>
        <v>0.981614</v>
      </c>
      <c r="L569" s="57">
        <v>197</v>
      </c>
      <c r="M569" s="57">
        <v>3.2</v>
      </c>
    </row>
    <row r="570" s="83" customFormat="1" ht="27.6" spans="1:13">
      <c r="A570" s="83" t="s">
        <v>44</v>
      </c>
      <c r="B570" s="84">
        <v>569</v>
      </c>
      <c r="C570" s="57" t="s">
        <v>45</v>
      </c>
      <c r="D570" s="57" t="s">
        <v>53</v>
      </c>
      <c r="E570" s="42" t="s">
        <v>6170</v>
      </c>
      <c r="F570" s="58" t="s">
        <v>55</v>
      </c>
      <c r="G570" s="87" t="s">
        <v>3797</v>
      </c>
      <c r="H570" s="91" t="s">
        <v>2136</v>
      </c>
      <c r="I570" s="57" t="s">
        <v>22</v>
      </c>
      <c r="J570" s="72">
        <v>3</v>
      </c>
      <c r="K570" s="57">
        <f t="shared" si="32"/>
        <v>1</v>
      </c>
      <c r="L570" s="57">
        <v>32</v>
      </c>
      <c r="M570" s="57">
        <v>3.2</v>
      </c>
    </row>
    <row r="571" s="83" customFormat="1" ht="27.6" spans="1:13">
      <c r="A571" s="83" t="s">
        <v>44</v>
      </c>
      <c r="B571" s="84">
        <v>570</v>
      </c>
      <c r="C571" s="57" t="s">
        <v>45</v>
      </c>
      <c r="D571" s="57" t="s">
        <v>53</v>
      </c>
      <c r="E571" s="42" t="s">
        <v>6170</v>
      </c>
      <c r="F571" s="58" t="s">
        <v>249</v>
      </c>
      <c r="G571" s="87" t="s">
        <v>3621</v>
      </c>
      <c r="H571" s="91" t="s">
        <v>2136</v>
      </c>
      <c r="I571" s="57" t="s">
        <v>22</v>
      </c>
      <c r="J571" s="72">
        <v>1</v>
      </c>
      <c r="K571" s="57">
        <f t="shared" si="32"/>
        <v>1</v>
      </c>
      <c r="L571" s="57">
        <v>2</v>
      </c>
      <c r="M571" s="57">
        <v>3.2</v>
      </c>
    </row>
    <row r="572" s="83" customFormat="1" ht="27.6" spans="1:13">
      <c r="A572" s="83" t="s">
        <v>44</v>
      </c>
      <c r="B572" s="84">
        <v>571</v>
      </c>
      <c r="C572" s="57" t="s">
        <v>45</v>
      </c>
      <c r="D572" s="57" t="s">
        <v>53</v>
      </c>
      <c r="E572" s="42" t="s">
        <v>6170</v>
      </c>
      <c r="F572" s="58" t="s">
        <v>249</v>
      </c>
      <c r="G572" s="87" t="s">
        <v>3798</v>
      </c>
      <c r="H572" s="91" t="s">
        <v>2136</v>
      </c>
      <c r="I572" s="57" t="s">
        <v>22</v>
      </c>
      <c r="J572" s="72">
        <v>1</v>
      </c>
      <c r="K572" s="57">
        <f t="shared" si="32"/>
        <v>1</v>
      </c>
      <c r="L572" s="57">
        <v>3</v>
      </c>
      <c r="M572" s="57">
        <v>3.2</v>
      </c>
    </row>
    <row r="573" s="83" customFormat="1" ht="27.6" spans="1:13">
      <c r="A573" s="83" t="s">
        <v>44</v>
      </c>
      <c r="B573" s="84">
        <v>572</v>
      </c>
      <c r="C573" s="57" t="s">
        <v>45</v>
      </c>
      <c r="D573" s="57" t="s">
        <v>322</v>
      </c>
      <c r="E573" s="42" t="s">
        <v>6170</v>
      </c>
      <c r="F573" s="58" t="s">
        <v>323</v>
      </c>
      <c r="G573" s="87" t="s">
        <v>3799</v>
      </c>
      <c r="H573" s="91" t="s">
        <v>2141</v>
      </c>
      <c r="I573" s="57" t="s">
        <v>2124</v>
      </c>
      <c r="J573" s="59">
        <v>4.3605</v>
      </c>
      <c r="K573" s="59">
        <f t="shared" si="33"/>
        <v>0.43605</v>
      </c>
      <c r="L573" s="72">
        <v>88</v>
      </c>
      <c r="M573" s="57">
        <v>3.1</v>
      </c>
    </row>
    <row r="574" s="83" customFormat="1" ht="27.6" spans="1:13">
      <c r="A574" s="83" t="s">
        <v>44</v>
      </c>
      <c r="B574" s="84">
        <v>573</v>
      </c>
      <c r="C574" s="57" t="s">
        <v>45</v>
      </c>
      <c r="D574" s="57" t="s">
        <v>89</v>
      </c>
      <c r="E574" s="42" t="s">
        <v>6170</v>
      </c>
      <c r="F574" s="58" t="s">
        <v>114</v>
      </c>
      <c r="G574" s="87" t="s">
        <v>6195</v>
      </c>
      <c r="H574" s="91" t="s">
        <v>2134</v>
      </c>
      <c r="I574" s="57" t="s">
        <v>22</v>
      </c>
      <c r="J574" s="72">
        <v>4</v>
      </c>
      <c r="K574" s="57">
        <v>0</v>
      </c>
      <c r="L574" s="57">
        <v>39</v>
      </c>
      <c r="M574" s="57">
        <v>3.2</v>
      </c>
    </row>
    <row r="575" s="83" customFormat="1" ht="27.6" spans="1:13">
      <c r="A575" s="83" t="s">
        <v>44</v>
      </c>
      <c r="B575" s="84">
        <v>574</v>
      </c>
      <c r="C575" s="57" t="s">
        <v>45</v>
      </c>
      <c r="D575" s="57" t="s">
        <v>53</v>
      </c>
      <c r="E575" s="42" t="s">
        <v>6170</v>
      </c>
      <c r="F575" s="58" t="s">
        <v>55</v>
      </c>
      <c r="G575" s="87" t="s">
        <v>3614</v>
      </c>
      <c r="H575" s="91" t="s">
        <v>2136</v>
      </c>
      <c r="I575" s="57" t="s">
        <v>22</v>
      </c>
      <c r="J575" s="72">
        <v>3</v>
      </c>
      <c r="K575" s="57">
        <f t="shared" ref="K575:K579" si="34">(CEILING(J575*0.2,1))*1</f>
        <v>1</v>
      </c>
      <c r="L575" s="57">
        <v>16</v>
      </c>
      <c r="M575" s="57">
        <v>3.2</v>
      </c>
    </row>
    <row r="576" s="83" customFormat="1" ht="27.6" spans="1:13">
      <c r="A576" s="83" t="s">
        <v>44</v>
      </c>
      <c r="B576" s="84">
        <v>575</v>
      </c>
      <c r="C576" s="57" t="s">
        <v>45</v>
      </c>
      <c r="D576" s="57" t="s">
        <v>53</v>
      </c>
      <c r="E576" s="42" t="s">
        <v>6170</v>
      </c>
      <c r="F576" s="58" t="s">
        <v>249</v>
      </c>
      <c r="G576" s="87" t="s">
        <v>3621</v>
      </c>
      <c r="H576" s="91" t="s">
        <v>2136</v>
      </c>
      <c r="I576" s="57" t="s">
        <v>22</v>
      </c>
      <c r="J576" s="72">
        <v>1</v>
      </c>
      <c r="K576" s="57">
        <f t="shared" si="34"/>
        <v>1</v>
      </c>
      <c r="L576" s="57">
        <v>2</v>
      </c>
      <c r="M576" s="57">
        <v>3.2</v>
      </c>
    </row>
    <row r="577" s="83" customFormat="1" ht="41.4" spans="1:13">
      <c r="A577" s="83" t="s">
        <v>44</v>
      </c>
      <c r="B577" s="84">
        <v>576</v>
      </c>
      <c r="C577" s="57" t="s">
        <v>45</v>
      </c>
      <c r="D577" s="57" t="s">
        <v>171</v>
      </c>
      <c r="E577" s="42" t="s">
        <v>6170</v>
      </c>
      <c r="F577" s="58" t="s">
        <v>172</v>
      </c>
      <c r="G577" s="87" t="s">
        <v>6198</v>
      </c>
      <c r="H577" s="91" t="s">
        <v>3641</v>
      </c>
      <c r="I577" s="57" t="s">
        <v>22</v>
      </c>
      <c r="J577" s="72">
        <v>4</v>
      </c>
      <c r="K577" s="57">
        <v>0</v>
      </c>
      <c r="L577" s="72">
        <v>1</v>
      </c>
      <c r="M577" s="57">
        <v>3.1</v>
      </c>
    </row>
    <row r="578" s="83" customFormat="1" ht="55.2" spans="1:13">
      <c r="A578" s="83" t="s">
        <v>44</v>
      </c>
      <c r="B578" s="84">
        <v>577</v>
      </c>
      <c r="C578" s="57" t="s">
        <v>45</v>
      </c>
      <c r="D578" s="57" t="s">
        <v>53</v>
      </c>
      <c r="E578" s="42" t="s">
        <v>6170</v>
      </c>
      <c r="F578" s="58" t="s">
        <v>236</v>
      </c>
      <c r="G578" s="87" t="s">
        <v>6192</v>
      </c>
      <c r="H578" s="91" t="s">
        <v>2134</v>
      </c>
      <c r="I578" s="57" t="s">
        <v>22</v>
      </c>
      <c r="J578" s="72">
        <v>1</v>
      </c>
      <c r="K578" s="57">
        <f t="shared" si="34"/>
        <v>1</v>
      </c>
      <c r="L578" s="57">
        <v>2</v>
      </c>
      <c r="M578" s="57">
        <v>3.2</v>
      </c>
    </row>
    <row r="579" s="83" customFormat="1" ht="55.2" spans="1:13">
      <c r="A579" s="83" t="s">
        <v>44</v>
      </c>
      <c r="B579" s="84">
        <v>578</v>
      </c>
      <c r="C579" s="57" t="s">
        <v>45</v>
      </c>
      <c r="D579" s="57" t="s">
        <v>53</v>
      </c>
      <c r="E579" s="42" t="s">
        <v>6170</v>
      </c>
      <c r="F579" s="58" t="s">
        <v>236</v>
      </c>
      <c r="G579" s="87" t="s">
        <v>6199</v>
      </c>
      <c r="H579" s="91" t="s">
        <v>2134</v>
      </c>
      <c r="I579" s="57" t="s">
        <v>22</v>
      </c>
      <c r="J579" s="72">
        <v>1</v>
      </c>
      <c r="K579" s="57">
        <f t="shared" si="34"/>
        <v>1</v>
      </c>
      <c r="L579" s="57">
        <v>4</v>
      </c>
      <c r="M579" s="57">
        <v>3.2</v>
      </c>
    </row>
    <row r="580" s="83" customFormat="1" ht="27.6" spans="1:13">
      <c r="A580" s="83" t="s">
        <v>44</v>
      </c>
      <c r="B580" s="84">
        <v>579</v>
      </c>
      <c r="C580" s="57" t="s">
        <v>45</v>
      </c>
      <c r="D580" s="57" t="s">
        <v>322</v>
      </c>
      <c r="E580" s="42" t="s">
        <v>6170</v>
      </c>
      <c r="F580" s="58" t="s">
        <v>323</v>
      </c>
      <c r="G580" s="87" t="s">
        <v>3617</v>
      </c>
      <c r="H580" s="91" t="s">
        <v>2141</v>
      </c>
      <c r="I580" s="57" t="s">
        <v>2124</v>
      </c>
      <c r="J580" s="59">
        <v>3.06131</v>
      </c>
      <c r="K580" s="59">
        <f>J580*0.1</f>
        <v>0.306131</v>
      </c>
      <c r="L580" s="57">
        <v>43</v>
      </c>
      <c r="M580" s="57">
        <v>3.2</v>
      </c>
    </row>
    <row r="581" s="83" customFormat="1" ht="27.6" spans="1:13">
      <c r="A581" s="83" t="s">
        <v>44</v>
      </c>
      <c r="B581" s="84">
        <v>580</v>
      </c>
      <c r="C581" s="57" t="s">
        <v>45</v>
      </c>
      <c r="D581" s="57" t="s">
        <v>89</v>
      </c>
      <c r="E581" s="42" t="s">
        <v>6170</v>
      </c>
      <c r="F581" s="58" t="s">
        <v>114</v>
      </c>
      <c r="G581" s="87" t="s">
        <v>6195</v>
      </c>
      <c r="H581" s="91" t="s">
        <v>2134</v>
      </c>
      <c r="I581" s="57" t="s">
        <v>22</v>
      </c>
      <c r="J581" s="72">
        <v>4</v>
      </c>
      <c r="K581" s="57">
        <v>0</v>
      </c>
      <c r="L581" s="72">
        <v>39</v>
      </c>
      <c r="M581" s="57">
        <v>3.2</v>
      </c>
    </row>
    <row r="582" s="83" customFormat="1" ht="27.6" spans="1:13">
      <c r="A582" s="83" t="s">
        <v>44</v>
      </c>
      <c r="B582" s="84">
        <v>581</v>
      </c>
      <c r="C582" s="57" t="s">
        <v>45</v>
      </c>
      <c r="D582" s="57" t="s">
        <v>53</v>
      </c>
      <c r="E582" s="42" t="s">
        <v>6170</v>
      </c>
      <c r="F582" s="58" t="s">
        <v>55</v>
      </c>
      <c r="G582" s="87" t="s">
        <v>3614</v>
      </c>
      <c r="H582" s="91" t="s">
        <v>2136</v>
      </c>
      <c r="I582" s="57" t="s">
        <v>22</v>
      </c>
      <c r="J582" s="72">
        <v>3</v>
      </c>
      <c r="K582" s="57">
        <f t="shared" ref="K582:K586" si="35">(CEILING(J582*0.2,1))*1</f>
        <v>1</v>
      </c>
      <c r="L582" s="72">
        <v>16</v>
      </c>
      <c r="M582" s="57">
        <v>3.2</v>
      </c>
    </row>
    <row r="583" s="83" customFormat="1" ht="27.6" spans="1:13">
      <c r="A583" s="83" t="s">
        <v>44</v>
      </c>
      <c r="B583" s="84">
        <v>582</v>
      </c>
      <c r="C583" s="57" t="s">
        <v>45</v>
      </c>
      <c r="D583" s="57" t="s">
        <v>53</v>
      </c>
      <c r="E583" s="42" t="s">
        <v>6170</v>
      </c>
      <c r="F583" s="58" t="s">
        <v>249</v>
      </c>
      <c r="G583" s="87" t="s">
        <v>3621</v>
      </c>
      <c r="H583" s="91" t="s">
        <v>2136</v>
      </c>
      <c r="I583" s="57" t="s">
        <v>22</v>
      </c>
      <c r="J583" s="72">
        <v>1</v>
      </c>
      <c r="K583" s="57">
        <f t="shared" si="35"/>
        <v>1</v>
      </c>
      <c r="L583" s="72">
        <v>2</v>
      </c>
      <c r="M583" s="57">
        <v>3.2</v>
      </c>
    </row>
    <row r="584" s="83" customFormat="1" ht="41.4" spans="1:13">
      <c r="A584" s="83" t="s">
        <v>44</v>
      </c>
      <c r="B584" s="84">
        <v>583</v>
      </c>
      <c r="C584" s="57" t="s">
        <v>45</v>
      </c>
      <c r="D584" s="57" t="s">
        <v>171</v>
      </c>
      <c r="E584" s="42" t="s">
        <v>6170</v>
      </c>
      <c r="F584" s="58" t="s">
        <v>172</v>
      </c>
      <c r="G584" s="87" t="s">
        <v>6198</v>
      </c>
      <c r="H584" s="91" t="s">
        <v>3641</v>
      </c>
      <c r="I584" s="57" t="s">
        <v>22</v>
      </c>
      <c r="J584" s="72">
        <v>4</v>
      </c>
      <c r="K584" s="57">
        <v>0</v>
      </c>
      <c r="L584" s="72">
        <v>1</v>
      </c>
      <c r="M584" s="57">
        <v>3.1</v>
      </c>
    </row>
    <row r="585" s="83" customFormat="1" ht="55.2" spans="1:13">
      <c r="A585" s="83" t="s">
        <v>44</v>
      </c>
      <c r="B585" s="84">
        <v>584</v>
      </c>
      <c r="C585" s="57" t="s">
        <v>45</v>
      </c>
      <c r="D585" s="57" t="s">
        <v>53</v>
      </c>
      <c r="E585" s="42" t="s">
        <v>6170</v>
      </c>
      <c r="F585" s="58" t="s">
        <v>236</v>
      </c>
      <c r="G585" s="87" t="s">
        <v>6192</v>
      </c>
      <c r="H585" s="91" t="s">
        <v>2134</v>
      </c>
      <c r="I585" s="57" t="s">
        <v>22</v>
      </c>
      <c r="J585" s="72">
        <v>1</v>
      </c>
      <c r="K585" s="57">
        <f t="shared" si="35"/>
        <v>1</v>
      </c>
      <c r="L585" s="72">
        <v>2</v>
      </c>
      <c r="M585" s="57">
        <v>3.1</v>
      </c>
    </row>
    <row r="586" s="83" customFormat="1" ht="55.2" spans="1:13">
      <c r="A586" s="83" t="s">
        <v>44</v>
      </c>
      <c r="B586" s="84">
        <v>585</v>
      </c>
      <c r="C586" s="57" t="s">
        <v>45</v>
      </c>
      <c r="D586" s="57" t="s">
        <v>53</v>
      </c>
      <c r="E586" s="42" t="s">
        <v>6170</v>
      </c>
      <c r="F586" s="58" t="s">
        <v>236</v>
      </c>
      <c r="G586" s="87" t="s">
        <v>6199</v>
      </c>
      <c r="H586" s="91" t="s">
        <v>2134</v>
      </c>
      <c r="I586" s="57" t="s">
        <v>22</v>
      </c>
      <c r="J586" s="72">
        <v>1</v>
      </c>
      <c r="K586" s="57">
        <f t="shared" si="35"/>
        <v>1</v>
      </c>
      <c r="L586" s="72">
        <v>4</v>
      </c>
      <c r="M586" s="57">
        <v>3.2</v>
      </c>
    </row>
    <row r="587" s="83" customFormat="1" ht="27.6" spans="1:13">
      <c r="A587" s="83" t="s">
        <v>44</v>
      </c>
      <c r="B587" s="84">
        <v>586</v>
      </c>
      <c r="C587" s="57" t="s">
        <v>45</v>
      </c>
      <c r="D587" s="57" t="s">
        <v>322</v>
      </c>
      <c r="E587" s="42" t="s">
        <v>6170</v>
      </c>
      <c r="F587" s="58" t="s">
        <v>323</v>
      </c>
      <c r="G587" s="87" t="s">
        <v>3617</v>
      </c>
      <c r="H587" s="91" t="s">
        <v>2141</v>
      </c>
      <c r="I587" s="57" t="s">
        <v>2124</v>
      </c>
      <c r="J587" s="59">
        <v>3.06131</v>
      </c>
      <c r="K587" s="59">
        <f>J587*0.1</f>
        <v>0.306131</v>
      </c>
      <c r="L587" s="72">
        <v>43</v>
      </c>
      <c r="M587" s="57">
        <v>3.2</v>
      </c>
    </row>
    <row r="588" s="83" customFormat="1" ht="27.6" spans="1:13">
      <c r="A588" s="83" t="s">
        <v>44</v>
      </c>
      <c r="B588" s="84">
        <v>587</v>
      </c>
      <c r="C588" s="57" t="s">
        <v>45</v>
      </c>
      <c r="D588" s="57" t="s">
        <v>89</v>
      </c>
      <c r="E588" s="42" t="s">
        <v>6170</v>
      </c>
      <c r="F588" s="58" t="s">
        <v>90</v>
      </c>
      <c r="G588" s="87" t="s">
        <v>3856</v>
      </c>
      <c r="H588" s="91" t="s">
        <v>2134</v>
      </c>
      <c r="I588" s="57" t="s">
        <v>22</v>
      </c>
      <c r="J588" s="72">
        <v>2</v>
      </c>
      <c r="K588" s="57">
        <v>0</v>
      </c>
      <c r="L588" s="57">
        <v>100</v>
      </c>
      <c r="M588" s="57">
        <v>3.2</v>
      </c>
    </row>
    <row r="589" s="83" customFormat="1" ht="27.6" spans="1:13">
      <c r="A589" s="83" t="s">
        <v>44</v>
      </c>
      <c r="B589" s="84">
        <v>588</v>
      </c>
      <c r="C589" s="57" t="s">
        <v>45</v>
      </c>
      <c r="D589" s="57" t="s">
        <v>89</v>
      </c>
      <c r="E589" s="42" t="s">
        <v>6170</v>
      </c>
      <c r="F589" s="58" t="s">
        <v>114</v>
      </c>
      <c r="G589" s="87" t="s">
        <v>3857</v>
      </c>
      <c r="H589" s="91" t="s">
        <v>2134</v>
      </c>
      <c r="I589" s="57" t="s">
        <v>22</v>
      </c>
      <c r="J589" s="72">
        <v>2</v>
      </c>
      <c r="K589" s="57">
        <v>0</v>
      </c>
      <c r="L589" s="57">
        <v>68</v>
      </c>
      <c r="M589" s="57">
        <v>3.2</v>
      </c>
    </row>
    <row r="590" s="83" customFormat="1" ht="27.6" spans="1:13">
      <c r="A590" s="83" t="s">
        <v>44</v>
      </c>
      <c r="B590" s="84">
        <v>589</v>
      </c>
      <c r="C590" s="57" t="s">
        <v>45</v>
      </c>
      <c r="D590" s="57" t="s">
        <v>53</v>
      </c>
      <c r="E590" s="42" t="s">
        <v>6170</v>
      </c>
      <c r="F590" s="58" t="s">
        <v>885</v>
      </c>
      <c r="G590" s="87" t="s">
        <v>6287</v>
      </c>
      <c r="H590" s="91" t="s">
        <v>2136</v>
      </c>
      <c r="I590" s="57" t="s">
        <v>22</v>
      </c>
      <c r="J590" s="72">
        <v>2</v>
      </c>
      <c r="K590" s="57">
        <v>0</v>
      </c>
      <c r="L590" s="57">
        <v>29</v>
      </c>
      <c r="M590" s="57">
        <v>3.2</v>
      </c>
    </row>
    <row r="591" s="83" customFormat="1" ht="27.6" spans="1:13">
      <c r="A591" s="83" t="s">
        <v>44</v>
      </c>
      <c r="B591" s="84">
        <v>590</v>
      </c>
      <c r="C591" s="57" t="s">
        <v>45</v>
      </c>
      <c r="D591" s="57" t="s">
        <v>53</v>
      </c>
      <c r="E591" s="42" t="s">
        <v>6170</v>
      </c>
      <c r="F591" s="58" t="s">
        <v>55</v>
      </c>
      <c r="G591" s="87" t="s">
        <v>6254</v>
      </c>
      <c r="H591" s="91" t="s">
        <v>2136</v>
      </c>
      <c r="I591" s="57" t="s">
        <v>22</v>
      </c>
      <c r="J591" s="72">
        <v>1</v>
      </c>
      <c r="K591" s="57">
        <v>0</v>
      </c>
      <c r="L591" s="57">
        <v>24</v>
      </c>
      <c r="M591" s="57">
        <v>3.2</v>
      </c>
    </row>
    <row r="592" s="83" customFormat="1" ht="27.6" spans="1:13">
      <c r="A592" s="83" t="s">
        <v>44</v>
      </c>
      <c r="B592" s="84">
        <v>591</v>
      </c>
      <c r="C592" s="57" t="s">
        <v>45</v>
      </c>
      <c r="D592" s="57" t="s">
        <v>53</v>
      </c>
      <c r="E592" s="42" t="s">
        <v>6170</v>
      </c>
      <c r="F592" s="58" t="s">
        <v>55</v>
      </c>
      <c r="G592" s="87" t="s">
        <v>4028</v>
      </c>
      <c r="H592" s="91" t="s">
        <v>2136</v>
      </c>
      <c r="I592" s="57" t="s">
        <v>22</v>
      </c>
      <c r="J592" s="72">
        <v>2</v>
      </c>
      <c r="K592" s="57">
        <v>0</v>
      </c>
      <c r="L592" s="57">
        <v>95</v>
      </c>
      <c r="M592" s="57">
        <v>3.2</v>
      </c>
    </row>
    <row r="593" s="83" customFormat="1" ht="27.6" spans="1:13">
      <c r="A593" s="83" t="s">
        <v>44</v>
      </c>
      <c r="B593" s="84">
        <v>592</v>
      </c>
      <c r="C593" s="57" t="s">
        <v>45</v>
      </c>
      <c r="D593" s="57" t="s">
        <v>53</v>
      </c>
      <c r="E593" s="42" t="s">
        <v>6170</v>
      </c>
      <c r="F593" s="58" t="s">
        <v>304</v>
      </c>
      <c r="G593" s="87" t="s">
        <v>6305</v>
      </c>
      <c r="H593" s="91" t="s">
        <v>2136</v>
      </c>
      <c r="I593" s="57" t="s">
        <v>22</v>
      </c>
      <c r="J593" s="72">
        <v>2</v>
      </c>
      <c r="K593" s="57">
        <v>0</v>
      </c>
      <c r="L593" s="72">
        <v>118</v>
      </c>
      <c r="M593" s="57">
        <v>3.1</v>
      </c>
    </row>
    <row r="594" s="83" customFormat="1" ht="27.6" spans="1:13">
      <c r="A594" s="83" t="s">
        <v>44</v>
      </c>
      <c r="B594" s="84">
        <v>593</v>
      </c>
      <c r="C594" s="57" t="s">
        <v>45</v>
      </c>
      <c r="D594" s="57" t="s">
        <v>53</v>
      </c>
      <c r="E594" s="42" t="s">
        <v>6170</v>
      </c>
      <c r="F594" s="58" t="s">
        <v>304</v>
      </c>
      <c r="G594" s="87" t="s">
        <v>6306</v>
      </c>
      <c r="H594" s="91" t="s">
        <v>2136</v>
      </c>
      <c r="I594" s="57" t="s">
        <v>22</v>
      </c>
      <c r="J594" s="72">
        <v>5</v>
      </c>
      <c r="K594" s="57">
        <v>0</v>
      </c>
      <c r="L594" s="57">
        <v>254</v>
      </c>
      <c r="M594" s="57">
        <v>3.2</v>
      </c>
    </row>
    <row r="595" s="83" customFormat="1" ht="27.6" spans="1:13">
      <c r="A595" s="83" t="s">
        <v>44</v>
      </c>
      <c r="B595" s="84">
        <v>594</v>
      </c>
      <c r="C595" s="57" t="s">
        <v>45</v>
      </c>
      <c r="D595" s="57" t="s">
        <v>53</v>
      </c>
      <c r="E595" s="42" t="s">
        <v>6170</v>
      </c>
      <c r="F595" s="58" t="s">
        <v>304</v>
      </c>
      <c r="G595" s="87" t="s">
        <v>6288</v>
      </c>
      <c r="H595" s="91" t="s">
        <v>2136</v>
      </c>
      <c r="I595" s="57" t="s">
        <v>22</v>
      </c>
      <c r="J595" s="72">
        <v>8</v>
      </c>
      <c r="K595" s="57">
        <v>0</v>
      </c>
      <c r="L595" s="57">
        <v>413</v>
      </c>
      <c r="M595" s="57">
        <v>3.2</v>
      </c>
    </row>
    <row r="596" s="83" customFormat="1" ht="27.6" spans="1:13">
      <c r="A596" s="83" t="s">
        <v>44</v>
      </c>
      <c r="B596" s="84">
        <v>595</v>
      </c>
      <c r="C596" s="57" t="s">
        <v>45</v>
      </c>
      <c r="D596" s="57" t="s">
        <v>53</v>
      </c>
      <c r="E596" s="42" t="s">
        <v>6170</v>
      </c>
      <c r="F596" s="58" t="s">
        <v>304</v>
      </c>
      <c r="G596" s="87" t="s">
        <v>6307</v>
      </c>
      <c r="H596" s="91" t="s">
        <v>2136</v>
      </c>
      <c r="I596" s="57" t="s">
        <v>22</v>
      </c>
      <c r="J596" s="72">
        <v>1</v>
      </c>
      <c r="K596" s="57">
        <v>0</v>
      </c>
      <c r="L596" s="57">
        <v>53</v>
      </c>
      <c r="M596" s="57">
        <v>3.2</v>
      </c>
    </row>
    <row r="597" s="83" customFormat="1" ht="41.4" spans="1:13">
      <c r="A597" s="83" t="s">
        <v>44</v>
      </c>
      <c r="B597" s="84">
        <v>596</v>
      </c>
      <c r="C597" s="57" t="s">
        <v>45</v>
      </c>
      <c r="D597" s="57" t="s">
        <v>171</v>
      </c>
      <c r="E597" s="42" t="s">
        <v>6170</v>
      </c>
      <c r="F597" s="58" t="s">
        <v>172</v>
      </c>
      <c r="G597" s="87" t="s">
        <v>6231</v>
      </c>
      <c r="H597" s="91" t="s">
        <v>3641</v>
      </c>
      <c r="I597" s="57" t="s">
        <v>22</v>
      </c>
      <c r="J597" s="72">
        <v>2</v>
      </c>
      <c r="K597" s="57">
        <v>0</v>
      </c>
      <c r="L597" s="57">
        <v>2</v>
      </c>
      <c r="M597" s="57">
        <v>3.2</v>
      </c>
    </row>
    <row r="598" s="83" customFormat="1" ht="27.6" spans="1:13">
      <c r="A598" s="83" t="s">
        <v>44</v>
      </c>
      <c r="B598" s="84">
        <v>597</v>
      </c>
      <c r="C598" s="57" t="s">
        <v>45</v>
      </c>
      <c r="D598" s="57" t="s">
        <v>53</v>
      </c>
      <c r="E598" s="42" t="s">
        <v>6170</v>
      </c>
      <c r="F598" s="58" t="s">
        <v>236</v>
      </c>
      <c r="G598" s="87" t="s">
        <v>3643</v>
      </c>
      <c r="H598" s="91" t="s">
        <v>2134</v>
      </c>
      <c r="I598" s="57" t="s">
        <v>22</v>
      </c>
      <c r="J598" s="72">
        <v>2</v>
      </c>
      <c r="K598" s="57">
        <v>0</v>
      </c>
      <c r="L598" s="72">
        <v>1</v>
      </c>
      <c r="M598" s="57">
        <v>3.1</v>
      </c>
    </row>
    <row r="599" s="83" customFormat="1" ht="27.6" spans="1:13">
      <c r="A599" s="83" t="s">
        <v>44</v>
      </c>
      <c r="B599" s="84">
        <v>598</v>
      </c>
      <c r="C599" s="57" t="s">
        <v>45</v>
      </c>
      <c r="D599" s="57" t="s">
        <v>53</v>
      </c>
      <c r="E599" s="42" t="s">
        <v>6170</v>
      </c>
      <c r="F599" s="58" t="s">
        <v>236</v>
      </c>
      <c r="G599" s="87" t="s">
        <v>6308</v>
      </c>
      <c r="H599" s="91" t="s">
        <v>2134</v>
      </c>
      <c r="I599" s="57" t="s">
        <v>22</v>
      </c>
      <c r="J599" s="72">
        <v>2</v>
      </c>
      <c r="K599" s="57">
        <v>0</v>
      </c>
      <c r="L599" s="72">
        <v>3</v>
      </c>
      <c r="M599" s="57">
        <v>3.1</v>
      </c>
    </row>
    <row r="600" s="83" customFormat="1" ht="27.6" spans="1:13">
      <c r="A600" s="83" t="s">
        <v>44</v>
      </c>
      <c r="B600" s="84">
        <v>599</v>
      </c>
      <c r="C600" s="57" t="s">
        <v>45</v>
      </c>
      <c r="D600" s="57" t="s">
        <v>53</v>
      </c>
      <c r="E600" s="42" t="s">
        <v>6170</v>
      </c>
      <c r="F600" s="58" t="s">
        <v>236</v>
      </c>
      <c r="G600" s="87" t="s">
        <v>6309</v>
      </c>
      <c r="H600" s="91" t="s">
        <v>2134</v>
      </c>
      <c r="I600" s="57" t="s">
        <v>22</v>
      </c>
      <c r="J600" s="72">
        <v>3</v>
      </c>
      <c r="K600" s="57">
        <v>0</v>
      </c>
      <c r="L600" s="72">
        <v>20</v>
      </c>
      <c r="M600" s="57">
        <v>3.2</v>
      </c>
    </row>
    <row r="601" s="83" customFormat="1" ht="27.6" spans="1:13">
      <c r="A601" s="83" t="s">
        <v>44</v>
      </c>
      <c r="B601" s="84">
        <v>600</v>
      </c>
      <c r="C601" s="57" t="s">
        <v>45</v>
      </c>
      <c r="D601" s="57" t="s">
        <v>322</v>
      </c>
      <c r="E601" s="42" t="s">
        <v>6170</v>
      </c>
      <c r="F601" s="58" t="s">
        <v>323</v>
      </c>
      <c r="G601" s="87" t="s">
        <v>4034</v>
      </c>
      <c r="H601" s="91" t="s">
        <v>2988</v>
      </c>
      <c r="I601" s="57" t="s">
        <v>2124</v>
      </c>
      <c r="J601" s="59">
        <v>89.7776</v>
      </c>
      <c r="K601" s="59">
        <v>0</v>
      </c>
      <c r="L601" s="72">
        <v>4278</v>
      </c>
      <c r="M601" s="57">
        <v>3.2</v>
      </c>
    </row>
    <row r="602" s="83" customFormat="1" ht="27.6" spans="1:13">
      <c r="A602" s="83" t="s">
        <v>44</v>
      </c>
      <c r="B602" s="84">
        <v>601</v>
      </c>
      <c r="C602" s="57" t="s">
        <v>45</v>
      </c>
      <c r="D602" s="57" t="s">
        <v>89</v>
      </c>
      <c r="E602" s="42" t="s">
        <v>6170</v>
      </c>
      <c r="F602" s="58" t="s">
        <v>114</v>
      </c>
      <c r="G602" s="87" t="s">
        <v>6217</v>
      </c>
      <c r="H602" s="91" t="s">
        <v>2118</v>
      </c>
      <c r="I602" s="57" t="s">
        <v>22</v>
      </c>
      <c r="J602" s="72">
        <v>2</v>
      </c>
      <c r="K602" s="57">
        <v>0</v>
      </c>
      <c r="L602" s="72">
        <v>44.06</v>
      </c>
      <c r="M602" s="57">
        <v>3.2</v>
      </c>
    </row>
    <row r="603" s="83" customFormat="1" ht="27.6" spans="1:13">
      <c r="A603" s="83" t="s">
        <v>44</v>
      </c>
      <c r="B603" s="84">
        <v>602</v>
      </c>
      <c r="C603" s="57" t="s">
        <v>45</v>
      </c>
      <c r="D603" s="57" t="s">
        <v>171</v>
      </c>
      <c r="E603" s="42" t="s">
        <v>6170</v>
      </c>
      <c r="F603" s="58" t="s">
        <v>172</v>
      </c>
      <c r="G603" s="87" t="s">
        <v>6262</v>
      </c>
      <c r="H603" s="91" t="s">
        <v>1926</v>
      </c>
      <c r="I603" s="57" t="s">
        <v>22</v>
      </c>
      <c r="J603" s="72">
        <v>3</v>
      </c>
      <c r="K603" s="57">
        <v>0</v>
      </c>
      <c r="L603" s="72">
        <v>0.96</v>
      </c>
      <c r="M603" s="57">
        <v>3.2</v>
      </c>
    </row>
    <row r="604" s="83" customFormat="1" ht="27.6" spans="1:13">
      <c r="A604" s="83" t="s">
        <v>44</v>
      </c>
      <c r="B604" s="84">
        <v>603</v>
      </c>
      <c r="C604" s="57" t="s">
        <v>45</v>
      </c>
      <c r="D604" s="57" t="s">
        <v>322</v>
      </c>
      <c r="E604" s="42" t="s">
        <v>6170</v>
      </c>
      <c r="F604" s="58" t="s">
        <v>323</v>
      </c>
      <c r="G604" s="87" t="s">
        <v>6263</v>
      </c>
      <c r="H604" s="91" t="s">
        <v>2123</v>
      </c>
      <c r="I604" s="57" t="s">
        <v>2124</v>
      </c>
      <c r="J604" s="59">
        <v>0.758</v>
      </c>
      <c r="K604" s="59">
        <f>J604*0.1</f>
        <v>0.0758</v>
      </c>
      <c r="L604" s="72">
        <v>12</v>
      </c>
      <c r="M604" s="57">
        <v>3.1</v>
      </c>
    </row>
    <row r="605" s="83" customFormat="1" ht="27.6" spans="1:13">
      <c r="A605" s="83" t="s">
        <v>44</v>
      </c>
      <c r="B605" s="84">
        <v>604</v>
      </c>
      <c r="C605" s="57" t="s">
        <v>45</v>
      </c>
      <c r="D605" s="57" t="s">
        <v>53</v>
      </c>
      <c r="E605" s="42" t="s">
        <v>6170</v>
      </c>
      <c r="F605" s="58" t="s">
        <v>55</v>
      </c>
      <c r="G605" s="87" t="s">
        <v>3797</v>
      </c>
      <c r="H605" s="91" t="s">
        <v>2136</v>
      </c>
      <c r="I605" s="57" t="s">
        <v>22</v>
      </c>
      <c r="J605" s="72">
        <v>4</v>
      </c>
      <c r="K605" s="57">
        <f>(CEILING(J605*0.2,1))*1</f>
        <v>1</v>
      </c>
      <c r="L605" s="57">
        <v>42</v>
      </c>
      <c r="M605" s="57">
        <v>3.2</v>
      </c>
    </row>
    <row r="606" s="83" customFormat="1" ht="27.6" spans="1:13">
      <c r="A606" s="83" t="s">
        <v>44</v>
      </c>
      <c r="B606" s="84">
        <v>605</v>
      </c>
      <c r="C606" s="57" t="s">
        <v>45</v>
      </c>
      <c r="D606" s="57" t="s">
        <v>322</v>
      </c>
      <c r="E606" s="42" t="s">
        <v>6170</v>
      </c>
      <c r="F606" s="58" t="s">
        <v>323</v>
      </c>
      <c r="G606" s="87" t="s">
        <v>3799</v>
      </c>
      <c r="H606" s="91" t="s">
        <v>2141</v>
      </c>
      <c r="I606" s="57" t="s">
        <v>2124</v>
      </c>
      <c r="J606" s="59">
        <v>9.70371</v>
      </c>
      <c r="K606" s="59">
        <f>J606*0.1</f>
        <v>0.970371</v>
      </c>
      <c r="L606" s="57">
        <v>195</v>
      </c>
      <c r="M606" s="57">
        <v>3.2</v>
      </c>
    </row>
    <row r="607" s="83" customFormat="1" ht="27.6" spans="1:13">
      <c r="A607" s="83" t="s">
        <v>44</v>
      </c>
      <c r="B607" s="84">
        <v>606</v>
      </c>
      <c r="C607" s="57" t="s">
        <v>45</v>
      </c>
      <c r="D607" s="57" t="s">
        <v>89</v>
      </c>
      <c r="E607" s="42" t="s">
        <v>6170</v>
      </c>
      <c r="F607" s="58" t="s">
        <v>114</v>
      </c>
      <c r="G607" s="87" t="s">
        <v>6204</v>
      </c>
      <c r="H607" s="91" t="s">
        <v>2134</v>
      </c>
      <c r="I607" s="57" t="s">
        <v>22</v>
      </c>
      <c r="J607" s="72">
        <v>1</v>
      </c>
      <c r="K607" s="57">
        <v>0</v>
      </c>
      <c r="L607" s="72">
        <v>129</v>
      </c>
      <c r="M607" s="57">
        <v>3.2</v>
      </c>
    </row>
    <row r="608" s="83" customFormat="1" ht="27.6" spans="1:13">
      <c r="A608" s="83" t="s">
        <v>44</v>
      </c>
      <c r="B608" s="84">
        <v>607</v>
      </c>
      <c r="C608" s="57" t="s">
        <v>45</v>
      </c>
      <c r="D608" s="57" t="s">
        <v>89</v>
      </c>
      <c r="E608" s="42" t="s">
        <v>6170</v>
      </c>
      <c r="F608" s="58" t="s">
        <v>114</v>
      </c>
      <c r="G608" s="87" t="s">
        <v>4063</v>
      </c>
      <c r="H608" s="91" t="s">
        <v>2134</v>
      </c>
      <c r="I608" s="57" t="s">
        <v>22</v>
      </c>
      <c r="J608" s="72">
        <v>4</v>
      </c>
      <c r="K608" s="57">
        <v>0</v>
      </c>
      <c r="L608" s="72">
        <v>64</v>
      </c>
      <c r="M608" s="57">
        <v>3.1</v>
      </c>
    </row>
    <row r="609" s="83" customFormat="1" ht="27.6" spans="1:13">
      <c r="A609" s="83" t="s">
        <v>44</v>
      </c>
      <c r="B609" s="84">
        <v>608</v>
      </c>
      <c r="C609" s="57" t="s">
        <v>45</v>
      </c>
      <c r="D609" s="57" t="s">
        <v>53</v>
      </c>
      <c r="E609" s="42" t="s">
        <v>6170</v>
      </c>
      <c r="F609" s="58" t="s">
        <v>55</v>
      </c>
      <c r="G609" s="87" t="s">
        <v>6188</v>
      </c>
      <c r="H609" s="91" t="s">
        <v>2136</v>
      </c>
      <c r="I609" s="57" t="s">
        <v>22</v>
      </c>
      <c r="J609" s="72">
        <v>1</v>
      </c>
      <c r="K609" s="57">
        <v>0</v>
      </c>
      <c r="L609" s="72">
        <v>14</v>
      </c>
      <c r="M609" s="57">
        <v>3.1</v>
      </c>
    </row>
    <row r="610" s="83" customFormat="1" ht="27.6" spans="1:13">
      <c r="A610" s="83" t="s">
        <v>44</v>
      </c>
      <c r="B610" s="84">
        <v>609</v>
      </c>
      <c r="C610" s="57" t="s">
        <v>45</v>
      </c>
      <c r="D610" s="57" t="s">
        <v>53</v>
      </c>
      <c r="E610" s="42" t="s">
        <v>6170</v>
      </c>
      <c r="F610" s="58" t="s">
        <v>55</v>
      </c>
      <c r="G610" s="87" t="s">
        <v>3797</v>
      </c>
      <c r="H610" s="91" t="s">
        <v>2136</v>
      </c>
      <c r="I610" s="57" t="s">
        <v>22</v>
      </c>
      <c r="J610" s="72">
        <v>4</v>
      </c>
      <c r="K610" s="57">
        <f t="shared" ref="K610:K613" si="36">(CEILING(J610*0.2,1))*1</f>
        <v>1</v>
      </c>
      <c r="L610" s="72">
        <v>42</v>
      </c>
      <c r="M610" s="57">
        <v>3.2</v>
      </c>
    </row>
    <row r="611" s="83" customFormat="1" ht="27.6" spans="1:13">
      <c r="A611" s="83" t="s">
        <v>44</v>
      </c>
      <c r="B611" s="84">
        <v>610</v>
      </c>
      <c r="C611" s="57" t="s">
        <v>45</v>
      </c>
      <c r="D611" s="57" t="s">
        <v>53</v>
      </c>
      <c r="E611" s="42" t="s">
        <v>6170</v>
      </c>
      <c r="F611" s="58" t="s">
        <v>55</v>
      </c>
      <c r="G611" s="87" t="s">
        <v>4077</v>
      </c>
      <c r="H611" s="91" t="s">
        <v>2136</v>
      </c>
      <c r="I611" s="57" t="s">
        <v>22</v>
      </c>
      <c r="J611" s="72">
        <v>1</v>
      </c>
      <c r="K611" s="57">
        <v>0</v>
      </c>
      <c r="L611" s="72">
        <v>28</v>
      </c>
      <c r="M611" s="57">
        <v>3.2</v>
      </c>
    </row>
    <row r="612" s="83" customFormat="1" ht="27.6" spans="1:13">
      <c r="A612" s="83" t="s">
        <v>44</v>
      </c>
      <c r="B612" s="84">
        <v>611</v>
      </c>
      <c r="C612" s="57" t="s">
        <v>45</v>
      </c>
      <c r="D612" s="57" t="s">
        <v>53</v>
      </c>
      <c r="E612" s="42" t="s">
        <v>6170</v>
      </c>
      <c r="F612" s="58" t="s">
        <v>249</v>
      </c>
      <c r="G612" s="87" t="s">
        <v>3621</v>
      </c>
      <c r="H612" s="91" t="s">
        <v>2136</v>
      </c>
      <c r="I612" s="57" t="s">
        <v>22</v>
      </c>
      <c r="J612" s="72">
        <v>1</v>
      </c>
      <c r="K612" s="57">
        <f t="shared" si="36"/>
        <v>1</v>
      </c>
      <c r="L612" s="72">
        <v>2</v>
      </c>
      <c r="M612" s="57">
        <v>3.1</v>
      </c>
    </row>
    <row r="613" s="83" customFormat="1" ht="27.6" spans="1:13">
      <c r="A613" s="83" t="s">
        <v>44</v>
      </c>
      <c r="B613" s="84">
        <v>612</v>
      </c>
      <c r="C613" s="57" t="s">
        <v>45</v>
      </c>
      <c r="D613" s="57" t="s">
        <v>53</v>
      </c>
      <c r="E613" s="42" t="s">
        <v>6170</v>
      </c>
      <c r="F613" s="58" t="s">
        <v>249</v>
      </c>
      <c r="G613" s="87" t="s">
        <v>3798</v>
      </c>
      <c r="H613" s="91" t="s">
        <v>2136</v>
      </c>
      <c r="I613" s="57" t="s">
        <v>22</v>
      </c>
      <c r="J613" s="72">
        <v>1</v>
      </c>
      <c r="K613" s="57">
        <f t="shared" si="36"/>
        <v>1</v>
      </c>
      <c r="L613" s="72">
        <v>3</v>
      </c>
      <c r="M613" s="57">
        <v>3.1</v>
      </c>
    </row>
    <row r="614" s="83" customFormat="1" ht="27.6" spans="1:13">
      <c r="A614" s="83" t="s">
        <v>44</v>
      </c>
      <c r="B614" s="84">
        <v>613</v>
      </c>
      <c r="C614" s="57" t="s">
        <v>45</v>
      </c>
      <c r="D614" s="57" t="s">
        <v>53</v>
      </c>
      <c r="E614" s="42" t="s">
        <v>6170</v>
      </c>
      <c r="F614" s="58" t="s">
        <v>249</v>
      </c>
      <c r="G614" s="87" t="s">
        <v>6189</v>
      </c>
      <c r="H614" s="91" t="s">
        <v>2136</v>
      </c>
      <c r="I614" s="57" t="s">
        <v>22</v>
      </c>
      <c r="J614" s="72">
        <v>1</v>
      </c>
      <c r="K614" s="57">
        <v>0</v>
      </c>
      <c r="L614" s="57">
        <v>8</v>
      </c>
      <c r="M614" s="57">
        <v>3.2</v>
      </c>
    </row>
    <row r="615" s="83" customFormat="1" ht="27.6" spans="1:13">
      <c r="A615" s="83" t="s">
        <v>44</v>
      </c>
      <c r="B615" s="84">
        <v>614</v>
      </c>
      <c r="C615" s="57" t="s">
        <v>45</v>
      </c>
      <c r="D615" s="57" t="s">
        <v>53</v>
      </c>
      <c r="E615" s="42" t="s">
        <v>6170</v>
      </c>
      <c r="F615" s="58" t="s">
        <v>304</v>
      </c>
      <c r="G615" s="87" t="s">
        <v>6190</v>
      </c>
      <c r="H615" s="91" t="s">
        <v>2136</v>
      </c>
      <c r="I615" s="57" t="s">
        <v>22</v>
      </c>
      <c r="J615" s="72">
        <v>2</v>
      </c>
      <c r="K615" s="57">
        <v>0</v>
      </c>
      <c r="L615" s="57">
        <v>69</v>
      </c>
      <c r="M615" s="57">
        <v>3.2</v>
      </c>
    </row>
    <row r="616" s="83" customFormat="1" ht="41.4" spans="1:13">
      <c r="A616" s="83" t="s">
        <v>44</v>
      </c>
      <c r="B616" s="84">
        <v>615</v>
      </c>
      <c r="C616" s="57" t="s">
        <v>45</v>
      </c>
      <c r="D616" s="57" t="s">
        <v>171</v>
      </c>
      <c r="E616" s="42" t="s">
        <v>6170</v>
      </c>
      <c r="F616" s="58" t="s">
        <v>172</v>
      </c>
      <c r="G616" s="87" t="s">
        <v>6191</v>
      </c>
      <c r="H616" s="91" t="s">
        <v>3641</v>
      </c>
      <c r="I616" s="57" t="s">
        <v>22</v>
      </c>
      <c r="J616" s="72">
        <v>4</v>
      </c>
      <c r="K616" s="57">
        <v>0</v>
      </c>
      <c r="L616" s="72">
        <v>2</v>
      </c>
      <c r="M616" s="57">
        <v>3.2</v>
      </c>
    </row>
    <row r="617" s="83" customFormat="1" ht="55.2" spans="1:13">
      <c r="A617" s="83" t="s">
        <v>44</v>
      </c>
      <c r="B617" s="84">
        <v>616</v>
      </c>
      <c r="C617" s="57" t="s">
        <v>45</v>
      </c>
      <c r="D617" s="57" t="s">
        <v>53</v>
      </c>
      <c r="E617" s="42" t="s">
        <v>6170</v>
      </c>
      <c r="F617" s="58" t="s">
        <v>236</v>
      </c>
      <c r="G617" s="87" t="s">
        <v>6192</v>
      </c>
      <c r="H617" s="91" t="s">
        <v>2134</v>
      </c>
      <c r="I617" s="57" t="s">
        <v>22</v>
      </c>
      <c r="J617" s="72">
        <v>1</v>
      </c>
      <c r="K617" s="57">
        <f>(CEILING(J617*0.2,1))*1</f>
        <v>1</v>
      </c>
      <c r="L617" s="72">
        <v>2</v>
      </c>
      <c r="M617" s="57">
        <v>3.1</v>
      </c>
    </row>
    <row r="618" s="83" customFormat="1" ht="55.2" spans="1:13">
      <c r="A618" s="83" t="s">
        <v>44</v>
      </c>
      <c r="B618" s="84">
        <v>617</v>
      </c>
      <c r="C618" s="57" t="s">
        <v>45</v>
      </c>
      <c r="D618" s="57" t="s">
        <v>53</v>
      </c>
      <c r="E618" s="42" t="s">
        <v>6170</v>
      </c>
      <c r="F618" s="58" t="s">
        <v>236</v>
      </c>
      <c r="G618" s="87" t="s">
        <v>6193</v>
      </c>
      <c r="H618" s="91" t="s">
        <v>2134</v>
      </c>
      <c r="I618" s="57" t="s">
        <v>22</v>
      </c>
      <c r="J618" s="72">
        <v>1</v>
      </c>
      <c r="K618" s="57">
        <f>(CEILING(J618*0.2,1))*1</f>
        <v>1</v>
      </c>
      <c r="L618" s="72">
        <v>4</v>
      </c>
      <c r="M618" s="57">
        <v>3.1</v>
      </c>
    </row>
    <row r="619" s="83" customFormat="1" ht="27.6" spans="1:13">
      <c r="A619" s="83" t="s">
        <v>44</v>
      </c>
      <c r="B619" s="84">
        <v>618</v>
      </c>
      <c r="C619" s="57" t="s">
        <v>45</v>
      </c>
      <c r="D619" s="57" t="s">
        <v>53</v>
      </c>
      <c r="E619" s="42" t="s">
        <v>6170</v>
      </c>
      <c r="F619" s="58" t="s">
        <v>236</v>
      </c>
      <c r="G619" s="87" t="s">
        <v>6194</v>
      </c>
      <c r="H619" s="91" t="s">
        <v>2134</v>
      </c>
      <c r="I619" s="57" t="s">
        <v>22</v>
      </c>
      <c r="J619" s="72">
        <v>1</v>
      </c>
      <c r="K619" s="57">
        <v>0</v>
      </c>
      <c r="L619" s="72">
        <v>2</v>
      </c>
      <c r="M619" s="57">
        <v>3.2</v>
      </c>
    </row>
    <row r="620" s="83" customFormat="1" ht="27.6" spans="1:13">
      <c r="A620" s="83" t="s">
        <v>44</v>
      </c>
      <c r="B620" s="84">
        <v>619</v>
      </c>
      <c r="C620" s="57" t="s">
        <v>45</v>
      </c>
      <c r="D620" s="57" t="s">
        <v>322</v>
      </c>
      <c r="E620" s="42" t="s">
        <v>6170</v>
      </c>
      <c r="F620" s="58" t="s">
        <v>323</v>
      </c>
      <c r="G620" s="87" t="s">
        <v>3799</v>
      </c>
      <c r="H620" s="91" t="s">
        <v>2141</v>
      </c>
      <c r="I620" s="57" t="s">
        <v>2124</v>
      </c>
      <c r="J620" s="59">
        <v>1.7803</v>
      </c>
      <c r="K620" s="59">
        <f>J620*0.1</f>
        <v>0.17803</v>
      </c>
      <c r="L620" s="57">
        <v>36</v>
      </c>
      <c r="M620" s="57">
        <v>3.2</v>
      </c>
    </row>
    <row r="621" s="83" customFormat="1" ht="27.6" spans="1:13">
      <c r="A621" s="83" t="s">
        <v>44</v>
      </c>
      <c r="B621" s="84">
        <v>620</v>
      </c>
      <c r="C621" s="57" t="s">
        <v>45</v>
      </c>
      <c r="D621" s="57" t="s">
        <v>322</v>
      </c>
      <c r="E621" s="42" t="s">
        <v>6170</v>
      </c>
      <c r="F621" s="58" t="s">
        <v>323</v>
      </c>
      <c r="G621" s="87" t="s">
        <v>4081</v>
      </c>
      <c r="H621" s="91" t="s">
        <v>2141</v>
      </c>
      <c r="I621" s="57" t="s">
        <v>2124</v>
      </c>
      <c r="J621" s="59">
        <v>5.12713</v>
      </c>
      <c r="K621" s="59">
        <v>0</v>
      </c>
      <c r="L621" s="72">
        <v>186</v>
      </c>
      <c r="M621" s="57">
        <v>3.2</v>
      </c>
    </row>
    <row r="622" s="83" customFormat="1" ht="27.6" spans="1:13">
      <c r="A622" s="83" t="s">
        <v>44</v>
      </c>
      <c r="B622" s="84">
        <v>621</v>
      </c>
      <c r="C622" s="57" t="s">
        <v>45</v>
      </c>
      <c r="D622" s="57" t="s">
        <v>89</v>
      </c>
      <c r="E622" s="42" t="s">
        <v>6170</v>
      </c>
      <c r="F622" s="58" t="s">
        <v>114</v>
      </c>
      <c r="G622" s="87" t="s">
        <v>4063</v>
      </c>
      <c r="H622" s="91" t="s">
        <v>2134</v>
      </c>
      <c r="I622" s="57" t="s">
        <v>22</v>
      </c>
      <c r="J622" s="72">
        <v>4</v>
      </c>
      <c r="K622" s="57">
        <v>0</v>
      </c>
      <c r="L622" s="72">
        <v>64</v>
      </c>
      <c r="M622" s="57">
        <v>3.2</v>
      </c>
    </row>
    <row r="623" s="83" customFormat="1" ht="27.6" spans="1:13">
      <c r="A623" s="83" t="s">
        <v>44</v>
      </c>
      <c r="B623" s="84">
        <v>622</v>
      </c>
      <c r="C623" s="57" t="s">
        <v>45</v>
      </c>
      <c r="D623" s="57" t="s">
        <v>53</v>
      </c>
      <c r="E623" s="42" t="s">
        <v>6170</v>
      </c>
      <c r="F623" s="58" t="s">
        <v>55</v>
      </c>
      <c r="G623" s="87" t="s">
        <v>3797</v>
      </c>
      <c r="H623" s="91" t="s">
        <v>2136</v>
      </c>
      <c r="I623" s="57" t="s">
        <v>22</v>
      </c>
      <c r="J623" s="72">
        <v>3</v>
      </c>
      <c r="K623" s="57">
        <f t="shared" ref="K623:K625" si="37">(CEILING(J623*0.2,1))*1</f>
        <v>1</v>
      </c>
      <c r="L623" s="57">
        <v>32</v>
      </c>
      <c r="M623" s="57">
        <v>3.2</v>
      </c>
    </row>
    <row r="624" s="83" customFormat="1" ht="27.6" spans="1:13">
      <c r="A624" s="83" t="s">
        <v>44</v>
      </c>
      <c r="B624" s="84">
        <v>623</v>
      </c>
      <c r="C624" s="57" t="s">
        <v>45</v>
      </c>
      <c r="D624" s="57" t="s">
        <v>53</v>
      </c>
      <c r="E624" s="42" t="s">
        <v>6170</v>
      </c>
      <c r="F624" s="58" t="s">
        <v>249</v>
      </c>
      <c r="G624" s="87" t="s">
        <v>3621</v>
      </c>
      <c r="H624" s="91" t="s">
        <v>2136</v>
      </c>
      <c r="I624" s="57" t="s">
        <v>22</v>
      </c>
      <c r="J624" s="72">
        <v>1</v>
      </c>
      <c r="K624" s="57">
        <f t="shared" si="37"/>
        <v>1</v>
      </c>
      <c r="L624" s="72">
        <v>2</v>
      </c>
      <c r="M624" s="57">
        <v>3.1</v>
      </c>
    </row>
    <row r="625" s="83" customFormat="1" ht="27.6" spans="1:13">
      <c r="A625" s="83" t="s">
        <v>44</v>
      </c>
      <c r="B625" s="84">
        <v>624</v>
      </c>
      <c r="C625" s="57" t="s">
        <v>45</v>
      </c>
      <c r="D625" s="57" t="s">
        <v>53</v>
      </c>
      <c r="E625" s="42" t="s">
        <v>6170</v>
      </c>
      <c r="F625" s="58" t="s">
        <v>249</v>
      </c>
      <c r="G625" s="87" t="s">
        <v>3798</v>
      </c>
      <c r="H625" s="91" t="s">
        <v>2136</v>
      </c>
      <c r="I625" s="57" t="s">
        <v>22</v>
      </c>
      <c r="J625" s="72">
        <v>1</v>
      </c>
      <c r="K625" s="57">
        <f t="shared" si="37"/>
        <v>1</v>
      </c>
      <c r="L625" s="72">
        <v>3</v>
      </c>
      <c r="M625" s="57">
        <v>3.1</v>
      </c>
    </row>
    <row r="626" s="83" customFormat="1" ht="41.4" spans="1:13">
      <c r="A626" s="83" t="s">
        <v>44</v>
      </c>
      <c r="B626" s="84">
        <v>625</v>
      </c>
      <c r="C626" s="57" t="s">
        <v>45</v>
      </c>
      <c r="D626" s="57" t="s">
        <v>171</v>
      </c>
      <c r="E626" s="42" t="s">
        <v>6170</v>
      </c>
      <c r="F626" s="58" t="s">
        <v>172</v>
      </c>
      <c r="G626" s="87" t="s">
        <v>6191</v>
      </c>
      <c r="H626" s="91" t="s">
        <v>3641</v>
      </c>
      <c r="I626" s="57" t="s">
        <v>22</v>
      </c>
      <c r="J626" s="72">
        <v>4</v>
      </c>
      <c r="K626" s="57">
        <v>0</v>
      </c>
      <c r="L626" s="57">
        <v>2</v>
      </c>
      <c r="M626" s="57">
        <v>3.2</v>
      </c>
    </row>
    <row r="627" s="83" customFormat="1" ht="55.2" spans="1:13">
      <c r="A627" s="83" t="s">
        <v>44</v>
      </c>
      <c r="B627" s="84">
        <v>626</v>
      </c>
      <c r="C627" s="57" t="s">
        <v>45</v>
      </c>
      <c r="D627" s="57" t="s">
        <v>53</v>
      </c>
      <c r="E627" s="42" t="s">
        <v>6170</v>
      </c>
      <c r="F627" s="58" t="s">
        <v>236</v>
      </c>
      <c r="G627" s="87" t="s">
        <v>6192</v>
      </c>
      <c r="H627" s="91" t="s">
        <v>2134</v>
      </c>
      <c r="I627" s="57" t="s">
        <v>22</v>
      </c>
      <c r="J627" s="72">
        <v>1</v>
      </c>
      <c r="K627" s="57">
        <f t="shared" ref="K627:K633" si="38">(CEILING(J627*0.2,1))*1</f>
        <v>1</v>
      </c>
      <c r="L627" s="57">
        <v>2</v>
      </c>
      <c r="M627" s="57">
        <v>3.2</v>
      </c>
    </row>
    <row r="628" s="83" customFormat="1" ht="55.2" spans="1:13">
      <c r="A628" s="83" t="s">
        <v>44</v>
      </c>
      <c r="B628" s="84">
        <v>627</v>
      </c>
      <c r="C628" s="57" t="s">
        <v>45</v>
      </c>
      <c r="D628" s="57" t="s">
        <v>53</v>
      </c>
      <c r="E628" s="42" t="s">
        <v>6170</v>
      </c>
      <c r="F628" s="58" t="s">
        <v>236</v>
      </c>
      <c r="G628" s="87" t="s">
        <v>6193</v>
      </c>
      <c r="H628" s="91" t="s">
        <v>2134</v>
      </c>
      <c r="I628" s="57" t="s">
        <v>22</v>
      </c>
      <c r="J628" s="72">
        <v>1</v>
      </c>
      <c r="K628" s="57">
        <f t="shared" si="38"/>
        <v>1</v>
      </c>
      <c r="L628" s="57">
        <v>4</v>
      </c>
      <c r="M628" s="57">
        <v>3.2</v>
      </c>
    </row>
    <row r="629" s="83" customFormat="1" ht="27.6" spans="1:13">
      <c r="A629" s="83" t="s">
        <v>44</v>
      </c>
      <c r="B629" s="84">
        <v>628</v>
      </c>
      <c r="C629" s="57" t="s">
        <v>45</v>
      </c>
      <c r="D629" s="57" t="s">
        <v>322</v>
      </c>
      <c r="E629" s="42" t="s">
        <v>6170</v>
      </c>
      <c r="F629" s="58" t="s">
        <v>323</v>
      </c>
      <c r="G629" s="87" t="s">
        <v>3799</v>
      </c>
      <c r="H629" s="91" t="s">
        <v>2141</v>
      </c>
      <c r="I629" s="57" t="s">
        <v>2124</v>
      </c>
      <c r="J629" s="59">
        <v>1.9089</v>
      </c>
      <c r="K629" s="59">
        <f>J629*0.1</f>
        <v>0.19089</v>
      </c>
      <c r="L629" s="72">
        <v>38</v>
      </c>
      <c r="M629" s="57">
        <v>3.2</v>
      </c>
    </row>
    <row r="630" s="83" customFormat="1" ht="27.6" spans="1:13">
      <c r="A630" s="83" t="s">
        <v>44</v>
      </c>
      <c r="B630" s="84">
        <v>629</v>
      </c>
      <c r="C630" s="57" t="s">
        <v>45</v>
      </c>
      <c r="D630" s="57" t="s">
        <v>53</v>
      </c>
      <c r="E630" s="42" t="s">
        <v>6170</v>
      </c>
      <c r="F630" s="58" t="s">
        <v>55</v>
      </c>
      <c r="G630" s="87" t="s">
        <v>3796</v>
      </c>
      <c r="H630" s="91" t="s">
        <v>2136</v>
      </c>
      <c r="I630" s="57" t="s">
        <v>22</v>
      </c>
      <c r="J630" s="72">
        <v>1</v>
      </c>
      <c r="K630" s="57">
        <f t="shared" si="38"/>
        <v>1</v>
      </c>
      <c r="L630" s="72">
        <v>5</v>
      </c>
      <c r="M630" s="57">
        <v>3.1</v>
      </c>
    </row>
    <row r="631" s="83" customFormat="1" ht="27.6" spans="1:13">
      <c r="A631" s="83" t="s">
        <v>44</v>
      </c>
      <c r="B631" s="84">
        <v>630</v>
      </c>
      <c r="C631" s="57" t="s">
        <v>45</v>
      </c>
      <c r="D631" s="57" t="s">
        <v>53</v>
      </c>
      <c r="E631" s="42" t="s">
        <v>6170</v>
      </c>
      <c r="F631" s="58" t="s">
        <v>55</v>
      </c>
      <c r="G631" s="87" t="s">
        <v>3797</v>
      </c>
      <c r="H631" s="91" t="s">
        <v>2136</v>
      </c>
      <c r="I631" s="57" t="s">
        <v>22</v>
      </c>
      <c r="J631" s="72">
        <v>2</v>
      </c>
      <c r="K631" s="57">
        <f t="shared" si="38"/>
        <v>1</v>
      </c>
      <c r="L631" s="57">
        <v>21</v>
      </c>
      <c r="M631" s="57">
        <v>3.2</v>
      </c>
    </row>
    <row r="632" s="83" customFormat="1" ht="27.6" spans="1:13">
      <c r="A632" s="83" t="s">
        <v>44</v>
      </c>
      <c r="B632" s="84">
        <v>631</v>
      </c>
      <c r="C632" s="57" t="s">
        <v>45</v>
      </c>
      <c r="D632" s="57" t="s">
        <v>53</v>
      </c>
      <c r="E632" s="42" t="s">
        <v>6170</v>
      </c>
      <c r="F632" s="58" t="s">
        <v>249</v>
      </c>
      <c r="G632" s="87" t="s">
        <v>3621</v>
      </c>
      <c r="H632" s="91" t="s">
        <v>2136</v>
      </c>
      <c r="I632" s="57" t="s">
        <v>22</v>
      </c>
      <c r="J632" s="72">
        <v>1</v>
      </c>
      <c r="K632" s="57">
        <f t="shared" si="38"/>
        <v>1</v>
      </c>
      <c r="L632" s="57">
        <v>2</v>
      </c>
      <c r="M632" s="57">
        <v>3.2</v>
      </c>
    </row>
    <row r="633" s="83" customFormat="1" ht="27.6" spans="1:13">
      <c r="A633" s="83" t="s">
        <v>44</v>
      </c>
      <c r="B633" s="84">
        <v>632</v>
      </c>
      <c r="C633" s="57" t="s">
        <v>45</v>
      </c>
      <c r="D633" s="57" t="s">
        <v>53</v>
      </c>
      <c r="E633" s="42" t="s">
        <v>6170</v>
      </c>
      <c r="F633" s="58" t="s">
        <v>249</v>
      </c>
      <c r="G633" s="87" t="s">
        <v>3798</v>
      </c>
      <c r="H633" s="91" t="s">
        <v>2136</v>
      </c>
      <c r="I633" s="57" t="s">
        <v>22</v>
      </c>
      <c r="J633" s="72">
        <v>1</v>
      </c>
      <c r="K633" s="57">
        <f t="shared" si="38"/>
        <v>1</v>
      </c>
      <c r="L633" s="72">
        <v>3</v>
      </c>
      <c r="M633" s="57">
        <v>3.1</v>
      </c>
    </row>
    <row r="634" s="83" customFormat="1" ht="27.6" spans="1:13">
      <c r="A634" s="83" t="s">
        <v>44</v>
      </c>
      <c r="B634" s="84">
        <v>633</v>
      </c>
      <c r="C634" s="57" t="s">
        <v>45</v>
      </c>
      <c r="D634" s="57" t="s">
        <v>322</v>
      </c>
      <c r="E634" s="42" t="s">
        <v>6170</v>
      </c>
      <c r="F634" s="58" t="s">
        <v>323</v>
      </c>
      <c r="G634" s="87" t="s">
        <v>3799</v>
      </c>
      <c r="H634" s="91" t="s">
        <v>2141</v>
      </c>
      <c r="I634" s="57" t="s">
        <v>2124</v>
      </c>
      <c r="J634" s="59">
        <v>4.03933</v>
      </c>
      <c r="K634" s="59">
        <f>J634*0.1</f>
        <v>0.403933</v>
      </c>
      <c r="L634" s="72">
        <v>81</v>
      </c>
      <c r="M634" s="57">
        <v>3.1</v>
      </c>
    </row>
    <row r="635" s="83" customFormat="1" ht="27.6" spans="1:13">
      <c r="A635" s="83" t="s">
        <v>44</v>
      </c>
      <c r="B635" s="84">
        <v>634</v>
      </c>
      <c r="C635" s="57" t="s">
        <v>45</v>
      </c>
      <c r="D635" s="57" t="s">
        <v>89</v>
      </c>
      <c r="E635" s="42" t="s">
        <v>6170</v>
      </c>
      <c r="F635" s="58" t="s">
        <v>114</v>
      </c>
      <c r="G635" s="87" t="s">
        <v>6195</v>
      </c>
      <c r="H635" s="91" t="s">
        <v>2134</v>
      </c>
      <c r="I635" s="57" t="s">
        <v>22</v>
      </c>
      <c r="J635" s="72">
        <v>4</v>
      </c>
      <c r="K635" s="57">
        <v>0</v>
      </c>
      <c r="L635" s="57">
        <v>39</v>
      </c>
      <c r="M635" s="57">
        <v>3.2</v>
      </c>
    </row>
    <row r="636" s="83" customFormat="1" ht="27.6" spans="1:13">
      <c r="A636" s="83" t="s">
        <v>44</v>
      </c>
      <c r="B636" s="84">
        <v>635</v>
      </c>
      <c r="C636" s="57" t="s">
        <v>45</v>
      </c>
      <c r="D636" s="57" t="s">
        <v>53</v>
      </c>
      <c r="E636" s="42" t="s">
        <v>6170</v>
      </c>
      <c r="F636" s="58" t="s">
        <v>55</v>
      </c>
      <c r="G636" s="87" t="s">
        <v>6188</v>
      </c>
      <c r="H636" s="91" t="s">
        <v>2136</v>
      </c>
      <c r="I636" s="57" t="s">
        <v>22</v>
      </c>
      <c r="J636" s="72">
        <v>1</v>
      </c>
      <c r="K636" s="57">
        <v>0</v>
      </c>
      <c r="L636" s="57">
        <v>14</v>
      </c>
      <c r="M636" s="57">
        <v>3.2</v>
      </c>
    </row>
    <row r="637" s="83" customFormat="1" ht="27.6" spans="1:13">
      <c r="A637" s="83" t="s">
        <v>44</v>
      </c>
      <c r="B637" s="84">
        <v>636</v>
      </c>
      <c r="C637" s="57" t="s">
        <v>45</v>
      </c>
      <c r="D637" s="57" t="s">
        <v>53</v>
      </c>
      <c r="E637" s="42" t="s">
        <v>6170</v>
      </c>
      <c r="F637" s="58" t="s">
        <v>55</v>
      </c>
      <c r="G637" s="87" t="s">
        <v>3614</v>
      </c>
      <c r="H637" s="91" t="s">
        <v>2136</v>
      </c>
      <c r="I637" s="57" t="s">
        <v>22</v>
      </c>
      <c r="J637" s="72">
        <v>3</v>
      </c>
      <c r="K637" s="57">
        <f>(CEILING(J637*0.2,1))*1</f>
        <v>1</v>
      </c>
      <c r="L637" s="57">
        <v>16</v>
      </c>
      <c r="M637" s="57">
        <v>3.2</v>
      </c>
    </row>
    <row r="638" s="83" customFormat="1" ht="27.6" spans="1:13">
      <c r="A638" s="83" t="s">
        <v>44</v>
      </c>
      <c r="B638" s="84">
        <v>637</v>
      </c>
      <c r="C638" s="57" t="s">
        <v>45</v>
      </c>
      <c r="D638" s="57" t="s">
        <v>53</v>
      </c>
      <c r="E638" s="42" t="s">
        <v>6170</v>
      </c>
      <c r="F638" s="58" t="s">
        <v>55</v>
      </c>
      <c r="G638" s="87" t="s">
        <v>4077</v>
      </c>
      <c r="H638" s="91" t="s">
        <v>2136</v>
      </c>
      <c r="I638" s="57" t="s">
        <v>22</v>
      </c>
      <c r="J638" s="72">
        <v>2</v>
      </c>
      <c r="K638" s="57">
        <v>0</v>
      </c>
      <c r="L638" s="57">
        <v>55</v>
      </c>
      <c r="M638" s="57">
        <v>3.2</v>
      </c>
    </row>
    <row r="639" s="83" customFormat="1" ht="27.6" spans="1:13">
      <c r="A639" s="83" t="s">
        <v>44</v>
      </c>
      <c r="B639" s="84">
        <v>638</v>
      </c>
      <c r="C639" s="57" t="s">
        <v>45</v>
      </c>
      <c r="D639" s="57" t="s">
        <v>53</v>
      </c>
      <c r="E639" s="42" t="s">
        <v>6170</v>
      </c>
      <c r="F639" s="58" t="s">
        <v>249</v>
      </c>
      <c r="G639" s="87" t="s">
        <v>6196</v>
      </c>
      <c r="H639" s="91" t="s">
        <v>2136</v>
      </c>
      <c r="I639" s="57" t="s">
        <v>22</v>
      </c>
      <c r="J639" s="72">
        <v>1</v>
      </c>
      <c r="K639" s="57">
        <v>0</v>
      </c>
      <c r="L639" s="57">
        <v>7</v>
      </c>
      <c r="M639" s="57">
        <v>3.2</v>
      </c>
    </row>
    <row r="640" s="83" customFormat="1" ht="27.6" spans="1:13">
      <c r="A640" s="83" t="s">
        <v>44</v>
      </c>
      <c r="B640" s="84">
        <v>639</v>
      </c>
      <c r="C640" s="57" t="s">
        <v>45</v>
      </c>
      <c r="D640" s="57" t="s">
        <v>53</v>
      </c>
      <c r="E640" s="42" t="s">
        <v>6170</v>
      </c>
      <c r="F640" s="58" t="s">
        <v>249</v>
      </c>
      <c r="G640" s="87" t="s">
        <v>3621</v>
      </c>
      <c r="H640" s="91" t="s">
        <v>2136</v>
      </c>
      <c r="I640" s="57" t="s">
        <v>22</v>
      </c>
      <c r="J640" s="72">
        <v>1</v>
      </c>
      <c r="K640" s="57">
        <f t="shared" ref="K640:K644" si="39">(CEILING(J640*0.2,1))*1</f>
        <v>1</v>
      </c>
      <c r="L640" s="57">
        <v>2</v>
      </c>
      <c r="M640" s="57">
        <v>3.2</v>
      </c>
    </row>
    <row r="641" s="83" customFormat="1" ht="27.6" spans="1:13">
      <c r="A641" s="83" t="s">
        <v>44</v>
      </c>
      <c r="B641" s="84">
        <v>640</v>
      </c>
      <c r="C641" s="57" t="s">
        <v>45</v>
      </c>
      <c r="D641" s="57" t="s">
        <v>53</v>
      </c>
      <c r="E641" s="42" t="s">
        <v>6170</v>
      </c>
      <c r="F641" s="58" t="s">
        <v>304</v>
      </c>
      <c r="G641" s="87" t="s">
        <v>6197</v>
      </c>
      <c r="H641" s="91" t="s">
        <v>2136</v>
      </c>
      <c r="I641" s="57" t="s">
        <v>22</v>
      </c>
      <c r="J641" s="72">
        <v>4</v>
      </c>
      <c r="K641" s="57">
        <v>0</v>
      </c>
      <c r="L641" s="57">
        <v>136</v>
      </c>
      <c r="M641" s="57">
        <v>3.2</v>
      </c>
    </row>
    <row r="642" s="83" customFormat="1" ht="41.4" spans="1:13">
      <c r="A642" s="83" t="s">
        <v>44</v>
      </c>
      <c r="B642" s="84">
        <v>641</v>
      </c>
      <c r="C642" s="57" t="s">
        <v>45</v>
      </c>
      <c r="D642" s="57" t="s">
        <v>171</v>
      </c>
      <c r="E642" s="42" t="s">
        <v>6170</v>
      </c>
      <c r="F642" s="58" t="s">
        <v>172</v>
      </c>
      <c r="G642" s="87" t="s">
        <v>6198</v>
      </c>
      <c r="H642" s="91" t="s">
        <v>3641</v>
      </c>
      <c r="I642" s="57" t="s">
        <v>22</v>
      </c>
      <c r="J642" s="72">
        <v>4</v>
      </c>
      <c r="K642" s="57">
        <v>0</v>
      </c>
      <c r="L642" s="72">
        <v>1</v>
      </c>
      <c r="M642" s="57">
        <v>3.2</v>
      </c>
    </row>
    <row r="643" s="83" customFormat="1" ht="55.2" spans="1:13">
      <c r="A643" s="83" t="s">
        <v>44</v>
      </c>
      <c r="B643" s="84">
        <v>642</v>
      </c>
      <c r="C643" s="57" t="s">
        <v>45</v>
      </c>
      <c r="D643" s="57" t="s">
        <v>53</v>
      </c>
      <c r="E643" s="42" t="s">
        <v>6170</v>
      </c>
      <c r="F643" s="58" t="s">
        <v>236</v>
      </c>
      <c r="G643" s="87" t="s">
        <v>6192</v>
      </c>
      <c r="H643" s="91" t="s">
        <v>2134</v>
      </c>
      <c r="I643" s="57" t="s">
        <v>22</v>
      </c>
      <c r="J643" s="72">
        <v>1</v>
      </c>
      <c r="K643" s="57">
        <f t="shared" si="39"/>
        <v>1</v>
      </c>
      <c r="L643" s="57">
        <v>2</v>
      </c>
      <c r="M643" s="57">
        <v>3.2</v>
      </c>
    </row>
    <row r="644" s="83" customFormat="1" ht="55.2" spans="1:13">
      <c r="A644" s="83" t="s">
        <v>44</v>
      </c>
      <c r="B644" s="84">
        <v>643</v>
      </c>
      <c r="C644" s="57" t="s">
        <v>45</v>
      </c>
      <c r="D644" s="57" t="s">
        <v>53</v>
      </c>
      <c r="E644" s="42" t="s">
        <v>6170</v>
      </c>
      <c r="F644" s="58" t="s">
        <v>236</v>
      </c>
      <c r="G644" s="87" t="s">
        <v>6199</v>
      </c>
      <c r="H644" s="91" t="s">
        <v>2134</v>
      </c>
      <c r="I644" s="57" t="s">
        <v>22</v>
      </c>
      <c r="J644" s="72">
        <v>1</v>
      </c>
      <c r="K644" s="57">
        <f t="shared" si="39"/>
        <v>1</v>
      </c>
      <c r="L644" s="57">
        <v>4</v>
      </c>
      <c r="M644" s="57">
        <v>3.2</v>
      </c>
    </row>
    <row r="645" s="83" customFormat="1" ht="27.6" spans="1:13">
      <c r="A645" s="83" t="s">
        <v>44</v>
      </c>
      <c r="B645" s="84">
        <v>644</v>
      </c>
      <c r="C645" s="57" t="s">
        <v>45</v>
      </c>
      <c r="D645" s="57" t="s">
        <v>322</v>
      </c>
      <c r="E645" s="42" t="s">
        <v>6170</v>
      </c>
      <c r="F645" s="58" t="s">
        <v>323</v>
      </c>
      <c r="G645" s="87" t="s">
        <v>3617</v>
      </c>
      <c r="H645" s="91" t="s">
        <v>2141</v>
      </c>
      <c r="I645" s="57" t="s">
        <v>2124</v>
      </c>
      <c r="J645" s="59">
        <v>2.90379</v>
      </c>
      <c r="K645" s="59">
        <f>J645*0.1</f>
        <v>0.290379</v>
      </c>
      <c r="L645" s="57">
        <v>40</v>
      </c>
      <c r="M645" s="57">
        <v>3.2</v>
      </c>
    </row>
    <row r="646" s="83" customFormat="1" ht="27.6" spans="1:13">
      <c r="A646" s="83" t="s">
        <v>44</v>
      </c>
      <c r="B646" s="84">
        <v>645</v>
      </c>
      <c r="C646" s="57" t="s">
        <v>45</v>
      </c>
      <c r="D646" s="57" t="s">
        <v>322</v>
      </c>
      <c r="E646" s="42" t="s">
        <v>6170</v>
      </c>
      <c r="F646" s="58" t="s">
        <v>323</v>
      </c>
      <c r="G646" s="87" t="s">
        <v>4081</v>
      </c>
      <c r="H646" s="91" t="s">
        <v>2141</v>
      </c>
      <c r="I646" s="57" t="s">
        <v>2124</v>
      </c>
      <c r="J646" s="59">
        <v>4.13994</v>
      </c>
      <c r="K646" s="59">
        <v>0</v>
      </c>
      <c r="L646" s="72">
        <v>150</v>
      </c>
      <c r="M646" s="57">
        <v>3.1</v>
      </c>
    </row>
    <row r="647" s="83" customFormat="1" ht="27.6" spans="1:13">
      <c r="A647" s="83" t="s">
        <v>44</v>
      </c>
      <c r="B647" s="84">
        <v>646</v>
      </c>
      <c r="C647" s="57" t="s">
        <v>45</v>
      </c>
      <c r="D647" s="57" t="s">
        <v>89</v>
      </c>
      <c r="E647" s="42" t="s">
        <v>6170</v>
      </c>
      <c r="F647" s="58" t="s">
        <v>114</v>
      </c>
      <c r="G647" s="87" t="s">
        <v>6195</v>
      </c>
      <c r="H647" s="91" t="s">
        <v>2134</v>
      </c>
      <c r="I647" s="57" t="s">
        <v>22</v>
      </c>
      <c r="J647" s="72">
        <v>4</v>
      </c>
      <c r="K647" s="57">
        <v>0</v>
      </c>
      <c r="L647" s="57">
        <v>39</v>
      </c>
      <c r="M647" s="57">
        <v>3.2</v>
      </c>
    </row>
    <row r="648" s="83" customFormat="1" ht="27.6" spans="1:13">
      <c r="A648" s="83" t="s">
        <v>44</v>
      </c>
      <c r="B648" s="84">
        <v>647</v>
      </c>
      <c r="C648" s="57" t="s">
        <v>45</v>
      </c>
      <c r="D648" s="57" t="s">
        <v>53</v>
      </c>
      <c r="E648" s="42" t="s">
        <v>6170</v>
      </c>
      <c r="F648" s="58" t="s">
        <v>55</v>
      </c>
      <c r="G648" s="87" t="s">
        <v>3614</v>
      </c>
      <c r="H648" s="91" t="s">
        <v>2136</v>
      </c>
      <c r="I648" s="57" t="s">
        <v>22</v>
      </c>
      <c r="J648" s="72">
        <v>3</v>
      </c>
      <c r="K648" s="57">
        <f t="shared" ref="K648:K652" si="40">(CEILING(J648*0.2,1))*1</f>
        <v>1</v>
      </c>
      <c r="L648" s="57">
        <v>16</v>
      </c>
      <c r="M648" s="57">
        <v>3.2</v>
      </c>
    </row>
    <row r="649" s="83" customFormat="1" ht="27.6" spans="1:13">
      <c r="A649" s="83" t="s">
        <v>44</v>
      </c>
      <c r="B649" s="84">
        <v>648</v>
      </c>
      <c r="C649" s="57" t="s">
        <v>45</v>
      </c>
      <c r="D649" s="57" t="s">
        <v>53</v>
      </c>
      <c r="E649" s="42" t="s">
        <v>6170</v>
      </c>
      <c r="F649" s="58" t="s">
        <v>249</v>
      </c>
      <c r="G649" s="87" t="s">
        <v>3621</v>
      </c>
      <c r="H649" s="91" t="s">
        <v>2136</v>
      </c>
      <c r="I649" s="57" t="s">
        <v>22</v>
      </c>
      <c r="J649" s="72">
        <v>1</v>
      </c>
      <c r="K649" s="57">
        <f t="shared" si="40"/>
        <v>1</v>
      </c>
      <c r="L649" s="72">
        <v>2</v>
      </c>
      <c r="M649" s="57">
        <v>3.2</v>
      </c>
    </row>
    <row r="650" s="83" customFormat="1" ht="41.4" spans="1:13">
      <c r="A650" s="83" t="s">
        <v>44</v>
      </c>
      <c r="B650" s="84">
        <v>649</v>
      </c>
      <c r="C650" s="57" t="s">
        <v>45</v>
      </c>
      <c r="D650" s="57" t="s">
        <v>171</v>
      </c>
      <c r="E650" s="42" t="s">
        <v>6170</v>
      </c>
      <c r="F650" s="58" t="s">
        <v>172</v>
      </c>
      <c r="G650" s="87" t="s">
        <v>6198</v>
      </c>
      <c r="H650" s="91" t="s">
        <v>3641</v>
      </c>
      <c r="I650" s="57" t="s">
        <v>22</v>
      </c>
      <c r="J650" s="72">
        <v>4</v>
      </c>
      <c r="K650" s="57">
        <v>0</v>
      </c>
      <c r="L650" s="57">
        <v>1</v>
      </c>
      <c r="M650" s="57">
        <v>3.2</v>
      </c>
    </row>
    <row r="651" s="83" customFormat="1" ht="55.2" spans="1:13">
      <c r="A651" s="83" t="s">
        <v>44</v>
      </c>
      <c r="B651" s="84">
        <v>650</v>
      </c>
      <c r="C651" s="57" t="s">
        <v>45</v>
      </c>
      <c r="D651" s="57" t="s">
        <v>53</v>
      </c>
      <c r="E651" s="42" t="s">
        <v>6170</v>
      </c>
      <c r="F651" s="58" t="s">
        <v>236</v>
      </c>
      <c r="G651" s="87" t="s">
        <v>6192</v>
      </c>
      <c r="H651" s="91" t="s">
        <v>2134</v>
      </c>
      <c r="I651" s="57" t="s">
        <v>22</v>
      </c>
      <c r="J651" s="72">
        <v>1</v>
      </c>
      <c r="K651" s="57">
        <f t="shared" si="40"/>
        <v>1</v>
      </c>
      <c r="L651" s="57">
        <v>2</v>
      </c>
      <c r="M651" s="57">
        <v>3.2</v>
      </c>
    </row>
    <row r="652" s="83" customFormat="1" ht="55.2" spans="1:13">
      <c r="A652" s="83" t="s">
        <v>44</v>
      </c>
      <c r="B652" s="84">
        <v>651</v>
      </c>
      <c r="C652" s="57" t="s">
        <v>45</v>
      </c>
      <c r="D652" s="57" t="s">
        <v>53</v>
      </c>
      <c r="E652" s="42" t="s">
        <v>6170</v>
      </c>
      <c r="F652" s="58" t="s">
        <v>236</v>
      </c>
      <c r="G652" s="87" t="s">
        <v>6199</v>
      </c>
      <c r="H652" s="91" t="s">
        <v>2134</v>
      </c>
      <c r="I652" s="57" t="s">
        <v>22</v>
      </c>
      <c r="J652" s="72">
        <v>1</v>
      </c>
      <c r="K652" s="57">
        <f t="shared" si="40"/>
        <v>1</v>
      </c>
      <c r="L652" s="57">
        <v>4</v>
      </c>
      <c r="M652" s="57">
        <v>3.2</v>
      </c>
    </row>
    <row r="653" s="83" customFormat="1" ht="27.6" spans="1:13">
      <c r="A653" s="83" t="s">
        <v>44</v>
      </c>
      <c r="B653" s="84">
        <v>652</v>
      </c>
      <c r="C653" s="57" t="s">
        <v>45</v>
      </c>
      <c r="D653" s="57" t="s">
        <v>322</v>
      </c>
      <c r="E653" s="42" t="s">
        <v>6170</v>
      </c>
      <c r="F653" s="58" t="s">
        <v>323</v>
      </c>
      <c r="G653" s="87" t="s">
        <v>3617</v>
      </c>
      <c r="H653" s="91" t="s">
        <v>2141</v>
      </c>
      <c r="I653" s="57" t="s">
        <v>2124</v>
      </c>
      <c r="J653" s="59">
        <v>3.34509</v>
      </c>
      <c r="K653" s="59">
        <f>J653*0.1</f>
        <v>0.334509</v>
      </c>
      <c r="L653" s="72">
        <v>47</v>
      </c>
      <c r="M653" s="57">
        <v>3.1</v>
      </c>
    </row>
    <row r="654" s="83" customFormat="1" ht="27.6" spans="1:13">
      <c r="A654" s="83" t="s">
        <v>44</v>
      </c>
      <c r="B654" s="84">
        <v>653</v>
      </c>
      <c r="C654" s="57" t="s">
        <v>45</v>
      </c>
      <c r="D654" s="57" t="s">
        <v>89</v>
      </c>
      <c r="E654" s="42" t="s">
        <v>6170</v>
      </c>
      <c r="F654" s="58" t="s">
        <v>114</v>
      </c>
      <c r="G654" s="87" t="s">
        <v>3806</v>
      </c>
      <c r="H654" s="91" t="s">
        <v>2134</v>
      </c>
      <c r="I654" s="57" t="s">
        <v>22</v>
      </c>
      <c r="J654" s="72">
        <v>1</v>
      </c>
      <c r="K654" s="57">
        <v>0</v>
      </c>
      <c r="L654" s="57">
        <v>7</v>
      </c>
      <c r="M654" s="57">
        <v>3.2</v>
      </c>
    </row>
    <row r="655" s="83" customFormat="1" ht="27.6" spans="1:13">
      <c r="A655" s="83" t="s">
        <v>44</v>
      </c>
      <c r="B655" s="84">
        <v>654</v>
      </c>
      <c r="C655" s="57" t="s">
        <v>45</v>
      </c>
      <c r="D655" s="57" t="s">
        <v>89</v>
      </c>
      <c r="E655" s="42" t="s">
        <v>6170</v>
      </c>
      <c r="F655" s="58" t="s">
        <v>114</v>
      </c>
      <c r="G655" s="87" t="s">
        <v>3807</v>
      </c>
      <c r="H655" s="91" t="s">
        <v>2134</v>
      </c>
      <c r="I655" s="57" t="s">
        <v>22</v>
      </c>
      <c r="J655" s="72">
        <v>4</v>
      </c>
      <c r="K655" s="57">
        <v>0</v>
      </c>
      <c r="L655" s="72">
        <v>85</v>
      </c>
      <c r="M655" s="57">
        <v>3.2</v>
      </c>
    </row>
    <row r="656" s="83" customFormat="1" ht="27.6" spans="1:13">
      <c r="A656" s="83" t="s">
        <v>44</v>
      </c>
      <c r="B656" s="84">
        <v>655</v>
      </c>
      <c r="C656" s="57" t="s">
        <v>45</v>
      </c>
      <c r="D656" s="57" t="s">
        <v>53</v>
      </c>
      <c r="E656" s="42" t="s">
        <v>6170</v>
      </c>
      <c r="F656" s="58" t="s">
        <v>55</v>
      </c>
      <c r="G656" s="87" t="s">
        <v>3800</v>
      </c>
      <c r="H656" s="91" t="s">
        <v>2136</v>
      </c>
      <c r="I656" s="57" t="s">
        <v>22</v>
      </c>
      <c r="J656" s="72">
        <v>1</v>
      </c>
      <c r="K656" s="57">
        <v>0</v>
      </c>
      <c r="L656" s="57">
        <v>10</v>
      </c>
      <c r="M656" s="57">
        <v>3.2</v>
      </c>
    </row>
    <row r="657" s="83" customFormat="1" ht="27.6" spans="1:13">
      <c r="A657" s="83" t="s">
        <v>44</v>
      </c>
      <c r="B657" s="84">
        <v>656</v>
      </c>
      <c r="C657" s="57" t="s">
        <v>45</v>
      </c>
      <c r="D657" s="57" t="s">
        <v>53</v>
      </c>
      <c r="E657" s="42" t="s">
        <v>6170</v>
      </c>
      <c r="F657" s="58" t="s">
        <v>55</v>
      </c>
      <c r="G657" s="87" t="s">
        <v>3620</v>
      </c>
      <c r="H657" s="91" t="s">
        <v>2136</v>
      </c>
      <c r="I657" s="57" t="s">
        <v>22</v>
      </c>
      <c r="J657" s="72">
        <v>5</v>
      </c>
      <c r="K657" s="57">
        <v>0</v>
      </c>
      <c r="L657" s="57">
        <v>98</v>
      </c>
      <c r="M657" s="57">
        <v>3.2</v>
      </c>
    </row>
    <row r="658" s="83" customFormat="1" ht="27.6" spans="1:13">
      <c r="A658" s="83" t="s">
        <v>44</v>
      </c>
      <c r="B658" s="84">
        <v>657</v>
      </c>
      <c r="C658" s="57" t="s">
        <v>45</v>
      </c>
      <c r="D658" s="57" t="s">
        <v>53</v>
      </c>
      <c r="E658" s="42" t="s">
        <v>6170</v>
      </c>
      <c r="F658" s="58" t="s">
        <v>249</v>
      </c>
      <c r="G658" s="87" t="s">
        <v>3801</v>
      </c>
      <c r="H658" s="91" t="s">
        <v>2136</v>
      </c>
      <c r="I658" s="57" t="s">
        <v>22</v>
      </c>
      <c r="J658" s="72">
        <v>1</v>
      </c>
      <c r="K658" s="57">
        <v>0</v>
      </c>
      <c r="L658" s="72">
        <v>5</v>
      </c>
      <c r="M658" s="57">
        <v>3.1</v>
      </c>
    </row>
    <row r="659" s="83" customFormat="1" ht="27.6" spans="1:13">
      <c r="A659" s="83" t="s">
        <v>44</v>
      </c>
      <c r="B659" s="84">
        <v>658</v>
      </c>
      <c r="C659" s="57" t="s">
        <v>45</v>
      </c>
      <c r="D659" s="57" t="s">
        <v>53</v>
      </c>
      <c r="E659" s="42" t="s">
        <v>6170</v>
      </c>
      <c r="F659" s="58" t="s">
        <v>304</v>
      </c>
      <c r="G659" s="87" t="s">
        <v>3808</v>
      </c>
      <c r="H659" s="91" t="s">
        <v>2136</v>
      </c>
      <c r="I659" s="57" t="s">
        <v>22</v>
      </c>
      <c r="J659" s="72">
        <v>1</v>
      </c>
      <c r="K659" s="57">
        <v>0</v>
      </c>
      <c r="L659" s="57">
        <v>27</v>
      </c>
      <c r="M659" s="57">
        <v>3.2</v>
      </c>
    </row>
    <row r="660" s="83" customFormat="1" ht="41.4" spans="1:13">
      <c r="A660" s="83" t="s">
        <v>44</v>
      </c>
      <c r="B660" s="84">
        <v>659</v>
      </c>
      <c r="C660" s="57" t="s">
        <v>45</v>
      </c>
      <c r="D660" s="57" t="s">
        <v>171</v>
      </c>
      <c r="E660" s="42" t="s">
        <v>6170</v>
      </c>
      <c r="F660" s="58" t="s">
        <v>172</v>
      </c>
      <c r="G660" s="87" t="s">
        <v>6172</v>
      </c>
      <c r="H660" s="91" t="s">
        <v>3641</v>
      </c>
      <c r="I660" s="57" t="s">
        <v>22</v>
      </c>
      <c r="J660" s="72">
        <v>1</v>
      </c>
      <c r="K660" s="57">
        <v>0</v>
      </c>
      <c r="L660" s="57">
        <v>0.24</v>
      </c>
      <c r="M660" s="57">
        <v>3.2</v>
      </c>
    </row>
    <row r="661" s="83" customFormat="1" ht="41.4" spans="1:13">
      <c r="A661" s="83" t="s">
        <v>44</v>
      </c>
      <c r="B661" s="84">
        <v>660</v>
      </c>
      <c r="C661" s="57" t="s">
        <v>45</v>
      </c>
      <c r="D661" s="57" t="s">
        <v>171</v>
      </c>
      <c r="E661" s="42" t="s">
        <v>6170</v>
      </c>
      <c r="F661" s="58" t="s">
        <v>172</v>
      </c>
      <c r="G661" s="87" t="s">
        <v>6227</v>
      </c>
      <c r="H661" s="91" t="s">
        <v>3641</v>
      </c>
      <c r="I661" s="57" t="s">
        <v>22</v>
      </c>
      <c r="J661" s="72">
        <v>4</v>
      </c>
      <c r="K661" s="57">
        <v>0</v>
      </c>
      <c r="L661" s="72">
        <v>2</v>
      </c>
      <c r="M661" s="57">
        <v>3.2</v>
      </c>
    </row>
    <row r="662" s="83" customFormat="1" ht="55.2" spans="1:13">
      <c r="A662" s="83" t="s">
        <v>44</v>
      </c>
      <c r="B662" s="84">
        <v>661</v>
      </c>
      <c r="C662" s="57" t="s">
        <v>45</v>
      </c>
      <c r="D662" s="57" t="s">
        <v>53</v>
      </c>
      <c r="E662" s="42" t="s">
        <v>6170</v>
      </c>
      <c r="F662" s="58" t="s">
        <v>236</v>
      </c>
      <c r="G662" s="87" t="s">
        <v>6192</v>
      </c>
      <c r="H662" s="91" t="s">
        <v>2134</v>
      </c>
      <c r="I662" s="57" t="s">
        <v>22</v>
      </c>
      <c r="J662" s="72">
        <v>1</v>
      </c>
      <c r="K662" s="57">
        <f>(CEILING(J662*0.2,1))*1</f>
        <v>1</v>
      </c>
      <c r="L662" s="57">
        <v>2</v>
      </c>
      <c r="M662" s="57">
        <v>3.2</v>
      </c>
    </row>
    <row r="663" s="83" customFormat="1" ht="55.2" spans="1:13">
      <c r="A663" s="83" t="s">
        <v>44</v>
      </c>
      <c r="B663" s="84">
        <v>662</v>
      </c>
      <c r="C663" s="57" t="s">
        <v>45</v>
      </c>
      <c r="D663" s="57" t="s">
        <v>53</v>
      </c>
      <c r="E663" s="42" t="s">
        <v>6170</v>
      </c>
      <c r="F663" s="58" t="s">
        <v>236</v>
      </c>
      <c r="G663" s="87" t="s">
        <v>6193</v>
      </c>
      <c r="H663" s="91" t="s">
        <v>2134</v>
      </c>
      <c r="I663" s="57" t="s">
        <v>22</v>
      </c>
      <c r="J663" s="72">
        <v>1</v>
      </c>
      <c r="K663" s="57">
        <f>(CEILING(J663*0.2,1))*1</f>
        <v>1</v>
      </c>
      <c r="L663" s="57">
        <v>4</v>
      </c>
      <c r="M663" s="57">
        <v>3.2</v>
      </c>
    </row>
    <row r="664" s="83" customFormat="1" ht="27.6" spans="1:13">
      <c r="A664" s="83" t="s">
        <v>44</v>
      </c>
      <c r="B664" s="84">
        <v>663</v>
      </c>
      <c r="C664" s="57" t="s">
        <v>45</v>
      </c>
      <c r="D664" s="57" t="s">
        <v>53</v>
      </c>
      <c r="E664" s="42" t="s">
        <v>6170</v>
      </c>
      <c r="F664" s="58" t="s">
        <v>236</v>
      </c>
      <c r="G664" s="87" t="s">
        <v>3812</v>
      </c>
      <c r="H664" s="91" t="s">
        <v>2134</v>
      </c>
      <c r="I664" s="57" t="s">
        <v>22</v>
      </c>
      <c r="J664" s="72">
        <v>1</v>
      </c>
      <c r="K664" s="57">
        <v>0</v>
      </c>
      <c r="L664" s="57">
        <v>2</v>
      </c>
      <c r="M664" s="57">
        <v>3.2</v>
      </c>
    </row>
    <row r="665" s="83" customFormat="1" ht="27.6" spans="1:13">
      <c r="A665" s="83" t="s">
        <v>44</v>
      </c>
      <c r="B665" s="84">
        <v>664</v>
      </c>
      <c r="C665" s="57" t="s">
        <v>45</v>
      </c>
      <c r="D665" s="57" t="s">
        <v>322</v>
      </c>
      <c r="E665" s="42" t="s">
        <v>6170</v>
      </c>
      <c r="F665" s="58" t="s">
        <v>323</v>
      </c>
      <c r="G665" s="87" t="s">
        <v>3623</v>
      </c>
      <c r="H665" s="91" t="s">
        <v>2141</v>
      </c>
      <c r="I665" s="57" t="s">
        <v>2124</v>
      </c>
      <c r="J665" s="59">
        <v>6.02301</v>
      </c>
      <c r="K665" s="59">
        <v>0</v>
      </c>
      <c r="L665" s="72">
        <v>168</v>
      </c>
      <c r="M665" s="57">
        <v>3.1</v>
      </c>
    </row>
    <row r="666" s="83" customFormat="1" ht="27.6" spans="1:13">
      <c r="A666" s="83" t="s">
        <v>44</v>
      </c>
      <c r="B666" s="84">
        <v>665</v>
      </c>
      <c r="C666" s="57" t="s">
        <v>45</v>
      </c>
      <c r="D666" s="57" t="s">
        <v>89</v>
      </c>
      <c r="E666" s="42" t="s">
        <v>6170</v>
      </c>
      <c r="F666" s="58" t="s">
        <v>114</v>
      </c>
      <c r="G666" s="87" t="s">
        <v>3806</v>
      </c>
      <c r="H666" s="91" t="s">
        <v>2134</v>
      </c>
      <c r="I666" s="57" t="s">
        <v>22</v>
      </c>
      <c r="J666" s="72">
        <v>1</v>
      </c>
      <c r="K666" s="57">
        <v>0</v>
      </c>
      <c r="L666" s="57">
        <v>7</v>
      </c>
      <c r="M666" s="57">
        <v>3.2</v>
      </c>
    </row>
    <row r="667" s="83" customFormat="1" ht="27.6" spans="1:13">
      <c r="A667" s="83" t="s">
        <v>44</v>
      </c>
      <c r="B667" s="84">
        <v>666</v>
      </c>
      <c r="C667" s="57" t="s">
        <v>45</v>
      </c>
      <c r="D667" s="57" t="s">
        <v>89</v>
      </c>
      <c r="E667" s="42" t="s">
        <v>6170</v>
      </c>
      <c r="F667" s="58" t="s">
        <v>114</v>
      </c>
      <c r="G667" s="87" t="s">
        <v>3807</v>
      </c>
      <c r="H667" s="91" t="s">
        <v>2134</v>
      </c>
      <c r="I667" s="57" t="s">
        <v>22</v>
      </c>
      <c r="J667" s="72">
        <v>4</v>
      </c>
      <c r="K667" s="57">
        <v>0</v>
      </c>
      <c r="L667" s="72">
        <v>85</v>
      </c>
      <c r="M667" s="57">
        <v>3.2</v>
      </c>
    </row>
    <row r="668" s="83" customFormat="1" ht="27.6" spans="1:13">
      <c r="A668" s="83" t="s">
        <v>44</v>
      </c>
      <c r="B668" s="84">
        <v>667</v>
      </c>
      <c r="C668" s="57" t="s">
        <v>45</v>
      </c>
      <c r="D668" s="57" t="s">
        <v>53</v>
      </c>
      <c r="E668" s="42" t="s">
        <v>6170</v>
      </c>
      <c r="F668" s="58" t="s">
        <v>55</v>
      </c>
      <c r="G668" s="87" t="s">
        <v>3620</v>
      </c>
      <c r="H668" s="91" t="s">
        <v>2136</v>
      </c>
      <c r="I668" s="57" t="s">
        <v>22</v>
      </c>
      <c r="J668" s="72">
        <v>3</v>
      </c>
      <c r="K668" s="57">
        <v>0</v>
      </c>
      <c r="L668" s="57">
        <v>59</v>
      </c>
      <c r="M668" s="57">
        <v>3.2</v>
      </c>
    </row>
    <row r="669" s="83" customFormat="1" ht="27.6" spans="1:13">
      <c r="A669" s="83" t="s">
        <v>44</v>
      </c>
      <c r="B669" s="84">
        <v>668</v>
      </c>
      <c r="C669" s="57" t="s">
        <v>45</v>
      </c>
      <c r="D669" s="57" t="s">
        <v>53</v>
      </c>
      <c r="E669" s="42" t="s">
        <v>6170</v>
      </c>
      <c r="F669" s="58" t="s">
        <v>249</v>
      </c>
      <c r="G669" s="87" t="s">
        <v>3801</v>
      </c>
      <c r="H669" s="91" t="s">
        <v>2136</v>
      </c>
      <c r="I669" s="57" t="s">
        <v>22</v>
      </c>
      <c r="J669" s="72">
        <v>1</v>
      </c>
      <c r="K669" s="57">
        <v>0</v>
      </c>
      <c r="L669" s="57">
        <v>5</v>
      </c>
      <c r="M669" s="57">
        <v>3.2</v>
      </c>
    </row>
    <row r="670" s="83" customFormat="1" ht="41.4" spans="1:13">
      <c r="A670" s="83" t="s">
        <v>44</v>
      </c>
      <c r="B670" s="84">
        <v>669</v>
      </c>
      <c r="C670" s="57" t="s">
        <v>45</v>
      </c>
      <c r="D670" s="57" t="s">
        <v>171</v>
      </c>
      <c r="E670" s="42" t="s">
        <v>6170</v>
      </c>
      <c r="F670" s="58" t="s">
        <v>172</v>
      </c>
      <c r="G670" s="87" t="s">
        <v>6172</v>
      </c>
      <c r="H670" s="91" t="s">
        <v>3641</v>
      </c>
      <c r="I670" s="57" t="s">
        <v>22</v>
      </c>
      <c r="J670" s="72">
        <v>1</v>
      </c>
      <c r="K670" s="57">
        <v>0</v>
      </c>
      <c r="L670" s="72">
        <v>0.24</v>
      </c>
      <c r="M670" s="57">
        <v>3.1</v>
      </c>
    </row>
    <row r="671" s="83" customFormat="1" ht="41.4" spans="1:13">
      <c r="A671" s="83" t="s">
        <v>44</v>
      </c>
      <c r="B671" s="84">
        <v>670</v>
      </c>
      <c r="C671" s="57" t="s">
        <v>45</v>
      </c>
      <c r="D671" s="57" t="s">
        <v>171</v>
      </c>
      <c r="E671" s="42" t="s">
        <v>6170</v>
      </c>
      <c r="F671" s="58" t="s">
        <v>172</v>
      </c>
      <c r="G671" s="87" t="s">
        <v>6227</v>
      </c>
      <c r="H671" s="91" t="s">
        <v>3641</v>
      </c>
      <c r="I671" s="57" t="s">
        <v>22</v>
      </c>
      <c r="J671" s="72">
        <v>4</v>
      </c>
      <c r="K671" s="57">
        <v>0</v>
      </c>
      <c r="L671" s="57">
        <v>2</v>
      </c>
      <c r="M671" s="57">
        <v>3.2</v>
      </c>
    </row>
    <row r="672" s="83" customFormat="1" ht="55.2" spans="1:13">
      <c r="A672" s="83" t="s">
        <v>44</v>
      </c>
      <c r="B672" s="84">
        <v>671</v>
      </c>
      <c r="C672" s="57" t="s">
        <v>45</v>
      </c>
      <c r="D672" s="57" t="s">
        <v>53</v>
      </c>
      <c r="E672" s="42" t="s">
        <v>6170</v>
      </c>
      <c r="F672" s="58" t="s">
        <v>236</v>
      </c>
      <c r="G672" s="87" t="s">
        <v>6192</v>
      </c>
      <c r="H672" s="91" t="s">
        <v>2134</v>
      </c>
      <c r="I672" s="57" t="s">
        <v>22</v>
      </c>
      <c r="J672" s="72">
        <v>1</v>
      </c>
      <c r="K672" s="57">
        <f>(CEILING(J672*0.2,1))*1</f>
        <v>1</v>
      </c>
      <c r="L672" s="57">
        <v>2</v>
      </c>
      <c r="M672" s="57">
        <v>3.2</v>
      </c>
    </row>
    <row r="673" s="83" customFormat="1" ht="55.2" spans="1:13">
      <c r="A673" s="83" t="s">
        <v>44</v>
      </c>
      <c r="B673" s="84">
        <v>672</v>
      </c>
      <c r="C673" s="57" t="s">
        <v>45</v>
      </c>
      <c r="D673" s="57" t="s">
        <v>53</v>
      </c>
      <c r="E673" s="42" t="s">
        <v>6170</v>
      </c>
      <c r="F673" s="58" t="s">
        <v>236</v>
      </c>
      <c r="G673" s="87" t="s">
        <v>6193</v>
      </c>
      <c r="H673" s="91" t="s">
        <v>2134</v>
      </c>
      <c r="I673" s="57" t="s">
        <v>22</v>
      </c>
      <c r="J673" s="72">
        <v>1</v>
      </c>
      <c r="K673" s="57">
        <f>(CEILING(J673*0.2,1))*1</f>
        <v>1</v>
      </c>
      <c r="L673" s="57">
        <v>4</v>
      </c>
      <c r="M673" s="57">
        <v>3.2</v>
      </c>
    </row>
    <row r="674" s="83" customFormat="1" ht="27.6" spans="1:13">
      <c r="A674" s="83" t="s">
        <v>44</v>
      </c>
      <c r="B674" s="84">
        <v>673</v>
      </c>
      <c r="C674" s="57" t="s">
        <v>45</v>
      </c>
      <c r="D674" s="57" t="s">
        <v>322</v>
      </c>
      <c r="E674" s="42" t="s">
        <v>6170</v>
      </c>
      <c r="F674" s="58" t="s">
        <v>323</v>
      </c>
      <c r="G674" s="87" t="s">
        <v>3623</v>
      </c>
      <c r="H674" s="91" t="s">
        <v>2141</v>
      </c>
      <c r="I674" s="57" t="s">
        <v>2124</v>
      </c>
      <c r="J674" s="59">
        <v>1.9849</v>
      </c>
      <c r="K674" s="59">
        <v>0</v>
      </c>
      <c r="L674" s="72">
        <v>55</v>
      </c>
      <c r="M674" s="57">
        <v>3.2</v>
      </c>
    </row>
    <row r="675" s="83" customFormat="1" ht="27.6" spans="1:13">
      <c r="A675" s="83" t="s">
        <v>44</v>
      </c>
      <c r="B675" s="84">
        <v>674</v>
      </c>
      <c r="C675" s="57" t="s">
        <v>45</v>
      </c>
      <c r="D675" s="57" t="s">
        <v>89</v>
      </c>
      <c r="E675" s="42" t="s">
        <v>6170</v>
      </c>
      <c r="F675" s="58" t="s">
        <v>114</v>
      </c>
      <c r="G675" s="87" t="s">
        <v>3857</v>
      </c>
      <c r="H675" s="91" t="s">
        <v>2134</v>
      </c>
      <c r="I675" s="57" t="s">
        <v>22</v>
      </c>
      <c r="J675" s="72">
        <v>4</v>
      </c>
      <c r="K675" s="57">
        <v>0</v>
      </c>
      <c r="L675" s="57">
        <v>136</v>
      </c>
      <c r="M675" s="57">
        <v>3.2</v>
      </c>
    </row>
    <row r="676" s="83" customFormat="1" ht="27.6" spans="1:13">
      <c r="A676" s="83" t="s">
        <v>44</v>
      </c>
      <c r="B676" s="84">
        <v>675</v>
      </c>
      <c r="C676" s="57" t="s">
        <v>45</v>
      </c>
      <c r="D676" s="57" t="s">
        <v>89</v>
      </c>
      <c r="E676" s="42" t="s">
        <v>6170</v>
      </c>
      <c r="F676" s="58" t="s">
        <v>114</v>
      </c>
      <c r="G676" s="87" t="s">
        <v>6228</v>
      </c>
      <c r="H676" s="91" t="s">
        <v>2134</v>
      </c>
      <c r="I676" s="57" t="s">
        <v>22</v>
      </c>
      <c r="J676" s="72">
        <v>1</v>
      </c>
      <c r="K676" s="57">
        <v>0</v>
      </c>
      <c r="L676" s="72">
        <v>13</v>
      </c>
      <c r="M676" s="57">
        <v>3.1</v>
      </c>
    </row>
    <row r="677" s="83" customFormat="1" ht="27.6" spans="1:13">
      <c r="A677" s="83" t="s">
        <v>44</v>
      </c>
      <c r="B677" s="84">
        <v>676</v>
      </c>
      <c r="C677" s="57" t="s">
        <v>45</v>
      </c>
      <c r="D677" s="57" t="s">
        <v>53</v>
      </c>
      <c r="E677" s="42" t="s">
        <v>6170</v>
      </c>
      <c r="F677" s="58" t="s">
        <v>55</v>
      </c>
      <c r="G677" s="87" t="s">
        <v>6188</v>
      </c>
      <c r="H677" s="91" t="s">
        <v>2136</v>
      </c>
      <c r="I677" s="57" t="s">
        <v>22</v>
      </c>
      <c r="J677" s="72">
        <v>1</v>
      </c>
      <c r="K677" s="57">
        <v>0</v>
      </c>
      <c r="L677" s="57">
        <v>14</v>
      </c>
      <c r="M677" s="57">
        <v>3.2</v>
      </c>
    </row>
    <row r="678" s="83" customFormat="1" ht="27.6" spans="1:13">
      <c r="A678" s="83" t="s">
        <v>44</v>
      </c>
      <c r="B678" s="84">
        <v>677</v>
      </c>
      <c r="C678" s="57" t="s">
        <v>45</v>
      </c>
      <c r="D678" s="57" t="s">
        <v>53</v>
      </c>
      <c r="E678" s="42" t="s">
        <v>6170</v>
      </c>
      <c r="F678" s="58" t="s">
        <v>55</v>
      </c>
      <c r="G678" s="87" t="s">
        <v>4077</v>
      </c>
      <c r="H678" s="91" t="s">
        <v>2136</v>
      </c>
      <c r="I678" s="57" t="s">
        <v>22</v>
      </c>
      <c r="J678" s="72">
        <v>5</v>
      </c>
      <c r="K678" s="57">
        <v>0</v>
      </c>
      <c r="L678" s="57">
        <v>138</v>
      </c>
      <c r="M678" s="57">
        <v>3.2</v>
      </c>
    </row>
    <row r="679" s="83" customFormat="1" ht="27.6" spans="1:13">
      <c r="A679" s="83" t="s">
        <v>44</v>
      </c>
      <c r="B679" s="84">
        <v>678</v>
      </c>
      <c r="C679" s="57" t="s">
        <v>45</v>
      </c>
      <c r="D679" s="57" t="s">
        <v>53</v>
      </c>
      <c r="E679" s="42" t="s">
        <v>6170</v>
      </c>
      <c r="F679" s="58" t="s">
        <v>249</v>
      </c>
      <c r="G679" s="87" t="s">
        <v>3801</v>
      </c>
      <c r="H679" s="91" t="s">
        <v>2136</v>
      </c>
      <c r="I679" s="57" t="s">
        <v>22</v>
      </c>
      <c r="J679" s="72">
        <v>1</v>
      </c>
      <c r="K679" s="57">
        <v>0</v>
      </c>
      <c r="L679" s="72">
        <v>5</v>
      </c>
      <c r="M679" s="57">
        <v>3.2</v>
      </c>
    </row>
    <row r="680" s="83" customFormat="1" ht="27.6" spans="1:13">
      <c r="A680" s="83" t="s">
        <v>44</v>
      </c>
      <c r="B680" s="84">
        <v>679</v>
      </c>
      <c r="C680" s="57" t="s">
        <v>45</v>
      </c>
      <c r="D680" s="57" t="s">
        <v>53</v>
      </c>
      <c r="E680" s="42" t="s">
        <v>6170</v>
      </c>
      <c r="F680" s="58" t="s">
        <v>249</v>
      </c>
      <c r="G680" s="87" t="s">
        <v>6229</v>
      </c>
      <c r="H680" s="91" t="s">
        <v>2136</v>
      </c>
      <c r="I680" s="57" t="s">
        <v>22</v>
      </c>
      <c r="J680" s="72">
        <v>1</v>
      </c>
      <c r="K680" s="57">
        <v>0</v>
      </c>
      <c r="L680" s="57">
        <v>8</v>
      </c>
      <c r="M680" s="57">
        <v>3.2</v>
      </c>
    </row>
    <row r="681" s="83" customFormat="1" ht="27.6" spans="1:13">
      <c r="A681" s="83" t="s">
        <v>44</v>
      </c>
      <c r="B681" s="84">
        <v>680</v>
      </c>
      <c r="C681" s="57" t="s">
        <v>45</v>
      </c>
      <c r="D681" s="57" t="s">
        <v>53</v>
      </c>
      <c r="E681" s="42" t="s">
        <v>6170</v>
      </c>
      <c r="F681" s="58" t="s">
        <v>304</v>
      </c>
      <c r="G681" s="87" t="s">
        <v>6230</v>
      </c>
      <c r="H681" s="91" t="s">
        <v>2136</v>
      </c>
      <c r="I681" s="57" t="s">
        <v>22</v>
      </c>
      <c r="J681" s="72">
        <v>1</v>
      </c>
      <c r="K681" s="57">
        <v>0</v>
      </c>
      <c r="L681" s="72">
        <v>40</v>
      </c>
      <c r="M681" s="57">
        <v>3.1</v>
      </c>
    </row>
    <row r="682" s="83" customFormat="1" ht="41.4" spans="1:13">
      <c r="A682" s="83" t="s">
        <v>44</v>
      </c>
      <c r="B682" s="84">
        <v>681</v>
      </c>
      <c r="C682" s="57" t="s">
        <v>45</v>
      </c>
      <c r="D682" s="57" t="s">
        <v>171</v>
      </c>
      <c r="E682" s="42" t="s">
        <v>6170</v>
      </c>
      <c r="F682" s="58" t="s">
        <v>172</v>
      </c>
      <c r="G682" s="87" t="s">
        <v>6172</v>
      </c>
      <c r="H682" s="91" t="s">
        <v>3641</v>
      </c>
      <c r="I682" s="57" t="s">
        <v>22</v>
      </c>
      <c r="J682" s="72">
        <v>1</v>
      </c>
      <c r="K682" s="57">
        <v>0</v>
      </c>
      <c r="L682" s="57">
        <v>0.24</v>
      </c>
      <c r="M682" s="57">
        <v>3.2</v>
      </c>
    </row>
    <row r="683" s="83" customFormat="1" ht="41.4" spans="1:13">
      <c r="A683" s="83" t="s">
        <v>44</v>
      </c>
      <c r="B683" s="84">
        <v>682</v>
      </c>
      <c r="C683" s="57" t="s">
        <v>45</v>
      </c>
      <c r="D683" s="57" t="s">
        <v>171</v>
      </c>
      <c r="E683" s="42" t="s">
        <v>6170</v>
      </c>
      <c r="F683" s="58" t="s">
        <v>172</v>
      </c>
      <c r="G683" s="87" t="s">
        <v>6231</v>
      </c>
      <c r="H683" s="91" t="s">
        <v>3641</v>
      </c>
      <c r="I683" s="57" t="s">
        <v>22</v>
      </c>
      <c r="J683" s="72">
        <v>4</v>
      </c>
      <c r="K683" s="57">
        <v>0</v>
      </c>
      <c r="L683" s="57">
        <v>4</v>
      </c>
      <c r="M683" s="57">
        <v>3.2</v>
      </c>
    </row>
    <row r="684" s="83" customFormat="1" ht="55.2" spans="1:13">
      <c r="A684" s="83" t="s">
        <v>44</v>
      </c>
      <c r="B684" s="84">
        <v>683</v>
      </c>
      <c r="C684" s="57" t="s">
        <v>45</v>
      </c>
      <c r="D684" s="57" t="s">
        <v>53</v>
      </c>
      <c r="E684" s="42" t="s">
        <v>6170</v>
      </c>
      <c r="F684" s="58" t="s">
        <v>236</v>
      </c>
      <c r="G684" s="87" t="s">
        <v>6193</v>
      </c>
      <c r="H684" s="91" t="s">
        <v>2134</v>
      </c>
      <c r="I684" s="57" t="s">
        <v>22</v>
      </c>
      <c r="J684" s="72">
        <v>1</v>
      </c>
      <c r="K684" s="57">
        <f>(CEILING(J684*0.2,1))*1</f>
        <v>1</v>
      </c>
      <c r="L684" s="72">
        <v>4</v>
      </c>
      <c r="M684" s="57">
        <v>3.2</v>
      </c>
    </row>
    <row r="685" s="83" customFormat="1" ht="55.2" spans="1:13">
      <c r="A685" s="83" t="s">
        <v>44</v>
      </c>
      <c r="B685" s="84">
        <v>684</v>
      </c>
      <c r="C685" s="57" t="s">
        <v>45</v>
      </c>
      <c r="D685" s="57" t="s">
        <v>53</v>
      </c>
      <c r="E685" s="42" t="s">
        <v>6170</v>
      </c>
      <c r="F685" s="58" t="s">
        <v>236</v>
      </c>
      <c r="G685" s="87" t="s">
        <v>6232</v>
      </c>
      <c r="H685" s="91" t="s">
        <v>2134</v>
      </c>
      <c r="I685" s="57" t="s">
        <v>22</v>
      </c>
      <c r="J685" s="72">
        <v>1</v>
      </c>
      <c r="K685" s="57">
        <v>0</v>
      </c>
      <c r="L685" s="72">
        <v>2</v>
      </c>
      <c r="M685" s="57">
        <v>3.2</v>
      </c>
    </row>
    <row r="686" s="83" customFormat="1" ht="27.6" spans="1:13">
      <c r="A686" s="83" t="s">
        <v>44</v>
      </c>
      <c r="B686" s="84">
        <v>685</v>
      </c>
      <c r="C686" s="57" t="s">
        <v>45</v>
      </c>
      <c r="D686" s="57" t="s">
        <v>53</v>
      </c>
      <c r="E686" s="42" t="s">
        <v>6170</v>
      </c>
      <c r="F686" s="58" t="s">
        <v>236</v>
      </c>
      <c r="G686" s="87" t="s">
        <v>6194</v>
      </c>
      <c r="H686" s="91" t="s">
        <v>2134</v>
      </c>
      <c r="I686" s="57" t="s">
        <v>22</v>
      </c>
      <c r="J686" s="72">
        <v>1</v>
      </c>
      <c r="K686" s="57">
        <v>0</v>
      </c>
      <c r="L686" s="72">
        <v>2</v>
      </c>
      <c r="M686" s="57">
        <v>3.2</v>
      </c>
    </row>
    <row r="687" s="83" customFormat="1" ht="27.6" spans="1:13">
      <c r="A687" s="83" t="s">
        <v>44</v>
      </c>
      <c r="B687" s="84">
        <v>686</v>
      </c>
      <c r="C687" s="57" t="s">
        <v>45</v>
      </c>
      <c r="D687" s="57" t="s">
        <v>322</v>
      </c>
      <c r="E687" s="42" t="s">
        <v>6170</v>
      </c>
      <c r="F687" s="58" t="s">
        <v>323</v>
      </c>
      <c r="G687" s="87" t="s">
        <v>4081</v>
      </c>
      <c r="H687" s="91" t="s">
        <v>2141</v>
      </c>
      <c r="I687" s="57" t="s">
        <v>2124</v>
      </c>
      <c r="J687" s="59">
        <v>8.84702</v>
      </c>
      <c r="K687" s="59">
        <v>0</v>
      </c>
      <c r="L687" s="72">
        <v>320</v>
      </c>
      <c r="M687" s="57">
        <v>3.2</v>
      </c>
    </row>
    <row r="688" s="83" customFormat="1" ht="27.6" spans="1:13">
      <c r="A688" s="83" t="s">
        <v>44</v>
      </c>
      <c r="B688" s="84">
        <v>687</v>
      </c>
      <c r="C688" s="57" t="s">
        <v>45</v>
      </c>
      <c r="D688" s="57" t="s">
        <v>89</v>
      </c>
      <c r="E688" s="42" t="s">
        <v>6170</v>
      </c>
      <c r="F688" s="58" t="s">
        <v>114</v>
      </c>
      <c r="G688" s="87" t="s">
        <v>3857</v>
      </c>
      <c r="H688" s="91" t="s">
        <v>2134</v>
      </c>
      <c r="I688" s="57" t="s">
        <v>22</v>
      </c>
      <c r="J688" s="72">
        <v>4</v>
      </c>
      <c r="K688" s="57">
        <v>0</v>
      </c>
      <c r="L688" s="57">
        <v>136</v>
      </c>
      <c r="M688" s="57">
        <v>3.2</v>
      </c>
    </row>
    <row r="689" s="83" customFormat="1" ht="27.6" spans="1:13">
      <c r="A689" s="83" t="s">
        <v>44</v>
      </c>
      <c r="B689" s="84">
        <v>688</v>
      </c>
      <c r="C689" s="57" t="s">
        <v>45</v>
      </c>
      <c r="D689" s="57" t="s">
        <v>89</v>
      </c>
      <c r="E689" s="42" t="s">
        <v>6170</v>
      </c>
      <c r="F689" s="58" t="s">
        <v>114</v>
      </c>
      <c r="G689" s="87" t="s">
        <v>6228</v>
      </c>
      <c r="H689" s="91" t="s">
        <v>2134</v>
      </c>
      <c r="I689" s="57" t="s">
        <v>22</v>
      </c>
      <c r="J689" s="72">
        <v>1</v>
      </c>
      <c r="K689" s="57">
        <v>0</v>
      </c>
      <c r="L689" s="57">
        <v>13</v>
      </c>
      <c r="M689" s="57">
        <v>3.2</v>
      </c>
    </row>
    <row r="690" s="83" customFormat="1" ht="27.6" spans="1:13">
      <c r="A690" s="83" t="s">
        <v>44</v>
      </c>
      <c r="B690" s="84">
        <v>689</v>
      </c>
      <c r="C690" s="57" t="s">
        <v>45</v>
      </c>
      <c r="D690" s="57" t="s">
        <v>53</v>
      </c>
      <c r="E690" s="42" t="s">
        <v>6170</v>
      </c>
      <c r="F690" s="58" t="s">
        <v>55</v>
      </c>
      <c r="G690" s="87" t="s">
        <v>4077</v>
      </c>
      <c r="H690" s="91" t="s">
        <v>2136</v>
      </c>
      <c r="I690" s="57" t="s">
        <v>22</v>
      </c>
      <c r="J690" s="72">
        <v>4</v>
      </c>
      <c r="K690" s="57">
        <v>0</v>
      </c>
      <c r="L690" s="72">
        <v>110</v>
      </c>
      <c r="M690" s="57">
        <v>3.1</v>
      </c>
    </row>
    <row r="691" s="83" customFormat="1" ht="27.6" spans="1:13">
      <c r="A691" s="83" t="s">
        <v>44</v>
      </c>
      <c r="B691" s="84">
        <v>690</v>
      </c>
      <c r="C691" s="57" t="s">
        <v>45</v>
      </c>
      <c r="D691" s="57" t="s">
        <v>53</v>
      </c>
      <c r="E691" s="42" t="s">
        <v>6170</v>
      </c>
      <c r="F691" s="58" t="s">
        <v>249</v>
      </c>
      <c r="G691" s="87" t="s">
        <v>3801</v>
      </c>
      <c r="H691" s="91" t="s">
        <v>2136</v>
      </c>
      <c r="I691" s="57" t="s">
        <v>22</v>
      </c>
      <c r="J691" s="72">
        <v>1</v>
      </c>
      <c r="K691" s="57">
        <v>0</v>
      </c>
      <c r="L691" s="57">
        <v>5</v>
      </c>
      <c r="M691" s="57">
        <v>3.2</v>
      </c>
    </row>
    <row r="692" s="83" customFormat="1" ht="27.6" spans="1:13">
      <c r="A692" s="83" t="s">
        <v>44</v>
      </c>
      <c r="B692" s="84">
        <v>691</v>
      </c>
      <c r="C692" s="57" t="s">
        <v>45</v>
      </c>
      <c r="D692" s="57" t="s">
        <v>53</v>
      </c>
      <c r="E692" s="42" t="s">
        <v>6170</v>
      </c>
      <c r="F692" s="58" t="s">
        <v>249</v>
      </c>
      <c r="G692" s="87" t="s">
        <v>6229</v>
      </c>
      <c r="H692" s="91" t="s">
        <v>2136</v>
      </c>
      <c r="I692" s="57" t="s">
        <v>22</v>
      </c>
      <c r="J692" s="72">
        <v>1</v>
      </c>
      <c r="K692" s="57">
        <v>0</v>
      </c>
      <c r="L692" s="57">
        <v>8</v>
      </c>
      <c r="M692" s="57">
        <v>3.2</v>
      </c>
    </row>
    <row r="693" s="83" customFormat="1" ht="41.4" spans="1:13">
      <c r="A693" s="83" t="s">
        <v>44</v>
      </c>
      <c r="B693" s="84">
        <v>692</v>
      </c>
      <c r="C693" s="57" t="s">
        <v>45</v>
      </c>
      <c r="D693" s="57" t="s">
        <v>171</v>
      </c>
      <c r="E693" s="42" t="s">
        <v>6170</v>
      </c>
      <c r="F693" s="58" t="s">
        <v>172</v>
      </c>
      <c r="G693" s="87" t="s">
        <v>6172</v>
      </c>
      <c r="H693" s="91" t="s">
        <v>3641</v>
      </c>
      <c r="I693" s="57" t="s">
        <v>22</v>
      </c>
      <c r="J693" s="72">
        <v>1</v>
      </c>
      <c r="K693" s="57">
        <v>0</v>
      </c>
      <c r="L693" s="72">
        <v>0.24</v>
      </c>
      <c r="M693" s="57">
        <v>3.2</v>
      </c>
    </row>
    <row r="694" s="83" customFormat="1" ht="41.4" spans="1:13">
      <c r="A694" s="83" t="s">
        <v>44</v>
      </c>
      <c r="B694" s="84">
        <v>693</v>
      </c>
      <c r="C694" s="57" t="s">
        <v>45</v>
      </c>
      <c r="D694" s="57" t="s">
        <v>171</v>
      </c>
      <c r="E694" s="42" t="s">
        <v>6170</v>
      </c>
      <c r="F694" s="58" t="s">
        <v>172</v>
      </c>
      <c r="G694" s="87" t="s">
        <v>6231</v>
      </c>
      <c r="H694" s="91" t="s">
        <v>3641</v>
      </c>
      <c r="I694" s="57" t="s">
        <v>22</v>
      </c>
      <c r="J694" s="72">
        <v>4</v>
      </c>
      <c r="K694" s="57">
        <v>0</v>
      </c>
      <c r="L694" s="57">
        <v>4</v>
      </c>
      <c r="M694" s="57">
        <v>3.2</v>
      </c>
    </row>
    <row r="695" s="83" customFormat="1" ht="55.2" spans="1:13">
      <c r="A695" s="83" t="s">
        <v>44</v>
      </c>
      <c r="B695" s="84">
        <v>694</v>
      </c>
      <c r="C695" s="57" t="s">
        <v>45</v>
      </c>
      <c r="D695" s="57" t="s">
        <v>53</v>
      </c>
      <c r="E695" s="42" t="s">
        <v>6170</v>
      </c>
      <c r="F695" s="58" t="s">
        <v>236</v>
      </c>
      <c r="G695" s="87" t="s">
        <v>6193</v>
      </c>
      <c r="H695" s="91" t="s">
        <v>2134</v>
      </c>
      <c r="I695" s="57" t="s">
        <v>22</v>
      </c>
      <c r="J695" s="72">
        <v>1</v>
      </c>
      <c r="K695" s="57">
        <f t="shared" ref="K695:K702" si="41">(CEILING(J695*0.2,1))*1</f>
        <v>1</v>
      </c>
      <c r="L695" s="57">
        <v>4</v>
      </c>
      <c r="M695" s="57">
        <v>3.2</v>
      </c>
    </row>
    <row r="696" s="83" customFormat="1" ht="55.2" spans="1:13">
      <c r="A696" s="83" t="s">
        <v>44</v>
      </c>
      <c r="B696" s="84">
        <v>695</v>
      </c>
      <c r="C696" s="57" t="s">
        <v>45</v>
      </c>
      <c r="D696" s="57" t="s">
        <v>53</v>
      </c>
      <c r="E696" s="42" t="s">
        <v>6170</v>
      </c>
      <c r="F696" s="58" t="s">
        <v>236</v>
      </c>
      <c r="G696" s="87" t="s">
        <v>6232</v>
      </c>
      <c r="H696" s="91" t="s">
        <v>2134</v>
      </c>
      <c r="I696" s="57" t="s">
        <v>22</v>
      </c>
      <c r="J696" s="72">
        <v>1</v>
      </c>
      <c r="K696" s="57">
        <v>0</v>
      </c>
      <c r="L696" s="57">
        <v>2</v>
      </c>
      <c r="M696" s="57">
        <v>3.2</v>
      </c>
    </row>
    <row r="697" s="83" customFormat="1" ht="27.6" spans="1:13">
      <c r="A697" s="83" t="s">
        <v>44</v>
      </c>
      <c r="B697" s="84">
        <v>696</v>
      </c>
      <c r="C697" s="57" t="s">
        <v>45</v>
      </c>
      <c r="D697" s="57" t="s">
        <v>322</v>
      </c>
      <c r="E697" s="42" t="s">
        <v>6170</v>
      </c>
      <c r="F697" s="58" t="s">
        <v>323</v>
      </c>
      <c r="G697" s="87" t="s">
        <v>4081</v>
      </c>
      <c r="H697" s="91" t="s">
        <v>2141</v>
      </c>
      <c r="I697" s="57" t="s">
        <v>2124</v>
      </c>
      <c r="J697" s="59">
        <v>2.65112</v>
      </c>
      <c r="K697" s="59">
        <v>0</v>
      </c>
      <c r="L697" s="72">
        <v>96</v>
      </c>
      <c r="M697" s="57">
        <v>3.1</v>
      </c>
    </row>
    <row r="698" s="83" customFormat="1" ht="27.6" spans="1:13">
      <c r="A698" s="83" t="s">
        <v>44</v>
      </c>
      <c r="B698" s="84">
        <v>697</v>
      </c>
      <c r="C698" s="57" t="s">
        <v>45</v>
      </c>
      <c r="D698" s="57" t="s">
        <v>53</v>
      </c>
      <c r="E698" s="42" t="s">
        <v>6170</v>
      </c>
      <c r="F698" s="58" t="s">
        <v>249</v>
      </c>
      <c r="G698" s="87" t="s">
        <v>6235</v>
      </c>
      <c r="H698" s="91" t="s">
        <v>2136</v>
      </c>
      <c r="I698" s="57" t="s">
        <v>22</v>
      </c>
      <c r="J698" s="72">
        <v>1</v>
      </c>
      <c r="K698" s="57">
        <f t="shared" si="41"/>
        <v>1</v>
      </c>
      <c r="L698" s="57">
        <v>2</v>
      </c>
      <c r="M698" s="57">
        <v>3.2</v>
      </c>
    </row>
    <row r="699" s="83" customFormat="1" ht="27.6" spans="1:13">
      <c r="A699" s="83" t="s">
        <v>44</v>
      </c>
      <c r="B699" s="84">
        <v>698</v>
      </c>
      <c r="C699" s="57" t="s">
        <v>45</v>
      </c>
      <c r="D699" s="57" t="s">
        <v>322</v>
      </c>
      <c r="E699" s="42" t="s">
        <v>6170</v>
      </c>
      <c r="F699" s="58" t="s">
        <v>323</v>
      </c>
      <c r="G699" s="87" t="s">
        <v>3617</v>
      </c>
      <c r="H699" s="91" t="s">
        <v>2141</v>
      </c>
      <c r="I699" s="57" t="s">
        <v>2124</v>
      </c>
      <c r="J699" s="59">
        <v>5.82992</v>
      </c>
      <c r="K699" s="59">
        <f>J699*0.1</f>
        <v>0.582992</v>
      </c>
      <c r="L699" s="72">
        <v>81</v>
      </c>
      <c r="M699" s="57">
        <v>3.2</v>
      </c>
    </row>
    <row r="700" s="83" customFormat="1" ht="27.6" spans="1:13">
      <c r="A700" s="83" t="s">
        <v>44</v>
      </c>
      <c r="B700" s="84">
        <v>699</v>
      </c>
      <c r="C700" s="57" t="s">
        <v>45</v>
      </c>
      <c r="D700" s="57" t="s">
        <v>53</v>
      </c>
      <c r="E700" s="42" t="s">
        <v>6170</v>
      </c>
      <c r="F700" s="58" t="s">
        <v>249</v>
      </c>
      <c r="G700" s="87" t="s">
        <v>3371</v>
      </c>
      <c r="H700" s="91" t="s">
        <v>2158</v>
      </c>
      <c r="I700" s="57" t="s">
        <v>22</v>
      </c>
      <c r="J700" s="72">
        <v>1</v>
      </c>
      <c r="K700" s="57">
        <f t="shared" si="41"/>
        <v>1</v>
      </c>
      <c r="L700" s="57">
        <v>4</v>
      </c>
      <c r="M700" s="57">
        <v>3.2</v>
      </c>
    </row>
    <row r="701" s="83" customFormat="1" ht="27.6" spans="1:13">
      <c r="A701" s="83" t="s">
        <v>44</v>
      </c>
      <c r="B701" s="84">
        <v>700</v>
      </c>
      <c r="C701" s="57" t="s">
        <v>45</v>
      </c>
      <c r="D701" s="57" t="s">
        <v>53</v>
      </c>
      <c r="E701" s="42" t="s">
        <v>6170</v>
      </c>
      <c r="F701" s="58" t="s">
        <v>55</v>
      </c>
      <c r="G701" s="87" t="s">
        <v>2606</v>
      </c>
      <c r="H701" s="91" t="s">
        <v>2158</v>
      </c>
      <c r="I701" s="57" t="s">
        <v>22</v>
      </c>
      <c r="J701" s="72">
        <v>1</v>
      </c>
      <c r="K701" s="57">
        <f t="shared" si="41"/>
        <v>1</v>
      </c>
      <c r="L701" s="57">
        <v>30</v>
      </c>
      <c r="M701" s="57">
        <v>3.2</v>
      </c>
    </row>
    <row r="702" s="83" customFormat="1" ht="27.6" spans="1:13">
      <c r="A702" s="83" t="s">
        <v>44</v>
      </c>
      <c r="B702" s="84">
        <v>701</v>
      </c>
      <c r="C702" s="57" t="s">
        <v>45</v>
      </c>
      <c r="D702" s="57" t="s">
        <v>53</v>
      </c>
      <c r="E702" s="42" t="s">
        <v>6170</v>
      </c>
      <c r="F702" s="58" t="s">
        <v>55</v>
      </c>
      <c r="G702" s="87" t="s">
        <v>2607</v>
      </c>
      <c r="H702" s="91" t="s">
        <v>2158</v>
      </c>
      <c r="I702" s="57" t="s">
        <v>22</v>
      </c>
      <c r="J702" s="72">
        <v>1</v>
      </c>
      <c r="K702" s="57">
        <f t="shared" si="41"/>
        <v>1</v>
      </c>
      <c r="L702" s="57">
        <v>15</v>
      </c>
      <c r="M702" s="57">
        <v>3.2</v>
      </c>
    </row>
    <row r="703" s="83" customFormat="1" ht="27.6" spans="1:13">
      <c r="A703" s="83" t="s">
        <v>44</v>
      </c>
      <c r="B703" s="84">
        <v>702</v>
      </c>
      <c r="C703" s="57" t="s">
        <v>45</v>
      </c>
      <c r="D703" s="57" t="s">
        <v>89</v>
      </c>
      <c r="E703" s="42" t="s">
        <v>6170</v>
      </c>
      <c r="F703" s="58" t="s">
        <v>114</v>
      </c>
      <c r="G703" s="87" t="s">
        <v>4063</v>
      </c>
      <c r="H703" s="91" t="s">
        <v>2134</v>
      </c>
      <c r="I703" s="57" t="s">
        <v>22</v>
      </c>
      <c r="J703" s="72">
        <v>4</v>
      </c>
      <c r="K703" s="57">
        <v>0</v>
      </c>
      <c r="L703" s="72">
        <v>64</v>
      </c>
      <c r="M703" s="57">
        <v>3.1</v>
      </c>
    </row>
    <row r="704" s="83" customFormat="1" ht="27.6" spans="1:13">
      <c r="A704" s="83" t="s">
        <v>44</v>
      </c>
      <c r="B704" s="84">
        <v>703</v>
      </c>
      <c r="C704" s="57" t="s">
        <v>45</v>
      </c>
      <c r="D704" s="57" t="s">
        <v>53</v>
      </c>
      <c r="E704" s="42" t="s">
        <v>6170</v>
      </c>
      <c r="F704" s="58" t="s">
        <v>55</v>
      </c>
      <c r="G704" s="87" t="s">
        <v>3797</v>
      </c>
      <c r="H704" s="91" t="s">
        <v>2136</v>
      </c>
      <c r="I704" s="57" t="s">
        <v>22</v>
      </c>
      <c r="J704" s="72">
        <v>3</v>
      </c>
      <c r="K704" s="57">
        <f t="shared" ref="K704:K706" si="42">(CEILING(J704*0.2,1))*1</f>
        <v>1</v>
      </c>
      <c r="L704" s="57">
        <v>32</v>
      </c>
      <c r="M704" s="57">
        <v>3.2</v>
      </c>
    </row>
    <row r="705" s="83" customFormat="1" ht="27.6" spans="1:13">
      <c r="A705" s="83" t="s">
        <v>44</v>
      </c>
      <c r="B705" s="84">
        <v>704</v>
      </c>
      <c r="C705" s="57" t="s">
        <v>45</v>
      </c>
      <c r="D705" s="57" t="s">
        <v>53</v>
      </c>
      <c r="E705" s="42" t="s">
        <v>6170</v>
      </c>
      <c r="F705" s="58" t="s">
        <v>249</v>
      </c>
      <c r="G705" s="87" t="s">
        <v>3621</v>
      </c>
      <c r="H705" s="91" t="s">
        <v>2136</v>
      </c>
      <c r="I705" s="57" t="s">
        <v>22</v>
      </c>
      <c r="J705" s="72">
        <v>1</v>
      </c>
      <c r="K705" s="57">
        <f t="shared" si="42"/>
        <v>1</v>
      </c>
      <c r="L705" s="57">
        <v>2</v>
      </c>
      <c r="M705" s="57">
        <v>3.2</v>
      </c>
    </row>
    <row r="706" s="83" customFormat="1" ht="27.6" spans="1:13">
      <c r="A706" s="83" t="s">
        <v>44</v>
      </c>
      <c r="B706" s="84">
        <v>705</v>
      </c>
      <c r="C706" s="57" t="s">
        <v>45</v>
      </c>
      <c r="D706" s="57" t="s">
        <v>53</v>
      </c>
      <c r="E706" s="42" t="s">
        <v>6170</v>
      </c>
      <c r="F706" s="58" t="s">
        <v>249</v>
      </c>
      <c r="G706" s="87" t="s">
        <v>3798</v>
      </c>
      <c r="H706" s="91" t="s">
        <v>2136</v>
      </c>
      <c r="I706" s="57" t="s">
        <v>22</v>
      </c>
      <c r="J706" s="72">
        <v>1</v>
      </c>
      <c r="K706" s="57">
        <f t="shared" si="42"/>
        <v>1</v>
      </c>
      <c r="L706" s="57">
        <v>3</v>
      </c>
      <c r="M706" s="57">
        <v>3.2</v>
      </c>
    </row>
    <row r="707" s="83" customFormat="1" ht="41.4" spans="1:13">
      <c r="A707" s="83" t="s">
        <v>44</v>
      </c>
      <c r="B707" s="84">
        <v>706</v>
      </c>
      <c r="C707" s="57" t="s">
        <v>45</v>
      </c>
      <c r="D707" s="57" t="s">
        <v>171</v>
      </c>
      <c r="E707" s="42" t="s">
        <v>6170</v>
      </c>
      <c r="F707" s="58" t="s">
        <v>172</v>
      </c>
      <c r="G707" s="87" t="s">
        <v>6191</v>
      </c>
      <c r="H707" s="91" t="s">
        <v>3641</v>
      </c>
      <c r="I707" s="57" t="s">
        <v>22</v>
      </c>
      <c r="J707" s="72">
        <v>4</v>
      </c>
      <c r="K707" s="57">
        <v>0</v>
      </c>
      <c r="L707" s="72">
        <v>2</v>
      </c>
      <c r="M707" s="57">
        <v>3.2</v>
      </c>
    </row>
    <row r="708" s="83" customFormat="1" ht="55.2" spans="1:13">
      <c r="A708" s="83" t="s">
        <v>44</v>
      </c>
      <c r="B708" s="84">
        <v>707</v>
      </c>
      <c r="C708" s="57" t="s">
        <v>45</v>
      </c>
      <c r="D708" s="57" t="s">
        <v>53</v>
      </c>
      <c r="E708" s="42" t="s">
        <v>6170</v>
      </c>
      <c r="F708" s="58" t="s">
        <v>236</v>
      </c>
      <c r="G708" s="87" t="s">
        <v>6192</v>
      </c>
      <c r="H708" s="91" t="s">
        <v>2134</v>
      </c>
      <c r="I708" s="57" t="s">
        <v>22</v>
      </c>
      <c r="J708" s="72">
        <v>1</v>
      </c>
      <c r="K708" s="57">
        <f t="shared" ref="K708:K713" si="43">(CEILING(J708*0.2,1))*1</f>
        <v>1</v>
      </c>
      <c r="L708" s="57">
        <v>2</v>
      </c>
      <c r="M708" s="57">
        <v>3.2</v>
      </c>
    </row>
    <row r="709" s="83" customFormat="1" ht="55.2" spans="1:13">
      <c r="A709" s="83" t="s">
        <v>44</v>
      </c>
      <c r="B709" s="84">
        <v>708</v>
      </c>
      <c r="C709" s="57" t="s">
        <v>45</v>
      </c>
      <c r="D709" s="57" t="s">
        <v>53</v>
      </c>
      <c r="E709" s="42" t="s">
        <v>6170</v>
      </c>
      <c r="F709" s="58" t="s">
        <v>236</v>
      </c>
      <c r="G709" s="87" t="s">
        <v>6193</v>
      </c>
      <c r="H709" s="91" t="s">
        <v>2134</v>
      </c>
      <c r="I709" s="57" t="s">
        <v>22</v>
      </c>
      <c r="J709" s="72">
        <v>1</v>
      </c>
      <c r="K709" s="57">
        <f t="shared" si="43"/>
        <v>1</v>
      </c>
      <c r="L709" s="57">
        <v>4</v>
      </c>
      <c r="M709" s="57">
        <v>3.2</v>
      </c>
    </row>
    <row r="710" s="83" customFormat="1" ht="27.6" spans="1:13">
      <c r="A710" s="83" t="s">
        <v>44</v>
      </c>
      <c r="B710" s="84">
        <v>709</v>
      </c>
      <c r="C710" s="57" t="s">
        <v>45</v>
      </c>
      <c r="D710" s="57" t="s">
        <v>322</v>
      </c>
      <c r="E710" s="42" t="s">
        <v>6170</v>
      </c>
      <c r="F710" s="58" t="s">
        <v>323</v>
      </c>
      <c r="G710" s="87" t="s">
        <v>3799</v>
      </c>
      <c r="H710" s="91" t="s">
        <v>2141</v>
      </c>
      <c r="I710" s="57" t="s">
        <v>2124</v>
      </c>
      <c r="J710" s="59">
        <v>1.9089</v>
      </c>
      <c r="K710" s="59">
        <f>J710*0.1</f>
        <v>0.19089</v>
      </c>
      <c r="L710" s="72">
        <v>38</v>
      </c>
      <c r="M710" s="57">
        <v>3.1</v>
      </c>
    </row>
    <row r="711" s="83" customFormat="1" ht="27.6" spans="1:13">
      <c r="A711" s="83" t="s">
        <v>44</v>
      </c>
      <c r="B711" s="84">
        <v>710</v>
      </c>
      <c r="C711" s="57" t="s">
        <v>45</v>
      </c>
      <c r="D711" s="57" t="s">
        <v>89</v>
      </c>
      <c r="E711" s="42" t="s">
        <v>6170</v>
      </c>
      <c r="F711" s="58" t="s">
        <v>114</v>
      </c>
      <c r="G711" s="87" t="s">
        <v>6195</v>
      </c>
      <c r="H711" s="91" t="s">
        <v>2134</v>
      </c>
      <c r="I711" s="57" t="s">
        <v>22</v>
      </c>
      <c r="J711" s="72">
        <v>4</v>
      </c>
      <c r="K711" s="57">
        <v>0</v>
      </c>
      <c r="L711" s="57">
        <v>39</v>
      </c>
      <c r="M711" s="57">
        <v>3.2</v>
      </c>
    </row>
    <row r="712" s="83" customFormat="1" ht="27.6" spans="1:13">
      <c r="A712" s="83" t="s">
        <v>44</v>
      </c>
      <c r="B712" s="84">
        <v>711</v>
      </c>
      <c r="C712" s="57" t="s">
        <v>45</v>
      </c>
      <c r="D712" s="57" t="s">
        <v>53</v>
      </c>
      <c r="E712" s="42" t="s">
        <v>6170</v>
      </c>
      <c r="F712" s="58" t="s">
        <v>55</v>
      </c>
      <c r="G712" s="87" t="s">
        <v>3614</v>
      </c>
      <c r="H712" s="91" t="s">
        <v>2136</v>
      </c>
      <c r="I712" s="57" t="s">
        <v>22</v>
      </c>
      <c r="J712" s="72">
        <v>3</v>
      </c>
      <c r="K712" s="57">
        <f t="shared" si="43"/>
        <v>1</v>
      </c>
      <c r="L712" s="72">
        <v>16</v>
      </c>
      <c r="M712" s="57">
        <v>3.2</v>
      </c>
    </row>
    <row r="713" s="83" customFormat="1" ht="27.6" spans="1:13">
      <c r="A713" s="83" t="s">
        <v>44</v>
      </c>
      <c r="B713" s="84">
        <v>712</v>
      </c>
      <c r="C713" s="57" t="s">
        <v>45</v>
      </c>
      <c r="D713" s="57" t="s">
        <v>53</v>
      </c>
      <c r="E713" s="42" t="s">
        <v>6170</v>
      </c>
      <c r="F713" s="58" t="s">
        <v>249</v>
      </c>
      <c r="G713" s="87" t="s">
        <v>3621</v>
      </c>
      <c r="H713" s="91" t="s">
        <v>2136</v>
      </c>
      <c r="I713" s="57" t="s">
        <v>22</v>
      </c>
      <c r="J713" s="72">
        <v>1</v>
      </c>
      <c r="K713" s="57">
        <f t="shared" si="43"/>
        <v>1</v>
      </c>
      <c r="L713" s="57">
        <v>2</v>
      </c>
      <c r="M713" s="57">
        <v>3.2</v>
      </c>
    </row>
    <row r="714" s="83" customFormat="1" ht="41.4" spans="1:13">
      <c r="A714" s="83" t="s">
        <v>44</v>
      </c>
      <c r="B714" s="84">
        <v>713</v>
      </c>
      <c r="C714" s="57" t="s">
        <v>45</v>
      </c>
      <c r="D714" s="57" t="s">
        <v>171</v>
      </c>
      <c r="E714" s="42" t="s">
        <v>6170</v>
      </c>
      <c r="F714" s="58" t="s">
        <v>172</v>
      </c>
      <c r="G714" s="87" t="s">
        <v>6198</v>
      </c>
      <c r="H714" s="91" t="s">
        <v>3641</v>
      </c>
      <c r="I714" s="57" t="s">
        <v>22</v>
      </c>
      <c r="J714" s="72">
        <v>4</v>
      </c>
      <c r="K714" s="57">
        <v>0</v>
      </c>
      <c r="L714" s="57">
        <v>1</v>
      </c>
      <c r="M714" s="57">
        <v>3.2</v>
      </c>
    </row>
    <row r="715" s="83" customFormat="1" ht="55.2" spans="1:13">
      <c r="A715" s="83" t="s">
        <v>44</v>
      </c>
      <c r="B715" s="84">
        <v>714</v>
      </c>
      <c r="C715" s="57" t="s">
        <v>45</v>
      </c>
      <c r="D715" s="57" t="s">
        <v>53</v>
      </c>
      <c r="E715" s="42" t="s">
        <v>6170</v>
      </c>
      <c r="F715" s="58" t="s">
        <v>236</v>
      </c>
      <c r="G715" s="87" t="s">
        <v>6192</v>
      </c>
      <c r="H715" s="91" t="s">
        <v>2134</v>
      </c>
      <c r="I715" s="57" t="s">
        <v>22</v>
      </c>
      <c r="J715" s="72">
        <v>1</v>
      </c>
      <c r="K715" s="57">
        <f>(CEILING(J715*0.2,1))*1</f>
        <v>1</v>
      </c>
      <c r="L715" s="72">
        <v>2</v>
      </c>
      <c r="M715" s="57">
        <v>3.1</v>
      </c>
    </row>
    <row r="716" s="83" customFormat="1" ht="55.2" spans="1:13">
      <c r="A716" s="83" t="s">
        <v>44</v>
      </c>
      <c r="B716" s="84">
        <v>715</v>
      </c>
      <c r="C716" s="57" t="s">
        <v>45</v>
      </c>
      <c r="D716" s="57" t="s">
        <v>53</v>
      </c>
      <c r="E716" s="42" t="s">
        <v>6170</v>
      </c>
      <c r="F716" s="58" t="s">
        <v>236</v>
      </c>
      <c r="G716" s="87" t="s">
        <v>6199</v>
      </c>
      <c r="H716" s="91" t="s">
        <v>2134</v>
      </c>
      <c r="I716" s="57" t="s">
        <v>22</v>
      </c>
      <c r="J716" s="72">
        <v>1</v>
      </c>
      <c r="K716" s="57">
        <f>(CEILING(J716*0.2,1))*1</f>
        <v>1</v>
      </c>
      <c r="L716" s="57">
        <v>4</v>
      </c>
      <c r="M716" s="57">
        <v>3.2</v>
      </c>
    </row>
    <row r="717" s="83" customFormat="1" ht="27.6" spans="1:13">
      <c r="A717" s="83" t="s">
        <v>44</v>
      </c>
      <c r="B717" s="84">
        <v>716</v>
      </c>
      <c r="C717" s="57" t="s">
        <v>45</v>
      </c>
      <c r="D717" s="57" t="s">
        <v>322</v>
      </c>
      <c r="E717" s="42" t="s">
        <v>6170</v>
      </c>
      <c r="F717" s="58" t="s">
        <v>323</v>
      </c>
      <c r="G717" s="87" t="s">
        <v>3617</v>
      </c>
      <c r="H717" s="91" t="s">
        <v>2141</v>
      </c>
      <c r="I717" s="57" t="s">
        <v>2124</v>
      </c>
      <c r="J717" s="59">
        <v>3.34509</v>
      </c>
      <c r="K717" s="59">
        <f>J717*0.1</f>
        <v>0.334509</v>
      </c>
      <c r="L717" s="57">
        <v>47</v>
      </c>
      <c r="M717" s="57">
        <v>3.2</v>
      </c>
    </row>
    <row r="718" s="83" customFormat="1" ht="27.6" spans="1:13">
      <c r="A718" s="83" t="s">
        <v>44</v>
      </c>
      <c r="B718" s="84">
        <v>717</v>
      </c>
      <c r="C718" s="57" t="s">
        <v>45</v>
      </c>
      <c r="D718" s="57" t="s">
        <v>89</v>
      </c>
      <c r="E718" s="42" t="s">
        <v>6170</v>
      </c>
      <c r="F718" s="58" t="s">
        <v>114</v>
      </c>
      <c r="G718" s="87" t="s">
        <v>3776</v>
      </c>
      <c r="H718" s="91" t="s">
        <v>2638</v>
      </c>
      <c r="I718" s="57" t="s">
        <v>22</v>
      </c>
      <c r="J718" s="72">
        <v>1</v>
      </c>
      <c r="K718" s="57">
        <v>0</v>
      </c>
      <c r="L718" s="72">
        <v>15.96</v>
      </c>
      <c r="M718" s="57">
        <v>3.2</v>
      </c>
    </row>
    <row r="719" s="83" customFormat="1" ht="27.6" spans="1:13">
      <c r="A719" s="83" t="s">
        <v>44</v>
      </c>
      <c r="B719" s="84">
        <v>718</v>
      </c>
      <c r="C719" s="57" t="s">
        <v>45</v>
      </c>
      <c r="D719" s="57" t="s">
        <v>89</v>
      </c>
      <c r="E719" s="42" t="s">
        <v>6170</v>
      </c>
      <c r="F719" s="58" t="s">
        <v>114</v>
      </c>
      <c r="G719" s="87" t="s">
        <v>3766</v>
      </c>
      <c r="H719" s="91" t="s">
        <v>2638</v>
      </c>
      <c r="I719" s="57" t="s">
        <v>22</v>
      </c>
      <c r="J719" s="72">
        <v>4</v>
      </c>
      <c r="K719" s="57">
        <v>0</v>
      </c>
      <c r="L719" s="57">
        <v>136.32</v>
      </c>
      <c r="M719" s="57">
        <v>3.2</v>
      </c>
    </row>
    <row r="720" s="83" customFormat="1" ht="27.6" spans="1:13">
      <c r="A720" s="83" t="s">
        <v>44</v>
      </c>
      <c r="B720" s="84">
        <v>719</v>
      </c>
      <c r="C720" s="57" t="s">
        <v>45</v>
      </c>
      <c r="D720" s="57" t="s">
        <v>53</v>
      </c>
      <c r="E720" s="42" t="s">
        <v>6170</v>
      </c>
      <c r="F720" s="58" t="s">
        <v>249</v>
      </c>
      <c r="G720" s="87" t="s">
        <v>6279</v>
      </c>
      <c r="H720" s="91" t="s">
        <v>2121</v>
      </c>
      <c r="I720" s="57" t="s">
        <v>22</v>
      </c>
      <c r="J720" s="72">
        <v>1</v>
      </c>
      <c r="K720" s="57">
        <v>0</v>
      </c>
      <c r="L720" s="57">
        <v>10.16</v>
      </c>
      <c r="M720" s="57">
        <v>3.2</v>
      </c>
    </row>
    <row r="721" s="83" customFormat="1" ht="27.6" spans="1:13">
      <c r="A721" s="83" t="s">
        <v>44</v>
      </c>
      <c r="B721" s="84">
        <v>720</v>
      </c>
      <c r="C721" s="57" t="s">
        <v>45</v>
      </c>
      <c r="D721" s="57" t="s">
        <v>53</v>
      </c>
      <c r="E721" s="42" t="s">
        <v>6170</v>
      </c>
      <c r="F721" s="58" t="s">
        <v>55</v>
      </c>
      <c r="G721" s="87" t="s">
        <v>6213</v>
      </c>
      <c r="H721" s="91" t="s">
        <v>2121</v>
      </c>
      <c r="I721" s="57" t="s">
        <v>22</v>
      </c>
      <c r="J721" s="72">
        <v>1</v>
      </c>
      <c r="K721" s="57">
        <v>0</v>
      </c>
      <c r="L721" s="57">
        <v>13.6</v>
      </c>
      <c r="M721" s="57">
        <v>3.2</v>
      </c>
    </row>
    <row r="722" s="83" customFormat="1" ht="27.6" spans="1:13">
      <c r="A722" s="83" t="s">
        <v>44</v>
      </c>
      <c r="B722" s="84">
        <v>721</v>
      </c>
      <c r="C722" s="57" t="s">
        <v>45</v>
      </c>
      <c r="D722" s="57" t="s">
        <v>53</v>
      </c>
      <c r="E722" s="42" t="s">
        <v>6170</v>
      </c>
      <c r="F722" s="58" t="s">
        <v>55</v>
      </c>
      <c r="G722" s="87" t="s">
        <v>6214</v>
      </c>
      <c r="H722" s="91" t="s">
        <v>2121</v>
      </c>
      <c r="I722" s="57" t="s">
        <v>22</v>
      </c>
      <c r="J722" s="72">
        <v>4</v>
      </c>
      <c r="K722" s="57">
        <v>0</v>
      </c>
      <c r="L722" s="72">
        <v>110</v>
      </c>
      <c r="M722" s="57">
        <v>3.1</v>
      </c>
    </row>
    <row r="723" s="83" customFormat="1" ht="27.6" spans="1:13">
      <c r="A723" s="83" t="s">
        <v>44</v>
      </c>
      <c r="B723" s="84">
        <v>722</v>
      </c>
      <c r="C723" s="57" t="s">
        <v>45</v>
      </c>
      <c r="D723" s="57" t="s">
        <v>171</v>
      </c>
      <c r="E723" s="42" t="s">
        <v>6170</v>
      </c>
      <c r="F723" s="58" t="s">
        <v>172</v>
      </c>
      <c r="G723" s="87" t="s">
        <v>3779</v>
      </c>
      <c r="H723" s="91" t="s">
        <v>1926</v>
      </c>
      <c r="I723" s="57" t="s">
        <v>22</v>
      </c>
      <c r="J723" s="72">
        <v>1</v>
      </c>
      <c r="K723" s="57">
        <v>0</v>
      </c>
      <c r="L723" s="57">
        <v>0.73</v>
      </c>
      <c r="M723" s="57">
        <v>3.2</v>
      </c>
    </row>
    <row r="724" s="83" customFormat="1" ht="27.6" spans="1:13">
      <c r="A724" s="83" t="s">
        <v>44</v>
      </c>
      <c r="B724" s="84">
        <v>723</v>
      </c>
      <c r="C724" s="57" t="s">
        <v>45</v>
      </c>
      <c r="D724" s="57" t="s">
        <v>171</v>
      </c>
      <c r="E724" s="42" t="s">
        <v>6170</v>
      </c>
      <c r="F724" s="58" t="s">
        <v>172</v>
      </c>
      <c r="G724" s="87" t="s">
        <v>3768</v>
      </c>
      <c r="H724" s="91" t="s">
        <v>1926</v>
      </c>
      <c r="I724" s="57" t="s">
        <v>22</v>
      </c>
      <c r="J724" s="72">
        <v>4</v>
      </c>
      <c r="K724" s="57">
        <v>0</v>
      </c>
      <c r="L724" s="57">
        <v>5.64</v>
      </c>
      <c r="M724" s="57">
        <v>3.2</v>
      </c>
    </row>
    <row r="725" s="83" customFormat="1" ht="27.6" spans="1:13">
      <c r="A725" s="83" t="s">
        <v>44</v>
      </c>
      <c r="B725" s="84">
        <v>724</v>
      </c>
      <c r="C725" s="57" t="s">
        <v>45</v>
      </c>
      <c r="D725" s="57" t="s">
        <v>53</v>
      </c>
      <c r="E725" s="42" t="s">
        <v>6170</v>
      </c>
      <c r="F725" s="58" t="s">
        <v>236</v>
      </c>
      <c r="G725" s="87" t="s">
        <v>6223</v>
      </c>
      <c r="H725" s="91" t="s">
        <v>2345</v>
      </c>
      <c r="I725" s="57" t="s">
        <v>22</v>
      </c>
      <c r="J725" s="72">
        <v>2</v>
      </c>
      <c r="K725" s="57">
        <v>0</v>
      </c>
      <c r="L725" s="57">
        <v>1.36</v>
      </c>
      <c r="M725" s="57">
        <v>3.2</v>
      </c>
    </row>
    <row r="726" s="83" customFormat="1" ht="27.6" spans="1:13">
      <c r="A726" s="83" t="s">
        <v>44</v>
      </c>
      <c r="B726" s="84">
        <v>725</v>
      </c>
      <c r="C726" s="57" t="s">
        <v>45</v>
      </c>
      <c r="D726" s="57" t="s">
        <v>322</v>
      </c>
      <c r="E726" s="42" t="s">
        <v>6170</v>
      </c>
      <c r="F726" s="58" t="s">
        <v>323</v>
      </c>
      <c r="G726" s="87" t="s">
        <v>6216</v>
      </c>
      <c r="H726" s="91" t="s">
        <v>2123</v>
      </c>
      <c r="I726" s="57" t="s">
        <v>2124</v>
      </c>
      <c r="J726" s="59">
        <v>3.64747</v>
      </c>
      <c r="K726" s="59">
        <v>0</v>
      </c>
      <c r="L726" s="72">
        <v>132.11</v>
      </c>
      <c r="M726" s="57">
        <v>3.2</v>
      </c>
    </row>
    <row r="727" s="83" customFormat="1" ht="27.6" spans="1:13">
      <c r="A727" s="83" t="s">
        <v>44</v>
      </c>
      <c r="B727" s="84">
        <v>726</v>
      </c>
      <c r="C727" s="57" t="s">
        <v>45</v>
      </c>
      <c r="D727" s="57" t="s">
        <v>89</v>
      </c>
      <c r="E727" s="42" t="s">
        <v>6170</v>
      </c>
      <c r="F727" s="58" t="s">
        <v>114</v>
      </c>
      <c r="G727" s="87" t="s">
        <v>3755</v>
      </c>
      <c r="H727" s="91" t="s">
        <v>2638</v>
      </c>
      <c r="I727" s="57" t="s">
        <v>22</v>
      </c>
      <c r="J727" s="72">
        <v>1</v>
      </c>
      <c r="K727" s="57">
        <v>0</v>
      </c>
      <c r="L727" s="57">
        <v>21.22</v>
      </c>
      <c r="M727" s="57">
        <v>3.2</v>
      </c>
    </row>
    <row r="728" s="83" customFormat="1" ht="27.6" spans="1:13">
      <c r="A728" s="83" t="s">
        <v>44</v>
      </c>
      <c r="B728" s="84">
        <v>727</v>
      </c>
      <c r="C728" s="57" t="s">
        <v>45</v>
      </c>
      <c r="D728" s="57" t="s">
        <v>89</v>
      </c>
      <c r="E728" s="42" t="s">
        <v>6170</v>
      </c>
      <c r="F728" s="58" t="s">
        <v>114</v>
      </c>
      <c r="G728" s="87" t="s">
        <v>3789</v>
      </c>
      <c r="H728" s="91" t="s">
        <v>2638</v>
      </c>
      <c r="I728" s="57" t="s">
        <v>22</v>
      </c>
      <c r="J728" s="72">
        <v>4</v>
      </c>
      <c r="K728" s="57">
        <v>0</v>
      </c>
      <c r="L728" s="72">
        <v>182</v>
      </c>
      <c r="M728" s="57">
        <v>3.1</v>
      </c>
    </row>
    <row r="729" s="83" customFormat="1" ht="27.6" spans="1:13">
      <c r="A729" s="83" t="s">
        <v>44</v>
      </c>
      <c r="B729" s="84">
        <v>728</v>
      </c>
      <c r="C729" s="57" t="s">
        <v>45</v>
      </c>
      <c r="D729" s="57" t="s">
        <v>53</v>
      </c>
      <c r="E729" s="42" t="s">
        <v>6170</v>
      </c>
      <c r="F729" s="58" t="s">
        <v>249</v>
      </c>
      <c r="G729" s="87" t="s">
        <v>6296</v>
      </c>
      <c r="H729" s="91" t="s">
        <v>2121</v>
      </c>
      <c r="I729" s="57" t="s">
        <v>22</v>
      </c>
      <c r="J729" s="72">
        <v>1</v>
      </c>
      <c r="K729" s="57">
        <v>0</v>
      </c>
      <c r="L729" s="57">
        <v>22.6</v>
      </c>
      <c r="M729" s="57">
        <v>3.2</v>
      </c>
    </row>
    <row r="730" s="83" customFormat="1" ht="27.6" spans="1:13">
      <c r="A730" s="83" t="s">
        <v>44</v>
      </c>
      <c r="B730" s="84">
        <v>729</v>
      </c>
      <c r="C730" s="57" t="s">
        <v>45</v>
      </c>
      <c r="D730" s="57" t="s">
        <v>53</v>
      </c>
      <c r="E730" s="42" t="s">
        <v>6170</v>
      </c>
      <c r="F730" s="58" t="s">
        <v>55</v>
      </c>
      <c r="G730" s="87" t="s">
        <v>6297</v>
      </c>
      <c r="H730" s="91" t="s">
        <v>2121</v>
      </c>
      <c r="I730" s="57" t="s">
        <v>22</v>
      </c>
      <c r="J730" s="72">
        <v>1</v>
      </c>
      <c r="K730" s="57">
        <v>0</v>
      </c>
      <c r="L730" s="57">
        <v>18.1</v>
      </c>
      <c r="M730" s="57">
        <v>3.2</v>
      </c>
    </row>
    <row r="731" s="83" customFormat="1" ht="27.6" spans="1:13">
      <c r="A731" s="83" t="s">
        <v>44</v>
      </c>
      <c r="B731" s="84">
        <v>730</v>
      </c>
      <c r="C731" s="57" t="s">
        <v>45</v>
      </c>
      <c r="D731" s="57" t="s">
        <v>53</v>
      </c>
      <c r="E731" s="42" t="s">
        <v>6170</v>
      </c>
      <c r="F731" s="58" t="s">
        <v>55</v>
      </c>
      <c r="G731" s="87" t="s">
        <v>6298</v>
      </c>
      <c r="H731" s="91" t="s">
        <v>2121</v>
      </c>
      <c r="I731" s="57" t="s">
        <v>22</v>
      </c>
      <c r="J731" s="72">
        <v>3</v>
      </c>
      <c r="K731" s="57">
        <v>0</v>
      </c>
      <c r="L731" s="57">
        <v>108</v>
      </c>
      <c r="M731" s="57">
        <v>3.2</v>
      </c>
    </row>
    <row r="732" s="83" customFormat="1" ht="27.6" spans="1:13">
      <c r="A732" s="83" t="s">
        <v>44</v>
      </c>
      <c r="B732" s="84">
        <v>731</v>
      </c>
      <c r="C732" s="57" t="s">
        <v>45</v>
      </c>
      <c r="D732" s="57" t="s">
        <v>171</v>
      </c>
      <c r="E732" s="42" t="s">
        <v>6170</v>
      </c>
      <c r="F732" s="58" t="s">
        <v>172</v>
      </c>
      <c r="G732" s="87" t="s">
        <v>3760</v>
      </c>
      <c r="H732" s="91" t="s">
        <v>1926</v>
      </c>
      <c r="I732" s="57" t="s">
        <v>22</v>
      </c>
      <c r="J732" s="72">
        <v>1</v>
      </c>
      <c r="K732" s="57">
        <v>0</v>
      </c>
      <c r="L732" s="72">
        <v>1.14</v>
      </c>
      <c r="M732" s="57">
        <v>3.2</v>
      </c>
    </row>
    <row r="733" s="83" customFormat="1" ht="27.6" spans="1:13">
      <c r="A733" s="83" t="s">
        <v>44</v>
      </c>
      <c r="B733" s="84">
        <v>732</v>
      </c>
      <c r="C733" s="57" t="s">
        <v>45</v>
      </c>
      <c r="D733" s="57" t="s">
        <v>171</v>
      </c>
      <c r="E733" s="42" t="s">
        <v>6170</v>
      </c>
      <c r="F733" s="58" t="s">
        <v>172</v>
      </c>
      <c r="G733" s="87" t="s">
        <v>3792</v>
      </c>
      <c r="H733" s="91" t="s">
        <v>1926</v>
      </c>
      <c r="I733" s="57" t="s">
        <v>22</v>
      </c>
      <c r="J733" s="72">
        <v>4</v>
      </c>
      <c r="K733" s="57">
        <v>0</v>
      </c>
      <c r="L733" s="57">
        <v>6.28</v>
      </c>
      <c r="M733" s="57">
        <v>3.2</v>
      </c>
    </row>
    <row r="734" s="83" customFormat="1" ht="27.6" spans="1:13">
      <c r="A734" s="83" t="s">
        <v>44</v>
      </c>
      <c r="B734" s="84">
        <v>733</v>
      </c>
      <c r="C734" s="57" t="s">
        <v>45</v>
      </c>
      <c r="D734" s="57" t="s">
        <v>53</v>
      </c>
      <c r="E734" s="42" t="s">
        <v>6170</v>
      </c>
      <c r="F734" s="58" t="s">
        <v>236</v>
      </c>
      <c r="G734" s="87" t="s">
        <v>6223</v>
      </c>
      <c r="H734" s="91" t="s">
        <v>2345</v>
      </c>
      <c r="I734" s="57" t="s">
        <v>22</v>
      </c>
      <c r="J734" s="72">
        <v>2</v>
      </c>
      <c r="K734" s="57">
        <v>0</v>
      </c>
      <c r="L734" s="57">
        <v>1.36</v>
      </c>
      <c r="M734" s="57">
        <v>3.2</v>
      </c>
    </row>
    <row r="735" s="83" customFormat="1" ht="27.6" spans="1:13">
      <c r="A735" s="83" t="s">
        <v>44</v>
      </c>
      <c r="B735" s="84">
        <v>734</v>
      </c>
      <c r="C735" s="57" t="s">
        <v>45</v>
      </c>
      <c r="D735" s="57" t="s">
        <v>322</v>
      </c>
      <c r="E735" s="42" t="s">
        <v>6170</v>
      </c>
      <c r="F735" s="58" t="s">
        <v>323</v>
      </c>
      <c r="G735" s="87" t="s">
        <v>6299</v>
      </c>
      <c r="H735" s="91" t="s">
        <v>2123</v>
      </c>
      <c r="I735" s="57" t="s">
        <v>2124</v>
      </c>
      <c r="J735" s="59">
        <v>5.59956</v>
      </c>
      <c r="K735" s="59">
        <v>0</v>
      </c>
      <c r="L735" s="57">
        <v>233.05</v>
      </c>
      <c r="M735" s="57">
        <v>3.2</v>
      </c>
    </row>
    <row r="736" s="83" customFormat="1" ht="27.6" spans="1:13">
      <c r="A736" s="83" t="s">
        <v>44</v>
      </c>
      <c r="B736" s="84">
        <v>735</v>
      </c>
      <c r="C736" s="57" t="s">
        <v>45</v>
      </c>
      <c r="D736" s="57" t="s">
        <v>89</v>
      </c>
      <c r="E736" s="42" t="s">
        <v>6170</v>
      </c>
      <c r="F736" s="58" t="s">
        <v>114</v>
      </c>
      <c r="G736" s="87" t="s">
        <v>6195</v>
      </c>
      <c r="H736" s="91" t="s">
        <v>2134</v>
      </c>
      <c r="I736" s="57" t="s">
        <v>22</v>
      </c>
      <c r="J736" s="72">
        <v>4</v>
      </c>
      <c r="K736" s="57">
        <v>0</v>
      </c>
      <c r="L736" s="57">
        <v>39</v>
      </c>
      <c r="M736" s="57">
        <v>3.2</v>
      </c>
    </row>
    <row r="737" s="83" customFormat="1" ht="27.6" spans="1:13">
      <c r="A737" s="83" t="s">
        <v>44</v>
      </c>
      <c r="B737" s="84">
        <v>736</v>
      </c>
      <c r="C737" s="57" t="s">
        <v>45</v>
      </c>
      <c r="D737" s="57" t="s">
        <v>53</v>
      </c>
      <c r="E737" s="42" t="s">
        <v>6170</v>
      </c>
      <c r="F737" s="58" t="s">
        <v>55</v>
      </c>
      <c r="G737" s="87" t="s">
        <v>3614</v>
      </c>
      <c r="H737" s="91" t="s">
        <v>2136</v>
      </c>
      <c r="I737" s="57" t="s">
        <v>22</v>
      </c>
      <c r="J737" s="72">
        <v>3</v>
      </c>
      <c r="K737" s="57">
        <f t="shared" ref="K737:K741" si="44">(CEILING(J737*0.2,1))*1</f>
        <v>1</v>
      </c>
      <c r="L737" s="57">
        <v>16</v>
      </c>
      <c r="M737" s="57">
        <v>3.2</v>
      </c>
    </row>
    <row r="738" s="83" customFormat="1" ht="27.6" spans="1:13">
      <c r="A738" s="83" t="s">
        <v>44</v>
      </c>
      <c r="B738" s="84">
        <v>737</v>
      </c>
      <c r="C738" s="57" t="s">
        <v>45</v>
      </c>
      <c r="D738" s="57" t="s">
        <v>53</v>
      </c>
      <c r="E738" s="42" t="s">
        <v>6170</v>
      </c>
      <c r="F738" s="58" t="s">
        <v>249</v>
      </c>
      <c r="G738" s="87" t="s">
        <v>3621</v>
      </c>
      <c r="H738" s="91" t="s">
        <v>2136</v>
      </c>
      <c r="I738" s="57" t="s">
        <v>22</v>
      </c>
      <c r="J738" s="72">
        <v>1</v>
      </c>
      <c r="K738" s="57">
        <f t="shared" si="44"/>
        <v>1</v>
      </c>
      <c r="L738" s="72">
        <v>2</v>
      </c>
      <c r="M738" s="57">
        <v>3.2</v>
      </c>
    </row>
    <row r="739" s="83" customFormat="1" ht="41.4" spans="1:13">
      <c r="A739" s="83" t="s">
        <v>44</v>
      </c>
      <c r="B739" s="84">
        <v>738</v>
      </c>
      <c r="C739" s="57" t="s">
        <v>45</v>
      </c>
      <c r="D739" s="57" t="s">
        <v>171</v>
      </c>
      <c r="E739" s="42" t="s">
        <v>6170</v>
      </c>
      <c r="F739" s="58" t="s">
        <v>172</v>
      </c>
      <c r="G739" s="87" t="s">
        <v>6198</v>
      </c>
      <c r="H739" s="91" t="s">
        <v>3641</v>
      </c>
      <c r="I739" s="57" t="s">
        <v>22</v>
      </c>
      <c r="J739" s="72">
        <v>4</v>
      </c>
      <c r="K739" s="57">
        <v>0</v>
      </c>
      <c r="L739" s="57">
        <v>1</v>
      </c>
      <c r="M739" s="57">
        <v>3.2</v>
      </c>
    </row>
    <row r="740" s="83" customFormat="1" ht="55.2" spans="1:13">
      <c r="A740" s="83" t="s">
        <v>44</v>
      </c>
      <c r="B740" s="84">
        <v>739</v>
      </c>
      <c r="C740" s="57" t="s">
        <v>45</v>
      </c>
      <c r="D740" s="57" t="s">
        <v>53</v>
      </c>
      <c r="E740" s="42" t="s">
        <v>6170</v>
      </c>
      <c r="F740" s="58" t="s">
        <v>236</v>
      </c>
      <c r="G740" s="87" t="s">
        <v>6192</v>
      </c>
      <c r="H740" s="91" t="s">
        <v>2134</v>
      </c>
      <c r="I740" s="57" t="s">
        <v>22</v>
      </c>
      <c r="J740" s="72">
        <v>1</v>
      </c>
      <c r="K740" s="57">
        <f t="shared" si="44"/>
        <v>1</v>
      </c>
      <c r="L740" s="57">
        <v>2</v>
      </c>
      <c r="M740" s="57">
        <v>3.2</v>
      </c>
    </row>
    <row r="741" s="83" customFormat="1" ht="55.2" spans="1:13">
      <c r="A741" s="83" t="s">
        <v>44</v>
      </c>
      <c r="B741" s="84">
        <v>740</v>
      </c>
      <c r="C741" s="57" t="s">
        <v>45</v>
      </c>
      <c r="D741" s="57" t="s">
        <v>53</v>
      </c>
      <c r="E741" s="42" t="s">
        <v>6170</v>
      </c>
      <c r="F741" s="58" t="s">
        <v>236</v>
      </c>
      <c r="G741" s="87" t="s">
        <v>6199</v>
      </c>
      <c r="H741" s="91" t="s">
        <v>2134</v>
      </c>
      <c r="I741" s="57" t="s">
        <v>22</v>
      </c>
      <c r="J741" s="72">
        <v>1</v>
      </c>
      <c r="K741" s="57">
        <f t="shared" si="44"/>
        <v>1</v>
      </c>
      <c r="L741" s="72">
        <v>4</v>
      </c>
      <c r="M741" s="57">
        <v>3.1</v>
      </c>
    </row>
    <row r="742" s="83" customFormat="1" ht="27.6" spans="1:13">
      <c r="A742" s="83" t="s">
        <v>44</v>
      </c>
      <c r="B742" s="84">
        <v>741</v>
      </c>
      <c r="C742" s="57" t="s">
        <v>45</v>
      </c>
      <c r="D742" s="57" t="s">
        <v>322</v>
      </c>
      <c r="E742" s="42" t="s">
        <v>6170</v>
      </c>
      <c r="F742" s="58" t="s">
        <v>323</v>
      </c>
      <c r="G742" s="87" t="s">
        <v>3617</v>
      </c>
      <c r="H742" s="91" t="s">
        <v>2141</v>
      </c>
      <c r="I742" s="57" t="s">
        <v>2124</v>
      </c>
      <c r="J742" s="59">
        <v>3.34509</v>
      </c>
      <c r="K742" s="59">
        <f>J742*0.1</f>
        <v>0.334509</v>
      </c>
      <c r="L742" s="57">
        <v>47</v>
      </c>
      <c r="M742" s="57">
        <v>3.2</v>
      </c>
    </row>
    <row r="743" s="83" customFormat="1" ht="27.6" spans="1:13">
      <c r="A743" s="83" t="s">
        <v>44</v>
      </c>
      <c r="B743" s="84">
        <v>742</v>
      </c>
      <c r="C743" s="57" t="s">
        <v>45</v>
      </c>
      <c r="D743" s="57" t="s">
        <v>89</v>
      </c>
      <c r="E743" s="42" t="s">
        <v>6170</v>
      </c>
      <c r="F743" s="58" t="s">
        <v>114</v>
      </c>
      <c r="G743" s="87" t="s">
        <v>6195</v>
      </c>
      <c r="H743" s="91" t="s">
        <v>2134</v>
      </c>
      <c r="I743" s="57" t="s">
        <v>22</v>
      </c>
      <c r="J743" s="72">
        <v>4</v>
      </c>
      <c r="K743" s="57">
        <v>0</v>
      </c>
      <c r="L743" s="72">
        <v>39</v>
      </c>
      <c r="M743" s="57">
        <v>3.2</v>
      </c>
    </row>
    <row r="744" s="83" customFormat="1" ht="27.6" spans="1:13">
      <c r="A744" s="83" t="s">
        <v>44</v>
      </c>
      <c r="B744" s="84">
        <v>743</v>
      </c>
      <c r="C744" s="57" t="s">
        <v>45</v>
      </c>
      <c r="D744" s="57" t="s">
        <v>53</v>
      </c>
      <c r="E744" s="42" t="s">
        <v>6170</v>
      </c>
      <c r="F744" s="58" t="s">
        <v>55</v>
      </c>
      <c r="G744" s="87" t="s">
        <v>3614</v>
      </c>
      <c r="H744" s="91" t="s">
        <v>2136</v>
      </c>
      <c r="I744" s="57" t="s">
        <v>22</v>
      </c>
      <c r="J744" s="72">
        <v>3</v>
      </c>
      <c r="K744" s="57">
        <f t="shared" ref="K744:K748" si="45">(CEILING(J744*0.2,1))*1</f>
        <v>1</v>
      </c>
      <c r="L744" s="72">
        <v>16</v>
      </c>
      <c r="M744" s="57">
        <v>3.2</v>
      </c>
    </row>
    <row r="745" s="83" customFormat="1" ht="27.6" spans="1:13">
      <c r="A745" s="83" t="s">
        <v>44</v>
      </c>
      <c r="B745" s="84">
        <v>744</v>
      </c>
      <c r="C745" s="57" t="s">
        <v>45</v>
      </c>
      <c r="D745" s="57" t="s">
        <v>53</v>
      </c>
      <c r="E745" s="42" t="s">
        <v>6170</v>
      </c>
      <c r="F745" s="58" t="s">
        <v>249</v>
      </c>
      <c r="G745" s="87" t="s">
        <v>3621</v>
      </c>
      <c r="H745" s="91" t="s">
        <v>2136</v>
      </c>
      <c r="I745" s="57" t="s">
        <v>22</v>
      </c>
      <c r="J745" s="72">
        <v>1</v>
      </c>
      <c r="K745" s="57">
        <f t="shared" si="45"/>
        <v>1</v>
      </c>
      <c r="L745" s="72">
        <v>2</v>
      </c>
      <c r="M745" s="57">
        <v>3.2</v>
      </c>
    </row>
    <row r="746" s="83" customFormat="1" ht="41.4" spans="1:13">
      <c r="A746" s="83" t="s">
        <v>44</v>
      </c>
      <c r="B746" s="84">
        <v>745</v>
      </c>
      <c r="C746" s="57" t="s">
        <v>45</v>
      </c>
      <c r="D746" s="57" t="s">
        <v>171</v>
      </c>
      <c r="E746" s="42" t="s">
        <v>6170</v>
      </c>
      <c r="F746" s="58" t="s">
        <v>172</v>
      </c>
      <c r="G746" s="87" t="s">
        <v>6198</v>
      </c>
      <c r="H746" s="91" t="s">
        <v>3641</v>
      </c>
      <c r="I746" s="57" t="s">
        <v>22</v>
      </c>
      <c r="J746" s="72">
        <v>4</v>
      </c>
      <c r="K746" s="57">
        <v>0</v>
      </c>
      <c r="L746" s="72">
        <v>1</v>
      </c>
      <c r="M746" s="57">
        <v>3.2</v>
      </c>
    </row>
    <row r="747" s="83" customFormat="1" ht="55.2" spans="1:13">
      <c r="A747" s="83" t="s">
        <v>44</v>
      </c>
      <c r="B747" s="84">
        <v>746</v>
      </c>
      <c r="C747" s="57" t="s">
        <v>45</v>
      </c>
      <c r="D747" s="57" t="s">
        <v>53</v>
      </c>
      <c r="E747" s="42" t="s">
        <v>6170</v>
      </c>
      <c r="F747" s="58" t="s">
        <v>236</v>
      </c>
      <c r="G747" s="87" t="s">
        <v>6192</v>
      </c>
      <c r="H747" s="91" t="s">
        <v>2134</v>
      </c>
      <c r="I747" s="57" t="s">
        <v>22</v>
      </c>
      <c r="J747" s="72">
        <v>1</v>
      </c>
      <c r="K747" s="57">
        <f t="shared" si="45"/>
        <v>1</v>
      </c>
      <c r="L747" s="72">
        <v>2</v>
      </c>
      <c r="M747" s="57">
        <v>3.2</v>
      </c>
    </row>
    <row r="748" s="83" customFormat="1" ht="55.2" spans="1:13">
      <c r="A748" s="83" t="s">
        <v>44</v>
      </c>
      <c r="B748" s="84">
        <v>747</v>
      </c>
      <c r="C748" s="57" t="s">
        <v>45</v>
      </c>
      <c r="D748" s="57" t="s">
        <v>53</v>
      </c>
      <c r="E748" s="42" t="s">
        <v>6170</v>
      </c>
      <c r="F748" s="58" t="s">
        <v>236</v>
      </c>
      <c r="G748" s="87" t="s">
        <v>6199</v>
      </c>
      <c r="H748" s="91" t="s">
        <v>2134</v>
      </c>
      <c r="I748" s="57" t="s">
        <v>22</v>
      </c>
      <c r="J748" s="72">
        <v>1</v>
      </c>
      <c r="K748" s="57">
        <f t="shared" si="45"/>
        <v>1</v>
      </c>
      <c r="L748" s="72">
        <v>4</v>
      </c>
      <c r="M748" s="57">
        <v>3.2</v>
      </c>
    </row>
    <row r="749" s="83" customFormat="1" ht="27.6" spans="1:13">
      <c r="A749" s="83" t="s">
        <v>44</v>
      </c>
      <c r="B749" s="84">
        <v>748</v>
      </c>
      <c r="C749" s="57" t="s">
        <v>45</v>
      </c>
      <c r="D749" s="57" t="s">
        <v>322</v>
      </c>
      <c r="E749" s="42" t="s">
        <v>6170</v>
      </c>
      <c r="F749" s="58" t="s">
        <v>323</v>
      </c>
      <c r="G749" s="87" t="s">
        <v>3617</v>
      </c>
      <c r="H749" s="91" t="s">
        <v>2141</v>
      </c>
      <c r="I749" s="57" t="s">
        <v>2124</v>
      </c>
      <c r="J749" s="59">
        <v>3.34509</v>
      </c>
      <c r="K749" s="59">
        <f>J749*0.1</f>
        <v>0.334509</v>
      </c>
      <c r="L749" s="72">
        <v>47</v>
      </c>
      <c r="M749" s="57">
        <v>3.2</v>
      </c>
    </row>
    <row r="750" s="83" customFormat="1" ht="27.6" spans="1:13">
      <c r="A750" s="83" t="s">
        <v>44</v>
      </c>
      <c r="B750" s="84">
        <v>749</v>
      </c>
      <c r="C750" s="57" t="s">
        <v>45</v>
      </c>
      <c r="D750" s="57" t="s">
        <v>89</v>
      </c>
      <c r="E750" s="42" t="s">
        <v>6170</v>
      </c>
      <c r="F750" s="58" t="s">
        <v>114</v>
      </c>
      <c r="G750" s="87" t="s">
        <v>3806</v>
      </c>
      <c r="H750" s="91" t="s">
        <v>2134</v>
      </c>
      <c r="I750" s="57" t="s">
        <v>22</v>
      </c>
      <c r="J750" s="72">
        <v>1</v>
      </c>
      <c r="K750" s="57">
        <v>0</v>
      </c>
      <c r="L750" s="72">
        <v>7</v>
      </c>
      <c r="M750" s="57">
        <v>3.2</v>
      </c>
    </row>
    <row r="751" s="83" customFormat="1" ht="27.6" spans="1:13">
      <c r="A751" s="83" t="s">
        <v>44</v>
      </c>
      <c r="B751" s="84">
        <v>750</v>
      </c>
      <c r="C751" s="57" t="s">
        <v>45</v>
      </c>
      <c r="D751" s="57" t="s">
        <v>89</v>
      </c>
      <c r="E751" s="42" t="s">
        <v>6170</v>
      </c>
      <c r="F751" s="58" t="s">
        <v>114</v>
      </c>
      <c r="G751" s="87" t="s">
        <v>3807</v>
      </c>
      <c r="H751" s="91" t="s">
        <v>2134</v>
      </c>
      <c r="I751" s="57" t="s">
        <v>22</v>
      </c>
      <c r="J751" s="72">
        <v>4</v>
      </c>
      <c r="K751" s="57">
        <v>0</v>
      </c>
      <c r="L751" s="72">
        <v>85</v>
      </c>
      <c r="M751" s="57">
        <v>3.2</v>
      </c>
    </row>
    <row r="752" s="83" customFormat="1" ht="27.6" spans="1:13">
      <c r="A752" s="83" t="s">
        <v>44</v>
      </c>
      <c r="B752" s="84">
        <v>751</v>
      </c>
      <c r="C752" s="57" t="s">
        <v>45</v>
      </c>
      <c r="D752" s="57" t="s">
        <v>53</v>
      </c>
      <c r="E752" s="42" t="s">
        <v>6170</v>
      </c>
      <c r="F752" s="58" t="s">
        <v>55</v>
      </c>
      <c r="G752" s="87" t="s">
        <v>3800</v>
      </c>
      <c r="H752" s="91" t="s">
        <v>2136</v>
      </c>
      <c r="I752" s="57" t="s">
        <v>22</v>
      </c>
      <c r="J752" s="72">
        <v>1</v>
      </c>
      <c r="K752" s="57">
        <v>0</v>
      </c>
      <c r="L752" s="72">
        <v>10</v>
      </c>
      <c r="M752" s="57">
        <v>3.2</v>
      </c>
    </row>
    <row r="753" s="83" customFormat="1" ht="27.6" spans="1:13">
      <c r="A753" s="83" t="s">
        <v>44</v>
      </c>
      <c r="B753" s="84">
        <v>752</v>
      </c>
      <c r="C753" s="57" t="s">
        <v>45</v>
      </c>
      <c r="D753" s="57" t="s">
        <v>53</v>
      </c>
      <c r="E753" s="42" t="s">
        <v>6170</v>
      </c>
      <c r="F753" s="58" t="s">
        <v>55</v>
      </c>
      <c r="G753" s="87" t="s">
        <v>3620</v>
      </c>
      <c r="H753" s="91" t="s">
        <v>2136</v>
      </c>
      <c r="I753" s="57" t="s">
        <v>22</v>
      </c>
      <c r="J753" s="72">
        <v>4</v>
      </c>
      <c r="K753" s="57">
        <v>0</v>
      </c>
      <c r="L753" s="72">
        <v>78</v>
      </c>
      <c r="M753" s="57">
        <v>3.2</v>
      </c>
    </row>
    <row r="754" s="83" customFormat="1" ht="27.6" spans="1:13">
      <c r="A754" s="83" t="s">
        <v>44</v>
      </c>
      <c r="B754" s="84">
        <v>753</v>
      </c>
      <c r="C754" s="57" t="s">
        <v>45</v>
      </c>
      <c r="D754" s="57" t="s">
        <v>53</v>
      </c>
      <c r="E754" s="42" t="s">
        <v>6170</v>
      </c>
      <c r="F754" s="58" t="s">
        <v>249</v>
      </c>
      <c r="G754" s="87" t="s">
        <v>3801</v>
      </c>
      <c r="H754" s="91" t="s">
        <v>2136</v>
      </c>
      <c r="I754" s="57" t="s">
        <v>22</v>
      </c>
      <c r="J754" s="72">
        <v>1</v>
      </c>
      <c r="K754" s="57">
        <v>0</v>
      </c>
      <c r="L754" s="72">
        <v>5</v>
      </c>
      <c r="M754" s="57">
        <v>3.2</v>
      </c>
    </row>
    <row r="755" s="83" customFormat="1" ht="27.6" spans="1:13">
      <c r="A755" s="83" t="s">
        <v>44</v>
      </c>
      <c r="B755" s="84">
        <v>754</v>
      </c>
      <c r="C755" s="57" t="s">
        <v>45</v>
      </c>
      <c r="D755" s="57" t="s">
        <v>53</v>
      </c>
      <c r="E755" s="42" t="s">
        <v>6170</v>
      </c>
      <c r="F755" s="58" t="s">
        <v>304</v>
      </c>
      <c r="G755" s="87" t="s">
        <v>3808</v>
      </c>
      <c r="H755" s="91" t="s">
        <v>2136</v>
      </c>
      <c r="I755" s="57" t="s">
        <v>22</v>
      </c>
      <c r="J755" s="72">
        <v>1</v>
      </c>
      <c r="K755" s="57">
        <v>0</v>
      </c>
      <c r="L755" s="72">
        <v>27</v>
      </c>
      <c r="M755" s="57">
        <v>3.2</v>
      </c>
    </row>
    <row r="756" s="83" customFormat="1" ht="41.4" spans="1:13">
      <c r="A756" s="83" t="s">
        <v>44</v>
      </c>
      <c r="B756" s="84">
        <v>755</v>
      </c>
      <c r="C756" s="57" t="s">
        <v>45</v>
      </c>
      <c r="D756" s="57" t="s">
        <v>171</v>
      </c>
      <c r="E756" s="42" t="s">
        <v>6170</v>
      </c>
      <c r="F756" s="58" t="s">
        <v>172</v>
      </c>
      <c r="G756" s="87" t="s">
        <v>6172</v>
      </c>
      <c r="H756" s="91" t="s">
        <v>3641</v>
      </c>
      <c r="I756" s="57" t="s">
        <v>22</v>
      </c>
      <c r="J756" s="72">
        <v>1</v>
      </c>
      <c r="K756" s="57">
        <v>0</v>
      </c>
      <c r="L756" s="72">
        <v>0.24</v>
      </c>
      <c r="M756" s="57">
        <v>3.2</v>
      </c>
    </row>
    <row r="757" s="83" customFormat="1" ht="41.4" spans="1:13">
      <c r="A757" s="83" t="s">
        <v>44</v>
      </c>
      <c r="B757" s="84">
        <v>756</v>
      </c>
      <c r="C757" s="57" t="s">
        <v>45</v>
      </c>
      <c r="D757" s="57" t="s">
        <v>171</v>
      </c>
      <c r="E757" s="42" t="s">
        <v>6170</v>
      </c>
      <c r="F757" s="58" t="s">
        <v>172</v>
      </c>
      <c r="G757" s="87" t="s">
        <v>6227</v>
      </c>
      <c r="H757" s="91" t="s">
        <v>3641</v>
      </c>
      <c r="I757" s="57" t="s">
        <v>22</v>
      </c>
      <c r="J757" s="72">
        <v>4</v>
      </c>
      <c r="K757" s="57">
        <v>0</v>
      </c>
      <c r="L757" s="72">
        <v>2</v>
      </c>
      <c r="M757" s="57">
        <v>3.2</v>
      </c>
    </row>
    <row r="758" s="83" customFormat="1" ht="55.2" spans="1:13">
      <c r="A758" s="83" t="s">
        <v>44</v>
      </c>
      <c r="B758" s="84">
        <v>757</v>
      </c>
      <c r="C758" s="57" t="s">
        <v>45</v>
      </c>
      <c r="D758" s="57" t="s">
        <v>53</v>
      </c>
      <c r="E758" s="42" t="s">
        <v>6170</v>
      </c>
      <c r="F758" s="58" t="s">
        <v>236</v>
      </c>
      <c r="G758" s="87" t="s">
        <v>6192</v>
      </c>
      <c r="H758" s="91" t="s">
        <v>2134</v>
      </c>
      <c r="I758" s="57" t="s">
        <v>22</v>
      </c>
      <c r="J758" s="72">
        <v>1</v>
      </c>
      <c r="K758" s="57">
        <f>(CEILING(J758*0.2,1))*1</f>
        <v>1</v>
      </c>
      <c r="L758" s="72">
        <v>2</v>
      </c>
      <c r="M758" s="57">
        <v>3.2</v>
      </c>
    </row>
    <row r="759" s="83" customFormat="1" ht="55.2" spans="1:13">
      <c r="A759" s="83" t="s">
        <v>44</v>
      </c>
      <c r="B759" s="84">
        <v>758</v>
      </c>
      <c r="C759" s="57" t="s">
        <v>45</v>
      </c>
      <c r="D759" s="57" t="s">
        <v>53</v>
      </c>
      <c r="E759" s="42" t="s">
        <v>6170</v>
      </c>
      <c r="F759" s="58" t="s">
        <v>236</v>
      </c>
      <c r="G759" s="87" t="s">
        <v>6193</v>
      </c>
      <c r="H759" s="91" t="s">
        <v>2134</v>
      </c>
      <c r="I759" s="57" t="s">
        <v>22</v>
      </c>
      <c r="J759" s="72">
        <v>1</v>
      </c>
      <c r="K759" s="57">
        <f>(CEILING(J759*0.2,1))*1</f>
        <v>1</v>
      </c>
      <c r="L759" s="57">
        <v>4</v>
      </c>
      <c r="M759" s="57">
        <v>3.2</v>
      </c>
    </row>
    <row r="760" s="83" customFormat="1" ht="27.6" spans="1:13">
      <c r="A760" s="83" t="s">
        <v>44</v>
      </c>
      <c r="B760" s="84">
        <v>759</v>
      </c>
      <c r="C760" s="57" t="s">
        <v>45</v>
      </c>
      <c r="D760" s="57" t="s">
        <v>53</v>
      </c>
      <c r="E760" s="42" t="s">
        <v>6170</v>
      </c>
      <c r="F760" s="58" t="s">
        <v>236</v>
      </c>
      <c r="G760" s="87" t="s">
        <v>3812</v>
      </c>
      <c r="H760" s="91" t="s">
        <v>2134</v>
      </c>
      <c r="I760" s="57" t="s">
        <v>22</v>
      </c>
      <c r="J760" s="72">
        <v>1</v>
      </c>
      <c r="K760" s="57">
        <v>0</v>
      </c>
      <c r="L760" s="57">
        <v>2</v>
      </c>
      <c r="M760" s="57">
        <v>3.2</v>
      </c>
    </row>
    <row r="761" s="83" customFormat="1" ht="27.6" spans="1:13">
      <c r="A761" s="83" t="s">
        <v>44</v>
      </c>
      <c r="B761" s="84">
        <v>760</v>
      </c>
      <c r="C761" s="57" t="s">
        <v>45</v>
      </c>
      <c r="D761" s="57" t="s">
        <v>322</v>
      </c>
      <c r="E761" s="42" t="s">
        <v>6170</v>
      </c>
      <c r="F761" s="58" t="s">
        <v>323</v>
      </c>
      <c r="G761" s="87" t="s">
        <v>3623</v>
      </c>
      <c r="H761" s="91" t="s">
        <v>2141</v>
      </c>
      <c r="I761" s="57" t="s">
        <v>2124</v>
      </c>
      <c r="J761" s="59">
        <v>5.47424</v>
      </c>
      <c r="K761" s="59">
        <v>0</v>
      </c>
      <c r="L761" s="57">
        <v>153</v>
      </c>
      <c r="M761" s="57">
        <v>3.2</v>
      </c>
    </row>
    <row r="762" s="83" customFormat="1" ht="27.6" spans="1:13">
      <c r="A762" s="83" t="s">
        <v>44</v>
      </c>
      <c r="B762" s="84">
        <v>761</v>
      </c>
      <c r="C762" s="57" t="s">
        <v>45</v>
      </c>
      <c r="D762" s="57" t="s">
        <v>89</v>
      </c>
      <c r="E762" s="42" t="s">
        <v>6170</v>
      </c>
      <c r="F762" s="58" t="s">
        <v>114</v>
      </c>
      <c r="G762" s="87" t="s">
        <v>3806</v>
      </c>
      <c r="H762" s="91" t="s">
        <v>2134</v>
      </c>
      <c r="I762" s="57" t="s">
        <v>22</v>
      </c>
      <c r="J762" s="72">
        <v>1</v>
      </c>
      <c r="K762" s="57">
        <v>0</v>
      </c>
      <c r="L762" s="72">
        <v>7</v>
      </c>
      <c r="M762" s="57">
        <v>3.2</v>
      </c>
    </row>
    <row r="763" s="83" customFormat="1" ht="27.6" spans="1:13">
      <c r="A763" s="83" t="s">
        <v>44</v>
      </c>
      <c r="B763" s="84">
        <v>762</v>
      </c>
      <c r="C763" s="57" t="s">
        <v>45</v>
      </c>
      <c r="D763" s="57" t="s">
        <v>89</v>
      </c>
      <c r="E763" s="42" t="s">
        <v>6170</v>
      </c>
      <c r="F763" s="58" t="s">
        <v>114</v>
      </c>
      <c r="G763" s="87" t="s">
        <v>3807</v>
      </c>
      <c r="H763" s="91" t="s">
        <v>2134</v>
      </c>
      <c r="I763" s="57" t="s">
        <v>22</v>
      </c>
      <c r="J763" s="72">
        <v>4</v>
      </c>
      <c r="K763" s="57">
        <v>0</v>
      </c>
      <c r="L763" s="57">
        <v>85</v>
      </c>
      <c r="M763" s="57">
        <v>3.2</v>
      </c>
    </row>
    <row r="764" s="83" customFormat="1" ht="27.6" spans="1:13">
      <c r="A764" s="83" t="s">
        <v>44</v>
      </c>
      <c r="B764" s="84">
        <v>763</v>
      </c>
      <c r="C764" s="57" t="s">
        <v>45</v>
      </c>
      <c r="D764" s="57" t="s">
        <v>53</v>
      </c>
      <c r="E764" s="42" t="s">
        <v>6170</v>
      </c>
      <c r="F764" s="58" t="s">
        <v>55</v>
      </c>
      <c r="G764" s="87" t="s">
        <v>3620</v>
      </c>
      <c r="H764" s="91" t="s">
        <v>2136</v>
      </c>
      <c r="I764" s="57" t="s">
        <v>22</v>
      </c>
      <c r="J764" s="72">
        <v>5</v>
      </c>
      <c r="K764" s="57">
        <v>0</v>
      </c>
      <c r="L764" s="72">
        <v>98</v>
      </c>
      <c r="M764" s="57">
        <v>3.2</v>
      </c>
    </row>
    <row r="765" s="83" customFormat="1" ht="27.6" spans="1:13">
      <c r="A765" s="83" t="s">
        <v>44</v>
      </c>
      <c r="B765" s="84">
        <v>764</v>
      </c>
      <c r="C765" s="57" t="s">
        <v>45</v>
      </c>
      <c r="D765" s="57" t="s">
        <v>53</v>
      </c>
      <c r="E765" s="42" t="s">
        <v>6170</v>
      </c>
      <c r="F765" s="58" t="s">
        <v>249</v>
      </c>
      <c r="G765" s="87" t="s">
        <v>3801</v>
      </c>
      <c r="H765" s="91" t="s">
        <v>2136</v>
      </c>
      <c r="I765" s="57" t="s">
        <v>22</v>
      </c>
      <c r="J765" s="72">
        <v>1</v>
      </c>
      <c r="K765" s="57">
        <v>0</v>
      </c>
      <c r="L765" s="57">
        <v>5</v>
      </c>
      <c r="M765" s="57">
        <v>3.2</v>
      </c>
    </row>
    <row r="766" s="83" customFormat="1" ht="41.4" spans="1:13">
      <c r="A766" s="83" t="s">
        <v>44</v>
      </c>
      <c r="B766" s="84">
        <v>765</v>
      </c>
      <c r="C766" s="57" t="s">
        <v>45</v>
      </c>
      <c r="D766" s="57" t="s">
        <v>171</v>
      </c>
      <c r="E766" s="42" t="s">
        <v>6170</v>
      </c>
      <c r="F766" s="58" t="s">
        <v>172</v>
      </c>
      <c r="G766" s="87" t="s">
        <v>6172</v>
      </c>
      <c r="H766" s="91" t="s">
        <v>3641</v>
      </c>
      <c r="I766" s="57" t="s">
        <v>22</v>
      </c>
      <c r="J766" s="72">
        <v>1</v>
      </c>
      <c r="K766" s="57">
        <v>0</v>
      </c>
      <c r="L766" s="72">
        <v>0.24</v>
      </c>
      <c r="M766" s="57">
        <v>3.2</v>
      </c>
    </row>
    <row r="767" s="83" customFormat="1" ht="41.4" spans="1:13">
      <c r="A767" s="83" t="s">
        <v>44</v>
      </c>
      <c r="B767" s="84">
        <v>766</v>
      </c>
      <c r="C767" s="57" t="s">
        <v>45</v>
      </c>
      <c r="D767" s="57" t="s">
        <v>171</v>
      </c>
      <c r="E767" s="42" t="s">
        <v>6170</v>
      </c>
      <c r="F767" s="58" t="s">
        <v>172</v>
      </c>
      <c r="G767" s="87" t="s">
        <v>6227</v>
      </c>
      <c r="H767" s="91" t="s">
        <v>3641</v>
      </c>
      <c r="I767" s="57" t="s">
        <v>22</v>
      </c>
      <c r="J767" s="72">
        <v>4</v>
      </c>
      <c r="K767" s="57">
        <v>0</v>
      </c>
      <c r="L767" s="57">
        <v>2</v>
      </c>
      <c r="M767" s="57">
        <v>3.2</v>
      </c>
    </row>
    <row r="768" s="83" customFormat="1" ht="55.2" spans="1:13">
      <c r="A768" s="83" t="s">
        <v>44</v>
      </c>
      <c r="B768" s="84">
        <v>767</v>
      </c>
      <c r="C768" s="57" t="s">
        <v>45</v>
      </c>
      <c r="D768" s="57" t="s">
        <v>53</v>
      </c>
      <c r="E768" s="42" t="s">
        <v>6170</v>
      </c>
      <c r="F768" s="58" t="s">
        <v>236</v>
      </c>
      <c r="G768" s="87" t="s">
        <v>6192</v>
      </c>
      <c r="H768" s="91" t="s">
        <v>2134</v>
      </c>
      <c r="I768" s="57" t="s">
        <v>22</v>
      </c>
      <c r="J768" s="72">
        <v>1</v>
      </c>
      <c r="K768" s="57">
        <f>(CEILING(J768*0.2,1))*1</f>
        <v>1</v>
      </c>
      <c r="L768" s="57">
        <v>2</v>
      </c>
      <c r="M768" s="57">
        <v>3.2</v>
      </c>
    </row>
    <row r="769" s="83" customFormat="1" ht="55.2" spans="1:13">
      <c r="A769" s="83" t="s">
        <v>44</v>
      </c>
      <c r="B769" s="84">
        <v>768</v>
      </c>
      <c r="C769" s="57" t="s">
        <v>45</v>
      </c>
      <c r="D769" s="57" t="s">
        <v>53</v>
      </c>
      <c r="E769" s="42" t="s">
        <v>6170</v>
      </c>
      <c r="F769" s="58" t="s">
        <v>236</v>
      </c>
      <c r="G769" s="87" t="s">
        <v>6193</v>
      </c>
      <c r="H769" s="91" t="s">
        <v>2134</v>
      </c>
      <c r="I769" s="57" t="s">
        <v>22</v>
      </c>
      <c r="J769" s="72">
        <v>1</v>
      </c>
      <c r="K769" s="57">
        <f>(CEILING(J769*0.2,1))*1</f>
        <v>1</v>
      </c>
      <c r="L769" s="72">
        <v>4</v>
      </c>
      <c r="M769" s="57">
        <v>3.2</v>
      </c>
    </row>
    <row r="770" s="83" customFormat="1" ht="27.6" spans="1:13">
      <c r="A770" s="83" t="s">
        <v>44</v>
      </c>
      <c r="B770" s="84">
        <v>769</v>
      </c>
      <c r="C770" s="57" t="s">
        <v>45</v>
      </c>
      <c r="D770" s="57" t="s">
        <v>322</v>
      </c>
      <c r="E770" s="42" t="s">
        <v>6170</v>
      </c>
      <c r="F770" s="58" t="s">
        <v>323</v>
      </c>
      <c r="G770" s="87" t="s">
        <v>3623</v>
      </c>
      <c r="H770" s="91" t="s">
        <v>2141</v>
      </c>
      <c r="I770" s="57" t="s">
        <v>2124</v>
      </c>
      <c r="J770" s="59">
        <v>1.9289</v>
      </c>
      <c r="K770" s="59">
        <v>0</v>
      </c>
      <c r="L770" s="72">
        <v>54</v>
      </c>
      <c r="M770" s="57">
        <v>3.2</v>
      </c>
    </row>
    <row r="771" s="83" customFormat="1" ht="27.6" spans="1:13">
      <c r="A771" s="83" t="s">
        <v>44</v>
      </c>
      <c r="B771" s="84">
        <v>770</v>
      </c>
      <c r="C771" s="57" t="s">
        <v>45</v>
      </c>
      <c r="D771" s="57" t="s">
        <v>89</v>
      </c>
      <c r="E771" s="42" t="s">
        <v>6170</v>
      </c>
      <c r="F771" s="58" t="s">
        <v>114</v>
      </c>
      <c r="G771" s="87" t="s">
        <v>3857</v>
      </c>
      <c r="H771" s="91" t="s">
        <v>2134</v>
      </c>
      <c r="I771" s="57" t="s">
        <v>22</v>
      </c>
      <c r="J771" s="72">
        <v>4</v>
      </c>
      <c r="K771" s="57">
        <v>0</v>
      </c>
      <c r="L771" s="72">
        <v>136</v>
      </c>
      <c r="M771" s="57">
        <v>3.2</v>
      </c>
    </row>
    <row r="772" s="83" customFormat="1" ht="27.6" spans="1:13">
      <c r="A772" s="83" t="s">
        <v>44</v>
      </c>
      <c r="B772" s="84">
        <v>771</v>
      </c>
      <c r="C772" s="57" t="s">
        <v>45</v>
      </c>
      <c r="D772" s="57" t="s">
        <v>89</v>
      </c>
      <c r="E772" s="42" t="s">
        <v>6170</v>
      </c>
      <c r="F772" s="58" t="s">
        <v>114</v>
      </c>
      <c r="G772" s="87" t="s">
        <v>6228</v>
      </c>
      <c r="H772" s="91" t="s">
        <v>2134</v>
      </c>
      <c r="I772" s="57" t="s">
        <v>22</v>
      </c>
      <c r="J772" s="72">
        <v>1</v>
      </c>
      <c r="K772" s="57">
        <v>0</v>
      </c>
      <c r="L772" s="72">
        <v>13</v>
      </c>
      <c r="M772" s="57">
        <v>3.2</v>
      </c>
    </row>
    <row r="773" s="83" customFormat="1" ht="27.6" spans="1:13">
      <c r="A773" s="83" t="s">
        <v>44</v>
      </c>
      <c r="B773" s="84">
        <v>772</v>
      </c>
      <c r="C773" s="57" t="s">
        <v>45</v>
      </c>
      <c r="D773" s="57" t="s">
        <v>53</v>
      </c>
      <c r="E773" s="42" t="s">
        <v>6170</v>
      </c>
      <c r="F773" s="58" t="s">
        <v>55</v>
      </c>
      <c r="G773" s="87" t="s">
        <v>6188</v>
      </c>
      <c r="H773" s="91" t="s">
        <v>2136</v>
      </c>
      <c r="I773" s="57" t="s">
        <v>22</v>
      </c>
      <c r="J773" s="72">
        <v>1</v>
      </c>
      <c r="K773" s="57">
        <v>0</v>
      </c>
      <c r="L773" s="72">
        <v>14</v>
      </c>
      <c r="M773" s="57">
        <v>3.2</v>
      </c>
    </row>
    <row r="774" s="83" customFormat="1" ht="27.6" spans="1:13">
      <c r="A774" s="83" t="s">
        <v>44</v>
      </c>
      <c r="B774" s="84">
        <v>773</v>
      </c>
      <c r="C774" s="57" t="s">
        <v>45</v>
      </c>
      <c r="D774" s="57" t="s">
        <v>53</v>
      </c>
      <c r="E774" s="42" t="s">
        <v>6170</v>
      </c>
      <c r="F774" s="58" t="s">
        <v>55</v>
      </c>
      <c r="G774" s="87" t="s">
        <v>4077</v>
      </c>
      <c r="H774" s="91" t="s">
        <v>2136</v>
      </c>
      <c r="I774" s="57" t="s">
        <v>22</v>
      </c>
      <c r="J774" s="72">
        <v>5</v>
      </c>
      <c r="K774" s="57">
        <v>0</v>
      </c>
      <c r="L774" s="72">
        <v>138</v>
      </c>
      <c r="M774" s="57">
        <v>3.2</v>
      </c>
    </row>
    <row r="775" s="83" customFormat="1" ht="27.6" spans="1:13">
      <c r="A775" s="83" t="s">
        <v>44</v>
      </c>
      <c r="B775" s="84">
        <v>774</v>
      </c>
      <c r="C775" s="57" t="s">
        <v>45</v>
      </c>
      <c r="D775" s="57" t="s">
        <v>53</v>
      </c>
      <c r="E775" s="42" t="s">
        <v>6170</v>
      </c>
      <c r="F775" s="58" t="s">
        <v>249</v>
      </c>
      <c r="G775" s="87" t="s">
        <v>3801</v>
      </c>
      <c r="H775" s="91" t="s">
        <v>2136</v>
      </c>
      <c r="I775" s="57" t="s">
        <v>22</v>
      </c>
      <c r="J775" s="72">
        <v>1</v>
      </c>
      <c r="K775" s="57">
        <v>0</v>
      </c>
      <c r="L775" s="72">
        <v>5</v>
      </c>
      <c r="M775" s="57">
        <v>3.2</v>
      </c>
    </row>
    <row r="776" s="83" customFormat="1" ht="27.6" spans="1:13">
      <c r="A776" s="83" t="s">
        <v>44</v>
      </c>
      <c r="B776" s="84">
        <v>775</v>
      </c>
      <c r="C776" s="57" t="s">
        <v>45</v>
      </c>
      <c r="D776" s="57" t="s">
        <v>53</v>
      </c>
      <c r="E776" s="42" t="s">
        <v>6170</v>
      </c>
      <c r="F776" s="58" t="s">
        <v>249</v>
      </c>
      <c r="G776" s="87" t="s">
        <v>6229</v>
      </c>
      <c r="H776" s="91" t="s">
        <v>2136</v>
      </c>
      <c r="I776" s="57" t="s">
        <v>22</v>
      </c>
      <c r="J776" s="72">
        <v>1</v>
      </c>
      <c r="K776" s="57">
        <v>0</v>
      </c>
      <c r="L776" s="72">
        <v>8</v>
      </c>
      <c r="M776" s="57">
        <v>3.2</v>
      </c>
    </row>
    <row r="777" s="83" customFormat="1" ht="27.6" spans="1:13">
      <c r="A777" s="83" t="s">
        <v>44</v>
      </c>
      <c r="B777" s="84">
        <v>776</v>
      </c>
      <c r="C777" s="57" t="s">
        <v>45</v>
      </c>
      <c r="D777" s="57" t="s">
        <v>53</v>
      </c>
      <c r="E777" s="42" t="s">
        <v>6170</v>
      </c>
      <c r="F777" s="58" t="s">
        <v>304</v>
      </c>
      <c r="G777" s="87" t="s">
        <v>6230</v>
      </c>
      <c r="H777" s="91" t="s">
        <v>2136</v>
      </c>
      <c r="I777" s="57" t="s">
        <v>22</v>
      </c>
      <c r="J777" s="72">
        <v>1</v>
      </c>
      <c r="K777" s="57">
        <v>0</v>
      </c>
      <c r="L777" s="72">
        <v>40</v>
      </c>
      <c r="M777" s="57">
        <v>3.2</v>
      </c>
    </row>
    <row r="778" s="83" customFormat="1" ht="41.4" spans="1:13">
      <c r="A778" s="83" t="s">
        <v>44</v>
      </c>
      <c r="B778" s="84">
        <v>777</v>
      </c>
      <c r="C778" s="57" t="s">
        <v>45</v>
      </c>
      <c r="D778" s="57" t="s">
        <v>171</v>
      </c>
      <c r="E778" s="42" t="s">
        <v>6170</v>
      </c>
      <c r="F778" s="58" t="s">
        <v>172</v>
      </c>
      <c r="G778" s="87" t="s">
        <v>6172</v>
      </c>
      <c r="H778" s="91" t="s">
        <v>3641</v>
      </c>
      <c r="I778" s="57" t="s">
        <v>22</v>
      </c>
      <c r="J778" s="72">
        <v>1</v>
      </c>
      <c r="K778" s="57">
        <v>0</v>
      </c>
      <c r="L778" s="72">
        <v>0.24</v>
      </c>
      <c r="M778" s="57">
        <v>3.2</v>
      </c>
    </row>
    <row r="779" s="83" customFormat="1" ht="41.4" spans="1:13">
      <c r="A779" s="83" t="s">
        <v>44</v>
      </c>
      <c r="B779" s="84">
        <v>778</v>
      </c>
      <c r="C779" s="57" t="s">
        <v>45</v>
      </c>
      <c r="D779" s="57" t="s">
        <v>171</v>
      </c>
      <c r="E779" s="42" t="s">
        <v>6170</v>
      </c>
      <c r="F779" s="58" t="s">
        <v>172</v>
      </c>
      <c r="G779" s="87" t="s">
        <v>6231</v>
      </c>
      <c r="H779" s="91" t="s">
        <v>3641</v>
      </c>
      <c r="I779" s="57" t="s">
        <v>22</v>
      </c>
      <c r="J779" s="72">
        <v>4</v>
      </c>
      <c r="K779" s="57">
        <v>0</v>
      </c>
      <c r="L779" s="57">
        <v>4</v>
      </c>
      <c r="M779" s="57">
        <v>3.2</v>
      </c>
    </row>
    <row r="780" s="83" customFormat="1" ht="55.2" spans="1:13">
      <c r="A780" s="83" t="s">
        <v>44</v>
      </c>
      <c r="B780" s="84">
        <v>779</v>
      </c>
      <c r="C780" s="57" t="s">
        <v>45</v>
      </c>
      <c r="D780" s="57" t="s">
        <v>53</v>
      </c>
      <c r="E780" s="42" t="s">
        <v>6170</v>
      </c>
      <c r="F780" s="58" t="s">
        <v>236</v>
      </c>
      <c r="G780" s="87" t="s">
        <v>6193</v>
      </c>
      <c r="H780" s="91" t="s">
        <v>2134</v>
      </c>
      <c r="I780" s="57" t="s">
        <v>22</v>
      </c>
      <c r="J780" s="72">
        <v>1</v>
      </c>
      <c r="K780" s="57">
        <f>(CEILING(J780*0.2,1))*1</f>
        <v>1</v>
      </c>
      <c r="L780" s="72">
        <v>4</v>
      </c>
      <c r="M780" s="57">
        <v>3.2</v>
      </c>
    </row>
    <row r="781" s="83" customFormat="1" ht="55.2" spans="1:13">
      <c r="A781" s="83" t="s">
        <v>44</v>
      </c>
      <c r="B781" s="84">
        <v>780</v>
      </c>
      <c r="C781" s="57" t="s">
        <v>45</v>
      </c>
      <c r="D781" s="57" t="s">
        <v>53</v>
      </c>
      <c r="E781" s="42" t="s">
        <v>6170</v>
      </c>
      <c r="F781" s="58" t="s">
        <v>236</v>
      </c>
      <c r="G781" s="87" t="s">
        <v>6232</v>
      </c>
      <c r="H781" s="91" t="s">
        <v>2134</v>
      </c>
      <c r="I781" s="57" t="s">
        <v>22</v>
      </c>
      <c r="J781" s="72">
        <v>1</v>
      </c>
      <c r="K781" s="57">
        <v>0</v>
      </c>
      <c r="L781" s="57">
        <v>2</v>
      </c>
      <c r="M781" s="57">
        <v>3.2</v>
      </c>
    </row>
    <row r="782" s="83" customFormat="1" ht="27.6" spans="1:13">
      <c r="A782" s="83" t="s">
        <v>44</v>
      </c>
      <c r="B782" s="84">
        <v>781</v>
      </c>
      <c r="C782" s="57" t="s">
        <v>45</v>
      </c>
      <c r="D782" s="57" t="s">
        <v>53</v>
      </c>
      <c r="E782" s="42" t="s">
        <v>6170</v>
      </c>
      <c r="F782" s="58" t="s">
        <v>236</v>
      </c>
      <c r="G782" s="87" t="s">
        <v>6194</v>
      </c>
      <c r="H782" s="91" t="s">
        <v>2134</v>
      </c>
      <c r="I782" s="57" t="s">
        <v>22</v>
      </c>
      <c r="J782" s="72">
        <v>1</v>
      </c>
      <c r="K782" s="57">
        <v>0</v>
      </c>
      <c r="L782" s="57">
        <v>2</v>
      </c>
      <c r="M782" s="57">
        <v>3.2</v>
      </c>
    </row>
    <row r="783" s="83" customFormat="1" ht="27.6" spans="1:13">
      <c r="A783" s="83" t="s">
        <v>44</v>
      </c>
      <c r="B783" s="84">
        <v>782</v>
      </c>
      <c r="C783" s="57" t="s">
        <v>45</v>
      </c>
      <c r="D783" s="57" t="s">
        <v>322</v>
      </c>
      <c r="E783" s="42" t="s">
        <v>6170</v>
      </c>
      <c r="F783" s="58" t="s">
        <v>323</v>
      </c>
      <c r="G783" s="87" t="s">
        <v>4081</v>
      </c>
      <c r="H783" s="91" t="s">
        <v>2141</v>
      </c>
      <c r="I783" s="57" t="s">
        <v>2124</v>
      </c>
      <c r="J783" s="59">
        <v>9.28838</v>
      </c>
      <c r="K783" s="59">
        <v>0</v>
      </c>
      <c r="L783" s="72">
        <v>336</v>
      </c>
      <c r="M783" s="57">
        <v>3.2</v>
      </c>
    </row>
    <row r="784" s="83" customFormat="1" ht="27.6" spans="1:13">
      <c r="A784" s="83" t="s">
        <v>44</v>
      </c>
      <c r="B784" s="84">
        <v>783</v>
      </c>
      <c r="C784" s="57" t="s">
        <v>45</v>
      </c>
      <c r="D784" s="57" t="s">
        <v>89</v>
      </c>
      <c r="E784" s="42" t="s">
        <v>6170</v>
      </c>
      <c r="F784" s="58" t="s">
        <v>114</v>
      </c>
      <c r="G784" s="87" t="s">
        <v>3857</v>
      </c>
      <c r="H784" s="91" t="s">
        <v>2134</v>
      </c>
      <c r="I784" s="57" t="s">
        <v>22</v>
      </c>
      <c r="J784" s="72">
        <v>4</v>
      </c>
      <c r="K784" s="57">
        <v>0</v>
      </c>
      <c r="L784" s="57">
        <v>136</v>
      </c>
      <c r="M784" s="57">
        <v>3.2</v>
      </c>
    </row>
    <row r="785" s="83" customFormat="1" ht="27.6" spans="1:13">
      <c r="A785" s="83" t="s">
        <v>44</v>
      </c>
      <c r="B785" s="84">
        <v>784</v>
      </c>
      <c r="C785" s="57" t="s">
        <v>45</v>
      </c>
      <c r="D785" s="57" t="s">
        <v>89</v>
      </c>
      <c r="E785" s="42" t="s">
        <v>6170</v>
      </c>
      <c r="F785" s="58" t="s">
        <v>114</v>
      </c>
      <c r="G785" s="87" t="s">
        <v>6228</v>
      </c>
      <c r="H785" s="91" t="s">
        <v>2134</v>
      </c>
      <c r="I785" s="57" t="s">
        <v>22</v>
      </c>
      <c r="J785" s="72">
        <v>1</v>
      </c>
      <c r="K785" s="57">
        <v>0</v>
      </c>
      <c r="L785" s="57">
        <v>13</v>
      </c>
      <c r="M785" s="57">
        <v>3.2</v>
      </c>
    </row>
    <row r="786" s="83" customFormat="1" ht="27.6" spans="1:13">
      <c r="A786" s="83" t="s">
        <v>44</v>
      </c>
      <c r="B786" s="84">
        <v>785</v>
      </c>
      <c r="C786" s="57" t="s">
        <v>45</v>
      </c>
      <c r="D786" s="57" t="s">
        <v>53</v>
      </c>
      <c r="E786" s="42" t="s">
        <v>6170</v>
      </c>
      <c r="F786" s="58" t="s">
        <v>55</v>
      </c>
      <c r="G786" s="87" t="s">
        <v>6188</v>
      </c>
      <c r="H786" s="91" t="s">
        <v>2136</v>
      </c>
      <c r="I786" s="57" t="s">
        <v>22</v>
      </c>
      <c r="J786" s="72">
        <v>1</v>
      </c>
      <c r="K786" s="57">
        <v>0</v>
      </c>
      <c r="L786" s="57">
        <v>14</v>
      </c>
      <c r="M786" s="57">
        <v>3.2</v>
      </c>
    </row>
    <row r="787" s="83" customFormat="1" ht="27.6" spans="1:13">
      <c r="A787" s="83" t="s">
        <v>44</v>
      </c>
      <c r="B787" s="84">
        <v>786</v>
      </c>
      <c r="C787" s="57" t="s">
        <v>45</v>
      </c>
      <c r="D787" s="57" t="s">
        <v>53</v>
      </c>
      <c r="E787" s="42" t="s">
        <v>6170</v>
      </c>
      <c r="F787" s="58" t="s">
        <v>55</v>
      </c>
      <c r="G787" s="87" t="s">
        <v>4077</v>
      </c>
      <c r="H787" s="91" t="s">
        <v>2136</v>
      </c>
      <c r="I787" s="57" t="s">
        <v>22</v>
      </c>
      <c r="J787" s="72">
        <v>4</v>
      </c>
      <c r="K787" s="57">
        <v>0</v>
      </c>
      <c r="L787" s="57">
        <v>110</v>
      </c>
      <c r="M787" s="57">
        <v>3.2</v>
      </c>
    </row>
    <row r="788" s="83" customFormat="1" ht="27.6" spans="1:13">
      <c r="A788" s="83" t="s">
        <v>44</v>
      </c>
      <c r="B788" s="84">
        <v>787</v>
      </c>
      <c r="C788" s="57" t="s">
        <v>45</v>
      </c>
      <c r="D788" s="57" t="s">
        <v>53</v>
      </c>
      <c r="E788" s="42" t="s">
        <v>6170</v>
      </c>
      <c r="F788" s="58" t="s">
        <v>249</v>
      </c>
      <c r="G788" s="87" t="s">
        <v>3801</v>
      </c>
      <c r="H788" s="91" t="s">
        <v>2136</v>
      </c>
      <c r="I788" s="57" t="s">
        <v>22</v>
      </c>
      <c r="J788" s="72">
        <v>1</v>
      </c>
      <c r="K788" s="57">
        <v>0</v>
      </c>
      <c r="L788" s="72">
        <v>5</v>
      </c>
      <c r="M788" s="57">
        <v>3.2</v>
      </c>
    </row>
    <row r="789" s="83" customFormat="1" ht="27.6" spans="1:13">
      <c r="A789" s="83" t="s">
        <v>44</v>
      </c>
      <c r="B789" s="84">
        <v>788</v>
      </c>
      <c r="C789" s="57" t="s">
        <v>45</v>
      </c>
      <c r="D789" s="57" t="s">
        <v>53</v>
      </c>
      <c r="E789" s="42" t="s">
        <v>6170</v>
      </c>
      <c r="F789" s="58" t="s">
        <v>249</v>
      </c>
      <c r="G789" s="87" t="s">
        <v>6229</v>
      </c>
      <c r="H789" s="91" t="s">
        <v>2136</v>
      </c>
      <c r="I789" s="57" t="s">
        <v>22</v>
      </c>
      <c r="J789" s="72">
        <v>1</v>
      </c>
      <c r="K789" s="57">
        <v>0</v>
      </c>
      <c r="L789" s="57">
        <v>8</v>
      </c>
      <c r="M789" s="57">
        <v>3.2</v>
      </c>
    </row>
    <row r="790" s="83" customFormat="1" ht="41.4" spans="1:13">
      <c r="A790" s="83" t="s">
        <v>44</v>
      </c>
      <c r="B790" s="84">
        <v>789</v>
      </c>
      <c r="C790" s="57" t="s">
        <v>45</v>
      </c>
      <c r="D790" s="57" t="s">
        <v>171</v>
      </c>
      <c r="E790" s="42" t="s">
        <v>6170</v>
      </c>
      <c r="F790" s="58" t="s">
        <v>172</v>
      </c>
      <c r="G790" s="87" t="s">
        <v>6172</v>
      </c>
      <c r="H790" s="91" t="s">
        <v>3641</v>
      </c>
      <c r="I790" s="57" t="s">
        <v>22</v>
      </c>
      <c r="J790" s="72">
        <v>1</v>
      </c>
      <c r="K790" s="57">
        <v>0</v>
      </c>
      <c r="L790" s="72">
        <v>0.24</v>
      </c>
      <c r="M790" s="57">
        <v>3.2</v>
      </c>
    </row>
    <row r="791" s="83" customFormat="1" ht="41.4" spans="1:13">
      <c r="A791" s="83" t="s">
        <v>44</v>
      </c>
      <c r="B791" s="84">
        <v>790</v>
      </c>
      <c r="C791" s="57" t="s">
        <v>45</v>
      </c>
      <c r="D791" s="57" t="s">
        <v>171</v>
      </c>
      <c r="E791" s="42" t="s">
        <v>6170</v>
      </c>
      <c r="F791" s="58" t="s">
        <v>172</v>
      </c>
      <c r="G791" s="87" t="s">
        <v>6231</v>
      </c>
      <c r="H791" s="91" t="s">
        <v>3641</v>
      </c>
      <c r="I791" s="57" t="s">
        <v>22</v>
      </c>
      <c r="J791" s="72">
        <v>4</v>
      </c>
      <c r="K791" s="57">
        <v>0</v>
      </c>
      <c r="L791" s="57">
        <v>4</v>
      </c>
      <c r="M791" s="57">
        <v>3.2</v>
      </c>
    </row>
    <row r="792" s="83" customFormat="1" ht="55.2" spans="1:13">
      <c r="A792" s="83" t="s">
        <v>44</v>
      </c>
      <c r="B792" s="84">
        <v>791</v>
      </c>
      <c r="C792" s="57" t="s">
        <v>45</v>
      </c>
      <c r="D792" s="57" t="s">
        <v>53</v>
      </c>
      <c r="E792" s="42" t="s">
        <v>6170</v>
      </c>
      <c r="F792" s="58" t="s">
        <v>236</v>
      </c>
      <c r="G792" s="87" t="s">
        <v>6193</v>
      </c>
      <c r="H792" s="91" t="s">
        <v>2134</v>
      </c>
      <c r="I792" s="57" t="s">
        <v>22</v>
      </c>
      <c r="J792" s="72">
        <v>1</v>
      </c>
      <c r="K792" s="57">
        <f t="shared" ref="K792:K797" si="46">(CEILING(J792*0.2,1))*1</f>
        <v>1</v>
      </c>
      <c r="L792" s="57">
        <v>4</v>
      </c>
      <c r="M792" s="57">
        <v>3.2</v>
      </c>
    </row>
    <row r="793" s="83" customFormat="1" ht="55.2" spans="1:13">
      <c r="A793" s="83" t="s">
        <v>44</v>
      </c>
      <c r="B793" s="84">
        <v>792</v>
      </c>
      <c r="C793" s="57" t="s">
        <v>45</v>
      </c>
      <c r="D793" s="57" t="s">
        <v>53</v>
      </c>
      <c r="E793" s="42" t="s">
        <v>6170</v>
      </c>
      <c r="F793" s="58" t="s">
        <v>236</v>
      </c>
      <c r="G793" s="87" t="s">
        <v>6232</v>
      </c>
      <c r="H793" s="91" t="s">
        <v>2134</v>
      </c>
      <c r="I793" s="57" t="s">
        <v>22</v>
      </c>
      <c r="J793" s="72">
        <v>1</v>
      </c>
      <c r="K793" s="57">
        <v>0</v>
      </c>
      <c r="L793" s="72">
        <v>2</v>
      </c>
      <c r="M793" s="57">
        <v>3.2</v>
      </c>
    </row>
    <row r="794" s="83" customFormat="1" ht="27.6" spans="1:13">
      <c r="A794" s="83" t="s">
        <v>44</v>
      </c>
      <c r="B794" s="84">
        <v>793</v>
      </c>
      <c r="C794" s="57" t="s">
        <v>45</v>
      </c>
      <c r="D794" s="57" t="s">
        <v>322</v>
      </c>
      <c r="E794" s="42" t="s">
        <v>6170</v>
      </c>
      <c r="F794" s="58" t="s">
        <v>323</v>
      </c>
      <c r="G794" s="87" t="s">
        <v>4081</v>
      </c>
      <c r="H794" s="91" t="s">
        <v>2141</v>
      </c>
      <c r="I794" s="57" t="s">
        <v>2124</v>
      </c>
      <c r="J794" s="59">
        <v>2.65984</v>
      </c>
      <c r="K794" s="59">
        <v>0</v>
      </c>
      <c r="L794" s="72">
        <v>96</v>
      </c>
      <c r="M794" s="57">
        <v>3.2</v>
      </c>
    </row>
    <row r="795" s="83" customFormat="1" ht="27.6" spans="1:13">
      <c r="A795" s="83" t="s">
        <v>44</v>
      </c>
      <c r="B795" s="84">
        <v>794</v>
      </c>
      <c r="C795" s="57" t="s">
        <v>45</v>
      </c>
      <c r="D795" s="57" t="s">
        <v>53</v>
      </c>
      <c r="E795" s="42" t="s">
        <v>6170</v>
      </c>
      <c r="F795" s="58" t="s">
        <v>55</v>
      </c>
      <c r="G795" s="87" t="s">
        <v>3614</v>
      </c>
      <c r="H795" s="91" t="s">
        <v>2136</v>
      </c>
      <c r="I795" s="57" t="s">
        <v>22</v>
      </c>
      <c r="J795" s="72">
        <v>3</v>
      </c>
      <c r="K795" s="57">
        <f t="shared" si="46"/>
        <v>1</v>
      </c>
      <c r="L795" s="72">
        <v>16</v>
      </c>
      <c r="M795" s="57">
        <v>3.2</v>
      </c>
    </row>
    <row r="796" s="83" customFormat="1" ht="27.6" spans="1:13">
      <c r="A796" s="83" t="s">
        <v>44</v>
      </c>
      <c r="B796" s="84">
        <v>795</v>
      </c>
      <c r="C796" s="57" t="s">
        <v>45</v>
      </c>
      <c r="D796" s="57" t="s">
        <v>53</v>
      </c>
      <c r="E796" s="42" t="s">
        <v>6170</v>
      </c>
      <c r="F796" s="58" t="s">
        <v>249</v>
      </c>
      <c r="G796" s="87" t="s">
        <v>6234</v>
      </c>
      <c r="H796" s="91" t="s">
        <v>2136</v>
      </c>
      <c r="I796" s="57" t="s">
        <v>22</v>
      </c>
      <c r="J796" s="72">
        <v>1</v>
      </c>
      <c r="K796" s="57">
        <f t="shared" si="46"/>
        <v>1</v>
      </c>
      <c r="L796" s="72">
        <v>1</v>
      </c>
      <c r="M796" s="57">
        <v>3.2</v>
      </c>
    </row>
    <row r="797" s="83" customFormat="1" ht="27.6" spans="1:13">
      <c r="A797" s="83" t="s">
        <v>44</v>
      </c>
      <c r="B797" s="84">
        <v>796</v>
      </c>
      <c r="C797" s="57" t="s">
        <v>45</v>
      </c>
      <c r="D797" s="57" t="s">
        <v>53</v>
      </c>
      <c r="E797" s="42" t="s">
        <v>6170</v>
      </c>
      <c r="F797" s="58" t="s">
        <v>249</v>
      </c>
      <c r="G797" s="87" t="s">
        <v>6235</v>
      </c>
      <c r="H797" s="91" t="s">
        <v>2136</v>
      </c>
      <c r="I797" s="57" t="s">
        <v>22</v>
      </c>
      <c r="J797" s="72">
        <v>1</v>
      </c>
      <c r="K797" s="57">
        <f t="shared" si="46"/>
        <v>1</v>
      </c>
      <c r="L797" s="72">
        <v>2</v>
      </c>
      <c r="M797" s="57">
        <v>3.2</v>
      </c>
    </row>
    <row r="798" s="83" customFormat="1" ht="27.6" spans="1:13">
      <c r="A798" s="83" t="s">
        <v>44</v>
      </c>
      <c r="B798" s="84">
        <v>797</v>
      </c>
      <c r="C798" s="57" t="s">
        <v>45</v>
      </c>
      <c r="D798" s="57" t="s">
        <v>322</v>
      </c>
      <c r="E798" s="42" t="s">
        <v>6170</v>
      </c>
      <c r="F798" s="58" t="s">
        <v>323</v>
      </c>
      <c r="G798" s="87" t="s">
        <v>3617</v>
      </c>
      <c r="H798" s="91" t="s">
        <v>2141</v>
      </c>
      <c r="I798" s="57" t="s">
        <v>2124</v>
      </c>
      <c r="J798" s="59">
        <v>6.20789</v>
      </c>
      <c r="K798" s="59">
        <f>J798*0.1</f>
        <v>0.620789</v>
      </c>
      <c r="L798" s="72">
        <v>86</v>
      </c>
      <c r="M798" s="57">
        <v>3.2</v>
      </c>
    </row>
    <row r="799" s="83" customFormat="1" ht="27.6" spans="1:13">
      <c r="A799" s="83" t="s">
        <v>44</v>
      </c>
      <c r="B799" s="84">
        <v>798</v>
      </c>
      <c r="C799" s="57" t="s">
        <v>45</v>
      </c>
      <c r="D799" s="57" t="s">
        <v>89</v>
      </c>
      <c r="E799" s="42" t="s">
        <v>6170</v>
      </c>
      <c r="F799" s="58" t="s">
        <v>114</v>
      </c>
      <c r="G799" s="87" t="s">
        <v>3776</v>
      </c>
      <c r="H799" s="91" t="s">
        <v>2638</v>
      </c>
      <c r="I799" s="57" t="s">
        <v>22</v>
      </c>
      <c r="J799" s="72">
        <v>1</v>
      </c>
      <c r="K799" s="57">
        <v>0</v>
      </c>
      <c r="L799" s="72">
        <v>15.96</v>
      </c>
      <c r="M799" s="57">
        <v>3.2</v>
      </c>
    </row>
    <row r="800" s="83" customFormat="1" ht="27.6" spans="1:13">
      <c r="A800" s="83" t="s">
        <v>44</v>
      </c>
      <c r="B800" s="84">
        <v>799</v>
      </c>
      <c r="C800" s="57" t="s">
        <v>45</v>
      </c>
      <c r="D800" s="57" t="s">
        <v>89</v>
      </c>
      <c r="E800" s="42" t="s">
        <v>6170</v>
      </c>
      <c r="F800" s="58" t="s">
        <v>114</v>
      </c>
      <c r="G800" s="87" t="s">
        <v>3766</v>
      </c>
      <c r="H800" s="91" t="s">
        <v>2638</v>
      </c>
      <c r="I800" s="57" t="s">
        <v>22</v>
      </c>
      <c r="J800" s="72">
        <v>4</v>
      </c>
      <c r="K800" s="57">
        <v>0</v>
      </c>
      <c r="L800" s="72">
        <v>136.32</v>
      </c>
      <c r="M800" s="57">
        <v>3.2</v>
      </c>
    </row>
    <row r="801" s="83" customFormat="1" ht="27.6" spans="1:13">
      <c r="A801" s="83" t="s">
        <v>44</v>
      </c>
      <c r="B801" s="84">
        <v>800</v>
      </c>
      <c r="C801" s="57" t="s">
        <v>45</v>
      </c>
      <c r="D801" s="57" t="s">
        <v>53</v>
      </c>
      <c r="E801" s="42" t="s">
        <v>6170</v>
      </c>
      <c r="F801" s="58" t="s">
        <v>249</v>
      </c>
      <c r="G801" s="87" t="s">
        <v>6279</v>
      </c>
      <c r="H801" s="91" t="s">
        <v>2121</v>
      </c>
      <c r="I801" s="57" t="s">
        <v>22</v>
      </c>
      <c r="J801" s="72">
        <v>1</v>
      </c>
      <c r="K801" s="57">
        <v>0</v>
      </c>
      <c r="L801" s="72">
        <v>10.16</v>
      </c>
      <c r="M801" s="57">
        <v>3.2</v>
      </c>
    </row>
    <row r="802" s="83" customFormat="1" ht="27.6" spans="1:13">
      <c r="A802" s="83" t="s">
        <v>44</v>
      </c>
      <c r="B802" s="84">
        <v>801</v>
      </c>
      <c r="C802" s="57" t="s">
        <v>45</v>
      </c>
      <c r="D802" s="57" t="s">
        <v>53</v>
      </c>
      <c r="E802" s="42" t="s">
        <v>6170</v>
      </c>
      <c r="F802" s="58" t="s">
        <v>55</v>
      </c>
      <c r="G802" s="87" t="s">
        <v>6213</v>
      </c>
      <c r="H802" s="91" t="s">
        <v>2121</v>
      </c>
      <c r="I802" s="57" t="s">
        <v>22</v>
      </c>
      <c r="J802" s="72">
        <v>1</v>
      </c>
      <c r="K802" s="57">
        <v>0</v>
      </c>
      <c r="L802" s="72">
        <v>13.6</v>
      </c>
      <c r="M802" s="57">
        <v>3.2</v>
      </c>
    </row>
    <row r="803" s="83" customFormat="1" ht="27.6" spans="1:13">
      <c r="A803" s="83" t="s">
        <v>44</v>
      </c>
      <c r="B803" s="84">
        <v>802</v>
      </c>
      <c r="C803" s="57" t="s">
        <v>45</v>
      </c>
      <c r="D803" s="57" t="s">
        <v>53</v>
      </c>
      <c r="E803" s="42" t="s">
        <v>6170</v>
      </c>
      <c r="F803" s="58" t="s">
        <v>55</v>
      </c>
      <c r="G803" s="87" t="s">
        <v>6214</v>
      </c>
      <c r="H803" s="91" t="s">
        <v>2121</v>
      </c>
      <c r="I803" s="57" t="s">
        <v>22</v>
      </c>
      <c r="J803" s="72">
        <v>4</v>
      </c>
      <c r="K803" s="57">
        <v>0</v>
      </c>
      <c r="L803" s="72">
        <v>110</v>
      </c>
      <c r="M803" s="57">
        <v>3.2</v>
      </c>
    </row>
    <row r="804" s="83" customFormat="1" ht="27.6" spans="1:13">
      <c r="A804" s="83" t="s">
        <v>44</v>
      </c>
      <c r="B804" s="84">
        <v>803</v>
      </c>
      <c r="C804" s="57" t="s">
        <v>45</v>
      </c>
      <c r="D804" s="57" t="s">
        <v>171</v>
      </c>
      <c r="E804" s="42" t="s">
        <v>6170</v>
      </c>
      <c r="F804" s="58" t="s">
        <v>172</v>
      </c>
      <c r="G804" s="87" t="s">
        <v>3779</v>
      </c>
      <c r="H804" s="91" t="s">
        <v>1926</v>
      </c>
      <c r="I804" s="57" t="s">
        <v>22</v>
      </c>
      <c r="J804" s="72">
        <v>1</v>
      </c>
      <c r="K804" s="57">
        <v>0</v>
      </c>
      <c r="L804" s="72">
        <v>0.73</v>
      </c>
      <c r="M804" s="57">
        <v>3.2</v>
      </c>
    </row>
    <row r="805" s="83" customFormat="1" ht="27.6" spans="1:13">
      <c r="A805" s="83" t="s">
        <v>44</v>
      </c>
      <c r="B805" s="84">
        <v>804</v>
      </c>
      <c r="C805" s="57" t="s">
        <v>45</v>
      </c>
      <c r="D805" s="57" t="s">
        <v>171</v>
      </c>
      <c r="E805" s="42" t="s">
        <v>6170</v>
      </c>
      <c r="F805" s="58" t="s">
        <v>172</v>
      </c>
      <c r="G805" s="87" t="s">
        <v>3768</v>
      </c>
      <c r="H805" s="91" t="s">
        <v>1926</v>
      </c>
      <c r="I805" s="57" t="s">
        <v>22</v>
      </c>
      <c r="J805" s="72">
        <v>4</v>
      </c>
      <c r="K805" s="57">
        <v>0</v>
      </c>
      <c r="L805" s="72">
        <v>5.64</v>
      </c>
      <c r="M805" s="57">
        <v>3.2</v>
      </c>
    </row>
    <row r="806" s="83" customFormat="1" ht="27.6" spans="1:13">
      <c r="A806" s="83" t="s">
        <v>44</v>
      </c>
      <c r="B806" s="84">
        <v>805</v>
      </c>
      <c r="C806" s="57" t="s">
        <v>45</v>
      </c>
      <c r="D806" s="57" t="s">
        <v>53</v>
      </c>
      <c r="E806" s="42" t="s">
        <v>6170</v>
      </c>
      <c r="F806" s="58" t="s">
        <v>236</v>
      </c>
      <c r="G806" s="87" t="s">
        <v>6223</v>
      </c>
      <c r="H806" s="91" t="s">
        <v>2345</v>
      </c>
      <c r="I806" s="57" t="s">
        <v>22</v>
      </c>
      <c r="J806" s="72">
        <v>2</v>
      </c>
      <c r="K806" s="57">
        <v>0</v>
      </c>
      <c r="L806" s="72">
        <v>1.36</v>
      </c>
      <c r="M806" s="57">
        <v>3.2</v>
      </c>
    </row>
    <row r="807" s="83" customFormat="1" ht="27.6" spans="1:13">
      <c r="A807" s="83" t="s">
        <v>44</v>
      </c>
      <c r="B807" s="84">
        <v>806</v>
      </c>
      <c r="C807" s="57" t="s">
        <v>45</v>
      </c>
      <c r="D807" s="57" t="s">
        <v>322</v>
      </c>
      <c r="E807" s="42" t="s">
        <v>6170</v>
      </c>
      <c r="F807" s="58" t="s">
        <v>323</v>
      </c>
      <c r="G807" s="87" t="s">
        <v>6216</v>
      </c>
      <c r="H807" s="91" t="s">
        <v>2123</v>
      </c>
      <c r="I807" s="57" t="s">
        <v>2124</v>
      </c>
      <c r="J807" s="59">
        <v>3.68948</v>
      </c>
      <c r="K807" s="59">
        <v>0</v>
      </c>
      <c r="L807" s="72">
        <v>133.63</v>
      </c>
      <c r="M807" s="57">
        <v>3.2</v>
      </c>
    </row>
    <row r="808" s="83" customFormat="1" ht="27.6" spans="1:13">
      <c r="A808" s="83" t="s">
        <v>44</v>
      </c>
      <c r="B808" s="84">
        <v>807</v>
      </c>
      <c r="C808" s="57" t="s">
        <v>45</v>
      </c>
      <c r="D808" s="57" t="s">
        <v>53</v>
      </c>
      <c r="E808" s="42" t="s">
        <v>6170</v>
      </c>
      <c r="F808" s="58" t="s">
        <v>885</v>
      </c>
      <c r="G808" s="87" t="s">
        <v>6310</v>
      </c>
      <c r="H808" s="91" t="s">
        <v>2121</v>
      </c>
      <c r="I808" s="57" t="s">
        <v>22</v>
      </c>
      <c r="J808" s="72">
        <v>1</v>
      </c>
      <c r="K808" s="57">
        <v>0</v>
      </c>
      <c r="L808" s="72">
        <v>14.5</v>
      </c>
      <c r="M808" s="57">
        <v>3.2</v>
      </c>
    </row>
    <row r="809" s="83" customFormat="1" ht="27.6" spans="1:13">
      <c r="A809" s="83" t="s">
        <v>44</v>
      </c>
      <c r="B809" s="84">
        <v>808</v>
      </c>
      <c r="C809" s="57" t="s">
        <v>45</v>
      </c>
      <c r="D809" s="57" t="s">
        <v>53</v>
      </c>
      <c r="E809" s="42" t="s">
        <v>6170</v>
      </c>
      <c r="F809" s="58" t="s">
        <v>55</v>
      </c>
      <c r="G809" s="87" t="s">
        <v>6282</v>
      </c>
      <c r="H809" s="91" t="s">
        <v>2121</v>
      </c>
      <c r="I809" s="57" t="s">
        <v>22</v>
      </c>
      <c r="J809" s="72">
        <v>1</v>
      </c>
      <c r="K809" s="57">
        <v>0</v>
      </c>
      <c r="L809" s="72">
        <v>30</v>
      </c>
      <c r="M809" s="57">
        <v>3.2</v>
      </c>
    </row>
    <row r="810" s="83" customFormat="1" ht="27.6" spans="1:13">
      <c r="A810" s="83" t="s">
        <v>44</v>
      </c>
      <c r="B810" s="84">
        <v>809</v>
      </c>
      <c r="C810" s="57" t="s">
        <v>45</v>
      </c>
      <c r="D810" s="57" t="s">
        <v>53</v>
      </c>
      <c r="E810" s="42" t="s">
        <v>6170</v>
      </c>
      <c r="F810" s="58" t="s">
        <v>55</v>
      </c>
      <c r="G810" s="87" t="s">
        <v>6221</v>
      </c>
      <c r="H810" s="91" t="s">
        <v>2121</v>
      </c>
      <c r="I810" s="57" t="s">
        <v>22</v>
      </c>
      <c r="J810" s="72">
        <v>2</v>
      </c>
      <c r="K810" s="57">
        <v>0</v>
      </c>
      <c r="L810" s="72">
        <v>95</v>
      </c>
      <c r="M810" s="57">
        <v>3.2</v>
      </c>
    </row>
    <row r="811" s="83" customFormat="1" ht="41.4" spans="1:13">
      <c r="A811" s="83" t="s">
        <v>44</v>
      </c>
      <c r="B811" s="84">
        <v>810</v>
      </c>
      <c r="C811" s="57" t="s">
        <v>45</v>
      </c>
      <c r="D811" s="57" t="s">
        <v>53</v>
      </c>
      <c r="E811" s="42" t="s">
        <v>6170</v>
      </c>
      <c r="F811" s="58" t="s">
        <v>249</v>
      </c>
      <c r="G811" s="87" t="s">
        <v>6311</v>
      </c>
      <c r="H811" s="91" t="s">
        <v>2158</v>
      </c>
      <c r="I811" s="57" t="s">
        <v>22</v>
      </c>
      <c r="J811" s="72">
        <v>1</v>
      </c>
      <c r="K811" s="57">
        <v>0</v>
      </c>
      <c r="L811" s="72">
        <v>33.3</v>
      </c>
      <c r="M811" s="57">
        <v>3.2</v>
      </c>
    </row>
    <row r="812" s="83" customFormat="1" ht="41.4" spans="1:13">
      <c r="A812" s="83" t="s">
        <v>44</v>
      </c>
      <c r="B812" s="84">
        <v>811</v>
      </c>
      <c r="C812" s="57" t="s">
        <v>45</v>
      </c>
      <c r="D812" s="57" t="s">
        <v>53</v>
      </c>
      <c r="E812" s="42" t="s">
        <v>6170</v>
      </c>
      <c r="F812" s="58" t="s">
        <v>304</v>
      </c>
      <c r="G812" s="87" t="s">
        <v>6312</v>
      </c>
      <c r="H812" s="91" t="s">
        <v>2158</v>
      </c>
      <c r="I812" s="57" t="s">
        <v>22</v>
      </c>
      <c r="J812" s="72">
        <v>3</v>
      </c>
      <c r="K812" s="57">
        <v>0</v>
      </c>
      <c r="L812" s="72">
        <v>300</v>
      </c>
      <c r="M812" s="57">
        <v>3.2</v>
      </c>
    </row>
    <row r="813" s="83" customFormat="1" ht="41.4" spans="1:13">
      <c r="A813" s="83" t="s">
        <v>44</v>
      </c>
      <c r="B813" s="84">
        <v>812</v>
      </c>
      <c r="C813" s="57" t="s">
        <v>45</v>
      </c>
      <c r="D813" s="57" t="s">
        <v>53</v>
      </c>
      <c r="E813" s="42" t="s">
        <v>6170</v>
      </c>
      <c r="F813" s="58" t="s">
        <v>304</v>
      </c>
      <c r="G813" s="87" t="s">
        <v>6313</v>
      </c>
      <c r="H813" s="91" t="s">
        <v>2158</v>
      </c>
      <c r="I813" s="57" t="s">
        <v>22</v>
      </c>
      <c r="J813" s="72">
        <v>2</v>
      </c>
      <c r="K813" s="57">
        <v>0</v>
      </c>
      <c r="L813" s="72">
        <v>254</v>
      </c>
      <c r="M813" s="57">
        <v>3.2</v>
      </c>
    </row>
    <row r="814" s="83" customFormat="1" ht="27.6" spans="1:13">
      <c r="A814" s="83" t="s">
        <v>44</v>
      </c>
      <c r="B814" s="84">
        <v>813</v>
      </c>
      <c r="C814" s="57" t="s">
        <v>45</v>
      </c>
      <c r="D814" s="57" t="s">
        <v>53</v>
      </c>
      <c r="E814" s="42" t="s">
        <v>6170</v>
      </c>
      <c r="F814" s="58" t="s">
        <v>236</v>
      </c>
      <c r="G814" s="87" t="s">
        <v>4049</v>
      </c>
      <c r="H814" s="91" t="s">
        <v>2345</v>
      </c>
      <c r="I814" s="57" t="s">
        <v>22</v>
      </c>
      <c r="J814" s="72">
        <v>1</v>
      </c>
      <c r="K814" s="57">
        <v>0</v>
      </c>
      <c r="L814" s="72">
        <v>0.68</v>
      </c>
      <c r="M814" s="57">
        <v>3.2</v>
      </c>
    </row>
    <row r="815" s="83" customFormat="1" ht="27.6" spans="1:13">
      <c r="A815" s="83" t="s">
        <v>44</v>
      </c>
      <c r="B815" s="84">
        <v>814</v>
      </c>
      <c r="C815" s="57" t="s">
        <v>45</v>
      </c>
      <c r="D815" s="57" t="s">
        <v>322</v>
      </c>
      <c r="E815" s="42" t="s">
        <v>6170</v>
      </c>
      <c r="F815" s="58" t="s">
        <v>323</v>
      </c>
      <c r="G815" s="87" t="s">
        <v>4075</v>
      </c>
      <c r="H815" s="91" t="s">
        <v>2162</v>
      </c>
      <c r="I815" s="57" t="s">
        <v>2124</v>
      </c>
      <c r="J815" s="59">
        <v>31.6335</v>
      </c>
      <c r="K815" s="59">
        <v>0</v>
      </c>
      <c r="L815" s="57">
        <v>2462</v>
      </c>
      <c r="M815" s="57">
        <v>3.2</v>
      </c>
    </row>
    <row r="816" s="83" customFormat="1" ht="27.6" spans="1:13">
      <c r="A816" s="83" t="s">
        <v>44</v>
      </c>
      <c r="B816" s="84">
        <v>815</v>
      </c>
      <c r="C816" s="57" t="s">
        <v>45</v>
      </c>
      <c r="D816" s="57" t="s">
        <v>322</v>
      </c>
      <c r="E816" s="42" t="s">
        <v>6170</v>
      </c>
      <c r="F816" s="58" t="s">
        <v>323</v>
      </c>
      <c r="G816" s="87" t="s">
        <v>6314</v>
      </c>
      <c r="H816" s="91" t="s">
        <v>2162</v>
      </c>
      <c r="I816" s="57" t="s">
        <v>2124</v>
      </c>
      <c r="J816" s="59">
        <v>15.6264</v>
      </c>
      <c r="K816" s="59">
        <v>0</v>
      </c>
      <c r="L816" s="72">
        <v>1371</v>
      </c>
      <c r="M816" s="57">
        <v>3.2</v>
      </c>
    </row>
    <row r="817" s="83" customFormat="1" ht="27.6" spans="1:13">
      <c r="A817" s="83" t="s">
        <v>44</v>
      </c>
      <c r="B817" s="84">
        <v>816</v>
      </c>
      <c r="C817" s="57" t="s">
        <v>45</v>
      </c>
      <c r="D817" s="57" t="s">
        <v>89</v>
      </c>
      <c r="E817" s="42" t="s">
        <v>6170</v>
      </c>
      <c r="F817" s="58" t="s">
        <v>114</v>
      </c>
      <c r="G817" s="87" t="s">
        <v>3403</v>
      </c>
      <c r="H817" s="91" t="s">
        <v>2166</v>
      </c>
      <c r="I817" s="57" t="s">
        <v>22</v>
      </c>
      <c r="J817" s="72">
        <v>1</v>
      </c>
      <c r="K817" s="57">
        <v>0</v>
      </c>
      <c r="L817" s="57">
        <v>11</v>
      </c>
      <c r="M817" s="57">
        <v>3.2</v>
      </c>
    </row>
    <row r="818" s="83" customFormat="1" ht="27.6" spans="1:13">
      <c r="A818" s="83" t="s">
        <v>44</v>
      </c>
      <c r="B818" s="84">
        <v>817</v>
      </c>
      <c r="C818" s="57" t="s">
        <v>45</v>
      </c>
      <c r="D818" s="57" t="s">
        <v>53</v>
      </c>
      <c r="E818" s="42" t="s">
        <v>6170</v>
      </c>
      <c r="F818" s="58" t="s">
        <v>55</v>
      </c>
      <c r="G818" s="87" t="s">
        <v>2643</v>
      </c>
      <c r="H818" s="91" t="s">
        <v>2158</v>
      </c>
      <c r="I818" s="57" t="s">
        <v>22</v>
      </c>
      <c r="J818" s="72">
        <v>7</v>
      </c>
      <c r="K818" s="57">
        <f t="shared" ref="K818:K824" si="47">(CEILING(J818*0.2,1))*1</f>
        <v>2</v>
      </c>
      <c r="L818" s="72">
        <v>71.4</v>
      </c>
      <c r="M818" s="57">
        <v>3.2</v>
      </c>
    </row>
    <row r="819" s="83" customFormat="1" ht="27.6" spans="1:13">
      <c r="A819" s="83" t="s">
        <v>44</v>
      </c>
      <c r="B819" s="84">
        <v>818</v>
      </c>
      <c r="C819" s="57" t="s">
        <v>45</v>
      </c>
      <c r="D819" s="57" t="s">
        <v>53</v>
      </c>
      <c r="E819" s="42" t="s">
        <v>6170</v>
      </c>
      <c r="F819" s="58" t="s">
        <v>55</v>
      </c>
      <c r="G819" s="87" t="s">
        <v>4304</v>
      </c>
      <c r="H819" s="91" t="s">
        <v>2158</v>
      </c>
      <c r="I819" s="57" t="s">
        <v>22</v>
      </c>
      <c r="J819" s="72">
        <v>1</v>
      </c>
      <c r="K819" s="57">
        <f t="shared" si="47"/>
        <v>1</v>
      </c>
      <c r="L819" s="72">
        <v>5</v>
      </c>
      <c r="M819" s="57">
        <v>3.2</v>
      </c>
    </row>
    <row r="820" s="83" customFormat="1" ht="55.2" spans="1:13">
      <c r="A820" s="83" t="s">
        <v>44</v>
      </c>
      <c r="B820" s="84">
        <v>819</v>
      </c>
      <c r="C820" s="57" t="s">
        <v>45</v>
      </c>
      <c r="D820" s="57" t="s">
        <v>171</v>
      </c>
      <c r="E820" s="42" t="s">
        <v>6170</v>
      </c>
      <c r="F820" s="58" t="s">
        <v>172</v>
      </c>
      <c r="G820" s="87" t="s">
        <v>6315</v>
      </c>
      <c r="H820" s="91" t="s">
        <v>2414</v>
      </c>
      <c r="I820" s="57" t="s">
        <v>22</v>
      </c>
      <c r="J820" s="72">
        <v>1</v>
      </c>
      <c r="K820" s="57">
        <v>0</v>
      </c>
      <c r="L820" s="72">
        <v>0.3</v>
      </c>
      <c r="M820" s="57">
        <v>3.2</v>
      </c>
    </row>
    <row r="821" s="83" customFormat="1" ht="27.6" spans="1:13">
      <c r="A821" s="83" t="s">
        <v>44</v>
      </c>
      <c r="B821" s="84">
        <v>820</v>
      </c>
      <c r="C821" s="57" t="s">
        <v>45</v>
      </c>
      <c r="D821" s="57" t="s">
        <v>322</v>
      </c>
      <c r="E821" s="42" t="s">
        <v>6170</v>
      </c>
      <c r="F821" s="58" t="s">
        <v>323</v>
      </c>
      <c r="G821" s="87" t="s">
        <v>2668</v>
      </c>
      <c r="H821" s="91" t="s">
        <v>2162</v>
      </c>
      <c r="I821" s="57" t="s">
        <v>2124</v>
      </c>
      <c r="J821" s="59">
        <v>55.9507</v>
      </c>
      <c r="K821" s="59">
        <f>J821*0.1</f>
        <v>5.59507</v>
      </c>
      <c r="L821" s="72">
        <v>1581</v>
      </c>
      <c r="M821" s="57">
        <v>3.2</v>
      </c>
    </row>
    <row r="822" s="83" customFormat="1" ht="27.6" spans="1:13">
      <c r="A822" s="83" t="s">
        <v>44</v>
      </c>
      <c r="B822" s="84">
        <v>821</v>
      </c>
      <c r="C822" s="57" t="s">
        <v>45</v>
      </c>
      <c r="D822" s="57" t="s">
        <v>89</v>
      </c>
      <c r="E822" s="42" t="s">
        <v>6170</v>
      </c>
      <c r="F822" s="58" t="s">
        <v>114</v>
      </c>
      <c r="G822" s="87" t="s">
        <v>2710</v>
      </c>
      <c r="H822" s="91" t="s">
        <v>2166</v>
      </c>
      <c r="I822" s="57" t="s">
        <v>22</v>
      </c>
      <c r="J822" s="72">
        <v>4</v>
      </c>
      <c r="K822" s="57">
        <v>0</v>
      </c>
      <c r="L822" s="72">
        <v>28</v>
      </c>
      <c r="M822" s="57">
        <v>3.2</v>
      </c>
    </row>
    <row r="823" s="83" customFormat="1" ht="27.6" spans="1:13">
      <c r="A823" s="83" t="s">
        <v>44</v>
      </c>
      <c r="B823" s="84">
        <v>822</v>
      </c>
      <c r="C823" s="57" t="s">
        <v>45</v>
      </c>
      <c r="D823" s="57" t="s">
        <v>53</v>
      </c>
      <c r="E823" s="42" t="s">
        <v>6170</v>
      </c>
      <c r="F823" s="58" t="s">
        <v>55</v>
      </c>
      <c r="G823" s="87" t="s">
        <v>2687</v>
      </c>
      <c r="H823" s="91" t="s">
        <v>2158</v>
      </c>
      <c r="I823" s="57" t="s">
        <v>22</v>
      </c>
      <c r="J823" s="72">
        <v>4</v>
      </c>
      <c r="K823" s="57">
        <f t="shared" si="47"/>
        <v>1</v>
      </c>
      <c r="L823" s="72">
        <v>16</v>
      </c>
      <c r="M823" s="57">
        <v>3.2</v>
      </c>
    </row>
    <row r="824" s="83" customFormat="1" ht="27.6" spans="1:13">
      <c r="A824" s="83" t="s">
        <v>44</v>
      </c>
      <c r="B824" s="84">
        <v>823</v>
      </c>
      <c r="C824" s="57" t="s">
        <v>45</v>
      </c>
      <c r="D824" s="57" t="s">
        <v>53</v>
      </c>
      <c r="E824" s="42" t="s">
        <v>6170</v>
      </c>
      <c r="F824" s="58" t="s">
        <v>249</v>
      </c>
      <c r="G824" s="87" t="s">
        <v>3384</v>
      </c>
      <c r="H824" s="91" t="s">
        <v>2158</v>
      </c>
      <c r="I824" s="57" t="s">
        <v>22</v>
      </c>
      <c r="J824" s="72">
        <v>1</v>
      </c>
      <c r="K824" s="57">
        <f t="shared" si="47"/>
        <v>1</v>
      </c>
      <c r="L824" s="72">
        <v>2</v>
      </c>
      <c r="M824" s="57">
        <v>3.2</v>
      </c>
    </row>
    <row r="825" s="83" customFormat="1" ht="55.2" spans="1:13">
      <c r="A825" s="83" t="s">
        <v>44</v>
      </c>
      <c r="B825" s="84">
        <v>824</v>
      </c>
      <c r="C825" s="57" t="s">
        <v>45</v>
      </c>
      <c r="D825" s="57" t="s">
        <v>171</v>
      </c>
      <c r="E825" s="42" t="s">
        <v>6170</v>
      </c>
      <c r="F825" s="58" t="s">
        <v>172</v>
      </c>
      <c r="G825" s="87" t="s">
        <v>6316</v>
      </c>
      <c r="H825" s="91" t="s">
        <v>2414</v>
      </c>
      <c r="I825" s="57" t="s">
        <v>22</v>
      </c>
      <c r="J825" s="72">
        <v>4</v>
      </c>
      <c r="K825" s="57">
        <v>0</v>
      </c>
      <c r="L825" s="72">
        <v>1</v>
      </c>
      <c r="M825" s="57">
        <v>3.2</v>
      </c>
    </row>
    <row r="826" s="83" customFormat="1" ht="55.2" spans="1:13">
      <c r="A826" s="83" t="s">
        <v>44</v>
      </c>
      <c r="B826" s="84">
        <v>825</v>
      </c>
      <c r="C826" s="57" t="s">
        <v>45</v>
      </c>
      <c r="D826" s="57" t="s">
        <v>53</v>
      </c>
      <c r="E826" s="42" t="s">
        <v>6170</v>
      </c>
      <c r="F826" s="58" t="s">
        <v>236</v>
      </c>
      <c r="G826" s="87" t="s">
        <v>6317</v>
      </c>
      <c r="H826" s="91" t="s">
        <v>2166</v>
      </c>
      <c r="I826" s="57" t="s">
        <v>22</v>
      </c>
      <c r="J826" s="72">
        <v>2</v>
      </c>
      <c r="K826" s="57">
        <f t="shared" ref="K826:K834" si="48">(CEILING(J826*0.2,1))*1</f>
        <v>1</v>
      </c>
      <c r="L826" s="72">
        <v>3</v>
      </c>
      <c r="M826" s="57">
        <v>3.2</v>
      </c>
    </row>
    <row r="827" s="83" customFormat="1" ht="27.6" spans="1:13">
      <c r="A827" s="83" t="s">
        <v>44</v>
      </c>
      <c r="B827" s="84">
        <v>826</v>
      </c>
      <c r="C827" s="57" t="s">
        <v>45</v>
      </c>
      <c r="D827" s="57" t="s">
        <v>322</v>
      </c>
      <c r="E827" s="42" t="s">
        <v>6170</v>
      </c>
      <c r="F827" s="58" t="s">
        <v>323</v>
      </c>
      <c r="G827" s="87" t="s">
        <v>2688</v>
      </c>
      <c r="H827" s="91" t="s">
        <v>2162</v>
      </c>
      <c r="I827" s="57" t="s">
        <v>2124</v>
      </c>
      <c r="J827" s="59">
        <v>2.5824</v>
      </c>
      <c r="K827" s="59">
        <f>J827*0.1</f>
        <v>0.25824</v>
      </c>
      <c r="L827" s="72">
        <v>42</v>
      </c>
      <c r="M827" s="57">
        <v>3.2</v>
      </c>
    </row>
    <row r="828" s="83" customFormat="1" ht="27.6" spans="1:13">
      <c r="A828" s="83" t="s">
        <v>44</v>
      </c>
      <c r="B828" s="84">
        <v>827</v>
      </c>
      <c r="C828" s="57" t="s">
        <v>45</v>
      </c>
      <c r="D828" s="57" t="s">
        <v>53</v>
      </c>
      <c r="E828" s="42" t="s">
        <v>6170</v>
      </c>
      <c r="F828" s="58" t="s">
        <v>55</v>
      </c>
      <c r="G828" s="87" t="s">
        <v>4557</v>
      </c>
      <c r="H828" s="91" t="s">
        <v>2371</v>
      </c>
      <c r="I828" s="57" t="s">
        <v>22</v>
      </c>
      <c r="J828" s="72">
        <v>1</v>
      </c>
      <c r="K828" s="57">
        <f t="shared" si="48"/>
        <v>1</v>
      </c>
      <c r="L828" s="72">
        <v>2</v>
      </c>
      <c r="M828" s="57">
        <v>3.2</v>
      </c>
    </row>
    <row r="829" s="83" customFormat="1" ht="27.6" spans="1:13">
      <c r="A829" s="83" t="s">
        <v>44</v>
      </c>
      <c r="B829" s="84">
        <v>828</v>
      </c>
      <c r="C829" s="57" t="s">
        <v>45</v>
      </c>
      <c r="D829" s="57" t="s">
        <v>89</v>
      </c>
      <c r="E829" s="42" t="s">
        <v>6170</v>
      </c>
      <c r="F829" s="58" t="s">
        <v>114</v>
      </c>
      <c r="G829" s="87" t="s">
        <v>2710</v>
      </c>
      <c r="H829" s="91" t="s">
        <v>2166</v>
      </c>
      <c r="I829" s="57" t="s">
        <v>22</v>
      </c>
      <c r="J829" s="72">
        <v>4</v>
      </c>
      <c r="K829" s="57">
        <v>0</v>
      </c>
      <c r="L829" s="72">
        <v>28</v>
      </c>
      <c r="M829" s="57">
        <v>3.2</v>
      </c>
    </row>
    <row r="830" s="83" customFormat="1" ht="27.6" spans="1:13">
      <c r="A830" s="83" t="s">
        <v>44</v>
      </c>
      <c r="B830" s="84">
        <v>829</v>
      </c>
      <c r="C830" s="57" t="s">
        <v>45</v>
      </c>
      <c r="D830" s="57" t="s">
        <v>53</v>
      </c>
      <c r="E830" s="42" t="s">
        <v>6170</v>
      </c>
      <c r="F830" s="58" t="s">
        <v>55</v>
      </c>
      <c r="G830" s="87" t="s">
        <v>2687</v>
      </c>
      <c r="H830" s="91" t="s">
        <v>2158</v>
      </c>
      <c r="I830" s="57" t="s">
        <v>22</v>
      </c>
      <c r="J830" s="72">
        <v>10</v>
      </c>
      <c r="K830" s="57">
        <f t="shared" si="48"/>
        <v>2</v>
      </c>
      <c r="L830" s="72">
        <v>39</v>
      </c>
      <c r="M830" s="57">
        <v>3.2</v>
      </c>
    </row>
    <row r="831" s="83" customFormat="1" ht="27.6" spans="1:13">
      <c r="A831" s="83" t="s">
        <v>44</v>
      </c>
      <c r="B831" s="84">
        <v>830</v>
      </c>
      <c r="C831" s="57" t="s">
        <v>45</v>
      </c>
      <c r="D831" s="57" t="s">
        <v>53</v>
      </c>
      <c r="E831" s="42" t="s">
        <v>6170</v>
      </c>
      <c r="F831" s="58" t="s">
        <v>249</v>
      </c>
      <c r="G831" s="87" t="s">
        <v>3384</v>
      </c>
      <c r="H831" s="91" t="s">
        <v>2158</v>
      </c>
      <c r="I831" s="57" t="s">
        <v>22</v>
      </c>
      <c r="J831" s="72">
        <v>1</v>
      </c>
      <c r="K831" s="57">
        <f t="shared" si="48"/>
        <v>1</v>
      </c>
      <c r="L831" s="72">
        <v>2</v>
      </c>
      <c r="M831" s="57">
        <v>3.2</v>
      </c>
    </row>
    <row r="832" s="83" customFormat="1" ht="27.6" spans="1:13">
      <c r="A832" s="83" t="s">
        <v>44</v>
      </c>
      <c r="B832" s="84">
        <v>831</v>
      </c>
      <c r="C832" s="57" t="s">
        <v>45</v>
      </c>
      <c r="D832" s="57" t="s">
        <v>53</v>
      </c>
      <c r="E832" s="42" t="s">
        <v>6170</v>
      </c>
      <c r="F832" s="58" t="s">
        <v>304</v>
      </c>
      <c r="G832" s="87" t="s">
        <v>2711</v>
      </c>
      <c r="H832" s="91" t="s">
        <v>2158</v>
      </c>
      <c r="I832" s="57" t="s">
        <v>22</v>
      </c>
      <c r="J832" s="72">
        <v>1</v>
      </c>
      <c r="K832" s="57">
        <f t="shared" si="48"/>
        <v>1</v>
      </c>
      <c r="L832" s="72">
        <v>6</v>
      </c>
      <c r="M832" s="57">
        <v>3.2</v>
      </c>
    </row>
    <row r="833" s="83" customFormat="1" ht="27.6" spans="1:13">
      <c r="A833" s="83" t="s">
        <v>44</v>
      </c>
      <c r="B833" s="84">
        <v>832</v>
      </c>
      <c r="C833" s="57" t="s">
        <v>45</v>
      </c>
      <c r="D833" s="57" t="s">
        <v>53</v>
      </c>
      <c r="E833" s="42" t="s">
        <v>6170</v>
      </c>
      <c r="F833" s="58" t="s">
        <v>304</v>
      </c>
      <c r="G833" s="87" t="s">
        <v>3933</v>
      </c>
      <c r="H833" s="91" t="s">
        <v>2158</v>
      </c>
      <c r="I833" s="57" t="s">
        <v>22</v>
      </c>
      <c r="J833" s="72">
        <v>1</v>
      </c>
      <c r="K833" s="57">
        <f t="shared" si="48"/>
        <v>1</v>
      </c>
      <c r="L833" s="72">
        <v>8</v>
      </c>
      <c r="M833" s="57">
        <v>3.2</v>
      </c>
    </row>
    <row r="834" s="83" customFormat="1" ht="27.6" spans="1:13">
      <c r="A834" s="83" t="s">
        <v>44</v>
      </c>
      <c r="B834" s="84">
        <v>833</v>
      </c>
      <c r="C834" s="57" t="s">
        <v>45</v>
      </c>
      <c r="D834" s="57" t="s">
        <v>53</v>
      </c>
      <c r="E834" s="42" t="s">
        <v>6170</v>
      </c>
      <c r="F834" s="58" t="s">
        <v>55</v>
      </c>
      <c r="G834" s="87" t="s">
        <v>2713</v>
      </c>
      <c r="H834" s="91" t="s">
        <v>2158</v>
      </c>
      <c r="I834" s="57" t="s">
        <v>22</v>
      </c>
      <c r="J834" s="72">
        <v>2</v>
      </c>
      <c r="K834" s="57">
        <f t="shared" si="48"/>
        <v>1</v>
      </c>
      <c r="L834" s="72">
        <v>4</v>
      </c>
      <c r="M834" s="57">
        <v>3.2</v>
      </c>
    </row>
    <row r="835" s="83" customFormat="1" ht="55.2" spans="1:13">
      <c r="A835" s="83" t="s">
        <v>44</v>
      </c>
      <c r="B835" s="84">
        <v>834</v>
      </c>
      <c r="C835" s="57" t="s">
        <v>45</v>
      </c>
      <c r="D835" s="57" t="s">
        <v>171</v>
      </c>
      <c r="E835" s="42" t="s">
        <v>6170</v>
      </c>
      <c r="F835" s="58" t="s">
        <v>172</v>
      </c>
      <c r="G835" s="87" t="s">
        <v>6316</v>
      </c>
      <c r="H835" s="91" t="s">
        <v>2414</v>
      </c>
      <c r="I835" s="57" t="s">
        <v>22</v>
      </c>
      <c r="J835" s="72">
        <v>4</v>
      </c>
      <c r="K835" s="57">
        <v>0</v>
      </c>
      <c r="L835" s="72">
        <v>1</v>
      </c>
      <c r="M835" s="57">
        <v>3.2</v>
      </c>
    </row>
    <row r="836" s="83" customFormat="1" ht="55.2" spans="1:13">
      <c r="A836" s="83" t="s">
        <v>44</v>
      </c>
      <c r="B836" s="84">
        <v>835</v>
      </c>
      <c r="C836" s="57" t="s">
        <v>45</v>
      </c>
      <c r="D836" s="57" t="s">
        <v>53</v>
      </c>
      <c r="E836" s="42" t="s">
        <v>6170</v>
      </c>
      <c r="F836" s="58" t="s">
        <v>236</v>
      </c>
      <c r="G836" s="87" t="s">
        <v>6317</v>
      </c>
      <c r="H836" s="91" t="s">
        <v>2166</v>
      </c>
      <c r="I836" s="57" t="s">
        <v>22</v>
      </c>
      <c r="J836" s="72">
        <v>2</v>
      </c>
      <c r="K836" s="57">
        <f t="shared" ref="K836:K842" si="49">(CEILING(J836*0.2,1))*1</f>
        <v>1</v>
      </c>
      <c r="L836" s="57">
        <v>3</v>
      </c>
      <c r="M836" s="57">
        <v>3.2</v>
      </c>
    </row>
    <row r="837" s="83" customFormat="1" ht="27.6" spans="1:13">
      <c r="A837" s="83" t="s">
        <v>44</v>
      </c>
      <c r="B837" s="84">
        <v>836</v>
      </c>
      <c r="C837" s="57" t="s">
        <v>45</v>
      </c>
      <c r="D837" s="57" t="s">
        <v>322</v>
      </c>
      <c r="E837" s="42" t="s">
        <v>6170</v>
      </c>
      <c r="F837" s="58" t="s">
        <v>323</v>
      </c>
      <c r="G837" s="87" t="s">
        <v>2688</v>
      </c>
      <c r="H837" s="91" t="s">
        <v>2162</v>
      </c>
      <c r="I837" s="57" t="s">
        <v>2124</v>
      </c>
      <c r="J837" s="59">
        <v>35.1071</v>
      </c>
      <c r="K837" s="59">
        <f>J837*0.1</f>
        <v>3.51071</v>
      </c>
      <c r="L837" s="57">
        <v>565</v>
      </c>
      <c r="M837" s="57">
        <v>3.2</v>
      </c>
    </row>
    <row r="838" s="83" customFormat="1" ht="27.6" spans="1:13">
      <c r="A838" s="83" t="s">
        <v>44</v>
      </c>
      <c r="B838" s="84">
        <v>837</v>
      </c>
      <c r="C838" s="57" t="s">
        <v>45</v>
      </c>
      <c r="D838" s="57" t="s">
        <v>89</v>
      </c>
      <c r="E838" s="42" t="s">
        <v>6170</v>
      </c>
      <c r="F838" s="58" t="s">
        <v>90</v>
      </c>
      <c r="G838" s="87" t="s">
        <v>6178</v>
      </c>
      <c r="H838" s="91" t="s">
        <v>2166</v>
      </c>
      <c r="I838" s="57" t="s">
        <v>22</v>
      </c>
      <c r="J838" s="72">
        <v>1</v>
      </c>
      <c r="K838" s="57">
        <v>0</v>
      </c>
      <c r="L838" s="57">
        <v>12</v>
      </c>
      <c r="M838" s="57">
        <v>3.2</v>
      </c>
    </row>
    <row r="839" s="83" customFormat="1" ht="27.6" spans="1:13">
      <c r="A839" s="83" t="s">
        <v>44</v>
      </c>
      <c r="B839" s="84">
        <v>838</v>
      </c>
      <c r="C839" s="57" t="s">
        <v>45</v>
      </c>
      <c r="D839" s="57" t="s">
        <v>89</v>
      </c>
      <c r="E839" s="42" t="s">
        <v>6170</v>
      </c>
      <c r="F839" s="58" t="s">
        <v>114</v>
      </c>
      <c r="G839" s="87" t="s">
        <v>3403</v>
      </c>
      <c r="H839" s="91" t="s">
        <v>2166</v>
      </c>
      <c r="I839" s="57" t="s">
        <v>22</v>
      </c>
      <c r="J839" s="72">
        <v>1</v>
      </c>
      <c r="K839" s="57">
        <v>0</v>
      </c>
      <c r="L839" s="72">
        <v>11</v>
      </c>
      <c r="M839" s="57">
        <v>3.2</v>
      </c>
    </row>
    <row r="840" s="83" customFormat="1" ht="27.6" spans="1:13">
      <c r="A840" s="83" t="s">
        <v>44</v>
      </c>
      <c r="B840" s="84">
        <v>839</v>
      </c>
      <c r="C840" s="57" t="s">
        <v>45</v>
      </c>
      <c r="D840" s="57" t="s">
        <v>53</v>
      </c>
      <c r="E840" s="42" t="s">
        <v>6170</v>
      </c>
      <c r="F840" s="58" t="s">
        <v>55</v>
      </c>
      <c r="G840" s="87" t="s">
        <v>2643</v>
      </c>
      <c r="H840" s="91" t="s">
        <v>2158</v>
      </c>
      <c r="I840" s="57" t="s">
        <v>22</v>
      </c>
      <c r="J840" s="72">
        <v>3</v>
      </c>
      <c r="K840" s="57">
        <f t="shared" si="49"/>
        <v>1</v>
      </c>
      <c r="L840" s="72">
        <v>31</v>
      </c>
      <c r="M840" s="57">
        <v>3.2</v>
      </c>
    </row>
    <row r="841" s="83" customFormat="1" ht="27.6" spans="1:13">
      <c r="A841" s="83" t="s">
        <v>44</v>
      </c>
      <c r="B841" s="84">
        <v>840</v>
      </c>
      <c r="C841" s="57" t="s">
        <v>45</v>
      </c>
      <c r="D841" s="57" t="s">
        <v>53</v>
      </c>
      <c r="E841" s="42" t="s">
        <v>6170</v>
      </c>
      <c r="F841" s="58" t="s">
        <v>304</v>
      </c>
      <c r="G841" s="87" t="s">
        <v>6179</v>
      </c>
      <c r="H841" s="91" t="s">
        <v>2158</v>
      </c>
      <c r="I841" s="57" t="s">
        <v>22</v>
      </c>
      <c r="J841" s="72">
        <v>1</v>
      </c>
      <c r="K841" s="57">
        <f t="shared" si="49"/>
        <v>1</v>
      </c>
      <c r="L841" s="57">
        <v>16</v>
      </c>
      <c r="M841" s="57">
        <v>3.2</v>
      </c>
    </row>
    <row r="842" s="83" customFormat="1" ht="27.6" spans="1:13">
      <c r="A842" s="83" t="s">
        <v>44</v>
      </c>
      <c r="B842" s="84">
        <v>841</v>
      </c>
      <c r="C842" s="57" t="s">
        <v>45</v>
      </c>
      <c r="D842" s="57" t="s">
        <v>53</v>
      </c>
      <c r="E842" s="42" t="s">
        <v>6170</v>
      </c>
      <c r="F842" s="58" t="s">
        <v>55</v>
      </c>
      <c r="G842" s="87" t="s">
        <v>4304</v>
      </c>
      <c r="H842" s="91" t="s">
        <v>2158</v>
      </c>
      <c r="I842" s="57" t="s">
        <v>22</v>
      </c>
      <c r="J842" s="72">
        <v>1</v>
      </c>
      <c r="K842" s="57">
        <f t="shared" si="49"/>
        <v>1</v>
      </c>
      <c r="L842" s="57">
        <v>5</v>
      </c>
      <c r="M842" s="57">
        <v>3.2</v>
      </c>
    </row>
    <row r="843" s="83" customFormat="1" ht="55.2" spans="1:13">
      <c r="A843" s="83" t="s">
        <v>44</v>
      </c>
      <c r="B843" s="84">
        <v>842</v>
      </c>
      <c r="C843" s="57" t="s">
        <v>45</v>
      </c>
      <c r="D843" s="57" t="s">
        <v>171</v>
      </c>
      <c r="E843" s="42" t="s">
        <v>6170</v>
      </c>
      <c r="F843" s="58" t="s">
        <v>172</v>
      </c>
      <c r="G843" s="87" t="s">
        <v>6315</v>
      </c>
      <c r="H843" s="91" t="s">
        <v>2414</v>
      </c>
      <c r="I843" s="57" t="s">
        <v>22</v>
      </c>
      <c r="J843" s="72">
        <v>1</v>
      </c>
      <c r="K843" s="57">
        <v>0</v>
      </c>
      <c r="L843" s="57">
        <v>0.3</v>
      </c>
      <c r="M843" s="57">
        <v>3.2</v>
      </c>
    </row>
    <row r="844" s="83" customFormat="1" ht="27.6" spans="1:13">
      <c r="A844" s="83" t="s">
        <v>44</v>
      </c>
      <c r="B844" s="84">
        <v>843</v>
      </c>
      <c r="C844" s="57" t="s">
        <v>45</v>
      </c>
      <c r="D844" s="57" t="s">
        <v>53</v>
      </c>
      <c r="E844" s="42" t="s">
        <v>6170</v>
      </c>
      <c r="F844" s="58" t="s">
        <v>236</v>
      </c>
      <c r="G844" s="87" t="s">
        <v>2667</v>
      </c>
      <c r="H844" s="91" t="s">
        <v>2166</v>
      </c>
      <c r="I844" s="57" t="s">
        <v>22</v>
      </c>
      <c r="J844" s="72">
        <v>10</v>
      </c>
      <c r="K844" s="57">
        <f t="shared" ref="K844:K851" si="50">(CEILING(J844*0.2,1))*1</f>
        <v>2</v>
      </c>
      <c r="L844" s="72">
        <v>8</v>
      </c>
      <c r="M844" s="57">
        <v>3.2</v>
      </c>
    </row>
    <row r="845" s="83" customFormat="1" ht="27.6" spans="1:13">
      <c r="A845" s="83" t="s">
        <v>44</v>
      </c>
      <c r="B845" s="84">
        <v>844</v>
      </c>
      <c r="C845" s="57" t="s">
        <v>45</v>
      </c>
      <c r="D845" s="57" t="s">
        <v>322</v>
      </c>
      <c r="E845" s="42" t="s">
        <v>6170</v>
      </c>
      <c r="F845" s="58" t="s">
        <v>323</v>
      </c>
      <c r="G845" s="87" t="s">
        <v>2668</v>
      </c>
      <c r="H845" s="91" t="s">
        <v>2162</v>
      </c>
      <c r="I845" s="57" t="s">
        <v>2124</v>
      </c>
      <c r="J845" s="59">
        <v>52.0944</v>
      </c>
      <c r="K845" s="59">
        <f>J845*0.1</f>
        <v>5.20944</v>
      </c>
      <c r="L845" s="57">
        <v>1472</v>
      </c>
      <c r="M845" s="57">
        <v>3.2</v>
      </c>
    </row>
    <row r="846" s="83" customFormat="1" ht="27.6" spans="1:13">
      <c r="A846" s="83" t="s">
        <v>44</v>
      </c>
      <c r="B846" s="84">
        <v>845</v>
      </c>
      <c r="C846" s="57" t="s">
        <v>45</v>
      </c>
      <c r="D846" s="57" t="s">
        <v>89</v>
      </c>
      <c r="E846" s="42" t="s">
        <v>6170</v>
      </c>
      <c r="F846" s="58" t="s">
        <v>114</v>
      </c>
      <c r="G846" s="87" t="s">
        <v>2710</v>
      </c>
      <c r="H846" s="91" t="s">
        <v>2166</v>
      </c>
      <c r="I846" s="57" t="s">
        <v>22</v>
      </c>
      <c r="J846" s="72">
        <v>1</v>
      </c>
      <c r="K846" s="57">
        <v>0</v>
      </c>
      <c r="L846" s="57">
        <v>7</v>
      </c>
      <c r="M846" s="57">
        <v>3.2</v>
      </c>
    </row>
    <row r="847" s="83" customFormat="1" ht="27.6" spans="1:13">
      <c r="A847" s="83" t="s">
        <v>44</v>
      </c>
      <c r="B847" s="84">
        <v>846</v>
      </c>
      <c r="C847" s="57" t="s">
        <v>45</v>
      </c>
      <c r="D847" s="57" t="s">
        <v>89</v>
      </c>
      <c r="E847" s="42" t="s">
        <v>6170</v>
      </c>
      <c r="F847" s="58" t="s">
        <v>114</v>
      </c>
      <c r="G847" s="87" t="s">
        <v>3403</v>
      </c>
      <c r="H847" s="91" t="s">
        <v>2166</v>
      </c>
      <c r="I847" s="57" t="s">
        <v>22</v>
      </c>
      <c r="J847" s="72">
        <v>4</v>
      </c>
      <c r="K847" s="57">
        <v>0</v>
      </c>
      <c r="L847" s="57">
        <v>43</v>
      </c>
      <c r="M847" s="57">
        <v>3.2</v>
      </c>
    </row>
    <row r="848" s="83" customFormat="1" ht="27.6" spans="1:13">
      <c r="A848" s="83" t="s">
        <v>44</v>
      </c>
      <c r="B848" s="84">
        <v>847</v>
      </c>
      <c r="C848" s="57" t="s">
        <v>45</v>
      </c>
      <c r="D848" s="57" t="s">
        <v>53</v>
      </c>
      <c r="E848" s="42" t="s">
        <v>6170</v>
      </c>
      <c r="F848" s="58" t="s">
        <v>55</v>
      </c>
      <c r="G848" s="87" t="s">
        <v>2643</v>
      </c>
      <c r="H848" s="91" t="s">
        <v>2158</v>
      </c>
      <c r="I848" s="57" t="s">
        <v>22</v>
      </c>
      <c r="J848" s="72">
        <v>9</v>
      </c>
      <c r="K848" s="57">
        <f t="shared" si="50"/>
        <v>2</v>
      </c>
      <c r="L848" s="72">
        <v>92</v>
      </c>
      <c r="M848" s="57">
        <v>3.2</v>
      </c>
    </row>
    <row r="849" s="83" customFormat="1" ht="27.6" spans="1:13">
      <c r="A849" s="83" t="s">
        <v>44</v>
      </c>
      <c r="B849" s="84">
        <v>848</v>
      </c>
      <c r="C849" s="57" t="s">
        <v>45</v>
      </c>
      <c r="D849" s="57" t="s">
        <v>53</v>
      </c>
      <c r="E849" s="42" t="s">
        <v>6170</v>
      </c>
      <c r="F849" s="58" t="s">
        <v>249</v>
      </c>
      <c r="G849" s="87" t="s">
        <v>2644</v>
      </c>
      <c r="H849" s="91" t="s">
        <v>2158</v>
      </c>
      <c r="I849" s="57" t="s">
        <v>22</v>
      </c>
      <c r="J849" s="72">
        <v>1</v>
      </c>
      <c r="K849" s="57">
        <f t="shared" si="50"/>
        <v>1</v>
      </c>
      <c r="L849" s="57">
        <v>4</v>
      </c>
      <c r="M849" s="57">
        <v>3.2</v>
      </c>
    </row>
    <row r="850" s="83" customFormat="1" ht="27.6" spans="1:13">
      <c r="A850" s="83" t="s">
        <v>44</v>
      </c>
      <c r="B850" s="84">
        <v>849</v>
      </c>
      <c r="C850" s="57" t="s">
        <v>45</v>
      </c>
      <c r="D850" s="57" t="s">
        <v>53</v>
      </c>
      <c r="E850" s="42" t="s">
        <v>6170</v>
      </c>
      <c r="F850" s="58" t="s">
        <v>304</v>
      </c>
      <c r="G850" s="87" t="s">
        <v>2666</v>
      </c>
      <c r="H850" s="91" t="s">
        <v>2158</v>
      </c>
      <c r="I850" s="57" t="s">
        <v>22</v>
      </c>
      <c r="J850" s="72">
        <v>1</v>
      </c>
      <c r="K850" s="57">
        <f t="shared" si="50"/>
        <v>1</v>
      </c>
      <c r="L850" s="57">
        <v>18</v>
      </c>
      <c r="M850" s="57">
        <v>3.2</v>
      </c>
    </row>
    <row r="851" s="83" customFormat="1" ht="27.6" spans="1:13">
      <c r="A851" s="83" t="s">
        <v>44</v>
      </c>
      <c r="B851" s="84">
        <v>850</v>
      </c>
      <c r="C851" s="57" t="s">
        <v>45</v>
      </c>
      <c r="D851" s="57" t="s">
        <v>53</v>
      </c>
      <c r="E851" s="42" t="s">
        <v>6170</v>
      </c>
      <c r="F851" s="58" t="s">
        <v>55</v>
      </c>
      <c r="G851" s="87" t="s">
        <v>4304</v>
      </c>
      <c r="H851" s="91" t="s">
        <v>2158</v>
      </c>
      <c r="I851" s="57" t="s">
        <v>22</v>
      </c>
      <c r="J851" s="72">
        <v>1</v>
      </c>
      <c r="K851" s="57">
        <f t="shared" si="50"/>
        <v>1</v>
      </c>
      <c r="L851" s="57">
        <v>5</v>
      </c>
      <c r="M851" s="57">
        <v>3.2</v>
      </c>
    </row>
    <row r="852" s="83" customFormat="1" ht="55.2" spans="1:13">
      <c r="A852" s="83" t="s">
        <v>44</v>
      </c>
      <c r="B852" s="84">
        <v>851</v>
      </c>
      <c r="C852" s="57" t="s">
        <v>45</v>
      </c>
      <c r="D852" s="57" t="s">
        <v>171</v>
      </c>
      <c r="E852" s="42" t="s">
        <v>6170</v>
      </c>
      <c r="F852" s="58" t="s">
        <v>172</v>
      </c>
      <c r="G852" s="87" t="s">
        <v>6316</v>
      </c>
      <c r="H852" s="91" t="s">
        <v>2414</v>
      </c>
      <c r="I852" s="57" t="s">
        <v>22</v>
      </c>
      <c r="J852" s="72">
        <v>1</v>
      </c>
      <c r="K852" s="57">
        <v>0</v>
      </c>
      <c r="L852" s="57">
        <v>0.24</v>
      </c>
      <c r="M852" s="57">
        <v>3.2</v>
      </c>
    </row>
    <row r="853" s="83" customFormat="1" ht="55.2" spans="1:13">
      <c r="A853" s="83" t="s">
        <v>44</v>
      </c>
      <c r="B853" s="84">
        <v>852</v>
      </c>
      <c r="C853" s="57" t="s">
        <v>45</v>
      </c>
      <c r="D853" s="57" t="s">
        <v>171</v>
      </c>
      <c r="E853" s="42" t="s">
        <v>6170</v>
      </c>
      <c r="F853" s="58" t="s">
        <v>172</v>
      </c>
      <c r="G853" s="87" t="s">
        <v>6315</v>
      </c>
      <c r="H853" s="91" t="s">
        <v>2414</v>
      </c>
      <c r="I853" s="57" t="s">
        <v>22</v>
      </c>
      <c r="J853" s="72">
        <v>4</v>
      </c>
      <c r="K853" s="57">
        <v>0</v>
      </c>
      <c r="L853" s="57">
        <v>1</v>
      </c>
      <c r="M853" s="57">
        <v>3.2</v>
      </c>
    </row>
    <row r="854" s="83" customFormat="1" ht="55.2" spans="1:13">
      <c r="A854" s="83" t="s">
        <v>44</v>
      </c>
      <c r="B854" s="84">
        <v>853</v>
      </c>
      <c r="C854" s="57" t="s">
        <v>45</v>
      </c>
      <c r="D854" s="57" t="s">
        <v>53</v>
      </c>
      <c r="E854" s="42" t="s">
        <v>6170</v>
      </c>
      <c r="F854" s="58" t="s">
        <v>236</v>
      </c>
      <c r="G854" s="87" t="s">
        <v>6318</v>
      </c>
      <c r="H854" s="91" t="s">
        <v>2166</v>
      </c>
      <c r="I854" s="57" t="s">
        <v>22</v>
      </c>
      <c r="J854" s="72">
        <v>2</v>
      </c>
      <c r="K854" s="57">
        <f>(CEILING(J854*0.2,1))*1</f>
        <v>1</v>
      </c>
      <c r="L854" s="57">
        <v>8</v>
      </c>
      <c r="M854" s="57">
        <v>3.2</v>
      </c>
    </row>
    <row r="855" s="83" customFormat="1" ht="27.6" spans="1:13">
      <c r="A855" s="83" t="s">
        <v>44</v>
      </c>
      <c r="B855" s="84">
        <v>854</v>
      </c>
      <c r="C855" s="57" t="s">
        <v>45</v>
      </c>
      <c r="D855" s="57" t="s">
        <v>322</v>
      </c>
      <c r="E855" s="42" t="s">
        <v>6170</v>
      </c>
      <c r="F855" s="58" t="s">
        <v>323</v>
      </c>
      <c r="G855" s="87" t="s">
        <v>2668</v>
      </c>
      <c r="H855" s="91" t="s">
        <v>2162</v>
      </c>
      <c r="I855" s="57" t="s">
        <v>2124</v>
      </c>
      <c r="J855" s="59">
        <v>17.0218</v>
      </c>
      <c r="K855" s="59">
        <f>J855*0.1</f>
        <v>1.70218</v>
      </c>
      <c r="L855" s="57">
        <v>481</v>
      </c>
      <c r="M855" s="57">
        <v>3.2</v>
      </c>
    </row>
    <row r="856" s="83" customFormat="1" ht="27.6" spans="1:13">
      <c r="A856" s="83" t="s">
        <v>44</v>
      </c>
      <c r="B856" s="84">
        <v>855</v>
      </c>
      <c r="C856" s="57" t="s">
        <v>45</v>
      </c>
      <c r="D856" s="57" t="s">
        <v>89</v>
      </c>
      <c r="E856" s="42" t="s">
        <v>6170</v>
      </c>
      <c r="F856" s="58" t="s">
        <v>90</v>
      </c>
      <c r="G856" s="87" t="s">
        <v>3944</v>
      </c>
      <c r="H856" s="91" t="s">
        <v>2166</v>
      </c>
      <c r="I856" s="57" t="s">
        <v>22</v>
      </c>
      <c r="J856" s="72">
        <v>1</v>
      </c>
      <c r="K856" s="57">
        <v>0</v>
      </c>
      <c r="L856" s="72">
        <v>50</v>
      </c>
      <c r="M856" s="57">
        <v>3.2</v>
      </c>
    </row>
    <row r="857" s="83" customFormat="1" ht="27.6" spans="1:13">
      <c r="A857" s="83" t="s">
        <v>44</v>
      </c>
      <c r="B857" s="84">
        <v>856</v>
      </c>
      <c r="C857" s="57" t="s">
        <v>45</v>
      </c>
      <c r="D857" s="57" t="s">
        <v>89</v>
      </c>
      <c r="E857" s="42" t="s">
        <v>6170</v>
      </c>
      <c r="F857" s="58" t="s">
        <v>114</v>
      </c>
      <c r="G857" s="87" t="s">
        <v>3651</v>
      </c>
      <c r="H857" s="91" t="s">
        <v>2166</v>
      </c>
      <c r="I857" s="57" t="s">
        <v>22</v>
      </c>
      <c r="J857" s="72">
        <v>1</v>
      </c>
      <c r="K857" s="57">
        <v>0</v>
      </c>
      <c r="L857" s="72">
        <v>37</v>
      </c>
      <c r="M857" s="57">
        <v>3.2</v>
      </c>
    </row>
    <row r="858" s="83" customFormat="1" ht="27.6" spans="1:13">
      <c r="A858" s="83" t="s">
        <v>44</v>
      </c>
      <c r="B858" s="84">
        <v>857</v>
      </c>
      <c r="C858" s="57" t="s">
        <v>45</v>
      </c>
      <c r="D858" s="57" t="s">
        <v>53</v>
      </c>
      <c r="E858" s="42" t="s">
        <v>6170</v>
      </c>
      <c r="F858" s="58" t="s">
        <v>885</v>
      </c>
      <c r="G858" s="87" t="s">
        <v>6319</v>
      </c>
      <c r="H858" s="91" t="s">
        <v>2158</v>
      </c>
      <c r="I858" s="57" t="s">
        <v>22</v>
      </c>
      <c r="J858" s="72">
        <v>1</v>
      </c>
      <c r="K858" s="57">
        <v>0</v>
      </c>
      <c r="L858" s="72">
        <v>13</v>
      </c>
      <c r="M858" s="57">
        <v>3.2</v>
      </c>
    </row>
    <row r="859" s="83" customFormat="1" ht="27.6" spans="1:13">
      <c r="A859" s="83" t="s">
        <v>44</v>
      </c>
      <c r="B859" s="84">
        <v>858</v>
      </c>
      <c r="C859" s="57" t="s">
        <v>45</v>
      </c>
      <c r="D859" s="57" t="s">
        <v>53</v>
      </c>
      <c r="E859" s="42" t="s">
        <v>6170</v>
      </c>
      <c r="F859" s="58" t="s">
        <v>55</v>
      </c>
      <c r="G859" s="87" t="s">
        <v>3941</v>
      </c>
      <c r="H859" s="91" t="s">
        <v>2158</v>
      </c>
      <c r="I859" s="57" t="s">
        <v>22</v>
      </c>
      <c r="J859" s="72">
        <v>6</v>
      </c>
      <c r="K859" s="57">
        <v>0</v>
      </c>
      <c r="L859" s="72">
        <v>276</v>
      </c>
      <c r="M859" s="57">
        <v>3.2</v>
      </c>
    </row>
    <row r="860" s="83" customFormat="1" ht="27.6" spans="1:13">
      <c r="A860" s="83" t="s">
        <v>44</v>
      </c>
      <c r="B860" s="84">
        <v>859</v>
      </c>
      <c r="C860" s="57" t="s">
        <v>45</v>
      </c>
      <c r="D860" s="57" t="s">
        <v>53</v>
      </c>
      <c r="E860" s="42" t="s">
        <v>6170</v>
      </c>
      <c r="F860" s="58" t="s">
        <v>304</v>
      </c>
      <c r="G860" s="87" t="s">
        <v>4124</v>
      </c>
      <c r="H860" s="91" t="s">
        <v>2158</v>
      </c>
      <c r="I860" s="57" t="s">
        <v>22</v>
      </c>
      <c r="J860" s="72">
        <v>1</v>
      </c>
      <c r="K860" s="57">
        <v>0</v>
      </c>
      <c r="L860" s="72">
        <v>62</v>
      </c>
      <c r="M860" s="57">
        <v>3.2</v>
      </c>
    </row>
    <row r="861" s="83" customFormat="1" ht="27.6" spans="1:13">
      <c r="A861" s="83" t="s">
        <v>44</v>
      </c>
      <c r="B861" s="84">
        <v>860</v>
      </c>
      <c r="C861" s="57" t="s">
        <v>45</v>
      </c>
      <c r="D861" s="57" t="s">
        <v>53</v>
      </c>
      <c r="E861" s="42" t="s">
        <v>6170</v>
      </c>
      <c r="F861" s="58" t="s">
        <v>304</v>
      </c>
      <c r="G861" s="87" t="s">
        <v>6320</v>
      </c>
      <c r="H861" s="91" t="s">
        <v>2158</v>
      </c>
      <c r="I861" s="57" t="s">
        <v>22</v>
      </c>
      <c r="J861" s="72">
        <v>4</v>
      </c>
      <c r="K861" s="57">
        <v>0</v>
      </c>
      <c r="L861" s="72">
        <v>252</v>
      </c>
      <c r="M861" s="57">
        <v>3.2</v>
      </c>
    </row>
    <row r="862" s="83" customFormat="1" ht="55.2" spans="1:13">
      <c r="A862" s="83" t="s">
        <v>44</v>
      </c>
      <c r="B862" s="84">
        <v>861</v>
      </c>
      <c r="C862" s="57" t="s">
        <v>45</v>
      </c>
      <c r="D862" s="57" t="s">
        <v>171</v>
      </c>
      <c r="E862" s="42" t="s">
        <v>6170</v>
      </c>
      <c r="F862" s="58" t="s">
        <v>172</v>
      </c>
      <c r="G862" s="87" t="s">
        <v>6321</v>
      </c>
      <c r="H862" s="91" t="s">
        <v>2414</v>
      </c>
      <c r="I862" s="57" t="s">
        <v>22</v>
      </c>
      <c r="J862" s="72">
        <v>1</v>
      </c>
      <c r="K862" s="57">
        <v>0</v>
      </c>
      <c r="L862" s="72">
        <v>1</v>
      </c>
      <c r="M862" s="57">
        <v>3.2</v>
      </c>
    </row>
    <row r="863" s="83" customFormat="1" ht="27.6" spans="1:13">
      <c r="A863" s="83" t="s">
        <v>44</v>
      </c>
      <c r="B863" s="84">
        <v>862</v>
      </c>
      <c r="C863" s="57" t="s">
        <v>45</v>
      </c>
      <c r="D863" s="57" t="s">
        <v>53</v>
      </c>
      <c r="E863" s="42" t="s">
        <v>6170</v>
      </c>
      <c r="F863" s="58" t="s">
        <v>236</v>
      </c>
      <c r="G863" s="87" t="s">
        <v>3661</v>
      </c>
      <c r="H863" s="91" t="s">
        <v>2166</v>
      </c>
      <c r="I863" s="57" t="s">
        <v>22</v>
      </c>
      <c r="J863" s="72">
        <v>2</v>
      </c>
      <c r="K863" s="57">
        <v>0</v>
      </c>
      <c r="L863" s="72">
        <v>2</v>
      </c>
      <c r="M863" s="57">
        <v>3.2</v>
      </c>
    </row>
    <row r="864" s="83" customFormat="1" ht="27.6" spans="1:13">
      <c r="A864" s="83" t="s">
        <v>44</v>
      </c>
      <c r="B864" s="84">
        <v>863</v>
      </c>
      <c r="C864" s="57" t="s">
        <v>45</v>
      </c>
      <c r="D864" s="57" t="s">
        <v>322</v>
      </c>
      <c r="E864" s="42" t="s">
        <v>6170</v>
      </c>
      <c r="F864" s="58" t="s">
        <v>323</v>
      </c>
      <c r="G864" s="87" t="s">
        <v>3654</v>
      </c>
      <c r="H864" s="91" t="s">
        <v>2162</v>
      </c>
      <c r="I864" s="57" t="s">
        <v>2124</v>
      </c>
      <c r="J864" s="59">
        <v>61.0939</v>
      </c>
      <c r="K864" s="59">
        <v>0</v>
      </c>
      <c r="L864" s="72">
        <v>3983</v>
      </c>
      <c r="M864" s="57">
        <v>3.2</v>
      </c>
    </row>
    <row r="865" s="83" customFormat="1" ht="27.6" spans="1:13">
      <c r="A865" s="83" t="s">
        <v>44</v>
      </c>
      <c r="B865" s="84">
        <v>864</v>
      </c>
      <c r="C865" s="57" t="s">
        <v>45</v>
      </c>
      <c r="D865" s="57" t="s">
        <v>89</v>
      </c>
      <c r="E865" s="42" t="s">
        <v>6170</v>
      </c>
      <c r="F865" s="58" t="s">
        <v>114</v>
      </c>
      <c r="G865" s="87" t="s">
        <v>3403</v>
      </c>
      <c r="H865" s="91" t="s">
        <v>2166</v>
      </c>
      <c r="I865" s="57" t="s">
        <v>22</v>
      </c>
      <c r="J865" s="72">
        <v>4</v>
      </c>
      <c r="K865" s="57">
        <v>0</v>
      </c>
      <c r="L865" s="72">
        <v>43</v>
      </c>
      <c r="M865" s="57">
        <v>3.2</v>
      </c>
    </row>
    <row r="866" s="83" customFormat="1" ht="27.6" spans="1:13">
      <c r="A866" s="83" t="s">
        <v>44</v>
      </c>
      <c r="B866" s="84">
        <v>865</v>
      </c>
      <c r="C866" s="57" t="s">
        <v>45</v>
      </c>
      <c r="D866" s="57" t="s">
        <v>53</v>
      </c>
      <c r="E866" s="42" t="s">
        <v>6170</v>
      </c>
      <c r="F866" s="58" t="s">
        <v>55</v>
      </c>
      <c r="G866" s="87" t="s">
        <v>2643</v>
      </c>
      <c r="H866" s="91" t="s">
        <v>2158</v>
      </c>
      <c r="I866" s="57" t="s">
        <v>22</v>
      </c>
      <c r="J866" s="72">
        <v>7</v>
      </c>
      <c r="K866" s="57">
        <f t="shared" ref="K866:K868" si="51">(CEILING(J866*0.2,1))*1</f>
        <v>2</v>
      </c>
      <c r="L866" s="72">
        <v>71</v>
      </c>
      <c r="M866" s="57">
        <v>3.2</v>
      </c>
    </row>
    <row r="867" s="83" customFormat="1" ht="27.6" spans="1:13">
      <c r="A867" s="83" t="s">
        <v>44</v>
      </c>
      <c r="B867" s="84">
        <v>866</v>
      </c>
      <c r="C867" s="57" t="s">
        <v>45</v>
      </c>
      <c r="D867" s="57" t="s">
        <v>53</v>
      </c>
      <c r="E867" s="42" t="s">
        <v>6170</v>
      </c>
      <c r="F867" s="58" t="s">
        <v>249</v>
      </c>
      <c r="G867" s="87" t="s">
        <v>3404</v>
      </c>
      <c r="H867" s="91" t="s">
        <v>2158</v>
      </c>
      <c r="I867" s="57" t="s">
        <v>22</v>
      </c>
      <c r="J867" s="72">
        <v>1</v>
      </c>
      <c r="K867" s="57">
        <f t="shared" si="51"/>
        <v>1</v>
      </c>
      <c r="L867" s="72">
        <v>6</v>
      </c>
      <c r="M867" s="57">
        <v>3.2</v>
      </c>
    </row>
    <row r="868" s="83" customFormat="1" ht="27.6" spans="1:13">
      <c r="A868" s="83" t="s">
        <v>44</v>
      </c>
      <c r="B868" s="84">
        <v>867</v>
      </c>
      <c r="C868" s="57" t="s">
        <v>45</v>
      </c>
      <c r="D868" s="57" t="s">
        <v>53</v>
      </c>
      <c r="E868" s="42" t="s">
        <v>6170</v>
      </c>
      <c r="F868" s="58" t="s">
        <v>55</v>
      </c>
      <c r="G868" s="87" t="s">
        <v>4304</v>
      </c>
      <c r="H868" s="91" t="s">
        <v>2158</v>
      </c>
      <c r="I868" s="57" t="s">
        <v>22</v>
      </c>
      <c r="J868" s="72">
        <v>1</v>
      </c>
      <c r="K868" s="57">
        <f t="shared" si="51"/>
        <v>1</v>
      </c>
      <c r="L868" s="72">
        <v>5</v>
      </c>
      <c r="M868" s="57">
        <v>3.2</v>
      </c>
    </row>
    <row r="869" s="83" customFormat="1" ht="55.2" spans="1:13">
      <c r="A869" s="83" t="s">
        <v>44</v>
      </c>
      <c r="B869" s="84">
        <v>868</v>
      </c>
      <c r="C869" s="57" t="s">
        <v>45</v>
      </c>
      <c r="D869" s="57" t="s">
        <v>171</v>
      </c>
      <c r="E869" s="42" t="s">
        <v>6170</v>
      </c>
      <c r="F869" s="58" t="s">
        <v>172</v>
      </c>
      <c r="G869" s="87" t="s">
        <v>6315</v>
      </c>
      <c r="H869" s="91" t="s">
        <v>2414</v>
      </c>
      <c r="I869" s="57" t="s">
        <v>22</v>
      </c>
      <c r="J869" s="72">
        <v>4</v>
      </c>
      <c r="K869" s="57">
        <v>0</v>
      </c>
      <c r="L869" s="72">
        <v>1</v>
      </c>
      <c r="M869" s="57">
        <v>3.2</v>
      </c>
    </row>
    <row r="870" s="83" customFormat="1" ht="55.2" spans="1:13">
      <c r="A870" s="83" t="s">
        <v>44</v>
      </c>
      <c r="B870" s="84">
        <v>869</v>
      </c>
      <c r="C870" s="57" t="s">
        <v>45</v>
      </c>
      <c r="D870" s="57" t="s">
        <v>53</v>
      </c>
      <c r="E870" s="42" t="s">
        <v>6170</v>
      </c>
      <c r="F870" s="58" t="s">
        <v>236</v>
      </c>
      <c r="G870" s="87" t="s">
        <v>6322</v>
      </c>
      <c r="H870" s="91" t="s">
        <v>2166</v>
      </c>
      <c r="I870" s="57" t="s">
        <v>22</v>
      </c>
      <c r="J870" s="72">
        <v>2</v>
      </c>
      <c r="K870" s="57">
        <f t="shared" ref="K870:K876" si="52">(CEILING(J870*0.2,1))*1</f>
        <v>1</v>
      </c>
      <c r="L870" s="72">
        <v>4</v>
      </c>
      <c r="M870" s="57">
        <v>3.2</v>
      </c>
    </row>
    <row r="871" s="83" customFormat="1" ht="27.6" spans="1:13">
      <c r="A871" s="83" t="s">
        <v>44</v>
      </c>
      <c r="B871" s="84">
        <v>870</v>
      </c>
      <c r="C871" s="57" t="s">
        <v>45</v>
      </c>
      <c r="D871" s="57" t="s">
        <v>53</v>
      </c>
      <c r="E871" s="42" t="s">
        <v>6170</v>
      </c>
      <c r="F871" s="58" t="s">
        <v>236</v>
      </c>
      <c r="G871" s="87" t="s">
        <v>2667</v>
      </c>
      <c r="H871" s="91" t="s">
        <v>2166</v>
      </c>
      <c r="I871" s="57" t="s">
        <v>22</v>
      </c>
      <c r="J871" s="72">
        <v>1</v>
      </c>
      <c r="K871" s="57">
        <f t="shared" si="52"/>
        <v>1</v>
      </c>
      <c r="L871" s="57">
        <v>1</v>
      </c>
      <c r="M871" s="57">
        <v>3.2</v>
      </c>
    </row>
    <row r="872" s="83" customFormat="1" ht="27.6" spans="1:13">
      <c r="A872" s="83" t="s">
        <v>44</v>
      </c>
      <c r="B872" s="84">
        <v>871</v>
      </c>
      <c r="C872" s="57" t="s">
        <v>45</v>
      </c>
      <c r="D872" s="57" t="s">
        <v>322</v>
      </c>
      <c r="E872" s="42" t="s">
        <v>6170</v>
      </c>
      <c r="F872" s="58" t="s">
        <v>323</v>
      </c>
      <c r="G872" s="87" t="s">
        <v>2668</v>
      </c>
      <c r="H872" s="91" t="s">
        <v>2162</v>
      </c>
      <c r="I872" s="57" t="s">
        <v>2124</v>
      </c>
      <c r="J872" s="59">
        <v>58.3112</v>
      </c>
      <c r="K872" s="59">
        <f>J872*0.1</f>
        <v>5.83112</v>
      </c>
      <c r="L872" s="57">
        <v>1648</v>
      </c>
      <c r="M872" s="57">
        <v>3.2</v>
      </c>
    </row>
    <row r="873" s="83" customFormat="1" ht="27.6" spans="1:13">
      <c r="A873" s="83" t="s">
        <v>44</v>
      </c>
      <c r="B873" s="84">
        <v>872</v>
      </c>
      <c r="C873" s="57" t="s">
        <v>45</v>
      </c>
      <c r="D873" s="57" t="s">
        <v>89</v>
      </c>
      <c r="E873" s="42" t="s">
        <v>6170</v>
      </c>
      <c r="F873" s="58" t="s">
        <v>114</v>
      </c>
      <c r="G873" s="87" t="s">
        <v>4013</v>
      </c>
      <c r="H873" s="91" t="s">
        <v>2166</v>
      </c>
      <c r="I873" s="57" t="s">
        <v>22</v>
      </c>
      <c r="J873" s="72">
        <v>7</v>
      </c>
      <c r="K873" s="57">
        <v>0</v>
      </c>
      <c r="L873" s="72">
        <v>122</v>
      </c>
      <c r="M873" s="57">
        <v>3.2</v>
      </c>
    </row>
    <row r="874" s="83" customFormat="1" ht="27.6" spans="1:13">
      <c r="A874" s="83" t="s">
        <v>44</v>
      </c>
      <c r="B874" s="84">
        <v>873</v>
      </c>
      <c r="C874" s="57" t="s">
        <v>45</v>
      </c>
      <c r="D874" s="57" t="s">
        <v>53</v>
      </c>
      <c r="E874" s="42" t="s">
        <v>6170</v>
      </c>
      <c r="F874" s="58" t="s">
        <v>55</v>
      </c>
      <c r="G874" s="87" t="s">
        <v>4014</v>
      </c>
      <c r="H874" s="91" t="s">
        <v>2158</v>
      </c>
      <c r="I874" s="57" t="s">
        <v>22</v>
      </c>
      <c r="J874" s="72">
        <v>6</v>
      </c>
      <c r="K874" s="57">
        <f t="shared" si="52"/>
        <v>2</v>
      </c>
      <c r="L874" s="72">
        <v>32</v>
      </c>
      <c r="M874" s="57">
        <v>3.2</v>
      </c>
    </row>
    <row r="875" s="83" customFormat="1" ht="27.6" spans="1:13">
      <c r="A875" s="83" t="s">
        <v>44</v>
      </c>
      <c r="B875" s="84">
        <v>874</v>
      </c>
      <c r="C875" s="57" t="s">
        <v>45</v>
      </c>
      <c r="D875" s="57" t="s">
        <v>53</v>
      </c>
      <c r="E875" s="42" t="s">
        <v>6170</v>
      </c>
      <c r="F875" s="58" t="s">
        <v>249</v>
      </c>
      <c r="G875" s="87" t="s">
        <v>4015</v>
      </c>
      <c r="H875" s="91" t="s">
        <v>2158</v>
      </c>
      <c r="I875" s="57" t="s">
        <v>22</v>
      </c>
      <c r="J875" s="72">
        <v>1</v>
      </c>
      <c r="K875" s="57">
        <f t="shared" si="52"/>
        <v>1</v>
      </c>
      <c r="L875" s="72">
        <v>4</v>
      </c>
      <c r="M875" s="57">
        <v>3.2</v>
      </c>
    </row>
    <row r="876" s="83" customFormat="1" ht="27.6" spans="1:13">
      <c r="A876" s="83" t="s">
        <v>44</v>
      </c>
      <c r="B876" s="84">
        <v>875</v>
      </c>
      <c r="C876" s="57" t="s">
        <v>45</v>
      </c>
      <c r="D876" s="57" t="s">
        <v>53</v>
      </c>
      <c r="E876" s="42" t="s">
        <v>6170</v>
      </c>
      <c r="F876" s="58" t="s">
        <v>304</v>
      </c>
      <c r="G876" s="87" t="s">
        <v>6323</v>
      </c>
      <c r="H876" s="91" t="s">
        <v>2158</v>
      </c>
      <c r="I876" s="57" t="s">
        <v>22</v>
      </c>
      <c r="J876" s="72">
        <v>2</v>
      </c>
      <c r="K876" s="57">
        <f t="shared" si="52"/>
        <v>1</v>
      </c>
      <c r="L876" s="72">
        <v>15</v>
      </c>
      <c r="M876" s="57">
        <v>3.2</v>
      </c>
    </row>
    <row r="877" s="83" customFormat="1" ht="55.2" spans="1:13">
      <c r="A877" s="83" t="s">
        <v>44</v>
      </c>
      <c r="B877" s="84">
        <v>876</v>
      </c>
      <c r="C877" s="57" t="s">
        <v>45</v>
      </c>
      <c r="D877" s="57" t="s">
        <v>171</v>
      </c>
      <c r="E877" s="42" t="s">
        <v>6170</v>
      </c>
      <c r="F877" s="58" t="s">
        <v>172</v>
      </c>
      <c r="G877" s="87" t="s">
        <v>6324</v>
      </c>
      <c r="H877" s="91" t="s">
        <v>2414</v>
      </c>
      <c r="I877" s="57" t="s">
        <v>22</v>
      </c>
      <c r="J877" s="72">
        <v>6</v>
      </c>
      <c r="K877" s="57">
        <v>0</v>
      </c>
      <c r="L877" s="72">
        <v>2</v>
      </c>
      <c r="M877" s="57">
        <v>3.2</v>
      </c>
    </row>
    <row r="878" s="83" customFormat="1" ht="55.2" spans="1:13">
      <c r="A878" s="83" t="s">
        <v>44</v>
      </c>
      <c r="B878" s="84">
        <v>877</v>
      </c>
      <c r="C878" s="57" t="s">
        <v>45</v>
      </c>
      <c r="D878" s="57" t="s">
        <v>53</v>
      </c>
      <c r="E878" s="42" t="s">
        <v>6170</v>
      </c>
      <c r="F878" s="58" t="s">
        <v>236</v>
      </c>
      <c r="G878" s="87" t="s">
        <v>6325</v>
      </c>
      <c r="H878" s="91" t="s">
        <v>2166</v>
      </c>
      <c r="I878" s="57" t="s">
        <v>22</v>
      </c>
      <c r="J878" s="72">
        <v>2</v>
      </c>
      <c r="K878" s="57">
        <f t="shared" ref="K878:K882" si="53">(CEILING(J878*0.2,1))*1</f>
        <v>1</v>
      </c>
      <c r="L878" s="72">
        <v>5</v>
      </c>
      <c r="M878" s="57">
        <v>3.2</v>
      </c>
    </row>
    <row r="879" s="83" customFormat="1" ht="27.6" spans="1:13">
      <c r="A879" s="83" t="s">
        <v>44</v>
      </c>
      <c r="B879" s="84">
        <v>878</v>
      </c>
      <c r="C879" s="57" t="s">
        <v>45</v>
      </c>
      <c r="D879" s="57" t="s">
        <v>322</v>
      </c>
      <c r="E879" s="42" t="s">
        <v>6170</v>
      </c>
      <c r="F879" s="58" t="s">
        <v>323</v>
      </c>
      <c r="G879" s="87" t="s">
        <v>4020</v>
      </c>
      <c r="H879" s="91" t="s">
        <v>2162</v>
      </c>
      <c r="I879" s="57" t="s">
        <v>2124</v>
      </c>
      <c r="J879" s="59">
        <v>3.58235</v>
      </c>
      <c r="K879" s="59">
        <f>J879*0.1</f>
        <v>0.358235</v>
      </c>
      <c r="L879" s="72">
        <v>80</v>
      </c>
      <c r="M879" s="57">
        <v>3.2</v>
      </c>
    </row>
    <row r="880" s="83" customFormat="1" ht="27.6" spans="1:13">
      <c r="A880" s="83" t="s">
        <v>44</v>
      </c>
      <c r="B880" s="84">
        <v>879</v>
      </c>
      <c r="C880" s="57" t="s">
        <v>45</v>
      </c>
      <c r="D880" s="57" t="s">
        <v>89</v>
      </c>
      <c r="E880" s="42" t="s">
        <v>6170</v>
      </c>
      <c r="F880" s="58" t="s">
        <v>114</v>
      </c>
      <c r="G880" s="87" t="s">
        <v>4296</v>
      </c>
      <c r="H880" s="91" t="s">
        <v>2166</v>
      </c>
      <c r="I880" s="57" t="s">
        <v>22</v>
      </c>
      <c r="J880" s="72">
        <v>3</v>
      </c>
      <c r="K880" s="57">
        <v>0</v>
      </c>
      <c r="L880" s="72">
        <v>107</v>
      </c>
      <c r="M880" s="57">
        <v>3.2</v>
      </c>
    </row>
    <row r="881" s="83" customFormat="1" ht="27.6" spans="1:13">
      <c r="A881" s="83" t="s">
        <v>44</v>
      </c>
      <c r="B881" s="84">
        <v>880</v>
      </c>
      <c r="C881" s="57" t="s">
        <v>45</v>
      </c>
      <c r="D881" s="57" t="s">
        <v>53</v>
      </c>
      <c r="E881" s="42" t="s">
        <v>6170</v>
      </c>
      <c r="F881" s="58" t="s">
        <v>55</v>
      </c>
      <c r="G881" s="87" t="s">
        <v>4297</v>
      </c>
      <c r="H881" s="91" t="s">
        <v>2158</v>
      </c>
      <c r="I881" s="57" t="s">
        <v>22</v>
      </c>
      <c r="J881" s="72">
        <v>1</v>
      </c>
      <c r="K881" s="57">
        <f t="shared" si="53"/>
        <v>1</v>
      </c>
      <c r="L881" s="72">
        <v>15</v>
      </c>
      <c r="M881" s="57">
        <v>3.2</v>
      </c>
    </row>
    <row r="882" s="83" customFormat="1" ht="27.6" spans="1:13">
      <c r="A882" s="83" t="s">
        <v>44</v>
      </c>
      <c r="B882" s="84">
        <v>881</v>
      </c>
      <c r="C882" s="57" t="s">
        <v>45</v>
      </c>
      <c r="D882" s="57" t="s">
        <v>53</v>
      </c>
      <c r="E882" s="42" t="s">
        <v>6170</v>
      </c>
      <c r="F882" s="58" t="s">
        <v>249</v>
      </c>
      <c r="G882" s="87" t="s">
        <v>6326</v>
      </c>
      <c r="H882" s="91" t="s">
        <v>2158</v>
      </c>
      <c r="I882" s="57" t="s">
        <v>22</v>
      </c>
      <c r="J882" s="72">
        <v>1</v>
      </c>
      <c r="K882" s="57">
        <f t="shared" si="53"/>
        <v>1</v>
      </c>
      <c r="L882" s="57">
        <v>6</v>
      </c>
      <c r="M882" s="57">
        <v>3.2</v>
      </c>
    </row>
    <row r="883" s="83" customFormat="1" ht="55.2" spans="1:13">
      <c r="A883" s="83" t="s">
        <v>44</v>
      </c>
      <c r="B883" s="84">
        <v>882</v>
      </c>
      <c r="C883" s="57" t="s">
        <v>45</v>
      </c>
      <c r="D883" s="57" t="s">
        <v>171</v>
      </c>
      <c r="E883" s="42" t="s">
        <v>6170</v>
      </c>
      <c r="F883" s="58" t="s">
        <v>172</v>
      </c>
      <c r="G883" s="87" t="s">
        <v>6327</v>
      </c>
      <c r="H883" s="91" t="s">
        <v>2414</v>
      </c>
      <c r="I883" s="57" t="s">
        <v>22</v>
      </c>
      <c r="J883" s="72">
        <v>4</v>
      </c>
      <c r="K883" s="57">
        <v>0</v>
      </c>
      <c r="L883" s="57">
        <v>2</v>
      </c>
      <c r="M883" s="57">
        <v>3.2</v>
      </c>
    </row>
    <row r="884" s="83" customFormat="1" ht="55.2" spans="1:13">
      <c r="A884" s="83" t="s">
        <v>44</v>
      </c>
      <c r="B884" s="84">
        <v>883</v>
      </c>
      <c r="C884" s="57" t="s">
        <v>45</v>
      </c>
      <c r="D884" s="57" t="s">
        <v>53</v>
      </c>
      <c r="E884" s="42" t="s">
        <v>6170</v>
      </c>
      <c r="F884" s="58" t="s">
        <v>236</v>
      </c>
      <c r="G884" s="87" t="s">
        <v>6328</v>
      </c>
      <c r="H884" s="91" t="s">
        <v>2166</v>
      </c>
      <c r="I884" s="57" t="s">
        <v>22</v>
      </c>
      <c r="J884" s="72">
        <v>1</v>
      </c>
      <c r="K884" s="57">
        <f t="shared" ref="K884:K891" si="54">(CEILING(J884*0.2,1))*1</f>
        <v>1</v>
      </c>
      <c r="L884" s="72">
        <v>5</v>
      </c>
      <c r="M884" s="57">
        <v>3.2</v>
      </c>
    </row>
    <row r="885" s="83" customFormat="1" ht="27.6" spans="1:13">
      <c r="A885" s="83" t="s">
        <v>44</v>
      </c>
      <c r="B885" s="84">
        <v>884</v>
      </c>
      <c r="C885" s="57" t="s">
        <v>45</v>
      </c>
      <c r="D885" s="57" t="s">
        <v>53</v>
      </c>
      <c r="E885" s="42" t="s">
        <v>6170</v>
      </c>
      <c r="F885" s="58" t="s">
        <v>236</v>
      </c>
      <c r="G885" s="87" t="s">
        <v>4302</v>
      </c>
      <c r="H885" s="91" t="s">
        <v>2166</v>
      </c>
      <c r="I885" s="57" t="s">
        <v>22</v>
      </c>
      <c r="J885" s="72">
        <v>3</v>
      </c>
      <c r="K885" s="57">
        <f t="shared" si="54"/>
        <v>1</v>
      </c>
      <c r="L885" s="72">
        <v>3</v>
      </c>
      <c r="M885" s="57">
        <v>3.2</v>
      </c>
    </row>
    <row r="886" s="83" customFormat="1" ht="27.6" spans="1:13">
      <c r="A886" s="83" t="s">
        <v>44</v>
      </c>
      <c r="B886" s="84">
        <v>885</v>
      </c>
      <c r="C886" s="57" t="s">
        <v>45</v>
      </c>
      <c r="D886" s="57" t="s">
        <v>322</v>
      </c>
      <c r="E886" s="42" t="s">
        <v>6170</v>
      </c>
      <c r="F886" s="58" t="s">
        <v>323</v>
      </c>
      <c r="G886" s="87" t="s">
        <v>4301</v>
      </c>
      <c r="H886" s="91" t="s">
        <v>2162</v>
      </c>
      <c r="I886" s="57" t="s">
        <v>2124</v>
      </c>
      <c r="J886" s="59">
        <v>2.1568</v>
      </c>
      <c r="K886" s="59">
        <f>J886*0.1</f>
        <v>0.21568</v>
      </c>
      <c r="L886" s="72">
        <v>92</v>
      </c>
      <c r="M886" s="57">
        <v>3.2</v>
      </c>
    </row>
    <row r="887" s="83" customFormat="1" ht="27.6" spans="1:13">
      <c r="A887" s="83" t="s">
        <v>44</v>
      </c>
      <c r="B887" s="84">
        <v>886</v>
      </c>
      <c r="C887" s="57" t="s">
        <v>45</v>
      </c>
      <c r="D887" s="57" t="s">
        <v>89</v>
      </c>
      <c r="E887" s="42" t="s">
        <v>6170</v>
      </c>
      <c r="F887" s="58" t="s">
        <v>114</v>
      </c>
      <c r="G887" s="87" t="s">
        <v>3403</v>
      </c>
      <c r="H887" s="91" t="s">
        <v>2166</v>
      </c>
      <c r="I887" s="57" t="s">
        <v>22</v>
      </c>
      <c r="J887" s="72">
        <v>4</v>
      </c>
      <c r="K887" s="57">
        <v>0</v>
      </c>
      <c r="L887" s="72">
        <v>43</v>
      </c>
      <c r="M887" s="57">
        <v>3.2</v>
      </c>
    </row>
    <row r="888" s="83" customFormat="1" ht="27.6" spans="1:13">
      <c r="A888" s="83" t="s">
        <v>44</v>
      </c>
      <c r="B888" s="84">
        <v>887</v>
      </c>
      <c r="C888" s="57" t="s">
        <v>45</v>
      </c>
      <c r="D888" s="57" t="s">
        <v>53</v>
      </c>
      <c r="E888" s="42" t="s">
        <v>6170</v>
      </c>
      <c r="F888" s="58" t="s">
        <v>55</v>
      </c>
      <c r="G888" s="87" t="s">
        <v>2687</v>
      </c>
      <c r="H888" s="91" t="s">
        <v>2158</v>
      </c>
      <c r="I888" s="57" t="s">
        <v>22</v>
      </c>
      <c r="J888" s="72">
        <v>8</v>
      </c>
      <c r="K888" s="57">
        <f t="shared" si="54"/>
        <v>2</v>
      </c>
      <c r="L888" s="57">
        <v>31</v>
      </c>
      <c r="M888" s="57">
        <v>3.2</v>
      </c>
    </row>
    <row r="889" s="83" customFormat="1" ht="27.6" spans="1:13">
      <c r="A889" s="83" t="s">
        <v>44</v>
      </c>
      <c r="B889" s="84">
        <v>888</v>
      </c>
      <c r="C889" s="57" t="s">
        <v>45</v>
      </c>
      <c r="D889" s="57" t="s">
        <v>53</v>
      </c>
      <c r="E889" s="42" t="s">
        <v>6170</v>
      </c>
      <c r="F889" s="58" t="s">
        <v>55</v>
      </c>
      <c r="G889" s="87" t="s">
        <v>2643</v>
      </c>
      <c r="H889" s="91" t="s">
        <v>2158</v>
      </c>
      <c r="I889" s="57" t="s">
        <v>22</v>
      </c>
      <c r="J889" s="72">
        <v>18</v>
      </c>
      <c r="K889" s="57">
        <f t="shared" si="54"/>
        <v>4</v>
      </c>
      <c r="L889" s="72">
        <v>184</v>
      </c>
      <c r="M889" s="57">
        <v>3.2</v>
      </c>
    </row>
    <row r="890" s="83" customFormat="1" ht="27.6" spans="1:13">
      <c r="A890" s="83" t="s">
        <v>44</v>
      </c>
      <c r="B890" s="84">
        <v>889</v>
      </c>
      <c r="C890" s="57" t="s">
        <v>45</v>
      </c>
      <c r="D890" s="57" t="s">
        <v>53</v>
      </c>
      <c r="E890" s="42" t="s">
        <v>6170</v>
      </c>
      <c r="F890" s="58" t="s">
        <v>249</v>
      </c>
      <c r="G890" s="87" t="s">
        <v>4303</v>
      </c>
      <c r="H890" s="91" t="s">
        <v>2158</v>
      </c>
      <c r="I890" s="57" t="s">
        <v>22</v>
      </c>
      <c r="J890" s="72">
        <v>1</v>
      </c>
      <c r="K890" s="57">
        <f t="shared" si="54"/>
        <v>1</v>
      </c>
      <c r="L890" s="57">
        <v>4</v>
      </c>
      <c r="M890" s="57">
        <v>3.2</v>
      </c>
    </row>
    <row r="891" s="83" customFormat="1" ht="27.6" spans="1:13">
      <c r="A891" s="83" t="s">
        <v>44</v>
      </c>
      <c r="B891" s="84">
        <v>890</v>
      </c>
      <c r="C891" s="57" t="s">
        <v>45</v>
      </c>
      <c r="D891" s="57" t="s">
        <v>53</v>
      </c>
      <c r="E891" s="42" t="s">
        <v>6170</v>
      </c>
      <c r="F891" s="58" t="s">
        <v>55</v>
      </c>
      <c r="G891" s="87" t="s">
        <v>4304</v>
      </c>
      <c r="H891" s="91" t="s">
        <v>2158</v>
      </c>
      <c r="I891" s="57" t="s">
        <v>22</v>
      </c>
      <c r="J891" s="72">
        <v>1</v>
      </c>
      <c r="K891" s="57">
        <f t="shared" si="54"/>
        <v>1</v>
      </c>
      <c r="L891" s="72">
        <v>5</v>
      </c>
      <c r="M891" s="57">
        <v>3.2</v>
      </c>
    </row>
    <row r="892" s="83" customFormat="1" ht="55.2" spans="1:13">
      <c r="A892" s="83" t="s">
        <v>44</v>
      </c>
      <c r="B892" s="84">
        <v>891</v>
      </c>
      <c r="C892" s="57" t="s">
        <v>45</v>
      </c>
      <c r="D892" s="57" t="s">
        <v>171</v>
      </c>
      <c r="E892" s="42" t="s">
        <v>6170</v>
      </c>
      <c r="F892" s="58" t="s">
        <v>172</v>
      </c>
      <c r="G892" s="87" t="s">
        <v>6315</v>
      </c>
      <c r="H892" s="91" t="s">
        <v>2414</v>
      </c>
      <c r="I892" s="57" t="s">
        <v>22</v>
      </c>
      <c r="J892" s="72">
        <v>4</v>
      </c>
      <c r="K892" s="57">
        <v>0</v>
      </c>
      <c r="L892" s="72">
        <v>1</v>
      </c>
      <c r="M892" s="57">
        <v>3.2</v>
      </c>
    </row>
    <row r="893" s="83" customFormat="1" ht="55.2" spans="1:13">
      <c r="A893" s="83" t="s">
        <v>44</v>
      </c>
      <c r="B893" s="84">
        <v>892</v>
      </c>
      <c r="C893" s="57" t="s">
        <v>45</v>
      </c>
      <c r="D893" s="57" t="s">
        <v>53</v>
      </c>
      <c r="E893" s="42" t="s">
        <v>6170</v>
      </c>
      <c r="F893" s="58" t="s">
        <v>236</v>
      </c>
      <c r="G893" s="87" t="s">
        <v>6318</v>
      </c>
      <c r="H893" s="91" t="s">
        <v>2166</v>
      </c>
      <c r="I893" s="57" t="s">
        <v>22</v>
      </c>
      <c r="J893" s="72">
        <v>1</v>
      </c>
      <c r="K893" s="57">
        <f t="shared" ref="K893:K899" si="55">(CEILING(J893*0.2,1))*1</f>
        <v>1</v>
      </c>
      <c r="L893" s="57">
        <v>4</v>
      </c>
      <c r="M893" s="57">
        <v>3.2</v>
      </c>
    </row>
    <row r="894" s="83" customFormat="1" ht="27.6" spans="1:13">
      <c r="A894" s="83" t="s">
        <v>44</v>
      </c>
      <c r="B894" s="84">
        <v>893</v>
      </c>
      <c r="C894" s="57" t="s">
        <v>45</v>
      </c>
      <c r="D894" s="57" t="s">
        <v>53</v>
      </c>
      <c r="E894" s="42" t="s">
        <v>6170</v>
      </c>
      <c r="F894" s="58" t="s">
        <v>236</v>
      </c>
      <c r="G894" s="87" t="s">
        <v>2667</v>
      </c>
      <c r="H894" s="91" t="s">
        <v>2166</v>
      </c>
      <c r="I894" s="57" t="s">
        <v>22</v>
      </c>
      <c r="J894" s="72">
        <v>1</v>
      </c>
      <c r="K894" s="57">
        <f t="shared" si="55"/>
        <v>1</v>
      </c>
      <c r="L894" s="57">
        <v>1</v>
      </c>
      <c r="M894" s="57">
        <v>3.2</v>
      </c>
    </row>
    <row r="895" s="83" customFormat="1" ht="27.6" spans="1:13">
      <c r="A895" s="83" t="s">
        <v>44</v>
      </c>
      <c r="B895" s="84">
        <v>894</v>
      </c>
      <c r="C895" s="57" t="s">
        <v>45</v>
      </c>
      <c r="D895" s="57" t="s">
        <v>322</v>
      </c>
      <c r="E895" s="42" t="s">
        <v>6170</v>
      </c>
      <c r="F895" s="58" t="s">
        <v>323</v>
      </c>
      <c r="G895" s="87" t="s">
        <v>2688</v>
      </c>
      <c r="H895" s="91" t="s">
        <v>2162</v>
      </c>
      <c r="I895" s="57" t="s">
        <v>2124</v>
      </c>
      <c r="J895" s="59">
        <v>35.097</v>
      </c>
      <c r="K895" s="59">
        <f>J895*0.1</f>
        <v>3.5097</v>
      </c>
      <c r="L895" s="57">
        <v>564</v>
      </c>
      <c r="M895" s="57">
        <v>3.2</v>
      </c>
    </row>
    <row r="896" s="83" customFormat="1" ht="27.6" spans="1:13">
      <c r="A896" s="83" t="s">
        <v>44</v>
      </c>
      <c r="B896" s="84">
        <v>895</v>
      </c>
      <c r="C896" s="57" t="s">
        <v>45</v>
      </c>
      <c r="D896" s="57" t="s">
        <v>322</v>
      </c>
      <c r="E896" s="42" t="s">
        <v>6170</v>
      </c>
      <c r="F896" s="58" t="s">
        <v>323</v>
      </c>
      <c r="G896" s="87" t="s">
        <v>2668</v>
      </c>
      <c r="H896" s="91" t="s">
        <v>2162</v>
      </c>
      <c r="I896" s="57" t="s">
        <v>2124</v>
      </c>
      <c r="J896" s="59">
        <v>87.2392</v>
      </c>
      <c r="K896" s="59">
        <f>J896*0.1</f>
        <v>8.72392</v>
      </c>
      <c r="L896" s="57">
        <v>2465</v>
      </c>
      <c r="M896" s="57">
        <v>3.2</v>
      </c>
    </row>
    <row r="897" s="83" customFormat="1" ht="27.6" spans="1:13">
      <c r="A897" s="83" t="s">
        <v>44</v>
      </c>
      <c r="B897" s="84">
        <v>896</v>
      </c>
      <c r="C897" s="57" t="s">
        <v>45</v>
      </c>
      <c r="D897" s="57" t="s">
        <v>89</v>
      </c>
      <c r="E897" s="42" t="s">
        <v>6170</v>
      </c>
      <c r="F897" s="58" t="s">
        <v>114</v>
      </c>
      <c r="G897" s="87" t="s">
        <v>3403</v>
      </c>
      <c r="H897" s="91" t="s">
        <v>2166</v>
      </c>
      <c r="I897" s="57" t="s">
        <v>22</v>
      </c>
      <c r="J897" s="72">
        <v>4</v>
      </c>
      <c r="K897" s="57">
        <v>0</v>
      </c>
      <c r="L897" s="72">
        <v>43</v>
      </c>
      <c r="M897" s="57">
        <v>3.2</v>
      </c>
    </row>
    <row r="898" s="83" customFormat="1" ht="27.6" spans="1:13">
      <c r="A898" s="83" t="s">
        <v>44</v>
      </c>
      <c r="B898" s="84">
        <v>897</v>
      </c>
      <c r="C898" s="57" t="s">
        <v>45</v>
      </c>
      <c r="D898" s="57" t="s">
        <v>53</v>
      </c>
      <c r="E898" s="42" t="s">
        <v>6170</v>
      </c>
      <c r="F898" s="58" t="s">
        <v>55</v>
      </c>
      <c r="G898" s="87" t="s">
        <v>2643</v>
      </c>
      <c r="H898" s="91" t="s">
        <v>2158</v>
      </c>
      <c r="I898" s="57" t="s">
        <v>22</v>
      </c>
      <c r="J898" s="72">
        <v>8</v>
      </c>
      <c r="K898" s="57">
        <f t="shared" si="55"/>
        <v>2</v>
      </c>
      <c r="L898" s="57">
        <v>82</v>
      </c>
      <c r="M898" s="57">
        <v>3.2</v>
      </c>
    </row>
    <row r="899" s="83" customFormat="1" ht="27.6" spans="1:13">
      <c r="A899" s="83" t="s">
        <v>44</v>
      </c>
      <c r="B899" s="84">
        <v>898</v>
      </c>
      <c r="C899" s="57" t="s">
        <v>45</v>
      </c>
      <c r="D899" s="57" t="s">
        <v>53</v>
      </c>
      <c r="E899" s="42" t="s">
        <v>6170</v>
      </c>
      <c r="F899" s="58" t="s">
        <v>249</v>
      </c>
      <c r="G899" s="87" t="s">
        <v>6329</v>
      </c>
      <c r="H899" s="91" t="s">
        <v>2158</v>
      </c>
      <c r="I899" s="57" t="s">
        <v>22</v>
      </c>
      <c r="J899" s="72">
        <v>1</v>
      </c>
      <c r="K899" s="57">
        <f t="shared" si="55"/>
        <v>1</v>
      </c>
      <c r="L899" s="57">
        <v>6</v>
      </c>
      <c r="M899" s="57">
        <v>3.2</v>
      </c>
    </row>
    <row r="900" s="83" customFormat="1" ht="55.2" spans="1:13">
      <c r="A900" s="83" t="s">
        <v>44</v>
      </c>
      <c r="B900" s="84">
        <v>899</v>
      </c>
      <c r="C900" s="57" t="s">
        <v>45</v>
      </c>
      <c r="D900" s="57" t="s">
        <v>171</v>
      </c>
      <c r="E900" s="42" t="s">
        <v>6170</v>
      </c>
      <c r="F900" s="58" t="s">
        <v>172</v>
      </c>
      <c r="G900" s="87" t="s">
        <v>6315</v>
      </c>
      <c r="H900" s="91" t="s">
        <v>2414</v>
      </c>
      <c r="I900" s="57" t="s">
        <v>22</v>
      </c>
      <c r="J900" s="72">
        <v>4</v>
      </c>
      <c r="K900" s="57">
        <v>0</v>
      </c>
      <c r="L900" s="57">
        <v>1</v>
      </c>
      <c r="M900" s="57">
        <v>3.2</v>
      </c>
    </row>
    <row r="901" s="83" customFormat="1" ht="55.2" spans="1:13">
      <c r="A901" s="83" t="s">
        <v>44</v>
      </c>
      <c r="B901" s="84">
        <v>900</v>
      </c>
      <c r="C901" s="57" t="s">
        <v>45</v>
      </c>
      <c r="D901" s="57" t="s">
        <v>53</v>
      </c>
      <c r="E901" s="42" t="s">
        <v>6170</v>
      </c>
      <c r="F901" s="58" t="s">
        <v>236</v>
      </c>
      <c r="G901" s="87" t="s">
        <v>6318</v>
      </c>
      <c r="H901" s="91" t="s">
        <v>2166</v>
      </c>
      <c r="I901" s="57" t="s">
        <v>22</v>
      </c>
      <c r="J901" s="72">
        <v>2</v>
      </c>
      <c r="K901" s="57">
        <f t="shared" ref="K901:K915" si="56">(CEILING(J901*0.2,1))*1</f>
        <v>1</v>
      </c>
      <c r="L901" s="72">
        <v>8</v>
      </c>
      <c r="M901" s="57">
        <v>3.2</v>
      </c>
    </row>
    <row r="902" s="83" customFormat="1" ht="27.6" spans="1:13">
      <c r="A902" s="83" t="s">
        <v>44</v>
      </c>
      <c r="B902" s="84">
        <v>901</v>
      </c>
      <c r="C902" s="57" t="s">
        <v>45</v>
      </c>
      <c r="D902" s="57" t="s">
        <v>53</v>
      </c>
      <c r="E902" s="42" t="s">
        <v>6170</v>
      </c>
      <c r="F902" s="58" t="s">
        <v>236</v>
      </c>
      <c r="G902" s="87" t="s">
        <v>2667</v>
      </c>
      <c r="H902" s="91" t="s">
        <v>2166</v>
      </c>
      <c r="I902" s="57" t="s">
        <v>22</v>
      </c>
      <c r="J902" s="72">
        <v>1</v>
      </c>
      <c r="K902" s="57">
        <f t="shared" si="56"/>
        <v>1</v>
      </c>
      <c r="L902" s="72">
        <v>1</v>
      </c>
      <c r="M902" s="57">
        <v>3.2</v>
      </c>
    </row>
    <row r="903" s="83" customFormat="1" ht="27.6" spans="1:13">
      <c r="A903" s="83" t="s">
        <v>44</v>
      </c>
      <c r="B903" s="84">
        <v>902</v>
      </c>
      <c r="C903" s="57" t="s">
        <v>45</v>
      </c>
      <c r="D903" s="57" t="s">
        <v>322</v>
      </c>
      <c r="E903" s="42" t="s">
        <v>6170</v>
      </c>
      <c r="F903" s="58" t="s">
        <v>323</v>
      </c>
      <c r="G903" s="87" t="s">
        <v>2668</v>
      </c>
      <c r="H903" s="91" t="s">
        <v>2162</v>
      </c>
      <c r="I903" s="57" t="s">
        <v>2124</v>
      </c>
      <c r="J903" s="59">
        <v>11.4956</v>
      </c>
      <c r="K903" s="59">
        <f>J903*0.1</f>
        <v>1.14956</v>
      </c>
      <c r="L903" s="57">
        <v>325</v>
      </c>
      <c r="M903" s="57">
        <v>3.2</v>
      </c>
    </row>
    <row r="904" s="83" customFormat="1" ht="27.6" spans="1:13">
      <c r="A904" s="83" t="s">
        <v>44</v>
      </c>
      <c r="B904" s="84">
        <v>903</v>
      </c>
      <c r="C904" s="57" t="s">
        <v>45</v>
      </c>
      <c r="D904" s="57" t="s">
        <v>89</v>
      </c>
      <c r="E904" s="42" t="s">
        <v>6170</v>
      </c>
      <c r="F904" s="58" t="s">
        <v>90</v>
      </c>
      <c r="G904" s="87" t="s">
        <v>2602</v>
      </c>
      <c r="H904" s="91" t="s">
        <v>2166</v>
      </c>
      <c r="I904" s="57" t="s">
        <v>22</v>
      </c>
      <c r="J904" s="72">
        <v>2</v>
      </c>
      <c r="K904" s="57">
        <v>0</v>
      </c>
      <c r="L904" s="72">
        <v>15</v>
      </c>
      <c r="M904" s="57">
        <v>3.2</v>
      </c>
    </row>
    <row r="905" s="83" customFormat="1" ht="27.6" spans="1:13">
      <c r="A905" s="83" t="s">
        <v>44</v>
      </c>
      <c r="B905" s="84">
        <v>904</v>
      </c>
      <c r="C905" s="57" t="s">
        <v>45</v>
      </c>
      <c r="D905" s="57" t="s">
        <v>89</v>
      </c>
      <c r="E905" s="42" t="s">
        <v>6170</v>
      </c>
      <c r="F905" s="58" t="s">
        <v>114</v>
      </c>
      <c r="G905" s="87" t="s">
        <v>2710</v>
      </c>
      <c r="H905" s="91" t="s">
        <v>2166</v>
      </c>
      <c r="I905" s="57" t="s">
        <v>22</v>
      </c>
      <c r="J905" s="72">
        <v>16</v>
      </c>
      <c r="K905" s="57">
        <v>0</v>
      </c>
      <c r="L905" s="72">
        <v>113</v>
      </c>
      <c r="M905" s="57">
        <v>3.2</v>
      </c>
    </row>
    <row r="906" s="83" customFormat="1" ht="27.6" spans="1:13">
      <c r="A906" s="83" t="s">
        <v>44</v>
      </c>
      <c r="B906" s="84">
        <v>905</v>
      </c>
      <c r="C906" s="57" t="s">
        <v>45</v>
      </c>
      <c r="D906" s="57" t="s">
        <v>53</v>
      </c>
      <c r="E906" s="42" t="s">
        <v>6170</v>
      </c>
      <c r="F906" s="58" t="s">
        <v>55</v>
      </c>
      <c r="G906" s="87" t="s">
        <v>2708</v>
      </c>
      <c r="H906" s="91" t="s">
        <v>2158</v>
      </c>
      <c r="I906" s="57" t="s">
        <v>22</v>
      </c>
      <c r="J906" s="72">
        <v>7</v>
      </c>
      <c r="K906" s="57">
        <f t="shared" si="56"/>
        <v>2</v>
      </c>
      <c r="L906" s="57">
        <v>123</v>
      </c>
      <c r="M906" s="57">
        <v>3.2</v>
      </c>
    </row>
    <row r="907" s="83" customFormat="1" ht="27.6" spans="1:13">
      <c r="A907" s="83" t="s">
        <v>44</v>
      </c>
      <c r="B907" s="84">
        <v>906</v>
      </c>
      <c r="C907" s="57" t="s">
        <v>45</v>
      </c>
      <c r="D907" s="57" t="s">
        <v>53</v>
      </c>
      <c r="E907" s="42" t="s">
        <v>6170</v>
      </c>
      <c r="F907" s="58" t="s">
        <v>55</v>
      </c>
      <c r="G907" s="87" t="s">
        <v>2687</v>
      </c>
      <c r="H907" s="91" t="s">
        <v>2158</v>
      </c>
      <c r="I907" s="57" t="s">
        <v>22</v>
      </c>
      <c r="J907" s="72">
        <v>6</v>
      </c>
      <c r="K907" s="57">
        <f t="shared" si="56"/>
        <v>2</v>
      </c>
      <c r="L907" s="57">
        <v>23</v>
      </c>
      <c r="M907" s="57">
        <v>3.2</v>
      </c>
    </row>
    <row r="908" s="83" customFormat="1" ht="27.6" spans="1:13">
      <c r="A908" s="83" t="s">
        <v>44</v>
      </c>
      <c r="B908" s="84">
        <v>907</v>
      </c>
      <c r="C908" s="57" t="s">
        <v>45</v>
      </c>
      <c r="D908" s="57" t="s">
        <v>53</v>
      </c>
      <c r="E908" s="42" t="s">
        <v>6170</v>
      </c>
      <c r="F908" s="58" t="s">
        <v>249</v>
      </c>
      <c r="G908" s="87" t="s">
        <v>6330</v>
      </c>
      <c r="H908" s="91" t="s">
        <v>2158</v>
      </c>
      <c r="I908" s="57" t="s">
        <v>22</v>
      </c>
      <c r="J908" s="72">
        <v>1</v>
      </c>
      <c r="K908" s="57">
        <f t="shared" si="56"/>
        <v>1</v>
      </c>
      <c r="L908" s="72">
        <v>7</v>
      </c>
      <c r="M908" s="57">
        <v>3.2</v>
      </c>
    </row>
    <row r="909" s="83" customFormat="1" ht="27.6" spans="1:13">
      <c r="A909" s="83" t="s">
        <v>44</v>
      </c>
      <c r="B909" s="84">
        <v>908</v>
      </c>
      <c r="C909" s="57" t="s">
        <v>45</v>
      </c>
      <c r="D909" s="57" t="s">
        <v>53</v>
      </c>
      <c r="E909" s="42" t="s">
        <v>6170</v>
      </c>
      <c r="F909" s="58" t="s">
        <v>249</v>
      </c>
      <c r="G909" s="87" t="s">
        <v>4109</v>
      </c>
      <c r="H909" s="91" t="s">
        <v>2158</v>
      </c>
      <c r="I909" s="57" t="s">
        <v>22</v>
      </c>
      <c r="J909" s="72">
        <v>2</v>
      </c>
      <c r="K909" s="57">
        <f t="shared" si="56"/>
        <v>1</v>
      </c>
      <c r="L909" s="72">
        <v>13</v>
      </c>
      <c r="M909" s="57">
        <v>3.2</v>
      </c>
    </row>
    <row r="910" s="83" customFormat="1" ht="27.6" spans="1:13">
      <c r="A910" s="83" t="s">
        <v>44</v>
      </c>
      <c r="B910" s="84">
        <v>909</v>
      </c>
      <c r="C910" s="57" t="s">
        <v>45</v>
      </c>
      <c r="D910" s="57" t="s">
        <v>53</v>
      </c>
      <c r="E910" s="42" t="s">
        <v>6170</v>
      </c>
      <c r="F910" s="58" t="s">
        <v>249</v>
      </c>
      <c r="G910" s="87" t="s">
        <v>3887</v>
      </c>
      <c r="H910" s="91" t="s">
        <v>2158</v>
      </c>
      <c r="I910" s="57" t="s">
        <v>22</v>
      </c>
      <c r="J910" s="72">
        <v>3</v>
      </c>
      <c r="K910" s="57">
        <f t="shared" si="56"/>
        <v>1</v>
      </c>
      <c r="L910" s="72">
        <v>20</v>
      </c>
      <c r="M910" s="57">
        <v>3.2</v>
      </c>
    </row>
    <row r="911" s="83" customFormat="1" ht="27.6" spans="1:13">
      <c r="A911" s="83" t="s">
        <v>44</v>
      </c>
      <c r="B911" s="84">
        <v>910</v>
      </c>
      <c r="C911" s="57" t="s">
        <v>45</v>
      </c>
      <c r="D911" s="57" t="s">
        <v>53</v>
      </c>
      <c r="E911" s="42" t="s">
        <v>6170</v>
      </c>
      <c r="F911" s="58" t="s">
        <v>304</v>
      </c>
      <c r="G911" s="87" t="s">
        <v>2711</v>
      </c>
      <c r="H911" s="91" t="s">
        <v>2158</v>
      </c>
      <c r="I911" s="57" t="s">
        <v>22</v>
      </c>
      <c r="J911" s="72">
        <v>4</v>
      </c>
      <c r="K911" s="57">
        <f t="shared" si="56"/>
        <v>1</v>
      </c>
      <c r="L911" s="72">
        <v>24</v>
      </c>
      <c r="M911" s="57">
        <v>3.2</v>
      </c>
    </row>
    <row r="912" s="83" customFormat="1" ht="27.6" spans="1:13">
      <c r="A912" s="83" t="s">
        <v>44</v>
      </c>
      <c r="B912" s="84">
        <v>911</v>
      </c>
      <c r="C912" s="57" t="s">
        <v>45</v>
      </c>
      <c r="D912" s="57" t="s">
        <v>53</v>
      </c>
      <c r="E912" s="42" t="s">
        <v>6170</v>
      </c>
      <c r="F912" s="58" t="s">
        <v>304</v>
      </c>
      <c r="G912" s="87" t="s">
        <v>3876</v>
      </c>
      <c r="H912" s="91" t="s">
        <v>2158</v>
      </c>
      <c r="I912" s="57" t="s">
        <v>22</v>
      </c>
      <c r="J912" s="72">
        <v>2</v>
      </c>
      <c r="K912" s="57">
        <f t="shared" si="56"/>
        <v>1</v>
      </c>
      <c r="L912" s="72">
        <v>33</v>
      </c>
      <c r="M912" s="57">
        <v>3.2</v>
      </c>
    </row>
    <row r="913" s="83" customFormat="1" ht="27.6" spans="1:13">
      <c r="A913" s="83" t="s">
        <v>44</v>
      </c>
      <c r="B913" s="84">
        <v>912</v>
      </c>
      <c r="C913" s="57" t="s">
        <v>45</v>
      </c>
      <c r="D913" s="57" t="s">
        <v>53</v>
      </c>
      <c r="E913" s="42" t="s">
        <v>6170</v>
      </c>
      <c r="F913" s="58" t="s">
        <v>304</v>
      </c>
      <c r="G913" s="87" t="s">
        <v>4403</v>
      </c>
      <c r="H913" s="91" t="s">
        <v>2158</v>
      </c>
      <c r="I913" s="57" t="s">
        <v>22</v>
      </c>
      <c r="J913" s="72">
        <v>1</v>
      </c>
      <c r="K913" s="57">
        <f t="shared" si="56"/>
        <v>1</v>
      </c>
      <c r="L913" s="72">
        <v>28</v>
      </c>
      <c r="M913" s="57">
        <v>3.2</v>
      </c>
    </row>
    <row r="914" s="83" customFormat="1" ht="27.6" spans="1:13">
      <c r="A914" s="83" t="s">
        <v>44</v>
      </c>
      <c r="B914" s="84">
        <v>913</v>
      </c>
      <c r="C914" s="57" t="s">
        <v>45</v>
      </c>
      <c r="D914" s="57" t="s">
        <v>53</v>
      </c>
      <c r="E914" s="42" t="s">
        <v>6170</v>
      </c>
      <c r="F914" s="58" t="s">
        <v>304</v>
      </c>
      <c r="G914" s="87" t="s">
        <v>2712</v>
      </c>
      <c r="H914" s="91" t="s">
        <v>2158</v>
      </c>
      <c r="I914" s="57" t="s">
        <v>22</v>
      </c>
      <c r="J914" s="72">
        <v>3</v>
      </c>
      <c r="K914" s="57">
        <f t="shared" si="56"/>
        <v>1</v>
      </c>
      <c r="L914" s="72">
        <v>23</v>
      </c>
      <c r="M914" s="57">
        <v>3.2</v>
      </c>
    </row>
    <row r="915" s="83" customFormat="1" ht="27.6" spans="1:13">
      <c r="A915" s="83" t="s">
        <v>44</v>
      </c>
      <c r="B915" s="84">
        <v>914</v>
      </c>
      <c r="C915" s="57" t="s">
        <v>45</v>
      </c>
      <c r="D915" s="57" t="s">
        <v>53</v>
      </c>
      <c r="E915" s="42" t="s">
        <v>6170</v>
      </c>
      <c r="F915" s="58" t="s">
        <v>55</v>
      </c>
      <c r="G915" s="87" t="s">
        <v>4110</v>
      </c>
      <c r="H915" s="91" t="s">
        <v>2158</v>
      </c>
      <c r="I915" s="57" t="s">
        <v>22</v>
      </c>
      <c r="J915" s="72">
        <v>1</v>
      </c>
      <c r="K915" s="57">
        <f t="shared" si="56"/>
        <v>1</v>
      </c>
      <c r="L915" s="72">
        <v>10</v>
      </c>
      <c r="M915" s="57">
        <v>3.2</v>
      </c>
    </row>
    <row r="916" s="83" customFormat="1" ht="55.2" spans="1:13">
      <c r="A916" s="83" t="s">
        <v>44</v>
      </c>
      <c r="B916" s="84">
        <v>915</v>
      </c>
      <c r="C916" s="57" t="s">
        <v>45</v>
      </c>
      <c r="D916" s="57" t="s">
        <v>171</v>
      </c>
      <c r="E916" s="42" t="s">
        <v>6170</v>
      </c>
      <c r="F916" s="58" t="s">
        <v>172</v>
      </c>
      <c r="G916" s="87" t="s">
        <v>6316</v>
      </c>
      <c r="H916" s="91" t="s">
        <v>2414</v>
      </c>
      <c r="I916" s="57" t="s">
        <v>22</v>
      </c>
      <c r="J916" s="72">
        <v>17</v>
      </c>
      <c r="K916" s="57">
        <v>0</v>
      </c>
      <c r="L916" s="72">
        <v>4</v>
      </c>
      <c r="M916" s="57">
        <v>3.2</v>
      </c>
    </row>
    <row r="917" s="83" customFormat="1" ht="55.2" spans="1:13">
      <c r="A917" s="83" t="s">
        <v>44</v>
      </c>
      <c r="B917" s="84">
        <v>916</v>
      </c>
      <c r="C917" s="57" t="s">
        <v>45</v>
      </c>
      <c r="D917" s="57" t="s">
        <v>53</v>
      </c>
      <c r="E917" s="42" t="s">
        <v>6170</v>
      </c>
      <c r="F917" s="58" t="s">
        <v>236</v>
      </c>
      <c r="G917" s="87" t="s">
        <v>6322</v>
      </c>
      <c r="H917" s="91" t="s">
        <v>2166</v>
      </c>
      <c r="I917" s="57" t="s">
        <v>22</v>
      </c>
      <c r="J917" s="72">
        <v>4</v>
      </c>
      <c r="K917" s="57">
        <f>(CEILING(J917*0.2,1))*1</f>
        <v>1</v>
      </c>
      <c r="L917" s="72">
        <v>9</v>
      </c>
      <c r="M917" s="57">
        <v>3.2</v>
      </c>
    </row>
    <row r="918" s="83" customFormat="1" ht="27.6" spans="1:13">
      <c r="A918" s="83" t="s">
        <v>44</v>
      </c>
      <c r="B918" s="84">
        <v>917</v>
      </c>
      <c r="C918" s="57" t="s">
        <v>45</v>
      </c>
      <c r="D918" s="57" t="s">
        <v>53</v>
      </c>
      <c r="E918" s="42" t="s">
        <v>6170</v>
      </c>
      <c r="F918" s="58" t="s">
        <v>236</v>
      </c>
      <c r="G918" s="87" t="s">
        <v>2682</v>
      </c>
      <c r="H918" s="91" t="s">
        <v>2166</v>
      </c>
      <c r="I918" s="57" t="s">
        <v>22</v>
      </c>
      <c r="J918" s="72">
        <v>2</v>
      </c>
      <c r="K918" s="57">
        <f>(CEILING(J918*0.2,1))*1</f>
        <v>1</v>
      </c>
      <c r="L918" s="72">
        <v>2</v>
      </c>
      <c r="M918" s="57">
        <v>3.2</v>
      </c>
    </row>
    <row r="919" s="83" customFormat="1" ht="27.6" spans="1:13">
      <c r="A919" s="83" t="s">
        <v>44</v>
      </c>
      <c r="B919" s="84">
        <v>918</v>
      </c>
      <c r="C919" s="57" t="s">
        <v>45</v>
      </c>
      <c r="D919" s="57" t="s">
        <v>322</v>
      </c>
      <c r="E919" s="42" t="s">
        <v>6170</v>
      </c>
      <c r="F919" s="58" t="s">
        <v>323</v>
      </c>
      <c r="G919" s="87" t="s">
        <v>2688</v>
      </c>
      <c r="H919" s="91" t="s">
        <v>2162</v>
      </c>
      <c r="I919" s="57" t="s">
        <v>2124</v>
      </c>
      <c r="J919" s="59">
        <v>9.5419</v>
      </c>
      <c r="K919" s="59">
        <f>J919*0.1</f>
        <v>0.95419</v>
      </c>
      <c r="L919" s="72">
        <v>153</v>
      </c>
      <c r="M919" s="57">
        <v>3.2</v>
      </c>
    </row>
    <row r="920" s="83" customFormat="1" ht="27.6" spans="1:13">
      <c r="A920" s="83" t="s">
        <v>44</v>
      </c>
      <c r="B920" s="84">
        <v>919</v>
      </c>
      <c r="C920" s="57" t="s">
        <v>45</v>
      </c>
      <c r="D920" s="57" t="s">
        <v>322</v>
      </c>
      <c r="E920" s="42" t="s">
        <v>6170</v>
      </c>
      <c r="F920" s="58" t="s">
        <v>323</v>
      </c>
      <c r="G920" s="87" t="s">
        <v>2709</v>
      </c>
      <c r="H920" s="91" t="s">
        <v>2162</v>
      </c>
      <c r="I920" s="57" t="s">
        <v>2124</v>
      </c>
      <c r="J920" s="59">
        <v>8.58629</v>
      </c>
      <c r="K920" s="59">
        <f>J920*0.1</f>
        <v>0.858629</v>
      </c>
      <c r="L920" s="72">
        <v>316</v>
      </c>
      <c r="M920" s="57">
        <v>3.2</v>
      </c>
    </row>
    <row r="921" s="83" customFormat="1" ht="27.6" spans="1:13">
      <c r="A921" s="83" t="s">
        <v>44</v>
      </c>
      <c r="B921" s="84">
        <v>920</v>
      </c>
      <c r="C921" s="57" t="s">
        <v>45</v>
      </c>
      <c r="D921" s="57" t="s">
        <v>89</v>
      </c>
      <c r="E921" s="42" t="s">
        <v>6170</v>
      </c>
      <c r="F921" s="58" t="s">
        <v>114</v>
      </c>
      <c r="G921" s="87" t="s">
        <v>4296</v>
      </c>
      <c r="H921" s="91" t="s">
        <v>2166</v>
      </c>
      <c r="I921" s="57" t="s">
        <v>22</v>
      </c>
      <c r="J921" s="72">
        <v>1</v>
      </c>
      <c r="K921" s="57">
        <v>0</v>
      </c>
      <c r="L921" s="72">
        <v>36</v>
      </c>
      <c r="M921" s="57">
        <v>3.2</v>
      </c>
    </row>
    <row r="922" s="83" customFormat="1" ht="27.6" spans="1:13">
      <c r="A922" s="83" t="s">
        <v>44</v>
      </c>
      <c r="B922" s="84">
        <v>921</v>
      </c>
      <c r="C922" s="57" t="s">
        <v>45</v>
      </c>
      <c r="D922" s="57" t="s">
        <v>89</v>
      </c>
      <c r="E922" s="42" t="s">
        <v>6170</v>
      </c>
      <c r="F922" s="58" t="s">
        <v>114</v>
      </c>
      <c r="G922" s="87" t="s">
        <v>6331</v>
      </c>
      <c r="H922" s="91" t="s">
        <v>2166</v>
      </c>
      <c r="I922" s="57" t="s">
        <v>22</v>
      </c>
      <c r="J922" s="72">
        <v>10</v>
      </c>
      <c r="K922" s="57">
        <v>0</v>
      </c>
      <c r="L922" s="72">
        <v>3522</v>
      </c>
      <c r="M922" s="57">
        <v>3.2</v>
      </c>
    </row>
    <row r="923" s="83" customFormat="1" ht="41.4" spans="1:13">
      <c r="A923" s="83" t="s">
        <v>44</v>
      </c>
      <c r="B923" s="84">
        <v>922</v>
      </c>
      <c r="C923" s="57" t="s">
        <v>45</v>
      </c>
      <c r="D923" s="57" t="s">
        <v>89</v>
      </c>
      <c r="E923" s="42" t="s">
        <v>6170</v>
      </c>
      <c r="F923" s="58" t="s">
        <v>114</v>
      </c>
      <c r="G923" s="87" t="s">
        <v>6332</v>
      </c>
      <c r="H923" s="91" t="s">
        <v>2166</v>
      </c>
      <c r="I923" s="57" t="s">
        <v>22</v>
      </c>
      <c r="J923" s="72">
        <v>2</v>
      </c>
      <c r="K923" s="57">
        <v>0</v>
      </c>
      <c r="L923" s="72">
        <v>606</v>
      </c>
      <c r="M923" s="57">
        <v>3.2</v>
      </c>
    </row>
    <row r="924" s="83" customFormat="1" ht="27.6" spans="1:13">
      <c r="A924" s="83" t="s">
        <v>44</v>
      </c>
      <c r="B924" s="84">
        <v>923</v>
      </c>
      <c r="C924" s="57" t="s">
        <v>45</v>
      </c>
      <c r="D924" s="57" t="s">
        <v>53</v>
      </c>
      <c r="E924" s="42" t="s">
        <v>6170</v>
      </c>
      <c r="F924" s="58" t="s">
        <v>55</v>
      </c>
      <c r="G924" s="87" t="s">
        <v>6333</v>
      </c>
      <c r="H924" s="91" t="s">
        <v>2158</v>
      </c>
      <c r="I924" s="57" t="s">
        <v>22</v>
      </c>
      <c r="J924" s="72">
        <v>16</v>
      </c>
      <c r="K924" s="57">
        <v>0</v>
      </c>
      <c r="L924" s="57">
        <v>3016</v>
      </c>
      <c r="M924" s="57">
        <v>3.2</v>
      </c>
    </row>
    <row r="925" s="83" customFormat="1" ht="27.6" spans="1:13">
      <c r="A925" s="83" t="s">
        <v>44</v>
      </c>
      <c r="B925" s="84">
        <v>924</v>
      </c>
      <c r="C925" s="57" t="s">
        <v>45</v>
      </c>
      <c r="D925" s="57" t="s">
        <v>53</v>
      </c>
      <c r="E925" s="42" t="s">
        <v>6170</v>
      </c>
      <c r="F925" s="58" t="s">
        <v>304</v>
      </c>
      <c r="G925" s="87" t="s">
        <v>6334</v>
      </c>
      <c r="H925" s="91" t="s">
        <v>2158</v>
      </c>
      <c r="I925" s="57" t="s">
        <v>22</v>
      </c>
      <c r="J925" s="72">
        <v>1</v>
      </c>
      <c r="K925" s="57">
        <v>0</v>
      </c>
      <c r="L925" s="57">
        <v>210</v>
      </c>
      <c r="M925" s="57">
        <v>3.2</v>
      </c>
    </row>
    <row r="926" s="83" customFormat="1" ht="27.6" spans="1:13">
      <c r="A926" s="83" t="s">
        <v>44</v>
      </c>
      <c r="B926" s="84">
        <v>925</v>
      </c>
      <c r="C926" s="57" t="s">
        <v>45</v>
      </c>
      <c r="D926" s="57" t="s">
        <v>53</v>
      </c>
      <c r="E926" s="42" t="s">
        <v>6170</v>
      </c>
      <c r="F926" s="58" t="s">
        <v>55</v>
      </c>
      <c r="G926" s="87" t="s">
        <v>6335</v>
      </c>
      <c r="H926" s="91" t="s">
        <v>2158</v>
      </c>
      <c r="I926" s="57" t="s">
        <v>22</v>
      </c>
      <c r="J926" s="72">
        <v>1</v>
      </c>
      <c r="K926" s="57">
        <v>0</v>
      </c>
      <c r="L926" s="72">
        <v>94</v>
      </c>
      <c r="M926" s="57">
        <v>3.2</v>
      </c>
    </row>
    <row r="927" s="83" customFormat="1" ht="41.4" spans="1:13">
      <c r="A927" s="83" t="s">
        <v>44</v>
      </c>
      <c r="B927" s="84">
        <v>926</v>
      </c>
      <c r="C927" s="57" t="s">
        <v>45</v>
      </c>
      <c r="D927" s="57" t="s">
        <v>171</v>
      </c>
      <c r="E927" s="42" t="s">
        <v>6170</v>
      </c>
      <c r="F927" s="58" t="s">
        <v>172</v>
      </c>
      <c r="G927" s="87" t="s">
        <v>6336</v>
      </c>
      <c r="H927" s="91" t="s">
        <v>1809</v>
      </c>
      <c r="I927" s="57" t="s">
        <v>22</v>
      </c>
      <c r="J927" s="72">
        <v>9</v>
      </c>
      <c r="K927" s="57">
        <v>0</v>
      </c>
      <c r="L927" s="72">
        <v>20</v>
      </c>
      <c r="M927" s="57">
        <v>3.2</v>
      </c>
    </row>
    <row r="928" s="83" customFormat="1" ht="27.6" spans="1:13">
      <c r="A928" s="83" t="s">
        <v>44</v>
      </c>
      <c r="B928" s="84">
        <v>927</v>
      </c>
      <c r="C928" s="57" t="s">
        <v>45</v>
      </c>
      <c r="D928" s="57" t="s">
        <v>53</v>
      </c>
      <c r="E928" s="42" t="s">
        <v>6170</v>
      </c>
      <c r="F928" s="58" t="s">
        <v>236</v>
      </c>
      <c r="G928" s="87" t="s">
        <v>3575</v>
      </c>
      <c r="H928" s="91" t="s">
        <v>2166</v>
      </c>
      <c r="I928" s="57" t="s">
        <v>22</v>
      </c>
      <c r="J928" s="72">
        <v>9</v>
      </c>
      <c r="K928" s="57">
        <v>0</v>
      </c>
      <c r="L928" s="72">
        <v>9</v>
      </c>
      <c r="M928" s="57">
        <v>3.2</v>
      </c>
    </row>
    <row r="929" s="83" customFormat="1" ht="27.6" spans="1:13">
      <c r="A929" s="83" t="s">
        <v>44</v>
      </c>
      <c r="B929" s="84">
        <v>928</v>
      </c>
      <c r="C929" s="57" t="s">
        <v>45</v>
      </c>
      <c r="D929" s="57" t="s">
        <v>322</v>
      </c>
      <c r="E929" s="42" t="s">
        <v>6170</v>
      </c>
      <c r="F929" s="58" t="s">
        <v>323</v>
      </c>
      <c r="G929" s="87" t="s">
        <v>6337</v>
      </c>
      <c r="H929" s="91" t="s">
        <v>2162</v>
      </c>
      <c r="I929" s="57" t="s">
        <v>2124</v>
      </c>
      <c r="J929" s="59">
        <v>35.4449</v>
      </c>
      <c r="K929" s="59">
        <v>0</v>
      </c>
      <c r="L929" s="72">
        <v>9057</v>
      </c>
      <c r="M929" s="57">
        <v>3.2</v>
      </c>
    </row>
    <row r="930" s="83" customFormat="1" ht="72" spans="1:13">
      <c r="A930" s="83" t="s">
        <v>44</v>
      </c>
      <c r="B930" s="84">
        <v>929</v>
      </c>
      <c r="C930" s="57" t="s">
        <v>45</v>
      </c>
      <c r="D930" s="57" t="s">
        <v>17</v>
      </c>
      <c r="E930" s="42" t="s">
        <v>6170</v>
      </c>
      <c r="F930" s="92" t="s">
        <v>4031</v>
      </c>
      <c r="G930" s="93" t="s">
        <v>6338</v>
      </c>
      <c r="H930" s="40" t="s">
        <v>6339</v>
      </c>
      <c r="I930" s="57" t="s">
        <v>22</v>
      </c>
      <c r="J930" s="72">
        <v>1</v>
      </c>
      <c r="K930" s="57">
        <v>0</v>
      </c>
      <c r="L930" s="72">
        <v>4.9</v>
      </c>
      <c r="M930" s="57">
        <v>3.2</v>
      </c>
    </row>
    <row r="931" s="83" customFormat="1" ht="27.6" spans="1:13">
      <c r="A931" s="83" t="s">
        <v>44</v>
      </c>
      <c r="B931" s="84">
        <v>930</v>
      </c>
      <c r="C931" s="57" t="s">
        <v>45</v>
      </c>
      <c r="D931" s="57" t="s">
        <v>449</v>
      </c>
      <c r="E931" s="42" t="s">
        <v>6170</v>
      </c>
      <c r="F931" s="58" t="s">
        <v>6340</v>
      </c>
      <c r="G931" s="87" t="s">
        <v>6341</v>
      </c>
      <c r="H931" s="91"/>
      <c r="I931" s="57" t="s">
        <v>22</v>
      </c>
      <c r="J931" s="72">
        <v>1</v>
      </c>
      <c r="K931" s="57">
        <v>0</v>
      </c>
      <c r="L931" s="72">
        <v>0</v>
      </c>
      <c r="M931" s="57">
        <v>3.2</v>
      </c>
    </row>
    <row r="932" s="83" customFormat="1" spans="1:13">
      <c r="A932" s="83" t="s">
        <v>44</v>
      </c>
      <c r="B932" s="84">
        <v>931</v>
      </c>
      <c r="C932" s="57" t="s">
        <v>45</v>
      </c>
      <c r="D932" s="57" t="s">
        <v>449</v>
      </c>
      <c r="E932" s="42" t="s">
        <v>6170</v>
      </c>
      <c r="F932" s="58" t="s">
        <v>6342</v>
      </c>
      <c r="G932" s="87" t="s">
        <v>6341</v>
      </c>
      <c r="H932" s="91"/>
      <c r="I932" s="57" t="s">
        <v>22</v>
      </c>
      <c r="J932" s="72">
        <v>1</v>
      </c>
      <c r="K932" s="57">
        <v>0</v>
      </c>
      <c r="L932" s="57">
        <v>0</v>
      </c>
      <c r="M932" s="57">
        <v>3.2</v>
      </c>
    </row>
    <row r="933" s="83" customFormat="1" spans="1:13">
      <c r="A933" s="83" t="s">
        <v>44</v>
      </c>
      <c r="B933" s="84">
        <v>932</v>
      </c>
      <c r="C933" s="57" t="s">
        <v>45</v>
      </c>
      <c r="D933" s="57" t="s">
        <v>449</v>
      </c>
      <c r="E933" s="42" t="s">
        <v>6170</v>
      </c>
      <c r="F933" s="58" t="s">
        <v>6343</v>
      </c>
      <c r="G933" s="87" t="s">
        <v>6344</v>
      </c>
      <c r="H933" s="91"/>
      <c r="I933" s="57" t="s">
        <v>22</v>
      </c>
      <c r="J933" s="72">
        <v>1</v>
      </c>
      <c r="K933" s="57">
        <v>0</v>
      </c>
      <c r="L933" s="57">
        <v>0</v>
      </c>
      <c r="M933" s="57">
        <v>3.2</v>
      </c>
    </row>
    <row r="934" s="83" customFormat="1" ht="27.6" spans="1:13">
      <c r="A934" s="83" t="s">
        <v>44</v>
      </c>
      <c r="B934" s="84">
        <v>933</v>
      </c>
      <c r="C934" s="57" t="s">
        <v>45</v>
      </c>
      <c r="D934" s="57" t="s">
        <v>449</v>
      </c>
      <c r="E934" s="42" t="s">
        <v>6170</v>
      </c>
      <c r="F934" s="58" t="s">
        <v>6345</v>
      </c>
      <c r="G934" s="87" t="s">
        <v>6344</v>
      </c>
      <c r="H934" s="91"/>
      <c r="I934" s="57" t="s">
        <v>22</v>
      </c>
      <c r="J934" s="72">
        <v>1</v>
      </c>
      <c r="K934" s="57">
        <v>0</v>
      </c>
      <c r="L934" s="57">
        <v>0</v>
      </c>
      <c r="M934" s="57">
        <v>3.2</v>
      </c>
    </row>
    <row r="935" s="83" customFormat="1" ht="27.6" spans="1:13">
      <c r="A935" s="83" t="s">
        <v>44</v>
      </c>
      <c r="B935" s="84">
        <v>934</v>
      </c>
      <c r="C935" s="57" t="s">
        <v>45</v>
      </c>
      <c r="D935" s="57" t="s">
        <v>89</v>
      </c>
      <c r="E935" s="42" t="s">
        <v>6170</v>
      </c>
      <c r="F935" s="58" t="s">
        <v>114</v>
      </c>
      <c r="G935" s="87" t="s">
        <v>6346</v>
      </c>
      <c r="H935" s="91" t="s">
        <v>2166</v>
      </c>
      <c r="I935" s="57" t="s">
        <v>22</v>
      </c>
      <c r="J935" s="72">
        <v>1</v>
      </c>
      <c r="K935" s="57">
        <v>0</v>
      </c>
      <c r="L935" s="57">
        <v>32</v>
      </c>
      <c r="M935" s="57">
        <v>3.2</v>
      </c>
    </row>
    <row r="936" s="83" customFormat="1" ht="27.6" spans="1:13">
      <c r="A936" s="83" t="s">
        <v>44</v>
      </c>
      <c r="B936" s="84">
        <v>935</v>
      </c>
      <c r="C936" s="57" t="s">
        <v>45</v>
      </c>
      <c r="D936" s="57" t="s">
        <v>89</v>
      </c>
      <c r="E936" s="42" t="s">
        <v>6170</v>
      </c>
      <c r="F936" s="58" t="s">
        <v>114</v>
      </c>
      <c r="G936" s="87" t="s">
        <v>2768</v>
      </c>
      <c r="H936" s="91" t="s">
        <v>2166</v>
      </c>
      <c r="I936" s="57" t="s">
        <v>22</v>
      </c>
      <c r="J936" s="72">
        <v>2</v>
      </c>
      <c r="K936" s="57">
        <v>0</v>
      </c>
      <c r="L936" s="57">
        <v>152</v>
      </c>
      <c r="M936" s="57">
        <v>3.2</v>
      </c>
    </row>
    <row r="937" s="83" customFormat="1" ht="27.6" spans="1:13">
      <c r="A937" s="83" t="s">
        <v>44</v>
      </c>
      <c r="B937" s="84">
        <v>936</v>
      </c>
      <c r="C937" s="57" t="s">
        <v>45</v>
      </c>
      <c r="D937" s="57" t="s">
        <v>53</v>
      </c>
      <c r="E937" s="42" t="s">
        <v>6170</v>
      </c>
      <c r="F937" s="58" t="s">
        <v>885</v>
      </c>
      <c r="G937" s="87" t="s">
        <v>6347</v>
      </c>
      <c r="H937" s="91" t="s">
        <v>2158</v>
      </c>
      <c r="I937" s="57" t="s">
        <v>22</v>
      </c>
      <c r="J937" s="72">
        <v>1</v>
      </c>
      <c r="K937" s="57">
        <f t="shared" ref="K937:K940" si="57">(CEILING(J937*0.2,1))*1</f>
        <v>1</v>
      </c>
      <c r="L937" s="72">
        <v>8</v>
      </c>
      <c r="M937" s="57">
        <v>3.2</v>
      </c>
    </row>
    <row r="938" s="83" customFormat="1" ht="27.6" spans="1:13">
      <c r="A938" s="83" t="s">
        <v>44</v>
      </c>
      <c r="B938" s="84">
        <v>937</v>
      </c>
      <c r="C938" s="57" t="s">
        <v>45</v>
      </c>
      <c r="D938" s="57" t="s">
        <v>53</v>
      </c>
      <c r="E938" s="42" t="s">
        <v>6170</v>
      </c>
      <c r="F938" s="58" t="s">
        <v>55</v>
      </c>
      <c r="G938" s="87" t="s">
        <v>2606</v>
      </c>
      <c r="H938" s="91" t="s">
        <v>2158</v>
      </c>
      <c r="I938" s="57" t="s">
        <v>22</v>
      </c>
      <c r="J938" s="72">
        <v>10</v>
      </c>
      <c r="K938" s="57">
        <f t="shared" si="57"/>
        <v>2</v>
      </c>
      <c r="L938" s="72">
        <v>300</v>
      </c>
      <c r="M938" s="57">
        <v>3.2</v>
      </c>
    </row>
    <row r="939" s="83" customFormat="1" ht="27.6" spans="1:13">
      <c r="A939" s="83" t="s">
        <v>44</v>
      </c>
      <c r="B939" s="84">
        <v>938</v>
      </c>
      <c r="C939" s="57" t="s">
        <v>45</v>
      </c>
      <c r="D939" s="57" t="s">
        <v>53</v>
      </c>
      <c r="E939" s="42" t="s">
        <v>6170</v>
      </c>
      <c r="F939" s="58" t="s">
        <v>304</v>
      </c>
      <c r="G939" s="87" t="s">
        <v>6348</v>
      </c>
      <c r="H939" s="91" t="s">
        <v>2158</v>
      </c>
      <c r="I939" s="57" t="s">
        <v>22</v>
      </c>
      <c r="J939" s="72">
        <v>3</v>
      </c>
      <c r="K939" s="57">
        <f t="shared" si="57"/>
        <v>1</v>
      </c>
      <c r="L939" s="57">
        <v>87</v>
      </c>
      <c r="M939" s="57">
        <v>3.2</v>
      </c>
    </row>
    <row r="940" s="83" customFormat="1" ht="27.6" spans="1:13">
      <c r="A940" s="83" t="s">
        <v>44</v>
      </c>
      <c r="B940" s="84">
        <v>939</v>
      </c>
      <c r="C940" s="57" t="s">
        <v>45</v>
      </c>
      <c r="D940" s="57" t="s">
        <v>53</v>
      </c>
      <c r="E940" s="42" t="s">
        <v>6170</v>
      </c>
      <c r="F940" s="58" t="s">
        <v>249</v>
      </c>
      <c r="G940" s="87" t="s">
        <v>6349</v>
      </c>
      <c r="H940" s="91" t="s">
        <v>2158</v>
      </c>
      <c r="I940" s="57" t="s">
        <v>22</v>
      </c>
      <c r="J940" s="72">
        <v>1</v>
      </c>
      <c r="K940" s="57">
        <f t="shared" si="57"/>
        <v>1</v>
      </c>
      <c r="L940" s="57">
        <v>11</v>
      </c>
      <c r="M940" s="57">
        <v>3.2</v>
      </c>
    </row>
    <row r="941" s="83" customFormat="1" ht="41.4" spans="1:13">
      <c r="A941" s="83" t="s">
        <v>44</v>
      </c>
      <c r="B941" s="84">
        <v>940</v>
      </c>
      <c r="C941" s="57" t="s">
        <v>45</v>
      </c>
      <c r="D941" s="57" t="s">
        <v>171</v>
      </c>
      <c r="E941" s="42" t="s">
        <v>6170</v>
      </c>
      <c r="F941" s="58" t="s">
        <v>172</v>
      </c>
      <c r="G941" s="87" t="s">
        <v>6350</v>
      </c>
      <c r="H941" s="91" t="s">
        <v>1809</v>
      </c>
      <c r="I941" s="57" t="s">
        <v>22</v>
      </c>
      <c r="J941" s="72">
        <v>1</v>
      </c>
      <c r="K941" s="57">
        <v>0</v>
      </c>
      <c r="L941" s="57">
        <v>0.4</v>
      </c>
      <c r="M941" s="57">
        <v>3.2</v>
      </c>
    </row>
    <row r="942" s="83" customFormat="1" ht="41.4" spans="1:13">
      <c r="A942" s="83" t="s">
        <v>44</v>
      </c>
      <c r="B942" s="84">
        <v>941</v>
      </c>
      <c r="C942" s="57" t="s">
        <v>45</v>
      </c>
      <c r="D942" s="57" t="s">
        <v>171</v>
      </c>
      <c r="E942" s="42" t="s">
        <v>6170</v>
      </c>
      <c r="F942" s="58" t="s">
        <v>172</v>
      </c>
      <c r="G942" s="87" t="s">
        <v>6269</v>
      </c>
      <c r="H942" s="91" t="s">
        <v>1809</v>
      </c>
      <c r="I942" s="57" t="s">
        <v>22</v>
      </c>
      <c r="J942" s="72">
        <v>1</v>
      </c>
      <c r="K942" s="57">
        <v>0</v>
      </c>
      <c r="L942" s="72">
        <v>1</v>
      </c>
      <c r="M942" s="57">
        <v>3.2</v>
      </c>
    </row>
    <row r="943" s="83" customFormat="1" ht="27.6" spans="1:13">
      <c r="A943" s="83" t="s">
        <v>44</v>
      </c>
      <c r="B943" s="84">
        <v>942</v>
      </c>
      <c r="C943" s="57" t="s">
        <v>45</v>
      </c>
      <c r="D943" s="57" t="s">
        <v>53</v>
      </c>
      <c r="E943" s="42" t="s">
        <v>6170</v>
      </c>
      <c r="F943" s="58" t="s">
        <v>236</v>
      </c>
      <c r="G943" s="87" t="s">
        <v>2614</v>
      </c>
      <c r="H943" s="91" t="s">
        <v>2166</v>
      </c>
      <c r="I943" s="57" t="s">
        <v>22</v>
      </c>
      <c r="J943" s="72">
        <v>1</v>
      </c>
      <c r="K943" s="57">
        <f>(CEILING(J943*0.2,1))*1</f>
        <v>1</v>
      </c>
      <c r="L943" s="72">
        <v>1</v>
      </c>
      <c r="M943" s="57">
        <v>3.2</v>
      </c>
    </row>
    <row r="944" s="83" customFormat="1" ht="27.6" spans="1:13">
      <c r="A944" s="83" t="s">
        <v>44</v>
      </c>
      <c r="B944" s="84">
        <v>943</v>
      </c>
      <c r="C944" s="57" t="s">
        <v>45</v>
      </c>
      <c r="D944" s="57" t="s">
        <v>322</v>
      </c>
      <c r="E944" s="42" t="s">
        <v>6170</v>
      </c>
      <c r="F944" s="58" t="s">
        <v>323</v>
      </c>
      <c r="G944" s="87" t="s">
        <v>2769</v>
      </c>
      <c r="H944" s="91" t="s">
        <v>2162</v>
      </c>
      <c r="I944" s="57" t="s">
        <v>2124</v>
      </c>
      <c r="J944" s="59">
        <v>48.5811</v>
      </c>
      <c r="K944" s="59">
        <f>J944*0.1</f>
        <v>4.85811</v>
      </c>
      <c r="L944" s="57">
        <v>3849</v>
      </c>
      <c r="M944" s="57">
        <v>3.2</v>
      </c>
    </row>
    <row r="945" s="83" customFormat="1" ht="27.6" spans="1:13">
      <c r="A945" s="83" t="s">
        <v>44</v>
      </c>
      <c r="B945" s="84">
        <v>944</v>
      </c>
      <c r="C945" s="57" t="s">
        <v>45</v>
      </c>
      <c r="D945" s="57" t="s">
        <v>89</v>
      </c>
      <c r="E945" s="42" t="s">
        <v>6170</v>
      </c>
      <c r="F945" s="58" t="s">
        <v>114</v>
      </c>
      <c r="G945" s="87" t="s">
        <v>6351</v>
      </c>
      <c r="H945" s="91" t="s">
        <v>2166</v>
      </c>
      <c r="I945" s="57" t="s">
        <v>22</v>
      </c>
      <c r="J945" s="72">
        <v>1</v>
      </c>
      <c r="K945" s="57">
        <v>0</v>
      </c>
      <c r="L945" s="57">
        <v>163</v>
      </c>
      <c r="M945" s="57">
        <v>3.2</v>
      </c>
    </row>
    <row r="946" s="83" customFormat="1" ht="27.6" spans="1:13">
      <c r="A946" s="83" t="s">
        <v>44</v>
      </c>
      <c r="B946" s="84">
        <v>945</v>
      </c>
      <c r="C946" s="57" t="s">
        <v>45</v>
      </c>
      <c r="D946" s="57" t="s">
        <v>53</v>
      </c>
      <c r="E946" s="42" t="s">
        <v>6170</v>
      </c>
      <c r="F946" s="58" t="s">
        <v>249</v>
      </c>
      <c r="G946" s="87" t="s">
        <v>6352</v>
      </c>
      <c r="H946" s="91" t="s">
        <v>2158</v>
      </c>
      <c r="I946" s="57" t="s">
        <v>22</v>
      </c>
      <c r="J946" s="72">
        <v>1</v>
      </c>
      <c r="K946" s="57">
        <f>(CEILING(J946*0.2,1))*1</f>
        <v>1</v>
      </c>
      <c r="L946" s="72">
        <v>25</v>
      </c>
      <c r="M946" s="57">
        <v>3.2</v>
      </c>
    </row>
    <row r="947" s="83" customFormat="1" ht="41.4" spans="1:13">
      <c r="A947" s="83" t="s">
        <v>44</v>
      </c>
      <c r="B947" s="84">
        <v>946</v>
      </c>
      <c r="C947" s="57" t="s">
        <v>45</v>
      </c>
      <c r="D947" s="57" t="s">
        <v>171</v>
      </c>
      <c r="E947" s="42" t="s">
        <v>6170</v>
      </c>
      <c r="F947" s="58" t="s">
        <v>172</v>
      </c>
      <c r="G947" s="87" t="s">
        <v>6353</v>
      </c>
      <c r="H947" s="91" t="s">
        <v>1809</v>
      </c>
      <c r="I947" s="57" t="s">
        <v>22</v>
      </c>
      <c r="J947" s="72">
        <v>2</v>
      </c>
      <c r="K947" s="57">
        <v>0</v>
      </c>
      <c r="L947" s="72">
        <v>1</v>
      </c>
      <c r="M947" s="57">
        <v>3.2</v>
      </c>
    </row>
    <row r="948" s="83" customFormat="1" ht="27.6" spans="1:13">
      <c r="A948" s="83" t="s">
        <v>44</v>
      </c>
      <c r="B948" s="84">
        <v>947</v>
      </c>
      <c r="C948" s="57" t="s">
        <v>45</v>
      </c>
      <c r="D948" s="57" t="s">
        <v>322</v>
      </c>
      <c r="E948" s="42" t="s">
        <v>6170</v>
      </c>
      <c r="F948" s="58" t="s">
        <v>323</v>
      </c>
      <c r="G948" s="87" t="s">
        <v>6354</v>
      </c>
      <c r="H948" s="91" t="s">
        <v>2162</v>
      </c>
      <c r="I948" s="57" t="s">
        <v>2124</v>
      </c>
      <c r="J948" s="59">
        <v>0.513</v>
      </c>
      <c r="K948" s="59">
        <f>J948*0.1</f>
        <v>0.0513</v>
      </c>
      <c r="L948" s="57">
        <v>57</v>
      </c>
      <c r="M948" s="57">
        <v>3.2</v>
      </c>
    </row>
    <row r="949" s="83" customFormat="1" ht="27.6" spans="1:13">
      <c r="A949" s="83" t="s">
        <v>44</v>
      </c>
      <c r="B949" s="84">
        <v>948</v>
      </c>
      <c r="C949" s="57" t="s">
        <v>45</v>
      </c>
      <c r="D949" s="57" t="s">
        <v>53</v>
      </c>
      <c r="E949" s="42" t="s">
        <v>6170</v>
      </c>
      <c r="F949" s="58" t="s">
        <v>3813</v>
      </c>
      <c r="G949" s="87" t="s">
        <v>6355</v>
      </c>
      <c r="H949" s="91" t="s">
        <v>2580</v>
      </c>
      <c r="I949" s="57" t="s">
        <v>22</v>
      </c>
      <c r="J949" s="72">
        <v>2</v>
      </c>
      <c r="K949" s="57">
        <v>0</v>
      </c>
      <c r="L949" s="57">
        <v>131</v>
      </c>
      <c r="M949" s="57">
        <v>3.2</v>
      </c>
    </row>
    <row r="950" s="83" customFormat="1" ht="27.6" spans="1:13">
      <c r="A950" s="83" t="s">
        <v>44</v>
      </c>
      <c r="B950" s="84">
        <v>949</v>
      </c>
      <c r="C950" s="57" t="s">
        <v>45</v>
      </c>
      <c r="D950" s="57" t="s">
        <v>89</v>
      </c>
      <c r="E950" s="42" t="s">
        <v>6170</v>
      </c>
      <c r="F950" s="58" t="s">
        <v>114</v>
      </c>
      <c r="G950" s="87" t="s">
        <v>6331</v>
      </c>
      <c r="H950" s="91" t="s">
        <v>2166</v>
      </c>
      <c r="I950" s="57" t="s">
        <v>22</v>
      </c>
      <c r="J950" s="72">
        <v>9</v>
      </c>
      <c r="K950" s="57">
        <v>0</v>
      </c>
      <c r="L950" s="72">
        <v>3170</v>
      </c>
      <c r="M950" s="57">
        <v>3.2</v>
      </c>
    </row>
    <row r="951" s="83" customFormat="1" ht="27.6" spans="1:13">
      <c r="A951" s="83" t="s">
        <v>44</v>
      </c>
      <c r="B951" s="84">
        <v>950</v>
      </c>
      <c r="C951" s="57" t="s">
        <v>45</v>
      </c>
      <c r="D951" s="57" t="s">
        <v>89</v>
      </c>
      <c r="E951" s="42" t="s">
        <v>6170</v>
      </c>
      <c r="F951" s="58" t="s">
        <v>114</v>
      </c>
      <c r="G951" s="87" t="s">
        <v>6356</v>
      </c>
      <c r="H951" s="91" t="s">
        <v>2166</v>
      </c>
      <c r="I951" s="57" t="s">
        <v>22</v>
      </c>
      <c r="J951" s="72">
        <v>1</v>
      </c>
      <c r="K951" s="57">
        <v>0</v>
      </c>
      <c r="L951" s="72">
        <v>464</v>
      </c>
      <c r="M951" s="57">
        <v>3.2</v>
      </c>
    </row>
    <row r="952" s="83" customFormat="1" ht="27.6" spans="1:13">
      <c r="A952" s="83" t="s">
        <v>44</v>
      </c>
      <c r="B952" s="84">
        <v>951</v>
      </c>
      <c r="C952" s="57" t="s">
        <v>45</v>
      </c>
      <c r="D952" s="57" t="s">
        <v>53</v>
      </c>
      <c r="E952" s="42" t="s">
        <v>6170</v>
      </c>
      <c r="F952" s="58" t="s">
        <v>55</v>
      </c>
      <c r="G952" s="87" t="s">
        <v>6333</v>
      </c>
      <c r="H952" s="91" t="s">
        <v>2158</v>
      </c>
      <c r="I952" s="57" t="s">
        <v>22</v>
      </c>
      <c r="J952" s="72">
        <v>7</v>
      </c>
      <c r="K952" s="57">
        <v>0</v>
      </c>
      <c r="L952" s="72">
        <v>1320</v>
      </c>
      <c r="M952" s="57">
        <v>3.2</v>
      </c>
    </row>
    <row r="953" s="83" customFormat="1" ht="27.6" spans="1:13">
      <c r="A953" s="83" t="s">
        <v>44</v>
      </c>
      <c r="B953" s="84">
        <v>952</v>
      </c>
      <c r="C953" s="57" t="s">
        <v>45</v>
      </c>
      <c r="D953" s="57" t="s">
        <v>53</v>
      </c>
      <c r="E953" s="42" t="s">
        <v>6170</v>
      </c>
      <c r="F953" s="58" t="s">
        <v>55</v>
      </c>
      <c r="G953" s="87" t="s">
        <v>6357</v>
      </c>
      <c r="H953" s="91" t="s">
        <v>2158</v>
      </c>
      <c r="I953" s="57" t="s">
        <v>22</v>
      </c>
      <c r="J953" s="72">
        <v>10</v>
      </c>
      <c r="K953" s="57">
        <v>0</v>
      </c>
      <c r="L953" s="72">
        <v>2679</v>
      </c>
      <c r="M953" s="57">
        <v>3.2</v>
      </c>
    </row>
    <row r="954" s="83" customFormat="1" ht="27.6" spans="1:13">
      <c r="A954" s="83" t="s">
        <v>44</v>
      </c>
      <c r="B954" s="84">
        <v>953</v>
      </c>
      <c r="C954" s="57" t="s">
        <v>45</v>
      </c>
      <c r="D954" s="57" t="s">
        <v>53</v>
      </c>
      <c r="E954" s="42" t="s">
        <v>6170</v>
      </c>
      <c r="F954" s="58" t="s">
        <v>304</v>
      </c>
      <c r="G954" s="87" t="s">
        <v>6358</v>
      </c>
      <c r="H954" s="91" t="s">
        <v>2158</v>
      </c>
      <c r="I954" s="57" t="s">
        <v>22</v>
      </c>
      <c r="J954" s="72">
        <v>1</v>
      </c>
      <c r="K954" s="57">
        <v>0</v>
      </c>
      <c r="L954" s="72">
        <v>221</v>
      </c>
      <c r="M954" s="57">
        <v>3.2</v>
      </c>
    </row>
    <row r="955" s="83" customFormat="1" ht="27.6" spans="1:13">
      <c r="A955" s="83" t="s">
        <v>44</v>
      </c>
      <c r="B955" s="84">
        <v>954</v>
      </c>
      <c r="C955" s="57" t="s">
        <v>45</v>
      </c>
      <c r="D955" s="57" t="s">
        <v>53</v>
      </c>
      <c r="E955" s="42" t="s">
        <v>6170</v>
      </c>
      <c r="F955" s="58" t="s">
        <v>304</v>
      </c>
      <c r="G955" s="87" t="s">
        <v>6359</v>
      </c>
      <c r="H955" s="91" t="s">
        <v>2158</v>
      </c>
      <c r="I955" s="57" t="s">
        <v>22</v>
      </c>
      <c r="J955" s="72">
        <v>1</v>
      </c>
      <c r="K955" s="57">
        <v>0</v>
      </c>
      <c r="L955" s="72">
        <v>278</v>
      </c>
      <c r="M955" s="57">
        <v>3.2</v>
      </c>
    </row>
    <row r="956" s="83" customFormat="1" ht="27.6" spans="1:13">
      <c r="A956" s="83" t="s">
        <v>44</v>
      </c>
      <c r="B956" s="84">
        <v>955</v>
      </c>
      <c r="C956" s="57" t="s">
        <v>45</v>
      </c>
      <c r="D956" s="57" t="s">
        <v>53</v>
      </c>
      <c r="E956" s="42" t="s">
        <v>6170</v>
      </c>
      <c r="F956" s="58" t="s">
        <v>304</v>
      </c>
      <c r="G956" s="87" t="s">
        <v>6360</v>
      </c>
      <c r="H956" s="91" t="s">
        <v>2158</v>
      </c>
      <c r="I956" s="57" t="s">
        <v>22</v>
      </c>
      <c r="J956" s="72">
        <v>1</v>
      </c>
      <c r="K956" s="57">
        <v>0</v>
      </c>
      <c r="L956" s="72">
        <v>301</v>
      </c>
      <c r="M956" s="57">
        <v>3.2</v>
      </c>
    </row>
    <row r="957" s="83" customFormat="1" ht="41.4" spans="1:13">
      <c r="A957" s="83" t="s">
        <v>44</v>
      </c>
      <c r="B957" s="84">
        <v>956</v>
      </c>
      <c r="C957" s="57" t="s">
        <v>45</v>
      </c>
      <c r="D957" s="57" t="s">
        <v>53</v>
      </c>
      <c r="E957" s="42" t="s">
        <v>6170</v>
      </c>
      <c r="F957" s="58" t="s">
        <v>249</v>
      </c>
      <c r="G957" s="87" t="s">
        <v>6361</v>
      </c>
      <c r="H957" s="91" t="s">
        <v>2158</v>
      </c>
      <c r="I957" s="57" t="s">
        <v>22</v>
      </c>
      <c r="J957" s="72">
        <v>1</v>
      </c>
      <c r="K957" s="57">
        <v>0</v>
      </c>
      <c r="L957" s="57">
        <v>111</v>
      </c>
      <c r="M957" s="57">
        <v>3.2</v>
      </c>
    </row>
    <row r="958" s="83" customFormat="1" ht="41.4" spans="1:13">
      <c r="A958" s="83" t="s">
        <v>44</v>
      </c>
      <c r="B958" s="84">
        <v>957</v>
      </c>
      <c r="C958" s="57" t="s">
        <v>45</v>
      </c>
      <c r="D958" s="57" t="s">
        <v>171</v>
      </c>
      <c r="E958" s="42" t="s">
        <v>6170</v>
      </c>
      <c r="F958" s="58" t="s">
        <v>172</v>
      </c>
      <c r="G958" s="87" t="s">
        <v>6336</v>
      </c>
      <c r="H958" s="91" t="s">
        <v>1809</v>
      </c>
      <c r="I958" s="57" t="s">
        <v>22</v>
      </c>
      <c r="J958" s="72">
        <v>11</v>
      </c>
      <c r="K958" s="57">
        <v>0</v>
      </c>
      <c r="L958" s="72">
        <v>24</v>
      </c>
      <c r="M958" s="57">
        <v>3.2</v>
      </c>
    </row>
    <row r="959" s="83" customFormat="1" ht="41.4" spans="1:13">
      <c r="A959" s="83" t="s">
        <v>44</v>
      </c>
      <c r="B959" s="84">
        <v>958</v>
      </c>
      <c r="C959" s="57" t="s">
        <v>45</v>
      </c>
      <c r="D959" s="57" t="s">
        <v>171</v>
      </c>
      <c r="E959" s="42" t="s">
        <v>6170</v>
      </c>
      <c r="F959" s="58" t="s">
        <v>172</v>
      </c>
      <c r="G959" s="87" t="s">
        <v>6362</v>
      </c>
      <c r="H959" s="91" t="s">
        <v>1809</v>
      </c>
      <c r="I959" s="57" t="s">
        <v>22</v>
      </c>
      <c r="J959" s="72">
        <v>2</v>
      </c>
      <c r="K959" s="57">
        <v>0</v>
      </c>
      <c r="L959" s="57">
        <v>5</v>
      </c>
      <c r="M959" s="57">
        <v>3.2</v>
      </c>
    </row>
    <row r="960" s="83" customFormat="1" ht="55.2" spans="1:13">
      <c r="A960" s="83" t="s">
        <v>44</v>
      </c>
      <c r="B960" s="84">
        <v>959</v>
      </c>
      <c r="C960" s="57" t="s">
        <v>45</v>
      </c>
      <c r="D960" s="57" t="s">
        <v>53</v>
      </c>
      <c r="E960" s="42" t="s">
        <v>6170</v>
      </c>
      <c r="F960" s="58" t="s">
        <v>236</v>
      </c>
      <c r="G960" s="87" t="s">
        <v>6363</v>
      </c>
      <c r="H960" s="91" t="s">
        <v>2166</v>
      </c>
      <c r="I960" s="57" t="s">
        <v>22</v>
      </c>
      <c r="J960" s="72">
        <v>2</v>
      </c>
      <c r="K960" s="57">
        <v>0</v>
      </c>
      <c r="L960" s="72">
        <v>15</v>
      </c>
      <c r="M960" s="57">
        <v>3.2</v>
      </c>
    </row>
    <row r="961" s="83" customFormat="1" ht="27.6" spans="1:13">
      <c r="A961" s="83" t="s">
        <v>44</v>
      </c>
      <c r="B961" s="84">
        <v>960</v>
      </c>
      <c r="C961" s="57" t="s">
        <v>45</v>
      </c>
      <c r="D961" s="57" t="s">
        <v>53</v>
      </c>
      <c r="E961" s="42" t="s">
        <v>6170</v>
      </c>
      <c r="F961" s="58" t="s">
        <v>236</v>
      </c>
      <c r="G961" s="87" t="s">
        <v>3575</v>
      </c>
      <c r="H961" s="91" t="s">
        <v>2166</v>
      </c>
      <c r="I961" s="57" t="s">
        <v>22</v>
      </c>
      <c r="J961" s="72">
        <v>3</v>
      </c>
      <c r="K961" s="57">
        <v>0</v>
      </c>
      <c r="L961" s="72">
        <v>3</v>
      </c>
      <c r="M961" s="57">
        <v>3.2</v>
      </c>
    </row>
    <row r="962" s="83" customFormat="1" ht="27.6" spans="1:13">
      <c r="A962" s="83" t="s">
        <v>44</v>
      </c>
      <c r="B962" s="84">
        <v>961</v>
      </c>
      <c r="C962" s="57" t="s">
        <v>45</v>
      </c>
      <c r="D962" s="57" t="s">
        <v>53</v>
      </c>
      <c r="E962" s="42" t="s">
        <v>6170</v>
      </c>
      <c r="F962" s="58" t="s">
        <v>236</v>
      </c>
      <c r="G962" s="87" t="s">
        <v>3575</v>
      </c>
      <c r="H962" s="91" t="s">
        <v>2166</v>
      </c>
      <c r="I962" s="57" t="s">
        <v>22</v>
      </c>
      <c r="J962" s="72">
        <v>5</v>
      </c>
      <c r="K962" s="57">
        <v>0</v>
      </c>
      <c r="L962" s="72">
        <v>5</v>
      </c>
      <c r="M962" s="57">
        <v>3.2</v>
      </c>
    </row>
    <row r="963" s="83" customFormat="1" ht="27.6" spans="1:13">
      <c r="A963" s="83" t="s">
        <v>44</v>
      </c>
      <c r="B963" s="84">
        <v>962</v>
      </c>
      <c r="C963" s="57" t="s">
        <v>45</v>
      </c>
      <c r="D963" s="57" t="s">
        <v>322</v>
      </c>
      <c r="E963" s="42" t="s">
        <v>6170</v>
      </c>
      <c r="F963" s="58" t="s">
        <v>323</v>
      </c>
      <c r="G963" s="87" t="s">
        <v>6337</v>
      </c>
      <c r="H963" s="91" t="s">
        <v>2162</v>
      </c>
      <c r="I963" s="57" t="s">
        <v>2124</v>
      </c>
      <c r="J963" s="59">
        <v>19.2138</v>
      </c>
      <c r="K963" s="59">
        <v>0</v>
      </c>
      <c r="L963" s="72">
        <v>4909</v>
      </c>
      <c r="M963" s="57">
        <v>3.2</v>
      </c>
    </row>
    <row r="964" s="83" customFormat="1" ht="27.6" spans="1:13">
      <c r="A964" s="83" t="s">
        <v>44</v>
      </c>
      <c r="B964" s="84">
        <v>963</v>
      </c>
      <c r="C964" s="57" t="s">
        <v>45</v>
      </c>
      <c r="D964" s="57" t="s">
        <v>322</v>
      </c>
      <c r="E964" s="42" t="s">
        <v>6170</v>
      </c>
      <c r="F964" s="58" t="s">
        <v>323</v>
      </c>
      <c r="G964" s="87" t="s">
        <v>6364</v>
      </c>
      <c r="H964" s="91" t="s">
        <v>2162</v>
      </c>
      <c r="I964" s="57" t="s">
        <v>2124</v>
      </c>
      <c r="J964" s="59">
        <v>36.8518</v>
      </c>
      <c r="K964" s="59">
        <v>0</v>
      </c>
      <c r="L964" s="72">
        <v>11473</v>
      </c>
      <c r="M964" s="57">
        <v>3.2</v>
      </c>
    </row>
    <row r="965" s="83" customFormat="1" ht="27.6" spans="1:13">
      <c r="A965" s="83" t="s">
        <v>44</v>
      </c>
      <c r="B965" s="84">
        <v>964</v>
      </c>
      <c r="C965" s="57" t="s">
        <v>45</v>
      </c>
      <c r="D965" s="57" t="s">
        <v>89</v>
      </c>
      <c r="E965" s="42" t="s">
        <v>6170</v>
      </c>
      <c r="F965" s="58" t="s">
        <v>114</v>
      </c>
      <c r="G965" s="87" t="s">
        <v>6351</v>
      </c>
      <c r="H965" s="91" t="s">
        <v>2166</v>
      </c>
      <c r="I965" s="57" t="s">
        <v>22</v>
      </c>
      <c r="J965" s="72">
        <v>1</v>
      </c>
      <c r="K965" s="57">
        <v>0</v>
      </c>
      <c r="L965" s="72">
        <v>163</v>
      </c>
      <c r="M965" s="57">
        <v>3.2</v>
      </c>
    </row>
    <row r="966" s="83" customFormat="1" ht="27.6" spans="1:13">
      <c r="A966" s="83" t="s">
        <v>44</v>
      </c>
      <c r="B966" s="84">
        <v>965</v>
      </c>
      <c r="C966" s="57" t="s">
        <v>45</v>
      </c>
      <c r="D966" s="57" t="s">
        <v>53</v>
      </c>
      <c r="E966" s="42" t="s">
        <v>6170</v>
      </c>
      <c r="F966" s="58" t="s">
        <v>55</v>
      </c>
      <c r="G966" s="87" t="s">
        <v>6365</v>
      </c>
      <c r="H966" s="91" t="s">
        <v>2158</v>
      </c>
      <c r="I966" s="57" t="s">
        <v>22</v>
      </c>
      <c r="J966" s="72">
        <v>1</v>
      </c>
      <c r="K966" s="57">
        <f>(CEILING(J966*0.2,1))*1</f>
        <v>1</v>
      </c>
      <c r="L966" s="57">
        <v>38</v>
      </c>
      <c r="M966" s="57">
        <v>3.2</v>
      </c>
    </row>
    <row r="967" s="83" customFormat="1" ht="41.4" spans="1:13">
      <c r="A967" s="83" t="s">
        <v>44</v>
      </c>
      <c r="B967" s="84">
        <v>966</v>
      </c>
      <c r="C967" s="57" t="s">
        <v>45</v>
      </c>
      <c r="D967" s="57" t="s">
        <v>171</v>
      </c>
      <c r="E967" s="42" t="s">
        <v>6170</v>
      </c>
      <c r="F967" s="58" t="s">
        <v>172</v>
      </c>
      <c r="G967" s="87" t="s">
        <v>6353</v>
      </c>
      <c r="H967" s="91" t="s">
        <v>1809</v>
      </c>
      <c r="I967" s="57" t="s">
        <v>22</v>
      </c>
      <c r="J967" s="72">
        <v>2</v>
      </c>
      <c r="K967" s="57">
        <v>0</v>
      </c>
      <c r="L967" s="57">
        <v>1</v>
      </c>
      <c r="M967" s="57">
        <v>3.2</v>
      </c>
    </row>
    <row r="968" s="83" customFormat="1" ht="27.6" spans="1:13">
      <c r="A968" s="83" t="s">
        <v>44</v>
      </c>
      <c r="B968" s="84">
        <v>967</v>
      </c>
      <c r="C968" s="57" t="s">
        <v>45</v>
      </c>
      <c r="D968" s="57" t="s">
        <v>322</v>
      </c>
      <c r="E968" s="42" t="s">
        <v>6170</v>
      </c>
      <c r="F968" s="58" t="s">
        <v>323</v>
      </c>
      <c r="G968" s="87" t="s">
        <v>6366</v>
      </c>
      <c r="H968" s="91" t="s">
        <v>2162</v>
      </c>
      <c r="I968" s="57" t="s">
        <v>2124</v>
      </c>
      <c r="J968" s="59">
        <v>2.1239</v>
      </c>
      <c r="K968" s="59">
        <f>J968*0.1</f>
        <v>0.21239</v>
      </c>
      <c r="L968" s="57">
        <v>219</v>
      </c>
      <c r="M968" s="57">
        <v>3.2</v>
      </c>
    </row>
    <row r="969" s="83" customFormat="1" ht="27.6" spans="1:13">
      <c r="A969" s="83" t="s">
        <v>44</v>
      </c>
      <c r="B969" s="84">
        <v>968</v>
      </c>
      <c r="C969" s="57" t="s">
        <v>45</v>
      </c>
      <c r="D969" s="57" t="s">
        <v>53</v>
      </c>
      <c r="E969" s="42" t="s">
        <v>6170</v>
      </c>
      <c r="F969" s="58" t="s">
        <v>55</v>
      </c>
      <c r="G969" s="87" t="s">
        <v>6367</v>
      </c>
      <c r="H969" s="91" t="s">
        <v>2158</v>
      </c>
      <c r="I969" s="57" t="s">
        <v>22</v>
      </c>
      <c r="J969" s="72">
        <v>5</v>
      </c>
      <c r="K969" s="57">
        <v>0</v>
      </c>
      <c r="L969" s="72">
        <v>585</v>
      </c>
      <c r="M969" s="57">
        <v>3.2</v>
      </c>
    </row>
    <row r="970" s="83" customFormat="1" ht="27.6" spans="1:13">
      <c r="A970" s="83" t="s">
        <v>44</v>
      </c>
      <c r="B970" s="84">
        <v>969</v>
      </c>
      <c r="C970" s="57" t="s">
        <v>45</v>
      </c>
      <c r="D970" s="57" t="s">
        <v>53</v>
      </c>
      <c r="E970" s="42" t="s">
        <v>6170</v>
      </c>
      <c r="F970" s="58" t="s">
        <v>249</v>
      </c>
      <c r="G970" s="87" t="s">
        <v>6368</v>
      </c>
      <c r="H970" s="91" t="s">
        <v>2158</v>
      </c>
      <c r="I970" s="57" t="s">
        <v>22</v>
      </c>
      <c r="J970" s="72">
        <v>1</v>
      </c>
      <c r="K970" s="57">
        <v>0</v>
      </c>
      <c r="L970" s="57">
        <v>31</v>
      </c>
      <c r="M970" s="57">
        <v>3.2</v>
      </c>
    </row>
    <row r="971" s="83" customFormat="1" ht="27.6" spans="1:13">
      <c r="A971" s="83" t="s">
        <v>44</v>
      </c>
      <c r="B971" s="84">
        <v>970</v>
      </c>
      <c r="C971" s="57" t="s">
        <v>45</v>
      </c>
      <c r="D971" s="57" t="s">
        <v>53</v>
      </c>
      <c r="E971" s="42" t="s">
        <v>6170</v>
      </c>
      <c r="F971" s="58" t="s">
        <v>55</v>
      </c>
      <c r="G971" s="87" t="s">
        <v>6369</v>
      </c>
      <c r="H971" s="91" t="s">
        <v>2158</v>
      </c>
      <c r="I971" s="57" t="s">
        <v>22</v>
      </c>
      <c r="J971" s="72">
        <v>4</v>
      </c>
      <c r="K971" s="57">
        <v>0</v>
      </c>
      <c r="L971" s="57">
        <v>234</v>
      </c>
      <c r="M971" s="57">
        <v>3.2</v>
      </c>
    </row>
    <row r="972" s="83" customFormat="1" ht="27.6" spans="1:13">
      <c r="A972" s="83" t="s">
        <v>44</v>
      </c>
      <c r="B972" s="84">
        <v>971</v>
      </c>
      <c r="C972" s="57" t="s">
        <v>45</v>
      </c>
      <c r="D972" s="57" t="s">
        <v>322</v>
      </c>
      <c r="E972" s="42" t="s">
        <v>6170</v>
      </c>
      <c r="F972" s="58" t="s">
        <v>323</v>
      </c>
      <c r="G972" s="87" t="s">
        <v>6370</v>
      </c>
      <c r="H972" s="91" t="s">
        <v>2162</v>
      </c>
      <c r="I972" s="57" t="s">
        <v>2124</v>
      </c>
      <c r="J972" s="59">
        <v>17.2754</v>
      </c>
      <c r="K972" s="59">
        <v>0</v>
      </c>
      <c r="L972" s="57">
        <v>3286</v>
      </c>
      <c r="M972" s="57">
        <v>3.2</v>
      </c>
    </row>
    <row r="973" s="83" customFormat="1" ht="27.6" spans="1:13">
      <c r="A973" s="83" t="s">
        <v>44</v>
      </c>
      <c r="B973" s="84">
        <v>972</v>
      </c>
      <c r="C973" s="57" t="s">
        <v>45</v>
      </c>
      <c r="D973" s="57" t="s">
        <v>89</v>
      </c>
      <c r="E973" s="42" t="s">
        <v>6170</v>
      </c>
      <c r="F973" s="58" t="s">
        <v>114</v>
      </c>
      <c r="G973" s="87" t="s">
        <v>6351</v>
      </c>
      <c r="H973" s="91" t="s">
        <v>2166</v>
      </c>
      <c r="I973" s="57" t="s">
        <v>22</v>
      </c>
      <c r="J973" s="72">
        <v>1</v>
      </c>
      <c r="K973" s="57">
        <v>0</v>
      </c>
      <c r="L973" s="57">
        <v>164</v>
      </c>
      <c r="M973" s="57">
        <v>3.2</v>
      </c>
    </row>
    <row r="974" s="83" customFormat="1" ht="27.6" spans="1:13">
      <c r="A974" s="83" t="s">
        <v>44</v>
      </c>
      <c r="B974" s="84">
        <v>973</v>
      </c>
      <c r="C974" s="57" t="s">
        <v>45</v>
      </c>
      <c r="D974" s="57" t="s">
        <v>53</v>
      </c>
      <c r="E974" s="42" t="s">
        <v>6170</v>
      </c>
      <c r="F974" s="58" t="s">
        <v>3813</v>
      </c>
      <c r="G974" s="87" t="s">
        <v>6371</v>
      </c>
      <c r="H974" s="91" t="s">
        <v>3582</v>
      </c>
      <c r="I974" s="57" t="s">
        <v>22</v>
      </c>
      <c r="J974" s="72">
        <v>1</v>
      </c>
      <c r="K974" s="57">
        <f>(CEILING(J974*0.2,1))*1</f>
        <v>1</v>
      </c>
      <c r="L974" s="72">
        <v>85</v>
      </c>
      <c r="M974" s="57">
        <v>3.2</v>
      </c>
    </row>
    <row r="975" s="83" customFormat="1" ht="27.6" spans="1:13">
      <c r="A975" s="83" t="s">
        <v>44</v>
      </c>
      <c r="B975" s="84">
        <v>974</v>
      </c>
      <c r="C975" s="57" t="s">
        <v>45</v>
      </c>
      <c r="D975" s="57" t="s">
        <v>89</v>
      </c>
      <c r="E975" s="42" t="s">
        <v>6170</v>
      </c>
      <c r="F975" s="58" t="s">
        <v>114</v>
      </c>
      <c r="G975" s="87" t="s">
        <v>3576</v>
      </c>
      <c r="H975" s="91" t="s">
        <v>2166</v>
      </c>
      <c r="I975" s="57" t="s">
        <v>22</v>
      </c>
      <c r="J975" s="72">
        <v>2</v>
      </c>
      <c r="K975" s="57">
        <v>0</v>
      </c>
      <c r="L975" s="57">
        <v>2410</v>
      </c>
      <c r="M975" s="57">
        <v>3.2</v>
      </c>
    </row>
    <row r="976" s="83" customFormat="1" ht="27.6" spans="1:13">
      <c r="A976" s="83" t="s">
        <v>44</v>
      </c>
      <c r="B976" s="84">
        <v>975</v>
      </c>
      <c r="C976" s="57" t="s">
        <v>45</v>
      </c>
      <c r="D976" s="57" t="s">
        <v>89</v>
      </c>
      <c r="E976" s="42" t="s">
        <v>6170</v>
      </c>
      <c r="F976" s="58" t="s">
        <v>114</v>
      </c>
      <c r="G976" s="87" t="s">
        <v>6372</v>
      </c>
      <c r="H976" s="91" t="s">
        <v>2166</v>
      </c>
      <c r="I976" s="57" t="s">
        <v>22</v>
      </c>
      <c r="J976" s="72">
        <v>8</v>
      </c>
      <c r="K976" s="57">
        <v>0</v>
      </c>
      <c r="L976" s="57">
        <v>2039</v>
      </c>
      <c r="M976" s="57">
        <v>3.2</v>
      </c>
    </row>
    <row r="977" s="83" customFormat="1" ht="27.6" spans="1:13">
      <c r="A977" s="83" t="s">
        <v>44</v>
      </c>
      <c r="B977" s="84">
        <v>976</v>
      </c>
      <c r="C977" s="57" t="s">
        <v>45</v>
      </c>
      <c r="D977" s="57" t="s">
        <v>89</v>
      </c>
      <c r="E977" s="42" t="s">
        <v>6170</v>
      </c>
      <c r="F977" s="58" t="s">
        <v>114</v>
      </c>
      <c r="G977" s="87" t="s">
        <v>6373</v>
      </c>
      <c r="H977" s="91" t="s">
        <v>2166</v>
      </c>
      <c r="I977" s="57" t="s">
        <v>22</v>
      </c>
      <c r="J977" s="72">
        <v>1</v>
      </c>
      <c r="K977" s="57">
        <v>0</v>
      </c>
      <c r="L977" s="72">
        <v>495</v>
      </c>
      <c r="M977" s="57">
        <v>3.2</v>
      </c>
    </row>
    <row r="978" s="83" customFormat="1" ht="27.6" spans="1:13">
      <c r="A978" s="83" t="s">
        <v>44</v>
      </c>
      <c r="B978" s="84">
        <v>977</v>
      </c>
      <c r="C978" s="57" t="s">
        <v>45</v>
      </c>
      <c r="D978" s="57" t="s">
        <v>89</v>
      </c>
      <c r="E978" s="42" t="s">
        <v>6170</v>
      </c>
      <c r="F978" s="58" t="s">
        <v>114</v>
      </c>
      <c r="G978" s="87" t="s">
        <v>6374</v>
      </c>
      <c r="H978" s="91" t="s">
        <v>2166</v>
      </c>
      <c r="I978" s="57" t="s">
        <v>22</v>
      </c>
      <c r="J978" s="72">
        <v>2</v>
      </c>
      <c r="K978" s="57">
        <v>0</v>
      </c>
      <c r="L978" s="57">
        <v>1437</v>
      </c>
      <c r="M978" s="57">
        <v>3.2</v>
      </c>
    </row>
    <row r="979" s="83" customFormat="1" ht="27.6" spans="1:13">
      <c r="A979" s="83" t="s">
        <v>44</v>
      </c>
      <c r="B979" s="84">
        <v>978</v>
      </c>
      <c r="C979" s="57" t="s">
        <v>45</v>
      </c>
      <c r="D979" s="57" t="s">
        <v>53</v>
      </c>
      <c r="E979" s="42" t="s">
        <v>6170</v>
      </c>
      <c r="F979" s="58" t="s">
        <v>55</v>
      </c>
      <c r="G979" s="87" t="s">
        <v>2764</v>
      </c>
      <c r="H979" s="91" t="s">
        <v>2158</v>
      </c>
      <c r="I979" s="57" t="s">
        <v>22</v>
      </c>
      <c r="J979" s="72">
        <v>18</v>
      </c>
      <c r="K979" s="57">
        <v>0</v>
      </c>
      <c r="L979" s="57">
        <v>6784</v>
      </c>
      <c r="M979" s="57">
        <v>3.2</v>
      </c>
    </row>
    <row r="980" s="83" customFormat="1" ht="27.6" spans="1:13">
      <c r="A980" s="83" t="s">
        <v>44</v>
      </c>
      <c r="B980" s="84">
        <v>979</v>
      </c>
      <c r="C980" s="57" t="s">
        <v>45</v>
      </c>
      <c r="D980" s="57" t="s">
        <v>53</v>
      </c>
      <c r="E980" s="42" t="s">
        <v>6170</v>
      </c>
      <c r="F980" s="58" t="s">
        <v>55</v>
      </c>
      <c r="G980" s="87" t="s">
        <v>3278</v>
      </c>
      <c r="H980" s="91" t="s">
        <v>2158</v>
      </c>
      <c r="I980" s="57" t="s">
        <v>22</v>
      </c>
      <c r="J980" s="72">
        <v>1</v>
      </c>
      <c r="K980" s="57">
        <v>0</v>
      </c>
      <c r="L980" s="57">
        <v>188</v>
      </c>
      <c r="M980" s="57">
        <v>3.2</v>
      </c>
    </row>
    <row r="981" s="83" customFormat="1" ht="27.6" spans="1:13">
      <c r="A981" s="83" t="s">
        <v>44</v>
      </c>
      <c r="B981" s="84">
        <v>980</v>
      </c>
      <c r="C981" s="57" t="s">
        <v>45</v>
      </c>
      <c r="D981" s="57" t="s">
        <v>53</v>
      </c>
      <c r="E981" s="42" t="s">
        <v>6170</v>
      </c>
      <c r="F981" s="58" t="s">
        <v>55</v>
      </c>
      <c r="G981" s="87" t="s">
        <v>6375</v>
      </c>
      <c r="H981" s="91" t="s">
        <v>2158</v>
      </c>
      <c r="I981" s="57" t="s">
        <v>22</v>
      </c>
      <c r="J981" s="72">
        <v>5</v>
      </c>
      <c r="K981" s="57">
        <f>(CEILING(J981*0.2,1))*1</f>
        <v>1</v>
      </c>
      <c r="L981" s="72">
        <v>418</v>
      </c>
      <c r="M981" s="57">
        <v>3.2</v>
      </c>
    </row>
    <row r="982" s="83" customFormat="1" ht="27.6" spans="1:13">
      <c r="A982" s="83" t="s">
        <v>44</v>
      </c>
      <c r="B982" s="84">
        <v>981</v>
      </c>
      <c r="C982" s="57" t="s">
        <v>45</v>
      </c>
      <c r="D982" s="57" t="s">
        <v>53</v>
      </c>
      <c r="E982" s="42" t="s">
        <v>6170</v>
      </c>
      <c r="F982" s="58" t="s">
        <v>55</v>
      </c>
      <c r="G982" s="87" t="s">
        <v>6376</v>
      </c>
      <c r="H982" s="91" t="s">
        <v>2158</v>
      </c>
      <c r="I982" s="57" t="s">
        <v>22</v>
      </c>
      <c r="J982" s="72">
        <v>4</v>
      </c>
      <c r="K982" s="57">
        <v>0</v>
      </c>
      <c r="L982" s="72">
        <v>655</v>
      </c>
      <c r="M982" s="57">
        <v>3.2</v>
      </c>
    </row>
    <row r="983" s="83" customFormat="1" ht="41.4" spans="1:13">
      <c r="A983" s="83" t="s">
        <v>44</v>
      </c>
      <c r="B983" s="84">
        <v>982</v>
      </c>
      <c r="C983" s="57" t="s">
        <v>45</v>
      </c>
      <c r="D983" s="57" t="s">
        <v>53</v>
      </c>
      <c r="E983" s="42" t="s">
        <v>6170</v>
      </c>
      <c r="F983" s="58" t="s">
        <v>249</v>
      </c>
      <c r="G983" s="87" t="s">
        <v>6377</v>
      </c>
      <c r="H983" s="91" t="s">
        <v>2158</v>
      </c>
      <c r="I983" s="57" t="s">
        <v>22</v>
      </c>
      <c r="J983" s="72">
        <v>1</v>
      </c>
      <c r="K983" s="57">
        <v>0</v>
      </c>
      <c r="L983" s="72">
        <v>48</v>
      </c>
      <c r="M983" s="57">
        <v>3.2</v>
      </c>
    </row>
    <row r="984" s="83" customFormat="1" ht="41.4" spans="1:13">
      <c r="A984" s="83" t="s">
        <v>44</v>
      </c>
      <c r="B984" s="84">
        <v>983</v>
      </c>
      <c r="C984" s="57" t="s">
        <v>45</v>
      </c>
      <c r="D984" s="57" t="s">
        <v>53</v>
      </c>
      <c r="E984" s="42" t="s">
        <v>6170</v>
      </c>
      <c r="F984" s="58" t="s">
        <v>249</v>
      </c>
      <c r="G984" s="87" t="s">
        <v>6378</v>
      </c>
      <c r="H984" s="91" t="s">
        <v>2158</v>
      </c>
      <c r="I984" s="57" t="s">
        <v>22</v>
      </c>
      <c r="J984" s="72">
        <v>1</v>
      </c>
      <c r="K984" s="57">
        <v>0</v>
      </c>
      <c r="L984" s="72">
        <v>48</v>
      </c>
      <c r="M984" s="57">
        <v>3.2</v>
      </c>
    </row>
    <row r="985" s="83" customFormat="1" ht="41.4" spans="1:13">
      <c r="A985" s="83" t="s">
        <v>44</v>
      </c>
      <c r="B985" s="84">
        <v>984</v>
      </c>
      <c r="C985" s="57" t="s">
        <v>45</v>
      </c>
      <c r="D985" s="57" t="s">
        <v>53</v>
      </c>
      <c r="E985" s="42" t="s">
        <v>6170</v>
      </c>
      <c r="F985" s="58" t="s">
        <v>249</v>
      </c>
      <c r="G985" s="87" t="s">
        <v>6379</v>
      </c>
      <c r="H985" s="91" t="s">
        <v>2158</v>
      </c>
      <c r="I985" s="57" t="s">
        <v>22</v>
      </c>
      <c r="J985" s="72">
        <v>1</v>
      </c>
      <c r="K985" s="57">
        <v>0</v>
      </c>
      <c r="L985" s="72">
        <v>142</v>
      </c>
      <c r="M985" s="57">
        <v>3.2</v>
      </c>
    </row>
    <row r="986" s="83" customFormat="1" ht="41.4" spans="1:13">
      <c r="A986" s="83" t="s">
        <v>44</v>
      </c>
      <c r="B986" s="84">
        <v>985</v>
      </c>
      <c r="C986" s="57" t="s">
        <v>45</v>
      </c>
      <c r="D986" s="57" t="s">
        <v>53</v>
      </c>
      <c r="E986" s="42" t="s">
        <v>6170</v>
      </c>
      <c r="F986" s="58" t="s">
        <v>249</v>
      </c>
      <c r="G986" s="87" t="s">
        <v>6380</v>
      </c>
      <c r="H986" s="91" t="s">
        <v>2158</v>
      </c>
      <c r="I986" s="57" t="s">
        <v>22</v>
      </c>
      <c r="J986" s="72">
        <v>2</v>
      </c>
      <c r="K986" s="57">
        <v>0</v>
      </c>
      <c r="L986" s="57">
        <v>311</v>
      </c>
      <c r="M986" s="57">
        <v>3.2</v>
      </c>
    </row>
    <row r="987" s="83" customFormat="1" ht="27.6" spans="1:13">
      <c r="A987" s="83" t="s">
        <v>44</v>
      </c>
      <c r="B987" s="84">
        <v>986</v>
      </c>
      <c r="C987" s="57" t="s">
        <v>45</v>
      </c>
      <c r="D987" s="57" t="s">
        <v>53</v>
      </c>
      <c r="E987" s="42" t="s">
        <v>6170</v>
      </c>
      <c r="F987" s="58" t="s">
        <v>304</v>
      </c>
      <c r="G987" s="87" t="s">
        <v>6381</v>
      </c>
      <c r="H987" s="91" t="s">
        <v>2158</v>
      </c>
      <c r="I987" s="57" t="s">
        <v>22</v>
      </c>
      <c r="J987" s="72">
        <v>1</v>
      </c>
      <c r="K987" s="57">
        <v>0</v>
      </c>
      <c r="L987" s="57">
        <v>296</v>
      </c>
      <c r="M987" s="57">
        <v>3.2</v>
      </c>
    </row>
    <row r="988" s="83" customFormat="1" ht="27.6" spans="1:13">
      <c r="A988" s="83" t="s">
        <v>44</v>
      </c>
      <c r="B988" s="84">
        <v>987</v>
      </c>
      <c r="C988" s="57" t="s">
        <v>45</v>
      </c>
      <c r="D988" s="57" t="s">
        <v>53</v>
      </c>
      <c r="E988" s="42" t="s">
        <v>6170</v>
      </c>
      <c r="F988" s="58" t="s">
        <v>304</v>
      </c>
      <c r="G988" s="87" t="s">
        <v>6382</v>
      </c>
      <c r="H988" s="91" t="s">
        <v>2158</v>
      </c>
      <c r="I988" s="57" t="s">
        <v>22</v>
      </c>
      <c r="J988" s="72">
        <v>1</v>
      </c>
      <c r="K988" s="57">
        <f>(CEILING(J988*0.2,1))*1</f>
        <v>1</v>
      </c>
      <c r="L988" s="72">
        <v>74</v>
      </c>
      <c r="M988" s="57">
        <v>3.2</v>
      </c>
    </row>
    <row r="989" s="83" customFormat="1" ht="41.4" spans="1:13">
      <c r="A989" s="83" t="s">
        <v>44</v>
      </c>
      <c r="B989" s="84">
        <v>988</v>
      </c>
      <c r="C989" s="57" t="s">
        <v>45</v>
      </c>
      <c r="D989" s="57" t="s">
        <v>171</v>
      </c>
      <c r="E989" s="42" t="s">
        <v>6170</v>
      </c>
      <c r="F989" s="58" t="s">
        <v>172</v>
      </c>
      <c r="G989" s="87" t="s">
        <v>6383</v>
      </c>
      <c r="H989" s="91" t="s">
        <v>1809</v>
      </c>
      <c r="I989" s="57" t="s">
        <v>22</v>
      </c>
      <c r="J989" s="72">
        <v>9</v>
      </c>
      <c r="K989" s="57">
        <v>0</v>
      </c>
      <c r="L989" s="72">
        <v>7</v>
      </c>
      <c r="M989" s="57">
        <v>3.2</v>
      </c>
    </row>
    <row r="990" s="83" customFormat="1" ht="41.4" spans="1:13">
      <c r="A990" s="83" t="s">
        <v>44</v>
      </c>
      <c r="B990" s="84">
        <v>989</v>
      </c>
      <c r="C990" s="57" t="s">
        <v>45</v>
      </c>
      <c r="D990" s="57" t="s">
        <v>171</v>
      </c>
      <c r="E990" s="42" t="s">
        <v>6170</v>
      </c>
      <c r="F990" s="58" t="s">
        <v>172</v>
      </c>
      <c r="G990" s="87" t="s">
        <v>6384</v>
      </c>
      <c r="H990" s="91" t="s">
        <v>1809</v>
      </c>
      <c r="I990" s="57" t="s">
        <v>22</v>
      </c>
      <c r="J990" s="72">
        <v>1</v>
      </c>
      <c r="K990" s="57">
        <v>0</v>
      </c>
      <c r="L990" s="72">
        <v>1</v>
      </c>
      <c r="M990" s="57">
        <v>3.2</v>
      </c>
    </row>
    <row r="991" s="83" customFormat="1" ht="41.4" spans="1:13">
      <c r="A991" s="83" t="s">
        <v>44</v>
      </c>
      <c r="B991" s="84">
        <v>990</v>
      </c>
      <c r="C991" s="57" t="s">
        <v>45</v>
      </c>
      <c r="D991" s="57" t="s">
        <v>171</v>
      </c>
      <c r="E991" s="42" t="s">
        <v>6170</v>
      </c>
      <c r="F991" s="58" t="s">
        <v>172</v>
      </c>
      <c r="G991" s="87" t="s">
        <v>6385</v>
      </c>
      <c r="H991" s="91" t="s">
        <v>1809</v>
      </c>
      <c r="I991" s="57" t="s">
        <v>22</v>
      </c>
      <c r="J991" s="72">
        <v>2</v>
      </c>
      <c r="K991" s="57">
        <v>0</v>
      </c>
      <c r="L991" s="72">
        <v>3</v>
      </c>
      <c r="M991" s="57">
        <v>3.2</v>
      </c>
    </row>
    <row r="992" s="83" customFormat="1" ht="41.4" spans="1:13">
      <c r="A992" s="83" t="s">
        <v>44</v>
      </c>
      <c r="B992" s="84">
        <v>991</v>
      </c>
      <c r="C992" s="57" t="s">
        <v>45</v>
      </c>
      <c r="D992" s="57" t="s">
        <v>171</v>
      </c>
      <c r="E992" s="42" t="s">
        <v>6170</v>
      </c>
      <c r="F992" s="58" t="s">
        <v>172</v>
      </c>
      <c r="G992" s="87" t="s">
        <v>6386</v>
      </c>
      <c r="H992" s="91" t="s">
        <v>1809</v>
      </c>
      <c r="I992" s="57" t="s">
        <v>22</v>
      </c>
      <c r="J992" s="72">
        <v>2</v>
      </c>
      <c r="K992" s="57">
        <v>0</v>
      </c>
      <c r="L992" s="72">
        <v>3</v>
      </c>
      <c r="M992" s="57">
        <v>3.2</v>
      </c>
    </row>
    <row r="993" s="83" customFormat="1" ht="55.2" spans="1:13">
      <c r="A993" s="83" t="s">
        <v>44</v>
      </c>
      <c r="B993" s="84">
        <v>992</v>
      </c>
      <c r="C993" s="57" t="s">
        <v>45</v>
      </c>
      <c r="D993" s="57" t="s">
        <v>53</v>
      </c>
      <c r="E993" s="42" t="s">
        <v>6170</v>
      </c>
      <c r="F993" s="58" t="s">
        <v>236</v>
      </c>
      <c r="G993" s="87" t="s">
        <v>6387</v>
      </c>
      <c r="H993" s="91" t="s">
        <v>2166</v>
      </c>
      <c r="I993" s="57" t="s">
        <v>22</v>
      </c>
      <c r="J993" s="72">
        <v>1</v>
      </c>
      <c r="K993" s="57">
        <f t="shared" ref="K993:K995" si="58">(CEILING(J993*0.2,1))*1</f>
        <v>1</v>
      </c>
      <c r="L993" s="72">
        <v>6</v>
      </c>
      <c r="M993" s="57">
        <v>3.2</v>
      </c>
    </row>
    <row r="994" s="83" customFormat="1" ht="55.2" spans="1:13">
      <c r="A994" s="83" t="s">
        <v>44</v>
      </c>
      <c r="B994" s="84">
        <v>993</v>
      </c>
      <c r="C994" s="57" t="s">
        <v>45</v>
      </c>
      <c r="D994" s="57" t="s">
        <v>53</v>
      </c>
      <c r="E994" s="42" t="s">
        <v>6170</v>
      </c>
      <c r="F994" s="58" t="s">
        <v>236</v>
      </c>
      <c r="G994" s="87" t="s">
        <v>6388</v>
      </c>
      <c r="H994" s="91" t="s">
        <v>2166</v>
      </c>
      <c r="I994" s="57" t="s">
        <v>22</v>
      </c>
      <c r="J994" s="72">
        <v>1</v>
      </c>
      <c r="K994" s="57">
        <f t="shared" si="58"/>
        <v>1</v>
      </c>
      <c r="L994" s="72">
        <v>12</v>
      </c>
      <c r="M994" s="57">
        <v>3.2</v>
      </c>
    </row>
    <row r="995" s="83" customFormat="1" ht="27.6" spans="1:13">
      <c r="A995" s="83" t="s">
        <v>44</v>
      </c>
      <c r="B995" s="84">
        <v>994</v>
      </c>
      <c r="C995" s="57" t="s">
        <v>45</v>
      </c>
      <c r="D995" s="57" t="s">
        <v>53</v>
      </c>
      <c r="E995" s="42" t="s">
        <v>6170</v>
      </c>
      <c r="F995" s="58" t="s">
        <v>236</v>
      </c>
      <c r="G995" s="87" t="s">
        <v>2614</v>
      </c>
      <c r="H995" s="91" t="s">
        <v>2166</v>
      </c>
      <c r="I995" s="57" t="s">
        <v>22</v>
      </c>
      <c r="J995" s="72">
        <v>3</v>
      </c>
      <c r="K995" s="57">
        <f t="shared" si="58"/>
        <v>1</v>
      </c>
      <c r="L995" s="57">
        <v>3</v>
      </c>
      <c r="M995" s="57">
        <v>3.2</v>
      </c>
    </row>
    <row r="996" s="83" customFormat="1" ht="27.6" spans="1:13">
      <c r="A996" s="83" t="s">
        <v>44</v>
      </c>
      <c r="B996" s="84">
        <v>995</v>
      </c>
      <c r="C996" s="57" t="s">
        <v>45</v>
      </c>
      <c r="D996" s="57" t="s">
        <v>53</v>
      </c>
      <c r="E996" s="42" t="s">
        <v>6170</v>
      </c>
      <c r="F996" s="58" t="s">
        <v>236</v>
      </c>
      <c r="G996" s="87" t="s">
        <v>3575</v>
      </c>
      <c r="H996" s="91" t="s">
        <v>2166</v>
      </c>
      <c r="I996" s="57" t="s">
        <v>22</v>
      </c>
      <c r="J996" s="72">
        <v>6</v>
      </c>
      <c r="K996" s="57">
        <v>0</v>
      </c>
      <c r="L996" s="72">
        <v>6</v>
      </c>
      <c r="M996" s="57">
        <v>3.2</v>
      </c>
    </row>
    <row r="997" s="83" customFormat="1" ht="27.6" spans="1:13">
      <c r="A997" s="83" t="s">
        <v>44</v>
      </c>
      <c r="B997" s="84">
        <v>996</v>
      </c>
      <c r="C997" s="57" t="s">
        <v>45</v>
      </c>
      <c r="D997" s="57" t="s">
        <v>53</v>
      </c>
      <c r="E997" s="42" t="s">
        <v>6170</v>
      </c>
      <c r="F997" s="58" t="s">
        <v>236</v>
      </c>
      <c r="G997" s="87" t="s">
        <v>3578</v>
      </c>
      <c r="H997" s="91" t="s">
        <v>2166</v>
      </c>
      <c r="I997" s="57" t="s">
        <v>22</v>
      </c>
      <c r="J997" s="72">
        <v>1</v>
      </c>
      <c r="K997" s="57">
        <v>0</v>
      </c>
      <c r="L997" s="72">
        <v>3</v>
      </c>
      <c r="M997" s="57">
        <v>3.2</v>
      </c>
    </row>
    <row r="998" s="83" customFormat="1" ht="27.6" spans="1:13">
      <c r="A998" s="83" t="s">
        <v>44</v>
      </c>
      <c r="B998" s="84">
        <v>997</v>
      </c>
      <c r="C998" s="57" t="s">
        <v>45</v>
      </c>
      <c r="D998" s="57" t="s">
        <v>53</v>
      </c>
      <c r="E998" s="42" t="s">
        <v>6170</v>
      </c>
      <c r="F998" s="58" t="s">
        <v>236</v>
      </c>
      <c r="G998" s="87" t="s">
        <v>6389</v>
      </c>
      <c r="H998" s="91" t="s">
        <v>2166</v>
      </c>
      <c r="I998" s="57" t="s">
        <v>22</v>
      </c>
      <c r="J998" s="72">
        <v>2</v>
      </c>
      <c r="K998" s="57">
        <v>0</v>
      </c>
      <c r="L998" s="72">
        <v>10</v>
      </c>
      <c r="M998" s="57">
        <v>3.2</v>
      </c>
    </row>
    <row r="999" s="83" customFormat="1" ht="27.6" spans="1:13">
      <c r="A999" s="83" t="s">
        <v>44</v>
      </c>
      <c r="B999" s="84">
        <v>998</v>
      </c>
      <c r="C999" s="57" t="s">
        <v>45</v>
      </c>
      <c r="D999" s="57" t="s">
        <v>322</v>
      </c>
      <c r="E999" s="42" t="s">
        <v>6170</v>
      </c>
      <c r="F999" s="58" t="s">
        <v>323</v>
      </c>
      <c r="G999" s="87" t="s">
        <v>2765</v>
      </c>
      <c r="H999" s="91" t="s">
        <v>2162</v>
      </c>
      <c r="I999" s="57" t="s">
        <v>2124</v>
      </c>
      <c r="J999" s="59">
        <v>80.9421</v>
      </c>
      <c r="K999" s="59">
        <v>0</v>
      </c>
      <c r="L999" s="57">
        <v>35629</v>
      </c>
      <c r="M999" s="57">
        <v>3.2</v>
      </c>
    </row>
    <row r="1000" s="83" customFormat="1" ht="27.6" spans="1:13">
      <c r="A1000" s="83" t="s">
        <v>44</v>
      </c>
      <c r="B1000" s="84">
        <v>999</v>
      </c>
      <c r="C1000" s="57" t="s">
        <v>45</v>
      </c>
      <c r="D1000" s="57" t="s">
        <v>322</v>
      </c>
      <c r="E1000" s="42" t="s">
        <v>6170</v>
      </c>
      <c r="F1000" s="58" t="s">
        <v>323</v>
      </c>
      <c r="G1000" s="87" t="s">
        <v>6390</v>
      </c>
      <c r="H1000" s="91" t="s">
        <v>2162</v>
      </c>
      <c r="I1000" s="57" t="s">
        <v>2124</v>
      </c>
      <c r="J1000" s="59">
        <v>6.604</v>
      </c>
      <c r="K1000" s="59">
        <f>J1000*0.1</f>
        <v>0.6604</v>
      </c>
      <c r="L1000" s="57">
        <v>1128</v>
      </c>
      <c r="M1000" s="57">
        <v>3.2</v>
      </c>
    </row>
    <row r="1001" s="83" customFormat="1" ht="27.6" spans="1:13">
      <c r="A1001" s="83" t="s">
        <v>44</v>
      </c>
      <c r="B1001" s="84">
        <v>1000</v>
      </c>
      <c r="C1001" s="57" t="s">
        <v>45</v>
      </c>
      <c r="D1001" s="57" t="s">
        <v>322</v>
      </c>
      <c r="E1001" s="42" t="s">
        <v>6170</v>
      </c>
      <c r="F1001" s="58" t="s">
        <v>323</v>
      </c>
      <c r="G1001" s="87" t="s">
        <v>6391</v>
      </c>
      <c r="H1001" s="91" t="s">
        <v>2162</v>
      </c>
      <c r="I1001" s="57" t="s">
        <v>2124</v>
      </c>
      <c r="J1001" s="59">
        <v>9.68881</v>
      </c>
      <c r="K1001" s="59">
        <v>0</v>
      </c>
      <c r="L1001" s="57">
        <v>2596</v>
      </c>
      <c r="M1001" s="57">
        <v>3.2</v>
      </c>
    </row>
    <row r="1002" s="83" customFormat="1" ht="27.6" spans="1:13">
      <c r="A1002" s="83" t="s">
        <v>44</v>
      </c>
      <c r="B1002" s="84">
        <v>1001</v>
      </c>
      <c r="C1002" s="57" t="s">
        <v>45</v>
      </c>
      <c r="D1002" s="57" t="s">
        <v>53</v>
      </c>
      <c r="E1002" s="42" t="s">
        <v>6170</v>
      </c>
      <c r="F1002" s="58" t="s">
        <v>3813</v>
      </c>
      <c r="G1002" s="87" t="s">
        <v>6392</v>
      </c>
      <c r="H1002" s="91" t="s">
        <v>3582</v>
      </c>
      <c r="I1002" s="57" t="s">
        <v>22</v>
      </c>
      <c r="J1002" s="72">
        <v>1</v>
      </c>
      <c r="K1002" s="57">
        <f>(CEILING(J1002*0.2,1))*1</f>
        <v>1</v>
      </c>
      <c r="L1002" s="57">
        <v>17</v>
      </c>
      <c r="M1002" s="57">
        <v>3.2</v>
      </c>
    </row>
    <row r="1003" s="83" customFormat="1" ht="27.6" spans="1:13">
      <c r="A1003" s="83" t="s">
        <v>44</v>
      </c>
      <c r="B1003" s="84">
        <v>1002</v>
      </c>
      <c r="C1003" s="57" t="s">
        <v>45</v>
      </c>
      <c r="D1003" s="57" t="s">
        <v>89</v>
      </c>
      <c r="E1003" s="42" t="s">
        <v>6170</v>
      </c>
      <c r="F1003" s="58" t="s">
        <v>114</v>
      </c>
      <c r="G1003" s="87" t="s">
        <v>6393</v>
      </c>
      <c r="H1003" s="91" t="s">
        <v>2166</v>
      </c>
      <c r="I1003" s="57" t="s">
        <v>22</v>
      </c>
      <c r="J1003" s="72">
        <v>1</v>
      </c>
      <c r="K1003" s="57">
        <v>0</v>
      </c>
      <c r="L1003" s="57">
        <v>62</v>
      </c>
      <c r="M1003" s="57">
        <v>3.2</v>
      </c>
    </row>
    <row r="1004" s="83" customFormat="1" ht="27.6" spans="1:13">
      <c r="A1004" s="83" t="s">
        <v>44</v>
      </c>
      <c r="B1004" s="84">
        <v>1003</v>
      </c>
      <c r="C1004" s="57" t="s">
        <v>45</v>
      </c>
      <c r="D1004" s="57" t="s">
        <v>53</v>
      </c>
      <c r="E1004" s="42" t="s">
        <v>6170</v>
      </c>
      <c r="F1004" s="58" t="s">
        <v>55</v>
      </c>
      <c r="G1004" s="87" t="s">
        <v>6394</v>
      </c>
      <c r="H1004" s="91" t="s">
        <v>2158</v>
      </c>
      <c r="I1004" s="57" t="s">
        <v>22</v>
      </c>
      <c r="J1004" s="72">
        <v>3</v>
      </c>
      <c r="K1004" s="57">
        <f>(CEILING(J1004*0.2,1))*1</f>
        <v>1</v>
      </c>
      <c r="L1004" s="72">
        <v>37</v>
      </c>
      <c r="M1004" s="57">
        <v>3.2</v>
      </c>
    </row>
    <row r="1005" s="83" customFormat="1" ht="41.4" spans="1:13">
      <c r="A1005" s="83" t="s">
        <v>44</v>
      </c>
      <c r="B1005" s="84">
        <v>1004</v>
      </c>
      <c r="C1005" s="57" t="s">
        <v>45</v>
      </c>
      <c r="D1005" s="57" t="s">
        <v>171</v>
      </c>
      <c r="E1005" s="42" t="s">
        <v>6170</v>
      </c>
      <c r="F1005" s="58" t="s">
        <v>172</v>
      </c>
      <c r="G1005" s="87" t="s">
        <v>6395</v>
      </c>
      <c r="H1005" s="91" t="s">
        <v>1809</v>
      </c>
      <c r="I1005" s="57" t="s">
        <v>22</v>
      </c>
      <c r="J1005" s="72">
        <v>3</v>
      </c>
      <c r="K1005" s="57">
        <v>0</v>
      </c>
      <c r="L1005" s="57">
        <v>1</v>
      </c>
      <c r="M1005" s="57">
        <v>3.2</v>
      </c>
    </row>
    <row r="1006" s="83" customFormat="1" ht="27.6" spans="1:13">
      <c r="A1006" s="83" t="s">
        <v>44</v>
      </c>
      <c r="B1006" s="84">
        <v>1005</v>
      </c>
      <c r="C1006" s="57" t="s">
        <v>45</v>
      </c>
      <c r="D1006" s="57" t="s">
        <v>322</v>
      </c>
      <c r="E1006" s="42" t="s">
        <v>6170</v>
      </c>
      <c r="F1006" s="58" t="s">
        <v>323</v>
      </c>
      <c r="G1006" s="87" t="s">
        <v>6396</v>
      </c>
      <c r="H1006" s="91" t="s">
        <v>2162</v>
      </c>
      <c r="I1006" s="57" t="s">
        <v>2124</v>
      </c>
      <c r="J1006" s="59">
        <v>8.0927</v>
      </c>
      <c r="K1006" s="59">
        <f>J1006*0.1</f>
        <v>0.80927</v>
      </c>
      <c r="L1006" s="57">
        <v>408</v>
      </c>
      <c r="M1006" s="57">
        <v>3.2</v>
      </c>
    </row>
    <row r="1007" s="83" customFormat="1" ht="27.6" spans="1:13">
      <c r="A1007" s="83" t="s">
        <v>44</v>
      </c>
      <c r="B1007" s="84">
        <v>1006</v>
      </c>
      <c r="C1007" s="57" t="s">
        <v>45</v>
      </c>
      <c r="D1007" s="57" t="s">
        <v>89</v>
      </c>
      <c r="E1007" s="42" t="s">
        <v>6170</v>
      </c>
      <c r="F1007" s="58" t="s">
        <v>114</v>
      </c>
      <c r="G1007" s="87" t="s">
        <v>6372</v>
      </c>
      <c r="H1007" s="91" t="s">
        <v>2166</v>
      </c>
      <c r="I1007" s="57" t="s">
        <v>22</v>
      </c>
      <c r="J1007" s="72">
        <v>7</v>
      </c>
      <c r="K1007" s="57">
        <v>0</v>
      </c>
      <c r="L1007" s="72">
        <v>1784</v>
      </c>
      <c r="M1007" s="57">
        <v>3.2</v>
      </c>
    </row>
    <row r="1008" s="83" customFormat="1" ht="27.6" spans="1:13">
      <c r="A1008" s="83" t="s">
        <v>44</v>
      </c>
      <c r="B1008" s="84">
        <v>1007</v>
      </c>
      <c r="C1008" s="57" t="s">
        <v>45</v>
      </c>
      <c r="D1008" s="57" t="s">
        <v>89</v>
      </c>
      <c r="E1008" s="42" t="s">
        <v>6170</v>
      </c>
      <c r="F1008" s="58" t="s">
        <v>114</v>
      </c>
      <c r="G1008" s="87" t="s">
        <v>6373</v>
      </c>
      <c r="H1008" s="91" t="s">
        <v>2166</v>
      </c>
      <c r="I1008" s="57" t="s">
        <v>22</v>
      </c>
      <c r="J1008" s="72">
        <v>1</v>
      </c>
      <c r="K1008" s="57">
        <v>0</v>
      </c>
      <c r="L1008" s="57">
        <v>495</v>
      </c>
      <c r="M1008" s="57">
        <v>3.2</v>
      </c>
    </row>
    <row r="1009" s="83" customFormat="1" ht="27.6" spans="1:13">
      <c r="A1009" s="83" t="s">
        <v>44</v>
      </c>
      <c r="B1009" s="84">
        <v>1008</v>
      </c>
      <c r="C1009" s="57" t="s">
        <v>45</v>
      </c>
      <c r="D1009" s="57" t="s">
        <v>53</v>
      </c>
      <c r="E1009" s="42" t="s">
        <v>6170</v>
      </c>
      <c r="F1009" s="58" t="s">
        <v>55</v>
      </c>
      <c r="G1009" s="87" t="s">
        <v>6375</v>
      </c>
      <c r="H1009" s="91" t="s">
        <v>2158</v>
      </c>
      <c r="I1009" s="57" t="s">
        <v>22</v>
      </c>
      <c r="J1009" s="72">
        <v>13</v>
      </c>
      <c r="K1009" s="57">
        <f t="shared" ref="K1009:K1012" si="59">(CEILING(J1009*0.2,1))*1</f>
        <v>3</v>
      </c>
      <c r="L1009" s="57">
        <v>1086</v>
      </c>
      <c r="M1009" s="57">
        <v>3.2</v>
      </c>
    </row>
    <row r="1010" s="83" customFormat="1" ht="41.4" spans="1:13">
      <c r="A1010" s="83" t="s">
        <v>44</v>
      </c>
      <c r="B1010" s="84">
        <v>1009</v>
      </c>
      <c r="C1010" s="57" t="s">
        <v>45</v>
      </c>
      <c r="D1010" s="57" t="s">
        <v>53</v>
      </c>
      <c r="E1010" s="42" t="s">
        <v>6170</v>
      </c>
      <c r="F1010" s="58" t="s">
        <v>249</v>
      </c>
      <c r="G1010" s="87" t="s">
        <v>6377</v>
      </c>
      <c r="H1010" s="91" t="s">
        <v>2158</v>
      </c>
      <c r="I1010" s="57" t="s">
        <v>22</v>
      </c>
      <c r="J1010" s="72">
        <v>1</v>
      </c>
      <c r="K1010" s="57">
        <v>0</v>
      </c>
      <c r="L1010" s="72">
        <v>48</v>
      </c>
      <c r="M1010" s="57">
        <v>3.2</v>
      </c>
    </row>
    <row r="1011" s="83" customFormat="1" ht="27.6" spans="1:13">
      <c r="A1011" s="83" t="s">
        <v>44</v>
      </c>
      <c r="B1011" s="84">
        <v>1010</v>
      </c>
      <c r="C1011" s="57" t="s">
        <v>45</v>
      </c>
      <c r="D1011" s="57" t="s">
        <v>53</v>
      </c>
      <c r="E1011" s="42" t="s">
        <v>6170</v>
      </c>
      <c r="F1011" s="58" t="s">
        <v>304</v>
      </c>
      <c r="G1011" s="87" t="s">
        <v>6397</v>
      </c>
      <c r="H1011" s="91" t="s">
        <v>2158</v>
      </c>
      <c r="I1011" s="57" t="s">
        <v>22</v>
      </c>
      <c r="J1011" s="72">
        <v>1</v>
      </c>
      <c r="K1011" s="57">
        <f t="shared" si="59"/>
        <v>1</v>
      </c>
      <c r="L1011" s="72">
        <v>80</v>
      </c>
      <c r="M1011" s="57">
        <v>3.2</v>
      </c>
    </row>
    <row r="1012" s="83" customFormat="1" ht="27.6" spans="1:13">
      <c r="A1012" s="83" t="s">
        <v>44</v>
      </c>
      <c r="B1012" s="84">
        <v>1011</v>
      </c>
      <c r="C1012" s="57" t="s">
        <v>45</v>
      </c>
      <c r="D1012" s="57" t="s">
        <v>53</v>
      </c>
      <c r="E1012" s="42" t="s">
        <v>6170</v>
      </c>
      <c r="F1012" s="58" t="s">
        <v>304</v>
      </c>
      <c r="G1012" s="87" t="s">
        <v>6382</v>
      </c>
      <c r="H1012" s="91" t="s">
        <v>2158</v>
      </c>
      <c r="I1012" s="57" t="s">
        <v>22</v>
      </c>
      <c r="J1012" s="72">
        <v>1</v>
      </c>
      <c r="K1012" s="57">
        <f t="shared" si="59"/>
        <v>1</v>
      </c>
      <c r="L1012" s="72">
        <v>74</v>
      </c>
      <c r="M1012" s="57">
        <v>3.2</v>
      </c>
    </row>
    <row r="1013" s="83" customFormat="1" ht="41.4" spans="1:13">
      <c r="A1013" s="83" t="s">
        <v>44</v>
      </c>
      <c r="B1013" s="84">
        <v>1012</v>
      </c>
      <c r="C1013" s="57" t="s">
        <v>45</v>
      </c>
      <c r="D1013" s="57" t="s">
        <v>171</v>
      </c>
      <c r="E1013" s="42" t="s">
        <v>6170</v>
      </c>
      <c r="F1013" s="58" t="s">
        <v>172</v>
      </c>
      <c r="G1013" s="87" t="s">
        <v>6383</v>
      </c>
      <c r="H1013" s="91" t="s">
        <v>1809</v>
      </c>
      <c r="I1013" s="57" t="s">
        <v>22</v>
      </c>
      <c r="J1013" s="72">
        <v>5</v>
      </c>
      <c r="K1013" s="57">
        <v>0</v>
      </c>
      <c r="L1013" s="72">
        <v>4</v>
      </c>
      <c r="M1013" s="57">
        <v>3.2</v>
      </c>
    </row>
    <row r="1014" s="83" customFormat="1" ht="41.4" spans="1:13">
      <c r="A1014" s="83" t="s">
        <v>44</v>
      </c>
      <c r="B1014" s="84">
        <v>1013</v>
      </c>
      <c r="C1014" s="57" t="s">
        <v>45</v>
      </c>
      <c r="D1014" s="57" t="s">
        <v>171</v>
      </c>
      <c r="E1014" s="42" t="s">
        <v>6170</v>
      </c>
      <c r="F1014" s="58" t="s">
        <v>172</v>
      </c>
      <c r="G1014" s="87" t="s">
        <v>6384</v>
      </c>
      <c r="H1014" s="91" t="s">
        <v>1809</v>
      </c>
      <c r="I1014" s="57" t="s">
        <v>22</v>
      </c>
      <c r="J1014" s="72">
        <v>1</v>
      </c>
      <c r="K1014" s="57">
        <v>0</v>
      </c>
      <c r="L1014" s="72">
        <v>1</v>
      </c>
      <c r="M1014" s="57">
        <v>3.2</v>
      </c>
    </row>
    <row r="1015" s="83" customFormat="1" ht="27.6" spans="1:13">
      <c r="A1015" s="83" t="s">
        <v>44</v>
      </c>
      <c r="B1015" s="84">
        <v>1014</v>
      </c>
      <c r="C1015" s="57" t="s">
        <v>45</v>
      </c>
      <c r="D1015" s="57" t="s">
        <v>53</v>
      </c>
      <c r="E1015" s="42" t="s">
        <v>6170</v>
      </c>
      <c r="F1015" s="58" t="s">
        <v>236</v>
      </c>
      <c r="G1015" s="87" t="s">
        <v>2614</v>
      </c>
      <c r="H1015" s="91" t="s">
        <v>2166</v>
      </c>
      <c r="I1015" s="57" t="s">
        <v>22</v>
      </c>
      <c r="J1015" s="72">
        <v>7</v>
      </c>
      <c r="K1015" s="57">
        <f>(CEILING(J1015*0.2,1))*1</f>
        <v>2</v>
      </c>
      <c r="L1015" s="72">
        <v>7</v>
      </c>
      <c r="M1015" s="57">
        <v>3.2</v>
      </c>
    </row>
    <row r="1016" s="83" customFormat="1" ht="27.6" spans="1:13">
      <c r="A1016" s="83" t="s">
        <v>44</v>
      </c>
      <c r="B1016" s="84">
        <v>1015</v>
      </c>
      <c r="C1016" s="57" t="s">
        <v>45</v>
      </c>
      <c r="D1016" s="57" t="s">
        <v>322</v>
      </c>
      <c r="E1016" s="42" t="s">
        <v>6170</v>
      </c>
      <c r="F1016" s="58" t="s">
        <v>323</v>
      </c>
      <c r="G1016" s="87" t="s">
        <v>6390</v>
      </c>
      <c r="H1016" s="91" t="s">
        <v>2162</v>
      </c>
      <c r="I1016" s="57" t="s">
        <v>2124</v>
      </c>
      <c r="J1016" s="59">
        <v>25.8404</v>
      </c>
      <c r="K1016" s="59">
        <f>J1016*0.1</f>
        <v>2.58404</v>
      </c>
      <c r="L1016" s="72">
        <v>4414</v>
      </c>
      <c r="M1016" s="57">
        <v>3.2</v>
      </c>
    </row>
    <row r="1017" s="83" customFormat="1" ht="27.6" spans="1:13">
      <c r="A1017" s="83" t="s">
        <v>44</v>
      </c>
      <c r="B1017" s="84">
        <v>1016</v>
      </c>
      <c r="C1017" s="57" t="s">
        <v>45</v>
      </c>
      <c r="D1017" s="57" t="s">
        <v>449</v>
      </c>
      <c r="E1017" s="42" t="s">
        <v>6170</v>
      </c>
      <c r="F1017" s="58" t="s">
        <v>6398</v>
      </c>
      <c r="G1017" s="87" t="s">
        <v>6344</v>
      </c>
      <c r="H1017" s="91"/>
      <c r="I1017" s="57" t="s">
        <v>22</v>
      </c>
      <c r="J1017" s="72">
        <v>1</v>
      </c>
      <c r="K1017" s="57">
        <v>0</v>
      </c>
      <c r="L1017" s="72">
        <v>0</v>
      </c>
      <c r="M1017" s="57">
        <v>3.2</v>
      </c>
    </row>
    <row r="1018" s="83" customFormat="1" ht="27.6" spans="1:13">
      <c r="A1018" s="83" t="s">
        <v>44</v>
      </c>
      <c r="B1018" s="84">
        <v>1017</v>
      </c>
      <c r="C1018" s="57" t="s">
        <v>45</v>
      </c>
      <c r="D1018" s="57" t="s">
        <v>449</v>
      </c>
      <c r="E1018" s="42" t="s">
        <v>6170</v>
      </c>
      <c r="F1018" s="58" t="s">
        <v>6399</v>
      </c>
      <c r="G1018" s="87" t="s">
        <v>6344</v>
      </c>
      <c r="H1018" s="91"/>
      <c r="I1018" s="57" t="s">
        <v>22</v>
      </c>
      <c r="J1018" s="72">
        <v>1</v>
      </c>
      <c r="K1018" s="57">
        <v>0</v>
      </c>
      <c r="L1018" s="72">
        <v>0</v>
      </c>
      <c r="M1018" s="57">
        <v>3.2</v>
      </c>
    </row>
    <row r="1019" s="83" customFormat="1" ht="27.6" spans="1:13">
      <c r="A1019" s="83" t="s">
        <v>44</v>
      </c>
      <c r="B1019" s="84">
        <v>1018</v>
      </c>
      <c r="C1019" s="57" t="s">
        <v>45</v>
      </c>
      <c r="D1019" s="57" t="s">
        <v>449</v>
      </c>
      <c r="E1019" s="42" t="s">
        <v>6170</v>
      </c>
      <c r="F1019" s="58" t="s">
        <v>6400</v>
      </c>
      <c r="G1019" s="87" t="s">
        <v>6344</v>
      </c>
      <c r="H1019" s="91"/>
      <c r="I1019" s="57" t="s">
        <v>22</v>
      </c>
      <c r="J1019" s="72">
        <v>1</v>
      </c>
      <c r="K1019" s="57">
        <v>0</v>
      </c>
      <c r="L1019" s="57">
        <v>0</v>
      </c>
      <c r="M1019" s="57">
        <v>3.2</v>
      </c>
    </row>
    <row r="1020" s="83" customFormat="1" ht="27.6" spans="1:13">
      <c r="A1020" s="83" t="s">
        <v>44</v>
      </c>
      <c r="B1020" s="84">
        <v>1019</v>
      </c>
      <c r="C1020" s="57" t="s">
        <v>45</v>
      </c>
      <c r="D1020" s="57" t="s">
        <v>89</v>
      </c>
      <c r="E1020" s="42" t="s">
        <v>6170</v>
      </c>
      <c r="F1020" s="58" t="s">
        <v>114</v>
      </c>
      <c r="G1020" s="87" t="s">
        <v>2766</v>
      </c>
      <c r="H1020" s="91" t="s">
        <v>2166</v>
      </c>
      <c r="I1020" s="57" t="s">
        <v>22</v>
      </c>
      <c r="J1020" s="72">
        <v>10</v>
      </c>
      <c r="K1020" s="57">
        <v>0</v>
      </c>
      <c r="L1020" s="72">
        <v>505</v>
      </c>
      <c r="M1020" s="57">
        <v>3.2</v>
      </c>
    </row>
    <row r="1021" s="83" customFormat="1" ht="27.6" spans="1:13">
      <c r="A1021" s="83" t="s">
        <v>44</v>
      </c>
      <c r="B1021" s="84">
        <v>1020</v>
      </c>
      <c r="C1021" s="57" t="s">
        <v>45</v>
      </c>
      <c r="D1021" s="57" t="s">
        <v>53</v>
      </c>
      <c r="E1021" s="42" t="s">
        <v>6170</v>
      </c>
      <c r="F1021" s="58" t="s">
        <v>55</v>
      </c>
      <c r="G1021" s="87" t="s">
        <v>2605</v>
      </c>
      <c r="H1021" s="91" t="s">
        <v>2158</v>
      </c>
      <c r="I1021" s="57" t="s">
        <v>22</v>
      </c>
      <c r="J1021" s="72">
        <v>5</v>
      </c>
      <c r="K1021" s="57">
        <f t="shared" ref="K1021:K1024" si="60">(CEILING(J1021*0.2,1))*1</f>
        <v>1</v>
      </c>
      <c r="L1021" s="72">
        <v>115</v>
      </c>
      <c r="M1021" s="57">
        <v>3.2</v>
      </c>
    </row>
    <row r="1022" s="83" customFormat="1" ht="41.4" spans="1:13">
      <c r="A1022" s="83" t="s">
        <v>44</v>
      </c>
      <c r="B1022" s="84">
        <v>1021</v>
      </c>
      <c r="C1022" s="57" t="s">
        <v>45</v>
      </c>
      <c r="D1022" s="57" t="s">
        <v>171</v>
      </c>
      <c r="E1022" s="42" t="s">
        <v>6170</v>
      </c>
      <c r="F1022" s="58" t="s">
        <v>172</v>
      </c>
      <c r="G1022" s="87" t="s">
        <v>2604</v>
      </c>
      <c r="H1022" s="91" t="s">
        <v>1809</v>
      </c>
      <c r="I1022" s="57" t="s">
        <v>22</v>
      </c>
      <c r="J1022" s="72">
        <v>10</v>
      </c>
      <c r="K1022" s="57">
        <v>0</v>
      </c>
      <c r="L1022" s="72">
        <v>7</v>
      </c>
      <c r="M1022" s="57">
        <v>3.2</v>
      </c>
    </row>
    <row r="1023" s="83" customFormat="1" ht="55.2" spans="1:13">
      <c r="A1023" s="83" t="s">
        <v>44</v>
      </c>
      <c r="B1023" s="84">
        <v>1022</v>
      </c>
      <c r="C1023" s="57" t="s">
        <v>45</v>
      </c>
      <c r="D1023" s="57" t="s">
        <v>53</v>
      </c>
      <c r="E1023" s="42" t="s">
        <v>6170</v>
      </c>
      <c r="F1023" s="58" t="s">
        <v>236</v>
      </c>
      <c r="G1023" s="87" t="s">
        <v>6401</v>
      </c>
      <c r="H1023" s="91" t="s">
        <v>2166</v>
      </c>
      <c r="I1023" s="57" t="s">
        <v>22</v>
      </c>
      <c r="J1023" s="72">
        <v>2</v>
      </c>
      <c r="K1023" s="57">
        <f t="shared" si="60"/>
        <v>1</v>
      </c>
      <c r="L1023" s="72">
        <v>9</v>
      </c>
      <c r="M1023" s="57">
        <v>3.2</v>
      </c>
    </row>
    <row r="1024" s="83" customFormat="1" ht="55.2" spans="1:13">
      <c r="A1024" s="83" t="s">
        <v>44</v>
      </c>
      <c r="B1024" s="84">
        <v>1023</v>
      </c>
      <c r="C1024" s="57" t="s">
        <v>45</v>
      </c>
      <c r="D1024" s="57" t="s">
        <v>53</v>
      </c>
      <c r="E1024" s="42" t="s">
        <v>6170</v>
      </c>
      <c r="F1024" s="58" t="s">
        <v>236</v>
      </c>
      <c r="G1024" s="87" t="s">
        <v>6402</v>
      </c>
      <c r="H1024" s="91" t="s">
        <v>2166</v>
      </c>
      <c r="I1024" s="57" t="s">
        <v>22</v>
      </c>
      <c r="J1024" s="72">
        <v>2</v>
      </c>
      <c r="K1024" s="57">
        <f t="shared" si="60"/>
        <v>1</v>
      </c>
      <c r="L1024" s="57">
        <v>15</v>
      </c>
      <c r="M1024" s="57">
        <v>3.2</v>
      </c>
    </row>
    <row r="1025" s="83" customFormat="1" ht="27.6" spans="1:13">
      <c r="A1025" s="83" t="s">
        <v>44</v>
      </c>
      <c r="B1025" s="84">
        <v>1024</v>
      </c>
      <c r="C1025" s="57" t="s">
        <v>45</v>
      </c>
      <c r="D1025" s="57" t="s">
        <v>322</v>
      </c>
      <c r="E1025" s="42" t="s">
        <v>6170</v>
      </c>
      <c r="F1025" s="58" t="s">
        <v>323</v>
      </c>
      <c r="G1025" s="87" t="s">
        <v>2767</v>
      </c>
      <c r="H1025" s="91" t="s">
        <v>2162</v>
      </c>
      <c r="I1025" s="57" t="s">
        <v>2124</v>
      </c>
      <c r="J1025" s="59">
        <v>5.5701</v>
      </c>
      <c r="K1025" s="59">
        <f>J1025*0.1</f>
        <v>0.55701</v>
      </c>
      <c r="L1025" s="72">
        <v>302</v>
      </c>
      <c r="M1025" s="57">
        <v>3.2</v>
      </c>
    </row>
    <row r="1026" s="83" customFormat="1" ht="27.6" spans="1:13">
      <c r="A1026" s="83" t="s">
        <v>44</v>
      </c>
      <c r="B1026" s="84">
        <v>1025</v>
      </c>
      <c r="C1026" s="57" t="s">
        <v>45</v>
      </c>
      <c r="D1026" s="57" t="s">
        <v>89</v>
      </c>
      <c r="E1026" s="42" t="s">
        <v>6170</v>
      </c>
      <c r="F1026" s="58" t="s">
        <v>114</v>
      </c>
      <c r="G1026" s="87" t="s">
        <v>2766</v>
      </c>
      <c r="H1026" s="91" t="s">
        <v>2166</v>
      </c>
      <c r="I1026" s="57" t="s">
        <v>22</v>
      </c>
      <c r="J1026" s="72">
        <v>10</v>
      </c>
      <c r="K1026" s="57">
        <v>0</v>
      </c>
      <c r="L1026" s="72">
        <v>505</v>
      </c>
      <c r="M1026" s="57">
        <v>3.2</v>
      </c>
    </row>
    <row r="1027" s="83" customFormat="1" ht="27.6" spans="1:13">
      <c r="A1027" s="83" t="s">
        <v>44</v>
      </c>
      <c r="B1027" s="84">
        <v>1026</v>
      </c>
      <c r="C1027" s="57" t="s">
        <v>45</v>
      </c>
      <c r="D1027" s="57" t="s">
        <v>53</v>
      </c>
      <c r="E1027" s="42" t="s">
        <v>6170</v>
      </c>
      <c r="F1027" s="58" t="s">
        <v>55</v>
      </c>
      <c r="G1027" s="87" t="s">
        <v>2605</v>
      </c>
      <c r="H1027" s="91" t="s">
        <v>2158</v>
      </c>
      <c r="I1027" s="57" t="s">
        <v>22</v>
      </c>
      <c r="J1027" s="72">
        <v>5</v>
      </c>
      <c r="K1027" s="57">
        <f t="shared" ref="K1027:K1030" si="61">(CEILING(J1027*0.2,1))*1</f>
        <v>1</v>
      </c>
      <c r="L1027" s="72">
        <v>115</v>
      </c>
      <c r="M1027" s="57">
        <v>3.2</v>
      </c>
    </row>
    <row r="1028" s="83" customFormat="1" ht="41.4" spans="1:13">
      <c r="A1028" s="83" t="s">
        <v>44</v>
      </c>
      <c r="B1028" s="84">
        <v>1027</v>
      </c>
      <c r="C1028" s="57" t="s">
        <v>45</v>
      </c>
      <c r="D1028" s="57" t="s">
        <v>171</v>
      </c>
      <c r="E1028" s="42" t="s">
        <v>6170</v>
      </c>
      <c r="F1028" s="58" t="s">
        <v>172</v>
      </c>
      <c r="G1028" s="87" t="s">
        <v>2604</v>
      </c>
      <c r="H1028" s="91" t="s">
        <v>1809</v>
      </c>
      <c r="I1028" s="57" t="s">
        <v>22</v>
      </c>
      <c r="J1028" s="72">
        <v>10</v>
      </c>
      <c r="K1028" s="57">
        <v>0</v>
      </c>
      <c r="L1028" s="72">
        <v>7</v>
      </c>
      <c r="M1028" s="57">
        <v>3.2</v>
      </c>
    </row>
    <row r="1029" s="83" customFormat="1" ht="55.2" spans="1:13">
      <c r="A1029" s="83" t="s">
        <v>44</v>
      </c>
      <c r="B1029" s="84">
        <v>1028</v>
      </c>
      <c r="C1029" s="57" t="s">
        <v>45</v>
      </c>
      <c r="D1029" s="57" t="s">
        <v>53</v>
      </c>
      <c r="E1029" s="42" t="s">
        <v>6170</v>
      </c>
      <c r="F1029" s="58" t="s">
        <v>236</v>
      </c>
      <c r="G1029" s="87" t="s">
        <v>6401</v>
      </c>
      <c r="H1029" s="91" t="s">
        <v>2166</v>
      </c>
      <c r="I1029" s="57" t="s">
        <v>22</v>
      </c>
      <c r="J1029" s="72">
        <v>2</v>
      </c>
      <c r="K1029" s="57">
        <f t="shared" si="61"/>
        <v>1</v>
      </c>
      <c r="L1029" s="72">
        <v>9</v>
      </c>
      <c r="M1029" s="57">
        <v>3.2</v>
      </c>
    </row>
    <row r="1030" s="83" customFormat="1" ht="55.2" spans="1:13">
      <c r="A1030" s="83" t="s">
        <v>44</v>
      </c>
      <c r="B1030" s="84">
        <v>1029</v>
      </c>
      <c r="C1030" s="57" t="s">
        <v>45</v>
      </c>
      <c r="D1030" s="57" t="s">
        <v>53</v>
      </c>
      <c r="E1030" s="42" t="s">
        <v>6170</v>
      </c>
      <c r="F1030" s="58" t="s">
        <v>236</v>
      </c>
      <c r="G1030" s="87" t="s">
        <v>6402</v>
      </c>
      <c r="H1030" s="91" t="s">
        <v>2166</v>
      </c>
      <c r="I1030" s="57" t="s">
        <v>22</v>
      </c>
      <c r="J1030" s="72">
        <v>2</v>
      </c>
      <c r="K1030" s="57">
        <f t="shared" si="61"/>
        <v>1</v>
      </c>
      <c r="L1030" s="72">
        <v>15</v>
      </c>
      <c r="M1030" s="57">
        <v>3.2</v>
      </c>
    </row>
    <row r="1031" s="83" customFormat="1" ht="27.6" spans="1:13">
      <c r="A1031" s="83" t="s">
        <v>44</v>
      </c>
      <c r="B1031" s="84">
        <v>1030</v>
      </c>
      <c r="C1031" s="57" t="s">
        <v>45</v>
      </c>
      <c r="D1031" s="57" t="s">
        <v>322</v>
      </c>
      <c r="E1031" s="42" t="s">
        <v>6170</v>
      </c>
      <c r="F1031" s="58" t="s">
        <v>323</v>
      </c>
      <c r="G1031" s="87" t="s">
        <v>2767</v>
      </c>
      <c r="H1031" s="91" t="s">
        <v>2162</v>
      </c>
      <c r="I1031" s="57" t="s">
        <v>2124</v>
      </c>
      <c r="J1031" s="59">
        <v>5.4463</v>
      </c>
      <c r="K1031" s="59">
        <f>J1031*0.1</f>
        <v>0.54463</v>
      </c>
      <c r="L1031" s="72">
        <v>295</v>
      </c>
      <c r="M1031" s="57">
        <v>3.2</v>
      </c>
    </row>
    <row r="1032" s="83" customFormat="1" ht="27.6" spans="1:13">
      <c r="A1032" s="83" t="s">
        <v>44</v>
      </c>
      <c r="B1032" s="84">
        <v>1031</v>
      </c>
      <c r="C1032" s="57" t="s">
        <v>45</v>
      </c>
      <c r="D1032" s="57" t="s">
        <v>89</v>
      </c>
      <c r="E1032" s="42" t="s">
        <v>6170</v>
      </c>
      <c r="F1032" s="58" t="s">
        <v>114</v>
      </c>
      <c r="G1032" s="87" t="s">
        <v>4273</v>
      </c>
      <c r="H1032" s="91" t="s">
        <v>2166</v>
      </c>
      <c r="I1032" s="57" t="s">
        <v>22</v>
      </c>
      <c r="J1032" s="72">
        <v>9</v>
      </c>
      <c r="K1032" s="57">
        <v>0</v>
      </c>
      <c r="L1032" s="72">
        <v>1189</v>
      </c>
      <c r="M1032" s="57">
        <v>3.2</v>
      </c>
    </row>
    <row r="1033" s="83" customFormat="1" ht="27.6" spans="1:13">
      <c r="A1033" s="83" t="s">
        <v>44</v>
      </c>
      <c r="B1033" s="84">
        <v>1032</v>
      </c>
      <c r="C1033" s="57" t="s">
        <v>45</v>
      </c>
      <c r="D1033" s="57" t="s">
        <v>53</v>
      </c>
      <c r="E1033" s="42" t="s">
        <v>6170</v>
      </c>
      <c r="F1033" s="58" t="s">
        <v>55</v>
      </c>
      <c r="G1033" s="87" t="s">
        <v>4274</v>
      </c>
      <c r="H1033" s="91" t="s">
        <v>2158</v>
      </c>
      <c r="I1033" s="57" t="s">
        <v>22</v>
      </c>
      <c r="J1033" s="72">
        <v>2</v>
      </c>
      <c r="K1033" s="57">
        <v>0</v>
      </c>
      <c r="L1033" s="72">
        <v>170</v>
      </c>
      <c r="M1033" s="57">
        <v>3.2</v>
      </c>
    </row>
    <row r="1034" s="83" customFormat="1" ht="27.6" spans="1:13">
      <c r="A1034" s="83" t="s">
        <v>44</v>
      </c>
      <c r="B1034" s="84">
        <v>1033</v>
      </c>
      <c r="C1034" s="57" t="s">
        <v>45</v>
      </c>
      <c r="D1034" s="57" t="s">
        <v>53</v>
      </c>
      <c r="E1034" s="42" t="s">
        <v>6170</v>
      </c>
      <c r="F1034" s="58" t="s">
        <v>55</v>
      </c>
      <c r="G1034" s="87" t="s">
        <v>6403</v>
      </c>
      <c r="H1034" s="91" t="s">
        <v>2158</v>
      </c>
      <c r="I1034" s="57" t="s">
        <v>22</v>
      </c>
      <c r="J1034" s="72">
        <v>1</v>
      </c>
      <c r="K1034" s="57">
        <v>0</v>
      </c>
      <c r="L1034" s="72">
        <v>190</v>
      </c>
      <c r="M1034" s="57">
        <v>3.2</v>
      </c>
    </row>
    <row r="1035" s="83" customFormat="1" ht="27.6" spans="1:13">
      <c r="A1035" s="83" t="s">
        <v>44</v>
      </c>
      <c r="B1035" s="84">
        <v>1034</v>
      </c>
      <c r="C1035" s="57" t="s">
        <v>45</v>
      </c>
      <c r="D1035" s="57" t="s">
        <v>53</v>
      </c>
      <c r="E1035" s="42" t="s">
        <v>6170</v>
      </c>
      <c r="F1035" s="58" t="s">
        <v>249</v>
      </c>
      <c r="G1035" s="87" t="s">
        <v>6404</v>
      </c>
      <c r="H1035" s="91" t="s">
        <v>2158</v>
      </c>
      <c r="I1035" s="57" t="s">
        <v>22</v>
      </c>
      <c r="J1035" s="72">
        <v>1</v>
      </c>
      <c r="K1035" s="57">
        <v>0</v>
      </c>
      <c r="L1035" s="72">
        <v>73</v>
      </c>
      <c r="M1035" s="57">
        <v>3.2</v>
      </c>
    </row>
    <row r="1036" s="83" customFormat="1" ht="41.4" spans="1:13">
      <c r="A1036" s="83" t="s">
        <v>44</v>
      </c>
      <c r="B1036" s="84">
        <v>1035</v>
      </c>
      <c r="C1036" s="57" t="s">
        <v>45</v>
      </c>
      <c r="D1036" s="57" t="s">
        <v>171</v>
      </c>
      <c r="E1036" s="42" t="s">
        <v>6170</v>
      </c>
      <c r="F1036" s="58" t="s">
        <v>172</v>
      </c>
      <c r="G1036" s="87" t="s">
        <v>4276</v>
      </c>
      <c r="H1036" s="91" t="s">
        <v>1809</v>
      </c>
      <c r="I1036" s="57" t="s">
        <v>22</v>
      </c>
      <c r="J1036" s="72">
        <v>10</v>
      </c>
      <c r="K1036" s="57">
        <v>0</v>
      </c>
      <c r="L1036" s="72">
        <v>15</v>
      </c>
      <c r="M1036" s="57">
        <v>3.2</v>
      </c>
    </row>
    <row r="1037" s="83" customFormat="1" ht="55.2" spans="1:13">
      <c r="A1037" s="83" t="s">
        <v>44</v>
      </c>
      <c r="B1037" s="84">
        <v>1036</v>
      </c>
      <c r="C1037" s="57" t="s">
        <v>45</v>
      </c>
      <c r="D1037" s="57" t="s">
        <v>53</v>
      </c>
      <c r="E1037" s="42" t="s">
        <v>6170</v>
      </c>
      <c r="F1037" s="58" t="s">
        <v>236</v>
      </c>
      <c r="G1037" s="87" t="s">
        <v>6405</v>
      </c>
      <c r="H1037" s="91" t="s">
        <v>2166</v>
      </c>
      <c r="I1037" s="57" t="s">
        <v>22</v>
      </c>
      <c r="J1037" s="72">
        <v>1</v>
      </c>
      <c r="K1037" s="57">
        <f>(CEILING(J1037*0.2,1))*1</f>
        <v>1</v>
      </c>
      <c r="L1037" s="57">
        <v>3</v>
      </c>
      <c r="M1037" s="57">
        <v>3.2</v>
      </c>
    </row>
    <row r="1038" s="83" customFormat="1" ht="55.2" spans="1:13">
      <c r="A1038" s="83" t="s">
        <v>44</v>
      </c>
      <c r="B1038" s="84">
        <v>1037</v>
      </c>
      <c r="C1038" s="57" t="s">
        <v>45</v>
      </c>
      <c r="D1038" s="57" t="s">
        <v>53</v>
      </c>
      <c r="E1038" s="42" t="s">
        <v>6170</v>
      </c>
      <c r="F1038" s="58" t="s">
        <v>236</v>
      </c>
      <c r="G1038" s="87" t="s">
        <v>6363</v>
      </c>
      <c r="H1038" s="91" t="s">
        <v>2166</v>
      </c>
      <c r="I1038" s="57" t="s">
        <v>22</v>
      </c>
      <c r="J1038" s="72">
        <v>4</v>
      </c>
      <c r="K1038" s="57">
        <v>0</v>
      </c>
      <c r="L1038" s="57">
        <v>29</v>
      </c>
      <c r="M1038" s="57">
        <v>3.2</v>
      </c>
    </row>
    <row r="1039" s="83" customFormat="1" ht="27.6" spans="1:13">
      <c r="A1039" s="83" t="s">
        <v>44</v>
      </c>
      <c r="B1039" s="84">
        <v>1038</v>
      </c>
      <c r="C1039" s="57" t="s">
        <v>45</v>
      </c>
      <c r="D1039" s="57" t="s">
        <v>322</v>
      </c>
      <c r="E1039" s="42" t="s">
        <v>6170</v>
      </c>
      <c r="F1039" s="58" t="s">
        <v>323</v>
      </c>
      <c r="G1039" s="87" t="s">
        <v>4277</v>
      </c>
      <c r="H1039" s="91" t="s">
        <v>2162</v>
      </c>
      <c r="I1039" s="57" t="s">
        <v>2124</v>
      </c>
      <c r="J1039" s="59">
        <v>3.4074</v>
      </c>
      <c r="K1039" s="59">
        <v>0</v>
      </c>
      <c r="L1039" s="57">
        <v>453</v>
      </c>
      <c r="M1039" s="57">
        <v>3.2</v>
      </c>
    </row>
    <row r="1040" s="83" customFormat="1" ht="27.6" spans="1:13">
      <c r="A1040" s="83" t="s">
        <v>44</v>
      </c>
      <c r="B1040" s="84">
        <v>1039</v>
      </c>
      <c r="C1040" s="57" t="s">
        <v>45</v>
      </c>
      <c r="D1040" s="57" t="s">
        <v>322</v>
      </c>
      <c r="E1040" s="42" t="s">
        <v>6170</v>
      </c>
      <c r="F1040" s="58" t="s">
        <v>323</v>
      </c>
      <c r="G1040" s="87" t="s">
        <v>6406</v>
      </c>
      <c r="H1040" s="91" t="s">
        <v>2162</v>
      </c>
      <c r="I1040" s="57" t="s">
        <v>2124</v>
      </c>
      <c r="J1040" s="59">
        <v>4.6128</v>
      </c>
      <c r="K1040" s="59">
        <v>0</v>
      </c>
      <c r="L1040" s="72">
        <v>1036</v>
      </c>
      <c r="M1040" s="57">
        <v>3.2</v>
      </c>
    </row>
    <row r="1041" s="83" customFormat="1" ht="27.6" spans="1:13">
      <c r="A1041" s="83" t="s">
        <v>44</v>
      </c>
      <c r="B1041" s="84">
        <v>1040</v>
      </c>
      <c r="C1041" s="57" t="s">
        <v>45</v>
      </c>
      <c r="D1041" s="57" t="s">
        <v>89</v>
      </c>
      <c r="E1041" s="42" t="s">
        <v>6170</v>
      </c>
      <c r="F1041" s="58" t="s">
        <v>114</v>
      </c>
      <c r="G1041" s="87" t="s">
        <v>6356</v>
      </c>
      <c r="H1041" s="91" t="s">
        <v>2166</v>
      </c>
      <c r="I1041" s="57" t="s">
        <v>22</v>
      </c>
      <c r="J1041" s="72">
        <v>1</v>
      </c>
      <c r="K1041" s="57">
        <v>0</v>
      </c>
      <c r="L1041" s="57">
        <v>464</v>
      </c>
      <c r="M1041" s="57">
        <v>3.2</v>
      </c>
    </row>
    <row r="1042" s="83" customFormat="1" ht="27.6" spans="1:13">
      <c r="A1042" s="83" t="s">
        <v>44</v>
      </c>
      <c r="B1042" s="84">
        <v>1041</v>
      </c>
      <c r="C1042" s="57" t="s">
        <v>45</v>
      </c>
      <c r="D1042" s="57" t="s">
        <v>89</v>
      </c>
      <c r="E1042" s="42" t="s">
        <v>6170</v>
      </c>
      <c r="F1042" s="58" t="s">
        <v>114</v>
      </c>
      <c r="G1042" s="87" t="s">
        <v>6407</v>
      </c>
      <c r="H1042" s="91" t="s">
        <v>2166</v>
      </c>
      <c r="I1042" s="57" t="s">
        <v>22</v>
      </c>
      <c r="J1042" s="72">
        <v>3</v>
      </c>
      <c r="K1042" s="57">
        <v>0</v>
      </c>
      <c r="L1042" s="57">
        <v>631</v>
      </c>
      <c r="M1042" s="57">
        <v>3.2</v>
      </c>
    </row>
    <row r="1043" s="83" customFormat="1" ht="27.6" spans="1:13">
      <c r="A1043" s="83" t="s">
        <v>44</v>
      </c>
      <c r="B1043" s="84">
        <v>1042</v>
      </c>
      <c r="C1043" s="57" t="s">
        <v>45</v>
      </c>
      <c r="D1043" s="57" t="s">
        <v>53</v>
      </c>
      <c r="E1043" s="42" t="s">
        <v>6170</v>
      </c>
      <c r="F1043" s="58" t="s">
        <v>55</v>
      </c>
      <c r="G1043" s="87" t="s">
        <v>6403</v>
      </c>
      <c r="H1043" s="91" t="s">
        <v>2158</v>
      </c>
      <c r="I1043" s="57" t="s">
        <v>22</v>
      </c>
      <c r="J1043" s="72">
        <v>6</v>
      </c>
      <c r="K1043" s="57">
        <v>0</v>
      </c>
      <c r="L1043" s="57">
        <v>1140</v>
      </c>
      <c r="M1043" s="57">
        <v>3.2</v>
      </c>
    </row>
    <row r="1044" s="83" customFormat="1" ht="27.6" spans="1:13">
      <c r="A1044" s="83" t="s">
        <v>44</v>
      </c>
      <c r="B1044" s="84">
        <v>1043</v>
      </c>
      <c r="C1044" s="57" t="s">
        <v>45</v>
      </c>
      <c r="D1044" s="57" t="s">
        <v>53</v>
      </c>
      <c r="E1044" s="42" t="s">
        <v>6170</v>
      </c>
      <c r="F1044" s="58" t="s">
        <v>304</v>
      </c>
      <c r="G1044" s="87" t="s">
        <v>6408</v>
      </c>
      <c r="H1044" s="91" t="s">
        <v>2158</v>
      </c>
      <c r="I1044" s="57" t="s">
        <v>22</v>
      </c>
      <c r="J1044" s="72">
        <v>1</v>
      </c>
      <c r="K1044" s="57">
        <v>0</v>
      </c>
      <c r="L1044" s="72">
        <v>240</v>
      </c>
      <c r="M1044" s="57">
        <v>3.2</v>
      </c>
    </row>
    <row r="1045" s="83" customFormat="1" ht="41.4" spans="1:13">
      <c r="A1045" s="83" t="s">
        <v>44</v>
      </c>
      <c r="B1045" s="84">
        <v>1044</v>
      </c>
      <c r="C1045" s="57" t="s">
        <v>45</v>
      </c>
      <c r="D1045" s="57" t="s">
        <v>171</v>
      </c>
      <c r="E1045" s="42" t="s">
        <v>6170</v>
      </c>
      <c r="F1045" s="58" t="s">
        <v>172</v>
      </c>
      <c r="G1045" s="87" t="s">
        <v>6409</v>
      </c>
      <c r="H1045" s="91" t="s">
        <v>1809</v>
      </c>
      <c r="I1045" s="57" t="s">
        <v>22</v>
      </c>
      <c r="J1045" s="72">
        <v>2</v>
      </c>
      <c r="K1045" s="57">
        <v>0</v>
      </c>
      <c r="L1045" s="72">
        <v>4</v>
      </c>
      <c r="M1045" s="57">
        <v>3.2</v>
      </c>
    </row>
    <row r="1046" s="83" customFormat="1" ht="27.6" spans="1:13">
      <c r="A1046" s="83" t="s">
        <v>44</v>
      </c>
      <c r="B1046" s="84">
        <v>1045</v>
      </c>
      <c r="C1046" s="57" t="s">
        <v>45</v>
      </c>
      <c r="D1046" s="57" t="s">
        <v>53</v>
      </c>
      <c r="E1046" s="42" t="s">
        <v>6170</v>
      </c>
      <c r="F1046" s="58" t="s">
        <v>236</v>
      </c>
      <c r="G1046" s="87" t="s">
        <v>6410</v>
      </c>
      <c r="H1046" s="91" t="s">
        <v>2166</v>
      </c>
      <c r="I1046" s="57" t="s">
        <v>22</v>
      </c>
      <c r="J1046" s="72">
        <v>1</v>
      </c>
      <c r="K1046" s="57">
        <v>0</v>
      </c>
      <c r="L1046" s="57">
        <v>14</v>
      </c>
      <c r="M1046" s="57">
        <v>3.2</v>
      </c>
    </row>
    <row r="1047" s="83" customFormat="1" ht="27.6" spans="1:13">
      <c r="A1047" s="83" t="s">
        <v>44</v>
      </c>
      <c r="B1047" s="84">
        <v>1046</v>
      </c>
      <c r="C1047" s="57" t="s">
        <v>45</v>
      </c>
      <c r="D1047" s="57" t="s">
        <v>53</v>
      </c>
      <c r="E1047" s="42" t="s">
        <v>6170</v>
      </c>
      <c r="F1047" s="58" t="s">
        <v>236</v>
      </c>
      <c r="G1047" s="87" t="s">
        <v>3575</v>
      </c>
      <c r="H1047" s="91" t="s">
        <v>2166</v>
      </c>
      <c r="I1047" s="57" t="s">
        <v>22</v>
      </c>
      <c r="J1047" s="72">
        <v>4</v>
      </c>
      <c r="K1047" s="57">
        <v>0</v>
      </c>
      <c r="L1047" s="57">
        <v>4</v>
      </c>
      <c r="M1047" s="57">
        <v>3.2</v>
      </c>
    </row>
    <row r="1048" s="83" customFormat="1" ht="27.6" spans="1:13">
      <c r="A1048" s="83" t="s">
        <v>44</v>
      </c>
      <c r="B1048" s="84">
        <v>1047</v>
      </c>
      <c r="C1048" s="57" t="s">
        <v>45</v>
      </c>
      <c r="D1048" s="57" t="s">
        <v>322</v>
      </c>
      <c r="E1048" s="42" t="s">
        <v>6170</v>
      </c>
      <c r="F1048" s="58" t="s">
        <v>323</v>
      </c>
      <c r="G1048" s="87" t="s">
        <v>6406</v>
      </c>
      <c r="H1048" s="91" t="s">
        <v>2162</v>
      </c>
      <c r="I1048" s="57" t="s">
        <v>2124</v>
      </c>
      <c r="J1048" s="59">
        <v>9.0536</v>
      </c>
      <c r="K1048" s="59">
        <v>0</v>
      </c>
      <c r="L1048" s="57">
        <v>2034</v>
      </c>
      <c r="M1048" s="57">
        <v>3.2</v>
      </c>
    </row>
    <row r="1049" s="83" customFormat="1" spans="1:13">
      <c r="A1049" s="83" t="s">
        <v>44</v>
      </c>
      <c r="B1049" s="84">
        <v>1048</v>
      </c>
      <c r="C1049" s="57" t="s">
        <v>45</v>
      </c>
      <c r="D1049" s="57" t="s">
        <v>449</v>
      </c>
      <c r="E1049" s="42" t="s">
        <v>6170</v>
      </c>
      <c r="F1049" s="58" t="s">
        <v>6411</v>
      </c>
      <c r="G1049" s="87" t="s">
        <v>6412</v>
      </c>
      <c r="H1049" s="91"/>
      <c r="I1049" s="57" t="s">
        <v>22</v>
      </c>
      <c r="J1049" s="72">
        <v>1</v>
      </c>
      <c r="K1049" s="57">
        <v>0</v>
      </c>
      <c r="L1049" s="72">
        <v>0</v>
      </c>
      <c r="M1049" s="57">
        <v>3.2</v>
      </c>
    </row>
    <row r="1050" s="83" customFormat="1" ht="27.6" spans="1:13">
      <c r="A1050" s="83" t="s">
        <v>44</v>
      </c>
      <c r="B1050" s="84">
        <v>1049</v>
      </c>
      <c r="C1050" s="57" t="s">
        <v>45</v>
      </c>
      <c r="D1050" s="57" t="s">
        <v>53</v>
      </c>
      <c r="E1050" s="42" t="s">
        <v>6170</v>
      </c>
      <c r="F1050" s="58" t="s">
        <v>55</v>
      </c>
      <c r="G1050" s="87" t="s">
        <v>6413</v>
      </c>
      <c r="H1050" s="91" t="s">
        <v>2158</v>
      </c>
      <c r="I1050" s="57" t="s">
        <v>22</v>
      </c>
      <c r="J1050" s="72">
        <v>2</v>
      </c>
      <c r="K1050" s="57">
        <f t="shared" ref="K1050:K1055" si="62">(CEILING(J1050*0.2,1))*1</f>
        <v>1</v>
      </c>
      <c r="L1050" s="72">
        <v>122</v>
      </c>
      <c r="M1050" s="57">
        <v>3.2</v>
      </c>
    </row>
    <row r="1051" s="83" customFormat="1" ht="27.6" spans="1:13">
      <c r="A1051" s="83" t="s">
        <v>44</v>
      </c>
      <c r="B1051" s="84">
        <v>1050</v>
      </c>
      <c r="C1051" s="57" t="s">
        <v>45</v>
      </c>
      <c r="D1051" s="57" t="s">
        <v>53</v>
      </c>
      <c r="E1051" s="42" t="s">
        <v>6170</v>
      </c>
      <c r="F1051" s="58" t="s">
        <v>249</v>
      </c>
      <c r="G1051" s="87" t="s">
        <v>6414</v>
      </c>
      <c r="H1051" s="91" t="s">
        <v>2158</v>
      </c>
      <c r="I1051" s="57" t="s">
        <v>22</v>
      </c>
      <c r="J1051" s="72">
        <v>1</v>
      </c>
      <c r="K1051" s="57">
        <f t="shared" si="62"/>
        <v>1</v>
      </c>
      <c r="L1051" s="57">
        <v>19</v>
      </c>
      <c r="M1051" s="57">
        <v>3.2</v>
      </c>
    </row>
    <row r="1052" s="83" customFormat="1" ht="27.6" spans="1:13">
      <c r="A1052" s="83" t="s">
        <v>44</v>
      </c>
      <c r="B1052" s="84">
        <v>1051</v>
      </c>
      <c r="C1052" s="57" t="s">
        <v>45</v>
      </c>
      <c r="D1052" s="57" t="s">
        <v>322</v>
      </c>
      <c r="E1052" s="42" t="s">
        <v>6170</v>
      </c>
      <c r="F1052" s="58" t="s">
        <v>323</v>
      </c>
      <c r="G1052" s="87" t="s">
        <v>6415</v>
      </c>
      <c r="H1052" s="91" t="s">
        <v>2162</v>
      </c>
      <c r="I1052" s="57" t="s">
        <v>2124</v>
      </c>
      <c r="J1052" s="59">
        <v>2.70651</v>
      </c>
      <c r="K1052" s="59">
        <f>J1052*0.1</f>
        <v>0.270651</v>
      </c>
      <c r="L1052" s="57">
        <v>335</v>
      </c>
      <c r="M1052" s="57">
        <v>3.2</v>
      </c>
    </row>
    <row r="1053" s="83" customFormat="1" ht="27.6" spans="1:13">
      <c r="A1053" s="83" t="s">
        <v>44</v>
      </c>
      <c r="B1053" s="84">
        <v>1052</v>
      </c>
      <c r="C1053" s="57" t="s">
        <v>45</v>
      </c>
      <c r="D1053" s="57" t="s">
        <v>89</v>
      </c>
      <c r="E1053" s="42" t="s">
        <v>6170</v>
      </c>
      <c r="F1053" s="58" t="s">
        <v>114</v>
      </c>
      <c r="G1053" s="87" t="s">
        <v>6416</v>
      </c>
      <c r="H1053" s="91" t="s">
        <v>2166</v>
      </c>
      <c r="I1053" s="57" t="s">
        <v>22</v>
      </c>
      <c r="J1053" s="72">
        <v>1</v>
      </c>
      <c r="K1053" s="57">
        <v>0</v>
      </c>
      <c r="L1053" s="57">
        <v>153</v>
      </c>
      <c r="M1053" s="57">
        <v>3.2</v>
      </c>
    </row>
    <row r="1054" s="83" customFormat="1" ht="27.6" spans="1:13">
      <c r="A1054" s="83" t="s">
        <v>44</v>
      </c>
      <c r="B1054" s="84">
        <v>1053</v>
      </c>
      <c r="C1054" s="57" t="s">
        <v>45</v>
      </c>
      <c r="D1054" s="57" t="s">
        <v>89</v>
      </c>
      <c r="E1054" s="42" t="s">
        <v>6170</v>
      </c>
      <c r="F1054" s="58" t="s">
        <v>114</v>
      </c>
      <c r="G1054" s="87" t="s">
        <v>2768</v>
      </c>
      <c r="H1054" s="91" t="s">
        <v>2166</v>
      </c>
      <c r="I1054" s="57" t="s">
        <v>22</v>
      </c>
      <c r="J1054" s="72">
        <v>5</v>
      </c>
      <c r="K1054" s="57">
        <v>0</v>
      </c>
      <c r="L1054" s="72">
        <v>379</v>
      </c>
      <c r="M1054" s="57">
        <v>3.2</v>
      </c>
    </row>
    <row r="1055" s="83" customFormat="1" ht="27.6" spans="1:13">
      <c r="A1055" s="83" t="s">
        <v>44</v>
      </c>
      <c r="B1055" s="84">
        <v>1054</v>
      </c>
      <c r="C1055" s="57" t="s">
        <v>45</v>
      </c>
      <c r="D1055" s="57" t="s">
        <v>53</v>
      </c>
      <c r="E1055" s="42" t="s">
        <v>6170</v>
      </c>
      <c r="F1055" s="58" t="s">
        <v>55</v>
      </c>
      <c r="G1055" s="87" t="s">
        <v>2606</v>
      </c>
      <c r="H1055" s="91" t="s">
        <v>2158</v>
      </c>
      <c r="I1055" s="57" t="s">
        <v>22</v>
      </c>
      <c r="J1055" s="72">
        <v>2</v>
      </c>
      <c r="K1055" s="57">
        <f t="shared" si="62"/>
        <v>1</v>
      </c>
      <c r="L1055" s="72">
        <v>60</v>
      </c>
      <c r="M1055" s="57">
        <v>3.2</v>
      </c>
    </row>
    <row r="1056" s="83" customFormat="1" ht="27.6" spans="1:13">
      <c r="A1056" s="83" t="s">
        <v>44</v>
      </c>
      <c r="B1056" s="84">
        <v>1055</v>
      </c>
      <c r="C1056" s="57" t="s">
        <v>45</v>
      </c>
      <c r="D1056" s="57" t="s">
        <v>53</v>
      </c>
      <c r="E1056" s="42" t="s">
        <v>6170</v>
      </c>
      <c r="F1056" s="58" t="s">
        <v>55</v>
      </c>
      <c r="G1056" s="87" t="s">
        <v>6367</v>
      </c>
      <c r="H1056" s="91" t="s">
        <v>2158</v>
      </c>
      <c r="I1056" s="57" t="s">
        <v>22</v>
      </c>
      <c r="J1056" s="72">
        <v>8</v>
      </c>
      <c r="K1056" s="57">
        <v>0</v>
      </c>
      <c r="L1056" s="72">
        <v>936</v>
      </c>
      <c r="M1056" s="57">
        <v>3.2</v>
      </c>
    </row>
    <row r="1057" s="83" customFormat="1" ht="27.6" spans="1:13">
      <c r="A1057" s="83" t="s">
        <v>44</v>
      </c>
      <c r="B1057" s="84">
        <v>1056</v>
      </c>
      <c r="C1057" s="57" t="s">
        <v>45</v>
      </c>
      <c r="D1057" s="57" t="s">
        <v>53</v>
      </c>
      <c r="E1057" s="42" t="s">
        <v>6170</v>
      </c>
      <c r="F1057" s="58" t="s">
        <v>249</v>
      </c>
      <c r="G1057" s="87" t="s">
        <v>6368</v>
      </c>
      <c r="H1057" s="91" t="s">
        <v>2158</v>
      </c>
      <c r="I1057" s="57" t="s">
        <v>22</v>
      </c>
      <c r="J1057" s="72">
        <v>1</v>
      </c>
      <c r="K1057" s="57">
        <v>0</v>
      </c>
      <c r="L1057" s="57">
        <v>31</v>
      </c>
      <c r="M1057" s="57">
        <v>3.2</v>
      </c>
    </row>
    <row r="1058" s="83" customFormat="1" ht="41.4" spans="1:13">
      <c r="A1058" s="83" t="s">
        <v>44</v>
      </c>
      <c r="B1058" s="84">
        <v>1057</v>
      </c>
      <c r="C1058" s="57" t="s">
        <v>45</v>
      </c>
      <c r="D1058" s="57" t="s">
        <v>171</v>
      </c>
      <c r="E1058" s="42" t="s">
        <v>6170</v>
      </c>
      <c r="F1058" s="58" t="s">
        <v>172</v>
      </c>
      <c r="G1058" s="87" t="s">
        <v>6269</v>
      </c>
      <c r="H1058" s="91" t="s">
        <v>1809</v>
      </c>
      <c r="I1058" s="57" t="s">
        <v>22</v>
      </c>
      <c r="J1058" s="72">
        <v>4</v>
      </c>
      <c r="K1058" s="57">
        <v>0</v>
      </c>
      <c r="L1058" s="57">
        <v>3</v>
      </c>
      <c r="M1058" s="57">
        <v>3.2</v>
      </c>
    </row>
    <row r="1059" s="83" customFormat="1" ht="55.2" spans="1:13">
      <c r="A1059" s="83" t="s">
        <v>44</v>
      </c>
      <c r="B1059" s="84">
        <v>1058</v>
      </c>
      <c r="C1059" s="57" t="s">
        <v>45</v>
      </c>
      <c r="D1059" s="57" t="s">
        <v>53</v>
      </c>
      <c r="E1059" s="42" t="s">
        <v>6170</v>
      </c>
      <c r="F1059" s="58" t="s">
        <v>236</v>
      </c>
      <c r="G1059" s="87" t="s">
        <v>6401</v>
      </c>
      <c r="H1059" s="91" t="s">
        <v>2166</v>
      </c>
      <c r="I1059" s="57" t="s">
        <v>22</v>
      </c>
      <c r="J1059" s="72">
        <v>2</v>
      </c>
      <c r="K1059" s="57">
        <f>(CEILING(J1059*0.2,1))*1</f>
        <v>1</v>
      </c>
      <c r="L1059" s="72">
        <v>9</v>
      </c>
      <c r="M1059" s="57">
        <v>3.2</v>
      </c>
    </row>
    <row r="1060" s="83" customFormat="1" ht="27.6" spans="1:13">
      <c r="A1060" s="83" t="s">
        <v>44</v>
      </c>
      <c r="B1060" s="84">
        <v>1059</v>
      </c>
      <c r="C1060" s="57" t="s">
        <v>45</v>
      </c>
      <c r="D1060" s="57" t="s">
        <v>322</v>
      </c>
      <c r="E1060" s="42" t="s">
        <v>6170</v>
      </c>
      <c r="F1060" s="58" t="s">
        <v>323</v>
      </c>
      <c r="G1060" s="87" t="s">
        <v>2769</v>
      </c>
      <c r="H1060" s="91" t="s">
        <v>2162</v>
      </c>
      <c r="I1060" s="57" t="s">
        <v>2124</v>
      </c>
      <c r="J1060" s="59">
        <v>2.1268</v>
      </c>
      <c r="K1060" s="59">
        <f>J1060*0.1</f>
        <v>0.21268</v>
      </c>
      <c r="L1060" s="72">
        <v>168</v>
      </c>
      <c r="M1060" s="57">
        <v>3.2</v>
      </c>
    </row>
    <row r="1061" s="83" customFormat="1" ht="27.6" spans="1:13">
      <c r="A1061" s="83" t="s">
        <v>44</v>
      </c>
      <c r="B1061" s="84">
        <v>1060</v>
      </c>
      <c r="C1061" s="57" t="s">
        <v>45</v>
      </c>
      <c r="D1061" s="57" t="s">
        <v>322</v>
      </c>
      <c r="E1061" s="42" t="s">
        <v>6170</v>
      </c>
      <c r="F1061" s="58" t="s">
        <v>323</v>
      </c>
      <c r="G1061" s="87" t="s">
        <v>6370</v>
      </c>
      <c r="H1061" s="91" t="s">
        <v>2162</v>
      </c>
      <c r="I1061" s="57" t="s">
        <v>2124</v>
      </c>
      <c r="J1061" s="59">
        <v>29.9488</v>
      </c>
      <c r="K1061" s="59">
        <v>0</v>
      </c>
      <c r="L1061" s="57">
        <v>5696</v>
      </c>
      <c r="M1061" s="57">
        <v>3.2</v>
      </c>
    </row>
    <row r="1062" s="83" customFormat="1" ht="27.6" spans="1:13">
      <c r="A1062" s="83" t="s">
        <v>44</v>
      </c>
      <c r="B1062" s="84">
        <v>1061</v>
      </c>
      <c r="C1062" s="57" t="s">
        <v>45</v>
      </c>
      <c r="D1062" s="57" t="s">
        <v>89</v>
      </c>
      <c r="E1062" s="42" t="s">
        <v>6170</v>
      </c>
      <c r="F1062" s="58" t="s">
        <v>114</v>
      </c>
      <c r="G1062" s="87" t="s">
        <v>4273</v>
      </c>
      <c r="H1062" s="91" t="s">
        <v>2166</v>
      </c>
      <c r="I1062" s="57" t="s">
        <v>22</v>
      </c>
      <c r="J1062" s="72">
        <v>10</v>
      </c>
      <c r="K1062" s="57">
        <v>0</v>
      </c>
      <c r="L1062" s="57">
        <v>1321</v>
      </c>
      <c r="M1062" s="57">
        <v>3.2</v>
      </c>
    </row>
    <row r="1063" s="83" customFormat="1" ht="27.6" spans="1:13">
      <c r="A1063" s="83" t="s">
        <v>44</v>
      </c>
      <c r="B1063" s="84">
        <v>1062</v>
      </c>
      <c r="C1063" s="57" t="s">
        <v>45</v>
      </c>
      <c r="D1063" s="57" t="s">
        <v>89</v>
      </c>
      <c r="E1063" s="42" t="s">
        <v>6170</v>
      </c>
      <c r="F1063" s="58" t="s">
        <v>114</v>
      </c>
      <c r="G1063" s="87" t="s">
        <v>6407</v>
      </c>
      <c r="H1063" s="91" t="s">
        <v>2166</v>
      </c>
      <c r="I1063" s="57" t="s">
        <v>22</v>
      </c>
      <c r="J1063" s="72">
        <v>8</v>
      </c>
      <c r="K1063" s="57">
        <v>0</v>
      </c>
      <c r="L1063" s="72">
        <v>1684</v>
      </c>
      <c r="M1063" s="57">
        <v>3.2</v>
      </c>
    </row>
    <row r="1064" s="83" customFormat="1" ht="27.6" spans="1:13">
      <c r="A1064" s="83" t="s">
        <v>44</v>
      </c>
      <c r="B1064" s="84">
        <v>1063</v>
      </c>
      <c r="C1064" s="57" t="s">
        <v>45</v>
      </c>
      <c r="D1064" s="57" t="s">
        <v>53</v>
      </c>
      <c r="E1064" s="42" t="s">
        <v>6170</v>
      </c>
      <c r="F1064" s="58" t="s">
        <v>55</v>
      </c>
      <c r="G1064" s="87" t="s">
        <v>4274</v>
      </c>
      <c r="H1064" s="91" t="s">
        <v>2158</v>
      </c>
      <c r="I1064" s="57" t="s">
        <v>22</v>
      </c>
      <c r="J1064" s="72">
        <v>4</v>
      </c>
      <c r="K1064" s="57">
        <v>0</v>
      </c>
      <c r="L1064" s="57">
        <v>340</v>
      </c>
      <c r="M1064" s="57">
        <v>3.2</v>
      </c>
    </row>
    <row r="1065" s="83" customFormat="1" ht="27.6" spans="1:13">
      <c r="A1065" s="83" t="s">
        <v>44</v>
      </c>
      <c r="B1065" s="84">
        <v>1064</v>
      </c>
      <c r="C1065" s="57" t="s">
        <v>45</v>
      </c>
      <c r="D1065" s="57" t="s">
        <v>53</v>
      </c>
      <c r="E1065" s="42" t="s">
        <v>6170</v>
      </c>
      <c r="F1065" s="58" t="s">
        <v>304</v>
      </c>
      <c r="G1065" s="87" t="s">
        <v>6417</v>
      </c>
      <c r="H1065" s="91" t="s">
        <v>2158</v>
      </c>
      <c r="I1065" s="57" t="s">
        <v>22</v>
      </c>
      <c r="J1065" s="72">
        <v>2</v>
      </c>
      <c r="K1065" s="57">
        <v>0</v>
      </c>
      <c r="L1065" s="57">
        <v>164</v>
      </c>
      <c r="M1065" s="57">
        <v>3.2</v>
      </c>
    </row>
    <row r="1066" s="83" customFormat="1" ht="27.6" spans="1:13">
      <c r="A1066" s="83" t="s">
        <v>44</v>
      </c>
      <c r="B1066" s="84">
        <v>1065</v>
      </c>
      <c r="C1066" s="57" t="s">
        <v>45</v>
      </c>
      <c r="D1066" s="57" t="s">
        <v>53</v>
      </c>
      <c r="E1066" s="42" t="s">
        <v>6170</v>
      </c>
      <c r="F1066" s="58" t="s">
        <v>55</v>
      </c>
      <c r="G1066" s="87" t="s">
        <v>6403</v>
      </c>
      <c r="H1066" s="91" t="s">
        <v>2158</v>
      </c>
      <c r="I1066" s="57" t="s">
        <v>22</v>
      </c>
      <c r="J1066" s="72">
        <v>9</v>
      </c>
      <c r="K1066" s="57">
        <v>0</v>
      </c>
      <c r="L1066" s="57">
        <v>1710</v>
      </c>
      <c r="M1066" s="57">
        <v>3.2</v>
      </c>
    </row>
    <row r="1067" s="83" customFormat="1" ht="27.6" spans="1:13">
      <c r="A1067" s="83" t="s">
        <v>44</v>
      </c>
      <c r="B1067" s="84">
        <v>1066</v>
      </c>
      <c r="C1067" s="57" t="s">
        <v>45</v>
      </c>
      <c r="D1067" s="57" t="s">
        <v>53</v>
      </c>
      <c r="E1067" s="42" t="s">
        <v>6170</v>
      </c>
      <c r="F1067" s="58" t="s">
        <v>249</v>
      </c>
      <c r="G1067" s="87" t="s">
        <v>6418</v>
      </c>
      <c r="H1067" s="91" t="s">
        <v>2158</v>
      </c>
      <c r="I1067" s="57" t="s">
        <v>22</v>
      </c>
      <c r="J1067" s="72">
        <v>1</v>
      </c>
      <c r="K1067" s="57">
        <v>0</v>
      </c>
      <c r="L1067" s="72">
        <v>73</v>
      </c>
      <c r="M1067" s="57">
        <v>3.2</v>
      </c>
    </row>
    <row r="1068" s="83" customFormat="1" ht="27.6" spans="1:13">
      <c r="A1068" s="83" t="s">
        <v>44</v>
      </c>
      <c r="B1068" s="84">
        <v>1067</v>
      </c>
      <c r="C1068" s="57" t="s">
        <v>45</v>
      </c>
      <c r="D1068" s="57" t="s">
        <v>53</v>
      </c>
      <c r="E1068" s="42" t="s">
        <v>6170</v>
      </c>
      <c r="F1068" s="58" t="s">
        <v>304</v>
      </c>
      <c r="G1068" s="87" t="s">
        <v>6419</v>
      </c>
      <c r="H1068" s="91" t="s">
        <v>2158</v>
      </c>
      <c r="I1068" s="57" t="s">
        <v>22</v>
      </c>
      <c r="J1068" s="72">
        <v>1</v>
      </c>
      <c r="K1068" s="57">
        <v>0</v>
      </c>
      <c r="L1068" s="57">
        <v>230</v>
      </c>
      <c r="M1068" s="57">
        <v>3.2</v>
      </c>
    </row>
    <row r="1069" s="83" customFormat="1" ht="41.4" spans="1:13">
      <c r="A1069" s="83" t="s">
        <v>44</v>
      </c>
      <c r="B1069" s="84">
        <v>1068</v>
      </c>
      <c r="C1069" s="57" t="s">
        <v>45</v>
      </c>
      <c r="D1069" s="57" t="s">
        <v>171</v>
      </c>
      <c r="E1069" s="42" t="s">
        <v>6170</v>
      </c>
      <c r="F1069" s="58" t="s">
        <v>172</v>
      </c>
      <c r="G1069" s="87" t="s">
        <v>4276</v>
      </c>
      <c r="H1069" s="91" t="s">
        <v>1809</v>
      </c>
      <c r="I1069" s="57" t="s">
        <v>22</v>
      </c>
      <c r="J1069" s="72">
        <v>10</v>
      </c>
      <c r="K1069" s="57">
        <v>0</v>
      </c>
      <c r="L1069" s="57">
        <v>15</v>
      </c>
      <c r="M1069" s="57">
        <v>3.2</v>
      </c>
    </row>
    <row r="1070" s="83" customFormat="1" ht="41.4" spans="1:13">
      <c r="A1070" s="83" t="s">
        <v>44</v>
      </c>
      <c r="B1070" s="84">
        <v>1069</v>
      </c>
      <c r="C1070" s="57" t="s">
        <v>45</v>
      </c>
      <c r="D1070" s="57" t="s">
        <v>171</v>
      </c>
      <c r="E1070" s="42" t="s">
        <v>6170</v>
      </c>
      <c r="F1070" s="58" t="s">
        <v>172</v>
      </c>
      <c r="G1070" s="87" t="s">
        <v>6409</v>
      </c>
      <c r="H1070" s="91" t="s">
        <v>1809</v>
      </c>
      <c r="I1070" s="57" t="s">
        <v>22</v>
      </c>
      <c r="J1070" s="72">
        <v>7</v>
      </c>
      <c r="K1070" s="57">
        <v>0</v>
      </c>
      <c r="L1070" s="57">
        <v>14</v>
      </c>
      <c r="M1070" s="57">
        <v>3.2</v>
      </c>
    </row>
    <row r="1071" s="83" customFormat="1" ht="55.2" spans="1:13">
      <c r="A1071" s="83" t="s">
        <v>44</v>
      </c>
      <c r="B1071" s="84">
        <v>1070</v>
      </c>
      <c r="C1071" s="57" t="s">
        <v>45</v>
      </c>
      <c r="D1071" s="57" t="s">
        <v>53</v>
      </c>
      <c r="E1071" s="42" t="s">
        <v>6170</v>
      </c>
      <c r="F1071" s="58" t="s">
        <v>236</v>
      </c>
      <c r="G1071" s="87" t="s">
        <v>6401</v>
      </c>
      <c r="H1071" s="91" t="s">
        <v>2166</v>
      </c>
      <c r="I1071" s="57" t="s">
        <v>22</v>
      </c>
      <c r="J1071" s="72">
        <v>2</v>
      </c>
      <c r="K1071" s="57">
        <f>(CEILING(J1071*0.2,1))*1</f>
        <v>1</v>
      </c>
      <c r="L1071" s="72">
        <v>9</v>
      </c>
      <c r="M1071" s="57">
        <v>3.2</v>
      </c>
    </row>
    <row r="1072" s="83" customFormat="1" ht="55.2" spans="1:13">
      <c r="A1072" s="83" t="s">
        <v>44</v>
      </c>
      <c r="B1072" s="84">
        <v>1071</v>
      </c>
      <c r="C1072" s="57" t="s">
        <v>45</v>
      </c>
      <c r="D1072" s="57" t="s">
        <v>53</v>
      </c>
      <c r="E1072" s="42" t="s">
        <v>6170</v>
      </c>
      <c r="F1072" s="58" t="s">
        <v>236</v>
      </c>
      <c r="G1072" s="87" t="s">
        <v>6405</v>
      </c>
      <c r="H1072" s="91" t="s">
        <v>2166</v>
      </c>
      <c r="I1072" s="57" t="s">
        <v>22</v>
      </c>
      <c r="J1072" s="72">
        <v>1</v>
      </c>
      <c r="K1072" s="57">
        <f>(CEILING(J1072*0.2,1))*1</f>
        <v>1</v>
      </c>
      <c r="L1072" s="72">
        <v>3</v>
      </c>
      <c r="M1072" s="57">
        <v>3.2</v>
      </c>
    </row>
    <row r="1073" s="83" customFormat="1" ht="55.2" spans="1:13">
      <c r="A1073" s="83" t="s">
        <v>44</v>
      </c>
      <c r="B1073" s="84">
        <v>1072</v>
      </c>
      <c r="C1073" s="57" t="s">
        <v>45</v>
      </c>
      <c r="D1073" s="57" t="s">
        <v>53</v>
      </c>
      <c r="E1073" s="42" t="s">
        <v>6170</v>
      </c>
      <c r="F1073" s="58" t="s">
        <v>236</v>
      </c>
      <c r="G1073" s="87" t="s">
        <v>6363</v>
      </c>
      <c r="H1073" s="91" t="s">
        <v>2166</v>
      </c>
      <c r="I1073" s="57" t="s">
        <v>22</v>
      </c>
      <c r="J1073" s="72">
        <v>2</v>
      </c>
      <c r="K1073" s="57">
        <v>0</v>
      </c>
      <c r="L1073" s="57">
        <v>15</v>
      </c>
      <c r="M1073" s="57">
        <v>3.2</v>
      </c>
    </row>
    <row r="1074" s="83" customFormat="1" ht="55.2" spans="1:13">
      <c r="A1074" s="83" t="s">
        <v>44</v>
      </c>
      <c r="B1074" s="84">
        <v>1073</v>
      </c>
      <c r="C1074" s="57" t="s">
        <v>45</v>
      </c>
      <c r="D1074" s="57" t="s">
        <v>53</v>
      </c>
      <c r="E1074" s="42" t="s">
        <v>6170</v>
      </c>
      <c r="F1074" s="58" t="s">
        <v>236</v>
      </c>
      <c r="G1074" s="87" t="s">
        <v>6363</v>
      </c>
      <c r="H1074" s="91" t="s">
        <v>2166</v>
      </c>
      <c r="I1074" s="57" t="s">
        <v>22</v>
      </c>
      <c r="J1074" s="72">
        <v>1</v>
      </c>
      <c r="K1074" s="57">
        <v>0</v>
      </c>
      <c r="L1074" s="57">
        <v>7</v>
      </c>
      <c r="M1074" s="57">
        <v>3.2</v>
      </c>
    </row>
    <row r="1075" s="83" customFormat="1" ht="27.6" spans="1:13">
      <c r="A1075" s="83" t="s">
        <v>44</v>
      </c>
      <c r="B1075" s="84">
        <v>1074</v>
      </c>
      <c r="C1075" s="57" t="s">
        <v>45</v>
      </c>
      <c r="D1075" s="57" t="s">
        <v>53</v>
      </c>
      <c r="E1075" s="42" t="s">
        <v>6170</v>
      </c>
      <c r="F1075" s="58" t="s">
        <v>236</v>
      </c>
      <c r="G1075" s="87" t="s">
        <v>3575</v>
      </c>
      <c r="H1075" s="91" t="s">
        <v>2166</v>
      </c>
      <c r="I1075" s="57" t="s">
        <v>22</v>
      </c>
      <c r="J1075" s="72">
        <v>1</v>
      </c>
      <c r="K1075" s="57">
        <v>0</v>
      </c>
      <c r="L1075" s="57">
        <v>1</v>
      </c>
      <c r="M1075" s="57">
        <v>3.2</v>
      </c>
    </row>
    <row r="1076" s="83" customFormat="1" ht="27.6" spans="1:13">
      <c r="A1076" s="83" t="s">
        <v>44</v>
      </c>
      <c r="B1076" s="84">
        <v>1075</v>
      </c>
      <c r="C1076" s="57" t="s">
        <v>45</v>
      </c>
      <c r="D1076" s="57" t="s">
        <v>322</v>
      </c>
      <c r="E1076" s="42" t="s">
        <v>6170</v>
      </c>
      <c r="F1076" s="58" t="s">
        <v>323</v>
      </c>
      <c r="G1076" s="87" t="s">
        <v>4277</v>
      </c>
      <c r="H1076" s="91" t="s">
        <v>2162</v>
      </c>
      <c r="I1076" s="57" t="s">
        <v>2124</v>
      </c>
      <c r="J1076" s="59">
        <v>5.1551</v>
      </c>
      <c r="K1076" s="59">
        <v>0</v>
      </c>
      <c r="L1076" s="72">
        <v>686</v>
      </c>
      <c r="M1076" s="57">
        <v>3.2</v>
      </c>
    </row>
    <row r="1077" s="83" customFormat="1" ht="27.6" spans="1:13">
      <c r="A1077" s="83" t="s">
        <v>44</v>
      </c>
      <c r="B1077" s="84">
        <v>1076</v>
      </c>
      <c r="C1077" s="57" t="s">
        <v>45</v>
      </c>
      <c r="D1077" s="57" t="s">
        <v>322</v>
      </c>
      <c r="E1077" s="42" t="s">
        <v>6170</v>
      </c>
      <c r="F1077" s="58" t="s">
        <v>323</v>
      </c>
      <c r="G1077" s="87" t="s">
        <v>6406</v>
      </c>
      <c r="H1077" s="91" t="s">
        <v>2162</v>
      </c>
      <c r="I1077" s="57" t="s">
        <v>2124</v>
      </c>
      <c r="J1077" s="59">
        <v>16.7057</v>
      </c>
      <c r="K1077" s="59">
        <v>0</v>
      </c>
      <c r="L1077" s="57">
        <v>3753</v>
      </c>
      <c r="M1077" s="57">
        <v>3.2</v>
      </c>
    </row>
    <row r="1078" s="83" customFormat="1" ht="27.6" spans="1:13">
      <c r="A1078" s="83" t="s">
        <v>44</v>
      </c>
      <c r="B1078" s="84">
        <v>1077</v>
      </c>
      <c r="C1078" s="57" t="s">
        <v>45</v>
      </c>
      <c r="D1078" s="57" t="s">
        <v>89</v>
      </c>
      <c r="E1078" s="42" t="s">
        <v>6170</v>
      </c>
      <c r="F1078" s="58" t="s">
        <v>114</v>
      </c>
      <c r="G1078" s="87" t="s">
        <v>4273</v>
      </c>
      <c r="H1078" s="91" t="s">
        <v>2166</v>
      </c>
      <c r="I1078" s="57" t="s">
        <v>22</v>
      </c>
      <c r="J1078" s="72">
        <v>10</v>
      </c>
      <c r="K1078" s="57">
        <v>0</v>
      </c>
      <c r="L1078" s="72">
        <v>1321</v>
      </c>
      <c r="M1078" s="57">
        <v>3.2</v>
      </c>
    </row>
    <row r="1079" s="83" customFormat="1" ht="27.6" spans="1:13">
      <c r="A1079" s="83" t="s">
        <v>44</v>
      </c>
      <c r="B1079" s="84">
        <v>1078</v>
      </c>
      <c r="C1079" s="57" t="s">
        <v>45</v>
      </c>
      <c r="D1079" s="57" t="s">
        <v>89</v>
      </c>
      <c r="E1079" s="42" t="s">
        <v>6170</v>
      </c>
      <c r="F1079" s="58" t="s">
        <v>114</v>
      </c>
      <c r="G1079" s="87" t="s">
        <v>6407</v>
      </c>
      <c r="H1079" s="91" t="s">
        <v>2166</v>
      </c>
      <c r="I1079" s="57" t="s">
        <v>22</v>
      </c>
      <c r="J1079" s="72">
        <v>8</v>
      </c>
      <c r="K1079" s="57">
        <v>0</v>
      </c>
      <c r="L1079" s="72">
        <v>1684</v>
      </c>
      <c r="M1079" s="57">
        <v>3.2</v>
      </c>
    </row>
    <row r="1080" s="83" customFormat="1" ht="27.6" spans="1:13">
      <c r="A1080" s="83" t="s">
        <v>44</v>
      </c>
      <c r="B1080" s="84">
        <v>1079</v>
      </c>
      <c r="C1080" s="57" t="s">
        <v>45</v>
      </c>
      <c r="D1080" s="57" t="s">
        <v>53</v>
      </c>
      <c r="E1080" s="42" t="s">
        <v>6170</v>
      </c>
      <c r="F1080" s="58" t="s">
        <v>55</v>
      </c>
      <c r="G1080" s="87" t="s">
        <v>4274</v>
      </c>
      <c r="H1080" s="91" t="s">
        <v>2158</v>
      </c>
      <c r="I1080" s="57" t="s">
        <v>22</v>
      </c>
      <c r="J1080" s="72">
        <v>3</v>
      </c>
      <c r="K1080" s="57">
        <v>0</v>
      </c>
      <c r="L1080" s="72">
        <v>255</v>
      </c>
      <c r="M1080" s="57">
        <v>3.2</v>
      </c>
    </row>
    <row r="1081" s="83" customFormat="1" ht="27.6" spans="1:13">
      <c r="A1081" s="83" t="s">
        <v>44</v>
      </c>
      <c r="B1081" s="84">
        <v>1080</v>
      </c>
      <c r="C1081" s="57" t="s">
        <v>45</v>
      </c>
      <c r="D1081" s="57" t="s">
        <v>53</v>
      </c>
      <c r="E1081" s="42" t="s">
        <v>6170</v>
      </c>
      <c r="F1081" s="58" t="s">
        <v>304</v>
      </c>
      <c r="G1081" s="87" t="s">
        <v>6417</v>
      </c>
      <c r="H1081" s="91" t="s">
        <v>2158</v>
      </c>
      <c r="I1081" s="57" t="s">
        <v>22</v>
      </c>
      <c r="J1081" s="72">
        <v>2</v>
      </c>
      <c r="K1081" s="57">
        <v>0</v>
      </c>
      <c r="L1081" s="72">
        <v>164</v>
      </c>
      <c r="M1081" s="57">
        <v>3.2</v>
      </c>
    </row>
    <row r="1082" s="83" customFormat="1" ht="27.6" spans="1:13">
      <c r="A1082" s="83" t="s">
        <v>44</v>
      </c>
      <c r="B1082" s="84">
        <v>1081</v>
      </c>
      <c r="C1082" s="57" t="s">
        <v>45</v>
      </c>
      <c r="D1082" s="57" t="s">
        <v>53</v>
      </c>
      <c r="E1082" s="42" t="s">
        <v>6170</v>
      </c>
      <c r="F1082" s="58" t="s">
        <v>55</v>
      </c>
      <c r="G1082" s="87" t="s">
        <v>6403</v>
      </c>
      <c r="H1082" s="91" t="s">
        <v>2158</v>
      </c>
      <c r="I1082" s="57" t="s">
        <v>22</v>
      </c>
      <c r="J1082" s="72">
        <v>11</v>
      </c>
      <c r="K1082" s="57">
        <v>0</v>
      </c>
      <c r="L1082" s="72">
        <v>2090</v>
      </c>
      <c r="M1082" s="57">
        <v>3.2</v>
      </c>
    </row>
    <row r="1083" s="83" customFormat="1" ht="27.6" spans="1:13">
      <c r="A1083" s="83" t="s">
        <v>44</v>
      </c>
      <c r="B1083" s="84">
        <v>1082</v>
      </c>
      <c r="C1083" s="57" t="s">
        <v>45</v>
      </c>
      <c r="D1083" s="57" t="s">
        <v>53</v>
      </c>
      <c r="E1083" s="42" t="s">
        <v>6170</v>
      </c>
      <c r="F1083" s="58" t="s">
        <v>249</v>
      </c>
      <c r="G1083" s="87" t="s">
        <v>6418</v>
      </c>
      <c r="H1083" s="91" t="s">
        <v>2158</v>
      </c>
      <c r="I1083" s="57" t="s">
        <v>22</v>
      </c>
      <c r="J1083" s="72">
        <v>1</v>
      </c>
      <c r="K1083" s="57">
        <v>0</v>
      </c>
      <c r="L1083" s="72">
        <v>73</v>
      </c>
      <c r="M1083" s="57">
        <v>3.2</v>
      </c>
    </row>
    <row r="1084" s="83" customFormat="1" ht="27.6" spans="1:13">
      <c r="A1084" s="83" t="s">
        <v>44</v>
      </c>
      <c r="B1084" s="84">
        <v>1083</v>
      </c>
      <c r="C1084" s="57" t="s">
        <v>45</v>
      </c>
      <c r="D1084" s="57" t="s">
        <v>53</v>
      </c>
      <c r="E1084" s="42" t="s">
        <v>6170</v>
      </c>
      <c r="F1084" s="58" t="s">
        <v>304</v>
      </c>
      <c r="G1084" s="87" t="s">
        <v>6419</v>
      </c>
      <c r="H1084" s="91" t="s">
        <v>2158</v>
      </c>
      <c r="I1084" s="57" t="s">
        <v>22</v>
      </c>
      <c r="J1084" s="72">
        <v>1</v>
      </c>
      <c r="K1084" s="57">
        <v>0</v>
      </c>
      <c r="L1084" s="72">
        <v>230</v>
      </c>
      <c r="M1084" s="57">
        <v>3.2</v>
      </c>
    </row>
    <row r="1085" s="83" customFormat="1" ht="41.4" spans="1:13">
      <c r="A1085" s="83" t="s">
        <v>44</v>
      </c>
      <c r="B1085" s="84">
        <v>1084</v>
      </c>
      <c r="C1085" s="57" t="s">
        <v>45</v>
      </c>
      <c r="D1085" s="57" t="s">
        <v>171</v>
      </c>
      <c r="E1085" s="42" t="s">
        <v>6170</v>
      </c>
      <c r="F1085" s="58" t="s">
        <v>172</v>
      </c>
      <c r="G1085" s="87" t="s">
        <v>4276</v>
      </c>
      <c r="H1085" s="91" t="s">
        <v>1809</v>
      </c>
      <c r="I1085" s="57" t="s">
        <v>22</v>
      </c>
      <c r="J1085" s="72">
        <v>10</v>
      </c>
      <c r="K1085" s="57">
        <v>0</v>
      </c>
      <c r="L1085" s="72">
        <v>15</v>
      </c>
      <c r="M1085" s="57">
        <v>3.2</v>
      </c>
    </row>
    <row r="1086" s="83" customFormat="1" ht="41.4" spans="1:13">
      <c r="A1086" s="83" t="s">
        <v>44</v>
      </c>
      <c r="B1086" s="84">
        <v>1085</v>
      </c>
      <c r="C1086" s="57" t="s">
        <v>45</v>
      </c>
      <c r="D1086" s="57" t="s">
        <v>171</v>
      </c>
      <c r="E1086" s="42" t="s">
        <v>6170</v>
      </c>
      <c r="F1086" s="58" t="s">
        <v>172</v>
      </c>
      <c r="G1086" s="87" t="s">
        <v>6409</v>
      </c>
      <c r="H1086" s="91" t="s">
        <v>1809</v>
      </c>
      <c r="I1086" s="57" t="s">
        <v>22</v>
      </c>
      <c r="J1086" s="72">
        <v>7</v>
      </c>
      <c r="K1086" s="57">
        <v>0</v>
      </c>
      <c r="L1086" s="72">
        <v>14</v>
      </c>
      <c r="M1086" s="57">
        <v>3.2</v>
      </c>
    </row>
    <row r="1087" s="83" customFormat="1" ht="55.2" spans="1:13">
      <c r="A1087" s="83" t="s">
        <v>44</v>
      </c>
      <c r="B1087" s="84">
        <v>1086</v>
      </c>
      <c r="C1087" s="57" t="s">
        <v>45</v>
      </c>
      <c r="D1087" s="57" t="s">
        <v>53</v>
      </c>
      <c r="E1087" s="42" t="s">
        <v>6170</v>
      </c>
      <c r="F1087" s="58" t="s">
        <v>236</v>
      </c>
      <c r="G1087" s="87" t="s">
        <v>6401</v>
      </c>
      <c r="H1087" s="91" t="s">
        <v>2166</v>
      </c>
      <c r="I1087" s="57" t="s">
        <v>22</v>
      </c>
      <c r="J1087" s="72">
        <v>2</v>
      </c>
      <c r="K1087" s="57">
        <f>(CEILING(J1087*0.2,1))*1</f>
        <v>1</v>
      </c>
      <c r="L1087" s="72">
        <v>9</v>
      </c>
      <c r="M1087" s="57">
        <v>3.2</v>
      </c>
    </row>
    <row r="1088" s="83" customFormat="1" ht="55.2" spans="1:13">
      <c r="A1088" s="83" t="s">
        <v>44</v>
      </c>
      <c r="B1088" s="84">
        <v>1087</v>
      </c>
      <c r="C1088" s="57" t="s">
        <v>45</v>
      </c>
      <c r="D1088" s="57" t="s">
        <v>53</v>
      </c>
      <c r="E1088" s="42" t="s">
        <v>6170</v>
      </c>
      <c r="F1088" s="58" t="s">
        <v>236</v>
      </c>
      <c r="G1088" s="87" t="s">
        <v>6405</v>
      </c>
      <c r="H1088" s="91" t="s">
        <v>2166</v>
      </c>
      <c r="I1088" s="57" t="s">
        <v>22</v>
      </c>
      <c r="J1088" s="72">
        <v>1</v>
      </c>
      <c r="K1088" s="57">
        <f>(CEILING(J1088*0.2,1))*1</f>
        <v>1</v>
      </c>
      <c r="L1088" s="72">
        <v>3</v>
      </c>
      <c r="M1088" s="57">
        <v>3.2</v>
      </c>
    </row>
    <row r="1089" s="83" customFormat="1" ht="55.2" spans="1:13">
      <c r="A1089" s="83" t="s">
        <v>44</v>
      </c>
      <c r="B1089" s="84">
        <v>1088</v>
      </c>
      <c r="C1089" s="57" t="s">
        <v>45</v>
      </c>
      <c r="D1089" s="57" t="s">
        <v>53</v>
      </c>
      <c r="E1089" s="42" t="s">
        <v>6170</v>
      </c>
      <c r="F1089" s="58" t="s">
        <v>236</v>
      </c>
      <c r="G1089" s="87" t="s">
        <v>6363</v>
      </c>
      <c r="H1089" s="91" t="s">
        <v>2166</v>
      </c>
      <c r="I1089" s="57" t="s">
        <v>22</v>
      </c>
      <c r="J1089" s="72">
        <v>2</v>
      </c>
      <c r="K1089" s="57">
        <v>0</v>
      </c>
      <c r="L1089" s="72">
        <v>15</v>
      </c>
      <c r="M1089" s="57">
        <v>3.2</v>
      </c>
    </row>
    <row r="1090" s="83" customFormat="1" ht="55.2" spans="1:13">
      <c r="A1090" s="83" t="s">
        <v>44</v>
      </c>
      <c r="B1090" s="84">
        <v>1089</v>
      </c>
      <c r="C1090" s="57" t="s">
        <v>45</v>
      </c>
      <c r="D1090" s="57" t="s">
        <v>53</v>
      </c>
      <c r="E1090" s="42" t="s">
        <v>6170</v>
      </c>
      <c r="F1090" s="58" t="s">
        <v>236</v>
      </c>
      <c r="G1090" s="87" t="s">
        <v>6420</v>
      </c>
      <c r="H1090" s="91" t="s">
        <v>2166</v>
      </c>
      <c r="I1090" s="57" t="s">
        <v>22</v>
      </c>
      <c r="J1090" s="72">
        <v>1</v>
      </c>
      <c r="K1090" s="57">
        <v>0</v>
      </c>
      <c r="L1090" s="72">
        <v>5</v>
      </c>
      <c r="M1090" s="57">
        <v>3.2</v>
      </c>
    </row>
    <row r="1091" s="83" customFormat="1" ht="27.6" spans="1:13">
      <c r="A1091" s="83" t="s">
        <v>44</v>
      </c>
      <c r="B1091" s="84">
        <v>1090</v>
      </c>
      <c r="C1091" s="57" t="s">
        <v>45</v>
      </c>
      <c r="D1091" s="57" t="s">
        <v>53</v>
      </c>
      <c r="E1091" s="42" t="s">
        <v>6170</v>
      </c>
      <c r="F1091" s="58" t="s">
        <v>236</v>
      </c>
      <c r="G1091" s="87" t="s">
        <v>3575</v>
      </c>
      <c r="H1091" s="91" t="s">
        <v>2166</v>
      </c>
      <c r="I1091" s="57" t="s">
        <v>22</v>
      </c>
      <c r="J1091" s="72">
        <v>1</v>
      </c>
      <c r="K1091" s="57">
        <v>0</v>
      </c>
      <c r="L1091" s="72">
        <v>1</v>
      </c>
      <c r="M1091" s="57">
        <v>3.2</v>
      </c>
    </row>
    <row r="1092" s="83" customFormat="1" ht="27.6" spans="1:13">
      <c r="A1092" s="83" t="s">
        <v>44</v>
      </c>
      <c r="B1092" s="84">
        <v>1091</v>
      </c>
      <c r="C1092" s="57" t="s">
        <v>45</v>
      </c>
      <c r="D1092" s="57" t="s">
        <v>322</v>
      </c>
      <c r="E1092" s="42" t="s">
        <v>6170</v>
      </c>
      <c r="F1092" s="58" t="s">
        <v>323</v>
      </c>
      <c r="G1092" s="87" t="s">
        <v>4277</v>
      </c>
      <c r="H1092" s="91" t="s">
        <v>2162</v>
      </c>
      <c r="I1092" s="57" t="s">
        <v>2124</v>
      </c>
      <c r="J1092" s="59">
        <v>5.2789</v>
      </c>
      <c r="K1092" s="59">
        <v>0</v>
      </c>
      <c r="L1092" s="72">
        <v>702</v>
      </c>
      <c r="M1092" s="57">
        <v>3.2</v>
      </c>
    </row>
    <row r="1093" s="83" customFormat="1" ht="27.6" spans="1:13">
      <c r="A1093" s="83" t="s">
        <v>44</v>
      </c>
      <c r="B1093" s="84">
        <v>1092</v>
      </c>
      <c r="C1093" s="57" t="s">
        <v>45</v>
      </c>
      <c r="D1093" s="57" t="s">
        <v>322</v>
      </c>
      <c r="E1093" s="42" t="s">
        <v>6170</v>
      </c>
      <c r="F1093" s="58" t="s">
        <v>323</v>
      </c>
      <c r="G1093" s="87" t="s">
        <v>6406</v>
      </c>
      <c r="H1093" s="91" t="s">
        <v>2162</v>
      </c>
      <c r="I1093" s="57" t="s">
        <v>2124</v>
      </c>
      <c r="J1093" s="59">
        <v>33.6783</v>
      </c>
      <c r="K1093" s="59">
        <v>0</v>
      </c>
      <c r="L1093" s="72">
        <v>7566</v>
      </c>
      <c r="M1093" s="57">
        <v>3.2</v>
      </c>
    </row>
    <row r="1094" s="83" customFormat="1" ht="27.6" spans="1:13">
      <c r="A1094" s="83" t="s">
        <v>44</v>
      </c>
      <c r="B1094" s="84">
        <v>1093</v>
      </c>
      <c r="C1094" s="57" t="s">
        <v>45</v>
      </c>
      <c r="D1094" s="57" t="s">
        <v>89</v>
      </c>
      <c r="E1094" s="42" t="s">
        <v>6170</v>
      </c>
      <c r="F1094" s="58" t="s">
        <v>114</v>
      </c>
      <c r="G1094" s="87" t="s">
        <v>6393</v>
      </c>
      <c r="H1094" s="91" t="s">
        <v>2166</v>
      </c>
      <c r="I1094" s="57" t="s">
        <v>22</v>
      </c>
      <c r="J1094" s="72">
        <v>1</v>
      </c>
      <c r="K1094" s="57">
        <v>0</v>
      </c>
      <c r="L1094" s="72">
        <v>62</v>
      </c>
      <c r="M1094" s="57">
        <v>3.2</v>
      </c>
    </row>
    <row r="1095" s="83" customFormat="1" ht="27.6" spans="1:13">
      <c r="A1095" s="83" t="s">
        <v>44</v>
      </c>
      <c r="B1095" s="84">
        <v>1094</v>
      </c>
      <c r="C1095" s="57" t="s">
        <v>45</v>
      </c>
      <c r="D1095" s="57" t="s">
        <v>53</v>
      </c>
      <c r="E1095" s="42" t="s">
        <v>6170</v>
      </c>
      <c r="F1095" s="58" t="s">
        <v>55</v>
      </c>
      <c r="G1095" s="87" t="s">
        <v>6421</v>
      </c>
      <c r="H1095" s="91" t="s">
        <v>2158</v>
      </c>
      <c r="I1095" s="57" t="s">
        <v>22</v>
      </c>
      <c r="J1095" s="72">
        <v>1</v>
      </c>
      <c r="K1095" s="57">
        <f t="shared" ref="K1095:K1099" si="63">(CEILING(J1095*0.2,1))*1</f>
        <v>1</v>
      </c>
      <c r="L1095" s="72">
        <v>6</v>
      </c>
      <c r="M1095" s="57">
        <v>3.2</v>
      </c>
    </row>
    <row r="1096" s="83" customFormat="1" ht="27.6" spans="1:13">
      <c r="A1096" s="83" t="s">
        <v>44</v>
      </c>
      <c r="B1096" s="84">
        <v>1095</v>
      </c>
      <c r="C1096" s="57" t="s">
        <v>45</v>
      </c>
      <c r="D1096" s="57" t="s">
        <v>53</v>
      </c>
      <c r="E1096" s="42" t="s">
        <v>6170</v>
      </c>
      <c r="F1096" s="58" t="s">
        <v>55</v>
      </c>
      <c r="G1096" s="87" t="s">
        <v>6394</v>
      </c>
      <c r="H1096" s="91" t="s">
        <v>2158</v>
      </c>
      <c r="I1096" s="57" t="s">
        <v>22</v>
      </c>
      <c r="J1096" s="72">
        <v>11</v>
      </c>
      <c r="K1096" s="57">
        <f t="shared" si="63"/>
        <v>3</v>
      </c>
      <c r="L1096" s="72">
        <v>135</v>
      </c>
      <c r="M1096" s="57">
        <v>3.2</v>
      </c>
    </row>
    <row r="1097" s="83" customFormat="1" ht="41.4" spans="1:13">
      <c r="A1097" s="83" t="s">
        <v>44</v>
      </c>
      <c r="B1097" s="84">
        <v>1096</v>
      </c>
      <c r="C1097" s="57" t="s">
        <v>45</v>
      </c>
      <c r="D1097" s="57" t="s">
        <v>171</v>
      </c>
      <c r="E1097" s="42" t="s">
        <v>6170</v>
      </c>
      <c r="F1097" s="58" t="s">
        <v>172</v>
      </c>
      <c r="G1097" s="87" t="s">
        <v>6395</v>
      </c>
      <c r="H1097" s="91" t="s">
        <v>1809</v>
      </c>
      <c r="I1097" s="57" t="s">
        <v>22</v>
      </c>
      <c r="J1097" s="72">
        <v>2</v>
      </c>
      <c r="K1097" s="57">
        <v>0</v>
      </c>
      <c r="L1097" s="72">
        <v>1</v>
      </c>
      <c r="M1097" s="57">
        <v>3.2</v>
      </c>
    </row>
    <row r="1098" s="83" customFormat="1" ht="27.6" spans="1:13">
      <c r="A1098" s="83" t="s">
        <v>44</v>
      </c>
      <c r="B1098" s="84">
        <v>1097</v>
      </c>
      <c r="C1098" s="57" t="s">
        <v>45</v>
      </c>
      <c r="D1098" s="57" t="s">
        <v>322</v>
      </c>
      <c r="E1098" s="42" t="s">
        <v>6170</v>
      </c>
      <c r="F1098" s="58" t="s">
        <v>323</v>
      </c>
      <c r="G1098" s="87" t="s">
        <v>6396</v>
      </c>
      <c r="H1098" s="91" t="s">
        <v>2162</v>
      </c>
      <c r="I1098" s="57" t="s">
        <v>2124</v>
      </c>
      <c r="J1098" s="59">
        <v>17.2273</v>
      </c>
      <c r="K1098" s="59">
        <f>J1098*0.1</f>
        <v>1.72273</v>
      </c>
      <c r="L1098" s="72">
        <v>868</v>
      </c>
      <c r="M1098" s="57">
        <v>3.2</v>
      </c>
    </row>
    <row r="1099" s="83" customFormat="1" ht="27.6" spans="1:13">
      <c r="A1099" s="83" t="s">
        <v>44</v>
      </c>
      <c r="B1099" s="84">
        <v>1098</v>
      </c>
      <c r="C1099" s="57" t="s">
        <v>45</v>
      </c>
      <c r="D1099" s="57" t="s">
        <v>53</v>
      </c>
      <c r="E1099" s="42" t="s">
        <v>6170</v>
      </c>
      <c r="F1099" s="58" t="s">
        <v>3813</v>
      </c>
      <c r="G1099" s="87" t="s">
        <v>6422</v>
      </c>
      <c r="H1099" s="91" t="s">
        <v>3582</v>
      </c>
      <c r="I1099" s="57" t="s">
        <v>22</v>
      </c>
      <c r="J1099" s="72">
        <v>1</v>
      </c>
      <c r="K1099" s="57">
        <f t="shared" si="63"/>
        <v>1</v>
      </c>
      <c r="L1099" s="72">
        <v>8</v>
      </c>
      <c r="M1099" s="57">
        <v>3.2</v>
      </c>
    </row>
    <row r="1100" s="83" customFormat="1" ht="27.6" spans="1:13">
      <c r="A1100" s="83" t="s">
        <v>44</v>
      </c>
      <c r="B1100" s="84">
        <v>1099</v>
      </c>
      <c r="C1100" s="57" t="s">
        <v>45</v>
      </c>
      <c r="D1100" s="57" t="s">
        <v>89</v>
      </c>
      <c r="E1100" s="42" t="s">
        <v>6170</v>
      </c>
      <c r="F1100" s="58" t="s">
        <v>114</v>
      </c>
      <c r="G1100" s="87" t="s">
        <v>6423</v>
      </c>
      <c r="H1100" s="91" t="s">
        <v>2166</v>
      </c>
      <c r="I1100" s="57" t="s">
        <v>22</v>
      </c>
      <c r="J1100" s="72">
        <v>1</v>
      </c>
      <c r="K1100" s="57">
        <v>0</v>
      </c>
      <c r="L1100" s="72">
        <v>23</v>
      </c>
      <c r="M1100" s="57">
        <v>3.2</v>
      </c>
    </row>
    <row r="1101" s="83" customFormat="1" ht="27.6" spans="1:13">
      <c r="A1101" s="83" t="s">
        <v>44</v>
      </c>
      <c r="B1101" s="84">
        <v>1100</v>
      </c>
      <c r="C1101" s="57" t="s">
        <v>45</v>
      </c>
      <c r="D1101" s="57" t="s">
        <v>53</v>
      </c>
      <c r="E1101" s="42" t="s">
        <v>6170</v>
      </c>
      <c r="F1101" s="58" t="s">
        <v>55</v>
      </c>
      <c r="G1101" s="87" t="s">
        <v>6424</v>
      </c>
      <c r="H1101" s="91" t="s">
        <v>2158</v>
      </c>
      <c r="I1101" s="57" t="s">
        <v>22</v>
      </c>
      <c r="J1101" s="72">
        <v>3</v>
      </c>
      <c r="K1101" s="57">
        <f>(CEILING(J1101*0.2,1))*1</f>
        <v>1</v>
      </c>
      <c r="L1101" s="72">
        <v>21</v>
      </c>
      <c r="M1101" s="57">
        <v>3.2</v>
      </c>
    </row>
    <row r="1102" s="83" customFormat="1" ht="27.6" spans="1:13">
      <c r="A1102" s="83" t="s">
        <v>44</v>
      </c>
      <c r="B1102" s="84">
        <v>1101</v>
      </c>
      <c r="C1102" s="57" t="s">
        <v>45</v>
      </c>
      <c r="D1102" s="57" t="s">
        <v>53</v>
      </c>
      <c r="E1102" s="42" t="s">
        <v>6170</v>
      </c>
      <c r="F1102" s="58" t="s">
        <v>55</v>
      </c>
      <c r="G1102" s="87" t="s">
        <v>6425</v>
      </c>
      <c r="H1102" s="91" t="s">
        <v>2158</v>
      </c>
      <c r="I1102" s="57" t="s">
        <v>22</v>
      </c>
      <c r="J1102" s="72">
        <v>1</v>
      </c>
      <c r="K1102" s="57">
        <f>(CEILING(J1102*0.2,1))*1</f>
        <v>1</v>
      </c>
      <c r="L1102" s="72">
        <v>4</v>
      </c>
      <c r="M1102" s="57">
        <v>3.2</v>
      </c>
    </row>
    <row r="1103" s="83" customFormat="1" ht="41.4" spans="1:13">
      <c r="A1103" s="83" t="s">
        <v>44</v>
      </c>
      <c r="B1103" s="84">
        <v>1102</v>
      </c>
      <c r="C1103" s="57" t="s">
        <v>45</v>
      </c>
      <c r="D1103" s="57" t="s">
        <v>171</v>
      </c>
      <c r="E1103" s="42" t="s">
        <v>6170</v>
      </c>
      <c r="F1103" s="58" t="s">
        <v>172</v>
      </c>
      <c r="G1103" s="87" t="s">
        <v>6426</v>
      </c>
      <c r="H1103" s="91" t="s">
        <v>1809</v>
      </c>
      <c r="I1103" s="57" t="s">
        <v>22</v>
      </c>
      <c r="J1103" s="72">
        <v>3</v>
      </c>
      <c r="K1103" s="57">
        <v>0</v>
      </c>
      <c r="L1103" s="72">
        <v>1</v>
      </c>
      <c r="M1103" s="57">
        <v>3.2</v>
      </c>
    </row>
    <row r="1104" s="83" customFormat="1" ht="27.6" spans="1:13">
      <c r="A1104" s="83" t="s">
        <v>44</v>
      </c>
      <c r="B1104" s="84">
        <v>1103</v>
      </c>
      <c r="C1104" s="57" t="s">
        <v>45</v>
      </c>
      <c r="D1104" s="57" t="s">
        <v>322</v>
      </c>
      <c r="E1104" s="42" t="s">
        <v>6170</v>
      </c>
      <c r="F1104" s="58" t="s">
        <v>323</v>
      </c>
      <c r="G1104" s="87" t="s">
        <v>6427</v>
      </c>
      <c r="H1104" s="91" t="s">
        <v>2162</v>
      </c>
      <c r="I1104" s="57" t="s">
        <v>2124</v>
      </c>
      <c r="J1104" s="59">
        <v>4.9355</v>
      </c>
      <c r="K1104" s="59">
        <f>J1104*0.1</f>
        <v>0.49355</v>
      </c>
      <c r="L1104" s="72">
        <v>140</v>
      </c>
      <c r="M1104" s="57">
        <v>3.2</v>
      </c>
    </row>
    <row r="1105" s="83" customFormat="1" ht="27.6" spans="1:13">
      <c r="A1105" s="83" t="s">
        <v>44</v>
      </c>
      <c r="B1105" s="84">
        <v>1104</v>
      </c>
      <c r="C1105" s="57" t="s">
        <v>45</v>
      </c>
      <c r="D1105" s="57" t="s">
        <v>89</v>
      </c>
      <c r="E1105" s="42" t="s">
        <v>6170</v>
      </c>
      <c r="F1105" s="58" t="s">
        <v>114</v>
      </c>
      <c r="G1105" s="87" t="s">
        <v>6423</v>
      </c>
      <c r="H1105" s="91" t="s">
        <v>2166</v>
      </c>
      <c r="I1105" s="57" t="s">
        <v>22</v>
      </c>
      <c r="J1105" s="72">
        <v>1</v>
      </c>
      <c r="K1105" s="57">
        <v>0</v>
      </c>
      <c r="L1105" s="72">
        <v>23</v>
      </c>
      <c r="M1105" s="57">
        <v>3.2</v>
      </c>
    </row>
    <row r="1106" s="83" customFormat="1" ht="27.6" spans="1:13">
      <c r="A1106" s="83" t="s">
        <v>44</v>
      </c>
      <c r="B1106" s="84">
        <v>1105</v>
      </c>
      <c r="C1106" s="57" t="s">
        <v>45</v>
      </c>
      <c r="D1106" s="57" t="s">
        <v>89</v>
      </c>
      <c r="E1106" s="42" t="s">
        <v>6170</v>
      </c>
      <c r="F1106" s="58" t="s">
        <v>114</v>
      </c>
      <c r="G1106" s="87" t="s">
        <v>2763</v>
      </c>
      <c r="H1106" s="91" t="s">
        <v>2166</v>
      </c>
      <c r="I1106" s="57" t="s">
        <v>22</v>
      </c>
      <c r="J1106" s="72">
        <v>7</v>
      </c>
      <c r="K1106" s="57">
        <v>0</v>
      </c>
      <c r="L1106" s="72">
        <v>615</v>
      </c>
      <c r="M1106" s="57">
        <v>3.2</v>
      </c>
    </row>
    <row r="1107" s="83" customFormat="1" ht="27.6" spans="1:13">
      <c r="A1107" s="83" t="s">
        <v>44</v>
      </c>
      <c r="B1107" s="84">
        <v>1106</v>
      </c>
      <c r="C1107" s="57" t="s">
        <v>45</v>
      </c>
      <c r="D1107" s="57" t="s">
        <v>53</v>
      </c>
      <c r="E1107" s="42" t="s">
        <v>6170</v>
      </c>
      <c r="F1107" s="58" t="s">
        <v>55</v>
      </c>
      <c r="G1107" s="87" t="s">
        <v>2595</v>
      </c>
      <c r="H1107" s="91" t="s">
        <v>2158</v>
      </c>
      <c r="I1107" s="57" t="s">
        <v>22</v>
      </c>
      <c r="J1107" s="72">
        <v>7</v>
      </c>
      <c r="K1107" s="57">
        <f t="shared" ref="K1107:K1111" si="64">(CEILING(J1107*0.2,1))*1</f>
        <v>2</v>
      </c>
      <c r="L1107" s="72">
        <v>284</v>
      </c>
      <c r="M1107" s="57">
        <v>3.2</v>
      </c>
    </row>
    <row r="1108" s="83" customFormat="1" ht="27.6" spans="1:13">
      <c r="A1108" s="83" t="s">
        <v>44</v>
      </c>
      <c r="B1108" s="84">
        <v>1107</v>
      </c>
      <c r="C1108" s="57" t="s">
        <v>45</v>
      </c>
      <c r="D1108" s="57" t="s">
        <v>53</v>
      </c>
      <c r="E1108" s="42" t="s">
        <v>6170</v>
      </c>
      <c r="F1108" s="58" t="s">
        <v>55</v>
      </c>
      <c r="G1108" s="87" t="s">
        <v>2862</v>
      </c>
      <c r="H1108" s="91" t="s">
        <v>2158</v>
      </c>
      <c r="I1108" s="57" t="s">
        <v>22</v>
      </c>
      <c r="J1108" s="72">
        <v>2</v>
      </c>
      <c r="K1108" s="57">
        <f t="shared" si="64"/>
        <v>1</v>
      </c>
      <c r="L1108" s="72">
        <v>43</v>
      </c>
      <c r="M1108" s="57">
        <v>3.2</v>
      </c>
    </row>
    <row r="1109" s="83" customFormat="1" ht="27.6" spans="1:13">
      <c r="A1109" s="83" t="s">
        <v>44</v>
      </c>
      <c r="B1109" s="84">
        <v>1108</v>
      </c>
      <c r="C1109" s="57" t="s">
        <v>45</v>
      </c>
      <c r="D1109" s="57" t="s">
        <v>53</v>
      </c>
      <c r="E1109" s="42" t="s">
        <v>6170</v>
      </c>
      <c r="F1109" s="58" t="s">
        <v>304</v>
      </c>
      <c r="G1109" s="87" t="s">
        <v>6428</v>
      </c>
      <c r="H1109" s="91" t="s">
        <v>2158</v>
      </c>
      <c r="I1109" s="57" t="s">
        <v>22</v>
      </c>
      <c r="J1109" s="72">
        <v>1</v>
      </c>
      <c r="K1109" s="57">
        <f t="shared" si="64"/>
        <v>1</v>
      </c>
      <c r="L1109" s="72">
        <v>50</v>
      </c>
      <c r="M1109" s="57">
        <v>3.2</v>
      </c>
    </row>
    <row r="1110" s="83" customFormat="1" ht="27.6" spans="1:13">
      <c r="A1110" s="83" t="s">
        <v>44</v>
      </c>
      <c r="B1110" s="84">
        <v>1109</v>
      </c>
      <c r="C1110" s="57" t="s">
        <v>45</v>
      </c>
      <c r="D1110" s="57" t="s">
        <v>53</v>
      </c>
      <c r="E1110" s="42" t="s">
        <v>6170</v>
      </c>
      <c r="F1110" s="58" t="s">
        <v>249</v>
      </c>
      <c r="G1110" s="87" t="s">
        <v>6429</v>
      </c>
      <c r="H1110" s="91" t="s">
        <v>2158</v>
      </c>
      <c r="I1110" s="57" t="s">
        <v>22</v>
      </c>
      <c r="J1110" s="72">
        <v>1</v>
      </c>
      <c r="K1110" s="57">
        <f t="shared" si="64"/>
        <v>1</v>
      </c>
      <c r="L1110" s="72">
        <v>14</v>
      </c>
      <c r="M1110" s="57">
        <v>3.2</v>
      </c>
    </row>
    <row r="1111" s="83" customFormat="1" ht="27.6" spans="1:13">
      <c r="A1111" s="83" t="s">
        <v>44</v>
      </c>
      <c r="B1111" s="84">
        <v>1110</v>
      </c>
      <c r="C1111" s="57" t="s">
        <v>45</v>
      </c>
      <c r="D1111" s="57" t="s">
        <v>53</v>
      </c>
      <c r="E1111" s="42" t="s">
        <v>6170</v>
      </c>
      <c r="F1111" s="58" t="s">
        <v>304</v>
      </c>
      <c r="G1111" s="87" t="s">
        <v>6430</v>
      </c>
      <c r="H1111" s="91" t="s">
        <v>2158</v>
      </c>
      <c r="I1111" s="57" t="s">
        <v>22</v>
      </c>
      <c r="J1111" s="72">
        <v>1</v>
      </c>
      <c r="K1111" s="57">
        <f t="shared" si="64"/>
        <v>1</v>
      </c>
      <c r="L1111" s="72">
        <v>44</v>
      </c>
      <c r="M1111" s="57">
        <v>3.2</v>
      </c>
    </row>
    <row r="1112" s="83" customFormat="1" ht="41.4" spans="1:13">
      <c r="A1112" s="83" t="s">
        <v>44</v>
      </c>
      <c r="B1112" s="84">
        <v>1111</v>
      </c>
      <c r="C1112" s="57" t="s">
        <v>45</v>
      </c>
      <c r="D1112" s="57" t="s">
        <v>171</v>
      </c>
      <c r="E1112" s="42" t="s">
        <v>6170</v>
      </c>
      <c r="F1112" s="58" t="s">
        <v>172</v>
      </c>
      <c r="G1112" s="87" t="s">
        <v>6426</v>
      </c>
      <c r="H1112" s="91" t="s">
        <v>1809</v>
      </c>
      <c r="I1112" s="57" t="s">
        <v>22</v>
      </c>
      <c r="J1112" s="72">
        <v>1</v>
      </c>
      <c r="K1112" s="57">
        <v>0</v>
      </c>
      <c r="L1112" s="72">
        <v>0.38</v>
      </c>
      <c r="M1112" s="57">
        <v>3.2</v>
      </c>
    </row>
    <row r="1113" s="83" customFormat="1" ht="41.4" spans="1:13">
      <c r="A1113" s="83" t="s">
        <v>44</v>
      </c>
      <c r="B1113" s="84">
        <v>1112</v>
      </c>
      <c r="C1113" s="57" t="s">
        <v>45</v>
      </c>
      <c r="D1113" s="57" t="s">
        <v>171</v>
      </c>
      <c r="E1113" s="42" t="s">
        <v>6170</v>
      </c>
      <c r="F1113" s="58" t="s">
        <v>172</v>
      </c>
      <c r="G1113" s="87" t="s">
        <v>2612</v>
      </c>
      <c r="H1113" s="91" t="s">
        <v>1809</v>
      </c>
      <c r="I1113" s="57" t="s">
        <v>22</v>
      </c>
      <c r="J1113" s="72">
        <v>6</v>
      </c>
      <c r="K1113" s="57">
        <v>0</v>
      </c>
      <c r="L1113" s="72">
        <v>6</v>
      </c>
      <c r="M1113" s="57">
        <v>3.2</v>
      </c>
    </row>
    <row r="1114" s="83" customFormat="1" ht="55.2" spans="1:13">
      <c r="A1114" s="83" t="s">
        <v>44</v>
      </c>
      <c r="B1114" s="84">
        <v>1113</v>
      </c>
      <c r="C1114" s="57" t="s">
        <v>45</v>
      </c>
      <c r="D1114" s="57" t="s">
        <v>53</v>
      </c>
      <c r="E1114" s="42" t="s">
        <v>6170</v>
      </c>
      <c r="F1114" s="58" t="s">
        <v>236</v>
      </c>
      <c r="G1114" s="87" t="s">
        <v>6401</v>
      </c>
      <c r="H1114" s="91" t="s">
        <v>2166</v>
      </c>
      <c r="I1114" s="57" t="s">
        <v>22</v>
      </c>
      <c r="J1114" s="72">
        <v>1</v>
      </c>
      <c r="K1114" s="57">
        <f t="shared" ref="K1114:K1118" si="65">(CEILING(J1114*0.2,1))*1</f>
        <v>1</v>
      </c>
      <c r="L1114" s="57">
        <v>5</v>
      </c>
      <c r="M1114" s="57">
        <v>3.2</v>
      </c>
    </row>
    <row r="1115" s="83" customFormat="1" ht="55.2" spans="1:13">
      <c r="A1115" s="83" t="s">
        <v>44</v>
      </c>
      <c r="B1115" s="84">
        <v>1114</v>
      </c>
      <c r="C1115" s="57" t="s">
        <v>45</v>
      </c>
      <c r="D1115" s="57" t="s">
        <v>53</v>
      </c>
      <c r="E1115" s="42" t="s">
        <v>6170</v>
      </c>
      <c r="F1115" s="58" t="s">
        <v>236</v>
      </c>
      <c r="G1115" s="87" t="s">
        <v>6402</v>
      </c>
      <c r="H1115" s="91" t="s">
        <v>2166</v>
      </c>
      <c r="I1115" s="57" t="s">
        <v>22</v>
      </c>
      <c r="J1115" s="72">
        <v>1</v>
      </c>
      <c r="K1115" s="57">
        <f t="shared" si="65"/>
        <v>1</v>
      </c>
      <c r="L1115" s="57">
        <v>7</v>
      </c>
      <c r="M1115" s="57">
        <v>3.2</v>
      </c>
    </row>
    <row r="1116" s="83" customFormat="1" ht="55.2" spans="1:13">
      <c r="A1116" s="83" t="s">
        <v>44</v>
      </c>
      <c r="B1116" s="84">
        <v>1115</v>
      </c>
      <c r="C1116" s="57" t="s">
        <v>45</v>
      </c>
      <c r="D1116" s="57" t="s">
        <v>53</v>
      </c>
      <c r="E1116" s="42" t="s">
        <v>6170</v>
      </c>
      <c r="F1116" s="58" t="s">
        <v>236</v>
      </c>
      <c r="G1116" s="87" t="s">
        <v>6405</v>
      </c>
      <c r="H1116" s="91" t="s">
        <v>2166</v>
      </c>
      <c r="I1116" s="57" t="s">
        <v>22</v>
      </c>
      <c r="J1116" s="72">
        <v>1</v>
      </c>
      <c r="K1116" s="57">
        <f t="shared" si="65"/>
        <v>1</v>
      </c>
      <c r="L1116" s="57">
        <v>3</v>
      </c>
      <c r="M1116" s="57">
        <v>3.2</v>
      </c>
    </row>
    <row r="1117" s="83" customFormat="1" ht="27.6" spans="1:13">
      <c r="A1117" s="83" t="s">
        <v>44</v>
      </c>
      <c r="B1117" s="84">
        <v>1116</v>
      </c>
      <c r="C1117" s="57" t="s">
        <v>45</v>
      </c>
      <c r="D1117" s="57" t="s">
        <v>53</v>
      </c>
      <c r="E1117" s="42" t="s">
        <v>6170</v>
      </c>
      <c r="F1117" s="58" t="s">
        <v>236</v>
      </c>
      <c r="G1117" s="87" t="s">
        <v>2614</v>
      </c>
      <c r="H1117" s="91" t="s">
        <v>2166</v>
      </c>
      <c r="I1117" s="57" t="s">
        <v>22</v>
      </c>
      <c r="J1117" s="72">
        <v>2</v>
      </c>
      <c r="K1117" s="57">
        <f t="shared" si="65"/>
        <v>1</v>
      </c>
      <c r="L1117" s="57">
        <v>2</v>
      </c>
      <c r="M1117" s="57">
        <v>3.2</v>
      </c>
    </row>
    <row r="1118" s="83" customFormat="1" ht="27.6" spans="1:13">
      <c r="A1118" s="83" t="s">
        <v>44</v>
      </c>
      <c r="B1118" s="84">
        <v>1117</v>
      </c>
      <c r="C1118" s="57" t="s">
        <v>45</v>
      </c>
      <c r="D1118" s="57" t="s">
        <v>53</v>
      </c>
      <c r="E1118" s="42" t="s">
        <v>6170</v>
      </c>
      <c r="F1118" s="58" t="s">
        <v>236</v>
      </c>
      <c r="G1118" s="87" t="s">
        <v>6431</v>
      </c>
      <c r="H1118" s="91" t="s">
        <v>2166</v>
      </c>
      <c r="I1118" s="57" t="s">
        <v>22</v>
      </c>
      <c r="J1118" s="72">
        <v>1</v>
      </c>
      <c r="K1118" s="57">
        <f t="shared" si="65"/>
        <v>1</v>
      </c>
      <c r="L1118" s="72">
        <v>3</v>
      </c>
      <c r="M1118" s="57">
        <v>3.2</v>
      </c>
    </row>
    <row r="1119" s="83" customFormat="1" ht="27.6" spans="1:13">
      <c r="A1119" s="83" t="s">
        <v>44</v>
      </c>
      <c r="B1119" s="84">
        <v>1118</v>
      </c>
      <c r="C1119" s="57" t="s">
        <v>45</v>
      </c>
      <c r="D1119" s="57" t="s">
        <v>322</v>
      </c>
      <c r="E1119" s="42" t="s">
        <v>6170</v>
      </c>
      <c r="F1119" s="58" t="s">
        <v>323</v>
      </c>
      <c r="G1119" s="87" t="s">
        <v>2596</v>
      </c>
      <c r="H1119" s="91" t="s">
        <v>2162</v>
      </c>
      <c r="I1119" s="57" t="s">
        <v>2124</v>
      </c>
      <c r="J1119" s="59">
        <v>15.3902</v>
      </c>
      <c r="K1119" s="59">
        <f>J1119*0.1</f>
        <v>1.53902</v>
      </c>
      <c r="L1119" s="57">
        <v>1392</v>
      </c>
      <c r="M1119" s="57">
        <v>3.2</v>
      </c>
    </row>
    <row r="1120" s="83" customFormat="1" ht="27.6" spans="1:13">
      <c r="A1120" s="83" t="s">
        <v>44</v>
      </c>
      <c r="B1120" s="84">
        <v>1119</v>
      </c>
      <c r="C1120" s="57" t="s">
        <v>45</v>
      </c>
      <c r="D1120" s="57" t="s">
        <v>89</v>
      </c>
      <c r="E1120" s="42" t="s">
        <v>6170</v>
      </c>
      <c r="F1120" s="58" t="s">
        <v>114</v>
      </c>
      <c r="G1120" s="87" t="s">
        <v>6423</v>
      </c>
      <c r="H1120" s="91" t="s">
        <v>2166</v>
      </c>
      <c r="I1120" s="57" t="s">
        <v>22</v>
      </c>
      <c r="J1120" s="72">
        <v>1</v>
      </c>
      <c r="K1120" s="57">
        <v>0</v>
      </c>
      <c r="L1120" s="57">
        <v>23</v>
      </c>
      <c r="M1120" s="57">
        <v>3.2</v>
      </c>
    </row>
    <row r="1121" s="83" customFormat="1" ht="27.6" spans="1:13">
      <c r="A1121" s="83" t="s">
        <v>44</v>
      </c>
      <c r="B1121" s="84">
        <v>1120</v>
      </c>
      <c r="C1121" s="57" t="s">
        <v>45</v>
      </c>
      <c r="D1121" s="57" t="s">
        <v>89</v>
      </c>
      <c r="E1121" s="42" t="s">
        <v>6170</v>
      </c>
      <c r="F1121" s="58" t="s">
        <v>114</v>
      </c>
      <c r="G1121" s="87" t="s">
        <v>2763</v>
      </c>
      <c r="H1121" s="91" t="s">
        <v>2166</v>
      </c>
      <c r="I1121" s="57" t="s">
        <v>22</v>
      </c>
      <c r="J1121" s="72">
        <v>4</v>
      </c>
      <c r="K1121" s="57">
        <v>0</v>
      </c>
      <c r="L1121" s="57">
        <v>351</v>
      </c>
      <c r="M1121" s="57">
        <v>3.2</v>
      </c>
    </row>
    <row r="1122" s="83" customFormat="1" ht="27.6" spans="1:13">
      <c r="A1122" s="83" t="s">
        <v>44</v>
      </c>
      <c r="B1122" s="84">
        <v>1121</v>
      </c>
      <c r="C1122" s="57" t="s">
        <v>45</v>
      </c>
      <c r="D1122" s="57" t="s">
        <v>53</v>
      </c>
      <c r="E1122" s="42" t="s">
        <v>6170</v>
      </c>
      <c r="F1122" s="58" t="s">
        <v>55</v>
      </c>
      <c r="G1122" s="87" t="s">
        <v>2595</v>
      </c>
      <c r="H1122" s="91" t="s">
        <v>2158</v>
      </c>
      <c r="I1122" s="57" t="s">
        <v>22</v>
      </c>
      <c r="J1122" s="72">
        <v>3</v>
      </c>
      <c r="K1122" s="57">
        <f t="shared" ref="K1122:K1127" si="66">(CEILING(J1122*0.2,1))*1</f>
        <v>1</v>
      </c>
      <c r="L1122" s="72">
        <v>122</v>
      </c>
      <c r="M1122" s="57">
        <v>3.2</v>
      </c>
    </row>
    <row r="1123" s="83" customFormat="1" ht="27.6" spans="1:13">
      <c r="A1123" s="83" t="s">
        <v>44</v>
      </c>
      <c r="B1123" s="84">
        <v>1122</v>
      </c>
      <c r="C1123" s="57" t="s">
        <v>45</v>
      </c>
      <c r="D1123" s="57" t="s">
        <v>53</v>
      </c>
      <c r="E1123" s="42" t="s">
        <v>6170</v>
      </c>
      <c r="F1123" s="58" t="s">
        <v>249</v>
      </c>
      <c r="G1123" s="87" t="s">
        <v>6429</v>
      </c>
      <c r="H1123" s="91" t="s">
        <v>2158</v>
      </c>
      <c r="I1123" s="57" t="s">
        <v>22</v>
      </c>
      <c r="J1123" s="72">
        <v>1</v>
      </c>
      <c r="K1123" s="57">
        <f t="shared" si="66"/>
        <v>1</v>
      </c>
      <c r="L1123" s="57">
        <v>14</v>
      </c>
      <c r="M1123" s="57">
        <v>3.2</v>
      </c>
    </row>
    <row r="1124" s="83" customFormat="1" ht="41.4" spans="1:13">
      <c r="A1124" s="83" t="s">
        <v>44</v>
      </c>
      <c r="B1124" s="84">
        <v>1123</v>
      </c>
      <c r="C1124" s="57" t="s">
        <v>45</v>
      </c>
      <c r="D1124" s="57" t="s">
        <v>171</v>
      </c>
      <c r="E1124" s="42" t="s">
        <v>6170</v>
      </c>
      <c r="F1124" s="58" t="s">
        <v>172</v>
      </c>
      <c r="G1124" s="87" t="s">
        <v>6426</v>
      </c>
      <c r="H1124" s="91" t="s">
        <v>1809</v>
      </c>
      <c r="I1124" s="57" t="s">
        <v>22</v>
      </c>
      <c r="J1124" s="72">
        <v>1</v>
      </c>
      <c r="K1124" s="57">
        <v>0</v>
      </c>
      <c r="L1124" s="57">
        <v>0.38</v>
      </c>
      <c r="M1124" s="57">
        <v>3.2</v>
      </c>
    </row>
    <row r="1125" s="83" customFormat="1" ht="41.4" spans="1:13">
      <c r="A1125" s="83" t="s">
        <v>44</v>
      </c>
      <c r="B1125" s="84">
        <v>1124</v>
      </c>
      <c r="C1125" s="57" t="s">
        <v>45</v>
      </c>
      <c r="D1125" s="57" t="s">
        <v>171</v>
      </c>
      <c r="E1125" s="42" t="s">
        <v>6170</v>
      </c>
      <c r="F1125" s="58" t="s">
        <v>172</v>
      </c>
      <c r="G1125" s="87" t="s">
        <v>2612</v>
      </c>
      <c r="H1125" s="91" t="s">
        <v>1809</v>
      </c>
      <c r="I1125" s="57" t="s">
        <v>22</v>
      </c>
      <c r="J1125" s="72">
        <v>4</v>
      </c>
      <c r="K1125" s="57">
        <v>0</v>
      </c>
      <c r="L1125" s="72">
        <v>4</v>
      </c>
      <c r="M1125" s="57">
        <v>3.2</v>
      </c>
    </row>
    <row r="1126" s="83" customFormat="1" ht="55.2" spans="1:13">
      <c r="A1126" s="83" t="s">
        <v>44</v>
      </c>
      <c r="B1126" s="84">
        <v>1125</v>
      </c>
      <c r="C1126" s="57" t="s">
        <v>45</v>
      </c>
      <c r="D1126" s="57" t="s">
        <v>53</v>
      </c>
      <c r="E1126" s="42" t="s">
        <v>6170</v>
      </c>
      <c r="F1126" s="58" t="s">
        <v>236</v>
      </c>
      <c r="G1126" s="87" t="s">
        <v>6401</v>
      </c>
      <c r="H1126" s="91" t="s">
        <v>2166</v>
      </c>
      <c r="I1126" s="57" t="s">
        <v>22</v>
      </c>
      <c r="J1126" s="72">
        <v>1</v>
      </c>
      <c r="K1126" s="57">
        <f t="shared" si="66"/>
        <v>1</v>
      </c>
      <c r="L1126" s="57">
        <v>5</v>
      </c>
      <c r="M1126" s="57">
        <v>3.2</v>
      </c>
    </row>
    <row r="1127" s="83" customFormat="1" ht="55.2" spans="1:13">
      <c r="A1127" s="83" t="s">
        <v>44</v>
      </c>
      <c r="B1127" s="84">
        <v>1126</v>
      </c>
      <c r="C1127" s="57" t="s">
        <v>45</v>
      </c>
      <c r="D1127" s="57" t="s">
        <v>53</v>
      </c>
      <c r="E1127" s="42" t="s">
        <v>6170</v>
      </c>
      <c r="F1127" s="58" t="s">
        <v>236</v>
      </c>
      <c r="G1127" s="87" t="s">
        <v>6402</v>
      </c>
      <c r="H1127" s="91" t="s">
        <v>2166</v>
      </c>
      <c r="I1127" s="57" t="s">
        <v>22</v>
      </c>
      <c r="J1127" s="72">
        <v>1</v>
      </c>
      <c r="K1127" s="57">
        <f t="shared" si="66"/>
        <v>1</v>
      </c>
      <c r="L1127" s="57">
        <v>7</v>
      </c>
      <c r="M1127" s="57">
        <v>3.2</v>
      </c>
    </row>
    <row r="1128" s="83" customFormat="1" ht="27.6" spans="1:13">
      <c r="A1128" s="83" t="s">
        <v>44</v>
      </c>
      <c r="B1128" s="84">
        <v>1127</v>
      </c>
      <c r="C1128" s="57" t="s">
        <v>45</v>
      </c>
      <c r="D1128" s="57" t="s">
        <v>322</v>
      </c>
      <c r="E1128" s="42" t="s">
        <v>6170</v>
      </c>
      <c r="F1128" s="58" t="s">
        <v>323</v>
      </c>
      <c r="G1128" s="87" t="s">
        <v>2596</v>
      </c>
      <c r="H1128" s="91" t="s">
        <v>2162</v>
      </c>
      <c r="I1128" s="57" t="s">
        <v>2124</v>
      </c>
      <c r="J1128" s="59">
        <v>5.3057</v>
      </c>
      <c r="K1128" s="59">
        <f>J1128*0.1</f>
        <v>0.53057</v>
      </c>
      <c r="L1128" s="72">
        <v>480</v>
      </c>
      <c r="M1128" s="57">
        <v>3.2</v>
      </c>
    </row>
    <row r="1129" s="83" customFormat="1" ht="27.6" spans="1:13">
      <c r="A1129" s="83" t="s">
        <v>44</v>
      </c>
      <c r="B1129" s="84">
        <v>1128</v>
      </c>
      <c r="C1129" s="57" t="s">
        <v>45</v>
      </c>
      <c r="D1129" s="57" t="s">
        <v>53</v>
      </c>
      <c r="E1129" s="42" t="s">
        <v>6170</v>
      </c>
      <c r="F1129" s="58" t="s">
        <v>55</v>
      </c>
      <c r="G1129" s="87" t="s">
        <v>2605</v>
      </c>
      <c r="H1129" s="91" t="s">
        <v>2158</v>
      </c>
      <c r="I1129" s="57" t="s">
        <v>22</v>
      </c>
      <c r="J1129" s="72">
        <v>3</v>
      </c>
      <c r="K1129" s="57">
        <f t="shared" ref="K1129:K1132" si="67">(CEILING(J1129*0.2,1))*1</f>
        <v>1</v>
      </c>
      <c r="L1129" s="72">
        <v>69</v>
      </c>
      <c r="M1129" s="57">
        <v>3.2</v>
      </c>
    </row>
    <row r="1130" s="83" customFormat="1" ht="27.6" spans="1:13">
      <c r="A1130" s="83" t="s">
        <v>44</v>
      </c>
      <c r="B1130" s="84">
        <v>1129</v>
      </c>
      <c r="C1130" s="57" t="s">
        <v>45</v>
      </c>
      <c r="D1130" s="57" t="s">
        <v>53</v>
      </c>
      <c r="E1130" s="42" t="s">
        <v>6170</v>
      </c>
      <c r="F1130" s="58" t="s">
        <v>249</v>
      </c>
      <c r="G1130" s="87" t="s">
        <v>6432</v>
      </c>
      <c r="H1130" s="91" t="s">
        <v>2158</v>
      </c>
      <c r="I1130" s="57" t="s">
        <v>22</v>
      </c>
      <c r="J1130" s="72">
        <v>1</v>
      </c>
      <c r="K1130" s="57">
        <f t="shared" si="67"/>
        <v>1</v>
      </c>
      <c r="L1130" s="72">
        <v>9</v>
      </c>
      <c r="M1130" s="57">
        <v>3.2</v>
      </c>
    </row>
    <row r="1131" s="83" customFormat="1" ht="27.6" spans="1:13">
      <c r="A1131" s="83" t="s">
        <v>44</v>
      </c>
      <c r="B1131" s="84">
        <v>1130</v>
      </c>
      <c r="C1131" s="57" t="s">
        <v>45</v>
      </c>
      <c r="D1131" s="57" t="s">
        <v>53</v>
      </c>
      <c r="E1131" s="42" t="s">
        <v>6170</v>
      </c>
      <c r="F1131" s="58" t="s">
        <v>249</v>
      </c>
      <c r="G1131" s="87" t="s">
        <v>6433</v>
      </c>
      <c r="H1131" s="91" t="s">
        <v>2158</v>
      </c>
      <c r="I1131" s="57" t="s">
        <v>22</v>
      </c>
      <c r="J1131" s="72">
        <v>1</v>
      </c>
      <c r="K1131" s="57">
        <v>0</v>
      </c>
      <c r="L1131" s="72">
        <v>73</v>
      </c>
      <c r="M1131" s="57">
        <v>3.2</v>
      </c>
    </row>
    <row r="1132" s="83" customFormat="1" ht="27.6" spans="1:13">
      <c r="A1132" s="83" t="s">
        <v>44</v>
      </c>
      <c r="B1132" s="84">
        <v>1131</v>
      </c>
      <c r="C1132" s="57" t="s">
        <v>45</v>
      </c>
      <c r="D1132" s="57" t="s">
        <v>53</v>
      </c>
      <c r="E1132" s="42" t="s">
        <v>6170</v>
      </c>
      <c r="F1132" s="58" t="s">
        <v>236</v>
      </c>
      <c r="G1132" s="87" t="s">
        <v>2614</v>
      </c>
      <c r="H1132" s="91" t="s">
        <v>2166</v>
      </c>
      <c r="I1132" s="57" t="s">
        <v>22</v>
      </c>
      <c r="J1132" s="72">
        <v>1</v>
      </c>
      <c r="K1132" s="57">
        <f t="shared" si="67"/>
        <v>1</v>
      </c>
      <c r="L1132" s="72">
        <v>1</v>
      </c>
      <c r="M1132" s="57">
        <v>3.2</v>
      </c>
    </row>
    <row r="1133" s="83" customFormat="1" ht="27.6" spans="1:13">
      <c r="A1133" s="83" t="s">
        <v>44</v>
      </c>
      <c r="B1133" s="84">
        <v>1132</v>
      </c>
      <c r="C1133" s="57" t="s">
        <v>45</v>
      </c>
      <c r="D1133" s="57" t="s">
        <v>322</v>
      </c>
      <c r="E1133" s="42" t="s">
        <v>6170</v>
      </c>
      <c r="F1133" s="58" t="s">
        <v>323</v>
      </c>
      <c r="G1133" s="87" t="s">
        <v>2767</v>
      </c>
      <c r="H1133" s="91" t="s">
        <v>2162</v>
      </c>
      <c r="I1133" s="57" t="s">
        <v>2124</v>
      </c>
      <c r="J1133" s="59">
        <v>5.00863</v>
      </c>
      <c r="K1133" s="59">
        <f>J1133*0.1</f>
        <v>0.500863</v>
      </c>
      <c r="L1133" s="72">
        <v>272</v>
      </c>
      <c r="M1133" s="57">
        <v>3.2</v>
      </c>
    </row>
    <row r="1134" s="83" customFormat="1" ht="27.6" spans="1:13">
      <c r="A1134" s="83" t="s">
        <v>44</v>
      </c>
      <c r="B1134" s="84">
        <v>1133</v>
      </c>
      <c r="C1134" s="57" t="s">
        <v>45</v>
      </c>
      <c r="D1134" s="57" t="s">
        <v>89</v>
      </c>
      <c r="E1134" s="42" t="s">
        <v>6170</v>
      </c>
      <c r="F1134" s="58" t="s">
        <v>114</v>
      </c>
      <c r="G1134" s="87" t="s">
        <v>6407</v>
      </c>
      <c r="H1134" s="91" t="s">
        <v>2166</v>
      </c>
      <c r="I1134" s="57" t="s">
        <v>22</v>
      </c>
      <c r="J1134" s="72">
        <v>1</v>
      </c>
      <c r="K1134" s="57">
        <v>0</v>
      </c>
      <c r="L1134" s="72">
        <v>210</v>
      </c>
      <c r="M1134" s="57">
        <v>3.2</v>
      </c>
    </row>
    <row r="1135" s="83" customFormat="1" ht="41.4" spans="1:13">
      <c r="A1135" s="83" t="s">
        <v>44</v>
      </c>
      <c r="B1135" s="84">
        <v>1134</v>
      </c>
      <c r="C1135" s="57" t="s">
        <v>45</v>
      </c>
      <c r="D1135" s="57" t="s">
        <v>171</v>
      </c>
      <c r="E1135" s="42" t="s">
        <v>6170</v>
      </c>
      <c r="F1135" s="58" t="s">
        <v>172</v>
      </c>
      <c r="G1135" s="87" t="s">
        <v>6409</v>
      </c>
      <c r="H1135" s="91" t="s">
        <v>1809</v>
      </c>
      <c r="I1135" s="57" t="s">
        <v>22</v>
      </c>
      <c r="J1135" s="72">
        <v>1</v>
      </c>
      <c r="K1135" s="57">
        <v>0</v>
      </c>
      <c r="L1135" s="72">
        <v>2</v>
      </c>
      <c r="M1135" s="57">
        <v>3.1</v>
      </c>
    </row>
    <row r="1136" s="83" customFormat="1" ht="27.6" spans="1:13">
      <c r="A1136" s="83" t="s">
        <v>44</v>
      </c>
      <c r="B1136" s="84">
        <v>1135</v>
      </c>
      <c r="C1136" s="57" t="s">
        <v>45</v>
      </c>
      <c r="D1136" s="57" t="s">
        <v>53</v>
      </c>
      <c r="E1136" s="42" t="s">
        <v>6170</v>
      </c>
      <c r="F1136" s="58" t="s">
        <v>236</v>
      </c>
      <c r="G1136" s="87" t="s">
        <v>3575</v>
      </c>
      <c r="H1136" s="91" t="s">
        <v>2166</v>
      </c>
      <c r="I1136" s="57" t="s">
        <v>22</v>
      </c>
      <c r="J1136" s="72">
        <v>2</v>
      </c>
      <c r="K1136" s="57">
        <v>0</v>
      </c>
      <c r="L1136" s="72">
        <v>2</v>
      </c>
      <c r="M1136" s="57">
        <v>3.1</v>
      </c>
    </row>
    <row r="1137" s="83" customFormat="1" ht="27.6" spans="1:13">
      <c r="A1137" s="83" t="s">
        <v>44</v>
      </c>
      <c r="B1137" s="84">
        <v>1136</v>
      </c>
      <c r="C1137" s="57" t="s">
        <v>45</v>
      </c>
      <c r="D1137" s="57" t="s">
        <v>322</v>
      </c>
      <c r="E1137" s="42" t="s">
        <v>6170</v>
      </c>
      <c r="F1137" s="58" t="s">
        <v>323</v>
      </c>
      <c r="G1137" s="87" t="s">
        <v>6406</v>
      </c>
      <c r="H1137" s="91" t="s">
        <v>2162</v>
      </c>
      <c r="I1137" s="57" t="s">
        <v>2124</v>
      </c>
      <c r="J1137" s="59">
        <v>1.6</v>
      </c>
      <c r="K1137" s="59">
        <v>0</v>
      </c>
      <c r="L1137" s="72">
        <v>359</v>
      </c>
      <c r="M1137" s="57">
        <v>3.2</v>
      </c>
    </row>
    <row r="1138" s="83" customFormat="1" ht="27.6" spans="1:13">
      <c r="A1138" s="83" t="s">
        <v>44</v>
      </c>
      <c r="B1138" s="84">
        <v>1137</v>
      </c>
      <c r="C1138" s="57" t="s">
        <v>45</v>
      </c>
      <c r="D1138" s="57" t="s">
        <v>53</v>
      </c>
      <c r="E1138" s="42" t="s">
        <v>6170</v>
      </c>
      <c r="F1138" s="58" t="s">
        <v>3813</v>
      </c>
      <c r="G1138" s="87" t="s">
        <v>6434</v>
      </c>
      <c r="H1138" s="91" t="s">
        <v>2580</v>
      </c>
      <c r="I1138" s="57" t="s">
        <v>22</v>
      </c>
      <c r="J1138" s="72">
        <v>1</v>
      </c>
      <c r="K1138" s="57">
        <v>0</v>
      </c>
      <c r="L1138" s="72">
        <v>91</v>
      </c>
      <c r="M1138" s="57">
        <v>3.2</v>
      </c>
    </row>
    <row r="1139" s="83" customFormat="1" ht="27.6" spans="1:13">
      <c r="A1139" s="83" t="s">
        <v>44</v>
      </c>
      <c r="B1139" s="84">
        <v>1138</v>
      </c>
      <c r="C1139" s="57" t="s">
        <v>45</v>
      </c>
      <c r="D1139" s="57" t="s">
        <v>89</v>
      </c>
      <c r="E1139" s="42" t="s">
        <v>6170</v>
      </c>
      <c r="F1139" s="58" t="s">
        <v>114</v>
      </c>
      <c r="G1139" s="87" t="s">
        <v>6407</v>
      </c>
      <c r="H1139" s="91" t="s">
        <v>2166</v>
      </c>
      <c r="I1139" s="57" t="s">
        <v>22</v>
      </c>
      <c r="J1139" s="72">
        <v>2</v>
      </c>
      <c r="K1139" s="57">
        <v>0</v>
      </c>
      <c r="L1139" s="72">
        <v>421</v>
      </c>
      <c r="M1139" s="57">
        <v>3.2</v>
      </c>
    </row>
    <row r="1140" s="83" customFormat="1" ht="27.6" spans="1:13">
      <c r="A1140" s="83" t="s">
        <v>44</v>
      </c>
      <c r="B1140" s="84">
        <v>1139</v>
      </c>
      <c r="C1140" s="57" t="s">
        <v>45</v>
      </c>
      <c r="D1140" s="57" t="s">
        <v>53</v>
      </c>
      <c r="E1140" s="42" t="s">
        <v>6170</v>
      </c>
      <c r="F1140" s="58" t="s">
        <v>55</v>
      </c>
      <c r="G1140" s="87" t="s">
        <v>6403</v>
      </c>
      <c r="H1140" s="91" t="s">
        <v>2158</v>
      </c>
      <c r="I1140" s="57" t="s">
        <v>22</v>
      </c>
      <c r="J1140" s="72">
        <v>3</v>
      </c>
      <c r="K1140" s="57">
        <v>0</v>
      </c>
      <c r="L1140" s="72">
        <v>570</v>
      </c>
      <c r="M1140" s="57">
        <v>3.2</v>
      </c>
    </row>
    <row r="1141" s="83" customFormat="1" ht="27.6" spans="1:13">
      <c r="A1141" s="83" t="s">
        <v>44</v>
      </c>
      <c r="B1141" s="84">
        <v>1140</v>
      </c>
      <c r="C1141" s="57" t="s">
        <v>45</v>
      </c>
      <c r="D1141" s="57" t="s">
        <v>53</v>
      </c>
      <c r="E1141" s="42" t="s">
        <v>6170</v>
      </c>
      <c r="F1141" s="58" t="s">
        <v>304</v>
      </c>
      <c r="G1141" s="87" t="s">
        <v>6408</v>
      </c>
      <c r="H1141" s="91" t="s">
        <v>2158</v>
      </c>
      <c r="I1141" s="57" t="s">
        <v>22</v>
      </c>
      <c r="J1141" s="72">
        <v>1</v>
      </c>
      <c r="K1141" s="57">
        <v>0</v>
      </c>
      <c r="L1141" s="72">
        <v>240</v>
      </c>
      <c r="M1141" s="57">
        <v>3.2</v>
      </c>
    </row>
    <row r="1142" s="83" customFormat="1" ht="41.4" spans="1:13">
      <c r="A1142" s="83" t="s">
        <v>44</v>
      </c>
      <c r="B1142" s="84">
        <v>1141</v>
      </c>
      <c r="C1142" s="57" t="s">
        <v>45</v>
      </c>
      <c r="D1142" s="57" t="s">
        <v>171</v>
      </c>
      <c r="E1142" s="42" t="s">
        <v>6170</v>
      </c>
      <c r="F1142" s="58" t="s">
        <v>172</v>
      </c>
      <c r="G1142" s="87" t="s">
        <v>6409</v>
      </c>
      <c r="H1142" s="91" t="s">
        <v>1809</v>
      </c>
      <c r="I1142" s="57" t="s">
        <v>22</v>
      </c>
      <c r="J1142" s="72">
        <v>3</v>
      </c>
      <c r="K1142" s="57">
        <v>0</v>
      </c>
      <c r="L1142" s="72">
        <v>6</v>
      </c>
      <c r="M1142" s="57">
        <v>3.2</v>
      </c>
    </row>
    <row r="1143" s="83" customFormat="1" ht="27.6" spans="1:13">
      <c r="A1143" s="83" t="s">
        <v>44</v>
      </c>
      <c r="B1143" s="84">
        <v>1142</v>
      </c>
      <c r="C1143" s="57" t="s">
        <v>45</v>
      </c>
      <c r="D1143" s="57" t="s">
        <v>53</v>
      </c>
      <c r="E1143" s="42" t="s">
        <v>6170</v>
      </c>
      <c r="F1143" s="58" t="s">
        <v>236</v>
      </c>
      <c r="G1143" s="87" t="s">
        <v>3575</v>
      </c>
      <c r="H1143" s="91" t="s">
        <v>2166</v>
      </c>
      <c r="I1143" s="57" t="s">
        <v>22</v>
      </c>
      <c r="J1143" s="72">
        <v>3</v>
      </c>
      <c r="K1143" s="57">
        <v>0</v>
      </c>
      <c r="L1143" s="57">
        <v>3</v>
      </c>
      <c r="M1143" s="57">
        <v>3.2</v>
      </c>
    </row>
    <row r="1144" s="83" customFormat="1" ht="27.6" spans="1:13">
      <c r="A1144" s="83" t="s">
        <v>44</v>
      </c>
      <c r="B1144" s="84">
        <v>1143</v>
      </c>
      <c r="C1144" s="57" t="s">
        <v>45</v>
      </c>
      <c r="D1144" s="57" t="s">
        <v>322</v>
      </c>
      <c r="E1144" s="42" t="s">
        <v>6170</v>
      </c>
      <c r="F1144" s="58" t="s">
        <v>323</v>
      </c>
      <c r="G1144" s="87" t="s">
        <v>6406</v>
      </c>
      <c r="H1144" s="91" t="s">
        <v>2162</v>
      </c>
      <c r="I1144" s="57" t="s">
        <v>2124</v>
      </c>
      <c r="J1144" s="59">
        <v>15.3496</v>
      </c>
      <c r="K1144" s="59">
        <v>0</v>
      </c>
      <c r="L1144" s="57">
        <v>3448</v>
      </c>
      <c r="M1144" s="57">
        <v>3.2</v>
      </c>
    </row>
    <row r="1145" s="83" customFormat="1" spans="1:13">
      <c r="A1145" s="83" t="s">
        <v>44</v>
      </c>
      <c r="B1145" s="84">
        <v>1144</v>
      </c>
      <c r="C1145" s="57" t="s">
        <v>45</v>
      </c>
      <c r="D1145" s="57" t="s">
        <v>449</v>
      </c>
      <c r="E1145" s="42" t="s">
        <v>6170</v>
      </c>
      <c r="F1145" s="58" t="s">
        <v>6435</v>
      </c>
      <c r="G1145" s="87" t="s">
        <v>6412</v>
      </c>
      <c r="H1145" s="91"/>
      <c r="I1145" s="57" t="s">
        <v>22</v>
      </c>
      <c r="J1145" s="72">
        <v>1</v>
      </c>
      <c r="K1145" s="57">
        <v>0</v>
      </c>
      <c r="L1145" s="57">
        <v>0</v>
      </c>
      <c r="M1145" s="57">
        <v>3.2</v>
      </c>
    </row>
    <row r="1146" s="83" customFormat="1" ht="27.6" spans="1:13">
      <c r="A1146" s="83" t="s">
        <v>44</v>
      </c>
      <c r="B1146" s="84">
        <v>1145</v>
      </c>
      <c r="C1146" s="57" t="s">
        <v>45</v>
      </c>
      <c r="D1146" s="57" t="s">
        <v>89</v>
      </c>
      <c r="E1146" s="42" t="s">
        <v>6170</v>
      </c>
      <c r="F1146" s="58" t="s">
        <v>114</v>
      </c>
      <c r="G1146" s="87" t="s">
        <v>6423</v>
      </c>
      <c r="H1146" s="91" t="s">
        <v>2166</v>
      </c>
      <c r="I1146" s="57" t="s">
        <v>22</v>
      </c>
      <c r="J1146" s="72">
        <v>1</v>
      </c>
      <c r="K1146" s="57">
        <v>0</v>
      </c>
      <c r="L1146" s="57">
        <v>23</v>
      </c>
      <c r="M1146" s="57">
        <v>3.2</v>
      </c>
    </row>
    <row r="1147" s="83" customFormat="1" ht="27.6" spans="1:13">
      <c r="A1147" s="83" t="s">
        <v>44</v>
      </c>
      <c r="B1147" s="84">
        <v>1146</v>
      </c>
      <c r="C1147" s="57" t="s">
        <v>45</v>
      </c>
      <c r="D1147" s="57" t="s">
        <v>89</v>
      </c>
      <c r="E1147" s="42" t="s">
        <v>6170</v>
      </c>
      <c r="F1147" s="58" t="s">
        <v>114</v>
      </c>
      <c r="G1147" s="87" t="s">
        <v>2763</v>
      </c>
      <c r="H1147" s="91" t="s">
        <v>2166</v>
      </c>
      <c r="I1147" s="57" t="s">
        <v>22</v>
      </c>
      <c r="J1147" s="72">
        <v>7</v>
      </c>
      <c r="K1147" s="57">
        <v>0</v>
      </c>
      <c r="L1147" s="57">
        <v>615</v>
      </c>
      <c r="M1147" s="57">
        <v>3.2</v>
      </c>
    </row>
    <row r="1148" s="83" customFormat="1" ht="27.6" spans="1:13">
      <c r="A1148" s="83" t="s">
        <v>44</v>
      </c>
      <c r="B1148" s="84">
        <v>1147</v>
      </c>
      <c r="C1148" s="57" t="s">
        <v>45</v>
      </c>
      <c r="D1148" s="57" t="s">
        <v>53</v>
      </c>
      <c r="E1148" s="42" t="s">
        <v>6170</v>
      </c>
      <c r="F1148" s="58" t="s">
        <v>55</v>
      </c>
      <c r="G1148" s="87" t="s">
        <v>2595</v>
      </c>
      <c r="H1148" s="91" t="s">
        <v>2158</v>
      </c>
      <c r="I1148" s="57" t="s">
        <v>22</v>
      </c>
      <c r="J1148" s="72">
        <v>8</v>
      </c>
      <c r="K1148" s="57">
        <f t="shared" ref="K1148:K1151" si="68">(CEILING(J1148*0.2,1))*1</f>
        <v>2</v>
      </c>
      <c r="L1148" s="72">
        <v>324</v>
      </c>
      <c r="M1148" s="57">
        <v>3.2</v>
      </c>
    </row>
    <row r="1149" s="83" customFormat="1" ht="27.6" spans="1:13">
      <c r="A1149" s="83" t="s">
        <v>44</v>
      </c>
      <c r="B1149" s="84">
        <v>1148</v>
      </c>
      <c r="C1149" s="57" t="s">
        <v>45</v>
      </c>
      <c r="D1149" s="57" t="s">
        <v>53</v>
      </c>
      <c r="E1149" s="42" t="s">
        <v>6170</v>
      </c>
      <c r="F1149" s="58" t="s">
        <v>304</v>
      </c>
      <c r="G1149" s="87" t="s">
        <v>6428</v>
      </c>
      <c r="H1149" s="91" t="s">
        <v>2158</v>
      </c>
      <c r="I1149" s="57" t="s">
        <v>22</v>
      </c>
      <c r="J1149" s="72">
        <v>1</v>
      </c>
      <c r="K1149" s="57">
        <f t="shared" si="68"/>
        <v>1</v>
      </c>
      <c r="L1149" s="57">
        <v>50</v>
      </c>
      <c r="M1149" s="57">
        <v>3.2</v>
      </c>
    </row>
    <row r="1150" s="83" customFormat="1" ht="27.6" spans="1:13">
      <c r="A1150" s="83" t="s">
        <v>44</v>
      </c>
      <c r="B1150" s="84">
        <v>1149</v>
      </c>
      <c r="C1150" s="57" t="s">
        <v>45</v>
      </c>
      <c r="D1150" s="57" t="s">
        <v>53</v>
      </c>
      <c r="E1150" s="42" t="s">
        <v>6170</v>
      </c>
      <c r="F1150" s="58" t="s">
        <v>249</v>
      </c>
      <c r="G1150" s="87" t="s">
        <v>6429</v>
      </c>
      <c r="H1150" s="91" t="s">
        <v>2158</v>
      </c>
      <c r="I1150" s="57" t="s">
        <v>22</v>
      </c>
      <c r="J1150" s="72">
        <v>1</v>
      </c>
      <c r="K1150" s="57">
        <f t="shared" si="68"/>
        <v>1</v>
      </c>
      <c r="L1150" s="72">
        <v>14</v>
      </c>
      <c r="M1150" s="57">
        <v>3.2</v>
      </c>
    </row>
    <row r="1151" s="83" customFormat="1" ht="27.6" spans="1:13">
      <c r="A1151" s="83" t="s">
        <v>44</v>
      </c>
      <c r="B1151" s="84">
        <v>1150</v>
      </c>
      <c r="C1151" s="57" t="s">
        <v>45</v>
      </c>
      <c r="D1151" s="57" t="s">
        <v>53</v>
      </c>
      <c r="E1151" s="42" t="s">
        <v>6170</v>
      </c>
      <c r="F1151" s="58" t="s">
        <v>304</v>
      </c>
      <c r="G1151" s="87" t="s">
        <v>6430</v>
      </c>
      <c r="H1151" s="91" t="s">
        <v>2158</v>
      </c>
      <c r="I1151" s="57" t="s">
        <v>22</v>
      </c>
      <c r="J1151" s="72">
        <v>1</v>
      </c>
      <c r="K1151" s="57">
        <f t="shared" si="68"/>
        <v>1</v>
      </c>
      <c r="L1151" s="72">
        <v>44</v>
      </c>
      <c r="M1151" s="57">
        <v>3.2</v>
      </c>
    </row>
    <row r="1152" s="83" customFormat="1" ht="41.4" spans="1:13">
      <c r="A1152" s="83" t="s">
        <v>44</v>
      </c>
      <c r="B1152" s="84">
        <v>1151</v>
      </c>
      <c r="C1152" s="57" t="s">
        <v>45</v>
      </c>
      <c r="D1152" s="57" t="s">
        <v>171</v>
      </c>
      <c r="E1152" s="42" t="s">
        <v>6170</v>
      </c>
      <c r="F1152" s="58" t="s">
        <v>172</v>
      </c>
      <c r="G1152" s="87" t="s">
        <v>6426</v>
      </c>
      <c r="H1152" s="91" t="s">
        <v>1809</v>
      </c>
      <c r="I1152" s="57" t="s">
        <v>22</v>
      </c>
      <c r="J1152" s="72">
        <v>1</v>
      </c>
      <c r="K1152" s="57">
        <v>0</v>
      </c>
      <c r="L1152" s="57">
        <v>0.38</v>
      </c>
      <c r="M1152" s="57">
        <v>3.2</v>
      </c>
    </row>
    <row r="1153" s="83" customFormat="1" ht="41.4" spans="1:13">
      <c r="A1153" s="83" t="s">
        <v>44</v>
      </c>
      <c r="B1153" s="84">
        <v>1152</v>
      </c>
      <c r="C1153" s="57" t="s">
        <v>45</v>
      </c>
      <c r="D1153" s="57" t="s">
        <v>171</v>
      </c>
      <c r="E1153" s="42" t="s">
        <v>6170</v>
      </c>
      <c r="F1153" s="58" t="s">
        <v>172</v>
      </c>
      <c r="G1153" s="87" t="s">
        <v>2612</v>
      </c>
      <c r="H1153" s="91" t="s">
        <v>1809</v>
      </c>
      <c r="I1153" s="57" t="s">
        <v>22</v>
      </c>
      <c r="J1153" s="72">
        <v>6</v>
      </c>
      <c r="K1153" s="57">
        <v>0</v>
      </c>
      <c r="L1153" s="72">
        <v>6</v>
      </c>
      <c r="M1153" s="57">
        <v>3.2</v>
      </c>
    </row>
    <row r="1154" s="83" customFormat="1" ht="55.2" spans="1:13">
      <c r="A1154" s="83" t="s">
        <v>44</v>
      </c>
      <c r="B1154" s="84">
        <v>1153</v>
      </c>
      <c r="C1154" s="57" t="s">
        <v>45</v>
      </c>
      <c r="D1154" s="57" t="s">
        <v>53</v>
      </c>
      <c r="E1154" s="42" t="s">
        <v>6170</v>
      </c>
      <c r="F1154" s="58" t="s">
        <v>236</v>
      </c>
      <c r="G1154" s="87" t="s">
        <v>6401</v>
      </c>
      <c r="H1154" s="91" t="s">
        <v>2166</v>
      </c>
      <c r="I1154" s="57" t="s">
        <v>22</v>
      </c>
      <c r="J1154" s="72">
        <v>2</v>
      </c>
      <c r="K1154" s="57">
        <f t="shared" ref="K1154:K1157" si="69">(CEILING(J1154*0.2,1))*1</f>
        <v>1</v>
      </c>
      <c r="L1154" s="72">
        <v>9</v>
      </c>
      <c r="M1154" s="57">
        <v>3.2</v>
      </c>
    </row>
    <row r="1155" s="83" customFormat="1" ht="55.2" spans="1:13">
      <c r="A1155" s="83" t="s">
        <v>44</v>
      </c>
      <c r="B1155" s="84">
        <v>1154</v>
      </c>
      <c r="C1155" s="57" t="s">
        <v>45</v>
      </c>
      <c r="D1155" s="57" t="s">
        <v>53</v>
      </c>
      <c r="E1155" s="42" t="s">
        <v>6170</v>
      </c>
      <c r="F1155" s="58" t="s">
        <v>236</v>
      </c>
      <c r="G1155" s="87" t="s">
        <v>6405</v>
      </c>
      <c r="H1155" s="91" t="s">
        <v>2166</v>
      </c>
      <c r="I1155" s="57" t="s">
        <v>22</v>
      </c>
      <c r="J1155" s="72">
        <v>1</v>
      </c>
      <c r="K1155" s="57">
        <f t="shared" si="69"/>
        <v>1</v>
      </c>
      <c r="L1155" s="72">
        <v>3</v>
      </c>
      <c r="M1155" s="57">
        <v>3.2</v>
      </c>
    </row>
    <row r="1156" s="83" customFormat="1" ht="27.6" spans="1:13">
      <c r="A1156" s="83" t="s">
        <v>44</v>
      </c>
      <c r="B1156" s="84">
        <v>1155</v>
      </c>
      <c r="C1156" s="57" t="s">
        <v>45</v>
      </c>
      <c r="D1156" s="57" t="s">
        <v>53</v>
      </c>
      <c r="E1156" s="42" t="s">
        <v>6170</v>
      </c>
      <c r="F1156" s="58" t="s">
        <v>236</v>
      </c>
      <c r="G1156" s="87" t="s">
        <v>2614</v>
      </c>
      <c r="H1156" s="91" t="s">
        <v>2166</v>
      </c>
      <c r="I1156" s="57" t="s">
        <v>22</v>
      </c>
      <c r="J1156" s="72">
        <v>1</v>
      </c>
      <c r="K1156" s="57">
        <f t="shared" si="69"/>
        <v>1</v>
      </c>
      <c r="L1156" s="72">
        <v>1</v>
      </c>
      <c r="M1156" s="57">
        <v>3.2</v>
      </c>
    </row>
    <row r="1157" s="83" customFormat="1" ht="27.6" spans="1:13">
      <c r="A1157" s="83" t="s">
        <v>44</v>
      </c>
      <c r="B1157" s="84">
        <v>1156</v>
      </c>
      <c r="C1157" s="57" t="s">
        <v>45</v>
      </c>
      <c r="D1157" s="57" t="s">
        <v>53</v>
      </c>
      <c r="E1157" s="42" t="s">
        <v>6170</v>
      </c>
      <c r="F1157" s="58" t="s">
        <v>236</v>
      </c>
      <c r="G1157" s="87" t="s">
        <v>6431</v>
      </c>
      <c r="H1157" s="91" t="s">
        <v>2166</v>
      </c>
      <c r="I1157" s="57" t="s">
        <v>22</v>
      </c>
      <c r="J1157" s="72">
        <v>1</v>
      </c>
      <c r="K1157" s="57">
        <f t="shared" si="69"/>
        <v>1</v>
      </c>
      <c r="L1157" s="72">
        <v>3</v>
      </c>
      <c r="M1157" s="57">
        <v>3.2</v>
      </c>
    </row>
    <row r="1158" s="83" customFormat="1" ht="27.6" spans="1:13">
      <c r="A1158" s="83" t="s">
        <v>44</v>
      </c>
      <c r="B1158" s="84">
        <v>1157</v>
      </c>
      <c r="C1158" s="57" t="s">
        <v>45</v>
      </c>
      <c r="D1158" s="57" t="s">
        <v>322</v>
      </c>
      <c r="E1158" s="42" t="s">
        <v>6170</v>
      </c>
      <c r="F1158" s="58" t="s">
        <v>323</v>
      </c>
      <c r="G1158" s="87" t="s">
        <v>2596</v>
      </c>
      <c r="H1158" s="91" t="s">
        <v>2162</v>
      </c>
      <c r="I1158" s="57" t="s">
        <v>2124</v>
      </c>
      <c r="J1158" s="59">
        <v>17.1216</v>
      </c>
      <c r="K1158" s="59">
        <f>J1158*0.1</f>
        <v>1.71216</v>
      </c>
      <c r="L1158" s="72">
        <v>1548</v>
      </c>
      <c r="M1158" s="57">
        <v>3.2</v>
      </c>
    </row>
    <row r="1159" s="83" customFormat="1" ht="27.6" spans="1:13">
      <c r="A1159" s="83" t="s">
        <v>44</v>
      </c>
      <c r="B1159" s="84">
        <v>1158</v>
      </c>
      <c r="C1159" s="57" t="s">
        <v>45</v>
      </c>
      <c r="D1159" s="57" t="s">
        <v>89</v>
      </c>
      <c r="E1159" s="42" t="s">
        <v>6170</v>
      </c>
      <c r="F1159" s="58" t="s">
        <v>114</v>
      </c>
      <c r="G1159" s="87" t="s">
        <v>6423</v>
      </c>
      <c r="H1159" s="91" t="s">
        <v>2166</v>
      </c>
      <c r="I1159" s="57" t="s">
        <v>22</v>
      </c>
      <c r="J1159" s="72">
        <v>1</v>
      </c>
      <c r="K1159" s="57">
        <v>0</v>
      </c>
      <c r="L1159" s="72">
        <v>23</v>
      </c>
      <c r="M1159" s="57">
        <v>3.2</v>
      </c>
    </row>
    <row r="1160" s="83" customFormat="1" ht="27.6" spans="1:13">
      <c r="A1160" s="83" t="s">
        <v>44</v>
      </c>
      <c r="B1160" s="84">
        <v>1159</v>
      </c>
      <c r="C1160" s="57" t="s">
        <v>45</v>
      </c>
      <c r="D1160" s="57" t="s">
        <v>89</v>
      </c>
      <c r="E1160" s="42" t="s">
        <v>6170</v>
      </c>
      <c r="F1160" s="58" t="s">
        <v>114</v>
      </c>
      <c r="G1160" s="87" t="s">
        <v>2763</v>
      </c>
      <c r="H1160" s="91" t="s">
        <v>2166</v>
      </c>
      <c r="I1160" s="57" t="s">
        <v>22</v>
      </c>
      <c r="J1160" s="72">
        <v>4</v>
      </c>
      <c r="K1160" s="57">
        <v>0</v>
      </c>
      <c r="L1160" s="72">
        <v>351</v>
      </c>
      <c r="M1160" s="57">
        <v>3.2</v>
      </c>
    </row>
    <row r="1161" s="83" customFormat="1" ht="27.6" spans="1:13">
      <c r="A1161" s="83" t="s">
        <v>44</v>
      </c>
      <c r="B1161" s="84">
        <v>1160</v>
      </c>
      <c r="C1161" s="57" t="s">
        <v>45</v>
      </c>
      <c r="D1161" s="57" t="s">
        <v>53</v>
      </c>
      <c r="E1161" s="42" t="s">
        <v>6170</v>
      </c>
      <c r="F1161" s="58" t="s">
        <v>55</v>
      </c>
      <c r="G1161" s="87" t="s">
        <v>2595</v>
      </c>
      <c r="H1161" s="91" t="s">
        <v>2158</v>
      </c>
      <c r="I1161" s="57" t="s">
        <v>22</v>
      </c>
      <c r="J1161" s="72">
        <v>2</v>
      </c>
      <c r="K1161" s="57">
        <f t="shared" ref="K1161:K1165" si="70">(CEILING(J1161*0.2,1))*1</f>
        <v>1</v>
      </c>
      <c r="L1161" s="72">
        <v>81</v>
      </c>
      <c r="M1161" s="57">
        <v>3.2</v>
      </c>
    </row>
    <row r="1162" s="83" customFormat="1" ht="27.6" spans="1:13">
      <c r="A1162" s="83" t="s">
        <v>44</v>
      </c>
      <c r="B1162" s="84">
        <v>1161</v>
      </c>
      <c r="C1162" s="57" t="s">
        <v>45</v>
      </c>
      <c r="D1162" s="57" t="s">
        <v>53</v>
      </c>
      <c r="E1162" s="42" t="s">
        <v>6170</v>
      </c>
      <c r="F1162" s="58" t="s">
        <v>249</v>
      </c>
      <c r="G1162" s="87" t="s">
        <v>6429</v>
      </c>
      <c r="H1162" s="91" t="s">
        <v>2158</v>
      </c>
      <c r="I1162" s="57" t="s">
        <v>22</v>
      </c>
      <c r="J1162" s="72">
        <v>1</v>
      </c>
      <c r="K1162" s="57">
        <f t="shared" si="70"/>
        <v>1</v>
      </c>
      <c r="L1162" s="72">
        <v>14</v>
      </c>
      <c r="M1162" s="57">
        <v>3.2</v>
      </c>
    </row>
    <row r="1163" s="83" customFormat="1" ht="41.4" spans="1:13">
      <c r="A1163" s="83" t="s">
        <v>44</v>
      </c>
      <c r="B1163" s="84">
        <v>1162</v>
      </c>
      <c r="C1163" s="57" t="s">
        <v>45</v>
      </c>
      <c r="D1163" s="57" t="s">
        <v>171</v>
      </c>
      <c r="E1163" s="42" t="s">
        <v>6170</v>
      </c>
      <c r="F1163" s="58" t="s">
        <v>172</v>
      </c>
      <c r="G1163" s="87" t="s">
        <v>6426</v>
      </c>
      <c r="H1163" s="91" t="s">
        <v>1809</v>
      </c>
      <c r="I1163" s="57" t="s">
        <v>22</v>
      </c>
      <c r="J1163" s="72">
        <v>1</v>
      </c>
      <c r="K1163" s="57">
        <v>0</v>
      </c>
      <c r="L1163" s="72">
        <v>0.38</v>
      </c>
      <c r="M1163" s="57">
        <v>3.2</v>
      </c>
    </row>
    <row r="1164" s="83" customFormat="1" ht="41.4" spans="1:13">
      <c r="A1164" s="83" t="s">
        <v>44</v>
      </c>
      <c r="B1164" s="84">
        <v>1163</v>
      </c>
      <c r="C1164" s="57" t="s">
        <v>45</v>
      </c>
      <c r="D1164" s="57" t="s">
        <v>171</v>
      </c>
      <c r="E1164" s="42" t="s">
        <v>6170</v>
      </c>
      <c r="F1164" s="58" t="s">
        <v>172</v>
      </c>
      <c r="G1164" s="87" t="s">
        <v>2612</v>
      </c>
      <c r="H1164" s="91" t="s">
        <v>1809</v>
      </c>
      <c r="I1164" s="57" t="s">
        <v>22</v>
      </c>
      <c r="J1164" s="72">
        <v>4</v>
      </c>
      <c r="K1164" s="57">
        <v>0</v>
      </c>
      <c r="L1164" s="72">
        <v>4</v>
      </c>
      <c r="M1164" s="57">
        <v>3.2</v>
      </c>
    </row>
    <row r="1165" s="83" customFormat="1" ht="55.2" spans="1:13">
      <c r="A1165" s="83" t="s">
        <v>44</v>
      </c>
      <c r="B1165" s="84">
        <v>1164</v>
      </c>
      <c r="C1165" s="57" t="s">
        <v>45</v>
      </c>
      <c r="D1165" s="57" t="s">
        <v>53</v>
      </c>
      <c r="E1165" s="42" t="s">
        <v>6170</v>
      </c>
      <c r="F1165" s="58" t="s">
        <v>236</v>
      </c>
      <c r="G1165" s="87" t="s">
        <v>6401</v>
      </c>
      <c r="H1165" s="91" t="s">
        <v>2166</v>
      </c>
      <c r="I1165" s="57" t="s">
        <v>22</v>
      </c>
      <c r="J1165" s="72">
        <v>2</v>
      </c>
      <c r="K1165" s="57">
        <f t="shared" si="70"/>
        <v>1</v>
      </c>
      <c r="L1165" s="57">
        <v>9</v>
      </c>
      <c r="M1165" s="57">
        <v>3.2</v>
      </c>
    </row>
    <row r="1166" s="83" customFormat="1" ht="27.6" spans="1:13">
      <c r="A1166" s="83" t="s">
        <v>44</v>
      </c>
      <c r="B1166" s="84">
        <v>1165</v>
      </c>
      <c r="C1166" s="57" t="s">
        <v>45</v>
      </c>
      <c r="D1166" s="57" t="s">
        <v>322</v>
      </c>
      <c r="E1166" s="42" t="s">
        <v>6170</v>
      </c>
      <c r="F1166" s="58" t="s">
        <v>323</v>
      </c>
      <c r="G1166" s="87" t="s">
        <v>2596</v>
      </c>
      <c r="H1166" s="91" t="s">
        <v>2162</v>
      </c>
      <c r="I1166" s="57" t="s">
        <v>2124</v>
      </c>
      <c r="J1166" s="59">
        <v>2.6862</v>
      </c>
      <c r="K1166" s="59">
        <f>J1166*0.1</f>
        <v>0.26862</v>
      </c>
      <c r="L1166" s="57">
        <v>243</v>
      </c>
      <c r="M1166" s="57">
        <v>3.2</v>
      </c>
    </row>
    <row r="1167" s="83" customFormat="1" ht="27.6" spans="1:13">
      <c r="A1167" s="83" t="s">
        <v>44</v>
      </c>
      <c r="B1167" s="84">
        <v>1166</v>
      </c>
      <c r="C1167" s="57" t="s">
        <v>45</v>
      </c>
      <c r="D1167" s="57" t="s">
        <v>53</v>
      </c>
      <c r="E1167" s="42" t="s">
        <v>6170</v>
      </c>
      <c r="F1167" s="58" t="s">
        <v>55</v>
      </c>
      <c r="G1167" s="87" t="s">
        <v>2605</v>
      </c>
      <c r="H1167" s="91" t="s">
        <v>2158</v>
      </c>
      <c r="I1167" s="57" t="s">
        <v>22</v>
      </c>
      <c r="J1167" s="72">
        <v>3</v>
      </c>
      <c r="K1167" s="57">
        <f t="shared" ref="K1167:K1170" si="71">(CEILING(J1167*0.2,1))*1</f>
        <v>1</v>
      </c>
      <c r="L1167" s="72">
        <v>69</v>
      </c>
      <c r="M1167" s="57">
        <v>3.2</v>
      </c>
    </row>
    <row r="1168" s="83" customFormat="1" ht="27.6" spans="1:13">
      <c r="A1168" s="83" t="s">
        <v>44</v>
      </c>
      <c r="B1168" s="84">
        <v>1167</v>
      </c>
      <c r="C1168" s="57" t="s">
        <v>45</v>
      </c>
      <c r="D1168" s="57" t="s">
        <v>53</v>
      </c>
      <c r="E1168" s="42" t="s">
        <v>6170</v>
      </c>
      <c r="F1168" s="58" t="s">
        <v>249</v>
      </c>
      <c r="G1168" s="87" t="s">
        <v>6432</v>
      </c>
      <c r="H1168" s="91" t="s">
        <v>2158</v>
      </c>
      <c r="I1168" s="57" t="s">
        <v>22</v>
      </c>
      <c r="J1168" s="72">
        <v>1</v>
      </c>
      <c r="K1168" s="57">
        <f t="shared" si="71"/>
        <v>1</v>
      </c>
      <c r="L1168" s="72">
        <v>9</v>
      </c>
      <c r="M1168" s="57">
        <v>3.2</v>
      </c>
    </row>
    <row r="1169" s="83" customFormat="1" ht="27.6" spans="1:13">
      <c r="A1169" s="83" t="s">
        <v>44</v>
      </c>
      <c r="B1169" s="84">
        <v>1168</v>
      </c>
      <c r="C1169" s="57" t="s">
        <v>45</v>
      </c>
      <c r="D1169" s="57" t="s">
        <v>53</v>
      </c>
      <c r="E1169" s="42" t="s">
        <v>6170</v>
      </c>
      <c r="F1169" s="58" t="s">
        <v>249</v>
      </c>
      <c r="G1169" s="87" t="s">
        <v>6433</v>
      </c>
      <c r="H1169" s="91" t="s">
        <v>2158</v>
      </c>
      <c r="I1169" s="57" t="s">
        <v>22</v>
      </c>
      <c r="J1169" s="72">
        <v>1</v>
      </c>
      <c r="K1169" s="57">
        <v>0</v>
      </c>
      <c r="L1169" s="72">
        <v>73</v>
      </c>
      <c r="M1169" s="57">
        <v>3.2</v>
      </c>
    </row>
    <row r="1170" s="83" customFormat="1" ht="27.6" spans="1:13">
      <c r="A1170" s="83" t="s">
        <v>44</v>
      </c>
      <c r="B1170" s="84">
        <v>1169</v>
      </c>
      <c r="C1170" s="57" t="s">
        <v>45</v>
      </c>
      <c r="D1170" s="57" t="s">
        <v>53</v>
      </c>
      <c r="E1170" s="42" t="s">
        <v>6170</v>
      </c>
      <c r="F1170" s="58" t="s">
        <v>236</v>
      </c>
      <c r="G1170" s="87" t="s">
        <v>2614</v>
      </c>
      <c r="H1170" s="91" t="s">
        <v>2166</v>
      </c>
      <c r="I1170" s="57" t="s">
        <v>22</v>
      </c>
      <c r="J1170" s="72">
        <v>1</v>
      </c>
      <c r="K1170" s="57">
        <f t="shared" si="71"/>
        <v>1</v>
      </c>
      <c r="L1170" s="72">
        <v>1</v>
      </c>
      <c r="M1170" s="57">
        <v>3.2</v>
      </c>
    </row>
    <row r="1171" s="83" customFormat="1" ht="27.6" spans="1:13">
      <c r="A1171" s="83" t="s">
        <v>44</v>
      </c>
      <c r="B1171" s="84">
        <v>1170</v>
      </c>
      <c r="C1171" s="57" t="s">
        <v>45</v>
      </c>
      <c r="D1171" s="57" t="s">
        <v>322</v>
      </c>
      <c r="E1171" s="42" t="s">
        <v>6170</v>
      </c>
      <c r="F1171" s="58" t="s">
        <v>323</v>
      </c>
      <c r="G1171" s="87" t="s">
        <v>2767</v>
      </c>
      <c r="H1171" s="91" t="s">
        <v>2162</v>
      </c>
      <c r="I1171" s="57" t="s">
        <v>2124</v>
      </c>
      <c r="J1171" s="59">
        <v>5.64683</v>
      </c>
      <c r="K1171" s="59">
        <f>J1171*0.1</f>
        <v>0.564683</v>
      </c>
      <c r="L1171" s="72">
        <v>306</v>
      </c>
      <c r="M1171" s="57">
        <v>3.2</v>
      </c>
    </row>
    <row r="1172" s="83" customFormat="1" ht="27.6" spans="1:13">
      <c r="A1172" s="83" t="s">
        <v>44</v>
      </c>
      <c r="B1172" s="84">
        <v>1171</v>
      </c>
      <c r="C1172" s="57" t="s">
        <v>45</v>
      </c>
      <c r="D1172" s="57" t="s">
        <v>53</v>
      </c>
      <c r="E1172" s="42" t="s">
        <v>6170</v>
      </c>
      <c r="F1172" s="58" t="s">
        <v>3813</v>
      </c>
      <c r="G1172" s="87" t="s">
        <v>6422</v>
      </c>
      <c r="H1172" s="91" t="s">
        <v>3582</v>
      </c>
      <c r="I1172" s="57" t="s">
        <v>22</v>
      </c>
      <c r="J1172" s="72">
        <v>1</v>
      </c>
      <c r="K1172" s="57">
        <f>(CEILING(J1172*0.2,1))*1</f>
        <v>1</v>
      </c>
      <c r="L1172" s="72">
        <v>8</v>
      </c>
      <c r="M1172" s="57">
        <v>3.2</v>
      </c>
    </row>
    <row r="1173" s="83" customFormat="1" ht="27.6" spans="1:13">
      <c r="A1173" s="83" t="s">
        <v>44</v>
      </c>
      <c r="B1173" s="84">
        <v>1172</v>
      </c>
      <c r="C1173" s="57" t="s">
        <v>45</v>
      </c>
      <c r="D1173" s="57" t="s">
        <v>89</v>
      </c>
      <c r="E1173" s="42" t="s">
        <v>6170</v>
      </c>
      <c r="F1173" s="58" t="s">
        <v>114</v>
      </c>
      <c r="G1173" s="87" t="s">
        <v>6423</v>
      </c>
      <c r="H1173" s="91" t="s">
        <v>2166</v>
      </c>
      <c r="I1173" s="57" t="s">
        <v>22</v>
      </c>
      <c r="J1173" s="72">
        <v>1</v>
      </c>
      <c r="K1173" s="57">
        <v>0</v>
      </c>
      <c r="L1173" s="57">
        <v>23</v>
      </c>
      <c r="M1173" s="57">
        <v>3.2</v>
      </c>
    </row>
    <row r="1174" s="83" customFormat="1" ht="27.6" spans="1:13">
      <c r="A1174" s="83" t="s">
        <v>44</v>
      </c>
      <c r="B1174" s="84">
        <v>1173</v>
      </c>
      <c r="C1174" s="57" t="s">
        <v>45</v>
      </c>
      <c r="D1174" s="57" t="s">
        <v>53</v>
      </c>
      <c r="E1174" s="42" t="s">
        <v>6170</v>
      </c>
      <c r="F1174" s="58" t="s">
        <v>55</v>
      </c>
      <c r="G1174" s="87" t="s">
        <v>6424</v>
      </c>
      <c r="H1174" s="91" t="s">
        <v>2158</v>
      </c>
      <c r="I1174" s="57" t="s">
        <v>22</v>
      </c>
      <c r="J1174" s="72">
        <v>1</v>
      </c>
      <c r="K1174" s="57">
        <f>(CEILING(J1174*0.2,1))*1</f>
        <v>1</v>
      </c>
      <c r="L1174" s="72">
        <v>7</v>
      </c>
      <c r="M1174" s="57">
        <v>3.2</v>
      </c>
    </row>
    <row r="1175" s="83" customFormat="1" ht="41.4" spans="1:13">
      <c r="A1175" s="83" t="s">
        <v>44</v>
      </c>
      <c r="B1175" s="84">
        <v>1174</v>
      </c>
      <c r="C1175" s="57" t="s">
        <v>45</v>
      </c>
      <c r="D1175" s="57" t="s">
        <v>171</v>
      </c>
      <c r="E1175" s="42" t="s">
        <v>6170</v>
      </c>
      <c r="F1175" s="58" t="s">
        <v>172</v>
      </c>
      <c r="G1175" s="87" t="s">
        <v>6426</v>
      </c>
      <c r="H1175" s="91" t="s">
        <v>1809</v>
      </c>
      <c r="I1175" s="57" t="s">
        <v>22</v>
      </c>
      <c r="J1175" s="72">
        <v>3</v>
      </c>
      <c r="K1175" s="57">
        <v>0</v>
      </c>
      <c r="L1175" s="72">
        <v>1</v>
      </c>
      <c r="M1175" s="57">
        <v>3.2</v>
      </c>
    </row>
    <row r="1176" s="83" customFormat="1" ht="27.6" spans="1:13">
      <c r="A1176" s="83" t="s">
        <v>44</v>
      </c>
      <c r="B1176" s="84">
        <v>1175</v>
      </c>
      <c r="C1176" s="57" t="s">
        <v>45</v>
      </c>
      <c r="D1176" s="57" t="s">
        <v>322</v>
      </c>
      <c r="E1176" s="42" t="s">
        <v>6170</v>
      </c>
      <c r="F1176" s="58" t="s">
        <v>323</v>
      </c>
      <c r="G1176" s="87" t="s">
        <v>6427</v>
      </c>
      <c r="H1176" s="91" t="s">
        <v>2162</v>
      </c>
      <c r="I1176" s="57" t="s">
        <v>2124</v>
      </c>
      <c r="J1176" s="59">
        <v>2.5189</v>
      </c>
      <c r="K1176" s="59">
        <f>J1176*0.1</f>
        <v>0.25189</v>
      </c>
      <c r="L1176" s="72">
        <v>71</v>
      </c>
      <c r="M1176" s="57">
        <v>3.2</v>
      </c>
    </row>
    <row r="1177" s="83" customFormat="1" ht="27.6" spans="1:13">
      <c r="A1177" s="83" t="s">
        <v>44</v>
      </c>
      <c r="B1177" s="84">
        <v>1176</v>
      </c>
      <c r="C1177" s="57" t="s">
        <v>45</v>
      </c>
      <c r="D1177" s="57" t="s">
        <v>53</v>
      </c>
      <c r="E1177" s="42" t="s">
        <v>6170</v>
      </c>
      <c r="F1177" s="58" t="s">
        <v>3813</v>
      </c>
      <c r="G1177" s="87" t="s">
        <v>6436</v>
      </c>
      <c r="H1177" s="91" t="s">
        <v>2580</v>
      </c>
      <c r="I1177" s="57" t="s">
        <v>22</v>
      </c>
      <c r="J1177" s="72">
        <v>2</v>
      </c>
      <c r="K1177" s="57">
        <v>0</v>
      </c>
      <c r="L1177" s="57">
        <v>147</v>
      </c>
      <c r="M1177" s="57">
        <v>3.2</v>
      </c>
    </row>
    <row r="1178" s="83" customFormat="1" ht="27.6" spans="1:13">
      <c r="A1178" s="83" t="s">
        <v>44</v>
      </c>
      <c r="B1178" s="84">
        <v>1177</v>
      </c>
      <c r="C1178" s="57" t="s">
        <v>45</v>
      </c>
      <c r="D1178" s="57" t="s">
        <v>89</v>
      </c>
      <c r="E1178" s="42" t="s">
        <v>6170</v>
      </c>
      <c r="F1178" s="58" t="s">
        <v>114</v>
      </c>
      <c r="G1178" s="87" t="s">
        <v>3678</v>
      </c>
      <c r="H1178" s="91" t="s">
        <v>2166</v>
      </c>
      <c r="I1178" s="57" t="s">
        <v>22</v>
      </c>
      <c r="J1178" s="72">
        <v>6</v>
      </c>
      <c r="K1178" s="57">
        <v>0</v>
      </c>
      <c r="L1178" s="72">
        <v>1080</v>
      </c>
      <c r="M1178" s="57">
        <v>3.2</v>
      </c>
    </row>
    <row r="1179" s="83" customFormat="1" ht="27.6" spans="1:13">
      <c r="A1179" s="83" t="s">
        <v>44</v>
      </c>
      <c r="B1179" s="84">
        <v>1178</v>
      </c>
      <c r="C1179" s="57" t="s">
        <v>45</v>
      </c>
      <c r="D1179" s="57" t="s">
        <v>53</v>
      </c>
      <c r="E1179" s="42" t="s">
        <v>6170</v>
      </c>
      <c r="F1179" s="58" t="s">
        <v>55</v>
      </c>
      <c r="G1179" s="87" t="s">
        <v>3272</v>
      </c>
      <c r="H1179" s="91" t="s">
        <v>2158</v>
      </c>
      <c r="I1179" s="57" t="s">
        <v>22</v>
      </c>
      <c r="J1179" s="72">
        <v>4</v>
      </c>
      <c r="K1179" s="57">
        <v>0</v>
      </c>
      <c r="L1179" s="72">
        <v>560</v>
      </c>
      <c r="M1179" s="57">
        <v>3.2</v>
      </c>
    </row>
    <row r="1180" s="83" customFormat="1" ht="27.6" spans="1:13">
      <c r="A1180" s="83" t="s">
        <v>44</v>
      </c>
      <c r="B1180" s="84">
        <v>1179</v>
      </c>
      <c r="C1180" s="57" t="s">
        <v>45</v>
      </c>
      <c r="D1180" s="57" t="s">
        <v>53</v>
      </c>
      <c r="E1180" s="42" t="s">
        <v>6170</v>
      </c>
      <c r="F1180" s="58" t="s">
        <v>304</v>
      </c>
      <c r="G1180" s="87" t="s">
        <v>6437</v>
      </c>
      <c r="H1180" s="91" t="s">
        <v>2158</v>
      </c>
      <c r="I1180" s="57" t="s">
        <v>22</v>
      </c>
      <c r="J1180" s="72">
        <v>1</v>
      </c>
      <c r="K1180" s="57">
        <v>0</v>
      </c>
      <c r="L1180" s="57">
        <v>149</v>
      </c>
      <c r="M1180" s="57">
        <v>3.2</v>
      </c>
    </row>
    <row r="1181" s="83" customFormat="1" ht="41.4" spans="1:13">
      <c r="A1181" s="83" t="s">
        <v>44</v>
      </c>
      <c r="B1181" s="84">
        <v>1180</v>
      </c>
      <c r="C1181" s="57" t="s">
        <v>45</v>
      </c>
      <c r="D1181" s="57" t="s">
        <v>171</v>
      </c>
      <c r="E1181" s="42" t="s">
        <v>6170</v>
      </c>
      <c r="F1181" s="58" t="s">
        <v>172</v>
      </c>
      <c r="G1181" s="87" t="s">
        <v>6438</v>
      </c>
      <c r="H1181" s="91" t="s">
        <v>1809</v>
      </c>
      <c r="I1181" s="57" t="s">
        <v>22</v>
      </c>
      <c r="J1181" s="72">
        <v>9</v>
      </c>
      <c r="K1181" s="57">
        <v>0</v>
      </c>
      <c r="L1181" s="72">
        <v>17</v>
      </c>
      <c r="M1181" s="57">
        <v>3.2</v>
      </c>
    </row>
    <row r="1182" s="83" customFormat="1" ht="55.2" spans="1:13">
      <c r="A1182" s="83" t="s">
        <v>44</v>
      </c>
      <c r="B1182" s="84">
        <v>1181</v>
      </c>
      <c r="C1182" s="57" t="s">
        <v>45</v>
      </c>
      <c r="D1182" s="57" t="s">
        <v>53</v>
      </c>
      <c r="E1182" s="42" t="s">
        <v>6170</v>
      </c>
      <c r="F1182" s="58" t="s">
        <v>236</v>
      </c>
      <c r="G1182" s="87" t="s">
        <v>6363</v>
      </c>
      <c r="H1182" s="91" t="s">
        <v>2166</v>
      </c>
      <c r="I1182" s="57" t="s">
        <v>22</v>
      </c>
      <c r="J1182" s="72">
        <v>1</v>
      </c>
      <c r="K1182" s="57">
        <v>0</v>
      </c>
      <c r="L1182" s="72">
        <v>7</v>
      </c>
      <c r="M1182" s="57">
        <v>3.2</v>
      </c>
    </row>
    <row r="1183" s="83" customFormat="1" ht="27.6" spans="1:13">
      <c r="A1183" s="83" t="s">
        <v>44</v>
      </c>
      <c r="B1183" s="84">
        <v>1182</v>
      </c>
      <c r="C1183" s="57" t="s">
        <v>45</v>
      </c>
      <c r="D1183" s="57" t="s">
        <v>53</v>
      </c>
      <c r="E1183" s="42" t="s">
        <v>6170</v>
      </c>
      <c r="F1183" s="58" t="s">
        <v>236</v>
      </c>
      <c r="G1183" s="87" t="s">
        <v>3575</v>
      </c>
      <c r="H1183" s="91" t="s">
        <v>2166</v>
      </c>
      <c r="I1183" s="57" t="s">
        <v>22</v>
      </c>
      <c r="J1183" s="72">
        <v>2</v>
      </c>
      <c r="K1183" s="57">
        <v>0</v>
      </c>
      <c r="L1183" s="72">
        <v>2</v>
      </c>
      <c r="M1183" s="57">
        <v>3.2</v>
      </c>
    </row>
    <row r="1184" s="83" customFormat="1" ht="27.6" spans="1:13">
      <c r="A1184" s="83" t="s">
        <v>44</v>
      </c>
      <c r="B1184" s="84">
        <v>1183</v>
      </c>
      <c r="C1184" s="57" t="s">
        <v>45</v>
      </c>
      <c r="D1184" s="57" t="s">
        <v>322</v>
      </c>
      <c r="E1184" s="42" t="s">
        <v>6170</v>
      </c>
      <c r="F1184" s="58" t="s">
        <v>323</v>
      </c>
      <c r="G1184" s="87" t="s">
        <v>3275</v>
      </c>
      <c r="H1184" s="91" t="s">
        <v>2162</v>
      </c>
      <c r="I1184" s="57" t="s">
        <v>2124</v>
      </c>
      <c r="J1184" s="59">
        <v>8.6302</v>
      </c>
      <c r="K1184" s="59">
        <v>0</v>
      </c>
      <c r="L1184" s="72">
        <v>1614</v>
      </c>
      <c r="M1184" s="57">
        <v>3.2</v>
      </c>
    </row>
    <row r="1185" s="83" customFormat="1" spans="1:13">
      <c r="A1185" s="83" t="s">
        <v>44</v>
      </c>
      <c r="B1185" s="84">
        <v>1184</v>
      </c>
      <c r="C1185" s="57" t="s">
        <v>45</v>
      </c>
      <c r="D1185" s="57" t="s">
        <v>449</v>
      </c>
      <c r="E1185" s="42" t="s">
        <v>6170</v>
      </c>
      <c r="F1185" s="58" t="s">
        <v>6439</v>
      </c>
      <c r="G1185" s="87" t="s">
        <v>6412</v>
      </c>
      <c r="H1185" s="91"/>
      <c r="I1185" s="57" t="s">
        <v>22</v>
      </c>
      <c r="J1185" s="72">
        <v>1</v>
      </c>
      <c r="K1185" s="57">
        <v>0</v>
      </c>
      <c r="L1185" s="72">
        <v>0</v>
      </c>
      <c r="M1185" s="57">
        <v>3.2</v>
      </c>
    </row>
    <row r="1186" s="83" customFormat="1" ht="27.6" spans="1:13">
      <c r="A1186" s="83" t="s">
        <v>44</v>
      </c>
      <c r="B1186" s="84">
        <v>1185</v>
      </c>
      <c r="C1186" s="57" t="s">
        <v>45</v>
      </c>
      <c r="D1186" s="57" t="s">
        <v>89</v>
      </c>
      <c r="E1186" s="42" t="s">
        <v>6170</v>
      </c>
      <c r="F1186" s="58" t="s">
        <v>114</v>
      </c>
      <c r="G1186" s="87" t="s">
        <v>2766</v>
      </c>
      <c r="H1186" s="91" t="s">
        <v>2166</v>
      </c>
      <c r="I1186" s="57" t="s">
        <v>22</v>
      </c>
      <c r="J1186" s="72">
        <v>7</v>
      </c>
      <c r="K1186" s="57">
        <v>0</v>
      </c>
      <c r="L1186" s="72">
        <v>353</v>
      </c>
      <c r="M1186" s="57">
        <v>3.2</v>
      </c>
    </row>
    <row r="1187" s="83" customFormat="1" ht="27.6" spans="1:13">
      <c r="A1187" s="83" t="s">
        <v>44</v>
      </c>
      <c r="B1187" s="84">
        <v>1186</v>
      </c>
      <c r="C1187" s="57" t="s">
        <v>45</v>
      </c>
      <c r="D1187" s="57" t="s">
        <v>53</v>
      </c>
      <c r="E1187" s="42" t="s">
        <v>6170</v>
      </c>
      <c r="F1187" s="58" t="s">
        <v>55</v>
      </c>
      <c r="G1187" s="87" t="s">
        <v>2605</v>
      </c>
      <c r="H1187" s="91" t="s">
        <v>2158</v>
      </c>
      <c r="I1187" s="57" t="s">
        <v>22</v>
      </c>
      <c r="J1187" s="72">
        <v>13</v>
      </c>
      <c r="K1187" s="57">
        <f t="shared" ref="K1187:K1189" si="72">(CEILING(J1187*0.2,1))*1</f>
        <v>3</v>
      </c>
      <c r="L1187" s="72">
        <v>299</v>
      </c>
      <c r="M1187" s="57">
        <v>3.2</v>
      </c>
    </row>
    <row r="1188" s="83" customFormat="1" ht="27.6" spans="1:13">
      <c r="A1188" s="83" t="s">
        <v>44</v>
      </c>
      <c r="B1188" s="84">
        <v>1187</v>
      </c>
      <c r="C1188" s="57" t="s">
        <v>45</v>
      </c>
      <c r="D1188" s="57" t="s">
        <v>53</v>
      </c>
      <c r="E1188" s="42" t="s">
        <v>6170</v>
      </c>
      <c r="F1188" s="58" t="s">
        <v>249</v>
      </c>
      <c r="G1188" s="87" t="s">
        <v>6440</v>
      </c>
      <c r="H1188" s="91" t="s">
        <v>2158</v>
      </c>
      <c r="I1188" s="57" t="s">
        <v>22</v>
      </c>
      <c r="J1188" s="72">
        <v>1</v>
      </c>
      <c r="K1188" s="57">
        <f t="shared" si="72"/>
        <v>1</v>
      </c>
      <c r="L1188" s="72">
        <v>9</v>
      </c>
      <c r="M1188" s="57">
        <v>3.2</v>
      </c>
    </row>
    <row r="1189" s="83" customFormat="1" ht="27.6" spans="1:13">
      <c r="A1189" s="83" t="s">
        <v>44</v>
      </c>
      <c r="B1189" s="84">
        <v>1188</v>
      </c>
      <c r="C1189" s="57" t="s">
        <v>45</v>
      </c>
      <c r="D1189" s="57" t="s">
        <v>53</v>
      </c>
      <c r="E1189" s="42" t="s">
        <v>6170</v>
      </c>
      <c r="F1189" s="58" t="s">
        <v>304</v>
      </c>
      <c r="G1189" s="87" t="s">
        <v>6441</v>
      </c>
      <c r="H1189" s="91" t="s">
        <v>2158</v>
      </c>
      <c r="I1189" s="57" t="s">
        <v>22</v>
      </c>
      <c r="J1189" s="72">
        <v>1</v>
      </c>
      <c r="K1189" s="57">
        <f t="shared" si="72"/>
        <v>1</v>
      </c>
      <c r="L1189" s="57">
        <v>24</v>
      </c>
      <c r="M1189" s="57">
        <v>3.2</v>
      </c>
    </row>
    <row r="1190" s="83" customFormat="1" ht="41.4" spans="1:13">
      <c r="A1190" s="83" t="s">
        <v>44</v>
      </c>
      <c r="B1190" s="84">
        <v>1189</v>
      </c>
      <c r="C1190" s="57" t="s">
        <v>45</v>
      </c>
      <c r="D1190" s="57" t="s">
        <v>171</v>
      </c>
      <c r="E1190" s="42" t="s">
        <v>6170</v>
      </c>
      <c r="F1190" s="58" t="s">
        <v>172</v>
      </c>
      <c r="G1190" s="87" t="s">
        <v>2604</v>
      </c>
      <c r="H1190" s="91" t="s">
        <v>1809</v>
      </c>
      <c r="I1190" s="57" t="s">
        <v>22</v>
      </c>
      <c r="J1190" s="72">
        <v>6</v>
      </c>
      <c r="K1190" s="57">
        <v>0</v>
      </c>
      <c r="L1190" s="72">
        <v>4</v>
      </c>
      <c r="M1190" s="57">
        <v>3.2</v>
      </c>
    </row>
    <row r="1191" s="83" customFormat="1" ht="55.2" spans="1:13">
      <c r="A1191" s="83" t="s">
        <v>44</v>
      </c>
      <c r="B1191" s="84">
        <v>1190</v>
      </c>
      <c r="C1191" s="57" t="s">
        <v>45</v>
      </c>
      <c r="D1191" s="57" t="s">
        <v>53</v>
      </c>
      <c r="E1191" s="42" t="s">
        <v>6170</v>
      </c>
      <c r="F1191" s="58" t="s">
        <v>236</v>
      </c>
      <c r="G1191" s="87" t="s">
        <v>6401</v>
      </c>
      <c r="H1191" s="91" t="s">
        <v>2166</v>
      </c>
      <c r="I1191" s="57" t="s">
        <v>22</v>
      </c>
      <c r="J1191" s="72">
        <v>1</v>
      </c>
      <c r="K1191" s="57">
        <f t="shared" ref="K1191:K1193" si="73">(CEILING(J1191*0.2,1))*1</f>
        <v>1</v>
      </c>
      <c r="L1191" s="72">
        <v>5</v>
      </c>
      <c r="M1191" s="57">
        <v>3.2</v>
      </c>
    </row>
    <row r="1192" s="83" customFormat="1" ht="55.2" spans="1:13">
      <c r="A1192" s="83" t="s">
        <v>44</v>
      </c>
      <c r="B1192" s="84">
        <v>1191</v>
      </c>
      <c r="C1192" s="57" t="s">
        <v>45</v>
      </c>
      <c r="D1192" s="57" t="s">
        <v>53</v>
      </c>
      <c r="E1192" s="42" t="s">
        <v>6170</v>
      </c>
      <c r="F1192" s="58" t="s">
        <v>236</v>
      </c>
      <c r="G1192" s="87" t="s">
        <v>6402</v>
      </c>
      <c r="H1192" s="91" t="s">
        <v>2166</v>
      </c>
      <c r="I1192" s="57" t="s">
        <v>22</v>
      </c>
      <c r="J1192" s="72">
        <v>1</v>
      </c>
      <c r="K1192" s="57">
        <f t="shared" si="73"/>
        <v>1</v>
      </c>
      <c r="L1192" s="72">
        <v>7</v>
      </c>
      <c r="M1192" s="57">
        <v>3.2</v>
      </c>
    </row>
    <row r="1193" s="83" customFormat="1" ht="27.6" spans="1:13">
      <c r="A1193" s="83" t="s">
        <v>44</v>
      </c>
      <c r="B1193" s="84">
        <v>1192</v>
      </c>
      <c r="C1193" s="57" t="s">
        <v>45</v>
      </c>
      <c r="D1193" s="57" t="s">
        <v>53</v>
      </c>
      <c r="E1193" s="42" t="s">
        <v>6170</v>
      </c>
      <c r="F1193" s="58" t="s">
        <v>236</v>
      </c>
      <c r="G1193" s="87" t="s">
        <v>2614</v>
      </c>
      <c r="H1193" s="91" t="s">
        <v>2166</v>
      </c>
      <c r="I1193" s="57" t="s">
        <v>22</v>
      </c>
      <c r="J1193" s="72">
        <v>1</v>
      </c>
      <c r="K1193" s="57">
        <f t="shared" si="73"/>
        <v>1</v>
      </c>
      <c r="L1193" s="72">
        <v>1</v>
      </c>
      <c r="M1193" s="57">
        <v>3.2</v>
      </c>
    </row>
    <row r="1194" s="83" customFormat="1" ht="27.6" spans="1:13">
      <c r="A1194" s="83" t="s">
        <v>44</v>
      </c>
      <c r="B1194" s="84">
        <v>1193</v>
      </c>
      <c r="C1194" s="57" t="s">
        <v>45</v>
      </c>
      <c r="D1194" s="57" t="s">
        <v>322</v>
      </c>
      <c r="E1194" s="42" t="s">
        <v>6170</v>
      </c>
      <c r="F1194" s="58" t="s">
        <v>323</v>
      </c>
      <c r="G1194" s="87" t="s">
        <v>2767</v>
      </c>
      <c r="H1194" s="91" t="s">
        <v>2162</v>
      </c>
      <c r="I1194" s="57" t="s">
        <v>2124</v>
      </c>
      <c r="J1194" s="59">
        <v>40.9598</v>
      </c>
      <c r="K1194" s="59">
        <f>J1194*0.1</f>
        <v>4.09598</v>
      </c>
      <c r="L1194" s="72">
        <v>2220</v>
      </c>
      <c r="M1194" s="57">
        <v>3.2</v>
      </c>
    </row>
    <row r="1195" s="83" customFormat="1" ht="27.6" spans="1:13">
      <c r="A1195" s="83" t="s">
        <v>44</v>
      </c>
      <c r="B1195" s="84">
        <v>1194</v>
      </c>
      <c r="C1195" s="57" t="s">
        <v>45</v>
      </c>
      <c r="D1195" s="57" t="s">
        <v>89</v>
      </c>
      <c r="E1195" s="42" t="s">
        <v>6170</v>
      </c>
      <c r="F1195" s="58" t="s">
        <v>114</v>
      </c>
      <c r="G1195" s="87" t="s">
        <v>2766</v>
      </c>
      <c r="H1195" s="91" t="s">
        <v>2166</v>
      </c>
      <c r="I1195" s="57" t="s">
        <v>22</v>
      </c>
      <c r="J1195" s="72">
        <v>4</v>
      </c>
      <c r="K1195" s="57">
        <v>0</v>
      </c>
      <c r="L1195" s="57">
        <v>202</v>
      </c>
      <c r="M1195" s="57">
        <v>3.2</v>
      </c>
    </row>
    <row r="1196" s="83" customFormat="1" ht="27.6" spans="1:13">
      <c r="A1196" s="83" t="s">
        <v>44</v>
      </c>
      <c r="B1196" s="84">
        <v>1195</v>
      </c>
      <c r="C1196" s="57" t="s">
        <v>45</v>
      </c>
      <c r="D1196" s="57" t="s">
        <v>53</v>
      </c>
      <c r="E1196" s="42" t="s">
        <v>6170</v>
      </c>
      <c r="F1196" s="58" t="s">
        <v>55</v>
      </c>
      <c r="G1196" s="87" t="s">
        <v>2605</v>
      </c>
      <c r="H1196" s="91" t="s">
        <v>2158</v>
      </c>
      <c r="I1196" s="57" t="s">
        <v>22</v>
      </c>
      <c r="J1196" s="72">
        <v>2</v>
      </c>
      <c r="K1196" s="57">
        <f t="shared" ref="K1196:K1200" si="74">(CEILING(J1196*0.2,1))*1</f>
        <v>1</v>
      </c>
      <c r="L1196" s="57">
        <v>46</v>
      </c>
      <c r="M1196" s="57">
        <v>3.2</v>
      </c>
    </row>
    <row r="1197" s="83" customFormat="1" ht="27.6" spans="1:13">
      <c r="A1197" s="83" t="s">
        <v>44</v>
      </c>
      <c r="B1197" s="84">
        <v>1196</v>
      </c>
      <c r="C1197" s="57" t="s">
        <v>45</v>
      </c>
      <c r="D1197" s="57" t="s">
        <v>53</v>
      </c>
      <c r="E1197" s="42" t="s">
        <v>6170</v>
      </c>
      <c r="F1197" s="58" t="s">
        <v>249</v>
      </c>
      <c r="G1197" s="87" t="s">
        <v>6440</v>
      </c>
      <c r="H1197" s="91" t="s">
        <v>2158</v>
      </c>
      <c r="I1197" s="57" t="s">
        <v>22</v>
      </c>
      <c r="J1197" s="72">
        <v>1</v>
      </c>
      <c r="K1197" s="57">
        <f t="shared" si="74"/>
        <v>1</v>
      </c>
      <c r="L1197" s="72">
        <v>9</v>
      </c>
      <c r="M1197" s="57">
        <v>3.2</v>
      </c>
    </row>
    <row r="1198" s="83" customFormat="1" ht="41.4" spans="1:13">
      <c r="A1198" s="83" t="s">
        <v>44</v>
      </c>
      <c r="B1198" s="84">
        <v>1197</v>
      </c>
      <c r="C1198" s="57" t="s">
        <v>45</v>
      </c>
      <c r="D1198" s="57" t="s">
        <v>171</v>
      </c>
      <c r="E1198" s="42" t="s">
        <v>6170</v>
      </c>
      <c r="F1198" s="58" t="s">
        <v>172</v>
      </c>
      <c r="G1198" s="87" t="s">
        <v>2604</v>
      </c>
      <c r="H1198" s="91" t="s">
        <v>1809</v>
      </c>
      <c r="I1198" s="57" t="s">
        <v>22</v>
      </c>
      <c r="J1198" s="72">
        <v>4</v>
      </c>
      <c r="K1198" s="57">
        <v>0</v>
      </c>
      <c r="L1198" s="72">
        <v>3</v>
      </c>
      <c r="M1198" s="57">
        <v>3.2</v>
      </c>
    </row>
    <row r="1199" s="83" customFormat="1" ht="55.2" spans="1:13">
      <c r="A1199" s="83" t="s">
        <v>44</v>
      </c>
      <c r="B1199" s="84">
        <v>1198</v>
      </c>
      <c r="C1199" s="57" t="s">
        <v>45</v>
      </c>
      <c r="D1199" s="57" t="s">
        <v>53</v>
      </c>
      <c r="E1199" s="42" t="s">
        <v>6170</v>
      </c>
      <c r="F1199" s="58" t="s">
        <v>236</v>
      </c>
      <c r="G1199" s="87" t="s">
        <v>6401</v>
      </c>
      <c r="H1199" s="91" t="s">
        <v>2166</v>
      </c>
      <c r="I1199" s="57" t="s">
        <v>22</v>
      </c>
      <c r="J1199" s="72">
        <v>1</v>
      </c>
      <c r="K1199" s="57">
        <f t="shared" si="74"/>
        <v>1</v>
      </c>
      <c r="L1199" s="72">
        <v>5</v>
      </c>
      <c r="M1199" s="57">
        <v>3.2</v>
      </c>
    </row>
    <row r="1200" s="83" customFormat="1" ht="55.2" spans="1:13">
      <c r="A1200" s="83" t="s">
        <v>44</v>
      </c>
      <c r="B1200" s="84">
        <v>1199</v>
      </c>
      <c r="C1200" s="57" t="s">
        <v>45</v>
      </c>
      <c r="D1200" s="57" t="s">
        <v>53</v>
      </c>
      <c r="E1200" s="42" t="s">
        <v>6170</v>
      </c>
      <c r="F1200" s="58" t="s">
        <v>236</v>
      </c>
      <c r="G1200" s="87" t="s">
        <v>6402</v>
      </c>
      <c r="H1200" s="91" t="s">
        <v>2166</v>
      </c>
      <c r="I1200" s="57" t="s">
        <v>22</v>
      </c>
      <c r="J1200" s="72">
        <v>1</v>
      </c>
      <c r="K1200" s="57">
        <f t="shared" si="74"/>
        <v>1</v>
      </c>
      <c r="L1200" s="72">
        <v>7</v>
      </c>
      <c r="M1200" s="57">
        <v>3.2</v>
      </c>
    </row>
    <row r="1201" s="83" customFormat="1" ht="27.6" spans="1:13">
      <c r="A1201" s="83" t="s">
        <v>44</v>
      </c>
      <c r="B1201" s="84">
        <v>1200</v>
      </c>
      <c r="C1201" s="57" t="s">
        <v>45</v>
      </c>
      <c r="D1201" s="57" t="s">
        <v>322</v>
      </c>
      <c r="E1201" s="42" t="s">
        <v>6170</v>
      </c>
      <c r="F1201" s="58" t="s">
        <v>323</v>
      </c>
      <c r="G1201" s="87" t="s">
        <v>2767</v>
      </c>
      <c r="H1201" s="91" t="s">
        <v>2162</v>
      </c>
      <c r="I1201" s="57" t="s">
        <v>2124</v>
      </c>
      <c r="J1201" s="59">
        <v>2.658</v>
      </c>
      <c r="K1201" s="59">
        <f>J1201*0.1</f>
        <v>0.2658</v>
      </c>
      <c r="L1201" s="72">
        <v>144</v>
      </c>
      <c r="M1201" s="57">
        <v>3.2</v>
      </c>
    </row>
    <row r="1202" s="83" customFormat="1" ht="27.6" spans="1:13">
      <c r="A1202" s="83" t="s">
        <v>44</v>
      </c>
      <c r="B1202" s="84">
        <v>1201</v>
      </c>
      <c r="C1202" s="57" t="s">
        <v>45</v>
      </c>
      <c r="D1202" s="57" t="s">
        <v>89</v>
      </c>
      <c r="E1202" s="42" t="s">
        <v>6170</v>
      </c>
      <c r="F1202" s="58" t="s">
        <v>114</v>
      </c>
      <c r="G1202" s="87" t="s">
        <v>2768</v>
      </c>
      <c r="H1202" s="91" t="s">
        <v>2166</v>
      </c>
      <c r="I1202" s="57" t="s">
        <v>22</v>
      </c>
      <c r="J1202" s="72">
        <v>1</v>
      </c>
      <c r="K1202" s="57">
        <v>0</v>
      </c>
      <c r="L1202" s="72">
        <v>76</v>
      </c>
      <c r="M1202" s="57">
        <v>3.2</v>
      </c>
    </row>
    <row r="1203" s="83" customFormat="1" ht="55.2" spans="1:13">
      <c r="A1203" s="83" t="s">
        <v>44</v>
      </c>
      <c r="B1203" s="84">
        <v>1202</v>
      </c>
      <c r="C1203" s="57" t="s">
        <v>45</v>
      </c>
      <c r="D1203" s="57" t="s">
        <v>89</v>
      </c>
      <c r="E1203" s="42" t="s">
        <v>6170</v>
      </c>
      <c r="F1203" s="58" t="s">
        <v>114</v>
      </c>
      <c r="G1203" s="87" t="s">
        <v>6442</v>
      </c>
      <c r="H1203" s="91" t="s">
        <v>2166</v>
      </c>
      <c r="I1203" s="57" t="s">
        <v>22</v>
      </c>
      <c r="J1203" s="72">
        <v>2</v>
      </c>
      <c r="K1203" s="57">
        <v>0</v>
      </c>
      <c r="L1203" s="72">
        <v>606</v>
      </c>
      <c r="M1203" s="57">
        <v>3.2</v>
      </c>
    </row>
    <row r="1204" s="83" customFormat="1" ht="27.6" spans="1:13">
      <c r="A1204" s="83" t="s">
        <v>44</v>
      </c>
      <c r="B1204" s="84">
        <v>1203</v>
      </c>
      <c r="C1204" s="57" t="s">
        <v>45</v>
      </c>
      <c r="D1204" s="57" t="s">
        <v>89</v>
      </c>
      <c r="E1204" s="42" t="s">
        <v>6170</v>
      </c>
      <c r="F1204" s="58" t="s">
        <v>114</v>
      </c>
      <c r="G1204" s="87" t="s">
        <v>3678</v>
      </c>
      <c r="H1204" s="91" t="s">
        <v>2166</v>
      </c>
      <c r="I1204" s="57" t="s">
        <v>22</v>
      </c>
      <c r="J1204" s="72">
        <v>9</v>
      </c>
      <c r="K1204" s="57">
        <v>0</v>
      </c>
      <c r="L1204" s="57">
        <v>1620</v>
      </c>
      <c r="M1204" s="57">
        <v>3.2</v>
      </c>
    </row>
    <row r="1205" s="83" customFormat="1" ht="27.6" spans="1:13">
      <c r="A1205" s="83" t="s">
        <v>44</v>
      </c>
      <c r="B1205" s="84">
        <v>1204</v>
      </c>
      <c r="C1205" s="57" t="s">
        <v>45</v>
      </c>
      <c r="D1205" s="57" t="s">
        <v>89</v>
      </c>
      <c r="E1205" s="42" t="s">
        <v>6170</v>
      </c>
      <c r="F1205" s="58" t="s">
        <v>114</v>
      </c>
      <c r="G1205" s="87" t="s">
        <v>6407</v>
      </c>
      <c r="H1205" s="91" t="s">
        <v>2166</v>
      </c>
      <c r="I1205" s="57" t="s">
        <v>22</v>
      </c>
      <c r="J1205" s="72">
        <v>1</v>
      </c>
      <c r="K1205" s="57">
        <v>0</v>
      </c>
      <c r="L1205" s="72">
        <v>210</v>
      </c>
      <c r="M1205" s="57">
        <v>3.2</v>
      </c>
    </row>
    <row r="1206" s="83" customFormat="1" ht="27.6" spans="1:13">
      <c r="A1206" s="83" t="s">
        <v>44</v>
      </c>
      <c r="B1206" s="84">
        <v>1205</v>
      </c>
      <c r="C1206" s="57" t="s">
        <v>45</v>
      </c>
      <c r="D1206" s="57" t="s">
        <v>53</v>
      </c>
      <c r="E1206" s="42" t="s">
        <v>6170</v>
      </c>
      <c r="F1206" s="58" t="s">
        <v>55</v>
      </c>
      <c r="G1206" s="87" t="s">
        <v>2595</v>
      </c>
      <c r="H1206" s="91" t="s">
        <v>2158</v>
      </c>
      <c r="I1206" s="57" t="s">
        <v>22</v>
      </c>
      <c r="J1206" s="72">
        <v>2</v>
      </c>
      <c r="K1206" s="57">
        <f t="shared" ref="K1206:K1208" si="75">(CEILING(J1206*0.2,1))*1</f>
        <v>1</v>
      </c>
      <c r="L1206" s="72">
        <v>81</v>
      </c>
      <c r="M1206" s="57">
        <v>3.2</v>
      </c>
    </row>
    <row r="1207" s="83" customFormat="1" ht="27.6" spans="1:13">
      <c r="A1207" s="83" t="s">
        <v>44</v>
      </c>
      <c r="B1207" s="84">
        <v>1206</v>
      </c>
      <c r="C1207" s="57" t="s">
        <v>45</v>
      </c>
      <c r="D1207" s="57" t="s">
        <v>53</v>
      </c>
      <c r="E1207" s="42" t="s">
        <v>6170</v>
      </c>
      <c r="F1207" s="58" t="s">
        <v>55</v>
      </c>
      <c r="G1207" s="87" t="s">
        <v>2862</v>
      </c>
      <c r="H1207" s="91" t="s">
        <v>2158</v>
      </c>
      <c r="I1207" s="57" t="s">
        <v>22</v>
      </c>
      <c r="J1207" s="72">
        <v>1</v>
      </c>
      <c r="K1207" s="57">
        <f t="shared" si="75"/>
        <v>1</v>
      </c>
      <c r="L1207" s="72">
        <v>22</v>
      </c>
      <c r="M1207" s="57">
        <v>3.2</v>
      </c>
    </row>
    <row r="1208" s="83" customFormat="1" ht="27.6" spans="1:13">
      <c r="A1208" s="83" t="s">
        <v>44</v>
      </c>
      <c r="B1208" s="84">
        <v>1207</v>
      </c>
      <c r="C1208" s="57" t="s">
        <v>45</v>
      </c>
      <c r="D1208" s="57" t="s">
        <v>53</v>
      </c>
      <c r="E1208" s="42" t="s">
        <v>6170</v>
      </c>
      <c r="F1208" s="58" t="s">
        <v>249</v>
      </c>
      <c r="G1208" s="87" t="s">
        <v>6443</v>
      </c>
      <c r="H1208" s="91" t="s">
        <v>2158</v>
      </c>
      <c r="I1208" s="57" t="s">
        <v>22</v>
      </c>
      <c r="J1208" s="72">
        <v>1</v>
      </c>
      <c r="K1208" s="57">
        <f t="shared" si="75"/>
        <v>1</v>
      </c>
      <c r="L1208" s="57">
        <v>14</v>
      </c>
      <c r="M1208" s="57">
        <v>3.2</v>
      </c>
    </row>
    <row r="1209" s="83" customFormat="1" ht="27.6" spans="1:13">
      <c r="A1209" s="83" t="s">
        <v>44</v>
      </c>
      <c r="B1209" s="84">
        <v>1208</v>
      </c>
      <c r="C1209" s="57" t="s">
        <v>45</v>
      </c>
      <c r="D1209" s="57" t="s">
        <v>53</v>
      </c>
      <c r="E1209" s="42" t="s">
        <v>6170</v>
      </c>
      <c r="F1209" s="58" t="s">
        <v>55</v>
      </c>
      <c r="G1209" s="87" t="s">
        <v>3271</v>
      </c>
      <c r="H1209" s="91" t="s">
        <v>2158</v>
      </c>
      <c r="I1209" s="57" t="s">
        <v>22</v>
      </c>
      <c r="J1209" s="72">
        <v>1</v>
      </c>
      <c r="K1209" s="57">
        <v>0</v>
      </c>
      <c r="L1209" s="72">
        <v>71</v>
      </c>
      <c r="M1209" s="57">
        <v>3.2</v>
      </c>
    </row>
    <row r="1210" s="83" customFormat="1" ht="27.6" spans="1:13">
      <c r="A1210" s="83" t="s">
        <v>44</v>
      </c>
      <c r="B1210" s="84">
        <v>1209</v>
      </c>
      <c r="C1210" s="57" t="s">
        <v>45</v>
      </c>
      <c r="D1210" s="57" t="s">
        <v>53</v>
      </c>
      <c r="E1210" s="42" t="s">
        <v>6170</v>
      </c>
      <c r="F1210" s="58" t="s">
        <v>55</v>
      </c>
      <c r="G1210" s="87" t="s">
        <v>3272</v>
      </c>
      <c r="H1210" s="91" t="s">
        <v>2158</v>
      </c>
      <c r="I1210" s="57" t="s">
        <v>22</v>
      </c>
      <c r="J1210" s="72">
        <v>17</v>
      </c>
      <c r="K1210" s="57">
        <v>0</v>
      </c>
      <c r="L1210" s="72">
        <v>2380</v>
      </c>
      <c r="M1210" s="57">
        <v>3.2</v>
      </c>
    </row>
    <row r="1211" s="83" customFormat="1" ht="27.6" spans="1:13">
      <c r="A1211" s="83" t="s">
        <v>44</v>
      </c>
      <c r="B1211" s="84">
        <v>1210</v>
      </c>
      <c r="C1211" s="57" t="s">
        <v>45</v>
      </c>
      <c r="D1211" s="57" t="s">
        <v>53</v>
      </c>
      <c r="E1211" s="42" t="s">
        <v>6170</v>
      </c>
      <c r="F1211" s="58" t="s">
        <v>249</v>
      </c>
      <c r="G1211" s="87" t="s">
        <v>6444</v>
      </c>
      <c r="H1211" s="91" t="s">
        <v>2158</v>
      </c>
      <c r="I1211" s="57" t="s">
        <v>22</v>
      </c>
      <c r="J1211" s="72">
        <v>1</v>
      </c>
      <c r="K1211" s="57">
        <v>0</v>
      </c>
      <c r="L1211" s="57">
        <v>73</v>
      </c>
      <c r="M1211" s="57">
        <v>3.2</v>
      </c>
    </row>
    <row r="1212" s="83" customFormat="1" ht="27.6" spans="1:13">
      <c r="A1212" s="83" t="s">
        <v>44</v>
      </c>
      <c r="B1212" s="84">
        <v>1211</v>
      </c>
      <c r="C1212" s="57" t="s">
        <v>45</v>
      </c>
      <c r="D1212" s="57" t="s">
        <v>53</v>
      </c>
      <c r="E1212" s="42" t="s">
        <v>6170</v>
      </c>
      <c r="F1212" s="58" t="s">
        <v>304</v>
      </c>
      <c r="G1212" s="87" t="s">
        <v>3274</v>
      </c>
      <c r="H1212" s="91" t="s">
        <v>2158</v>
      </c>
      <c r="I1212" s="57" t="s">
        <v>22</v>
      </c>
      <c r="J1212" s="72">
        <v>1</v>
      </c>
      <c r="K1212" s="57">
        <v>0</v>
      </c>
      <c r="L1212" s="72">
        <v>133</v>
      </c>
      <c r="M1212" s="57">
        <v>3.2</v>
      </c>
    </row>
    <row r="1213" s="83" customFormat="1" ht="41.4" spans="1:13">
      <c r="A1213" s="83" t="s">
        <v>44</v>
      </c>
      <c r="B1213" s="84">
        <v>1212</v>
      </c>
      <c r="C1213" s="57" t="s">
        <v>45</v>
      </c>
      <c r="D1213" s="57" t="s">
        <v>171</v>
      </c>
      <c r="E1213" s="42" t="s">
        <v>6170</v>
      </c>
      <c r="F1213" s="58" t="s">
        <v>172</v>
      </c>
      <c r="G1213" s="87" t="s">
        <v>6438</v>
      </c>
      <c r="H1213" s="91" t="s">
        <v>1809</v>
      </c>
      <c r="I1213" s="57" t="s">
        <v>22</v>
      </c>
      <c r="J1213" s="72">
        <v>8</v>
      </c>
      <c r="K1213" s="57">
        <v>0</v>
      </c>
      <c r="L1213" s="72">
        <v>15</v>
      </c>
      <c r="M1213" s="57">
        <v>3.2</v>
      </c>
    </row>
    <row r="1214" s="83" customFormat="1" ht="41.4" spans="1:13">
      <c r="A1214" s="83" t="s">
        <v>44</v>
      </c>
      <c r="B1214" s="84">
        <v>1213</v>
      </c>
      <c r="C1214" s="57" t="s">
        <v>45</v>
      </c>
      <c r="D1214" s="57" t="s">
        <v>171</v>
      </c>
      <c r="E1214" s="42" t="s">
        <v>6170</v>
      </c>
      <c r="F1214" s="58" t="s">
        <v>172</v>
      </c>
      <c r="G1214" s="87" t="s">
        <v>6409</v>
      </c>
      <c r="H1214" s="91" t="s">
        <v>1809</v>
      </c>
      <c r="I1214" s="57" t="s">
        <v>22</v>
      </c>
      <c r="J1214" s="72">
        <v>1</v>
      </c>
      <c r="K1214" s="57">
        <v>0</v>
      </c>
      <c r="L1214" s="72">
        <v>2</v>
      </c>
      <c r="M1214" s="57">
        <v>3.2</v>
      </c>
    </row>
    <row r="1215" s="83" customFormat="1" ht="27.6" spans="1:13">
      <c r="A1215" s="83" t="s">
        <v>44</v>
      </c>
      <c r="B1215" s="84">
        <v>1214</v>
      </c>
      <c r="C1215" s="57" t="s">
        <v>45</v>
      </c>
      <c r="D1215" s="57" t="s">
        <v>53</v>
      </c>
      <c r="E1215" s="42" t="s">
        <v>6170</v>
      </c>
      <c r="F1215" s="58" t="s">
        <v>236</v>
      </c>
      <c r="G1215" s="87" t="s">
        <v>3575</v>
      </c>
      <c r="H1215" s="91" t="s">
        <v>2166</v>
      </c>
      <c r="I1215" s="57" t="s">
        <v>22</v>
      </c>
      <c r="J1215" s="72">
        <v>10</v>
      </c>
      <c r="K1215" s="57">
        <v>0</v>
      </c>
      <c r="L1215" s="72">
        <v>10</v>
      </c>
      <c r="M1215" s="57">
        <v>3.2</v>
      </c>
    </row>
    <row r="1216" s="83" customFormat="1" ht="27.6" spans="1:13">
      <c r="A1216" s="83" t="s">
        <v>44</v>
      </c>
      <c r="B1216" s="84">
        <v>1215</v>
      </c>
      <c r="C1216" s="57" t="s">
        <v>45</v>
      </c>
      <c r="D1216" s="57" t="s">
        <v>322</v>
      </c>
      <c r="E1216" s="42" t="s">
        <v>6170</v>
      </c>
      <c r="F1216" s="58" t="s">
        <v>323</v>
      </c>
      <c r="G1216" s="87" t="s">
        <v>2596</v>
      </c>
      <c r="H1216" s="91" t="s">
        <v>2162</v>
      </c>
      <c r="I1216" s="57" t="s">
        <v>2124</v>
      </c>
      <c r="J1216" s="59">
        <v>2.36733</v>
      </c>
      <c r="K1216" s="59">
        <f>J1216*0.1</f>
        <v>0.236733</v>
      </c>
      <c r="L1216" s="72">
        <v>214</v>
      </c>
      <c r="M1216" s="57">
        <v>3.2</v>
      </c>
    </row>
    <row r="1217" s="83" customFormat="1" ht="27.6" spans="1:13">
      <c r="A1217" s="83" t="s">
        <v>44</v>
      </c>
      <c r="B1217" s="84">
        <v>1216</v>
      </c>
      <c r="C1217" s="57" t="s">
        <v>45</v>
      </c>
      <c r="D1217" s="57" t="s">
        <v>322</v>
      </c>
      <c r="E1217" s="42" t="s">
        <v>6170</v>
      </c>
      <c r="F1217" s="58" t="s">
        <v>323</v>
      </c>
      <c r="G1217" s="87" t="s">
        <v>3275</v>
      </c>
      <c r="H1217" s="91" t="s">
        <v>2162</v>
      </c>
      <c r="I1217" s="57" t="s">
        <v>2124</v>
      </c>
      <c r="J1217" s="59">
        <v>37.3548</v>
      </c>
      <c r="K1217" s="59">
        <v>0</v>
      </c>
      <c r="L1217" s="72">
        <v>6984</v>
      </c>
      <c r="M1217" s="57">
        <v>3.2</v>
      </c>
    </row>
    <row r="1218" s="83" customFormat="1" ht="27.6" spans="1:13">
      <c r="A1218" s="83" t="s">
        <v>44</v>
      </c>
      <c r="B1218" s="84">
        <v>1217</v>
      </c>
      <c r="C1218" s="57" t="s">
        <v>45</v>
      </c>
      <c r="D1218" s="57" t="s">
        <v>322</v>
      </c>
      <c r="E1218" s="42" t="s">
        <v>6170</v>
      </c>
      <c r="F1218" s="58" t="s">
        <v>323</v>
      </c>
      <c r="G1218" s="87" t="s">
        <v>6406</v>
      </c>
      <c r="H1218" s="91" t="s">
        <v>2162</v>
      </c>
      <c r="I1218" s="57" t="s">
        <v>2124</v>
      </c>
      <c r="J1218" s="59">
        <v>2.3263</v>
      </c>
      <c r="K1218" s="59">
        <v>0</v>
      </c>
      <c r="L1218" s="72">
        <v>523</v>
      </c>
      <c r="M1218" s="57">
        <v>3.2</v>
      </c>
    </row>
    <row r="1219" s="83" customFormat="1" ht="72" spans="1:13">
      <c r="A1219" s="83" t="s">
        <v>44</v>
      </c>
      <c r="B1219" s="84">
        <v>1218</v>
      </c>
      <c r="C1219" s="57" t="s">
        <v>45</v>
      </c>
      <c r="D1219" s="57" t="s">
        <v>17</v>
      </c>
      <c r="E1219" s="42" t="s">
        <v>6170</v>
      </c>
      <c r="F1219" s="92" t="s">
        <v>4031</v>
      </c>
      <c r="G1219" s="93" t="s">
        <v>6445</v>
      </c>
      <c r="H1219" s="40" t="s">
        <v>6339</v>
      </c>
      <c r="I1219" s="57" t="s">
        <v>22</v>
      </c>
      <c r="J1219" s="72">
        <v>1</v>
      </c>
      <c r="K1219" s="57">
        <v>0</v>
      </c>
      <c r="L1219" s="72">
        <v>4.9</v>
      </c>
      <c r="M1219" s="57">
        <v>3.2</v>
      </c>
    </row>
    <row r="1220" s="83" customFormat="1" spans="1:13">
      <c r="A1220" s="83" t="s">
        <v>44</v>
      </c>
      <c r="B1220" s="84">
        <v>1219</v>
      </c>
      <c r="C1220" s="57" t="s">
        <v>45</v>
      </c>
      <c r="D1220" s="57" t="s">
        <v>449</v>
      </c>
      <c r="E1220" s="42" t="s">
        <v>6170</v>
      </c>
      <c r="F1220" s="58" t="s">
        <v>6446</v>
      </c>
      <c r="G1220" s="87" t="s">
        <v>6412</v>
      </c>
      <c r="H1220" s="91"/>
      <c r="I1220" s="57" t="s">
        <v>22</v>
      </c>
      <c r="J1220" s="72">
        <v>1</v>
      </c>
      <c r="K1220" s="57">
        <v>0</v>
      </c>
      <c r="L1220" s="72">
        <v>0</v>
      </c>
      <c r="M1220" s="57">
        <v>3.2</v>
      </c>
    </row>
    <row r="1221" s="83" customFormat="1" ht="27.6" spans="1:13">
      <c r="A1221" s="83" t="s">
        <v>44</v>
      </c>
      <c r="B1221" s="84">
        <v>1220</v>
      </c>
      <c r="C1221" s="57" t="s">
        <v>45</v>
      </c>
      <c r="D1221" s="57" t="s">
        <v>449</v>
      </c>
      <c r="E1221" s="42" t="s">
        <v>6170</v>
      </c>
      <c r="F1221" s="58" t="s">
        <v>6447</v>
      </c>
      <c r="G1221" s="87" t="s">
        <v>6344</v>
      </c>
      <c r="H1221" s="91"/>
      <c r="I1221" s="57" t="s">
        <v>22</v>
      </c>
      <c r="J1221" s="72">
        <v>1</v>
      </c>
      <c r="K1221" s="57">
        <v>0</v>
      </c>
      <c r="L1221" s="72">
        <v>0</v>
      </c>
      <c r="M1221" s="57">
        <v>3.2</v>
      </c>
    </row>
    <row r="1222" s="83" customFormat="1" ht="27.6" spans="1:13">
      <c r="A1222" s="83" t="s">
        <v>44</v>
      </c>
      <c r="B1222" s="84">
        <v>1221</v>
      </c>
      <c r="C1222" s="57" t="s">
        <v>45</v>
      </c>
      <c r="D1222" s="57" t="s">
        <v>449</v>
      </c>
      <c r="E1222" s="42" t="s">
        <v>6170</v>
      </c>
      <c r="F1222" s="58" t="s">
        <v>6448</v>
      </c>
      <c r="G1222" s="87" t="s">
        <v>6344</v>
      </c>
      <c r="H1222" s="91"/>
      <c r="I1222" s="57" t="s">
        <v>22</v>
      </c>
      <c r="J1222" s="72">
        <v>1</v>
      </c>
      <c r="K1222" s="57">
        <v>0</v>
      </c>
      <c r="L1222" s="72">
        <v>0</v>
      </c>
      <c r="M1222" s="57">
        <v>3.2</v>
      </c>
    </row>
    <row r="1223" s="83" customFormat="1" ht="27.6" spans="1:13">
      <c r="A1223" s="83" t="s">
        <v>44</v>
      </c>
      <c r="B1223" s="84">
        <v>1222</v>
      </c>
      <c r="C1223" s="57" t="s">
        <v>45</v>
      </c>
      <c r="D1223" s="57" t="s">
        <v>89</v>
      </c>
      <c r="E1223" s="42" t="s">
        <v>6170</v>
      </c>
      <c r="F1223" s="58" t="s">
        <v>114</v>
      </c>
      <c r="G1223" s="87" t="s">
        <v>2768</v>
      </c>
      <c r="H1223" s="91" t="s">
        <v>2166</v>
      </c>
      <c r="I1223" s="57" t="s">
        <v>22</v>
      </c>
      <c r="J1223" s="72">
        <v>4</v>
      </c>
      <c r="K1223" s="57">
        <v>0</v>
      </c>
      <c r="L1223" s="57">
        <v>303</v>
      </c>
      <c r="M1223" s="57">
        <v>3.2</v>
      </c>
    </row>
    <row r="1224" s="83" customFormat="1" ht="27.6" spans="1:13">
      <c r="A1224" s="83" t="s">
        <v>44</v>
      </c>
      <c r="B1224" s="84">
        <v>1223</v>
      </c>
      <c r="C1224" s="57" t="s">
        <v>45</v>
      </c>
      <c r="D1224" s="57" t="s">
        <v>53</v>
      </c>
      <c r="E1224" s="42" t="s">
        <v>6170</v>
      </c>
      <c r="F1224" s="58" t="s">
        <v>55</v>
      </c>
      <c r="G1224" s="87" t="s">
        <v>2606</v>
      </c>
      <c r="H1224" s="91" t="s">
        <v>2158</v>
      </c>
      <c r="I1224" s="57" t="s">
        <v>22</v>
      </c>
      <c r="J1224" s="72">
        <v>1</v>
      </c>
      <c r="K1224" s="57">
        <f t="shared" ref="K1224:K1226" si="76">(CEILING(J1224*0.2,1))*1</f>
        <v>1</v>
      </c>
      <c r="L1224" s="72">
        <v>30</v>
      </c>
      <c r="M1224" s="57">
        <v>3.2</v>
      </c>
    </row>
    <row r="1225" s="83" customFormat="1" ht="27.6" spans="1:13">
      <c r="A1225" s="83" t="s">
        <v>44</v>
      </c>
      <c r="B1225" s="84">
        <v>1224</v>
      </c>
      <c r="C1225" s="57" t="s">
        <v>45</v>
      </c>
      <c r="D1225" s="57" t="s">
        <v>53</v>
      </c>
      <c r="E1225" s="42" t="s">
        <v>6170</v>
      </c>
      <c r="F1225" s="58" t="s">
        <v>304</v>
      </c>
      <c r="G1225" s="87" t="s">
        <v>6449</v>
      </c>
      <c r="H1225" s="91" t="s">
        <v>2158</v>
      </c>
      <c r="I1225" s="57" t="s">
        <v>22</v>
      </c>
      <c r="J1225" s="72">
        <v>1</v>
      </c>
      <c r="K1225" s="57">
        <f t="shared" si="76"/>
        <v>1</v>
      </c>
      <c r="L1225" s="72">
        <v>39</v>
      </c>
      <c r="M1225" s="57">
        <v>3.2</v>
      </c>
    </row>
    <row r="1226" s="83" customFormat="1" ht="27.6" spans="1:13">
      <c r="A1226" s="83" t="s">
        <v>44</v>
      </c>
      <c r="B1226" s="84">
        <v>1225</v>
      </c>
      <c r="C1226" s="57" t="s">
        <v>45</v>
      </c>
      <c r="D1226" s="57" t="s">
        <v>53</v>
      </c>
      <c r="E1226" s="42" t="s">
        <v>6170</v>
      </c>
      <c r="F1226" s="58" t="s">
        <v>249</v>
      </c>
      <c r="G1226" s="87" t="s">
        <v>6450</v>
      </c>
      <c r="H1226" s="91" t="s">
        <v>2158</v>
      </c>
      <c r="I1226" s="57" t="s">
        <v>22</v>
      </c>
      <c r="J1226" s="72">
        <v>1</v>
      </c>
      <c r="K1226" s="57">
        <f t="shared" si="76"/>
        <v>1</v>
      </c>
      <c r="L1226" s="72">
        <v>11</v>
      </c>
      <c r="M1226" s="57">
        <v>3.2</v>
      </c>
    </row>
    <row r="1227" s="83" customFormat="1" ht="41.4" spans="1:13">
      <c r="A1227" s="83" t="s">
        <v>44</v>
      </c>
      <c r="B1227" s="84">
        <v>1226</v>
      </c>
      <c r="C1227" s="57" t="s">
        <v>45</v>
      </c>
      <c r="D1227" s="57" t="s">
        <v>171</v>
      </c>
      <c r="E1227" s="42" t="s">
        <v>6170</v>
      </c>
      <c r="F1227" s="58" t="s">
        <v>172</v>
      </c>
      <c r="G1227" s="87" t="s">
        <v>6269</v>
      </c>
      <c r="H1227" s="91" t="s">
        <v>1809</v>
      </c>
      <c r="I1227" s="57" t="s">
        <v>22</v>
      </c>
      <c r="J1227" s="72">
        <v>4</v>
      </c>
      <c r="K1227" s="57">
        <v>0</v>
      </c>
      <c r="L1227" s="72">
        <v>3</v>
      </c>
      <c r="M1227" s="57">
        <v>3.2</v>
      </c>
    </row>
    <row r="1228" s="83" customFormat="1" ht="55.2" spans="1:13">
      <c r="A1228" s="83" t="s">
        <v>44</v>
      </c>
      <c r="B1228" s="84">
        <v>1227</v>
      </c>
      <c r="C1228" s="57" t="s">
        <v>45</v>
      </c>
      <c r="D1228" s="57" t="s">
        <v>53</v>
      </c>
      <c r="E1228" s="42" t="s">
        <v>6170</v>
      </c>
      <c r="F1228" s="58" t="s">
        <v>236</v>
      </c>
      <c r="G1228" s="87" t="s">
        <v>6402</v>
      </c>
      <c r="H1228" s="91" t="s">
        <v>2166</v>
      </c>
      <c r="I1228" s="57" t="s">
        <v>22</v>
      </c>
      <c r="J1228" s="72">
        <v>1</v>
      </c>
      <c r="K1228" s="57">
        <f t="shared" ref="K1228:K1230" si="77">(CEILING(J1228*0.2,1))*1</f>
        <v>1</v>
      </c>
      <c r="L1228" s="72">
        <v>7</v>
      </c>
      <c r="M1228" s="57">
        <v>3.2</v>
      </c>
    </row>
    <row r="1229" s="83" customFormat="1" ht="27.6" spans="1:13">
      <c r="A1229" s="83" t="s">
        <v>44</v>
      </c>
      <c r="B1229" s="84">
        <v>1228</v>
      </c>
      <c r="C1229" s="57" t="s">
        <v>45</v>
      </c>
      <c r="D1229" s="57" t="s">
        <v>53</v>
      </c>
      <c r="E1229" s="42" t="s">
        <v>6170</v>
      </c>
      <c r="F1229" s="58" t="s">
        <v>236</v>
      </c>
      <c r="G1229" s="87" t="s">
        <v>6451</v>
      </c>
      <c r="H1229" s="91" t="s">
        <v>2166</v>
      </c>
      <c r="I1229" s="57" t="s">
        <v>22</v>
      </c>
      <c r="J1229" s="72">
        <v>1</v>
      </c>
      <c r="K1229" s="57">
        <f t="shared" si="77"/>
        <v>1</v>
      </c>
      <c r="L1229" s="72">
        <v>1</v>
      </c>
      <c r="M1229" s="57">
        <v>3.2</v>
      </c>
    </row>
    <row r="1230" s="83" customFormat="1" ht="27.6" spans="1:13">
      <c r="A1230" s="83" t="s">
        <v>44</v>
      </c>
      <c r="B1230" s="84">
        <v>1229</v>
      </c>
      <c r="C1230" s="57" t="s">
        <v>45</v>
      </c>
      <c r="D1230" s="57" t="s">
        <v>53</v>
      </c>
      <c r="E1230" s="42" t="s">
        <v>6170</v>
      </c>
      <c r="F1230" s="58" t="s">
        <v>236</v>
      </c>
      <c r="G1230" s="87" t="s">
        <v>2614</v>
      </c>
      <c r="H1230" s="91" t="s">
        <v>2166</v>
      </c>
      <c r="I1230" s="57" t="s">
        <v>22</v>
      </c>
      <c r="J1230" s="72">
        <v>1</v>
      </c>
      <c r="K1230" s="57">
        <f t="shared" si="77"/>
        <v>1</v>
      </c>
      <c r="L1230" s="72">
        <v>1</v>
      </c>
      <c r="M1230" s="57">
        <v>3.2</v>
      </c>
    </row>
    <row r="1231" s="83" customFormat="1" ht="27.6" spans="1:13">
      <c r="A1231" s="83" t="s">
        <v>44</v>
      </c>
      <c r="B1231" s="84">
        <v>1230</v>
      </c>
      <c r="C1231" s="57" t="s">
        <v>45</v>
      </c>
      <c r="D1231" s="57" t="s">
        <v>322</v>
      </c>
      <c r="E1231" s="42" t="s">
        <v>6170</v>
      </c>
      <c r="F1231" s="58" t="s">
        <v>323</v>
      </c>
      <c r="G1231" s="87" t="s">
        <v>2769</v>
      </c>
      <c r="H1231" s="91" t="s">
        <v>2162</v>
      </c>
      <c r="I1231" s="57" t="s">
        <v>2124</v>
      </c>
      <c r="J1231" s="59">
        <v>1.05</v>
      </c>
      <c r="K1231" s="59">
        <f>J1231*0.1</f>
        <v>0.105</v>
      </c>
      <c r="L1231" s="72">
        <v>83</v>
      </c>
      <c r="M1231" s="57">
        <v>3.2</v>
      </c>
    </row>
    <row r="1232" s="83" customFormat="1" ht="27.6" spans="1:13">
      <c r="A1232" s="83" t="s">
        <v>44</v>
      </c>
      <c r="B1232" s="84">
        <v>1231</v>
      </c>
      <c r="C1232" s="57" t="s">
        <v>45</v>
      </c>
      <c r="D1232" s="57" t="s">
        <v>89</v>
      </c>
      <c r="E1232" s="42" t="s">
        <v>6170</v>
      </c>
      <c r="F1232" s="58" t="s">
        <v>114</v>
      </c>
      <c r="G1232" s="87" t="s">
        <v>2768</v>
      </c>
      <c r="H1232" s="91" t="s">
        <v>2166</v>
      </c>
      <c r="I1232" s="57" t="s">
        <v>22</v>
      </c>
      <c r="J1232" s="72">
        <v>4</v>
      </c>
      <c r="K1232" s="57">
        <v>0</v>
      </c>
      <c r="L1232" s="72">
        <v>303</v>
      </c>
      <c r="M1232" s="57">
        <v>3.2</v>
      </c>
    </row>
    <row r="1233" s="83" customFormat="1" ht="27.6" spans="1:13">
      <c r="A1233" s="83" t="s">
        <v>44</v>
      </c>
      <c r="B1233" s="84">
        <v>1232</v>
      </c>
      <c r="C1233" s="57" t="s">
        <v>45</v>
      </c>
      <c r="D1233" s="57" t="s">
        <v>53</v>
      </c>
      <c r="E1233" s="42" t="s">
        <v>6170</v>
      </c>
      <c r="F1233" s="58" t="s">
        <v>55</v>
      </c>
      <c r="G1233" s="87" t="s">
        <v>2606</v>
      </c>
      <c r="H1233" s="91" t="s">
        <v>2158</v>
      </c>
      <c r="I1233" s="57" t="s">
        <v>22</v>
      </c>
      <c r="J1233" s="72">
        <v>2</v>
      </c>
      <c r="K1233" s="57">
        <f t="shared" ref="K1233:K1237" si="78">(CEILING(J1233*0.2,1))*1</f>
        <v>1</v>
      </c>
      <c r="L1233" s="72">
        <v>60</v>
      </c>
      <c r="M1233" s="57">
        <v>3.2</v>
      </c>
    </row>
    <row r="1234" s="83" customFormat="1" ht="27.6" spans="1:13">
      <c r="A1234" s="83" t="s">
        <v>44</v>
      </c>
      <c r="B1234" s="84">
        <v>1233</v>
      </c>
      <c r="C1234" s="57" t="s">
        <v>45</v>
      </c>
      <c r="D1234" s="57" t="s">
        <v>53</v>
      </c>
      <c r="E1234" s="42" t="s">
        <v>6170</v>
      </c>
      <c r="F1234" s="58" t="s">
        <v>249</v>
      </c>
      <c r="G1234" s="87" t="s">
        <v>6450</v>
      </c>
      <c r="H1234" s="91" t="s">
        <v>2158</v>
      </c>
      <c r="I1234" s="57" t="s">
        <v>22</v>
      </c>
      <c r="J1234" s="72">
        <v>1</v>
      </c>
      <c r="K1234" s="57">
        <f t="shared" si="78"/>
        <v>1</v>
      </c>
      <c r="L1234" s="72">
        <v>11</v>
      </c>
      <c r="M1234" s="57">
        <v>3.2</v>
      </c>
    </row>
    <row r="1235" s="83" customFormat="1" ht="41.4" spans="1:13">
      <c r="A1235" s="83" t="s">
        <v>44</v>
      </c>
      <c r="B1235" s="84">
        <v>1234</v>
      </c>
      <c r="C1235" s="57" t="s">
        <v>45</v>
      </c>
      <c r="D1235" s="57" t="s">
        <v>171</v>
      </c>
      <c r="E1235" s="42" t="s">
        <v>6170</v>
      </c>
      <c r="F1235" s="58" t="s">
        <v>172</v>
      </c>
      <c r="G1235" s="87" t="s">
        <v>6269</v>
      </c>
      <c r="H1235" s="91" t="s">
        <v>1809</v>
      </c>
      <c r="I1235" s="57" t="s">
        <v>22</v>
      </c>
      <c r="J1235" s="72">
        <v>4</v>
      </c>
      <c r="K1235" s="57">
        <v>0</v>
      </c>
      <c r="L1235" s="72">
        <v>3</v>
      </c>
      <c r="M1235" s="57">
        <v>3.2</v>
      </c>
    </row>
    <row r="1236" s="83" customFormat="1" ht="55.2" spans="1:13">
      <c r="A1236" s="83" t="s">
        <v>44</v>
      </c>
      <c r="B1236" s="84">
        <v>1235</v>
      </c>
      <c r="C1236" s="57" t="s">
        <v>45</v>
      </c>
      <c r="D1236" s="57" t="s">
        <v>53</v>
      </c>
      <c r="E1236" s="42" t="s">
        <v>6170</v>
      </c>
      <c r="F1236" s="58" t="s">
        <v>236</v>
      </c>
      <c r="G1236" s="87" t="s">
        <v>6402</v>
      </c>
      <c r="H1236" s="91" t="s">
        <v>2166</v>
      </c>
      <c r="I1236" s="57" t="s">
        <v>22</v>
      </c>
      <c r="J1236" s="72">
        <v>1</v>
      </c>
      <c r="K1236" s="57">
        <f t="shared" si="78"/>
        <v>1</v>
      </c>
      <c r="L1236" s="72">
        <v>7</v>
      </c>
      <c r="M1236" s="57">
        <v>3.2</v>
      </c>
    </row>
    <row r="1237" s="83" customFormat="1" ht="27.6" spans="1:13">
      <c r="A1237" s="83" t="s">
        <v>44</v>
      </c>
      <c r="B1237" s="84">
        <v>1236</v>
      </c>
      <c r="C1237" s="57" t="s">
        <v>45</v>
      </c>
      <c r="D1237" s="57" t="s">
        <v>53</v>
      </c>
      <c r="E1237" s="42" t="s">
        <v>6170</v>
      </c>
      <c r="F1237" s="58" t="s">
        <v>236</v>
      </c>
      <c r="G1237" s="87" t="s">
        <v>6451</v>
      </c>
      <c r="H1237" s="91" t="s">
        <v>2166</v>
      </c>
      <c r="I1237" s="57" t="s">
        <v>22</v>
      </c>
      <c r="J1237" s="72">
        <v>1</v>
      </c>
      <c r="K1237" s="57">
        <f t="shared" si="78"/>
        <v>1</v>
      </c>
      <c r="L1237" s="72">
        <v>1</v>
      </c>
      <c r="M1237" s="57">
        <v>3.2</v>
      </c>
    </row>
    <row r="1238" s="83" customFormat="1" ht="27.6" spans="1:13">
      <c r="A1238" s="83" t="s">
        <v>44</v>
      </c>
      <c r="B1238" s="84">
        <v>1237</v>
      </c>
      <c r="C1238" s="57" t="s">
        <v>45</v>
      </c>
      <c r="D1238" s="57" t="s">
        <v>322</v>
      </c>
      <c r="E1238" s="42" t="s">
        <v>6170</v>
      </c>
      <c r="F1238" s="58" t="s">
        <v>323</v>
      </c>
      <c r="G1238" s="87" t="s">
        <v>2769</v>
      </c>
      <c r="H1238" s="91" t="s">
        <v>2162</v>
      </c>
      <c r="I1238" s="57" t="s">
        <v>2124</v>
      </c>
      <c r="J1238" s="59">
        <v>1.2358</v>
      </c>
      <c r="K1238" s="59">
        <f>J1238*0.1</f>
        <v>0.12358</v>
      </c>
      <c r="L1238" s="72">
        <v>98</v>
      </c>
      <c r="M1238" s="57">
        <v>3.2</v>
      </c>
    </row>
    <row r="1239" s="83" customFormat="1" ht="27.6" spans="1:13">
      <c r="A1239" s="83" t="s">
        <v>44</v>
      </c>
      <c r="B1239" s="84">
        <v>1238</v>
      </c>
      <c r="C1239" s="57" t="s">
        <v>45</v>
      </c>
      <c r="D1239" s="57" t="s">
        <v>89</v>
      </c>
      <c r="E1239" s="42" t="s">
        <v>6170</v>
      </c>
      <c r="F1239" s="58" t="s">
        <v>114</v>
      </c>
      <c r="G1239" s="87" t="s">
        <v>6452</v>
      </c>
      <c r="H1239" s="91" t="s">
        <v>2166</v>
      </c>
      <c r="I1239" s="57" t="s">
        <v>22</v>
      </c>
      <c r="J1239" s="72">
        <v>1</v>
      </c>
      <c r="K1239" s="57">
        <v>0</v>
      </c>
      <c r="L1239" s="57">
        <v>133</v>
      </c>
      <c r="M1239" s="57">
        <v>3.2</v>
      </c>
    </row>
    <row r="1240" s="83" customFormat="1" ht="27.6" spans="1:13">
      <c r="A1240" s="83" t="s">
        <v>44</v>
      </c>
      <c r="B1240" s="84">
        <v>1239</v>
      </c>
      <c r="C1240" s="57" t="s">
        <v>45</v>
      </c>
      <c r="D1240" s="57" t="s">
        <v>89</v>
      </c>
      <c r="E1240" s="42" t="s">
        <v>6170</v>
      </c>
      <c r="F1240" s="58" t="s">
        <v>114</v>
      </c>
      <c r="G1240" s="87" t="s">
        <v>6453</v>
      </c>
      <c r="H1240" s="91" t="s">
        <v>2166</v>
      </c>
      <c r="I1240" s="57" t="s">
        <v>22</v>
      </c>
      <c r="J1240" s="72">
        <v>7</v>
      </c>
      <c r="K1240" s="57">
        <v>0</v>
      </c>
      <c r="L1240" s="57">
        <v>1634</v>
      </c>
      <c r="M1240" s="57">
        <v>3.2</v>
      </c>
    </row>
    <row r="1241" s="83" customFormat="1" ht="27.6" spans="1:13">
      <c r="A1241" s="83" t="s">
        <v>44</v>
      </c>
      <c r="B1241" s="84">
        <v>1240</v>
      </c>
      <c r="C1241" s="57" t="s">
        <v>45</v>
      </c>
      <c r="D1241" s="57" t="s">
        <v>53</v>
      </c>
      <c r="E1241" s="42" t="s">
        <v>6170</v>
      </c>
      <c r="F1241" s="58" t="s">
        <v>55</v>
      </c>
      <c r="G1241" s="87" t="s">
        <v>6367</v>
      </c>
      <c r="H1241" s="91" t="s">
        <v>2158</v>
      </c>
      <c r="I1241" s="57" t="s">
        <v>22</v>
      </c>
      <c r="J1241" s="72">
        <v>12</v>
      </c>
      <c r="K1241" s="57">
        <v>0</v>
      </c>
      <c r="L1241" s="57">
        <v>1404</v>
      </c>
      <c r="M1241" s="57">
        <v>3.2</v>
      </c>
    </row>
    <row r="1242" s="83" customFormat="1" ht="27.6" spans="1:13">
      <c r="A1242" s="83" t="s">
        <v>44</v>
      </c>
      <c r="B1242" s="84">
        <v>1241</v>
      </c>
      <c r="C1242" s="57" t="s">
        <v>45</v>
      </c>
      <c r="D1242" s="57" t="s">
        <v>53</v>
      </c>
      <c r="E1242" s="42" t="s">
        <v>6170</v>
      </c>
      <c r="F1242" s="58" t="s">
        <v>304</v>
      </c>
      <c r="G1242" s="87" t="s">
        <v>6454</v>
      </c>
      <c r="H1242" s="91" t="s">
        <v>2158</v>
      </c>
      <c r="I1242" s="57" t="s">
        <v>22</v>
      </c>
      <c r="J1242" s="72">
        <v>1</v>
      </c>
      <c r="K1242" s="57">
        <v>0</v>
      </c>
      <c r="L1242" s="72">
        <v>148</v>
      </c>
      <c r="M1242" s="57">
        <v>3.2</v>
      </c>
    </row>
    <row r="1243" s="83" customFormat="1" ht="27.6" spans="1:13">
      <c r="A1243" s="83" t="s">
        <v>44</v>
      </c>
      <c r="B1243" s="84">
        <v>1242</v>
      </c>
      <c r="C1243" s="57" t="s">
        <v>45</v>
      </c>
      <c r="D1243" s="57" t="s">
        <v>53</v>
      </c>
      <c r="E1243" s="42" t="s">
        <v>6170</v>
      </c>
      <c r="F1243" s="58" t="s">
        <v>304</v>
      </c>
      <c r="G1243" s="87" t="s">
        <v>6455</v>
      </c>
      <c r="H1243" s="91" t="s">
        <v>2158</v>
      </c>
      <c r="I1243" s="57" t="s">
        <v>22</v>
      </c>
      <c r="J1243" s="72">
        <v>1</v>
      </c>
      <c r="K1243" s="57">
        <v>0</v>
      </c>
      <c r="L1243" s="57">
        <v>132</v>
      </c>
      <c r="M1243" s="57">
        <v>3.2</v>
      </c>
    </row>
    <row r="1244" s="83" customFormat="1" ht="41.4" spans="1:13">
      <c r="A1244" s="83" t="s">
        <v>44</v>
      </c>
      <c r="B1244" s="84">
        <v>1243</v>
      </c>
      <c r="C1244" s="57" t="s">
        <v>45</v>
      </c>
      <c r="D1244" s="57" t="s">
        <v>53</v>
      </c>
      <c r="E1244" s="42" t="s">
        <v>6170</v>
      </c>
      <c r="F1244" s="58" t="s">
        <v>249</v>
      </c>
      <c r="G1244" s="87" t="s">
        <v>6456</v>
      </c>
      <c r="H1244" s="91" t="s">
        <v>2158</v>
      </c>
      <c r="I1244" s="57" t="s">
        <v>22</v>
      </c>
      <c r="J1244" s="72">
        <v>1</v>
      </c>
      <c r="K1244" s="57">
        <v>0</v>
      </c>
      <c r="L1244" s="72">
        <v>35</v>
      </c>
      <c r="M1244" s="57">
        <v>3.2</v>
      </c>
    </row>
    <row r="1245" s="83" customFormat="1" ht="41.4" spans="1:13">
      <c r="A1245" s="83" t="s">
        <v>44</v>
      </c>
      <c r="B1245" s="84">
        <v>1244</v>
      </c>
      <c r="C1245" s="57" t="s">
        <v>45</v>
      </c>
      <c r="D1245" s="57" t="s">
        <v>171</v>
      </c>
      <c r="E1245" s="42" t="s">
        <v>6170</v>
      </c>
      <c r="F1245" s="58" t="s">
        <v>172</v>
      </c>
      <c r="G1245" s="87" t="s">
        <v>6457</v>
      </c>
      <c r="H1245" s="91" t="s">
        <v>1809</v>
      </c>
      <c r="I1245" s="57" t="s">
        <v>22</v>
      </c>
      <c r="J1245" s="72">
        <v>1</v>
      </c>
      <c r="K1245" s="57">
        <v>0</v>
      </c>
      <c r="L1245" s="72">
        <v>1</v>
      </c>
      <c r="M1245" s="57">
        <v>3.2</v>
      </c>
    </row>
    <row r="1246" s="83" customFormat="1" ht="41.4" spans="1:13">
      <c r="A1246" s="83" t="s">
        <v>44</v>
      </c>
      <c r="B1246" s="84">
        <v>1245</v>
      </c>
      <c r="C1246" s="57" t="s">
        <v>45</v>
      </c>
      <c r="D1246" s="57" t="s">
        <v>171</v>
      </c>
      <c r="E1246" s="42" t="s">
        <v>6170</v>
      </c>
      <c r="F1246" s="58" t="s">
        <v>172</v>
      </c>
      <c r="G1246" s="87" t="s">
        <v>6458</v>
      </c>
      <c r="H1246" s="91" t="s">
        <v>1809</v>
      </c>
      <c r="I1246" s="57" t="s">
        <v>22</v>
      </c>
      <c r="J1246" s="72">
        <v>5</v>
      </c>
      <c r="K1246" s="57">
        <v>0</v>
      </c>
      <c r="L1246" s="72">
        <v>8</v>
      </c>
      <c r="M1246" s="57">
        <v>3.2</v>
      </c>
    </row>
    <row r="1247" s="83" customFormat="1" ht="27.6" spans="1:13">
      <c r="A1247" s="83" t="s">
        <v>44</v>
      </c>
      <c r="B1247" s="84">
        <v>1246</v>
      </c>
      <c r="C1247" s="57" t="s">
        <v>45</v>
      </c>
      <c r="D1247" s="57" t="s">
        <v>53</v>
      </c>
      <c r="E1247" s="42" t="s">
        <v>6170</v>
      </c>
      <c r="F1247" s="58" t="s">
        <v>236</v>
      </c>
      <c r="G1247" s="87" t="s">
        <v>3575</v>
      </c>
      <c r="H1247" s="91" t="s">
        <v>2166</v>
      </c>
      <c r="I1247" s="57" t="s">
        <v>22</v>
      </c>
      <c r="J1247" s="72">
        <v>7</v>
      </c>
      <c r="K1247" s="57">
        <v>0</v>
      </c>
      <c r="L1247" s="57">
        <v>7</v>
      </c>
      <c r="M1247" s="57">
        <v>3.2</v>
      </c>
    </row>
    <row r="1248" s="83" customFormat="1" ht="27.6" spans="1:13">
      <c r="A1248" s="83" t="s">
        <v>44</v>
      </c>
      <c r="B1248" s="84">
        <v>1247</v>
      </c>
      <c r="C1248" s="57" t="s">
        <v>45</v>
      </c>
      <c r="D1248" s="57" t="s">
        <v>53</v>
      </c>
      <c r="E1248" s="42" t="s">
        <v>6170</v>
      </c>
      <c r="F1248" s="58" t="s">
        <v>236</v>
      </c>
      <c r="G1248" s="87" t="s">
        <v>6459</v>
      </c>
      <c r="H1248" s="91" t="s">
        <v>2166</v>
      </c>
      <c r="I1248" s="57" t="s">
        <v>22</v>
      </c>
      <c r="J1248" s="72">
        <v>1</v>
      </c>
      <c r="K1248" s="57">
        <v>0</v>
      </c>
      <c r="L1248" s="57">
        <v>3</v>
      </c>
      <c r="M1248" s="57">
        <v>3.2</v>
      </c>
    </row>
    <row r="1249" s="83" customFormat="1" ht="27.6" spans="1:13">
      <c r="A1249" s="83" t="s">
        <v>44</v>
      </c>
      <c r="B1249" s="84">
        <v>1248</v>
      </c>
      <c r="C1249" s="57" t="s">
        <v>45</v>
      </c>
      <c r="D1249" s="57" t="s">
        <v>322</v>
      </c>
      <c r="E1249" s="42" t="s">
        <v>6170</v>
      </c>
      <c r="F1249" s="58" t="s">
        <v>323</v>
      </c>
      <c r="G1249" s="87" t="s">
        <v>6415</v>
      </c>
      <c r="H1249" s="91" t="s">
        <v>2162</v>
      </c>
      <c r="I1249" s="57" t="s">
        <v>2124</v>
      </c>
      <c r="J1249" s="59">
        <v>2.5549</v>
      </c>
      <c r="K1249" s="59">
        <f>J1249*0.1</f>
        <v>0.25549</v>
      </c>
      <c r="L1249" s="57">
        <v>316</v>
      </c>
      <c r="M1249" s="57">
        <v>3.2</v>
      </c>
    </row>
    <row r="1250" s="83" customFormat="1" ht="27.6" spans="1:13">
      <c r="A1250" s="83" t="s">
        <v>44</v>
      </c>
      <c r="B1250" s="84">
        <v>1249</v>
      </c>
      <c r="C1250" s="57" t="s">
        <v>45</v>
      </c>
      <c r="D1250" s="57" t="s">
        <v>322</v>
      </c>
      <c r="E1250" s="42" t="s">
        <v>6170</v>
      </c>
      <c r="F1250" s="58" t="s">
        <v>323</v>
      </c>
      <c r="G1250" s="87" t="s">
        <v>6370</v>
      </c>
      <c r="H1250" s="91" t="s">
        <v>2162</v>
      </c>
      <c r="I1250" s="57" t="s">
        <v>2124</v>
      </c>
      <c r="J1250" s="59">
        <v>22.3273</v>
      </c>
      <c r="K1250" s="59">
        <v>0</v>
      </c>
      <c r="L1250" s="57">
        <v>4246</v>
      </c>
      <c r="M1250" s="57">
        <v>3.2</v>
      </c>
    </row>
    <row r="1251" s="83" customFormat="1" ht="27.6" spans="1:13">
      <c r="A1251" s="83" t="s">
        <v>44</v>
      </c>
      <c r="B1251" s="84">
        <v>1250</v>
      </c>
      <c r="C1251" s="57" t="s">
        <v>45</v>
      </c>
      <c r="D1251" s="57" t="s">
        <v>449</v>
      </c>
      <c r="E1251" s="42" t="s">
        <v>6170</v>
      </c>
      <c r="F1251" s="58" t="s">
        <v>6460</v>
      </c>
      <c r="G1251" s="87" t="s">
        <v>6341</v>
      </c>
      <c r="H1251" s="91"/>
      <c r="I1251" s="57" t="s">
        <v>22</v>
      </c>
      <c r="J1251" s="72">
        <v>1</v>
      </c>
      <c r="K1251" s="57">
        <v>0</v>
      </c>
      <c r="L1251" s="57">
        <v>0</v>
      </c>
      <c r="M1251" s="57">
        <v>3.2</v>
      </c>
    </row>
    <row r="1252" s="83" customFormat="1" ht="27.6" spans="1:13">
      <c r="A1252" s="83" t="s">
        <v>44</v>
      </c>
      <c r="B1252" s="84">
        <v>1251</v>
      </c>
      <c r="C1252" s="57" t="s">
        <v>45</v>
      </c>
      <c r="D1252" s="57" t="s">
        <v>449</v>
      </c>
      <c r="E1252" s="42" t="s">
        <v>6170</v>
      </c>
      <c r="F1252" s="58" t="s">
        <v>6461</v>
      </c>
      <c r="G1252" s="87" t="s">
        <v>6344</v>
      </c>
      <c r="H1252" s="91"/>
      <c r="I1252" s="57" t="s">
        <v>22</v>
      </c>
      <c r="J1252" s="72">
        <v>1</v>
      </c>
      <c r="K1252" s="57">
        <v>0</v>
      </c>
      <c r="L1252" s="57">
        <v>0</v>
      </c>
      <c r="M1252" s="57">
        <v>3.2</v>
      </c>
    </row>
    <row r="1253" s="83" customFormat="1" spans="1:13">
      <c r="A1253" s="83" t="s">
        <v>44</v>
      </c>
      <c r="B1253" s="84">
        <v>1252</v>
      </c>
      <c r="C1253" s="57" t="s">
        <v>45</v>
      </c>
      <c r="D1253" s="57" t="s">
        <v>449</v>
      </c>
      <c r="E1253" s="42" t="s">
        <v>6170</v>
      </c>
      <c r="F1253" s="58" t="s">
        <v>6462</v>
      </c>
      <c r="G1253" s="87" t="s">
        <v>6344</v>
      </c>
      <c r="H1253" s="91"/>
      <c r="I1253" s="57" t="s">
        <v>22</v>
      </c>
      <c r="J1253" s="72">
        <v>1</v>
      </c>
      <c r="K1253" s="57">
        <v>0</v>
      </c>
      <c r="L1253" s="72">
        <v>0</v>
      </c>
      <c r="M1253" s="57">
        <v>3.2</v>
      </c>
    </row>
    <row r="1254" s="83" customFormat="1" spans="1:13">
      <c r="A1254" s="83" t="s">
        <v>44</v>
      </c>
      <c r="B1254" s="84">
        <v>1253</v>
      </c>
      <c r="C1254" s="57" t="s">
        <v>45</v>
      </c>
      <c r="D1254" s="57" t="s">
        <v>449</v>
      </c>
      <c r="E1254" s="42" t="s">
        <v>6170</v>
      </c>
      <c r="F1254" s="58" t="s">
        <v>6463</v>
      </c>
      <c r="G1254" s="87" t="s">
        <v>6344</v>
      </c>
      <c r="H1254" s="91"/>
      <c r="I1254" s="57" t="s">
        <v>22</v>
      </c>
      <c r="J1254" s="72">
        <v>1</v>
      </c>
      <c r="K1254" s="57">
        <v>0</v>
      </c>
      <c r="L1254" s="57">
        <v>0</v>
      </c>
      <c r="M1254" s="57">
        <v>3.2</v>
      </c>
    </row>
    <row r="1255" s="83" customFormat="1" ht="27.6" spans="1:13">
      <c r="A1255" s="83" t="s">
        <v>44</v>
      </c>
      <c r="B1255" s="84">
        <v>1254</v>
      </c>
      <c r="C1255" s="57" t="s">
        <v>45</v>
      </c>
      <c r="D1255" s="57" t="s">
        <v>89</v>
      </c>
      <c r="E1255" s="42" t="s">
        <v>6170</v>
      </c>
      <c r="F1255" s="58" t="s">
        <v>114</v>
      </c>
      <c r="G1255" s="87" t="s">
        <v>2768</v>
      </c>
      <c r="H1255" s="91" t="s">
        <v>2166</v>
      </c>
      <c r="I1255" s="57" t="s">
        <v>22</v>
      </c>
      <c r="J1255" s="72">
        <v>1</v>
      </c>
      <c r="K1255" s="57">
        <v>0</v>
      </c>
      <c r="L1255" s="57">
        <v>76</v>
      </c>
      <c r="M1255" s="57">
        <v>3.2</v>
      </c>
    </row>
    <row r="1256" s="83" customFormat="1" ht="27.6" spans="1:13">
      <c r="A1256" s="83" t="s">
        <v>44</v>
      </c>
      <c r="B1256" s="84">
        <v>1255</v>
      </c>
      <c r="C1256" s="57" t="s">
        <v>45</v>
      </c>
      <c r="D1256" s="57" t="s">
        <v>53</v>
      </c>
      <c r="E1256" s="42" t="s">
        <v>6170</v>
      </c>
      <c r="F1256" s="58" t="s">
        <v>249</v>
      </c>
      <c r="G1256" s="87" t="s">
        <v>6368</v>
      </c>
      <c r="H1256" s="91" t="s">
        <v>2158</v>
      </c>
      <c r="I1256" s="57" t="s">
        <v>22</v>
      </c>
      <c r="J1256" s="72">
        <v>1</v>
      </c>
      <c r="K1256" s="57">
        <v>0</v>
      </c>
      <c r="L1256" s="57">
        <v>31</v>
      </c>
      <c r="M1256" s="57">
        <v>3.2</v>
      </c>
    </row>
    <row r="1257" s="83" customFormat="1" ht="41.4" spans="1:13">
      <c r="A1257" s="83" t="s">
        <v>44</v>
      </c>
      <c r="B1257" s="84">
        <v>1256</v>
      </c>
      <c r="C1257" s="57" t="s">
        <v>45</v>
      </c>
      <c r="D1257" s="57" t="s">
        <v>171</v>
      </c>
      <c r="E1257" s="42" t="s">
        <v>6170</v>
      </c>
      <c r="F1257" s="58" t="s">
        <v>172</v>
      </c>
      <c r="G1257" s="87" t="s">
        <v>6269</v>
      </c>
      <c r="H1257" s="91" t="s">
        <v>1809</v>
      </c>
      <c r="I1257" s="57" t="s">
        <v>22</v>
      </c>
      <c r="J1257" s="72">
        <v>2</v>
      </c>
      <c r="K1257" s="57">
        <v>0</v>
      </c>
      <c r="L1257" s="57">
        <v>1</v>
      </c>
      <c r="M1257" s="57">
        <v>3.2</v>
      </c>
    </row>
    <row r="1258" s="83" customFormat="1" ht="27.6" spans="1:13">
      <c r="A1258" s="83" t="s">
        <v>44</v>
      </c>
      <c r="B1258" s="84">
        <v>1257</v>
      </c>
      <c r="C1258" s="57" t="s">
        <v>45</v>
      </c>
      <c r="D1258" s="57" t="s">
        <v>89</v>
      </c>
      <c r="E1258" s="42" t="s">
        <v>6170</v>
      </c>
      <c r="F1258" s="58" t="s">
        <v>114</v>
      </c>
      <c r="G1258" s="87" t="s">
        <v>2768</v>
      </c>
      <c r="H1258" s="91" t="s">
        <v>2166</v>
      </c>
      <c r="I1258" s="57" t="s">
        <v>22</v>
      </c>
      <c r="J1258" s="72">
        <v>1</v>
      </c>
      <c r="K1258" s="57">
        <v>0</v>
      </c>
      <c r="L1258" s="57">
        <v>76</v>
      </c>
      <c r="M1258" s="57">
        <v>3.2</v>
      </c>
    </row>
    <row r="1259" s="83" customFormat="1" ht="27.6" spans="1:13">
      <c r="A1259" s="83" t="s">
        <v>44</v>
      </c>
      <c r="B1259" s="84">
        <v>1258</v>
      </c>
      <c r="C1259" s="57" t="s">
        <v>45</v>
      </c>
      <c r="D1259" s="57" t="s">
        <v>53</v>
      </c>
      <c r="E1259" s="42" t="s">
        <v>6170</v>
      </c>
      <c r="F1259" s="58" t="s">
        <v>55</v>
      </c>
      <c r="G1259" s="87" t="s">
        <v>4274</v>
      </c>
      <c r="H1259" s="91" t="s">
        <v>2158</v>
      </c>
      <c r="I1259" s="57" t="s">
        <v>22</v>
      </c>
      <c r="J1259" s="72">
        <v>5</v>
      </c>
      <c r="K1259" s="57">
        <v>0</v>
      </c>
      <c r="L1259" s="72">
        <v>425</v>
      </c>
      <c r="M1259" s="57">
        <v>3.2</v>
      </c>
    </row>
    <row r="1260" s="83" customFormat="1" ht="27.6" spans="1:13">
      <c r="A1260" s="83" t="s">
        <v>44</v>
      </c>
      <c r="B1260" s="84">
        <v>1259</v>
      </c>
      <c r="C1260" s="57" t="s">
        <v>45</v>
      </c>
      <c r="D1260" s="57" t="s">
        <v>53</v>
      </c>
      <c r="E1260" s="42" t="s">
        <v>6170</v>
      </c>
      <c r="F1260" s="58" t="s">
        <v>249</v>
      </c>
      <c r="G1260" s="87" t="s">
        <v>6464</v>
      </c>
      <c r="H1260" s="91" t="s">
        <v>2158</v>
      </c>
      <c r="I1260" s="57" t="s">
        <v>22</v>
      </c>
      <c r="J1260" s="72">
        <v>1</v>
      </c>
      <c r="K1260" s="57">
        <v>0</v>
      </c>
      <c r="L1260" s="72">
        <v>24</v>
      </c>
      <c r="M1260" s="57">
        <v>3.2</v>
      </c>
    </row>
    <row r="1261" s="83" customFormat="1" ht="27.6" spans="1:13">
      <c r="A1261" s="83" t="s">
        <v>44</v>
      </c>
      <c r="B1261" s="84">
        <v>1260</v>
      </c>
      <c r="C1261" s="57" t="s">
        <v>45</v>
      </c>
      <c r="D1261" s="57" t="s">
        <v>322</v>
      </c>
      <c r="E1261" s="42" t="s">
        <v>6170</v>
      </c>
      <c r="F1261" s="58" t="s">
        <v>323</v>
      </c>
      <c r="G1261" s="87" t="s">
        <v>4277</v>
      </c>
      <c r="H1261" s="91" t="s">
        <v>2162</v>
      </c>
      <c r="I1261" s="57" t="s">
        <v>2124</v>
      </c>
      <c r="J1261" s="59">
        <v>26.6874</v>
      </c>
      <c r="K1261" s="59">
        <v>0</v>
      </c>
      <c r="L1261" s="72">
        <v>3550</v>
      </c>
      <c r="M1261" s="57">
        <v>3.2</v>
      </c>
    </row>
    <row r="1262" s="83" customFormat="1" ht="27.6" spans="1:13">
      <c r="A1262" s="83" t="s">
        <v>44</v>
      </c>
      <c r="B1262" s="84">
        <v>1261</v>
      </c>
      <c r="C1262" s="57" t="s">
        <v>45</v>
      </c>
      <c r="D1262" s="57" t="s">
        <v>53</v>
      </c>
      <c r="E1262" s="42" t="s">
        <v>6170</v>
      </c>
      <c r="F1262" s="58" t="s">
        <v>885</v>
      </c>
      <c r="G1262" s="87" t="s">
        <v>6465</v>
      </c>
      <c r="H1262" s="91" t="s">
        <v>2158</v>
      </c>
      <c r="I1262" s="57" t="s">
        <v>22</v>
      </c>
      <c r="J1262" s="72">
        <v>1</v>
      </c>
      <c r="K1262" s="57">
        <f t="shared" ref="K1262:K1264" si="79">(CEILING(J1262*0.2,1))*1</f>
        <v>1</v>
      </c>
      <c r="L1262" s="57">
        <v>16</v>
      </c>
      <c r="M1262" s="57">
        <v>3.2</v>
      </c>
    </row>
    <row r="1263" s="83" customFormat="1" ht="27.6" spans="1:13">
      <c r="A1263" s="83" t="s">
        <v>44</v>
      </c>
      <c r="B1263" s="84">
        <v>1262</v>
      </c>
      <c r="C1263" s="57" t="s">
        <v>45</v>
      </c>
      <c r="D1263" s="57" t="s">
        <v>53</v>
      </c>
      <c r="E1263" s="42" t="s">
        <v>6170</v>
      </c>
      <c r="F1263" s="58" t="s">
        <v>55</v>
      </c>
      <c r="G1263" s="87" t="s">
        <v>2595</v>
      </c>
      <c r="H1263" s="91" t="s">
        <v>2158</v>
      </c>
      <c r="I1263" s="57" t="s">
        <v>22</v>
      </c>
      <c r="J1263" s="72">
        <v>5</v>
      </c>
      <c r="K1263" s="57">
        <f t="shared" si="79"/>
        <v>1</v>
      </c>
      <c r="L1263" s="57">
        <v>203</v>
      </c>
      <c r="M1263" s="57">
        <v>3.2</v>
      </c>
    </row>
    <row r="1264" s="83" customFormat="1" ht="27.6" spans="1:13">
      <c r="A1264" s="83" t="s">
        <v>44</v>
      </c>
      <c r="B1264" s="84">
        <v>1263</v>
      </c>
      <c r="C1264" s="57" t="s">
        <v>45</v>
      </c>
      <c r="D1264" s="57" t="s">
        <v>53</v>
      </c>
      <c r="E1264" s="42" t="s">
        <v>6170</v>
      </c>
      <c r="F1264" s="58" t="s">
        <v>304</v>
      </c>
      <c r="G1264" s="87" t="s">
        <v>6430</v>
      </c>
      <c r="H1264" s="91" t="s">
        <v>2158</v>
      </c>
      <c r="I1264" s="57" t="s">
        <v>22</v>
      </c>
      <c r="J1264" s="72">
        <v>3</v>
      </c>
      <c r="K1264" s="57">
        <f t="shared" si="79"/>
        <v>1</v>
      </c>
      <c r="L1264" s="72">
        <v>132</v>
      </c>
      <c r="M1264" s="57">
        <v>3.2</v>
      </c>
    </row>
    <row r="1265" s="83" customFormat="1" ht="27.6" spans="1:13">
      <c r="A1265" s="83" t="s">
        <v>44</v>
      </c>
      <c r="B1265" s="84">
        <v>1264</v>
      </c>
      <c r="C1265" s="57" t="s">
        <v>45</v>
      </c>
      <c r="D1265" s="57" t="s">
        <v>322</v>
      </c>
      <c r="E1265" s="42" t="s">
        <v>6170</v>
      </c>
      <c r="F1265" s="58" t="s">
        <v>323</v>
      </c>
      <c r="G1265" s="87" t="s">
        <v>2596</v>
      </c>
      <c r="H1265" s="91" t="s">
        <v>2162</v>
      </c>
      <c r="I1265" s="57" t="s">
        <v>2124</v>
      </c>
      <c r="J1265" s="59">
        <v>15.8738</v>
      </c>
      <c r="K1265" s="59">
        <f>J1265*0.1</f>
        <v>1.58738</v>
      </c>
      <c r="L1265" s="72">
        <v>1436</v>
      </c>
      <c r="M1265" s="57">
        <v>3.2</v>
      </c>
    </row>
    <row r="1266" s="83" customFormat="1" ht="27.6" spans="1:13">
      <c r="A1266" s="83" t="s">
        <v>44</v>
      </c>
      <c r="B1266" s="84">
        <v>1265</v>
      </c>
      <c r="C1266" s="57" t="s">
        <v>45</v>
      </c>
      <c r="D1266" s="57" t="s">
        <v>53</v>
      </c>
      <c r="E1266" s="42" t="s">
        <v>6170</v>
      </c>
      <c r="F1266" s="58" t="s">
        <v>55</v>
      </c>
      <c r="G1266" s="87" t="s">
        <v>2605</v>
      </c>
      <c r="H1266" s="91" t="s">
        <v>2158</v>
      </c>
      <c r="I1266" s="57" t="s">
        <v>22</v>
      </c>
      <c r="J1266" s="72">
        <v>14</v>
      </c>
      <c r="K1266" s="57">
        <f t="shared" ref="K1266:K1271" si="80">(CEILING(J1266*0.2,1))*1</f>
        <v>3</v>
      </c>
      <c r="L1266" s="72">
        <v>322</v>
      </c>
      <c r="M1266" s="57">
        <v>3.2</v>
      </c>
    </row>
    <row r="1267" s="83" customFormat="1" ht="27.6" spans="1:13">
      <c r="A1267" s="83" t="s">
        <v>44</v>
      </c>
      <c r="B1267" s="84">
        <v>1266</v>
      </c>
      <c r="C1267" s="57" t="s">
        <v>45</v>
      </c>
      <c r="D1267" s="57" t="s">
        <v>53</v>
      </c>
      <c r="E1267" s="42" t="s">
        <v>6170</v>
      </c>
      <c r="F1267" s="58" t="s">
        <v>249</v>
      </c>
      <c r="G1267" s="87" t="s">
        <v>6432</v>
      </c>
      <c r="H1267" s="91" t="s">
        <v>2158</v>
      </c>
      <c r="I1267" s="57" t="s">
        <v>22</v>
      </c>
      <c r="J1267" s="72">
        <v>2</v>
      </c>
      <c r="K1267" s="57">
        <f t="shared" si="80"/>
        <v>1</v>
      </c>
      <c r="L1267" s="72">
        <v>19</v>
      </c>
      <c r="M1267" s="57">
        <v>3.2</v>
      </c>
    </row>
    <row r="1268" s="83" customFormat="1" ht="27.6" spans="1:13">
      <c r="A1268" s="83" t="s">
        <v>44</v>
      </c>
      <c r="B1268" s="84">
        <v>1267</v>
      </c>
      <c r="C1268" s="57" t="s">
        <v>45</v>
      </c>
      <c r="D1268" s="57" t="s">
        <v>322</v>
      </c>
      <c r="E1268" s="42" t="s">
        <v>6170</v>
      </c>
      <c r="F1268" s="58" t="s">
        <v>323</v>
      </c>
      <c r="G1268" s="87" t="s">
        <v>2767</v>
      </c>
      <c r="H1268" s="91" t="s">
        <v>2162</v>
      </c>
      <c r="I1268" s="57" t="s">
        <v>2124</v>
      </c>
      <c r="J1268" s="59">
        <v>40.6515</v>
      </c>
      <c r="K1268" s="59">
        <f>J1268*0.1</f>
        <v>4.06515</v>
      </c>
      <c r="L1268" s="72">
        <v>2204</v>
      </c>
      <c r="M1268" s="57">
        <v>3.2</v>
      </c>
    </row>
    <row r="1269" s="83" customFormat="1" ht="27.6" spans="1:13">
      <c r="A1269" s="83" t="s">
        <v>44</v>
      </c>
      <c r="B1269" s="84">
        <v>1268</v>
      </c>
      <c r="C1269" s="57" t="s">
        <v>45</v>
      </c>
      <c r="D1269" s="57" t="s">
        <v>89</v>
      </c>
      <c r="E1269" s="42" t="s">
        <v>6170</v>
      </c>
      <c r="F1269" s="58" t="s">
        <v>114</v>
      </c>
      <c r="G1269" s="87" t="s">
        <v>6423</v>
      </c>
      <c r="H1269" s="91" t="s">
        <v>2166</v>
      </c>
      <c r="I1269" s="57" t="s">
        <v>22</v>
      </c>
      <c r="J1269" s="72">
        <v>4</v>
      </c>
      <c r="K1269" s="57">
        <v>0</v>
      </c>
      <c r="L1269" s="57">
        <v>94</v>
      </c>
      <c r="M1269" s="57">
        <v>3.2</v>
      </c>
    </row>
    <row r="1270" s="83" customFormat="1" ht="27.6" spans="1:13">
      <c r="A1270" s="83" t="s">
        <v>44</v>
      </c>
      <c r="B1270" s="84">
        <v>1269</v>
      </c>
      <c r="C1270" s="57" t="s">
        <v>45</v>
      </c>
      <c r="D1270" s="57" t="s">
        <v>53</v>
      </c>
      <c r="E1270" s="42" t="s">
        <v>6170</v>
      </c>
      <c r="F1270" s="58" t="s">
        <v>55</v>
      </c>
      <c r="G1270" s="87" t="s">
        <v>6424</v>
      </c>
      <c r="H1270" s="91" t="s">
        <v>2158</v>
      </c>
      <c r="I1270" s="57" t="s">
        <v>22</v>
      </c>
      <c r="J1270" s="72">
        <v>4</v>
      </c>
      <c r="K1270" s="57">
        <f t="shared" si="80"/>
        <v>1</v>
      </c>
      <c r="L1270" s="57">
        <v>28</v>
      </c>
      <c r="M1270" s="57">
        <v>3.2</v>
      </c>
    </row>
    <row r="1271" s="83" customFormat="1" ht="27.6" spans="1:13">
      <c r="A1271" s="83" t="s">
        <v>44</v>
      </c>
      <c r="B1271" s="84">
        <v>1270</v>
      </c>
      <c r="C1271" s="57" t="s">
        <v>45</v>
      </c>
      <c r="D1271" s="57" t="s">
        <v>53</v>
      </c>
      <c r="E1271" s="42" t="s">
        <v>6170</v>
      </c>
      <c r="F1271" s="58" t="s">
        <v>249</v>
      </c>
      <c r="G1271" s="87" t="s">
        <v>6466</v>
      </c>
      <c r="H1271" s="91" t="s">
        <v>2158</v>
      </c>
      <c r="I1271" s="57" t="s">
        <v>22</v>
      </c>
      <c r="J1271" s="72">
        <v>1</v>
      </c>
      <c r="K1271" s="57">
        <f t="shared" si="80"/>
        <v>1</v>
      </c>
      <c r="L1271" s="57">
        <v>2</v>
      </c>
      <c r="M1271" s="57">
        <v>3.2</v>
      </c>
    </row>
    <row r="1272" s="83" customFormat="1" ht="41.4" spans="1:13">
      <c r="A1272" s="83" t="s">
        <v>44</v>
      </c>
      <c r="B1272" s="84">
        <v>1271</v>
      </c>
      <c r="C1272" s="57" t="s">
        <v>45</v>
      </c>
      <c r="D1272" s="57" t="s">
        <v>171</v>
      </c>
      <c r="E1272" s="42" t="s">
        <v>6170</v>
      </c>
      <c r="F1272" s="58" t="s">
        <v>172</v>
      </c>
      <c r="G1272" s="87" t="s">
        <v>6426</v>
      </c>
      <c r="H1272" s="91" t="s">
        <v>1809</v>
      </c>
      <c r="I1272" s="57" t="s">
        <v>22</v>
      </c>
      <c r="J1272" s="72">
        <v>4</v>
      </c>
      <c r="K1272" s="57">
        <v>0</v>
      </c>
      <c r="L1272" s="72">
        <v>2</v>
      </c>
      <c r="M1272" s="57">
        <v>3.2</v>
      </c>
    </row>
    <row r="1273" s="83" customFormat="1" ht="55.2" spans="1:13">
      <c r="A1273" s="83" t="s">
        <v>44</v>
      </c>
      <c r="B1273" s="84">
        <v>1272</v>
      </c>
      <c r="C1273" s="57" t="s">
        <v>45</v>
      </c>
      <c r="D1273" s="57" t="s">
        <v>53</v>
      </c>
      <c r="E1273" s="42" t="s">
        <v>6170</v>
      </c>
      <c r="F1273" s="58" t="s">
        <v>236</v>
      </c>
      <c r="G1273" s="87" t="s">
        <v>6401</v>
      </c>
      <c r="H1273" s="91" t="s">
        <v>2166</v>
      </c>
      <c r="I1273" s="57" t="s">
        <v>22</v>
      </c>
      <c r="J1273" s="72">
        <v>2</v>
      </c>
      <c r="K1273" s="57">
        <f t="shared" ref="K1273:K1279" si="81">(CEILING(J1273*0.2,1))*1</f>
        <v>1</v>
      </c>
      <c r="L1273" s="72">
        <v>9</v>
      </c>
      <c r="M1273" s="57">
        <v>3.2</v>
      </c>
    </row>
    <row r="1274" s="83" customFormat="1" ht="27.6" spans="1:13">
      <c r="A1274" s="83" t="s">
        <v>44</v>
      </c>
      <c r="B1274" s="84">
        <v>1273</v>
      </c>
      <c r="C1274" s="57" t="s">
        <v>45</v>
      </c>
      <c r="D1274" s="57" t="s">
        <v>322</v>
      </c>
      <c r="E1274" s="42" t="s">
        <v>6170</v>
      </c>
      <c r="F1274" s="58" t="s">
        <v>323</v>
      </c>
      <c r="G1274" s="87" t="s">
        <v>6427</v>
      </c>
      <c r="H1274" s="91" t="s">
        <v>2162</v>
      </c>
      <c r="I1274" s="57" t="s">
        <v>2124</v>
      </c>
      <c r="J1274" s="59">
        <v>2.5689</v>
      </c>
      <c r="K1274" s="59">
        <f>J1274*0.1</f>
        <v>0.25689</v>
      </c>
      <c r="L1274" s="72">
        <v>73</v>
      </c>
      <c r="M1274" s="57">
        <v>3.2</v>
      </c>
    </row>
    <row r="1275" s="83" customFormat="1" ht="27.6" spans="1:13">
      <c r="A1275" s="83" t="s">
        <v>44</v>
      </c>
      <c r="B1275" s="84">
        <v>1274</v>
      </c>
      <c r="C1275" s="57" t="s">
        <v>45</v>
      </c>
      <c r="D1275" s="57" t="s">
        <v>89</v>
      </c>
      <c r="E1275" s="42" t="s">
        <v>6170</v>
      </c>
      <c r="F1275" s="58" t="s">
        <v>114</v>
      </c>
      <c r="G1275" s="87" t="s">
        <v>6346</v>
      </c>
      <c r="H1275" s="91" t="s">
        <v>2166</v>
      </c>
      <c r="I1275" s="57" t="s">
        <v>22</v>
      </c>
      <c r="J1275" s="72">
        <v>12</v>
      </c>
      <c r="K1275" s="57">
        <v>0</v>
      </c>
      <c r="L1275" s="72">
        <v>389</v>
      </c>
      <c r="M1275" s="57">
        <v>3.2</v>
      </c>
    </row>
    <row r="1276" s="83" customFormat="1" ht="27.6" spans="1:13">
      <c r="A1276" s="83" t="s">
        <v>44</v>
      </c>
      <c r="B1276" s="84">
        <v>1275</v>
      </c>
      <c r="C1276" s="57" t="s">
        <v>45</v>
      </c>
      <c r="D1276" s="57" t="s">
        <v>89</v>
      </c>
      <c r="E1276" s="42" t="s">
        <v>6170</v>
      </c>
      <c r="F1276" s="58" t="s">
        <v>114</v>
      </c>
      <c r="G1276" s="87" t="s">
        <v>6452</v>
      </c>
      <c r="H1276" s="91" t="s">
        <v>2166</v>
      </c>
      <c r="I1276" s="57" t="s">
        <v>22</v>
      </c>
      <c r="J1276" s="72">
        <v>4</v>
      </c>
      <c r="K1276" s="57">
        <v>0</v>
      </c>
      <c r="L1276" s="72">
        <v>530</v>
      </c>
      <c r="M1276" s="57">
        <v>3.2</v>
      </c>
    </row>
    <row r="1277" s="83" customFormat="1" ht="27.6" spans="1:13">
      <c r="A1277" s="83" t="s">
        <v>44</v>
      </c>
      <c r="B1277" s="84">
        <v>1276</v>
      </c>
      <c r="C1277" s="57" t="s">
        <v>45</v>
      </c>
      <c r="D1277" s="57" t="s">
        <v>53</v>
      </c>
      <c r="E1277" s="42" t="s">
        <v>6170</v>
      </c>
      <c r="F1277" s="58" t="s">
        <v>55</v>
      </c>
      <c r="G1277" s="87" t="s">
        <v>6413</v>
      </c>
      <c r="H1277" s="91" t="s">
        <v>2158</v>
      </c>
      <c r="I1277" s="57" t="s">
        <v>22</v>
      </c>
      <c r="J1277" s="72">
        <v>17</v>
      </c>
      <c r="K1277" s="57">
        <f t="shared" si="81"/>
        <v>4</v>
      </c>
      <c r="L1277" s="72">
        <v>1036</v>
      </c>
      <c r="M1277" s="57">
        <v>3.2</v>
      </c>
    </row>
    <row r="1278" s="83" customFormat="1" ht="27.6" spans="1:13">
      <c r="A1278" s="83" t="s">
        <v>44</v>
      </c>
      <c r="B1278" s="84">
        <v>1277</v>
      </c>
      <c r="C1278" s="57" t="s">
        <v>45</v>
      </c>
      <c r="D1278" s="57" t="s">
        <v>53</v>
      </c>
      <c r="E1278" s="42" t="s">
        <v>6170</v>
      </c>
      <c r="F1278" s="58" t="s">
        <v>249</v>
      </c>
      <c r="G1278" s="87" t="s">
        <v>6467</v>
      </c>
      <c r="H1278" s="91" t="s">
        <v>2158</v>
      </c>
      <c r="I1278" s="57" t="s">
        <v>22</v>
      </c>
      <c r="J1278" s="72">
        <v>2</v>
      </c>
      <c r="K1278" s="57">
        <f t="shared" si="81"/>
        <v>1</v>
      </c>
      <c r="L1278" s="72">
        <v>33</v>
      </c>
      <c r="M1278" s="57">
        <v>3.2</v>
      </c>
    </row>
    <row r="1279" s="83" customFormat="1" ht="27.6" spans="1:13">
      <c r="A1279" s="83" t="s">
        <v>44</v>
      </c>
      <c r="B1279" s="84">
        <v>1278</v>
      </c>
      <c r="C1279" s="57" t="s">
        <v>45</v>
      </c>
      <c r="D1279" s="57" t="s">
        <v>53</v>
      </c>
      <c r="E1279" s="42" t="s">
        <v>6170</v>
      </c>
      <c r="F1279" s="58" t="s">
        <v>249</v>
      </c>
      <c r="G1279" s="87" t="s">
        <v>6468</v>
      </c>
      <c r="H1279" s="91" t="s">
        <v>2158</v>
      </c>
      <c r="I1279" s="57" t="s">
        <v>22</v>
      </c>
      <c r="J1279" s="72">
        <v>2</v>
      </c>
      <c r="K1279" s="57">
        <f t="shared" si="81"/>
        <v>1</v>
      </c>
      <c r="L1279" s="72">
        <v>33</v>
      </c>
      <c r="M1279" s="57">
        <v>3.2</v>
      </c>
    </row>
    <row r="1280" s="83" customFormat="1" ht="41.4" spans="1:13">
      <c r="A1280" s="83" t="s">
        <v>44</v>
      </c>
      <c r="B1280" s="84">
        <v>1279</v>
      </c>
      <c r="C1280" s="57" t="s">
        <v>45</v>
      </c>
      <c r="D1280" s="57" t="s">
        <v>171</v>
      </c>
      <c r="E1280" s="42" t="s">
        <v>6170</v>
      </c>
      <c r="F1280" s="58" t="s">
        <v>172</v>
      </c>
      <c r="G1280" s="87" t="s">
        <v>6350</v>
      </c>
      <c r="H1280" s="91" t="s">
        <v>1809</v>
      </c>
      <c r="I1280" s="57" t="s">
        <v>22</v>
      </c>
      <c r="J1280" s="72">
        <v>12</v>
      </c>
      <c r="K1280" s="57">
        <v>0</v>
      </c>
      <c r="L1280" s="72">
        <v>5</v>
      </c>
      <c r="M1280" s="57">
        <v>3.2</v>
      </c>
    </row>
    <row r="1281" s="83" customFormat="1" ht="41.4" spans="1:13">
      <c r="A1281" s="83" t="s">
        <v>44</v>
      </c>
      <c r="B1281" s="84">
        <v>1280</v>
      </c>
      <c r="C1281" s="57" t="s">
        <v>45</v>
      </c>
      <c r="D1281" s="57" t="s">
        <v>171</v>
      </c>
      <c r="E1281" s="42" t="s">
        <v>6170</v>
      </c>
      <c r="F1281" s="58" t="s">
        <v>172</v>
      </c>
      <c r="G1281" s="87" t="s">
        <v>6457</v>
      </c>
      <c r="H1281" s="91" t="s">
        <v>1809</v>
      </c>
      <c r="I1281" s="57" t="s">
        <v>22</v>
      </c>
      <c r="J1281" s="72">
        <v>4</v>
      </c>
      <c r="K1281" s="57">
        <v>0</v>
      </c>
      <c r="L1281" s="57">
        <v>4</v>
      </c>
      <c r="M1281" s="57">
        <v>3.2</v>
      </c>
    </row>
    <row r="1282" s="83" customFormat="1" ht="55.2" spans="1:13">
      <c r="A1282" s="83" t="s">
        <v>44</v>
      </c>
      <c r="B1282" s="84">
        <v>1281</v>
      </c>
      <c r="C1282" s="57" t="s">
        <v>45</v>
      </c>
      <c r="D1282" s="57" t="s">
        <v>53</v>
      </c>
      <c r="E1282" s="42" t="s">
        <v>6170</v>
      </c>
      <c r="F1282" s="58" t="s">
        <v>236</v>
      </c>
      <c r="G1282" s="87" t="s">
        <v>6401</v>
      </c>
      <c r="H1282" s="91" t="s">
        <v>2166</v>
      </c>
      <c r="I1282" s="57" t="s">
        <v>22</v>
      </c>
      <c r="J1282" s="72">
        <v>1</v>
      </c>
      <c r="K1282" s="57">
        <f>(CEILING(J1282*0.2,1))*1</f>
        <v>1</v>
      </c>
      <c r="L1282" s="57">
        <v>5</v>
      </c>
      <c r="M1282" s="57">
        <v>3.2</v>
      </c>
    </row>
    <row r="1283" s="83" customFormat="1" ht="27.6" spans="1:13">
      <c r="A1283" s="83" t="s">
        <v>44</v>
      </c>
      <c r="B1283" s="84">
        <v>1282</v>
      </c>
      <c r="C1283" s="57" t="s">
        <v>45</v>
      </c>
      <c r="D1283" s="57" t="s">
        <v>53</v>
      </c>
      <c r="E1283" s="42" t="s">
        <v>6170</v>
      </c>
      <c r="F1283" s="58" t="s">
        <v>236</v>
      </c>
      <c r="G1283" s="87" t="s">
        <v>6451</v>
      </c>
      <c r="H1283" s="91" t="s">
        <v>2166</v>
      </c>
      <c r="I1283" s="57" t="s">
        <v>22</v>
      </c>
      <c r="J1283" s="72">
        <v>4</v>
      </c>
      <c r="K1283" s="57">
        <f>(CEILING(J1283*0.2,1))*1</f>
        <v>1</v>
      </c>
      <c r="L1283" s="57">
        <v>4</v>
      </c>
      <c r="M1283" s="57">
        <v>3.2</v>
      </c>
    </row>
    <row r="1284" s="83" customFormat="1" ht="27.6" spans="1:13">
      <c r="A1284" s="83" t="s">
        <v>44</v>
      </c>
      <c r="B1284" s="84">
        <v>1283</v>
      </c>
      <c r="C1284" s="57" t="s">
        <v>45</v>
      </c>
      <c r="D1284" s="57" t="s">
        <v>322</v>
      </c>
      <c r="E1284" s="42" t="s">
        <v>6170</v>
      </c>
      <c r="F1284" s="58" t="s">
        <v>323</v>
      </c>
      <c r="G1284" s="87" t="s">
        <v>6469</v>
      </c>
      <c r="H1284" s="91" t="s">
        <v>2162</v>
      </c>
      <c r="I1284" s="57" t="s">
        <v>2124</v>
      </c>
      <c r="J1284" s="59">
        <v>3.916</v>
      </c>
      <c r="K1284" s="59">
        <f>J1284*0.1</f>
        <v>0.3916</v>
      </c>
      <c r="L1284" s="57">
        <v>161</v>
      </c>
      <c r="M1284" s="57">
        <v>3.2</v>
      </c>
    </row>
    <row r="1285" s="83" customFormat="1" ht="27.6" spans="1:13">
      <c r="A1285" s="83" t="s">
        <v>44</v>
      </c>
      <c r="B1285" s="84">
        <v>1284</v>
      </c>
      <c r="C1285" s="57" t="s">
        <v>45</v>
      </c>
      <c r="D1285" s="57" t="s">
        <v>322</v>
      </c>
      <c r="E1285" s="42" t="s">
        <v>6170</v>
      </c>
      <c r="F1285" s="58" t="s">
        <v>323</v>
      </c>
      <c r="G1285" s="87" t="s">
        <v>6415</v>
      </c>
      <c r="H1285" s="91" t="s">
        <v>2162</v>
      </c>
      <c r="I1285" s="57" t="s">
        <v>2124</v>
      </c>
      <c r="J1285" s="59">
        <v>67.6176</v>
      </c>
      <c r="K1285" s="59">
        <f>J1285*0.1</f>
        <v>6.76176</v>
      </c>
      <c r="L1285" s="72">
        <v>8372</v>
      </c>
      <c r="M1285" s="57">
        <v>3.2</v>
      </c>
    </row>
    <row r="1286" s="83" customFormat="1" ht="27.6" spans="1:13">
      <c r="A1286" s="83" t="s">
        <v>44</v>
      </c>
      <c r="B1286" s="84">
        <v>1285</v>
      </c>
      <c r="C1286" s="57" t="s">
        <v>45</v>
      </c>
      <c r="D1286" s="57" t="s">
        <v>53</v>
      </c>
      <c r="E1286" s="42" t="s">
        <v>6170</v>
      </c>
      <c r="F1286" s="58" t="s">
        <v>3813</v>
      </c>
      <c r="G1286" s="87" t="s">
        <v>6470</v>
      </c>
      <c r="H1286" s="91" t="s">
        <v>3582</v>
      </c>
      <c r="I1286" s="57" t="s">
        <v>22</v>
      </c>
      <c r="J1286" s="72">
        <v>1</v>
      </c>
      <c r="K1286" s="57">
        <v>0</v>
      </c>
      <c r="L1286" s="57">
        <v>98</v>
      </c>
      <c r="M1286" s="57">
        <v>3.2</v>
      </c>
    </row>
    <row r="1287" s="83" customFormat="1" ht="27.6" spans="1:13">
      <c r="A1287" s="83" t="s">
        <v>44</v>
      </c>
      <c r="B1287" s="84">
        <v>1286</v>
      </c>
      <c r="C1287" s="57" t="s">
        <v>45</v>
      </c>
      <c r="D1287" s="57" t="s">
        <v>89</v>
      </c>
      <c r="E1287" s="42" t="s">
        <v>6170</v>
      </c>
      <c r="F1287" s="58" t="s">
        <v>114</v>
      </c>
      <c r="G1287" s="87" t="s">
        <v>6453</v>
      </c>
      <c r="H1287" s="91" t="s">
        <v>2166</v>
      </c>
      <c r="I1287" s="57" t="s">
        <v>22</v>
      </c>
      <c r="J1287" s="72">
        <v>9</v>
      </c>
      <c r="K1287" s="57">
        <v>0</v>
      </c>
      <c r="L1287" s="57">
        <v>2101</v>
      </c>
      <c r="M1287" s="57">
        <v>3.2</v>
      </c>
    </row>
    <row r="1288" s="83" customFormat="1" ht="27.6" spans="1:13">
      <c r="A1288" s="83" t="s">
        <v>44</v>
      </c>
      <c r="B1288" s="84">
        <v>1287</v>
      </c>
      <c r="C1288" s="57" t="s">
        <v>45</v>
      </c>
      <c r="D1288" s="57" t="s">
        <v>89</v>
      </c>
      <c r="E1288" s="42" t="s">
        <v>6170</v>
      </c>
      <c r="F1288" s="58" t="s">
        <v>114</v>
      </c>
      <c r="G1288" s="87" t="s">
        <v>6331</v>
      </c>
      <c r="H1288" s="91" t="s">
        <v>2166</v>
      </c>
      <c r="I1288" s="57" t="s">
        <v>22</v>
      </c>
      <c r="J1288" s="72">
        <v>9</v>
      </c>
      <c r="K1288" s="57">
        <v>0</v>
      </c>
      <c r="L1288" s="72">
        <v>3170</v>
      </c>
      <c r="M1288" s="57">
        <v>3.2</v>
      </c>
    </row>
    <row r="1289" s="83" customFormat="1" ht="27.6" spans="1:13">
      <c r="A1289" s="83" t="s">
        <v>44</v>
      </c>
      <c r="B1289" s="84">
        <v>1288</v>
      </c>
      <c r="C1289" s="57" t="s">
        <v>45</v>
      </c>
      <c r="D1289" s="57" t="s">
        <v>53</v>
      </c>
      <c r="E1289" s="42" t="s">
        <v>6170</v>
      </c>
      <c r="F1289" s="58" t="s">
        <v>55</v>
      </c>
      <c r="G1289" s="87" t="s">
        <v>6367</v>
      </c>
      <c r="H1289" s="91" t="s">
        <v>2158</v>
      </c>
      <c r="I1289" s="57" t="s">
        <v>22</v>
      </c>
      <c r="J1289" s="72">
        <v>3</v>
      </c>
      <c r="K1289" s="57">
        <v>0</v>
      </c>
      <c r="L1289" s="57">
        <v>351</v>
      </c>
      <c r="M1289" s="57">
        <v>3.2</v>
      </c>
    </row>
    <row r="1290" s="83" customFormat="1" ht="27.6" spans="1:13">
      <c r="A1290" s="83" t="s">
        <v>44</v>
      </c>
      <c r="B1290" s="84">
        <v>1289</v>
      </c>
      <c r="C1290" s="57" t="s">
        <v>45</v>
      </c>
      <c r="D1290" s="57" t="s">
        <v>53</v>
      </c>
      <c r="E1290" s="42" t="s">
        <v>6170</v>
      </c>
      <c r="F1290" s="58" t="s">
        <v>55</v>
      </c>
      <c r="G1290" s="87" t="s">
        <v>6471</v>
      </c>
      <c r="H1290" s="91" t="s">
        <v>2158</v>
      </c>
      <c r="I1290" s="57" t="s">
        <v>22</v>
      </c>
      <c r="J1290" s="72">
        <v>6</v>
      </c>
      <c r="K1290" s="57">
        <v>0</v>
      </c>
      <c r="L1290" s="57">
        <v>2324</v>
      </c>
      <c r="M1290" s="57">
        <v>3.2</v>
      </c>
    </row>
    <row r="1291" s="83" customFormat="1" ht="27.6" spans="1:13">
      <c r="A1291" s="83" t="s">
        <v>44</v>
      </c>
      <c r="B1291" s="84">
        <v>1290</v>
      </c>
      <c r="C1291" s="57" t="s">
        <v>45</v>
      </c>
      <c r="D1291" s="57" t="s">
        <v>53</v>
      </c>
      <c r="E1291" s="42" t="s">
        <v>6170</v>
      </c>
      <c r="F1291" s="58" t="s">
        <v>304</v>
      </c>
      <c r="G1291" s="87" t="s">
        <v>6454</v>
      </c>
      <c r="H1291" s="91" t="s">
        <v>2158</v>
      </c>
      <c r="I1291" s="57" t="s">
        <v>22</v>
      </c>
      <c r="J1291" s="72">
        <v>1</v>
      </c>
      <c r="K1291" s="57">
        <v>0</v>
      </c>
      <c r="L1291" s="72">
        <v>148</v>
      </c>
      <c r="M1291" s="57">
        <v>3.2</v>
      </c>
    </row>
    <row r="1292" s="83" customFormat="1" ht="27.6" spans="1:13">
      <c r="A1292" s="83" t="s">
        <v>44</v>
      </c>
      <c r="B1292" s="84">
        <v>1291</v>
      </c>
      <c r="C1292" s="57" t="s">
        <v>45</v>
      </c>
      <c r="D1292" s="57" t="s">
        <v>53</v>
      </c>
      <c r="E1292" s="42" t="s">
        <v>6170</v>
      </c>
      <c r="F1292" s="58" t="s">
        <v>304</v>
      </c>
      <c r="G1292" s="87" t="s">
        <v>6472</v>
      </c>
      <c r="H1292" s="91" t="s">
        <v>2158</v>
      </c>
      <c r="I1292" s="57" t="s">
        <v>22</v>
      </c>
      <c r="J1292" s="72">
        <v>3</v>
      </c>
      <c r="K1292" s="57">
        <v>0</v>
      </c>
      <c r="L1292" s="57">
        <v>1163</v>
      </c>
      <c r="M1292" s="57">
        <v>3.2</v>
      </c>
    </row>
    <row r="1293" s="83" customFormat="1" ht="27.6" spans="1:13">
      <c r="A1293" s="83" t="s">
        <v>44</v>
      </c>
      <c r="B1293" s="84">
        <v>1292</v>
      </c>
      <c r="C1293" s="57" t="s">
        <v>45</v>
      </c>
      <c r="D1293" s="57" t="s">
        <v>53</v>
      </c>
      <c r="E1293" s="42" t="s">
        <v>6170</v>
      </c>
      <c r="F1293" s="58" t="s">
        <v>304</v>
      </c>
      <c r="G1293" s="87" t="s">
        <v>6473</v>
      </c>
      <c r="H1293" s="91" t="s">
        <v>2158</v>
      </c>
      <c r="I1293" s="57" t="s">
        <v>22</v>
      </c>
      <c r="J1293" s="72">
        <v>1</v>
      </c>
      <c r="K1293" s="57">
        <v>0</v>
      </c>
      <c r="L1293" s="57">
        <v>378</v>
      </c>
      <c r="M1293" s="57">
        <v>3.2</v>
      </c>
    </row>
    <row r="1294" s="83" customFormat="1" ht="41.4" spans="1:13">
      <c r="A1294" s="83" t="s">
        <v>44</v>
      </c>
      <c r="B1294" s="84">
        <v>1293</v>
      </c>
      <c r="C1294" s="57" t="s">
        <v>45</v>
      </c>
      <c r="D1294" s="57" t="s">
        <v>53</v>
      </c>
      <c r="E1294" s="42" t="s">
        <v>6170</v>
      </c>
      <c r="F1294" s="58" t="s">
        <v>249</v>
      </c>
      <c r="G1294" s="87" t="s">
        <v>6474</v>
      </c>
      <c r="H1294" s="91" t="s">
        <v>2158</v>
      </c>
      <c r="I1294" s="57" t="s">
        <v>22</v>
      </c>
      <c r="J1294" s="72">
        <v>1</v>
      </c>
      <c r="K1294" s="57">
        <v>0</v>
      </c>
      <c r="L1294" s="57">
        <v>132</v>
      </c>
      <c r="M1294" s="57">
        <v>3.2</v>
      </c>
    </row>
    <row r="1295" s="83" customFormat="1" ht="41.4" spans="1:13">
      <c r="A1295" s="83" t="s">
        <v>44</v>
      </c>
      <c r="B1295" s="84">
        <v>1294</v>
      </c>
      <c r="C1295" s="57" t="s">
        <v>45</v>
      </c>
      <c r="D1295" s="57" t="s">
        <v>53</v>
      </c>
      <c r="E1295" s="42" t="s">
        <v>6170</v>
      </c>
      <c r="F1295" s="58" t="s">
        <v>249</v>
      </c>
      <c r="G1295" s="87" t="s">
        <v>6475</v>
      </c>
      <c r="H1295" s="91" t="s">
        <v>2158</v>
      </c>
      <c r="I1295" s="57" t="s">
        <v>22</v>
      </c>
      <c r="J1295" s="72">
        <v>1</v>
      </c>
      <c r="K1295" s="57">
        <v>0</v>
      </c>
      <c r="L1295" s="72">
        <v>142</v>
      </c>
      <c r="M1295" s="57">
        <v>3.2</v>
      </c>
    </row>
    <row r="1296" s="83" customFormat="1" ht="41.4" spans="1:13">
      <c r="A1296" s="83" t="s">
        <v>44</v>
      </c>
      <c r="B1296" s="84">
        <v>1295</v>
      </c>
      <c r="C1296" s="57" t="s">
        <v>45</v>
      </c>
      <c r="D1296" s="57" t="s">
        <v>171</v>
      </c>
      <c r="E1296" s="42" t="s">
        <v>6170</v>
      </c>
      <c r="F1296" s="58" t="s">
        <v>172</v>
      </c>
      <c r="G1296" s="87" t="s">
        <v>6458</v>
      </c>
      <c r="H1296" s="91" t="s">
        <v>1809</v>
      </c>
      <c r="I1296" s="57" t="s">
        <v>22</v>
      </c>
      <c r="J1296" s="72">
        <v>10</v>
      </c>
      <c r="K1296" s="57">
        <v>0</v>
      </c>
      <c r="L1296" s="57">
        <v>15</v>
      </c>
      <c r="M1296" s="57">
        <v>3.2</v>
      </c>
    </row>
    <row r="1297" s="83" customFormat="1" ht="41.4" spans="1:13">
      <c r="A1297" s="83" t="s">
        <v>44</v>
      </c>
      <c r="B1297" s="84">
        <v>1296</v>
      </c>
      <c r="C1297" s="57" t="s">
        <v>45</v>
      </c>
      <c r="D1297" s="57" t="s">
        <v>171</v>
      </c>
      <c r="E1297" s="42" t="s">
        <v>6170</v>
      </c>
      <c r="F1297" s="58" t="s">
        <v>172</v>
      </c>
      <c r="G1297" s="87" t="s">
        <v>6336</v>
      </c>
      <c r="H1297" s="91" t="s">
        <v>1809</v>
      </c>
      <c r="I1297" s="57" t="s">
        <v>22</v>
      </c>
      <c r="J1297" s="72">
        <v>9</v>
      </c>
      <c r="K1297" s="57">
        <v>0</v>
      </c>
      <c r="L1297" s="57">
        <v>20</v>
      </c>
      <c r="M1297" s="57">
        <v>3.2</v>
      </c>
    </row>
    <row r="1298" s="83" customFormat="1" ht="55.2" spans="1:13">
      <c r="A1298" s="83" t="s">
        <v>44</v>
      </c>
      <c r="B1298" s="84">
        <v>1297</v>
      </c>
      <c r="C1298" s="57" t="s">
        <v>45</v>
      </c>
      <c r="D1298" s="57" t="s">
        <v>53</v>
      </c>
      <c r="E1298" s="42" t="s">
        <v>6170</v>
      </c>
      <c r="F1298" s="58" t="s">
        <v>236</v>
      </c>
      <c r="G1298" s="87" t="s">
        <v>6363</v>
      </c>
      <c r="H1298" s="91" t="s">
        <v>2166</v>
      </c>
      <c r="I1298" s="57" t="s">
        <v>22</v>
      </c>
      <c r="J1298" s="72">
        <v>2</v>
      </c>
      <c r="K1298" s="57">
        <v>0</v>
      </c>
      <c r="L1298" s="57">
        <v>15</v>
      </c>
      <c r="M1298" s="57">
        <v>3.2</v>
      </c>
    </row>
    <row r="1299" s="83" customFormat="1" ht="55.2" spans="1:13">
      <c r="A1299" s="83" t="s">
        <v>44</v>
      </c>
      <c r="B1299" s="84">
        <v>1298</v>
      </c>
      <c r="C1299" s="57" t="s">
        <v>45</v>
      </c>
      <c r="D1299" s="57" t="s">
        <v>53</v>
      </c>
      <c r="E1299" s="42" t="s">
        <v>6170</v>
      </c>
      <c r="F1299" s="58" t="s">
        <v>236</v>
      </c>
      <c r="G1299" s="87" t="s">
        <v>6420</v>
      </c>
      <c r="H1299" s="91" t="s">
        <v>2166</v>
      </c>
      <c r="I1299" s="57" t="s">
        <v>22</v>
      </c>
      <c r="J1299" s="72">
        <v>2</v>
      </c>
      <c r="K1299" s="57">
        <v>0</v>
      </c>
      <c r="L1299" s="57">
        <v>9</v>
      </c>
      <c r="M1299" s="57">
        <v>3.2</v>
      </c>
    </row>
    <row r="1300" s="83" customFormat="1" ht="27.6" spans="1:13">
      <c r="A1300" s="83" t="s">
        <v>44</v>
      </c>
      <c r="B1300" s="84">
        <v>1299</v>
      </c>
      <c r="C1300" s="57" t="s">
        <v>45</v>
      </c>
      <c r="D1300" s="57" t="s">
        <v>53</v>
      </c>
      <c r="E1300" s="42" t="s">
        <v>6170</v>
      </c>
      <c r="F1300" s="58" t="s">
        <v>236</v>
      </c>
      <c r="G1300" s="87" t="s">
        <v>3575</v>
      </c>
      <c r="H1300" s="91" t="s">
        <v>2166</v>
      </c>
      <c r="I1300" s="57" t="s">
        <v>22</v>
      </c>
      <c r="J1300" s="72">
        <v>1</v>
      </c>
      <c r="K1300" s="57">
        <v>0</v>
      </c>
      <c r="L1300" s="72">
        <v>1</v>
      </c>
      <c r="M1300" s="57">
        <v>3.2</v>
      </c>
    </row>
    <row r="1301" s="83" customFormat="1" ht="27.6" spans="1:13">
      <c r="A1301" s="83" t="s">
        <v>44</v>
      </c>
      <c r="B1301" s="84">
        <v>1300</v>
      </c>
      <c r="C1301" s="57" t="s">
        <v>45</v>
      </c>
      <c r="D1301" s="57" t="s">
        <v>53</v>
      </c>
      <c r="E1301" s="42" t="s">
        <v>6170</v>
      </c>
      <c r="F1301" s="58" t="s">
        <v>236</v>
      </c>
      <c r="G1301" s="87" t="s">
        <v>3575</v>
      </c>
      <c r="H1301" s="91" t="s">
        <v>2166</v>
      </c>
      <c r="I1301" s="57" t="s">
        <v>22</v>
      </c>
      <c r="J1301" s="72">
        <v>2</v>
      </c>
      <c r="K1301" s="57">
        <v>0</v>
      </c>
      <c r="L1301" s="57">
        <v>2</v>
      </c>
      <c r="M1301" s="57">
        <v>3.2</v>
      </c>
    </row>
    <row r="1302" s="83" customFormat="1" ht="27.6" spans="1:13">
      <c r="A1302" s="83" t="s">
        <v>44</v>
      </c>
      <c r="B1302" s="84">
        <v>1301</v>
      </c>
      <c r="C1302" s="57" t="s">
        <v>45</v>
      </c>
      <c r="D1302" s="57" t="s">
        <v>53</v>
      </c>
      <c r="E1302" s="42" t="s">
        <v>6170</v>
      </c>
      <c r="F1302" s="58" t="s">
        <v>236</v>
      </c>
      <c r="G1302" s="87" t="s">
        <v>3575</v>
      </c>
      <c r="H1302" s="91" t="s">
        <v>2166</v>
      </c>
      <c r="I1302" s="57" t="s">
        <v>22</v>
      </c>
      <c r="J1302" s="72">
        <v>6</v>
      </c>
      <c r="K1302" s="57">
        <v>0</v>
      </c>
      <c r="L1302" s="57">
        <v>6</v>
      </c>
      <c r="M1302" s="57">
        <v>3.2</v>
      </c>
    </row>
    <row r="1303" s="83" customFormat="1" ht="27.6" spans="1:13">
      <c r="A1303" s="83" t="s">
        <v>44</v>
      </c>
      <c r="B1303" s="84">
        <v>1302</v>
      </c>
      <c r="C1303" s="57" t="s">
        <v>45</v>
      </c>
      <c r="D1303" s="57" t="s">
        <v>322</v>
      </c>
      <c r="E1303" s="42" t="s">
        <v>6170</v>
      </c>
      <c r="F1303" s="58" t="s">
        <v>323</v>
      </c>
      <c r="G1303" s="87" t="s">
        <v>6370</v>
      </c>
      <c r="H1303" s="91" t="s">
        <v>2162</v>
      </c>
      <c r="I1303" s="57" t="s">
        <v>2124</v>
      </c>
      <c r="J1303" s="59">
        <v>4.51115</v>
      </c>
      <c r="K1303" s="59">
        <v>0</v>
      </c>
      <c r="L1303" s="72">
        <v>858</v>
      </c>
      <c r="M1303" s="57">
        <v>3.2</v>
      </c>
    </row>
    <row r="1304" s="83" customFormat="1" ht="27.6" spans="1:13">
      <c r="A1304" s="83" t="s">
        <v>44</v>
      </c>
      <c r="B1304" s="84">
        <v>1303</v>
      </c>
      <c r="C1304" s="57" t="s">
        <v>45</v>
      </c>
      <c r="D1304" s="57" t="s">
        <v>322</v>
      </c>
      <c r="E1304" s="42" t="s">
        <v>6170</v>
      </c>
      <c r="F1304" s="58" t="s">
        <v>323</v>
      </c>
      <c r="G1304" s="87" t="s">
        <v>6337</v>
      </c>
      <c r="H1304" s="91" t="s">
        <v>2162</v>
      </c>
      <c r="I1304" s="57" t="s">
        <v>2124</v>
      </c>
      <c r="J1304" s="59">
        <v>3.33027</v>
      </c>
      <c r="K1304" s="59">
        <v>0</v>
      </c>
      <c r="L1304" s="57">
        <v>851</v>
      </c>
      <c r="M1304" s="57">
        <v>3.2</v>
      </c>
    </row>
    <row r="1305" s="83" customFormat="1" ht="27.6" spans="1:13">
      <c r="A1305" s="83" t="s">
        <v>44</v>
      </c>
      <c r="B1305" s="84">
        <v>1304</v>
      </c>
      <c r="C1305" s="57" t="s">
        <v>45</v>
      </c>
      <c r="D1305" s="57" t="s">
        <v>322</v>
      </c>
      <c r="E1305" s="42" t="s">
        <v>6170</v>
      </c>
      <c r="F1305" s="58" t="s">
        <v>323</v>
      </c>
      <c r="G1305" s="87" t="s">
        <v>6476</v>
      </c>
      <c r="H1305" s="91" t="s">
        <v>2162</v>
      </c>
      <c r="I1305" s="57" t="s">
        <v>2124</v>
      </c>
      <c r="J1305" s="59">
        <v>34.1185</v>
      </c>
      <c r="K1305" s="59">
        <v>0</v>
      </c>
      <c r="L1305" s="57">
        <v>13417</v>
      </c>
      <c r="M1305" s="57">
        <v>3.2</v>
      </c>
    </row>
    <row r="1306" s="83" customFormat="1" ht="27.6" spans="1:13">
      <c r="A1306" s="83" t="s">
        <v>44</v>
      </c>
      <c r="B1306" s="84">
        <v>1305</v>
      </c>
      <c r="C1306" s="57" t="s">
        <v>45</v>
      </c>
      <c r="D1306" s="57" t="s">
        <v>449</v>
      </c>
      <c r="E1306" s="42" t="s">
        <v>6170</v>
      </c>
      <c r="F1306" s="58" t="s">
        <v>6477</v>
      </c>
      <c r="G1306" s="87" t="s">
        <v>6412</v>
      </c>
      <c r="H1306" s="91"/>
      <c r="I1306" s="57" t="s">
        <v>22</v>
      </c>
      <c r="J1306" s="72">
        <v>1</v>
      </c>
      <c r="K1306" s="57">
        <v>0</v>
      </c>
      <c r="L1306" s="57">
        <v>0</v>
      </c>
      <c r="M1306" s="57">
        <v>3.2</v>
      </c>
    </row>
    <row r="1307" s="83" customFormat="1" ht="27.6" spans="1:13">
      <c r="A1307" s="83" t="s">
        <v>44</v>
      </c>
      <c r="B1307" s="84">
        <v>1306</v>
      </c>
      <c r="C1307" s="57" t="s">
        <v>45</v>
      </c>
      <c r="D1307" s="57" t="s">
        <v>449</v>
      </c>
      <c r="E1307" s="42" t="s">
        <v>6170</v>
      </c>
      <c r="F1307" s="58" t="s">
        <v>6478</v>
      </c>
      <c r="G1307" s="87" t="s">
        <v>6341</v>
      </c>
      <c r="H1307" s="91"/>
      <c r="I1307" s="57" t="s">
        <v>22</v>
      </c>
      <c r="J1307" s="72">
        <v>1</v>
      </c>
      <c r="K1307" s="57">
        <v>0</v>
      </c>
      <c r="L1307" s="72">
        <v>0</v>
      </c>
      <c r="M1307" s="57">
        <v>3.2</v>
      </c>
    </row>
    <row r="1308" s="83" customFormat="1" ht="27.6" spans="1:13">
      <c r="A1308" s="83" t="s">
        <v>44</v>
      </c>
      <c r="B1308" s="84">
        <v>1307</v>
      </c>
      <c r="C1308" s="57" t="s">
        <v>45</v>
      </c>
      <c r="D1308" s="57" t="s">
        <v>89</v>
      </c>
      <c r="E1308" s="42" t="s">
        <v>6170</v>
      </c>
      <c r="F1308" s="58" t="s">
        <v>114</v>
      </c>
      <c r="G1308" s="87" t="s">
        <v>6331</v>
      </c>
      <c r="H1308" s="91" t="s">
        <v>2166</v>
      </c>
      <c r="I1308" s="57" t="s">
        <v>22</v>
      </c>
      <c r="J1308" s="72">
        <v>1</v>
      </c>
      <c r="K1308" s="57">
        <v>0</v>
      </c>
      <c r="L1308" s="72">
        <v>352</v>
      </c>
      <c r="M1308" s="57">
        <v>3.2</v>
      </c>
    </row>
    <row r="1309" s="83" customFormat="1" ht="41.4" spans="1:13">
      <c r="A1309" s="83" t="s">
        <v>44</v>
      </c>
      <c r="B1309" s="84">
        <v>1308</v>
      </c>
      <c r="C1309" s="57" t="s">
        <v>45</v>
      </c>
      <c r="D1309" s="57" t="s">
        <v>171</v>
      </c>
      <c r="E1309" s="42" t="s">
        <v>6170</v>
      </c>
      <c r="F1309" s="58" t="s">
        <v>172</v>
      </c>
      <c r="G1309" s="87" t="s">
        <v>6336</v>
      </c>
      <c r="H1309" s="91" t="s">
        <v>1809</v>
      </c>
      <c r="I1309" s="57" t="s">
        <v>22</v>
      </c>
      <c r="J1309" s="72">
        <v>1</v>
      </c>
      <c r="K1309" s="57">
        <v>0</v>
      </c>
      <c r="L1309" s="57">
        <v>2</v>
      </c>
      <c r="M1309" s="57">
        <v>3.2</v>
      </c>
    </row>
    <row r="1310" s="83" customFormat="1" ht="27.6" spans="1:13">
      <c r="A1310" s="83" t="s">
        <v>44</v>
      </c>
      <c r="B1310" s="84">
        <v>1309</v>
      </c>
      <c r="C1310" s="57" t="s">
        <v>45</v>
      </c>
      <c r="D1310" s="57" t="s">
        <v>89</v>
      </c>
      <c r="E1310" s="42" t="s">
        <v>6170</v>
      </c>
      <c r="F1310" s="58" t="s">
        <v>114</v>
      </c>
      <c r="G1310" s="87" t="s">
        <v>4273</v>
      </c>
      <c r="H1310" s="91" t="s">
        <v>2166</v>
      </c>
      <c r="I1310" s="57" t="s">
        <v>22</v>
      </c>
      <c r="J1310" s="72">
        <v>2</v>
      </c>
      <c r="K1310" s="57">
        <v>0</v>
      </c>
      <c r="L1310" s="72">
        <v>264</v>
      </c>
      <c r="M1310" s="57">
        <v>3.2</v>
      </c>
    </row>
    <row r="1311" s="83" customFormat="1" ht="55.2" spans="1:13">
      <c r="A1311" s="83" t="s">
        <v>44</v>
      </c>
      <c r="B1311" s="84">
        <v>1310</v>
      </c>
      <c r="C1311" s="57" t="s">
        <v>45</v>
      </c>
      <c r="D1311" s="57" t="s">
        <v>89</v>
      </c>
      <c r="E1311" s="42" t="s">
        <v>6170</v>
      </c>
      <c r="F1311" s="58" t="s">
        <v>114</v>
      </c>
      <c r="G1311" s="87" t="s">
        <v>6479</v>
      </c>
      <c r="H1311" s="91" t="s">
        <v>2166</v>
      </c>
      <c r="I1311" s="57" t="s">
        <v>22</v>
      </c>
      <c r="J1311" s="72">
        <v>2</v>
      </c>
      <c r="K1311" s="57">
        <v>0</v>
      </c>
      <c r="L1311" s="72">
        <v>800</v>
      </c>
      <c r="M1311" s="57">
        <v>3.2</v>
      </c>
    </row>
    <row r="1312" s="83" customFormat="1" ht="27.6" spans="1:13">
      <c r="A1312" s="83" t="s">
        <v>44</v>
      </c>
      <c r="B1312" s="84">
        <v>1311</v>
      </c>
      <c r="C1312" s="57" t="s">
        <v>45</v>
      </c>
      <c r="D1312" s="57" t="s">
        <v>53</v>
      </c>
      <c r="E1312" s="42" t="s">
        <v>6170</v>
      </c>
      <c r="F1312" s="58" t="s">
        <v>55</v>
      </c>
      <c r="G1312" s="87" t="s">
        <v>4274</v>
      </c>
      <c r="H1312" s="91" t="s">
        <v>2158</v>
      </c>
      <c r="I1312" s="57" t="s">
        <v>22</v>
      </c>
      <c r="J1312" s="72">
        <v>13</v>
      </c>
      <c r="K1312" s="57">
        <v>0</v>
      </c>
      <c r="L1312" s="72">
        <v>1105</v>
      </c>
      <c r="M1312" s="57">
        <v>3.2</v>
      </c>
    </row>
    <row r="1313" s="83" customFormat="1" ht="27.6" spans="1:13">
      <c r="A1313" s="83" t="s">
        <v>44</v>
      </c>
      <c r="B1313" s="84">
        <v>1312</v>
      </c>
      <c r="C1313" s="57" t="s">
        <v>45</v>
      </c>
      <c r="D1313" s="57" t="s">
        <v>53</v>
      </c>
      <c r="E1313" s="42" t="s">
        <v>6170</v>
      </c>
      <c r="F1313" s="58" t="s">
        <v>55</v>
      </c>
      <c r="G1313" s="87" t="s">
        <v>6480</v>
      </c>
      <c r="H1313" s="91" t="s">
        <v>2158</v>
      </c>
      <c r="I1313" s="57" t="s">
        <v>22</v>
      </c>
      <c r="J1313" s="72">
        <v>2</v>
      </c>
      <c r="K1313" s="57">
        <v>0</v>
      </c>
      <c r="L1313" s="72">
        <v>190</v>
      </c>
      <c r="M1313" s="57">
        <v>3.2</v>
      </c>
    </row>
    <row r="1314" s="83" customFormat="1" ht="27.6" spans="1:13">
      <c r="A1314" s="83" t="s">
        <v>44</v>
      </c>
      <c r="B1314" s="84">
        <v>1313</v>
      </c>
      <c r="C1314" s="57" t="s">
        <v>45</v>
      </c>
      <c r="D1314" s="57" t="s">
        <v>53</v>
      </c>
      <c r="E1314" s="42" t="s">
        <v>6170</v>
      </c>
      <c r="F1314" s="58" t="s">
        <v>55</v>
      </c>
      <c r="G1314" s="87" t="s">
        <v>6403</v>
      </c>
      <c r="H1314" s="91" t="s">
        <v>2158</v>
      </c>
      <c r="I1314" s="57" t="s">
        <v>22</v>
      </c>
      <c r="J1314" s="72">
        <v>5</v>
      </c>
      <c r="K1314" s="57">
        <v>0</v>
      </c>
      <c r="L1314" s="72">
        <v>950</v>
      </c>
      <c r="M1314" s="57">
        <v>3.2</v>
      </c>
    </row>
    <row r="1315" s="83" customFormat="1" ht="27.6" spans="1:13">
      <c r="A1315" s="83" t="s">
        <v>44</v>
      </c>
      <c r="B1315" s="84">
        <v>1314</v>
      </c>
      <c r="C1315" s="57" t="s">
        <v>45</v>
      </c>
      <c r="D1315" s="57" t="s">
        <v>53</v>
      </c>
      <c r="E1315" s="42" t="s">
        <v>6170</v>
      </c>
      <c r="F1315" s="58" t="s">
        <v>249</v>
      </c>
      <c r="G1315" s="87" t="s">
        <v>6404</v>
      </c>
      <c r="H1315" s="91" t="s">
        <v>2158</v>
      </c>
      <c r="I1315" s="57" t="s">
        <v>22</v>
      </c>
      <c r="J1315" s="72">
        <v>1</v>
      </c>
      <c r="K1315" s="57">
        <v>0</v>
      </c>
      <c r="L1315" s="72">
        <v>73</v>
      </c>
      <c r="M1315" s="57">
        <v>3.2</v>
      </c>
    </row>
    <row r="1316" s="83" customFormat="1" ht="27.6" spans="1:13">
      <c r="A1316" s="83" t="s">
        <v>44</v>
      </c>
      <c r="B1316" s="84">
        <v>1315</v>
      </c>
      <c r="C1316" s="57" t="s">
        <v>45</v>
      </c>
      <c r="D1316" s="57" t="s">
        <v>53</v>
      </c>
      <c r="E1316" s="42" t="s">
        <v>6170</v>
      </c>
      <c r="F1316" s="58" t="s">
        <v>249</v>
      </c>
      <c r="G1316" s="87" t="s">
        <v>6481</v>
      </c>
      <c r="H1316" s="91" t="s">
        <v>2158</v>
      </c>
      <c r="I1316" s="57" t="s">
        <v>22</v>
      </c>
      <c r="J1316" s="72">
        <v>1</v>
      </c>
      <c r="K1316" s="57">
        <v>0</v>
      </c>
      <c r="L1316" s="72">
        <v>73</v>
      </c>
      <c r="M1316" s="57">
        <v>3.2</v>
      </c>
    </row>
    <row r="1317" s="83" customFormat="1" ht="27.6" spans="1:13">
      <c r="A1317" s="83" t="s">
        <v>44</v>
      </c>
      <c r="B1317" s="84">
        <v>1316</v>
      </c>
      <c r="C1317" s="57" t="s">
        <v>45</v>
      </c>
      <c r="D1317" s="57" t="s">
        <v>53</v>
      </c>
      <c r="E1317" s="42" t="s">
        <v>6170</v>
      </c>
      <c r="F1317" s="58" t="s">
        <v>304</v>
      </c>
      <c r="G1317" s="87" t="s">
        <v>6408</v>
      </c>
      <c r="H1317" s="91" t="s">
        <v>2158</v>
      </c>
      <c r="I1317" s="57" t="s">
        <v>22</v>
      </c>
      <c r="J1317" s="72">
        <v>1</v>
      </c>
      <c r="K1317" s="57">
        <v>0</v>
      </c>
      <c r="L1317" s="72">
        <v>240</v>
      </c>
      <c r="M1317" s="57">
        <v>3.1</v>
      </c>
    </row>
    <row r="1318" s="83" customFormat="1" ht="27.6" spans="1:13">
      <c r="A1318" s="83" t="s">
        <v>44</v>
      </c>
      <c r="B1318" s="84">
        <v>1317</v>
      </c>
      <c r="C1318" s="57" t="s">
        <v>45</v>
      </c>
      <c r="D1318" s="57" t="s">
        <v>53</v>
      </c>
      <c r="E1318" s="42" t="s">
        <v>6170</v>
      </c>
      <c r="F1318" s="58" t="s">
        <v>304</v>
      </c>
      <c r="G1318" s="87" t="s">
        <v>6482</v>
      </c>
      <c r="H1318" s="91" t="s">
        <v>2158</v>
      </c>
      <c r="I1318" s="57" t="s">
        <v>22</v>
      </c>
      <c r="J1318" s="72">
        <v>1</v>
      </c>
      <c r="K1318" s="57">
        <v>0</v>
      </c>
      <c r="L1318" s="72">
        <v>220</v>
      </c>
      <c r="M1318" s="57">
        <v>3.2</v>
      </c>
    </row>
    <row r="1319" s="83" customFormat="1" ht="41.4" spans="1:13">
      <c r="A1319" s="83" t="s">
        <v>44</v>
      </c>
      <c r="B1319" s="84">
        <v>1318</v>
      </c>
      <c r="C1319" s="57" t="s">
        <v>45</v>
      </c>
      <c r="D1319" s="57" t="s">
        <v>171</v>
      </c>
      <c r="E1319" s="42" t="s">
        <v>6170</v>
      </c>
      <c r="F1319" s="58" t="s">
        <v>172</v>
      </c>
      <c r="G1319" s="87" t="s">
        <v>4276</v>
      </c>
      <c r="H1319" s="91" t="s">
        <v>1809</v>
      </c>
      <c r="I1319" s="57" t="s">
        <v>22</v>
      </c>
      <c r="J1319" s="72">
        <v>2</v>
      </c>
      <c r="K1319" s="57">
        <v>0</v>
      </c>
      <c r="L1319" s="72">
        <v>3</v>
      </c>
      <c r="M1319" s="57">
        <v>3.2</v>
      </c>
    </row>
    <row r="1320" s="83" customFormat="1" ht="41.4" spans="1:13">
      <c r="A1320" s="83" t="s">
        <v>44</v>
      </c>
      <c r="B1320" s="84">
        <v>1319</v>
      </c>
      <c r="C1320" s="57" t="s">
        <v>45</v>
      </c>
      <c r="D1320" s="57" t="s">
        <v>171</v>
      </c>
      <c r="E1320" s="42" t="s">
        <v>6170</v>
      </c>
      <c r="F1320" s="58" t="s">
        <v>172</v>
      </c>
      <c r="G1320" s="87" t="s">
        <v>6409</v>
      </c>
      <c r="H1320" s="91" t="s">
        <v>1809</v>
      </c>
      <c r="I1320" s="57" t="s">
        <v>22</v>
      </c>
      <c r="J1320" s="72">
        <v>2</v>
      </c>
      <c r="K1320" s="57">
        <v>0</v>
      </c>
      <c r="L1320" s="72">
        <v>4</v>
      </c>
      <c r="M1320" s="57">
        <v>3.2</v>
      </c>
    </row>
    <row r="1321" s="83" customFormat="1" ht="27.6" spans="1:13">
      <c r="A1321" s="83" t="s">
        <v>44</v>
      </c>
      <c r="B1321" s="84">
        <v>1320</v>
      </c>
      <c r="C1321" s="57" t="s">
        <v>45</v>
      </c>
      <c r="D1321" s="57" t="s">
        <v>53</v>
      </c>
      <c r="E1321" s="42" t="s">
        <v>6170</v>
      </c>
      <c r="F1321" s="58" t="s">
        <v>236</v>
      </c>
      <c r="G1321" s="87" t="s">
        <v>6410</v>
      </c>
      <c r="H1321" s="91" t="s">
        <v>2166</v>
      </c>
      <c r="I1321" s="57" t="s">
        <v>22</v>
      </c>
      <c r="J1321" s="72">
        <v>1</v>
      </c>
      <c r="K1321" s="57">
        <v>0</v>
      </c>
      <c r="L1321" s="72">
        <v>14</v>
      </c>
      <c r="M1321" s="57">
        <v>3.2</v>
      </c>
    </row>
    <row r="1322" s="83" customFormat="1" ht="27.6" spans="1:13">
      <c r="A1322" s="83" t="s">
        <v>44</v>
      </c>
      <c r="B1322" s="84">
        <v>1321</v>
      </c>
      <c r="C1322" s="57" t="s">
        <v>45</v>
      </c>
      <c r="D1322" s="57" t="s">
        <v>53</v>
      </c>
      <c r="E1322" s="42" t="s">
        <v>6170</v>
      </c>
      <c r="F1322" s="58" t="s">
        <v>236</v>
      </c>
      <c r="G1322" s="87" t="s">
        <v>3575</v>
      </c>
      <c r="H1322" s="91" t="s">
        <v>2166</v>
      </c>
      <c r="I1322" s="57" t="s">
        <v>22</v>
      </c>
      <c r="J1322" s="72">
        <v>3</v>
      </c>
      <c r="K1322" s="57">
        <v>0</v>
      </c>
      <c r="L1322" s="72">
        <v>3</v>
      </c>
      <c r="M1322" s="57">
        <v>3.2</v>
      </c>
    </row>
    <row r="1323" s="83" customFormat="1" ht="27.6" spans="1:13">
      <c r="A1323" s="83" t="s">
        <v>44</v>
      </c>
      <c r="B1323" s="84">
        <v>1322</v>
      </c>
      <c r="C1323" s="57" t="s">
        <v>45</v>
      </c>
      <c r="D1323" s="57" t="s">
        <v>53</v>
      </c>
      <c r="E1323" s="42" t="s">
        <v>6170</v>
      </c>
      <c r="F1323" s="58" t="s">
        <v>236</v>
      </c>
      <c r="G1323" s="87" t="s">
        <v>3575</v>
      </c>
      <c r="H1323" s="91" t="s">
        <v>2166</v>
      </c>
      <c r="I1323" s="57" t="s">
        <v>22</v>
      </c>
      <c r="J1323" s="72">
        <v>4</v>
      </c>
      <c r="K1323" s="57">
        <v>0</v>
      </c>
      <c r="L1323" s="57">
        <v>4</v>
      </c>
      <c r="M1323" s="57">
        <v>3.2</v>
      </c>
    </row>
    <row r="1324" s="83" customFormat="1" ht="27.6" spans="1:13">
      <c r="A1324" s="83" t="s">
        <v>44</v>
      </c>
      <c r="B1324" s="84">
        <v>1323</v>
      </c>
      <c r="C1324" s="57" t="s">
        <v>45</v>
      </c>
      <c r="D1324" s="57" t="s">
        <v>53</v>
      </c>
      <c r="E1324" s="42" t="s">
        <v>6170</v>
      </c>
      <c r="F1324" s="58" t="s">
        <v>236</v>
      </c>
      <c r="G1324" s="87" t="s">
        <v>6459</v>
      </c>
      <c r="H1324" s="91" t="s">
        <v>2166</v>
      </c>
      <c r="I1324" s="57" t="s">
        <v>22</v>
      </c>
      <c r="J1324" s="72">
        <v>1</v>
      </c>
      <c r="K1324" s="57">
        <v>0</v>
      </c>
      <c r="L1324" s="57">
        <v>3</v>
      </c>
      <c r="M1324" s="57">
        <v>3.2</v>
      </c>
    </row>
    <row r="1325" s="83" customFormat="1" ht="27.6" spans="1:13">
      <c r="A1325" s="83" t="s">
        <v>44</v>
      </c>
      <c r="B1325" s="84">
        <v>1324</v>
      </c>
      <c r="C1325" s="57" t="s">
        <v>45</v>
      </c>
      <c r="D1325" s="57" t="s">
        <v>53</v>
      </c>
      <c r="E1325" s="42" t="s">
        <v>6170</v>
      </c>
      <c r="F1325" s="58" t="s">
        <v>236</v>
      </c>
      <c r="G1325" s="87" t="s">
        <v>3578</v>
      </c>
      <c r="H1325" s="91" t="s">
        <v>2166</v>
      </c>
      <c r="I1325" s="57" t="s">
        <v>22</v>
      </c>
      <c r="J1325" s="72">
        <v>1</v>
      </c>
      <c r="K1325" s="57">
        <v>0</v>
      </c>
      <c r="L1325" s="57">
        <v>3</v>
      </c>
      <c r="M1325" s="57">
        <v>3.2</v>
      </c>
    </row>
    <row r="1326" s="83" customFormat="1" ht="27.6" spans="1:13">
      <c r="A1326" s="83" t="s">
        <v>44</v>
      </c>
      <c r="B1326" s="84">
        <v>1325</v>
      </c>
      <c r="C1326" s="57" t="s">
        <v>45</v>
      </c>
      <c r="D1326" s="57" t="s">
        <v>322</v>
      </c>
      <c r="E1326" s="42" t="s">
        <v>6170</v>
      </c>
      <c r="F1326" s="58" t="s">
        <v>323</v>
      </c>
      <c r="G1326" s="87" t="s">
        <v>4277</v>
      </c>
      <c r="H1326" s="91" t="s">
        <v>2162</v>
      </c>
      <c r="I1326" s="57" t="s">
        <v>2124</v>
      </c>
      <c r="J1326" s="59">
        <v>72.8471</v>
      </c>
      <c r="K1326" s="59">
        <v>0</v>
      </c>
      <c r="L1326" s="57">
        <v>9689</v>
      </c>
      <c r="M1326" s="57">
        <v>3.2</v>
      </c>
    </row>
    <row r="1327" s="83" customFormat="1" ht="27.6" spans="1:13">
      <c r="A1327" s="83" t="s">
        <v>44</v>
      </c>
      <c r="B1327" s="84">
        <v>1326</v>
      </c>
      <c r="C1327" s="57" t="s">
        <v>45</v>
      </c>
      <c r="D1327" s="57" t="s">
        <v>322</v>
      </c>
      <c r="E1327" s="42" t="s">
        <v>6170</v>
      </c>
      <c r="F1327" s="58" t="s">
        <v>323</v>
      </c>
      <c r="G1327" s="87" t="s">
        <v>6406</v>
      </c>
      <c r="H1327" s="91" t="s">
        <v>2162</v>
      </c>
      <c r="I1327" s="57" t="s">
        <v>2124</v>
      </c>
      <c r="J1327" s="59">
        <v>26.4539</v>
      </c>
      <c r="K1327" s="59">
        <v>0</v>
      </c>
      <c r="L1327" s="57">
        <v>5943</v>
      </c>
      <c r="M1327" s="57">
        <v>3.2</v>
      </c>
    </row>
    <row r="1328" s="83" customFormat="1" ht="27.6" spans="1:13">
      <c r="A1328" s="83" t="s">
        <v>44</v>
      </c>
      <c r="B1328" s="84">
        <v>1327</v>
      </c>
      <c r="C1328" s="57" t="s">
        <v>45</v>
      </c>
      <c r="D1328" s="57" t="s">
        <v>89</v>
      </c>
      <c r="E1328" s="42" t="s">
        <v>6170</v>
      </c>
      <c r="F1328" s="58" t="s">
        <v>114</v>
      </c>
      <c r="G1328" s="87" t="s">
        <v>2766</v>
      </c>
      <c r="H1328" s="91" t="s">
        <v>2166</v>
      </c>
      <c r="I1328" s="57" t="s">
        <v>22</v>
      </c>
      <c r="J1328" s="72">
        <v>7</v>
      </c>
      <c r="K1328" s="57">
        <v>0</v>
      </c>
      <c r="L1328" s="72">
        <v>353</v>
      </c>
      <c r="M1328" s="57">
        <v>3.2</v>
      </c>
    </row>
    <row r="1329" s="83" customFormat="1" ht="27.6" spans="1:13">
      <c r="A1329" s="83" t="s">
        <v>44</v>
      </c>
      <c r="B1329" s="84">
        <v>1328</v>
      </c>
      <c r="C1329" s="57" t="s">
        <v>45</v>
      </c>
      <c r="D1329" s="57" t="s">
        <v>53</v>
      </c>
      <c r="E1329" s="42" t="s">
        <v>6170</v>
      </c>
      <c r="F1329" s="58" t="s">
        <v>55</v>
      </c>
      <c r="G1329" s="87" t="s">
        <v>2605</v>
      </c>
      <c r="H1329" s="91" t="s">
        <v>2158</v>
      </c>
      <c r="I1329" s="57" t="s">
        <v>22</v>
      </c>
      <c r="J1329" s="72">
        <v>6</v>
      </c>
      <c r="K1329" s="57">
        <f t="shared" ref="K1329:K1332" si="82">(CEILING(J1329*0.2,1))*1</f>
        <v>2</v>
      </c>
      <c r="L1329" s="57">
        <v>138</v>
      </c>
      <c r="M1329" s="57">
        <v>3.2</v>
      </c>
    </row>
    <row r="1330" s="83" customFormat="1" ht="27.6" spans="1:13">
      <c r="A1330" s="83" t="s">
        <v>44</v>
      </c>
      <c r="B1330" s="84">
        <v>1329</v>
      </c>
      <c r="C1330" s="57" t="s">
        <v>45</v>
      </c>
      <c r="D1330" s="57" t="s">
        <v>53</v>
      </c>
      <c r="E1330" s="42" t="s">
        <v>6170</v>
      </c>
      <c r="F1330" s="58" t="s">
        <v>249</v>
      </c>
      <c r="G1330" s="87" t="s">
        <v>6440</v>
      </c>
      <c r="H1330" s="91" t="s">
        <v>2158</v>
      </c>
      <c r="I1330" s="57" t="s">
        <v>22</v>
      </c>
      <c r="J1330" s="72">
        <v>1</v>
      </c>
      <c r="K1330" s="57">
        <f t="shared" si="82"/>
        <v>1</v>
      </c>
      <c r="L1330" s="57">
        <v>9</v>
      </c>
      <c r="M1330" s="57">
        <v>3.2</v>
      </c>
    </row>
    <row r="1331" s="83" customFormat="1" ht="27.6" spans="1:13">
      <c r="A1331" s="83" t="s">
        <v>44</v>
      </c>
      <c r="B1331" s="84">
        <v>1330</v>
      </c>
      <c r="C1331" s="57" t="s">
        <v>45</v>
      </c>
      <c r="D1331" s="57" t="s">
        <v>53</v>
      </c>
      <c r="E1331" s="42" t="s">
        <v>6170</v>
      </c>
      <c r="F1331" s="58" t="s">
        <v>304</v>
      </c>
      <c r="G1331" s="87" t="s">
        <v>6441</v>
      </c>
      <c r="H1331" s="91" t="s">
        <v>2158</v>
      </c>
      <c r="I1331" s="57" t="s">
        <v>22</v>
      </c>
      <c r="J1331" s="72">
        <v>1</v>
      </c>
      <c r="K1331" s="57">
        <f t="shared" si="82"/>
        <v>1</v>
      </c>
      <c r="L1331" s="72">
        <v>24</v>
      </c>
      <c r="M1331" s="57">
        <v>3.2</v>
      </c>
    </row>
    <row r="1332" s="83" customFormat="1" ht="27.6" spans="1:13">
      <c r="A1332" s="83" t="s">
        <v>44</v>
      </c>
      <c r="B1332" s="84">
        <v>1331</v>
      </c>
      <c r="C1332" s="57" t="s">
        <v>45</v>
      </c>
      <c r="D1332" s="57" t="s">
        <v>53</v>
      </c>
      <c r="E1332" s="42" t="s">
        <v>6170</v>
      </c>
      <c r="F1332" s="58" t="s">
        <v>304</v>
      </c>
      <c r="G1332" s="87" t="s">
        <v>6483</v>
      </c>
      <c r="H1332" s="91" t="s">
        <v>2158</v>
      </c>
      <c r="I1332" s="57" t="s">
        <v>22</v>
      </c>
      <c r="J1332" s="72">
        <v>1</v>
      </c>
      <c r="K1332" s="57">
        <f t="shared" si="82"/>
        <v>1</v>
      </c>
      <c r="L1332" s="72">
        <v>30</v>
      </c>
      <c r="M1332" s="57">
        <v>3.2</v>
      </c>
    </row>
    <row r="1333" s="83" customFormat="1" ht="41.4" spans="1:13">
      <c r="A1333" s="83" t="s">
        <v>44</v>
      </c>
      <c r="B1333" s="84">
        <v>1332</v>
      </c>
      <c r="C1333" s="57" t="s">
        <v>45</v>
      </c>
      <c r="D1333" s="57" t="s">
        <v>171</v>
      </c>
      <c r="E1333" s="42" t="s">
        <v>6170</v>
      </c>
      <c r="F1333" s="58" t="s">
        <v>172</v>
      </c>
      <c r="G1333" s="87" t="s">
        <v>2604</v>
      </c>
      <c r="H1333" s="91" t="s">
        <v>1809</v>
      </c>
      <c r="I1333" s="57" t="s">
        <v>22</v>
      </c>
      <c r="J1333" s="72">
        <v>6</v>
      </c>
      <c r="K1333" s="57">
        <v>0</v>
      </c>
      <c r="L1333" s="72">
        <v>4</v>
      </c>
      <c r="M1333" s="57">
        <v>3.2</v>
      </c>
    </row>
    <row r="1334" s="83" customFormat="1" ht="55.2" spans="1:13">
      <c r="A1334" s="83" t="s">
        <v>44</v>
      </c>
      <c r="B1334" s="84">
        <v>1333</v>
      </c>
      <c r="C1334" s="57" t="s">
        <v>45</v>
      </c>
      <c r="D1334" s="57" t="s">
        <v>53</v>
      </c>
      <c r="E1334" s="42" t="s">
        <v>6170</v>
      </c>
      <c r="F1334" s="58" t="s">
        <v>236</v>
      </c>
      <c r="G1334" s="87" t="s">
        <v>6402</v>
      </c>
      <c r="H1334" s="91" t="s">
        <v>2166</v>
      </c>
      <c r="I1334" s="57" t="s">
        <v>22</v>
      </c>
      <c r="J1334" s="72">
        <v>2</v>
      </c>
      <c r="K1334" s="57">
        <f t="shared" ref="K1334:K1339" si="83">(CEILING(J1334*0.2,1))*1</f>
        <v>1</v>
      </c>
      <c r="L1334" s="72">
        <v>15</v>
      </c>
      <c r="M1334" s="57">
        <v>3.2</v>
      </c>
    </row>
    <row r="1335" s="83" customFormat="1" ht="27.6" spans="1:13">
      <c r="A1335" s="83" t="s">
        <v>44</v>
      </c>
      <c r="B1335" s="84">
        <v>1334</v>
      </c>
      <c r="C1335" s="57" t="s">
        <v>45</v>
      </c>
      <c r="D1335" s="57" t="s">
        <v>53</v>
      </c>
      <c r="E1335" s="42" t="s">
        <v>6170</v>
      </c>
      <c r="F1335" s="58" t="s">
        <v>236</v>
      </c>
      <c r="G1335" s="87" t="s">
        <v>2614</v>
      </c>
      <c r="H1335" s="91" t="s">
        <v>2166</v>
      </c>
      <c r="I1335" s="57" t="s">
        <v>22</v>
      </c>
      <c r="J1335" s="72">
        <v>1</v>
      </c>
      <c r="K1335" s="57">
        <f t="shared" si="83"/>
        <v>1</v>
      </c>
      <c r="L1335" s="72">
        <v>1</v>
      </c>
      <c r="M1335" s="57">
        <v>3.2</v>
      </c>
    </row>
    <row r="1336" s="83" customFormat="1" ht="27.6" spans="1:13">
      <c r="A1336" s="83" t="s">
        <v>44</v>
      </c>
      <c r="B1336" s="84">
        <v>1335</v>
      </c>
      <c r="C1336" s="57" t="s">
        <v>45</v>
      </c>
      <c r="D1336" s="57" t="s">
        <v>322</v>
      </c>
      <c r="E1336" s="42" t="s">
        <v>6170</v>
      </c>
      <c r="F1336" s="58" t="s">
        <v>323</v>
      </c>
      <c r="G1336" s="87" t="s">
        <v>2767</v>
      </c>
      <c r="H1336" s="91" t="s">
        <v>2162</v>
      </c>
      <c r="I1336" s="57" t="s">
        <v>2124</v>
      </c>
      <c r="J1336" s="59">
        <v>8.1067</v>
      </c>
      <c r="K1336" s="59">
        <f>J1336*0.1</f>
        <v>0.81067</v>
      </c>
      <c r="L1336" s="72">
        <v>439</v>
      </c>
      <c r="M1336" s="57">
        <v>3.2</v>
      </c>
    </row>
    <row r="1337" s="83" customFormat="1" ht="27.6" spans="1:13">
      <c r="A1337" s="83" t="s">
        <v>44</v>
      </c>
      <c r="B1337" s="84">
        <v>1336</v>
      </c>
      <c r="C1337" s="57" t="s">
        <v>45</v>
      </c>
      <c r="D1337" s="57" t="s">
        <v>89</v>
      </c>
      <c r="E1337" s="42" t="s">
        <v>6170</v>
      </c>
      <c r="F1337" s="58" t="s">
        <v>114</v>
      </c>
      <c r="G1337" s="87" t="s">
        <v>2766</v>
      </c>
      <c r="H1337" s="91" t="s">
        <v>2166</v>
      </c>
      <c r="I1337" s="57" t="s">
        <v>22</v>
      </c>
      <c r="J1337" s="72">
        <v>4</v>
      </c>
      <c r="K1337" s="57">
        <v>0</v>
      </c>
      <c r="L1337" s="72">
        <v>202</v>
      </c>
      <c r="M1337" s="57">
        <v>3.2</v>
      </c>
    </row>
    <row r="1338" s="83" customFormat="1" ht="27.6" spans="1:13">
      <c r="A1338" s="83" t="s">
        <v>44</v>
      </c>
      <c r="B1338" s="84">
        <v>1337</v>
      </c>
      <c r="C1338" s="57" t="s">
        <v>45</v>
      </c>
      <c r="D1338" s="57" t="s">
        <v>53</v>
      </c>
      <c r="E1338" s="42" t="s">
        <v>6170</v>
      </c>
      <c r="F1338" s="58" t="s">
        <v>55</v>
      </c>
      <c r="G1338" s="87" t="s">
        <v>2605</v>
      </c>
      <c r="H1338" s="91" t="s">
        <v>2158</v>
      </c>
      <c r="I1338" s="57" t="s">
        <v>22</v>
      </c>
      <c r="J1338" s="72">
        <v>3</v>
      </c>
      <c r="K1338" s="57">
        <f t="shared" si="83"/>
        <v>1</v>
      </c>
      <c r="L1338" s="57">
        <v>69</v>
      </c>
      <c r="M1338" s="57">
        <v>3.2</v>
      </c>
    </row>
    <row r="1339" s="83" customFormat="1" ht="27.6" spans="1:13">
      <c r="A1339" s="83" t="s">
        <v>44</v>
      </c>
      <c r="B1339" s="84">
        <v>1338</v>
      </c>
      <c r="C1339" s="57" t="s">
        <v>45</v>
      </c>
      <c r="D1339" s="57" t="s">
        <v>53</v>
      </c>
      <c r="E1339" s="42" t="s">
        <v>6170</v>
      </c>
      <c r="F1339" s="58" t="s">
        <v>249</v>
      </c>
      <c r="G1339" s="87" t="s">
        <v>6440</v>
      </c>
      <c r="H1339" s="91" t="s">
        <v>2158</v>
      </c>
      <c r="I1339" s="57" t="s">
        <v>22</v>
      </c>
      <c r="J1339" s="72">
        <v>1</v>
      </c>
      <c r="K1339" s="57">
        <f t="shared" si="83"/>
        <v>1</v>
      </c>
      <c r="L1339" s="57">
        <v>9</v>
      </c>
      <c r="M1339" s="57">
        <v>3.2</v>
      </c>
    </row>
    <row r="1340" s="83" customFormat="1" ht="41.4" spans="1:13">
      <c r="A1340" s="83" t="s">
        <v>44</v>
      </c>
      <c r="B1340" s="84">
        <v>1339</v>
      </c>
      <c r="C1340" s="57" t="s">
        <v>45</v>
      </c>
      <c r="D1340" s="57" t="s">
        <v>171</v>
      </c>
      <c r="E1340" s="42" t="s">
        <v>6170</v>
      </c>
      <c r="F1340" s="58" t="s">
        <v>172</v>
      </c>
      <c r="G1340" s="87" t="s">
        <v>2604</v>
      </c>
      <c r="H1340" s="91" t="s">
        <v>1809</v>
      </c>
      <c r="I1340" s="57" t="s">
        <v>22</v>
      </c>
      <c r="J1340" s="72">
        <v>4</v>
      </c>
      <c r="K1340" s="57">
        <v>0</v>
      </c>
      <c r="L1340" s="57">
        <v>3</v>
      </c>
      <c r="M1340" s="57">
        <v>3.2</v>
      </c>
    </row>
    <row r="1341" s="83" customFormat="1" ht="55.2" spans="1:13">
      <c r="A1341" s="83" t="s">
        <v>44</v>
      </c>
      <c r="B1341" s="84">
        <v>1340</v>
      </c>
      <c r="C1341" s="57" t="s">
        <v>45</v>
      </c>
      <c r="D1341" s="57" t="s">
        <v>53</v>
      </c>
      <c r="E1341" s="42" t="s">
        <v>6170</v>
      </c>
      <c r="F1341" s="58" t="s">
        <v>236</v>
      </c>
      <c r="G1341" s="87" t="s">
        <v>6402</v>
      </c>
      <c r="H1341" s="91" t="s">
        <v>2166</v>
      </c>
      <c r="I1341" s="57" t="s">
        <v>22</v>
      </c>
      <c r="J1341" s="72">
        <v>2</v>
      </c>
      <c r="K1341" s="57">
        <f>(CEILING(J1341*0.2,1))*1</f>
        <v>1</v>
      </c>
      <c r="L1341" s="72">
        <v>15</v>
      </c>
      <c r="M1341" s="57">
        <v>3.2</v>
      </c>
    </row>
    <row r="1342" s="83" customFormat="1" ht="27.6" spans="1:13">
      <c r="A1342" s="83" t="s">
        <v>44</v>
      </c>
      <c r="B1342" s="84">
        <v>1341</v>
      </c>
      <c r="C1342" s="57" t="s">
        <v>45</v>
      </c>
      <c r="D1342" s="57" t="s">
        <v>322</v>
      </c>
      <c r="E1342" s="42" t="s">
        <v>6170</v>
      </c>
      <c r="F1342" s="58" t="s">
        <v>323</v>
      </c>
      <c r="G1342" s="87" t="s">
        <v>2767</v>
      </c>
      <c r="H1342" s="91" t="s">
        <v>2162</v>
      </c>
      <c r="I1342" s="57" t="s">
        <v>2124</v>
      </c>
      <c r="J1342" s="59">
        <v>2.5102</v>
      </c>
      <c r="K1342" s="59">
        <f>J1342*0.1</f>
        <v>0.25102</v>
      </c>
      <c r="L1342" s="57">
        <v>136</v>
      </c>
      <c r="M1342" s="57">
        <v>3.2</v>
      </c>
    </row>
    <row r="1343" s="83" customFormat="1" ht="27.6" spans="1:13">
      <c r="A1343" s="83" t="s">
        <v>44</v>
      </c>
      <c r="B1343" s="84">
        <v>1342</v>
      </c>
      <c r="C1343" s="57" t="s">
        <v>45</v>
      </c>
      <c r="D1343" s="57" t="s">
        <v>89</v>
      </c>
      <c r="E1343" s="42" t="s">
        <v>6170</v>
      </c>
      <c r="F1343" s="58" t="s">
        <v>114</v>
      </c>
      <c r="G1343" s="87" t="s">
        <v>6484</v>
      </c>
      <c r="H1343" s="91" t="s">
        <v>2166</v>
      </c>
      <c r="I1343" s="57" t="s">
        <v>22</v>
      </c>
      <c r="J1343" s="72">
        <v>2</v>
      </c>
      <c r="K1343" s="57">
        <v>0</v>
      </c>
      <c r="L1343" s="57">
        <v>222</v>
      </c>
      <c r="M1343" s="57">
        <v>3.2</v>
      </c>
    </row>
    <row r="1344" s="83" customFormat="1" ht="27.6" spans="1:13">
      <c r="A1344" s="83" t="s">
        <v>44</v>
      </c>
      <c r="B1344" s="84">
        <v>1343</v>
      </c>
      <c r="C1344" s="57" t="s">
        <v>45</v>
      </c>
      <c r="D1344" s="57" t="s">
        <v>89</v>
      </c>
      <c r="E1344" s="42" t="s">
        <v>6170</v>
      </c>
      <c r="F1344" s="58" t="s">
        <v>114</v>
      </c>
      <c r="G1344" s="87" t="s">
        <v>4287</v>
      </c>
      <c r="H1344" s="91" t="s">
        <v>2166</v>
      </c>
      <c r="I1344" s="57" t="s">
        <v>22</v>
      </c>
      <c r="J1344" s="72">
        <v>2</v>
      </c>
      <c r="K1344" s="57">
        <v>0</v>
      </c>
      <c r="L1344" s="57">
        <v>579</v>
      </c>
      <c r="M1344" s="57">
        <v>3.2</v>
      </c>
    </row>
    <row r="1345" s="83" customFormat="1" ht="27.6" spans="1:13">
      <c r="A1345" s="83" t="s">
        <v>44</v>
      </c>
      <c r="B1345" s="84">
        <v>1344</v>
      </c>
      <c r="C1345" s="57" t="s">
        <v>45</v>
      </c>
      <c r="D1345" s="57" t="s">
        <v>53</v>
      </c>
      <c r="E1345" s="42" t="s">
        <v>6170</v>
      </c>
      <c r="F1345" s="58" t="s">
        <v>885</v>
      </c>
      <c r="G1345" s="87" t="s">
        <v>6485</v>
      </c>
      <c r="H1345" s="91" t="s">
        <v>2158</v>
      </c>
      <c r="I1345" s="57" t="s">
        <v>22</v>
      </c>
      <c r="J1345" s="72">
        <v>1</v>
      </c>
      <c r="K1345" s="57">
        <v>0</v>
      </c>
      <c r="L1345" s="72">
        <v>99</v>
      </c>
      <c r="M1345" s="57">
        <v>3.2</v>
      </c>
    </row>
    <row r="1346" s="83" customFormat="1" ht="27.6" spans="1:13">
      <c r="A1346" s="83" t="s">
        <v>44</v>
      </c>
      <c r="B1346" s="84">
        <v>1345</v>
      </c>
      <c r="C1346" s="57" t="s">
        <v>45</v>
      </c>
      <c r="D1346" s="57" t="s">
        <v>53</v>
      </c>
      <c r="E1346" s="42" t="s">
        <v>6170</v>
      </c>
      <c r="F1346" s="58" t="s">
        <v>55</v>
      </c>
      <c r="G1346" s="87" t="s">
        <v>4288</v>
      </c>
      <c r="H1346" s="91" t="s">
        <v>2158</v>
      </c>
      <c r="I1346" s="57" t="s">
        <v>22</v>
      </c>
      <c r="J1346" s="72">
        <v>12</v>
      </c>
      <c r="K1346" s="57">
        <v>0</v>
      </c>
      <c r="L1346" s="57">
        <v>4691</v>
      </c>
      <c r="M1346" s="57">
        <v>3.2</v>
      </c>
    </row>
    <row r="1347" s="83" customFormat="1" ht="27.6" spans="1:13">
      <c r="A1347" s="83" t="s">
        <v>44</v>
      </c>
      <c r="B1347" s="84">
        <v>1346</v>
      </c>
      <c r="C1347" s="57" t="s">
        <v>45</v>
      </c>
      <c r="D1347" s="57" t="s">
        <v>53</v>
      </c>
      <c r="E1347" s="42" t="s">
        <v>6170</v>
      </c>
      <c r="F1347" s="58" t="s">
        <v>304</v>
      </c>
      <c r="G1347" s="87" t="s">
        <v>6486</v>
      </c>
      <c r="H1347" s="91" t="s">
        <v>2158</v>
      </c>
      <c r="I1347" s="57" t="s">
        <v>22</v>
      </c>
      <c r="J1347" s="72">
        <v>1</v>
      </c>
      <c r="K1347" s="57">
        <v>0</v>
      </c>
      <c r="L1347" s="57">
        <v>459</v>
      </c>
      <c r="M1347" s="57">
        <v>3.2</v>
      </c>
    </row>
    <row r="1348" s="83" customFormat="1" ht="27.6" spans="1:13">
      <c r="A1348" s="83" t="s">
        <v>44</v>
      </c>
      <c r="B1348" s="84">
        <v>1347</v>
      </c>
      <c r="C1348" s="57" t="s">
        <v>45</v>
      </c>
      <c r="D1348" s="57" t="s">
        <v>53</v>
      </c>
      <c r="E1348" s="42" t="s">
        <v>6170</v>
      </c>
      <c r="F1348" s="58" t="s">
        <v>304</v>
      </c>
      <c r="G1348" s="87" t="s">
        <v>6487</v>
      </c>
      <c r="H1348" s="91" t="s">
        <v>2158</v>
      </c>
      <c r="I1348" s="57" t="s">
        <v>22</v>
      </c>
      <c r="J1348" s="72">
        <v>2</v>
      </c>
      <c r="K1348" s="57">
        <v>0</v>
      </c>
      <c r="L1348" s="72">
        <v>648</v>
      </c>
      <c r="M1348" s="57">
        <v>3.2</v>
      </c>
    </row>
    <row r="1349" s="83" customFormat="1" ht="27.6" spans="1:13">
      <c r="A1349" s="83" t="s">
        <v>44</v>
      </c>
      <c r="B1349" s="84">
        <v>1348</v>
      </c>
      <c r="C1349" s="57" t="s">
        <v>45</v>
      </c>
      <c r="D1349" s="57" t="s">
        <v>53</v>
      </c>
      <c r="E1349" s="42" t="s">
        <v>6170</v>
      </c>
      <c r="F1349" s="58" t="s">
        <v>55</v>
      </c>
      <c r="G1349" s="87" t="s">
        <v>6488</v>
      </c>
      <c r="H1349" s="91" t="s">
        <v>2158</v>
      </c>
      <c r="I1349" s="57" t="s">
        <v>22</v>
      </c>
      <c r="J1349" s="72">
        <v>1</v>
      </c>
      <c r="K1349" s="57">
        <v>0</v>
      </c>
      <c r="L1349" s="57">
        <v>95</v>
      </c>
      <c r="M1349" s="57">
        <v>3.2</v>
      </c>
    </row>
    <row r="1350" s="83" customFormat="1" ht="27.6" spans="1:13">
      <c r="A1350" s="83" t="s">
        <v>44</v>
      </c>
      <c r="B1350" s="84">
        <v>1349</v>
      </c>
      <c r="C1350" s="57" t="s">
        <v>45</v>
      </c>
      <c r="D1350" s="57" t="s">
        <v>53</v>
      </c>
      <c r="E1350" s="42" t="s">
        <v>6170</v>
      </c>
      <c r="F1350" s="58" t="s">
        <v>55</v>
      </c>
      <c r="G1350" s="87" t="s">
        <v>6489</v>
      </c>
      <c r="H1350" s="91" t="s">
        <v>2158</v>
      </c>
      <c r="I1350" s="57" t="s">
        <v>22</v>
      </c>
      <c r="J1350" s="72">
        <v>4</v>
      </c>
      <c r="K1350" s="57">
        <v>0</v>
      </c>
      <c r="L1350" s="57">
        <v>783</v>
      </c>
      <c r="M1350" s="57">
        <v>3.2</v>
      </c>
    </row>
    <row r="1351" s="83" customFormat="1" ht="55.2" spans="1:13">
      <c r="A1351" s="83" t="s">
        <v>44</v>
      </c>
      <c r="B1351" s="84">
        <v>1350</v>
      </c>
      <c r="C1351" s="57" t="s">
        <v>45</v>
      </c>
      <c r="D1351" s="57" t="s">
        <v>171</v>
      </c>
      <c r="E1351" s="42" t="s">
        <v>6170</v>
      </c>
      <c r="F1351" s="58" t="s">
        <v>172</v>
      </c>
      <c r="G1351" s="87" t="s">
        <v>6490</v>
      </c>
      <c r="H1351" s="91" t="s">
        <v>2414</v>
      </c>
      <c r="I1351" s="57" t="s">
        <v>22</v>
      </c>
      <c r="J1351" s="72">
        <v>2</v>
      </c>
      <c r="K1351" s="57">
        <v>0</v>
      </c>
      <c r="L1351" s="57">
        <v>3</v>
      </c>
      <c r="M1351" s="57">
        <v>3.2</v>
      </c>
    </row>
    <row r="1352" s="83" customFormat="1" ht="55.2" spans="1:13">
      <c r="A1352" s="83" t="s">
        <v>44</v>
      </c>
      <c r="B1352" s="84">
        <v>1351</v>
      </c>
      <c r="C1352" s="57" t="s">
        <v>45</v>
      </c>
      <c r="D1352" s="57" t="s">
        <v>171</v>
      </c>
      <c r="E1352" s="42" t="s">
        <v>6170</v>
      </c>
      <c r="F1352" s="58" t="s">
        <v>172</v>
      </c>
      <c r="G1352" s="87" t="s">
        <v>6491</v>
      </c>
      <c r="H1352" s="91" t="s">
        <v>2414</v>
      </c>
      <c r="I1352" s="57" t="s">
        <v>22</v>
      </c>
      <c r="J1352" s="72">
        <v>2</v>
      </c>
      <c r="K1352" s="57">
        <v>0</v>
      </c>
      <c r="L1352" s="72">
        <v>6</v>
      </c>
      <c r="M1352" s="57">
        <v>3.2</v>
      </c>
    </row>
    <row r="1353" s="83" customFormat="1" ht="55.2" spans="1:13">
      <c r="A1353" s="83" t="s">
        <v>44</v>
      </c>
      <c r="B1353" s="84">
        <v>1352</v>
      </c>
      <c r="C1353" s="57" t="s">
        <v>45</v>
      </c>
      <c r="D1353" s="57" t="s">
        <v>53</v>
      </c>
      <c r="E1353" s="42" t="s">
        <v>6170</v>
      </c>
      <c r="F1353" s="58" t="s">
        <v>236</v>
      </c>
      <c r="G1353" s="87" t="s">
        <v>6492</v>
      </c>
      <c r="H1353" s="91" t="s">
        <v>2166</v>
      </c>
      <c r="I1353" s="57" t="s">
        <v>22</v>
      </c>
      <c r="J1353" s="72">
        <v>1</v>
      </c>
      <c r="K1353" s="57">
        <v>0</v>
      </c>
      <c r="L1353" s="57">
        <v>5</v>
      </c>
      <c r="M1353" s="57">
        <v>3.2</v>
      </c>
    </row>
    <row r="1354" s="83" customFormat="1" ht="27.6" spans="1:13">
      <c r="A1354" s="83" t="s">
        <v>44</v>
      </c>
      <c r="B1354" s="84">
        <v>1353</v>
      </c>
      <c r="C1354" s="57" t="s">
        <v>45</v>
      </c>
      <c r="D1354" s="57" t="s">
        <v>53</v>
      </c>
      <c r="E1354" s="42" t="s">
        <v>6170</v>
      </c>
      <c r="F1354" s="58" t="s">
        <v>236</v>
      </c>
      <c r="G1354" s="87" t="s">
        <v>4005</v>
      </c>
      <c r="H1354" s="91" t="s">
        <v>2166</v>
      </c>
      <c r="I1354" s="57" t="s">
        <v>22</v>
      </c>
      <c r="J1354" s="72">
        <v>1</v>
      </c>
      <c r="K1354" s="57">
        <v>0</v>
      </c>
      <c r="L1354" s="57">
        <v>1</v>
      </c>
      <c r="M1354" s="57">
        <v>3.2</v>
      </c>
    </row>
    <row r="1355" s="83" customFormat="1" ht="27.6" spans="1:13">
      <c r="A1355" s="83" t="s">
        <v>44</v>
      </c>
      <c r="B1355" s="84">
        <v>1354</v>
      </c>
      <c r="C1355" s="57" t="s">
        <v>45</v>
      </c>
      <c r="D1355" s="57" t="s">
        <v>53</v>
      </c>
      <c r="E1355" s="42" t="s">
        <v>6170</v>
      </c>
      <c r="F1355" s="58" t="s">
        <v>236</v>
      </c>
      <c r="G1355" s="87" t="s">
        <v>6493</v>
      </c>
      <c r="H1355" s="91" t="s">
        <v>2166</v>
      </c>
      <c r="I1355" s="57" t="s">
        <v>22</v>
      </c>
      <c r="J1355" s="72">
        <v>7</v>
      </c>
      <c r="K1355" s="57">
        <v>0</v>
      </c>
      <c r="L1355" s="57">
        <v>7</v>
      </c>
      <c r="M1355" s="57">
        <v>3.2</v>
      </c>
    </row>
    <row r="1356" s="83" customFormat="1" ht="27.6" spans="1:13">
      <c r="A1356" s="83" t="s">
        <v>44</v>
      </c>
      <c r="B1356" s="84">
        <v>1355</v>
      </c>
      <c r="C1356" s="57" t="s">
        <v>45</v>
      </c>
      <c r="D1356" s="57" t="s">
        <v>322</v>
      </c>
      <c r="E1356" s="42" t="s">
        <v>6170</v>
      </c>
      <c r="F1356" s="58" t="s">
        <v>323</v>
      </c>
      <c r="G1356" s="87" t="s">
        <v>6494</v>
      </c>
      <c r="H1356" s="91" t="s">
        <v>2162</v>
      </c>
      <c r="I1356" s="57" t="s">
        <v>2124</v>
      </c>
      <c r="J1356" s="59">
        <v>3.5982</v>
      </c>
      <c r="K1356" s="59">
        <v>0</v>
      </c>
      <c r="L1356" s="57">
        <v>475</v>
      </c>
      <c r="M1356" s="57">
        <v>3.2</v>
      </c>
    </row>
    <row r="1357" s="83" customFormat="1" ht="27.6" spans="1:13">
      <c r="A1357" s="83" t="s">
        <v>44</v>
      </c>
      <c r="B1357" s="84">
        <v>1356</v>
      </c>
      <c r="C1357" s="57" t="s">
        <v>45</v>
      </c>
      <c r="D1357" s="57" t="s">
        <v>322</v>
      </c>
      <c r="E1357" s="42" t="s">
        <v>6170</v>
      </c>
      <c r="F1357" s="58" t="s">
        <v>323</v>
      </c>
      <c r="G1357" s="87" t="s">
        <v>4294</v>
      </c>
      <c r="H1357" s="91" t="s">
        <v>2162</v>
      </c>
      <c r="I1357" s="57" t="s">
        <v>2124</v>
      </c>
      <c r="J1357" s="59">
        <v>67.1572</v>
      </c>
      <c r="K1357" s="59">
        <v>0</v>
      </c>
      <c r="L1357" s="72">
        <v>20899</v>
      </c>
      <c r="M1357" s="57">
        <v>3.2</v>
      </c>
    </row>
    <row r="1358" s="83" customFormat="1" ht="27.6" spans="1:13">
      <c r="A1358" s="83" t="s">
        <v>44</v>
      </c>
      <c r="B1358" s="84">
        <v>1357</v>
      </c>
      <c r="C1358" s="57" t="s">
        <v>45</v>
      </c>
      <c r="D1358" s="57" t="s">
        <v>89</v>
      </c>
      <c r="E1358" s="42" t="s">
        <v>6170</v>
      </c>
      <c r="F1358" s="58" t="s">
        <v>114</v>
      </c>
      <c r="G1358" s="87" t="s">
        <v>3678</v>
      </c>
      <c r="H1358" s="91" t="s">
        <v>2166</v>
      </c>
      <c r="I1358" s="57" t="s">
        <v>22</v>
      </c>
      <c r="J1358" s="72">
        <v>1</v>
      </c>
      <c r="K1358" s="57">
        <v>0</v>
      </c>
      <c r="L1358" s="57">
        <v>180</v>
      </c>
      <c r="M1358" s="57">
        <v>3.2</v>
      </c>
    </row>
    <row r="1359" s="83" customFormat="1" ht="27.6" spans="1:13">
      <c r="A1359" s="83" t="s">
        <v>44</v>
      </c>
      <c r="B1359" s="84">
        <v>1358</v>
      </c>
      <c r="C1359" s="57" t="s">
        <v>45</v>
      </c>
      <c r="D1359" s="57" t="s">
        <v>53</v>
      </c>
      <c r="E1359" s="42" t="s">
        <v>6170</v>
      </c>
      <c r="F1359" s="58" t="s">
        <v>885</v>
      </c>
      <c r="G1359" s="87" t="s">
        <v>6495</v>
      </c>
      <c r="H1359" s="91" t="s">
        <v>2158</v>
      </c>
      <c r="I1359" s="57" t="s">
        <v>22</v>
      </c>
      <c r="J1359" s="72">
        <v>1</v>
      </c>
      <c r="K1359" s="57">
        <f t="shared" ref="K1359:K1361" si="84">(CEILING(J1359*0.2,1))*1</f>
        <v>1</v>
      </c>
      <c r="L1359" s="72">
        <v>11</v>
      </c>
      <c r="M1359" s="57">
        <v>3.2</v>
      </c>
    </row>
    <row r="1360" s="83" customFormat="1" ht="27.6" spans="1:13">
      <c r="A1360" s="83" t="s">
        <v>44</v>
      </c>
      <c r="B1360" s="84">
        <v>1359</v>
      </c>
      <c r="C1360" s="57" t="s">
        <v>45</v>
      </c>
      <c r="D1360" s="57" t="s">
        <v>53</v>
      </c>
      <c r="E1360" s="42" t="s">
        <v>6170</v>
      </c>
      <c r="F1360" s="58" t="s">
        <v>55</v>
      </c>
      <c r="G1360" s="87" t="s">
        <v>6365</v>
      </c>
      <c r="H1360" s="91" t="s">
        <v>2158</v>
      </c>
      <c r="I1360" s="57" t="s">
        <v>22</v>
      </c>
      <c r="J1360" s="72">
        <v>5</v>
      </c>
      <c r="K1360" s="57">
        <f t="shared" si="84"/>
        <v>1</v>
      </c>
      <c r="L1360" s="57">
        <v>189</v>
      </c>
      <c r="M1360" s="57">
        <v>3.2</v>
      </c>
    </row>
    <row r="1361" s="83" customFormat="1" ht="27.6" spans="1:13">
      <c r="A1361" s="83" t="s">
        <v>44</v>
      </c>
      <c r="B1361" s="84">
        <v>1360</v>
      </c>
      <c r="C1361" s="57" t="s">
        <v>45</v>
      </c>
      <c r="D1361" s="57" t="s">
        <v>53</v>
      </c>
      <c r="E1361" s="42" t="s">
        <v>6170</v>
      </c>
      <c r="F1361" s="58" t="s">
        <v>304</v>
      </c>
      <c r="G1361" s="87" t="s">
        <v>6496</v>
      </c>
      <c r="H1361" s="91" t="s">
        <v>2158</v>
      </c>
      <c r="I1361" s="57" t="s">
        <v>22</v>
      </c>
      <c r="J1361" s="72">
        <v>6</v>
      </c>
      <c r="K1361" s="57">
        <f t="shared" si="84"/>
        <v>2</v>
      </c>
      <c r="L1361" s="57">
        <v>204</v>
      </c>
      <c r="M1361" s="57">
        <v>3.2</v>
      </c>
    </row>
    <row r="1362" s="83" customFormat="1" ht="27.6" spans="1:13">
      <c r="A1362" s="83" t="s">
        <v>44</v>
      </c>
      <c r="B1362" s="84">
        <v>1361</v>
      </c>
      <c r="C1362" s="57" t="s">
        <v>45</v>
      </c>
      <c r="D1362" s="57" t="s">
        <v>322</v>
      </c>
      <c r="E1362" s="42" t="s">
        <v>6170</v>
      </c>
      <c r="F1362" s="58" t="s">
        <v>323</v>
      </c>
      <c r="G1362" s="87" t="s">
        <v>6366</v>
      </c>
      <c r="H1362" s="91" t="s">
        <v>2162</v>
      </c>
      <c r="I1362" s="57" t="s">
        <v>2124</v>
      </c>
      <c r="J1362" s="59">
        <v>15.127</v>
      </c>
      <c r="K1362" s="59">
        <f>J1362*0.1</f>
        <v>1.5127</v>
      </c>
      <c r="L1362" s="72">
        <v>1558</v>
      </c>
      <c r="M1362" s="57">
        <v>3.2</v>
      </c>
    </row>
    <row r="1363" s="83" customFormat="1" ht="27.6" spans="1:13">
      <c r="A1363" s="83" t="s">
        <v>44</v>
      </c>
      <c r="B1363" s="84">
        <v>1362</v>
      </c>
      <c r="C1363" s="57" t="s">
        <v>45</v>
      </c>
      <c r="D1363" s="57" t="s">
        <v>89</v>
      </c>
      <c r="E1363" s="42" t="s">
        <v>6170</v>
      </c>
      <c r="F1363" s="58" t="s">
        <v>114</v>
      </c>
      <c r="G1363" s="87" t="s">
        <v>6423</v>
      </c>
      <c r="H1363" s="91" t="s">
        <v>2166</v>
      </c>
      <c r="I1363" s="57" t="s">
        <v>22</v>
      </c>
      <c r="J1363" s="72">
        <v>4</v>
      </c>
      <c r="K1363" s="57">
        <v>0</v>
      </c>
      <c r="L1363" s="57">
        <v>94</v>
      </c>
      <c r="M1363" s="57">
        <v>3.2</v>
      </c>
    </row>
    <row r="1364" s="83" customFormat="1" ht="27.6" spans="1:13">
      <c r="A1364" s="83" t="s">
        <v>44</v>
      </c>
      <c r="B1364" s="84">
        <v>1363</v>
      </c>
      <c r="C1364" s="57" t="s">
        <v>45</v>
      </c>
      <c r="D1364" s="57" t="s">
        <v>53</v>
      </c>
      <c r="E1364" s="42" t="s">
        <v>6170</v>
      </c>
      <c r="F1364" s="58" t="s">
        <v>55</v>
      </c>
      <c r="G1364" s="87" t="s">
        <v>6424</v>
      </c>
      <c r="H1364" s="91" t="s">
        <v>2158</v>
      </c>
      <c r="I1364" s="57" t="s">
        <v>22</v>
      </c>
      <c r="J1364" s="72">
        <v>4</v>
      </c>
      <c r="K1364" s="57">
        <f t="shared" ref="K1364:K1367" si="85">(CEILING(J1364*0.2,1))*1</f>
        <v>1</v>
      </c>
      <c r="L1364" s="57">
        <v>28</v>
      </c>
      <c r="M1364" s="57">
        <v>3.2</v>
      </c>
    </row>
    <row r="1365" s="83" customFormat="1" ht="27.6" spans="1:13">
      <c r="A1365" s="83" t="s">
        <v>44</v>
      </c>
      <c r="B1365" s="84">
        <v>1364</v>
      </c>
      <c r="C1365" s="57" t="s">
        <v>45</v>
      </c>
      <c r="D1365" s="57" t="s">
        <v>53</v>
      </c>
      <c r="E1365" s="42" t="s">
        <v>6170</v>
      </c>
      <c r="F1365" s="58" t="s">
        <v>249</v>
      </c>
      <c r="G1365" s="87" t="s">
        <v>6466</v>
      </c>
      <c r="H1365" s="91" t="s">
        <v>2158</v>
      </c>
      <c r="I1365" s="57" t="s">
        <v>22</v>
      </c>
      <c r="J1365" s="72">
        <v>1</v>
      </c>
      <c r="K1365" s="57">
        <f t="shared" si="85"/>
        <v>1</v>
      </c>
      <c r="L1365" s="72">
        <v>2</v>
      </c>
      <c r="M1365" s="57">
        <v>3.2</v>
      </c>
    </row>
    <row r="1366" s="83" customFormat="1" ht="41.4" spans="1:13">
      <c r="A1366" s="83" t="s">
        <v>44</v>
      </c>
      <c r="B1366" s="84">
        <v>1365</v>
      </c>
      <c r="C1366" s="57" t="s">
        <v>45</v>
      </c>
      <c r="D1366" s="57" t="s">
        <v>171</v>
      </c>
      <c r="E1366" s="42" t="s">
        <v>6170</v>
      </c>
      <c r="F1366" s="58" t="s">
        <v>172</v>
      </c>
      <c r="G1366" s="87" t="s">
        <v>6426</v>
      </c>
      <c r="H1366" s="91" t="s">
        <v>1809</v>
      </c>
      <c r="I1366" s="57" t="s">
        <v>22</v>
      </c>
      <c r="J1366" s="72">
        <v>4</v>
      </c>
      <c r="K1366" s="57">
        <v>0</v>
      </c>
      <c r="L1366" s="72">
        <v>2</v>
      </c>
      <c r="M1366" s="57">
        <v>3.2</v>
      </c>
    </row>
    <row r="1367" s="83" customFormat="1" ht="55.2" spans="1:13">
      <c r="A1367" s="83" t="s">
        <v>44</v>
      </c>
      <c r="B1367" s="84">
        <v>1366</v>
      </c>
      <c r="C1367" s="57" t="s">
        <v>45</v>
      </c>
      <c r="D1367" s="57" t="s">
        <v>53</v>
      </c>
      <c r="E1367" s="42" t="s">
        <v>6170</v>
      </c>
      <c r="F1367" s="58" t="s">
        <v>236</v>
      </c>
      <c r="G1367" s="87" t="s">
        <v>6401</v>
      </c>
      <c r="H1367" s="91" t="s">
        <v>2166</v>
      </c>
      <c r="I1367" s="57" t="s">
        <v>22</v>
      </c>
      <c r="J1367" s="72">
        <v>2</v>
      </c>
      <c r="K1367" s="57">
        <f t="shared" si="85"/>
        <v>1</v>
      </c>
      <c r="L1367" s="72">
        <v>9</v>
      </c>
      <c r="M1367" s="57">
        <v>3.2</v>
      </c>
    </row>
    <row r="1368" s="83" customFormat="1" ht="27.6" spans="1:13">
      <c r="A1368" s="83" t="s">
        <v>44</v>
      </c>
      <c r="B1368" s="84">
        <v>1367</v>
      </c>
      <c r="C1368" s="57" t="s">
        <v>45</v>
      </c>
      <c r="D1368" s="57" t="s">
        <v>322</v>
      </c>
      <c r="E1368" s="42" t="s">
        <v>6170</v>
      </c>
      <c r="F1368" s="58" t="s">
        <v>323</v>
      </c>
      <c r="G1368" s="87" t="s">
        <v>6427</v>
      </c>
      <c r="H1368" s="91" t="s">
        <v>2162</v>
      </c>
      <c r="I1368" s="57" t="s">
        <v>2124</v>
      </c>
      <c r="J1368" s="59">
        <v>2.5689</v>
      </c>
      <c r="K1368" s="59">
        <f>J1368*0.1</f>
        <v>0.25689</v>
      </c>
      <c r="L1368" s="57">
        <v>73</v>
      </c>
      <c r="M1368" s="57">
        <v>3.2</v>
      </c>
    </row>
    <row r="1369" s="83" customFormat="1" ht="27.6" spans="1:13">
      <c r="A1369" s="83" t="s">
        <v>44</v>
      </c>
      <c r="B1369" s="84">
        <v>1368</v>
      </c>
      <c r="C1369" s="57" t="s">
        <v>45</v>
      </c>
      <c r="D1369" s="57" t="s">
        <v>89</v>
      </c>
      <c r="E1369" s="42" t="s">
        <v>6170</v>
      </c>
      <c r="F1369" s="58" t="s">
        <v>114</v>
      </c>
      <c r="G1369" s="87" t="s">
        <v>6423</v>
      </c>
      <c r="H1369" s="91" t="s">
        <v>2166</v>
      </c>
      <c r="I1369" s="57" t="s">
        <v>22</v>
      </c>
      <c r="J1369" s="72">
        <v>4</v>
      </c>
      <c r="K1369" s="57">
        <v>0</v>
      </c>
      <c r="L1369" s="72">
        <v>94</v>
      </c>
      <c r="M1369" s="57">
        <v>3.2</v>
      </c>
    </row>
    <row r="1370" s="83" customFormat="1" ht="27.6" spans="1:13">
      <c r="A1370" s="83" t="s">
        <v>44</v>
      </c>
      <c r="B1370" s="84">
        <v>1369</v>
      </c>
      <c r="C1370" s="57" t="s">
        <v>45</v>
      </c>
      <c r="D1370" s="57" t="s">
        <v>53</v>
      </c>
      <c r="E1370" s="42" t="s">
        <v>6170</v>
      </c>
      <c r="F1370" s="58" t="s">
        <v>55</v>
      </c>
      <c r="G1370" s="87" t="s">
        <v>6424</v>
      </c>
      <c r="H1370" s="91" t="s">
        <v>2158</v>
      </c>
      <c r="I1370" s="57" t="s">
        <v>22</v>
      </c>
      <c r="J1370" s="72">
        <v>4</v>
      </c>
      <c r="K1370" s="57">
        <f t="shared" ref="K1370:K1373" si="86">(CEILING(J1370*0.2,1))*1</f>
        <v>1</v>
      </c>
      <c r="L1370" s="72">
        <v>28</v>
      </c>
      <c r="M1370" s="57">
        <v>3.2</v>
      </c>
    </row>
    <row r="1371" s="83" customFormat="1" ht="27.6" spans="1:13">
      <c r="A1371" s="83" t="s">
        <v>44</v>
      </c>
      <c r="B1371" s="84">
        <v>1370</v>
      </c>
      <c r="C1371" s="57" t="s">
        <v>45</v>
      </c>
      <c r="D1371" s="57" t="s">
        <v>53</v>
      </c>
      <c r="E1371" s="42" t="s">
        <v>6170</v>
      </c>
      <c r="F1371" s="58" t="s">
        <v>249</v>
      </c>
      <c r="G1371" s="87" t="s">
        <v>6466</v>
      </c>
      <c r="H1371" s="91" t="s">
        <v>2158</v>
      </c>
      <c r="I1371" s="57" t="s">
        <v>22</v>
      </c>
      <c r="J1371" s="72">
        <v>1</v>
      </c>
      <c r="K1371" s="57">
        <f t="shared" si="86"/>
        <v>1</v>
      </c>
      <c r="L1371" s="72">
        <v>2</v>
      </c>
      <c r="M1371" s="57">
        <v>3.1</v>
      </c>
    </row>
    <row r="1372" s="83" customFormat="1" ht="41.4" spans="1:13">
      <c r="A1372" s="83" t="s">
        <v>44</v>
      </c>
      <c r="B1372" s="84">
        <v>1371</v>
      </c>
      <c r="C1372" s="57" t="s">
        <v>45</v>
      </c>
      <c r="D1372" s="57" t="s">
        <v>171</v>
      </c>
      <c r="E1372" s="42" t="s">
        <v>6170</v>
      </c>
      <c r="F1372" s="58" t="s">
        <v>172</v>
      </c>
      <c r="G1372" s="87" t="s">
        <v>6426</v>
      </c>
      <c r="H1372" s="91" t="s">
        <v>1809</v>
      </c>
      <c r="I1372" s="57" t="s">
        <v>22</v>
      </c>
      <c r="J1372" s="72">
        <v>4</v>
      </c>
      <c r="K1372" s="57">
        <v>0</v>
      </c>
      <c r="L1372" s="72">
        <v>2</v>
      </c>
      <c r="M1372" s="57">
        <v>3.2</v>
      </c>
    </row>
    <row r="1373" s="83" customFormat="1" ht="55.2" spans="1:13">
      <c r="A1373" s="83" t="s">
        <v>44</v>
      </c>
      <c r="B1373" s="84">
        <v>1372</v>
      </c>
      <c r="C1373" s="57" t="s">
        <v>45</v>
      </c>
      <c r="D1373" s="57" t="s">
        <v>53</v>
      </c>
      <c r="E1373" s="42" t="s">
        <v>6170</v>
      </c>
      <c r="F1373" s="58" t="s">
        <v>236</v>
      </c>
      <c r="G1373" s="87" t="s">
        <v>6401</v>
      </c>
      <c r="H1373" s="91" t="s">
        <v>2166</v>
      </c>
      <c r="I1373" s="57" t="s">
        <v>22</v>
      </c>
      <c r="J1373" s="72">
        <v>2</v>
      </c>
      <c r="K1373" s="57">
        <f t="shared" si="86"/>
        <v>1</v>
      </c>
      <c r="L1373" s="72">
        <v>9</v>
      </c>
      <c r="M1373" s="57">
        <v>3.2</v>
      </c>
    </row>
    <row r="1374" s="83" customFormat="1" ht="27.6" spans="1:13">
      <c r="A1374" s="83" t="s">
        <v>44</v>
      </c>
      <c r="B1374" s="84">
        <v>1373</v>
      </c>
      <c r="C1374" s="57" t="s">
        <v>45</v>
      </c>
      <c r="D1374" s="57" t="s">
        <v>322</v>
      </c>
      <c r="E1374" s="42" t="s">
        <v>6170</v>
      </c>
      <c r="F1374" s="58" t="s">
        <v>323</v>
      </c>
      <c r="G1374" s="87" t="s">
        <v>6427</v>
      </c>
      <c r="H1374" s="91" t="s">
        <v>2162</v>
      </c>
      <c r="I1374" s="57" t="s">
        <v>2124</v>
      </c>
      <c r="J1374" s="59">
        <v>2.5689</v>
      </c>
      <c r="K1374" s="59">
        <f>J1374*0.1</f>
        <v>0.25689</v>
      </c>
      <c r="L1374" s="72">
        <v>73</v>
      </c>
      <c r="M1374" s="57">
        <v>3.2</v>
      </c>
    </row>
    <row r="1375" s="83" customFormat="1" ht="27.6" spans="1:13">
      <c r="A1375" s="83" t="s">
        <v>44</v>
      </c>
      <c r="B1375" s="84">
        <v>1374</v>
      </c>
      <c r="C1375" s="57" t="s">
        <v>45</v>
      </c>
      <c r="D1375" s="57" t="s">
        <v>89</v>
      </c>
      <c r="E1375" s="42" t="s">
        <v>6170</v>
      </c>
      <c r="F1375" s="58" t="s">
        <v>114</v>
      </c>
      <c r="G1375" s="87" t="s">
        <v>2768</v>
      </c>
      <c r="H1375" s="91" t="s">
        <v>2166</v>
      </c>
      <c r="I1375" s="57" t="s">
        <v>22</v>
      </c>
      <c r="J1375" s="72">
        <v>1</v>
      </c>
      <c r="K1375" s="57">
        <v>0</v>
      </c>
      <c r="L1375" s="72">
        <v>76</v>
      </c>
      <c r="M1375" s="57">
        <v>3.2</v>
      </c>
    </row>
    <row r="1376" s="83" customFormat="1" ht="27.6" spans="1:13">
      <c r="A1376" s="83" t="s">
        <v>44</v>
      </c>
      <c r="B1376" s="84">
        <v>1375</v>
      </c>
      <c r="C1376" s="57" t="s">
        <v>45</v>
      </c>
      <c r="D1376" s="57" t="s">
        <v>53</v>
      </c>
      <c r="E1376" s="42" t="s">
        <v>6170</v>
      </c>
      <c r="F1376" s="58" t="s">
        <v>249</v>
      </c>
      <c r="G1376" s="87" t="s">
        <v>6414</v>
      </c>
      <c r="H1376" s="91" t="s">
        <v>2158</v>
      </c>
      <c r="I1376" s="57" t="s">
        <v>22</v>
      </c>
      <c r="J1376" s="72">
        <v>1</v>
      </c>
      <c r="K1376" s="57">
        <f>(CEILING(J1376*0.2,1))*1</f>
        <v>1</v>
      </c>
      <c r="L1376" s="72">
        <v>19</v>
      </c>
      <c r="M1376" s="57">
        <v>3.2</v>
      </c>
    </row>
    <row r="1377" s="83" customFormat="1" ht="41.4" spans="1:13">
      <c r="A1377" s="83" t="s">
        <v>44</v>
      </c>
      <c r="B1377" s="84">
        <v>1376</v>
      </c>
      <c r="C1377" s="57" t="s">
        <v>45</v>
      </c>
      <c r="D1377" s="57" t="s">
        <v>53</v>
      </c>
      <c r="E1377" s="42" t="s">
        <v>6170</v>
      </c>
      <c r="F1377" s="58" t="s">
        <v>249</v>
      </c>
      <c r="G1377" s="87" t="s">
        <v>6497</v>
      </c>
      <c r="H1377" s="91" t="s">
        <v>2158</v>
      </c>
      <c r="I1377" s="57" t="s">
        <v>22</v>
      </c>
      <c r="J1377" s="72">
        <v>1</v>
      </c>
      <c r="K1377" s="57">
        <v>0</v>
      </c>
      <c r="L1377" s="57">
        <v>35</v>
      </c>
      <c r="M1377" s="57">
        <v>3.2</v>
      </c>
    </row>
    <row r="1378" s="83" customFormat="1" ht="41.4" spans="1:13">
      <c r="A1378" s="83" t="s">
        <v>44</v>
      </c>
      <c r="B1378" s="84">
        <v>1377</v>
      </c>
      <c r="C1378" s="57" t="s">
        <v>45</v>
      </c>
      <c r="D1378" s="57" t="s">
        <v>171</v>
      </c>
      <c r="E1378" s="42" t="s">
        <v>6170</v>
      </c>
      <c r="F1378" s="58" t="s">
        <v>172</v>
      </c>
      <c r="G1378" s="87" t="s">
        <v>6269</v>
      </c>
      <c r="H1378" s="91" t="s">
        <v>1809</v>
      </c>
      <c r="I1378" s="57" t="s">
        <v>22</v>
      </c>
      <c r="J1378" s="72">
        <v>2</v>
      </c>
      <c r="K1378" s="57">
        <v>0</v>
      </c>
      <c r="L1378" s="72">
        <v>1</v>
      </c>
      <c r="M1378" s="57">
        <v>3.2</v>
      </c>
    </row>
    <row r="1379" s="83" customFormat="1" ht="27.6" spans="1:13">
      <c r="A1379" s="83" t="s">
        <v>44</v>
      </c>
      <c r="B1379" s="84">
        <v>1378</v>
      </c>
      <c r="C1379" s="57" t="s">
        <v>45</v>
      </c>
      <c r="D1379" s="57" t="s">
        <v>322</v>
      </c>
      <c r="E1379" s="42" t="s">
        <v>6170</v>
      </c>
      <c r="F1379" s="58" t="s">
        <v>323</v>
      </c>
      <c r="G1379" s="87" t="s">
        <v>6415</v>
      </c>
      <c r="H1379" s="91" t="s">
        <v>2162</v>
      </c>
      <c r="I1379" s="57" t="s">
        <v>2124</v>
      </c>
      <c r="J1379" s="59">
        <v>0.5</v>
      </c>
      <c r="K1379" s="59">
        <f>J1379*0.1</f>
        <v>0.05</v>
      </c>
      <c r="L1379" s="57">
        <v>62</v>
      </c>
      <c r="M1379" s="57">
        <v>3.2</v>
      </c>
    </row>
    <row r="1380" s="83" customFormat="1" ht="27.6" spans="1:13">
      <c r="A1380" s="83" t="s">
        <v>44</v>
      </c>
      <c r="B1380" s="84">
        <v>1379</v>
      </c>
      <c r="C1380" s="57" t="s">
        <v>45</v>
      </c>
      <c r="D1380" s="57" t="s">
        <v>89</v>
      </c>
      <c r="E1380" s="42" t="s">
        <v>6170</v>
      </c>
      <c r="F1380" s="58" t="s">
        <v>114</v>
      </c>
      <c r="G1380" s="87" t="s">
        <v>3678</v>
      </c>
      <c r="H1380" s="91" t="s">
        <v>2166</v>
      </c>
      <c r="I1380" s="57" t="s">
        <v>22</v>
      </c>
      <c r="J1380" s="72">
        <v>2</v>
      </c>
      <c r="K1380" s="57">
        <v>0</v>
      </c>
      <c r="L1380" s="72">
        <v>360</v>
      </c>
      <c r="M1380" s="57">
        <v>3.1</v>
      </c>
    </row>
    <row r="1381" s="83" customFormat="1" ht="27.6" spans="1:13">
      <c r="A1381" s="83" t="s">
        <v>44</v>
      </c>
      <c r="B1381" s="84">
        <v>1380</v>
      </c>
      <c r="C1381" s="57" t="s">
        <v>45</v>
      </c>
      <c r="D1381" s="57" t="s">
        <v>53</v>
      </c>
      <c r="E1381" s="42" t="s">
        <v>6170</v>
      </c>
      <c r="F1381" s="58" t="s">
        <v>55</v>
      </c>
      <c r="G1381" s="87" t="s">
        <v>3271</v>
      </c>
      <c r="H1381" s="91" t="s">
        <v>2158</v>
      </c>
      <c r="I1381" s="57" t="s">
        <v>22</v>
      </c>
      <c r="J1381" s="72">
        <v>1</v>
      </c>
      <c r="K1381" s="57">
        <v>0</v>
      </c>
      <c r="L1381" s="57">
        <v>71</v>
      </c>
      <c r="M1381" s="57">
        <v>3.2</v>
      </c>
    </row>
    <row r="1382" s="83" customFormat="1" ht="27.6" spans="1:13">
      <c r="A1382" s="83" t="s">
        <v>44</v>
      </c>
      <c r="B1382" s="84">
        <v>1381</v>
      </c>
      <c r="C1382" s="57" t="s">
        <v>45</v>
      </c>
      <c r="D1382" s="57" t="s">
        <v>53</v>
      </c>
      <c r="E1382" s="42" t="s">
        <v>6170</v>
      </c>
      <c r="F1382" s="58" t="s">
        <v>55</v>
      </c>
      <c r="G1382" s="87" t="s">
        <v>3272</v>
      </c>
      <c r="H1382" s="91" t="s">
        <v>2158</v>
      </c>
      <c r="I1382" s="57" t="s">
        <v>22</v>
      </c>
      <c r="J1382" s="72">
        <v>14</v>
      </c>
      <c r="K1382" s="57">
        <v>0</v>
      </c>
      <c r="L1382" s="72">
        <v>1960</v>
      </c>
      <c r="M1382" s="57">
        <v>3.2</v>
      </c>
    </row>
    <row r="1383" s="83" customFormat="1" ht="27.6" spans="1:13">
      <c r="A1383" s="83" t="s">
        <v>44</v>
      </c>
      <c r="B1383" s="84">
        <v>1382</v>
      </c>
      <c r="C1383" s="57" t="s">
        <v>45</v>
      </c>
      <c r="D1383" s="57" t="s">
        <v>53</v>
      </c>
      <c r="E1383" s="42" t="s">
        <v>6170</v>
      </c>
      <c r="F1383" s="58" t="s">
        <v>249</v>
      </c>
      <c r="G1383" s="87" t="s">
        <v>6481</v>
      </c>
      <c r="H1383" s="91" t="s">
        <v>2158</v>
      </c>
      <c r="I1383" s="57" t="s">
        <v>22</v>
      </c>
      <c r="J1383" s="72">
        <v>1</v>
      </c>
      <c r="K1383" s="57">
        <v>0</v>
      </c>
      <c r="L1383" s="72">
        <v>73</v>
      </c>
      <c r="M1383" s="57">
        <v>3.2</v>
      </c>
    </row>
    <row r="1384" s="83" customFormat="1" ht="41.4" spans="1:13">
      <c r="A1384" s="83" t="s">
        <v>44</v>
      </c>
      <c r="B1384" s="84">
        <v>1383</v>
      </c>
      <c r="C1384" s="57" t="s">
        <v>45</v>
      </c>
      <c r="D1384" s="57" t="s">
        <v>171</v>
      </c>
      <c r="E1384" s="42" t="s">
        <v>6170</v>
      </c>
      <c r="F1384" s="58" t="s">
        <v>172</v>
      </c>
      <c r="G1384" s="87" t="s">
        <v>6438</v>
      </c>
      <c r="H1384" s="91" t="s">
        <v>1809</v>
      </c>
      <c r="I1384" s="57" t="s">
        <v>22</v>
      </c>
      <c r="J1384" s="72">
        <v>2</v>
      </c>
      <c r="K1384" s="57">
        <v>0</v>
      </c>
      <c r="L1384" s="72">
        <v>4</v>
      </c>
      <c r="M1384" s="57">
        <v>3.2</v>
      </c>
    </row>
    <row r="1385" s="83" customFormat="1" ht="27.6" spans="1:13">
      <c r="A1385" s="83" t="s">
        <v>44</v>
      </c>
      <c r="B1385" s="84">
        <v>1384</v>
      </c>
      <c r="C1385" s="57" t="s">
        <v>45</v>
      </c>
      <c r="D1385" s="57" t="s">
        <v>53</v>
      </c>
      <c r="E1385" s="42" t="s">
        <v>6170</v>
      </c>
      <c r="F1385" s="58" t="s">
        <v>236</v>
      </c>
      <c r="G1385" s="87" t="s">
        <v>3575</v>
      </c>
      <c r="H1385" s="91" t="s">
        <v>2166</v>
      </c>
      <c r="I1385" s="57" t="s">
        <v>22</v>
      </c>
      <c r="J1385" s="72">
        <v>3</v>
      </c>
      <c r="K1385" s="57">
        <v>0</v>
      </c>
      <c r="L1385" s="72">
        <v>3</v>
      </c>
      <c r="M1385" s="57">
        <v>3.2</v>
      </c>
    </row>
    <row r="1386" s="83" customFormat="1" ht="27.6" spans="1:13">
      <c r="A1386" s="83" t="s">
        <v>44</v>
      </c>
      <c r="B1386" s="84">
        <v>1385</v>
      </c>
      <c r="C1386" s="57" t="s">
        <v>45</v>
      </c>
      <c r="D1386" s="57" t="s">
        <v>53</v>
      </c>
      <c r="E1386" s="42" t="s">
        <v>6170</v>
      </c>
      <c r="F1386" s="58" t="s">
        <v>236</v>
      </c>
      <c r="G1386" s="87" t="s">
        <v>6498</v>
      </c>
      <c r="H1386" s="91" t="s">
        <v>2166</v>
      </c>
      <c r="I1386" s="57" t="s">
        <v>22</v>
      </c>
      <c r="J1386" s="72">
        <v>2</v>
      </c>
      <c r="K1386" s="57">
        <v>0</v>
      </c>
      <c r="L1386" s="72">
        <v>6</v>
      </c>
      <c r="M1386" s="57">
        <v>3.2</v>
      </c>
    </row>
    <row r="1387" s="83" customFormat="1" ht="27.6" spans="1:13">
      <c r="A1387" s="83" t="s">
        <v>44</v>
      </c>
      <c r="B1387" s="84">
        <v>1386</v>
      </c>
      <c r="C1387" s="57" t="s">
        <v>45</v>
      </c>
      <c r="D1387" s="57" t="s">
        <v>322</v>
      </c>
      <c r="E1387" s="42" t="s">
        <v>6170</v>
      </c>
      <c r="F1387" s="58" t="s">
        <v>323</v>
      </c>
      <c r="G1387" s="87" t="s">
        <v>3275</v>
      </c>
      <c r="H1387" s="91" t="s">
        <v>2162</v>
      </c>
      <c r="I1387" s="57" t="s">
        <v>2124</v>
      </c>
      <c r="J1387" s="59">
        <v>75.3582</v>
      </c>
      <c r="K1387" s="59">
        <v>0</v>
      </c>
      <c r="L1387" s="72">
        <v>14090</v>
      </c>
      <c r="M1387" s="57">
        <v>3.2</v>
      </c>
    </row>
    <row r="1388" s="83" customFormat="1" ht="27.6" spans="1:13">
      <c r="A1388" s="83" t="s">
        <v>44</v>
      </c>
      <c r="B1388" s="84">
        <v>1387</v>
      </c>
      <c r="C1388" s="57" t="s">
        <v>45</v>
      </c>
      <c r="D1388" s="57" t="s">
        <v>322</v>
      </c>
      <c r="E1388" s="42" t="s">
        <v>6170</v>
      </c>
      <c r="F1388" s="58" t="s">
        <v>323</v>
      </c>
      <c r="G1388" s="87" t="s">
        <v>6406</v>
      </c>
      <c r="H1388" s="91" t="s">
        <v>2162</v>
      </c>
      <c r="I1388" s="57" t="s">
        <v>2124</v>
      </c>
      <c r="J1388" s="59">
        <v>4.6</v>
      </c>
      <c r="K1388" s="59">
        <v>0</v>
      </c>
      <c r="L1388" s="72">
        <v>1033</v>
      </c>
      <c r="M1388" s="57">
        <v>3.2</v>
      </c>
    </row>
    <row r="1389" s="83" customFormat="1" ht="27.6" spans="1:13">
      <c r="A1389" s="83" t="s">
        <v>44</v>
      </c>
      <c r="B1389" s="84">
        <v>1388</v>
      </c>
      <c r="C1389" s="57" t="s">
        <v>45</v>
      </c>
      <c r="D1389" s="57" t="s">
        <v>89</v>
      </c>
      <c r="E1389" s="42" t="s">
        <v>6170</v>
      </c>
      <c r="F1389" s="58" t="s">
        <v>114</v>
      </c>
      <c r="G1389" s="87" t="s">
        <v>6331</v>
      </c>
      <c r="H1389" s="91" t="s">
        <v>2166</v>
      </c>
      <c r="I1389" s="57" t="s">
        <v>22</v>
      </c>
      <c r="J1389" s="72">
        <v>10</v>
      </c>
      <c r="K1389" s="57">
        <v>0</v>
      </c>
      <c r="L1389" s="57">
        <v>3522</v>
      </c>
      <c r="M1389" s="57">
        <v>3.2</v>
      </c>
    </row>
    <row r="1390" s="83" customFormat="1" ht="41.4" spans="1:13">
      <c r="A1390" s="83" t="s">
        <v>44</v>
      </c>
      <c r="B1390" s="84">
        <v>1389</v>
      </c>
      <c r="C1390" s="57" t="s">
        <v>45</v>
      </c>
      <c r="D1390" s="57" t="s">
        <v>89</v>
      </c>
      <c r="E1390" s="42" t="s">
        <v>6170</v>
      </c>
      <c r="F1390" s="58" t="s">
        <v>114</v>
      </c>
      <c r="G1390" s="87" t="s">
        <v>6332</v>
      </c>
      <c r="H1390" s="91" t="s">
        <v>2166</v>
      </c>
      <c r="I1390" s="57" t="s">
        <v>22</v>
      </c>
      <c r="J1390" s="72">
        <v>2</v>
      </c>
      <c r="K1390" s="57">
        <v>0</v>
      </c>
      <c r="L1390" s="57">
        <v>606</v>
      </c>
      <c r="M1390" s="57">
        <v>3.2</v>
      </c>
    </row>
    <row r="1391" s="83" customFormat="1" ht="27.6" spans="1:13">
      <c r="A1391" s="83" t="s">
        <v>44</v>
      </c>
      <c r="B1391" s="84">
        <v>1390</v>
      </c>
      <c r="C1391" s="57" t="s">
        <v>45</v>
      </c>
      <c r="D1391" s="57" t="s">
        <v>53</v>
      </c>
      <c r="E1391" s="42" t="s">
        <v>6170</v>
      </c>
      <c r="F1391" s="58" t="s">
        <v>55</v>
      </c>
      <c r="G1391" s="87" t="s">
        <v>6333</v>
      </c>
      <c r="H1391" s="91" t="s">
        <v>2158</v>
      </c>
      <c r="I1391" s="57" t="s">
        <v>22</v>
      </c>
      <c r="J1391" s="72">
        <v>14</v>
      </c>
      <c r="K1391" s="57">
        <v>0</v>
      </c>
      <c r="L1391" s="72">
        <v>2639</v>
      </c>
      <c r="M1391" s="57">
        <v>3.2</v>
      </c>
    </row>
    <row r="1392" s="83" customFormat="1" ht="27.6" spans="1:13">
      <c r="A1392" s="83" t="s">
        <v>44</v>
      </c>
      <c r="B1392" s="84">
        <v>1391</v>
      </c>
      <c r="C1392" s="57" t="s">
        <v>45</v>
      </c>
      <c r="D1392" s="57" t="s">
        <v>53</v>
      </c>
      <c r="E1392" s="42" t="s">
        <v>6170</v>
      </c>
      <c r="F1392" s="58" t="s">
        <v>304</v>
      </c>
      <c r="G1392" s="87" t="s">
        <v>6334</v>
      </c>
      <c r="H1392" s="91" t="s">
        <v>2158</v>
      </c>
      <c r="I1392" s="57" t="s">
        <v>22</v>
      </c>
      <c r="J1392" s="72">
        <v>1</v>
      </c>
      <c r="K1392" s="57">
        <v>0</v>
      </c>
      <c r="L1392" s="57">
        <v>210</v>
      </c>
      <c r="M1392" s="57">
        <v>3.2</v>
      </c>
    </row>
    <row r="1393" s="83" customFormat="1" ht="27.6" spans="1:13">
      <c r="A1393" s="83" t="s">
        <v>44</v>
      </c>
      <c r="B1393" s="84">
        <v>1392</v>
      </c>
      <c r="C1393" s="57" t="s">
        <v>45</v>
      </c>
      <c r="D1393" s="57" t="s">
        <v>53</v>
      </c>
      <c r="E1393" s="42" t="s">
        <v>6170</v>
      </c>
      <c r="F1393" s="58" t="s">
        <v>55</v>
      </c>
      <c r="G1393" s="87" t="s">
        <v>6335</v>
      </c>
      <c r="H1393" s="91" t="s">
        <v>2158</v>
      </c>
      <c r="I1393" s="57" t="s">
        <v>22</v>
      </c>
      <c r="J1393" s="72">
        <v>2</v>
      </c>
      <c r="K1393" s="57">
        <v>0</v>
      </c>
      <c r="L1393" s="57">
        <v>189</v>
      </c>
      <c r="M1393" s="57">
        <v>3.2</v>
      </c>
    </row>
    <row r="1394" s="83" customFormat="1" ht="41.4" spans="1:13">
      <c r="A1394" s="83" t="s">
        <v>44</v>
      </c>
      <c r="B1394" s="84">
        <v>1393</v>
      </c>
      <c r="C1394" s="57" t="s">
        <v>45</v>
      </c>
      <c r="D1394" s="57" t="s">
        <v>171</v>
      </c>
      <c r="E1394" s="42" t="s">
        <v>6170</v>
      </c>
      <c r="F1394" s="58" t="s">
        <v>172</v>
      </c>
      <c r="G1394" s="87" t="s">
        <v>6336</v>
      </c>
      <c r="H1394" s="91" t="s">
        <v>1809</v>
      </c>
      <c r="I1394" s="57" t="s">
        <v>22</v>
      </c>
      <c r="J1394" s="72">
        <v>9</v>
      </c>
      <c r="K1394" s="57">
        <v>0</v>
      </c>
      <c r="L1394" s="72">
        <v>20</v>
      </c>
      <c r="M1394" s="57">
        <v>3.2</v>
      </c>
    </row>
    <row r="1395" s="83" customFormat="1" ht="27.6" spans="1:13">
      <c r="A1395" s="83" t="s">
        <v>44</v>
      </c>
      <c r="B1395" s="84">
        <v>1394</v>
      </c>
      <c r="C1395" s="57" t="s">
        <v>45</v>
      </c>
      <c r="D1395" s="57" t="s">
        <v>53</v>
      </c>
      <c r="E1395" s="42" t="s">
        <v>6170</v>
      </c>
      <c r="F1395" s="58" t="s">
        <v>236</v>
      </c>
      <c r="G1395" s="87" t="s">
        <v>3575</v>
      </c>
      <c r="H1395" s="91" t="s">
        <v>2166</v>
      </c>
      <c r="I1395" s="57" t="s">
        <v>22</v>
      </c>
      <c r="J1395" s="72">
        <v>9</v>
      </c>
      <c r="K1395" s="57">
        <v>0</v>
      </c>
      <c r="L1395" s="72">
        <v>9</v>
      </c>
      <c r="M1395" s="57">
        <v>3.2</v>
      </c>
    </row>
    <row r="1396" s="83" customFormat="1" ht="27.6" spans="1:13">
      <c r="A1396" s="83" t="s">
        <v>44</v>
      </c>
      <c r="B1396" s="84">
        <v>1395</v>
      </c>
      <c r="C1396" s="57" t="s">
        <v>45</v>
      </c>
      <c r="D1396" s="57" t="s">
        <v>322</v>
      </c>
      <c r="E1396" s="42" t="s">
        <v>6170</v>
      </c>
      <c r="F1396" s="58" t="s">
        <v>323</v>
      </c>
      <c r="G1396" s="87" t="s">
        <v>6337</v>
      </c>
      <c r="H1396" s="91" t="s">
        <v>2162</v>
      </c>
      <c r="I1396" s="57" t="s">
        <v>2124</v>
      </c>
      <c r="J1396" s="59">
        <v>48.4692</v>
      </c>
      <c r="K1396" s="59">
        <v>0</v>
      </c>
      <c r="L1396" s="72">
        <v>12384</v>
      </c>
      <c r="M1396" s="57">
        <v>3.2</v>
      </c>
    </row>
    <row r="1397" s="83" customFormat="1" ht="72" spans="1:13">
      <c r="A1397" s="83" t="s">
        <v>44</v>
      </c>
      <c r="B1397" s="84">
        <v>1396</v>
      </c>
      <c r="C1397" s="57" t="s">
        <v>45</v>
      </c>
      <c r="D1397" s="57" t="s">
        <v>17</v>
      </c>
      <c r="E1397" s="42" t="s">
        <v>6170</v>
      </c>
      <c r="F1397" s="92" t="s">
        <v>4031</v>
      </c>
      <c r="G1397" s="93" t="s">
        <v>6338</v>
      </c>
      <c r="H1397" s="40" t="s">
        <v>6339</v>
      </c>
      <c r="I1397" s="57" t="s">
        <v>22</v>
      </c>
      <c r="J1397" s="72">
        <v>1</v>
      </c>
      <c r="K1397" s="57">
        <v>0</v>
      </c>
      <c r="L1397" s="72">
        <v>4.9</v>
      </c>
      <c r="M1397" s="57">
        <v>3.2</v>
      </c>
    </row>
    <row r="1398" s="83" customFormat="1" ht="27.6" spans="1:13">
      <c r="A1398" s="83" t="s">
        <v>44</v>
      </c>
      <c r="B1398" s="84">
        <v>1397</v>
      </c>
      <c r="C1398" s="57" t="s">
        <v>45</v>
      </c>
      <c r="D1398" s="57" t="s">
        <v>89</v>
      </c>
      <c r="E1398" s="42" t="s">
        <v>6170</v>
      </c>
      <c r="F1398" s="58" t="s">
        <v>114</v>
      </c>
      <c r="G1398" s="87" t="s">
        <v>6346</v>
      </c>
      <c r="H1398" s="91" t="s">
        <v>2166</v>
      </c>
      <c r="I1398" s="57" t="s">
        <v>22</v>
      </c>
      <c r="J1398" s="72">
        <v>1</v>
      </c>
      <c r="K1398" s="57">
        <v>0</v>
      </c>
      <c r="L1398" s="72">
        <v>32</v>
      </c>
      <c r="M1398" s="57">
        <v>3.2</v>
      </c>
    </row>
    <row r="1399" s="83" customFormat="1" ht="27.6" spans="1:13">
      <c r="A1399" s="83" t="s">
        <v>44</v>
      </c>
      <c r="B1399" s="84">
        <v>1398</v>
      </c>
      <c r="C1399" s="57" t="s">
        <v>45</v>
      </c>
      <c r="D1399" s="57" t="s">
        <v>89</v>
      </c>
      <c r="E1399" s="42" t="s">
        <v>6170</v>
      </c>
      <c r="F1399" s="58" t="s">
        <v>114</v>
      </c>
      <c r="G1399" s="87" t="s">
        <v>2768</v>
      </c>
      <c r="H1399" s="91" t="s">
        <v>2166</v>
      </c>
      <c r="I1399" s="57" t="s">
        <v>22</v>
      </c>
      <c r="J1399" s="72">
        <v>2</v>
      </c>
      <c r="K1399" s="57">
        <v>0</v>
      </c>
      <c r="L1399" s="72">
        <v>152</v>
      </c>
      <c r="M1399" s="57">
        <v>3.2</v>
      </c>
    </row>
    <row r="1400" s="83" customFormat="1" ht="27.6" spans="1:13">
      <c r="A1400" s="83" t="s">
        <v>44</v>
      </c>
      <c r="B1400" s="84">
        <v>1399</v>
      </c>
      <c r="C1400" s="57" t="s">
        <v>45</v>
      </c>
      <c r="D1400" s="57" t="s">
        <v>53</v>
      </c>
      <c r="E1400" s="42" t="s">
        <v>6170</v>
      </c>
      <c r="F1400" s="58" t="s">
        <v>885</v>
      </c>
      <c r="G1400" s="87" t="s">
        <v>6347</v>
      </c>
      <c r="H1400" s="91" t="s">
        <v>2158</v>
      </c>
      <c r="I1400" s="57" t="s">
        <v>22</v>
      </c>
      <c r="J1400" s="72">
        <v>1</v>
      </c>
      <c r="K1400" s="57">
        <f t="shared" ref="K1400:K1403" si="87">(CEILING(J1400*0.2,1))*1</f>
        <v>1</v>
      </c>
      <c r="L1400" s="72">
        <v>8</v>
      </c>
      <c r="M1400" s="57">
        <v>3.2</v>
      </c>
    </row>
    <row r="1401" s="83" customFormat="1" ht="27.6" spans="1:13">
      <c r="A1401" s="83" t="s">
        <v>44</v>
      </c>
      <c r="B1401" s="84">
        <v>1400</v>
      </c>
      <c r="C1401" s="57" t="s">
        <v>45</v>
      </c>
      <c r="D1401" s="57" t="s">
        <v>53</v>
      </c>
      <c r="E1401" s="42" t="s">
        <v>6170</v>
      </c>
      <c r="F1401" s="58" t="s">
        <v>55</v>
      </c>
      <c r="G1401" s="87" t="s">
        <v>2606</v>
      </c>
      <c r="H1401" s="91" t="s">
        <v>2158</v>
      </c>
      <c r="I1401" s="57" t="s">
        <v>22</v>
      </c>
      <c r="J1401" s="72">
        <v>10</v>
      </c>
      <c r="K1401" s="57">
        <f t="shared" si="87"/>
        <v>2</v>
      </c>
      <c r="L1401" s="72">
        <v>300</v>
      </c>
      <c r="M1401" s="57">
        <v>3.2</v>
      </c>
    </row>
    <row r="1402" s="83" customFormat="1" ht="27.6" spans="1:13">
      <c r="A1402" s="83" t="s">
        <v>44</v>
      </c>
      <c r="B1402" s="84">
        <v>1401</v>
      </c>
      <c r="C1402" s="57" t="s">
        <v>45</v>
      </c>
      <c r="D1402" s="57" t="s">
        <v>53</v>
      </c>
      <c r="E1402" s="42" t="s">
        <v>6170</v>
      </c>
      <c r="F1402" s="58" t="s">
        <v>304</v>
      </c>
      <c r="G1402" s="87" t="s">
        <v>6348</v>
      </c>
      <c r="H1402" s="91" t="s">
        <v>2158</v>
      </c>
      <c r="I1402" s="57" t="s">
        <v>22</v>
      </c>
      <c r="J1402" s="72">
        <v>3</v>
      </c>
      <c r="K1402" s="57">
        <f t="shared" si="87"/>
        <v>1</v>
      </c>
      <c r="L1402" s="72">
        <v>87</v>
      </c>
      <c r="M1402" s="57">
        <v>3.2</v>
      </c>
    </row>
    <row r="1403" s="83" customFormat="1" ht="27.6" spans="1:13">
      <c r="A1403" s="83" t="s">
        <v>44</v>
      </c>
      <c r="B1403" s="84">
        <v>1402</v>
      </c>
      <c r="C1403" s="57" t="s">
        <v>45</v>
      </c>
      <c r="D1403" s="57" t="s">
        <v>53</v>
      </c>
      <c r="E1403" s="42" t="s">
        <v>6170</v>
      </c>
      <c r="F1403" s="58" t="s">
        <v>249</v>
      </c>
      <c r="G1403" s="87" t="s">
        <v>6349</v>
      </c>
      <c r="H1403" s="91" t="s">
        <v>2158</v>
      </c>
      <c r="I1403" s="57" t="s">
        <v>22</v>
      </c>
      <c r="J1403" s="72">
        <v>1</v>
      </c>
      <c r="K1403" s="57">
        <f t="shared" si="87"/>
        <v>1</v>
      </c>
      <c r="L1403" s="72">
        <v>11</v>
      </c>
      <c r="M1403" s="57">
        <v>3.2</v>
      </c>
    </row>
    <row r="1404" s="83" customFormat="1" ht="41.4" spans="1:13">
      <c r="A1404" s="83" t="s">
        <v>44</v>
      </c>
      <c r="B1404" s="84">
        <v>1403</v>
      </c>
      <c r="C1404" s="57" t="s">
        <v>45</v>
      </c>
      <c r="D1404" s="57" t="s">
        <v>171</v>
      </c>
      <c r="E1404" s="42" t="s">
        <v>6170</v>
      </c>
      <c r="F1404" s="58" t="s">
        <v>172</v>
      </c>
      <c r="G1404" s="87" t="s">
        <v>6350</v>
      </c>
      <c r="H1404" s="91" t="s">
        <v>1809</v>
      </c>
      <c r="I1404" s="57" t="s">
        <v>22</v>
      </c>
      <c r="J1404" s="72">
        <v>1</v>
      </c>
      <c r="K1404" s="57">
        <v>0</v>
      </c>
      <c r="L1404" s="72">
        <v>0.4</v>
      </c>
      <c r="M1404" s="57">
        <v>3.2</v>
      </c>
    </row>
    <row r="1405" s="83" customFormat="1" ht="41.4" spans="1:13">
      <c r="A1405" s="83" t="s">
        <v>44</v>
      </c>
      <c r="B1405" s="84">
        <v>1404</v>
      </c>
      <c r="C1405" s="57" t="s">
        <v>45</v>
      </c>
      <c r="D1405" s="57" t="s">
        <v>171</v>
      </c>
      <c r="E1405" s="42" t="s">
        <v>6170</v>
      </c>
      <c r="F1405" s="58" t="s">
        <v>172</v>
      </c>
      <c r="G1405" s="87" t="s">
        <v>6269</v>
      </c>
      <c r="H1405" s="91" t="s">
        <v>1809</v>
      </c>
      <c r="I1405" s="57" t="s">
        <v>22</v>
      </c>
      <c r="J1405" s="72">
        <v>1</v>
      </c>
      <c r="K1405" s="57">
        <v>0</v>
      </c>
      <c r="L1405" s="72">
        <v>1</v>
      </c>
      <c r="M1405" s="57">
        <v>3.2</v>
      </c>
    </row>
    <row r="1406" s="83" customFormat="1" ht="27.6" spans="1:13">
      <c r="A1406" s="83" t="s">
        <v>44</v>
      </c>
      <c r="B1406" s="84">
        <v>1405</v>
      </c>
      <c r="C1406" s="57" t="s">
        <v>45</v>
      </c>
      <c r="D1406" s="57" t="s">
        <v>53</v>
      </c>
      <c r="E1406" s="42" t="s">
        <v>6170</v>
      </c>
      <c r="F1406" s="58" t="s">
        <v>236</v>
      </c>
      <c r="G1406" s="87" t="s">
        <v>2614</v>
      </c>
      <c r="H1406" s="91" t="s">
        <v>2166</v>
      </c>
      <c r="I1406" s="57" t="s">
        <v>22</v>
      </c>
      <c r="J1406" s="72">
        <v>1</v>
      </c>
      <c r="K1406" s="57">
        <f>(CEILING(J1406*0.2,1))*1</f>
        <v>1</v>
      </c>
      <c r="L1406" s="72">
        <v>1</v>
      </c>
      <c r="M1406" s="57">
        <v>3.2</v>
      </c>
    </row>
    <row r="1407" s="83" customFormat="1" ht="27.6" spans="1:13">
      <c r="A1407" s="83" t="s">
        <v>44</v>
      </c>
      <c r="B1407" s="84">
        <v>1406</v>
      </c>
      <c r="C1407" s="57" t="s">
        <v>45</v>
      </c>
      <c r="D1407" s="57" t="s">
        <v>322</v>
      </c>
      <c r="E1407" s="42" t="s">
        <v>6170</v>
      </c>
      <c r="F1407" s="58" t="s">
        <v>323</v>
      </c>
      <c r="G1407" s="87" t="s">
        <v>2769</v>
      </c>
      <c r="H1407" s="91" t="s">
        <v>2162</v>
      </c>
      <c r="I1407" s="57" t="s">
        <v>2124</v>
      </c>
      <c r="J1407" s="59">
        <v>38.6755</v>
      </c>
      <c r="K1407" s="59">
        <f>J1407*0.1</f>
        <v>3.86755</v>
      </c>
      <c r="L1407" s="72">
        <v>3064</v>
      </c>
      <c r="M1407" s="57">
        <v>3.2</v>
      </c>
    </row>
    <row r="1408" s="83" customFormat="1" ht="27.6" spans="1:13">
      <c r="A1408" s="83" t="s">
        <v>44</v>
      </c>
      <c r="B1408" s="84">
        <v>1407</v>
      </c>
      <c r="C1408" s="57" t="s">
        <v>45</v>
      </c>
      <c r="D1408" s="57" t="s">
        <v>89</v>
      </c>
      <c r="E1408" s="42" t="s">
        <v>6170</v>
      </c>
      <c r="F1408" s="58" t="s">
        <v>114</v>
      </c>
      <c r="G1408" s="87" t="s">
        <v>6351</v>
      </c>
      <c r="H1408" s="91" t="s">
        <v>2166</v>
      </c>
      <c r="I1408" s="57" t="s">
        <v>22</v>
      </c>
      <c r="J1408" s="72">
        <v>1</v>
      </c>
      <c r="K1408" s="57">
        <v>0</v>
      </c>
      <c r="L1408" s="72">
        <v>163</v>
      </c>
      <c r="M1408" s="57">
        <v>3.2</v>
      </c>
    </row>
    <row r="1409" s="83" customFormat="1" ht="27.6" spans="1:13">
      <c r="A1409" s="83" t="s">
        <v>44</v>
      </c>
      <c r="B1409" s="84">
        <v>1408</v>
      </c>
      <c r="C1409" s="57" t="s">
        <v>45</v>
      </c>
      <c r="D1409" s="57" t="s">
        <v>53</v>
      </c>
      <c r="E1409" s="42" t="s">
        <v>6170</v>
      </c>
      <c r="F1409" s="58" t="s">
        <v>249</v>
      </c>
      <c r="G1409" s="87" t="s">
        <v>6352</v>
      </c>
      <c r="H1409" s="91" t="s">
        <v>2158</v>
      </c>
      <c r="I1409" s="57" t="s">
        <v>22</v>
      </c>
      <c r="J1409" s="72">
        <v>1</v>
      </c>
      <c r="K1409" s="57">
        <f>(CEILING(J1409*0.2,1))*1</f>
        <v>1</v>
      </c>
      <c r="L1409" s="72">
        <v>25</v>
      </c>
      <c r="M1409" s="57">
        <v>3.2</v>
      </c>
    </row>
    <row r="1410" s="83" customFormat="1" ht="41.4" spans="1:13">
      <c r="A1410" s="83" t="s">
        <v>44</v>
      </c>
      <c r="B1410" s="84">
        <v>1409</v>
      </c>
      <c r="C1410" s="57" t="s">
        <v>45</v>
      </c>
      <c r="D1410" s="57" t="s">
        <v>171</v>
      </c>
      <c r="E1410" s="42" t="s">
        <v>6170</v>
      </c>
      <c r="F1410" s="58" t="s">
        <v>172</v>
      </c>
      <c r="G1410" s="87" t="s">
        <v>6353</v>
      </c>
      <c r="H1410" s="91" t="s">
        <v>1809</v>
      </c>
      <c r="I1410" s="57" t="s">
        <v>22</v>
      </c>
      <c r="J1410" s="72">
        <v>2</v>
      </c>
      <c r="K1410" s="57">
        <v>0</v>
      </c>
      <c r="L1410" s="72">
        <v>1</v>
      </c>
      <c r="M1410" s="57">
        <v>3.2</v>
      </c>
    </row>
    <row r="1411" s="83" customFormat="1" ht="27.6" spans="1:13">
      <c r="A1411" s="83" t="s">
        <v>44</v>
      </c>
      <c r="B1411" s="84">
        <v>1410</v>
      </c>
      <c r="C1411" s="57" t="s">
        <v>45</v>
      </c>
      <c r="D1411" s="57" t="s">
        <v>322</v>
      </c>
      <c r="E1411" s="42" t="s">
        <v>6170</v>
      </c>
      <c r="F1411" s="58" t="s">
        <v>323</v>
      </c>
      <c r="G1411" s="87" t="s">
        <v>6499</v>
      </c>
      <c r="H1411" s="91" t="s">
        <v>2162</v>
      </c>
      <c r="I1411" s="57" t="s">
        <v>2124</v>
      </c>
      <c r="J1411" s="59">
        <v>0.513</v>
      </c>
      <c r="K1411" s="59">
        <f>J1411*0.1</f>
        <v>0.0513</v>
      </c>
      <c r="L1411" s="72">
        <v>91</v>
      </c>
      <c r="M1411" s="57">
        <v>3.2</v>
      </c>
    </row>
    <row r="1412" s="83" customFormat="1" ht="27.6" spans="1:13">
      <c r="A1412" s="83" t="s">
        <v>44</v>
      </c>
      <c r="B1412" s="84">
        <v>1411</v>
      </c>
      <c r="C1412" s="57" t="s">
        <v>45</v>
      </c>
      <c r="D1412" s="57" t="s">
        <v>53</v>
      </c>
      <c r="E1412" s="42" t="s">
        <v>6170</v>
      </c>
      <c r="F1412" s="58" t="s">
        <v>3813</v>
      </c>
      <c r="G1412" s="87" t="s">
        <v>6355</v>
      </c>
      <c r="H1412" s="91" t="s">
        <v>2580</v>
      </c>
      <c r="I1412" s="57" t="s">
        <v>22</v>
      </c>
      <c r="J1412" s="72">
        <v>2</v>
      </c>
      <c r="K1412" s="57">
        <v>0</v>
      </c>
      <c r="L1412" s="57">
        <v>131</v>
      </c>
      <c r="M1412" s="57">
        <v>3.2</v>
      </c>
    </row>
    <row r="1413" s="83" customFormat="1" ht="27.6" spans="1:13">
      <c r="A1413" s="83" t="s">
        <v>44</v>
      </c>
      <c r="B1413" s="84">
        <v>1412</v>
      </c>
      <c r="C1413" s="57" t="s">
        <v>45</v>
      </c>
      <c r="D1413" s="57" t="s">
        <v>89</v>
      </c>
      <c r="E1413" s="42" t="s">
        <v>6170</v>
      </c>
      <c r="F1413" s="58" t="s">
        <v>114</v>
      </c>
      <c r="G1413" s="87" t="s">
        <v>6331</v>
      </c>
      <c r="H1413" s="91" t="s">
        <v>2166</v>
      </c>
      <c r="I1413" s="57" t="s">
        <v>22</v>
      </c>
      <c r="J1413" s="72">
        <v>9</v>
      </c>
      <c r="K1413" s="57">
        <v>0</v>
      </c>
      <c r="L1413" s="72">
        <v>3170</v>
      </c>
      <c r="M1413" s="57">
        <v>3.2</v>
      </c>
    </row>
    <row r="1414" s="83" customFormat="1" ht="27.6" spans="1:13">
      <c r="A1414" s="83" t="s">
        <v>44</v>
      </c>
      <c r="B1414" s="84">
        <v>1413</v>
      </c>
      <c r="C1414" s="57" t="s">
        <v>45</v>
      </c>
      <c r="D1414" s="57" t="s">
        <v>53</v>
      </c>
      <c r="E1414" s="42" t="s">
        <v>6170</v>
      </c>
      <c r="F1414" s="58" t="s">
        <v>55</v>
      </c>
      <c r="G1414" s="87" t="s">
        <v>6333</v>
      </c>
      <c r="H1414" s="91" t="s">
        <v>2158</v>
      </c>
      <c r="I1414" s="57" t="s">
        <v>22</v>
      </c>
      <c r="J1414" s="72">
        <v>6</v>
      </c>
      <c r="K1414" s="57">
        <v>0</v>
      </c>
      <c r="L1414" s="72">
        <v>1131</v>
      </c>
      <c r="M1414" s="57">
        <v>3.2</v>
      </c>
    </row>
    <row r="1415" s="83" customFormat="1" ht="27.6" spans="1:13">
      <c r="A1415" s="83" t="s">
        <v>44</v>
      </c>
      <c r="B1415" s="84">
        <v>1414</v>
      </c>
      <c r="C1415" s="57" t="s">
        <v>45</v>
      </c>
      <c r="D1415" s="57" t="s">
        <v>53</v>
      </c>
      <c r="E1415" s="42" t="s">
        <v>6170</v>
      </c>
      <c r="F1415" s="58" t="s">
        <v>304</v>
      </c>
      <c r="G1415" s="87" t="s">
        <v>6358</v>
      </c>
      <c r="H1415" s="91" t="s">
        <v>2158</v>
      </c>
      <c r="I1415" s="57" t="s">
        <v>22</v>
      </c>
      <c r="J1415" s="72">
        <v>1</v>
      </c>
      <c r="K1415" s="57">
        <v>0</v>
      </c>
      <c r="L1415" s="72">
        <v>221</v>
      </c>
      <c r="M1415" s="57">
        <v>3.2</v>
      </c>
    </row>
    <row r="1416" s="83" customFormat="1" ht="41.4" spans="1:13">
      <c r="A1416" s="83" t="s">
        <v>44</v>
      </c>
      <c r="B1416" s="84">
        <v>1415</v>
      </c>
      <c r="C1416" s="57" t="s">
        <v>45</v>
      </c>
      <c r="D1416" s="57" t="s">
        <v>171</v>
      </c>
      <c r="E1416" s="42" t="s">
        <v>6170</v>
      </c>
      <c r="F1416" s="58" t="s">
        <v>172</v>
      </c>
      <c r="G1416" s="87" t="s">
        <v>6336</v>
      </c>
      <c r="H1416" s="91" t="s">
        <v>1809</v>
      </c>
      <c r="I1416" s="57" t="s">
        <v>22</v>
      </c>
      <c r="J1416" s="72">
        <v>11</v>
      </c>
      <c r="K1416" s="57">
        <v>0</v>
      </c>
      <c r="L1416" s="72">
        <v>24</v>
      </c>
      <c r="M1416" s="57">
        <v>3.2</v>
      </c>
    </row>
    <row r="1417" s="83" customFormat="1" ht="55.2" spans="1:13">
      <c r="A1417" s="83" t="s">
        <v>44</v>
      </c>
      <c r="B1417" s="84">
        <v>1416</v>
      </c>
      <c r="C1417" s="57" t="s">
        <v>45</v>
      </c>
      <c r="D1417" s="57" t="s">
        <v>53</v>
      </c>
      <c r="E1417" s="42" t="s">
        <v>6170</v>
      </c>
      <c r="F1417" s="58" t="s">
        <v>236</v>
      </c>
      <c r="G1417" s="87" t="s">
        <v>6363</v>
      </c>
      <c r="H1417" s="91" t="s">
        <v>2166</v>
      </c>
      <c r="I1417" s="57" t="s">
        <v>22</v>
      </c>
      <c r="J1417" s="72">
        <v>2</v>
      </c>
      <c r="K1417" s="57">
        <v>0</v>
      </c>
      <c r="L1417" s="72">
        <v>15</v>
      </c>
      <c r="M1417" s="57">
        <v>3.2</v>
      </c>
    </row>
    <row r="1418" s="83" customFormat="1" ht="27.6" spans="1:13">
      <c r="A1418" s="83" t="s">
        <v>44</v>
      </c>
      <c r="B1418" s="84">
        <v>1417</v>
      </c>
      <c r="C1418" s="57" t="s">
        <v>45</v>
      </c>
      <c r="D1418" s="57" t="s">
        <v>53</v>
      </c>
      <c r="E1418" s="42" t="s">
        <v>6170</v>
      </c>
      <c r="F1418" s="58" t="s">
        <v>236</v>
      </c>
      <c r="G1418" s="87" t="s">
        <v>3575</v>
      </c>
      <c r="H1418" s="91" t="s">
        <v>2166</v>
      </c>
      <c r="I1418" s="57" t="s">
        <v>22</v>
      </c>
      <c r="J1418" s="72">
        <v>3</v>
      </c>
      <c r="K1418" s="57">
        <v>0</v>
      </c>
      <c r="L1418" s="72">
        <v>3</v>
      </c>
      <c r="M1418" s="57">
        <v>3.2</v>
      </c>
    </row>
    <row r="1419" s="83" customFormat="1" ht="27.6" spans="1:13">
      <c r="A1419" s="83" t="s">
        <v>44</v>
      </c>
      <c r="B1419" s="84">
        <v>1418</v>
      </c>
      <c r="C1419" s="57" t="s">
        <v>45</v>
      </c>
      <c r="D1419" s="57" t="s">
        <v>322</v>
      </c>
      <c r="E1419" s="42" t="s">
        <v>6170</v>
      </c>
      <c r="F1419" s="58" t="s">
        <v>323</v>
      </c>
      <c r="G1419" s="87" t="s">
        <v>6337</v>
      </c>
      <c r="H1419" s="91" t="s">
        <v>2162</v>
      </c>
      <c r="I1419" s="57" t="s">
        <v>2124</v>
      </c>
      <c r="J1419" s="59">
        <v>13.9238</v>
      </c>
      <c r="K1419" s="59">
        <v>0</v>
      </c>
      <c r="L1419" s="57">
        <v>3558</v>
      </c>
      <c r="M1419" s="57">
        <v>3.2</v>
      </c>
    </row>
    <row r="1420" s="83" customFormat="1" ht="27.6" spans="1:13">
      <c r="A1420" s="83" t="s">
        <v>44</v>
      </c>
      <c r="B1420" s="84">
        <v>1419</v>
      </c>
      <c r="C1420" s="57" t="s">
        <v>45</v>
      </c>
      <c r="D1420" s="57" t="s">
        <v>89</v>
      </c>
      <c r="E1420" s="42" t="s">
        <v>6170</v>
      </c>
      <c r="F1420" s="58" t="s">
        <v>114</v>
      </c>
      <c r="G1420" s="87" t="s">
        <v>6351</v>
      </c>
      <c r="H1420" s="91" t="s">
        <v>2166</v>
      </c>
      <c r="I1420" s="57" t="s">
        <v>22</v>
      </c>
      <c r="J1420" s="72">
        <v>1</v>
      </c>
      <c r="K1420" s="57">
        <v>0</v>
      </c>
      <c r="L1420" s="72">
        <v>163</v>
      </c>
      <c r="M1420" s="57">
        <v>3.2</v>
      </c>
    </row>
    <row r="1421" s="83" customFormat="1" ht="27.6" spans="1:13">
      <c r="A1421" s="83" t="s">
        <v>44</v>
      </c>
      <c r="B1421" s="84">
        <v>1420</v>
      </c>
      <c r="C1421" s="57" t="s">
        <v>45</v>
      </c>
      <c r="D1421" s="57" t="s">
        <v>53</v>
      </c>
      <c r="E1421" s="42" t="s">
        <v>6170</v>
      </c>
      <c r="F1421" s="58" t="s">
        <v>55</v>
      </c>
      <c r="G1421" s="87" t="s">
        <v>6365</v>
      </c>
      <c r="H1421" s="91" t="s">
        <v>2158</v>
      </c>
      <c r="I1421" s="57" t="s">
        <v>22</v>
      </c>
      <c r="J1421" s="72">
        <v>1</v>
      </c>
      <c r="K1421" s="57">
        <f>(CEILING(J1421*0.2,1))*1</f>
        <v>1</v>
      </c>
      <c r="L1421" s="72">
        <v>38</v>
      </c>
      <c r="M1421" s="57">
        <v>3.2</v>
      </c>
    </row>
    <row r="1422" s="83" customFormat="1" ht="41.4" spans="1:13">
      <c r="A1422" s="83" t="s">
        <v>44</v>
      </c>
      <c r="B1422" s="84">
        <v>1421</v>
      </c>
      <c r="C1422" s="57" t="s">
        <v>45</v>
      </c>
      <c r="D1422" s="57" t="s">
        <v>171</v>
      </c>
      <c r="E1422" s="42" t="s">
        <v>6170</v>
      </c>
      <c r="F1422" s="58" t="s">
        <v>172</v>
      </c>
      <c r="G1422" s="87" t="s">
        <v>6353</v>
      </c>
      <c r="H1422" s="91" t="s">
        <v>1809</v>
      </c>
      <c r="I1422" s="57" t="s">
        <v>22</v>
      </c>
      <c r="J1422" s="72">
        <v>2</v>
      </c>
      <c r="K1422" s="57">
        <v>0</v>
      </c>
      <c r="L1422" s="72">
        <v>1</v>
      </c>
      <c r="M1422" s="57">
        <v>3.2</v>
      </c>
    </row>
    <row r="1423" s="83" customFormat="1" ht="27.6" spans="1:13">
      <c r="A1423" s="83" t="s">
        <v>44</v>
      </c>
      <c r="B1423" s="84">
        <v>1422</v>
      </c>
      <c r="C1423" s="57" t="s">
        <v>45</v>
      </c>
      <c r="D1423" s="57" t="s">
        <v>322</v>
      </c>
      <c r="E1423" s="42" t="s">
        <v>6170</v>
      </c>
      <c r="F1423" s="58" t="s">
        <v>323</v>
      </c>
      <c r="G1423" s="87" t="s">
        <v>6366</v>
      </c>
      <c r="H1423" s="91" t="s">
        <v>2162</v>
      </c>
      <c r="I1423" s="57" t="s">
        <v>2124</v>
      </c>
      <c r="J1423" s="59">
        <v>2.1239</v>
      </c>
      <c r="K1423" s="59">
        <f>J1423*0.1</f>
        <v>0.21239</v>
      </c>
      <c r="L1423" s="72">
        <v>219</v>
      </c>
      <c r="M1423" s="57">
        <v>3.2</v>
      </c>
    </row>
    <row r="1424" s="83" customFormat="1" ht="27.6" spans="1:13">
      <c r="A1424" s="83" t="s">
        <v>44</v>
      </c>
      <c r="B1424" s="84">
        <v>1423</v>
      </c>
      <c r="C1424" s="57" t="s">
        <v>45</v>
      </c>
      <c r="D1424" s="57" t="s">
        <v>53</v>
      </c>
      <c r="E1424" s="42" t="s">
        <v>6170</v>
      </c>
      <c r="F1424" s="58" t="s">
        <v>55</v>
      </c>
      <c r="G1424" s="87" t="s">
        <v>6367</v>
      </c>
      <c r="H1424" s="91" t="s">
        <v>2158</v>
      </c>
      <c r="I1424" s="57" t="s">
        <v>22</v>
      </c>
      <c r="J1424" s="72">
        <v>8</v>
      </c>
      <c r="K1424" s="57">
        <v>0</v>
      </c>
      <c r="L1424" s="72">
        <v>936</v>
      </c>
      <c r="M1424" s="57">
        <v>3.2</v>
      </c>
    </row>
    <row r="1425" s="83" customFormat="1" ht="27.6" spans="1:13">
      <c r="A1425" s="83" t="s">
        <v>44</v>
      </c>
      <c r="B1425" s="84">
        <v>1424</v>
      </c>
      <c r="C1425" s="57" t="s">
        <v>45</v>
      </c>
      <c r="D1425" s="57" t="s">
        <v>53</v>
      </c>
      <c r="E1425" s="42" t="s">
        <v>6170</v>
      </c>
      <c r="F1425" s="58" t="s">
        <v>249</v>
      </c>
      <c r="G1425" s="87" t="s">
        <v>6368</v>
      </c>
      <c r="H1425" s="91" t="s">
        <v>2158</v>
      </c>
      <c r="I1425" s="57" t="s">
        <v>22</v>
      </c>
      <c r="J1425" s="72">
        <v>1</v>
      </c>
      <c r="K1425" s="57">
        <v>0</v>
      </c>
      <c r="L1425" s="72">
        <v>31</v>
      </c>
      <c r="M1425" s="57">
        <v>3.2</v>
      </c>
    </row>
    <row r="1426" s="83" customFormat="1" ht="27.6" spans="1:13">
      <c r="A1426" s="83" t="s">
        <v>44</v>
      </c>
      <c r="B1426" s="84">
        <v>1425</v>
      </c>
      <c r="C1426" s="57" t="s">
        <v>45</v>
      </c>
      <c r="D1426" s="57" t="s">
        <v>53</v>
      </c>
      <c r="E1426" s="42" t="s">
        <v>6170</v>
      </c>
      <c r="F1426" s="58" t="s">
        <v>55</v>
      </c>
      <c r="G1426" s="87" t="s">
        <v>6369</v>
      </c>
      <c r="H1426" s="91" t="s">
        <v>2158</v>
      </c>
      <c r="I1426" s="57" t="s">
        <v>22</v>
      </c>
      <c r="J1426" s="72">
        <v>3</v>
      </c>
      <c r="K1426" s="57">
        <v>0</v>
      </c>
      <c r="L1426" s="57">
        <v>175</v>
      </c>
      <c r="M1426" s="57">
        <v>3.2</v>
      </c>
    </row>
    <row r="1427" s="83" customFormat="1" ht="27.6" spans="1:13">
      <c r="A1427" s="83" t="s">
        <v>44</v>
      </c>
      <c r="B1427" s="84">
        <v>1426</v>
      </c>
      <c r="C1427" s="57" t="s">
        <v>45</v>
      </c>
      <c r="D1427" s="57" t="s">
        <v>322</v>
      </c>
      <c r="E1427" s="42" t="s">
        <v>6170</v>
      </c>
      <c r="F1427" s="58" t="s">
        <v>323</v>
      </c>
      <c r="G1427" s="87" t="s">
        <v>6370</v>
      </c>
      <c r="H1427" s="91" t="s">
        <v>2162</v>
      </c>
      <c r="I1427" s="57" t="s">
        <v>2124</v>
      </c>
      <c r="J1427" s="59">
        <v>28.3676</v>
      </c>
      <c r="K1427" s="59">
        <v>0</v>
      </c>
      <c r="L1427" s="57">
        <v>5395</v>
      </c>
      <c r="M1427" s="57">
        <v>3.2</v>
      </c>
    </row>
    <row r="1428" s="83" customFormat="1" ht="27.6" spans="1:13">
      <c r="A1428" s="83" t="s">
        <v>44</v>
      </c>
      <c r="B1428" s="84">
        <v>1427</v>
      </c>
      <c r="C1428" s="57" t="s">
        <v>45</v>
      </c>
      <c r="D1428" s="57" t="s">
        <v>89</v>
      </c>
      <c r="E1428" s="42" t="s">
        <v>6170</v>
      </c>
      <c r="F1428" s="58" t="s">
        <v>114</v>
      </c>
      <c r="G1428" s="87" t="s">
        <v>6351</v>
      </c>
      <c r="H1428" s="91" t="s">
        <v>2166</v>
      </c>
      <c r="I1428" s="57" t="s">
        <v>22</v>
      </c>
      <c r="J1428" s="72">
        <v>1</v>
      </c>
      <c r="K1428" s="57">
        <v>0</v>
      </c>
      <c r="L1428" s="57">
        <v>164</v>
      </c>
      <c r="M1428" s="57">
        <v>3.2</v>
      </c>
    </row>
    <row r="1429" s="83" customFormat="1" ht="27.6" spans="1:13">
      <c r="A1429" s="83" t="s">
        <v>44</v>
      </c>
      <c r="B1429" s="84">
        <v>1428</v>
      </c>
      <c r="C1429" s="57" t="s">
        <v>45</v>
      </c>
      <c r="D1429" s="57" t="s">
        <v>53</v>
      </c>
      <c r="E1429" s="42" t="s">
        <v>6170</v>
      </c>
      <c r="F1429" s="58" t="s">
        <v>3813</v>
      </c>
      <c r="G1429" s="87" t="s">
        <v>6371</v>
      </c>
      <c r="H1429" s="91" t="s">
        <v>3582</v>
      </c>
      <c r="I1429" s="57" t="s">
        <v>22</v>
      </c>
      <c r="J1429" s="72">
        <v>1</v>
      </c>
      <c r="K1429" s="57">
        <f>(CEILING(J1429*0.2,1))*1</f>
        <v>1</v>
      </c>
      <c r="L1429" s="57">
        <v>85</v>
      </c>
      <c r="M1429" s="57">
        <v>3.2</v>
      </c>
    </row>
    <row r="1430" s="83" customFormat="1" ht="27.6" spans="1:13">
      <c r="A1430" s="83" t="s">
        <v>44</v>
      </c>
      <c r="B1430" s="84">
        <v>1429</v>
      </c>
      <c r="C1430" s="57" t="s">
        <v>45</v>
      </c>
      <c r="D1430" s="57" t="s">
        <v>89</v>
      </c>
      <c r="E1430" s="42" t="s">
        <v>6170</v>
      </c>
      <c r="F1430" s="58" t="s">
        <v>114</v>
      </c>
      <c r="G1430" s="87" t="s">
        <v>6372</v>
      </c>
      <c r="H1430" s="91" t="s">
        <v>2166</v>
      </c>
      <c r="I1430" s="57" t="s">
        <v>22</v>
      </c>
      <c r="J1430" s="72">
        <v>8</v>
      </c>
      <c r="K1430" s="57">
        <v>0</v>
      </c>
      <c r="L1430" s="72">
        <v>2039</v>
      </c>
      <c r="M1430" s="57">
        <v>3.2</v>
      </c>
    </row>
    <row r="1431" s="83" customFormat="1" ht="27.6" spans="1:13">
      <c r="A1431" s="83" t="s">
        <v>44</v>
      </c>
      <c r="B1431" s="84">
        <v>1430</v>
      </c>
      <c r="C1431" s="57" t="s">
        <v>45</v>
      </c>
      <c r="D1431" s="57" t="s">
        <v>89</v>
      </c>
      <c r="E1431" s="42" t="s">
        <v>6170</v>
      </c>
      <c r="F1431" s="58" t="s">
        <v>114</v>
      </c>
      <c r="G1431" s="87" t="s">
        <v>6373</v>
      </c>
      <c r="H1431" s="91" t="s">
        <v>2166</v>
      </c>
      <c r="I1431" s="57" t="s">
        <v>22</v>
      </c>
      <c r="J1431" s="72">
        <v>1</v>
      </c>
      <c r="K1431" s="57">
        <v>0</v>
      </c>
      <c r="L1431" s="72">
        <v>495</v>
      </c>
      <c r="M1431" s="57">
        <v>3.2</v>
      </c>
    </row>
    <row r="1432" s="83" customFormat="1" ht="27.6" spans="1:13">
      <c r="A1432" s="83" t="s">
        <v>44</v>
      </c>
      <c r="B1432" s="84">
        <v>1431</v>
      </c>
      <c r="C1432" s="57" t="s">
        <v>45</v>
      </c>
      <c r="D1432" s="57" t="s">
        <v>53</v>
      </c>
      <c r="E1432" s="42" t="s">
        <v>6170</v>
      </c>
      <c r="F1432" s="58" t="s">
        <v>55</v>
      </c>
      <c r="G1432" s="87" t="s">
        <v>6375</v>
      </c>
      <c r="H1432" s="91" t="s">
        <v>2158</v>
      </c>
      <c r="I1432" s="57" t="s">
        <v>22</v>
      </c>
      <c r="J1432" s="72">
        <v>5</v>
      </c>
      <c r="K1432" s="57">
        <f>(CEILING(J1432*0.2,1))*1</f>
        <v>1</v>
      </c>
      <c r="L1432" s="57">
        <v>418</v>
      </c>
      <c r="M1432" s="57">
        <v>3.2</v>
      </c>
    </row>
    <row r="1433" s="83" customFormat="1" ht="27.6" spans="1:13">
      <c r="A1433" s="83" t="s">
        <v>44</v>
      </c>
      <c r="B1433" s="84">
        <v>1432</v>
      </c>
      <c r="C1433" s="57" t="s">
        <v>45</v>
      </c>
      <c r="D1433" s="57" t="s">
        <v>53</v>
      </c>
      <c r="E1433" s="42" t="s">
        <v>6170</v>
      </c>
      <c r="F1433" s="58" t="s">
        <v>55</v>
      </c>
      <c r="G1433" s="87" t="s">
        <v>6376</v>
      </c>
      <c r="H1433" s="91" t="s">
        <v>2158</v>
      </c>
      <c r="I1433" s="57" t="s">
        <v>22</v>
      </c>
      <c r="J1433" s="72">
        <v>3</v>
      </c>
      <c r="K1433" s="57">
        <v>0</v>
      </c>
      <c r="L1433" s="57">
        <v>491</v>
      </c>
      <c r="M1433" s="57">
        <v>3.2</v>
      </c>
    </row>
    <row r="1434" s="83" customFormat="1" ht="41.4" spans="1:13">
      <c r="A1434" s="83" t="s">
        <v>44</v>
      </c>
      <c r="B1434" s="84">
        <v>1433</v>
      </c>
      <c r="C1434" s="57" t="s">
        <v>45</v>
      </c>
      <c r="D1434" s="57" t="s">
        <v>53</v>
      </c>
      <c r="E1434" s="42" t="s">
        <v>6170</v>
      </c>
      <c r="F1434" s="58" t="s">
        <v>249</v>
      </c>
      <c r="G1434" s="87" t="s">
        <v>6377</v>
      </c>
      <c r="H1434" s="91" t="s">
        <v>2158</v>
      </c>
      <c r="I1434" s="57" t="s">
        <v>22</v>
      </c>
      <c r="J1434" s="72">
        <v>1</v>
      </c>
      <c r="K1434" s="57">
        <v>0</v>
      </c>
      <c r="L1434" s="57">
        <v>48</v>
      </c>
      <c r="M1434" s="57">
        <v>3.2</v>
      </c>
    </row>
    <row r="1435" s="83" customFormat="1" ht="41.4" spans="1:13">
      <c r="A1435" s="83" t="s">
        <v>44</v>
      </c>
      <c r="B1435" s="84">
        <v>1434</v>
      </c>
      <c r="C1435" s="57" t="s">
        <v>45</v>
      </c>
      <c r="D1435" s="57" t="s">
        <v>53</v>
      </c>
      <c r="E1435" s="42" t="s">
        <v>6170</v>
      </c>
      <c r="F1435" s="58" t="s">
        <v>249</v>
      </c>
      <c r="G1435" s="87" t="s">
        <v>6378</v>
      </c>
      <c r="H1435" s="91" t="s">
        <v>2158</v>
      </c>
      <c r="I1435" s="57" t="s">
        <v>22</v>
      </c>
      <c r="J1435" s="72">
        <v>1</v>
      </c>
      <c r="K1435" s="57">
        <v>0</v>
      </c>
      <c r="L1435" s="57">
        <v>48</v>
      </c>
      <c r="M1435" s="57">
        <v>3.2</v>
      </c>
    </row>
    <row r="1436" s="83" customFormat="1" ht="27.6" spans="1:13">
      <c r="A1436" s="83" t="s">
        <v>44</v>
      </c>
      <c r="B1436" s="84">
        <v>1435</v>
      </c>
      <c r="C1436" s="57" t="s">
        <v>45</v>
      </c>
      <c r="D1436" s="57" t="s">
        <v>53</v>
      </c>
      <c r="E1436" s="42" t="s">
        <v>6170</v>
      </c>
      <c r="F1436" s="58" t="s">
        <v>304</v>
      </c>
      <c r="G1436" s="87" t="s">
        <v>6382</v>
      </c>
      <c r="H1436" s="91" t="s">
        <v>2158</v>
      </c>
      <c r="I1436" s="57" t="s">
        <v>22</v>
      </c>
      <c r="J1436" s="72">
        <v>1</v>
      </c>
      <c r="K1436" s="57">
        <f t="shared" ref="K1436:K1441" si="88">(CEILING(J1436*0.2,1))*1</f>
        <v>1</v>
      </c>
      <c r="L1436" s="57">
        <v>74</v>
      </c>
      <c r="M1436" s="57">
        <v>3.2</v>
      </c>
    </row>
    <row r="1437" s="83" customFormat="1" ht="41.4" spans="1:13">
      <c r="A1437" s="83" t="s">
        <v>44</v>
      </c>
      <c r="B1437" s="84">
        <v>1436</v>
      </c>
      <c r="C1437" s="57" t="s">
        <v>45</v>
      </c>
      <c r="D1437" s="57" t="s">
        <v>171</v>
      </c>
      <c r="E1437" s="42" t="s">
        <v>6170</v>
      </c>
      <c r="F1437" s="58" t="s">
        <v>172</v>
      </c>
      <c r="G1437" s="87" t="s">
        <v>6383</v>
      </c>
      <c r="H1437" s="91" t="s">
        <v>1809</v>
      </c>
      <c r="I1437" s="57" t="s">
        <v>22</v>
      </c>
      <c r="J1437" s="72">
        <v>9</v>
      </c>
      <c r="K1437" s="57">
        <v>0</v>
      </c>
      <c r="L1437" s="72">
        <v>7</v>
      </c>
      <c r="M1437" s="57">
        <v>3.2</v>
      </c>
    </row>
    <row r="1438" s="83" customFormat="1" ht="41.4" spans="1:13">
      <c r="A1438" s="83" t="s">
        <v>44</v>
      </c>
      <c r="B1438" s="84">
        <v>1437</v>
      </c>
      <c r="C1438" s="57" t="s">
        <v>45</v>
      </c>
      <c r="D1438" s="57" t="s">
        <v>171</v>
      </c>
      <c r="E1438" s="42" t="s">
        <v>6170</v>
      </c>
      <c r="F1438" s="58" t="s">
        <v>172</v>
      </c>
      <c r="G1438" s="87" t="s">
        <v>6384</v>
      </c>
      <c r="H1438" s="91" t="s">
        <v>1809</v>
      </c>
      <c r="I1438" s="57" t="s">
        <v>22</v>
      </c>
      <c r="J1438" s="72">
        <v>1</v>
      </c>
      <c r="K1438" s="57">
        <v>0</v>
      </c>
      <c r="L1438" s="72">
        <v>1</v>
      </c>
      <c r="M1438" s="57">
        <v>3.2</v>
      </c>
    </row>
    <row r="1439" s="83" customFormat="1" ht="55.2" spans="1:13">
      <c r="A1439" s="83" t="s">
        <v>44</v>
      </c>
      <c r="B1439" s="84">
        <v>1438</v>
      </c>
      <c r="C1439" s="57" t="s">
        <v>45</v>
      </c>
      <c r="D1439" s="57" t="s">
        <v>53</v>
      </c>
      <c r="E1439" s="42" t="s">
        <v>6170</v>
      </c>
      <c r="F1439" s="58" t="s">
        <v>236</v>
      </c>
      <c r="G1439" s="87" t="s">
        <v>6387</v>
      </c>
      <c r="H1439" s="91" t="s">
        <v>2166</v>
      </c>
      <c r="I1439" s="57" t="s">
        <v>22</v>
      </c>
      <c r="J1439" s="72">
        <v>1</v>
      </c>
      <c r="K1439" s="57">
        <f t="shared" si="88"/>
        <v>1</v>
      </c>
      <c r="L1439" s="72">
        <v>6</v>
      </c>
      <c r="M1439" s="57">
        <v>3.2</v>
      </c>
    </row>
    <row r="1440" s="83" customFormat="1" ht="55.2" spans="1:13">
      <c r="A1440" s="83" t="s">
        <v>44</v>
      </c>
      <c r="B1440" s="84">
        <v>1439</v>
      </c>
      <c r="C1440" s="57" t="s">
        <v>45</v>
      </c>
      <c r="D1440" s="57" t="s">
        <v>53</v>
      </c>
      <c r="E1440" s="42" t="s">
        <v>6170</v>
      </c>
      <c r="F1440" s="58" t="s">
        <v>236</v>
      </c>
      <c r="G1440" s="87" t="s">
        <v>6388</v>
      </c>
      <c r="H1440" s="91" t="s">
        <v>2166</v>
      </c>
      <c r="I1440" s="57" t="s">
        <v>22</v>
      </c>
      <c r="J1440" s="72">
        <v>1</v>
      </c>
      <c r="K1440" s="57">
        <f t="shared" si="88"/>
        <v>1</v>
      </c>
      <c r="L1440" s="72">
        <v>12</v>
      </c>
      <c r="M1440" s="57">
        <v>3.2</v>
      </c>
    </row>
    <row r="1441" s="83" customFormat="1" ht="27.6" spans="1:13">
      <c r="A1441" s="83" t="s">
        <v>44</v>
      </c>
      <c r="B1441" s="84">
        <v>1440</v>
      </c>
      <c r="C1441" s="57" t="s">
        <v>45</v>
      </c>
      <c r="D1441" s="57" t="s">
        <v>53</v>
      </c>
      <c r="E1441" s="42" t="s">
        <v>6170</v>
      </c>
      <c r="F1441" s="58" t="s">
        <v>236</v>
      </c>
      <c r="G1441" s="87" t="s">
        <v>2614</v>
      </c>
      <c r="H1441" s="91" t="s">
        <v>2166</v>
      </c>
      <c r="I1441" s="57" t="s">
        <v>22</v>
      </c>
      <c r="J1441" s="72">
        <v>3</v>
      </c>
      <c r="K1441" s="57">
        <f t="shared" si="88"/>
        <v>1</v>
      </c>
      <c r="L1441" s="72">
        <v>3</v>
      </c>
      <c r="M1441" s="57">
        <v>3.2</v>
      </c>
    </row>
    <row r="1442" s="83" customFormat="1" ht="27.6" spans="1:13">
      <c r="A1442" s="83" t="s">
        <v>44</v>
      </c>
      <c r="B1442" s="84">
        <v>1441</v>
      </c>
      <c r="C1442" s="57" t="s">
        <v>45</v>
      </c>
      <c r="D1442" s="57" t="s">
        <v>322</v>
      </c>
      <c r="E1442" s="42" t="s">
        <v>6170</v>
      </c>
      <c r="F1442" s="58" t="s">
        <v>323</v>
      </c>
      <c r="G1442" s="87" t="s">
        <v>6499</v>
      </c>
      <c r="H1442" s="91" t="s">
        <v>2162</v>
      </c>
      <c r="I1442" s="57" t="s">
        <v>2124</v>
      </c>
      <c r="J1442" s="59">
        <v>0.3</v>
      </c>
      <c r="K1442" s="59">
        <f>J1442*0.1</f>
        <v>0.03</v>
      </c>
      <c r="L1442" s="72">
        <v>53</v>
      </c>
      <c r="M1442" s="57">
        <v>3.2</v>
      </c>
    </row>
    <row r="1443" s="83" customFormat="1" ht="27.6" spans="1:13">
      <c r="A1443" s="83" t="s">
        <v>44</v>
      </c>
      <c r="B1443" s="84">
        <v>1442</v>
      </c>
      <c r="C1443" s="57" t="s">
        <v>45</v>
      </c>
      <c r="D1443" s="57" t="s">
        <v>322</v>
      </c>
      <c r="E1443" s="42" t="s">
        <v>6170</v>
      </c>
      <c r="F1443" s="58" t="s">
        <v>323</v>
      </c>
      <c r="G1443" s="87" t="s">
        <v>6390</v>
      </c>
      <c r="H1443" s="91" t="s">
        <v>2162</v>
      </c>
      <c r="I1443" s="57" t="s">
        <v>2124</v>
      </c>
      <c r="J1443" s="59">
        <v>6.304</v>
      </c>
      <c r="K1443" s="59">
        <f>J1443*0.1</f>
        <v>0.6304</v>
      </c>
      <c r="L1443" s="72">
        <v>1077</v>
      </c>
      <c r="M1443" s="57">
        <v>3.2</v>
      </c>
    </row>
    <row r="1444" s="83" customFormat="1" ht="27.6" spans="1:13">
      <c r="A1444" s="83" t="s">
        <v>44</v>
      </c>
      <c r="B1444" s="84">
        <v>1443</v>
      </c>
      <c r="C1444" s="57" t="s">
        <v>45</v>
      </c>
      <c r="D1444" s="57" t="s">
        <v>322</v>
      </c>
      <c r="E1444" s="42" t="s">
        <v>6170</v>
      </c>
      <c r="F1444" s="58" t="s">
        <v>323</v>
      </c>
      <c r="G1444" s="87" t="s">
        <v>6391</v>
      </c>
      <c r="H1444" s="91" t="s">
        <v>2162</v>
      </c>
      <c r="I1444" s="57" t="s">
        <v>2124</v>
      </c>
      <c r="J1444" s="59">
        <v>9.77136</v>
      </c>
      <c r="K1444" s="59">
        <v>0</v>
      </c>
      <c r="L1444" s="72">
        <v>2619</v>
      </c>
      <c r="M1444" s="57">
        <v>3.2</v>
      </c>
    </row>
    <row r="1445" s="83" customFormat="1" ht="27.6" spans="1:13">
      <c r="A1445" s="83" t="s">
        <v>44</v>
      </c>
      <c r="B1445" s="84">
        <v>1444</v>
      </c>
      <c r="C1445" s="57" t="s">
        <v>45</v>
      </c>
      <c r="D1445" s="57" t="s">
        <v>89</v>
      </c>
      <c r="E1445" s="42" t="s">
        <v>6170</v>
      </c>
      <c r="F1445" s="58" t="s">
        <v>114</v>
      </c>
      <c r="G1445" s="87" t="s">
        <v>6372</v>
      </c>
      <c r="H1445" s="91" t="s">
        <v>2166</v>
      </c>
      <c r="I1445" s="57" t="s">
        <v>22</v>
      </c>
      <c r="J1445" s="72">
        <v>7</v>
      </c>
      <c r="K1445" s="57">
        <v>0</v>
      </c>
      <c r="L1445" s="72">
        <v>1784</v>
      </c>
      <c r="M1445" s="57">
        <v>3.2</v>
      </c>
    </row>
    <row r="1446" s="83" customFormat="1" ht="27.6" spans="1:13">
      <c r="A1446" s="83" t="s">
        <v>44</v>
      </c>
      <c r="B1446" s="84">
        <v>1445</v>
      </c>
      <c r="C1446" s="57" t="s">
        <v>45</v>
      </c>
      <c r="D1446" s="57" t="s">
        <v>89</v>
      </c>
      <c r="E1446" s="42" t="s">
        <v>6170</v>
      </c>
      <c r="F1446" s="58" t="s">
        <v>114</v>
      </c>
      <c r="G1446" s="87" t="s">
        <v>6373</v>
      </c>
      <c r="H1446" s="91" t="s">
        <v>2166</v>
      </c>
      <c r="I1446" s="57" t="s">
        <v>22</v>
      </c>
      <c r="J1446" s="72">
        <v>1</v>
      </c>
      <c r="K1446" s="57">
        <v>0</v>
      </c>
      <c r="L1446" s="72">
        <v>495</v>
      </c>
      <c r="M1446" s="57">
        <v>3.2</v>
      </c>
    </row>
    <row r="1447" s="83" customFormat="1" ht="27.6" spans="1:13">
      <c r="A1447" s="83" t="s">
        <v>44</v>
      </c>
      <c r="B1447" s="84">
        <v>1446</v>
      </c>
      <c r="C1447" s="57" t="s">
        <v>45</v>
      </c>
      <c r="D1447" s="57" t="s">
        <v>53</v>
      </c>
      <c r="E1447" s="42" t="s">
        <v>6170</v>
      </c>
      <c r="F1447" s="58" t="s">
        <v>55</v>
      </c>
      <c r="G1447" s="87" t="s">
        <v>6375</v>
      </c>
      <c r="H1447" s="91" t="s">
        <v>2158</v>
      </c>
      <c r="I1447" s="57" t="s">
        <v>22</v>
      </c>
      <c r="J1447" s="72">
        <v>13</v>
      </c>
      <c r="K1447" s="57">
        <f t="shared" ref="K1447:K1450" si="89">(CEILING(J1447*0.2,1))*1</f>
        <v>3</v>
      </c>
      <c r="L1447" s="72">
        <v>1086</v>
      </c>
      <c r="M1447" s="57">
        <v>3.2</v>
      </c>
    </row>
    <row r="1448" s="83" customFormat="1" ht="41.4" spans="1:13">
      <c r="A1448" s="83" t="s">
        <v>44</v>
      </c>
      <c r="B1448" s="84">
        <v>1447</v>
      </c>
      <c r="C1448" s="57" t="s">
        <v>45</v>
      </c>
      <c r="D1448" s="57" t="s">
        <v>53</v>
      </c>
      <c r="E1448" s="42" t="s">
        <v>6170</v>
      </c>
      <c r="F1448" s="58" t="s">
        <v>249</v>
      </c>
      <c r="G1448" s="87" t="s">
        <v>6377</v>
      </c>
      <c r="H1448" s="91" t="s">
        <v>2158</v>
      </c>
      <c r="I1448" s="57" t="s">
        <v>22</v>
      </c>
      <c r="J1448" s="72">
        <v>1</v>
      </c>
      <c r="K1448" s="57">
        <v>0</v>
      </c>
      <c r="L1448" s="72">
        <v>48</v>
      </c>
      <c r="M1448" s="57">
        <v>3.2</v>
      </c>
    </row>
    <row r="1449" s="83" customFormat="1" ht="27.6" spans="1:13">
      <c r="A1449" s="83" t="s">
        <v>44</v>
      </c>
      <c r="B1449" s="84">
        <v>1448</v>
      </c>
      <c r="C1449" s="57" t="s">
        <v>45</v>
      </c>
      <c r="D1449" s="57" t="s">
        <v>53</v>
      </c>
      <c r="E1449" s="42" t="s">
        <v>6170</v>
      </c>
      <c r="F1449" s="58" t="s">
        <v>304</v>
      </c>
      <c r="G1449" s="87" t="s">
        <v>6397</v>
      </c>
      <c r="H1449" s="91" t="s">
        <v>2158</v>
      </c>
      <c r="I1449" s="57" t="s">
        <v>22</v>
      </c>
      <c r="J1449" s="72">
        <v>1</v>
      </c>
      <c r="K1449" s="57">
        <f t="shared" si="89"/>
        <v>1</v>
      </c>
      <c r="L1449" s="72">
        <v>80</v>
      </c>
      <c r="M1449" s="57">
        <v>3.2</v>
      </c>
    </row>
    <row r="1450" s="83" customFormat="1" ht="27.6" spans="1:13">
      <c r="A1450" s="83" t="s">
        <v>44</v>
      </c>
      <c r="B1450" s="84">
        <v>1449</v>
      </c>
      <c r="C1450" s="57" t="s">
        <v>45</v>
      </c>
      <c r="D1450" s="57" t="s">
        <v>53</v>
      </c>
      <c r="E1450" s="42" t="s">
        <v>6170</v>
      </c>
      <c r="F1450" s="58" t="s">
        <v>304</v>
      </c>
      <c r="G1450" s="87" t="s">
        <v>6382</v>
      </c>
      <c r="H1450" s="91" t="s">
        <v>2158</v>
      </c>
      <c r="I1450" s="57" t="s">
        <v>22</v>
      </c>
      <c r="J1450" s="72">
        <v>1</v>
      </c>
      <c r="K1450" s="57">
        <f t="shared" si="89"/>
        <v>1</v>
      </c>
      <c r="L1450" s="72">
        <v>74</v>
      </c>
      <c r="M1450" s="57">
        <v>3.2</v>
      </c>
    </row>
    <row r="1451" s="83" customFormat="1" ht="41.4" spans="1:13">
      <c r="A1451" s="83" t="s">
        <v>44</v>
      </c>
      <c r="B1451" s="84">
        <v>1450</v>
      </c>
      <c r="C1451" s="57" t="s">
        <v>45</v>
      </c>
      <c r="D1451" s="57" t="s">
        <v>171</v>
      </c>
      <c r="E1451" s="42" t="s">
        <v>6170</v>
      </c>
      <c r="F1451" s="58" t="s">
        <v>172</v>
      </c>
      <c r="G1451" s="87" t="s">
        <v>6383</v>
      </c>
      <c r="H1451" s="91" t="s">
        <v>1809</v>
      </c>
      <c r="I1451" s="57" t="s">
        <v>22</v>
      </c>
      <c r="J1451" s="72">
        <v>5</v>
      </c>
      <c r="K1451" s="57">
        <v>0</v>
      </c>
      <c r="L1451" s="72">
        <v>4</v>
      </c>
      <c r="M1451" s="57">
        <v>3.2</v>
      </c>
    </row>
    <row r="1452" s="83" customFormat="1" ht="41.4" spans="1:13">
      <c r="A1452" s="83" t="s">
        <v>44</v>
      </c>
      <c r="B1452" s="84">
        <v>1451</v>
      </c>
      <c r="C1452" s="57" t="s">
        <v>45</v>
      </c>
      <c r="D1452" s="57" t="s">
        <v>171</v>
      </c>
      <c r="E1452" s="42" t="s">
        <v>6170</v>
      </c>
      <c r="F1452" s="58" t="s">
        <v>172</v>
      </c>
      <c r="G1452" s="87" t="s">
        <v>6384</v>
      </c>
      <c r="H1452" s="91" t="s">
        <v>1809</v>
      </c>
      <c r="I1452" s="57" t="s">
        <v>22</v>
      </c>
      <c r="J1452" s="72">
        <v>1</v>
      </c>
      <c r="K1452" s="57">
        <v>0</v>
      </c>
      <c r="L1452" s="72">
        <v>1</v>
      </c>
      <c r="M1452" s="57">
        <v>3.2</v>
      </c>
    </row>
    <row r="1453" s="83" customFormat="1" ht="27.6" spans="1:13">
      <c r="A1453" s="83" t="s">
        <v>44</v>
      </c>
      <c r="B1453" s="84">
        <v>1452</v>
      </c>
      <c r="C1453" s="57" t="s">
        <v>45</v>
      </c>
      <c r="D1453" s="57" t="s">
        <v>53</v>
      </c>
      <c r="E1453" s="42" t="s">
        <v>6170</v>
      </c>
      <c r="F1453" s="58" t="s">
        <v>236</v>
      </c>
      <c r="G1453" s="87" t="s">
        <v>2614</v>
      </c>
      <c r="H1453" s="91" t="s">
        <v>2166</v>
      </c>
      <c r="I1453" s="57" t="s">
        <v>22</v>
      </c>
      <c r="J1453" s="72">
        <v>7</v>
      </c>
      <c r="K1453" s="57">
        <f t="shared" ref="K1453:K1456" si="90">(CEILING(J1453*0.2,1))*1</f>
        <v>2</v>
      </c>
      <c r="L1453" s="72">
        <v>7</v>
      </c>
      <c r="M1453" s="57">
        <v>3.2</v>
      </c>
    </row>
    <row r="1454" s="83" customFormat="1" ht="27.6" spans="1:13">
      <c r="A1454" s="83" t="s">
        <v>44</v>
      </c>
      <c r="B1454" s="84">
        <v>1453</v>
      </c>
      <c r="C1454" s="57" t="s">
        <v>45</v>
      </c>
      <c r="D1454" s="57" t="s">
        <v>322</v>
      </c>
      <c r="E1454" s="42" t="s">
        <v>6170</v>
      </c>
      <c r="F1454" s="58" t="s">
        <v>323</v>
      </c>
      <c r="G1454" s="87" t="s">
        <v>6390</v>
      </c>
      <c r="H1454" s="91" t="s">
        <v>2162</v>
      </c>
      <c r="I1454" s="57" t="s">
        <v>2124</v>
      </c>
      <c r="J1454" s="59">
        <v>25.8404</v>
      </c>
      <c r="K1454" s="59">
        <f>J1454*0.1</f>
        <v>2.58404</v>
      </c>
      <c r="L1454" s="72">
        <v>4414</v>
      </c>
      <c r="M1454" s="57">
        <v>3.2</v>
      </c>
    </row>
    <row r="1455" s="83" customFormat="1" ht="27.6" spans="1:13">
      <c r="A1455" s="83" t="s">
        <v>44</v>
      </c>
      <c r="B1455" s="84">
        <v>1454</v>
      </c>
      <c r="C1455" s="57" t="s">
        <v>45</v>
      </c>
      <c r="D1455" s="57" t="s">
        <v>53</v>
      </c>
      <c r="E1455" s="42" t="s">
        <v>6170</v>
      </c>
      <c r="F1455" s="58" t="s">
        <v>55</v>
      </c>
      <c r="G1455" s="87" t="s">
        <v>6413</v>
      </c>
      <c r="H1455" s="91" t="s">
        <v>2158</v>
      </c>
      <c r="I1455" s="57" t="s">
        <v>22</v>
      </c>
      <c r="J1455" s="72">
        <v>2</v>
      </c>
      <c r="K1455" s="57">
        <f t="shared" si="90"/>
        <v>1</v>
      </c>
      <c r="L1455" s="72">
        <v>122</v>
      </c>
      <c r="M1455" s="57">
        <v>3.2</v>
      </c>
    </row>
    <row r="1456" s="83" customFormat="1" ht="27.6" spans="1:13">
      <c r="A1456" s="83" t="s">
        <v>44</v>
      </c>
      <c r="B1456" s="84">
        <v>1455</v>
      </c>
      <c r="C1456" s="57" t="s">
        <v>45</v>
      </c>
      <c r="D1456" s="57" t="s">
        <v>53</v>
      </c>
      <c r="E1456" s="42" t="s">
        <v>6170</v>
      </c>
      <c r="F1456" s="58" t="s">
        <v>249</v>
      </c>
      <c r="G1456" s="87" t="s">
        <v>6414</v>
      </c>
      <c r="H1456" s="91" t="s">
        <v>2158</v>
      </c>
      <c r="I1456" s="57" t="s">
        <v>22</v>
      </c>
      <c r="J1456" s="72">
        <v>1</v>
      </c>
      <c r="K1456" s="57">
        <f t="shared" si="90"/>
        <v>1</v>
      </c>
      <c r="L1456" s="72">
        <v>19</v>
      </c>
      <c r="M1456" s="57">
        <v>3.2</v>
      </c>
    </row>
    <row r="1457" s="83" customFormat="1" ht="27.6" spans="1:13">
      <c r="A1457" s="83" t="s">
        <v>44</v>
      </c>
      <c r="B1457" s="84">
        <v>1456</v>
      </c>
      <c r="C1457" s="57" t="s">
        <v>45</v>
      </c>
      <c r="D1457" s="57" t="s">
        <v>322</v>
      </c>
      <c r="E1457" s="42" t="s">
        <v>6170</v>
      </c>
      <c r="F1457" s="58" t="s">
        <v>323</v>
      </c>
      <c r="G1457" s="87" t="s">
        <v>6415</v>
      </c>
      <c r="H1457" s="91" t="s">
        <v>2162</v>
      </c>
      <c r="I1457" s="57" t="s">
        <v>2124</v>
      </c>
      <c r="J1457" s="59">
        <v>3.30651</v>
      </c>
      <c r="K1457" s="59">
        <f>J1457*0.1</f>
        <v>0.330651</v>
      </c>
      <c r="L1457" s="72">
        <v>409</v>
      </c>
      <c r="M1457" s="57">
        <v>3.2</v>
      </c>
    </row>
    <row r="1458" s="83" customFormat="1" ht="27.6" spans="1:13">
      <c r="A1458" s="83" t="s">
        <v>44</v>
      </c>
      <c r="B1458" s="84">
        <v>1457</v>
      </c>
      <c r="C1458" s="57" t="s">
        <v>45</v>
      </c>
      <c r="D1458" s="57" t="s">
        <v>89</v>
      </c>
      <c r="E1458" s="42" t="s">
        <v>6170</v>
      </c>
      <c r="F1458" s="58" t="s">
        <v>114</v>
      </c>
      <c r="G1458" s="87" t="s">
        <v>6351</v>
      </c>
      <c r="H1458" s="91" t="s">
        <v>2166</v>
      </c>
      <c r="I1458" s="57" t="s">
        <v>22</v>
      </c>
      <c r="J1458" s="72">
        <v>1</v>
      </c>
      <c r="K1458" s="57">
        <v>0</v>
      </c>
      <c r="L1458" s="72">
        <v>164</v>
      </c>
      <c r="M1458" s="57">
        <v>3.2</v>
      </c>
    </row>
    <row r="1459" s="83" customFormat="1" ht="27.6" spans="1:13">
      <c r="A1459" s="83" t="s">
        <v>44</v>
      </c>
      <c r="B1459" s="84">
        <v>1458</v>
      </c>
      <c r="C1459" s="57" t="s">
        <v>45</v>
      </c>
      <c r="D1459" s="57" t="s">
        <v>53</v>
      </c>
      <c r="E1459" s="42" t="s">
        <v>6170</v>
      </c>
      <c r="F1459" s="58" t="s">
        <v>3813</v>
      </c>
      <c r="G1459" s="87" t="s">
        <v>6436</v>
      </c>
      <c r="H1459" s="91" t="s">
        <v>2580</v>
      </c>
      <c r="I1459" s="57" t="s">
        <v>22</v>
      </c>
      <c r="J1459" s="72">
        <v>2</v>
      </c>
      <c r="K1459" s="57">
        <v>0</v>
      </c>
      <c r="L1459" s="72">
        <v>147</v>
      </c>
      <c r="M1459" s="57">
        <v>3.2</v>
      </c>
    </row>
    <row r="1460" s="83" customFormat="1" ht="27.6" spans="1:13">
      <c r="A1460" s="83" t="s">
        <v>44</v>
      </c>
      <c r="B1460" s="84">
        <v>1459</v>
      </c>
      <c r="C1460" s="57" t="s">
        <v>45</v>
      </c>
      <c r="D1460" s="57" t="s">
        <v>89</v>
      </c>
      <c r="E1460" s="42" t="s">
        <v>6170</v>
      </c>
      <c r="F1460" s="58" t="s">
        <v>114</v>
      </c>
      <c r="G1460" s="87" t="s">
        <v>3678</v>
      </c>
      <c r="H1460" s="91" t="s">
        <v>2166</v>
      </c>
      <c r="I1460" s="57" t="s">
        <v>22</v>
      </c>
      <c r="J1460" s="72">
        <v>6</v>
      </c>
      <c r="K1460" s="57">
        <v>0</v>
      </c>
      <c r="L1460" s="57">
        <v>1080</v>
      </c>
      <c r="M1460" s="57">
        <v>3.2</v>
      </c>
    </row>
    <row r="1461" s="83" customFormat="1" ht="27.6" spans="1:13">
      <c r="A1461" s="83" t="s">
        <v>44</v>
      </c>
      <c r="B1461" s="84">
        <v>1460</v>
      </c>
      <c r="C1461" s="57" t="s">
        <v>45</v>
      </c>
      <c r="D1461" s="57" t="s">
        <v>53</v>
      </c>
      <c r="E1461" s="42" t="s">
        <v>6170</v>
      </c>
      <c r="F1461" s="58" t="s">
        <v>55</v>
      </c>
      <c r="G1461" s="87" t="s">
        <v>3272</v>
      </c>
      <c r="H1461" s="91" t="s">
        <v>2158</v>
      </c>
      <c r="I1461" s="57" t="s">
        <v>22</v>
      </c>
      <c r="J1461" s="72">
        <v>4</v>
      </c>
      <c r="K1461" s="57">
        <v>0</v>
      </c>
      <c r="L1461" s="57">
        <v>560</v>
      </c>
      <c r="M1461" s="57">
        <v>3.2</v>
      </c>
    </row>
    <row r="1462" s="83" customFormat="1" ht="27.6" spans="1:13">
      <c r="A1462" s="83" t="s">
        <v>44</v>
      </c>
      <c r="B1462" s="84">
        <v>1461</v>
      </c>
      <c r="C1462" s="57" t="s">
        <v>45</v>
      </c>
      <c r="D1462" s="57" t="s">
        <v>53</v>
      </c>
      <c r="E1462" s="42" t="s">
        <v>6170</v>
      </c>
      <c r="F1462" s="58" t="s">
        <v>304</v>
      </c>
      <c r="G1462" s="87" t="s">
        <v>6437</v>
      </c>
      <c r="H1462" s="91" t="s">
        <v>2158</v>
      </c>
      <c r="I1462" s="57" t="s">
        <v>22</v>
      </c>
      <c r="J1462" s="72">
        <v>1</v>
      </c>
      <c r="K1462" s="57">
        <v>0</v>
      </c>
      <c r="L1462" s="57">
        <v>149</v>
      </c>
      <c r="M1462" s="57">
        <v>3.2</v>
      </c>
    </row>
    <row r="1463" s="83" customFormat="1" ht="41.4" spans="1:13">
      <c r="A1463" s="83" t="s">
        <v>44</v>
      </c>
      <c r="B1463" s="84">
        <v>1462</v>
      </c>
      <c r="C1463" s="57" t="s">
        <v>45</v>
      </c>
      <c r="D1463" s="57" t="s">
        <v>171</v>
      </c>
      <c r="E1463" s="42" t="s">
        <v>6170</v>
      </c>
      <c r="F1463" s="58" t="s">
        <v>172</v>
      </c>
      <c r="G1463" s="87" t="s">
        <v>6438</v>
      </c>
      <c r="H1463" s="91" t="s">
        <v>1809</v>
      </c>
      <c r="I1463" s="57" t="s">
        <v>22</v>
      </c>
      <c r="J1463" s="72">
        <v>9</v>
      </c>
      <c r="K1463" s="57">
        <v>0</v>
      </c>
      <c r="L1463" s="57">
        <v>17</v>
      </c>
      <c r="M1463" s="57">
        <v>3.2</v>
      </c>
    </row>
    <row r="1464" s="83" customFormat="1" ht="55.2" spans="1:13">
      <c r="A1464" s="83" t="s">
        <v>44</v>
      </c>
      <c r="B1464" s="84">
        <v>1463</v>
      </c>
      <c r="C1464" s="57" t="s">
        <v>45</v>
      </c>
      <c r="D1464" s="57" t="s">
        <v>53</v>
      </c>
      <c r="E1464" s="42" t="s">
        <v>6170</v>
      </c>
      <c r="F1464" s="58" t="s">
        <v>236</v>
      </c>
      <c r="G1464" s="87" t="s">
        <v>6363</v>
      </c>
      <c r="H1464" s="91" t="s">
        <v>2166</v>
      </c>
      <c r="I1464" s="57" t="s">
        <v>22</v>
      </c>
      <c r="J1464" s="72">
        <v>1</v>
      </c>
      <c r="K1464" s="57">
        <v>0</v>
      </c>
      <c r="L1464" s="72">
        <v>7</v>
      </c>
      <c r="M1464" s="57">
        <v>3.2</v>
      </c>
    </row>
    <row r="1465" s="83" customFormat="1" ht="27.6" spans="1:13">
      <c r="A1465" s="83" t="s">
        <v>44</v>
      </c>
      <c r="B1465" s="84">
        <v>1464</v>
      </c>
      <c r="C1465" s="57" t="s">
        <v>45</v>
      </c>
      <c r="D1465" s="57" t="s">
        <v>53</v>
      </c>
      <c r="E1465" s="42" t="s">
        <v>6170</v>
      </c>
      <c r="F1465" s="58" t="s">
        <v>236</v>
      </c>
      <c r="G1465" s="87" t="s">
        <v>3575</v>
      </c>
      <c r="H1465" s="91" t="s">
        <v>2166</v>
      </c>
      <c r="I1465" s="57" t="s">
        <v>22</v>
      </c>
      <c r="J1465" s="72">
        <v>2</v>
      </c>
      <c r="K1465" s="57">
        <v>0</v>
      </c>
      <c r="L1465" s="72">
        <v>2</v>
      </c>
      <c r="M1465" s="57">
        <v>3.2</v>
      </c>
    </row>
    <row r="1466" s="83" customFormat="1" ht="27.6" spans="1:13">
      <c r="A1466" s="83" t="s">
        <v>44</v>
      </c>
      <c r="B1466" s="84">
        <v>1465</v>
      </c>
      <c r="C1466" s="57" t="s">
        <v>45</v>
      </c>
      <c r="D1466" s="57" t="s">
        <v>322</v>
      </c>
      <c r="E1466" s="42" t="s">
        <v>6170</v>
      </c>
      <c r="F1466" s="58" t="s">
        <v>323</v>
      </c>
      <c r="G1466" s="87" t="s">
        <v>3275</v>
      </c>
      <c r="H1466" s="91" t="s">
        <v>2162</v>
      </c>
      <c r="I1466" s="57" t="s">
        <v>2124</v>
      </c>
      <c r="J1466" s="59">
        <v>8.6302</v>
      </c>
      <c r="K1466" s="59">
        <v>0</v>
      </c>
      <c r="L1466" s="57">
        <v>1614</v>
      </c>
      <c r="M1466" s="57">
        <v>3.2</v>
      </c>
    </row>
    <row r="1467" s="83" customFormat="1" ht="27.6" spans="1:13">
      <c r="A1467" s="83" t="s">
        <v>44</v>
      </c>
      <c r="B1467" s="84">
        <v>1466</v>
      </c>
      <c r="C1467" s="57" t="s">
        <v>45</v>
      </c>
      <c r="D1467" s="57" t="s">
        <v>89</v>
      </c>
      <c r="E1467" s="42" t="s">
        <v>6170</v>
      </c>
      <c r="F1467" s="58" t="s">
        <v>114</v>
      </c>
      <c r="G1467" s="87" t="s">
        <v>2766</v>
      </c>
      <c r="H1467" s="91" t="s">
        <v>2166</v>
      </c>
      <c r="I1467" s="57" t="s">
        <v>22</v>
      </c>
      <c r="J1467" s="72">
        <v>7</v>
      </c>
      <c r="K1467" s="57">
        <v>0</v>
      </c>
      <c r="L1467" s="57">
        <v>353</v>
      </c>
      <c r="M1467" s="57">
        <v>3.2</v>
      </c>
    </row>
    <row r="1468" s="83" customFormat="1" ht="27.6" spans="1:13">
      <c r="A1468" s="83" t="s">
        <v>44</v>
      </c>
      <c r="B1468" s="84">
        <v>1467</v>
      </c>
      <c r="C1468" s="57" t="s">
        <v>45</v>
      </c>
      <c r="D1468" s="57" t="s">
        <v>53</v>
      </c>
      <c r="E1468" s="42" t="s">
        <v>6170</v>
      </c>
      <c r="F1468" s="58" t="s">
        <v>55</v>
      </c>
      <c r="G1468" s="87" t="s">
        <v>2605</v>
      </c>
      <c r="H1468" s="91" t="s">
        <v>2158</v>
      </c>
      <c r="I1468" s="57" t="s">
        <v>22</v>
      </c>
      <c r="J1468" s="72">
        <v>14</v>
      </c>
      <c r="K1468" s="57">
        <f t="shared" ref="K1468:K1470" si="91">(CEILING(J1468*0.2,1))*1</f>
        <v>3</v>
      </c>
      <c r="L1468" s="57">
        <v>322</v>
      </c>
      <c r="M1468" s="57">
        <v>3.2</v>
      </c>
    </row>
    <row r="1469" s="83" customFormat="1" ht="27.6" spans="1:13">
      <c r="A1469" s="83" t="s">
        <v>44</v>
      </c>
      <c r="B1469" s="84">
        <v>1468</v>
      </c>
      <c r="C1469" s="57" t="s">
        <v>45</v>
      </c>
      <c r="D1469" s="57" t="s">
        <v>53</v>
      </c>
      <c r="E1469" s="42" t="s">
        <v>6170</v>
      </c>
      <c r="F1469" s="58" t="s">
        <v>249</v>
      </c>
      <c r="G1469" s="87" t="s">
        <v>6440</v>
      </c>
      <c r="H1469" s="91" t="s">
        <v>2158</v>
      </c>
      <c r="I1469" s="57" t="s">
        <v>22</v>
      </c>
      <c r="J1469" s="72">
        <v>1</v>
      </c>
      <c r="K1469" s="57">
        <f t="shared" si="91"/>
        <v>1</v>
      </c>
      <c r="L1469" s="72">
        <v>9</v>
      </c>
      <c r="M1469" s="57">
        <v>3.2</v>
      </c>
    </row>
    <row r="1470" s="83" customFormat="1" ht="27.6" spans="1:13">
      <c r="A1470" s="83" t="s">
        <v>44</v>
      </c>
      <c r="B1470" s="84">
        <v>1469</v>
      </c>
      <c r="C1470" s="57" t="s">
        <v>45</v>
      </c>
      <c r="D1470" s="57" t="s">
        <v>53</v>
      </c>
      <c r="E1470" s="42" t="s">
        <v>6170</v>
      </c>
      <c r="F1470" s="58" t="s">
        <v>304</v>
      </c>
      <c r="G1470" s="87" t="s">
        <v>6441</v>
      </c>
      <c r="H1470" s="91" t="s">
        <v>2158</v>
      </c>
      <c r="I1470" s="57" t="s">
        <v>22</v>
      </c>
      <c r="J1470" s="72">
        <v>1</v>
      </c>
      <c r="K1470" s="57">
        <f t="shared" si="91"/>
        <v>1</v>
      </c>
      <c r="L1470" s="57">
        <v>24</v>
      </c>
      <c r="M1470" s="57">
        <v>3.2</v>
      </c>
    </row>
    <row r="1471" s="83" customFormat="1" ht="41.4" spans="1:13">
      <c r="A1471" s="83" t="s">
        <v>44</v>
      </c>
      <c r="B1471" s="84">
        <v>1470</v>
      </c>
      <c r="C1471" s="57" t="s">
        <v>45</v>
      </c>
      <c r="D1471" s="57" t="s">
        <v>171</v>
      </c>
      <c r="E1471" s="42" t="s">
        <v>6170</v>
      </c>
      <c r="F1471" s="58" t="s">
        <v>172</v>
      </c>
      <c r="G1471" s="87" t="s">
        <v>2604</v>
      </c>
      <c r="H1471" s="91" t="s">
        <v>1809</v>
      </c>
      <c r="I1471" s="57" t="s">
        <v>22</v>
      </c>
      <c r="J1471" s="72">
        <v>6</v>
      </c>
      <c r="K1471" s="57">
        <v>0</v>
      </c>
      <c r="L1471" s="72">
        <v>4</v>
      </c>
      <c r="M1471" s="57">
        <v>3.2</v>
      </c>
    </row>
    <row r="1472" s="83" customFormat="1" ht="55.2" spans="1:13">
      <c r="A1472" s="83" t="s">
        <v>44</v>
      </c>
      <c r="B1472" s="84">
        <v>1471</v>
      </c>
      <c r="C1472" s="57" t="s">
        <v>45</v>
      </c>
      <c r="D1472" s="57" t="s">
        <v>53</v>
      </c>
      <c r="E1472" s="42" t="s">
        <v>6170</v>
      </c>
      <c r="F1472" s="58" t="s">
        <v>236</v>
      </c>
      <c r="G1472" s="87" t="s">
        <v>6401</v>
      </c>
      <c r="H1472" s="91" t="s">
        <v>2166</v>
      </c>
      <c r="I1472" s="57" t="s">
        <v>22</v>
      </c>
      <c r="J1472" s="72">
        <v>1</v>
      </c>
      <c r="K1472" s="57">
        <f t="shared" ref="K1472:K1474" si="92">(CEILING(J1472*0.2,1))*1</f>
        <v>1</v>
      </c>
      <c r="L1472" s="57">
        <v>5</v>
      </c>
      <c r="M1472" s="57">
        <v>3.2</v>
      </c>
    </row>
    <row r="1473" s="83" customFormat="1" ht="55.2" spans="1:13">
      <c r="A1473" s="83" t="s">
        <v>44</v>
      </c>
      <c r="B1473" s="84">
        <v>1472</v>
      </c>
      <c r="C1473" s="57" t="s">
        <v>45</v>
      </c>
      <c r="D1473" s="57" t="s">
        <v>53</v>
      </c>
      <c r="E1473" s="42" t="s">
        <v>6170</v>
      </c>
      <c r="F1473" s="58" t="s">
        <v>236</v>
      </c>
      <c r="G1473" s="87" t="s">
        <v>6402</v>
      </c>
      <c r="H1473" s="91" t="s">
        <v>2166</v>
      </c>
      <c r="I1473" s="57" t="s">
        <v>22</v>
      </c>
      <c r="J1473" s="72">
        <v>1</v>
      </c>
      <c r="K1473" s="57">
        <f t="shared" si="92"/>
        <v>1</v>
      </c>
      <c r="L1473" s="72">
        <v>7</v>
      </c>
      <c r="M1473" s="57">
        <v>3.2</v>
      </c>
    </row>
    <row r="1474" s="83" customFormat="1" ht="27.6" spans="1:13">
      <c r="A1474" s="83" t="s">
        <v>44</v>
      </c>
      <c r="B1474" s="84">
        <v>1473</v>
      </c>
      <c r="C1474" s="57" t="s">
        <v>45</v>
      </c>
      <c r="D1474" s="57" t="s">
        <v>53</v>
      </c>
      <c r="E1474" s="42" t="s">
        <v>6170</v>
      </c>
      <c r="F1474" s="58" t="s">
        <v>236</v>
      </c>
      <c r="G1474" s="87" t="s">
        <v>2614</v>
      </c>
      <c r="H1474" s="91" t="s">
        <v>2166</v>
      </c>
      <c r="I1474" s="57" t="s">
        <v>22</v>
      </c>
      <c r="J1474" s="72">
        <v>1</v>
      </c>
      <c r="K1474" s="57">
        <f t="shared" si="92"/>
        <v>1</v>
      </c>
      <c r="L1474" s="72">
        <v>1</v>
      </c>
      <c r="M1474" s="57">
        <v>3.2</v>
      </c>
    </row>
    <row r="1475" s="83" customFormat="1" ht="27.6" spans="1:13">
      <c r="A1475" s="83" t="s">
        <v>44</v>
      </c>
      <c r="B1475" s="84">
        <v>1474</v>
      </c>
      <c r="C1475" s="57" t="s">
        <v>45</v>
      </c>
      <c r="D1475" s="57" t="s">
        <v>322</v>
      </c>
      <c r="E1475" s="42" t="s">
        <v>6170</v>
      </c>
      <c r="F1475" s="58" t="s">
        <v>323</v>
      </c>
      <c r="G1475" s="87" t="s">
        <v>2767</v>
      </c>
      <c r="H1475" s="91" t="s">
        <v>2162</v>
      </c>
      <c r="I1475" s="57" t="s">
        <v>2124</v>
      </c>
      <c r="J1475" s="59">
        <v>38.2997</v>
      </c>
      <c r="K1475" s="59">
        <f>J1475*0.1</f>
        <v>3.82997</v>
      </c>
      <c r="L1475" s="57">
        <v>2076</v>
      </c>
      <c r="M1475" s="57">
        <v>3.2</v>
      </c>
    </row>
    <row r="1476" s="83" customFormat="1" ht="27.6" spans="1:13">
      <c r="A1476" s="83" t="s">
        <v>44</v>
      </c>
      <c r="B1476" s="84">
        <v>1475</v>
      </c>
      <c r="C1476" s="57" t="s">
        <v>45</v>
      </c>
      <c r="D1476" s="57" t="s">
        <v>89</v>
      </c>
      <c r="E1476" s="42" t="s">
        <v>6170</v>
      </c>
      <c r="F1476" s="58" t="s">
        <v>114</v>
      </c>
      <c r="G1476" s="87" t="s">
        <v>2766</v>
      </c>
      <c r="H1476" s="91" t="s">
        <v>2166</v>
      </c>
      <c r="I1476" s="57" t="s">
        <v>22</v>
      </c>
      <c r="J1476" s="72">
        <v>4</v>
      </c>
      <c r="K1476" s="57">
        <v>0</v>
      </c>
      <c r="L1476" s="72">
        <v>202</v>
      </c>
      <c r="M1476" s="57">
        <v>3.2</v>
      </c>
    </row>
    <row r="1477" s="83" customFormat="1" ht="27.6" spans="1:13">
      <c r="A1477" s="83" t="s">
        <v>44</v>
      </c>
      <c r="B1477" s="84">
        <v>1476</v>
      </c>
      <c r="C1477" s="57" t="s">
        <v>45</v>
      </c>
      <c r="D1477" s="57" t="s">
        <v>53</v>
      </c>
      <c r="E1477" s="42" t="s">
        <v>6170</v>
      </c>
      <c r="F1477" s="58" t="s">
        <v>55</v>
      </c>
      <c r="G1477" s="87" t="s">
        <v>2605</v>
      </c>
      <c r="H1477" s="91" t="s">
        <v>2158</v>
      </c>
      <c r="I1477" s="57" t="s">
        <v>22</v>
      </c>
      <c r="J1477" s="72">
        <v>3</v>
      </c>
      <c r="K1477" s="57">
        <f t="shared" ref="K1477:K1481" si="93">(CEILING(J1477*0.2,1))*1</f>
        <v>1</v>
      </c>
      <c r="L1477" s="72">
        <v>69</v>
      </c>
      <c r="M1477" s="57">
        <v>3.2</v>
      </c>
    </row>
    <row r="1478" s="83" customFormat="1" ht="27.6" spans="1:13">
      <c r="A1478" s="83" t="s">
        <v>44</v>
      </c>
      <c r="B1478" s="84">
        <v>1477</v>
      </c>
      <c r="C1478" s="57" t="s">
        <v>45</v>
      </c>
      <c r="D1478" s="57" t="s">
        <v>53</v>
      </c>
      <c r="E1478" s="42" t="s">
        <v>6170</v>
      </c>
      <c r="F1478" s="58" t="s">
        <v>249</v>
      </c>
      <c r="G1478" s="87" t="s">
        <v>6440</v>
      </c>
      <c r="H1478" s="91" t="s">
        <v>2158</v>
      </c>
      <c r="I1478" s="57" t="s">
        <v>22</v>
      </c>
      <c r="J1478" s="72">
        <v>1</v>
      </c>
      <c r="K1478" s="57">
        <f t="shared" si="93"/>
        <v>1</v>
      </c>
      <c r="L1478" s="72">
        <v>9</v>
      </c>
      <c r="M1478" s="57">
        <v>3.2</v>
      </c>
    </row>
    <row r="1479" s="83" customFormat="1" ht="41.4" spans="1:13">
      <c r="A1479" s="83" t="s">
        <v>44</v>
      </c>
      <c r="B1479" s="84">
        <v>1478</v>
      </c>
      <c r="C1479" s="57" t="s">
        <v>45</v>
      </c>
      <c r="D1479" s="57" t="s">
        <v>171</v>
      </c>
      <c r="E1479" s="42" t="s">
        <v>6170</v>
      </c>
      <c r="F1479" s="58" t="s">
        <v>172</v>
      </c>
      <c r="G1479" s="87" t="s">
        <v>2604</v>
      </c>
      <c r="H1479" s="91" t="s">
        <v>1809</v>
      </c>
      <c r="I1479" s="57" t="s">
        <v>22</v>
      </c>
      <c r="J1479" s="72">
        <v>4</v>
      </c>
      <c r="K1479" s="57">
        <v>0</v>
      </c>
      <c r="L1479" s="72">
        <v>3</v>
      </c>
      <c r="M1479" s="57">
        <v>3.2</v>
      </c>
    </row>
    <row r="1480" s="83" customFormat="1" ht="55.2" spans="1:13">
      <c r="A1480" s="83" t="s">
        <v>44</v>
      </c>
      <c r="B1480" s="84">
        <v>1479</v>
      </c>
      <c r="C1480" s="57" t="s">
        <v>45</v>
      </c>
      <c r="D1480" s="57" t="s">
        <v>53</v>
      </c>
      <c r="E1480" s="42" t="s">
        <v>6170</v>
      </c>
      <c r="F1480" s="58" t="s">
        <v>236</v>
      </c>
      <c r="G1480" s="87" t="s">
        <v>6401</v>
      </c>
      <c r="H1480" s="91" t="s">
        <v>2166</v>
      </c>
      <c r="I1480" s="57" t="s">
        <v>22</v>
      </c>
      <c r="J1480" s="72">
        <v>1</v>
      </c>
      <c r="K1480" s="57">
        <f t="shared" si="93"/>
        <v>1</v>
      </c>
      <c r="L1480" s="72">
        <v>5</v>
      </c>
      <c r="M1480" s="57">
        <v>3.2</v>
      </c>
    </row>
    <row r="1481" s="83" customFormat="1" ht="55.2" spans="1:13">
      <c r="A1481" s="83" t="s">
        <v>44</v>
      </c>
      <c r="B1481" s="84">
        <v>1480</v>
      </c>
      <c r="C1481" s="57" t="s">
        <v>45</v>
      </c>
      <c r="D1481" s="57" t="s">
        <v>53</v>
      </c>
      <c r="E1481" s="42" t="s">
        <v>6170</v>
      </c>
      <c r="F1481" s="58" t="s">
        <v>236</v>
      </c>
      <c r="G1481" s="87" t="s">
        <v>6402</v>
      </c>
      <c r="H1481" s="91" t="s">
        <v>2166</v>
      </c>
      <c r="I1481" s="57" t="s">
        <v>22</v>
      </c>
      <c r="J1481" s="72">
        <v>1</v>
      </c>
      <c r="K1481" s="57">
        <f t="shared" si="93"/>
        <v>1</v>
      </c>
      <c r="L1481" s="72">
        <v>7</v>
      </c>
      <c r="M1481" s="57">
        <v>3.2</v>
      </c>
    </row>
    <row r="1482" s="83" customFormat="1" ht="27.6" spans="1:13">
      <c r="A1482" s="83" t="s">
        <v>44</v>
      </c>
      <c r="B1482" s="84">
        <v>1481</v>
      </c>
      <c r="C1482" s="57" t="s">
        <v>45</v>
      </c>
      <c r="D1482" s="57" t="s">
        <v>322</v>
      </c>
      <c r="E1482" s="42" t="s">
        <v>6170</v>
      </c>
      <c r="F1482" s="58" t="s">
        <v>323</v>
      </c>
      <c r="G1482" s="87" t="s">
        <v>2767</v>
      </c>
      <c r="H1482" s="91" t="s">
        <v>2162</v>
      </c>
      <c r="I1482" s="57" t="s">
        <v>2124</v>
      </c>
      <c r="J1482" s="59">
        <v>4.4043</v>
      </c>
      <c r="K1482" s="59">
        <f>J1482*0.1</f>
        <v>0.44043</v>
      </c>
      <c r="L1482" s="72">
        <v>239</v>
      </c>
      <c r="M1482" s="57">
        <v>3.2</v>
      </c>
    </row>
    <row r="1483" s="83" customFormat="1" ht="27.6" spans="1:13">
      <c r="A1483" s="83" t="s">
        <v>44</v>
      </c>
      <c r="B1483" s="84">
        <v>1482</v>
      </c>
      <c r="C1483" s="57" t="s">
        <v>45</v>
      </c>
      <c r="D1483" s="57" t="s">
        <v>89</v>
      </c>
      <c r="E1483" s="42" t="s">
        <v>6170</v>
      </c>
      <c r="F1483" s="58" t="s">
        <v>114</v>
      </c>
      <c r="G1483" s="87" t="s">
        <v>2768</v>
      </c>
      <c r="H1483" s="91" t="s">
        <v>2166</v>
      </c>
      <c r="I1483" s="57" t="s">
        <v>22</v>
      </c>
      <c r="J1483" s="72">
        <v>1</v>
      </c>
      <c r="K1483" s="57">
        <v>0</v>
      </c>
      <c r="L1483" s="72">
        <v>76</v>
      </c>
      <c r="M1483" s="57">
        <v>3.2</v>
      </c>
    </row>
    <row r="1484" s="83" customFormat="1" ht="55.2" spans="1:13">
      <c r="A1484" s="83" t="s">
        <v>44</v>
      </c>
      <c r="B1484" s="84">
        <v>1483</v>
      </c>
      <c r="C1484" s="57" t="s">
        <v>45</v>
      </c>
      <c r="D1484" s="57" t="s">
        <v>89</v>
      </c>
      <c r="E1484" s="42" t="s">
        <v>6170</v>
      </c>
      <c r="F1484" s="58" t="s">
        <v>114</v>
      </c>
      <c r="G1484" s="87" t="s">
        <v>6442</v>
      </c>
      <c r="H1484" s="91" t="s">
        <v>2166</v>
      </c>
      <c r="I1484" s="57" t="s">
        <v>22</v>
      </c>
      <c r="J1484" s="72">
        <v>2</v>
      </c>
      <c r="K1484" s="57">
        <v>0</v>
      </c>
      <c r="L1484" s="72">
        <v>606</v>
      </c>
      <c r="M1484" s="57">
        <v>3.2</v>
      </c>
    </row>
    <row r="1485" s="83" customFormat="1" ht="27.6" spans="1:13">
      <c r="A1485" s="83" t="s">
        <v>44</v>
      </c>
      <c r="B1485" s="84">
        <v>1484</v>
      </c>
      <c r="C1485" s="57" t="s">
        <v>45</v>
      </c>
      <c r="D1485" s="57" t="s">
        <v>89</v>
      </c>
      <c r="E1485" s="42" t="s">
        <v>6170</v>
      </c>
      <c r="F1485" s="58" t="s">
        <v>114</v>
      </c>
      <c r="G1485" s="87" t="s">
        <v>3678</v>
      </c>
      <c r="H1485" s="91" t="s">
        <v>2166</v>
      </c>
      <c r="I1485" s="57" t="s">
        <v>22</v>
      </c>
      <c r="J1485" s="72">
        <v>9</v>
      </c>
      <c r="K1485" s="57">
        <v>0</v>
      </c>
      <c r="L1485" s="72">
        <v>1620</v>
      </c>
      <c r="M1485" s="57">
        <v>3.2</v>
      </c>
    </row>
    <row r="1486" s="83" customFormat="1" ht="27.6" spans="1:13">
      <c r="A1486" s="83" t="s">
        <v>44</v>
      </c>
      <c r="B1486" s="84">
        <v>1485</v>
      </c>
      <c r="C1486" s="57" t="s">
        <v>45</v>
      </c>
      <c r="D1486" s="57" t="s">
        <v>89</v>
      </c>
      <c r="E1486" s="42" t="s">
        <v>6170</v>
      </c>
      <c r="F1486" s="58" t="s">
        <v>114</v>
      </c>
      <c r="G1486" s="87" t="s">
        <v>6407</v>
      </c>
      <c r="H1486" s="91" t="s">
        <v>2166</v>
      </c>
      <c r="I1486" s="57" t="s">
        <v>22</v>
      </c>
      <c r="J1486" s="72">
        <v>1</v>
      </c>
      <c r="K1486" s="57">
        <v>0</v>
      </c>
      <c r="L1486" s="72">
        <v>210</v>
      </c>
      <c r="M1486" s="57">
        <v>3.2</v>
      </c>
    </row>
    <row r="1487" s="83" customFormat="1" ht="27.6" spans="1:13">
      <c r="A1487" s="83" t="s">
        <v>44</v>
      </c>
      <c r="B1487" s="84">
        <v>1486</v>
      </c>
      <c r="C1487" s="57" t="s">
        <v>45</v>
      </c>
      <c r="D1487" s="57" t="s">
        <v>53</v>
      </c>
      <c r="E1487" s="42" t="s">
        <v>6170</v>
      </c>
      <c r="F1487" s="58" t="s">
        <v>55</v>
      </c>
      <c r="G1487" s="87" t="s">
        <v>2595</v>
      </c>
      <c r="H1487" s="91" t="s">
        <v>2158</v>
      </c>
      <c r="I1487" s="57" t="s">
        <v>22</v>
      </c>
      <c r="J1487" s="72">
        <v>2</v>
      </c>
      <c r="K1487" s="57">
        <f t="shared" ref="K1487:K1489" si="94">(CEILING(J1487*0.2,1))*1</f>
        <v>1</v>
      </c>
      <c r="L1487" s="72">
        <v>81</v>
      </c>
      <c r="M1487" s="57">
        <v>3.2</v>
      </c>
    </row>
    <row r="1488" s="83" customFormat="1" ht="27.6" spans="1:13">
      <c r="A1488" s="83" t="s">
        <v>44</v>
      </c>
      <c r="B1488" s="84">
        <v>1487</v>
      </c>
      <c r="C1488" s="57" t="s">
        <v>45</v>
      </c>
      <c r="D1488" s="57" t="s">
        <v>53</v>
      </c>
      <c r="E1488" s="42" t="s">
        <v>6170</v>
      </c>
      <c r="F1488" s="58" t="s">
        <v>55</v>
      </c>
      <c r="G1488" s="87" t="s">
        <v>2862</v>
      </c>
      <c r="H1488" s="91" t="s">
        <v>2158</v>
      </c>
      <c r="I1488" s="57" t="s">
        <v>22</v>
      </c>
      <c r="J1488" s="72">
        <v>1</v>
      </c>
      <c r="K1488" s="57">
        <f t="shared" si="94"/>
        <v>1</v>
      </c>
      <c r="L1488" s="72">
        <v>22</v>
      </c>
      <c r="M1488" s="57">
        <v>3.2</v>
      </c>
    </row>
    <row r="1489" s="83" customFormat="1" ht="27.6" spans="1:13">
      <c r="A1489" s="83" t="s">
        <v>44</v>
      </c>
      <c r="B1489" s="84">
        <v>1488</v>
      </c>
      <c r="C1489" s="57" t="s">
        <v>45</v>
      </c>
      <c r="D1489" s="57" t="s">
        <v>53</v>
      </c>
      <c r="E1489" s="42" t="s">
        <v>6170</v>
      </c>
      <c r="F1489" s="58" t="s">
        <v>249</v>
      </c>
      <c r="G1489" s="87" t="s">
        <v>6443</v>
      </c>
      <c r="H1489" s="91" t="s">
        <v>2158</v>
      </c>
      <c r="I1489" s="57" t="s">
        <v>22</v>
      </c>
      <c r="J1489" s="72">
        <v>1</v>
      </c>
      <c r="K1489" s="57">
        <f t="shared" si="94"/>
        <v>1</v>
      </c>
      <c r="L1489" s="72">
        <v>14</v>
      </c>
      <c r="M1489" s="57">
        <v>3.2</v>
      </c>
    </row>
    <row r="1490" s="83" customFormat="1" ht="27.6" spans="1:13">
      <c r="A1490" s="83" t="s">
        <v>44</v>
      </c>
      <c r="B1490" s="84">
        <v>1489</v>
      </c>
      <c r="C1490" s="57" t="s">
        <v>45</v>
      </c>
      <c r="D1490" s="57" t="s">
        <v>53</v>
      </c>
      <c r="E1490" s="42" t="s">
        <v>6170</v>
      </c>
      <c r="F1490" s="58" t="s">
        <v>55</v>
      </c>
      <c r="G1490" s="87" t="s">
        <v>3271</v>
      </c>
      <c r="H1490" s="91" t="s">
        <v>2158</v>
      </c>
      <c r="I1490" s="57" t="s">
        <v>22</v>
      </c>
      <c r="J1490" s="72">
        <v>1</v>
      </c>
      <c r="K1490" s="57">
        <v>0</v>
      </c>
      <c r="L1490" s="72">
        <v>71</v>
      </c>
      <c r="M1490" s="57">
        <v>3.2</v>
      </c>
    </row>
    <row r="1491" s="83" customFormat="1" ht="27.6" spans="1:13">
      <c r="A1491" s="83" t="s">
        <v>44</v>
      </c>
      <c r="B1491" s="84">
        <v>1490</v>
      </c>
      <c r="C1491" s="57" t="s">
        <v>45</v>
      </c>
      <c r="D1491" s="57" t="s">
        <v>53</v>
      </c>
      <c r="E1491" s="42" t="s">
        <v>6170</v>
      </c>
      <c r="F1491" s="58" t="s">
        <v>55</v>
      </c>
      <c r="G1491" s="87" t="s">
        <v>3272</v>
      </c>
      <c r="H1491" s="91" t="s">
        <v>2158</v>
      </c>
      <c r="I1491" s="57" t="s">
        <v>22</v>
      </c>
      <c r="J1491" s="72">
        <v>14</v>
      </c>
      <c r="K1491" s="57">
        <v>0</v>
      </c>
      <c r="L1491" s="57">
        <v>1960</v>
      </c>
      <c r="M1491" s="57">
        <v>3.2</v>
      </c>
    </row>
    <row r="1492" s="83" customFormat="1" ht="27.6" spans="1:13">
      <c r="A1492" s="83" t="s">
        <v>44</v>
      </c>
      <c r="B1492" s="84">
        <v>1491</v>
      </c>
      <c r="C1492" s="57" t="s">
        <v>45</v>
      </c>
      <c r="D1492" s="57" t="s">
        <v>53</v>
      </c>
      <c r="E1492" s="42" t="s">
        <v>6170</v>
      </c>
      <c r="F1492" s="58" t="s">
        <v>249</v>
      </c>
      <c r="G1492" s="87" t="s">
        <v>6444</v>
      </c>
      <c r="H1492" s="91" t="s">
        <v>2158</v>
      </c>
      <c r="I1492" s="57" t="s">
        <v>22</v>
      </c>
      <c r="J1492" s="72">
        <v>1</v>
      </c>
      <c r="K1492" s="57">
        <v>0</v>
      </c>
      <c r="L1492" s="72">
        <v>73</v>
      </c>
      <c r="M1492" s="57">
        <v>3.2</v>
      </c>
    </row>
    <row r="1493" s="83" customFormat="1" ht="27.6" spans="1:13">
      <c r="A1493" s="83" t="s">
        <v>44</v>
      </c>
      <c r="B1493" s="84">
        <v>1492</v>
      </c>
      <c r="C1493" s="57" t="s">
        <v>45</v>
      </c>
      <c r="D1493" s="57" t="s">
        <v>53</v>
      </c>
      <c r="E1493" s="42" t="s">
        <v>6170</v>
      </c>
      <c r="F1493" s="58" t="s">
        <v>304</v>
      </c>
      <c r="G1493" s="87" t="s">
        <v>3274</v>
      </c>
      <c r="H1493" s="91" t="s">
        <v>2158</v>
      </c>
      <c r="I1493" s="57" t="s">
        <v>22</v>
      </c>
      <c r="J1493" s="72">
        <v>1</v>
      </c>
      <c r="K1493" s="57">
        <v>0</v>
      </c>
      <c r="L1493" s="57">
        <v>133</v>
      </c>
      <c r="M1493" s="57">
        <v>3.2</v>
      </c>
    </row>
    <row r="1494" s="83" customFormat="1" ht="41.4" spans="1:13">
      <c r="A1494" s="83" t="s">
        <v>44</v>
      </c>
      <c r="B1494" s="84">
        <v>1493</v>
      </c>
      <c r="C1494" s="57" t="s">
        <v>45</v>
      </c>
      <c r="D1494" s="57" t="s">
        <v>171</v>
      </c>
      <c r="E1494" s="42" t="s">
        <v>6170</v>
      </c>
      <c r="F1494" s="58" t="s">
        <v>172</v>
      </c>
      <c r="G1494" s="87" t="s">
        <v>6438</v>
      </c>
      <c r="H1494" s="91" t="s">
        <v>1809</v>
      </c>
      <c r="I1494" s="57" t="s">
        <v>22</v>
      </c>
      <c r="J1494" s="72">
        <v>8</v>
      </c>
      <c r="K1494" s="57">
        <v>0</v>
      </c>
      <c r="L1494" s="72">
        <v>15</v>
      </c>
      <c r="M1494" s="57">
        <v>3.2</v>
      </c>
    </row>
    <row r="1495" s="83" customFormat="1" ht="41.4" spans="1:13">
      <c r="A1495" s="83" t="s">
        <v>44</v>
      </c>
      <c r="B1495" s="84">
        <v>1494</v>
      </c>
      <c r="C1495" s="57" t="s">
        <v>45</v>
      </c>
      <c r="D1495" s="57" t="s">
        <v>171</v>
      </c>
      <c r="E1495" s="42" t="s">
        <v>6170</v>
      </c>
      <c r="F1495" s="58" t="s">
        <v>172</v>
      </c>
      <c r="G1495" s="87" t="s">
        <v>6409</v>
      </c>
      <c r="H1495" s="91" t="s">
        <v>1809</v>
      </c>
      <c r="I1495" s="57" t="s">
        <v>22</v>
      </c>
      <c r="J1495" s="72">
        <v>1</v>
      </c>
      <c r="K1495" s="57">
        <v>0</v>
      </c>
      <c r="L1495" s="72">
        <v>2</v>
      </c>
      <c r="M1495" s="57">
        <v>3.2</v>
      </c>
    </row>
    <row r="1496" s="83" customFormat="1" ht="27.6" spans="1:13">
      <c r="A1496" s="83" t="s">
        <v>44</v>
      </c>
      <c r="B1496" s="84">
        <v>1495</v>
      </c>
      <c r="C1496" s="57" t="s">
        <v>45</v>
      </c>
      <c r="D1496" s="57" t="s">
        <v>53</v>
      </c>
      <c r="E1496" s="42" t="s">
        <v>6170</v>
      </c>
      <c r="F1496" s="58" t="s">
        <v>236</v>
      </c>
      <c r="G1496" s="87" t="s">
        <v>3575</v>
      </c>
      <c r="H1496" s="91" t="s">
        <v>2166</v>
      </c>
      <c r="I1496" s="57" t="s">
        <v>22</v>
      </c>
      <c r="J1496" s="72">
        <v>9</v>
      </c>
      <c r="K1496" s="57">
        <v>0</v>
      </c>
      <c r="L1496" s="72">
        <v>9</v>
      </c>
      <c r="M1496" s="57">
        <v>3.2</v>
      </c>
    </row>
    <row r="1497" s="83" customFormat="1" ht="27.6" spans="1:13">
      <c r="A1497" s="83" t="s">
        <v>44</v>
      </c>
      <c r="B1497" s="84">
        <v>1496</v>
      </c>
      <c r="C1497" s="57" t="s">
        <v>45</v>
      </c>
      <c r="D1497" s="57" t="s">
        <v>53</v>
      </c>
      <c r="E1497" s="42" t="s">
        <v>6170</v>
      </c>
      <c r="F1497" s="58" t="s">
        <v>236</v>
      </c>
      <c r="G1497" s="87" t="s">
        <v>6498</v>
      </c>
      <c r="H1497" s="91" t="s">
        <v>2166</v>
      </c>
      <c r="I1497" s="57" t="s">
        <v>22</v>
      </c>
      <c r="J1497" s="72">
        <v>1</v>
      </c>
      <c r="K1497" s="57">
        <v>0</v>
      </c>
      <c r="L1497" s="72">
        <v>3</v>
      </c>
      <c r="M1497" s="57">
        <v>3.2</v>
      </c>
    </row>
    <row r="1498" s="83" customFormat="1" ht="27.6" spans="1:13">
      <c r="A1498" s="83" t="s">
        <v>44</v>
      </c>
      <c r="B1498" s="84">
        <v>1497</v>
      </c>
      <c r="C1498" s="57" t="s">
        <v>45</v>
      </c>
      <c r="D1498" s="57" t="s">
        <v>322</v>
      </c>
      <c r="E1498" s="42" t="s">
        <v>6170</v>
      </c>
      <c r="F1498" s="58" t="s">
        <v>323</v>
      </c>
      <c r="G1498" s="87" t="s">
        <v>2596</v>
      </c>
      <c r="H1498" s="91" t="s">
        <v>2162</v>
      </c>
      <c r="I1498" s="57" t="s">
        <v>2124</v>
      </c>
      <c r="J1498" s="59">
        <v>2.36733</v>
      </c>
      <c r="K1498" s="59">
        <f>J1498*0.1</f>
        <v>0.236733</v>
      </c>
      <c r="L1498" s="57">
        <v>214</v>
      </c>
      <c r="M1498" s="57">
        <v>3.2</v>
      </c>
    </row>
    <row r="1499" s="83" customFormat="1" ht="27.6" spans="1:13">
      <c r="A1499" s="83" t="s">
        <v>44</v>
      </c>
      <c r="B1499" s="84">
        <v>1498</v>
      </c>
      <c r="C1499" s="57" t="s">
        <v>45</v>
      </c>
      <c r="D1499" s="57" t="s">
        <v>322</v>
      </c>
      <c r="E1499" s="42" t="s">
        <v>6170</v>
      </c>
      <c r="F1499" s="58" t="s">
        <v>323</v>
      </c>
      <c r="G1499" s="87" t="s">
        <v>3275</v>
      </c>
      <c r="H1499" s="91" t="s">
        <v>2162</v>
      </c>
      <c r="I1499" s="57" t="s">
        <v>2124</v>
      </c>
      <c r="J1499" s="59">
        <v>33.408</v>
      </c>
      <c r="K1499" s="59">
        <v>0</v>
      </c>
      <c r="L1499" s="72">
        <v>6246</v>
      </c>
      <c r="M1499" s="57">
        <v>3.2</v>
      </c>
    </row>
    <row r="1500" s="83" customFormat="1" ht="27.6" spans="1:13">
      <c r="A1500" s="83" t="s">
        <v>44</v>
      </c>
      <c r="B1500" s="84">
        <v>1499</v>
      </c>
      <c r="C1500" s="57" t="s">
        <v>45</v>
      </c>
      <c r="D1500" s="57" t="s">
        <v>322</v>
      </c>
      <c r="E1500" s="42" t="s">
        <v>6170</v>
      </c>
      <c r="F1500" s="58" t="s">
        <v>323</v>
      </c>
      <c r="G1500" s="87" t="s">
        <v>6406</v>
      </c>
      <c r="H1500" s="91" t="s">
        <v>2162</v>
      </c>
      <c r="I1500" s="57" t="s">
        <v>2124</v>
      </c>
      <c r="J1500" s="59">
        <v>2.3263</v>
      </c>
      <c r="K1500" s="59">
        <v>0</v>
      </c>
      <c r="L1500" s="57">
        <v>523</v>
      </c>
      <c r="M1500" s="57">
        <v>3.2</v>
      </c>
    </row>
    <row r="1501" s="83" customFormat="1" ht="72" spans="1:13">
      <c r="A1501" s="83" t="s">
        <v>44</v>
      </c>
      <c r="B1501" s="84">
        <v>1500</v>
      </c>
      <c r="C1501" s="57" t="s">
        <v>45</v>
      </c>
      <c r="D1501" s="57" t="s">
        <v>17</v>
      </c>
      <c r="E1501" s="42" t="s">
        <v>6170</v>
      </c>
      <c r="F1501" s="92" t="s">
        <v>4031</v>
      </c>
      <c r="G1501" s="93" t="s">
        <v>6445</v>
      </c>
      <c r="H1501" s="40" t="s">
        <v>6339</v>
      </c>
      <c r="I1501" s="57" t="s">
        <v>22</v>
      </c>
      <c r="J1501" s="72">
        <v>1</v>
      </c>
      <c r="K1501" s="57">
        <v>0</v>
      </c>
      <c r="L1501" s="72">
        <v>4.9</v>
      </c>
      <c r="M1501" s="57">
        <v>3.2</v>
      </c>
    </row>
    <row r="1502" s="83" customFormat="1" ht="27.6" spans="1:13">
      <c r="A1502" s="83" t="s">
        <v>44</v>
      </c>
      <c r="B1502" s="84">
        <v>1501</v>
      </c>
      <c r="C1502" s="57" t="s">
        <v>45</v>
      </c>
      <c r="D1502" s="57" t="s">
        <v>89</v>
      </c>
      <c r="E1502" s="42" t="s">
        <v>6170</v>
      </c>
      <c r="F1502" s="58" t="s">
        <v>114</v>
      </c>
      <c r="G1502" s="87" t="s">
        <v>2768</v>
      </c>
      <c r="H1502" s="91" t="s">
        <v>2166</v>
      </c>
      <c r="I1502" s="57" t="s">
        <v>22</v>
      </c>
      <c r="J1502" s="72">
        <v>4</v>
      </c>
      <c r="K1502" s="57">
        <v>0</v>
      </c>
      <c r="L1502" s="72">
        <v>303</v>
      </c>
      <c r="M1502" s="57">
        <v>3.2</v>
      </c>
    </row>
    <row r="1503" s="83" customFormat="1" ht="27.6" spans="1:13">
      <c r="A1503" s="83" t="s">
        <v>44</v>
      </c>
      <c r="B1503" s="84">
        <v>1502</v>
      </c>
      <c r="C1503" s="57" t="s">
        <v>45</v>
      </c>
      <c r="D1503" s="57" t="s">
        <v>53</v>
      </c>
      <c r="E1503" s="42" t="s">
        <v>6170</v>
      </c>
      <c r="F1503" s="58" t="s">
        <v>55</v>
      </c>
      <c r="G1503" s="87" t="s">
        <v>2606</v>
      </c>
      <c r="H1503" s="91" t="s">
        <v>2158</v>
      </c>
      <c r="I1503" s="57" t="s">
        <v>22</v>
      </c>
      <c r="J1503" s="72">
        <v>1</v>
      </c>
      <c r="K1503" s="57">
        <f t="shared" ref="K1503:K1505" si="95">(CEILING(J1503*0.2,1))*1</f>
        <v>1</v>
      </c>
      <c r="L1503" s="72">
        <v>30</v>
      </c>
      <c r="M1503" s="57">
        <v>3.2</v>
      </c>
    </row>
    <row r="1504" s="83" customFormat="1" ht="27.6" spans="1:13">
      <c r="A1504" s="83" t="s">
        <v>44</v>
      </c>
      <c r="B1504" s="84">
        <v>1503</v>
      </c>
      <c r="C1504" s="57" t="s">
        <v>45</v>
      </c>
      <c r="D1504" s="57" t="s">
        <v>53</v>
      </c>
      <c r="E1504" s="42" t="s">
        <v>6170</v>
      </c>
      <c r="F1504" s="58" t="s">
        <v>304</v>
      </c>
      <c r="G1504" s="87" t="s">
        <v>6449</v>
      </c>
      <c r="H1504" s="91" t="s">
        <v>2158</v>
      </c>
      <c r="I1504" s="57" t="s">
        <v>22</v>
      </c>
      <c r="J1504" s="72">
        <v>1</v>
      </c>
      <c r="K1504" s="57">
        <f t="shared" si="95"/>
        <v>1</v>
      </c>
      <c r="L1504" s="57">
        <v>39</v>
      </c>
      <c r="M1504" s="57">
        <v>3.2</v>
      </c>
    </row>
    <row r="1505" s="83" customFormat="1" ht="27.6" spans="1:13">
      <c r="A1505" s="83" t="s">
        <v>44</v>
      </c>
      <c r="B1505" s="84">
        <v>1504</v>
      </c>
      <c r="C1505" s="57" t="s">
        <v>45</v>
      </c>
      <c r="D1505" s="57" t="s">
        <v>53</v>
      </c>
      <c r="E1505" s="42" t="s">
        <v>6170</v>
      </c>
      <c r="F1505" s="58" t="s">
        <v>249</v>
      </c>
      <c r="G1505" s="87" t="s">
        <v>6450</v>
      </c>
      <c r="H1505" s="91" t="s">
        <v>2158</v>
      </c>
      <c r="I1505" s="57" t="s">
        <v>22</v>
      </c>
      <c r="J1505" s="72">
        <v>1</v>
      </c>
      <c r="K1505" s="57">
        <f t="shared" si="95"/>
        <v>1</v>
      </c>
      <c r="L1505" s="57">
        <v>11</v>
      </c>
      <c r="M1505" s="57">
        <v>3.2</v>
      </c>
    </row>
    <row r="1506" s="83" customFormat="1" ht="41.4" spans="1:13">
      <c r="A1506" s="83" t="s">
        <v>44</v>
      </c>
      <c r="B1506" s="84">
        <v>1505</v>
      </c>
      <c r="C1506" s="57" t="s">
        <v>45</v>
      </c>
      <c r="D1506" s="57" t="s">
        <v>171</v>
      </c>
      <c r="E1506" s="42" t="s">
        <v>6170</v>
      </c>
      <c r="F1506" s="58" t="s">
        <v>172</v>
      </c>
      <c r="G1506" s="87" t="s">
        <v>6269</v>
      </c>
      <c r="H1506" s="91" t="s">
        <v>1809</v>
      </c>
      <c r="I1506" s="57" t="s">
        <v>22</v>
      </c>
      <c r="J1506" s="72">
        <v>4</v>
      </c>
      <c r="K1506" s="57">
        <v>0</v>
      </c>
      <c r="L1506" s="57">
        <v>3</v>
      </c>
      <c r="M1506" s="57">
        <v>3.2</v>
      </c>
    </row>
    <row r="1507" s="83" customFormat="1" ht="55.2" spans="1:13">
      <c r="A1507" s="83" t="s">
        <v>44</v>
      </c>
      <c r="B1507" s="84">
        <v>1506</v>
      </c>
      <c r="C1507" s="57" t="s">
        <v>45</v>
      </c>
      <c r="D1507" s="57" t="s">
        <v>53</v>
      </c>
      <c r="E1507" s="42" t="s">
        <v>6170</v>
      </c>
      <c r="F1507" s="58" t="s">
        <v>236</v>
      </c>
      <c r="G1507" s="87" t="s">
        <v>6402</v>
      </c>
      <c r="H1507" s="91" t="s">
        <v>2166</v>
      </c>
      <c r="I1507" s="57" t="s">
        <v>22</v>
      </c>
      <c r="J1507" s="72">
        <v>1</v>
      </c>
      <c r="K1507" s="57">
        <f t="shared" ref="K1507:K1509" si="96">(CEILING(J1507*0.2,1))*1</f>
        <v>1</v>
      </c>
      <c r="L1507" s="57">
        <v>7</v>
      </c>
      <c r="M1507" s="57">
        <v>3.2</v>
      </c>
    </row>
    <row r="1508" s="83" customFormat="1" ht="27.6" spans="1:13">
      <c r="A1508" s="83" t="s">
        <v>44</v>
      </c>
      <c r="B1508" s="84">
        <v>1507</v>
      </c>
      <c r="C1508" s="57" t="s">
        <v>45</v>
      </c>
      <c r="D1508" s="57" t="s">
        <v>53</v>
      </c>
      <c r="E1508" s="42" t="s">
        <v>6170</v>
      </c>
      <c r="F1508" s="58" t="s">
        <v>236</v>
      </c>
      <c r="G1508" s="87" t="s">
        <v>6451</v>
      </c>
      <c r="H1508" s="91" t="s">
        <v>2166</v>
      </c>
      <c r="I1508" s="57" t="s">
        <v>22</v>
      </c>
      <c r="J1508" s="72">
        <v>1</v>
      </c>
      <c r="K1508" s="57">
        <f t="shared" si="96"/>
        <v>1</v>
      </c>
      <c r="L1508" s="57">
        <v>1</v>
      </c>
      <c r="M1508" s="57">
        <v>3.2</v>
      </c>
    </row>
    <row r="1509" s="83" customFormat="1" ht="27.6" spans="1:13">
      <c r="A1509" s="83" t="s">
        <v>44</v>
      </c>
      <c r="B1509" s="84">
        <v>1508</v>
      </c>
      <c r="C1509" s="57" t="s">
        <v>45</v>
      </c>
      <c r="D1509" s="57" t="s">
        <v>53</v>
      </c>
      <c r="E1509" s="42" t="s">
        <v>6170</v>
      </c>
      <c r="F1509" s="58" t="s">
        <v>236</v>
      </c>
      <c r="G1509" s="87" t="s">
        <v>2614</v>
      </c>
      <c r="H1509" s="91" t="s">
        <v>2166</v>
      </c>
      <c r="I1509" s="57" t="s">
        <v>22</v>
      </c>
      <c r="J1509" s="72">
        <v>1</v>
      </c>
      <c r="K1509" s="57">
        <f t="shared" si="96"/>
        <v>1</v>
      </c>
      <c r="L1509" s="57">
        <v>1</v>
      </c>
      <c r="M1509" s="57">
        <v>3.2</v>
      </c>
    </row>
    <row r="1510" s="83" customFormat="1" ht="27.6" spans="1:13">
      <c r="A1510" s="83" t="s">
        <v>44</v>
      </c>
      <c r="B1510" s="84">
        <v>1509</v>
      </c>
      <c r="C1510" s="57" t="s">
        <v>45</v>
      </c>
      <c r="D1510" s="57" t="s">
        <v>322</v>
      </c>
      <c r="E1510" s="42" t="s">
        <v>6170</v>
      </c>
      <c r="F1510" s="58" t="s">
        <v>323</v>
      </c>
      <c r="G1510" s="87" t="s">
        <v>2769</v>
      </c>
      <c r="H1510" s="91" t="s">
        <v>2162</v>
      </c>
      <c r="I1510" s="57" t="s">
        <v>2124</v>
      </c>
      <c r="J1510" s="59">
        <v>1.05</v>
      </c>
      <c r="K1510" s="59">
        <f>J1510*0.1</f>
        <v>0.105</v>
      </c>
      <c r="L1510" s="57">
        <v>83</v>
      </c>
      <c r="M1510" s="57">
        <v>3.2</v>
      </c>
    </row>
    <row r="1511" s="83" customFormat="1" ht="27.6" spans="1:13">
      <c r="A1511" s="83" t="s">
        <v>44</v>
      </c>
      <c r="B1511" s="84">
        <v>1510</v>
      </c>
      <c r="C1511" s="57" t="s">
        <v>45</v>
      </c>
      <c r="D1511" s="57" t="s">
        <v>89</v>
      </c>
      <c r="E1511" s="42" t="s">
        <v>6170</v>
      </c>
      <c r="F1511" s="58" t="s">
        <v>114</v>
      </c>
      <c r="G1511" s="87" t="s">
        <v>2768</v>
      </c>
      <c r="H1511" s="91" t="s">
        <v>2166</v>
      </c>
      <c r="I1511" s="57" t="s">
        <v>22</v>
      </c>
      <c r="J1511" s="72">
        <v>4</v>
      </c>
      <c r="K1511" s="57">
        <v>0</v>
      </c>
      <c r="L1511" s="72">
        <v>303</v>
      </c>
      <c r="M1511" s="57">
        <v>3.1</v>
      </c>
    </row>
    <row r="1512" s="83" customFormat="1" ht="27.6" spans="1:13">
      <c r="A1512" s="83" t="s">
        <v>44</v>
      </c>
      <c r="B1512" s="84">
        <v>1511</v>
      </c>
      <c r="C1512" s="57" t="s">
        <v>45</v>
      </c>
      <c r="D1512" s="57" t="s">
        <v>53</v>
      </c>
      <c r="E1512" s="42" t="s">
        <v>6170</v>
      </c>
      <c r="F1512" s="58" t="s">
        <v>55</v>
      </c>
      <c r="G1512" s="87" t="s">
        <v>2606</v>
      </c>
      <c r="H1512" s="91" t="s">
        <v>2158</v>
      </c>
      <c r="I1512" s="57" t="s">
        <v>22</v>
      </c>
      <c r="J1512" s="72">
        <v>2</v>
      </c>
      <c r="K1512" s="57">
        <f t="shared" ref="K1512:K1516" si="97">(CEILING(J1512*0.2,1))*1</f>
        <v>1</v>
      </c>
      <c r="L1512" s="57">
        <v>60</v>
      </c>
      <c r="M1512" s="57">
        <v>3.2</v>
      </c>
    </row>
    <row r="1513" s="83" customFormat="1" ht="27.6" spans="1:13">
      <c r="A1513" s="83" t="s">
        <v>44</v>
      </c>
      <c r="B1513" s="84">
        <v>1512</v>
      </c>
      <c r="C1513" s="57" t="s">
        <v>45</v>
      </c>
      <c r="D1513" s="57" t="s">
        <v>53</v>
      </c>
      <c r="E1513" s="42" t="s">
        <v>6170</v>
      </c>
      <c r="F1513" s="58" t="s">
        <v>249</v>
      </c>
      <c r="G1513" s="87" t="s">
        <v>6450</v>
      </c>
      <c r="H1513" s="91" t="s">
        <v>2158</v>
      </c>
      <c r="I1513" s="57" t="s">
        <v>22</v>
      </c>
      <c r="J1513" s="72">
        <v>1</v>
      </c>
      <c r="K1513" s="57">
        <f t="shared" si="97"/>
        <v>1</v>
      </c>
      <c r="L1513" s="57">
        <v>11</v>
      </c>
      <c r="M1513" s="57">
        <v>3.2</v>
      </c>
    </row>
    <row r="1514" s="83" customFormat="1" ht="41.4" spans="1:13">
      <c r="A1514" s="83" t="s">
        <v>44</v>
      </c>
      <c r="B1514" s="84">
        <v>1513</v>
      </c>
      <c r="C1514" s="57" t="s">
        <v>45</v>
      </c>
      <c r="D1514" s="57" t="s">
        <v>171</v>
      </c>
      <c r="E1514" s="42" t="s">
        <v>6170</v>
      </c>
      <c r="F1514" s="58" t="s">
        <v>172</v>
      </c>
      <c r="G1514" s="87" t="s">
        <v>6269</v>
      </c>
      <c r="H1514" s="91" t="s">
        <v>1809</v>
      </c>
      <c r="I1514" s="57" t="s">
        <v>22</v>
      </c>
      <c r="J1514" s="72">
        <v>4</v>
      </c>
      <c r="K1514" s="57">
        <v>0</v>
      </c>
      <c r="L1514" s="57">
        <v>3</v>
      </c>
      <c r="M1514" s="57">
        <v>3.2</v>
      </c>
    </row>
    <row r="1515" s="83" customFormat="1" ht="55.2" spans="1:13">
      <c r="A1515" s="83" t="s">
        <v>44</v>
      </c>
      <c r="B1515" s="84">
        <v>1514</v>
      </c>
      <c r="C1515" s="57" t="s">
        <v>45</v>
      </c>
      <c r="D1515" s="57" t="s">
        <v>53</v>
      </c>
      <c r="E1515" s="42" t="s">
        <v>6170</v>
      </c>
      <c r="F1515" s="58" t="s">
        <v>236</v>
      </c>
      <c r="G1515" s="87" t="s">
        <v>6402</v>
      </c>
      <c r="H1515" s="91" t="s">
        <v>2166</v>
      </c>
      <c r="I1515" s="57" t="s">
        <v>22</v>
      </c>
      <c r="J1515" s="72">
        <v>1</v>
      </c>
      <c r="K1515" s="57">
        <f t="shared" si="97"/>
        <v>1</v>
      </c>
      <c r="L1515" s="72">
        <v>7</v>
      </c>
      <c r="M1515" s="57">
        <v>3.2</v>
      </c>
    </row>
    <row r="1516" s="83" customFormat="1" ht="27.6" spans="1:13">
      <c r="A1516" s="83" t="s">
        <v>44</v>
      </c>
      <c r="B1516" s="84">
        <v>1515</v>
      </c>
      <c r="C1516" s="57" t="s">
        <v>45</v>
      </c>
      <c r="D1516" s="57" t="s">
        <v>53</v>
      </c>
      <c r="E1516" s="42" t="s">
        <v>6170</v>
      </c>
      <c r="F1516" s="58" t="s">
        <v>236</v>
      </c>
      <c r="G1516" s="87" t="s">
        <v>6451</v>
      </c>
      <c r="H1516" s="91" t="s">
        <v>2166</v>
      </c>
      <c r="I1516" s="57" t="s">
        <v>22</v>
      </c>
      <c r="J1516" s="72">
        <v>1</v>
      </c>
      <c r="K1516" s="57">
        <f t="shared" si="97"/>
        <v>1</v>
      </c>
      <c r="L1516" s="72">
        <v>1</v>
      </c>
      <c r="M1516" s="57">
        <v>3.2</v>
      </c>
    </row>
    <row r="1517" s="83" customFormat="1" ht="27.6" spans="1:13">
      <c r="A1517" s="83" t="s">
        <v>44</v>
      </c>
      <c r="B1517" s="84">
        <v>1516</v>
      </c>
      <c r="C1517" s="57" t="s">
        <v>45</v>
      </c>
      <c r="D1517" s="57" t="s">
        <v>322</v>
      </c>
      <c r="E1517" s="42" t="s">
        <v>6170</v>
      </c>
      <c r="F1517" s="58" t="s">
        <v>323</v>
      </c>
      <c r="G1517" s="87" t="s">
        <v>2769</v>
      </c>
      <c r="H1517" s="91" t="s">
        <v>2162</v>
      </c>
      <c r="I1517" s="57" t="s">
        <v>2124</v>
      </c>
      <c r="J1517" s="59">
        <v>1.2358</v>
      </c>
      <c r="K1517" s="59">
        <f>J1517*0.1</f>
        <v>0.12358</v>
      </c>
      <c r="L1517" s="57">
        <v>98</v>
      </c>
      <c r="M1517" s="57">
        <v>3.2</v>
      </c>
    </row>
    <row r="1518" s="83" customFormat="1" ht="27.6" spans="1:13">
      <c r="A1518" s="83" t="s">
        <v>44</v>
      </c>
      <c r="B1518" s="84">
        <v>1517</v>
      </c>
      <c r="C1518" s="57" t="s">
        <v>45</v>
      </c>
      <c r="D1518" s="57" t="s">
        <v>89</v>
      </c>
      <c r="E1518" s="42" t="s">
        <v>6170</v>
      </c>
      <c r="F1518" s="58" t="s">
        <v>114</v>
      </c>
      <c r="G1518" s="87" t="s">
        <v>6452</v>
      </c>
      <c r="H1518" s="91" t="s">
        <v>2166</v>
      </c>
      <c r="I1518" s="57" t="s">
        <v>22</v>
      </c>
      <c r="J1518" s="72">
        <v>1</v>
      </c>
      <c r="K1518" s="57">
        <v>0</v>
      </c>
      <c r="L1518" s="57">
        <v>133</v>
      </c>
      <c r="M1518" s="57">
        <v>3.2</v>
      </c>
    </row>
    <row r="1519" s="83" customFormat="1" ht="27.6" spans="1:13">
      <c r="A1519" s="83" t="s">
        <v>44</v>
      </c>
      <c r="B1519" s="84">
        <v>1518</v>
      </c>
      <c r="C1519" s="57" t="s">
        <v>45</v>
      </c>
      <c r="D1519" s="57" t="s">
        <v>89</v>
      </c>
      <c r="E1519" s="42" t="s">
        <v>6170</v>
      </c>
      <c r="F1519" s="58" t="s">
        <v>114</v>
      </c>
      <c r="G1519" s="87" t="s">
        <v>6453</v>
      </c>
      <c r="H1519" s="91" t="s">
        <v>2166</v>
      </c>
      <c r="I1519" s="57" t="s">
        <v>22</v>
      </c>
      <c r="J1519" s="72">
        <v>7</v>
      </c>
      <c r="K1519" s="57">
        <v>0</v>
      </c>
      <c r="L1519" s="72">
        <v>1634</v>
      </c>
      <c r="M1519" s="57">
        <v>3.2</v>
      </c>
    </row>
    <row r="1520" s="83" customFormat="1" ht="27.6" spans="1:13">
      <c r="A1520" s="83" t="s">
        <v>44</v>
      </c>
      <c r="B1520" s="84">
        <v>1519</v>
      </c>
      <c r="C1520" s="57" t="s">
        <v>45</v>
      </c>
      <c r="D1520" s="57" t="s">
        <v>53</v>
      </c>
      <c r="E1520" s="42" t="s">
        <v>6170</v>
      </c>
      <c r="F1520" s="58" t="s">
        <v>55</v>
      </c>
      <c r="G1520" s="87" t="s">
        <v>6367</v>
      </c>
      <c r="H1520" s="91" t="s">
        <v>2158</v>
      </c>
      <c r="I1520" s="57" t="s">
        <v>22</v>
      </c>
      <c r="J1520" s="72">
        <v>11</v>
      </c>
      <c r="K1520" s="57">
        <v>0</v>
      </c>
      <c r="L1520" s="72">
        <v>1287</v>
      </c>
      <c r="M1520" s="57">
        <v>3.2</v>
      </c>
    </row>
    <row r="1521" s="83" customFormat="1" ht="27.6" spans="1:13">
      <c r="A1521" s="83" t="s">
        <v>44</v>
      </c>
      <c r="B1521" s="84">
        <v>1520</v>
      </c>
      <c r="C1521" s="57" t="s">
        <v>45</v>
      </c>
      <c r="D1521" s="57" t="s">
        <v>53</v>
      </c>
      <c r="E1521" s="42" t="s">
        <v>6170</v>
      </c>
      <c r="F1521" s="58" t="s">
        <v>304</v>
      </c>
      <c r="G1521" s="87" t="s">
        <v>6454</v>
      </c>
      <c r="H1521" s="91" t="s">
        <v>2158</v>
      </c>
      <c r="I1521" s="57" t="s">
        <v>22</v>
      </c>
      <c r="J1521" s="72">
        <v>1</v>
      </c>
      <c r="K1521" s="57">
        <v>0</v>
      </c>
      <c r="L1521" s="57">
        <v>148</v>
      </c>
      <c r="M1521" s="57">
        <v>3.2</v>
      </c>
    </row>
    <row r="1522" s="83" customFormat="1" ht="27.6" spans="1:13">
      <c r="A1522" s="83" t="s">
        <v>44</v>
      </c>
      <c r="B1522" s="84">
        <v>1521</v>
      </c>
      <c r="C1522" s="57" t="s">
        <v>45</v>
      </c>
      <c r="D1522" s="57" t="s">
        <v>53</v>
      </c>
      <c r="E1522" s="42" t="s">
        <v>6170</v>
      </c>
      <c r="F1522" s="58" t="s">
        <v>304</v>
      </c>
      <c r="G1522" s="87" t="s">
        <v>6455</v>
      </c>
      <c r="H1522" s="91" t="s">
        <v>2158</v>
      </c>
      <c r="I1522" s="57" t="s">
        <v>22</v>
      </c>
      <c r="J1522" s="72">
        <v>1</v>
      </c>
      <c r="K1522" s="57">
        <v>0</v>
      </c>
      <c r="L1522" s="57">
        <v>132</v>
      </c>
      <c r="M1522" s="57">
        <v>3.2</v>
      </c>
    </row>
    <row r="1523" s="83" customFormat="1" ht="41.4" spans="1:13">
      <c r="A1523" s="83" t="s">
        <v>44</v>
      </c>
      <c r="B1523" s="84">
        <v>1522</v>
      </c>
      <c r="C1523" s="57" t="s">
        <v>45</v>
      </c>
      <c r="D1523" s="57" t="s">
        <v>53</v>
      </c>
      <c r="E1523" s="42" t="s">
        <v>6170</v>
      </c>
      <c r="F1523" s="58" t="s">
        <v>249</v>
      </c>
      <c r="G1523" s="87" t="s">
        <v>6456</v>
      </c>
      <c r="H1523" s="91" t="s">
        <v>2158</v>
      </c>
      <c r="I1523" s="57" t="s">
        <v>22</v>
      </c>
      <c r="J1523" s="72">
        <v>1</v>
      </c>
      <c r="K1523" s="57">
        <v>0</v>
      </c>
      <c r="L1523" s="57">
        <v>35</v>
      </c>
      <c r="M1523" s="57">
        <v>3.2</v>
      </c>
    </row>
    <row r="1524" s="83" customFormat="1" ht="41.4" spans="1:13">
      <c r="A1524" s="83" t="s">
        <v>44</v>
      </c>
      <c r="B1524" s="84">
        <v>1523</v>
      </c>
      <c r="C1524" s="57" t="s">
        <v>45</v>
      </c>
      <c r="D1524" s="57" t="s">
        <v>171</v>
      </c>
      <c r="E1524" s="42" t="s">
        <v>6170</v>
      </c>
      <c r="F1524" s="58" t="s">
        <v>172</v>
      </c>
      <c r="G1524" s="87" t="s">
        <v>6457</v>
      </c>
      <c r="H1524" s="91" t="s">
        <v>1809</v>
      </c>
      <c r="I1524" s="57" t="s">
        <v>22</v>
      </c>
      <c r="J1524" s="72">
        <v>1</v>
      </c>
      <c r="K1524" s="57">
        <v>0</v>
      </c>
      <c r="L1524" s="57">
        <v>1</v>
      </c>
      <c r="M1524" s="57">
        <v>3.2</v>
      </c>
    </row>
    <row r="1525" s="83" customFormat="1" ht="41.4" spans="1:13">
      <c r="A1525" s="83" t="s">
        <v>44</v>
      </c>
      <c r="B1525" s="84">
        <v>1524</v>
      </c>
      <c r="C1525" s="57" t="s">
        <v>45</v>
      </c>
      <c r="D1525" s="57" t="s">
        <v>171</v>
      </c>
      <c r="E1525" s="42" t="s">
        <v>6170</v>
      </c>
      <c r="F1525" s="58" t="s">
        <v>172</v>
      </c>
      <c r="G1525" s="87" t="s">
        <v>6458</v>
      </c>
      <c r="H1525" s="91" t="s">
        <v>1809</v>
      </c>
      <c r="I1525" s="57" t="s">
        <v>22</v>
      </c>
      <c r="J1525" s="72">
        <v>5</v>
      </c>
      <c r="K1525" s="57">
        <v>0</v>
      </c>
      <c r="L1525" s="57">
        <v>8</v>
      </c>
      <c r="M1525" s="57">
        <v>3.2</v>
      </c>
    </row>
    <row r="1526" s="83" customFormat="1" ht="27.6" spans="1:13">
      <c r="A1526" s="83" t="s">
        <v>44</v>
      </c>
      <c r="B1526" s="84">
        <v>1525</v>
      </c>
      <c r="C1526" s="57" t="s">
        <v>45</v>
      </c>
      <c r="D1526" s="57" t="s">
        <v>53</v>
      </c>
      <c r="E1526" s="42" t="s">
        <v>6170</v>
      </c>
      <c r="F1526" s="58" t="s">
        <v>236</v>
      </c>
      <c r="G1526" s="87" t="s">
        <v>3575</v>
      </c>
      <c r="H1526" s="91" t="s">
        <v>2166</v>
      </c>
      <c r="I1526" s="57" t="s">
        <v>22</v>
      </c>
      <c r="J1526" s="72">
        <v>7</v>
      </c>
      <c r="K1526" s="57">
        <v>0</v>
      </c>
      <c r="L1526" s="72">
        <v>7</v>
      </c>
      <c r="M1526" s="57">
        <v>3.2</v>
      </c>
    </row>
    <row r="1527" s="83" customFormat="1" ht="27.6" spans="1:13">
      <c r="A1527" s="83" t="s">
        <v>44</v>
      </c>
      <c r="B1527" s="84">
        <v>1526</v>
      </c>
      <c r="C1527" s="57" t="s">
        <v>45</v>
      </c>
      <c r="D1527" s="57" t="s">
        <v>53</v>
      </c>
      <c r="E1527" s="42" t="s">
        <v>6170</v>
      </c>
      <c r="F1527" s="58" t="s">
        <v>236</v>
      </c>
      <c r="G1527" s="87" t="s">
        <v>6459</v>
      </c>
      <c r="H1527" s="91" t="s">
        <v>2166</v>
      </c>
      <c r="I1527" s="57" t="s">
        <v>22</v>
      </c>
      <c r="J1527" s="72">
        <v>1</v>
      </c>
      <c r="K1527" s="57">
        <v>0</v>
      </c>
      <c r="L1527" s="72">
        <v>3</v>
      </c>
      <c r="M1527" s="57">
        <v>3.2</v>
      </c>
    </row>
    <row r="1528" s="83" customFormat="1" ht="27.6" spans="1:13">
      <c r="A1528" s="83" t="s">
        <v>44</v>
      </c>
      <c r="B1528" s="84">
        <v>1527</v>
      </c>
      <c r="C1528" s="57" t="s">
        <v>45</v>
      </c>
      <c r="D1528" s="57" t="s">
        <v>322</v>
      </c>
      <c r="E1528" s="42" t="s">
        <v>6170</v>
      </c>
      <c r="F1528" s="58" t="s">
        <v>323</v>
      </c>
      <c r="G1528" s="87" t="s">
        <v>6415</v>
      </c>
      <c r="H1528" s="91" t="s">
        <v>2162</v>
      </c>
      <c r="I1528" s="57" t="s">
        <v>2124</v>
      </c>
      <c r="J1528" s="59">
        <v>2.5549</v>
      </c>
      <c r="K1528" s="59">
        <f>J1528*0.1</f>
        <v>0.25549</v>
      </c>
      <c r="L1528" s="57">
        <v>316</v>
      </c>
      <c r="M1528" s="57">
        <v>3.2</v>
      </c>
    </row>
    <row r="1529" s="83" customFormat="1" ht="27.6" spans="1:13">
      <c r="A1529" s="83" t="s">
        <v>44</v>
      </c>
      <c r="B1529" s="84">
        <v>1528</v>
      </c>
      <c r="C1529" s="57" t="s">
        <v>45</v>
      </c>
      <c r="D1529" s="57" t="s">
        <v>322</v>
      </c>
      <c r="E1529" s="42" t="s">
        <v>6170</v>
      </c>
      <c r="F1529" s="58" t="s">
        <v>323</v>
      </c>
      <c r="G1529" s="87" t="s">
        <v>6370</v>
      </c>
      <c r="H1529" s="91" t="s">
        <v>2162</v>
      </c>
      <c r="I1529" s="57" t="s">
        <v>2124</v>
      </c>
      <c r="J1529" s="59">
        <v>23.4853</v>
      </c>
      <c r="K1529" s="59">
        <v>0</v>
      </c>
      <c r="L1529" s="57">
        <v>4467</v>
      </c>
      <c r="M1529" s="57">
        <v>3.2</v>
      </c>
    </row>
    <row r="1530" s="83" customFormat="1" ht="27.6" spans="1:13">
      <c r="A1530" s="83" t="s">
        <v>44</v>
      </c>
      <c r="B1530" s="84">
        <v>1529</v>
      </c>
      <c r="C1530" s="57" t="s">
        <v>45</v>
      </c>
      <c r="D1530" s="57" t="s">
        <v>89</v>
      </c>
      <c r="E1530" s="42" t="s">
        <v>6170</v>
      </c>
      <c r="F1530" s="58" t="s">
        <v>114</v>
      </c>
      <c r="G1530" s="87" t="s">
        <v>2768</v>
      </c>
      <c r="H1530" s="91" t="s">
        <v>2166</v>
      </c>
      <c r="I1530" s="57" t="s">
        <v>22</v>
      </c>
      <c r="J1530" s="72">
        <v>1</v>
      </c>
      <c r="K1530" s="57">
        <v>0</v>
      </c>
      <c r="L1530" s="57">
        <v>76</v>
      </c>
      <c r="M1530" s="57">
        <v>3.2</v>
      </c>
    </row>
    <row r="1531" s="83" customFormat="1" ht="27.6" spans="1:13">
      <c r="A1531" s="83" t="s">
        <v>44</v>
      </c>
      <c r="B1531" s="84">
        <v>1530</v>
      </c>
      <c r="C1531" s="57" t="s">
        <v>45</v>
      </c>
      <c r="D1531" s="57" t="s">
        <v>53</v>
      </c>
      <c r="E1531" s="42" t="s">
        <v>6170</v>
      </c>
      <c r="F1531" s="58" t="s">
        <v>249</v>
      </c>
      <c r="G1531" s="87" t="s">
        <v>6368</v>
      </c>
      <c r="H1531" s="91" t="s">
        <v>2158</v>
      </c>
      <c r="I1531" s="57" t="s">
        <v>22</v>
      </c>
      <c r="J1531" s="72">
        <v>1</v>
      </c>
      <c r="K1531" s="57">
        <v>0</v>
      </c>
      <c r="L1531" s="72">
        <v>31</v>
      </c>
      <c r="M1531" s="57">
        <v>3.2</v>
      </c>
    </row>
    <row r="1532" s="83" customFormat="1" ht="41.4" spans="1:13">
      <c r="A1532" s="83" t="s">
        <v>44</v>
      </c>
      <c r="B1532" s="84">
        <v>1531</v>
      </c>
      <c r="C1532" s="57" t="s">
        <v>45</v>
      </c>
      <c r="D1532" s="57" t="s">
        <v>171</v>
      </c>
      <c r="E1532" s="42" t="s">
        <v>6170</v>
      </c>
      <c r="F1532" s="58" t="s">
        <v>172</v>
      </c>
      <c r="G1532" s="87" t="s">
        <v>6269</v>
      </c>
      <c r="H1532" s="91" t="s">
        <v>1809</v>
      </c>
      <c r="I1532" s="57" t="s">
        <v>22</v>
      </c>
      <c r="J1532" s="72">
        <v>2</v>
      </c>
      <c r="K1532" s="57">
        <v>0</v>
      </c>
      <c r="L1532" s="57">
        <v>1</v>
      </c>
      <c r="M1532" s="57">
        <v>3.2</v>
      </c>
    </row>
    <row r="1533" s="83" customFormat="1" ht="27.6" spans="1:13">
      <c r="A1533" s="83" t="s">
        <v>44</v>
      </c>
      <c r="B1533" s="84">
        <v>1532</v>
      </c>
      <c r="C1533" s="57" t="s">
        <v>45</v>
      </c>
      <c r="D1533" s="57" t="s">
        <v>89</v>
      </c>
      <c r="E1533" s="42" t="s">
        <v>6170</v>
      </c>
      <c r="F1533" s="58" t="s">
        <v>114</v>
      </c>
      <c r="G1533" s="87" t="s">
        <v>2768</v>
      </c>
      <c r="H1533" s="91" t="s">
        <v>2166</v>
      </c>
      <c r="I1533" s="57" t="s">
        <v>22</v>
      </c>
      <c r="J1533" s="72">
        <v>1</v>
      </c>
      <c r="K1533" s="57">
        <v>0</v>
      </c>
      <c r="L1533" s="57">
        <v>76</v>
      </c>
      <c r="M1533" s="57">
        <v>3.2</v>
      </c>
    </row>
    <row r="1534" s="83" customFormat="1" ht="27.6" spans="1:13">
      <c r="A1534" s="83" t="s">
        <v>44</v>
      </c>
      <c r="B1534" s="84">
        <v>1533</v>
      </c>
      <c r="C1534" s="57" t="s">
        <v>45</v>
      </c>
      <c r="D1534" s="57" t="s">
        <v>53</v>
      </c>
      <c r="E1534" s="42" t="s">
        <v>6170</v>
      </c>
      <c r="F1534" s="58" t="s">
        <v>55</v>
      </c>
      <c r="G1534" s="87" t="s">
        <v>4274</v>
      </c>
      <c r="H1534" s="91" t="s">
        <v>2158</v>
      </c>
      <c r="I1534" s="57" t="s">
        <v>22</v>
      </c>
      <c r="J1534" s="72">
        <v>6</v>
      </c>
      <c r="K1534" s="57">
        <v>0</v>
      </c>
      <c r="L1534" s="57">
        <v>510</v>
      </c>
      <c r="M1534" s="57">
        <v>3.2</v>
      </c>
    </row>
    <row r="1535" s="83" customFormat="1" ht="27.6" spans="1:13">
      <c r="A1535" s="83" t="s">
        <v>44</v>
      </c>
      <c r="B1535" s="84">
        <v>1534</v>
      </c>
      <c r="C1535" s="57" t="s">
        <v>45</v>
      </c>
      <c r="D1535" s="57" t="s">
        <v>53</v>
      </c>
      <c r="E1535" s="42" t="s">
        <v>6170</v>
      </c>
      <c r="F1535" s="58" t="s">
        <v>55</v>
      </c>
      <c r="G1535" s="87" t="s">
        <v>4275</v>
      </c>
      <c r="H1535" s="91" t="s">
        <v>2158</v>
      </c>
      <c r="I1535" s="57" t="s">
        <v>22</v>
      </c>
      <c r="J1535" s="72">
        <v>1</v>
      </c>
      <c r="K1535" s="57">
        <v>0</v>
      </c>
      <c r="L1535" s="57">
        <v>42</v>
      </c>
      <c r="M1535" s="57">
        <v>3.2</v>
      </c>
    </row>
    <row r="1536" s="83" customFormat="1" ht="27.6" spans="1:13">
      <c r="A1536" s="83" t="s">
        <v>44</v>
      </c>
      <c r="B1536" s="84">
        <v>1535</v>
      </c>
      <c r="C1536" s="57" t="s">
        <v>45</v>
      </c>
      <c r="D1536" s="57" t="s">
        <v>53</v>
      </c>
      <c r="E1536" s="42" t="s">
        <v>6170</v>
      </c>
      <c r="F1536" s="58" t="s">
        <v>249</v>
      </c>
      <c r="G1536" s="87" t="s">
        <v>6464</v>
      </c>
      <c r="H1536" s="91" t="s">
        <v>2158</v>
      </c>
      <c r="I1536" s="57" t="s">
        <v>22</v>
      </c>
      <c r="J1536" s="72">
        <v>1</v>
      </c>
      <c r="K1536" s="57">
        <v>0</v>
      </c>
      <c r="L1536" s="57">
        <v>24</v>
      </c>
      <c r="M1536" s="57">
        <v>3.2</v>
      </c>
    </row>
    <row r="1537" s="83" customFormat="1" ht="27.6" spans="1:13">
      <c r="A1537" s="83" t="s">
        <v>44</v>
      </c>
      <c r="B1537" s="84">
        <v>1536</v>
      </c>
      <c r="C1537" s="57" t="s">
        <v>45</v>
      </c>
      <c r="D1537" s="57" t="s">
        <v>322</v>
      </c>
      <c r="E1537" s="42" t="s">
        <v>6170</v>
      </c>
      <c r="F1537" s="58" t="s">
        <v>323</v>
      </c>
      <c r="G1537" s="87" t="s">
        <v>4277</v>
      </c>
      <c r="H1537" s="91" t="s">
        <v>2162</v>
      </c>
      <c r="I1537" s="57" t="s">
        <v>2124</v>
      </c>
      <c r="J1537" s="59">
        <v>15.9022</v>
      </c>
      <c r="K1537" s="59">
        <v>0</v>
      </c>
      <c r="L1537" s="57">
        <v>2115</v>
      </c>
      <c r="M1537" s="57">
        <v>3.2</v>
      </c>
    </row>
    <row r="1538" s="83" customFormat="1" ht="27.6" spans="1:13">
      <c r="A1538" s="83" t="s">
        <v>44</v>
      </c>
      <c r="B1538" s="84">
        <v>1537</v>
      </c>
      <c r="C1538" s="57" t="s">
        <v>45</v>
      </c>
      <c r="D1538" s="57" t="s">
        <v>53</v>
      </c>
      <c r="E1538" s="42" t="s">
        <v>6170</v>
      </c>
      <c r="F1538" s="58" t="s">
        <v>3813</v>
      </c>
      <c r="G1538" s="87" t="s">
        <v>6470</v>
      </c>
      <c r="H1538" s="91" t="s">
        <v>3582</v>
      </c>
      <c r="I1538" s="57" t="s">
        <v>22</v>
      </c>
      <c r="J1538" s="72">
        <v>1</v>
      </c>
      <c r="K1538" s="57">
        <v>0</v>
      </c>
      <c r="L1538" s="72">
        <v>98</v>
      </c>
      <c r="M1538" s="57">
        <v>3.2</v>
      </c>
    </row>
    <row r="1539" s="83" customFormat="1" ht="27.6" spans="1:13">
      <c r="A1539" s="83" t="s">
        <v>44</v>
      </c>
      <c r="B1539" s="84">
        <v>1538</v>
      </c>
      <c r="C1539" s="57" t="s">
        <v>45</v>
      </c>
      <c r="D1539" s="57" t="s">
        <v>89</v>
      </c>
      <c r="E1539" s="42" t="s">
        <v>6170</v>
      </c>
      <c r="F1539" s="58" t="s">
        <v>114</v>
      </c>
      <c r="G1539" s="87" t="s">
        <v>6453</v>
      </c>
      <c r="H1539" s="91" t="s">
        <v>2166</v>
      </c>
      <c r="I1539" s="57" t="s">
        <v>22</v>
      </c>
      <c r="J1539" s="72">
        <v>9</v>
      </c>
      <c r="K1539" s="57">
        <v>0</v>
      </c>
      <c r="L1539" s="57">
        <v>2101</v>
      </c>
      <c r="M1539" s="57">
        <v>3.2</v>
      </c>
    </row>
    <row r="1540" s="83" customFormat="1" ht="27.6" spans="1:13">
      <c r="A1540" s="83" t="s">
        <v>44</v>
      </c>
      <c r="B1540" s="84">
        <v>1539</v>
      </c>
      <c r="C1540" s="57" t="s">
        <v>45</v>
      </c>
      <c r="D1540" s="57" t="s">
        <v>53</v>
      </c>
      <c r="E1540" s="42" t="s">
        <v>6170</v>
      </c>
      <c r="F1540" s="58" t="s">
        <v>55</v>
      </c>
      <c r="G1540" s="87" t="s">
        <v>6367</v>
      </c>
      <c r="H1540" s="91" t="s">
        <v>2158</v>
      </c>
      <c r="I1540" s="57" t="s">
        <v>22</v>
      </c>
      <c r="J1540" s="72">
        <v>8</v>
      </c>
      <c r="K1540" s="57">
        <v>0</v>
      </c>
      <c r="L1540" s="57">
        <v>936</v>
      </c>
      <c r="M1540" s="57">
        <v>3.2</v>
      </c>
    </row>
    <row r="1541" s="83" customFormat="1" ht="27.6" spans="1:13">
      <c r="A1541" s="83" t="s">
        <v>44</v>
      </c>
      <c r="B1541" s="84">
        <v>1540</v>
      </c>
      <c r="C1541" s="57" t="s">
        <v>45</v>
      </c>
      <c r="D1541" s="57" t="s">
        <v>53</v>
      </c>
      <c r="E1541" s="42" t="s">
        <v>6170</v>
      </c>
      <c r="F1541" s="58" t="s">
        <v>304</v>
      </c>
      <c r="G1541" s="87" t="s">
        <v>6454</v>
      </c>
      <c r="H1541" s="91" t="s">
        <v>2158</v>
      </c>
      <c r="I1541" s="57" t="s">
        <v>22</v>
      </c>
      <c r="J1541" s="72">
        <v>1</v>
      </c>
      <c r="K1541" s="57">
        <v>0</v>
      </c>
      <c r="L1541" s="57">
        <v>148</v>
      </c>
      <c r="M1541" s="57">
        <v>3.2</v>
      </c>
    </row>
    <row r="1542" s="83" customFormat="1" ht="41.4" spans="1:13">
      <c r="A1542" s="83" t="s">
        <v>44</v>
      </c>
      <c r="B1542" s="84">
        <v>1541</v>
      </c>
      <c r="C1542" s="57" t="s">
        <v>45</v>
      </c>
      <c r="D1542" s="57" t="s">
        <v>171</v>
      </c>
      <c r="E1542" s="42" t="s">
        <v>6170</v>
      </c>
      <c r="F1542" s="58" t="s">
        <v>172</v>
      </c>
      <c r="G1542" s="87" t="s">
        <v>6458</v>
      </c>
      <c r="H1542" s="91" t="s">
        <v>1809</v>
      </c>
      <c r="I1542" s="57" t="s">
        <v>22</v>
      </c>
      <c r="J1542" s="72">
        <v>10</v>
      </c>
      <c r="K1542" s="57">
        <v>0</v>
      </c>
      <c r="L1542" s="57">
        <v>15</v>
      </c>
      <c r="M1542" s="57">
        <v>3.2</v>
      </c>
    </row>
    <row r="1543" s="83" customFormat="1" ht="55.2" spans="1:13">
      <c r="A1543" s="83" t="s">
        <v>44</v>
      </c>
      <c r="B1543" s="84">
        <v>1542</v>
      </c>
      <c r="C1543" s="57" t="s">
        <v>45</v>
      </c>
      <c r="D1543" s="57" t="s">
        <v>53</v>
      </c>
      <c r="E1543" s="42" t="s">
        <v>6170</v>
      </c>
      <c r="F1543" s="58" t="s">
        <v>236</v>
      </c>
      <c r="G1543" s="87" t="s">
        <v>6363</v>
      </c>
      <c r="H1543" s="91" t="s">
        <v>2166</v>
      </c>
      <c r="I1543" s="57" t="s">
        <v>22</v>
      </c>
      <c r="J1543" s="72">
        <v>2</v>
      </c>
      <c r="K1543" s="57">
        <v>0</v>
      </c>
      <c r="L1543" s="57">
        <v>15</v>
      </c>
      <c r="M1543" s="57">
        <v>3.2</v>
      </c>
    </row>
    <row r="1544" s="83" customFormat="1" ht="27.6" spans="1:13">
      <c r="A1544" s="83" t="s">
        <v>44</v>
      </c>
      <c r="B1544" s="84">
        <v>1543</v>
      </c>
      <c r="C1544" s="57" t="s">
        <v>45</v>
      </c>
      <c r="D1544" s="57" t="s">
        <v>53</v>
      </c>
      <c r="E1544" s="42" t="s">
        <v>6170</v>
      </c>
      <c r="F1544" s="58" t="s">
        <v>236</v>
      </c>
      <c r="G1544" s="87" t="s">
        <v>3575</v>
      </c>
      <c r="H1544" s="91" t="s">
        <v>2166</v>
      </c>
      <c r="I1544" s="57" t="s">
        <v>22</v>
      </c>
      <c r="J1544" s="72">
        <v>1</v>
      </c>
      <c r="K1544" s="57">
        <v>0</v>
      </c>
      <c r="L1544" s="57">
        <v>1</v>
      </c>
      <c r="M1544" s="57">
        <v>3.2</v>
      </c>
    </row>
    <row r="1545" s="83" customFormat="1" ht="27.6" spans="1:13">
      <c r="A1545" s="83" t="s">
        <v>44</v>
      </c>
      <c r="B1545" s="84">
        <v>1544</v>
      </c>
      <c r="C1545" s="57" t="s">
        <v>45</v>
      </c>
      <c r="D1545" s="57" t="s">
        <v>322</v>
      </c>
      <c r="E1545" s="42" t="s">
        <v>6170</v>
      </c>
      <c r="F1545" s="58" t="s">
        <v>323</v>
      </c>
      <c r="G1545" s="87" t="s">
        <v>6370</v>
      </c>
      <c r="H1545" s="91" t="s">
        <v>2162</v>
      </c>
      <c r="I1545" s="57" t="s">
        <v>2124</v>
      </c>
      <c r="J1545" s="59">
        <v>21.7306</v>
      </c>
      <c r="K1545" s="59">
        <v>0</v>
      </c>
      <c r="L1545" s="72">
        <v>4133</v>
      </c>
      <c r="M1545" s="57">
        <v>3.2</v>
      </c>
    </row>
    <row r="1546" s="83" customFormat="1" ht="27.6" spans="1:13">
      <c r="A1546" s="83" t="s">
        <v>44</v>
      </c>
      <c r="B1546" s="84">
        <v>1545</v>
      </c>
      <c r="C1546" s="57" t="s">
        <v>45</v>
      </c>
      <c r="D1546" s="57" t="s">
        <v>89</v>
      </c>
      <c r="E1546" s="42" t="s">
        <v>6170</v>
      </c>
      <c r="F1546" s="58" t="s">
        <v>114</v>
      </c>
      <c r="G1546" s="87" t="s">
        <v>6484</v>
      </c>
      <c r="H1546" s="91" t="s">
        <v>2166</v>
      </c>
      <c r="I1546" s="57" t="s">
        <v>22</v>
      </c>
      <c r="J1546" s="72">
        <v>2</v>
      </c>
      <c r="K1546" s="57">
        <v>0</v>
      </c>
      <c r="L1546" s="57">
        <v>222</v>
      </c>
      <c r="M1546" s="57">
        <v>3.2</v>
      </c>
    </row>
    <row r="1547" s="83" customFormat="1" ht="27.6" spans="1:13">
      <c r="A1547" s="83" t="s">
        <v>44</v>
      </c>
      <c r="B1547" s="84">
        <v>1546</v>
      </c>
      <c r="C1547" s="57" t="s">
        <v>45</v>
      </c>
      <c r="D1547" s="57" t="s">
        <v>53</v>
      </c>
      <c r="E1547" s="42" t="s">
        <v>6170</v>
      </c>
      <c r="F1547" s="58" t="s">
        <v>55</v>
      </c>
      <c r="G1547" s="87" t="s">
        <v>6488</v>
      </c>
      <c r="H1547" s="91" t="s">
        <v>2158</v>
      </c>
      <c r="I1547" s="57" t="s">
        <v>22</v>
      </c>
      <c r="J1547" s="72">
        <v>1</v>
      </c>
      <c r="K1547" s="57">
        <v>0</v>
      </c>
      <c r="L1547" s="57">
        <v>95</v>
      </c>
      <c r="M1547" s="57">
        <v>3.2</v>
      </c>
    </row>
    <row r="1548" s="83" customFormat="1" ht="55.2" spans="1:13">
      <c r="A1548" s="83" t="s">
        <v>44</v>
      </c>
      <c r="B1548" s="84">
        <v>1547</v>
      </c>
      <c r="C1548" s="57" t="s">
        <v>45</v>
      </c>
      <c r="D1548" s="57" t="s">
        <v>171</v>
      </c>
      <c r="E1548" s="42" t="s">
        <v>6170</v>
      </c>
      <c r="F1548" s="58" t="s">
        <v>172</v>
      </c>
      <c r="G1548" s="87" t="s">
        <v>6490</v>
      </c>
      <c r="H1548" s="91" t="s">
        <v>2414</v>
      </c>
      <c r="I1548" s="57" t="s">
        <v>22</v>
      </c>
      <c r="J1548" s="72">
        <v>2</v>
      </c>
      <c r="K1548" s="57">
        <v>0</v>
      </c>
      <c r="L1548" s="72">
        <v>3</v>
      </c>
      <c r="M1548" s="57">
        <v>3.2</v>
      </c>
    </row>
    <row r="1549" s="83" customFormat="1" ht="55.2" spans="1:13">
      <c r="A1549" s="83" t="s">
        <v>44</v>
      </c>
      <c r="B1549" s="84">
        <v>1548</v>
      </c>
      <c r="C1549" s="57" t="s">
        <v>45</v>
      </c>
      <c r="D1549" s="57" t="s">
        <v>53</v>
      </c>
      <c r="E1549" s="42" t="s">
        <v>6170</v>
      </c>
      <c r="F1549" s="58" t="s">
        <v>236</v>
      </c>
      <c r="G1549" s="87" t="s">
        <v>6492</v>
      </c>
      <c r="H1549" s="91" t="s">
        <v>2166</v>
      </c>
      <c r="I1549" s="57" t="s">
        <v>22</v>
      </c>
      <c r="J1549" s="72">
        <v>1</v>
      </c>
      <c r="K1549" s="57">
        <v>0</v>
      </c>
      <c r="L1549" s="57">
        <v>5</v>
      </c>
      <c r="M1549" s="57">
        <v>3.2</v>
      </c>
    </row>
    <row r="1550" s="83" customFormat="1" ht="27.6" spans="1:13">
      <c r="A1550" s="83" t="s">
        <v>44</v>
      </c>
      <c r="B1550" s="84">
        <v>1549</v>
      </c>
      <c r="C1550" s="57" t="s">
        <v>45</v>
      </c>
      <c r="D1550" s="57" t="s">
        <v>53</v>
      </c>
      <c r="E1550" s="42" t="s">
        <v>6170</v>
      </c>
      <c r="F1550" s="58" t="s">
        <v>236</v>
      </c>
      <c r="G1550" s="87" t="s">
        <v>4005</v>
      </c>
      <c r="H1550" s="91" t="s">
        <v>2166</v>
      </c>
      <c r="I1550" s="57" t="s">
        <v>22</v>
      </c>
      <c r="J1550" s="72">
        <v>1</v>
      </c>
      <c r="K1550" s="57">
        <v>0</v>
      </c>
      <c r="L1550" s="72">
        <v>1</v>
      </c>
      <c r="M1550" s="57">
        <v>3.2</v>
      </c>
    </row>
    <row r="1551" s="83" customFormat="1" ht="27.6" spans="1:13">
      <c r="A1551" s="83" t="s">
        <v>44</v>
      </c>
      <c r="B1551" s="84">
        <v>1550</v>
      </c>
      <c r="C1551" s="57" t="s">
        <v>45</v>
      </c>
      <c r="D1551" s="57" t="s">
        <v>322</v>
      </c>
      <c r="E1551" s="42" t="s">
        <v>6170</v>
      </c>
      <c r="F1551" s="58" t="s">
        <v>323</v>
      </c>
      <c r="G1551" s="87" t="s">
        <v>6494</v>
      </c>
      <c r="H1551" s="91" t="s">
        <v>2162</v>
      </c>
      <c r="I1551" s="57" t="s">
        <v>2124</v>
      </c>
      <c r="J1551" s="59">
        <v>3.5982</v>
      </c>
      <c r="K1551" s="59">
        <v>0</v>
      </c>
      <c r="L1551" s="57">
        <v>475</v>
      </c>
      <c r="M1551" s="57">
        <v>3.2</v>
      </c>
    </row>
    <row r="1552" s="83" customFormat="1" ht="27.6" spans="1:13">
      <c r="A1552" s="83" t="s">
        <v>44</v>
      </c>
      <c r="B1552" s="84">
        <v>1551</v>
      </c>
      <c r="C1552" s="57" t="s">
        <v>45</v>
      </c>
      <c r="D1552" s="57" t="s">
        <v>89</v>
      </c>
      <c r="E1552" s="42" t="s">
        <v>6170</v>
      </c>
      <c r="F1552" s="58" t="s">
        <v>114</v>
      </c>
      <c r="G1552" s="87" t="s">
        <v>3678</v>
      </c>
      <c r="H1552" s="91" t="s">
        <v>2166</v>
      </c>
      <c r="I1552" s="57" t="s">
        <v>22</v>
      </c>
      <c r="J1552" s="72">
        <v>1</v>
      </c>
      <c r="K1552" s="57">
        <v>0</v>
      </c>
      <c r="L1552" s="72">
        <v>180</v>
      </c>
      <c r="M1552" s="57">
        <v>3.2</v>
      </c>
    </row>
    <row r="1553" s="83" customFormat="1" ht="27.6" spans="1:13">
      <c r="A1553" s="83" t="s">
        <v>44</v>
      </c>
      <c r="B1553" s="84">
        <v>1552</v>
      </c>
      <c r="C1553" s="57" t="s">
        <v>45</v>
      </c>
      <c r="D1553" s="57" t="s">
        <v>53</v>
      </c>
      <c r="E1553" s="42" t="s">
        <v>6170</v>
      </c>
      <c r="F1553" s="58" t="s">
        <v>885</v>
      </c>
      <c r="G1553" s="87" t="s">
        <v>6495</v>
      </c>
      <c r="H1553" s="91" t="s">
        <v>2158</v>
      </c>
      <c r="I1553" s="57" t="s">
        <v>22</v>
      </c>
      <c r="J1553" s="72">
        <v>1</v>
      </c>
      <c r="K1553" s="57">
        <f t="shared" ref="K1553:K1555" si="98">(CEILING(J1553*0.2,1))*1</f>
        <v>1</v>
      </c>
      <c r="L1553" s="72">
        <v>11</v>
      </c>
      <c r="M1553" s="57">
        <v>3.2</v>
      </c>
    </row>
    <row r="1554" s="83" customFormat="1" ht="27.6" spans="1:13">
      <c r="A1554" s="83" t="s">
        <v>44</v>
      </c>
      <c r="B1554" s="84">
        <v>1553</v>
      </c>
      <c r="C1554" s="57" t="s">
        <v>45</v>
      </c>
      <c r="D1554" s="57" t="s">
        <v>53</v>
      </c>
      <c r="E1554" s="42" t="s">
        <v>6170</v>
      </c>
      <c r="F1554" s="58" t="s">
        <v>55</v>
      </c>
      <c r="G1554" s="87" t="s">
        <v>6365</v>
      </c>
      <c r="H1554" s="91" t="s">
        <v>2158</v>
      </c>
      <c r="I1554" s="57" t="s">
        <v>22</v>
      </c>
      <c r="J1554" s="72">
        <v>5</v>
      </c>
      <c r="K1554" s="57">
        <f t="shared" si="98"/>
        <v>1</v>
      </c>
      <c r="L1554" s="57">
        <v>189</v>
      </c>
      <c r="M1554" s="57">
        <v>3.2</v>
      </c>
    </row>
    <row r="1555" s="83" customFormat="1" ht="27.6" spans="1:13">
      <c r="A1555" s="83" t="s">
        <v>44</v>
      </c>
      <c r="B1555" s="84">
        <v>1554</v>
      </c>
      <c r="C1555" s="57" t="s">
        <v>45</v>
      </c>
      <c r="D1555" s="57" t="s">
        <v>53</v>
      </c>
      <c r="E1555" s="42" t="s">
        <v>6170</v>
      </c>
      <c r="F1555" s="58" t="s">
        <v>304</v>
      </c>
      <c r="G1555" s="87" t="s">
        <v>6496</v>
      </c>
      <c r="H1555" s="91" t="s">
        <v>2158</v>
      </c>
      <c r="I1555" s="57" t="s">
        <v>22</v>
      </c>
      <c r="J1555" s="72">
        <v>6</v>
      </c>
      <c r="K1555" s="57">
        <f t="shared" si="98"/>
        <v>2</v>
      </c>
      <c r="L1555" s="57">
        <v>204</v>
      </c>
      <c r="M1555" s="57">
        <v>3.2</v>
      </c>
    </row>
    <row r="1556" s="83" customFormat="1" ht="27.6" spans="1:13">
      <c r="A1556" s="83" t="s">
        <v>44</v>
      </c>
      <c r="B1556" s="84">
        <v>1555</v>
      </c>
      <c r="C1556" s="57" t="s">
        <v>45</v>
      </c>
      <c r="D1556" s="57" t="s">
        <v>322</v>
      </c>
      <c r="E1556" s="42" t="s">
        <v>6170</v>
      </c>
      <c r="F1556" s="58" t="s">
        <v>323</v>
      </c>
      <c r="G1556" s="87" t="s">
        <v>6366</v>
      </c>
      <c r="H1556" s="91" t="s">
        <v>2162</v>
      </c>
      <c r="I1556" s="57" t="s">
        <v>2124</v>
      </c>
      <c r="J1556" s="59">
        <v>14.3726</v>
      </c>
      <c r="K1556" s="59">
        <f>J1556*0.1</f>
        <v>1.43726</v>
      </c>
      <c r="L1556" s="57">
        <v>1480</v>
      </c>
      <c r="M1556" s="57">
        <v>3.2</v>
      </c>
    </row>
    <row r="1557" s="83" customFormat="1" ht="27.6" spans="1:13">
      <c r="A1557" s="83" t="s">
        <v>44</v>
      </c>
      <c r="B1557" s="84">
        <v>1556</v>
      </c>
      <c r="C1557" s="57" t="s">
        <v>45</v>
      </c>
      <c r="D1557" s="57" t="s">
        <v>89</v>
      </c>
      <c r="E1557" s="42" t="s">
        <v>6170</v>
      </c>
      <c r="F1557" s="58" t="s">
        <v>114</v>
      </c>
      <c r="G1557" s="87" t="s">
        <v>2768</v>
      </c>
      <c r="H1557" s="91" t="s">
        <v>2166</v>
      </c>
      <c r="I1557" s="57" t="s">
        <v>22</v>
      </c>
      <c r="J1557" s="72">
        <v>1</v>
      </c>
      <c r="K1557" s="57">
        <v>0</v>
      </c>
      <c r="L1557" s="57">
        <v>76</v>
      </c>
      <c r="M1557" s="57">
        <v>3.2</v>
      </c>
    </row>
    <row r="1558" s="83" customFormat="1" ht="27.6" spans="1:13">
      <c r="A1558" s="83" t="s">
        <v>44</v>
      </c>
      <c r="B1558" s="84">
        <v>1557</v>
      </c>
      <c r="C1558" s="57" t="s">
        <v>45</v>
      </c>
      <c r="D1558" s="57" t="s">
        <v>53</v>
      </c>
      <c r="E1558" s="42" t="s">
        <v>6170</v>
      </c>
      <c r="F1558" s="58" t="s">
        <v>249</v>
      </c>
      <c r="G1558" s="87" t="s">
        <v>6414</v>
      </c>
      <c r="H1558" s="91" t="s">
        <v>2158</v>
      </c>
      <c r="I1558" s="57" t="s">
        <v>22</v>
      </c>
      <c r="J1558" s="72">
        <v>1</v>
      </c>
      <c r="K1558" s="57">
        <f>(CEILING(J1558*0.2,1))*1</f>
        <v>1</v>
      </c>
      <c r="L1558" s="57">
        <v>19</v>
      </c>
      <c r="M1558" s="57">
        <v>3.2</v>
      </c>
    </row>
    <row r="1559" s="83" customFormat="1" ht="41.4" spans="1:13">
      <c r="A1559" s="83" t="s">
        <v>44</v>
      </c>
      <c r="B1559" s="84">
        <v>1558</v>
      </c>
      <c r="C1559" s="57" t="s">
        <v>45</v>
      </c>
      <c r="D1559" s="57" t="s">
        <v>53</v>
      </c>
      <c r="E1559" s="42" t="s">
        <v>6170</v>
      </c>
      <c r="F1559" s="58" t="s">
        <v>249</v>
      </c>
      <c r="G1559" s="87" t="s">
        <v>6497</v>
      </c>
      <c r="H1559" s="91" t="s">
        <v>2158</v>
      </c>
      <c r="I1559" s="57" t="s">
        <v>22</v>
      </c>
      <c r="J1559" s="72">
        <v>1</v>
      </c>
      <c r="K1559" s="57">
        <v>0</v>
      </c>
      <c r="L1559" s="72">
        <v>35</v>
      </c>
      <c r="M1559" s="57">
        <v>3.2</v>
      </c>
    </row>
    <row r="1560" s="83" customFormat="1" ht="41.4" spans="1:13">
      <c r="A1560" s="83" t="s">
        <v>44</v>
      </c>
      <c r="B1560" s="84">
        <v>1559</v>
      </c>
      <c r="C1560" s="57" t="s">
        <v>45</v>
      </c>
      <c r="D1560" s="57" t="s">
        <v>171</v>
      </c>
      <c r="E1560" s="42" t="s">
        <v>6170</v>
      </c>
      <c r="F1560" s="58" t="s">
        <v>172</v>
      </c>
      <c r="G1560" s="87" t="s">
        <v>6269</v>
      </c>
      <c r="H1560" s="91" t="s">
        <v>1809</v>
      </c>
      <c r="I1560" s="57" t="s">
        <v>22</v>
      </c>
      <c r="J1560" s="72">
        <v>2</v>
      </c>
      <c r="K1560" s="57">
        <v>0</v>
      </c>
      <c r="L1560" s="72">
        <v>1</v>
      </c>
      <c r="M1560" s="57">
        <v>3.2</v>
      </c>
    </row>
    <row r="1561" s="83" customFormat="1" ht="27.6" spans="1:13">
      <c r="A1561" s="83" t="s">
        <v>44</v>
      </c>
      <c r="B1561" s="84">
        <v>1560</v>
      </c>
      <c r="C1561" s="57" t="s">
        <v>45</v>
      </c>
      <c r="D1561" s="57" t="s">
        <v>322</v>
      </c>
      <c r="E1561" s="42" t="s">
        <v>6170</v>
      </c>
      <c r="F1561" s="58" t="s">
        <v>323</v>
      </c>
      <c r="G1561" s="87" t="s">
        <v>6415</v>
      </c>
      <c r="H1561" s="91" t="s">
        <v>2162</v>
      </c>
      <c r="I1561" s="57" t="s">
        <v>2124</v>
      </c>
      <c r="J1561" s="59">
        <v>0.5</v>
      </c>
      <c r="K1561" s="59">
        <f>J1561*0.1</f>
        <v>0.05</v>
      </c>
      <c r="L1561" s="57">
        <v>62</v>
      </c>
      <c r="M1561" s="57">
        <v>3.2</v>
      </c>
    </row>
    <row r="1562" s="83" customFormat="1" ht="27.6" spans="1:13">
      <c r="A1562" s="83" t="s">
        <v>44</v>
      </c>
      <c r="B1562" s="84">
        <v>1561</v>
      </c>
      <c r="C1562" s="57" t="s">
        <v>45</v>
      </c>
      <c r="D1562" s="57" t="s">
        <v>53</v>
      </c>
      <c r="E1562" s="42" t="s">
        <v>6170</v>
      </c>
      <c r="F1562" s="58" t="s">
        <v>3813</v>
      </c>
      <c r="G1562" s="87" t="s">
        <v>6436</v>
      </c>
      <c r="H1562" s="91" t="s">
        <v>2580</v>
      </c>
      <c r="I1562" s="57" t="s">
        <v>22</v>
      </c>
      <c r="J1562" s="72">
        <v>2</v>
      </c>
      <c r="K1562" s="57">
        <v>0</v>
      </c>
      <c r="L1562" s="57">
        <v>147</v>
      </c>
      <c r="M1562" s="57">
        <v>3.2</v>
      </c>
    </row>
    <row r="1563" s="83" customFormat="1" ht="27.6" spans="1:13">
      <c r="A1563" s="83" t="s">
        <v>44</v>
      </c>
      <c r="B1563" s="84">
        <v>1562</v>
      </c>
      <c r="C1563" s="57" t="s">
        <v>45</v>
      </c>
      <c r="D1563" s="57" t="s">
        <v>89</v>
      </c>
      <c r="E1563" s="42" t="s">
        <v>6170</v>
      </c>
      <c r="F1563" s="58" t="s">
        <v>114</v>
      </c>
      <c r="G1563" s="87" t="s">
        <v>3678</v>
      </c>
      <c r="H1563" s="91" t="s">
        <v>2166</v>
      </c>
      <c r="I1563" s="57" t="s">
        <v>22</v>
      </c>
      <c r="J1563" s="72">
        <v>6</v>
      </c>
      <c r="K1563" s="57">
        <v>0</v>
      </c>
      <c r="L1563" s="57">
        <v>1080</v>
      </c>
      <c r="M1563" s="57">
        <v>3.2</v>
      </c>
    </row>
    <row r="1564" s="83" customFormat="1" ht="27.6" spans="1:13">
      <c r="A1564" s="83" t="s">
        <v>44</v>
      </c>
      <c r="B1564" s="84">
        <v>1563</v>
      </c>
      <c r="C1564" s="57" t="s">
        <v>45</v>
      </c>
      <c r="D1564" s="57" t="s">
        <v>53</v>
      </c>
      <c r="E1564" s="42" t="s">
        <v>6170</v>
      </c>
      <c r="F1564" s="58" t="s">
        <v>55</v>
      </c>
      <c r="G1564" s="87" t="s">
        <v>3272</v>
      </c>
      <c r="H1564" s="91" t="s">
        <v>2158</v>
      </c>
      <c r="I1564" s="57" t="s">
        <v>22</v>
      </c>
      <c r="J1564" s="72">
        <v>4</v>
      </c>
      <c r="K1564" s="57">
        <v>0</v>
      </c>
      <c r="L1564" s="57">
        <v>560</v>
      </c>
      <c r="M1564" s="57">
        <v>3.2</v>
      </c>
    </row>
    <row r="1565" s="83" customFormat="1" ht="27.6" spans="1:13">
      <c r="A1565" s="83" t="s">
        <v>44</v>
      </c>
      <c r="B1565" s="84">
        <v>1564</v>
      </c>
      <c r="C1565" s="57" t="s">
        <v>45</v>
      </c>
      <c r="D1565" s="57" t="s">
        <v>53</v>
      </c>
      <c r="E1565" s="42" t="s">
        <v>6170</v>
      </c>
      <c r="F1565" s="58" t="s">
        <v>304</v>
      </c>
      <c r="G1565" s="87" t="s">
        <v>6437</v>
      </c>
      <c r="H1565" s="91" t="s">
        <v>2158</v>
      </c>
      <c r="I1565" s="57" t="s">
        <v>22</v>
      </c>
      <c r="J1565" s="72">
        <v>1</v>
      </c>
      <c r="K1565" s="57">
        <v>0</v>
      </c>
      <c r="L1565" s="72">
        <v>149</v>
      </c>
      <c r="M1565" s="57">
        <v>3.1</v>
      </c>
    </row>
    <row r="1566" s="83" customFormat="1" ht="41.4" spans="1:13">
      <c r="A1566" s="83" t="s">
        <v>44</v>
      </c>
      <c r="B1566" s="84">
        <v>1565</v>
      </c>
      <c r="C1566" s="57" t="s">
        <v>45</v>
      </c>
      <c r="D1566" s="57" t="s">
        <v>171</v>
      </c>
      <c r="E1566" s="42" t="s">
        <v>6170</v>
      </c>
      <c r="F1566" s="58" t="s">
        <v>172</v>
      </c>
      <c r="G1566" s="87" t="s">
        <v>6438</v>
      </c>
      <c r="H1566" s="91" t="s">
        <v>1809</v>
      </c>
      <c r="I1566" s="57" t="s">
        <v>22</v>
      </c>
      <c r="J1566" s="72">
        <v>9</v>
      </c>
      <c r="K1566" s="57">
        <v>0</v>
      </c>
      <c r="L1566" s="57">
        <v>17</v>
      </c>
      <c r="M1566" s="57">
        <v>3.1</v>
      </c>
    </row>
    <row r="1567" s="83" customFormat="1" ht="55.2" spans="1:13">
      <c r="A1567" s="83" t="s">
        <v>44</v>
      </c>
      <c r="B1567" s="84">
        <v>1566</v>
      </c>
      <c r="C1567" s="57" t="s">
        <v>45</v>
      </c>
      <c r="D1567" s="57" t="s">
        <v>53</v>
      </c>
      <c r="E1567" s="42" t="s">
        <v>6170</v>
      </c>
      <c r="F1567" s="58" t="s">
        <v>236</v>
      </c>
      <c r="G1567" s="87" t="s">
        <v>6363</v>
      </c>
      <c r="H1567" s="91" t="s">
        <v>2166</v>
      </c>
      <c r="I1567" s="57" t="s">
        <v>22</v>
      </c>
      <c r="J1567" s="72">
        <v>1</v>
      </c>
      <c r="K1567" s="57">
        <v>0</v>
      </c>
      <c r="L1567" s="57">
        <v>7</v>
      </c>
      <c r="M1567" s="57">
        <v>3.1</v>
      </c>
    </row>
    <row r="1568" s="83" customFormat="1" ht="27.6" spans="1:13">
      <c r="A1568" s="83" t="s">
        <v>44</v>
      </c>
      <c r="B1568" s="84">
        <v>1567</v>
      </c>
      <c r="C1568" s="57" t="s">
        <v>45</v>
      </c>
      <c r="D1568" s="57" t="s">
        <v>53</v>
      </c>
      <c r="E1568" s="42" t="s">
        <v>6170</v>
      </c>
      <c r="F1568" s="58" t="s">
        <v>236</v>
      </c>
      <c r="G1568" s="87" t="s">
        <v>3575</v>
      </c>
      <c r="H1568" s="91" t="s">
        <v>2166</v>
      </c>
      <c r="I1568" s="57" t="s">
        <v>22</v>
      </c>
      <c r="J1568" s="72">
        <v>2</v>
      </c>
      <c r="K1568" s="57">
        <v>0</v>
      </c>
      <c r="L1568" s="72">
        <v>2</v>
      </c>
      <c r="M1568" s="57">
        <v>3.1</v>
      </c>
    </row>
    <row r="1569" s="83" customFormat="1" ht="27.6" spans="1:13">
      <c r="A1569" s="83" t="s">
        <v>44</v>
      </c>
      <c r="B1569" s="84">
        <v>1568</v>
      </c>
      <c r="C1569" s="57" t="s">
        <v>45</v>
      </c>
      <c r="D1569" s="57" t="s">
        <v>322</v>
      </c>
      <c r="E1569" s="42" t="s">
        <v>6170</v>
      </c>
      <c r="F1569" s="58" t="s">
        <v>323</v>
      </c>
      <c r="G1569" s="87" t="s">
        <v>3275</v>
      </c>
      <c r="H1569" s="91" t="s">
        <v>2162</v>
      </c>
      <c r="I1569" s="57" t="s">
        <v>2124</v>
      </c>
      <c r="J1569" s="59">
        <v>8.6302</v>
      </c>
      <c r="K1569" s="59">
        <v>0</v>
      </c>
      <c r="L1569" s="57">
        <v>1614</v>
      </c>
      <c r="M1569" s="57">
        <v>3.1</v>
      </c>
    </row>
    <row r="1570" s="83" customFormat="1" ht="27.6" spans="1:13">
      <c r="A1570" s="83" t="s">
        <v>44</v>
      </c>
      <c r="B1570" s="84">
        <v>1569</v>
      </c>
      <c r="C1570" s="57" t="s">
        <v>45</v>
      </c>
      <c r="D1570" s="57" t="s">
        <v>89</v>
      </c>
      <c r="E1570" s="42" t="s">
        <v>6170</v>
      </c>
      <c r="F1570" s="58" t="s">
        <v>114</v>
      </c>
      <c r="G1570" s="87" t="s">
        <v>2766</v>
      </c>
      <c r="H1570" s="91" t="s">
        <v>2166</v>
      </c>
      <c r="I1570" s="57" t="s">
        <v>22</v>
      </c>
      <c r="J1570" s="72">
        <v>7</v>
      </c>
      <c r="K1570" s="57">
        <v>0</v>
      </c>
      <c r="L1570" s="72">
        <v>353</v>
      </c>
      <c r="M1570" s="57">
        <v>3.1</v>
      </c>
    </row>
    <row r="1571" s="83" customFormat="1" ht="27.6" spans="1:13">
      <c r="A1571" s="83" t="s">
        <v>44</v>
      </c>
      <c r="B1571" s="84">
        <v>1570</v>
      </c>
      <c r="C1571" s="57" t="s">
        <v>45</v>
      </c>
      <c r="D1571" s="57" t="s">
        <v>53</v>
      </c>
      <c r="E1571" s="42" t="s">
        <v>6170</v>
      </c>
      <c r="F1571" s="58" t="s">
        <v>55</v>
      </c>
      <c r="G1571" s="87" t="s">
        <v>2605</v>
      </c>
      <c r="H1571" s="91" t="s">
        <v>2158</v>
      </c>
      <c r="I1571" s="57" t="s">
        <v>22</v>
      </c>
      <c r="J1571" s="72">
        <v>12</v>
      </c>
      <c r="K1571" s="57">
        <f t="shared" ref="K1571:K1574" si="99">(CEILING(J1571*0.2,1))*1</f>
        <v>3</v>
      </c>
      <c r="L1571" s="72">
        <v>276</v>
      </c>
      <c r="M1571" s="57">
        <v>3.1</v>
      </c>
    </row>
    <row r="1572" s="83" customFormat="1" ht="27.6" spans="1:13">
      <c r="A1572" s="83" t="s">
        <v>44</v>
      </c>
      <c r="B1572" s="84">
        <v>1571</v>
      </c>
      <c r="C1572" s="57" t="s">
        <v>45</v>
      </c>
      <c r="D1572" s="57" t="s">
        <v>53</v>
      </c>
      <c r="E1572" s="42" t="s">
        <v>6170</v>
      </c>
      <c r="F1572" s="58" t="s">
        <v>55</v>
      </c>
      <c r="G1572" s="87" t="s">
        <v>6500</v>
      </c>
      <c r="H1572" s="91" t="s">
        <v>2158</v>
      </c>
      <c r="I1572" s="57" t="s">
        <v>22</v>
      </c>
      <c r="J1572" s="72">
        <v>3</v>
      </c>
      <c r="K1572" s="57">
        <f t="shared" si="99"/>
        <v>1</v>
      </c>
      <c r="L1572" s="72">
        <v>29</v>
      </c>
      <c r="M1572" s="57">
        <v>3.1</v>
      </c>
    </row>
    <row r="1573" s="83" customFormat="1" ht="27.6" spans="1:13">
      <c r="A1573" s="83" t="s">
        <v>44</v>
      </c>
      <c r="B1573" s="84">
        <v>1572</v>
      </c>
      <c r="C1573" s="57" t="s">
        <v>45</v>
      </c>
      <c r="D1573" s="57" t="s">
        <v>53</v>
      </c>
      <c r="E1573" s="42" t="s">
        <v>6170</v>
      </c>
      <c r="F1573" s="58" t="s">
        <v>249</v>
      </c>
      <c r="G1573" s="87" t="s">
        <v>6440</v>
      </c>
      <c r="H1573" s="91" t="s">
        <v>2158</v>
      </c>
      <c r="I1573" s="57" t="s">
        <v>22</v>
      </c>
      <c r="J1573" s="72">
        <v>1</v>
      </c>
      <c r="K1573" s="57">
        <f t="shared" si="99"/>
        <v>1</v>
      </c>
      <c r="L1573" s="72">
        <v>9</v>
      </c>
      <c r="M1573" s="57">
        <v>3.1</v>
      </c>
    </row>
    <row r="1574" s="83" customFormat="1" ht="27.6" spans="1:13">
      <c r="A1574" s="83" t="s">
        <v>44</v>
      </c>
      <c r="B1574" s="84">
        <v>1573</v>
      </c>
      <c r="C1574" s="57" t="s">
        <v>45</v>
      </c>
      <c r="D1574" s="57" t="s">
        <v>53</v>
      </c>
      <c r="E1574" s="42" t="s">
        <v>6170</v>
      </c>
      <c r="F1574" s="58" t="s">
        <v>304</v>
      </c>
      <c r="G1574" s="87" t="s">
        <v>6441</v>
      </c>
      <c r="H1574" s="91" t="s">
        <v>2158</v>
      </c>
      <c r="I1574" s="57" t="s">
        <v>22</v>
      </c>
      <c r="J1574" s="72">
        <v>1</v>
      </c>
      <c r="K1574" s="57">
        <f t="shared" si="99"/>
        <v>1</v>
      </c>
      <c r="L1574" s="72">
        <v>24</v>
      </c>
      <c r="M1574" s="57">
        <v>3.1</v>
      </c>
    </row>
    <row r="1575" s="83" customFormat="1" ht="41.4" spans="1:13">
      <c r="A1575" s="83" t="s">
        <v>44</v>
      </c>
      <c r="B1575" s="84">
        <v>1574</v>
      </c>
      <c r="C1575" s="57" t="s">
        <v>45</v>
      </c>
      <c r="D1575" s="57" t="s">
        <v>171</v>
      </c>
      <c r="E1575" s="42" t="s">
        <v>6170</v>
      </c>
      <c r="F1575" s="58" t="s">
        <v>172</v>
      </c>
      <c r="G1575" s="87" t="s">
        <v>2604</v>
      </c>
      <c r="H1575" s="91" t="s">
        <v>1809</v>
      </c>
      <c r="I1575" s="57" t="s">
        <v>22</v>
      </c>
      <c r="J1575" s="72">
        <v>6</v>
      </c>
      <c r="K1575" s="57">
        <v>0</v>
      </c>
      <c r="L1575" s="72">
        <v>4</v>
      </c>
      <c r="M1575" s="57">
        <v>3.1</v>
      </c>
    </row>
    <row r="1576" s="83" customFormat="1" ht="55.2" spans="1:13">
      <c r="A1576" s="83" t="s">
        <v>44</v>
      </c>
      <c r="B1576" s="84">
        <v>1575</v>
      </c>
      <c r="C1576" s="57" t="s">
        <v>45</v>
      </c>
      <c r="D1576" s="57" t="s">
        <v>53</v>
      </c>
      <c r="E1576" s="42" t="s">
        <v>6170</v>
      </c>
      <c r="F1576" s="58" t="s">
        <v>236</v>
      </c>
      <c r="G1576" s="87" t="s">
        <v>6401</v>
      </c>
      <c r="H1576" s="91" t="s">
        <v>2166</v>
      </c>
      <c r="I1576" s="57" t="s">
        <v>22</v>
      </c>
      <c r="J1576" s="72">
        <v>1</v>
      </c>
      <c r="K1576" s="57">
        <f t="shared" ref="K1576:K1578" si="100">(CEILING(J1576*0.2,1))*1</f>
        <v>1</v>
      </c>
      <c r="L1576" s="72">
        <v>5</v>
      </c>
      <c r="M1576" s="57">
        <v>3.1</v>
      </c>
    </row>
    <row r="1577" s="83" customFormat="1" ht="55.2" spans="1:13">
      <c r="A1577" s="83" t="s">
        <v>44</v>
      </c>
      <c r="B1577" s="84">
        <v>1576</v>
      </c>
      <c r="C1577" s="57" t="s">
        <v>45</v>
      </c>
      <c r="D1577" s="57" t="s">
        <v>53</v>
      </c>
      <c r="E1577" s="42" t="s">
        <v>6170</v>
      </c>
      <c r="F1577" s="58" t="s">
        <v>236</v>
      </c>
      <c r="G1577" s="87" t="s">
        <v>6402</v>
      </c>
      <c r="H1577" s="91" t="s">
        <v>2166</v>
      </c>
      <c r="I1577" s="57" t="s">
        <v>22</v>
      </c>
      <c r="J1577" s="72">
        <v>1</v>
      </c>
      <c r="K1577" s="57">
        <f t="shared" si="100"/>
        <v>1</v>
      </c>
      <c r="L1577" s="72">
        <v>7</v>
      </c>
      <c r="M1577" s="57">
        <v>3.1</v>
      </c>
    </row>
    <row r="1578" s="83" customFormat="1" ht="27.6" spans="1:13">
      <c r="A1578" s="83" t="s">
        <v>44</v>
      </c>
      <c r="B1578" s="84">
        <v>1577</v>
      </c>
      <c r="C1578" s="57" t="s">
        <v>45</v>
      </c>
      <c r="D1578" s="57" t="s">
        <v>53</v>
      </c>
      <c r="E1578" s="42" t="s">
        <v>6170</v>
      </c>
      <c r="F1578" s="58" t="s">
        <v>236</v>
      </c>
      <c r="G1578" s="87" t="s">
        <v>2614</v>
      </c>
      <c r="H1578" s="91" t="s">
        <v>2166</v>
      </c>
      <c r="I1578" s="57" t="s">
        <v>22</v>
      </c>
      <c r="J1578" s="72">
        <v>1</v>
      </c>
      <c r="K1578" s="57">
        <f t="shared" si="100"/>
        <v>1</v>
      </c>
      <c r="L1578" s="72">
        <v>1</v>
      </c>
      <c r="M1578" s="57">
        <v>3.1</v>
      </c>
    </row>
    <row r="1579" s="83" customFormat="1" ht="27.6" spans="1:13">
      <c r="A1579" s="83" t="s">
        <v>44</v>
      </c>
      <c r="B1579" s="84">
        <v>1578</v>
      </c>
      <c r="C1579" s="57" t="s">
        <v>45</v>
      </c>
      <c r="D1579" s="57" t="s">
        <v>322</v>
      </c>
      <c r="E1579" s="42" t="s">
        <v>6170</v>
      </c>
      <c r="F1579" s="58" t="s">
        <v>323</v>
      </c>
      <c r="G1579" s="87" t="s">
        <v>2767</v>
      </c>
      <c r="H1579" s="91" t="s">
        <v>2162</v>
      </c>
      <c r="I1579" s="57" t="s">
        <v>2124</v>
      </c>
      <c r="J1579" s="59">
        <v>33.9741</v>
      </c>
      <c r="K1579" s="59">
        <f>J1579*0.1</f>
        <v>3.39741</v>
      </c>
      <c r="L1579" s="72">
        <v>1842</v>
      </c>
      <c r="M1579" s="57">
        <v>3.1</v>
      </c>
    </row>
    <row r="1580" s="83" customFormat="1" ht="27.6" spans="1:13">
      <c r="A1580" s="83" t="s">
        <v>44</v>
      </c>
      <c r="B1580" s="84">
        <v>1579</v>
      </c>
      <c r="C1580" s="57" t="s">
        <v>45</v>
      </c>
      <c r="D1580" s="57" t="s">
        <v>89</v>
      </c>
      <c r="E1580" s="42" t="s">
        <v>6170</v>
      </c>
      <c r="F1580" s="58" t="s">
        <v>114</v>
      </c>
      <c r="G1580" s="87" t="s">
        <v>2766</v>
      </c>
      <c r="H1580" s="91" t="s">
        <v>2166</v>
      </c>
      <c r="I1580" s="57" t="s">
        <v>22</v>
      </c>
      <c r="J1580" s="72">
        <v>4</v>
      </c>
      <c r="K1580" s="57">
        <v>0</v>
      </c>
      <c r="L1580" s="72">
        <v>202</v>
      </c>
      <c r="M1580" s="57">
        <v>3.1</v>
      </c>
    </row>
    <row r="1581" s="83" customFormat="1" ht="27.6" spans="1:13">
      <c r="A1581" s="83" t="s">
        <v>44</v>
      </c>
      <c r="B1581" s="84">
        <v>1580</v>
      </c>
      <c r="C1581" s="57" t="s">
        <v>45</v>
      </c>
      <c r="D1581" s="57" t="s">
        <v>53</v>
      </c>
      <c r="E1581" s="42" t="s">
        <v>6170</v>
      </c>
      <c r="F1581" s="58" t="s">
        <v>55</v>
      </c>
      <c r="G1581" s="87" t="s">
        <v>2605</v>
      </c>
      <c r="H1581" s="91" t="s">
        <v>2158</v>
      </c>
      <c r="I1581" s="57" t="s">
        <v>22</v>
      </c>
      <c r="J1581" s="72">
        <v>3</v>
      </c>
      <c r="K1581" s="57">
        <f t="shared" ref="K1581:K1585" si="101">(CEILING(J1581*0.2,1))*1</f>
        <v>1</v>
      </c>
      <c r="L1581" s="72">
        <v>69</v>
      </c>
      <c r="M1581" s="57">
        <v>3.1</v>
      </c>
    </row>
    <row r="1582" s="83" customFormat="1" ht="27.6" spans="1:13">
      <c r="A1582" s="83" t="s">
        <v>44</v>
      </c>
      <c r="B1582" s="84">
        <v>1581</v>
      </c>
      <c r="C1582" s="57" t="s">
        <v>45</v>
      </c>
      <c r="D1582" s="57" t="s">
        <v>53</v>
      </c>
      <c r="E1582" s="42" t="s">
        <v>6170</v>
      </c>
      <c r="F1582" s="58" t="s">
        <v>249</v>
      </c>
      <c r="G1582" s="87" t="s">
        <v>6440</v>
      </c>
      <c r="H1582" s="91" t="s">
        <v>2158</v>
      </c>
      <c r="I1582" s="57" t="s">
        <v>22</v>
      </c>
      <c r="J1582" s="72">
        <v>1</v>
      </c>
      <c r="K1582" s="57">
        <f t="shared" si="101"/>
        <v>1</v>
      </c>
      <c r="L1582" s="72">
        <v>9</v>
      </c>
      <c r="M1582" s="57">
        <v>3.1</v>
      </c>
    </row>
    <row r="1583" s="83" customFormat="1" ht="41.4" spans="1:13">
      <c r="A1583" s="83" t="s">
        <v>44</v>
      </c>
      <c r="B1583" s="84">
        <v>1582</v>
      </c>
      <c r="C1583" s="57" t="s">
        <v>45</v>
      </c>
      <c r="D1583" s="57" t="s">
        <v>171</v>
      </c>
      <c r="E1583" s="42" t="s">
        <v>6170</v>
      </c>
      <c r="F1583" s="58" t="s">
        <v>172</v>
      </c>
      <c r="G1583" s="87" t="s">
        <v>2604</v>
      </c>
      <c r="H1583" s="91" t="s">
        <v>1809</v>
      </c>
      <c r="I1583" s="57" t="s">
        <v>22</v>
      </c>
      <c r="J1583" s="72">
        <v>4</v>
      </c>
      <c r="K1583" s="57">
        <v>0</v>
      </c>
      <c r="L1583" s="72">
        <v>3</v>
      </c>
      <c r="M1583" s="57">
        <v>3.1</v>
      </c>
    </row>
    <row r="1584" s="83" customFormat="1" ht="55.2" spans="1:13">
      <c r="A1584" s="83" t="s">
        <v>44</v>
      </c>
      <c r="B1584" s="84">
        <v>1583</v>
      </c>
      <c r="C1584" s="57" t="s">
        <v>45</v>
      </c>
      <c r="D1584" s="57" t="s">
        <v>53</v>
      </c>
      <c r="E1584" s="42" t="s">
        <v>6170</v>
      </c>
      <c r="F1584" s="58" t="s">
        <v>236</v>
      </c>
      <c r="G1584" s="87" t="s">
        <v>6401</v>
      </c>
      <c r="H1584" s="91" t="s">
        <v>2166</v>
      </c>
      <c r="I1584" s="57" t="s">
        <v>22</v>
      </c>
      <c r="J1584" s="72">
        <v>1</v>
      </c>
      <c r="K1584" s="57">
        <f t="shared" si="101"/>
        <v>1</v>
      </c>
      <c r="L1584" s="72">
        <v>5</v>
      </c>
      <c r="M1584" s="57">
        <v>3.1</v>
      </c>
    </row>
    <row r="1585" s="83" customFormat="1" ht="55.2" spans="1:13">
      <c r="A1585" s="83" t="s">
        <v>44</v>
      </c>
      <c r="B1585" s="84">
        <v>1584</v>
      </c>
      <c r="C1585" s="57" t="s">
        <v>45</v>
      </c>
      <c r="D1585" s="57" t="s">
        <v>53</v>
      </c>
      <c r="E1585" s="42" t="s">
        <v>6170</v>
      </c>
      <c r="F1585" s="58" t="s">
        <v>236</v>
      </c>
      <c r="G1585" s="87" t="s">
        <v>6402</v>
      </c>
      <c r="H1585" s="91" t="s">
        <v>2166</v>
      </c>
      <c r="I1585" s="57" t="s">
        <v>22</v>
      </c>
      <c r="J1585" s="72">
        <v>1</v>
      </c>
      <c r="K1585" s="57">
        <f t="shared" si="101"/>
        <v>1</v>
      </c>
      <c r="L1585" s="72">
        <v>7</v>
      </c>
      <c r="M1585" s="57">
        <v>3.1</v>
      </c>
    </row>
    <row r="1586" s="83" customFormat="1" ht="27.6" spans="1:13">
      <c r="A1586" s="83" t="s">
        <v>44</v>
      </c>
      <c r="B1586" s="84">
        <v>1585</v>
      </c>
      <c r="C1586" s="57" t="s">
        <v>45</v>
      </c>
      <c r="D1586" s="57" t="s">
        <v>322</v>
      </c>
      <c r="E1586" s="42" t="s">
        <v>6170</v>
      </c>
      <c r="F1586" s="58" t="s">
        <v>323</v>
      </c>
      <c r="G1586" s="87" t="s">
        <v>2767</v>
      </c>
      <c r="H1586" s="91" t="s">
        <v>2162</v>
      </c>
      <c r="I1586" s="57" t="s">
        <v>2124</v>
      </c>
      <c r="J1586" s="59">
        <v>4.28995</v>
      </c>
      <c r="K1586" s="59">
        <f>J1586*0.1</f>
        <v>0.428995</v>
      </c>
      <c r="L1586" s="72">
        <v>233</v>
      </c>
      <c r="M1586" s="57">
        <v>3.1</v>
      </c>
    </row>
    <row r="1587" s="83" customFormat="1" ht="27.6" spans="1:13">
      <c r="A1587" s="83" t="s">
        <v>44</v>
      </c>
      <c r="B1587" s="84">
        <v>1586</v>
      </c>
      <c r="C1587" s="57" t="s">
        <v>45</v>
      </c>
      <c r="D1587" s="57" t="s">
        <v>89</v>
      </c>
      <c r="E1587" s="42" t="s">
        <v>6170</v>
      </c>
      <c r="F1587" s="58" t="s">
        <v>114</v>
      </c>
      <c r="G1587" s="87" t="s">
        <v>2768</v>
      </c>
      <c r="H1587" s="91" t="s">
        <v>2166</v>
      </c>
      <c r="I1587" s="57" t="s">
        <v>22</v>
      </c>
      <c r="J1587" s="72">
        <v>1</v>
      </c>
      <c r="K1587" s="57">
        <v>0</v>
      </c>
      <c r="L1587" s="72">
        <v>76</v>
      </c>
      <c r="M1587" s="57">
        <v>3.1</v>
      </c>
    </row>
    <row r="1588" s="83" customFormat="1" ht="55.2" spans="1:13">
      <c r="A1588" s="83" t="s">
        <v>44</v>
      </c>
      <c r="B1588" s="84">
        <v>1587</v>
      </c>
      <c r="C1588" s="57" t="s">
        <v>45</v>
      </c>
      <c r="D1588" s="57" t="s">
        <v>89</v>
      </c>
      <c r="E1588" s="42" t="s">
        <v>6170</v>
      </c>
      <c r="F1588" s="58" t="s">
        <v>114</v>
      </c>
      <c r="G1588" s="87" t="s">
        <v>6442</v>
      </c>
      <c r="H1588" s="91" t="s">
        <v>2166</v>
      </c>
      <c r="I1588" s="57" t="s">
        <v>22</v>
      </c>
      <c r="J1588" s="72">
        <v>2</v>
      </c>
      <c r="K1588" s="57">
        <v>0</v>
      </c>
      <c r="L1588" s="72">
        <v>606</v>
      </c>
      <c r="M1588" s="57">
        <v>3.1</v>
      </c>
    </row>
    <row r="1589" s="83" customFormat="1" ht="27.6" spans="1:13">
      <c r="A1589" s="83" t="s">
        <v>44</v>
      </c>
      <c r="B1589" s="84">
        <v>1588</v>
      </c>
      <c r="C1589" s="57" t="s">
        <v>45</v>
      </c>
      <c r="D1589" s="57" t="s">
        <v>89</v>
      </c>
      <c r="E1589" s="42" t="s">
        <v>6170</v>
      </c>
      <c r="F1589" s="58" t="s">
        <v>114</v>
      </c>
      <c r="G1589" s="87" t="s">
        <v>3678</v>
      </c>
      <c r="H1589" s="91" t="s">
        <v>2166</v>
      </c>
      <c r="I1589" s="57" t="s">
        <v>22</v>
      </c>
      <c r="J1589" s="72">
        <v>9</v>
      </c>
      <c r="K1589" s="57">
        <v>0</v>
      </c>
      <c r="L1589" s="72">
        <v>1620</v>
      </c>
      <c r="M1589" s="57">
        <v>3.1</v>
      </c>
    </row>
    <row r="1590" s="83" customFormat="1" ht="27.6" spans="1:13">
      <c r="A1590" s="83" t="s">
        <v>44</v>
      </c>
      <c r="B1590" s="84">
        <v>1589</v>
      </c>
      <c r="C1590" s="57" t="s">
        <v>45</v>
      </c>
      <c r="D1590" s="57" t="s">
        <v>89</v>
      </c>
      <c r="E1590" s="42" t="s">
        <v>6170</v>
      </c>
      <c r="F1590" s="58" t="s">
        <v>114</v>
      </c>
      <c r="G1590" s="87" t="s">
        <v>6407</v>
      </c>
      <c r="H1590" s="91" t="s">
        <v>2166</v>
      </c>
      <c r="I1590" s="57" t="s">
        <v>22</v>
      </c>
      <c r="J1590" s="72">
        <v>1</v>
      </c>
      <c r="K1590" s="57">
        <v>0</v>
      </c>
      <c r="L1590" s="72">
        <v>210</v>
      </c>
      <c r="M1590" s="57">
        <v>3.1</v>
      </c>
    </row>
    <row r="1591" s="83" customFormat="1" ht="27.6" spans="1:13">
      <c r="A1591" s="83" t="s">
        <v>44</v>
      </c>
      <c r="B1591" s="84">
        <v>1590</v>
      </c>
      <c r="C1591" s="57" t="s">
        <v>45</v>
      </c>
      <c r="D1591" s="57" t="s">
        <v>53</v>
      </c>
      <c r="E1591" s="42" t="s">
        <v>6170</v>
      </c>
      <c r="F1591" s="58" t="s">
        <v>55</v>
      </c>
      <c r="G1591" s="87" t="s">
        <v>2595</v>
      </c>
      <c r="H1591" s="91" t="s">
        <v>2158</v>
      </c>
      <c r="I1591" s="57" t="s">
        <v>22</v>
      </c>
      <c r="J1591" s="72">
        <v>2</v>
      </c>
      <c r="K1591" s="57">
        <f t="shared" ref="K1591:K1593" si="102">(CEILING(J1591*0.2,1))*1</f>
        <v>1</v>
      </c>
      <c r="L1591" s="72">
        <v>81</v>
      </c>
      <c r="M1591" s="57">
        <v>3.1</v>
      </c>
    </row>
    <row r="1592" s="83" customFormat="1" ht="27.6" spans="1:13">
      <c r="A1592" s="83" t="s">
        <v>44</v>
      </c>
      <c r="B1592" s="84">
        <v>1591</v>
      </c>
      <c r="C1592" s="57" t="s">
        <v>45</v>
      </c>
      <c r="D1592" s="57" t="s">
        <v>53</v>
      </c>
      <c r="E1592" s="42" t="s">
        <v>6170</v>
      </c>
      <c r="F1592" s="58" t="s">
        <v>55</v>
      </c>
      <c r="G1592" s="87" t="s">
        <v>2862</v>
      </c>
      <c r="H1592" s="91" t="s">
        <v>2158</v>
      </c>
      <c r="I1592" s="57" t="s">
        <v>22</v>
      </c>
      <c r="J1592" s="72">
        <v>1</v>
      </c>
      <c r="K1592" s="57">
        <f t="shared" si="102"/>
        <v>1</v>
      </c>
      <c r="L1592" s="72">
        <v>22</v>
      </c>
      <c r="M1592" s="57">
        <v>3.1</v>
      </c>
    </row>
    <row r="1593" s="83" customFormat="1" ht="27.6" spans="1:13">
      <c r="A1593" s="83" t="s">
        <v>44</v>
      </c>
      <c r="B1593" s="84">
        <v>1592</v>
      </c>
      <c r="C1593" s="57" t="s">
        <v>45</v>
      </c>
      <c r="D1593" s="57" t="s">
        <v>53</v>
      </c>
      <c r="E1593" s="42" t="s">
        <v>6170</v>
      </c>
      <c r="F1593" s="58" t="s">
        <v>249</v>
      </c>
      <c r="G1593" s="87" t="s">
        <v>6443</v>
      </c>
      <c r="H1593" s="91" t="s">
        <v>2158</v>
      </c>
      <c r="I1593" s="57" t="s">
        <v>22</v>
      </c>
      <c r="J1593" s="72">
        <v>1</v>
      </c>
      <c r="K1593" s="57">
        <f t="shared" si="102"/>
        <v>1</v>
      </c>
      <c r="L1593" s="72">
        <v>14</v>
      </c>
      <c r="M1593" s="57">
        <v>3.1</v>
      </c>
    </row>
    <row r="1594" s="83" customFormat="1" ht="27.6" spans="1:13">
      <c r="A1594" s="83" t="s">
        <v>44</v>
      </c>
      <c r="B1594" s="84">
        <v>1593</v>
      </c>
      <c r="C1594" s="57" t="s">
        <v>45</v>
      </c>
      <c r="D1594" s="57" t="s">
        <v>53</v>
      </c>
      <c r="E1594" s="42" t="s">
        <v>6170</v>
      </c>
      <c r="F1594" s="58" t="s">
        <v>55</v>
      </c>
      <c r="G1594" s="87" t="s">
        <v>3271</v>
      </c>
      <c r="H1594" s="91" t="s">
        <v>2158</v>
      </c>
      <c r="I1594" s="57" t="s">
        <v>22</v>
      </c>
      <c r="J1594" s="72">
        <v>2</v>
      </c>
      <c r="K1594" s="57">
        <v>0</v>
      </c>
      <c r="L1594" s="72">
        <v>142</v>
      </c>
      <c r="M1594" s="57">
        <v>3.1</v>
      </c>
    </row>
    <row r="1595" s="83" customFormat="1" ht="27.6" spans="1:13">
      <c r="A1595" s="83" t="s">
        <v>44</v>
      </c>
      <c r="B1595" s="84">
        <v>1594</v>
      </c>
      <c r="C1595" s="57" t="s">
        <v>45</v>
      </c>
      <c r="D1595" s="57" t="s">
        <v>53</v>
      </c>
      <c r="E1595" s="42" t="s">
        <v>6170</v>
      </c>
      <c r="F1595" s="58" t="s">
        <v>55</v>
      </c>
      <c r="G1595" s="87" t="s">
        <v>3272</v>
      </c>
      <c r="H1595" s="91" t="s">
        <v>2158</v>
      </c>
      <c r="I1595" s="57" t="s">
        <v>22</v>
      </c>
      <c r="J1595" s="72">
        <v>15</v>
      </c>
      <c r="K1595" s="57">
        <v>0</v>
      </c>
      <c r="L1595" s="72">
        <v>2100</v>
      </c>
      <c r="M1595" s="57">
        <v>3.1</v>
      </c>
    </row>
    <row r="1596" s="83" customFormat="1" ht="27.6" spans="1:13">
      <c r="A1596" s="83" t="s">
        <v>44</v>
      </c>
      <c r="B1596" s="84">
        <v>1595</v>
      </c>
      <c r="C1596" s="57" t="s">
        <v>45</v>
      </c>
      <c r="D1596" s="57" t="s">
        <v>53</v>
      </c>
      <c r="E1596" s="42" t="s">
        <v>6170</v>
      </c>
      <c r="F1596" s="58" t="s">
        <v>249</v>
      </c>
      <c r="G1596" s="87" t="s">
        <v>6444</v>
      </c>
      <c r="H1596" s="91" t="s">
        <v>2158</v>
      </c>
      <c r="I1596" s="57" t="s">
        <v>22</v>
      </c>
      <c r="J1596" s="72">
        <v>1</v>
      </c>
      <c r="K1596" s="57">
        <v>0</v>
      </c>
      <c r="L1596" s="72">
        <v>73</v>
      </c>
      <c r="M1596" s="57">
        <v>3.1</v>
      </c>
    </row>
    <row r="1597" s="83" customFormat="1" ht="27.6" spans="1:13">
      <c r="A1597" s="83" t="s">
        <v>44</v>
      </c>
      <c r="B1597" s="84">
        <v>1596</v>
      </c>
      <c r="C1597" s="57" t="s">
        <v>45</v>
      </c>
      <c r="D1597" s="57" t="s">
        <v>53</v>
      </c>
      <c r="E1597" s="42" t="s">
        <v>6170</v>
      </c>
      <c r="F1597" s="58" t="s">
        <v>304</v>
      </c>
      <c r="G1597" s="87" t="s">
        <v>3274</v>
      </c>
      <c r="H1597" s="91" t="s">
        <v>2158</v>
      </c>
      <c r="I1597" s="57" t="s">
        <v>22</v>
      </c>
      <c r="J1597" s="72">
        <v>1</v>
      </c>
      <c r="K1597" s="57">
        <v>0</v>
      </c>
      <c r="L1597" s="72">
        <v>133</v>
      </c>
      <c r="M1597" s="57">
        <v>3.1</v>
      </c>
    </row>
    <row r="1598" s="83" customFormat="1" ht="41.4" spans="1:13">
      <c r="A1598" s="83" t="s">
        <v>44</v>
      </c>
      <c r="B1598" s="84">
        <v>1597</v>
      </c>
      <c r="C1598" s="57" t="s">
        <v>45</v>
      </c>
      <c r="D1598" s="57" t="s">
        <v>171</v>
      </c>
      <c r="E1598" s="42" t="s">
        <v>6170</v>
      </c>
      <c r="F1598" s="58" t="s">
        <v>172</v>
      </c>
      <c r="G1598" s="87" t="s">
        <v>6438</v>
      </c>
      <c r="H1598" s="91" t="s">
        <v>1809</v>
      </c>
      <c r="I1598" s="57" t="s">
        <v>22</v>
      </c>
      <c r="J1598" s="72">
        <v>8</v>
      </c>
      <c r="K1598" s="57">
        <v>0</v>
      </c>
      <c r="L1598" s="72">
        <v>15</v>
      </c>
      <c r="M1598" s="57">
        <v>3.1</v>
      </c>
    </row>
    <row r="1599" s="83" customFormat="1" ht="41.4" spans="1:13">
      <c r="A1599" s="83" t="s">
        <v>44</v>
      </c>
      <c r="B1599" s="84">
        <v>1598</v>
      </c>
      <c r="C1599" s="57" t="s">
        <v>45</v>
      </c>
      <c r="D1599" s="57" t="s">
        <v>171</v>
      </c>
      <c r="E1599" s="42" t="s">
        <v>6170</v>
      </c>
      <c r="F1599" s="58" t="s">
        <v>172</v>
      </c>
      <c r="G1599" s="87" t="s">
        <v>6409</v>
      </c>
      <c r="H1599" s="91" t="s">
        <v>1809</v>
      </c>
      <c r="I1599" s="57" t="s">
        <v>22</v>
      </c>
      <c r="J1599" s="72">
        <v>1</v>
      </c>
      <c r="K1599" s="57">
        <v>0</v>
      </c>
      <c r="L1599" s="72">
        <v>2</v>
      </c>
      <c r="M1599" s="57">
        <v>3.1</v>
      </c>
    </row>
    <row r="1600" s="83" customFormat="1" ht="27.6" spans="1:13">
      <c r="A1600" s="83" t="s">
        <v>44</v>
      </c>
      <c r="B1600" s="84">
        <v>1599</v>
      </c>
      <c r="C1600" s="57" t="s">
        <v>45</v>
      </c>
      <c r="D1600" s="57" t="s">
        <v>53</v>
      </c>
      <c r="E1600" s="42" t="s">
        <v>6170</v>
      </c>
      <c r="F1600" s="58" t="s">
        <v>236</v>
      </c>
      <c r="G1600" s="87" t="s">
        <v>3575</v>
      </c>
      <c r="H1600" s="91" t="s">
        <v>2166</v>
      </c>
      <c r="I1600" s="57" t="s">
        <v>22</v>
      </c>
      <c r="J1600" s="72">
        <v>9</v>
      </c>
      <c r="K1600" s="57">
        <v>0</v>
      </c>
      <c r="L1600" s="72">
        <v>9</v>
      </c>
      <c r="M1600" s="57">
        <v>3.1</v>
      </c>
    </row>
    <row r="1601" s="83" customFormat="1" ht="27.6" spans="1:13">
      <c r="A1601" s="83" t="s">
        <v>44</v>
      </c>
      <c r="B1601" s="84">
        <v>1600</v>
      </c>
      <c r="C1601" s="57" t="s">
        <v>45</v>
      </c>
      <c r="D1601" s="57" t="s">
        <v>53</v>
      </c>
      <c r="E1601" s="42" t="s">
        <v>6170</v>
      </c>
      <c r="F1601" s="58" t="s">
        <v>236</v>
      </c>
      <c r="G1601" s="87" t="s">
        <v>6498</v>
      </c>
      <c r="H1601" s="91" t="s">
        <v>2166</v>
      </c>
      <c r="I1601" s="57" t="s">
        <v>22</v>
      </c>
      <c r="J1601" s="72">
        <v>1</v>
      </c>
      <c r="K1601" s="57">
        <v>0</v>
      </c>
      <c r="L1601" s="72">
        <v>3</v>
      </c>
      <c r="M1601" s="57">
        <v>3.1</v>
      </c>
    </row>
    <row r="1602" s="83" customFormat="1" ht="27.6" spans="1:13">
      <c r="A1602" s="83" t="s">
        <v>44</v>
      </c>
      <c r="B1602" s="84">
        <v>1601</v>
      </c>
      <c r="C1602" s="57" t="s">
        <v>45</v>
      </c>
      <c r="D1602" s="57" t="s">
        <v>322</v>
      </c>
      <c r="E1602" s="42" t="s">
        <v>6170</v>
      </c>
      <c r="F1602" s="58" t="s">
        <v>323</v>
      </c>
      <c r="G1602" s="87" t="s">
        <v>2596</v>
      </c>
      <c r="H1602" s="91" t="s">
        <v>2162</v>
      </c>
      <c r="I1602" s="57" t="s">
        <v>2124</v>
      </c>
      <c r="J1602" s="59">
        <v>2.36733</v>
      </c>
      <c r="K1602" s="59">
        <f>J1602*0.1</f>
        <v>0.236733</v>
      </c>
      <c r="L1602" s="72">
        <v>214</v>
      </c>
      <c r="M1602" s="57">
        <v>3.1</v>
      </c>
    </row>
    <row r="1603" s="83" customFormat="1" ht="27.6" spans="1:13">
      <c r="A1603" s="83" t="s">
        <v>44</v>
      </c>
      <c r="B1603" s="84">
        <v>1602</v>
      </c>
      <c r="C1603" s="57" t="s">
        <v>45</v>
      </c>
      <c r="D1603" s="57" t="s">
        <v>322</v>
      </c>
      <c r="E1603" s="42" t="s">
        <v>6170</v>
      </c>
      <c r="F1603" s="58" t="s">
        <v>323</v>
      </c>
      <c r="G1603" s="87" t="s">
        <v>3275</v>
      </c>
      <c r="H1603" s="91" t="s">
        <v>2162</v>
      </c>
      <c r="I1603" s="57" t="s">
        <v>2124</v>
      </c>
      <c r="J1603" s="59">
        <v>38.3536</v>
      </c>
      <c r="K1603" s="59">
        <v>0</v>
      </c>
      <c r="L1603" s="72">
        <v>7171</v>
      </c>
      <c r="M1603" s="57">
        <v>3.1</v>
      </c>
    </row>
    <row r="1604" s="83" customFormat="1" ht="27.6" spans="1:13">
      <c r="A1604" s="83" t="s">
        <v>44</v>
      </c>
      <c r="B1604" s="84">
        <v>1603</v>
      </c>
      <c r="C1604" s="57" t="s">
        <v>45</v>
      </c>
      <c r="D1604" s="57" t="s">
        <v>322</v>
      </c>
      <c r="E1604" s="42" t="s">
        <v>6170</v>
      </c>
      <c r="F1604" s="58" t="s">
        <v>323</v>
      </c>
      <c r="G1604" s="87" t="s">
        <v>6406</v>
      </c>
      <c r="H1604" s="91" t="s">
        <v>2162</v>
      </c>
      <c r="I1604" s="57" t="s">
        <v>2124</v>
      </c>
      <c r="J1604" s="59">
        <v>2.3263</v>
      </c>
      <c r="K1604" s="59">
        <v>0</v>
      </c>
      <c r="L1604" s="72">
        <v>523</v>
      </c>
      <c r="M1604" s="57">
        <v>3.1</v>
      </c>
    </row>
    <row r="1605" s="83" customFormat="1" ht="72" spans="1:13">
      <c r="A1605" s="83" t="s">
        <v>44</v>
      </c>
      <c r="B1605" s="84">
        <v>1604</v>
      </c>
      <c r="C1605" s="57" t="s">
        <v>45</v>
      </c>
      <c r="D1605" s="57" t="s">
        <v>17</v>
      </c>
      <c r="E1605" s="42" t="s">
        <v>6170</v>
      </c>
      <c r="F1605" s="92" t="s">
        <v>4031</v>
      </c>
      <c r="G1605" s="93" t="s">
        <v>6445</v>
      </c>
      <c r="H1605" s="40" t="s">
        <v>6339</v>
      </c>
      <c r="I1605" s="57" t="s">
        <v>22</v>
      </c>
      <c r="J1605" s="72">
        <v>1</v>
      </c>
      <c r="K1605" s="57">
        <v>0</v>
      </c>
      <c r="L1605" s="72">
        <v>4.9</v>
      </c>
      <c r="M1605" s="57">
        <v>3.1</v>
      </c>
    </row>
    <row r="1606" s="83" customFormat="1" ht="27.6" spans="1:13">
      <c r="A1606" s="83" t="s">
        <v>44</v>
      </c>
      <c r="B1606" s="84">
        <v>1605</v>
      </c>
      <c r="C1606" s="57" t="s">
        <v>45</v>
      </c>
      <c r="D1606" s="57" t="s">
        <v>89</v>
      </c>
      <c r="E1606" s="42" t="s">
        <v>6170</v>
      </c>
      <c r="F1606" s="58" t="s">
        <v>114</v>
      </c>
      <c r="G1606" s="87" t="s">
        <v>2768</v>
      </c>
      <c r="H1606" s="91" t="s">
        <v>2166</v>
      </c>
      <c r="I1606" s="57" t="s">
        <v>22</v>
      </c>
      <c r="J1606" s="72">
        <v>4</v>
      </c>
      <c r="K1606" s="57">
        <v>0</v>
      </c>
      <c r="L1606" s="72">
        <v>303</v>
      </c>
      <c r="M1606" s="57">
        <v>3.1</v>
      </c>
    </row>
    <row r="1607" s="83" customFormat="1" ht="27.6" spans="1:13">
      <c r="A1607" s="83" t="s">
        <v>44</v>
      </c>
      <c r="B1607" s="84">
        <v>1606</v>
      </c>
      <c r="C1607" s="57" t="s">
        <v>45</v>
      </c>
      <c r="D1607" s="57" t="s">
        <v>53</v>
      </c>
      <c r="E1607" s="42" t="s">
        <v>6170</v>
      </c>
      <c r="F1607" s="58" t="s">
        <v>55</v>
      </c>
      <c r="G1607" s="87" t="s">
        <v>2606</v>
      </c>
      <c r="H1607" s="91" t="s">
        <v>2158</v>
      </c>
      <c r="I1607" s="57" t="s">
        <v>22</v>
      </c>
      <c r="J1607" s="72">
        <v>1</v>
      </c>
      <c r="K1607" s="57">
        <f t="shared" ref="K1607:K1609" si="103">(CEILING(J1607*0.2,1))*1</f>
        <v>1</v>
      </c>
      <c r="L1607" s="72">
        <v>30</v>
      </c>
      <c r="M1607" s="57">
        <v>3.1</v>
      </c>
    </row>
    <row r="1608" s="83" customFormat="1" ht="27.6" spans="1:13">
      <c r="A1608" s="83" t="s">
        <v>44</v>
      </c>
      <c r="B1608" s="84">
        <v>1607</v>
      </c>
      <c r="C1608" s="57" t="s">
        <v>45</v>
      </c>
      <c r="D1608" s="57" t="s">
        <v>53</v>
      </c>
      <c r="E1608" s="42" t="s">
        <v>6170</v>
      </c>
      <c r="F1608" s="58" t="s">
        <v>304</v>
      </c>
      <c r="G1608" s="87" t="s">
        <v>6449</v>
      </c>
      <c r="H1608" s="91" t="s">
        <v>2158</v>
      </c>
      <c r="I1608" s="57" t="s">
        <v>22</v>
      </c>
      <c r="J1608" s="72">
        <v>1</v>
      </c>
      <c r="K1608" s="57">
        <f t="shared" si="103"/>
        <v>1</v>
      </c>
      <c r="L1608" s="72">
        <v>39</v>
      </c>
      <c r="M1608" s="57">
        <v>3.1</v>
      </c>
    </row>
    <row r="1609" s="83" customFormat="1" ht="27.6" spans="1:13">
      <c r="A1609" s="83" t="s">
        <v>44</v>
      </c>
      <c r="B1609" s="84">
        <v>1608</v>
      </c>
      <c r="C1609" s="57" t="s">
        <v>45</v>
      </c>
      <c r="D1609" s="57" t="s">
        <v>53</v>
      </c>
      <c r="E1609" s="42" t="s">
        <v>6170</v>
      </c>
      <c r="F1609" s="58" t="s">
        <v>249</v>
      </c>
      <c r="G1609" s="87" t="s">
        <v>6450</v>
      </c>
      <c r="H1609" s="91" t="s">
        <v>2158</v>
      </c>
      <c r="I1609" s="57" t="s">
        <v>22</v>
      </c>
      <c r="J1609" s="72">
        <v>1</v>
      </c>
      <c r="K1609" s="57">
        <f t="shared" si="103"/>
        <v>1</v>
      </c>
      <c r="L1609" s="72">
        <v>11</v>
      </c>
      <c r="M1609" s="57">
        <v>3.1</v>
      </c>
    </row>
    <row r="1610" s="83" customFormat="1" ht="41.4" spans="1:13">
      <c r="A1610" s="83" t="s">
        <v>44</v>
      </c>
      <c r="B1610" s="84">
        <v>1609</v>
      </c>
      <c r="C1610" s="57" t="s">
        <v>45</v>
      </c>
      <c r="D1610" s="57" t="s">
        <v>171</v>
      </c>
      <c r="E1610" s="42" t="s">
        <v>6170</v>
      </c>
      <c r="F1610" s="58" t="s">
        <v>172</v>
      </c>
      <c r="G1610" s="87" t="s">
        <v>6269</v>
      </c>
      <c r="H1610" s="91" t="s">
        <v>1809</v>
      </c>
      <c r="I1610" s="57" t="s">
        <v>22</v>
      </c>
      <c r="J1610" s="72">
        <v>4</v>
      </c>
      <c r="K1610" s="57">
        <v>0</v>
      </c>
      <c r="L1610" s="72">
        <v>3</v>
      </c>
      <c r="M1610" s="57">
        <v>3.1</v>
      </c>
    </row>
    <row r="1611" s="83" customFormat="1" ht="55.2" spans="1:13">
      <c r="A1611" s="83" t="s">
        <v>44</v>
      </c>
      <c r="B1611" s="84">
        <v>1610</v>
      </c>
      <c r="C1611" s="57" t="s">
        <v>45</v>
      </c>
      <c r="D1611" s="57" t="s">
        <v>53</v>
      </c>
      <c r="E1611" s="42" t="s">
        <v>6170</v>
      </c>
      <c r="F1611" s="58" t="s">
        <v>236</v>
      </c>
      <c r="G1611" s="87" t="s">
        <v>6402</v>
      </c>
      <c r="H1611" s="91" t="s">
        <v>2166</v>
      </c>
      <c r="I1611" s="57" t="s">
        <v>22</v>
      </c>
      <c r="J1611" s="72">
        <v>1</v>
      </c>
      <c r="K1611" s="57">
        <f t="shared" ref="K1611:K1613" si="104">(CEILING(J1611*0.2,1))*1</f>
        <v>1</v>
      </c>
      <c r="L1611" s="72">
        <v>7</v>
      </c>
      <c r="M1611" s="57">
        <v>3.1</v>
      </c>
    </row>
    <row r="1612" s="83" customFormat="1" ht="27.6" spans="1:13">
      <c r="A1612" s="83" t="s">
        <v>44</v>
      </c>
      <c r="B1612" s="84">
        <v>1611</v>
      </c>
      <c r="C1612" s="57" t="s">
        <v>45</v>
      </c>
      <c r="D1612" s="57" t="s">
        <v>53</v>
      </c>
      <c r="E1612" s="42" t="s">
        <v>6170</v>
      </c>
      <c r="F1612" s="58" t="s">
        <v>236</v>
      </c>
      <c r="G1612" s="87" t="s">
        <v>6451</v>
      </c>
      <c r="H1612" s="91" t="s">
        <v>2166</v>
      </c>
      <c r="I1612" s="57" t="s">
        <v>22</v>
      </c>
      <c r="J1612" s="72">
        <v>1</v>
      </c>
      <c r="K1612" s="57">
        <f t="shared" si="104"/>
        <v>1</v>
      </c>
      <c r="L1612" s="72">
        <v>1</v>
      </c>
      <c r="M1612" s="57">
        <v>3.1</v>
      </c>
    </row>
    <row r="1613" s="83" customFormat="1" ht="27.6" spans="1:13">
      <c r="A1613" s="83" t="s">
        <v>44</v>
      </c>
      <c r="B1613" s="84">
        <v>1612</v>
      </c>
      <c r="C1613" s="57" t="s">
        <v>45</v>
      </c>
      <c r="D1613" s="57" t="s">
        <v>53</v>
      </c>
      <c r="E1613" s="42" t="s">
        <v>6170</v>
      </c>
      <c r="F1613" s="58" t="s">
        <v>236</v>
      </c>
      <c r="G1613" s="87" t="s">
        <v>2614</v>
      </c>
      <c r="H1613" s="91" t="s">
        <v>2166</v>
      </c>
      <c r="I1613" s="57" t="s">
        <v>22</v>
      </c>
      <c r="J1613" s="72">
        <v>1</v>
      </c>
      <c r="K1613" s="57">
        <f t="shared" si="104"/>
        <v>1</v>
      </c>
      <c r="L1613" s="72">
        <v>1</v>
      </c>
      <c r="M1613" s="57">
        <v>3.1</v>
      </c>
    </row>
    <row r="1614" s="83" customFormat="1" ht="27.6" spans="1:13">
      <c r="A1614" s="83" t="s">
        <v>44</v>
      </c>
      <c r="B1614" s="84">
        <v>1613</v>
      </c>
      <c r="C1614" s="57" t="s">
        <v>45</v>
      </c>
      <c r="D1614" s="57" t="s">
        <v>322</v>
      </c>
      <c r="E1614" s="42" t="s">
        <v>6170</v>
      </c>
      <c r="F1614" s="58" t="s">
        <v>323</v>
      </c>
      <c r="G1614" s="87" t="s">
        <v>2769</v>
      </c>
      <c r="H1614" s="91" t="s">
        <v>2162</v>
      </c>
      <c r="I1614" s="57" t="s">
        <v>2124</v>
      </c>
      <c r="J1614" s="59">
        <v>1.05</v>
      </c>
      <c r="K1614" s="59">
        <f>J1614*0.1</f>
        <v>0.105</v>
      </c>
      <c r="L1614" s="72">
        <v>83</v>
      </c>
      <c r="M1614" s="57">
        <v>3.1</v>
      </c>
    </row>
    <row r="1615" s="83" customFormat="1" ht="27.6" spans="1:13">
      <c r="A1615" s="83" t="s">
        <v>44</v>
      </c>
      <c r="B1615" s="84">
        <v>1614</v>
      </c>
      <c r="C1615" s="57" t="s">
        <v>45</v>
      </c>
      <c r="D1615" s="57" t="s">
        <v>89</v>
      </c>
      <c r="E1615" s="42" t="s">
        <v>6170</v>
      </c>
      <c r="F1615" s="58" t="s">
        <v>114</v>
      </c>
      <c r="G1615" s="87" t="s">
        <v>2768</v>
      </c>
      <c r="H1615" s="91" t="s">
        <v>2166</v>
      </c>
      <c r="I1615" s="57" t="s">
        <v>22</v>
      </c>
      <c r="J1615" s="72">
        <v>4</v>
      </c>
      <c r="K1615" s="57">
        <v>0</v>
      </c>
      <c r="L1615" s="72">
        <v>303</v>
      </c>
      <c r="M1615" s="57">
        <v>3.1</v>
      </c>
    </row>
    <row r="1616" s="83" customFormat="1" ht="27.6" spans="1:13">
      <c r="A1616" s="83" t="s">
        <v>44</v>
      </c>
      <c r="B1616" s="84">
        <v>1615</v>
      </c>
      <c r="C1616" s="57" t="s">
        <v>45</v>
      </c>
      <c r="D1616" s="57" t="s">
        <v>53</v>
      </c>
      <c r="E1616" s="42" t="s">
        <v>6170</v>
      </c>
      <c r="F1616" s="58" t="s">
        <v>55</v>
      </c>
      <c r="G1616" s="87" t="s">
        <v>2606</v>
      </c>
      <c r="H1616" s="91" t="s">
        <v>2158</v>
      </c>
      <c r="I1616" s="57" t="s">
        <v>22</v>
      </c>
      <c r="J1616" s="72">
        <v>2</v>
      </c>
      <c r="K1616" s="57">
        <f t="shared" ref="K1616:K1620" si="105">(CEILING(J1616*0.2,1))*1</f>
        <v>1</v>
      </c>
      <c r="L1616" s="72">
        <v>60</v>
      </c>
      <c r="M1616" s="57">
        <v>3.1</v>
      </c>
    </row>
    <row r="1617" s="83" customFormat="1" ht="27.6" spans="1:13">
      <c r="A1617" s="83" t="s">
        <v>44</v>
      </c>
      <c r="B1617" s="84">
        <v>1616</v>
      </c>
      <c r="C1617" s="57" t="s">
        <v>45</v>
      </c>
      <c r="D1617" s="57" t="s">
        <v>53</v>
      </c>
      <c r="E1617" s="42" t="s">
        <v>6170</v>
      </c>
      <c r="F1617" s="58" t="s">
        <v>249</v>
      </c>
      <c r="G1617" s="87" t="s">
        <v>6450</v>
      </c>
      <c r="H1617" s="91" t="s">
        <v>2158</v>
      </c>
      <c r="I1617" s="57" t="s">
        <v>22</v>
      </c>
      <c r="J1617" s="72">
        <v>1</v>
      </c>
      <c r="K1617" s="57">
        <f t="shared" si="105"/>
        <v>1</v>
      </c>
      <c r="L1617" s="72">
        <v>11</v>
      </c>
      <c r="M1617" s="57">
        <v>3.1</v>
      </c>
    </row>
    <row r="1618" s="83" customFormat="1" ht="41.4" spans="1:13">
      <c r="A1618" s="83" t="s">
        <v>44</v>
      </c>
      <c r="B1618" s="84">
        <v>1617</v>
      </c>
      <c r="C1618" s="57" t="s">
        <v>45</v>
      </c>
      <c r="D1618" s="57" t="s">
        <v>171</v>
      </c>
      <c r="E1618" s="42" t="s">
        <v>6170</v>
      </c>
      <c r="F1618" s="58" t="s">
        <v>172</v>
      </c>
      <c r="G1618" s="87" t="s">
        <v>6269</v>
      </c>
      <c r="H1618" s="91" t="s">
        <v>1809</v>
      </c>
      <c r="I1618" s="57" t="s">
        <v>22</v>
      </c>
      <c r="J1618" s="72">
        <v>4</v>
      </c>
      <c r="K1618" s="57">
        <v>0</v>
      </c>
      <c r="L1618" s="72">
        <v>3</v>
      </c>
      <c r="M1618" s="57">
        <v>3.1</v>
      </c>
    </row>
    <row r="1619" s="83" customFormat="1" ht="55.2" spans="1:13">
      <c r="A1619" s="83" t="s">
        <v>44</v>
      </c>
      <c r="B1619" s="84">
        <v>1618</v>
      </c>
      <c r="C1619" s="57" t="s">
        <v>45</v>
      </c>
      <c r="D1619" s="57" t="s">
        <v>53</v>
      </c>
      <c r="E1619" s="42" t="s">
        <v>6170</v>
      </c>
      <c r="F1619" s="58" t="s">
        <v>236</v>
      </c>
      <c r="G1619" s="87" t="s">
        <v>6402</v>
      </c>
      <c r="H1619" s="91" t="s">
        <v>2166</v>
      </c>
      <c r="I1619" s="57" t="s">
        <v>22</v>
      </c>
      <c r="J1619" s="72">
        <v>1</v>
      </c>
      <c r="K1619" s="57">
        <f t="shared" si="105"/>
        <v>1</v>
      </c>
      <c r="L1619" s="72">
        <v>7</v>
      </c>
      <c r="M1619" s="57">
        <v>3.1</v>
      </c>
    </row>
    <row r="1620" s="83" customFormat="1" ht="27.6" spans="1:13">
      <c r="A1620" s="83" t="s">
        <v>44</v>
      </c>
      <c r="B1620" s="84">
        <v>1619</v>
      </c>
      <c r="C1620" s="57" t="s">
        <v>45</v>
      </c>
      <c r="D1620" s="57" t="s">
        <v>53</v>
      </c>
      <c r="E1620" s="42" t="s">
        <v>6170</v>
      </c>
      <c r="F1620" s="58" t="s">
        <v>236</v>
      </c>
      <c r="G1620" s="87" t="s">
        <v>6451</v>
      </c>
      <c r="H1620" s="91" t="s">
        <v>2166</v>
      </c>
      <c r="I1620" s="57" t="s">
        <v>22</v>
      </c>
      <c r="J1620" s="72">
        <v>1</v>
      </c>
      <c r="K1620" s="57">
        <f t="shared" si="105"/>
        <v>1</v>
      </c>
      <c r="L1620" s="72">
        <v>1</v>
      </c>
      <c r="M1620" s="57">
        <v>3.1</v>
      </c>
    </row>
    <row r="1621" s="83" customFormat="1" ht="27.6" spans="1:13">
      <c r="A1621" s="83" t="s">
        <v>44</v>
      </c>
      <c r="B1621" s="84">
        <v>1620</v>
      </c>
      <c r="C1621" s="57" t="s">
        <v>45</v>
      </c>
      <c r="D1621" s="57" t="s">
        <v>322</v>
      </c>
      <c r="E1621" s="42" t="s">
        <v>6170</v>
      </c>
      <c r="F1621" s="58" t="s">
        <v>323</v>
      </c>
      <c r="G1621" s="87" t="s">
        <v>2769</v>
      </c>
      <c r="H1621" s="91" t="s">
        <v>2162</v>
      </c>
      <c r="I1621" s="57" t="s">
        <v>2124</v>
      </c>
      <c r="J1621" s="59">
        <v>1.2358</v>
      </c>
      <c r="K1621" s="59">
        <f>J1621*0.1</f>
        <v>0.12358</v>
      </c>
      <c r="L1621" s="72">
        <v>98</v>
      </c>
      <c r="M1621" s="57">
        <v>3.1</v>
      </c>
    </row>
    <row r="1622" s="83" customFormat="1" ht="27.6" spans="1:13">
      <c r="A1622" s="83" t="s">
        <v>44</v>
      </c>
      <c r="B1622" s="84">
        <v>1621</v>
      </c>
      <c r="C1622" s="57" t="s">
        <v>45</v>
      </c>
      <c r="D1622" s="57" t="s">
        <v>89</v>
      </c>
      <c r="E1622" s="42" t="s">
        <v>6170</v>
      </c>
      <c r="F1622" s="58" t="s">
        <v>114</v>
      </c>
      <c r="G1622" s="87" t="s">
        <v>6452</v>
      </c>
      <c r="H1622" s="91" t="s">
        <v>2166</v>
      </c>
      <c r="I1622" s="57" t="s">
        <v>22</v>
      </c>
      <c r="J1622" s="72">
        <v>1</v>
      </c>
      <c r="K1622" s="57">
        <v>0</v>
      </c>
      <c r="L1622" s="72">
        <v>133</v>
      </c>
      <c r="M1622" s="57">
        <v>3.1</v>
      </c>
    </row>
    <row r="1623" s="83" customFormat="1" ht="27.6" spans="1:13">
      <c r="A1623" s="83" t="s">
        <v>44</v>
      </c>
      <c r="B1623" s="84">
        <v>1622</v>
      </c>
      <c r="C1623" s="57" t="s">
        <v>45</v>
      </c>
      <c r="D1623" s="57" t="s">
        <v>89</v>
      </c>
      <c r="E1623" s="42" t="s">
        <v>6170</v>
      </c>
      <c r="F1623" s="58" t="s">
        <v>114</v>
      </c>
      <c r="G1623" s="87" t="s">
        <v>6453</v>
      </c>
      <c r="H1623" s="91" t="s">
        <v>2166</v>
      </c>
      <c r="I1623" s="57" t="s">
        <v>22</v>
      </c>
      <c r="J1623" s="72">
        <v>7</v>
      </c>
      <c r="K1623" s="57">
        <v>0</v>
      </c>
      <c r="L1623" s="72">
        <v>1634</v>
      </c>
      <c r="M1623" s="57">
        <v>3.1</v>
      </c>
    </row>
    <row r="1624" s="83" customFormat="1" ht="27.6" spans="1:13">
      <c r="A1624" s="83" t="s">
        <v>44</v>
      </c>
      <c r="B1624" s="84">
        <v>1623</v>
      </c>
      <c r="C1624" s="57" t="s">
        <v>45</v>
      </c>
      <c r="D1624" s="57" t="s">
        <v>53</v>
      </c>
      <c r="E1624" s="42" t="s">
        <v>6170</v>
      </c>
      <c r="F1624" s="58" t="s">
        <v>55</v>
      </c>
      <c r="G1624" s="87" t="s">
        <v>6367</v>
      </c>
      <c r="H1624" s="91" t="s">
        <v>2158</v>
      </c>
      <c r="I1624" s="57" t="s">
        <v>22</v>
      </c>
      <c r="J1624" s="72">
        <v>11</v>
      </c>
      <c r="K1624" s="57">
        <v>0</v>
      </c>
      <c r="L1624" s="72">
        <v>1287</v>
      </c>
      <c r="M1624" s="57">
        <v>3.1</v>
      </c>
    </row>
    <row r="1625" s="83" customFormat="1" ht="27.6" spans="1:13">
      <c r="A1625" s="83" t="s">
        <v>44</v>
      </c>
      <c r="B1625" s="84">
        <v>1624</v>
      </c>
      <c r="C1625" s="57" t="s">
        <v>45</v>
      </c>
      <c r="D1625" s="57" t="s">
        <v>53</v>
      </c>
      <c r="E1625" s="42" t="s">
        <v>6170</v>
      </c>
      <c r="F1625" s="58" t="s">
        <v>304</v>
      </c>
      <c r="G1625" s="87" t="s">
        <v>6454</v>
      </c>
      <c r="H1625" s="91" t="s">
        <v>2158</v>
      </c>
      <c r="I1625" s="57" t="s">
        <v>22</v>
      </c>
      <c r="J1625" s="72">
        <v>1</v>
      </c>
      <c r="K1625" s="57">
        <v>0</v>
      </c>
      <c r="L1625" s="72">
        <v>148</v>
      </c>
      <c r="M1625" s="57">
        <v>3.1</v>
      </c>
    </row>
    <row r="1626" s="83" customFormat="1" ht="27.6" spans="1:13">
      <c r="A1626" s="83" t="s">
        <v>44</v>
      </c>
      <c r="B1626" s="84">
        <v>1625</v>
      </c>
      <c r="C1626" s="57" t="s">
        <v>45</v>
      </c>
      <c r="D1626" s="57" t="s">
        <v>53</v>
      </c>
      <c r="E1626" s="42" t="s">
        <v>6170</v>
      </c>
      <c r="F1626" s="58" t="s">
        <v>304</v>
      </c>
      <c r="G1626" s="87" t="s">
        <v>6455</v>
      </c>
      <c r="H1626" s="91" t="s">
        <v>2158</v>
      </c>
      <c r="I1626" s="57" t="s">
        <v>22</v>
      </c>
      <c r="J1626" s="72">
        <v>1</v>
      </c>
      <c r="K1626" s="57">
        <v>0</v>
      </c>
      <c r="L1626" s="72">
        <v>132</v>
      </c>
      <c r="M1626" s="57">
        <v>3.1</v>
      </c>
    </row>
    <row r="1627" s="83" customFormat="1" ht="41.4" spans="1:13">
      <c r="A1627" s="83" t="s">
        <v>44</v>
      </c>
      <c r="B1627" s="84">
        <v>1626</v>
      </c>
      <c r="C1627" s="57" t="s">
        <v>45</v>
      </c>
      <c r="D1627" s="57" t="s">
        <v>53</v>
      </c>
      <c r="E1627" s="42" t="s">
        <v>6170</v>
      </c>
      <c r="F1627" s="58" t="s">
        <v>249</v>
      </c>
      <c r="G1627" s="87" t="s">
        <v>6456</v>
      </c>
      <c r="H1627" s="91" t="s">
        <v>2158</v>
      </c>
      <c r="I1627" s="57" t="s">
        <v>22</v>
      </c>
      <c r="J1627" s="72">
        <v>1</v>
      </c>
      <c r="K1627" s="57">
        <v>0</v>
      </c>
      <c r="L1627" s="72">
        <v>35</v>
      </c>
      <c r="M1627" s="57">
        <v>3.1</v>
      </c>
    </row>
    <row r="1628" s="83" customFormat="1" ht="41.4" spans="1:13">
      <c r="A1628" s="83" t="s">
        <v>44</v>
      </c>
      <c r="B1628" s="84">
        <v>1627</v>
      </c>
      <c r="C1628" s="57" t="s">
        <v>45</v>
      </c>
      <c r="D1628" s="57" t="s">
        <v>171</v>
      </c>
      <c r="E1628" s="42" t="s">
        <v>6170</v>
      </c>
      <c r="F1628" s="58" t="s">
        <v>172</v>
      </c>
      <c r="G1628" s="87" t="s">
        <v>6457</v>
      </c>
      <c r="H1628" s="91" t="s">
        <v>1809</v>
      </c>
      <c r="I1628" s="57" t="s">
        <v>22</v>
      </c>
      <c r="J1628" s="72">
        <v>1</v>
      </c>
      <c r="K1628" s="57">
        <v>0</v>
      </c>
      <c r="L1628" s="72">
        <v>1</v>
      </c>
      <c r="M1628" s="57">
        <v>3.1</v>
      </c>
    </row>
    <row r="1629" s="83" customFormat="1" ht="41.4" spans="1:13">
      <c r="A1629" s="83" t="s">
        <v>44</v>
      </c>
      <c r="B1629" s="84">
        <v>1628</v>
      </c>
      <c r="C1629" s="57" t="s">
        <v>45</v>
      </c>
      <c r="D1629" s="57" t="s">
        <v>171</v>
      </c>
      <c r="E1629" s="42" t="s">
        <v>6170</v>
      </c>
      <c r="F1629" s="58" t="s">
        <v>172</v>
      </c>
      <c r="G1629" s="87" t="s">
        <v>6458</v>
      </c>
      <c r="H1629" s="91" t="s">
        <v>1809</v>
      </c>
      <c r="I1629" s="57" t="s">
        <v>22</v>
      </c>
      <c r="J1629" s="72">
        <v>5</v>
      </c>
      <c r="K1629" s="57">
        <v>0</v>
      </c>
      <c r="L1629" s="72">
        <v>8</v>
      </c>
      <c r="M1629" s="57">
        <v>3.1</v>
      </c>
    </row>
    <row r="1630" s="83" customFormat="1" ht="27.6" spans="1:13">
      <c r="A1630" s="83" t="s">
        <v>44</v>
      </c>
      <c r="B1630" s="84">
        <v>1629</v>
      </c>
      <c r="C1630" s="57" t="s">
        <v>45</v>
      </c>
      <c r="D1630" s="57" t="s">
        <v>53</v>
      </c>
      <c r="E1630" s="42" t="s">
        <v>6170</v>
      </c>
      <c r="F1630" s="58" t="s">
        <v>236</v>
      </c>
      <c r="G1630" s="87" t="s">
        <v>3575</v>
      </c>
      <c r="H1630" s="91" t="s">
        <v>2166</v>
      </c>
      <c r="I1630" s="57" t="s">
        <v>22</v>
      </c>
      <c r="J1630" s="72">
        <v>7</v>
      </c>
      <c r="K1630" s="57">
        <v>0</v>
      </c>
      <c r="L1630" s="72">
        <v>7</v>
      </c>
      <c r="M1630" s="57">
        <v>3.1</v>
      </c>
    </row>
    <row r="1631" s="83" customFormat="1" ht="27.6" spans="1:13">
      <c r="A1631" s="83" t="s">
        <v>44</v>
      </c>
      <c r="B1631" s="84">
        <v>1630</v>
      </c>
      <c r="C1631" s="57" t="s">
        <v>45</v>
      </c>
      <c r="D1631" s="57" t="s">
        <v>53</v>
      </c>
      <c r="E1631" s="42" t="s">
        <v>6170</v>
      </c>
      <c r="F1631" s="58" t="s">
        <v>236</v>
      </c>
      <c r="G1631" s="87" t="s">
        <v>6459</v>
      </c>
      <c r="H1631" s="91" t="s">
        <v>2166</v>
      </c>
      <c r="I1631" s="57" t="s">
        <v>22</v>
      </c>
      <c r="J1631" s="72">
        <v>1</v>
      </c>
      <c r="K1631" s="57">
        <v>0</v>
      </c>
      <c r="L1631" s="72">
        <v>3</v>
      </c>
      <c r="M1631" s="57">
        <v>3.1</v>
      </c>
    </row>
    <row r="1632" s="83" customFormat="1" ht="27.6" spans="1:13">
      <c r="A1632" s="83" t="s">
        <v>44</v>
      </c>
      <c r="B1632" s="84">
        <v>1631</v>
      </c>
      <c r="C1632" s="57" t="s">
        <v>45</v>
      </c>
      <c r="D1632" s="57" t="s">
        <v>322</v>
      </c>
      <c r="E1632" s="42" t="s">
        <v>6170</v>
      </c>
      <c r="F1632" s="58" t="s">
        <v>323</v>
      </c>
      <c r="G1632" s="87" t="s">
        <v>6415</v>
      </c>
      <c r="H1632" s="91" t="s">
        <v>2162</v>
      </c>
      <c r="I1632" s="57" t="s">
        <v>2124</v>
      </c>
      <c r="J1632" s="59">
        <v>2.5549</v>
      </c>
      <c r="K1632" s="59">
        <f>J1632*0.1</f>
        <v>0.25549</v>
      </c>
      <c r="L1632" s="72">
        <v>316</v>
      </c>
      <c r="M1632" s="57">
        <v>3.1</v>
      </c>
    </row>
    <row r="1633" s="83" customFormat="1" ht="27.6" spans="1:13">
      <c r="A1633" s="83" t="s">
        <v>44</v>
      </c>
      <c r="B1633" s="84">
        <v>1632</v>
      </c>
      <c r="C1633" s="57" t="s">
        <v>45</v>
      </c>
      <c r="D1633" s="57" t="s">
        <v>322</v>
      </c>
      <c r="E1633" s="42" t="s">
        <v>6170</v>
      </c>
      <c r="F1633" s="58" t="s">
        <v>323</v>
      </c>
      <c r="G1633" s="87" t="s">
        <v>6370</v>
      </c>
      <c r="H1633" s="91" t="s">
        <v>2162</v>
      </c>
      <c r="I1633" s="57" t="s">
        <v>2124</v>
      </c>
      <c r="J1633" s="59">
        <v>23.6653</v>
      </c>
      <c r="K1633" s="59">
        <v>0</v>
      </c>
      <c r="L1633" s="72">
        <v>4501</v>
      </c>
      <c r="M1633" s="57">
        <v>3.1</v>
      </c>
    </row>
    <row r="1634" s="83" customFormat="1" ht="27.6" spans="1:13">
      <c r="A1634" s="83" t="s">
        <v>44</v>
      </c>
      <c r="B1634" s="84">
        <v>1633</v>
      </c>
      <c r="C1634" s="57" t="s">
        <v>45</v>
      </c>
      <c r="D1634" s="57" t="s">
        <v>89</v>
      </c>
      <c r="E1634" s="42" t="s">
        <v>6170</v>
      </c>
      <c r="F1634" s="58" t="s">
        <v>114</v>
      </c>
      <c r="G1634" s="87" t="s">
        <v>2768</v>
      </c>
      <c r="H1634" s="91" t="s">
        <v>2166</v>
      </c>
      <c r="I1634" s="57" t="s">
        <v>22</v>
      </c>
      <c r="J1634" s="72">
        <v>1</v>
      </c>
      <c r="K1634" s="57">
        <v>0</v>
      </c>
      <c r="L1634" s="72">
        <v>76</v>
      </c>
      <c r="M1634" s="57">
        <v>3.1</v>
      </c>
    </row>
    <row r="1635" s="83" customFormat="1" ht="27.6" spans="1:13">
      <c r="A1635" s="83" t="s">
        <v>44</v>
      </c>
      <c r="B1635" s="84">
        <v>1634</v>
      </c>
      <c r="C1635" s="57" t="s">
        <v>45</v>
      </c>
      <c r="D1635" s="57" t="s">
        <v>53</v>
      </c>
      <c r="E1635" s="42" t="s">
        <v>6170</v>
      </c>
      <c r="F1635" s="58" t="s">
        <v>249</v>
      </c>
      <c r="G1635" s="87" t="s">
        <v>6368</v>
      </c>
      <c r="H1635" s="91" t="s">
        <v>2158</v>
      </c>
      <c r="I1635" s="57" t="s">
        <v>22</v>
      </c>
      <c r="J1635" s="72">
        <v>1</v>
      </c>
      <c r="K1635" s="57">
        <v>0</v>
      </c>
      <c r="L1635" s="72">
        <v>31</v>
      </c>
      <c r="M1635" s="57">
        <v>3.1</v>
      </c>
    </row>
    <row r="1636" s="83" customFormat="1" ht="41.4" spans="1:13">
      <c r="A1636" s="83" t="s">
        <v>44</v>
      </c>
      <c r="B1636" s="84">
        <v>1635</v>
      </c>
      <c r="C1636" s="57" t="s">
        <v>45</v>
      </c>
      <c r="D1636" s="57" t="s">
        <v>171</v>
      </c>
      <c r="E1636" s="42" t="s">
        <v>6170</v>
      </c>
      <c r="F1636" s="58" t="s">
        <v>172</v>
      </c>
      <c r="G1636" s="87" t="s">
        <v>6269</v>
      </c>
      <c r="H1636" s="91" t="s">
        <v>1809</v>
      </c>
      <c r="I1636" s="57" t="s">
        <v>22</v>
      </c>
      <c r="J1636" s="72">
        <v>2</v>
      </c>
      <c r="K1636" s="57">
        <v>0</v>
      </c>
      <c r="L1636" s="57">
        <v>1</v>
      </c>
      <c r="M1636" s="57">
        <v>3.1</v>
      </c>
    </row>
    <row r="1637" s="83" customFormat="1" ht="27.6" spans="1:13">
      <c r="A1637" s="83" t="s">
        <v>44</v>
      </c>
      <c r="B1637" s="84">
        <v>1636</v>
      </c>
      <c r="C1637" s="57" t="s">
        <v>45</v>
      </c>
      <c r="D1637" s="57" t="s">
        <v>89</v>
      </c>
      <c r="E1637" s="42" t="s">
        <v>6170</v>
      </c>
      <c r="F1637" s="58" t="s">
        <v>114</v>
      </c>
      <c r="G1637" s="87" t="s">
        <v>2768</v>
      </c>
      <c r="H1637" s="91" t="s">
        <v>2166</v>
      </c>
      <c r="I1637" s="57" t="s">
        <v>22</v>
      </c>
      <c r="J1637" s="72">
        <v>1</v>
      </c>
      <c r="K1637" s="57">
        <v>0</v>
      </c>
      <c r="L1637" s="57">
        <v>76</v>
      </c>
      <c r="M1637" s="57">
        <v>3.1</v>
      </c>
    </row>
    <row r="1638" s="83" customFormat="1" ht="27.6" spans="1:13">
      <c r="A1638" s="83" t="s">
        <v>44</v>
      </c>
      <c r="B1638" s="84">
        <v>1637</v>
      </c>
      <c r="C1638" s="57" t="s">
        <v>45</v>
      </c>
      <c r="D1638" s="57" t="s">
        <v>53</v>
      </c>
      <c r="E1638" s="42" t="s">
        <v>6170</v>
      </c>
      <c r="F1638" s="58" t="s">
        <v>55</v>
      </c>
      <c r="G1638" s="87" t="s">
        <v>4274</v>
      </c>
      <c r="H1638" s="91" t="s">
        <v>2158</v>
      </c>
      <c r="I1638" s="57" t="s">
        <v>22</v>
      </c>
      <c r="J1638" s="72">
        <v>7</v>
      </c>
      <c r="K1638" s="57">
        <v>0</v>
      </c>
      <c r="L1638" s="57">
        <v>595</v>
      </c>
      <c r="M1638" s="57">
        <v>3.1</v>
      </c>
    </row>
    <row r="1639" s="83" customFormat="1" ht="27.6" spans="1:13">
      <c r="A1639" s="83" t="s">
        <v>44</v>
      </c>
      <c r="B1639" s="84">
        <v>1638</v>
      </c>
      <c r="C1639" s="57" t="s">
        <v>45</v>
      </c>
      <c r="D1639" s="57" t="s">
        <v>53</v>
      </c>
      <c r="E1639" s="42" t="s">
        <v>6170</v>
      </c>
      <c r="F1639" s="58" t="s">
        <v>249</v>
      </c>
      <c r="G1639" s="87" t="s">
        <v>6464</v>
      </c>
      <c r="H1639" s="91" t="s">
        <v>2158</v>
      </c>
      <c r="I1639" s="57" t="s">
        <v>22</v>
      </c>
      <c r="J1639" s="72">
        <v>1</v>
      </c>
      <c r="K1639" s="57">
        <v>0</v>
      </c>
      <c r="L1639" s="72">
        <v>24</v>
      </c>
      <c r="M1639" s="57">
        <v>3.1</v>
      </c>
    </row>
    <row r="1640" s="83" customFormat="1" ht="27.6" spans="1:13">
      <c r="A1640" s="83" t="s">
        <v>44</v>
      </c>
      <c r="B1640" s="84">
        <v>1639</v>
      </c>
      <c r="C1640" s="57" t="s">
        <v>45</v>
      </c>
      <c r="D1640" s="57" t="s">
        <v>322</v>
      </c>
      <c r="E1640" s="42" t="s">
        <v>6170</v>
      </c>
      <c r="F1640" s="58" t="s">
        <v>323</v>
      </c>
      <c r="G1640" s="87" t="s">
        <v>4277</v>
      </c>
      <c r="H1640" s="91" t="s">
        <v>2162</v>
      </c>
      <c r="I1640" s="57" t="s">
        <v>2124</v>
      </c>
      <c r="J1640" s="59">
        <v>11.8643</v>
      </c>
      <c r="K1640" s="59">
        <v>0</v>
      </c>
      <c r="L1640" s="57">
        <v>1578</v>
      </c>
      <c r="M1640" s="57">
        <v>3.1</v>
      </c>
    </row>
    <row r="1641" s="83" customFormat="1" ht="27.6" spans="1:13">
      <c r="A1641" s="83" t="s">
        <v>44</v>
      </c>
      <c r="B1641" s="84">
        <v>1640</v>
      </c>
      <c r="C1641" s="57" t="s">
        <v>45</v>
      </c>
      <c r="D1641" s="57" t="s">
        <v>53</v>
      </c>
      <c r="E1641" s="42" t="s">
        <v>6170</v>
      </c>
      <c r="F1641" s="58" t="s">
        <v>3813</v>
      </c>
      <c r="G1641" s="87" t="s">
        <v>6470</v>
      </c>
      <c r="H1641" s="91" t="s">
        <v>3582</v>
      </c>
      <c r="I1641" s="57" t="s">
        <v>22</v>
      </c>
      <c r="J1641" s="72">
        <v>1</v>
      </c>
      <c r="K1641" s="57">
        <v>0</v>
      </c>
      <c r="L1641" s="57">
        <v>98</v>
      </c>
      <c r="M1641" s="57">
        <v>3.1</v>
      </c>
    </row>
    <row r="1642" s="83" customFormat="1" ht="27.6" spans="1:13">
      <c r="A1642" s="83" t="s">
        <v>44</v>
      </c>
      <c r="B1642" s="84">
        <v>1641</v>
      </c>
      <c r="C1642" s="57" t="s">
        <v>45</v>
      </c>
      <c r="D1642" s="57" t="s">
        <v>89</v>
      </c>
      <c r="E1642" s="42" t="s">
        <v>6170</v>
      </c>
      <c r="F1642" s="58" t="s">
        <v>114</v>
      </c>
      <c r="G1642" s="87" t="s">
        <v>6453</v>
      </c>
      <c r="H1642" s="91" t="s">
        <v>2166</v>
      </c>
      <c r="I1642" s="57" t="s">
        <v>22</v>
      </c>
      <c r="J1642" s="72">
        <v>9</v>
      </c>
      <c r="K1642" s="57">
        <v>0</v>
      </c>
      <c r="L1642" s="57">
        <v>2101</v>
      </c>
      <c r="M1642" s="57">
        <v>3.1</v>
      </c>
    </row>
    <row r="1643" s="83" customFormat="1" ht="27.6" spans="1:13">
      <c r="A1643" s="83" t="s">
        <v>44</v>
      </c>
      <c r="B1643" s="84">
        <v>1642</v>
      </c>
      <c r="C1643" s="57" t="s">
        <v>45</v>
      </c>
      <c r="D1643" s="57" t="s">
        <v>53</v>
      </c>
      <c r="E1643" s="42" t="s">
        <v>6170</v>
      </c>
      <c r="F1643" s="58" t="s">
        <v>55</v>
      </c>
      <c r="G1643" s="87" t="s">
        <v>6367</v>
      </c>
      <c r="H1643" s="91" t="s">
        <v>2158</v>
      </c>
      <c r="I1643" s="57" t="s">
        <v>22</v>
      </c>
      <c r="J1643" s="72">
        <v>10</v>
      </c>
      <c r="K1643" s="57">
        <v>0</v>
      </c>
      <c r="L1643" s="72">
        <v>1170</v>
      </c>
      <c r="M1643" s="57">
        <v>3.1</v>
      </c>
    </row>
    <row r="1644" s="83" customFormat="1" ht="27.6" spans="1:13">
      <c r="A1644" s="83" t="s">
        <v>44</v>
      </c>
      <c r="B1644" s="84">
        <v>1643</v>
      </c>
      <c r="C1644" s="57" t="s">
        <v>45</v>
      </c>
      <c r="D1644" s="57" t="s">
        <v>53</v>
      </c>
      <c r="E1644" s="42" t="s">
        <v>6170</v>
      </c>
      <c r="F1644" s="58" t="s">
        <v>304</v>
      </c>
      <c r="G1644" s="87" t="s">
        <v>6454</v>
      </c>
      <c r="H1644" s="91" t="s">
        <v>2158</v>
      </c>
      <c r="I1644" s="57" t="s">
        <v>22</v>
      </c>
      <c r="J1644" s="72">
        <v>1</v>
      </c>
      <c r="K1644" s="57">
        <v>0</v>
      </c>
      <c r="L1644" s="57">
        <v>148</v>
      </c>
      <c r="M1644" s="57">
        <v>3.1</v>
      </c>
    </row>
    <row r="1645" s="83" customFormat="1" ht="41.4" spans="1:13">
      <c r="A1645" s="83" t="s">
        <v>44</v>
      </c>
      <c r="B1645" s="84">
        <v>1644</v>
      </c>
      <c r="C1645" s="57" t="s">
        <v>45</v>
      </c>
      <c r="D1645" s="57" t="s">
        <v>171</v>
      </c>
      <c r="E1645" s="42" t="s">
        <v>6170</v>
      </c>
      <c r="F1645" s="58" t="s">
        <v>172</v>
      </c>
      <c r="G1645" s="87" t="s">
        <v>6458</v>
      </c>
      <c r="H1645" s="91" t="s">
        <v>1809</v>
      </c>
      <c r="I1645" s="57" t="s">
        <v>22</v>
      </c>
      <c r="J1645" s="72">
        <v>10</v>
      </c>
      <c r="K1645" s="57">
        <v>0</v>
      </c>
      <c r="L1645" s="72">
        <v>15</v>
      </c>
      <c r="M1645" s="57">
        <v>3.1</v>
      </c>
    </row>
    <row r="1646" s="83" customFormat="1" ht="55.2" spans="1:13">
      <c r="A1646" s="83" t="s">
        <v>44</v>
      </c>
      <c r="B1646" s="84">
        <v>1645</v>
      </c>
      <c r="C1646" s="57" t="s">
        <v>45</v>
      </c>
      <c r="D1646" s="57" t="s">
        <v>53</v>
      </c>
      <c r="E1646" s="42" t="s">
        <v>6170</v>
      </c>
      <c r="F1646" s="58" t="s">
        <v>236</v>
      </c>
      <c r="G1646" s="87" t="s">
        <v>6363</v>
      </c>
      <c r="H1646" s="91" t="s">
        <v>2166</v>
      </c>
      <c r="I1646" s="57" t="s">
        <v>22</v>
      </c>
      <c r="J1646" s="72">
        <v>2</v>
      </c>
      <c r="K1646" s="57">
        <v>0</v>
      </c>
      <c r="L1646" s="57">
        <v>15</v>
      </c>
      <c r="M1646" s="57">
        <v>3.1</v>
      </c>
    </row>
    <row r="1647" s="83" customFormat="1" ht="27.6" spans="1:13">
      <c r="A1647" s="83" t="s">
        <v>44</v>
      </c>
      <c r="B1647" s="84">
        <v>1646</v>
      </c>
      <c r="C1647" s="57" t="s">
        <v>45</v>
      </c>
      <c r="D1647" s="57" t="s">
        <v>53</v>
      </c>
      <c r="E1647" s="42" t="s">
        <v>6170</v>
      </c>
      <c r="F1647" s="58" t="s">
        <v>236</v>
      </c>
      <c r="G1647" s="87" t="s">
        <v>3575</v>
      </c>
      <c r="H1647" s="91" t="s">
        <v>2166</v>
      </c>
      <c r="I1647" s="57" t="s">
        <v>22</v>
      </c>
      <c r="J1647" s="72">
        <v>1</v>
      </c>
      <c r="K1647" s="57">
        <v>0</v>
      </c>
      <c r="L1647" s="72">
        <v>1</v>
      </c>
      <c r="M1647" s="57">
        <v>3.1</v>
      </c>
    </row>
    <row r="1648" s="83" customFormat="1" ht="27.6" spans="1:13">
      <c r="A1648" s="83" t="s">
        <v>44</v>
      </c>
      <c r="B1648" s="84">
        <v>1647</v>
      </c>
      <c r="C1648" s="57" t="s">
        <v>45</v>
      </c>
      <c r="D1648" s="57" t="s">
        <v>322</v>
      </c>
      <c r="E1648" s="42" t="s">
        <v>6170</v>
      </c>
      <c r="F1648" s="58" t="s">
        <v>323</v>
      </c>
      <c r="G1648" s="87" t="s">
        <v>6370</v>
      </c>
      <c r="H1648" s="91" t="s">
        <v>2162</v>
      </c>
      <c r="I1648" s="57" t="s">
        <v>2124</v>
      </c>
      <c r="J1648" s="59">
        <v>23.4682</v>
      </c>
      <c r="K1648" s="59">
        <v>0</v>
      </c>
      <c r="L1648" s="57">
        <v>4463</v>
      </c>
      <c r="M1648" s="57">
        <v>3.1</v>
      </c>
    </row>
    <row r="1649" s="83" customFormat="1" ht="27.6" spans="1:13">
      <c r="A1649" s="83" t="s">
        <v>44</v>
      </c>
      <c r="B1649" s="84">
        <v>1648</v>
      </c>
      <c r="C1649" s="57" t="s">
        <v>45</v>
      </c>
      <c r="D1649" s="57" t="s">
        <v>89</v>
      </c>
      <c r="E1649" s="42" t="s">
        <v>6170</v>
      </c>
      <c r="F1649" s="58" t="s">
        <v>114</v>
      </c>
      <c r="G1649" s="87" t="s">
        <v>6484</v>
      </c>
      <c r="H1649" s="91" t="s">
        <v>2166</v>
      </c>
      <c r="I1649" s="57" t="s">
        <v>22</v>
      </c>
      <c r="J1649" s="72">
        <v>2</v>
      </c>
      <c r="K1649" s="57">
        <v>0</v>
      </c>
      <c r="L1649" s="57">
        <v>222</v>
      </c>
      <c r="M1649" s="57">
        <v>3.1</v>
      </c>
    </row>
    <row r="1650" s="83" customFormat="1" ht="27.6" spans="1:13">
      <c r="A1650" s="83" t="s">
        <v>44</v>
      </c>
      <c r="B1650" s="84">
        <v>1649</v>
      </c>
      <c r="C1650" s="57" t="s">
        <v>45</v>
      </c>
      <c r="D1650" s="57" t="s">
        <v>53</v>
      </c>
      <c r="E1650" s="42" t="s">
        <v>6170</v>
      </c>
      <c r="F1650" s="58" t="s">
        <v>249</v>
      </c>
      <c r="G1650" s="87" t="s">
        <v>6501</v>
      </c>
      <c r="H1650" s="91" t="s">
        <v>2158</v>
      </c>
      <c r="I1650" s="57" t="s">
        <v>22</v>
      </c>
      <c r="J1650" s="72">
        <v>1</v>
      </c>
      <c r="K1650" s="57">
        <v>0</v>
      </c>
      <c r="L1650" s="72">
        <v>158</v>
      </c>
      <c r="M1650" s="57">
        <v>3.1</v>
      </c>
    </row>
    <row r="1651" s="83" customFormat="1" ht="27.6" spans="1:13">
      <c r="A1651" s="83" t="s">
        <v>44</v>
      </c>
      <c r="B1651" s="84">
        <v>1650</v>
      </c>
      <c r="C1651" s="57" t="s">
        <v>45</v>
      </c>
      <c r="D1651" s="57" t="s">
        <v>53</v>
      </c>
      <c r="E1651" s="42" t="s">
        <v>6170</v>
      </c>
      <c r="F1651" s="58" t="s">
        <v>55</v>
      </c>
      <c r="G1651" s="87" t="s">
        <v>6488</v>
      </c>
      <c r="H1651" s="91" t="s">
        <v>2158</v>
      </c>
      <c r="I1651" s="57" t="s">
        <v>22</v>
      </c>
      <c r="J1651" s="72">
        <v>2</v>
      </c>
      <c r="K1651" s="57">
        <v>0</v>
      </c>
      <c r="L1651" s="57">
        <v>190</v>
      </c>
      <c r="M1651" s="57">
        <v>3.1</v>
      </c>
    </row>
    <row r="1652" s="83" customFormat="1" ht="55.2" spans="1:13">
      <c r="A1652" s="83" t="s">
        <v>44</v>
      </c>
      <c r="B1652" s="84">
        <v>1651</v>
      </c>
      <c r="C1652" s="57" t="s">
        <v>45</v>
      </c>
      <c r="D1652" s="57" t="s">
        <v>171</v>
      </c>
      <c r="E1652" s="42" t="s">
        <v>6170</v>
      </c>
      <c r="F1652" s="58" t="s">
        <v>172</v>
      </c>
      <c r="G1652" s="87" t="s">
        <v>6490</v>
      </c>
      <c r="H1652" s="91" t="s">
        <v>2414</v>
      </c>
      <c r="I1652" s="57" t="s">
        <v>22</v>
      </c>
      <c r="J1652" s="72">
        <v>2</v>
      </c>
      <c r="K1652" s="57">
        <v>0</v>
      </c>
      <c r="L1652" s="57">
        <v>3</v>
      </c>
      <c r="M1652" s="57">
        <v>3.1</v>
      </c>
    </row>
    <row r="1653" s="83" customFormat="1" ht="55.2" spans="1:13">
      <c r="A1653" s="83" t="s">
        <v>44</v>
      </c>
      <c r="B1653" s="84">
        <v>1652</v>
      </c>
      <c r="C1653" s="57" t="s">
        <v>45</v>
      </c>
      <c r="D1653" s="57" t="s">
        <v>53</v>
      </c>
      <c r="E1653" s="42" t="s">
        <v>6170</v>
      </c>
      <c r="F1653" s="58" t="s">
        <v>236</v>
      </c>
      <c r="G1653" s="87" t="s">
        <v>6492</v>
      </c>
      <c r="H1653" s="91" t="s">
        <v>2166</v>
      </c>
      <c r="I1653" s="57" t="s">
        <v>22</v>
      </c>
      <c r="J1653" s="72">
        <v>1</v>
      </c>
      <c r="K1653" s="57">
        <v>0</v>
      </c>
      <c r="L1653" s="57">
        <v>5</v>
      </c>
      <c r="M1653" s="57">
        <v>3.1</v>
      </c>
    </row>
    <row r="1654" s="83" customFormat="1" ht="27.6" spans="1:13">
      <c r="A1654" s="83" t="s">
        <v>44</v>
      </c>
      <c r="B1654" s="84">
        <v>1653</v>
      </c>
      <c r="C1654" s="57" t="s">
        <v>45</v>
      </c>
      <c r="D1654" s="57" t="s">
        <v>53</v>
      </c>
      <c r="E1654" s="42" t="s">
        <v>6170</v>
      </c>
      <c r="F1654" s="58" t="s">
        <v>236</v>
      </c>
      <c r="G1654" s="87" t="s">
        <v>4005</v>
      </c>
      <c r="H1654" s="91" t="s">
        <v>2166</v>
      </c>
      <c r="I1654" s="57" t="s">
        <v>22</v>
      </c>
      <c r="J1654" s="72">
        <v>1</v>
      </c>
      <c r="K1654" s="57">
        <v>0</v>
      </c>
      <c r="L1654" s="57">
        <v>1</v>
      </c>
      <c r="M1654" s="57">
        <v>3.1</v>
      </c>
    </row>
    <row r="1655" s="83" customFormat="1" ht="27.6" spans="1:13">
      <c r="A1655" s="83" t="s">
        <v>44</v>
      </c>
      <c r="B1655" s="84">
        <v>1654</v>
      </c>
      <c r="C1655" s="57" t="s">
        <v>45</v>
      </c>
      <c r="D1655" s="57" t="s">
        <v>322</v>
      </c>
      <c r="E1655" s="42" t="s">
        <v>6170</v>
      </c>
      <c r="F1655" s="58" t="s">
        <v>323</v>
      </c>
      <c r="G1655" s="87" t="s">
        <v>6494</v>
      </c>
      <c r="H1655" s="91" t="s">
        <v>2162</v>
      </c>
      <c r="I1655" s="57" t="s">
        <v>2124</v>
      </c>
      <c r="J1655" s="59">
        <v>8.60885</v>
      </c>
      <c r="K1655" s="59">
        <v>0</v>
      </c>
      <c r="L1655" s="72">
        <v>1137</v>
      </c>
      <c r="M1655" s="57">
        <v>3.1</v>
      </c>
    </row>
    <row r="1656" s="83" customFormat="1" ht="27.6" spans="1:13">
      <c r="A1656" s="83" t="s">
        <v>44</v>
      </c>
      <c r="B1656" s="84">
        <v>1655</v>
      </c>
      <c r="C1656" s="57" t="s">
        <v>45</v>
      </c>
      <c r="D1656" s="57" t="s">
        <v>89</v>
      </c>
      <c r="E1656" s="42" t="s">
        <v>6170</v>
      </c>
      <c r="F1656" s="58" t="s">
        <v>114</v>
      </c>
      <c r="G1656" s="87" t="s">
        <v>3678</v>
      </c>
      <c r="H1656" s="91" t="s">
        <v>2166</v>
      </c>
      <c r="I1656" s="57" t="s">
        <v>22</v>
      </c>
      <c r="J1656" s="72">
        <v>1</v>
      </c>
      <c r="K1656" s="57">
        <v>0</v>
      </c>
      <c r="L1656" s="57">
        <v>180</v>
      </c>
      <c r="M1656" s="57">
        <v>3.1</v>
      </c>
    </row>
    <row r="1657" s="83" customFormat="1" ht="27.6" spans="1:13">
      <c r="A1657" s="83" t="s">
        <v>44</v>
      </c>
      <c r="B1657" s="84">
        <v>1656</v>
      </c>
      <c r="C1657" s="57" t="s">
        <v>45</v>
      </c>
      <c r="D1657" s="57" t="s">
        <v>89</v>
      </c>
      <c r="E1657" s="42" t="s">
        <v>6170</v>
      </c>
      <c r="F1657" s="58" t="s">
        <v>114</v>
      </c>
      <c r="G1657" s="87" t="s">
        <v>2768</v>
      </c>
      <c r="H1657" s="91" t="s">
        <v>2166</v>
      </c>
      <c r="I1657" s="57" t="s">
        <v>22</v>
      </c>
      <c r="J1657" s="72">
        <v>1</v>
      </c>
      <c r="K1657" s="57">
        <v>0</v>
      </c>
      <c r="L1657" s="57">
        <v>76</v>
      </c>
      <c r="M1657" s="57">
        <v>3.1</v>
      </c>
    </row>
    <row r="1658" s="83" customFormat="1" ht="27.6" spans="1:13">
      <c r="A1658" s="83" t="s">
        <v>44</v>
      </c>
      <c r="B1658" s="84">
        <v>1657</v>
      </c>
      <c r="C1658" s="57" t="s">
        <v>45</v>
      </c>
      <c r="D1658" s="57" t="s">
        <v>53</v>
      </c>
      <c r="E1658" s="42" t="s">
        <v>6170</v>
      </c>
      <c r="F1658" s="58" t="s">
        <v>249</v>
      </c>
      <c r="G1658" s="87" t="s">
        <v>6414</v>
      </c>
      <c r="H1658" s="91" t="s">
        <v>2158</v>
      </c>
      <c r="I1658" s="57" t="s">
        <v>22</v>
      </c>
      <c r="J1658" s="72">
        <v>1</v>
      </c>
      <c r="K1658" s="57">
        <f>(CEILING(J1658*0.2,1))*1</f>
        <v>1</v>
      </c>
      <c r="L1658" s="57">
        <v>19</v>
      </c>
      <c r="M1658" s="57">
        <v>3.1</v>
      </c>
    </row>
    <row r="1659" s="83" customFormat="1" ht="41.4" spans="1:13">
      <c r="A1659" s="83" t="s">
        <v>44</v>
      </c>
      <c r="B1659" s="84">
        <v>1658</v>
      </c>
      <c r="C1659" s="57" t="s">
        <v>45</v>
      </c>
      <c r="D1659" s="57" t="s">
        <v>53</v>
      </c>
      <c r="E1659" s="42" t="s">
        <v>6170</v>
      </c>
      <c r="F1659" s="58" t="s">
        <v>249</v>
      </c>
      <c r="G1659" s="87" t="s">
        <v>6497</v>
      </c>
      <c r="H1659" s="91" t="s">
        <v>2158</v>
      </c>
      <c r="I1659" s="57" t="s">
        <v>22</v>
      </c>
      <c r="J1659" s="72">
        <v>1</v>
      </c>
      <c r="K1659" s="57">
        <v>0</v>
      </c>
      <c r="L1659" s="57">
        <v>35</v>
      </c>
      <c r="M1659" s="57">
        <v>3.1</v>
      </c>
    </row>
    <row r="1660" s="83" customFormat="1" ht="41.4" spans="1:13">
      <c r="A1660" s="83" t="s">
        <v>44</v>
      </c>
      <c r="B1660" s="84">
        <v>1659</v>
      </c>
      <c r="C1660" s="57" t="s">
        <v>45</v>
      </c>
      <c r="D1660" s="57" t="s">
        <v>171</v>
      </c>
      <c r="E1660" s="42" t="s">
        <v>6170</v>
      </c>
      <c r="F1660" s="58" t="s">
        <v>172</v>
      </c>
      <c r="G1660" s="87" t="s">
        <v>6269</v>
      </c>
      <c r="H1660" s="91" t="s">
        <v>1809</v>
      </c>
      <c r="I1660" s="57" t="s">
        <v>22</v>
      </c>
      <c r="J1660" s="72">
        <v>2</v>
      </c>
      <c r="K1660" s="57">
        <v>0</v>
      </c>
      <c r="L1660" s="57">
        <v>1</v>
      </c>
      <c r="M1660" s="57">
        <v>3.1</v>
      </c>
    </row>
    <row r="1661" s="83" customFormat="1" ht="27.6" spans="1:13">
      <c r="A1661" s="83" t="s">
        <v>44</v>
      </c>
      <c r="B1661" s="84">
        <v>1660</v>
      </c>
      <c r="C1661" s="57" t="s">
        <v>45</v>
      </c>
      <c r="D1661" s="57" t="s">
        <v>322</v>
      </c>
      <c r="E1661" s="42" t="s">
        <v>6170</v>
      </c>
      <c r="F1661" s="58" t="s">
        <v>323</v>
      </c>
      <c r="G1661" s="87" t="s">
        <v>6415</v>
      </c>
      <c r="H1661" s="91" t="s">
        <v>2162</v>
      </c>
      <c r="I1661" s="57" t="s">
        <v>2124</v>
      </c>
      <c r="J1661" s="59">
        <v>0.5</v>
      </c>
      <c r="K1661" s="59">
        <f>J1661*0.1</f>
        <v>0.05</v>
      </c>
      <c r="L1661" s="57">
        <v>62</v>
      </c>
      <c r="M1661" s="57">
        <v>3.1</v>
      </c>
    </row>
    <row r="1662" s="83" customFormat="1" ht="27.6" spans="1:13">
      <c r="A1662" s="83" t="s">
        <v>44</v>
      </c>
      <c r="B1662" s="84">
        <v>1661</v>
      </c>
      <c r="C1662" s="57" t="s">
        <v>45</v>
      </c>
      <c r="D1662" s="57" t="s">
        <v>89</v>
      </c>
      <c r="E1662" s="42" t="s">
        <v>6170</v>
      </c>
      <c r="F1662" s="58" t="s">
        <v>114</v>
      </c>
      <c r="G1662" s="87" t="s">
        <v>3403</v>
      </c>
      <c r="H1662" s="91" t="s">
        <v>2166</v>
      </c>
      <c r="I1662" s="57" t="s">
        <v>22</v>
      </c>
      <c r="J1662" s="72">
        <v>1</v>
      </c>
      <c r="K1662" s="57">
        <v>0</v>
      </c>
      <c r="L1662" s="57">
        <v>11</v>
      </c>
      <c r="M1662" s="57">
        <v>3.1</v>
      </c>
    </row>
    <row r="1663" s="83" customFormat="1" ht="27.6" spans="1:13">
      <c r="A1663" s="83" t="s">
        <v>44</v>
      </c>
      <c r="B1663" s="84">
        <v>1662</v>
      </c>
      <c r="C1663" s="57" t="s">
        <v>45</v>
      </c>
      <c r="D1663" s="57" t="s">
        <v>53</v>
      </c>
      <c r="E1663" s="42" t="s">
        <v>6170</v>
      </c>
      <c r="F1663" s="58" t="s">
        <v>55</v>
      </c>
      <c r="G1663" s="87" t="s">
        <v>2643</v>
      </c>
      <c r="H1663" s="91" t="s">
        <v>2158</v>
      </c>
      <c r="I1663" s="57" t="s">
        <v>22</v>
      </c>
      <c r="J1663" s="72">
        <v>4</v>
      </c>
      <c r="K1663" s="57">
        <f>(CEILING(J1663*0.2,1))*1</f>
        <v>1</v>
      </c>
      <c r="L1663" s="57">
        <v>41</v>
      </c>
      <c r="M1663" s="57">
        <v>3.1</v>
      </c>
    </row>
    <row r="1664" s="83" customFormat="1" ht="55.2" spans="1:13">
      <c r="A1664" s="83" t="s">
        <v>44</v>
      </c>
      <c r="B1664" s="84">
        <v>1663</v>
      </c>
      <c r="C1664" s="57" t="s">
        <v>45</v>
      </c>
      <c r="D1664" s="57" t="s">
        <v>171</v>
      </c>
      <c r="E1664" s="42" t="s">
        <v>6170</v>
      </c>
      <c r="F1664" s="58" t="s">
        <v>172</v>
      </c>
      <c r="G1664" s="87" t="s">
        <v>6315</v>
      </c>
      <c r="H1664" s="91" t="s">
        <v>2414</v>
      </c>
      <c r="I1664" s="57" t="s">
        <v>22</v>
      </c>
      <c r="J1664" s="72">
        <v>1</v>
      </c>
      <c r="K1664" s="57">
        <v>0</v>
      </c>
      <c r="L1664" s="57">
        <v>0.3</v>
      </c>
      <c r="M1664" s="57">
        <v>3.1</v>
      </c>
    </row>
    <row r="1665" s="83" customFormat="1" ht="27.6" spans="1:13">
      <c r="A1665" s="83" t="s">
        <v>44</v>
      </c>
      <c r="B1665" s="84">
        <v>1664</v>
      </c>
      <c r="C1665" s="57" t="s">
        <v>45</v>
      </c>
      <c r="D1665" s="57" t="s">
        <v>322</v>
      </c>
      <c r="E1665" s="42" t="s">
        <v>6170</v>
      </c>
      <c r="F1665" s="58" t="s">
        <v>323</v>
      </c>
      <c r="G1665" s="87" t="s">
        <v>2668</v>
      </c>
      <c r="H1665" s="91" t="s">
        <v>2162</v>
      </c>
      <c r="I1665" s="57" t="s">
        <v>2124</v>
      </c>
      <c r="J1665" s="59">
        <v>1.8</v>
      </c>
      <c r="K1665" s="59">
        <f>J1665*0.1</f>
        <v>0.18</v>
      </c>
      <c r="L1665" s="57">
        <v>51</v>
      </c>
      <c r="M1665" s="57">
        <v>3.1</v>
      </c>
    </row>
    <row r="1666" s="83" customFormat="1" ht="55.2" spans="1:13">
      <c r="A1666" s="83" t="s">
        <v>44</v>
      </c>
      <c r="B1666" s="84">
        <v>1665</v>
      </c>
      <c r="C1666" s="57" t="s">
        <v>45</v>
      </c>
      <c r="D1666" s="57" t="s">
        <v>89</v>
      </c>
      <c r="E1666" s="42" t="s">
        <v>6170</v>
      </c>
      <c r="F1666" s="58" t="s">
        <v>114</v>
      </c>
      <c r="G1666" s="87" t="s">
        <v>6502</v>
      </c>
      <c r="H1666" s="91" t="s">
        <v>4309</v>
      </c>
      <c r="I1666" s="57" t="s">
        <v>22</v>
      </c>
      <c r="J1666" s="72">
        <v>1</v>
      </c>
      <c r="K1666" s="57">
        <v>0</v>
      </c>
      <c r="L1666" s="57">
        <v>3</v>
      </c>
      <c r="M1666" s="57">
        <v>3.1</v>
      </c>
    </row>
    <row r="1667" s="83" customFormat="1" ht="27.6" spans="1:13">
      <c r="A1667" s="83" t="s">
        <v>44</v>
      </c>
      <c r="B1667" s="84">
        <v>1666</v>
      </c>
      <c r="C1667" s="57" t="s">
        <v>45</v>
      </c>
      <c r="D1667" s="57" t="s">
        <v>53</v>
      </c>
      <c r="E1667" s="42" t="s">
        <v>6170</v>
      </c>
      <c r="F1667" s="58" t="s">
        <v>55</v>
      </c>
      <c r="G1667" s="87" t="s">
        <v>4312</v>
      </c>
      <c r="H1667" s="91" t="s">
        <v>4309</v>
      </c>
      <c r="I1667" s="57" t="s">
        <v>22</v>
      </c>
      <c r="J1667" s="72">
        <v>5</v>
      </c>
      <c r="K1667" s="57">
        <f>(CEILING(J1667*0.2,1))*1</f>
        <v>1</v>
      </c>
      <c r="L1667" s="72">
        <v>6</v>
      </c>
      <c r="M1667" s="57">
        <v>3.1</v>
      </c>
    </row>
    <row r="1668" s="83" customFormat="1" ht="27.6" spans="1:13">
      <c r="A1668" s="83" t="s">
        <v>44</v>
      </c>
      <c r="B1668" s="84">
        <v>1667</v>
      </c>
      <c r="C1668" s="57" t="s">
        <v>45</v>
      </c>
      <c r="D1668" s="57" t="s">
        <v>171</v>
      </c>
      <c r="E1668" s="42" t="s">
        <v>6170</v>
      </c>
      <c r="F1668" s="58" t="s">
        <v>172</v>
      </c>
      <c r="G1668" s="87" t="s">
        <v>3381</v>
      </c>
      <c r="H1668" s="91" t="s">
        <v>2299</v>
      </c>
      <c r="I1668" s="57" t="s">
        <v>22</v>
      </c>
      <c r="J1668" s="72">
        <v>1</v>
      </c>
      <c r="K1668" s="57">
        <v>0</v>
      </c>
      <c r="L1668" s="57">
        <v>0.05</v>
      </c>
      <c r="M1668" s="57">
        <v>3.1</v>
      </c>
    </row>
    <row r="1669" s="83" customFormat="1" ht="27.6" spans="1:13">
      <c r="A1669" s="83" t="s">
        <v>44</v>
      </c>
      <c r="B1669" s="84">
        <v>1668</v>
      </c>
      <c r="C1669" s="57" t="s">
        <v>45</v>
      </c>
      <c r="D1669" s="57" t="s">
        <v>322</v>
      </c>
      <c r="E1669" s="42" t="s">
        <v>6170</v>
      </c>
      <c r="F1669" s="58" t="s">
        <v>323</v>
      </c>
      <c r="G1669" s="87" t="s">
        <v>4317</v>
      </c>
      <c r="H1669" s="91" t="s">
        <v>4309</v>
      </c>
      <c r="I1669" s="57" t="s">
        <v>2124</v>
      </c>
      <c r="J1669" s="59">
        <v>35.5887</v>
      </c>
      <c r="K1669" s="59">
        <f>J1669*0.1</f>
        <v>3.55887</v>
      </c>
      <c r="L1669" s="57">
        <v>149</v>
      </c>
      <c r="M1669" s="57">
        <v>3.1</v>
      </c>
    </row>
    <row r="1670" s="83" customFormat="1" ht="27.6" spans="1:13">
      <c r="A1670" s="83" t="s">
        <v>44</v>
      </c>
      <c r="B1670" s="84">
        <v>1669</v>
      </c>
      <c r="C1670" s="57" t="s">
        <v>45</v>
      </c>
      <c r="D1670" s="57" t="s">
        <v>89</v>
      </c>
      <c r="E1670" s="42" t="s">
        <v>6170</v>
      </c>
      <c r="F1670" s="58" t="s">
        <v>114</v>
      </c>
      <c r="G1670" s="87" t="s">
        <v>3302</v>
      </c>
      <c r="H1670" s="91" t="s">
        <v>2166</v>
      </c>
      <c r="I1670" s="57" t="s">
        <v>22</v>
      </c>
      <c r="J1670" s="72">
        <v>6</v>
      </c>
      <c r="K1670" s="57">
        <v>0</v>
      </c>
      <c r="L1670" s="72">
        <v>1416</v>
      </c>
      <c r="M1670" s="57">
        <v>3.1</v>
      </c>
    </row>
    <row r="1671" s="83" customFormat="1" ht="27.6" spans="1:13">
      <c r="A1671" s="83" t="s">
        <v>44</v>
      </c>
      <c r="B1671" s="84">
        <v>1670</v>
      </c>
      <c r="C1671" s="57" t="s">
        <v>45</v>
      </c>
      <c r="D1671" s="57" t="s">
        <v>53</v>
      </c>
      <c r="E1671" s="42" t="s">
        <v>6170</v>
      </c>
      <c r="F1671" s="58" t="s">
        <v>55</v>
      </c>
      <c r="G1671" s="87" t="s">
        <v>3303</v>
      </c>
      <c r="H1671" s="91" t="s">
        <v>2158</v>
      </c>
      <c r="I1671" s="57" t="s">
        <v>22</v>
      </c>
      <c r="J1671" s="72">
        <v>23</v>
      </c>
      <c r="K1671" s="57">
        <v>0</v>
      </c>
      <c r="L1671" s="72">
        <v>2835</v>
      </c>
      <c r="M1671" s="57">
        <v>3.1</v>
      </c>
    </row>
    <row r="1672" s="83" customFormat="1" ht="27.6" spans="1:13">
      <c r="A1672" s="83" t="s">
        <v>44</v>
      </c>
      <c r="B1672" s="84">
        <v>1671</v>
      </c>
      <c r="C1672" s="57" t="s">
        <v>45</v>
      </c>
      <c r="D1672" s="57" t="s">
        <v>53</v>
      </c>
      <c r="E1672" s="42" t="s">
        <v>6170</v>
      </c>
      <c r="F1672" s="58" t="s">
        <v>304</v>
      </c>
      <c r="G1672" s="87" t="s">
        <v>6503</v>
      </c>
      <c r="H1672" s="91" t="s">
        <v>2158</v>
      </c>
      <c r="I1672" s="57" t="s">
        <v>22</v>
      </c>
      <c r="J1672" s="72">
        <v>1</v>
      </c>
      <c r="K1672" s="57">
        <v>0</v>
      </c>
      <c r="L1672" s="57">
        <v>156</v>
      </c>
      <c r="M1672" s="57">
        <v>3.1</v>
      </c>
    </row>
    <row r="1673" s="83" customFormat="1" ht="41.4" spans="1:13">
      <c r="A1673" s="83" t="s">
        <v>44</v>
      </c>
      <c r="B1673" s="84">
        <v>1672</v>
      </c>
      <c r="C1673" s="57" t="s">
        <v>45</v>
      </c>
      <c r="D1673" s="57" t="s">
        <v>171</v>
      </c>
      <c r="E1673" s="42" t="s">
        <v>6170</v>
      </c>
      <c r="F1673" s="58" t="s">
        <v>172</v>
      </c>
      <c r="G1673" s="87" t="s">
        <v>6504</v>
      </c>
      <c r="H1673" s="91" t="s">
        <v>1711</v>
      </c>
      <c r="I1673" s="57" t="s">
        <v>22</v>
      </c>
      <c r="J1673" s="72">
        <v>5</v>
      </c>
      <c r="K1673" s="57">
        <v>0</v>
      </c>
      <c r="L1673" s="57">
        <v>6</v>
      </c>
      <c r="M1673" s="57">
        <v>3.1</v>
      </c>
    </row>
    <row r="1674" s="83" customFormat="1" ht="27.6" spans="1:13">
      <c r="A1674" s="83" t="s">
        <v>44</v>
      </c>
      <c r="B1674" s="84">
        <v>1673</v>
      </c>
      <c r="C1674" s="57" t="s">
        <v>45</v>
      </c>
      <c r="D1674" s="57" t="s">
        <v>53</v>
      </c>
      <c r="E1674" s="42" t="s">
        <v>6170</v>
      </c>
      <c r="F1674" s="58" t="s">
        <v>236</v>
      </c>
      <c r="G1674" s="87" t="s">
        <v>3340</v>
      </c>
      <c r="H1674" s="91" t="s">
        <v>2166</v>
      </c>
      <c r="I1674" s="57" t="s">
        <v>22</v>
      </c>
      <c r="J1674" s="72">
        <v>4</v>
      </c>
      <c r="K1674" s="57">
        <v>0</v>
      </c>
      <c r="L1674" s="72">
        <v>3</v>
      </c>
      <c r="M1674" s="57">
        <v>3.1</v>
      </c>
    </row>
    <row r="1675" s="83" customFormat="1" ht="27.6" spans="1:13">
      <c r="A1675" s="83" t="s">
        <v>44</v>
      </c>
      <c r="B1675" s="84">
        <v>1674</v>
      </c>
      <c r="C1675" s="57" t="s">
        <v>45</v>
      </c>
      <c r="D1675" s="57" t="s">
        <v>322</v>
      </c>
      <c r="E1675" s="42" t="s">
        <v>6170</v>
      </c>
      <c r="F1675" s="58" t="s">
        <v>323</v>
      </c>
      <c r="G1675" s="87" t="s">
        <v>3304</v>
      </c>
      <c r="H1675" s="91" t="s">
        <v>2162</v>
      </c>
      <c r="I1675" s="57" t="s">
        <v>2124</v>
      </c>
      <c r="J1675" s="59">
        <v>141.23</v>
      </c>
      <c r="K1675" s="59">
        <v>0</v>
      </c>
      <c r="L1675" s="72">
        <v>28483</v>
      </c>
      <c r="M1675" s="57">
        <v>3.1</v>
      </c>
    </row>
    <row r="1676" s="83" customFormat="1" ht="27.6" spans="1:13">
      <c r="A1676" s="83" t="s">
        <v>44</v>
      </c>
      <c r="B1676" s="84">
        <v>1675</v>
      </c>
      <c r="C1676" s="57" t="s">
        <v>45</v>
      </c>
      <c r="D1676" s="57" t="s">
        <v>89</v>
      </c>
      <c r="E1676" s="42" t="s">
        <v>6170</v>
      </c>
      <c r="F1676" s="58" t="s">
        <v>114</v>
      </c>
      <c r="G1676" s="87" t="s">
        <v>2732</v>
      </c>
      <c r="H1676" s="91" t="s">
        <v>2166</v>
      </c>
      <c r="I1676" s="57" t="s">
        <v>22</v>
      </c>
      <c r="J1676" s="72">
        <v>6</v>
      </c>
      <c r="K1676" s="57">
        <v>0</v>
      </c>
      <c r="L1676" s="57">
        <v>816</v>
      </c>
      <c r="M1676" s="57">
        <v>3.1</v>
      </c>
    </row>
    <row r="1677" s="83" customFormat="1" ht="27.6" spans="1:13">
      <c r="A1677" s="83" t="s">
        <v>44</v>
      </c>
      <c r="B1677" s="84">
        <v>1676</v>
      </c>
      <c r="C1677" s="57" t="s">
        <v>45</v>
      </c>
      <c r="D1677" s="57" t="s">
        <v>53</v>
      </c>
      <c r="E1677" s="42" t="s">
        <v>6170</v>
      </c>
      <c r="F1677" s="58" t="s">
        <v>55</v>
      </c>
      <c r="G1677" s="87" t="s">
        <v>2734</v>
      </c>
      <c r="H1677" s="91" t="s">
        <v>2158</v>
      </c>
      <c r="I1677" s="57" t="s">
        <v>22</v>
      </c>
      <c r="J1677" s="72">
        <v>23</v>
      </c>
      <c r="K1677" s="57">
        <f t="shared" ref="K1677:K1680" si="106">(CEILING(J1677*0.2,1))*1</f>
        <v>5</v>
      </c>
      <c r="L1677" s="57">
        <v>1584</v>
      </c>
      <c r="M1677" s="57">
        <v>3.1</v>
      </c>
    </row>
    <row r="1678" s="83" customFormat="1" ht="27.6" spans="1:13">
      <c r="A1678" s="83" t="s">
        <v>44</v>
      </c>
      <c r="B1678" s="84">
        <v>1677</v>
      </c>
      <c r="C1678" s="57" t="s">
        <v>45</v>
      </c>
      <c r="D1678" s="57" t="s">
        <v>53</v>
      </c>
      <c r="E1678" s="42" t="s">
        <v>6170</v>
      </c>
      <c r="F1678" s="58" t="s">
        <v>304</v>
      </c>
      <c r="G1678" s="87" t="s">
        <v>6505</v>
      </c>
      <c r="H1678" s="91" t="s">
        <v>2158</v>
      </c>
      <c r="I1678" s="57" t="s">
        <v>22</v>
      </c>
      <c r="J1678" s="72">
        <v>1</v>
      </c>
      <c r="K1678" s="57">
        <f t="shared" si="106"/>
        <v>1</v>
      </c>
      <c r="L1678" s="57">
        <v>90</v>
      </c>
      <c r="M1678" s="57">
        <v>3.1</v>
      </c>
    </row>
    <row r="1679" s="83" customFormat="1" ht="41.4" spans="1:13">
      <c r="A1679" s="83" t="s">
        <v>44</v>
      </c>
      <c r="B1679" s="84">
        <v>1678</v>
      </c>
      <c r="C1679" s="57" t="s">
        <v>45</v>
      </c>
      <c r="D1679" s="57" t="s">
        <v>171</v>
      </c>
      <c r="E1679" s="42" t="s">
        <v>6170</v>
      </c>
      <c r="F1679" s="58" t="s">
        <v>172</v>
      </c>
      <c r="G1679" s="87" t="s">
        <v>6506</v>
      </c>
      <c r="H1679" s="91" t="s">
        <v>1711</v>
      </c>
      <c r="I1679" s="57" t="s">
        <v>22</v>
      </c>
      <c r="J1679" s="72">
        <v>5</v>
      </c>
      <c r="K1679" s="57">
        <v>0</v>
      </c>
      <c r="L1679" s="72">
        <v>4</v>
      </c>
      <c r="M1679" s="57">
        <v>3.1</v>
      </c>
    </row>
    <row r="1680" s="83" customFormat="1" ht="27.6" spans="1:13">
      <c r="A1680" s="83" t="s">
        <v>44</v>
      </c>
      <c r="B1680" s="84">
        <v>1679</v>
      </c>
      <c r="C1680" s="57" t="s">
        <v>45</v>
      </c>
      <c r="D1680" s="57" t="s">
        <v>53</v>
      </c>
      <c r="E1680" s="42" t="s">
        <v>6170</v>
      </c>
      <c r="F1680" s="58" t="s">
        <v>236</v>
      </c>
      <c r="G1680" s="87" t="s">
        <v>2738</v>
      </c>
      <c r="H1680" s="91" t="s">
        <v>2166</v>
      </c>
      <c r="I1680" s="57" t="s">
        <v>22</v>
      </c>
      <c r="J1680" s="72">
        <v>4</v>
      </c>
      <c r="K1680" s="57">
        <f t="shared" si="106"/>
        <v>1</v>
      </c>
      <c r="L1680" s="72">
        <v>3</v>
      </c>
      <c r="M1680" s="57">
        <v>3.1</v>
      </c>
    </row>
    <row r="1681" s="83" customFormat="1" ht="27.6" spans="1:13">
      <c r="A1681" s="83" t="s">
        <v>44</v>
      </c>
      <c r="B1681" s="84">
        <v>1680</v>
      </c>
      <c r="C1681" s="57" t="s">
        <v>45</v>
      </c>
      <c r="D1681" s="57" t="s">
        <v>322</v>
      </c>
      <c r="E1681" s="42" t="s">
        <v>6170</v>
      </c>
      <c r="F1681" s="58" t="s">
        <v>323</v>
      </c>
      <c r="G1681" s="87" t="s">
        <v>2739</v>
      </c>
      <c r="H1681" s="91" t="s">
        <v>2162</v>
      </c>
      <c r="I1681" s="57" t="s">
        <v>2124</v>
      </c>
      <c r="J1681" s="59">
        <v>138.88</v>
      </c>
      <c r="K1681" s="59">
        <f>J1681*0.1</f>
        <v>13.888</v>
      </c>
      <c r="L1681" s="72">
        <v>19554</v>
      </c>
      <c r="M1681" s="57">
        <v>3.1</v>
      </c>
    </row>
    <row r="1682" s="83" customFormat="1" ht="27.6" spans="1:13">
      <c r="A1682" s="83" t="s">
        <v>44</v>
      </c>
      <c r="B1682" s="84">
        <v>1681</v>
      </c>
      <c r="C1682" s="57" t="s">
        <v>45</v>
      </c>
      <c r="D1682" s="57" t="s">
        <v>53</v>
      </c>
      <c r="E1682" s="42" t="s">
        <v>6170</v>
      </c>
      <c r="F1682" s="58" t="s">
        <v>55</v>
      </c>
      <c r="G1682" s="87" t="s">
        <v>2832</v>
      </c>
      <c r="H1682" s="91" t="s">
        <v>2158</v>
      </c>
      <c r="I1682" s="57" t="s">
        <v>22</v>
      </c>
      <c r="J1682" s="72">
        <v>8</v>
      </c>
      <c r="K1682" s="57">
        <v>0</v>
      </c>
      <c r="L1682" s="57">
        <v>10730</v>
      </c>
      <c r="M1682" s="57">
        <v>3.1</v>
      </c>
    </row>
    <row r="1683" s="83" customFormat="1" ht="27.6" spans="1:13">
      <c r="A1683" s="83" t="s">
        <v>44</v>
      </c>
      <c r="B1683" s="84">
        <v>1682</v>
      </c>
      <c r="C1683" s="57" t="s">
        <v>45</v>
      </c>
      <c r="D1683" s="57" t="s">
        <v>322</v>
      </c>
      <c r="E1683" s="42" t="s">
        <v>6170</v>
      </c>
      <c r="F1683" s="58" t="s">
        <v>323</v>
      </c>
      <c r="G1683" s="87" t="s">
        <v>2774</v>
      </c>
      <c r="H1683" s="91" t="s">
        <v>2162</v>
      </c>
      <c r="I1683" s="57" t="s">
        <v>2124</v>
      </c>
      <c r="J1683" s="59">
        <v>85.0739</v>
      </c>
      <c r="K1683" s="59">
        <v>0</v>
      </c>
      <c r="L1683" s="72">
        <v>77818</v>
      </c>
      <c r="M1683" s="57">
        <v>3.1</v>
      </c>
    </row>
    <row r="1684" s="83" customFormat="1" ht="27.6" spans="1:13">
      <c r="A1684" s="83" t="s">
        <v>44</v>
      </c>
      <c r="B1684" s="84">
        <v>1683</v>
      </c>
      <c r="C1684" s="57" t="s">
        <v>45</v>
      </c>
      <c r="D1684" s="57" t="s">
        <v>53</v>
      </c>
      <c r="E1684" s="42" t="s">
        <v>6170</v>
      </c>
      <c r="F1684" s="58" t="s">
        <v>55</v>
      </c>
      <c r="G1684" s="87" t="s">
        <v>2832</v>
      </c>
      <c r="H1684" s="91" t="s">
        <v>2158</v>
      </c>
      <c r="I1684" s="57" t="s">
        <v>22</v>
      </c>
      <c r="J1684" s="72">
        <v>8</v>
      </c>
      <c r="K1684" s="57">
        <v>0</v>
      </c>
      <c r="L1684" s="72">
        <v>10730</v>
      </c>
      <c r="M1684" s="57">
        <v>3.1</v>
      </c>
    </row>
    <row r="1685" s="83" customFormat="1" ht="27.6" spans="1:13">
      <c r="A1685" s="83" t="s">
        <v>44</v>
      </c>
      <c r="B1685" s="84">
        <v>1684</v>
      </c>
      <c r="C1685" s="57" t="s">
        <v>45</v>
      </c>
      <c r="D1685" s="57" t="s">
        <v>53</v>
      </c>
      <c r="E1685" s="42" t="s">
        <v>6170</v>
      </c>
      <c r="F1685" s="58" t="s">
        <v>236</v>
      </c>
      <c r="G1685" s="87" t="s">
        <v>2751</v>
      </c>
      <c r="H1685" s="91" t="s">
        <v>2166</v>
      </c>
      <c r="I1685" s="57" t="s">
        <v>22</v>
      </c>
      <c r="J1685" s="72">
        <v>1</v>
      </c>
      <c r="K1685" s="57">
        <v>0</v>
      </c>
      <c r="L1685" s="57">
        <v>1</v>
      </c>
      <c r="M1685" s="57">
        <v>3.1</v>
      </c>
    </row>
    <row r="1686" s="83" customFormat="1" ht="27.6" spans="1:13">
      <c r="A1686" s="83" t="s">
        <v>44</v>
      </c>
      <c r="B1686" s="84">
        <v>1685</v>
      </c>
      <c r="C1686" s="57" t="s">
        <v>45</v>
      </c>
      <c r="D1686" s="57" t="s">
        <v>322</v>
      </c>
      <c r="E1686" s="42" t="s">
        <v>6170</v>
      </c>
      <c r="F1686" s="58" t="s">
        <v>323</v>
      </c>
      <c r="G1686" s="87" t="s">
        <v>2774</v>
      </c>
      <c r="H1686" s="91" t="s">
        <v>2162</v>
      </c>
      <c r="I1686" s="57" t="s">
        <v>2124</v>
      </c>
      <c r="J1686" s="59">
        <v>74.304</v>
      </c>
      <c r="K1686" s="59">
        <v>0</v>
      </c>
      <c r="L1686" s="72">
        <v>67967</v>
      </c>
      <c r="M1686" s="57">
        <v>3.1</v>
      </c>
    </row>
    <row r="1687" s="83" customFormat="1" ht="27.6" spans="1:13">
      <c r="A1687" s="83" t="s">
        <v>44</v>
      </c>
      <c r="B1687" s="84">
        <v>1686</v>
      </c>
      <c r="C1687" s="57" t="s">
        <v>45</v>
      </c>
      <c r="D1687" s="57" t="s">
        <v>53</v>
      </c>
      <c r="E1687" s="42" t="s">
        <v>6170</v>
      </c>
      <c r="F1687" s="58" t="s">
        <v>55</v>
      </c>
      <c r="G1687" s="87" t="s">
        <v>3339</v>
      </c>
      <c r="H1687" s="91" t="s">
        <v>2158</v>
      </c>
      <c r="I1687" s="57" t="s">
        <v>22</v>
      </c>
      <c r="J1687" s="72">
        <v>8</v>
      </c>
      <c r="K1687" s="57">
        <v>0</v>
      </c>
      <c r="L1687" s="57">
        <v>1654</v>
      </c>
      <c r="M1687" s="57">
        <v>3.1</v>
      </c>
    </row>
    <row r="1688" s="83" customFormat="1" ht="27.6" spans="1:13">
      <c r="A1688" s="83" t="s">
        <v>44</v>
      </c>
      <c r="B1688" s="84">
        <v>1687</v>
      </c>
      <c r="C1688" s="57" t="s">
        <v>45</v>
      </c>
      <c r="D1688" s="57" t="s">
        <v>322</v>
      </c>
      <c r="E1688" s="42" t="s">
        <v>6170</v>
      </c>
      <c r="F1688" s="58" t="s">
        <v>323</v>
      </c>
      <c r="G1688" s="87" t="s">
        <v>3327</v>
      </c>
      <c r="H1688" s="91" t="s">
        <v>2162</v>
      </c>
      <c r="I1688" s="57" t="s">
        <v>2124</v>
      </c>
      <c r="J1688" s="59">
        <v>91.8864</v>
      </c>
      <c r="K1688" s="59">
        <v>0</v>
      </c>
      <c r="L1688" s="57">
        <v>25888</v>
      </c>
      <c r="M1688" s="57">
        <v>3.1</v>
      </c>
    </row>
    <row r="1689" s="83" customFormat="1" ht="27.6" spans="1:13">
      <c r="A1689" s="83" t="s">
        <v>44</v>
      </c>
      <c r="B1689" s="84">
        <v>1688</v>
      </c>
      <c r="C1689" s="57" t="s">
        <v>45</v>
      </c>
      <c r="D1689" s="57" t="s">
        <v>53</v>
      </c>
      <c r="E1689" s="42" t="s">
        <v>6170</v>
      </c>
      <c r="F1689" s="58" t="s">
        <v>55</v>
      </c>
      <c r="G1689" s="87" t="s">
        <v>3330</v>
      </c>
      <c r="H1689" s="91" t="s">
        <v>2158</v>
      </c>
      <c r="I1689" s="57" t="s">
        <v>22</v>
      </c>
      <c r="J1689" s="72">
        <v>9</v>
      </c>
      <c r="K1689" s="57">
        <v>0</v>
      </c>
      <c r="L1689" s="72">
        <v>523</v>
      </c>
      <c r="M1689" s="57">
        <v>3.1</v>
      </c>
    </row>
    <row r="1690" s="83" customFormat="1" ht="27.6" spans="1:13">
      <c r="A1690" s="83" t="s">
        <v>44</v>
      </c>
      <c r="B1690" s="84">
        <v>1689</v>
      </c>
      <c r="C1690" s="57" t="s">
        <v>45</v>
      </c>
      <c r="D1690" s="57" t="s">
        <v>322</v>
      </c>
      <c r="E1690" s="42" t="s">
        <v>6170</v>
      </c>
      <c r="F1690" s="58" t="s">
        <v>323</v>
      </c>
      <c r="G1690" s="87" t="s">
        <v>3332</v>
      </c>
      <c r="H1690" s="91" t="s">
        <v>2162</v>
      </c>
      <c r="I1690" s="57" t="s">
        <v>2124</v>
      </c>
      <c r="J1690" s="59">
        <v>87.2045</v>
      </c>
      <c r="K1690" s="59">
        <v>0</v>
      </c>
      <c r="L1690" s="72">
        <v>6951</v>
      </c>
      <c r="M1690" s="57">
        <v>3.1</v>
      </c>
    </row>
    <row r="1691" s="83" customFormat="1" ht="27.6" spans="1:13">
      <c r="A1691" s="83" t="s">
        <v>44</v>
      </c>
      <c r="B1691" s="84">
        <v>1690</v>
      </c>
      <c r="C1691" s="57" t="s">
        <v>45</v>
      </c>
      <c r="D1691" s="57" t="s">
        <v>89</v>
      </c>
      <c r="E1691" s="42" t="s">
        <v>6170</v>
      </c>
      <c r="F1691" s="58" t="s">
        <v>90</v>
      </c>
      <c r="G1691" s="87" t="s">
        <v>6507</v>
      </c>
      <c r="H1691" s="91" t="s">
        <v>2166</v>
      </c>
      <c r="I1691" s="57" t="s">
        <v>22</v>
      </c>
      <c r="J1691" s="72">
        <v>1</v>
      </c>
      <c r="K1691" s="57">
        <v>0</v>
      </c>
      <c r="L1691" s="57">
        <v>443</v>
      </c>
      <c r="M1691" s="57">
        <v>3.1</v>
      </c>
    </row>
    <row r="1692" s="83" customFormat="1" ht="27.6" spans="1:13">
      <c r="A1692" s="83" t="s">
        <v>44</v>
      </c>
      <c r="B1692" s="84">
        <v>1691</v>
      </c>
      <c r="C1692" s="57" t="s">
        <v>45</v>
      </c>
      <c r="D1692" s="57" t="s">
        <v>89</v>
      </c>
      <c r="E1692" s="42" t="s">
        <v>6170</v>
      </c>
      <c r="F1692" s="58" t="s">
        <v>114</v>
      </c>
      <c r="G1692" s="87" t="s">
        <v>4415</v>
      </c>
      <c r="H1692" s="91" t="s">
        <v>2166</v>
      </c>
      <c r="I1692" s="57" t="s">
        <v>22</v>
      </c>
      <c r="J1692" s="72">
        <v>4</v>
      </c>
      <c r="K1692" s="57">
        <v>0</v>
      </c>
      <c r="L1692" s="57">
        <v>1872</v>
      </c>
      <c r="M1692" s="57">
        <v>3.1</v>
      </c>
    </row>
    <row r="1693" s="83" customFormat="1" ht="27.6" spans="1:13">
      <c r="A1693" s="83" t="s">
        <v>44</v>
      </c>
      <c r="B1693" s="84">
        <v>1692</v>
      </c>
      <c r="C1693" s="57" t="s">
        <v>45</v>
      </c>
      <c r="D1693" s="57" t="s">
        <v>53</v>
      </c>
      <c r="E1693" s="42" t="s">
        <v>6170</v>
      </c>
      <c r="F1693" s="58" t="s">
        <v>55</v>
      </c>
      <c r="G1693" s="87" t="s">
        <v>4416</v>
      </c>
      <c r="H1693" s="91" t="s">
        <v>2158</v>
      </c>
      <c r="I1693" s="57" t="s">
        <v>22</v>
      </c>
      <c r="J1693" s="72">
        <v>1</v>
      </c>
      <c r="K1693" s="57">
        <v>0</v>
      </c>
      <c r="L1693" s="72">
        <v>280</v>
      </c>
      <c r="M1693" s="57">
        <v>3.1</v>
      </c>
    </row>
    <row r="1694" s="83" customFormat="1" ht="27.6" spans="1:13">
      <c r="A1694" s="83" t="s">
        <v>44</v>
      </c>
      <c r="B1694" s="84">
        <v>1693</v>
      </c>
      <c r="C1694" s="57" t="s">
        <v>45</v>
      </c>
      <c r="D1694" s="57" t="s">
        <v>53</v>
      </c>
      <c r="E1694" s="42" t="s">
        <v>6170</v>
      </c>
      <c r="F1694" s="58" t="s">
        <v>304</v>
      </c>
      <c r="G1694" s="87" t="s">
        <v>6508</v>
      </c>
      <c r="H1694" s="91" t="s">
        <v>2158</v>
      </c>
      <c r="I1694" s="57" t="s">
        <v>22</v>
      </c>
      <c r="J1694" s="72">
        <v>1</v>
      </c>
      <c r="K1694" s="57">
        <v>0</v>
      </c>
      <c r="L1694" s="57">
        <v>326</v>
      </c>
      <c r="M1694" s="57">
        <v>3.1</v>
      </c>
    </row>
    <row r="1695" s="83" customFormat="1" ht="27.6" spans="1:13">
      <c r="A1695" s="83" t="s">
        <v>44</v>
      </c>
      <c r="B1695" s="84">
        <v>1694</v>
      </c>
      <c r="C1695" s="57" t="s">
        <v>45</v>
      </c>
      <c r="D1695" s="57" t="s">
        <v>53</v>
      </c>
      <c r="E1695" s="42" t="s">
        <v>6170</v>
      </c>
      <c r="F1695" s="58" t="s">
        <v>304</v>
      </c>
      <c r="G1695" s="87" t="s">
        <v>6509</v>
      </c>
      <c r="H1695" s="91" t="s">
        <v>2158</v>
      </c>
      <c r="I1695" s="57" t="s">
        <v>22</v>
      </c>
      <c r="J1695" s="72">
        <v>1</v>
      </c>
      <c r="K1695" s="57">
        <v>0</v>
      </c>
      <c r="L1695" s="57">
        <v>291</v>
      </c>
      <c r="M1695" s="57">
        <v>3.1</v>
      </c>
    </row>
    <row r="1696" s="83" customFormat="1" ht="27.6" spans="1:13">
      <c r="A1696" s="83" t="s">
        <v>44</v>
      </c>
      <c r="B1696" s="84">
        <v>1695</v>
      </c>
      <c r="C1696" s="57" t="s">
        <v>45</v>
      </c>
      <c r="D1696" s="57" t="s">
        <v>53</v>
      </c>
      <c r="E1696" s="42" t="s">
        <v>6170</v>
      </c>
      <c r="F1696" s="58" t="s">
        <v>304</v>
      </c>
      <c r="G1696" s="87" t="s">
        <v>6510</v>
      </c>
      <c r="H1696" s="91" t="s">
        <v>2158</v>
      </c>
      <c r="I1696" s="57" t="s">
        <v>22</v>
      </c>
      <c r="J1696" s="72">
        <v>2</v>
      </c>
      <c r="K1696" s="57">
        <v>0</v>
      </c>
      <c r="L1696" s="57">
        <v>601</v>
      </c>
      <c r="M1696" s="57">
        <v>3.1</v>
      </c>
    </row>
    <row r="1697" s="83" customFormat="1" ht="41.4" spans="1:13">
      <c r="A1697" s="83" t="s">
        <v>44</v>
      </c>
      <c r="B1697" s="84">
        <v>1696</v>
      </c>
      <c r="C1697" s="57" t="s">
        <v>45</v>
      </c>
      <c r="D1697" s="57" t="s">
        <v>171</v>
      </c>
      <c r="E1697" s="42" t="s">
        <v>6170</v>
      </c>
      <c r="F1697" s="58" t="s">
        <v>172</v>
      </c>
      <c r="G1697" s="87" t="s">
        <v>6511</v>
      </c>
      <c r="H1697" s="91" t="s">
        <v>1711</v>
      </c>
      <c r="I1697" s="57" t="s">
        <v>22</v>
      </c>
      <c r="J1697" s="72">
        <v>5</v>
      </c>
      <c r="K1697" s="57">
        <v>0</v>
      </c>
      <c r="L1697" s="72">
        <v>8</v>
      </c>
      <c r="M1697" s="57">
        <v>3.1</v>
      </c>
    </row>
    <row r="1698" s="83" customFormat="1" ht="55.2" spans="1:13">
      <c r="A1698" s="83" t="s">
        <v>44</v>
      </c>
      <c r="B1698" s="84">
        <v>1697</v>
      </c>
      <c r="C1698" s="57" t="s">
        <v>45</v>
      </c>
      <c r="D1698" s="57" t="s">
        <v>53</v>
      </c>
      <c r="E1698" s="42" t="s">
        <v>6170</v>
      </c>
      <c r="F1698" s="58" t="s">
        <v>236</v>
      </c>
      <c r="G1698" s="87" t="s">
        <v>6512</v>
      </c>
      <c r="H1698" s="91" t="s">
        <v>2166</v>
      </c>
      <c r="I1698" s="57" t="s">
        <v>22</v>
      </c>
      <c r="J1698" s="72">
        <v>1</v>
      </c>
      <c r="K1698" s="57">
        <f>(CEILING(J1698*0.2,1))*1</f>
        <v>1</v>
      </c>
      <c r="L1698" s="72">
        <v>3</v>
      </c>
      <c r="M1698" s="57">
        <v>3.1</v>
      </c>
    </row>
    <row r="1699" s="83" customFormat="1" ht="27.6" spans="1:13">
      <c r="A1699" s="83" t="s">
        <v>44</v>
      </c>
      <c r="B1699" s="84">
        <v>1698</v>
      </c>
      <c r="C1699" s="57" t="s">
        <v>45</v>
      </c>
      <c r="D1699" s="57" t="s">
        <v>53</v>
      </c>
      <c r="E1699" s="42" t="s">
        <v>6170</v>
      </c>
      <c r="F1699" s="58" t="s">
        <v>236</v>
      </c>
      <c r="G1699" s="87" t="s">
        <v>4419</v>
      </c>
      <c r="H1699" s="91" t="s">
        <v>2166</v>
      </c>
      <c r="I1699" s="57" t="s">
        <v>22</v>
      </c>
      <c r="J1699" s="72">
        <v>5</v>
      </c>
      <c r="K1699" s="57">
        <v>0</v>
      </c>
      <c r="L1699" s="72">
        <v>3</v>
      </c>
      <c r="M1699" s="57">
        <v>3.1</v>
      </c>
    </row>
    <row r="1700" s="83" customFormat="1" ht="27.6" spans="1:13">
      <c r="A1700" s="83" t="s">
        <v>44</v>
      </c>
      <c r="B1700" s="84">
        <v>1699</v>
      </c>
      <c r="C1700" s="57" t="s">
        <v>45</v>
      </c>
      <c r="D1700" s="57" t="s">
        <v>53</v>
      </c>
      <c r="E1700" s="42" t="s">
        <v>6170</v>
      </c>
      <c r="F1700" s="58" t="s">
        <v>236</v>
      </c>
      <c r="G1700" s="87" t="s">
        <v>4420</v>
      </c>
      <c r="H1700" s="91" t="s">
        <v>2166</v>
      </c>
      <c r="I1700" s="57" t="s">
        <v>22</v>
      </c>
      <c r="J1700" s="72">
        <v>1</v>
      </c>
      <c r="K1700" s="57">
        <v>0</v>
      </c>
      <c r="L1700" s="57">
        <v>2</v>
      </c>
      <c r="M1700" s="57">
        <v>3.1</v>
      </c>
    </row>
    <row r="1701" s="83" customFormat="1" ht="27.6" spans="1:13">
      <c r="A1701" s="83" t="s">
        <v>44</v>
      </c>
      <c r="B1701" s="84">
        <v>1700</v>
      </c>
      <c r="C1701" s="57" t="s">
        <v>45</v>
      </c>
      <c r="D1701" s="57" t="s">
        <v>322</v>
      </c>
      <c r="E1701" s="42" t="s">
        <v>6170</v>
      </c>
      <c r="F1701" s="58" t="s">
        <v>323</v>
      </c>
      <c r="G1701" s="87" t="s">
        <v>4421</v>
      </c>
      <c r="H1701" s="91" t="s">
        <v>2162</v>
      </c>
      <c r="I1701" s="57" t="s">
        <v>2124</v>
      </c>
      <c r="J1701" s="59">
        <v>7.9593</v>
      </c>
      <c r="K1701" s="59">
        <v>0</v>
      </c>
      <c r="L1701" s="57">
        <v>2602</v>
      </c>
      <c r="M1701" s="57">
        <v>3.1</v>
      </c>
    </row>
    <row r="1702" s="83" customFormat="1" ht="27.6" spans="1:13">
      <c r="A1702" s="83" t="s">
        <v>44</v>
      </c>
      <c r="B1702" s="84">
        <v>1701</v>
      </c>
      <c r="C1702" s="57" t="s">
        <v>45</v>
      </c>
      <c r="D1702" s="57" t="s">
        <v>89</v>
      </c>
      <c r="E1702" s="42" t="s">
        <v>6170</v>
      </c>
      <c r="F1702" s="58" t="s">
        <v>114</v>
      </c>
      <c r="G1702" s="87" t="s">
        <v>3302</v>
      </c>
      <c r="H1702" s="91" t="s">
        <v>2166</v>
      </c>
      <c r="I1702" s="57" t="s">
        <v>22</v>
      </c>
      <c r="J1702" s="72">
        <v>4</v>
      </c>
      <c r="K1702" s="57">
        <v>0</v>
      </c>
      <c r="L1702" s="57">
        <v>944</v>
      </c>
      <c r="M1702" s="57">
        <v>3.1</v>
      </c>
    </row>
    <row r="1703" s="83" customFormat="1" ht="27.6" spans="1:13">
      <c r="A1703" s="83" t="s">
        <v>44</v>
      </c>
      <c r="B1703" s="84">
        <v>1702</v>
      </c>
      <c r="C1703" s="57" t="s">
        <v>45</v>
      </c>
      <c r="D1703" s="57" t="s">
        <v>53</v>
      </c>
      <c r="E1703" s="42" t="s">
        <v>6170</v>
      </c>
      <c r="F1703" s="58" t="s">
        <v>55</v>
      </c>
      <c r="G1703" s="87" t="s">
        <v>3303</v>
      </c>
      <c r="H1703" s="91" t="s">
        <v>2158</v>
      </c>
      <c r="I1703" s="57" t="s">
        <v>22</v>
      </c>
      <c r="J1703" s="72">
        <v>2</v>
      </c>
      <c r="K1703" s="57">
        <v>0</v>
      </c>
      <c r="L1703" s="72">
        <v>247</v>
      </c>
      <c r="M1703" s="57">
        <v>3.1</v>
      </c>
    </row>
    <row r="1704" s="83" customFormat="1" ht="41.4" spans="1:13">
      <c r="A1704" s="83" t="s">
        <v>44</v>
      </c>
      <c r="B1704" s="84">
        <v>1703</v>
      </c>
      <c r="C1704" s="57" t="s">
        <v>45</v>
      </c>
      <c r="D1704" s="57" t="s">
        <v>171</v>
      </c>
      <c r="E1704" s="42" t="s">
        <v>6170</v>
      </c>
      <c r="F1704" s="58" t="s">
        <v>172</v>
      </c>
      <c r="G1704" s="87" t="s">
        <v>6504</v>
      </c>
      <c r="H1704" s="91" t="s">
        <v>1711</v>
      </c>
      <c r="I1704" s="57" t="s">
        <v>22</v>
      </c>
      <c r="J1704" s="72">
        <v>3</v>
      </c>
      <c r="K1704" s="57">
        <v>0</v>
      </c>
      <c r="L1704" s="72">
        <v>3</v>
      </c>
      <c r="M1704" s="57">
        <v>3.1</v>
      </c>
    </row>
    <row r="1705" s="83" customFormat="1" ht="27.6" spans="1:13">
      <c r="A1705" s="83" t="s">
        <v>44</v>
      </c>
      <c r="B1705" s="84">
        <v>1704</v>
      </c>
      <c r="C1705" s="57" t="s">
        <v>45</v>
      </c>
      <c r="D1705" s="57" t="s">
        <v>322</v>
      </c>
      <c r="E1705" s="42" t="s">
        <v>6170</v>
      </c>
      <c r="F1705" s="58" t="s">
        <v>323</v>
      </c>
      <c r="G1705" s="87" t="s">
        <v>3304</v>
      </c>
      <c r="H1705" s="91" t="s">
        <v>2162</v>
      </c>
      <c r="I1705" s="57" t="s">
        <v>2124</v>
      </c>
      <c r="J1705" s="59">
        <v>1.8497</v>
      </c>
      <c r="K1705" s="59">
        <v>0</v>
      </c>
      <c r="L1705" s="57">
        <v>373</v>
      </c>
      <c r="M1705" s="57">
        <v>3.1</v>
      </c>
    </row>
    <row r="1706" s="83" customFormat="1" ht="27.6" spans="1:13">
      <c r="A1706" s="83" t="s">
        <v>44</v>
      </c>
      <c r="B1706" s="84">
        <v>1705</v>
      </c>
      <c r="C1706" s="57" t="s">
        <v>45</v>
      </c>
      <c r="D1706" s="57" t="s">
        <v>89</v>
      </c>
      <c r="E1706" s="42" t="s">
        <v>6170</v>
      </c>
      <c r="F1706" s="58" t="s">
        <v>114</v>
      </c>
      <c r="G1706" s="87" t="s">
        <v>2732</v>
      </c>
      <c r="H1706" s="91" t="s">
        <v>2166</v>
      </c>
      <c r="I1706" s="57" t="s">
        <v>22</v>
      </c>
      <c r="J1706" s="72">
        <v>4</v>
      </c>
      <c r="K1706" s="57">
        <v>0</v>
      </c>
      <c r="L1706" s="57">
        <v>544</v>
      </c>
      <c r="M1706" s="57">
        <v>3.1</v>
      </c>
    </row>
    <row r="1707" s="83" customFormat="1" ht="27.6" spans="1:13">
      <c r="A1707" s="83" t="s">
        <v>44</v>
      </c>
      <c r="B1707" s="84">
        <v>1706</v>
      </c>
      <c r="C1707" s="57" t="s">
        <v>45</v>
      </c>
      <c r="D1707" s="57" t="s">
        <v>53</v>
      </c>
      <c r="E1707" s="42" t="s">
        <v>6170</v>
      </c>
      <c r="F1707" s="58" t="s">
        <v>55</v>
      </c>
      <c r="G1707" s="87" t="s">
        <v>2734</v>
      </c>
      <c r="H1707" s="91" t="s">
        <v>2158</v>
      </c>
      <c r="I1707" s="57" t="s">
        <v>22</v>
      </c>
      <c r="J1707" s="72">
        <v>2</v>
      </c>
      <c r="K1707" s="57">
        <f>(CEILING(J1707*0.2,1))*1</f>
        <v>1</v>
      </c>
      <c r="L1707" s="57">
        <v>138</v>
      </c>
      <c r="M1707" s="57">
        <v>3.1</v>
      </c>
    </row>
    <row r="1708" s="83" customFormat="1" ht="41.4" spans="1:13">
      <c r="A1708" s="83" t="s">
        <v>44</v>
      </c>
      <c r="B1708" s="84">
        <v>1707</v>
      </c>
      <c r="C1708" s="57" t="s">
        <v>45</v>
      </c>
      <c r="D1708" s="57" t="s">
        <v>171</v>
      </c>
      <c r="E1708" s="42" t="s">
        <v>6170</v>
      </c>
      <c r="F1708" s="58" t="s">
        <v>172</v>
      </c>
      <c r="G1708" s="87" t="s">
        <v>6506</v>
      </c>
      <c r="H1708" s="91" t="s">
        <v>1711</v>
      </c>
      <c r="I1708" s="57" t="s">
        <v>22</v>
      </c>
      <c r="J1708" s="72">
        <v>3</v>
      </c>
      <c r="K1708" s="57">
        <v>0</v>
      </c>
      <c r="L1708" s="72">
        <v>2</v>
      </c>
      <c r="M1708" s="57">
        <v>3.1</v>
      </c>
    </row>
    <row r="1709" s="83" customFormat="1" ht="27.6" spans="1:13">
      <c r="A1709" s="83" t="s">
        <v>44</v>
      </c>
      <c r="B1709" s="84">
        <v>1708</v>
      </c>
      <c r="C1709" s="57" t="s">
        <v>45</v>
      </c>
      <c r="D1709" s="57" t="s">
        <v>322</v>
      </c>
      <c r="E1709" s="42" t="s">
        <v>6170</v>
      </c>
      <c r="F1709" s="58" t="s">
        <v>323</v>
      </c>
      <c r="G1709" s="87" t="s">
        <v>2739</v>
      </c>
      <c r="H1709" s="91" t="s">
        <v>2162</v>
      </c>
      <c r="I1709" s="57" t="s">
        <v>2124</v>
      </c>
      <c r="J1709" s="59">
        <v>2.8466</v>
      </c>
      <c r="K1709" s="59">
        <f>J1709*0.1</f>
        <v>0.28466</v>
      </c>
      <c r="L1709" s="57">
        <v>401</v>
      </c>
      <c r="M1709" s="57">
        <v>3.1</v>
      </c>
    </row>
    <row r="1710" s="83" customFormat="1" ht="27.6" spans="1:13">
      <c r="A1710" s="83" t="s">
        <v>44</v>
      </c>
      <c r="B1710" s="84">
        <v>1709</v>
      </c>
      <c r="C1710" s="57" t="s">
        <v>45</v>
      </c>
      <c r="D1710" s="57" t="s">
        <v>89</v>
      </c>
      <c r="E1710" s="42" t="s">
        <v>6170</v>
      </c>
      <c r="F1710" s="58" t="s">
        <v>114</v>
      </c>
      <c r="G1710" s="87" t="s">
        <v>4415</v>
      </c>
      <c r="H1710" s="91" t="s">
        <v>2166</v>
      </c>
      <c r="I1710" s="57" t="s">
        <v>22</v>
      </c>
      <c r="J1710" s="72">
        <v>4</v>
      </c>
      <c r="K1710" s="57">
        <v>0</v>
      </c>
      <c r="L1710" s="57">
        <v>1872</v>
      </c>
      <c r="M1710" s="57">
        <v>3.1</v>
      </c>
    </row>
    <row r="1711" s="83" customFormat="1" ht="27.6" spans="1:13">
      <c r="A1711" s="83" t="s">
        <v>44</v>
      </c>
      <c r="B1711" s="84">
        <v>1710</v>
      </c>
      <c r="C1711" s="57" t="s">
        <v>45</v>
      </c>
      <c r="D1711" s="57" t="s">
        <v>53</v>
      </c>
      <c r="E1711" s="42" t="s">
        <v>6170</v>
      </c>
      <c r="F1711" s="58" t="s">
        <v>55</v>
      </c>
      <c r="G1711" s="87" t="s">
        <v>4416</v>
      </c>
      <c r="H1711" s="91" t="s">
        <v>2158</v>
      </c>
      <c r="I1711" s="57" t="s">
        <v>22</v>
      </c>
      <c r="J1711" s="72">
        <v>3</v>
      </c>
      <c r="K1711" s="57">
        <v>0</v>
      </c>
      <c r="L1711" s="57">
        <v>840</v>
      </c>
      <c r="M1711" s="57">
        <v>3.1</v>
      </c>
    </row>
    <row r="1712" s="83" customFormat="1" ht="41.4" spans="1:13">
      <c r="A1712" s="83" t="s">
        <v>44</v>
      </c>
      <c r="B1712" s="84">
        <v>1711</v>
      </c>
      <c r="C1712" s="57" t="s">
        <v>45</v>
      </c>
      <c r="D1712" s="57" t="s">
        <v>171</v>
      </c>
      <c r="E1712" s="42" t="s">
        <v>6170</v>
      </c>
      <c r="F1712" s="58" t="s">
        <v>172</v>
      </c>
      <c r="G1712" s="87" t="s">
        <v>6511</v>
      </c>
      <c r="H1712" s="91" t="s">
        <v>1711</v>
      </c>
      <c r="I1712" s="57" t="s">
        <v>22</v>
      </c>
      <c r="J1712" s="72">
        <v>3</v>
      </c>
      <c r="K1712" s="57">
        <v>0</v>
      </c>
      <c r="L1712" s="72">
        <v>5</v>
      </c>
      <c r="M1712" s="57">
        <v>3.1</v>
      </c>
    </row>
    <row r="1713" s="83" customFormat="1" ht="27.6" spans="1:13">
      <c r="A1713" s="83" t="s">
        <v>44</v>
      </c>
      <c r="B1713" s="84">
        <v>1712</v>
      </c>
      <c r="C1713" s="57" t="s">
        <v>45</v>
      </c>
      <c r="D1713" s="57" t="s">
        <v>322</v>
      </c>
      <c r="E1713" s="42" t="s">
        <v>6170</v>
      </c>
      <c r="F1713" s="58" t="s">
        <v>323</v>
      </c>
      <c r="G1713" s="87" t="s">
        <v>4421</v>
      </c>
      <c r="H1713" s="91" t="s">
        <v>2162</v>
      </c>
      <c r="I1713" s="57" t="s">
        <v>2124</v>
      </c>
      <c r="J1713" s="59">
        <v>21.9066</v>
      </c>
      <c r="K1713" s="59">
        <v>0</v>
      </c>
      <c r="L1713" s="72">
        <v>7161</v>
      </c>
      <c r="M1713" s="57">
        <v>3.1</v>
      </c>
    </row>
    <row r="1714" s="83" customFormat="1" ht="27.6" spans="1:13">
      <c r="A1714" s="83" t="s">
        <v>44</v>
      </c>
      <c r="B1714" s="84">
        <v>1713</v>
      </c>
      <c r="C1714" s="57" t="s">
        <v>45</v>
      </c>
      <c r="D1714" s="57" t="s">
        <v>89</v>
      </c>
      <c r="E1714" s="42" t="s">
        <v>6170</v>
      </c>
      <c r="F1714" s="58" t="s">
        <v>114</v>
      </c>
      <c r="G1714" s="87" t="s">
        <v>3302</v>
      </c>
      <c r="H1714" s="91" t="s">
        <v>2166</v>
      </c>
      <c r="I1714" s="57" t="s">
        <v>22</v>
      </c>
      <c r="J1714" s="72">
        <v>4</v>
      </c>
      <c r="K1714" s="57">
        <v>0</v>
      </c>
      <c r="L1714" s="57">
        <v>944</v>
      </c>
      <c r="M1714" s="57">
        <v>3.1</v>
      </c>
    </row>
    <row r="1715" s="83" customFormat="1" ht="27.6" spans="1:13">
      <c r="A1715" s="83" t="s">
        <v>44</v>
      </c>
      <c r="B1715" s="84">
        <v>1714</v>
      </c>
      <c r="C1715" s="57" t="s">
        <v>45</v>
      </c>
      <c r="D1715" s="57" t="s">
        <v>53</v>
      </c>
      <c r="E1715" s="42" t="s">
        <v>6170</v>
      </c>
      <c r="F1715" s="58" t="s">
        <v>55</v>
      </c>
      <c r="G1715" s="87" t="s">
        <v>3303</v>
      </c>
      <c r="H1715" s="91" t="s">
        <v>2158</v>
      </c>
      <c r="I1715" s="57" t="s">
        <v>22</v>
      </c>
      <c r="J1715" s="72">
        <v>2</v>
      </c>
      <c r="K1715" s="57">
        <v>0</v>
      </c>
      <c r="L1715" s="72">
        <v>247</v>
      </c>
      <c r="M1715" s="57">
        <v>3.1</v>
      </c>
    </row>
    <row r="1716" s="83" customFormat="1" ht="41.4" spans="1:13">
      <c r="A1716" s="83" t="s">
        <v>44</v>
      </c>
      <c r="B1716" s="84">
        <v>1715</v>
      </c>
      <c r="C1716" s="57" t="s">
        <v>45</v>
      </c>
      <c r="D1716" s="57" t="s">
        <v>171</v>
      </c>
      <c r="E1716" s="42" t="s">
        <v>6170</v>
      </c>
      <c r="F1716" s="58" t="s">
        <v>172</v>
      </c>
      <c r="G1716" s="87" t="s">
        <v>6504</v>
      </c>
      <c r="H1716" s="91" t="s">
        <v>1711</v>
      </c>
      <c r="I1716" s="57" t="s">
        <v>22</v>
      </c>
      <c r="J1716" s="72">
        <v>3</v>
      </c>
      <c r="K1716" s="57">
        <v>0</v>
      </c>
      <c r="L1716" s="72">
        <v>3</v>
      </c>
      <c r="M1716" s="57">
        <v>3.1</v>
      </c>
    </row>
    <row r="1717" s="83" customFormat="1" ht="27.6" spans="1:13">
      <c r="A1717" s="83" t="s">
        <v>44</v>
      </c>
      <c r="B1717" s="84">
        <v>1716</v>
      </c>
      <c r="C1717" s="57" t="s">
        <v>45</v>
      </c>
      <c r="D1717" s="57" t="s">
        <v>322</v>
      </c>
      <c r="E1717" s="42" t="s">
        <v>6170</v>
      </c>
      <c r="F1717" s="58" t="s">
        <v>323</v>
      </c>
      <c r="G1717" s="87" t="s">
        <v>3304</v>
      </c>
      <c r="H1717" s="91" t="s">
        <v>2162</v>
      </c>
      <c r="I1717" s="57" t="s">
        <v>2124</v>
      </c>
      <c r="J1717" s="59">
        <v>2.9882</v>
      </c>
      <c r="K1717" s="59">
        <v>0</v>
      </c>
      <c r="L1717" s="72">
        <v>603</v>
      </c>
      <c r="M1717" s="57">
        <v>3.1</v>
      </c>
    </row>
    <row r="1718" s="83" customFormat="1" ht="27.6" spans="1:13">
      <c r="A1718" s="83" t="s">
        <v>44</v>
      </c>
      <c r="B1718" s="84">
        <v>1717</v>
      </c>
      <c r="C1718" s="57" t="s">
        <v>45</v>
      </c>
      <c r="D1718" s="57" t="s">
        <v>89</v>
      </c>
      <c r="E1718" s="42" t="s">
        <v>6170</v>
      </c>
      <c r="F1718" s="58" t="s">
        <v>114</v>
      </c>
      <c r="G1718" s="87" t="s">
        <v>6356</v>
      </c>
      <c r="H1718" s="91" t="s">
        <v>2166</v>
      </c>
      <c r="I1718" s="57" t="s">
        <v>22</v>
      </c>
      <c r="J1718" s="72">
        <v>1</v>
      </c>
      <c r="K1718" s="57">
        <v>0</v>
      </c>
      <c r="L1718" s="57">
        <v>464</v>
      </c>
      <c r="M1718" s="57">
        <v>3.1</v>
      </c>
    </row>
    <row r="1719" s="83" customFormat="1" ht="27.6" spans="1:13">
      <c r="A1719" s="83" t="s">
        <v>44</v>
      </c>
      <c r="B1719" s="84">
        <v>1718</v>
      </c>
      <c r="C1719" s="57" t="s">
        <v>45</v>
      </c>
      <c r="D1719" s="57" t="s">
        <v>89</v>
      </c>
      <c r="E1719" s="42" t="s">
        <v>6170</v>
      </c>
      <c r="F1719" s="58" t="s">
        <v>114</v>
      </c>
      <c r="G1719" s="87" t="s">
        <v>6513</v>
      </c>
      <c r="H1719" s="91" t="s">
        <v>2166</v>
      </c>
      <c r="I1719" s="57" t="s">
        <v>22</v>
      </c>
      <c r="J1719" s="72">
        <v>3</v>
      </c>
      <c r="K1719" s="57">
        <v>0</v>
      </c>
      <c r="L1719" s="57">
        <v>650</v>
      </c>
      <c r="M1719" s="57">
        <v>3.1</v>
      </c>
    </row>
    <row r="1720" s="83" customFormat="1" ht="27.6" spans="1:13">
      <c r="A1720" s="83" t="s">
        <v>44</v>
      </c>
      <c r="B1720" s="84">
        <v>1719</v>
      </c>
      <c r="C1720" s="57" t="s">
        <v>45</v>
      </c>
      <c r="D1720" s="57" t="s">
        <v>53</v>
      </c>
      <c r="E1720" s="42" t="s">
        <v>6170</v>
      </c>
      <c r="F1720" s="58" t="s">
        <v>55</v>
      </c>
      <c r="G1720" s="87" t="s">
        <v>6514</v>
      </c>
      <c r="H1720" s="91" t="s">
        <v>2158</v>
      </c>
      <c r="I1720" s="57" t="s">
        <v>22</v>
      </c>
      <c r="J1720" s="72">
        <v>3</v>
      </c>
      <c r="K1720" s="57">
        <v>0</v>
      </c>
      <c r="L1720" s="72">
        <v>672</v>
      </c>
      <c r="M1720" s="57">
        <v>3.1</v>
      </c>
    </row>
    <row r="1721" s="83" customFormat="1" ht="27.6" spans="1:13">
      <c r="A1721" s="83" t="s">
        <v>44</v>
      </c>
      <c r="B1721" s="84">
        <v>1720</v>
      </c>
      <c r="C1721" s="57" t="s">
        <v>45</v>
      </c>
      <c r="D1721" s="57" t="s">
        <v>53</v>
      </c>
      <c r="E1721" s="42" t="s">
        <v>6170</v>
      </c>
      <c r="F1721" s="58" t="s">
        <v>304</v>
      </c>
      <c r="G1721" s="87" t="s">
        <v>6515</v>
      </c>
      <c r="H1721" s="91" t="s">
        <v>2158</v>
      </c>
      <c r="I1721" s="57" t="s">
        <v>22</v>
      </c>
      <c r="J1721" s="72">
        <v>1</v>
      </c>
      <c r="K1721" s="57">
        <v>0</v>
      </c>
      <c r="L1721" s="72">
        <v>250</v>
      </c>
      <c r="M1721" s="57">
        <v>3.1</v>
      </c>
    </row>
    <row r="1722" s="83" customFormat="1" ht="41.4" spans="1:13">
      <c r="A1722" s="83" t="s">
        <v>44</v>
      </c>
      <c r="B1722" s="84">
        <v>1721</v>
      </c>
      <c r="C1722" s="57" t="s">
        <v>45</v>
      </c>
      <c r="D1722" s="57" t="s">
        <v>171</v>
      </c>
      <c r="E1722" s="42" t="s">
        <v>6170</v>
      </c>
      <c r="F1722" s="58" t="s">
        <v>172</v>
      </c>
      <c r="G1722" s="87" t="s">
        <v>6516</v>
      </c>
      <c r="H1722" s="91" t="s">
        <v>1711</v>
      </c>
      <c r="I1722" s="57" t="s">
        <v>22</v>
      </c>
      <c r="J1722" s="72">
        <v>2</v>
      </c>
      <c r="K1722" s="57">
        <v>0</v>
      </c>
      <c r="L1722" s="57">
        <v>4</v>
      </c>
      <c r="M1722" s="57">
        <v>3.1</v>
      </c>
    </row>
    <row r="1723" s="83" customFormat="1" ht="27.6" spans="1:13">
      <c r="A1723" s="83" t="s">
        <v>44</v>
      </c>
      <c r="B1723" s="84">
        <v>1722</v>
      </c>
      <c r="C1723" s="57" t="s">
        <v>45</v>
      </c>
      <c r="D1723" s="57" t="s">
        <v>53</v>
      </c>
      <c r="E1723" s="42" t="s">
        <v>6170</v>
      </c>
      <c r="F1723" s="58" t="s">
        <v>236</v>
      </c>
      <c r="G1723" s="87" t="s">
        <v>6517</v>
      </c>
      <c r="H1723" s="91" t="s">
        <v>2166</v>
      </c>
      <c r="I1723" s="57" t="s">
        <v>22</v>
      </c>
      <c r="J1723" s="72">
        <v>2</v>
      </c>
      <c r="K1723" s="57">
        <v>0</v>
      </c>
      <c r="L1723" s="57">
        <v>2</v>
      </c>
      <c r="M1723" s="57">
        <v>3.1</v>
      </c>
    </row>
    <row r="1724" s="83" customFormat="1" ht="27.6" spans="1:13">
      <c r="A1724" s="83" t="s">
        <v>44</v>
      </c>
      <c r="B1724" s="84">
        <v>1723</v>
      </c>
      <c r="C1724" s="57" t="s">
        <v>45</v>
      </c>
      <c r="D1724" s="57" t="s">
        <v>322</v>
      </c>
      <c r="E1724" s="42" t="s">
        <v>6170</v>
      </c>
      <c r="F1724" s="58" t="s">
        <v>323</v>
      </c>
      <c r="G1724" s="87" t="s">
        <v>6518</v>
      </c>
      <c r="H1724" s="91" t="s">
        <v>2162</v>
      </c>
      <c r="I1724" s="57" t="s">
        <v>2124</v>
      </c>
      <c r="J1724" s="59">
        <v>8.5977</v>
      </c>
      <c r="K1724" s="59">
        <v>0</v>
      </c>
      <c r="L1724" s="57">
        <v>2180</v>
      </c>
      <c r="M1724" s="57">
        <v>3.1</v>
      </c>
    </row>
    <row r="1725" s="83" customFormat="1" ht="27.6" spans="1:13">
      <c r="A1725" s="83" t="s">
        <v>44</v>
      </c>
      <c r="B1725" s="84">
        <v>1724</v>
      </c>
      <c r="C1725" s="57" t="s">
        <v>45</v>
      </c>
      <c r="D1725" s="57" t="s">
        <v>89</v>
      </c>
      <c r="E1725" s="42" t="s">
        <v>6170</v>
      </c>
      <c r="F1725" s="58" t="s">
        <v>114</v>
      </c>
      <c r="G1725" s="87" t="s">
        <v>6519</v>
      </c>
      <c r="H1725" s="91" t="s">
        <v>2118</v>
      </c>
      <c r="I1725" s="57" t="s">
        <v>22</v>
      </c>
      <c r="J1725" s="72">
        <v>7</v>
      </c>
      <c r="K1725" s="57">
        <v>0</v>
      </c>
      <c r="L1725" s="57">
        <v>154</v>
      </c>
      <c r="M1725" s="57">
        <v>3.1</v>
      </c>
    </row>
    <row r="1726" s="83" customFormat="1" ht="27.6" spans="1:13">
      <c r="A1726" s="83" t="s">
        <v>44</v>
      </c>
      <c r="B1726" s="84">
        <v>1725</v>
      </c>
      <c r="C1726" s="57" t="s">
        <v>45</v>
      </c>
      <c r="D1726" s="57" t="s">
        <v>89</v>
      </c>
      <c r="E1726" s="42" t="s">
        <v>6170</v>
      </c>
      <c r="F1726" s="58" t="s">
        <v>114</v>
      </c>
      <c r="G1726" s="87" t="s">
        <v>6520</v>
      </c>
      <c r="H1726" s="91" t="s">
        <v>3740</v>
      </c>
      <c r="I1726" s="57" t="s">
        <v>22</v>
      </c>
      <c r="J1726" s="72">
        <v>5</v>
      </c>
      <c r="K1726" s="57">
        <v>0</v>
      </c>
      <c r="L1726" s="72">
        <v>418</v>
      </c>
      <c r="M1726" s="57">
        <v>3.1</v>
      </c>
    </row>
    <row r="1727" s="83" customFormat="1" ht="27.6" spans="1:13">
      <c r="A1727" s="83" t="s">
        <v>44</v>
      </c>
      <c r="B1727" s="84">
        <v>1726</v>
      </c>
      <c r="C1727" s="57" t="s">
        <v>45</v>
      </c>
      <c r="D1727" s="57" t="s">
        <v>53</v>
      </c>
      <c r="E1727" s="42" t="s">
        <v>6170</v>
      </c>
      <c r="F1727" s="58" t="s">
        <v>55</v>
      </c>
      <c r="G1727" s="87" t="s">
        <v>6521</v>
      </c>
      <c r="H1727" s="91" t="s">
        <v>2121</v>
      </c>
      <c r="I1727" s="57" t="s">
        <v>22</v>
      </c>
      <c r="J1727" s="72">
        <v>2</v>
      </c>
      <c r="K1727" s="57">
        <f t="shared" ref="K1727:K1730" si="107">(CEILING(J1727*0.2,1))*1</f>
        <v>1</v>
      </c>
      <c r="L1727" s="57">
        <v>8</v>
      </c>
      <c r="M1727" s="57">
        <v>3.1</v>
      </c>
    </row>
    <row r="1728" s="83" customFormat="1" ht="27.6" spans="1:13">
      <c r="A1728" s="83" t="s">
        <v>44</v>
      </c>
      <c r="B1728" s="84">
        <v>1727</v>
      </c>
      <c r="C1728" s="57" t="s">
        <v>45</v>
      </c>
      <c r="D1728" s="57" t="s">
        <v>53</v>
      </c>
      <c r="E1728" s="42" t="s">
        <v>6170</v>
      </c>
      <c r="F1728" s="58" t="s">
        <v>55</v>
      </c>
      <c r="G1728" s="87" t="s">
        <v>6522</v>
      </c>
      <c r="H1728" s="91" t="s">
        <v>3744</v>
      </c>
      <c r="I1728" s="57" t="s">
        <v>22</v>
      </c>
      <c r="J1728" s="72">
        <v>3</v>
      </c>
      <c r="K1728" s="57">
        <f t="shared" si="107"/>
        <v>1</v>
      </c>
      <c r="L1728" s="57">
        <v>90</v>
      </c>
      <c r="M1728" s="57">
        <v>3.1</v>
      </c>
    </row>
    <row r="1729" s="83" customFormat="1" ht="27.6" spans="1:13">
      <c r="A1729" s="83" t="s">
        <v>44</v>
      </c>
      <c r="B1729" s="84">
        <v>1728</v>
      </c>
      <c r="C1729" s="57" t="s">
        <v>45</v>
      </c>
      <c r="D1729" s="57" t="s">
        <v>53</v>
      </c>
      <c r="E1729" s="42" t="s">
        <v>6170</v>
      </c>
      <c r="F1729" s="58" t="s">
        <v>249</v>
      </c>
      <c r="G1729" s="87" t="s">
        <v>6523</v>
      </c>
      <c r="H1729" s="91" t="s">
        <v>2121</v>
      </c>
      <c r="I1729" s="57" t="s">
        <v>22</v>
      </c>
      <c r="J1729" s="72">
        <v>3</v>
      </c>
      <c r="K1729" s="57">
        <f t="shared" si="107"/>
        <v>1</v>
      </c>
      <c r="L1729" s="72">
        <v>30</v>
      </c>
      <c r="M1729" s="57">
        <v>3.1</v>
      </c>
    </row>
    <row r="1730" s="83" customFormat="1" ht="27.6" spans="1:13">
      <c r="A1730" s="83" t="s">
        <v>44</v>
      </c>
      <c r="B1730" s="84">
        <v>1729</v>
      </c>
      <c r="C1730" s="57" t="s">
        <v>45</v>
      </c>
      <c r="D1730" s="57" t="s">
        <v>53</v>
      </c>
      <c r="E1730" s="42" t="s">
        <v>6170</v>
      </c>
      <c r="F1730" s="58" t="s">
        <v>304</v>
      </c>
      <c r="G1730" s="87" t="s">
        <v>6524</v>
      </c>
      <c r="H1730" s="91" t="s">
        <v>2121</v>
      </c>
      <c r="I1730" s="57" t="s">
        <v>22</v>
      </c>
      <c r="J1730" s="72">
        <v>1</v>
      </c>
      <c r="K1730" s="57">
        <f t="shared" si="107"/>
        <v>1</v>
      </c>
      <c r="L1730" s="57">
        <v>5</v>
      </c>
      <c r="M1730" s="57">
        <v>3.1</v>
      </c>
    </row>
    <row r="1731" s="83" customFormat="1" ht="27.6" spans="1:13">
      <c r="A1731" s="83" t="s">
        <v>44</v>
      </c>
      <c r="B1731" s="84">
        <v>1730</v>
      </c>
      <c r="C1731" s="57" t="s">
        <v>45</v>
      </c>
      <c r="D1731" s="57" t="s">
        <v>171</v>
      </c>
      <c r="E1731" s="42" t="s">
        <v>6170</v>
      </c>
      <c r="F1731" s="58" t="s">
        <v>172</v>
      </c>
      <c r="G1731" s="87" t="s">
        <v>6262</v>
      </c>
      <c r="H1731" s="91" t="s">
        <v>1926</v>
      </c>
      <c r="I1731" s="57" t="s">
        <v>22</v>
      </c>
      <c r="J1731" s="72">
        <v>8</v>
      </c>
      <c r="K1731" s="57">
        <v>0</v>
      </c>
      <c r="L1731" s="57">
        <v>3</v>
      </c>
      <c r="M1731" s="57">
        <v>3.1</v>
      </c>
    </row>
    <row r="1732" s="83" customFormat="1" ht="27.6" spans="1:13">
      <c r="A1732" s="83" t="s">
        <v>44</v>
      </c>
      <c r="B1732" s="84">
        <v>1731</v>
      </c>
      <c r="C1732" s="57" t="s">
        <v>45</v>
      </c>
      <c r="D1732" s="57" t="s">
        <v>171</v>
      </c>
      <c r="E1732" s="42" t="s">
        <v>6170</v>
      </c>
      <c r="F1732" s="58" t="s">
        <v>172</v>
      </c>
      <c r="G1732" s="87" t="s">
        <v>6525</v>
      </c>
      <c r="H1732" s="91" t="s">
        <v>1926</v>
      </c>
      <c r="I1732" s="57" t="s">
        <v>22</v>
      </c>
      <c r="J1732" s="72">
        <v>4</v>
      </c>
      <c r="K1732" s="57">
        <v>0</v>
      </c>
      <c r="L1732" s="72">
        <v>3</v>
      </c>
      <c r="M1732" s="57">
        <v>3.1</v>
      </c>
    </row>
    <row r="1733" s="83" customFormat="1" ht="27.6" spans="1:13">
      <c r="A1733" s="83" t="s">
        <v>44</v>
      </c>
      <c r="B1733" s="84">
        <v>1732</v>
      </c>
      <c r="C1733" s="57" t="s">
        <v>45</v>
      </c>
      <c r="D1733" s="57" t="s">
        <v>53</v>
      </c>
      <c r="E1733" s="42" t="s">
        <v>6170</v>
      </c>
      <c r="F1733" s="58" t="s">
        <v>236</v>
      </c>
      <c r="G1733" s="87" t="s">
        <v>6526</v>
      </c>
      <c r="H1733" s="91" t="s">
        <v>2638</v>
      </c>
      <c r="I1733" s="57" t="s">
        <v>22</v>
      </c>
      <c r="J1733" s="72">
        <v>3</v>
      </c>
      <c r="K1733" s="57">
        <f t="shared" ref="K1733:K1735" si="108">(CEILING(J1733*0.2,1))*1</f>
        <v>1</v>
      </c>
      <c r="L1733" s="57">
        <v>2</v>
      </c>
      <c r="M1733" s="57">
        <v>3.1</v>
      </c>
    </row>
    <row r="1734" s="83" customFormat="1" ht="27.6" spans="1:13">
      <c r="A1734" s="83" t="s">
        <v>44</v>
      </c>
      <c r="B1734" s="84">
        <v>1733</v>
      </c>
      <c r="C1734" s="57" t="s">
        <v>45</v>
      </c>
      <c r="D1734" s="57" t="s">
        <v>53</v>
      </c>
      <c r="E1734" s="42" t="s">
        <v>6170</v>
      </c>
      <c r="F1734" s="58" t="s">
        <v>236</v>
      </c>
      <c r="G1734" s="87" t="s">
        <v>6527</v>
      </c>
      <c r="H1734" s="91" t="s">
        <v>2638</v>
      </c>
      <c r="I1734" s="57" t="s">
        <v>22</v>
      </c>
      <c r="J1734" s="72">
        <v>1</v>
      </c>
      <c r="K1734" s="57">
        <f t="shared" si="108"/>
        <v>1</v>
      </c>
      <c r="L1734" s="72">
        <v>2</v>
      </c>
      <c r="M1734" s="57">
        <v>3.1</v>
      </c>
    </row>
    <row r="1735" s="83" customFormat="1" ht="41.4" spans="1:13">
      <c r="A1735" s="83" t="s">
        <v>44</v>
      </c>
      <c r="B1735" s="84">
        <v>1734</v>
      </c>
      <c r="C1735" s="57" t="s">
        <v>45</v>
      </c>
      <c r="D1735" s="57" t="s">
        <v>53</v>
      </c>
      <c r="E1735" s="42" t="s">
        <v>6170</v>
      </c>
      <c r="F1735" s="58" t="s">
        <v>236</v>
      </c>
      <c r="G1735" s="87" t="s">
        <v>6528</v>
      </c>
      <c r="H1735" s="91" t="s">
        <v>2638</v>
      </c>
      <c r="I1735" s="57" t="s">
        <v>22</v>
      </c>
      <c r="J1735" s="72">
        <v>1</v>
      </c>
      <c r="K1735" s="57">
        <f t="shared" si="108"/>
        <v>1</v>
      </c>
      <c r="L1735" s="72">
        <v>2</v>
      </c>
      <c r="M1735" s="57">
        <v>3.1</v>
      </c>
    </row>
    <row r="1736" s="83" customFormat="1" ht="27.6" spans="1:13">
      <c r="A1736" s="83" t="s">
        <v>44</v>
      </c>
      <c r="B1736" s="84">
        <v>1735</v>
      </c>
      <c r="C1736" s="57" t="s">
        <v>45</v>
      </c>
      <c r="D1736" s="57" t="s">
        <v>322</v>
      </c>
      <c r="E1736" s="42" t="s">
        <v>6170</v>
      </c>
      <c r="F1736" s="58" t="s">
        <v>323</v>
      </c>
      <c r="G1736" s="87" t="s">
        <v>3748</v>
      </c>
      <c r="H1736" s="91" t="s">
        <v>2123</v>
      </c>
      <c r="I1736" s="57" t="s">
        <v>2124</v>
      </c>
      <c r="J1736" s="59">
        <v>5.1906</v>
      </c>
      <c r="K1736" s="59">
        <f>J1736*0.1</f>
        <v>0.51906</v>
      </c>
      <c r="L1736" s="57">
        <v>83</v>
      </c>
      <c r="M1736" s="57">
        <v>3.1</v>
      </c>
    </row>
    <row r="1737" s="83" customFormat="1" ht="27.6" spans="1:13">
      <c r="A1737" s="83" t="s">
        <v>44</v>
      </c>
      <c r="B1737" s="84">
        <v>1736</v>
      </c>
      <c r="C1737" s="57" t="s">
        <v>45</v>
      </c>
      <c r="D1737" s="57" t="s">
        <v>322</v>
      </c>
      <c r="E1737" s="42" t="s">
        <v>6170</v>
      </c>
      <c r="F1737" s="58" t="s">
        <v>323</v>
      </c>
      <c r="G1737" s="87" t="s">
        <v>6529</v>
      </c>
      <c r="H1737" s="91" t="s">
        <v>6302</v>
      </c>
      <c r="I1737" s="57" t="s">
        <v>2124</v>
      </c>
      <c r="J1737" s="59">
        <v>4.0961</v>
      </c>
      <c r="K1737" s="59">
        <f>J1737*0.1</f>
        <v>0.40961</v>
      </c>
      <c r="L1737" s="57">
        <v>265</v>
      </c>
      <c r="M1737" s="57">
        <v>3.1</v>
      </c>
    </row>
    <row r="1738" s="83" customFormat="1" ht="27.6" spans="1:13">
      <c r="A1738" s="83" t="s">
        <v>44</v>
      </c>
      <c r="B1738" s="84">
        <v>1737</v>
      </c>
      <c r="C1738" s="57" t="s">
        <v>45</v>
      </c>
      <c r="D1738" s="57" t="s">
        <v>89</v>
      </c>
      <c r="E1738" s="42" t="s">
        <v>6170</v>
      </c>
      <c r="F1738" s="58" t="s">
        <v>90</v>
      </c>
      <c r="G1738" s="87" t="s">
        <v>6507</v>
      </c>
      <c r="H1738" s="91" t="s">
        <v>2166</v>
      </c>
      <c r="I1738" s="57" t="s">
        <v>22</v>
      </c>
      <c r="J1738" s="72">
        <v>1</v>
      </c>
      <c r="K1738" s="57">
        <v>0</v>
      </c>
      <c r="L1738" s="57">
        <v>443</v>
      </c>
      <c r="M1738" s="57">
        <v>3.1</v>
      </c>
    </row>
    <row r="1739" s="83" customFormat="1" ht="27.6" spans="1:13">
      <c r="A1739" s="83" t="s">
        <v>44</v>
      </c>
      <c r="B1739" s="84">
        <v>1738</v>
      </c>
      <c r="C1739" s="57" t="s">
        <v>45</v>
      </c>
      <c r="D1739" s="57" t="s">
        <v>89</v>
      </c>
      <c r="E1739" s="42" t="s">
        <v>6170</v>
      </c>
      <c r="F1739" s="58" t="s">
        <v>114</v>
      </c>
      <c r="G1739" s="87" t="s">
        <v>4415</v>
      </c>
      <c r="H1739" s="91" t="s">
        <v>2166</v>
      </c>
      <c r="I1739" s="57" t="s">
        <v>22</v>
      </c>
      <c r="J1739" s="72">
        <v>4</v>
      </c>
      <c r="K1739" s="57">
        <v>0</v>
      </c>
      <c r="L1739" s="72">
        <v>1872</v>
      </c>
      <c r="M1739" s="57">
        <v>3.1</v>
      </c>
    </row>
    <row r="1740" s="83" customFormat="1" ht="27.6" spans="1:13">
      <c r="A1740" s="83" t="s">
        <v>44</v>
      </c>
      <c r="B1740" s="84">
        <v>1739</v>
      </c>
      <c r="C1740" s="57" t="s">
        <v>45</v>
      </c>
      <c r="D1740" s="57" t="s">
        <v>53</v>
      </c>
      <c r="E1740" s="42" t="s">
        <v>6170</v>
      </c>
      <c r="F1740" s="58" t="s">
        <v>55</v>
      </c>
      <c r="G1740" s="87" t="s">
        <v>4416</v>
      </c>
      <c r="H1740" s="91" t="s">
        <v>2158</v>
      </c>
      <c r="I1740" s="57" t="s">
        <v>22</v>
      </c>
      <c r="J1740" s="72">
        <v>1</v>
      </c>
      <c r="K1740" s="57">
        <v>0</v>
      </c>
      <c r="L1740" s="57">
        <v>280</v>
      </c>
      <c r="M1740" s="57">
        <v>3.1</v>
      </c>
    </row>
    <row r="1741" s="83" customFormat="1" ht="27.6" spans="1:13">
      <c r="A1741" s="83" t="s">
        <v>44</v>
      </c>
      <c r="B1741" s="84">
        <v>1740</v>
      </c>
      <c r="C1741" s="57" t="s">
        <v>45</v>
      </c>
      <c r="D1741" s="57" t="s">
        <v>53</v>
      </c>
      <c r="E1741" s="42" t="s">
        <v>6170</v>
      </c>
      <c r="F1741" s="58" t="s">
        <v>304</v>
      </c>
      <c r="G1741" s="87" t="s">
        <v>6508</v>
      </c>
      <c r="H1741" s="91" t="s">
        <v>2158</v>
      </c>
      <c r="I1741" s="57" t="s">
        <v>22</v>
      </c>
      <c r="J1741" s="72">
        <v>1</v>
      </c>
      <c r="K1741" s="57">
        <v>0</v>
      </c>
      <c r="L1741" s="57">
        <v>326</v>
      </c>
      <c r="M1741" s="57">
        <v>3.1</v>
      </c>
    </row>
    <row r="1742" s="83" customFormat="1" ht="27.6" spans="1:13">
      <c r="A1742" s="83" t="s">
        <v>44</v>
      </c>
      <c r="B1742" s="84">
        <v>1741</v>
      </c>
      <c r="C1742" s="57" t="s">
        <v>45</v>
      </c>
      <c r="D1742" s="57" t="s">
        <v>53</v>
      </c>
      <c r="E1742" s="42" t="s">
        <v>6170</v>
      </c>
      <c r="F1742" s="58" t="s">
        <v>304</v>
      </c>
      <c r="G1742" s="87" t="s">
        <v>6509</v>
      </c>
      <c r="H1742" s="91" t="s">
        <v>2158</v>
      </c>
      <c r="I1742" s="57" t="s">
        <v>22</v>
      </c>
      <c r="J1742" s="72">
        <v>1</v>
      </c>
      <c r="K1742" s="57">
        <v>0</v>
      </c>
      <c r="L1742" s="72">
        <v>291</v>
      </c>
      <c r="M1742" s="57">
        <v>3.1</v>
      </c>
    </row>
    <row r="1743" s="83" customFormat="1" ht="27.6" spans="1:13">
      <c r="A1743" s="83" t="s">
        <v>44</v>
      </c>
      <c r="B1743" s="84">
        <v>1742</v>
      </c>
      <c r="C1743" s="57" t="s">
        <v>45</v>
      </c>
      <c r="D1743" s="57" t="s">
        <v>53</v>
      </c>
      <c r="E1743" s="42" t="s">
        <v>6170</v>
      </c>
      <c r="F1743" s="58" t="s">
        <v>304</v>
      </c>
      <c r="G1743" s="87" t="s">
        <v>6510</v>
      </c>
      <c r="H1743" s="91" t="s">
        <v>2158</v>
      </c>
      <c r="I1743" s="57" t="s">
        <v>22</v>
      </c>
      <c r="J1743" s="72">
        <v>2</v>
      </c>
      <c r="K1743" s="57">
        <v>0</v>
      </c>
      <c r="L1743" s="57">
        <v>601</v>
      </c>
      <c r="M1743" s="57">
        <v>3.1</v>
      </c>
    </row>
    <row r="1744" s="83" customFormat="1" ht="41.4" spans="1:13">
      <c r="A1744" s="83" t="s">
        <v>44</v>
      </c>
      <c r="B1744" s="84">
        <v>1743</v>
      </c>
      <c r="C1744" s="57" t="s">
        <v>45</v>
      </c>
      <c r="D1744" s="57" t="s">
        <v>171</v>
      </c>
      <c r="E1744" s="42" t="s">
        <v>6170</v>
      </c>
      <c r="F1744" s="58" t="s">
        <v>172</v>
      </c>
      <c r="G1744" s="87" t="s">
        <v>6511</v>
      </c>
      <c r="H1744" s="91" t="s">
        <v>1711</v>
      </c>
      <c r="I1744" s="57" t="s">
        <v>22</v>
      </c>
      <c r="J1744" s="72">
        <v>5</v>
      </c>
      <c r="K1744" s="57">
        <v>0</v>
      </c>
      <c r="L1744" s="57">
        <v>8</v>
      </c>
      <c r="M1744" s="57">
        <v>3.1</v>
      </c>
    </row>
    <row r="1745" s="83" customFormat="1" ht="55.2" spans="1:13">
      <c r="A1745" s="83" t="s">
        <v>44</v>
      </c>
      <c r="B1745" s="84">
        <v>1744</v>
      </c>
      <c r="C1745" s="57" t="s">
        <v>45</v>
      </c>
      <c r="D1745" s="57" t="s">
        <v>53</v>
      </c>
      <c r="E1745" s="42" t="s">
        <v>6170</v>
      </c>
      <c r="F1745" s="58" t="s">
        <v>236</v>
      </c>
      <c r="G1745" s="87" t="s">
        <v>6512</v>
      </c>
      <c r="H1745" s="91" t="s">
        <v>2166</v>
      </c>
      <c r="I1745" s="57" t="s">
        <v>22</v>
      </c>
      <c r="J1745" s="72">
        <v>1</v>
      </c>
      <c r="K1745" s="57">
        <f>(CEILING(J1745*0.2,1))*1</f>
        <v>1</v>
      </c>
      <c r="L1745" s="72">
        <v>3</v>
      </c>
      <c r="M1745" s="57">
        <v>3.1</v>
      </c>
    </row>
    <row r="1746" s="83" customFormat="1" ht="27.6" spans="1:13">
      <c r="A1746" s="83" t="s">
        <v>44</v>
      </c>
      <c r="B1746" s="84">
        <v>1745</v>
      </c>
      <c r="C1746" s="57" t="s">
        <v>45</v>
      </c>
      <c r="D1746" s="57" t="s">
        <v>53</v>
      </c>
      <c r="E1746" s="42" t="s">
        <v>6170</v>
      </c>
      <c r="F1746" s="58" t="s">
        <v>236</v>
      </c>
      <c r="G1746" s="87" t="s">
        <v>4419</v>
      </c>
      <c r="H1746" s="91" t="s">
        <v>2166</v>
      </c>
      <c r="I1746" s="57" t="s">
        <v>22</v>
      </c>
      <c r="J1746" s="72">
        <v>5</v>
      </c>
      <c r="K1746" s="57">
        <v>0</v>
      </c>
      <c r="L1746" s="57">
        <v>3</v>
      </c>
      <c r="M1746" s="57">
        <v>3.1</v>
      </c>
    </row>
    <row r="1747" s="83" customFormat="1" ht="27.6" spans="1:13">
      <c r="A1747" s="83" t="s">
        <v>44</v>
      </c>
      <c r="B1747" s="84">
        <v>1746</v>
      </c>
      <c r="C1747" s="57" t="s">
        <v>45</v>
      </c>
      <c r="D1747" s="57" t="s">
        <v>53</v>
      </c>
      <c r="E1747" s="42" t="s">
        <v>6170</v>
      </c>
      <c r="F1747" s="58" t="s">
        <v>236</v>
      </c>
      <c r="G1747" s="87" t="s">
        <v>4420</v>
      </c>
      <c r="H1747" s="91" t="s">
        <v>2166</v>
      </c>
      <c r="I1747" s="57" t="s">
        <v>22</v>
      </c>
      <c r="J1747" s="72">
        <v>1</v>
      </c>
      <c r="K1747" s="57">
        <v>0</v>
      </c>
      <c r="L1747" s="57">
        <v>2</v>
      </c>
      <c r="M1747" s="57">
        <v>3.1</v>
      </c>
    </row>
    <row r="1748" s="83" customFormat="1" ht="27.6" spans="1:13">
      <c r="A1748" s="83" t="s">
        <v>44</v>
      </c>
      <c r="B1748" s="84">
        <v>1747</v>
      </c>
      <c r="C1748" s="57" t="s">
        <v>45</v>
      </c>
      <c r="D1748" s="57" t="s">
        <v>322</v>
      </c>
      <c r="E1748" s="42" t="s">
        <v>6170</v>
      </c>
      <c r="F1748" s="58" t="s">
        <v>323</v>
      </c>
      <c r="G1748" s="87" t="s">
        <v>4421</v>
      </c>
      <c r="H1748" s="91" t="s">
        <v>2162</v>
      </c>
      <c r="I1748" s="57" t="s">
        <v>2124</v>
      </c>
      <c r="J1748" s="59">
        <v>7.9593</v>
      </c>
      <c r="K1748" s="59">
        <v>0</v>
      </c>
      <c r="L1748" s="57">
        <v>2602</v>
      </c>
      <c r="M1748" s="57">
        <v>3.1</v>
      </c>
    </row>
    <row r="1749" s="83" customFormat="1" ht="27.6" spans="1:13">
      <c r="A1749" s="83" t="s">
        <v>44</v>
      </c>
      <c r="B1749" s="84">
        <v>1748</v>
      </c>
      <c r="C1749" s="57" t="s">
        <v>45</v>
      </c>
      <c r="D1749" s="57" t="s">
        <v>89</v>
      </c>
      <c r="E1749" s="42" t="s">
        <v>6170</v>
      </c>
      <c r="F1749" s="58" t="s">
        <v>114</v>
      </c>
      <c r="G1749" s="87" t="s">
        <v>4319</v>
      </c>
      <c r="H1749" s="91" t="s">
        <v>2166</v>
      </c>
      <c r="I1749" s="57" t="s">
        <v>22</v>
      </c>
      <c r="J1749" s="72">
        <v>3</v>
      </c>
      <c r="K1749" s="57">
        <v>0</v>
      </c>
      <c r="L1749" s="57">
        <v>408</v>
      </c>
      <c r="M1749" s="57">
        <v>3.1</v>
      </c>
    </row>
    <row r="1750" s="83" customFormat="1" ht="27.6" spans="1:13">
      <c r="A1750" s="83" t="s">
        <v>44</v>
      </c>
      <c r="B1750" s="84">
        <v>1749</v>
      </c>
      <c r="C1750" s="57" t="s">
        <v>45</v>
      </c>
      <c r="D1750" s="57" t="s">
        <v>53</v>
      </c>
      <c r="E1750" s="42" t="s">
        <v>6170</v>
      </c>
      <c r="F1750" s="58" t="s">
        <v>55</v>
      </c>
      <c r="G1750" s="87" t="s">
        <v>4320</v>
      </c>
      <c r="H1750" s="91" t="s">
        <v>2158</v>
      </c>
      <c r="I1750" s="57" t="s">
        <v>22</v>
      </c>
      <c r="J1750" s="72">
        <v>7</v>
      </c>
      <c r="K1750" s="57">
        <v>0</v>
      </c>
      <c r="L1750" s="72">
        <v>679</v>
      </c>
      <c r="M1750" s="57">
        <v>3.1</v>
      </c>
    </row>
    <row r="1751" s="83" customFormat="1" ht="41.4" spans="1:13">
      <c r="A1751" s="83" t="s">
        <v>44</v>
      </c>
      <c r="B1751" s="84">
        <v>1750</v>
      </c>
      <c r="C1751" s="57" t="s">
        <v>45</v>
      </c>
      <c r="D1751" s="57" t="s">
        <v>171</v>
      </c>
      <c r="E1751" s="42" t="s">
        <v>6170</v>
      </c>
      <c r="F1751" s="58" t="s">
        <v>172</v>
      </c>
      <c r="G1751" s="87" t="s">
        <v>6530</v>
      </c>
      <c r="H1751" s="91" t="s">
        <v>1711</v>
      </c>
      <c r="I1751" s="57" t="s">
        <v>22</v>
      </c>
      <c r="J1751" s="72">
        <v>2</v>
      </c>
      <c r="K1751" s="57">
        <v>0</v>
      </c>
      <c r="L1751" s="72">
        <v>3</v>
      </c>
      <c r="M1751" s="57">
        <v>3.1</v>
      </c>
    </row>
    <row r="1752" s="83" customFormat="1" ht="27.6" spans="1:13">
      <c r="A1752" s="83" t="s">
        <v>44</v>
      </c>
      <c r="B1752" s="84">
        <v>1751</v>
      </c>
      <c r="C1752" s="57" t="s">
        <v>45</v>
      </c>
      <c r="D1752" s="57" t="s">
        <v>53</v>
      </c>
      <c r="E1752" s="42" t="s">
        <v>6170</v>
      </c>
      <c r="F1752" s="58" t="s">
        <v>236</v>
      </c>
      <c r="G1752" s="87" t="s">
        <v>4325</v>
      </c>
      <c r="H1752" s="91" t="s">
        <v>2166</v>
      </c>
      <c r="I1752" s="57" t="s">
        <v>22</v>
      </c>
      <c r="J1752" s="72">
        <v>7</v>
      </c>
      <c r="K1752" s="57">
        <v>0</v>
      </c>
      <c r="L1752" s="57">
        <v>7</v>
      </c>
      <c r="M1752" s="57">
        <v>3.1</v>
      </c>
    </row>
    <row r="1753" s="83" customFormat="1" ht="27.6" spans="1:13">
      <c r="A1753" s="83" t="s">
        <v>44</v>
      </c>
      <c r="B1753" s="84">
        <v>1752</v>
      </c>
      <c r="C1753" s="57" t="s">
        <v>45</v>
      </c>
      <c r="D1753" s="57" t="s">
        <v>322</v>
      </c>
      <c r="E1753" s="42" t="s">
        <v>6170</v>
      </c>
      <c r="F1753" s="58" t="s">
        <v>323</v>
      </c>
      <c r="G1753" s="87" t="s">
        <v>4327</v>
      </c>
      <c r="H1753" s="91" t="s">
        <v>2162</v>
      </c>
      <c r="I1753" s="57" t="s">
        <v>2124</v>
      </c>
      <c r="J1753" s="59">
        <v>40.0389</v>
      </c>
      <c r="K1753" s="59">
        <v>0</v>
      </c>
      <c r="L1753" s="57">
        <v>6210</v>
      </c>
      <c r="M1753" s="57">
        <v>3.1</v>
      </c>
    </row>
    <row r="1754" s="83" customFormat="1" ht="27.6" spans="1:13">
      <c r="A1754" s="83" t="s">
        <v>44</v>
      </c>
      <c r="B1754" s="84">
        <v>1753</v>
      </c>
      <c r="C1754" s="57" t="s">
        <v>45</v>
      </c>
      <c r="D1754" s="57" t="s">
        <v>89</v>
      </c>
      <c r="E1754" s="42" t="s">
        <v>6170</v>
      </c>
      <c r="F1754" s="58" t="s">
        <v>114</v>
      </c>
      <c r="G1754" s="87" t="s">
        <v>6356</v>
      </c>
      <c r="H1754" s="91" t="s">
        <v>2166</v>
      </c>
      <c r="I1754" s="57" t="s">
        <v>22</v>
      </c>
      <c r="J1754" s="72">
        <v>1</v>
      </c>
      <c r="K1754" s="57">
        <v>0</v>
      </c>
      <c r="L1754" s="72">
        <v>464</v>
      </c>
      <c r="M1754" s="57">
        <v>3.1</v>
      </c>
    </row>
    <row r="1755" s="83" customFormat="1" ht="27.6" spans="1:13">
      <c r="A1755" s="83" t="s">
        <v>44</v>
      </c>
      <c r="B1755" s="84">
        <v>1754</v>
      </c>
      <c r="C1755" s="57" t="s">
        <v>45</v>
      </c>
      <c r="D1755" s="57" t="s">
        <v>89</v>
      </c>
      <c r="E1755" s="42" t="s">
        <v>6170</v>
      </c>
      <c r="F1755" s="58" t="s">
        <v>114</v>
      </c>
      <c r="G1755" s="87" t="s">
        <v>6513</v>
      </c>
      <c r="H1755" s="91" t="s">
        <v>2166</v>
      </c>
      <c r="I1755" s="57" t="s">
        <v>22</v>
      </c>
      <c r="J1755" s="72">
        <v>3</v>
      </c>
      <c r="K1755" s="57">
        <v>0</v>
      </c>
      <c r="L1755" s="57">
        <v>650</v>
      </c>
      <c r="M1755" s="57">
        <v>3.1</v>
      </c>
    </row>
    <row r="1756" s="83" customFormat="1" ht="27.6" spans="1:13">
      <c r="A1756" s="83" t="s">
        <v>44</v>
      </c>
      <c r="B1756" s="84">
        <v>1755</v>
      </c>
      <c r="C1756" s="57" t="s">
        <v>45</v>
      </c>
      <c r="D1756" s="57" t="s">
        <v>53</v>
      </c>
      <c r="E1756" s="42" t="s">
        <v>6170</v>
      </c>
      <c r="F1756" s="58" t="s">
        <v>55</v>
      </c>
      <c r="G1756" s="87" t="s">
        <v>6514</v>
      </c>
      <c r="H1756" s="91" t="s">
        <v>2158</v>
      </c>
      <c r="I1756" s="57" t="s">
        <v>22</v>
      </c>
      <c r="J1756" s="72">
        <v>3</v>
      </c>
      <c r="K1756" s="57">
        <v>0</v>
      </c>
      <c r="L1756" s="57">
        <v>672</v>
      </c>
      <c r="M1756" s="57">
        <v>3.1</v>
      </c>
    </row>
    <row r="1757" s="83" customFormat="1" ht="27.6" spans="1:13">
      <c r="A1757" s="83" t="s">
        <v>44</v>
      </c>
      <c r="B1757" s="84">
        <v>1756</v>
      </c>
      <c r="C1757" s="57" t="s">
        <v>45</v>
      </c>
      <c r="D1757" s="57" t="s">
        <v>53</v>
      </c>
      <c r="E1757" s="42" t="s">
        <v>6170</v>
      </c>
      <c r="F1757" s="58" t="s">
        <v>304</v>
      </c>
      <c r="G1757" s="87" t="s">
        <v>6515</v>
      </c>
      <c r="H1757" s="91" t="s">
        <v>2158</v>
      </c>
      <c r="I1757" s="57" t="s">
        <v>22</v>
      </c>
      <c r="J1757" s="72">
        <v>1</v>
      </c>
      <c r="K1757" s="57">
        <v>0</v>
      </c>
      <c r="L1757" s="57">
        <v>250</v>
      </c>
      <c r="M1757" s="57">
        <v>3.1</v>
      </c>
    </row>
    <row r="1758" s="83" customFormat="1" ht="41.4" spans="1:13">
      <c r="A1758" s="83" t="s">
        <v>44</v>
      </c>
      <c r="B1758" s="84">
        <v>1757</v>
      </c>
      <c r="C1758" s="57" t="s">
        <v>45</v>
      </c>
      <c r="D1758" s="57" t="s">
        <v>171</v>
      </c>
      <c r="E1758" s="42" t="s">
        <v>6170</v>
      </c>
      <c r="F1758" s="58" t="s">
        <v>172</v>
      </c>
      <c r="G1758" s="87" t="s">
        <v>6516</v>
      </c>
      <c r="H1758" s="91" t="s">
        <v>1711</v>
      </c>
      <c r="I1758" s="57" t="s">
        <v>22</v>
      </c>
      <c r="J1758" s="72">
        <v>2</v>
      </c>
      <c r="K1758" s="57">
        <v>0</v>
      </c>
      <c r="L1758" s="57">
        <v>4</v>
      </c>
      <c r="M1758" s="57">
        <v>3.1</v>
      </c>
    </row>
    <row r="1759" s="83" customFormat="1" ht="27.6" spans="1:13">
      <c r="A1759" s="83" t="s">
        <v>44</v>
      </c>
      <c r="B1759" s="84">
        <v>1758</v>
      </c>
      <c r="C1759" s="57" t="s">
        <v>45</v>
      </c>
      <c r="D1759" s="57" t="s">
        <v>53</v>
      </c>
      <c r="E1759" s="42" t="s">
        <v>6170</v>
      </c>
      <c r="F1759" s="58" t="s">
        <v>236</v>
      </c>
      <c r="G1759" s="87" t="s">
        <v>6517</v>
      </c>
      <c r="H1759" s="91" t="s">
        <v>2166</v>
      </c>
      <c r="I1759" s="57" t="s">
        <v>22</v>
      </c>
      <c r="J1759" s="72">
        <v>2</v>
      </c>
      <c r="K1759" s="57">
        <v>0</v>
      </c>
      <c r="L1759" s="72">
        <v>2</v>
      </c>
      <c r="M1759" s="57">
        <v>3.1</v>
      </c>
    </row>
    <row r="1760" s="83" customFormat="1" ht="27.6" spans="1:13">
      <c r="A1760" s="83" t="s">
        <v>44</v>
      </c>
      <c r="B1760" s="84">
        <v>1759</v>
      </c>
      <c r="C1760" s="57" t="s">
        <v>45</v>
      </c>
      <c r="D1760" s="57" t="s">
        <v>322</v>
      </c>
      <c r="E1760" s="42" t="s">
        <v>6170</v>
      </c>
      <c r="F1760" s="58" t="s">
        <v>323</v>
      </c>
      <c r="G1760" s="87" t="s">
        <v>6518</v>
      </c>
      <c r="H1760" s="91" t="s">
        <v>2162</v>
      </c>
      <c r="I1760" s="57" t="s">
        <v>2124</v>
      </c>
      <c r="J1760" s="59">
        <v>8.5977</v>
      </c>
      <c r="K1760" s="59">
        <v>0</v>
      </c>
      <c r="L1760" s="57">
        <v>2180</v>
      </c>
      <c r="M1760" s="57">
        <v>3.1</v>
      </c>
    </row>
    <row r="1761" s="83" customFormat="1" ht="27.6" spans="1:13">
      <c r="A1761" s="83" t="s">
        <v>44</v>
      </c>
      <c r="B1761" s="84">
        <v>1760</v>
      </c>
      <c r="C1761" s="57" t="s">
        <v>45</v>
      </c>
      <c r="D1761" s="57" t="s">
        <v>89</v>
      </c>
      <c r="E1761" s="42" t="s">
        <v>6170</v>
      </c>
      <c r="F1761" s="58" t="s">
        <v>114</v>
      </c>
      <c r="G1761" s="87" t="s">
        <v>6519</v>
      </c>
      <c r="H1761" s="91" t="s">
        <v>2118</v>
      </c>
      <c r="I1761" s="57" t="s">
        <v>22</v>
      </c>
      <c r="J1761" s="72">
        <v>7</v>
      </c>
      <c r="K1761" s="57">
        <v>0</v>
      </c>
      <c r="L1761" s="57">
        <v>154</v>
      </c>
      <c r="M1761" s="57">
        <v>3.1</v>
      </c>
    </row>
    <row r="1762" s="83" customFormat="1" ht="27.6" spans="1:13">
      <c r="A1762" s="83" t="s">
        <v>44</v>
      </c>
      <c r="B1762" s="84">
        <v>1761</v>
      </c>
      <c r="C1762" s="57" t="s">
        <v>45</v>
      </c>
      <c r="D1762" s="57" t="s">
        <v>89</v>
      </c>
      <c r="E1762" s="42" t="s">
        <v>6170</v>
      </c>
      <c r="F1762" s="58" t="s">
        <v>114</v>
      </c>
      <c r="G1762" s="87" t="s">
        <v>6520</v>
      </c>
      <c r="H1762" s="91" t="s">
        <v>3740</v>
      </c>
      <c r="I1762" s="57" t="s">
        <v>22</v>
      </c>
      <c r="J1762" s="72">
        <v>5</v>
      </c>
      <c r="K1762" s="57">
        <v>0</v>
      </c>
      <c r="L1762" s="57">
        <v>418</v>
      </c>
      <c r="M1762" s="57">
        <v>3.1</v>
      </c>
    </row>
    <row r="1763" s="83" customFormat="1" ht="27.6" spans="1:13">
      <c r="A1763" s="83" t="s">
        <v>44</v>
      </c>
      <c r="B1763" s="84">
        <v>1762</v>
      </c>
      <c r="C1763" s="57" t="s">
        <v>45</v>
      </c>
      <c r="D1763" s="57" t="s">
        <v>53</v>
      </c>
      <c r="E1763" s="42" t="s">
        <v>6170</v>
      </c>
      <c r="F1763" s="58" t="s">
        <v>55</v>
      </c>
      <c r="G1763" s="87" t="s">
        <v>6521</v>
      </c>
      <c r="H1763" s="91" t="s">
        <v>2121</v>
      </c>
      <c r="I1763" s="57" t="s">
        <v>22</v>
      </c>
      <c r="J1763" s="72">
        <v>2</v>
      </c>
      <c r="K1763" s="57">
        <f t="shared" ref="K1763:K1766" si="109">(CEILING(J1763*0.2,1))*1</f>
        <v>1</v>
      </c>
      <c r="L1763" s="72">
        <v>8</v>
      </c>
      <c r="M1763" s="57">
        <v>3.1</v>
      </c>
    </row>
    <row r="1764" s="83" customFormat="1" ht="27.6" spans="1:13">
      <c r="A1764" s="83" t="s">
        <v>44</v>
      </c>
      <c r="B1764" s="84">
        <v>1763</v>
      </c>
      <c r="C1764" s="57" t="s">
        <v>45</v>
      </c>
      <c r="D1764" s="57" t="s">
        <v>53</v>
      </c>
      <c r="E1764" s="42" t="s">
        <v>6170</v>
      </c>
      <c r="F1764" s="58" t="s">
        <v>55</v>
      </c>
      <c r="G1764" s="87" t="s">
        <v>6522</v>
      </c>
      <c r="H1764" s="91" t="s">
        <v>3744</v>
      </c>
      <c r="I1764" s="57" t="s">
        <v>22</v>
      </c>
      <c r="J1764" s="72">
        <v>3</v>
      </c>
      <c r="K1764" s="57">
        <f t="shared" si="109"/>
        <v>1</v>
      </c>
      <c r="L1764" s="57">
        <v>90</v>
      </c>
      <c r="M1764" s="57">
        <v>3.1</v>
      </c>
    </row>
    <row r="1765" s="83" customFormat="1" ht="27.6" spans="1:13">
      <c r="A1765" s="83" t="s">
        <v>44</v>
      </c>
      <c r="B1765" s="84">
        <v>1764</v>
      </c>
      <c r="C1765" s="57" t="s">
        <v>45</v>
      </c>
      <c r="D1765" s="57" t="s">
        <v>53</v>
      </c>
      <c r="E1765" s="42" t="s">
        <v>6170</v>
      </c>
      <c r="F1765" s="58" t="s">
        <v>249</v>
      </c>
      <c r="G1765" s="87" t="s">
        <v>6523</v>
      </c>
      <c r="H1765" s="91" t="s">
        <v>2121</v>
      </c>
      <c r="I1765" s="57" t="s">
        <v>22</v>
      </c>
      <c r="J1765" s="72">
        <v>3</v>
      </c>
      <c r="K1765" s="57">
        <f t="shared" si="109"/>
        <v>1</v>
      </c>
      <c r="L1765" s="57">
        <v>30</v>
      </c>
      <c r="M1765" s="57">
        <v>3.1</v>
      </c>
    </row>
    <row r="1766" s="83" customFormat="1" ht="27.6" spans="1:13">
      <c r="A1766" s="83" t="s">
        <v>44</v>
      </c>
      <c r="B1766" s="84">
        <v>1765</v>
      </c>
      <c r="C1766" s="57" t="s">
        <v>45</v>
      </c>
      <c r="D1766" s="57" t="s">
        <v>53</v>
      </c>
      <c r="E1766" s="42" t="s">
        <v>6170</v>
      </c>
      <c r="F1766" s="58" t="s">
        <v>304</v>
      </c>
      <c r="G1766" s="87" t="s">
        <v>6524</v>
      </c>
      <c r="H1766" s="91" t="s">
        <v>2121</v>
      </c>
      <c r="I1766" s="57" t="s">
        <v>22</v>
      </c>
      <c r="J1766" s="72">
        <v>1</v>
      </c>
      <c r="K1766" s="57">
        <f t="shared" si="109"/>
        <v>1</v>
      </c>
      <c r="L1766" s="72">
        <v>5</v>
      </c>
      <c r="M1766" s="57">
        <v>3.1</v>
      </c>
    </row>
    <row r="1767" s="83" customFormat="1" ht="27.6" spans="1:13">
      <c r="A1767" s="83" t="s">
        <v>44</v>
      </c>
      <c r="B1767" s="84">
        <v>1766</v>
      </c>
      <c r="C1767" s="57" t="s">
        <v>45</v>
      </c>
      <c r="D1767" s="57" t="s">
        <v>171</v>
      </c>
      <c r="E1767" s="42" t="s">
        <v>6170</v>
      </c>
      <c r="F1767" s="58" t="s">
        <v>172</v>
      </c>
      <c r="G1767" s="87" t="s">
        <v>6262</v>
      </c>
      <c r="H1767" s="91" t="s">
        <v>1926</v>
      </c>
      <c r="I1767" s="57" t="s">
        <v>22</v>
      </c>
      <c r="J1767" s="72">
        <v>8</v>
      </c>
      <c r="K1767" s="57">
        <v>0</v>
      </c>
      <c r="L1767" s="57">
        <v>3</v>
      </c>
      <c r="M1767" s="57">
        <v>3.1</v>
      </c>
    </row>
    <row r="1768" s="83" customFormat="1" ht="27.6" spans="1:13">
      <c r="A1768" s="83" t="s">
        <v>44</v>
      </c>
      <c r="B1768" s="84">
        <v>1767</v>
      </c>
      <c r="C1768" s="57" t="s">
        <v>45</v>
      </c>
      <c r="D1768" s="57" t="s">
        <v>171</v>
      </c>
      <c r="E1768" s="42" t="s">
        <v>6170</v>
      </c>
      <c r="F1768" s="58" t="s">
        <v>172</v>
      </c>
      <c r="G1768" s="87" t="s">
        <v>6525</v>
      </c>
      <c r="H1768" s="91" t="s">
        <v>1926</v>
      </c>
      <c r="I1768" s="57" t="s">
        <v>22</v>
      </c>
      <c r="J1768" s="72">
        <v>4</v>
      </c>
      <c r="K1768" s="57">
        <v>0</v>
      </c>
      <c r="L1768" s="57">
        <v>3</v>
      </c>
      <c r="M1768" s="57">
        <v>3.1</v>
      </c>
    </row>
    <row r="1769" s="83" customFormat="1" ht="27.6" spans="1:13">
      <c r="A1769" s="83" t="s">
        <v>44</v>
      </c>
      <c r="B1769" s="84">
        <v>1768</v>
      </c>
      <c r="C1769" s="57" t="s">
        <v>45</v>
      </c>
      <c r="D1769" s="57" t="s">
        <v>53</v>
      </c>
      <c r="E1769" s="42" t="s">
        <v>6170</v>
      </c>
      <c r="F1769" s="58" t="s">
        <v>236</v>
      </c>
      <c r="G1769" s="87" t="s">
        <v>6526</v>
      </c>
      <c r="H1769" s="91" t="s">
        <v>2638</v>
      </c>
      <c r="I1769" s="57" t="s">
        <v>22</v>
      </c>
      <c r="J1769" s="72">
        <v>3</v>
      </c>
      <c r="K1769" s="57">
        <f t="shared" ref="K1769:K1771" si="110">(CEILING(J1769*0.2,1))*1</f>
        <v>1</v>
      </c>
      <c r="L1769" s="57">
        <v>2</v>
      </c>
      <c r="M1769" s="57">
        <v>3.1</v>
      </c>
    </row>
    <row r="1770" s="83" customFormat="1" ht="27.6" spans="1:13">
      <c r="A1770" s="83" t="s">
        <v>44</v>
      </c>
      <c r="B1770" s="84">
        <v>1769</v>
      </c>
      <c r="C1770" s="57" t="s">
        <v>45</v>
      </c>
      <c r="D1770" s="57" t="s">
        <v>53</v>
      </c>
      <c r="E1770" s="42" t="s">
        <v>6170</v>
      </c>
      <c r="F1770" s="58" t="s">
        <v>236</v>
      </c>
      <c r="G1770" s="87" t="s">
        <v>6527</v>
      </c>
      <c r="H1770" s="91" t="s">
        <v>2638</v>
      </c>
      <c r="I1770" s="57" t="s">
        <v>22</v>
      </c>
      <c r="J1770" s="72">
        <v>1</v>
      </c>
      <c r="K1770" s="57">
        <f t="shared" si="110"/>
        <v>1</v>
      </c>
      <c r="L1770" s="72">
        <v>2</v>
      </c>
      <c r="M1770" s="57">
        <v>3.1</v>
      </c>
    </row>
    <row r="1771" s="83" customFormat="1" ht="41.4" spans="1:13">
      <c r="A1771" s="83" t="s">
        <v>44</v>
      </c>
      <c r="B1771" s="84">
        <v>1770</v>
      </c>
      <c r="C1771" s="57" t="s">
        <v>45</v>
      </c>
      <c r="D1771" s="57" t="s">
        <v>53</v>
      </c>
      <c r="E1771" s="42" t="s">
        <v>6170</v>
      </c>
      <c r="F1771" s="58" t="s">
        <v>236</v>
      </c>
      <c r="G1771" s="87" t="s">
        <v>6528</v>
      </c>
      <c r="H1771" s="91" t="s">
        <v>2638</v>
      </c>
      <c r="I1771" s="57" t="s">
        <v>22</v>
      </c>
      <c r="J1771" s="72">
        <v>1</v>
      </c>
      <c r="K1771" s="57">
        <f t="shared" si="110"/>
        <v>1</v>
      </c>
      <c r="L1771" s="57">
        <v>2</v>
      </c>
      <c r="M1771" s="57">
        <v>3.1</v>
      </c>
    </row>
    <row r="1772" s="83" customFormat="1" ht="27.6" spans="1:13">
      <c r="A1772" s="83" t="s">
        <v>44</v>
      </c>
      <c r="B1772" s="84">
        <v>1771</v>
      </c>
      <c r="C1772" s="57" t="s">
        <v>45</v>
      </c>
      <c r="D1772" s="57" t="s">
        <v>322</v>
      </c>
      <c r="E1772" s="42" t="s">
        <v>6170</v>
      </c>
      <c r="F1772" s="58" t="s">
        <v>323</v>
      </c>
      <c r="G1772" s="87" t="s">
        <v>3748</v>
      </c>
      <c r="H1772" s="91" t="s">
        <v>2123</v>
      </c>
      <c r="I1772" s="57" t="s">
        <v>2124</v>
      </c>
      <c r="J1772" s="59">
        <v>5.4406</v>
      </c>
      <c r="K1772" s="59">
        <f>J1772*0.1</f>
        <v>0.54406</v>
      </c>
      <c r="L1772" s="57">
        <v>87</v>
      </c>
      <c r="M1772" s="57">
        <v>3.1</v>
      </c>
    </row>
    <row r="1773" s="83" customFormat="1" ht="27.6" spans="1:13">
      <c r="A1773" s="83" t="s">
        <v>44</v>
      </c>
      <c r="B1773" s="84">
        <v>1772</v>
      </c>
      <c r="C1773" s="57" t="s">
        <v>45</v>
      </c>
      <c r="D1773" s="57" t="s">
        <v>322</v>
      </c>
      <c r="E1773" s="42" t="s">
        <v>6170</v>
      </c>
      <c r="F1773" s="58" t="s">
        <v>323</v>
      </c>
      <c r="G1773" s="87" t="s">
        <v>6529</v>
      </c>
      <c r="H1773" s="91" t="s">
        <v>6302</v>
      </c>
      <c r="I1773" s="57" t="s">
        <v>2124</v>
      </c>
      <c r="J1773" s="59">
        <v>4.0961</v>
      </c>
      <c r="K1773" s="59">
        <f>J1773*0.1</f>
        <v>0.40961</v>
      </c>
      <c r="L1773" s="72">
        <v>265</v>
      </c>
      <c r="M1773" s="57">
        <v>3.1</v>
      </c>
    </row>
    <row r="1774" s="83" customFormat="1" ht="27.6" spans="1:13">
      <c r="A1774" s="83" t="s">
        <v>44</v>
      </c>
      <c r="B1774" s="84">
        <v>1773</v>
      </c>
      <c r="C1774" s="57" t="s">
        <v>45</v>
      </c>
      <c r="D1774" s="57" t="s">
        <v>89</v>
      </c>
      <c r="E1774" s="42" t="s">
        <v>6170</v>
      </c>
      <c r="F1774" s="58" t="s">
        <v>114</v>
      </c>
      <c r="G1774" s="87" t="s">
        <v>6519</v>
      </c>
      <c r="H1774" s="91" t="s">
        <v>2118</v>
      </c>
      <c r="I1774" s="57" t="s">
        <v>22</v>
      </c>
      <c r="J1774" s="72">
        <v>5</v>
      </c>
      <c r="K1774" s="57">
        <v>0</v>
      </c>
      <c r="L1774" s="57">
        <v>110</v>
      </c>
      <c r="M1774" s="57">
        <v>3.1</v>
      </c>
    </row>
    <row r="1775" s="83" customFormat="1" ht="27.6" spans="1:13">
      <c r="A1775" s="83" t="s">
        <v>44</v>
      </c>
      <c r="B1775" s="84">
        <v>1774</v>
      </c>
      <c r="C1775" s="57" t="s">
        <v>45</v>
      </c>
      <c r="D1775" s="57" t="s">
        <v>53</v>
      </c>
      <c r="E1775" s="42" t="s">
        <v>6170</v>
      </c>
      <c r="F1775" s="58" t="s">
        <v>55</v>
      </c>
      <c r="G1775" s="87" t="s">
        <v>6531</v>
      </c>
      <c r="H1775" s="91" t="s">
        <v>3744</v>
      </c>
      <c r="I1775" s="57" t="s">
        <v>22</v>
      </c>
      <c r="J1775" s="72">
        <v>6</v>
      </c>
      <c r="K1775" s="57">
        <v>0</v>
      </c>
      <c r="L1775" s="57">
        <v>450</v>
      </c>
      <c r="M1775" s="57">
        <v>3.1</v>
      </c>
    </row>
    <row r="1776" s="83" customFormat="1" ht="27.6" spans="1:13">
      <c r="A1776" s="83" t="s">
        <v>44</v>
      </c>
      <c r="B1776" s="84">
        <v>1775</v>
      </c>
      <c r="C1776" s="57" t="s">
        <v>45</v>
      </c>
      <c r="D1776" s="57" t="s">
        <v>53</v>
      </c>
      <c r="E1776" s="42" t="s">
        <v>6170</v>
      </c>
      <c r="F1776" s="58" t="s">
        <v>249</v>
      </c>
      <c r="G1776" s="87" t="s">
        <v>6532</v>
      </c>
      <c r="H1776" s="91" t="s">
        <v>2121</v>
      </c>
      <c r="I1776" s="57" t="s">
        <v>22</v>
      </c>
      <c r="J1776" s="72">
        <v>1</v>
      </c>
      <c r="K1776" s="57">
        <v>0</v>
      </c>
      <c r="L1776" s="57">
        <v>24</v>
      </c>
      <c r="M1776" s="57">
        <v>3.1</v>
      </c>
    </row>
    <row r="1777" s="83" customFormat="1" ht="27.6" spans="1:13">
      <c r="A1777" s="83" t="s">
        <v>44</v>
      </c>
      <c r="B1777" s="84">
        <v>1776</v>
      </c>
      <c r="C1777" s="57" t="s">
        <v>45</v>
      </c>
      <c r="D1777" s="57" t="s">
        <v>53</v>
      </c>
      <c r="E1777" s="42" t="s">
        <v>6170</v>
      </c>
      <c r="F1777" s="58" t="s">
        <v>304</v>
      </c>
      <c r="G1777" s="87" t="s">
        <v>6524</v>
      </c>
      <c r="H1777" s="91" t="s">
        <v>2121</v>
      </c>
      <c r="I1777" s="57" t="s">
        <v>22</v>
      </c>
      <c r="J1777" s="72">
        <v>1</v>
      </c>
      <c r="K1777" s="57">
        <f>(CEILING(J1777*0.2,1))*1</f>
        <v>1</v>
      </c>
      <c r="L1777" s="57">
        <v>5</v>
      </c>
      <c r="M1777" s="57">
        <v>3.1</v>
      </c>
    </row>
    <row r="1778" s="83" customFormat="1" ht="27.6" spans="1:13">
      <c r="A1778" s="83" t="s">
        <v>44</v>
      </c>
      <c r="B1778" s="84">
        <v>1777</v>
      </c>
      <c r="C1778" s="57" t="s">
        <v>45</v>
      </c>
      <c r="D1778" s="57" t="s">
        <v>53</v>
      </c>
      <c r="E1778" s="42" t="s">
        <v>6170</v>
      </c>
      <c r="F1778" s="58" t="s">
        <v>304</v>
      </c>
      <c r="G1778" s="87" t="s">
        <v>6533</v>
      </c>
      <c r="H1778" s="91" t="s">
        <v>2121</v>
      </c>
      <c r="I1778" s="57" t="s">
        <v>22</v>
      </c>
      <c r="J1778" s="72">
        <v>1</v>
      </c>
      <c r="K1778" s="57">
        <v>0</v>
      </c>
      <c r="L1778" s="72">
        <v>82</v>
      </c>
      <c r="M1778" s="57">
        <v>3.1</v>
      </c>
    </row>
    <row r="1779" s="83" customFormat="1" ht="27.6" spans="1:13">
      <c r="A1779" s="83" t="s">
        <v>44</v>
      </c>
      <c r="B1779" s="84">
        <v>1778</v>
      </c>
      <c r="C1779" s="57" t="s">
        <v>45</v>
      </c>
      <c r="D1779" s="57" t="s">
        <v>171</v>
      </c>
      <c r="E1779" s="42" t="s">
        <v>6170</v>
      </c>
      <c r="F1779" s="58" t="s">
        <v>172</v>
      </c>
      <c r="G1779" s="87" t="s">
        <v>6262</v>
      </c>
      <c r="H1779" s="91" t="s">
        <v>1926</v>
      </c>
      <c r="I1779" s="57" t="s">
        <v>22</v>
      </c>
      <c r="J1779" s="72">
        <v>4</v>
      </c>
      <c r="K1779" s="57">
        <v>0</v>
      </c>
      <c r="L1779" s="72">
        <v>1</v>
      </c>
      <c r="M1779" s="57">
        <v>3.1</v>
      </c>
    </row>
    <row r="1780" s="83" customFormat="1" ht="41.4" spans="1:13">
      <c r="A1780" s="83" t="s">
        <v>44</v>
      </c>
      <c r="B1780" s="84">
        <v>1779</v>
      </c>
      <c r="C1780" s="57" t="s">
        <v>45</v>
      </c>
      <c r="D1780" s="57" t="s">
        <v>53</v>
      </c>
      <c r="E1780" s="42" t="s">
        <v>6170</v>
      </c>
      <c r="F1780" s="58" t="s">
        <v>236</v>
      </c>
      <c r="G1780" s="87" t="s">
        <v>6528</v>
      </c>
      <c r="H1780" s="91" t="s">
        <v>2638</v>
      </c>
      <c r="I1780" s="57" t="s">
        <v>22</v>
      </c>
      <c r="J1780" s="72">
        <v>2</v>
      </c>
      <c r="K1780" s="57">
        <f>(CEILING(J1780*0.2,1))*1</f>
        <v>1</v>
      </c>
      <c r="L1780" s="72">
        <v>4</v>
      </c>
      <c r="M1780" s="57">
        <v>3.1</v>
      </c>
    </row>
    <row r="1781" s="83" customFormat="1" ht="27.6" spans="1:13">
      <c r="A1781" s="83" t="s">
        <v>44</v>
      </c>
      <c r="B1781" s="84">
        <v>1780</v>
      </c>
      <c r="C1781" s="57" t="s">
        <v>45</v>
      </c>
      <c r="D1781" s="57" t="s">
        <v>322</v>
      </c>
      <c r="E1781" s="42" t="s">
        <v>6170</v>
      </c>
      <c r="F1781" s="58" t="s">
        <v>323</v>
      </c>
      <c r="G1781" s="87" t="s">
        <v>3748</v>
      </c>
      <c r="H1781" s="91" t="s">
        <v>2123</v>
      </c>
      <c r="I1781" s="57" t="s">
        <v>2124</v>
      </c>
      <c r="J1781" s="59">
        <v>1.1</v>
      </c>
      <c r="K1781" s="59">
        <f>J1781*0.1</f>
        <v>0.11</v>
      </c>
      <c r="L1781" s="72">
        <v>18</v>
      </c>
      <c r="M1781" s="57">
        <v>3.1</v>
      </c>
    </row>
    <row r="1782" s="83" customFormat="1" ht="27.6" spans="1:13">
      <c r="A1782" s="83" t="s">
        <v>44</v>
      </c>
      <c r="B1782" s="84">
        <v>1781</v>
      </c>
      <c r="C1782" s="57" t="s">
        <v>45</v>
      </c>
      <c r="D1782" s="57" t="s">
        <v>322</v>
      </c>
      <c r="E1782" s="42" t="s">
        <v>6170</v>
      </c>
      <c r="F1782" s="58" t="s">
        <v>323</v>
      </c>
      <c r="G1782" s="87" t="s">
        <v>6534</v>
      </c>
      <c r="H1782" s="91" t="s">
        <v>6302</v>
      </c>
      <c r="I1782" s="57" t="s">
        <v>2124</v>
      </c>
      <c r="J1782" s="59">
        <v>26.7694</v>
      </c>
      <c r="K1782" s="59">
        <v>0</v>
      </c>
      <c r="L1782" s="72">
        <v>3072</v>
      </c>
      <c r="M1782" s="57">
        <v>3.1</v>
      </c>
    </row>
    <row r="1783" s="83" customFormat="1" ht="27.6" spans="1:13">
      <c r="A1783" s="83" t="s">
        <v>44</v>
      </c>
      <c r="B1783" s="84">
        <v>1782</v>
      </c>
      <c r="C1783" s="57" t="s">
        <v>45</v>
      </c>
      <c r="D1783" s="57" t="s">
        <v>89</v>
      </c>
      <c r="E1783" s="42" t="s">
        <v>6170</v>
      </c>
      <c r="F1783" s="58" t="s">
        <v>114</v>
      </c>
      <c r="G1783" s="87" t="s">
        <v>4415</v>
      </c>
      <c r="H1783" s="91" t="s">
        <v>2166</v>
      </c>
      <c r="I1783" s="57" t="s">
        <v>22</v>
      </c>
      <c r="J1783" s="72">
        <v>6</v>
      </c>
      <c r="K1783" s="57">
        <v>0</v>
      </c>
      <c r="L1783" s="72">
        <v>2808</v>
      </c>
      <c r="M1783" s="57">
        <v>3.1</v>
      </c>
    </row>
    <row r="1784" s="83" customFormat="1" ht="27.6" spans="1:13">
      <c r="A1784" s="83" t="s">
        <v>44</v>
      </c>
      <c r="B1784" s="84">
        <v>1783</v>
      </c>
      <c r="C1784" s="57" t="s">
        <v>45</v>
      </c>
      <c r="D1784" s="57" t="s">
        <v>53</v>
      </c>
      <c r="E1784" s="42" t="s">
        <v>6170</v>
      </c>
      <c r="F1784" s="58" t="s">
        <v>55</v>
      </c>
      <c r="G1784" s="87" t="s">
        <v>4416</v>
      </c>
      <c r="H1784" s="91" t="s">
        <v>2158</v>
      </c>
      <c r="I1784" s="57" t="s">
        <v>22</v>
      </c>
      <c r="J1784" s="72">
        <v>18</v>
      </c>
      <c r="K1784" s="57">
        <v>0</v>
      </c>
      <c r="L1784" s="57">
        <v>5038</v>
      </c>
      <c r="M1784" s="57">
        <v>3.1</v>
      </c>
    </row>
    <row r="1785" s="83" customFormat="1" ht="27.6" spans="1:13">
      <c r="A1785" s="83" t="s">
        <v>44</v>
      </c>
      <c r="B1785" s="84">
        <v>1784</v>
      </c>
      <c r="C1785" s="57" t="s">
        <v>45</v>
      </c>
      <c r="D1785" s="57" t="s">
        <v>53</v>
      </c>
      <c r="E1785" s="42" t="s">
        <v>6170</v>
      </c>
      <c r="F1785" s="58" t="s">
        <v>55</v>
      </c>
      <c r="G1785" s="87" t="s">
        <v>4417</v>
      </c>
      <c r="H1785" s="91" t="s">
        <v>2158</v>
      </c>
      <c r="I1785" s="57" t="s">
        <v>22</v>
      </c>
      <c r="J1785" s="72">
        <v>2</v>
      </c>
      <c r="K1785" s="57">
        <v>0</v>
      </c>
      <c r="L1785" s="57">
        <v>280</v>
      </c>
      <c r="M1785" s="57">
        <v>3.1</v>
      </c>
    </row>
    <row r="1786" s="83" customFormat="1" ht="27.6" spans="1:13">
      <c r="A1786" s="83" t="s">
        <v>44</v>
      </c>
      <c r="B1786" s="84">
        <v>1785</v>
      </c>
      <c r="C1786" s="57" t="s">
        <v>45</v>
      </c>
      <c r="D1786" s="57" t="s">
        <v>53</v>
      </c>
      <c r="E1786" s="42" t="s">
        <v>6170</v>
      </c>
      <c r="F1786" s="58" t="s">
        <v>304</v>
      </c>
      <c r="G1786" s="87" t="s">
        <v>6508</v>
      </c>
      <c r="H1786" s="91" t="s">
        <v>2158</v>
      </c>
      <c r="I1786" s="57" t="s">
        <v>22</v>
      </c>
      <c r="J1786" s="72">
        <v>1</v>
      </c>
      <c r="K1786" s="57">
        <v>0</v>
      </c>
      <c r="L1786" s="57">
        <v>326</v>
      </c>
      <c r="M1786" s="57">
        <v>3.1</v>
      </c>
    </row>
    <row r="1787" s="83" customFormat="1" ht="41.4" spans="1:13">
      <c r="A1787" s="83" t="s">
        <v>44</v>
      </c>
      <c r="B1787" s="84">
        <v>1786</v>
      </c>
      <c r="C1787" s="57" t="s">
        <v>45</v>
      </c>
      <c r="D1787" s="57" t="s">
        <v>171</v>
      </c>
      <c r="E1787" s="42" t="s">
        <v>6170</v>
      </c>
      <c r="F1787" s="58" t="s">
        <v>172</v>
      </c>
      <c r="G1787" s="87" t="s">
        <v>6511</v>
      </c>
      <c r="H1787" s="91" t="s">
        <v>1711</v>
      </c>
      <c r="I1787" s="57" t="s">
        <v>22</v>
      </c>
      <c r="J1787" s="72">
        <v>5</v>
      </c>
      <c r="K1787" s="57">
        <v>0</v>
      </c>
      <c r="L1787" s="72">
        <v>8</v>
      </c>
      <c r="M1787" s="57">
        <v>3.1</v>
      </c>
    </row>
    <row r="1788" s="83" customFormat="1" ht="27.6" spans="1:13">
      <c r="A1788" s="83" t="s">
        <v>44</v>
      </c>
      <c r="B1788" s="84">
        <v>1787</v>
      </c>
      <c r="C1788" s="57" t="s">
        <v>45</v>
      </c>
      <c r="D1788" s="57" t="s">
        <v>53</v>
      </c>
      <c r="E1788" s="42" t="s">
        <v>6170</v>
      </c>
      <c r="F1788" s="58" t="s">
        <v>236</v>
      </c>
      <c r="G1788" s="87" t="s">
        <v>4419</v>
      </c>
      <c r="H1788" s="91" t="s">
        <v>2166</v>
      </c>
      <c r="I1788" s="57" t="s">
        <v>22</v>
      </c>
      <c r="J1788" s="72">
        <v>4</v>
      </c>
      <c r="K1788" s="57">
        <v>0</v>
      </c>
      <c r="L1788" s="57">
        <v>3</v>
      </c>
      <c r="M1788" s="57">
        <v>3.1</v>
      </c>
    </row>
    <row r="1789" s="83" customFormat="1" ht="27.6" spans="1:13">
      <c r="A1789" s="83" t="s">
        <v>44</v>
      </c>
      <c r="B1789" s="84">
        <v>1788</v>
      </c>
      <c r="C1789" s="57" t="s">
        <v>45</v>
      </c>
      <c r="D1789" s="57" t="s">
        <v>322</v>
      </c>
      <c r="E1789" s="42" t="s">
        <v>6170</v>
      </c>
      <c r="F1789" s="58" t="s">
        <v>323</v>
      </c>
      <c r="G1789" s="87" t="s">
        <v>4421</v>
      </c>
      <c r="H1789" s="91" t="s">
        <v>2162</v>
      </c>
      <c r="I1789" s="57" t="s">
        <v>2124</v>
      </c>
      <c r="J1789" s="59">
        <v>113.341</v>
      </c>
      <c r="K1789" s="59">
        <v>0</v>
      </c>
      <c r="L1789" s="72">
        <v>37050</v>
      </c>
      <c r="M1789" s="57">
        <v>3.1</v>
      </c>
    </row>
    <row r="1790" s="83" customFormat="1" ht="27.6" spans="1:13">
      <c r="A1790" s="83" t="s">
        <v>44</v>
      </c>
      <c r="B1790" s="84">
        <v>1789</v>
      </c>
      <c r="C1790" s="57" t="s">
        <v>45</v>
      </c>
      <c r="D1790" s="57" t="s">
        <v>89</v>
      </c>
      <c r="E1790" s="42" t="s">
        <v>6170</v>
      </c>
      <c r="F1790" s="58" t="s">
        <v>114</v>
      </c>
      <c r="G1790" s="87" t="s">
        <v>3302</v>
      </c>
      <c r="H1790" s="91" t="s">
        <v>2166</v>
      </c>
      <c r="I1790" s="57" t="s">
        <v>22</v>
      </c>
      <c r="J1790" s="72">
        <v>6</v>
      </c>
      <c r="K1790" s="57">
        <v>0</v>
      </c>
      <c r="L1790" s="57">
        <v>1416</v>
      </c>
      <c r="M1790" s="57">
        <v>3.1</v>
      </c>
    </row>
    <row r="1791" s="83" customFormat="1" ht="27.6" spans="1:13">
      <c r="A1791" s="83" t="s">
        <v>44</v>
      </c>
      <c r="B1791" s="84">
        <v>1790</v>
      </c>
      <c r="C1791" s="57" t="s">
        <v>45</v>
      </c>
      <c r="D1791" s="57" t="s">
        <v>53</v>
      </c>
      <c r="E1791" s="42" t="s">
        <v>6170</v>
      </c>
      <c r="F1791" s="58" t="s">
        <v>55</v>
      </c>
      <c r="G1791" s="87" t="s">
        <v>3303</v>
      </c>
      <c r="H1791" s="91" t="s">
        <v>2158</v>
      </c>
      <c r="I1791" s="57" t="s">
        <v>22</v>
      </c>
      <c r="J1791" s="72">
        <v>21</v>
      </c>
      <c r="K1791" s="57">
        <v>0</v>
      </c>
      <c r="L1791" s="72">
        <v>2589</v>
      </c>
      <c r="M1791" s="57">
        <v>3.1</v>
      </c>
    </row>
    <row r="1792" s="83" customFormat="1" ht="27.6" spans="1:13">
      <c r="A1792" s="83" t="s">
        <v>44</v>
      </c>
      <c r="B1792" s="84">
        <v>1791</v>
      </c>
      <c r="C1792" s="57" t="s">
        <v>45</v>
      </c>
      <c r="D1792" s="57" t="s">
        <v>53</v>
      </c>
      <c r="E1792" s="42" t="s">
        <v>6170</v>
      </c>
      <c r="F1792" s="58" t="s">
        <v>55</v>
      </c>
      <c r="G1792" s="87" t="s">
        <v>3341</v>
      </c>
      <c r="H1792" s="91" t="s">
        <v>2158</v>
      </c>
      <c r="I1792" s="57" t="s">
        <v>22</v>
      </c>
      <c r="J1792" s="72">
        <v>1</v>
      </c>
      <c r="K1792" s="57">
        <v>0</v>
      </c>
      <c r="L1792" s="72">
        <v>62</v>
      </c>
      <c r="M1792" s="57">
        <v>3.1</v>
      </c>
    </row>
    <row r="1793" s="83" customFormat="1" ht="27.6" spans="1:13">
      <c r="A1793" s="83" t="s">
        <v>44</v>
      </c>
      <c r="B1793" s="84">
        <v>1792</v>
      </c>
      <c r="C1793" s="57" t="s">
        <v>45</v>
      </c>
      <c r="D1793" s="57" t="s">
        <v>53</v>
      </c>
      <c r="E1793" s="42" t="s">
        <v>6170</v>
      </c>
      <c r="F1793" s="58" t="s">
        <v>304</v>
      </c>
      <c r="G1793" s="87" t="s">
        <v>6503</v>
      </c>
      <c r="H1793" s="91" t="s">
        <v>2158</v>
      </c>
      <c r="I1793" s="57" t="s">
        <v>22</v>
      </c>
      <c r="J1793" s="72">
        <v>1</v>
      </c>
      <c r="K1793" s="57">
        <v>0</v>
      </c>
      <c r="L1793" s="72">
        <v>156</v>
      </c>
      <c r="M1793" s="57">
        <v>3.1</v>
      </c>
    </row>
    <row r="1794" s="83" customFormat="1" ht="41.4" spans="1:13">
      <c r="A1794" s="83" t="s">
        <v>44</v>
      </c>
      <c r="B1794" s="84">
        <v>1793</v>
      </c>
      <c r="C1794" s="57" t="s">
        <v>45</v>
      </c>
      <c r="D1794" s="57" t="s">
        <v>171</v>
      </c>
      <c r="E1794" s="42" t="s">
        <v>6170</v>
      </c>
      <c r="F1794" s="58" t="s">
        <v>172</v>
      </c>
      <c r="G1794" s="87" t="s">
        <v>6504</v>
      </c>
      <c r="H1794" s="91" t="s">
        <v>1711</v>
      </c>
      <c r="I1794" s="57" t="s">
        <v>22</v>
      </c>
      <c r="J1794" s="72">
        <v>5</v>
      </c>
      <c r="K1794" s="57">
        <v>0</v>
      </c>
      <c r="L1794" s="72">
        <v>6</v>
      </c>
      <c r="M1794" s="57">
        <v>3.1</v>
      </c>
    </row>
    <row r="1795" s="83" customFormat="1" ht="27.6" spans="1:13">
      <c r="A1795" s="83" t="s">
        <v>44</v>
      </c>
      <c r="B1795" s="84">
        <v>1794</v>
      </c>
      <c r="C1795" s="57" t="s">
        <v>45</v>
      </c>
      <c r="D1795" s="57" t="s">
        <v>53</v>
      </c>
      <c r="E1795" s="42" t="s">
        <v>6170</v>
      </c>
      <c r="F1795" s="58" t="s">
        <v>236</v>
      </c>
      <c r="G1795" s="87" t="s">
        <v>3340</v>
      </c>
      <c r="H1795" s="91" t="s">
        <v>2166</v>
      </c>
      <c r="I1795" s="57" t="s">
        <v>22</v>
      </c>
      <c r="J1795" s="72">
        <v>3</v>
      </c>
      <c r="K1795" s="57">
        <v>0</v>
      </c>
      <c r="L1795" s="72">
        <v>2</v>
      </c>
      <c r="M1795" s="57">
        <v>3.1</v>
      </c>
    </row>
    <row r="1796" s="83" customFormat="1" ht="27.6" spans="1:13">
      <c r="A1796" s="83" t="s">
        <v>44</v>
      </c>
      <c r="B1796" s="84">
        <v>1795</v>
      </c>
      <c r="C1796" s="57" t="s">
        <v>45</v>
      </c>
      <c r="D1796" s="57" t="s">
        <v>322</v>
      </c>
      <c r="E1796" s="42" t="s">
        <v>6170</v>
      </c>
      <c r="F1796" s="58" t="s">
        <v>323</v>
      </c>
      <c r="G1796" s="87" t="s">
        <v>3304</v>
      </c>
      <c r="H1796" s="91" t="s">
        <v>2162</v>
      </c>
      <c r="I1796" s="57" t="s">
        <v>2124</v>
      </c>
      <c r="J1796" s="59">
        <v>153.667</v>
      </c>
      <c r="K1796" s="59">
        <v>0</v>
      </c>
      <c r="L1796" s="72">
        <v>30992</v>
      </c>
      <c r="M1796" s="57">
        <v>3.1</v>
      </c>
    </row>
    <row r="1797" s="83" customFormat="1" ht="27.6" spans="1:13">
      <c r="A1797" s="83" t="s">
        <v>44</v>
      </c>
      <c r="B1797" s="84">
        <v>1796</v>
      </c>
      <c r="C1797" s="57" t="s">
        <v>45</v>
      </c>
      <c r="D1797" s="57" t="s">
        <v>89</v>
      </c>
      <c r="E1797" s="42" t="s">
        <v>6170</v>
      </c>
      <c r="F1797" s="58" t="s">
        <v>114</v>
      </c>
      <c r="G1797" s="87" t="s">
        <v>6519</v>
      </c>
      <c r="H1797" s="91" t="s">
        <v>2118</v>
      </c>
      <c r="I1797" s="57" t="s">
        <v>22</v>
      </c>
      <c r="J1797" s="72">
        <v>5</v>
      </c>
      <c r="K1797" s="57">
        <v>0</v>
      </c>
      <c r="L1797" s="72">
        <v>110</v>
      </c>
      <c r="M1797" s="57">
        <v>3.1</v>
      </c>
    </row>
    <row r="1798" s="83" customFormat="1" ht="27.6" spans="1:13">
      <c r="A1798" s="83" t="s">
        <v>44</v>
      </c>
      <c r="B1798" s="84">
        <v>1797</v>
      </c>
      <c r="C1798" s="57" t="s">
        <v>45</v>
      </c>
      <c r="D1798" s="57" t="s">
        <v>89</v>
      </c>
      <c r="E1798" s="42" t="s">
        <v>6170</v>
      </c>
      <c r="F1798" s="58" t="s">
        <v>114</v>
      </c>
      <c r="G1798" s="87" t="s">
        <v>6535</v>
      </c>
      <c r="H1798" s="91" t="s">
        <v>3740</v>
      </c>
      <c r="I1798" s="57" t="s">
        <v>22</v>
      </c>
      <c r="J1798" s="72">
        <v>1</v>
      </c>
      <c r="K1798" s="57">
        <v>0</v>
      </c>
      <c r="L1798" s="72">
        <v>118</v>
      </c>
      <c r="M1798" s="57">
        <v>3.1</v>
      </c>
    </row>
    <row r="1799" s="83" customFormat="1" ht="27.6" spans="1:13">
      <c r="A1799" s="83" t="s">
        <v>44</v>
      </c>
      <c r="B1799" s="84">
        <v>1798</v>
      </c>
      <c r="C1799" s="57" t="s">
        <v>45</v>
      </c>
      <c r="D1799" s="57" t="s">
        <v>53</v>
      </c>
      <c r="E1799" s="42" t="s">
        <v>6170</v>
      </c>
      <c r="F1799" s="58" t="s">
        <v>55</v>
      </c>
      <c r="G1799" s="87" t="s">
        <v>6536</v>
      </c>
      <c r="H1799" s="91" t="s">
        <v>3744</v>
      </c>
      <c r="I1799" s="57" t="s">
        <v>22</v>
      </c>
      <c r="J1799" s="72">
        <v>1</v>
      </c>
      <c r="K1799" s="57">
        <v>0</v>
      </c>
      <c r="L1799" s="72">
        <v>38</v>
      </c>
      <c r="M1799" s="57">
        <v>3.1</v>
      </c>
    </row>
    <row r="1800" s="83" customFormat="1" ht="27.6" spans="1:13">
      <c r="A1800" s="83" t="s">
        <v>44</v>
      </c>
      <c r="B1800" s="84">
        <v>1799</v>
      </c>
      <c r="C1800" s="57" t="s">
        <v>45</v>
      </c>
      <c r="D1800" s="57" t="s">
        <v>53</v>
      </c>
      <c r="E1800" s="42" t="s">
        <v>6170</v>
      </c>
      <c r="F1800" s="58" t="s">
        <v>55</v>
      </c>
      <c r="G1800" s="87" t="s">
        <v>6531</v>
      </c>
      <c r="H1800" s="91" t="s">
        <v>3744</v>
      </c>
      <c r="I1800" s="57" t="s">
        <v>22</v>
      </c>
      <c r="J1800" s="72">
        <v>11</v>
      </c>
      <c r="K1800" s="57">
        <v>0</v>
      </c>
      <c r="L1800" s="72">
        <v>825</v>
      </c>
      <c r="M1800" s="57">
        <v>3.1</v>
      </c>
    </row>
    <row r="1801" s="83" customFormat="1" ht="27.6" spans="1:13">
      <c r="A1801" s="83" t="s">
        <v>44</v>
      </c>
      <c r="B1801" s="84">
        <v>1800</v>
      </c>
      <c r="C1801" s="57" t="s">
        <v>45</v>
      </c>
      <c r="D1801" s="57" t="s">
        <v>53</v>
      </c>
      <c r="E1801" s="42" t="s">
        <v>6170</v>
      </c>
      <c r="F1801" s="58" t="s">
        <v>304</v>
      </c>
      <c r="G1801" s="87" t="s">
        <v>6537</v>
      </c>
      <c r="H1801" s="91" t="s">
        <v>2121</v>
      </c>
      <c r="I1801" s="57" t="s">
        <v>22</v>
      </c>
      <c r="J1801" s="72">
        <v>1</v>
      </c>
      <c r="K1801" s="57">
        <v>0</v>
      </c>
      <c r="L1801" s="72">
        <v>74</v>
      </c>
      <c r="M1801" s="57">
        <v>3.1</v>
      </c>
    </row>
    <row r="1802" s="83" customFormat="1" ht="27.6" spans="1:13">
      <c r="A1802" s="83" t="s">
        <v>44</v>
      </c>
      <c r="B1802" s="84">
        <v>1801</v>
      </c>
      <c r="C1802" s="57" t="s">
        <v>45</v>
      </c>
      <c r="D1802" s="57" t="s">
        <v>53</v>
      </c>
      <c r="E1802" s="42" t="s">
        <v>6170</v>
      </c>
      <c r="F1802" s="58" t="s">
        <v>249</v>
      </c>
      <c r="G1802" s="87" t="s">
        <v>6532</v>
      </c>
      <c r="H1802" s="91" t="s">
        <v>2121</v>
      </c>
      <c r="I1802" s="57" t="s">
        <v>22</v>
      </c>
      <c r="J1802" s="72">
        <v>1</v>
      </c>
      <c r="K1802" s="57">
        <v>0</v>
      </c>
      <c r="L1802" s="72">
        <v>24</v>
      </c>
      <c r="M1802" s="57">
        <v>3.1</v>
      </c>
    </row>
    <row r="1803" s="83" customFormat="1" ht="27.6" spans="1:13">
      <c r="A1803" s="83" t="s">
        <v>44</v>
      </c>
      <c r="B1803" s="84">
        <v>1802</v>
      </c>
      <c r="C1803" s="57" t="s">
        <v>45</v>
      </c>
      <c r="D1803" s="57" t="s">
        <v>53</v>
      </c>
      <c r="E1803" s="42" t="s">
        <v>6170</v>
      </c>
      <c r="F1803" s="58" t="s">
        <v>304</v>
      </c>
      <c r="G1803" s="87" t="s">
        <v>6524</v>
      </c>
      <c r="H1803" s="91" t="s">
        <v>2121</v>
      </c>
      <c r="I1803" s="57" t="s">
        <v>22</v>
      </c>
      <c r="J1803" s="72">
        <v>1</v>
      </c>
      <c r="K1803" s="57">
        <f>(CEILING(J1803*0.2,1))*1</f>
        <v>1</v>
      </c>
      <c r="L1803" s="72">
        <v>5</v>
      </c>
      <c r="M1803" s="57">
        <v>3.1</v>
      </c>
    </row>
    <row r="1804" s="83" customFormat="1" ht="27.6" spans="1:13">
      <c r="A1804" s="83" t="s">
        <v>44</v>
      </c>
      <c r="B1804" s="84">
        <v>1803</v>
      </c>
      <c r="C1804" s="57" t="s">
        <v>45</v>
      </c>
      <c r="D1804" s="57" t="s">
        <v>53</v>
      </c>
      <c r="E1804" s="42" t="s">
        <v>6170</v>
      </c>
      <c r="F1804" s="58" t="s">
        <v>304</v>
      </c>
      <c r="G1804" s="87" t="s">
        <v>6533</v>
      </c>
      <c r="H1804" s="91" t="s">
        <v>2121</v>
      </c>
      <c r="I1804" s="57" t="s">
        <v>22</v>
      </c>
      <c r="J1804" s="72">
        <v>1</v>
      </c>
      <c r="K1804" s="57">
        <v>0</v>
      </c>
      <c r="L1804" s="72">
        <v>82</v>
      </c>
      <c r="M1804" s="57">
        <v>3.1</v>
      </c>
    </row>
    <row r="1805" s="83" customFormat="1" ht="27.6" spans="1:13">
      <c r="A1805" s="83" t="s">
        <v>44</v>
      </c>
      <c r="B1805" s="84">
        <v>1804</v>
      </c>
      <c r="C1805" s="57" t="s">
        <v>45</v>
      </c>
      <c r="D1805" s="57" t="s">
        <v>171</v>
      </c>
      <c r="E1805" s="42" t="s">
        <v>6170</v>
      </c>
      <c r="F1805" s="58" t="s">
        <v>172</v>
      </c>
      <c r="G1805" s="87" t="s">
        <v>6262</v>
      </c>
      <c r="H1805" s="91" t="s">
        <v>1926</v>
      </c>
      <c r="I1805" s="57" t="s">
        <v>22</v>
      </c>
      <c r="J1805" s="72">
        <v>4</v>
      </c>
      <c r="K1805" s="57">
        <v>0</v>
      </c>
      <c r="L1805" s="72">
        <v>1</v>
      </c>
      <c r="M1805" s="57">
        <v>3.1</v>
      </c>
    </row>
    <row r="1806" s="83" customFormat="1" ht="27.6" spans="1:13">
      <c r="A1806" s="83" t="s">
        <v>44</v>
      </c>
      <c r="B1806" s="84">
        <v>1805</v>
      </c>
      <c r="C1806" s="57" t="s">
        <v>45</v>
      </c>
      <c r="D1806" s="57" t="s">
        <v>171</v>
      </c>
      <c r="E1806" s="42" t="s">
        <v>6170</v>
      </c>
      <c r="F1806" s="58" t="s">
        <v>172</v>
      </c>
      <c r="G1806" s="87" t="s">
        <v>6261</v>
      </c>
      <c r="H1806" s="91" t="s">
        <v>1926</v>
      </c>
      <c r="I1806" s="57" t="s">
        <v>22</v>
      </c>
      <c r="J1806" s="72">
        <v>1</v>
      </c>
      <c r="K1806" s="57">
        <v>0</v>
      </c>
      <c r="L1806" s="72">
        <v>1</v>
      </c>
      <c r="M1806" s="57">
        <v>3.1</v>
      </c>
    </row>
    <row r="1807" s="83" customFormat="1" ht="27.6" spans="1:13">
      <c r="A1807" s="83" t="s">
        <v>44</v>
      </c>
      <c r="B1807" s="84">
        <v>1806</v>
      </c>
      <c r="C1807" s="57" t="s">
        <v>45</v>
      </c>
      <c r="D1807" s="57" t="s">
        <v>53</v>
      </c>
      <c r="E1807" s="42" t="s">
        <v>6170</v>
      </c>
      <c r="F1807" s="58" t="s">
        <v>236</v>
      </c>
      <c r="G1807" s="87" t="s">
        <v>6538</v>
      </c>
      <c r="H1807" s="91" t="s">
        <v>2638</v>
      </c>
      <c r="I1807" s="57" t="s">
        <v>22</v>
      </c>
      <c r="J1807" s="72">
        <v>1</v>
      </c>
      <c r="K1807" s="57">
        <v>0</v>
      </c>
      <c r="L1807" s="72">
        <v>1</v>
      </c>
      <c r="M1807" s="57">
        <v>3.1</v>
      </c>
    </row>
    <row r="1808" s="83" customFormat="1" ht="41.4" spans="1:13">
      <c r="A1808" s="83" t="s">
        <v>44</v>
      </c>
      <c r="B1808" s="84">
        <v>1807</v>
      </c>
      <c r="C1808" s="57" t="s">
        <v>45</v>
      </c>
      <c r="D1808" s="57" t="s">
        <v>53</v>
      </c>
      <c r="E1808" s="42" t="s">
        <v>6170</v>
      </c>
      <c r="F1808" s="58" t="s">
        <v>236</v>
      </c>
      <c r="G1808" s="87" t="s">
        <v>6528</v>
      </c>
      <c r="H1808" s="91" t="s">
        <v>2638</v>
      </c>
      <c r="I1808" s="57" t="s">
        <v>22</v>
      </c>
      <c r="J1808" s="72">
        <v>2</v>
      </c>
      <c r="K1808" s="57">
        <f t="shared" ref="K1808:K1813" si="111">(CEILING(J1808*0.2,1))*1</f>
        <v>1</v>
      </c>
      <c r="L1808" s="72">
        <v>4</v>
      </c>
      <c r="M1808" s="57">
        <v>3.1</v>
      </c>
    </row>
    <row r="1809" s="83" customFormat="1" ht="27.6" spans="1:13">
      <c r="A1809" s="83" t="s">
        <v>44</v>
      </c>
      <c r="B1809" s="84">
        <v>1808</v>
      </c>
      <c r="C1809" s="57" t="s">
        <v>45</v>
      </c>
      <c r="D1809" s="57" t="s">
        <v>322</v>
      </c>
      <c r="E1809" s="42" t="s">
        <v>6170</v>
      </c>
      <c r="F1809" s="58" t="s">
        <v>323</v>
      </c>
      <c r="G1809" s="87" t="s">
        <v>3748</v>
      </c>
      <c r="H1809" s="91" t="s">
        <v>2123</v>
      </c>
      <c r="I1809" s="57" t="s">
        <v>2124</v>
      </c>
      <c r="J1809" s="59">
        <v>1.1</v>
      </c>
      <c r="K1809" s="59">
        <f>J1809*0.1</f>
        <v>0.11</v>
      </c>
      <c r="L1809" s="72">
        <v>18</v>
      </c>
      <c r="M1809" s="57">
        <v>3.1</v>
      </c>
    </row>
    <row r="1810" s="83" customFormat="1" ht="27.6" spans="1:13">
      <c r="A1810" s="83" t="s">
        <v>44</v>
      </c>
      <c r="B1810" s="84">
        <v>1809</v>
      </c>
      <c r="C1810" s="57" t="s">
        <v>45</v>
      </c>
      <c r="D1810" s="57" t="s">
        <v>322</v>
      </c>
      <c r="E1810" s="42" t="s">
        <v>6170</v>
      </c>
      <c r="F1810" s="58" t="s">
        <v>323</v>
      </c>
      <c r="G1810" s="87" t="s">
        <v>6534</v>
      </c>
      <c r="H1810" s="91" t="s">
        <v>6302</v>
      </c>
      <c r="I1810" s="57" t="s">
        <v>2124</v>
      </c>
      <c r="J1810" s="59">
        <v>70.9109</v>
      </c>
      <c r="K1810" s="59">
        <v>0</v>
      </c>
      <c r="L1810" s="72">
        <v>8137</v>
      </c>
      <c r="M1810" s="57">
        <v>3.1</v>
      </c>
    </row>
    <row r="1811" s="83" customFormat="1" ht="27.6" spans="1:13">
      <c r="A1811" s="83" t="s">
        <v>44</v>
      </c>
      <c r="B1811" s="84">
        <v>1810</v>
      </c>
      <c r="C1811" s="57" t="s">
        <v>45</v>
      </c>
      <c r="D1811" s="57" t="s">
        <v>53</v>
      </c>
      <c r="E1811" s="42" t="s">
        <v>6170</v>
      </c>
      <c r="F1811" s="58" t="s">
        <v>55</v>
      </c>
      <c r="G1811" s="87" t="s">
        <v>6539</v>
      </c>
      <c r="H1811" s="91" t="s">
        <v>2158</v>
      </c>
      <c r="I1811" s="57" t="s">
        <v>22</v>
      </c>
      <c r="J1811" s="72">
        <v>1</v>
      </c>
      <c r="K1811" s="57">
        <f t="shared" si="111"/>
        <v>1</v>
      </c>
      <c r="L1811" s="72">
        <v>52</v>
      </c>
      <c r="M1811" s="57">
        <v>3.1</v>
      </c>
    </row>
    <row r="1812" s="83" customFormat="1" ht="27.6" spans="1:13">
      <c r="A1812" s="83" t="s">
        <v>44</v>
      </c>
      <c r="B1812" s="84">
        <v>1811</v>
      </c>
      <c r="C1812" s="57" t="s">
        <v>45</v>
      </c>
      <c r="D1812" s="57" t="s">
        <v>53</v>
      </c>
      <c r="E1812" s="42" t="s">
        <v>6170</v>
      </c>
      <c r="F1812" s="58" t="s">
        <v>249</v>
      </c>
      <c r="G1812" s="87" t="s">
        <v>3371</v>
      </c>
      <c r="H1812" s="91" t="s">
        <v>2158</v>
      </c>
      <c r="I1812" s="57" t="s">
        <v>22</v>
      </c>
      <c r="J1812" s="72">
        <v>1</v>
      </c>
      <c r="K1812" s="57">
        <f t="shared" si="111"/>
        <v>1</v>
      </c>
      <c r="L1812" s="72">
        <v>4</v>
      </c>
      <c r="M1812" s="57">
        <v>3.1</v>
      </c>
    </row>
    <row r="1813" s="83" customFormat="1" ht="27.6" spans="1:13">
      <c r="A1813" s="83" t="s">
        <v>44</v>
      </c>
      <c r="B1813" s="84">
        <v>1812</v>
      </c>
      <c r="C1813" s="57" t="s">
        <v>45</v>
      </c>
      <c r="D1813" s="57" t="s">
        <v>53</v>
      </c>
      <c r="E1813" s="42" t="s">
        <v>6170</v>
      </c>
      <c r="F1813" s="58" t="s">
        <v>249</v>
      </c>
      <c r="G1813" s="87" t="s">
        <v>6540</v>
      </c>
      <c r="H1813" s="91" t="s">
        <v>2158</v>
      </c>
      <c r="I1813" s="57" t="s">
        <v>22</v>
      </c>
      <c r="J1813" s="72">
        <v>1</v>
      </c>
      <c r="K1813" s="57">
        <f t="shared" si="111"/>
        <v>1</v>
      </c>
      <c r="L1813" s="72">
        <v>17</v>
      </c>
      <c r="M1813" s="57">
        <v>3.1</v>
      </c>
    </row>
    <row r="1814" s="83" customFormat="1" ht="27.6" spans="1:13">
      <c r="A1814" s="83" t="s">
        <v>44</v>
      </c>
      <c r="B1814" s="84">
        <v>1813</v>
      </c>
      <c r="C1814" s="57" t="s">
        <v>45</v>
      </c>
      <c r="D1814" s="57" t="s">
        <v>322</v>
      </c>
      <c r="E1814" s="42" t="s">
        <v>6170</v>
      </c>
      <c r="F1814" s="58" t="s">
        <v>323</v>
      </c>
      <c r="G1814" s="87" t="s">
        <v>6541</v>
      </c>
      <c r="H1814" s="91" t="s">
        <v>2162</v>
      </c>
      <c r="I1814" s="57" t="s">
        <v>2124</v>
      </c>
      <c r="J1814" s="59">
        <v>0.477</v>
      </c>
      <c r="K1814" s="59">
        <f>J1814*0.1</f>
        <v>0.0477</v>
      </c>
      <c r="L1814" s="72">
        <v>48</v>
      </c>
      <c r="M1814" s="57">
        <v>3.1</v>
      </c>
    </row>
    <row r="1815" s="83" customFormat="1" ht="27.6" spans="1:13">
      <c r="A1815" s="83" t="s">
        <v>44</v>
      </c>
      <c r="B1815" s="84">
        <v>1814</v>
      </c>
      <c r="C1815" s="57" t="s">
        <v>45</v>
      </c>
      <c r="D1815" s="57" t="s">
        <v>53</v>
      </c>
      <c r="E1815" s="42" t="s">
        <v>6170</v>
      </c>
      <c r="F1815" s="58" t="s">
        <v>55</v>
      </c>
      <c r="G1815" s="87" t="s">
        <v>6539</v>
      </c>
      <c r="H1815" s="91" t="s">
        <v>2158</v>
      </c>
      <c r="I1815" s="57" t="s">
        <v>22</v>
      </c>
      <c r="J1815" s="72">
        <v>1</v>
      </c>
      <c r="K1815" s="57">
        <f t="shared" ref="K1815:K1817" si="112">(CEILING(J1815*0.2,1))*1</f>
        <v>1</v>
      </c>
      <c r="L1815" s="72">
        <v>52</v>
      </c>
      <c r="M1815" s="57">
        <v>3.1</v>
      </c>
    </row>
    <row r="1816" s="83" customFormat="1" ht="27.6" spans="1:13">
      <c r="A1816" s="83" t="s">
        <v>44</v>
      </c>
      <c r="B1816" s="84">
        <v>1815</v>
      </c>
      <c r="C1816" s="57" t="s">
        <v>45</v>
      </c>
      <c r="D1816" s="57" t="s">
        <v>53</v>
      </c>
      <c r="E1816" s="42" t="s">
        <v>6170</v>
      </c>
      <c r="F1816" s="58" t="s">
        <v>249</v>
      </c>
      <c r="G1816" s="87" t="s">
        <v>3371</v>
      </c>
      <c r="H1816" s="91" t="s">
        <v>2158</v>
      </c>
      <c r="I1816" s="57" t="s">
        <v>22</v>
      </c>
      <c r="J1816" s="72">
        <v>1</v>
      </c>
      <c r="K1816" s="57">
        <f t="shared" si="112"/>
        <v>1</v>
      </c>
      <c r="L1816" s="72">
        <v>4</v>
      </c>
      <c r="M1816" s="57">
        <v>3.1</v>
      </c>
    </row>
    <row r="1817" s="83" customFormat="1" ht="27.6" spans="1:13">
      <c r="A1817" s="83" t="s">
        <v>44</v>
      </c>
      <c r="B1817" s="84">
        <v>1816</v>
      </c>
      <c r="C1817" s="57" t="s">
        <v>45</v>
      </c>
      <c r="D1817" s="57" t="s">
        <v>53</v>
      </c>
      <c r="E1817" s="42" t="s">
        <v>6170</v>
      </c>
      <c r="F1817" s="58" t="s">
        <v>249</v>
      </c>
      <c r="G1817" s="87" t="s">
        <v>6540</v>
      </c>
      <c r="H1817" s="91" t="s">
        <v>2158</v>
      </c>
      <c r="I1817" s="57" t="s">
        <v>22</v>
      </c>
      <c r="J1817" s="72">
        <v>1</v>
      </c>
      <c r="K1817" s="57">
        <f t="shared" si="112"/>
        <v>1</v>
      </c>
      <c r="L1817" s="72">
        <v>17</v>
      </c>
      <c r="M1817" s="57">
        <v>3.1</v>
      </c>
    </row>
    <row r="1818" s="83" customFormat="1" ht="27.6" spans="1:13">
      <c r="A1818" s="83" t="s">
        <v>44</v>
      </c>
      <c r="B1818" s="84">
        <v>1817</v>
      </c>
      <c r="C1818" s="57" t="s">
        <v>45</v>
      </c>
      <c r="D1818" s="57" t="s">
        <v>322</v>
      </c>
      <c r="E1818" s="42" t="s">
        <v>6170</v>
      </c>
      <c r="F1818" s="58" t="s">
        <v>323</v>
      </c>
      <c r="G1818" s="87" t="s">
        <v>6541</v>
      </c>
      <c r="H1818" s="91" t="s">
        <v>2162</v>
      </c>
      <c r="I1818" s="57" t="s">
        <v>2124</v>
      </c>
      <c r="J1818" s="59">
        <v>0.477</v>
      </c>
      <c r="K1818" s="59">
        <f>J1818*0.1</f>
        <v>0.0477</v>
      </c>
      <c r="L1818" s="72">
        <v>48</v>
      </c>
      <c r="M1818" s="57">
        <v>3.1</v>
      </c>
    </row>
    <row r="1819" s="83" customFormat="1" ht="27.6" spans="1:13">
      <c r="A1819" s="83" t="s">
        <v>44</v>
      </c>
      <c r="B1819" s="84">
        <v>1818</v>
      </c>
      <c r="C1819" s="57" t="s">
        <v>45</v>
      </c>
      <c r="D1819" s="57" t="s">
        <v>53</v>
      </c>
      <c r="E1819" s="42" t="s">
        <v>6170</v>
      </c>
      <c r="F1819" s="58" t="s">
        <v>3813</v>
      </c>
      <c r="G1819" s="87" t="s">
        <v>4462</v>
      </c>
      <c r="H1819" s="91" t="s">
        <v>2153</v>
      </c>
      <c r="I1819" s="57" t="s">
        <v>22</v>
      </c>
      <c r="J1819" s="72">
        <v>1</v>
      </c>
      <c r="K1819" s="57">
        <f t="shared" ref="K1819:K1829" si="113">(CEILING(J1819*0.2,1))*1</f>
        <v>1</v>
      </c>
      <c r="L1819" s="72">
        <v>5</v>
      </c>
      <c r="M1819" s="57">
        <v>3.1</v>
      </c>
    </row>
    <row r="1820" s="83" customFormat="1" ht="27.6" spans="1:13">
      <c r="A1820" s="83" t="s">
        <v>44</v>
      </c>
      <c r="B1820" s="84">
        <v>1819</v>
      </c>
      <c r="C1820" s="57" t="s">
        <v>45</v>
      </c>
      <c r="D1820" s="57" t="s">
        <v>89</v>
      </c>
      <c r="E1820" s="42" t="s">
        <v>6170</v>
      </c>
      <c r="F1820" s="58" t="s">
        <v>90</v>
      </c>
      <c r="G1820" s="87" t="s">
        <v>4463</v>
      </c>
      <c r="H1820" s="91" t="s">
        <v>2369</v>
      </c>
      <c r="I1820" s="57" t="s">
        <v>22</v>
      </c>
      <c r="J1820" s="72">
        <v>2</v>
      </c>
      <c r="K1820" s="57">
        <v>0</v>
      </c>
      <c r="L1820" s="72">
        <v>15</v>
      </c>
      <c r="M1820" s="57">
        <v>3.1</v>
      </c>
    </row>
    <row r="1821" s="83" customFormat="1" ht="27.6" spans="1:13">
      <c r="A1821" s="83" t="s">
        <v>44</v>
      </c>
      <c r="B1821" s="84">
        <v>1820</v>
      </c>
      <c r="C1821" s="57" t="s">
        <v>45</v>
      </c>
      <c r="D1821" s="57" t="s">
        <v>89</v>
      </c>
      <c r="E1821" s="42" t="s">
        <v>6170</v>
      </c>
      <c r="F1821" s="58" t="s">
        <v>114</v>
      </c>
      <c r="G1821" s="87" t="s">
        <v>4464</v>
      </c>
      <c r="H1821" s="91" t="s">
        <v>2369</v>
      </c>
      <c r="I1821" s="57" t="s">
        <v>22</v>
      </c>
      <c r="J1821" s="72">
        <v>2</v>
      </c>
      <c r="K1821" s="57">
        <v>0</v>
      </c>
      <c r="L1821" s="72">
        <v>14</v>
      </c>
      <c r="M1821" s="57">
        <v>3.1</v>
      </c>
    </row>
    <row r="1822" s="83" customFormat="1" ht="27.6" spans="1:13">
      <c r="A1822" s="83" t="s">
        <v>44</v>
      </c>
      <c r="B1822" s="84">
        <v>1821</v>
      </c>
      <c r="C1822" s="57" t="s">
        <v>45</v>
      </c>
      <c r="D1822" s="57" t="s">
        <v>89</v>
      </c>
      <c r="E1822" s="42" t="s">
        <v>6170</v>
      </c>
      <c r="F1822" s="58" t="s">
        <v>114</v>
      </c>
      <c r="G1822" s="87" t="s">
        <v>4465</v>
      </c>
      <c r="H1822" s="91" t="s">
        <v>2369</v>
      </c>
      <c r="I1822" s="57" t="s">
        <v>22</v>
      </c>
      <c r="J1822" s="72">
        <v>1</v>
      </c>
      <c r="K1822" s="57">
        <v>0</v>
      </c>
      <c r="L1822" s="72">
        <v>11</v>
      </c>
      <c r="M1822" s="57">
        <v>3.1</v>
      </c>
    </row>
    <row r="1823" s="83" customFormat="1" ht="27.6" spans="1:13">
      <c r="A1823" s="83" t="s">
        <v>44</v>
      </c>
      <c r="B1823" s="84">
        <v>1822</v>
      </c>
      <c r="C1823" s="57" t="s">
        <v>45</v>
      </c>
      <c r="D1823" s="57" t="s">
        <v>53</v>
      </c>
      <c r="E1823" s="42" t="s">
        <v>6170</v>
      </c>
      <c r="F1823" s="58" t="s">
        <v>55</v>
      </c>
      <c r="G1823" s="87" t="s">
        <v>4467</v>
      </c>
      <c r="H1823" s="91" t="s">
        <v>2371</v>
      </c>
      <c r="I1823" s="57" t="s">
        <v>22</v>
      </c>
      <c r="J1823" s="72">
        <v>1</v>
      </c>
      <c r="K1823" s="57">
        <f t="shared" si="113"/>
        <v>1</v>
      </c>
      <c r="L1823" s="72">
        <v>10</v>
      </c>
      <c r="M1823" s="57">
        <v>3.1</v>
      </c>
    </row>
    <row r="1824" s="83" customFormat="1" ht="27.6" spans="1:13">
      <c r="A1824" s="83" t="s">
        <v>44</v>
      </c>
      <c r="B1824" s="84">
        <v>1823</v>
      </c>
      <c r="C1824" s="57" t="s">
        <v>45</v>
      </c>
      <c r="D1824" s="57" t="s">
        <v>53</v>
      </c>
      <c r="E1824" s="42" t="s">
        <v>6170</v>
      </c>
      <c r="F1824" s="58" t="s">
        <v>249</v>
      </c>
      <c r="G1824" s="87" t="s">
        <v>4468</v>
      </c>
      <c r="H1824" s="91" t="s">
        <v>2371</v>
      </c>
      <c r="I1824" s="57" t="s">
        <v>22</v>
      </c>
      <c r="J1824" s="72">
        <v>2</v>
      </c>
      <c r="K1824" s="57">
        <f t="shared" si="113"/>
        <v>1</v>
      </c>
      <c r="L1824" s="72">
        <v>8</v>
      </c>
      <c r="M1824" s="57">
        <v>3.1</v>
      </c>
    </row>
    <row r="1825" s="83" customFormat="1" ht="27.6" spans="1:13">
      <c r="A1825" s="83" t="s">
        <v>44</v>
      </c>
      <c r="B1825" s="84">
        <v>1824</v>
      </c>
      <c r="C1825" s="57" t="s">
        <v>45</v>
      </c>
      <c r="D1825" s="57" t="s">
        <v>53</v>
      </c>
      <c r="E1825" s="42" t="s">
        <v>6170</v>
      </c>
      <c r="F1825" s="58" t="s">
        <v>304</v>
      </c>
      <c r="G1825" s="87" t="s">
        <v>4470</v>
      </c>
      <c r="H1825" s="91" t="s">
        <v>2371</v>
      </c>
      <c r="I1825" s="57" t="s">
        <v>22</v>
      </c>
      <c r="J1825" s="72">
        <v>2</v>
      </c>
      <c r="K1825" s="57">
        <f t="shared" si="113"/>
        <v>1</v>
      </c>
      <c r="L1825" s="72">
        <v>32</v>
      </c>
      <c r="M1825" s="57">
        <v>3.1</v>
      </c>
    </row>
    <row r="1826" s="83" customFormat="1" ht="27.6" spans="1:13">
      <c r="A1826" s="83" t="s">
        <v>44</v>
      </c>
      <c r="B1826" s="84">
        <v>1825</v>
      </c>
      <c r="C1826" s="57" t="s">
        <v>45</v>
      </c>
      <c r="D1826" s="57" t="s">
        <v>53</v>
      </c>
      <c r="E1826" s="42" t="s">
        <v>6170</v>
      </c>
      <c r="F1826" s="58" t="s">
        <v>304</v>
      </c>
      <c r="G1826" s="87" t="s">
        <v>4472</v>
      </c>
      <c r="H1826" s="91" t="s">
        <v>2371</v>
      </c>
      <c r="I1826" s="57" t="s">
        <v>22</v>
      </c>
      <c r="J1826" s="72">
        <v>1</v>
      </c>
      <c r="K1826" s="57">
        <f t="shared" si="113"/>
        <v>1</v>
      </c>
      <c r="L1826" s="72">
        <v>6</v>
      </c>
      <c r="M1826" s="57">
        <v>3.1</v>
      </c>
    </row>
    <row r="1827" s="83" customFormat="1" ht="27.6" spans="1:13">
      <c r="A1827" s="83" t="s">
        <v>44</v>
      </c>
      <c r="B1827" s="84">
        <v>1826</v>
      </c>
      <c r="C1827" s="57" t="s">
        <v>45</v>
      </c>
      <c r="D1827" s="57" t="s">
        <v>53</v>
      </c>
      <c r="E1827" s="42" t="s">
        <v>6170</v>
      </c>
      <c r="F1827" s="58" t="s">
        <v>304</v>
      </c>
      <c r="G1827" s="87" t="s">
        <v>4473</v>
      </c>
      <c r="H1827" s="91" t="s">
        <v>2371</v>
      </c>
      <c r="I1827" s="57" t="s">
        <v>22</v>
      </c>
      <c r="J1827" s="72">
        <v>1</v>
      </c>
      <c r="K1827" s="57">
        <f t="shared" si="113"/>
        <v>1</v>
      </c>
      <c r="L1827" s="72">
        <v>16</v>
      </c>
      <c r="M1827" s="57">
        <v>3.1</v>
      </c>
    </row>
    <row r="1828" s="83" customFormat="1" ht="27.6" spans="1:13">
      <c r="A1828" s="83" t="s">
        <v>44</v>
      </c>
      <c r="B1828" s="84">
        <v>1827</v>
      </c>
      <c r="C1828" s="57" t="s">
        <v>45</v>
      </c>
      <c r="D1828" s="57" t="s">
        <v>53</v>
      </c>
      <c r="E1828" s="42" t="s">
        <v>6170</v>
      </c>
      <c r="F1828" s="58" t="s">
        <v>55</v>
      </c>
      <c r="G1828" s="87" t="s">
        <v>6542</v>
      </c>
      <c r="H1828" s="91" t="s">
        <v>2371</v>
      </c>
      <c r="I1828" s="57" t="s">
        <v>22</v>
      </c>
      <c r="J1828" s="72">
        <v>2</v>
      </c>
      <c r="K1828" s="57">
        <f t="shared" si="113"/>
        <v>1</v>
      </c>
      <c r="L1828" s="72">
        <v>10</v>
      </c>
      <c r="M1828" s="57">
        <v>3.1</v>
      </c>
    </row>
    <row r="1829" s="83" customFormat="1" ht="27.6" spans="1:13">
      <c r="A1829" s="83" t="s">
        <v>44</v>
      </c>
      <c r="B1829" s="84">
        <v>1828</v>
      </c>
      <c r="C1829" s="57" t="s">
        <v>45</v>
      </c>
      <c r="D1829" s="57" t="s">
        <v>53</v>
      </c>
      <c r="E1829" s="42" t="s">
        <v>6170</v>
      </c>
      <c r="F1829" s="58" t="s">
        <v>55</v>
      </c>
      <c r="G1829" s="87" t="s">
        <v>4474</v>
      </c>
      <c r="H1829" s="91" t="s">
        <v>2371</v>
      </c>
      <c r="I1829" s="57" t="s">
        <v>22</v>
      </c>
      <c r="J1829" s="72">
        <v>2</v>
      </c>
      <c r="K1829" s="57">
        <f t="shared" si="113"/>
        <v>1</v>
      </c>
      <c r="L1829" s="72">
        <v>4</v>
      </c>
      <c r="M1829" s="57">
        <v>3.1</v>
      </c>
    </row>
    <row r="1830" s="83" customFormat="1" ht="27.6" spans="1:13">
      <c r="A1830" s="83" t="s">
        <v>44</v>
      </c>
      <c r="B1830" s="84">
        <v>1829</v>
      </c>
      <c r="C1830" s="57" t="s">
        <v>45</v>
      </c>
      <c r="D1830" s="57" t="s">
        <v>171</v>
      </c>
      <c r="E1830" s="42" t="s">
        <v>6170</v>
      </c>
      <c r="F1830" s="58" t="s">
        <v>172</v>
      </c>
      <c r="G1830" s="87" t="s">
        <v>4475</v>
      </c>
      <c r="H1830" s="91" t="s">
        <v>1697</v>
      </c>
      <c r="I1830" s="57" t="s">
        <v>22</v>
      </c>
      <c r="J1830" s="72">
        <v>2</v>
      </c>
      <c r="K1830" s="57">
        <v>0</v>
      </c>
      <c r="L1830" s="72">
        <v>0.48</v>
      </c>
      <c r="M1830" s="57">
        <v>3.1</v>
      </c>
    </row>
    <row r="1831" s="83" customFormat="1" ht="27.6" spans="1:13">
      <c r="A1831" s="83" t="s">
        <v>44</v>
      </c>
      <c r="B1831" s="84">
        <v>1830</v>
      </c>
      <c r="C1831" s="57" t="s">
        <v>45</v>
      </c>
      <c r="D1831" s="57" t="s">
        <v>171</v>
      </c>
      <c r="E1831" s="42" t="s">
        <v>6170</v>
      </c>
      <c r="F1831" s="58" t="s">
        <v>172</v>
      </c>
      <c r="G1831" s="87" t="s">
        <v>4476</v>
      </c>
      <c r="H1831" s="91" t="s">
        <v>1697</v>
      </c>
      <c r="I1831" s="57" t="s">
        <v>22</v>
      </c>
      <c r="J1831" s="72">
        <v>2</v>
      </c>
      <c r="K1831" s="57">
        <v>0</v>
      </c>
      <c r="L1831" s="72">
        <v>1</v>
      </c>
      <c r="M1831" s="57">
        <v>3.1</v>
      </c>
    </row>
    <row r="1832" s="83" customFormat="1" ht="27.6" spans="1:13">
      <c r="A1832" s="83" t="s">
        <v>44</v>
      </c>
      <c r="B1832" s="84">
        <v>1831</v>
      </c>
      <c r="C1832" s="57" t="s">
        <v>45</v>
      </c>
      <c r="D1832" s="57" t="s">
        <v>53</v>
      </c>
      <c r="E1832" s="42" t="s">
        <v>6170</v>
      </c>
      <c r="F1832" s="58" t="s">
        <v>236</v>
      </c>
      <c r="G1832" s="87" t="s">
        <v>6543</v>
      </c>
      <c r="H1832" s="91" t="s">
        <v>2369</v>
      </c>
      <c r="I1832" s="57" t="s">
        <v>22</v>
      </c>
      <c r="J1832" s="72">
        <v>1</v>
      </c>
      <c r="K1832" s="57">
        <f>(CEILING(J1832*0.2,1))*1</f>
        <v>1</v>
      </c>
      <c r="L1832" s="72">
        <v>1</v>
      </c>
      <c r="M1832" s="57">
        <v>3.1</v>
      </c>
    </row>
    <row r="1833" s="83" customFormat="1" ht="27.6" spans="1:13">
      <c r="A1833" s="83" t="s">
        <v>44</v>
      </c>
      <c r="B1833" s="84">
        <v>1832</v>
      </c>
      <c r="C1833" s="57" t="s">
        <v>45</v>
      </c>
      <c r="D1833" s="57" t="s">
        <v>322</v>
      </c>
      <c r="E1833" s="42" t="s">
        <v>6170</v>
      </c>
      <c r="F1833" s="58" t="s">
        <v>323</v>
      </c>
      <c r="G1833" s="87" t="s">
        <v>4478</v>
      </c>
      <c r="H1833" s="91" t="s">
        <v>2374</v>
      </c>
      <c r="I1833" s="57" t="s">
        <v>2124</v>
      </c>
      <c r="J1833" s="59">
        <v>36.7463</v>
      </c>
      <c r="K1833" s="59">
        <f>J1833*0.1</f>
        <v>3.67463</v>
      </c>
      <c r="L1833" s="72">
        <v>591</v>
      </c>
      <c r="M1833" s="57">
        <v>3.1</v>
      </c>
    </row>
    <row r="1834" s="83" customFormat="1" ht="27.6" spans="1:13">
      <c r="A1834" s="83" t="s">
        <v>44</v>
      </c>
      <c r="B1834" s="84">
        <v>1833</v>
      </c>
      <c r="C1834" s="57" t="s">
        <v>45</v>
      </c>
      <c r="D1834" s="57" t="s">
        <v>322</v>
      </c>
      <c r="E1834" s="42" t="s">
        <v>6170</v>
      </c>
      <c r="F1834" s="58" t="s">
        <v>323</v>
      </c>
      <c r="G1834" s="87" t="s">
        <v>4479</v>
      </c>
      <c r="H1834" s="91" t="s">
        <v>2374</v>
      </c>
      <c r="I1834" s="57" t="s">
        <v>2124</v>
      </c>
      <c r="J1834" s="59">
        <v>32.7608</v>
      </c>
      <c r="K1834" s="59">
        <f>J1834*0.1</f>
        <v>3.27608</v>
      </c>
      <c r="L1834" s="72">
        <v>926</v>
      </c>
      <c r="M1834" s="57">
        <v>3.1</v>
      </c>
    </row>
    <row r="1835" s="83" customFormat="1" ht="27.6" spans="1:13">
      <c r="A1835" s="83" t="s">
        <v>44</v>
      </c>
      <c r="B1835" s="84">
        <v>1834</v>
      </c>
      <c r="C1835" s="57" t="s">
        <v>45</v>
      </c>
      <c r="D1835" s="57" t="s">
        <v>89</v>
      </c>
      <c r="E1835" s="42" t="s">
        <v>6170</v>
      </c>
      <c r="F1835" s="58" t="s">
        <v>90</v>
      </c>
      <c r="G1835" s="87" t="s">
        <v>4463</v>
      </c>
      <c r="H1835" s="91" t="s">
        <v>2369</v>
      </c>
      <c r="I1835" s="57" t="s">
        <v>22</v>
      </c>
      <c r="J1835" s="72">
        <v>1</v>
      </c>
      <c r="K1835" s="57">
        <v>0</v>
      </c>
      <c r="L1835" s="72">
        <v>8</v>
      </c>
      <c r="M1835" s="57">
        <v>3.1</v>
      </c>
    </row>
    <row r="1836" s="83" customFormat="1" ht="27.6" spans="1:13">
      <c r="A1836" s="83" t="s">
        <v>44</v>
      </c>
      <c r="B1836" s="84">
        <v>1835</v>
      </c>
      <c r="C1836" s="57" t="s">
        <v>45</v>
      </c>
      <c r="D1836" s="57" t="s">
        <v>89</v>
      </c>
      <c r="E1836" s="42" t="s">
        <v>6170</v>
      </c>
      <c r="F1836" s="58" t="s">
        <v>114</v>
      </c>
      <c r="G1836" s="87" t="s">
        <v>4464</v>
      </c>
      <c r="H1836" s="91" t="s">
        <v>2369</v>
      </c>
      <c r="I1836" s="57" t="s">
        <v>22</v>
      </c>
      <c r="J1836" s="72">
        <v>1</v>
      </c>
      <c r="K1836" s="57">
        <v>0</v>
      </c>
      <c r="L1836" s="72">
        <v>7</v>
      </c>
      <c r="M1836" s="57">
        <v>3.1</v>
      </c>
    </row>
    <row r="1837" s="83" customFormat="1" ht="27.6" spans="1:13">
      <c r="A1837" s="83" t="s">
        <v>44</v>
      </c>
      <c r="B1837" s="84">
        <v>1836</v>
      </c>
      <c r="C1837" s="57" t="s">
        <v>45</v>
      </c>
      <c r="D1837" s="57" t="s">
        <v>53</v>
      </c>
      <c r="E1837" s="42" t="s">
        <v>6170</v>
      </c>
      <c r="F1837" s="58" t="s">
        <v>55</v>
      </c>
      <c r="G1837" s="87" t="s">
        <v>4474</v>
      </c>
      <c r="H1837" s="91" t="s">
        <v>2371</v>
      </c>
      <c r="I1837" s="57" t="s">
        <v>22</v>
      </c>
      <c r="J1837" s="72">
        <v>1</v>
      </c>
      <c r="K1837" s="57">
        <f>(CEILING(J1837*0.2,1))*1</f>
        <v>1</v>
      </c>
      <c r="L1837" s="72">
        <v>2</v>
      </c>
      <c r="M1837" s="57">
        <v>3.1</v>
      </c>
    </row>
    <row r="1838" s="83" customFormat="1" ht="27.6" spans="1:13">
      <c r="A1838" s="83" t="s">
        <v>44</v>
      </c>
      <c r="B1838" s="84">
        <v>1837</v>
      </c>
      <c r="C1838" s="57" t="s">
        <v>45</v>
      </c>
      <c r="D1838" s="57" t="s">
        <v>171</v>
      </c>
      <c r="E1838" s="42" t="s">
        <v>6170</v>
      </c>
      <c r="F1838" s="58" t="s">
        <v>172</v>
      </c>
      <c r="G1838" s="87" t="s">
        <v>4475</v>
      </c>
      <c r="H1838" s="91" t="s">
        <v>1697</v>
      </c>
      <c r="I1838" s="57" t="s">
        <v>22</v>
      </c>
      <c r="J1838" s="72">
        <v>1</v>
      </c>
      <c r="K1838" s="57">
        <v>0</v>
      </c>
      <c r="L1838" s="72">
        <v>0.24</v>
      </c>
      <c r="M1838" s="57">
        <v>3.1</v>
      </c>
    </row>
    <row r="1839" s="83" customFormat="1" ht="27.6" spans="1:13">
      <c r="A1839" s="83" t="s">
        <v>44</v>
      </c>
      <c r="B1839" s="84">
        <v>1838</v>
      </c>
      <c r="C1839" s="57" t="s">
        <v>45</v>
      </c>
      <c r="D1839" s="57" t="s">
        <v>322</v>
      </c>
      <c r="E1839" s="42" t="s">
        <v>6170</v>
      </c>
      <c r="F1839" s="58" t="s">
        <v>323</v>
      </c>
      <c r="G1839" s="87" t="s">
        <v>4478</v>
      </c>
      <c r="H1839" s="91" t="s">
        <v>2374</v>
      </c>
      <c r="I1839" s="57" t="s">
        <v>2124</v>
      </c>
      <c r="J1839" s="59">
        <v>20.728</v>
      </c>
      <c r="K1839" s="59">
        <f>J1839*0.1</f>
        <v>2.0728</v>
      </c>
      <c r="L1839" s="72">
        <v>333</v>
      </c>
      <c r="M1839" s="57">
        <v>3.1</v>
      </c>
    </row>
    <row r="1840" s="83" customFormat="1" ht="27.6" spans="1:13">
      <c r="A1840" s="83" t="s">
        <v>44</v>
      </c>
      <c r="B1840" s="84">
        <v>1839</v>
      </c>
      <c r="C1840" s="57" t="s">
        <v>45</v>
      </c>
      <c r="D1840" s="57" t="s">
        <v>89</v>
      </c>
      <c r="E1840" s="42" t="s">
        <v>6170</v>
      </c>
      <c r="F1840" s="58" t="s">
        <v>90</v>
      </c>
      <c r="G1840" s="87" t="s">
        <v>4463</v>
      </c>
      <c r="H1840" s="91" t="s">
        <v>2369</v>
      </c>
      <c r="I1840" s="57" t="s">
        <v>22</v>
      </c>
      <c r="J1840" s="72">
        <v>1</v>
      </c>
      <c r="K1840" s="57">
        <v>0</v>
      </c>
      <c r="L1840" s="72">
        <v>8</v>
      </c>
      <c r="M1840" s="57">
        <v>3.1</v>
      </c>
    </row>
    <row r="1841" s="83" customFormat="1" ht="27.6" spans="1:13">
      <c r="A1841" s="83" t="s">
        <v>44</v>
      </c>
      <c r="B1841" s="84">
        <v>1840</v>
      </c>
      <c r="C1841" s="57" t="s">
        <v>45</v>
      </c>
      <c r="D1841" s="57" t="s">
        <v>89</v>
      </c>
      <c r="E1841" s="42" t="s">
        <v>6170</v>
      </c>
      <c r="F1841" s="58" t="s">
        <v>114</v>
      </c>
      <c r="G1841" s="87" t="s">
        <v>4464</v>
      </c>
      <c r="H1841" s="91" t="s">
        <v>2369</v>
      </c>
      <c r="I1841" s="57" t="s">
        <v>22</v>
      </c>
      <c r="J1841" s="72">
        <v>1</v>
      </c>
      <c r="K1841" s="57">
        <v>0</v>
      </c>
      <c r="L1841" s="72">
        <v>7</v>
      </c>
      <c r="M1841" s="57">
        <v>3.1</v>
      </c>
    </row>
    <row r="1842" s="83" customFormat="1" ht="27.6" spans="1:13">
      <c r="A1842" s="83" t="s">
        <v>44</v>
      </c>
      <c r="B1842" s="84">
        <v>1841</v>
      </c>
      <c r="C1842" s="57" t="s">
        <v>45</v>
      </c>
      <c r="D1842" s="57" t="s">
        <v>53</v>
      </c>
      <c r="E1842" s="42" t="s">
        <v>6170</v>
      </c>
      <c r="F1842" s="58" t="s">
        <v>55</v>
      </c>
      <c r="G1842" s="87" t="s">
        <v>4474</v>
      </c>
      <c r="H1842" s="91" t="s">
        <v>2371</v>
      </c>
      <c r="I1842" s="57" t="s">
        <v>22</v>
      </c>
      <c r="J1842" s="72">
        <v>1</v>
      </c>
      <c r="K1842" s="57">
        <f>(CEILING(J1842*0.2,1))*1</f>
        <v>1</v>
      </c>
      <c r="L1842" s="72">
        <v>2</v>
      </c>
      <c r="M1842" s="57">
        <v>3.1</v>
      </c>
    </row>
    <row r="1843" s="83" customFormat="1" ht="27.6" spans="1:13">
      <c r="A1843" s="83" t="s">
        <v>44</v>
      </c>
      <c r="B1843" s="84">
        <v>1842</v>
      </c>
      <c r="C1843" s="57" t="s">
        <v>45</v>
      </c>
      <c r="D1843" s="57" t="s">
        <v>171</v>
      </c>
      <c r="E1843" s="42" t="s">
        <v>6170</v>
      </c>
      <c r="F1843" s="58" t="s">
        <v>172</v>
      </c>
      <c r="G1843" s="87" t="s">
        <v>4475</v>
      </c>
      <c r="H1843" s="91" t="s">
        <v>1697</v>
      </c>
      <c r="I1843" s="57" t="s">
        <v>22</v>
      </c>
      <c r="J1843" s="72">
        <v>1</v>
      </c>
      <c r="K1843" s="57">
        <v>0</v>
      </c>
      <c r="L1843" s="72">
        <v>0.24</v>
      </c>
      <c r="M1843" s="57">
        <v>3.1</v>
      </c>
    </row>
    <row r="1844" s="83" customFormat="1" ht="27.6" spans="1:13">
      <c r="A1844" s="83" t="s">
        <v>44</v>
      </c>
      <c r="B1844" s="84">
        <v>1843</v>
      </c>
      <c r="C1844" s="57" t="s">
        <v>45</v>
      </c>
      <c r="D1844" s="57" t="s">
        <v>322</v>
      </c>
      <c r="E1844" s="42" t="s">
        <v>6170</v>
      </c>
      <c r="F1844" s="58" t="s">
        <v>323</v>
      </c>
      <c r="G1844" s="87" t="s">
        <v>4478</v>
      </c>
      <c r="H1844" s="91" t="s">
        <v>2374</v>
      </c>
      <c r="I1844" s="57" t="s">
        <v>2124</v>
      </c>
      <c r="J1844" s="59">
        <v>20.728</v>
      </c>
      <c r="K1844" s="59">
        <f>J1844*0.1</f>
        <v>2.0728</v>
      </c>
      <c r="L1844" s="72">
        <v>333</v>
      </c>
      <c r="M1844" s="57">
        <v>3.1</v>
      </c>
    </row>
    <row r="1845" s="83" customFormat="1" ht="27.6" spans="1:13">
      <c r="A1845" s="83" t="s">
        <v>44</v>
      </c>
      <c r="B1845" s="84">
        <v>1844</v>
      </c>
      <c r="C1845" s="57" t="s">
        <v>45</v>
      </c>
      <c r="D1845" s="57" t="s">
        <v>89</v>
      </c>
      <c r="E1845" s="42" t="s">
        <v>6170</v>
      </c>
      <c r="F1845" s="58" t="s">
        <v>90</v>
      </c>
      <c r="G1845" s="87" t="s">
        <v>4463</v>
      </c>
      <c r="H1845" s="91" t="s">
        <v>2369</v>
      </c>
      <c r="I1845" s="57" t="s">
        <v>22</v>
      </c>
      <c r="J1845" s="72">
        <v>1</v>
      </c>
      <c r="K1845" s="57">
        <v>0</v>
      </c>
      <c r="L1845" s="72">
        <v>8</v>
      </c>
      <c r="M1845" s="57">
        <v>3.1</v>
      </c>
    </row>
    <row r="1846" s="83" customFormat="1" ht="27.6" spans="1:13">
      <c r="A1846" s="83" t="s">
        <v>44</v>
      </c>
      <c r="B1846" s="84">
        <v>1845</v>
      </c>
      <c r="C1846" s="57" t="s">
        <v>45</v>
      </c>
      <c r="D1846" s="57" t="s">
        <v>89</v>
      </c>
      <c r="E1846" s="42" t="s">
        <v>6170</v>
      </c>
      <c r="F1846" s="58" t="s">
        <v>114</v>
      </c>
      <c r="G1846" s="87" t="s">
        <v>4464</v>
      </c>
      <c r="H1846" s="91" t="s">
        <v>2369</v>
      </c>
      <c r="I1846" s="57" t="s">
        <v>22</v>
      </c>
      <c r="J1846" s="72">
        <v>1</v>
      </c>
      <c r="K1846" s="57">
        <v>0</v>
      </c>
      <c r="L1846" s="72">
        <v>7</v>
      </c>
      <c r="M1846" s="57">
        <v>3.1</v>
      </c>
    </row>
    <row r="1847" s="83" customFormat="1" ht="27.6" spans="1:13">
      <c r="A1847" s="83" t="s">
        <v>44</v>
      </c>
      <c r="B1847" s="84">
        <v>1846</v>
      </c>
      <c r="C1847" s="57" t="s">
        <v>45</v>
      </c>
      <c r="D1847" s="57" t="s">
        <v>53</v>
      </c>
      <c r="E1847" s="42" t="s">
        <v>6170</v>
      </c>
      <c r="F1847" s="58" t="s">
        <v>55</v>
      </c>
      <c r="G1847" s="87" t="s">
        <v>4474</v>
      </c>
      <c r="H1847" s="91" t="s">
        <v>2371</v>
      </c>
      <c r="I1847" s="57" t="s">
        <v>22</v>
      </c>
      <c r="J1847" s="72">
        <v>2</v>
      </c>
      <c r="K1847" s="57">
        <f t="shared" ref="K1847:K1853" si="114">(CEILING(J1847*0.2,1))*1</f>
        <v>1</v>
      </c>
      <c r="L1847" s="72">
        <v>4</v>
      </c>
      <c r="M1847" s="57">
        <v>3.1</v>
      </c>
    </row>
    <row r="1848" s="83" customFormat="1" ht="27.6" spans="1:13">
      <c r="A1848" s="83" t="s">
        <v>44</v>
      </c>
      <c r="B1848" s="84">
        <v>1847</v>
      </c>
      <c r="C1848" s="57" t="s">
        <v>45</v>
      </c>
      <c r="D1848" s="57" t="s">
        <v>171</v>
      </c>
      <c r="E1848" s="42" t="s">
        <v>6170</v>
      </c>
      <c r="F1848" s="58" t="s">
        <v>172</v>
      </c>
      <c r="G1848" s="87" t="s">
        <v>4475</v>
      </c>
      <c r="H1848" s="91" t="s">
        <v>1697</v>
      </c>
      <c r="I1848" s="57" t="s">
        <v>22</v>
      </c>
      <c r="J1848" s="72">
        <v>1</v>
      </c>
      <c r="K1848" s="57">
        <v>0</v>
      </c>
      <c r="L1848" s="72">
        <v>0.24</v>
      </c>
      <c r="M1848" s="57">
        <v>3.1</v>
      </c>
    </row>
    <row r="1849" s="83" customFormat="1" ht="27.6" spans="1:13">
      <c r="A1849" s="83" t="s">
        <v>44</v>
      </c>
      <c r="B1849" s="84">
        <v>1848</v>
      </c>
      <c r="C1849" s="57" t="s">
        <v>45</v>
      </c>
      <c r="D1849" s="57" t="s">
        <v>322</v>
      </c>
      <c r="E1849" s="42" t="s">
        <v>6170</v>
      </c>
      <c r="F1849" s="58" t="s">
        <v>323</v>
      </c>
      <c r="G1849" s="87" t="s">
        <v>4478</v>
      </c>
      <c r="H1849" s="91" t="s">
        <v>2374</v>
      </c>
      <c r="I1849" s="57" t="s">
        <v>2124</v>
      </c>
      <c r="J1849" s="59">
        <v>20.965</v>
      </c>
      <c r="K1849" s="59">
        <f>J1849*0.1</f>
        <v>2.0965</v>
      </c>
      <c r="L1849" s="72">
        <v>337</v>
      </c>
      <c r="M1849" s="57">
        <v>3.1</v>
      </c>
    </row>
    <row r="1850" s="83" customFormat="1" ht="27.6" spans="1:13">
      <c r="A1850" s="83" t="s">
        <v>44</v>
      </c>
      <c r="B1850" s="84">
        <v>1849</v>
      </c>
      <c r="C1850" s="57" t="s">
        <v>45</v>
      </c>
      <c r="D1850" s="57" t="s">
        <v>89</v>
      </c>
      <c r="E1850" s="42" t="s">
        <v>6170</v>
      </c>
      <c r="F1850" s="58" t="s">
        <v>114</v>
      </c>
      <c r="G1850" s="87" t="s">
        <v>6544</v>
      </c>
      <c r="H1850" s="91" t="s">
        <v>3740</v>
      </c>
      <c r="I1850" s="57" t="s">
        <v>22</v>
      </c>
      <c r="J1850" s="72">
        <v>7</v>
      </c>
      <c r="K1850" s="57">
        <v>0</v>
      </c>
      <c r="L1850" s="72">
        <v>340</v>
      </c>
      <c r="M1850" s="57">
        <v>3.1</v>
      </c>
    </row>
    <row r="1851" s="83" customFormat="1" ht="27.6" spans="1:13">
      <c r="A1851" s="83" t="s">
        <v>44</v>
      </c>
      <c r="B1851" s="84">
        <v>1850</v>
      </c>
      <c r="C1851" s="57" t="s">
        <v>45</v>
      </c>
      <c r="D1851" s="57" t="s">
        <v>53</v>
      </c>
      <c r="E1851" s="42" t="s">
        <v>6170</v>
      </c>
      <c r="F1851" s="58" t="s">
        <v>55</v>
      </c>
      <c r="G1851" s="87" t="s">
        <v>6545</v>
      </c>
      <c r="H1851" s="91" t="s">
        <v>3744</v>
      </c>
      <c r="I1851" s="57" t="s">
        <v>22</v>
      </c>
      <c r="J1851" s="72">
        <v>7</v>
      </c>
      <c r="K1851" s="57">
        <f t="shared" si="114"/>
        <v>2</v>
      </c>
      <c r="L1851" s="72">
        <v>107</v>
      </c>
      <c r="M1851" s="57">
        <v>3.1</v>
      </c>
    </row>
    <row r="1852" s="83" customFormat="1" ht="27.6" spans="1:13">
      <c r="A1852" s="83" t="s">
        <v>44</v>
      </c>
      <c r="B1852" s="84">
        <v>1851</v>
      </c>
      <c r="C1852" s="57" t="s">
        <v>45</v>
      </c>
      <c r="D1852" s="57" t="s">
        <v>53</v>
      </c>
      <c r="E1852" s="42" t="s">
        <v>6170</v>
      </c>
      <c r="F1852" s="58" t="s">
        <v>249</v>
      </c>
      <c r="G1852" s="87" t="s">
        <v>6546</v>
      </c>
      <c r="H1852" s="91" t="s">
        <v>2121</v>
      </c>
      <c r="I1852" s="57" t="s">
        <v>22</v>
      </c>
      <c r="J1852" s="72">
        <v>2</v>
      </c>
      <c r="K1852" s="57">
        <f t="shared" si="114"/>
        <v>1</v>
      </c>
      <c r="L1852" s="72">
        <v>12</v>
      </c>
      <c r="M1852" s="57">
        <v>3.1</v>
      </c>
    </row>
    <row r="1853" s="83" customFormat="1" ht="27.6" spans="1:13">
      <c r="A1853" s="83" t="s">
        <v>44</v>
      </c>
      <c r="B1853" s="84">
        <v>1852</v>
      </c>
      <c r="C1853" s="57" t="s">
        <v>45</v>
      </c>
      <c r="D1853" s="57" t="s">
        <v>53</v>
      </c>
      <c r="E1853" s="42" t="s">
        <v>6170</v>
      </c>
      <c r="F1853" s="58" t="s">
        <v>304</v>
      </c>
      <c r="G1853" s="87" t="s">
        <v>6547</v>
      </c>
      <c r="H1853" s="91" t="s">
        <v>2121</v>
      </c>
      <c r="I1853" s="57" t="s">
        <v>22</v>
      </c>
      <c r="J1853" s="72">
        <v>1</v>
      </c>
      <c r="K1853" s="57">
        <f t="shared" si="114"/>
        <v>1</v>
      </c>
      <c r="L1853" s="72">
        <v>18</v>
      </c>
      <c r="M1853" s="57">
        <v>3.1</v>
      </c>
    </row>
    <row r="1854" s="83" customFormat="1" ht="27.6" spans="1:13">
      <c r="A1854" s="83" t="s">
        <v>44</v>
      </c>
      <c r="B1854" s="84">
        <v>1853</v>
      </c>
      <c r="C1854" s="57" t="s">
        <v>45</v>
      </c>
      <c r="D1854" s="57" t="s">
        <v>171</v>
      </c>
      <c r="E1854" s="42" t="s">
        <v>6170</v>
      </c>
      <c r="F1854" s="58" t="s">
        <v>172</v>
      </c>
      <c r="G1854" s="87" t="s">
        <v>6548</v>
      </c>
      <c r="H1854" s="91" t="s">
        <v>1926</v>
      </c>
      <c r="I1854" s="57" t="s">
        <v>22</v>
      </c>
      <c r="J1854" s="72">
        <v>6</v>
      </c>
      <c r="K1854" s="57">
        <v>0</v>
      </c>
      <c r="L1854" s="72">
        <v>3</v>
      </c>
      <c r="M1854" s="57">
        <v>3.1</v>
      </c>
    </row>
    <row r="1855" s="83" customFormat="1" ht="27.6" spans="1:13">
      <c r="A1855" s="83" t="s">
        <v>44</v>
      </c>
      <c r="B1855" s="84">
        <v>1854</v>
      </c>
      <c r="C1855" s="57" t="s">
        <v>45</v>
      </c>
      <c r="D1855" s="57" t="s">
        <v>53</v>
      </c>
      <c r="E1855" s="42" t="s">
        <v>6170</v>
      </c>
      <c r="F1855" s="58" t="s">
        <v>236</v>
      </c>
      <c r="G1855" s="87" t="s">
        <v>6549</v>
      </c>
      <c r="H1855" s="91" t="s">
        <v>2638</v>
      </c>
      <c r="I1855" s="57" t="s">
        <v>22</v>
      </c>
      <c r="J1855" s="72">
        <v>3</v>
      </c>
      <c r="K1855" s="57">
        <f t="shared" ref="K1855:K1860" si="115">(CEILING(J1855*0.2,1))*1</f>
        <v>1</v>
      </c>
      <c r="L1855" s="72">
        <v>2</v>
      </c>
      <c r="M1855" s="57">
        <v>3.1</v>
      </c>
    </row>
    <row r="1856" s="83" customFormat="1" ht="27.6" spans="1:13">
      <c r="A1856" s="83" t="s">
        <v>44</v>
      </c>
      <c r="B1856" s="84">
        <v>1855</v>
      </c>
      <c r="C1856" s="57" t="s">
        <v>45</v>
      </c>
      <c r="D1856" s="57" t="s">
        <v>322</v>
      </c>
      <c r="E1856" s="42" t="s">
        <v>6170</v>
      </c>
      <c r="F1856" s="58" t="s">
        <v>323</v>
      </c>
      <c r="G1856" s="87" t="s">
        <v>6550</v>
      </c>
      <c r="H1856" s="91" t="s">
        <v>6302</v>
      </c>
      <c r="I1856" s="57" t="s">
        <v>2124</v>
      </c>
      <c r="J1856" s="59">
        <v>20.1454</v>
      </c>
      <c r="K1856" s="59">
        <f>J1856*0.1</f>
        <v>2.01454</v>
      </c>
      <c r="L1856" s="72">
        <v>857</v>
      </c>
      <c r="M1856" s="57">
        <v>3.1</v>
      </c>
    </row>
    <row r="1857" s="83" customFormat="1" ht="27.6" spans="1:13">
      <c r="A1857" s="83" t="s">
        <v>44</v>
      </c>
      <c r="B1857" s="84">
        <v>1856</v>
      </c>
      <c r="C1857" s="57" t="s">
        <v>45</v>
      </c>
      <c r="D1857" s="57" t="s">
        <v>89</v>
      </c>
      <c r="E1857" s="42" t="s">
        <v>6170</v>
      </c>
      <c r="F1857" s="58" t="s">
        <v>114</v>
      </c>
      <c r="G1857" s="87" t="s">
        <v>6544</v>
      </c>
      <c r="H1857" s="91" t="s">
        <v>3740</v>
      </c>
      <c r="I1857" s="57" t="s">
        <v>22</v>
      </c>
      <c r="J1857" s="72">
        <v>7</v>
      </c>
      <c r="K1857" s="57">
        <v>0</v>
      </c>
      <c r="L1857" s="72">
        <v>340</v>
      </c>
      <c r="M1857" s="57">
        <v>3.1</v>
      </c>
    </row>
    <row r="1858" s="83" customFormat="1" ht="27.6" spans="1:13">
      <c r="A1858" s="83" t="s">
        <v>44</v>
      </c>
      <c r="B1858" s="84">
        <v>1857</v>
      </c>
      <c r="C1858" s="57" t="s">
        <v>45</v>
      </c>
      <c r="D1858" s="57" t="s">
        <v>53</v>
      </c>
      <c r="E1858" s="42" t="s">
        <v>6170</v>
      </c>
      <c r="F1858" s="58" t="s">
        <v>55</v>
      </c>
      <c r="G1858" s="87" t="s">
        <v>6545</v>
      </c>
      <c r="H1858" s="91" t="s">
        <v>3744</v>
      </c>
      <c r="I1858" s="57" t="s">
        <v>22</v>
      </c>
      <c r="J1858" s="72">
        <v>8</v>
      </c>
      <c r="K1858" s="57">
        <f t="shared" si="115"/>
        <v>2</v>
      </c>
      <c r="L1858" s="72">
        <v>123</v>
      </c>
      <c r="M1858" s="57">
        <v>3.1</v>
      </c>
    </row>
    <row r="1859" s="83" customFormat="1" ht="27.6" spans="1:13">
      <c r="A1859" s="83" t="s">
        <v>44</v>
      </c>
      <c r="B1859" s="84">
        <v>1858</v>
      </c>
      <c r="C1859" s="57" t="s">
        <v>45</v>
      </c>
      <c r="D1859" s="57" t="s">
        <v>53</v>
      </c>
      <c r="E1859" s="42" t="s">
        <v>6170</v>
      </c>
      <c r="F1859" s="58" t="s">
        <v>249</v>
      </c>
      <c r="G1859" s="87" t="s">
        <v>6546</v>
      </c>
      <c r="H1859" s="91" t="s">
        <v>2121</v>
      </c>
      <c r="I1859" s="57" t="s">
        <v>22</v>
      </c>
      <c r="J1859" s="72">
        <v>2</v>
      </c>
      <c r="K1859" s="57">
        <f t="shared" si="115"/>
        <v>1</v>
      </c>
      <c r="L1859" s="72">
        <v>12</v>
      </c>
      <c r="M1859" s="57">
        <v>3.1</v>
      </c>
    </row>
    <row r="1860" s="83" customFormat="1" ht="27.6" spans="1:13">
      <c r="A1860" s="83" t="s">
        <v>44</v>
      </c>
      <c r="B1860" s="84">
        <v>1859</v>
      </c>
      <c r="C1860" s="57" t="s">
        <v>45</v>
      </c>
      <c r="D1860" s="57" t="s">
        <v>53</v>
      </c>
      <c r="E1860" s="42" t="s">
        <v>6170</v>
      </c>
      <c r="F1860" s="58" t="s">
        <v>304</v>
      </c>
      <c r="G1860" s="87" t="s">
        <v>6547</v>
      </c>
      <c r="H1860" s="91" t="s">
        <v>2121</v>
      </c>
      <c r="I1860" s="57" t="s">
        <v>22</v>
      </c>
      <c r="J1860" s="72">
        <v>1</v>
      </c>
      <c r="K1860" s="57">
        <f t="shared" si="115"/>
        <v>1</v>
      </c>
      <c r="L1860" s="72">
        <v>18</v>
      </c>
      <c r="M1860" s="57">
        <v>3.1</v>
      </c>
    </row>
    <row r="1861" s="83" customFormat="1" ht="27.6" spans="1:13">
      <c r="A1861" s="83" t="s">
        <v>44</v>
      </c>
      <c r="B1861" s="84">
        <v>1860</v>
      </c>
      <c r="C1861" s="57" t="s">
        <v>45</v>
      </c>
      <c r="D1861" s="57" t="s">
        <v>171</v>
      </c>
      <c r="E1861" s="42" t="s">
        <v>6170</v>
      </c>
      <c r="F1861" s="58" t="s">
        <v>172</v>
      </c>
      <c r="G1861" s="87" t="s">
        <v>6548</v>
      </c>
      <c r="H1861" s="91" t="s">
        <v>1926</v>
      </c>
      <c r="I1861" s="57" t="s">
        <v>22</v>
      </c>
      <c r="J1861" s="72">
        <v>6</v>
      </c>
      <c r="K1861" s="57">
        <v>0</v>
      </c>
      <c r="L1861" s="72">
        <v>3</v>
      </c>
      <c r="M1861" s="57">
        <v>3.1</v>
      </c>
    </row>
    <row r="1862" s="83" customFormat="1" ht="27.6" spans="1:13">
      <c r="A1862" s="83" t="s">
        <v>44</v>
      </c>
      <c r="B1862" s="84">
        <v>1861</v>
      </c>
      <c r="C1862" s="57" t="s">
        <v>45</v>
      </c>
      <c r="D1862" s="57" t="s">
        <v>53</v>
      </c>
      <c r="E1862" s="42" t="s">
        <v>6170</v>
      </c>
      <c r="F1862" s="58" t="s">
        <v>236</v>
      </c>
      <c r="G1862" s="87" t="s">
        <v>6549</v>
      </c>
      <c r="H1862" s="91" t="s">
        <v>2638</v>
      </c>
      <c r="I1862" s="57" t="s">
        <v>22</v>
      </c>
      <c r="J1862" s="72">
        <v>3</v>
      </c>
      <c r="K1862" s="57">
        <f t="shared" ref="K1862:K1866" si="116">(CEILING(J1862*0.2,1))*1</f>
        <v>1</v>
      </c>
      <c r="L1862" s="72">
        <v>2</v>
      </c>
      <c r="M1862" s="57">
        <v>3.1</v>
      </c>
    </row>
    <row r="1863" s="83" customFormat="1" ht="27.6" spans="1:13">
      <c r="A1863" s="83" t="s">
        <v>44</v>
      </c>
      <c r="B1863" s="84">
        <v>1862</v>
      </c>
      <c r="C1863" s="57" t="s">
        <v>45</v>
      </c>
      <c r="D1863" s="57" t="s">
        <v>322</v>
      </c>
      <c r="E1863" s="42" t="s">
        <v>6170</v>
      </c>
      <c r="F1863" s="58" t="s">
        <v>323</v>
      </c>
      <c r="G1863" s="87" t="s">
        <v>6550</v>
      </c>
      <c r="H1863" s="91" t="s">
        <v>6302</v>
      </c>
      <c r="I1863" s="57" t="s">
        <v>2124</v>
      </c>
      <c r="J1863" s="59">
        <v>21.2002</v>
      </c>
      <c r="K1863" s="59">
        <f>J1863*0.1</f>
        <v>2.12002</v>
      </c>
      <c r="L1863" s="72">
        <v>902</v>
      </c>
      <c r="M1863" s="57">
        <v>3.1</v>
      </c>
    </row>
    <row r="1864" s="83" customFormat="1" ht="55.2" spans="1:13">
      <c r="A1864" s="83" t="s">
        <v>44</v>
      </c>
      <c r="B1864" s="84">
        <v>1863</v>
      </c>
      <c r="C1864" s="57" t="s">
        <v>45</v>
      </c>
      <c r="D1864" s="57" t="s">
        <v>89</v>
      </c>
      <c r="E1864" s="42" t="s">
        <v>6170</v>
      </c>
      <c r="F1864" s="58" t="s">
        <v>114</v>
      </c>
      <c r="G1864" s="87" t="s">
        <v>6551</v>
      </c>
      <c r="H1864" s="91" t="s">
        <v>2849</v>
      </c>
      <c r="I1864" s="57" t="s">
        <v>22</v>
      </c>
      <c r="J1864" s="72">
        <v>1</v>
      </c>
      <c r="K1864" s="57">
        <v>0</v>
      </c>
      <c r="L1864" s="72">
        <v>5</v>
      </c>
      <c r="M1864" s="57">
        <v>3.1</v>
      </c>
    </row>
    <row r="1865" s="83" customFormat="1" ht="27.6" spans="1:13">
      <c r="A1865" s="83" t="s">
        <v>44</v>
      </c>
      <c r="B1865" s="84">
        <v>1864</v>
      </c>
      <c r="C1865" s="57" t="s">
        <v>45</v>
      </c>
      <c r="D1865" s="57" t="s">
        <v>53</v>
      </c>
      <c r="E1865" s="42" t="s">
        <v>6170</v>
      </c>
      <c r="F1865" s="58" t="s">
        <v>55</v>
      </c>
      <c r="G1865" s="87" t="s">
        <v>6552</v>
      </c>
      <c r="H1865" s="91" t="s">
        <v>2849</v>
      </c>
      <c r="I1865" s="57" t="s">
        <v>22</v>
      </c>
      <c r="J1865" s="72">
        <v>1</v>
      </c>
      <c r="K1865" s="57">
        <f t="shared" si="116"/>
        <v>1</v>
      </c>
      <c r="L1865" s="72">
        <v>1</v>
      </c>
      <c r="M1865" s="57">
        <v>3.1</v>
      </c>
    </row>
    <row r="1866" s="83" customFormat="1" ht="27.6" spans="1:13">
      <c r="A1866" s="83" t="s">
        <v>44</v>
      </c>
      <c r="B1866" s="84">
        <v>1865</v>
      </c>
      <c r="C1866" s="57" t="s">
        <v>45</v>
      </c>
      <c r="D1866" s="57" t="s">
        <v>53</v>
      </c>
      <c r="E1866" s="42" t="s">
        <v>6170</v>
      </c>
      <c r="F1866" s="58" t="s">
        <v>55</v>
      </c>
      <c r="G1866" s="87" t="s">
        <v>2296</v>
      </c>
      <c r="H1866" s="91" t="s">
        <v>2849</v>
      </c>
      <c r="I1866" s="57" t="s">
        <v>22</v>
      </c>
      <c r="J1866" s="72">
        <v>3</v>
      </c>
      <c r="K1866" s="57">
        <f t="shared" si="116"/>
        <v>1</v>
      </c>
      <c r="L1866" s="72">
        <v>8</v>
      </c>
      <c r="M1866" s="57">
        <v>3.1</v>
      </c>
    </row>
    <row r="1867" s="83" customFormat="1" ht="27.6" spans="1:13">
      <c r="A1867" s="83" t="s">
        <v>44</v>
      </c>
      <c r="B1867" s="84">
        <v>1866</v>
      </c>
      <c r="C1867" s="57" t="s">
        <v>45</v>
      </c>
      <c r="D1867" s="57" t="s">
        <v>171</v>
      </c>
      <c r="E1867" s="42" t="s">
        <v>6170</v>
      </c>
      <c r="F1867" s="58" t="s">
        <v>172</v>
      </c>
      <c r="G1867" s="87" t="s">
        <v>3360</v>
      </c>
      <c r="H1867" s="91" t="s">
        <v>2299</v>
      </c>
      <c r="I1867" s="57" t="s">
        <v>22</v>
      </c>
      <c r="J1867" s="72">
        <v>1</v>
      </c>
      <c r="K1867" s="57">
        <v>0</v>
      </c>
      <c r="L1867" s="72">
        <v>0.06</v>
      </c>
      <c r="M1867" s="57">
        <v>3.1</v>
      </c>
    </row>
    <row r="1868" s="83" customFormat="1" ht="27.6" spans="1:13">
      <c r="A1868" s="83" t="s">
        <v>44</v>
      </c>
      <c r="B1868" s="84">
        <v>1867</v>
      </c>
      <c r="C1868" s="57" t="s">
        <v>45</v>
      </c>
      <c r="D1868" s="57" t="s">
        <v>322</v>
      </c>
      <c r="E1868" s="42" t="s">
        <v>6170</v>
      </c>
      <c r="F1868" s="58" t="s">
        <v>323</v>
      </c>
      <c r="G1868" s="87" t="s">
        <v>4538</v>
      </c>
      <c r="H1868" s="91" t="s">
        <v>2849</v>
      </c>
      <c r="I1868" s="57" t="s">
        <v>2124</v>
      </c>
      <c r="J1868" s="59">
        <v>5.04671</v>
      </c>
      <c r="K1868" s="59">
        <f>J1868*0.1</f>
        <v>0.504671</v>
      </c>
      <c r="L1868" s="72">
        <v>18</v>
      </c>
      <c r="M1868" s="57">
        <v>3.1</v>
      </c>
    </row>
    <row r="1869" s="83" customFormat="1" ht="55.2" spans="1:13">
      <c r="A1869" s="83" t="s">
        <v>44</v>
      </c>
      <c r="B1869" s="84">
        <v>1868</v>
      </c>
      <c r="C1869" s="57" t="s">
        <v>45</v>
      </c>
      <c r="D1869" s="57" t="s">
        <v>89</v>
      </c>
      <c r="E1869" s="42" t="s">
        <v>6170</v>
      </c>
      <c r="F1869" s="58" t="s">
        <v>114</v>
      </c>
      <c r="G1869" s="87" t="s">
        <v>6553</v>
      </c>
      <c r="H1869" s="91" t="s">
        <v>2849</v>
      </c>
      <c r="I1869" s="57" t="s">
        <v>22</v>
      </c>
      <c r="J1869" s="72">
        <v>1</v>
      </c>
      <c r="K1869" s="57">
        <v>0</v>
      </c>
      <c r="L1869" s="72">
        <v>11</v>
      </c>
      <c r="M1869" s="57">
        <v>3.1</v>
      </c>
    </row>
    <row r="1870" s="83" customFormat="1" ht="41.4" spans="1:13">
      <c r="A1870" s="83" t="s">
        <v>44</v>
      </c>
      <c r="B1870" s="84">
        <v>1869</v>
      </c>
      <c r="C1870" s="57" t="s">
        <v>45</v>
      </c>
      <c r="D1870" s="57" t="s">
        <v>89</v>
      </c>
      <c r="E1870" s="42" t="s">
        <v>6170</v>
      </c>
      <c r="F1870" s="58" t="s">
        <v>90</v>
      </c>
      <c r="G1870" s="87" t="s">
        <v>4540</v>
      </c>
      <c r="H1870" s="91" t="s">
        <v>2849</v>
      </c>
      <c r="I1870" s="57" t="s">
        <v>22</v>
      </c>
      <c r="J1870" s="72">
        <v>1</v>
      </c>
      <c r="K1870" s="57">
        <v>0</v>
      </c>
      <c r="L1870" s="72">
        <v>15</v>
      </c>
      <c r="M1870" s="57">
        <v>3.1</v>
      </c>
    </row>
    <row r="1871" s="83" customFormat="1" ht="27.6" spans="1:13">
      <c r="A1871" s="83" t="s">
        <v>44</v>
      </c>
      <c r="B1871" s="84">
        <v>1870</v>
      </c>
      <c r="C1871" s="57" t="s">
        <v>45</v>
      </c>
      <c r="D1871" s="57" t="s">
        <v>53</v>
      </c>
      <c r="E1871" s="42" t="s">
        <v>6170</v>
      </c>
      <c r="F1871" s="58" t="s">
        <v>55</v>
      </c>
      <c r="G1871" s="87" t="s">
        <v>4541</v>
      </c>
      <c r="H1871" s="91" t="s">
        <v>2849</v>
      </c>
      <c r="I1871" s="57" t="s">
        <v>22</v>
      </c>
      <c r="J1871" s="72">
        <v>3</v>
      </c>
      <c r="K1871" s="57">
        <v>0</v>
      </c>
      <c r="L1871" s="72">
        <v>29</v>
      </c>
      <c r="M1871" s="57">
        <v>3.1</v>
      </c>
    </row>
    <row r="1872" s="83" customFormat="1" ht="27.6" spans="1:13">
      <c r="A1872" s="83" t="s">
        <v>44</v>
      </c>
      <c r="B1872" s="84">
        <v>1871</v>
      </c>
      <c r="C1872" s="57" t="s">
        <v>45</v>
      </c>
      <c r="D1872" s="57" t="s">
        <v>53</v>
      </c>
      <c r="E1872" s="42" t="s">
        <v>6170</v>
      </c>
      <c r="F1872" s="58" t="s">
        <v>304</v>
      </c>
      <c r="G1872" s="87" t="s">
        <v>4542</v>
      </c>
      <c r="H1872" s="91" t="s">
        <v>2849</v>
      </c>
      <c r="I1872" s="57" t="s">
        <v>22</v>
      </c>
      <c r="J1872" s="72">
        <v>1</v>
      </c>
      <c r="K1872" s="57">
        <v>0</v>
      </c>
      <c r="L1872" s="72">
        <v>12</v>
      </c>
      <c r="M1872" s="57">
        <v>3.1</v>
      </c>
    </row>
    <row r="1873" s="83" customFormat="1" ht="27.6" spans="1:13">
      <c r="A1873" s="83" t="s">
        <v>44</v>
      </c>
      <c r="B1873" s="84">
        <v>1872</v>
      </c>
      <c r="C1873" s="57" t="s">
        <v>45</v>
      </c>
      <c r="D1873" s="57" t="s">
        <v>171</v>
      </c>
      <c r="E1873" s="42" t="s">
        <v>6170</v>
      </c>
      <c r="F1873" s="58" t="s">
        <v>172</v>
      </c>
      <c r="G1873" s="87" t="s">
        <v>4544</v>
      </c>
      <c r="H1873" s="91" t="s">
        <v>2299</v>
      </c>
      <c r="I1873" s="57" t="s">
        <v>22</v>
      </c>
      <c r="J1873" s="72">
        <v>1</v>
      </c>
      <c r="K1873" s="57">
        <v>0</v>
      </c>
      <c r="L1873" s="72">
        <v>0.12</v>
      </c>
      <c r="M1873" s="57">
        <v>3.1</v>
      </c>
    </row>
    <row r="1874" s="83" customFormat="1" ht="27.6" spans="1:13">
      <c r="A1874" s="83" t="s">
        <v>44</v>
      </c>
      <c r="B1874" s="84">
        <v>1873</v>
      </c>
      <c r="C1874" s="57" t="s">
        <v>45</v>
      </c>
      <c r="D1874" s="57" t="s">
        <v>53</v>
      </c>
      <c r="E1874" s="42" t="s">
        <v>6170</v>
      </c>
      <c r="F1874" s="58" t="s">
        <v>236</v>
      </c>
      <c r="G1874" s="87" t="s">
        <v>4545</v>
      </c>
      <c r="H1874" s="91" t="s">
        <v>3114</v>
      </c>
      <c r="I1874" s="57" t="s">
        <v>22</v>
      </c>
      <c r="J1874" s="72">
        <v>2</v>
      </c>
      <c r="K1874" s="57">
        <v>0</v>
      </c>
      <c r="L1874" s="72">
        <v>2</v>
      </c>
      <c r="M1874" s="57">
        <v>3.1</v>
      </c>
    </row>
    <row r="1875" s="83" customFormat="1" ht="27.6" spans="1:13">
      <c r="A1875" s="83" t="s">
        <v>44</v>
      </c>
      <c r="B1875" s="84">
        <v>1874</v>
      </c>
      <c r="C1875" s="57" t="s">
        <v>45</v>
      </c>
      <c r="D1875" s="57" t="s">
        <v>322</v>
      </c>
      <c r="E1875" s="42" t="s">
        <v>6170</v>
      </c>
      <c r="F1875" s="58" t="s">
        <v>323</v>
      </c>
      <c r="G1875" s="87" t="s">
        <v>4546</v>
      </c>
      <c r="H1875" s="91" t="s">
        <v>2849</v>
      </c>
      <c r="I1875" s="57" t="s">
        <v>2124</v>
      </c>
      <c r="J1875" s="59">
        <v>32.5629</v>
      </c>
      <c r="K1875" s="59">
        <v>0</v>
      </c>
      <c r="L1875" s="72">
        <v>277</v>
      </c>
      <c r="M1875" s="57">
        <v>3.1</v>
      </c>
    </row>
    <row r="1876" s="83" customFormat="1" ht="27.6" spans="1:13">
      <c r="A1876" s="83" t="s">
        <v>44</v>
      </c>
      <c r="B1876" s="84">
        <v>1875</v>
      </c>
      <c r="C1876" s="57" t="s">
        <v>45</v>
      </c>
      <c r="D1876" s="57" t="s">
        <v>89</v>
      </c>
      <c r="E1876" s="42" t="s">
        <v>6170</v>
      </c>
      <c r="F1876" s="58" t="s">
        <v>114</v>
      </c>
      <c r="G1876" s="87" t="s">
        <v>4552</v>
      </c>
      <c r="H1876" s="91" t="s">
        <v>2369</v>
      </c>
      <c r="I1876" s="57" t="s">
        <v>22</v>
      </c>
      <c r="J1876" s="72">
        <v>1</v>
      </c>
      <c r="K1876" s="57">
        <v>0</v>
      </c>
      <c r="L1876" s="72">
        <v>11</v>
      </c>
      <c r="M1876" s="57">
        <v>3.1</v>
      </c>
    </row>
    <row r="1877" s="83" customFormat="1" ht="27.6" spans="1:13">
      <c r="A1877" s="83" t="s">
        <v>44</v>
      </c>
      <c r="B1877" s="84">
        <v>1876</v>
      </c>
      <c r="C1877" s="57" t="s">
        <v>45</v>
      </c>
      <c r="D1877" s="57" t="s">
        <v>53</v>
      </c>
      <c r="E1877" s="42" t="s">
        <v>6170</v>
      </c>
      <c r="F1877" s="58" t="s">
        <v>55</v>
      </c>
      <c r="G1877" s="87" t="s">
        <v>4553</v>
      </c>
      <c r="H1877" s="91" t="s">
        <v>2371</v>
      </c>
      <c r="I1877" s="57" t="s">
        <v>22</v>
      </c>
      <c r="J1877" s="72">
        <v>3</v>
      </c>
      <c r="K1877" s="57">
        <f t="shared" ref="K1877:K1882" si="117">(CEILING(J1877*0.2,1))*1</f>
        <v>1</v>
      </c>
      <c r="L1877" s="72">
        <v>31</v>
      </c>
      <c r="M1877" s="57">
        <v>3.1</v>
      </c>
    </row>
    <row r="1878" s="83" customFormat="1" ht="27.6" spans="1:13">
      <c r="A1878" s="83" t="s">
        <v>44</v>
      </c>
      <c r="B1878" s="84">
        <v>1877</v>
      </c>
      <c r="C1878" s="57" t="s">
        <v>45</v>
      </c>
      <c r="D1878" s="57" t="s">
        <v>53</v>
      </c>
      <c r="E1878" s="42" t="s">
        <v>6170</v>
      </c>
      <c r="F1878" s="58" t="s">
        <v>55</v>
      </c>
      <c r="G1878" s="87" t="s">
        <v>4560</v>
      </c>
      <c r="H1878" s="91" t="s">
        <v>2371</v>
      </c>
      <c r="I1878" s="57" t="s">
        <v>22</v>
      </c>
      <c r="J1878" s="72">
        <v>1</v>
      </c>
      <c r="K1878" s="57">
        <f t="shared" si="117"/>
        <v>1</v>
      </c>
      <c r="L1878" s="72">
        <v>5</v>
      </c>
      <c r="M1878" s="57">
        <v>3.1</v>
      </c>
    </row>
    <row r="1879" s="83" customFormat="1" ht="27.6" spans="1:13">
      <c r="A1879" s="83" t="s">
        <v>44</v>
      </c>
      <c r="B1879" s="84">
        <v>1878</v>
      </c>
      <c r="C1879" s="57" t="s">
        <v>45</v>
      </c>
      <c r="D1879" s="57" t="s">
        <v>171</v>
      </c>
      <c r="E1879" s="42" t="s">
        <v>6170</v>
      </c>
      <c r="F1879" s="58" t="s">
        <v>172</v>
      </c>
      <c r="G1879" s="87" t="s">
        <v>4476</v>
      </c>
      <c r="H1879" s="91" t="s">
        <v>1697</v>
      </c>
      <c r="I1879" s="57" t="s">
        <v>22</v>
      </c>
      <c r="J1879" s="72">
        <v>1</v>
      </c>
      <c r="K1879" s="57">
        <v>0</v>
      </c>
      <c r="L1879" s="72">
        <v>0.3</v>
      </c>
      <c r="M1879" s="57">
        <v>3.1</v>
      </c>
    </row>
    <row r="1880" s="83" customFormat="1" ht="27.6" spans="1:13">
      <c r="A1880" s="83" t="s">
        <v>44</v>
      </c>
      <c r="B1880" s="84">
        <v>1879</v>
      </c>
      <c r="C1880" s="57" t="s">
        <v>45</v>
      </c>
      <c r="D1880" s="57" t="s">
        <v>322</v>
      </c>
      <c r="E1880" s="42" t="s">
        <v>6170</v>
      </c>
      <c r="F1880" s="58" t="s">
        <v>323</v>
      </c>
      <c r="G1880" s="87" t="s">
        <v>4554</v>
      </c>
      <c r="H1880" s="91" t="s">
        <v>2374</v>
      </c>
      <c r="I1880" s="57" t="s">
        <v>2124</v>
      </c>
      <c r="J1880" s="59">
        <v>10.7296</v>
      </c>
      <c r="K1880" s="59">
        <f>J1880*0.1</f>
        <v>1.07296</v>
      </c>
      <c r="L1880" s="72">
        <v>303</v>
      </c>
      <c r="M1880" s="57">
        <v>3.1</v>
      </c>
    </row>
    <row r="1881" s="83" customFormat="1" ht="27.6" spans="1:13">
      <c r="A1881" s="83" t="s">
        <v>44</v>
      </c>
      <c r="B1881" s="84">
        <v>1880</v>
      </c>
      <c r="C1881" s="57" t="s">
        <v>45</v>
      </c>
      <c r="D1881" s="57" t="s">
        <v>89</v>
      </c>
      <c r="E1881" s="42" t="s">
        <v>6170</v>
      </c>
      <c r="F1881" s="58" t="s">
        <v>114</v>
      </c>
      <c r="G1881" s="87" t="s">
        <v>4555</v>
      </c>
      <c r="H1881" s="91" t="s">
        <v>2369</v>
      </c>
      <c r="I1881" s="57" t="s">
        <v>22</v>
      </c>
      <c r="J1881" s="72">
        <v>1</v>
      </c>
      <c r="K1881" s="57">
        <v>0</v>
      </c>
      <c r="L1881" s="72">
        <v>7</v>
      </c>
      <c r="M1881" s="57">
        <v>3.1</v>
      </c>
    </row>
    <row r="1882" s="83" customFormat="1" ht="27.6" spans="1:13">
      <c r="A1882" s="83" t="s">
        <v>44</v>
      </c>
      <c r="B1882" s="84">
        <v>1881</v>
      </c>
      <c r="C1882" s="57" t="s">
        <v>45</v>
      </c>
      <c r="D1882" s="57" t="s">
        <v>53</v>
      </c>
      <c r="E1882" s="42" t="s">
        <v>6170</v>
      </c>
      <c r="F1882" s="58" t="s">
        <v>55</v>
      </c>
      <c r="G1882" s="87" t="s">
        <v>4556</v>
      </c>
      <c r="H1882" s="91" t="s">
        <v>2371</v>
      </c>
      <c r="I1882" s="57" t="s">
        <v>22</v>
      </c>
      <c r="J1882" s="72">
        <v>9</v>
      </c>
      <c r="K1882" s="57">
        <f t="shared" si="117"/>
        <v>2</v>
      </c>
      <c r="L1882" s="72">
        <v>35</v>
      </c>
      <c r="M1882" s="57">
        <v>3.1</v>
      </c>
    </row>
    <row r="1883" s="83" customFormat="1" ht="27.6" spans="1:13">
      <c r="A1883" s="83" t="s">
        <v>44</v>
      </c>
      <c r="B1883" s="84">
        <v>1882</v>
      </c>
      <c r="C1883" s="57" t="s">
        <v>45</v>
      </c>
      <c r="D1883" s="57" t="s">
        <v>171</v>
      </c>
      <c r="E1883" s="42" t="s">
        <v>6170</v>
      </c>
      <c r="F1883" s="58" t="s">
        <v>172</v>
      </c>
      <c r="G1883" s="87" t="s">
        <v>4475</v>
      </c>
      <c r="H1883" s="91" t="s">
        <v>1697</v>
      </c>
      <c r="I1883" s="57" t="s">
        <v>22</v>
      </c>
      <c r="J1883" s="72">
        <v>1</v>
      </c>
      <c r="K1883" s="57">
        <v>0</v>
      </c>
      <c r="L1883" s="72">
        <v>0.24</v>
      </c>
      <c r="M1883" s="57">
        <v>3.1</v>
      </c>
    </row>
    <row r="1884" s="83" customFormat="1" ht="27.6" spans="1:13">
      <c r="A1884" s="83" t="s">
        <v>44</v>
      </c>
      <c r="B1884" s="84">
        <v>1883</v>
      </c>
      <c r="C1884" s="57" t="s">
        <v>45</v>
      </c>
      <c r="D1884" s="57" t="s">
        <v>322</v>
      </c>
      <c r="E1884" s="42" t="s">
        <v>6170</v>
      </c>
      <c r="F1884" s="58" t="s">
        <v>323</v>
      </c>
      <c r="G1884" s="87" t="s">
        <v>4558</v>
      </c>
      <c r="H1884" s="91" t="s">
        <v>2374</v>
      </c>
      <c r="I1884" s="57" t="s">
        <v>2124</v>
      </c>
      <c r="J1884" s="59">
        <v>53.2758</v>
      </c>
      <c r="K1884" s="59">
        <f>J1884*0.1</f>
        <v>5.32758</v>
      </c>
      <c r="L1884" s="72">
        <v>857</v>
      </c>
      <c r="M1884" s="57">
        <v>3.1</v>
      </c>
    </row>
    <row r="1885" s="83" customFormat="1" ht="27.6" spans="1:13">
      <c r="A1885" s="83" t="s">
        <v>44</v>
      </c>
      <c r="B1885" s="84">
        <v>1884</v>
      </c>
      <c r="C1885" s="57" t="s">
        <v>45</v>
      </c>
      <c r="D1885" s="57" t="s">
        <v>53</v>
      </c>
      <c r="E1885" s="42" t="s">
        <v>6170</v>
      </c>
      <c r="F1885" s="58" t="s">
        <v>55</v>
      </c>
      <c r="G1885" s="87" t="s">
        <v>6554</v>
      </c>
      <c r="H1885" s="91" t="s">
        <v>2158</v>
      </c>
      <c r="I1885" s="57" t="s">
        <v>22</v>
      </c>
      <c r="J1885" s="72">
        <v>1</v>
      </c>
      <c r="K1885" s="57">
        <f>(CEILING(J1885*0.2,1))*1</f>
        <v>1</v>
      </c>
      <c r="L1885" s="72">
        <v>3</v>
      </c>
      <c r="M1885" s="57">
        <v>3.1</v>
      </c>
    </row>
    <row r="1886" s="83" customFormat="1" ht="27.6" spans="1:13">
      <c r="A1886" s="83" t="s">
        <v>44</v>
      </c>
      <c r="B1886" s="84">
        <v>1885</v>
      </c>
      <c r="C1886" s="57" t="s">
        <v>45</v>
      </c>
      <c r="D1886" s="57" t="s">
        <v>89</v>
      </c>
      <c r="E1886" s="42" t="s">
        <v>6170</v>
      </c>
      <c r="F1886" s="58" t="s">
        <v>114</v>
      </c>
      <c r="G1886" s="87" t="s">
        <v>4547</v>
      </c>
      <c r="H1886" s="91" t="s">
        <v>2369</v>
      </c>
      <c r="I1886" s="57" t="s">
        <v>22</v>
      </c>
      <c r="J1886" s="72">
        <v>1</v>
      </c>
      <c r="K1886" s="57">
        <v>0</v>
      </c>
      <c r="L1886" s="72">
        <v>37</v>
      </c>
      <c r="M1886" s="57">
        <v>3.1</v>
      </c>
    </row>
    <row r="1887" s="83" customFormat="1" ht="27.6" spans="1:13">
      <c r="A1887" s="83" t="s">
        <v>44</v>
      </c>
      <c r="B1887" s="84">
        <v>1886</v>
      </c>
      <c r="C1887" s="57" t="s">
        <v>45</v>
      </c>
      <c r="D1887" s="57" t="s">
        <v>53</v>
      </c>
      <c r="E1887" s="42" t="s">
        <v>6170</v>
      </c>
      <c r="F1887" s="58" t="s">
        <v>55</v>
      </c>
      <c r="G1887" s="87" t="s">
        <v>4548</v>
      </c>
      <c r="H1887" s="91" t="s">
        <v>2371</v>
      </c>
      <c r="I1887" s="57" t="s">
        <v>22</v>
      </c>
      <c r="J1887" s="72">
        <v>2</v>
      </c>
      <c r="K1887" s="57">
        <v>0</v>
      </c>
      <c r="L1887" s="72">
        <v>92</v>
      </c>
      <c r="M1887" s="57">
        <v>3.1</v>
      </c>
    </row>
    <row r="1888" s="83" customFormat="1" ht="27.6" spans="1:13">
      <c r="A1888" s="83" t="s">
        <v>44</v>
      </c>
      <c r="B1888" s="84">
        <v>1887</v>
      </c>
      <c r="C1888" s="57" t="s">
        <v>45</v>
      </c>
      <c r="D1888" s="57" t="s">
        <v>171</v>
      </c>
      <c r="E1888" s="42" t="s">
        <v>6170</v>
      </c>
      <c r="F1888" s="58" t="s">
        <v>172</v>
      </c>
      <c r="G1888" s="87" t="s">
        <v>4550</v>
      </c>
      <c r="H1888" s="91" t="s">
        <v>1697</v>
      </c>
      <c r="I1888" s="57" t="s">
        <v>22</v>
      </c>
      <c r="J1888" s="72">
        <v>1</v>
      </c>
      <c r="K1888" s="57">
        <v>0</v>
      </c>
      <c r="L1888" s="72">
        <v>1</v>
      </c>
      <c r="M1888" s="57">
        <v>3.1</v>
      </c>
    </row>
    <row r="1889" s="83" customFormat="1" ht="27.6" spans="1:13">
      <c r="A1889" s="83" t="s">
        <v>44</v>
      </c>
      <c r="B1889" s="84">
        <v>1888</v>
      </c>
      <c r="C1889" s="57" t="s">
        <v>45</v>
      </c>
      <c r="D1889" s="57" t="s">
        <v>322</v>
      </c>
      <c r="E1889" s="42" t="s">
        <v>6170</v>
      </c>
      <c r="F1889" s="58" t="s">
        <v>323</v>
      </c>
      <c r="G1889" s="87" t="s">
        <v>4551</v>
      </c>
      <c r="H1889" s="91" t="s">
        <v>2374</v>
      </c>
      <c r="I1889" s="57" t="s">
        <v>2124</v>
      </c>
      <c r="J1889" s="59">
        <v>2</v>
      </c>
      <c r="K1889" s="59">
        <v>0</v>
      </c>
      <c r="L1889" s="72">
        <v>130</v>
      </c>
      <c r="M1889" s="57">
        <v>3.1</v>
      </c>
    </row>
    <row r="1890" s="83" customFormat="1" ht="55.2" spans="1:13">
      <c r="A1890" s="83" t="s">
        <v>44</v>
      </c>
      <c r="B1890" s="84">
        <v>1889</v>
      </c>
      <c r="C1890" s="57" t="s">
        <v>45</v>
      </c>
      <c r="D1890" s="57" t="s">
        <v>89</v>
      </c>
      <c r="E1890" s="42" t="s">
        <v>6170</v>
      </c>
      <c r="F1890" s="58" t="s">
        <v>114</v>
      </c>
      <c r="G1890" s="87" t="s">
        <v>6555</v>
      </c>
      <c r="H1890" s="91" t="s">
        <v>2849</v>
      </c>
      <c r="I1890" s="57" t="s">
        <v>22</v>
      </c>
      <c r="J1890" s="72">
        <v>3</v>
      </c>
      <c r="K1890" s="57">
        <v>0</v>
      </c>
      <c r="L1890" s="72">
        <v>177</v>
      </c>
      <c r="M1890" s="57">
        <v>3.1</v>
      </c>
    </row>
    <row r="1891" s="83" customFormat="1" ht="27.6" spans="1:13">
      <c r="A1891" s="83" t="s">
        <v>44</v>
      </c>
      <c r="B1891" s="84">
        <v>1890</v>
      </c>
      <c r="C1891" s="57" t="s">
        <v>45</v>
      </c>
      <c r="D1891" s="57" t="s">
        <v>53</v>
      </c>
      <c r="E1891" s="42" t="s">
        <v>6170</v>
      </c>
      <c r="F1891" s="58" t="s">
        <v>55</v>
      </c>
      <c r="G1891" s="87" t="s">
        <v>4563</v>
      </c>
      <c r="H1891" s="91" t="s">
        <v>2849</v>
      </c>
      <c r="I1891" s="57" t="s">
        <v>22</v>
      </c>
      <c r="J1891" s="72">
        <v>5</v>
      </c>
      <c r="K1891" s="57">
        <v>0</v>
      </c>
      <c r="L1891" s="57">
        <v>505</v>
      </c>
      <c r="M1891" s="57">
        <v>3.1</v>
      </c>
    </row>
    <row r="1892" s="83" customFormat="1" ht="27.6" spans="1:13">
      <c r="A1892" s="83" t="s">
        <v>44</v>
      </c>
      <c r="B1892" s="84">
        <v>1891</v>
      </c>
      <c r="C1892" s="57" t="s">
        <v>45</v>
      </c>
      <c r="D1892" s="57" t="s">
        <v>171</v>
      </c>
      <c r="E1892" s="42" t="s">
        <v>6170</v>
      </c>
      <c r="F1892" s="58" t="s">
        <v>172</v>
      </c>
      <c r="G1892" s="87" t="s">
        <v>4564</v>
      </c>
      <c r="H1892" s="91" t="s">
        <v>2299</v>
      </c>
      <c r="I1892" s="57" t="s">
        <v>22</v>
      </c>
      <c r="J1892" s="72">
        <v>2</v>
      </c>
      <c r="K1892" s="57">
        <v>0</v>
      </c>
      <c r="L1892" s="72">
        <v>1</v>
      </c>
      <c r="M1892" s="57">
        <v>3.1</v>
      </c>
    </row>
    <row r="1893" s="83" customFormat="1" ht="27.6" spans="1:13">
      <c r="A1893" s="83" t="s">
        <v>44</v>
      </c>
      <c r="B1893" s="84">
        <v>1892</v>
      </c>
      <c r="C1893" s="57" t="s">
        <v>45</v>
      </c>
      <c r="D1893" s="57" t="s">
        <v>322</v>
      </c>
      <c r="E1893" s="42" t="s">
        <v>6170</v>
      </c>
      <c r="F1893" s="58" t="s">
        <v>323</v>
      </c>
      <c r="G1893" s="87" t="s">
        <v>4565</v>
      </c>
      <c r="H1893" s="91" t="s">
        <v>2849</v>
      </c>
      <c r="I1893" s="57" t="s">
        <v>2124</v>
      </c>
      <c r="J1893" s="59">
        <v>13.6637</v>
      </c>
      <c r="K1893" s="59">
        <v>0</v>
      </c>
      <c r="L1893" s="57">
        <v>615</v>
      </c>
      <c r="M1893" s="57">
        <v>3.1</v>
      </c>
    </row>
    <row r="1894" s="83" customFormat="1" ht="55.2" spans="1:13">
      <c r="A1894" s="83" t="s">
        <v>44</v>
      </c>
      <c r="B1894" s="84">
        <v>1893</v>
      </c>
      <c r="C1894" s="57" t="s">
        <v>45</v>
      </c>
      <c r="D1894" s="57" t="s">
        <v>89</v>
      </c>
      <c r="E1894" s="42" t="s">
        <v>6170</v>
      </c>
      <c r="F1894" s="58" t="s">
        <v>114</v>
      </c>
      <c r="G1894" s="87" t="s">
        <v>6555</v>
      </c>
      <c r="H1894" s="91" t="s">
        <v>2849</v>
      </c>
      <c r="I1894" s="57" t="s">
        <v>22</v>
      </c>
      <c r="J1894" s="72">
        <v>3</v>
      </c>
      <c r="K1894" s="57">
        <v>0</v>
      </c>
      <c r="L1894" s="72">
        <v>177</v>
      </c>
      <c r="M1894" s="57">
        <v>3.1</v>
      </c>
    </row>
    <row r="1895" s="83" customFormat="1" ht="27.6" spans="1:13">
      <c r="A1895" s="83" t="s">
        <v>44</v>
      </c>
      <c r="B1895" s="84">
        <v>1894</v>
      </c>
      <c r="C1895" s="57" t="s">
        <v>45</v>
      </c>
      <c r="D1895" s="57" t="s">
        <v>53</v>
      </c>
      <c r="E1895" s="42" t="s">
        <v>6170</v>
      </c>
      <c r="F1895" s="58" t="s">
        <v>55</v>
      </c>
      <c r="G1895" s="87" t="s">
        <v>4566</v>
      </c>
      <c r="H1895" s="91" t="s">
        <v>2849</v>
      </c>
      <c r="I1895" s="57" t="s">
        <v>22</v>
      </c>
      <c r="J1895" s="72">
        <v>1</v>
      </c>
      <c r="K1895" s="57">
        <v>0</v>
      </c>
      <c r="L1895" s="57">
        <v>51</v>
      </c>
      <c r="M1895" s="57">
        <v>3.1</v>
      </c>
    </row>
    <row r="1896" s="83" customFormat="1" ht="27.6" spans="1:13">
      <c r="A1896" s="83" t="s">
        <v>44</v>
      </c>
      <c r="B1896" s="84">
        <v>1895</v>
      </c>
      <c r="C1896" s="57" t="s">
        <v>45</v>
      </c>
      <c r="D1896" s="57" t="s">
        <v>53</v>
      </c>
      <c r="E1896" s="42" t="s">
        <v>6170</v>
      </c>
      <c r="F1896" s="58" t="s">
        <v>55</v>
      </c>
      <c r="G1896" s="87" t="s">
        <v>4563</v>
      </c>
      <c r="H1896" s="91" t="s">
        <v>2849</v>
      </c>
      <c r="I1896" s="57" t="s">
        <v>22</v>
      </c>
      <c r="J1896" s="72">
        <v>7</v>
      </c>
      <c r="K1896" s="57">
        <v>0</v>
      </c>
      <c r="L1896" s="72">
        <v>707</v>
      </c>
      <c r="M1896" s="57">
        <v>3.1</v>
      </c>
    </row>
    <row r="1897" s="83" customFormat="1" ht="27.6" spans="1:13">
      <c r="A1897" s="83" t="s">
        <v>44</v>
      </c>
      <c r="B1897" s="84">
        <v>1896</v>
      </c>
      <c r="C1897" s="57" t="s">
        <v>45</v>
      </c>
      <c r="D1897" s="57" t="s">
        <v>171</v>
      </c>
      <c r="E1897" s="42" t="s">
        <v>6170</v>
      </c>
      <c r="F1897" s="58" t="s">
        <v>172</v>
      </c>
      <c r="G1897" s="87" t="s">
        <v>4564</v>
      </c>
      <c r="H1897" s="91" t="s">
        <v>2299</v>
      </c>
      <c r="I1897" s="57" t="s">
        <v>22</v>
      </c>
      <c r="J1897" s="72">
        <v>2</v>
      </c>
      <c r="K1897" s="57">
        <v>0</v>
      </c>
      <c r="L1897" s="57">
        <v>1</v>
      </c>
      <c r="M1897" s="57">
        <v>3.1</v>
      </c>
    </row>
    <row r="1898" s="83" customFormat="1" ht="27.6" spans="1:13">
      <c r="A1898" s="83" t="s">
        <v>44</v>
      </c>
      <c r="B1898" s="84">
        <v>1897</v>
      </c>
      <c r="C1898" s="57" t="s">
        <v>45</v>
      </c>
      <c r="D1898" s="57" t="s">
        <v>322</v>
      </c>
      <c r="E1898" s="42" t="s">
        <v>6170</v>
      </c>
      <c r="F1898" s="58" t="s">
        <v>323</v>
      </c>
      <c r="G1898" s="87" t="s">
        <v>4565</v>
      </c>
      <c r="H1898" s="91" t="s">
        <v>2849</v>
      </c>
      <c r="I1898" s="57" t="s">
        <v>2124</v>
      </c>
      <c r="J1898" s="59">
        <v>14.8754</v>
      </c>
      <c r="K1898" s="59">
        <v>0</v>
      </c>
      <c r="L1898" s="72">
        <v>669</v>
      </c>
      <c r="M1898" s="57">
        <v>3.1</v>
      </c>
    </row>
    <row r="1899" s="83" customFormat="1" ht="55.2" spans="1:13">
      <c r="A1899" s="83" t="s">
        <v>44</v>
      </c>
      <c r="B1899" s="84">
        <v>1898</v>
      </c>
      <c r="C1899" s="57" t="s">
        <v>45</v>
      </c>
      <c r="D1899" s="57" t="s">
        <v>89</v>
      </c>
      <c r="E1899" s="42" t="s">
        <v>6170</v>
      </c>
      <c r="F1899" s="58" t="s">
        <v>114</v>
      </c>
      <c r="G1899" s="87" t="s">
        <v>6556</v>
      </c>
      <c r="H1899" s="91" t="s">
        <v>2849</v>
      </c>
      <c r="I1899" s="57" t="s">
        <v>22</v>
      </c>
      <c r="J1899" s="72">
        <v>13</v>
      </c>
      <c r="K1899" s="57">
        <v>0</v>
      </c>
      <c r="L1899" s="57">
        <v>564</v>
      </c>
      <c r="M1899" s="57">
        <v>3.1</v>
      </c>
    </row>
    <row r="1900" s="83" customFormat="1" ht="27.6" spans="1:13">
      <c r="A1900" s="83" t="s">
        <v>44</v>
      </c>
      <c r="B1900" s="84">
        <v>1899</v>
      </c>
      <c r="C1900" s="57" t="s">
        <v>45</v>
      </c>
      <c r="D1900" s="57" t="s">
        <v>53</v>
      </c>
      <c r="E1900" s="42" t="s">
        <v>6170</v>
      </c>
      <c r="F1900" s="58" t="s">
        <v>55</v>
      </c>
      <c r="G1900" s="87" t="s">
        <v>6557</v>
      </c>
      <c r="H1900" s="91" t="s">
        <v>2849</v>
      </c>
      <c r="I1900" s="57" t="s">
        <v>22</v>
      </c>
      <c r="J1900" s="72">
        <v>2</v>
      </c>
      <c r="K1900" s="57">
        <v>0</v>
      </c>
      <c r="L1900" s="72">
        <v>71</v>
      </c>
      <c r="M1900" s="57">
        <v>3.1</v>
      </c>
    </row>
    <row r="1901" s="83" customFormat="1" ht="27.6" spans="1:13">
      <c r="A1901" s="83" t="s">
        <v>44</v>
      </c>
      <c r="B1901" s="84">
        <v>1900</v>
      </c>
      <c r="C1901" s="57" t="s">
        <v>45</v>
      </c>
      <c r="D1901" s="57" t="s">
        <v>53</v>
      </c>
      <c r="E1901" s="42" t="s">
        <v>6170</v>
      </c>
      <c r="F1901" s="58" t="s">
        <v>55</v>
      </c>
      <c r="G1901" s="87" t="s">
        <v>6558</v>
      </c>
      <c r="H1901" s="91" t="s">
        <v>2849</v>
      </c>
      <c r="I1901" s="57" t="s">
        <v>22</v>
      </c>
      <c r="J1901" s="72">
        <v>26</v>
      </c>
      <c r="K1901" s="57">
        <v>0</v>
      </c>
      <c r="L1901" s="57">
        <v>1851</v>
      </c>
      <c r="M1901" s="57">
        <v>3.1</v>
      </c>
    </row>
    <row r="1902" s="83" customFormat="1" ht="27.6" spans="1:13">
      <c r="A1902" s="83" t="s">
        <v>44</v>
      </c>
      <c r="B1902" s="84">
        <v>1901</v>
      </c>
      <c r="C1902" s="57" t="s">
        <v>45</v>
      </c>
      <c r="D1902" s="57" t="s">
        <v>53</v>
      </c>
      <c r="E1902" s="42" t="s">
        <v>6170</v>
      </c>
      <c r="F1902" s="58" t="s">
        <v>249</v>
      </c>
      <c r="G1902" s="87" t="s">
        <v>6559</v>
      </c>
      <c r="H1902" s="91" t="s">
        <v>2849</v>
      </c>
      <c r="I1902" s="57" t="s">
        <v>22</v>
      </c>
      <c r="J1902" s="72">
        <v>2</v>
      </c>
      <c r="K1902" s="57">
        <v>0</v>
      </c>
      <c r="L1902" s="57">
        <v>72</v>
      </c>
      <c r="M1902" s="57">
        <v>3.1</v>
      </c>
    </row>
    <row r="1903" s="83" customFormat="1" ht="27.6" spans="1:13">
      <c r="A1903" s="83" t="s">
        <v>44</v>
      </c>
      <c r="B1903" s="84">
        <v>1902</v>
      </c>
      <c r="C1903" s="57" t="s">
        <v>45</v>
      </c>
      <c r="D1903" s="57" t="s">
        <v>53</v>
      </c>
      <c r="E1903" s="42" t="s">
        <v>6170</v>
      </c>
      <c r="F1903" s="58" t="s">
        <v>304</v>
      </c>
      <c r="G1903" s="87" t="s">
        <v>6560</v>
      </c>
      <c r="H1903" s="91" t="s">
        <v>2849</v>
      </c>
      <c r="I1903" s="57" t="s">
        <v>22</v>
      </c>
      <c r="J1903" s="72">
        <v>3</v>
      </c>
      <c r="K1903" s="57">
        <v>0</v>
      </c>
      <c r="L1903" s="72">
        <v>252</v>
      </c>
      <c r="M1903" s="57">
        <v>3.1</v>
      </c>
    </row>
    <row r="1904" s="83" customFormat="1" ht="27.6" spans="1:13">
      <c r="A1904" s="83" t="s">
        <v>44</v>
      </c>
      <c r="B1904" s="84">
        <v>1903</v>
      </c>
      <c r="C1904" s="57" t="s">
        <v>45</v>
      </c>
      <c r="D1904" s="57" t="s">
        <v>53</v>
      </c>
      <c r="E1904" s="42" t="s">
        <v>6170</v>
      </c>
      <c r="F1904" s="58" t="s">
        <v>304</v>
      </c>
      <c r="G1904" s="87" t="s">
        <v>6561</v>
      </c>
      <c r="H1904" s="91" t="s">
        <v>2849</v>
      </c>
      <c r="I1904" s="57" t="s">
        <v>22</v>
      </c>
      <c r="J1904" s="72">
        <v>1</v>
      </c>
      <c r="K1904" s="57">
        <v>0</v>
      </c>
      <c r="L1904" s="57">
        <v>114</v>
      </c>
      <c r="M1904" s="57">
        <v>3.1</v>
      </c>
    </row>
    <row r="1905" s="83" customFormat="1" ht="27.6" spans="1:13">
      <c r="A1905" s="83" t="s">
        <v>44</v>
      </c>
      <c r="B1905" s="84">
        <v>1904</v>
      </c>
      <c r="C1905" s="57" t="s">
        <v>45</v>
      </c>
      <c r="D1905" s="57" t="s">
        <v>171</v>
      </c>
      <c r="E1905" s="42" t="s">
        <v>6170</v>
      </c>
      <c r="F1905" s="58" t="s">
        <v>172</v>
      </c>
      <c r="G1905" s="87" t="s">
        <v>4611</v>
      </c>
      <c r="H1905" s="91" t="s">
        <v>2299</v>
      </c>
      <c r="I1905" s="57" t="s">
        <v>22</v>
      </c>
      <c r="J1905" s="72">
        <v>13</v>
      </c>
      <c r="K1905" s="57">
        <v>0</v>
      </c>
      <c r="L1905" s="57">
        <v>4</v>
      </c>
      <c r="M1905" s="57">
        <v>3.1</v>
      </c>
    </row>
    <row r="1906" s="83" customFormat="1" ht="27.6" spans="1:13">
      <c r="A1906" s="83" t="s">
        <v>44</v>
      </c>
      <c r="B1906" s="84">
        <v>1905</v>
      </c>
      <c r="C1906" s="57" t="s">
        <v>45</v>
      </c>
      <c r="D1906" s="57" t="s">
        <v>53</v>
      </c>
      <c r="E1906" s="42" t="s">
        <v>6170</v>
      </c>
      <c r="F1906" s="58" t="s">
        <v>236</v>
      </c>
      <c r="G1906" s="87" t="s">
        <v>6562</v>
      </c>
      <c r="H1906" s="91" t="s">
        <v>3114</v>
      </c>
      <c r="I1906" s="57" t="s">
        <v>22</v>
      </c>
      <c r="J1906" s="72">
        <v>1</v>
      </c>
      <c r="K1906" s="57">
        <v>0</v>
      </c>
      <c r="L1906" s="72">
        <v>0.34</v>
      </c>
      <c r="M1906" s="57">
        <v>3.1</v>
      </c>
    </row>
    <row r="1907" s="83" customFormat="1" ht="27.6" spans="1:13">
      <c r="A1907" s="83" t="s">
        <v>44</v>
      </c>
      <c r="B1907" s="84">
        <v>1906</v>
      </c>
      <c r="C1907" s="57" t="s">
        <v>45</v>
      </c>
      <c r="D1907" s="57" t="s">
        <v>53</v>
      </c>
      <c r="E1907" s="42" t="s">
        <v>6170</v>
      </c>
      <c r="F1907" s="58" t="s">
        <v>236</v>
      </c>
      <c r="G1907" s="87" t="s">
        <v>6563</v>
      </c>
      <c r="H1907" s="91" t="s">
        <v>3114</v>
      </c>
      <c r="I1907" s="57" t="s">
        <v>22</v>
      </c>
      <c r="J1907" s="72">
        <v>1</v>
      </c>
      <c r="K1907" s="57">
        <v>0</v>
      </c>
      <c r="L1907" s="57">
        <v>1</v>
      </c>
      <c r="M1907" s="57">
        <v>3.1</v>
      </c>
    </row>
    <row r="1908" s="83" customFormat="1" ht="27.6" spans="1:13">
      <c r="A1908" s="83" t="s">
        <v>44</v>
      </c>
      <c r="B1908" s="84">
        <v>1907</v>
      </c>
      <c r="C1908" s="57" t="s">
        <v>45</v>
      </c>
      <c r="D1908" s="57" t="s">
        <v>53</v>
      </c>
      <c r="E1908" s="42" t="s">
        <v>6170</v>
      </c>
      <c r="F1908" s="58" t="s">
        <v>236</v>
      </c>
      <c r="G1908" s="87" t="s">
        <v>6564</v>
      </c>
      <c r="H1908" s="91" t="s">
        <v>3114</v>
      </c>
      <c r="I1908" s="57" t="s">
        <v>22</v>
      </c>
      <c r="J1908" s="72">
        <v>5</v>
      </c>
      <c r="K1908" s="57">
        <v>0</v>
      </c>
      <c r="L1908" s="72">
        <v>8</v>
      </c>
      <c r="M1908" s="57">
        <v>3.1</v>
      </c>
    </row>
    <row r="1909" s="83" customFormat="1" ht="27.6" spans="1:13">
      <c r="A1909" s="83" t="s">
        <v>44</v>
      </c>
      <c r="B1909" s="84">
        <v>1908</v>
      </c>
      <c r="C1909" s="57" t="s">
        <v>45</v>
      </c>
      <c r="D1909" s="57" t="s">
        <v>53</v>
      </c>
      <c r="E1909" s="42" t="s">
        <v>6170</v>
      </c>
      <c r="F1909" s="58" t="s">
        <v>236</v>
      </c>
      <c r="G1909" s="87" t="s">
        <v>4570</v>
      </c>
      <c r="H1909" s="91" t="s">
        <v>3114</v>
      </c>
      <c r="I1909" s="57" t="s">
        <v>22</v>
      </c>
      <c r="J1909" s="72">
        <v>1</v>
      </c>
      <c r="K1909" s="57">
        <v>0</v>
      </c>
      <c r="L1909" s="72">
        <v>2</v>
      </c>
      <c r="M1909" s="57">
        <v>3.1</v>
      </c>
    </row>
    <row r="1910" s="83" customFormat="1" ht="27.6" spans="1:13">
      <c r="A1910" s="83" t="s">
        <v>44</v>
      </c>
      <c r="B1910" s="84">
        <v>1909</v>
      </c>
      <c r="C1910" s="57" t="s">
        <v>45</v>
      </c>
      <c r="D1910" s="57" t="s">
        <v>322</v>
      </c>
      <c r="E1910" s="42" t="s">
        <v>6170</v>
      </c>
      <c r="F1910" s="58" t="s">
        <v>323</v>
      </c>
      <c r="G1910" s="87" t="s">
        <v>4565</v>
      </c>
      <c r="H1910" s="91" t="s">
        <v>2849</v>
      </c>
      <c r="I1910" s="57" t="s">
        <v>2124</v>
      </c>
      <c r="J1910" s="59">
        <v>1.5628</v>
      </c>
      <c r="K1910" s="59">
        <v>0</v>
      </c>
      <c r="L1910" s="72">
        <v>70</v>
      </c>
      <c r="M1910" s="57">
        <v>3.1</v>
      </c>
    </row>
    <row r="1911" s="83" customFormat="1" ht="27.6" spans="1:13">
      <c r="A1911" s="83" t="s">
        <v>44</v>
      </c>
      <c r="B1911" s="84">
        <v>1910</v>
      </c>
      <c r="C1911" s="57" t="s">
        <v>45</v>
      </c>
      <c r="D1911" s="57" t="s">
        <v>322</v>
      </c>
      <c r="E1911" s="42" t="s">
        <v>6170</v>
      </c>
      <c r="F1911" s="58" t="s">
        <v>323</v>
      </c>
      <c r="G1911" s="87" t="s">
        <v>6565</v>
      </c>
      <c r="H1911" s="91" t="s">
        <v>2849</v>
      </c>
      <c r="I1911" s="57" t="s">
        <v>2124</v>
      </c>
      <c r="J1911" s="59">
        <v>159.927</v>
      </c>
      <c r="K1911" s="59">
        <v>0</v>
      </c>
      <c r="L1911" s="72">
        <v>4958</v>
      </c>
      <c r="M1911" s="57">
        <v>3.1</v>
      </c>
    </row>
    <row r="1912" s="83" customFormat="1" ht="55.2" spans="1:13">
      <c r="A1912" s="83" t="s">
        <v>44</v>
      </c>
      <c r="B1912" s="84">
        <v>1911</v>
      </c>
      <c r="C1912" s="57" t="s">
        <v>45</v>
      </c>
      <c r="D1912" s="57" t="s">
        <v>89</v>
      </c>
      <c r="E1912" s="42" t="s">
        <v>6170</v>
      </c>
      <c r="F1912" s="58" t="s">
        <v>114</v>
      </c>
      <c r="G1912" s="87" t="s">
        <v>6556</v>
      </c>
      <c r="H1912" s="91" t="s">
        <v>2849</v>
      </c>
      <c r="I1912" s="57" t="s">
        <v>22</v>
      </c>
      <c r="J1912" s="72">
        <v>5</v>
      </c>
      <c r="K1912" s="57">
        <v>0</v>
      </c>
      <c r="L1912" s="72">
        <v>217</v>
      </c>
      <c r="M1912" s="57">
        <v>3.1</v>
      </c>
    </row>
    <row r="1913" s="83" customFormat="1" ht="27.6" spans="1:13">
      <c r="A1913" s="83" t="s">
        <v>44</v>
      </c>
      <c r="B1913" s="84">
        <v>1912</v>
      </c>
      <c r="C1913" s="57" t="s">
        <v>45</v>
      </c>
      <c r="D1913" s="57" t="s">
        <v>53</v>
      </c>
      <c r="E1913" s="42" t="s">
        <v>6170</v>
      </c>
      <c r="F1913" s="58" t="s">
        <v>55</v>
      </c>
      <c r="G1913" s="87" t="s">
        <v>6558</v>
      </c>
      <c r="H1913" s="91" t="s">
        <v>2849</v>
      </c>
      <c r="I1913" s="57" t="s">
        <v>22</v>
      </c>
      <c r="J1913" s="72">
        <v>30</v>
      </c>
      <c r="K1913" s="57">
        <v>0</v>
      </c>
      <c r="L1913" s="72">
        <v>2136</v>
      </c>
      <c r="M1913" s="57">
        <v>3.1</v>
      </c>
    </row>
    <row r="1914" s="83" customFormat="1" ht="27.6" spans="1:13">
      <c r="A1914" s="83" t="s">
        <v>44</v>
      </c>
      <c r="B1914" s="84">
        <v>1913</v>
      </c>
      <c r="C1914" s="57" t="s">
        <v>45</v>
      </c>
      <c r="D1914" s="57" t="s">
        <v>53</v>
      </c>
      <c r="E1914" s="42" t="s">
        <v>6170</v>
      </c>
      <c r="F1914" s="58" t="s">
        <v>304</v>
      </c>
      <c r="G1914" s="87" t="s">
        <v>6560</v>
      </c>
      <c r="H1914" s="91" t="s">
        <v>2849</v>
      </c>
      <c r="I1914" s="57" t="s">
        <v>22</v>
      </c>
      <c r="J1914" s="72">
        <v>2</v>
      </c>
      <c r="K1914" s="57">
        <v>0</v>
      </c>
      <c r="L1914" s="72">
        <v>168</v>
      </c>
      <c r="M1914" s="57">
        <v>3.1</v>
      </c>
    </row>
    <row r="1915" s="83" customFormat="1" ht="27.6" spans="1:13">
      <c r="A1915" s="83" t="s">
        <v>44</v>
      </c>
      <c r="B1915" s="84">
        <v>1914</v>
      </c>
      <c r="C1915" s="57" t="s">
        <v>45</v>
      </c>
      <c r="D1915" s="57" t="s">
        <v>53</v>
      </c>
      <c r="E1915" s="42" t="s">
        <v>6170</v>
      </c>
      <c r="F1915" s="58" t="s">
        <v>304</v>
      </c>
      <c r="G1915" s="87" t="s">
        <v>6561</v>
      </c>
      <c r="H1915" s="91" t="s">
        <v>2849</v>
      </c>
      <c r="I1915" s="57" t="s">
        <v>22</v>
      </c>
      <c r="J1915" s="72">
        <v>1</v>
      </c>
      <c r="K1915" s="57">
        <v>0</v>
      </c>
      <c r="L1915" s="72">
        <v>114</v>
      </c>
      <c r="M1915" s="57">
        <v>3.1</v>
      </c>
    </row>
    <row r="1916" s="83" customFormat="1" ht="27.6" spans="1:13">
      <c r="A1916" s="83" t="s">
        <v>44</v>
      </c>
      <c r="B1916" s="84">
        <v>1915</v>
      </c>
      <c r="C1916" s="57" t="s">
        <v>45</v>
      </c>
      <c r="D1916" s="57" t="s">
        <v>53</v>
      </c>
      <c r="E1916" s="42" t="s">
        <v>6170</v>
      </c>
      <c r="F1916" s="58" t="s">
        <v>304</v>
      </c>
      <c r="G1916" s="87" t="s">
        <v>6566</v>
      </c>
      <c r="H1916" s="91" t="s">
        <v>2849</v>
      </c>
      <c r="I1916" s="57" t="s">
        <v>22</v>
      </c>
      <c r="J1916" s="72">
        <v>3</v>
      </c>
      <c r="K1916" s="57">
        <v>0</v>
      </c>
      <c r="L1916" s="72">
        <v>252</v>
      </c>
      <c r="M1916" s="57">
        <v>3.1</v>
      </c>
    </row>
    <row r="1917" s="83" customFormat="1" ht="27.6" spans="1:13">
      <c r="A1917" s="83" t="s">
        <v>44</v>
      </c>
      <c r="B1917" s="84">
        <v>1916</v>
      </c>
      <c r="C1917" s="57" t="s">
        <v>45</v>
      </c>
      <c r="D1917" s="57" t="s">
        <v>171</v>
      </c>
      <c r="E1917" s="42" t="s">
        <v>6170</v>
      </c>
      <c r="F1917" s="58" t="s">
        <v>172</v>
      </c>
      <c r="G1917" s="87" t="s">
        <v>4611</v>
      </c>
      <c r="H1917" s="91" t="s">
        <v>2299</v>
      </c>
      <c r="I1917" s="57" t="s">
        <v>22</v>
      </c>
      <c r="J1917" s="72">
        <v>4</v>
      </c>
      <c r="K1917" s="57">
        <v>0</v>
      </c>
      <c r="L1917" s="72">
        <v>1</v>
      </c>
      <c r="M1917" s="57">
        <v>3.1</v>
      </c>
    </row>
    <row r="1918" s="83" customFormat="1" ht="27.6" spans="1:13">
      <c r="A1918" s="83" t="s">
        <v>44</v>
      </c>
      <c r="B1918" s="84">
        <v>1917</v>
      </c>
      <c r="C1918" s="57" t="s">
        <v>45</v>
      </c>
      <c r="D1918" s="57" t="s">
        <v>322</v>
      </c>
      <c r="E1918" s="42" t="s">
        <v>6170</v>
      </c>
      <c r="F1918" s="58" t="s">
        <v>323</v>
      </c>
      <c r="G1918" s="87" t="s">
        <v>6565</v>
      </c>
      <c r="H1918" s="91" t="s">
        <v>2849</v>
      </c>
      <c r="I1918" s="57" t="s">
        <v>2124</v>
      </c>
      <c r="J1918" s="59">
        <v>74.4664</v>
      </c>
      <c r="K1918" s="59">
        <v>0</v>
      </c>
      <c r="L1918" s="72">
        <v>2308</v>
      </c>
      <c r="M1918" s="57">
        <v>3.1</v>
      </c>
    </row>
    <row r="1919" s="83" customFormat="1" ht="27.6" spans="1:13">
      <c r="A1919" s="83" t="s">
        <v>44</v>
      </c>
      <c r="B1919" s="84">
        <v>1918</v>
      </c>
      <c r="C1919" s="57" t="s">
        <v>45</v>
      </c>
      <c r="D1919" s="57" t="s">
        <v>53</v>
      </c>
      <c r="E1919" s="42" t="s">
        <v>6170</v>
      </c>
      <c r="F1919" s="58" t="s">
        <v>249</v>
      </c>
      <c r="G1919" s="87" t="s">
        <v>6567</v>
      </c>
      <c r="H1919" s="91" t="s">
        <v>6568</v>
      </c>
      <c r="I1919" s="57" t="s">
        <v>22</v>
      </c>
      <c r="J1919" s="72">
        <v>1</v>
      </c>
      <c r="K1919" s="57">
        <v>0</v>
      </c>
      <c r="L1919" s="72">
        <v>36</v>
      </c>
      <c r="M1919" s="57">
        <v>3.1</v>
      </c>
    </row>
    <row r="1920" s="83" customFormat="1" ht="55.2" spans="1:13">
      <c r="A1920" s="83" t="s">
        <v>44</v>
      </c>
      <c r="B1920" s="84">
        <v>1919</v>
      </c>
      <c r="C1920" s="57" t="s">
        <v>45</v>
      </c>
      <c r="D1920" s="57" t="s">
        <v>89</v>
      </c>
      <c r="E1920" s="42" t="s">
        <v>6170</v>
      </c>
      <c r="F1920" s="58" t="s">
        <v>114</v>
      </c>
      <c r="G1920" s="87" t="s">
        <v>6569</v>
      </c>
      <c r="H1920" s="91" t="s">
        <v>2849</v>
      </c>
      <c r="I1920" s="57" t="s">
        <v>22</v>
      </c>
      <c r="J1920" s="72">
        <v>3</v>
      </c>
      <c r="K1920" s="57">
        <v>0</v>
      </c>
      <c r="L1920" s="72">
        <v>102</v>
      </c>
      <c r="M1920" s="57">
        <v>3.1</v>
      </c>
    </row>
    <row r="1921" s="83" customFormat="1" ht="27.6" spans="1:13">
      <c r="A1921" s="83" t="s">
        <v>44</v>
      </c>
      <c r="B1921" s="84">
        <v>1920</v>
      </c>
      <c r="C1921" s="57" t="s">
        <v>45</v>
      </c>
      <c r="D1921" s="57" t="s">
        <v>53</v>
      </c>
      <c r="E1921" s="42" t="s">
        <v>6170</v>
      </c>
      <c r="F1921" s="58" t="s">
        <v>55</v>
      </c>
      <c r="G1921" s="87" t="s">
        <v>3450</v>
      </c>
      <c r="H1921" s="91" t="s">
        <v>2849</v>
      </c>
      <c r="I1921" s="57" t="s">
        <v>22</v>
      </c>
      <c r="J1921" s="72">
        <v>4</v>
      </c>
      <c r="K1921" s="57">
        <v>0</v>
      </c>
      <c r="L1921" s="72">
        <v>199</v>
      </c>
      <c r="M1921" s="57">
        <v>3.1</v>
      </c>
    </row>
    <row r="1922" s="83" customFormat="1" ht="27.6" spans="1:13">
      <c r="A1922" s="83" t="s">
        <v>44</v>
      </c>
      <c r="B1922" s="84">
        <v>1921</v>
      </c>
      <c r="C1922" s="57" t="s">
        <v>45</v>
      </c>
      <c r="D1922" s="57" t="s">
        <v>171</v>
      </c>
      <c r="E1922" s="42" t="s">
        <v>6170</v>
      </c>
      <c r="F1922" s="58" t="s">
        <v>172</v>
      </c>
      <c r="G1922" s="87" t="s">
        <v>3431</v>
      </c>
      <c r="H1922" s="91" t="s">
        <v>2299</v>
      </c>
      <c r="I1922" s="57" t="s">
        <v>22</v>
      </c>
      <c r="J1922" s="72">
        <v>3</v>
      </c>
      <c r="K1922" s="57">
        <v>0</v>
      </c>
      <c r="L1922" s="57">
        <v>1</v>
      </c>
      <c r="M1922" s="57">
        <v>3.1</v>
      </c>
    </row>
    <row r="1923" s="83" customFormat="1" ht="27.6" spans="1:13">
      <c r="A1923" s="83" t="s">
        <v>44</v>
      </c>
      <c r="B1923" s="84">
        <v>1922</v>
      </c>
      <c r="C1923" s="57" t="s">
        <v>45</v>
      </c>
      <c r="D1923" s="57" t="s">
        <v>322</v>
      </c>
      <c r="E1923" s="42" t="s">
        <v>6170</v>
      </c>
      <c r="F1923" s="58" t="s">
        <v>323</v>
      </c>
      <c r="G1923" s="87" t="s">
        <v>3434</v>
      </c>
      <c r="H1923" s="91" t="s">
        <v>2849</v>
      </c>
      <c r="I1923" s="57" t="s">
        <v>2124</v>
      </c>
      <c r="J1923" s="59">
        <v>4.46079</v>
      </c>
      <c r="K1923" s="59">
        <v>0</v>
      </c>
      <c r="L1923" s="72">
        <v>112</v>
      </c>
      <c r="M1923" s="57">
        <v>3.1</v>
      </c>
    </row>
    <row r="1924" s="83" customFormat="1" ht="27.6" spans="1:13">
      <c r="A1924" s="83" t="s">
        <v>44</v>
      </c>
      <c r="B1924" s="84">
        <v>1923</v>
      </c>
      <c r="C1924" s="57" t="s">
        <v>45</v>
      </c>
      <c r="D1924" s="57" t="s">
        <v>322</v>
      </c>
      <c r="E1924" s="42" t="s">
        <v>6170</v>
      </c>
      <c r="F1924" s="58" t="s">
        <v>323</v>
      </c>
      <c r="G1924" s="87" t="s">
        <v>6565</v>
      </c>
      <c r="H1924" s="91" t="s">
        <v>2849</v>
      </c>
      <c r="I1924" s="57" t="s">
        <v>2124</v>
      </c>
      <c r="J1924" s="59">
        <v>0.5</v>
      </c>
      <c r="K1924" s="59">
        <v>0</v>
      </c>
      <c r="L1924" s="57">
        <v>15</v>
      </c>
      <c r="M1924" s="57">
        <v>3.1</v>
      </c>
    </row>
    <row r="1925" s="83" customFormat="1" ht="55.2" spans="1:13">
      <c r="A1925" s="83" t="s">
        <v>44</v>
      </c>
      <c r="B1925" s="84">
        <v>1924</v>
      </c>
      <c r="C1925" s="57" t="s">
        <v>45</v>
      </c>
      <c r="D1925" s="57" t="s">
        <v>89</v>
      </c>
      <c r="E1925" s="42" t="s">
        <v>6170</v>
      </c>
      <c r="F1925" s="58" t="s">
        <v>114</v>
      </c>
      <c r="G1925" s="87" t="s">
        <v>6569</v>
      </c>
      <c r="H1925" s="91" t="s">
        <v>2849</v>
      </c>
      <c r="I1925" s="57" t="s">
        <v>22</v>
      </c>
      <c r="J1925" s="72">
        <v>3</v>
      </c>
      <c r="K1925" s="57">
        <v>0</v>
      </c>
      <c r="L1925" s="72">
        <v>102</v>
      </c>
      <c r="M1925" s="57">
        <v>3.1</v>
      </c>
    </row>
    <row r="1926" s="83" customFormat="1" ht="27.6" spans="1:13">
      <c r="A1926" s="83" t="s">
        <v>44</v>
      </c>
      <c r="B1926" s="84">
        <v>1925</v>
      </c>
      <c r="C1926" s="57" t="s">
        <v>45</v>
      </c>
      <c r="D1926" s="57" t="s">
        <v>53</v>
      </c>
      <c r="E1926" s="42" t="s">
        <v>6170</v>
      </c>
      <c r="F1926" s="58" t="s">
        <v>55</v>
      </c>
      <c r="G1926" s="87" t="s">
        <v>3450</v>
      </c>
      <c r="H1926" s="91" t="s">
        <v>2849</v>
      </c>
      <c r="I1926" s="57" t="s">
        <v>22</v>
      </c>
      <c r="J1926" s="72">
        <v>10</v>
      </c>
      <c r="K1926" s="57">
        <v>0</v>
      </c>
      <c r="L1926" s="72">
        <v>497</v>
      </c>
      <c r="M1926" s="57">
        <v>3.1</v>
      </c>
    </row>
    <row r="1927" s="83" customFormat="1" ht="27.6" spans="1:13">
      <c r="A1927" s="83" t="s">
        <v>44</v>
      </c>
      <c r="B1927" s="84">
        <v>1926</v>
      </c>
      <c r="C1927" s="57" t="s">
        <v>45</v>
      </c>
      <c r="D1927" s="57" t="s">
        <v>171</v>
      </c>
      <c r="E1927" s="42" t="s">
        <v>6170</v>
      </c>
      <c r="F1927" s="58" t="s">
        <v>172</v>
      </c>
      <c r="G1927" s="87" t="s">
        <v>3431</v>
      </c>
      <c r="H1927" s="91" t="s">
        <v>2299</v>
      </c>
      <c r="I1927" s="57" t="s">
        <v>22</v>
      </c>
      <c r="J1927" s="72">
        <v>3</v>
      </c>
      <c r="K1927" s="57">
        <v>0</v>
      </c>
      <c r="L1927" s="72">
        <v>1</v>
      </c>
      <c r="M1927" s="57">
        <v>3.1</v>
      </c>
    </row>
    <row r="1928" s="83" customFormat="1" ht="27.6" spans="1:13">
      <c r="A1928" s="83" t="s">
        <v>44</v>
      </c>
      <c r="B1928" s="84">
        <v>1927</v>
      </c>
      <c r="C1928" s="57" t="s">
        <v>45</v>
      </c>
      <c r="D1928" s="57" t="s">
        <v>322</v>
      </c>
      <c r="E1928" s="42" t="s">
        <v>6170</v>
      </c>
      <c r="F1928" s="58" t="s">
        <v>323</v>
      </c>
      <c r="G1928" s="87" t="s">
        <v>3434</v>
      </c>
      <c r="H1928" s="91" t="s">
        <v>2849</v>
      </c>
      <c r="I1928" s="57" t="s">
        <v>2124</v>
      </c>
      <c r="J1928" s="59">
        <v>24.5806</v>
      </c>
      <c r="K1928" s="59">
        <v>0</v>
      </c>
      <c r="L1928" s="72">
        <v>615</v>
      </c>
      <c r="M1928" s="57">
        <v>3.1</v>
      </c>
    </row>
    <row r="1929" s="83" customFormat="1" ht="55.2" spans="1:13">
      <c r="A1929" s="83" t="s">
        <v>44</v>
      </c>
      <c r="B1929" s="84">
        <v>1928</v>
      </c>
      <c r="C1929" s="57" t="s">
        <v>45</v>
      </c>
      <c r="D1929" s="57" t="s">
        <v>89</v>
      </c>
      <c r="E1929" s="42" t="s">
        <v>6170</v>
      </c>
      <c r="F1929" s="58" t="s">
        <v>114</v>
      </c>
      <c r="G1929" s="87" t="s">
        <v>6569</v>
      </c>
      <c r="H1929" s="91" t="s">
        <v>2849</v>
      </c>
      <c r="I1929" s="57" t="s">
        <v>22</v>
      </c>
      <c r="J1929" s="72">
        <v>3</v>
      </c>
      <c r="K1929" s="57">
        <v>0</v>
      </c>
      <c r="L1929" s="57">
        <v>102</v>
      </c>
      <c r="M1929" s="57">
        <v>3.1</v>
      </c>
    </row>
    <row r="1930" s="83" customFormat="1" ht="27.6" spans="1:13">
      <c r="A1930" s="83" t="s">
        <v>44</v>
      </c>
      <c r="B1930" s="84">
        <v>1929</v>
      </c>
      <c r="C1930" s="57" t="s">
        <v>45</v>
      </c>
      <c r="D1930" s="57" t="s">
        <v>53</v>
      </c>
      <c r="E1930" s="42" t="s">
        <v>6170</v>
      </c>
      <c r="F1930" s="58" t="s">
        <v>55</v>
      </c>
      <c r="G1930" s="87" t="s">
        <v>3430</v>
      </c>
      <c r="H1930" s="91" t="s">
        <v>2849</v>
      </c>
      <c r="I1930" s="57" t="s">
        <v>22</v>
      </c>
      <c r="J1930" s="72">
        <v>1</v>
      </c>
      <c r="K1930" s="57">
        <v>0</v>
      </c>
      <c r="L1930" s="57">
        <v>28</v>
      </c>
      <c r="M1930" s="57">
        <v>3.1</v>
      </c>
    </row>
    <row r="1931" s="83" customFormat="1" ht="27.6" spans="1:13">
      <c r="A1931" s="83" t="s">
        <v>44</v>
      </c>
      <c r="B1931" s="84">
        <v>1930</v>
      </c>
      <c r="C1931" s="57" t="s">
        <v>45</v>
      </c>
      <c r="D1931" s="57" t="s">
        <v>53</v>
      </c>
      <c r="E1931" s="42" t="s">
        <v>6170</v>
      </c>
      <c r="F1931" s="58" t="s">
        <v>55</v>
      </c>
      <c r="G1931" s="87" t="s">
        <v>3450</v>
      </c>
      <c r="H1931" s="91" t="s">
        <v>2849</v>
      </c>
      <c r="I1931" s="57" t="s">
        <v>22</v>
      </c>
      <c r="J1931" s="72">
        <v>3</v>
      </c>
      <c r="K1931" s="57">
        <v>0</v>
      </c>
      <c r="L1931" s="72">
        <v>149</v>
      </c>
      <c r="M1931" s="57">
        <v>3.1</v>
      </c>
    </row>
    <row r="1932" s="83" customFormat="1" ht="27.6" spans="1:13">
      <c r="A1932" s="83" t="s">
        <v>44</v>
      </c>
      <c r="B1932" s="84">
        <v>1931</v>
      </c>
      <c r="C1932" s="57" t="s">
        <v>45</v>
      </c>
      <c r="D1932" s="57" t="s">
        <v>171</v>
      </c>
      <c r="E1932" s="42" t="s">
        <v>6170</v>
      </c>
      <c r="F1932" s="58" t="s">
        <v>172</v>
      </c>
      <c r="G1932" s="87" t="s">
        <v>3431</v>
      </c>
      <c r="H1932" s="91" t="s">
        <v>2299</v>
      </c>
      <c r="I1932" s="57" t="s">
        <v>22</v>
      </c>
      <c r="J1932" s="72">
        <v>3</v>
      </c>
      <c r="K1932" s="57">
        <v>0</v>
      </c>
      <c r="L1932" s="57">
        <v>1</v>
      </c>
      <c r="M1932" s="57">
        <v>3.1</v>
      </c>
    </row>
    <row r="1933" s="83" customFormat="1" ht="27.6" spans="1:13">
      <c r="A1933" s="83" t="s">
        <v>44</v>
      </c>
      <c r="B1933" s="84">
        <v>1932</v>
      </c>
      <c r="C1933" s="57" t="s">
        <v>45</v>
      </c>
      <c r="D1933" s="57" t="s">
        <v>322</v>
      </c>
      <c r="E1933" s="42" t="s">
        <v>6170</v>
      </c>
      <c r="F1933" s="58" t="s">
        <v>323</v>
      </c>
      <c r="G1933" s="87" t="s">
        <v>3434</v>
      </c>
      <c r="H1933" s="91" t="s">
        <v>2849</v>
      </c>
      <c r="I1933" s="57" t="s">
        <v>2124</v>
      </c>
      <c r="J1933" s="59">
        <v>3.13816</v>
      </c>
      <c r="K1933" s="59">
        <v>0</v>
      </c>
      <c r="L1933" s="72">
        <v>78</v>
      </c>
      <c r="M1933" s="57">
        <v>3.1</v>
      </c>
    </row>
    <row r="1934" s="83" customFormat="1" ht="55.2" spans="1:13">
      <c r="A1934" s="83" t="s">
        <v>44</v>
      </c>
      <c r="B1934" s="84">
        <v>1933</v>
      </c>
      <c r="C1934" s="57" t="s">
        <v>45</v>
      </c>
      <c r="D1934" s="57" t="s">
        <v>89</v>
      </c>
      <c r="E1934" s="42" t="s">
        <v>6170</v>
      </c>
      <c r="F1934" s="58" t="s">
        <v>114</v>
      </c>
      <c r="G1934" s="87" t="s">
        <v>6569</v>
      </c>
      <c r="H1934" s="91" t="s">
        <v>2849</v>
      </c>
      <c r="I1934" s="57" t="s">
        <v>22</v>
      </c>
      <c r="J1934" s="72">
        <v>3</v>
      </c>
      <c r="K1934" s="57">
        <v>0</v>
      </c>
      <c r="L1934" s="72">
        <v>102</v>
      </c>
      <c r="M1934" s="57">
        <v>3.1</v>
      </c>
    </row>
    <row r="1935" s="83" customFormat="1" ht="27.6" spans="1:13">
      <c r="A1935" s="83" t="s">
        <v>44</v>
      </c>
      <c r="B1935" s="84">
        <v>1934</v>
      </c>
      <c r="C1935" s="57" t="s">
        <v>45</v>
      </c>
      <c r="D1935" s="57" t="s">
        <v>53</v>
      </c>
      <c r="E1935" s="42" t="s">
        <v>6170</v>
      </c>
      <c r="F1935" s="58" t="s">
        <v>55</v>
      </c>
      <c r="G1935" s="87" t="s">
        <v>3450</v>
      </c>
      <c r="H1935" s="91" t="s">
        <v>2849</v>
      </c>
      <c r="I1935" s="57" t="s">
        <v>22</v>
      </c>
      <c r="J1935" s="72">
        <v>3</v>
      </c>
      <c r="K1935" s="57">
        <v>0</v>
      </c>
      <c r="L1935" s="57">
        <v>149</v>
      </c>
      <c r="M1935" s="57">
        <v>3.1</v>
      </c>
    </row>
    <row r="1936" s="83" customFormat="1" ht="27.6" spans="1:13">
      <c r="A1936" s="83" t="s">
        <v>44</v>
      </c>
      <c r="B1936" s="84">
        <v>1935</v>
      </c>
      <c r="C1936" s="57" t="s">
        <v>45</v>
      </c>
      <c r="D1936" s="57" t="s">
        <v>171</v>
      </c>
      <c r="E1936" s="42" t="s">
        <v>6170</v>
      </c>
      <c r="F1936" s="58" t="s">
        <v>172</v>
      </c>
      <c r="G1936" s="87" t="s">
        <v>3431</v>
      </c>
      <c r="H1936" s="91" t="s">
        <v>2299</v>
      </c>
      <c r="I1936" s="57" t="s">
        <v>22</v>
      </c>
      <c r="J1936" s="72">
        <v>3</v>
      </c>
      <c r="K1936" s="57">
        <v>0</v>
      </c>
      <c r="L1936" s="72">
        <v>1</v>
      </c>
      <c r="M1936" s="57">
        <v>3.1</v>
      </c>
    </row>
    <row r="1937" s="83" customFormat="1" ht="27.6" spans="1:13">
      <c r="A1937" s="83" t="s">
        <v>44</v>
      </c>
      <c r="B1937" s="84">
        <v>1936</v>
      </c>
      <c r="C1937" s="57" t="s">
        <v>45</v>
      </c>
      <c r="D1937" s="57" t="s">
        <v>322</v>
      </c>
      <c r="E1937" s="42" t="s">
        <v>6170</v>
      </c>
      <c r="F1937" s="58" t="s">
        <v>323</v>
      </c>
      <c r="G1937" s="87" t="s">
        <v>3434</v>
      </c>
      <c r="H1937" s="91" t="s">
        <v>2849</v>
      </c>
      <c r="I1937" s="57" t="s">
        <v>2124</v>
      </c>
      <c r="J1937" s="59">
        <v>3.1617</v>
      </c>
      <c r="K1937" s="59">
        <v>0</v>
      </c>
      <c r="L1937" s="57">
        <v>79</v>
      </c>
      <c r="M1937" s="57">
        <v>3.1</v>
      </c>
    </row>
    <row r="1938" s="83" customFormat="1" ht="55.2" spans="1:13">
      <c r="A1938" s="83" t="s">
        <v>44</v>
      </c>
      <c r="B1938" s="84">
        <v>1937</v>
      </c>
      <c r="C1938" s="57" t="s">
        <v>45</v>
      </c>
      <c r="D1938" s="57" t="s">
        <v>89</v>
      </c>
      <c r="E1938" s="42" t="s">
        <v>6170</v>
      </c>
      <c r="F1938" s="58" t="s">
        <v>114</v>
      </c>
      <c r="G1938" s="87" t="s">
        <v>6556</v>
      </c>
      <c r="H1938" s="91" t="s">
        <v>2849</v>
      </c>
      <c r="I1938" s="57" t="s">
        <v>22</v>
      </c>
      <c r="J1938" s="72">
        <v>3</v>
      </c>
      <c r="K1938" s="57">
        <v>0</v>
      </c>
      <c r="L1938" s="57">
        <v>130</v>
      </c>
      <c r="M1938" s="57">
        <v>3.1</v>
      </c>
    </row>
    <row r="1939" s="83" customFormat="1" ht="27.6" spans="1:13">
      <c r="A1939" s="83" t="s">
        <v>44</v>
      </c>
      <c r="B1939" s="84">
        <v>1938</v>
      </c>
      <c r="C1939" s="57" t="s">
        <v>45</v>
      </c>
      <c r="D1939" s="57" t="s">
        <v>53</v>
      </c>
      <c r="E1939" s="42" t="s">
        <v>6170</v>
      </c>
      <c r="F1939" s="58" t="s">
        <v>55</v>
      </c>
      <c r="G1939" s="87" t="s">
        <v>6558</v>
      </c>
      <c r="H1939" s="91" t="s">
        <v>2849</v>
      </c>
      <c r="I1939" s="57" t="s">
        <v>22</v>
      </c>
      <c r="J1939" s="72">
        <v>3</v>
      </c>
      <c r="K1939" s="57">
        <v>0</v>
      </c>
      <c r="L1939" s="72">
        <v>214</v>
      </c>
      <c r="M1939" s="57">
        <v>3.1</v>
      </c>
    </row>
    <row r="1940" s="83" customFormat="1" ht="27.6" spans="1:13">
      <c r="A1940" s="83" t="s">
        <v>44</v>
      </c>
      <c r="B1940" s="84">
        <v>1939</v>
      </c>
      <c r="C1940" s="57" t="s">
        <v>45</v>
      </c>
      <c r="D1940" s="57" t="s">
        <v>171</v>
      </c>
      <c r="E1940" s="42" t="s">
        <v>6170</v>
      </c>
      <c r="F1940" s="58" t="s">
        <v>172</v>
      </c>
      <c r="G1940" s="87" t="s">
        <v>4611</v>
      </c>
      <c r="H1940" s="91" t="s">
        <v>2299</v>
      </c>
      <c r="I1940" s="57" t="s">
        <v>22</v>
      </c>
      <c r="J1940" s="72">
        <v>3</v>
      </c>
      <c r="K1940" s="57">
        <v>0</v>
      </c>
      <c r="L1940" s="57">
        <v>1</v>
      </c>
      <c r="M1940" s="57">
        <v>3.1</v>
      </c>
    </row>
    <row r="1941" s="83" customFormat="1" ht="27.6" spans="1:13">
      <c r="A1941" s="83" t="s">
        <v>44</v>
      </c>
      <c r="B1941" s="84">
        <v>1940</v>
      </c>
      <c r="C1941" s="57" t="s">
        <v>45</v>
      </c>
      <c r="D1941" s="57" t="s">
        <v>322</v>
      </c>
      <c r="E1941" s="42" t="s">
        <v>6170</v>
      </c>
      <c r="F1941" s="58" t="s">
        <v>323</v>
      </c>
      <c r="G1941" s="87" t="s">
        <v>6565</v>
      </c>
      <c r="H1941" s="91" t="s">
        <v>2849</v>
      </c>
      <c r="I1941" s="57" t="s">
        <v>2124</v>
      </c>
      <c r="J1941" s="59">
        <v>4.5387</v>
      </c>
      <c r="K1941" s="59">
        <v>0</v>
      </c>
      <c r="L1941" s="57">
        <v>141</v>
      </c>
      <c r="M1941" s="57">
        <v>3.1</v>
      </c>
    </row>
    <row r="1942" s="83" customFormat="1" ht="55.2" spans="1:13">
      <c r="A1942" s="83" t="s">
        <v>44</v>
      </c>
      <c r="B1942" s="84">
        <v>1941</v>
      </c>
      <c r="C1942" s="57" t="s">
        <v>45</v>
      </c>
      <c r="D1942" s="57" t="s">
        <v>89</v>
      </c>
      <c r="E1942" s="42" t="s">
        <v>6170</v>
      </c>
      <c r="F1942" s="58" t="s">
        <v>114</v>
      </c>
      <c r="G1942" s="87" t="s">
        <v>6556</v>
      </c>
      <c r="H1942" s="91" t="s">
        <v>2849</v>
      </c>
      <c r="I1942" s="57" t="s">
        <v>22</v>
      </c>
      <c r="J1942" s="72">
        <v>3</v>
      </c>
      <c r="K1942" s="57">
        <v>0</v>
      </c>
      <c r="L1942" s="57">
        <v>130</v>
      </c>
      <c r="M1942" s="57">
        <v>3.1</v>
      </c>
    </row>
    <row r="1943" s="83" customFormat="1" ht="27.6" spans="1:13">
      <c r="A1943" s="83" t="s">
        <v>44</v>
      </c>
      <c r="B1943" s="84">
        <v>1942</v>
      </c>
      <c r="C1943" s="57" t="s">
        <v>45</v>
      </c>
      <c r="D1943" s="57" t="s">
        <v>53</v>
      </c>
      <c r="E1943" s="42" t="s">
        <v>6170</v>
      </c>
      <c r="F1943" s="58" t="s">
        <v>55</v>
      </c>
      <c r="G1943" s="87" t="s">
        <v>6558</v>
      </c>
      <c r="H1943" s="91" t="s">
        <v>2849</v>
      </c>
      <c r="I1943" s="57" t="s">
        <v>22</v>
      </c>
      <c r="J1943" s="72">
        <v>3</v>
      </c>
      <c r="K1943" s="57">
        <v>0</v>
      </c>
      <c r="L1943" s="72">
        <v>214</v>
      </c>
      <c r="M1943" s="57">
        <v>3.1</v>
      </c>
    </row>
    <row r="1944" s="83" customFormat="1" ht="27.6" spans="1:13">
      <c r="A1944" s="83" t="s">
        <v>44</v>
      </c>
      <c r="B1944" s="84">
        <v>1943</v>
      </c>
      <c r="C1944" s="57" t="s">
        <v>45</v>
      </c>
      <c r="D1944" s="57" t="s">
        <v>171</v>
      </c>
      <c r="E1944" s="42" t="s">
        <v>6170</v>
      </c>
      <c r="F1944" s="58" t="s">
        <v>172</v>
      </c>
      <c r="G1944" s="87" t="s">
        <v>4611</v>
      </c>
      <c r="H1944" s="91" t="s">
        <v>2299</v>
      </c>
      <c r="I1944" s="57" t="s">
        <v>22</v>
      </c>
      <c r="J1944" s="72">
        <v>3</v>
      </c>
      <c r="K1944" s="57">
        <v>0</v>
      </c>
      <c r="L1944" s="72">
        <v>1</v>
      </c>
      <c r="M1944" s="57">
        <v>3.1</v>
      </c>
    </row>
    <row r="1945" s="83" customFormat="1" ht="27.6" spans="1:13">
      <c r="A1945" s="83" t="s">
        <v>44</v>
      </c>
      <c r="B1945" s="84">
        <v>1944</v>
      </c>
      <c r="C1945" s="57" t="s">
        <v>45</v>
      </c>
      <c r="D1945" s="57" t="s">
        <v>322</v>
      </c>
      <c r="E1945" s="42" t="s">
        <v>6170</v>
      </c>
      <c r="F1945" s="58" t="s">
        <v>323</v>
      </c>
      <c r="G1945" s="87" t="s">
        <v>6565</v>
      </c>
      <c r="H1945" s="91" t="s">
        <v>2849</v>
      </c>
      <c r="I1945" s="57" t="s">
        <v>2124</v>
      </c>
      <c r="J1945" s="59">
        <v>2.568</v>
      </c>
      <c r="K1945" s="59">
        <v>0</v>
      </c>
      <c r="L1945" s="57">
        <v>80</v>
      </c>
      <c r="M1945" s="57">
        <v>3.1</v>
      </c>
    </row>
    <row r="1946" s="83" customFormat="1" ht="55.2" spans="1:13">
      <c r="A1946" s="83" t="s">
        <v>44</v>
      </c>
      <c r="B1946" s="84">
        <v>1945</v>
      </c>
      <c r="C1946" s="57" t="s">
        <v>45</v>
      </c>
      <c r="D1946" s="57" t="s">
        <v>89</v>
      </c>
      <c r="E1946" s="42" t="s">
        <v>6170</v>
      </c>
      <c r="F1946" s="58" t="s">
        <v>114</v>
      </c>
      <c r="G1946" s="87" t="s">
        <v>6570</v>
      </c>
      <c r="H1946" s="91" t="s">
        <v>2849</v>
      </c>
      <c r="I1946" s="57" t="s">
        <v>22</v>
      </c>
      <c r="J1946" s="72">
        <v>2</v>
      </c>
      <c r="K1946" s="57">
        <v>0</v>
      </c>
      <c r="L1946" s="72">
        <v>7</v>
      </c>
      <c r="M1946" s="57">
        <v>3.1</v>
      </c>
    </row>
    <row r="1947" s="83" customFormat="1" ht="27.6" spans="1:13">
      <c r="A1947" s="83" t="s">
        <v>44</v>
      </c>
      <c r="B1947" s="84">
        <v>1946</v>
      </c>
      <c r="C1947" s="57" t="s">
        <v>45</v>
      </c>
      <c r="D1947" s="57" t="s">
        <v>53</v>
      </c>
      <c r="E1947" s="42" t="s">
        <v>6170</v>
      </c>
      <c r="F1947" s="58" t="s">
        <v>55</v>
      </c>
      <c r="G1947" s="87" t="s">
        <v>3668</v>
      </c>
      <c r="H1947" s="91" t="s">
        <v>2849</v>
      </c>
      <c r="I1947" s="57" t="s">
        <v>22</v>
      </c>
      <c r="J1947" s="72">
        <v>1</v>
      </c>
      <c r="K1947" s="57">
        <f t="shared" ref="K1947:K1951" si="118">(CEILING(J1947*0.2,1))*1</f>
        <v>1</v>
      </c>
      <c r="L1947" s="57">
        <v>1</v>
      </c>
      <c r="M1947" s="57">
        <v>3.1</v>
      </c>
    </row>
    <row r="1948" s="83" customFormat="1" ht="27.6" spans="1:13">
      <c r="A1948" s="83" t="s">
        <v>44</v>
      </c>
      <c r="B1948" s="84">
        <v>1947</v>
      </c>
      <c r="C1948" s="57" t="s">
        <v>45</v>
      </c>
      <c r="D1948" s="57" t="s">
        <v>53</v>
      </c>
      <c r="E1948" s="42" t="s">
        <v>6170</v>
      </c>
      <c r="F1948" s="58" t="s">
        <v>55</v>
      </c>
      <c r="G1948" s="87" t="s">
        <v>3442</v>
      </c>
      <c r="H1948" s="91" t="s">
        <v>2849</v>
      </c>
      <c r="I1948" s="57" t="s">
        <v>22</v>
      </c>
      <c r="J1948" s="72">
        <v>11</v>
      </c>
      <c r="K1948" s="57">
        <f t="shared" si="118"/>
        <v>3</v>
      </c>
      <c r="L1948" s="72">
        <v>12</v>
      </c>
      <c r="M1948" s="57">
        <v>3.1</v>
      </c>
    </row>
    <row r="1949" s="83" customFormat="1" ht="27.6" spans="1:13">
      <c r="A1949" s="83" t="s">
        <v>44</v>
      </c>
      <c r="B1949" s="84">
        <v>1948</v>
      </c>
      <c r="C1949" s="57" t="s">
        <v>45</v>
      </c>
      <c r="D1949" s="57" t="s">
        <v>53</v>
      </c>
      <c r="E1949" s="42" t="s">
        <v>6170</v>
      </c>
      <c r="F1949" s="58" t="s">
        <v>249</v>
      </c>
      <c r="G1949" s="87" t="s">
        <v>3451</v>
      </c>
      <c r="H1949" s="91" t="s">
        <v>2849</v>
      </c>
      <c r="I1949" s="57" t="s">
        <v>22</v>
      </c>
      <c r="J1949" s="72">
        <v>2</v>
      </c>
      <c r="K1949" s="57">
        <f t="shared" si="118"/>
        <v>1</v>
      </c>
      <c r="L1949" s="72">
        <v>1</v>
      </c>
      <c r="M1949" s="57">
        <v>3.1</v>
      </c>
    </row>
    <row r="1950" s="83" customFormat="1" ht="27.6" spans="1:13">
      <c r="A1950" s="83" t="s">
        <v>44</v>
      </c>
      <c r="B1950" s="84">
        <v>1949</v>
      </c>
      <c r="C1950" s="57" t="s">
        <v>45</v>
      </c>
      <c r="D1950" s="57" t="s">
        <v>53</v>
      </c>
      <c r="E1950" s="42" t="s">
        <v>6170</v>
      </c>
      <c r="F1950" s="58" t="s">
        <v>304</v>
      </c>
      <c r="G1950" s="87" t="s">
        <v>3448</v>
      </c>
      <c r="H1950" s="91" t="s">
        <v>2849</v>
      </c>
      <c r="I1950" s="57" t="s">
        <v>22</v>
      </c>
      <c r="J1950" s="72">
        <v>1</v>
      </c>
      <c r="K1950" s="57">
        <f t="shared" si="118"/>
        <v>1</v>
      </c>
      <c r="L1950" s="72">
        <v>2</v>
      </c>
      <c r="M1950" s="57">
        <v>3.1</v>
      </c>
    </row>
    <row r="1951" s="83" customFormat="1" ht="27.6" spans="1:13">
      <c r="A1951" s="83" t="s">
        <v>44</v>
      </c>
      <c r="B1951" s="84">
        <v>1950</v>
      </c>
      <c r="C1951" s="57" t="s">
        <v>45</v>
      </c>
      <c r="D1951" s="57" t="s">
        <v>53</v>
      </c>
      <c r="E1951" s="42" t="s">
        <v>6170</v>
      </c>
      <c r="F1951" s="58" t="s">
        <v>304</v>
      </c>
      <c r="G1951" s="87" t="s">
        <v>3443</v>
      </c>
      <c r="H1951" s="91" t="s">
        <v>2849</v>
      </c>
      <c r="I1951" s="57" t="s">
        <v>22</v>
      </c>
      <c r="J1951" s="72">
        <v>2</v>
      </c>
      <c r="K1951" s="57">
        <f t="shared" si="118"/>
        <v>1</v>
      </c>
      <c r="L1951" s="72">
        <v>3</v>
      </c>
      <c r="M1951" s="57">
        <v>3.1</v>
      </c>
    </row>
    <row r="1952" s="83" customFormat="1" ht="27.6" spans="1:13">
      <c r="A1952" s="83" t="s">
        <v>44</v>
      </c>
      <c r="B1952" s="84">
        <v>1951</v>
      </c>
      <c r="C1952" s="57" t="s">
        <v>45</v>
      </c>
      <c r="D1952" s="57" t="s">
        <v>171</v>
      </c>
      <c r="E1952" s="42" t="s">
        <v>6170</v>
      </c>
      <c r="F1952" s="58" t="s">
        <v>172</v>
      </c>
      <c r="G1952" s="87" t="s">
        <v>3381</v>
      </c>
      <c r="H1952" s="91" t="s">
        <v>2299</v>
      </c>
      <c r="I1952" s="57" t="s">
        <v>22</v>
      </c>
      <c r="J1952" s="72">
        <v>2</v>
      </c>
      <c r="K1952" s="57">
        <v>0</v>
      </c>
      <c r="L1952" s="57">
        <v>0.1</v>
      </c>
      <c r="M1952" s="57">
        <v>3.1</v>
      </c>
    </row>
    <row r="1953" s="83" customFormat="1" ht="27.6" spans="1:13">
      <c r="A1953" s="83" t="s">
        <v>44</v>
      </c>
      <c r="B1953" s="84">
        <v>1952</v>
      </c>
      <c r="C1953" s="57" t="s">
        <v>45</v>
      </c>
      <c r="D1953" s="57" t="s">
        <v>322</v>
      </c>
      <c r="E1953" s="42" t="s">
        <v>6170</v>
      </c>
      <c r="F1953" s="58" t="s">
        <v>323</v>
      </c>
      <c r="G1953" s="87" t="s">
        <v>3444</v>
      </c>
      <c r="H1953" s="91" t="s">
        <v>2849</v>
      </c>
      <c r="I1953" s="57" t="s">
        <v>2124</v>
      </c>
      <c r="J1953" s="59">
        <v>43.1628</v>
      </c>
      <c r="K1953" s="59">
        <f>J1953*0.1</f>
        <v>4.31628</v>
      </c>
      <c r="L1953" s="72">
        <v>181</v>
      </c>
      <c r="M1953" s="57">
        <v>3.1</v>
      </c>
    </row>
    <row r="1954" s="83" customFormat="1" ht="55.2" spans="1:13">
      <c r="A1954" s="83" t="s">
        <v>44</v>
      </c>
      <c r="B1954" s="84">
        <v>1953</v>
      </c>
      <c r="C1954" s="57" t="s">
        <v>45</v>
      </c>
      <c r="D1954" s="57" t="s">
        <v>89</v>
      </c>
      <c r="E1954" s="42" t="s">
        <v>6170</v>
      </c>
      <c r="F1954" s="58" t="s">
        <v>114</v>
      </c>
      <c r="G1954" s="87" t="s">
        <v>6570</v>
      </c>
      <c r="H1954" s="91" t="s">
        <v>2849</v>
      </c>
      <c r="I1954" s="57" t="s">
        <v>22</v>
      </c>
      <c r="J1954" s="72">
        <v>2</v>
      </c>
      <c r="K1954" s="57">
        <v>0</v>
      </c>
      <c r="L1954" s="72">
        <v>7</v>
      </c>
      <c r="M1954" s="57">
        <v>3.1</v>
      </c>
    </row>
    <row r="1955" s="83" customFormat="1" ht="27.6" spans="1:13">
      <c r="A1955" s="83" t="s">
        <v>44</v>
      </c>
      <c r="B1955" s="84">
        <v>1954</v>
      </c>
      <c r="C1955" s="57" t="s">
        <v>45</v>
      </c>
      <c r="D1955" s="57" t="s">
        <v>53</v>
      </c>
      <c r="E1955" s="42" t="s">
        <v>6170</v>
      </c>
      <c r="F1955" s="58" t="s">
        <v>55</v>
      </c>
      <c r="G1955" s="87" t="s">
        <v>3442</v>
      </c>
      <c r="H1955" s="91" t="s">
        <v>2849</v>
      </c>
      <c r="I1955" s="57" t="s">
        <v>22</v>
      </c>
      <c r="J1955" s="72">
        <v>8</v>
      </c>
      <c r="K1955" s="57">
        <f t="shared" ref="K1955:K1958" si="119">(CEILING(J1955*0.2,1))*1</f>
        <v>2</v>
      </c>
      <c r="L1955" s="72">
        <v>9</v>
      </c>
      <c r="M1955" s="57">
        <v>3.1</v>
      </c>
    </row>
    <row r="1956" s="83" customFormat="1" ht="27.6" spans="1:13">
      <c r="A1956" s="83" t="s">
        <v>44</v>
      </c>
      <c r="B1956" s="84">
        <v>1955</v>
      </c>
      <c r="C1956" s="57" t="s">
        <v>45</v>
      </c>
      <c r="D1956" s="57" t="s">
        <v>53</v>
      </c>
      <c r="E1956" s="42" t="s">
        <v>6170</v>
      </c>
      <c r="F1956" s="58" t="s">
        <v>249</v>
      </c>
      <c r="G1956" s="87" t="s">
        <v>3451</v>
      </c>
      <c r="H1956" s="91" t="s">
        <v>2849</v>
      </c>
      <c r="I1956" s="57" t="s">
        <v>22</v>
      </c>
      <c r="J1956" s="72">
        <v>2</v>
      </c>
      <c r="K1956" s="57">
        <f t="shared" si="119"/>
        <v>1</v>
      </c>
      <c r="L1956" s="72">
        <v>1</v>
      </c>
      <c r="M1956" s="57">
        <v>3.1</v>
      </c>
    </row>
    <row r="1957" s="83" customFormat="1" ht="27.6" spans="1:13">
      <c r="A1957" s="83" t="s">
        <v>44</v>
      </c>
      <c r="B1957" s="84">
        <v>1956</v>
      </c>
      <c r="C1957" s="57" t="s">
        <v>45</v>
      </c>
      <c r="D1957" s="57" t="s">
        <v>53</v>
      </c>
      <c r="E1957" s="42" t="s">
        <v>6170</v>
      </c>
      <c r="F1957" s="58" t="s">
        <v>304</v>
      </c>
      <c r="G1957" s="87" t="s">
        <v>3448</v>
      </c>
      <c r="H1957" s="91" t="s">
        <v>2849</v>
      </c>
      <c r="I1957" s="57" t="s">
        <v>22</v>
      </c>
      <c r="J1957" s="72">
        <v>1</v>
      </c>
      <c r="K1957" s="57">
        <f t="shared" si="119"/>
        <v>1</v>
      </c>
      <c r="L1957" s="57">
        <v>2</v>
      </c>
      <c r="M1957" s="57">
        <v>3.1</v>
      </c>
    </row>
    <row r="1958" s="83" customFormat="1" ht="27.6" spans="1:13">
      <c r="A1958" s="83" t="s">
        <v>44</v>
      </c>
      <c r="B1958" s="84">
        <v>1957</v>
      </c>
      <c r="C1958" s="57" t="s">
        <v>45</v>
      </c>
      <c r="D1958" s="57" t="s">
        <v>53</v>
      </c>
      <c r="E1958" s="42" t="s">
        <v>6170</v>
      </c>
      <c r="F1958" s="58" t="s">
        <v>304</v>
      </c>
      <c r="G1958" s="87" t="s">
        <v>3443</v>
      </c>
      <c r="H1958" s="91" t="s">
        <v>2849</v>
      </c>
      <c r="I1958" s="57" t="s">
        <v>22</v>
      </c>
      <c r="J1958" s="72">
        <v>1</v>
      </c>
      <c r="K1958" s="57">
        <f t="shared" si="119"/>
        <v>1</v>
      </c>
      <c r="L1958" s="72">
        <v>2</v>
      </c>
      <c r="M1958" s="57">
        <v>3.1</v>
      </c>
    </row>
    <row r="1959" s="83" customFormat="1" ht="27.6" spans="1:13">
      <c r="A1959" s="83" t="s">
        <v>44</v>
      </c>
      <c r="B1959" s="84">
        <v>1958</v>
      </c>
      <c r="C1959" s="57" t="s">
        <v>45</v>
      </c>
      <c r="D1959" s="57" t="s">
        <v>171</v>
      </c>
      <c r="E1959" s="42" t="s">
        <v>6170</v>
      </c>
      <c r="F1959" s="58" t="s">
        <v>172</v>
      </c>
      <c r="G1959" s="87" t="s">
        <v>3381</v>
      </c>
      <c r="H1959" s="91" t="s">
        <v>2299</v>
      </c>
      <c r="I1959" s="57" t="s">
        <v>22</v>
      </c>
      <c r="J1959" s="72">
        <v>2</v>
      </c>
      <c r="K1959" s="57">
        <v>0</v>
      </c>
      <c r="L1959" s="72">
        <v>0.1</v>
      </c>
      <c r="M1959" s="57">
        <v>3.1</v>
      </c>
    </row>
    <row r="1960" s="83" customFormat="1" ht="27.6" spans="1:13">
      <c r="A1960" s="83" t="s">
        <v>44</v>
      </c>
      <c r="B1960" s="84">
        <v>1959</v>
      </c>
      <c r="C1960" s="57" t="s">
        <v>45</v>
      </c>
      <c r="D1960" s="57" t="s">
        <v>322</v>
      </c>
      <c r="E1960" s="42" t="s">
        <v>6170</v>
      </c>
      <c r="F1960" s="58" t="s">
        <v>323</v>
      </c>
      <c r="G1960" s="87" t="s">
        <v>3444</v>
      </c>
      <c r="H1960" s="91" t="s">
        <v>2849</v>
      </c>
      <c r="I1960" s="57" t="s">
        <v>2124</v>
      </c>
      <c r="J1960" s="59">
        <v>56.973</v>
      </c>
      <c r="K1960" s="59">
        <f>J1960*0.1</f>
        <v>5.6973</v>
      </c>
      <c r="L1960" s="72">
        <v>238</v>
      </c>
      <c r="M1960" s="57">
        <v>3.1</v>
      </c>
    </row>
    <row r="1961" s="83" customFormat="1" ht="55.2" spans="1:13">
      <c r="A1961" s="83" t="s">
        <v>44</v>
      </c>
      <c r="B1961" s="84">
        <v>1960</v>
      </c>
      <c r="C1961" s="57" t="s">
        <v>45</v>
      </c>
      <c r="D1961" s="57" t="s">
        <v>89</v>
      </c>
      <c r="E1961" s="42" t="s">
        <v>6170</v>
      </c>
      <c r="F1961" s="58" t="s">
        <v>114</v>
      </c>
      <c r="G1961" s="87" t="s">
        <v>6570</v>
      </c>
      <c r="H1961" s="91" t="s">
        <v>2849</v>
      </c>
      <c r="I1961" s="57" t="s">
        <v>22</v>
      </c>
      <c r="J1961" s="72">
        <v>2</v>
      </c>
      <c r="K1961" s="57">
        <v>0</v>
      </c>
      <c r="L1961" s="72">
        <v>7</v>
      </c>
      <c r="M1961" s="57">
        <v>3.1</v>
      </c>
    </row>
    <row r="1962" s="83" customFormat="1" ht="27.6" spans="1:13">
      <c r="A1962" s="83" t="s">
        <v>44</v>
      </c>
      <c r="B1962" s="84">
        <v>1961</v>
      </c>
      <c r="C1962" s="57" t="s">
        <v>45</v>
      </c>
      <c r="D1962" s="57" t="s">
        <v>53</v>
      </c>
      <c r="E1962" s="42" t="s">
        <v>6170</v>
      </c>
      <c r="F1962" s="58" t="s">
        <v>55</v>
      </c>
      <c r="G1962" s="87" t="s">
        <v>3668</v>
      </c>
      <c r="H1962" s="91" t="s">
        <v>2849</v>
      </c>
      <c r="I1962" s="57" t="s">
        <v>22</v>
      </c>
      <c r="J1962" s="72">
        <v>1</v>
      </c>
      <c r="K1962" s="57">
        <f t="shared" ref="K1962:K1966" si="120">(CEILING(J1962*0.2,1))*1</f>
        <v>1</v>
      </c>
      <c r="L1962" s="72">
        <v>1</v>
      </c>
      <c r="M1962" s="57">
        <v>3.1</v>
      </c>
    </row>
    <row r="1963" s="83" customFormat="1" ht="27.6" spans="1:13">
      <c r="A1963" s="83" t="s">
        <v>44</v>
      </c>
      <c r="B1963" s="84">
        <v>1962</v>
      </c>
      <c r="C1963" s="57" t="s">
        <v>45</v>
      </c>
      <c r="D1963" s="57" t="s">
        <v>53</v>
      </c>
      <c r="E1963" s="42" t="s">
        <v>6170</v>
      </c>
      <c r="F1963" s="58" t="s">
        <v>55</v>
      </c>
      <c r="G1963" s="87" t="s">
        <v>3442</v>
      </c>
      <c r="H1963" s="91" t="s">
        <v>2849</v>
      </c>
      <c r="I1963" s="57" t="s">
        <v>22</v>
      </c>
      <c r="J1963" s="72">
        <v>12</v>
      </c>
      <c r="K1963" s="57">
        <f t="shared" si="120"/>
        <v>3</v>
      </c>
      <c r="L1963" s="72">
        <v>13</v>
      </c>
      <c r="M1963" s="57">
        <v>3.1</v>
      </c>
    </row>
    <row r="1964" s="83" customFormat="1" ht="27.6" spans="1:13">
      <c r="A1964" s="83" t="s">
        <v>44</v>
      </c>
      <c r="B1964" s="84">
        <v>1963</v>
      </c>
      <c r="C1964" s="57" t="s">
        <v>45</v>
      </c>
      <c r="D1964" s="57" t="s">
        <v>53</v>
      </c>
      <c r="E1964" s="42" t="s">
        <v>6170</v>
      </c>
      <c r="F1964" s="58" t="s">
        <v>249</v>
      </c>
      <c r="G1964" s="87" t="s">
        <v>3451</v>
      </c>
      <c r="H1964" s="91" t="s">
        <v>2849</v>
      </c>
      <c r="I1964" s="57" t="s">
        <v>22</v>
      </c>
      <c r="J1964" s="72">
        <v>2</v>
      </c>
      <c r="K1964" s="57">
        <f t="shared" si="120"/>
        <v>1</v>
      </c>
      <c r="L1964" s="72">
        <v>1</v>
      </c>
      <c r="M1964" s="57">
        <v>3.1</v>
      </c>
    </row>
    <row r="1965" s="83" customFormat="1" ht="27.6" spans="1:13">
      <c r="A1965" s="83" t="s">
        <v>44</v>
      </c>
      <c r="B1965" s="84">
        <v>1964</v>
      </c>
      <c r="C1965" s="57" t="s">
        <v>45</v>
      </c>
      <c r="D1965" s="57" t="s">
        <v>53</v>
      </c>
      <c r="E1965" s="42" t="s">
        <v>6170</v>
      </c>
      <c r="F1965" s="58" t="s">
        <v>304</v>
      </c>
      <c r="G1965" s="87" t="s">
        <v>3448</v>
      </c>
      <c r="H1965" s="91" t="s">
        <v>2849</v>
      </c>
      <c r="I1965" s="57" t="s">
        <v>22</v>
      </c>
      <c r="J1965" s="72">
        <v>1</v>
      </c>
      <c r="K1965" s="57">
        <f t="shared" si="120"/>
        <v>1</v>
      </c>
      <c r="L1965" s="72">
        <v>2</v>
      </c>
      <c r="M1965" s="57">
        <v>3.1</v>
      </c>
    </row>
    <row r="1966" s="83" customFormat="1" ht="27.6" spans="1:13">
      <c r="A1966" s="83" t="s">
        <v>44</v>
      </c>
      <c r="B1966" s="84">
        <v>1965</v>
      </c>
      <c r="C1966" s="57" t="s">
        <v>45</v>
      </c>
      <c r="D1966" s="57" t="s">
        <v>53</v>
      </c>
      <c r="E1966" s="42" t="s">
        <v>6170</v>
      </c>
      <c r="F1966" s="58" t="s">
        <v>304</v>
      </c>
      <c r="G1966" s="87" t="s">
        <v>3443</v>
      </c>
      <c r="H1966" s="91" t="s">
        <v>2849</v>
      </c>
      <c r="I1966" s="57" t="s">
        <v>22</v>
      </c>
      <c r="J1966" s="72">
        <v>1</v>
      </c>
      <c r="K1966" s="57">
        <f t="shared" si="120"/>
        <v>1</v>
      </c>
      <c r="L1966" s="72">
        <v>2</v>
      </c>
      <c r="M1966" s="57">
        <v>3.1</v>
      </c>
    </row>
    <row r="1967" s="83" customFormat="1" ht="27.6" spans="1:13">
      <c r="A1967" s="83" t="s">
        <v>44</v>
      </c>
      <c r="B1967" s="84">
        <v>1966</v>
      </c>
      <c r="C1967" s="57" t="s">
        <v>45</v>
      </c>
      <c r="D1967" s="57" t="s">
        <v>171</v>
      </c>
      <c r="E1967" s="42" t="s">
        <v>6170</v>
      </c>
      <c r="F1967" s="58" t="s">
        <v>172</v>
      </c>
      <c r="G1967" s="87" t="s">
        <v>3381</v>
      </c>
      <c r="H1967" s="91" t="s">
        <v>2299</v>
      </c>
      <c r="I1967" s="57" t="s">
        <v>22</v>
      </c>
      <c r="J1967" s="72">
        <v>2</v>
      </c>
      <c r="K1967" s="57">
        <v>0</v>
      </c>
      <c r="L1967" s="72">
        <v>0.1</v>
      </c>
      <c r="M1967" s="57">
        <v>3.1</v>
      </c>
    </row>
    <row r="1968" s="83" customFormat="1" ht="27.6" spans="1:13">
      <c r="A1968" s="83" t="s">
        <v>44</v>
      </c>
      <c r="B1968" s="84">
        <v>1967</v>
      </c>
      <c r="C1968" s="57" t="s">
        <v>45</v>
      </c>
      <c r="D1968" s="57" t="s">
        <v>322</v>
      </c>
      <c r="E1968" s="42" t="s">
        <v>6170</v>
      </c>
      <c r="F1968" s="58" t="s">
        <v>323</v>
      </c>
      <c r="G1968" s="87" t="s">
        <v>3444</v>
      </c>
      <c r="H1968" s="91" t="s">
        <v>2849</v>
      </c>
      <c r="I1968" s="57" t="s">
        <v>2124</v>
      </c>
      <c r="J1968" s="59">
        <v>41.8924</v>
      </c>
      <c r="K1968" s="59">
        <f>J1968*0.1</f>
        <v>4.18924</v>
      </c>
      <c r="L1968" s="72">
        <v>175</v>
      </c>
      <c r="M1968" s="57">
        <v>3.1</v>
      </c>
    </row>
    <row r="1969" s="83" customFormat="1" ht="55.2" spans="1:13">
      <c r="A1969" s="83" t="s">
        <v>44</v>
      </c>
      <c r="B1969" s="84">
        <v>1968</v>
      </c>
      <c r="C1969" s="57" t="s">
        <v>45</v>
      </c>
      <c r="D1969" s="57" t="s">
        <v>89</v>
      </c>
      <c r="E1969" s="42" t="s">
        <v>6170</v>
      </c>
      <c r="F1969" s="58" t="s">
        <v>114</v>
      </c>
      <c r="G1969" s="87" t="s">
        <v>6570</v>
      </c>
      <c r="H1969" s="91" t="s">
        <v>2849</v>
      </c>
      <c r="I1969" s="57" t="s">
        <v>22</v>
      </c>
      <c r="J1969" s="72">
        <v>2</v>
      </c>
      <c r="K1969" s="57">
        <v>0</v>
      </c>
      <c r="L1969" s="72">
        <v>7</v>
      </c>
      <c r="M1969" s="57">
        <v>3.1</v>
      </c>
    </row>
    <row r="1970" s="83" customFormat="1" ht="27.6" spans="1:13">
      <c r="A1970" s="83" t="s">
        <v>44</v>
      </c>
      <c r="B1970" s="84">
        <v>1969</v>
      </c>
      <c r="C1970" s="57" t="s">
        <v>45</v>
      </c>
      <c r="D1970" s="57" t="s">
        <v>53</v>
      </c>
      <c r="E1970" s="42" t="s">
        <v>6170</v>
      </c>
      <c r="F1970" s="58" t="s">
        <v>55</v>
      </c>
      <c r="G1970" s="87" t="s">
        <v>3442</v>
      </c>
      <c r="H1970" s="91" t="s">
        <v>2849</v>
      </c>
      <c r="I1970" s="57" t="s">
        <v>22</v>
      </c>
      <c r="J1970" s="72">
        <v>12</v>
      </c>
      <c r="K1970" s="57">
        <f t="shared" ref="K1970:K1973" si="121">(CEILING(J1970*0.2,1))*1</f>
        <v>3</v>
      </c>
      <c r="L1970" s="72">
        <v>13</v>
      </c>
      <c r="M1970" s="57">
        <v>3.1</v>
      </c>
    </row>
    <row r="1971" s="83" customFormat="1" ht="27.6" spans="1:13">
      <c r="A1971" s="83" t="s">
        <v>44</v>
      </c>
      <c r="B1971" s="84">
        <v>1970</v>
      </c>
      <c r="C1971" s="57" t="s">
        <v>45</v>
      </c>
      <c r="D1971" s="57" t="s">
        <v>53</v>
      </c>
      <c r="E1971" s="42" t="s">
        <v>6170</v>
      </c>
      <c r="F1971" s="58" t="s">
        <v>249</v>
      </c>
      <c r="G1971" s="87" t="s">
        <v>3451</v>
      </c>
      <c r="H1971" s="91" t="s">
        <v>2849</v>
      </c>
      <c r="I1971" s="57" t="s">
        <v>22</v>
      </c>
      <c r="J1971" s="72">
        <v>2</v>
      </c>
      <c r="K1971" s="57">
        <f t="shared" si="121"/>
        <v>1</v>
      </c>
      <c r="L1971" s="72">
        <v>1</v>
      </c>
      <c r="M1971" s="57">
        <v>3.1</v>
      </c>
    </row>
    <row r="1972" s="83" customFormat="1" ht="27.6" spans="1:13">
      <c r="A1972" s="83" t="s">
        <v>44</v>
      </c>
      <c r="B1972" s="84">
        <v>1971</v>
      </c>
      <c r="C1972" s="57" t="s">
        <v>45</v>
      </c>
      <c r="D1972" s="57" t="s">
        <v>53</v>
      </c>
      <c r="E1972" s="42" t="s">
        <v>6170</v>
      </c>
      <c r="F1972" s="58" t="s">
        <v>304</v>
      </c>
      <c r="G1972" s="87" t="s">
        <v>3448</v>
      </c>
      <c r="H1972" s="91" t="s">
        <v>2849</v>
      </c>
      <c r="I1972" s="57" t="s">
        <v>22</v>
      </c>
      <c r="J1972" s="72">
        <v>1</v>
      </c>
      <c r="K1972" s="57">
        <f t="shared" si="121"/>
        <v>1</v>
      </c>
      <c r="L1972" s="72">
        <v>2</v>
      </c>
      <c r="M1972" s="57">
        <v>3.1</v>
      </c>
    </row>
    <row r="1973" s="83" customFormat="1" ht="27.6" spans="1:13">
      <c r="A1973" s="83" t="s">
        <v>44</v>
      </c>
      <c r="B1973" s="84">
        <v>1972</v>
      </c>
      <c r="C1973" s="57" t="s">
        <v>45</v>
      </c>
      <c r="D1973" s="57" t="s">
        <v>53</v>
      </c>
      <c r="E1973" s="42" t="s">
        <v>6170</v>
      </c>
      <c r="F1973" s="58" t="s">
        <v>304</v>
      </c>
      <c r="G1973" s="87" t="s">
        <v>3443</v>
      </c>
      <c r="H1973" s="91" t="s">
        <v>2849</v>
      </c>
      <c r="I1973" s="57" t="s">
        <v>22</v>
      </c>
      <c r="J1973" s="72">
        <v>2</v>
      </c>
      <c r="K1973" s="57">
        <f t="shared" si="121"/>
        <v>1</v>
      </c>
      <c r="L1973" s="72">
        <v>3</v>
      </c>
      <c r="M1973" s="57">
        <v>3.1</v>
      </c>
    </row>
    <row r="1974" s="83" customFormat="1" ht="27.6" spans="1:13">
      <c r="A1974" s="83" t="s">
        <v>44</v>
      </c>
      <c r="B1974" s="84">
        <v>1973</v>
      </c>
      <c r="C1974" s="57" t="s">
        <v>45</v>
      </c>
      <c r="D1974" s="57" t="s">
        <v>171</v>
      </c>
      <c r="E1974" s="42" t="s">
        <v>6170</v>
      </c>
      <c r="F1974" s="58" t="s">
        <v>172</v>
      </c>
      <c r="G1974" s="87" t="s">
        <v>3381</v>
      </c>
      <c r="H1974" s="91" t="s">
        <v>2299</v>
      </c>
      <c r="I1974" s="57" t="s">
        <v>22</v>
      </c>
      <c r="J1974" s="72">
        <v>2</v>
      </c>
      <c r="K1974" s="57">
        <v>0</v>
      </c>
      <c r="L1974" s="72">
        <v>0.1</v>
      </c>
      <c r="M1974" s="57">
        <v>3.1</v>
      </c>
    </row>
    <row r="1975" s="83" customFormat="1" ht="27.6" spans="1:13">
      <c r="A1975" s="83" t="s">
        <v>44</v>
      </c>
      <c r="B1975" s="84">
        <v>1974</v>
      </c>
      <c r="C1975" s="57" t="s">
        <v>45</v>
      </c>
      <c r="D1975" s="57" t="s">
        <v>322</v>
      </c>
      <c r="E1975" s="42" t="s">
        <v>6170</v>
      </c>
      <c r="F1975" s="58" t="s">
        <v>323</v>
      </c>
      <c r="G1975" s="87" t="s">
        <v>3444</v>
      </c>
      <c r="H1975" s="91" t="s">
        <v>2849</v>
      </c>
      <c r="I1975" s="57" t="s">
        <v>2124</v>
      </c>
      <c r="J1975" s="59">
        <v>42.866</v>
      </c>
      <c r="K1975" s="59">
        <f>J1975*0.1</f>
        <v>4.2866</v>
      </c>
      <c r="L1975" s="57">
        <v>179</v>
      </c>
      <c r="M1975" s="57">
        <v>3.1</v>
      </c>
    </row>
    <row r="1976" s="83" customFormat="1" ht="27.6" spans="1:13">
      <c r="A1976" s="83" t="s">
        <v>44</v>
      </c>
      <c r="B1976" s="84">
        <v>1975</v>
      </c>
      <c r="C1976" s="57" t="s">
        <v>45</v>
      </c>
      <c r="D1976" s="57" t="s">
        <v>89</v>
      </c>
      <c r="E1976" s="42" t="s">
        <v>6170</v>
      </c>
      <c r="F1976" s="58" t="s">
        <v>90</v>
      </c>
      <c r="G1976" s="87" t="s">
        <v>4583</v>
      </c>
      <c r="H1976" s="91" t="s">
        <v>3489</v>
      </c>
      <c r="I1976" s="57" t="s">
        <v>22</v>
      </c>
      <c r="J1976" s="72">
        <v>3</v>
      </c>
      <c r="K1976" s="57">
        <v>0</v>
      </c>
      <c r="L1976" s="72">
        <v>26</v>
      </c>
      <c r="M1976" s="57">
        <v>3.1</v>
      </c>
    </row>
    <row r="1977" s="83" customFormat="1" ht="27.6" spans="1:13">
      <c r="A1977" s="83" t="s">
        <v>44</v>
      </c>
      <c r="B1977" s="84">
        <v>1976</v>
      </c>
      <c r="C1977" s="57" t="s">
        <v>45</v>
      </c>
      <c r="D1977" s="57" t="s">
        <v>89</v>
      </c>
      <c r="E1977" s="42" t="s">
        <v>6170</v>
      </c>
      <c r="F1977" s="58" t="s">
        <v>90</v>
      </c>
      <c r="G1977" s="87" t="s">
        <v>4579</v>
      </c>
      <c r="H1977" s="91" t="s">
        <v>3489</v>
      </c>
      <c r="I1977" s="57" t="s">
        <v>22</v>
      </c>
      <c r="J1977" s="72">
        <v>1</v>
      </c>
      <c r="K1977" s="57">
        <v>0</v>
      </c>
      <c r="L1977" s="72">
        <v>15</v>
      </c>
      <c r="M1977" s="57">
        <v>3.1</v>
      </c>
    </row>
    <row r="1978" s="83" customFormat="1" ht="27.6" spans="1:13">
      <c r="A1978" s="83" t="s">
        <v>44</v>
      </c>
      <c r="B1978" s="84">
        <v>1977</v>
      </c>
      <c r="C1978" s="57" t="s">
        <v>45</v>
      </c>
      <c r="D1978" s="57" t="s">
        <v>89</v>
      </c>
      <c r="E1978" s="42" t="s">
        <v>6170</v>
      </c>
      <c r="F1978" s="58" t="s">
        <v>114</v>
      </c>
      <c r="G1978" s="87" t="s">
        <v>4584</v>
      </c>
      <c r="H1978" s="91" t="s">
        <v>3453</v>
      </c>
      <c r="I1978" s="57" t="s">
        <v>22</v>
      </c>
      <c r="J1978" s="72">
        <v>3</v>
      </c>
      <c r="K1978" s="57">
        <v>0</v>
      </c>
      <c r="L1978" s="57">
        <v>18</v>
      </c>
      <c r="M1978" s="57">
        <v>3.1</v>
      </c>
    </row>
    <row r="1979" s="83" customFormat="1" ht="27.6" spans="1:13">
      <c r="A1979" s="83" t="s">
        <v>44</v>
      </c>
      <c r="B1979" s="84">
        <v>1978</v>
      </c>
      <c r="C1979" s="57" t="s">
        <v>45</v>
      </c>
      <c r="D1979" s="57" t="s">
        <v>89</v>
      </c>
      <c r="E1979" s="42" t="s">
        <v>6170</v>
      </c>
      <c r="F1979" s="58" t="s">
        <v>114</v>
      </c>
      <c r="G1979" s="87" t="s">
        <v>4580</v>
      </c>
      <c r="H1979" s="91" t="s">
        <v>3453</v>
      </c>
      <c r="I1979" s="57" t="s">
        <v>22</v>
      </c>
      <c r="J1979" s="72">
        <v>1</v>
      </c>
      <c r="K1979" s="57">
        <v>0</v>
      </c>
      <c r="L1979" s="72">
        <v>16</v>
      </c>
      <c r="M1979" s="57">
        <v>3.1</v>
      </c>
    </row>
    <row r="1980" s="83" customFormat="1" ht="27.6" spans="1:13">
      <c r="A1980" s="83" t="s">
        <v>44</v>
      </c>
      <c r="B1980" s="84">
        <v>1979</v>
      </c>
      <c r="C1980" s="57" t="s">
        <v>45</v>
      </c>
      <c r="D1980" s="57" t="s">
        <v>89</v>
      </c>
      <c r="E1980" s="42" t="s">
        <v>6170</v>
      </c>
      <c r="F1980" s="58" t="s">
        <v>114</v>
      </c>
      <c r="G1980" s="87" t="s">
        <v>3673</v>
      </c>
      <c r="H1980" s="91" t="s">
        <v>3453</v>
      </c>
      <c r="I1980" s="57" t="s">
        <v>22</v>
      </c>
      <c r="J1980" s="72">
        <v>1</v>
      </c>
      <c r="K1980" s="57">
        <v>0</v>
      </c>
      <c r="L1980" s="72">
        <v>28</v>
      </c>
      <c r="M1980" s="57">
        <v>3.1</v>
      </c>
    </row>
    <row r="1981" s="83" customFormat="1" ht="27.6" spans="1:13">
      <c r="A1981" s="83" t="s">
        <v>44</v>
      </c>
      <c r="B1981" s="84">
        <v>1980</v>
      </c>
      <c r="C1981" s="57" t="s">
        <v>45</v>
      </c>
      <c r="D1981" s="57" t="s">
        <v>53</v>
      </c>
      <c r="E1981" s="42" t="s">
        <v>6170</v>
      </c>
      <c r="F1981" s="58" t="s">
        <v>55</v>
      </c>
      <c r="G1981" s="87" t="s">
        <v>3491</v>
      </c>
      <c r="H1981" s="91" t="s">
        <v>3453</v>
      </c>
      <c r="I1981" s="57" t="s">
        <v>22</v>
      </c>
      <c r="J1981" s="72">
        <v>3</v>
      </c>
      <c r="K1981" s="57">
        <f t="shared" ref="K1981:K1988" si="122">(CEILING(J1981*0.2,1))*1</f>
        <v>1</v>
      </c>
      <c r="L1981" s="72">
        <v>6</v>
      </c>
      <c r="M1981" s="57">
        <v>3.1</v>
      </c>
    </row>
    <row r="1982" s="83" customFormat="1" ht="27.6" spans="1:13">
      <c r="A1982" s="83" t="s">
        <v>44</v>
      </c>
      <c r="B1982" s="84">
        <v>1981</v>
      </c>
      <c r="C1982" s="57" t="s">
        <v>45</v>
      </c>
      <c r="D1982" s="57" t="s">
        <v>53</v>
      </c>
      <c r="E1982" s="42" t="s">
        <v>6170</v>
      </c>
      <c r="F1982" s="58" t="s">
        <v>55</v>
      </c>
      <c r="G1982" s="87" t="s">
        <v>3462</v>
      </c>
      <c r="H1982" s="91" t="s">
        <v>3453</v>
      </c>
      <c r="I1982" s="57" t="s">
        <v>22</v>
      </c>
      <c r="J1982" s="72">
        <v>3</v>
      </c>
      <c r="K1982" s="57">
        <f t="shared" si="122"/>
        <v>1</v>
      </c>
      <c r="L1982" s="57">
        <v>17</v>
      </c>
      <c r="M1982" s="57">
        <v>3.1</v>
      </c>
    </row>
    <row r="1983" s="83" customFormat="1" ht="27.6" spans="1:13">
      <c r="A1983" s="83" t="s">
        <v>44</v>
      </c>
      <c r="B1983" s="84">
        <v>1982</v>
      </c>
      <c r="C1983" s="57" t="s">
        <v>45</v>
      </c>
      <c r="D1983" s="57" t="s">
        <v>53</v>
      </c>
      <c r="E1983" s="42" t="s">
        <v>6170</v>
      </c>
      <c r="F1983" s="58" t="s">
        <v>55</v>
      </c>
      <c r="G1983" s="87" t="s">
        <v>3464</v>
      </c>
      <c r="H1983" s="91" t="s">
        <v>3453</v>
      </c>
      <c r="I1983" s="57" t="s">
        <v>22</v>
      </c>
      <c r="J1983" s="72">
        <v>10</v>
      </c>
      <c r="K1983" s="57">
        <f t="shared" si="122"/>
        <v>2</v>
      </c>
      <c r="L1983" s="72">
        <v>130</v>
      </c>
      <c r="M1983" s="57">
        <v>3.1</v>
      </c>
    </row>
    <row r="1984" s="83" customFormat="1" ht="27.6" spans="1:13">
      <c r="A1984" s="83" t="s">
        <v>44</v>
      </c>
      <c r="B1984" s="84">
        <v>1983</v>
      </c>
      <c r="C1984" s="57" t="s">
        <v>45</v>
      </c>
      <c r="D1984" s="57" t="s">
        <v>53</v>
      </c>
      <c r="E1984" s="42" t="s">
        <v>6170</v>
      </c>
      <c r="F1984" s="58" t="s">
        <v>249</v>
      </c>
      <c r="G1984" s="87" t="s">
        <v>3470</v>
      </c>
      <c r="H1984" s="91" t="s">
        <v>3453</v>
      </c>
      <c r="I1984" s="57" t="s">
        <v>22</v>
      </c>
      <c r="J1984" s="72">
        <v>1</v>
      </c>
      <c r="K1984" s="57">
        <f t="shared" si="122"/>
        <v>1</v>
      </c>
      <c r="L1984" s="57">
        <v>2</v>
      </c>
      <c r="M1984" s="57">
        <v>3.1</v>
      </c>
    </row>
    <row r="1985" s="83" customFormat="1" ht="27.6" spans="1:13">
      <c r="A1985" s="83" t="s">
        <v>44</v>
      </c>
      <c r="B1985" s="84">
        <v>1984</v>
      </c>
      <c r="C1985" s="57" t="s">
        <v>45</v>
      </c>
      <c r="D1985" s="57" t="s">
        <v>53</v>
      </c>
      <c r="E1985" s="42" t="s">
        <v>6170</v>
      </c>
      <c r="F1985" s="58" t="s">
        <v>249</v>
      </c>
      <c r="G1985" s="87" t="s">
        <v>6571</v>
      </c>
      <c r="H1985" s="91" t="s">
        <v>3453</v>
      </c>
      <c r="I1985" s="57" t="s">
        <v>22</v>
      </c>
      <c r="J1985" s="72">
        <v>1</v>
      </c>
      <c r="K1985" s="57">
        <f t="shared" si="122"/>
        <v>1</v>
      </c>
      <c r="L1985" s="72">
        <v>4</v>
      </c>
      <c r="M1985" s="57">
        <v>3.1</v>
      </c>
    </row>
    <row r="1986" s="83" customFormat="1" ht="27.6" spans="1:13">
      <c r="A1986" s="83" t="s">
        <v>44</v>
      </c>
      <c r="B1986" s="84">
        <v>1985</v>
      </c>
      <c r="C1986" s="57" t="s">
        <v>45</v>
      </c>
      <c r="D1986" s="57" t="s">
        <v>53</v>
      </c>
      <c r="E1986" s="42" t="s">
        <v>6170</v>
      </c>
      <c r="F1986" s="58" t="s">
        <v>304</v>
      </c>
      <c r="G1986" s="87" t="s">
        <v>3471</v>
      </c>
      <c r="H1986" s="91" t="s">
        <v>3453</v>
      </c>
      <c r="I1986" s="57" t="s">
        <v>22</v>
      </c>
      <c r="J1986" s="72">
        <v>1</v>
      </c>
      <c r="K1986" s="57">
        <f t="shared" si="122"/>
        <v>1</v>
      </c>
      <c r="L1986" s="72">
        <v>6</v>
      </c>
      <c r="M1986" s="57">
        <v>3.1</v>
      </c>
    </row>
    <row r="1987" s="83" customFormat="1" ht="27.6" spans="1:13">
      <c r="A1987" s="83" t="s">
        <v>44</v>
      </c>
      <c r="B1987" s="84">
        <v>1986</v>
      </c>
      <c r="C1987" s="57" t="s">
        <v>45</v>
      </c>
      <c r="D1987" s="57" t="s">
        <v>53</v>
      </c>
      <c r="E1987" s="42" t="s">
        <v>6170</v>
      </c>
      <c r="F1987" s="58" t="s">
        <v>304</v>
      </c>
      <c r="G1987" s="87" t="s">
        <v>4591</v>
      </c>
      <c r="H1987" s="91" t="s">
        <v>3453</v>
      </c>
      <c r="I1987" s="57" t="s">
        <v>22</v>
      </c>
      <c r="J1987" s="72">
        <v>1</v>
      </c>
      <c r="K1987" s="57">
        <f t="shared" si="122"/>
        <v>1</v>
      </c>
      <c r="L1987" s="72">
        <v>6</v>
      </c>
      <c r="M1987" s="57">
        <v>3.1</v>
      </c>
    </row>
    <row r="1988" s="83" customFormat="1" ht="27.6" spans="1:13">
      <c r="A1988" s="83" t="s">
        <v>44</v>
      </c>
      <c r="B1988" s="84">
        <v>1987</v>
      </c>
      <c r="C1988" s="57" t="s">
        <v>45</v>
      </c>
      <c r="D1988" s="57" t="s">
        <v>53</v>
      </c>
      <c r="E1988" s="42" t="s">
        <v>6170</v>
      </c>
      <c r="F1988" s="58" t="s">
        <v>304</v>
      </c>
      <c r="G1988" s="87" t="s">
        <v>4581</v>
      </c>
      <c r="H1988" s="91" t="s">
        <v>3453</v>
      </c>
      <c r="I1988" s="57" t="s">
        <v>22</v>
      </c>
      <c r="J1988" s="72">
        <v>1</v>
      </c>
      <c r="K1988" s="57">
        <f t="shared" si="122"/>
        <v>1</v>
      </c>
      <c r="L1988" s="72">
        <v>10</v>
      </c>
      <c r="M1988" s="57">
        <v>3.1</v>
      </c>
    </row>
    <row r="1989" s="83" customFormat="1" ht="27.6" spans="1:13">
      <c r="A1989" s="83" t="s">
        <v>44</v>
      </c>
      <c r="B1989" s="84">
        <v>1988</v>
      </c>
      <c r="C1989" s="57" t="s">
        <v>45</v>
      </c>
      <c r="D1989" s="57" t="s">
        <v>171</v>
      </c>
      <c r="E1989" s="42" t="s">
        <v>6170</v>
      </c>
      <c r="F1989" s="58" t="s">
        <v>172</v>
      </c>
      <c r="G1989" s="87" t="s">
        <v>3360</v>
      </c>
      <c r="H1989" s="91" t="s">
        <v>2299</v>
      </c>
      <c r="I1989" s="57" t="s">
        <v>22</v>
      </c>
      <c r="J1989" s="72">
        <v>1</v>
      </c>
      <c r="K1989" s="57">
        <v>0</v>
      </c>
      <c r="L1989" s="72">
        <v>0.06</v>
      </c>
      <c r="M1989" s="57">
        <v>3.1</v>
      </c>
    </row>
    <row r="1990" s="83" customFormat="1" ht="27.6" spans="1:13">
      <c r="A1990" s="83" t="s">
        <v>44</v>
      </c>
      <c r="B1990" s="84">
        <v>1989</v>
      </c>
      <c r="C1990" s="57" t="s">
        <v>45</v>
      </c>
      <c r="D1990" s="57" t="s">
        <v>171</v>
      </c>
      <c r="E1990" s="42" t="s">
        <v>6170</v>
      </c>
      <c r="F1990" s="58" t="s">
        <v>172</v>
      </c>
      <c r="G1990" s="87" t="s">
        <v>3381</v>
      </c>
      <c r="H1990" s="91" t="s">
        <v>2299</v>
      </c>
      <c r="I1990" s="57" t="s">
        <v>22</v>
      </c>
      <c r="J1990" s="72">
        <v>3</v>
      </c>
      <c r="K1990" s="57">
        <v>0</v>
      </c>
      <c r="L1990" s="72">
        <v>0.15</v>
      </c>
      <c r="M1990" s="57">
        <v>3.1</v>
      </c>
    </row>
    <row r="1991" s="83" customFormat="1" ht="27.6" spans="1:13">
      <c r="A1991" s="83" t="s">
        <v>44</v>
      </c>
      <c r="B1991" s="84">
        <v>1990</v>
      </c>
      <c r="C1991" s="57" t="s">
        <v>45</v>
      </c>
      <c r="D1991" s="57" t="s">
        <v>171</v>
      </c>
      <c r="E1991" s="42" t="s">
        <v>6170</v>
      </c>
      <c r="F1991" s="58" t="s">
        <v>172</v>
      </c>
      <c r="G1991" s="87" t="s">
        <v>3674</v>
      </c>
      <c r="H1991" s="91" t="s">
        <v>2299</v>
      </c>
      <c r="I1991" s="57" t="s">
        <v>22</v>
      </c>
      <c r="J1991" s="72">
        <v>1</v>
      </c>
      <c r="K1991" s="57">
        <v>0</v>
      </c>
      <c r="L1991" s="57">
        <v>0.09</v>
      </c>
      <c r="M1991" s="57">
        <v>3.1</v>
      </c>
    </row>
    <row r="1992" s="83" customFormat="1" ht="27.6" spans="1:13">
      <c r="A1992" s="83" t="s">
        <v>44</v>
      </c>
      <c r="B1992" s="84">
        <v>1991</v>
      </c>
      <c r="C1992" s="57" t="s">
        <v>45</v>
      </c>
      <c r="D1992" s="57" t="s">
        <v>322</v>
      </c>
      <c r="E1992" s="42" t="s">
        <v>6170</v>
      </c>
      <c r="F1992" s="58" t="s">
        <v>323</v>
      </c>
      <c r="G1992" s="87" t="s">
        <v>3479</v>
      </c>
      <c r="H1992" s="91" t="s">
        <v>3453</v>
      </c>
      <c r="I1992" s="57" t="s">
        <v>2124</v>
      </c>
      <c r="J1992" s="59">
        <v>44.198</v>
      </c>
      <c r="K1992" s="59">
        <f t="shared" ref="K1992:K1994" si="123">J1992*0.1</f>
        <v>4.4198</v>
      </c>
      <c r="L1992" s="72">
        <v>390</v>
      </c>
      <c r="M1992" s="57">
        <v>3.1</v>
      </c>
    </row>
    <row r="1993" s="83" customFormat="1" ht="27.6" spans="1:13">
      <c r="A1993" s="83" t="s">
        <v>44</v>
      </c>
      <c r="B1993" s="84">
        <v>1992</v>
      </c>
      <c r="C1993" s="57" t="s">
        <v>45</v>
      </c>
      <c r="D1993" s="57" t="s">
        <v>322</v>
      </c>
      <c r="E1993" s="42" t="s">
        <v>6170</v>
      </c>
      <c r="F1993" s="58" t="s">
        <v>323</v>
      </c>
      <c r="G1993" s="87" t="s">
        <v>3480</v>
      </c>
      <c r="H1993" s="91" t="s">
        <v>3453</v>
      </c>
      <c r="I1993" s="57" t="s">
        <v>2124</v>
      </c>
      <c r="J1993" s="59">
        <v>34.9815</v>
      </c>
      <c r="K1993" s="59">
        <f t="shared" si="123"/>
        <v>3.49815</v>
      </c>
      <c r="L1993" s="72">
        <v>533</v>
      </c>
      <c r="M1993" s="57">
        <v>3.1</v>
      </c>
    </row>
    <row r="1994" s="83" customFormat="1" ht="27.6" spans="1:13">
      <c r="A1994" s="83" t="s">
        <v>44</v>
      </c>
      <c r="B1994" s="84">
        <v>1993</v>
      </c>
      <c r="C1994" s="57" t="s">
        <v>45</v>
      </c>
      <c r="D1994" s="57" t="s">
        <v>322</v>
      </c>
      <c r="E1994" s="42" t="s">
        <v>6170</v>
      </c>
      <c r="F1994" s="58" t="s">
        <v>323</v>
      </c>
      <c r="G1994" s="87" t="s">
        <v>3481</v>
      </c>
      <c r="H1994" s="91" t="s">
        <v>3453</v>
      </c>
      <c r="I1994" s="57" t="s">
        <v>2124</v>
      </c>
      <c r="J1994" s="59">
        <v>74.4719</v>
      </c>
      <c r="K1994" s="59">
        <f t="shared" si="123"/>
        <v>7.44719</v>
      </c>
      <c r="L1994" s="72">
        <v>2014</v>
      </c>
      <c r="M1994" s="57">
        <v>3.1</v>
      </c>
    </row>
    <row r="1995" s="83" customFormat="1" ht="27.6" spans="1:13">
      <c r="A1995" s="83" t="s">
        <v>44</v>
      </c>
      <c r="B1995" s="84">
        <v>1994</v>
      </c>
      <c r="C1995" s="57" t="s">
        <v>45</v>
      </c>
      <c r="D1995" s="57" t="s">
        <v>89</v>
      </c>
      <c r="E1995" s="42" t="s">
        <v>6170</v>
      </c>
      <c r="F1995" s="58" t="s">
        <v>90</v>
      </c>
      <c r="G1995" s="87" t="s">
        <v>4579</v>
      </c>
      <c r="H1995" s="91" t="s">
        <v>3489</v>
      </c>
      <c r="I1995" s="57" t="s">
        <v>22</v>
      </c>
      <c r="J1995" s="72">
        <v>4</v>
      </c>
      <c r="K1995" s="57">
        <v>0</v>
      </c>
      <c r="L1995" s="72">
        <v>62</v>
      </c>
      <c r="M1995" s="57">
        <v>3.1</v>
      </c>
    </row>
    <row r="1996" s="83" customFormat="1" ht="27.6" spans="1:13">
      <c r="A1996" s="83" t="s">
        <v>44</v>
      </c>
      <c r="B1996" s="84">
        <v>1995</v>
      </c>
      <c r="C1996" s="57" t="s">
        <v>45</v>
      </c>
      <c r="D1996" s="57" t="s">
        <v>89</v>
      </c>
      <c r="E1996" s="42" t="s">
        <v>6170</v>
      </c>
      <c r="F1996" s="58" t="s">
        <v>114</v>
      </c>
      <c r="G1996" s="87" t="s">
        <v>4580</v>
      </c>
      <c r="H1996" s="91" t="s">
        <v>3453</v>
      </c>
      <c r="I1996" s="57" t="s">
        <v>22</v>
      </c>
      <c r="J1996" s="72">
        <v>4</v>
      </c>
      <c r="K1996" s="57">
        <v>0</v>
      </c>
      <c r="L1996" s="72">
        <v>63</v>
      </c>
      <c r="M1996" s="57">
        <v>3.1</v>
      </c>
    </row>
    <row r="1997" s="83" customFormat="1" ht="27.6" spans="1:13">
      <c r="A1997" s="83" t="s">
        <v>44</v>
      </c>
      <c r="B1997" s="84">
        <v>1996</v>
      </c>
      <c r="C1997" s="57" t="s">
        <v>45</v>
      </c>
      <c r="D1997" s="57" t="s">
        <v>89</v>
      </c>
      <c r="E1997" s="42" t="s">
        <v>6170</v>
      </c>
      <c r="F1997" s="58" t="s">
        <v>114</v>
      </c>
      <c r="G1997" s="87" t="s">
        <v>4573</v>
      </c>
      <c r="H1997" s="91" t="s">
        <v>3453</v>
      </c>
      <c r="I1997" s="57" t="s">
        <v>22</v>
      </c>
      <c r="J1997" s="72">
        <v>1</v>
      </c>
      <c r="K1997" s="57">
        <v>0</v>
      </c>
      <c r="L1997" s="72">
        <v>39</v>
      </c>
      <c r="M1997" s="57">
        <v>3.1</v>
      </c>
    </row>
    <row r="1998" s="83" customFormat="1" ht="27.6" spans="1:13">
      <c r="A1998" s="83" t="s">
        <v>44</v>
      </c>
      <c r="B1998" s="84">
        <v>1997</v>
      </c>
      <c r="C1998" s="57" t="s">
        <v>45</v>
      </c>
      <c r="D1998" s="57" t="s">
        <v>53</v>
      </c>
      <c r="E1998" s="42" t="s">
        <v>6170</v>
      </c>
      <c r="F1998" s="58" t="s">
        <v>249</v>
      </c>
      <c r="G1998" s="87" t="s">
        <v>3461</v>
      </c>
      <c r="H1998" s="91" t="s">
        <v>3453</v>
      </c>
      <c r="I1998" s="57" t="s">
        <v>22</v>
      </c>
      <c r="J1998" s="72">
        <v>1</v>
      </c>
      <c r="K1998" s="57">
        <f t="shared" ref="K1998:K2000" si="124">(CEILING(J1998*0.2,1))*1</f>
        <v>1</v>
      </c>
      <c r="L1998" s="72">
        <v>1</v>
      </c>
      <c r="M1998" s="57">
        <v>3.1</v>
      </c>
    </row>
    <row r="1999" s="83" customFormat="1" ht="27.6" spans="1:13">
      <c r="A1999" s="83" t="s">
        <v>44</v>
      </c>
      <c r="B1999" s="84">
        <v>1998</v>
      </c>
      <c r="C1999" s="57" t="s">
        <v>45</v>
      </c>
      <c r="D1999" s="57" t="s">
        <v>53</v>
      </c>
      <c r="E1999" s="42" t="s">
        <v>6170</v>
      </c>
      <c r="F1999" s="58" t="s">
        <v>55</v>
      </c>
      <c r="G1999" s="87" t="s">
        <v>3462</v>
      </c>
      <c r="H1999" s="91" t="s">
        <v>3453</v>
      </c>
      <c r="I1999" s="57" t="s">
        <v>22</v>
      </c>
      <c r="J1999" s="72">
        <v>5</v>
      </c>
      <c r="K1999" s="57">
        <f t="shared" si="124"/>
        <v>1</v>
      </c>
      <c r="L1999" s="72">
        <v>28</v>
      </c>
      <c r="M1999" s="57">
        <v>3.1</v>
      </c>
    </row>
    <row r="2000" s="83" customFormat="1" ht="27.6" spans="1:13">
      <c r="A2000" s="83" t="s">
        <v>44</v>
      </c>
      <c r="B2000" s="84">
        <v>1999</v>
      </c>
      <c r="C2000" s="57" t="s">
        <v>45</v>
      </c>
      <c r="D2000" s="57" t="s">
        <v>53</v>
      </c>
      <c r="E2000" s="42" t="s">
        <v>6170</v>
      </c>
      <c r="F2000" s="58" t="s">
        <v>55</v>
      </c>
      <c r="G2000" s="87" t="s">
        <v>3464</v>
      </c>
      <c r="H2000" s="91" t="s">
        <v>3453</v>
      </c>
      <c r="I2000" s="57" t="s">
        <v>22</v>
      </c>
      <c r="J2000" s="72">
        <v>9</v>
      </c>
      <c r="K2000" s="57">
        <f t="shared" si="124"/>
        <v>2</v>
      </c>
      <c r="L2000" s="72">
        <v>117</v>
      </c>
      <c r="M2000" s="57">
        <v>3.1</v>
      </c>
    </row>
    <row r="2001" s="83" customFormat="1" ht="27.6" spans="1:13">
      <c r="A2001" s="83" t="s">
        <v>44</v>
      </c>
      <c r="B2001" s="84">
        <v>2000</v>
      </c>
      <c r="C2001" s="57" t="s">
        <v>45</v>
      </c>
      <c r="D2001" s="57" t="s">
        <v>53</v>
      </c>
      <c r="E2001" s="42" t="s">
        <v>6170</v>
      </c>
      <c r="F2001" s="58" t="s">
        <v>55</v>
      </c>
      <c r="G2001" s="87" t="s">
        <v>4574</v>
      </c>
      <c r="H2001" s="91" t="s">
        <v>3453</v>
      </c>
      <c r="I2001" s="57" t="s">
        <v>22</v>
      </c>
      <c r="J2001" s="72">
        <v>12</v>
      </c>
      <c r="K2001" s="57">
        <v>0</v>
      </c>
      <c r="L2001" s="72">
        <v>288</v>
      </c>
      <c r="M2001" s="57">
        <v>3.1</v>
      </c>
    </row>
    <row r="2002" s="83" customFormat="1" ht="27.6" spans="1:13">
      <c r="A2002" s="83" t="s">
        <v>44</v>
      </c>
      <c r="B2002" s="84">
        <v>2001</v>
      </c>
      <c r="C2002" s="57" t="s">
        <v>45</v>
      </c>
      <c r="D2002" s="57" t="s">
        <v>53</v>
      </c>
      <c r="E2002" s="42" t="s">
        <v>6170</v>
      </c>
      <c r="F2002" s="58" t="s">
        <v>55</v>
      </c>
      <c r="G2002" s="87" t="s">
        <v>4575</v>
      </c>
      <c r="H2002" s="91" t="s">
        <v>3453</v>
      </c>
      <c r="I2002" s="57" t="s">
        <v>22</v>
      </c>
      <c r="J2002" s="72">
        <v>1</v>
      </c>
      <c r="K2002" s="57">
        <v>0</v>
      </c>
      <c r="L2002" s="72">
        <v>12</v>
      </c>
      <c r="M2002" s="57">
        <v>3.1</v>
      </c>
    </row>
    <row r="2003" s="83" customFormat="1" ht="27.6" spans="1:13">
      <c r="A2003" s="83" t="s">
        <v>44</v>
      </c>
      <c r="B2003" s="84">
        <v>2002</v>
      </c>
      <c r="C2003" s="57" t="s">
        <v>45</v>
      </c>
      <c r="D2003" s="57" t="s">
        <v>53</v>
      </c>
      <c r="E2003" s="42" t="s">
        <v>6170</v>
      </c>
      <c r="F2003" s="58" t="s">
        <v>249</v>
      </c>
      <c r="G2003" s="87" t="s">
        <v>3467</v>
      </c>
      <c r="H2003" s="91" t="s">
        <v>3453</v>
      </c>
      <c r="I2003" s="57" t="s">
        <v>22</v>
      </c>
      <c r="J2003" s="72">
        <v>1</v>
      </c>
      <c r="K2003" s="57">
        <f t="shared" ref="K2003:K2008" si="125">(CEILING(J2003*0.2,1))*1</f>
        <v>1</v>
      </c>
      <c r="L2003" s="72">
        <v>2</v>
      </c>
      <c r="M2003" s="57">
        <v>3.1</v>
      </c>
    </row>
    <row r="2004" s="83" customFormat="1" ht="27.6" spans="1:13">
      <c r="A2004" s="83" t="s">
        <v>44</v>
      </c>
      <c r="B2004" s="84">
        <v>2003</v>
      </c>
      <c r="C2004" s="57" t="s">
        <v>45</v>
      </c>
      <c r="D2004" s="57" t="s">
        <v>53</v>
      </c>
      <c r="E2004" s="42" t="s">
        <v>6170</v>
      </c>
      <c r="F2004" s="58" t="s">
        <v>249</v>
      </c>
      <c r="G2004" s="87" t="s">
        <v>3468</v>
      </c>
      <c r="H2004" s="91" t="s">
        <v>3453</v>
      </c>
      <c r="I2004" s="57" t="s">
        <v>22</v>
      </c>
      <c r="J2004" s="72">
        <v>1</v>
      </c>
      <c r="K2004" s="57">
        <f t="shared" si="125"/>
        <v>1</v>
      </c>
      <c r="L2004" s="72">
        <v>4</v>
      </c>
      <c r="M2004" s="57">
        <v>3.1</v>
      </c>
    </row>
    <row r="2005" s="83" customFormat="1" ht="27.6" spans="1:13">
      <c r="A2005" s="83" t="s">
        <v>44</v>
      </c>
      <c r="B2005" s="84">
        <v>2004</v>
      </c>
      <c r="C2005" s="57" t="s">
        <v>45</v>
      </c>
      <c r="D2005" s="57" t="s">
        <v>53</v>
      </c>
      <c r="E2005" s="42" t="s">
        <v>6170</v>
      </c>
      <c r="F2005" s="58" t="s">
        <v>249</v>
      </c>
      <c r="G2005" s="87" t="s">
        <v>4576</v>
      </c>
      <c r="H2005" s="91" t="s">
        <v>3453</v>
      </c>
      <c r="I2005" s="57" t="s">
        <v>22</v>
      </c>
      <c r="J2005" s="72">
        <v>1</v>
      </c>
      <c r="K2005" s="57">
        <v>0</v>
      </c>
      <c r="L2005" s="72">
        <v>8</v>
      </c>
      <c r="M2005" s="57">
        <v>3.1</v>
      </c>
    </row>
    <row r="2006" s="83" customFormat="1" ht="27.6" spans="1:13">
      <c r="A2006" s="83" t="s">
        <v>44</v>
      </c>
      <c r="B2006" s="84">
        <v>2005</v>
      </c>
      <c r="C2006" s="57" t="s">
        <v>45</v>
      </c>
      <c r="D2006" s="57" t="s">
        <v>53</v>
      </c>
      <c r="E2006" s="42" t="s">
        <v>6170</v>
      </c>
      <c r="F2006" s="58" t="s">
        <v>249</v>
      </c>
      <c r="G2006" s="87" t="s">
        <v>6571</v>
      </c>
      <c r="H2006" s="91" t="s">
        <v>3453</v>
      </c>
      <c r="I2006" s="57" t="s">
        <v>22</v>
      </c>
      <c r="J2006" s="72">
        <v>1</v>
      </c>
      <c r="K2006" s="57">
        <f t="shared" si="125"/>
        <v>1</v>
      </c>
      <c r="L2006" s="72">
        <v>4</v>
      </c>
      <c r="M2006" s="57">
        <v>3.1</v>
      </c>
    </row>
    <row r="2007" s="83" customFormat="1" ht="27.6" spans="1:13">
      <c r="A2007" s="83" t="s">
        <v>44</v>
      </c>
      <c r="B2007" s="84">
        <v>2006</v>
      </c>
      <c r="C2007" s="57" t="s">
        <v>45</v>
      </c>
      <c r="D2007" s="57" t="s">
        <v>53</v>
      </c>
      <c r="E2007" s="42" t="s">
        <v>6170</v>
      </c>
      <c r="F2007" s="58" t="s">
        <v>304</v>
      </c>
      <c r="G2007" s="87" t="s">
        <v>3471</v>
      </c>
      <c r="H2007" s="91" t="s">
        <v>3453</v>
      </c>
      <c r="I2007" s="57" t="s">
        <v>22</v>
      </c>
      <c r="J2007" s="72">
        <v>3</v>
      </c>
      <c r="K2007" s="57">
        <f t="shared" si="125"/>
        <v>1</v>
      </c>
      <c r="L2007" s="57">
        <v>18</v>
      </c>
      <c r="M2007" s="57">
        <v>3.1</v>
      </c>
    </row>
    <row r="2008" s="83" customFormat="1" ht="27.6" spans="1:13">
      <c r="A2008" s="83" t="s">
        <v>44</v>
      </c>
      <c r="B2008" s="84">
        <v>2007</v>
      </c>
      <c r="C2008" s="57" t="s">
        <v>45</v>
      </c>
      <c r="D2008" s="57" t="s">
        <v>53</v>
      </c>
      <c r="E2008" s="42" t="s">
        <v>6170</v>
      </c>
      <c r="F2008" s="58" t="s">
        <v>304</v>
      </c>
      <c r="G2008" s="87" t="s">
        <v>4589</v>
      </c>
      <c r="H2008" s="91" t="s">
        <v>3453</v>
      </c>
      <c r="I2008" s="57" t="s">
        <v>22</v>
      </c>
      <c r="J2008" s="72">
        <v>1</v>
      </c>
      <c r="K2008" s="57">
        <f t="shared" si="125"/>
        <v>1</v>
      </c>
      <c r="L2008" s="72">
        <v>10</v>
      </c>
      <c r="M2008" s="57">
        <v>3.1</v>
      </c>
    </row>
    <row r="2009" s="83" customFormat="1" ht="27.6" spans="1:13">
      <c r="A2009" s="83" t="s">
        <v>44</v>
      </c>
      <c r="B2009" s="84">
        <v>2008</v>
      </c>
      <c r="C2009" s="57" t="s">
        <v>45</v>
      </c>
      <c r="D2009" s="57" t="s">
        <v>53</v>
      </c>
      <c r="E2009" s="42" t="s">
        <v>6170</v>
      </c>
      <c r="F2009" s="58" t="s">
        <v>304</v>
      </c>
      <c r="G2009" s="87" t="s">
        <v>6572</v>
      </c>
      <c r="H2009" s="91" t="s">
        <v>3453</v>
      </c>
      <c r="I2009" s="57" t="s">
        <v>22</v>
      </c>
      <c r="J2009" s="72">
        <v>1</v>
      </c>
      <c r="K2009" s="57">
        <v>0</v>
      </c>
      <c r="L2009" s="72">
        <v>13</v>
      </c>
      <c r="M2009" s="57">
        <v>3.1</v>
      </c>
    </row>
    <row r="2010" s="83" customFormat="1" ht="27.6" spans="1:13">
      <c r="A2010" s="83" t="s">
        <v>44</v>
      </c>
      <c r="B2010" s="84">
        <v>2009</v>
      </c>
      <c r="C2010" s="57" t="s">
        <v>45</v>
      </c>
      <c r="D2010" s="57" t="s">
        <v>171</v>
      </c>
      <c r="E2010" s="42" t="s">
        <v>6170</v>
      </c>
      <c r="F2010" s="58" t="s">
        <v>172</v>
      </c>
      <c r="G2010" s="87" t="s">
        <v>3360</v>
      </c>
      <c r="H2010" s="91" t="s">
        <v>2299</v>
      </c>
      <c r="I2010" s="57" t="s">
        <v>22</v>
      </c>
      <c r="J2010" s="72">
        <v>4</v>
      </c>
      <c r="K2010" s="57">
        <v>0</v>
      </c>
      <c r="L2010" s="72">
        <v>0.24</v>
      </c>
      <c r="M2010" s="57">
        <v>3.1</v>
      </c>
    </row>
    <row r="2011" s="83" customFormat="1" ht="27.6" spans="1:13">
      <c r="A2011" s="83" t="s">
        <v>44</v>
      </c>
      <c r="B2011" s="84">
        <v>2010</v>
      </c>
      <c r="C2011" s="57" t="s">
        <v>45</v>
      </c>
      <c r="D2011" s="57" t="s">
        <v>171</v>
      </c>
      <c r="E2011" s="42" t="s">
        <v>6170</v>
      </c>
      <c r="F2011" s="58" t="s">
        <v>172</v>
      </c>
      <c r="G2011" s="87" t="s">
        <v>4544</v>
      </c>
      <c r="H2011" s="91" t="s">
        <v>2299</v>
      </c>
      <c r="I2011" s="57" t="s">
        <v>22</v>
      </c>
      <c r="J2011" s="72">
        <v>1</v>
      </c>
      <c r="K2011" s="57">
        <v>0</v>
      </c>
      <c r="L2011" s="72">
        <v>0.02</v>
      </c>
      <c r="M2011" s="57">
        <v>3.1</v>
      </c>
    </row>
    <row r="2012" s="83" customFormat="1" ht="27.6" spans="1:13">
      <c r="A2012" s="83" t="s">
        <v>44</v>
      </c>
      <c r="B2012" s="84">
        <v>2011</v>
      </c>
      <c r="C2012" s="57" t="s">
        <v>45</v>
      </c>
      <c r="D2012" s="57" t="s">
        <v>322</v>
      </c>
      <c r="E2012" s="42" t="s">
        <v>6170</v>
      </c>
      <c r="F2012" s="58" t="s">
        <v>323</v>
      </c>
      <c r="G2012" s="87" t="s">
        <v>3479</v>
      </c>
      <c r="H2012" s="91" t="s">
        <v>3453</v>
      </c>
      <c r="I2012" s="57" t="s">
        <v>2124</v>
      </c>
      <c r="J2012" s="59">
        <v>13</v>
      </c>
      <c r="K2012" s="59">
        <f t="shared" ref="K2012:K2014" si="126">J2012*0.1</f>
        <v>1.3</v>
      </c>
      <c r="L2012" s="72">
        <v>115</v>
      </c>
      <c r="M2012" s="57">
        <v>3.1</v>
      </c>
    </row>
    <row r="2013" s="83" customFormat="1" ht="27.6" spans="1:13">
      <c r="A2013" s="83" t="s">
        <v>44</v>
      </c>
      <c r="B2013" s="84">
        <v>2012</v>
      </c>
      <c r="C2013" s="57" t="s">
        <v>45</v>
      </c>
      <c r="D2013" s="57" t="s">
        <v>322</v>
      </c>
      <c r="E2013" s="42" t="s">
        <v>6170</v>
      </c>
      <c r="F2013" s="58" t="s">
        <v>323</v>
      </c>
      <c r="G2013" s="87" t="s">
        <v>3480</v>
      </c>
      <c r="H2013" s="91" t="s">
        <v>3453</v>
      </c>
      <c r="I2013" s="57" t="s">
        <v>2124</v>
      </c>
      <c r="J2013" s="59">
        <v>58.5292</v>
      </c>
      <c r="K2013" s="59">
        <f t="shared" si="126"/>
        <v>5.85292</v>
      </c>
      <c r="L2013" s="72">
        <v>892</v>
      </c>
      <c r="M2013" s="57">
        <v>3.1</v>
      </c>
    </row>
    <row r="2014" s="83" customFormat="1" ht="27.6" spans="1:13">
      <c r="A2014" s="83" t="s">
        <v>44</v>
      </c>
      <c r="B2014" s="84">
        <v>2013</v>
      </c>
      <c r="C2014" s="57" t="s">
        <v>45</v>
      </c>
      <c r="D2014" s="57" t="s">
        <v>322</v>
      </c>
      <c r="E2014" s="42" t="s">
        <v>6170</v>
      </c>
      <c r="F2014" s="58" t="s">
        <v>323</v>
      </c>
      <c r="G2014" s="87" t="s">
        <v>3481</v>
      </c>
      <c r="H2014" s="91" t="s">
        <v>3453</v>
      </c>
      <c r="I2014" s="57" t="s">
        <v>2124</v>
      </c>
      <c r="J2014" s="59">
        <v>48.277</v>
      </c>
      <c r="K2014" s="59">
        <f t="shared" si="126"/>
        <v>4.8277</v>
      </c>
      <c r="L2014" s="72">
        <v>1305</v>
      </c>
      <c r="M2014" s="57">
        <v>3.1</v>
      </c>
    </row>
    <row r="2015" s="83" customFormat="1" ht="27.6" spans="1:13">
      <c r="A2015" s="83" t="s">
        <v>44</v>
      </c>
      <c r="B2015" s="84">
        <v>2014</v>
      </c>
      <c r="C2015" s="57" t="s">
        <v>45</v>
      </c>
      <c r="D2015" s="57" t="s">
        <v>322</v>
      </c>
      <c r="E2015" s="42" t="s">
        <v>6170</v>
      </c>
      <c r="F2015" s="58" t="s">
        <v>323</v>
      </c>
      <c r="G2015" s="87" t="s">
        <v>4578</v>
      </c>
      <c r="H2015" s="91" t="s">
        <v>3453</v>
      </c>
      <c r="I2015" s="57" t="s">
        <v>2124</v>
      </c>
      <c r="J2015" s="59">
        <v>78.731</v>
      </c>
      <c r="K2015" s="59">
        <v>0</v>
      </c>
      <c r="L2015" s="72">
        <v>3171</v>
      </c>
      <c r="M2015" s="57">
        <v>3.1</v>
      </c>
    </row>
    <row r="2016" s="83" customFormat="1" ht="27.6" spans="1:13">
      <c r="A2016" s="83" t="s">
        <v>44</v>
      </c>
      <c r="B2016" s="84">
        <v>2015</v>
      </c>
      <c r="C2016" s="57" t="s">
        <v>45</v>
      </c>
      <c r="D2016" s="57" t="s">
        <v>89</v>
      </c>
      <c r="E2016" s="42" t="s">
        <v>6170</v>
      </c>
      <c r="F2016" s="58" t="s">
        <v>90</v>
      </c>
      <c r="G2016" s="87" t="s">
        <v>4579</v>
      </c>
      <c r="H2016" s="91" t="s">
        <v>3489</v>
      </c>
      <c r="I2016" s="57" t="s">
        <v>22</v>
      </c>
      <c r="J2016" s="72">
        <v>6</v>
      </c>
      <c r="K2016" s="57">
        <v>0</v>
      </c>
      <c r="L2016" s="72">
        <v>93</v>
      </c>
      <c r="M2016" s="57">
        <v>3.1</v>
      </c>
    </row>
    <row r="2017" s="83" customFormat="1" ht="27.6" spans="1:13">
      <c r="A2017" s="83" t="s">
        <v>44</v>
      </c>
      <c r="B2017" s="84">
        <v>2016</v>
      </c>
      <c r="C2017" s="57" t="s">
        <v>45</v>
      </c>
      <c r="D2017" s="57" t="s">
        <v>89</v>
      </c>
      <c r="E2017" s="42" t="s">
        <v>6170</v>
      </c>
      <c r="F2017" s="58" t="s">
        <v>114</v>
      </c>
      <c r="G2017" s="87" t="s">
        <v>4580</v>
      </c>
      <c r="H2017" s="91" t="s">
        <v>3453</v>
      </c>
      <c r="I2017" s="57" t="s">
        <v>22</v>
      </c>
      <c r="J2017" s="72">
        <v>6</v>
      </c>
      <c r="K2017" s="57">
        <v>0</v>
      </c>
      <c r="L2017" s="72">
        <v>95</v>
      </c>
      <c r="M2017" s="57">
        <v>3.1</v>
      </c>
    </row>
    <row r="2018" s="83" customFormat="1" ht="27.6" spans="1:13">
      <c r="A2018" s="83" t="s">
        <v>44</v>
      </c>
      <c r="B2018" s="84">
        <v>2017</v>
      </c>
      <c r="C2018" s="57" t="s">
        <v>45</v>
      </c>
      <c r="D2018" s="57" t="s">
        <v>89</v>
      </c>
      <c r="E2018" s="42" t="s">
        <v>6170</v>
      </c>
      <c r="F2018" s="58" t="s">
        <v>114</v>
      </c>
      <c r="G2018" s="87" t="s">
        <v>3669</v>
      </c>
      <c r="H2018" s="91" t="s">
        <v>3453</v>
      </c>
      <c r="I2018" s="57" t="s">
        <v>22</v>
      </c>
      <c r="J2018" s="72">
        <v>1</v>
      </c>
      <c r="K2018" s="57">
        <v>0</v>
      </c>
      <c r="L2018" s="72">
        <v>63</v>
      </c>
      <c r="M2018" s="57">
        <v>3.1</v>
      </c>
    </row>
    <row r="2019" s="83" customFormat="1" ht="27.6" spans="1:13">
      <c r="A2019" s="83" t="s">
        <v>44</v>
      </c>
      <c r="B2019" s="84">
        <v>2018</v>
      </c>
      <c r="C2019" s="57" t="s">
        <v>45</v>
      </c>
      <c r="D2019" s="57" t="s">
        <v>53</v>
      </c>
      <c r="E2019" s="42" t="s">
        <v>6170</v>
      </c>
      <c r="F2019" s="58" t="s">
        <v>55</v>
      </c>
      <c r="G2019" s="87" t="s">
        <v>3491</v>
      </c>
      <c r="H2019" s="91" t="s">
        <v>3453</v>
      </c>
      <c r="I2019" s="57" t="s">
        <v>22</v>
      </c>
      <c r="J2019" s="72">
        <v>1</v>
      </c>
      <c r="K2019" s="57">
        <f t="shared" ref="K2019:K2021" si="127">(CEILING(J2019*0.2,1))*1</f>
        <v>1</v>
      </c>
      <c r="L2019" s="72">
        <v>2</v>
      </c>
      <c r="M2019" s="57">
        <v>3.1</v>
      </c>
    </row>
    <row r="2020" s="83" customFormat="1" ht="27.6" spans="1:13">
      <c r="A2020" s="83" t="s">
        <v>44</v>
      </c>
      <c r="B2020" s="84">
        <v>2019</v>
      </c>
      <c r="C2020" s="57" t="s">
        <v>45</v>
      </c>
      <c r="D2020" s="57" t="s">
        <v>53</v>
      </c>
      <c r="E2020" s="42" t="s">
        <v>6170</v>
      </c>
      <c r="F2020" s="58" t="s">
        <v>55</v>
      </c>
      <c r="G2020" s="87" t="s">
        <v>3462</v>
      </c>
      <c r="H2020" s="91" t="s">
        <v>3453</v>
      </c>
      <c r="I2020" s="57" t="s">
        <v>22</v>
      </c>
      <c r="J2020" s="72">
        <v>6</v>
      </c>
      <c r="K2020" s="57">
        <f t="shared" si="127"/>
        <v>2</v>
      </c>
      <c r="L2020" s="72">
        <v>33</v>
      </c>
      <c r="M2020" s="57">
        <v>3.1</v>
      </c>
    </row>
    <row r="2021" s="83" customFormat="1" ht="27.6" spans="1:13">
      <c r="A2021" s="83" t="s">
        <v>44</v>
      </c>
      <c r="B2021" s="84">
        <v>2020</v>
      </c>
      <c r="C2021" s="57" t="s">
        <v>45</v>
      </c>
      <c r="D2021" s="57" t="s">
        <v>53</v>
      </c>
      <c r="E2021" s="42" t="s">
        <v>6170</v>
      </c>
      <c r="F2021" s="58" t="s">
        <v>55</v>
      </c>
      <c r="G2021" s="87" t="s">
        <v>3464</v>
      </c>
      <c r="H2021" s="91" t="s">
        <v>3453</v>
      </c>
      <c r="I2021" s="57" t="s">
        <v>22</v>
      </c>
      <c r="J2021" s="72">
        <v>7</v>
      </c>
      <c r="K2021" s="57">
        <f t="shared" si="127"/>
        <v>2</v>
      </c>
      <c r="L2021" s="72">
        <v>91</v>
      </c>
      <c r="M2021" s="57">
        <v>3.1</v>
      </c>
    </row>
    <row r="2022" s="83" customFormat="1" ht="27.6" spans="1:13">
      <c r="A2022" s="83" t="s">
        <v>44</v>
      </c>
      <c r="B2022" s="84">
        <v>2021</v>
      </c>
      <c r="C2022" s="57" t="s">
        <v>45</v>
      </c>
      <c r="D2022" s="57" t="s">
        <v>53</v>
      </c>
      <c r="E2022" s="42" t="s">
        <v>6170</v>
      </c>
      <c r="F2022" s="58" t="s">
        <v>55</v>
      </c>
      <c r="G2022" s="87" t="s">
        <v>4574</v>
      </c>
      <c r="H2022" s="91" t="s">
        <v>3453</v>
      </c>
      <c r="I2022" s="57" t="s">
        <v>22</v>
      </c>
      <c r="J2022" s="72">
        <v>6</v>
      </c>
      <c r="K2022" s="57">
        <v>0</v>
      </c>
      <c r="L2022" s="72">
        <v>144</v>
      </c>
      <c r="M2022" s="57">
        <v>3.1</v>
      </c>
    </row>
    <row r="2023" s="83" customFormat="1" ht="27.6" spans="1:13">
      <c r="A2023" s="83" t="s">
        <v>44</v>
      </c>
      <c r="B2023" s="84">
        <v>2022</v>
      </c>
      <c r="C2023" s="57" t="s">
        <v>45</v>
      </c>
      <c r="D2023" s="57" t="s">
        <v>53</v>
      </c>
      <c r="E2023" s="42" t="s">
        <v>6170</v>
      </c>
      <c r="F2023" s="58" t="s">
        <v>55</v>
      </c>
      <c r="G2023" s="87" t="s">
        <v>3465</v>
      </c>
      <c r="H2023" s="91" t="s">
        <v>3453</v>
      </c>
      <c r="I2023" s="57" t="s">
        <v>22</v>
      </c>
      <c r="J2023" s="72">
        <v>5</v>
      </c>
      <c r="K2023" s="57">
        <v>0</v>
      </c>
      <c r="L2023" s="72">
        <v>225</v>
      </c>
      <c r="M2023" s="57">
        <v>3.1</v>
      </c>
    </row>
    <row r="2024" s="83" customFormat="1" ht="27.6" spans="1:13">
      <c r="A2024" s="83" t="s">
        <v>44</v>
      </c>
      <c r="B2024" s="84">
        <v>2023</v>
      </c>
      <c r="C2024" s="57" t="s">
        <v>45</v>
      </c>
      <c r="D2024" s="57" t="s">
        <v>53</v>
      </c>
      <c r="E2024" s="42" t="s">
        <v>6170</v>
      </c>
      <c r="F2024" s="58" t="s">
        <v>55</v>
      </c>
      <c r="G2024" s="87" t="s">
        <v>4575</v>
      </c>
      <c r="H2024" s="91" t="s">
        <v>3453</v>
      </c>
      <c r="I2024" s="57" t="s">
        <v>22</v>
      </c>
      <c r="J2024" s="72">
        <v>1</v>
      </c>
      <c r="K2024" s="57">
        <v>0</v>
      </c>
      <c r="L2024" s="72">
        <v>12</v>
      </c>
      <c r="M2024" s="57">
        <v>3.1</v>
      </c>
    </row>
    <row r="2025" s="83" customFormat="1" ht="27.6" spans="1:13">
      <c r="A2025" s="83" t="s">
        <v>44</v>
      </c>
      <c r="B2025" s="84">
        <v>2024</v>
      </c>
      <c r="C2025" s="57" t="s">
        <v>45</v>
      </c>
      <c r="D2025" s="57" t="s">
        <v>53</v>
      </c>
      <c r="E2025" s="42" t="s">
        <v>6170</v>
      </c>
      <c r="F2025" s="58" t="s">
        <v>249</v>
      </c>
      <c r="G2025" s="87" t="s">
        <v>4590</v>
      </c>
      <c r="H2025" s="91" t="s">
        <v>3453</v>
      </c>
      <c r="I2025" s="57" t="s">
        <v>22</v>
      </c>
      <c r="J2025" s="72">
        <v>1</v>
      </c>
      <c r="K2025" s="57">
        <f t="shared" ref="K2025:K2027" si="128">(CEILING(J2025*0.2,1))*1</f>
        <v>1</v>
      </c>
      <c r="L2025" s="72">
        <v>2</v>
      </c>
      <c r="M2025" s="57">
        <v>3.1</v>
      </c>
    </row>
    <row r="2026" s="83" customFormat="1" ht="27.6" spans="1:13">
      <c r="A2026" s="83" t="s">
        <v>44</v>
      </c>
      <c r="B2026" s="84">
        <v>2025</v>
      </c>
      <c r="C2026" s="57" t="s">
        <v>45</v>
      </c>
      <c r="D2026" s="57" t="s">
        <v>53</v>
      </c>
      <c r="E2026" s="42" t="s">
        <v>6170</v>
      </c>
      <c r="F2026" s="58" t="s">
        <v>249</v>
      </c>
      <c r="G2026" s="87" t="s">
        <v>3467</v>
      </c>
      <c r="H2026" s="91" t="s">
        <v>3453</v>
      </c>
      <c r="I2026" s="57" t="s">
        <v>22</v>
      </c>
      <c r="J2026" s="72">
        <v>1</v>
      </c>
      <c r="K2026" s="57">
        <f t="shared" si="128"/>
        <v>1</v>
      </c>
      <c r="L2026" s="72">
        <v>2</v>
      </c>
      <c r="M2026" s="57">
        <v>3.1</v>
      </c>
    </row>
    <row r="2027" s="83" customFormat="1" ht="27.6" spans="1:13">
      <c r="A2027" s="83" t="s">
        <v>44</v>
      </c>
      <c r="B2027" s="84">
        <v>2026</v>
      </c>
      <c r="C2027" s="57" t="s">
        <v>45</v>
      </c>
      <c r="D2027" s="57" t="s">
        <v>53</v>
      </c>
      <c r="E2027" s="42" t="s">
        <v>6170</v>
      </c>
      <c r="F2027" s="58" t="s">
        <v>249</v>
      </c>
      <c r="G2027" s="87" t="s">
        <v>3468</v>
      </c>
      <c r="H2027" s="91" t="s">
        <v>3453</v>
      </c>
      <c r="I2027" s="57" t="s">
        <v>22</v>
      </c>
      <c r="J2027" s="72">
        <v>2</v>
      </c>
      <c r="K2027" s="57">
        <f t="shared" si="128"/>
        <v>1</v>
      </c>
      <c r="L2027" s="72">
        <v>7</v>
      </c>
      <c r="M2027" s="57">
        <v>3.1</v>
      </c>
    </row>
    <row r="2028" s="83" customFormat="1" ht="27.6" spans="1:13">
      <c r="A2028" s="83" t="s">
        <v>44</v>
      </c>
      <c r="B2028" s="84">
        <v>2027</v>
      </c>
      <c r="C2028" s="57" t="s">
        <v>45</v>
      </c>
      <c r="D2028" s="57" t="s">
        <v>53</v>
      </c>
      <c r="E2028" s="42" t="s">
        <v>6170</v>
      </c>
      <c r="F2028" s="58" t="s">
        <v>249</v>
      </c>
      <c r="G2028" s="87" t="s">
        <v>3469</v>
      </c>
      <c r="H2028" s="91" t="s">
        <v>3453</v>
      </c>
      <c r="I2028" s="57" t="s">
        <v>22</v>
      </c>
      <c r="J2028" s="72">
        <v>1</v>
      </c>
      <c r="K2028" s="57">
        <v>0</v>
      </c>
      <c r="L2028" s="72">
        <v>11</v>
      </c>
      <c r="M2028" s="57">
        <v>3.1</v>
      </c>
    </row>
    <row r="2029" s="83" customFormat="1" ht="27.6" spans="1:13">
      <c r="A2029" s="83" t="s">
        <v>44</v>
      </c>
      <c r="B2029" s="84">
        <v>2028</v>
      </c>
      <c r="C2029" s="57" t="s">
        <v>45</v>
      </c>
      <c r="D2029" s="57" t="s">
        <v>53</v>
      </c>
      <c r="E2029" s="42" t="s">
        <v>6170</v>
      </c>
      <c r="F2029" s="58" t="s">
        <v>249</v>
      </c>
      <c r="G2029" s="87" t="s">
        <v>6573</v>
      </c>
      <c r="H2029" s="91" t="s">
        <v>3453</v>
      </c>
      <c r="I2029" s="57" t="s">
        <v>22</v>
      </c>
      <c r="J2029" s="72">
        <v>1</v>
      </c>
      <c r="K2029" s="57">
        <v>0</v>
      </c>
      <c r="L2029" s="72">
        <v>8</v>
      </c>
      <c r="M2029" s="57">
        <v>3.1</v>
      </c>
    </row>
    <row r="2030" s="83" customFormat="1" ht="27.6" spans="1:13">
      <c r="A2030" s="83" t="s">
        <v>44</v>
      </c>
      <c r="B2030" s="84">
        <v>2029</v>
      </c>
      <c r="C2030" s="57" t="s">
        <v>45</v>
      </c>
      <c r="D2030" s="57" t="s">
        <v>53</v>
      </c>
      <c r="E2030" s="42" t="s">
        <v>6170</v>
      </c>
      <c r="F2030" s="58" t="s">
        <v>304</v>
      </c>
      <c r="G2030" s="87" t="s">
        <v>3471</v>
      </c>
      <c r="H2030" s="91" t="s">
        <v>3453</v>
      </c>
      <c r="I2030" s="57" t="s">
        <v>22</v>
      </c>
      <c r="J2030" s="72">
        <v>3</v>
      </c>
      <c r="K2030" s="57">
        <f>(CEILING(J2030*0.2,1))*1</f>
        <v>1</v>
      </c>
      <c r="L2030" s="72">
        <v>18</v>
      </c>
      <c r="M2030" s="57">
        <v>3.1</v>
      </c>
    </row>
    <row r="2031" s="83" customFormat="1" ht="27.6" spans="1:13">
      <c r="A2031" s="83" t="s">
        <v>44</v>
      </c>
      <c r="B2031" s="84">
        <v>2030</v>
      </c>
      <c r="C2031" s="57" t="s">
        <v>45</v>
      </c>
      <c r="D2031" s="57" t="s">
        <v>53</v>
      </c>
      <c r="E2031" s="42" t="s">
        <v>6170</v>
      </c>
      <c r="F2031" s="58" t="s">
        <v>304</v>
      </c>
      <c r="G2031" s="87" t="s">
        <v>4577</v>
      </c>
      <c r="H2031" s="91" t="s">
        <v>3453</v>
      </c>
      <c r="I2031" s="57" t="s">
        <v>22</v>
      </c>
      <c r="J2031" s="72">
        <v>1</v>
      </c>
      <c r="K2031" s="57">
        <v>0</v>
      </c>
      <c r="L2031" s="72">
        <v>14</v>
      </c>
      <c r="M2031" s="57">
        <v>3.1</v>
      </c>
    </row>
    <row r="2032" s="83" customFormat="1" ht="27.6" spans="1:13">
      <c r="A2032" s="83" t="s">
        <v>44</v>
      </c>
      <c r="B2032" s="84">
        <v>2031</v>
      </c>
      <c r="C2032" s="57" t="s">
        <v>45</v>
      </c>
      <c r="D2032" s="57" t="s">
        <v>53</v>
      </c>
      <c r="E2032" s="42" t="s">
        <v>6170</v>
      </c>
      <c r="F2032" s="58" t="s">
        <v>304</v>
      </c>
      <c r="G2032" s="87" t="s">
        <v>4589</v>
      </c>
      <c r="H2032" s="91" t="s">
        <v>3453</v>
      </c>
      <c r="I2032" s="57" t="s">
        <v>22</v>
      </c>
      <c r="J2032" s="72">
        <v>2</v>
      </c>
      <c r="K2032" s="57">
        <f>(CEILING(J2032*0.2,1))*1</f>
        <v>1</v>
      </c>
      <c r="L2032" s="72">
        <v>20</v>
      </c>
      <c r="M2032" s="57">
        <v>3.1</v>
      </c>
    </row>
    <row r="2033" s="83" customFormat="1" ht="27.6" spans="1:13">
      <c r="A2033" s="83" t="s">
        <v>44</v>
      </c>
      <c r="B2033" s="84">
        <v>2032</v>
      </c>
      <c r="C2033" s="57" t="s">
        <v>45</v>
      </c>
      <c r="D2033" s="57" t="s">
        <v>53</v>
      </c>
      <c r="E2033" s="42" t="s">
        <v>6170</v>
      </c>
      <c r="F2033" s="58" t="s">
        <v>304</v>
      </c>
      <c r="G2033" s="87" t="s">
        <v>4582</v>
      </c>
      <c r="H2033" s="91" t="s">
        <v>3453</v>
      </c>
      <c r="I2033" s="57" t="s">
        <v>22</v>
      </c>
      <c r="J2033" s="72">
        <v>1</v>
      </c>
      <c r="K2033" s="57">
        <v>0</v>
      </c>
      <c r="L2033" s="72">
        <v>13</v>
      </c>
      <c r="M2033" s="57">
        <v>3.1</v>
      </c>
    </row>
    <row r="2034" s="83" customFormat="1" ht="27.6" spans="1:13">
      <c r="A2034" s="83" t="s">
        <v>44</v>
      </c>
      <c r="B2034" s="84">
        <v>2033</v>
      </c>
      <c r="C2034" s="57" t="s">
        <v>45</v>
      </c>
      <c r="D2034" s="57" t="s">
        <v>53</v>
      </c>
      <c r="E2034" s="42" t="s">
        <v>6170</v>
      </c>
      <c r="F2034" s="58" t="s">
        <v>304</v>
      </c>
      <c r="G2034" s="87" t="s">
        <v>6574</v>
      </c>
      <c r="H2034" s="91" t="s">
        <v>3453</v>
      </c>
      <c r="I2034" s="57" t="s">
        <v>22</v>
      </c>
      <c r="J2034" s="72">
        <v>1</v>
      </c>
      <c r="K2034" s="57">
        <v>0</v>
      </c>
      <c r="L2034" s="72">
        <v>24</v>
      </c>
      <c r="M2034" s="57">
        <v>3.1</v>
      </c>
    </row>
    <row r="2035" s="83" customFormat="1" ht="27.6" spans="1:13">
      <c r="A2035" s="83" t="s">
        <v>44</v>
      </c>
      <c r="B2035" s="84">
        <v>2034</v>
      </c>
      <c r="C2035" s="57" t="s">
        <v>45</v>
      </c>
      <c r="D2035" s="57" t="s">
        <v>171</v>
      </c>
      <c r="E2035" s="42" t="s">
        <v>6170</v>
      </c>
      <c r="F2035" s="58" t="s">
        <v>172</v>
      </c>
      <c r="G2035" s="87" t="s">
        <v>3360</v>
      </c>
      <c r="H2035" s="91" t="s">
        <v>2299</v>
      </c>
      <c r="I2035" s="57" t="s">
        <v>22</v>
      </c>
      <c r="J2035" s="72">
        <v>6</v>
      </c>
      <c r="K2035" s="57">
        <v>0</v>
      </c>
      <c r="L2035" s="72">
        <v>0.36</v>
      </c>
      <c r="M2035" s="57">
        <v>3.1</v>
      </c>
    </row>
    <row r="2036" s="83" customFormat="1" ht="27.6" spans="1:13">
      <c r="A2036" s="83" t="s">
        <v>44</v>
      </c>
      <c r="B2036" s="84">
        <v>2035</v>
      </c>
      <c r="C2036" s="57" t="s">
        <v>45</v>
      </c>
      <c r="D2036" s="57" t="s">
        <v>171</v>
      </c>
      <c r="E2036" s="42" t="s">
        <v>6170</v>
      </c>
      <c r="F2036" s="58" t="s">
        <v>172</v>
      </c>
      <c r="G2036" s="87" t="s">
        <v>3438</v>
      </c>
      <c r="H2036" s="91" t="s">
        <v>2299</v>
      </c>
      <c r="I2036" s="57" t="s">
        <v>22</v>
      </c>
      <c r="J2036" s="72">
        <v>1</v>
      </c>
      <c r="K2036" s="57">
        <v>0</v>
      </c>
      <c r="L2036" s="72">
        <v>0.19</v>
      </c>
      <c r="M2036" s="57">
        <v>3.1</v>
      </c>
    </row>
    <row r="2037" s="83" customFormat="1" ht="27.6" spans="1:13">
      <c r="A2037" s="83" t="s">
        <v>44</v>
      </c>
      <c r="B2037" s="84">
        <v>2036</v>
      </c>
      <c r="C2037" s="57" t="s">
        <v>45</v>
      </c>
      <c r="D2037" s="57" t="s">
        <v>322</v>
      </c>
      <c r="E2037" s="42" t="s">
        <v>6170</v>
      </c>
      <c r="F2037" s="58" t="s">
        <v>323</v>
      </c>
      <c r="G2037" s="87" t="s">
        <v>3479</v>
      </c>
      <c r="H2037" s="91" t="s">
        <v>3453</v>
      </c>
      <c r="I2037" s="57" t="s">
        <v>2124</v>
      </c>
      <c r="J2037" s="59">
        <v>13</v>
      </c>
      <c r="K2037" s="59">
        <f t="shared" ref="K2037:K2039" si="129">J2037*0.1</f>
        <v>1.3</v>
      </c>
      <c r="L2037" s="72">
        <v>115</v>
      </c>
      <c r="M2037" s="57">
        <v>3.1</v>
      </c>
    </row>
    <row r="2038" s="83" customFormat="1" ht="27.6" spans="1:13">
      <c r="A2038" s="83" t="s">
        <v>44</v>
      </c>
      <c r="B2038" s="84">
        <v>2037</v>
      </c>
      <c r="C2038" s="57" t="s">
        <v>45</v>
      </c>
      <c r="D2038" s="57" t="s">
        <v>322</v>
      </c>
      <c r="E2038" s="42" t="s">
        <v>6170</v>
      </c>
      <c r="F2038" s="58" t="s">
        <v>323</v>
      </c>
      <c r="G2038" s="87" t="s">
        <v>3480</v>
      </c>
      <c r="H2038" s="91" t="s">
        <v>3453</v>
      </c>
      <c r="I2038" s="57" t="s">
        <v>2124</v>
      </c>
      <c r="J2038" s="59">
        <v>71.4034</v>
      </c>
      <c r="K2038" s="59">
        <f t="shared" si="129"/>
        <v>7.14034</v>
      </c>
      <c r="L2038" s="72">
        <v>1088</v>
      </c>
      <c r="M2038" s="57">
        <v>3.1</v>
      </c>
    </row>
    <row r="2039" s="83" customFormat="1" ht="27.6" spans="1:13">
      <c r="A2039" s="83" t="s">
        <v>44</v>
      </c>
      <c r="B2039" s="84">
        <v>2038</v>
      </c>
      <c r="C2039" s="57" t="s">
        <v>45</v>
      </c>
      <c r="D2039" s="57" t="s">
        <v>322</v>
      </c>
      <c r="E2039" s="42" t="s">
        <v>6170</v>
      </c>
      <c r="F2039" s="58" t="s">
        <v>323</v>
      </c>
      <c r="G2039" s="87" t="s">
        <v>3481</v>
      </c>
      <c r="H2039" s="91" t="s">
        <v>3453</v>
      </c>
      <c r="I2039" s="57" t="s">
        <v>2124</v>
      </c>
      <c r="J2039" s="59">
        <v>70.2106</v>
      </c>
      <c r="K2039" s="59">
        <f t="shared" si="129"/>
        <v>7.02106</v>
      </c>
      <c r="L2039" s="72">
        <v>1899</v>
      </c>
      <c r="M2039" s="57">
        <v>3.1</v>
      </c>
    </row>
    <row r="2040" s="83" customFormat="1" ht="27.6" spans="1:13">
      <c r="A2040" s="83" t="s">
        <v>44</v>
      </c>
      <c r="B2040" s="84">
        <v>2039</v>
      </c>
      <c r="C2040" s="57" t="s">
        <v>45</v>
      </c>
      <c r="D2040" s="57" t="s">
        <v>322</v>
      </c>
      <c r="E2040" s="42" t="s">
        <v>6170</v>
      </c>
      <c r="F2040" s="58" t="s">
        <v>323</v>
      </c>
      <c r="G2040" s="87" t="s">
        <v>4578</v>
      </c>
      <c r="H2040" s="91" t="s">
        <v>3453</v>
      </c>
      <c r="I2040" s="57" t="s">
        <v>2124</v>
      </c>
      <c r="J2040" s="59">
        <v>72.1834</v>
      </c>
      <c r="K2040" s="59">
        <v>0</v>
      </c>
      <c r="L2040" s="72">
        <v>2907</v>
      </c>
      <c r="M2040" s="57">
        <v>3.1</v>
      </c>
    </row>
    <row r="2041" s="83" customFormat="1" ht="27.6" spans="1:13">
      <c r="A2041" s="83" t="s">
        <v>44</v>
      </c>
      <c r="B2041" s="84">
        <v>2040</v>
      </c>
      <c r="C2041" s="57" t="s">
        <v>45</v>
      </c>
      <c r="D2041" s="57" t="s">
        <v>322</v>
      </c>
      <c r="E2041" s="42" t="s">
        <v>6170</v>
      </c>
      <c r="F2041" s="58" t="s">
        <v>323</v>
      </c>
      <c r="G2041" s="87" t="s">
        <v>3482</v>
      </c>
      <c r="H2041" s="91" t="s">
        <v>3453</v>
      </c>
      <c r="I2041" s="57" t="s">
        <v>2124</v>
      </c>
      <c r="J2041" s="59">
        <v>27.1248</v>
      </c>
      <c r="K2041" s="59">
        <v>0</v>
      </c>
      <c r="L2041" s="72">
        <v>1684</v>
      </c>
      <c r="M2041" s="57">
        <v>3.1</v>
      </c>
    </row>
    <row r="2042" s="83" customFormat="1" ht="27.6" spans="1:13">
      <c r="A2042" s="83" t="s">
        <v>44</v>
      </c>
      <c r="B2042" s="84">
        <v>2041</v>
      </c>
      <c r="C2042" s="57" t="s">
        <v>45</v>
      </c>
      <c r="D2042" s="57" t="s">
        <v>89</v>
      </c>
      <c r="E2042" s="42" t="s">
        <v>6170</v>
      </c>
      <c r="F2042" s="58" t="s">
        <v>114</v>
      </c>
      <c r="G2042" s="87" t="s">
        <v>3669</v>
      </c>
      <c r="H2042" s="91" t="s">
        <v>3453</v>
      </c>
      <c r="I2042" s="57" t="s">
        <v>22</v>
      </c>
      <c r="J2042" s="72">
        <v>1</v>
      </c>
      <c r="K2042" s="57">
        <v>0</v>
      </c>
      <c r="L2042" s="72">
        <v>63</v>
      </c>
      <c r="M2042" s="57">
        <v>3.1</v>
      </c>
    </row>
    <row r="2043" s="83" customFormat="1" ht="27.6" spans="1:13">
      <c r="A2043" s="83" t="s">
        <v>44</v>
      </c>
      <c r="B2043" s="84">
        <v>2042</v>
      </c>
      <c r="C2043" s="57" t="s">
        <v>45</v>
      </c>
      <c r="D2043" s="57" t="s">
        <v>53</v>
      </c>
      <c r="E2043" s="42" t="s">
        <v>6170</v>
      </c>
      <c r="F2043" s="58" t="s">
        <v>55</v>
      </c>
      <c r="G2043" s="87" t="s">
        <v>3465</v>
      </c>
      <c r="H2043" s="91" t="s">
        <v>3453</v>
      </c>
      <c r="I2043" s="57" t="s">
        <v>22</v>
      </c>
      <c r="J2043" s="72">
        <v>5</v>
      </c>
      <c r="K2043" s="57">
        <v>0</v>
      </c>
      <c r="L2043" s="72">
        <v>225</v>
      </c>
      <c r="M2043" s="57">
        <v>3.1</v>
      </c>
    </row>
    <row r="2044" s="83" customFormat="1" ht="27.6" spans="1:13">
      <c r="A2044" s="83" t="s">
        <v>44</v>
      </c>
      <c r="B2044" s="84">
        <v>2043</v>
      </c>
      <c r="C2044" s="57" t="s">
        <v>45</v>
      </c>
      <c r="D2044" s="57" t="s">
        <v>171</v>
      </c>
      <c r="E2044" s="42" t="s">
        <v>6170</v>
      </c>
      <c r="F2044" s="58" t="s">
        <v>172</v>
      </c>
      <c r="G2044" s="87" t="s">
        <v>3438</v>
      </c>
      <c r="H2044" s="91" t="s">
        <v>2299</v>
      </c>
      <c r="I2044" s="57" t="s">
        <v>22</v>
      </c>
      <c r="J2044" s="72">
        <v>1</v>
      </c>
      <c r="K2044" s="57">
        <v>0</v>
      </c>
      <c r="L2044" s="72">
        <v>0.19</v>
      </c>
      <c r="M2044" s="57">
        <v>3.1</v>
      </c>
    </row>
    <row r="2045" s="83" customFormat="1" ht="27.6" spans="1:13">
      <c r="A2045" s="83" t="s">
        <v>44</v>
      </c>
      <c r="B2045" s="84">
        <v>2044</v>
      </c>
      <c r="C2045" s="57" t="s">
        <v>45</v>
      </c>
      <c r="D2045" s="57" t="s">
        <v>322</v>
      </c>
      <c r="E2045" s="42" t="s">
        <v>6170</v>
      </c>
      <c r="F2045" s="58" t="s">
        <v>323</v>
      </c>
      <c r="G2045" s="87" t="s">
        <v>3482</v>
      </c>
      <c r="H2045" s="91" t="s">
        <v>3453</v>
      </c>
      <c r="I2045" s="57" t="s">
        <v>2124</v>
      </c>
      <c r="J2045" s="59">
        <v>25.1356</v>
      </c>
      <c r="K2045" s="59">
        <v>0</v>
      </c>
      <c r="L2045" s="72">
        <v>1561</v>
      </c>
      <c r="M2045" s="57">
        <v>3.1</v>
      </c>
    </row>
    <row r="2046" s="83" customFormat="1" ht="27.6" spans="1:13">
      <c r="A2046" s="83" t="s">
        <v>44</v>
      </c>
      <c r="B2046" s="84">
        <v>2045</v>
      </c>
      <c r="C2046" s="57" t="s">
        <v>45</v>
      </c>
      <c r="D2046" s="57" t="s">
        <v>89</v>
      </c>
      <c r="E2046" s="42" t="s">
        <v>6170</v>
      </c>
      <c r="F2046" s="58" t="s">
        <v>114</v>
      </c>
      <c r="G2046" s="87" t="s">
        <v>4573</v>
      </c>
      <c r="H2046" s="91" t="s">
        <v>3453</v>
      </c>
      <c r="I2046" s="57" t="s">
        <v>22</v>
      </c>
      <c r="J2046" s="72">
        <v>1</v>
      </c>
      <c r="K2046" s="57">
        <v>0</v>
      </c>
      <c r="L2046" s="72">
        <v>39</v>
      </c>
      <c r="M2046" s="57">
        <v>3.1</v>
      </c>
    </row>
    <row r="2047" s="83" customFormat="1" ht="27.6" spans="1:13">
      <c r="A2047" s="83" t="s">
        <v>44</v>
      </c>
      <c r="B2047" s="84">
        <v>2046</v>
      </c>
      <c r="C2047" s="57" t="s">
        <v>45</v>
      </c>
      <c r="D2047" s="57" t="s">
        <v>53</v>
      </c>
      <c r="E2047" s="42" t="s">
        <v>6170</v>
      </c>
      <c r="F2047" s="58" t="s">
        <v>249</v>
      </c>
      <c r="G2047" s="87" t="s">
        <v>3461</v>
      </c>
      <c r="H2047" s="91" t="s">
        <v>3453</v>
      </c>
      <c r="I2047" s="57" t="s">
        <v>22</v>
      </c>
      <c r="J2047" s="72">
        <v>1</v>
      </c>
      <c r="K2047" s="57">
        <f t="shared" ref="K2047:K2050" si="130">(CEILING(J2047*0.2,1))*1</f>
        <v>1</v>
      </c>
      <c r="L2047" s="72">
        <v>1</v>
      </c>
      <c r="M2047" s="57">
        <v>3.1</v>
      </c>
    </row>
    <row r="2048" s="83" customFormat="1" ht="27.6" spans="1:13">
      <c r="A2048" s="83" t="s">
        <v>44</v>
      </c>
      <c r="B2048" s="84">
        <v>2047</v>
      </c>
      <c r="C2048" s="57" t="s">
        <v>45</v>
      </c>
      <c r="D2048" s="57" t="s">
        <v>53</v>
      </c>
      <c r="E2048" s="42" t="s">
        <v>6170</v>
      </c>
      <c r="F2048" s="58" t="s">
        <v>55</v>
      </c>
      <c r="G2048" s="87" t="s">
        <v>4574</v>
      </c>
      <c r="H2048" s="91" t="s">
        <v>3453</v>
      </c>
      <c r="I2048" s="57" t="s">
        <v>22</v>
      </c>
      <c r="J2048" s="72">
        <v>9</v>
      </c>
      <c r="K2048" s="57">
        <v>0</v>
      </c>
      <c r="L2048" s="72">
        <v>216</v>
      </c>
      <c r="M2048" s="57">
        <v>3.1</v>
      </c>
    </row>
    <row r="2049" s="83" customFormat="1" ht="27.6" spans="1:13">
      <c r="A2049" s="83" t="s">
        <v>44</v>
      </c>
      <c r="B2049" s="84">
        <v>2048</v>
      </c>
      <c r="C2049" s="57" t="s">
        <v>45</v>
      </c>
      <c r="D2049" s="57" t="s">
        <v>53</v>
      </c>
      <c r="E2049" s="42" t="s">
        <v>6170</v>
      </c>
      <c r="F2049" s="58" t="s">
        <v>249</v>
      </c>
      <c r="G2049" s="87" t="s">
        <v>3467</v>
      </c>
      <c r="H2049" s="91" t="s">
        <v>3453</v>
      </c>
      <c r="I2049" s="57" t="s">
        <v>22</v>
      </c>
      <c r="J2049" s="72">
        <v>1</v>
      </c>
      <c r="K2049" s="57">
        <f t="shared" si="130"/>
        <v>1</v>
      </c>
      <c r="L2049" s="72">
        <v>2</v>
      </c>
      <c r="M2049" s="57">
        <v>3.1</v>
      </c>
    </row>
    <row r="2050" s="83" customFormat="1" ht="27.6" spans="1:13">
      <c r="A2050" s="83" t="s">
        <v>44</v>
      </c>
      <c r="B2050" s="84">
        <v>2049</v>
      </c>
      <c r="C2050" s="57" t="s">
        <v>45</v>
      </c>
      <c r="D2050" s="57" t="s">
        <v>53</v>
      </c>
      <c r="E2050" s="42" t="s">
        <v>6170</v>
      </c>
      <c r="F2050" s="58" t="s">
        <v>249</v>
      </c>
      <c r="G2050" s="87" t="s">
        <v>3468</v>
      </c>
      <c r="H2050" s="91" t="s">
        <v>3453</v>
      </c>
      <c r="I2050" s="57" t="s">
        <v>22</v>
      </c>
      <c r="J2050" s="72">
        <v>1</v>
      </c>
      <c r="K2050" s="57">
        <f t="shared" si="130"/>
        <v>1</v>
      </c>
      <c r="L2050" s="72">
        <v>4</v>
      </c>
      <c r="M2050" s="57">
        <v>3.1</v>
      </c>
    </row>
    <row r="2051" s="83" customFormat="1" ht="27.6" spans="1:13">
      <c r="A2051" s="83" t="s">
        <v>44</v>
      </c>
      <c r="B2051" s="84">
        <v>2050</v>
      </c>
      <c r="C2051" s="57" t="s">
        <v>45</v>
      </c>
      <c r="D2051" s="57" t="s">
        <v>53</v>
      </c>
      <c r="E2051" s="42" t="s">
        <v>6170</v>
      </c>
      <c r="F2051" s="58" t="s">
        <v>249</v>
      </c>
      <c r="G2051" s="87" t="s">
        <v>6573</v>
      </c>
      <c r="H2051" s="91" t="s">
        <v>3453</v>
      </c>
      <c r="I2051" s="57" t="s">
        <v>22</v>
      </c>
      <c r="J2051" s="72">
        <v>1</v>
      </c>
      <c r="K2051" s="57">
        <v>0</v>
      </c>
      <c r="L2051" s="72">
        <v>8</v>
      </c>
      <c r="M2051" s="57">
        <v>3.1</v>
      </c>
    </row>
    <row r="2052" s="83" customFormat="1" ht="27.6" spans="1:13">
      <c r="A2052" s="83" t="s">
        <v>44</v>
      </c>
      <c r="B2052" s="84">
        <v>2051</v>
      </c>
      <c r="C2052" s="57" t="s">
        <v>45</v>
      </c>
      <c r="D2052" s="57" t="s">
        <v>53</v>
      </c>
      <c r="E2052" s="42" t="s">
        <v>6170</v>
      </c>
      <c r="F2052" s="58" t="s">
        <v>304</v>
      </c>
      <c r="G2052" s="87" t="s">
        <v>4589</v>
      </c>
      <c r="H2052" s="91" t="s">
        <v>3453</v>
      </c>
      <c r="I2052" s="57" t="s">
        <v>22</v>
      </c>
      <c r="J2052" s="72">
        <v>1</v>
      </c>
      <c r="K2052" s="57">
        <f>(CEILING(J2052*0.2,1))*1</f>
        <v>1</v>
      </c>
      <c r="L2052" s="72">
        <v>10</v>
      </c>
      <c r="M2052" s="57">
        <v>3.1</v>
      </c>
    </row>
    <row r="2053" s="83" customFormat="1" ht="27.6" spans="1:13">
      <c r="A2053" s="83" t="s">
        <v>44</v>
      </c>
      <c r="B2053" s="84">
        <v>2052</v>
      </c>
      <c r="C2053" s="57" t="s">
        <v>45</v>
      </c>
      <c r="D2053" s="57" t="s">
        <v>171</v>
      </c>
      <c r="E2053" s="42" t="s">
        <v>6170</v>
      </c>
      <c r="F2053" s="58" t="s">
        <v>172</v>
      </c>
      <c r="G2053" s="87" t="s">
        <v>4544</v>
      </c>
      <c r="H2053" s="91" t="s">
        <v>2299</v>
      </c>
      <c r="I2053" s="57" t="s">
        <v>22</v>
      </c>
      <c r="J2053" s="72">
        <v>1</v>
      </c>
      <c r="K2053" s="57">
        <v>0</v>
      </c>
      <c r="L2053" s="72">
        <v>0.02</v>
      </c>
      <c r="M2053" s="57">
        <v>3.1</v>
      </c>
    </row>
    <row r="2054" s="83" customFormat="1" ht="27.6" spans="1:13">
      <c r="A2054" s="83" t="s">
        <v>44</v>
      </c>
      <c r="B2054" s="84">
        <v>2053</v>
      </c>
      <c r="C2054" s="57" t="s">
        <v>45</v>
      </c>
      <c r="D2054" s="57" t="s">
        <v>322</v>
      </c>
      <c r="E2054" s="42" t="s">
        <v>6170</v>
      </c>
      <c r="F2054" s="58" t="s">
        <v>323</v>
      </c>
      <c r="G2054" s="87" t="s">
        <v>3479</v>
      </c>
      <c r="H2054" s="91" t="s">
        <v>3453</v>
      </c>
      <c r="I2054" s="57" t="s">
        <v>2124</v>
      </c>
      <c r="J2054" s="59">
        <v>1.6</v>
      </c>
      <c r="K2054" s="59">
        <f t="shared" ref="K2054:K2056" si="131">J2054*0.1</f>
        <v>0.16</v>
      </c>
      <c r="L2054" s="72">
        <v>14</v>
      </c>
      <c r="M2054" s="57">
        <v>3.1</v>
      </c>
    </row>
    <row r="2055" s="83" customFormat="1" ht="27.6" spans="1:13">
      <c r="A2055" s="83" t="s">
        <v>44</v>
      </c>
      <c r="B2055" s="84">
        <v>2054</v>
      </c>
      <c r="C2055" s="57" t="s">
        <v>45</v>
      </c>
      <c r="D2055" s="57" t="s">
        <v>322</v>
      </c>
      <c r="E2055" s="42" t="s">
        <v>6170</v>
      </c>
      <c r="F2055" s="58" t="s">
        <v>323</v>
      </c>
      <c r="G2055" s="87" t="s">
        <v>3480</v>
      </c>
      <c r="H2055" s="91" t="s">
        <v>3453</v>
      </c>
      <c r="I2055" s="57" t="s">
        <v>2124</v>
      </c>
      <c r="J2055" s="59">
        <v>1</v>
      </c>
      <c r="K2055" s="59">
        <f t="shared" si="131"/>
        <v>0.1</v>
      </c>
      <c r="L2055" s="72">
        <v>15</v>
      </c>
      <c r="M2055" s="57">
        <v>3.1</v>
      </c>
    </row>
    <row r="2056" s="83" customFormat="1" ht="27.6" spans="1:13">
      <c r="A2056" s="83" t="s">
        <v>44</v>
      </c>
      <c r="B2056" s="84">
        <v>2055</v>
      </c>
      <c r="C2056" s="57" t="s">
        <v>45</v>
      </c>
      <c r="D2056" s="57" t="s">
        <v>322</v>
      </c>
      <c r="E2056" s="42" t="s">
        <v>6170</v>
      </c>
      <c r="F2056" s="58" t="s">
        <v>323</v>
      </c>
      <c r="G2056" s="87" t="s">
        <v>3481</v>
      </c>
      <c r="H2056" s="91" t="s">
        <v>3453</v>
      </c>
      <c r="I2056" s="57" t="s">
        <v>2124</v>
      </c>
      <c r="J2056" s="59">
        <v>16</v>
      </c>
      <c r="K2056" s="59">
        <f t="shared" si="131"/>
        <v>1.6</v>
      </c>
      <c r="L2056" s="72">
        <v>433</v>
      </c>
      <c r="M2056" s="57">
        <v>3.1</v>
      </c>
    </row>
    <row r="2057" s="83" customFormat="1" ht="27.6" spans="1:13">
      <c r="A2057" s="83" t="s">
        <v>44</v>
      </c>
      <c r="B2057" s="84">
        <v>2056</v>
      </c>
      <c r="C2057" s="57" t="s">
        <v>45</v>
      </c>
      <c r="D2057" s="57" t="s">
        <v>322</v>
      </c>
      <c r="E2057" s="42" t="s">
        <v>6170</v>
      </c>
      <c r="F2057" s="58" t="s">
        <v>323</v>
      </c>
      <c r="G2057" s="87" t="s">
        <v>4578</v>
      </c>
      <c r="H2057" s="91" t="s">
        <v>3453</v>
      </c>
      <c r="I2057" s="57" t="s">
        <v>2124</v>
      </c>
      <c r="J2057" s="59">
        <v>40.4678</v>
      </c>
      <c r="K2057" s="59">
        <v>0</v>
      </c>
      <c r="L2057" s="72">
        <v>1630</v>
      </c>
      <c r="M2057" s="57">
        <v>3.1</v>
      </c>
    </row>
    <row r="2058" s="83" customFormat="1" ht="27.6" spans="1:13">
      <c r="A2058" s="83" t="s">
        <v>44</v>
      </c>
      <c r="B2058" s="84">
        <v>2057</v>
      </c>
      <c r="C2058" s="57" t="s">
        <v>45</v>
      </c>
      <c r="D2058" s="57" t="s">
        <v>89</v>
      </c>
      <c r="E2058" s="42" t="s">
        <v>6170</v>
      </c>
      <c r="F2058" s="58" t="s">
        <v>90</v>
      </c>
      <c r="G2058" s="87" t="s">
        <v>4579</v>
      </c>
      <c r="H2058" s="91" t="s">
        <v>3489</v>
      </c>
      <c r="I2058" s="57" t="s">
        <v>22</v>
      </c>
      <c r="J2058" s="72">
        <v>1</v>
      </c>
      <c r="K2058" s="57">
        <v>0</v>
      </c>
      <c r="L2058" s="72">
        <v>15</v>
      </c>
      <c r="M2058" s="57">
        <v>3.1</v>
      </c>
    </row>
    <row r="2059" s="83" customFormat="1" ht="27.6" spans="1:13">
      <c r="A2059" s="83" t="s">
        <v>44</v>
      </c>
      <c r="B2059" s="84">
        <v>2058</v>
      </c>
      <c r="C2059" s="57" t="s">
        <v>45</v>
      </c>
      <c r="D2059" s="57" t="s">
        <v>89</v>
      </c>
      <c r="E2059" s="42" t="s">
        <v>6170</v>
      </c>
      <c r="F2059" s="58" t="s">
        <v>114</v>
      </c>
      <c r="G2059" s="87" t="s">
        <v>4580</v>
      </c>
      <c r="H2059" s="91" t="s">
        <v>3453</v>
      </c>
      <c r="I2059" s="57" t="s">
        <v>22</v>
      </c>
      <c r="J2059" s="72">
        <v>1</v>
      </c>
      <c r="K2059" s="57">
        <v>0</v>
      </c>
      <c r="L2059" s="72">
        <v>16</v>
      </c>
      <c r="M2059" s="57">
        <v>3.1</v>
      </c>
    </row>
    <row r="2060" s="83" customFormat="1" ht="27.6" spans="1:13">
      <c r="A2060" s="83" t="s">
        <v>44</v>
      </c>
      <c r="B2060" s="84">
        <v>2059</v>
      </c>
      <c r="C2060" s="57" t="s">
        <v>45</v>
      </c>
      <c r="D2060" s="57" t="s">
        <v>53</v>
      </c>
      <c r="E2060" s="42" t="s">
        <v>6170</v>
      </c>
      <c r="F2060" s="58" t="s">
        <v>55</v>
      </c>
      <c r="G2060" s="87" t="s">
        <v>3462</v>
      </c>
      <c r="H2060" s="91" t="s">
        <v>3453</v>
      </c>
      <c r="I2060" s="57" t="s">
        <v>22</v>
      </c>
      <c r="J2060" s="72">
        <v>1</v>
      </c>
      <c r="K2060" s="57">
        <f>(CEILING(J2060*0.2,1))*1</f>
        <v>1</v>
      </c>
      <c r="L2060" s="72">
        <v>6</v>
      </c>
      <c r="M2060" s="57">
        <v>3.1</v>
      </c>
    </row>
    <row r="2061" s="83" customFormat="1" ht="27.6" spans="1:13">
      <c r="A2061" s="83" t="s">
        <v>44</v>
      </c>
      <c r="B2061" s="84">
        <v>2060</v>
      </c>
      <c r="C2061" s="57" t="s">
        <v>45</v>
      </c>
      <c r="D2061" s="57" t="s">
        <v>171</v>
      </c>
      <c r="E2061" s="42" t="s">
        <v>6170</v>
      </c>
      <c r="F2061" s="58" t="s">
        <v>172</v>
      </c>
      <c r="G2061" s="87" t="s">
        <v>3360</v>
      </c>
      <c r="H2061" s="91" t="s">
        <v>2299</v>
      </c>
      <c r="I2061" s="57" t="s">
        <v>22</v>
      </c>
      <c r="J2061" s="72">
        <v>1</v>
      </c>
      <c r="K2061" s="57">
        <v>0</v>
      </c>
      <c r="L2061" s="72">
        <v>0.06</v>
      </c>
      <c r="M2061" s="57">
        <v>3.1</v>
      </c>
    </row>
    <row r="2062" s="83" customFormat="1" ht="27.6" spans="1:13">
      <c r="A2062" s="83" t="s">
        <v>44</v>
      </c>
      <c r="B2062" s="84">
        <v>2061</v>
      </c>
      <c r="C2062" s="57" t="s">
        <v>45</v>
      </c>
      <c r="D2062" s="57" t="s">
        <v>322</v>
      </c>
      <c r="E2062" s="42" t="s">
        <v>6170</v>
      </c>
      <c r="F2062" s="58" t="s">
        <v>323</v>
      </c>
      <c r="G2062" s="87" t="s">
        <v>3480</v>
      </c>
      <c r="H2062" s="91" t="s">
        <v>3453</v>
      </c>
      <c r="I2062" s="57" t="s">
        <v>2124</v>
      </c>
      <c r="J2062" s="59">
        <v>9.9275</v>
      </c>
      <c r="K2062" s="59">
        <f>J2062*0.1</f>
        <v>0.99275</v>
      </c>
      <c r="L2062" s="72">
        <v>151</v>
      </c>
      <c r="M2062" s="57">
        <v>3.1</v>
      </c>
    </row>
    <row r="2063" s="83" customFormat="1" ht="27.6" spans="1:13">
      <c r="A2063" s="83" t="s">
        <v>44</v>
      </c>
      <c r="B2063" s="84">
        <v>2062</v>
      </c>
      <c r="C2063" s="57" t="s">
        <v>45</v>
      </c>
      <c r="D2063" s="57" t="s">
        <v>89</v>
      </c>
      <c r="E2063" s="42" t="s">
        <v>6170</v>
      </c>
      <c r="F2063" s="58" t="s">
        <v>114</v>
      </c>
      <c r="G2063" s="87" t="s">
        <v>4584</v>
      </c>
      <c r="H2063" s="91" t="s">
        <v>3453</v>
      </c>
      <c r="I2063" s="57" t="s">
        <v>22</v>
      </c>
      <c r="J2063" s="72">
        <v>1</v>
      </c>
      <c r="K2063" s="57">
        <v>0</v>
      </c>
      <c r="L2063" s="72">
        <v>6</v>
      </c>
      <c r="M2063" s="57">
        <v>3.1</v>
      </c>
    </row>
    <row r="2064" s="83" customFormat="1" ht="27.6" spans="1:13">
      <c r="A2064" s="83" t="s">
        <v>44</v>
      </c>
      <c r="B2064" s="84">
        <v>2063</v>
      </c>
      <c r="C2064" s="57" t="s">
        <v>45</v>
      </c>
      <c r="D2064" s="57" t="s">
        <v>89</v>
      </c>
      <c r="E2064" s="42" t="s">
        <v>6170</v>
      </c>
      <c r="F2064" s="58" t="s">
        <v>114</v>
      </c>
      <c r="G2064" s="87" t="s">
        <v>4573</v>
      </c>
      <c r="H2064" s="91" t="s">
        <v>3453</v>
      </c>
      <c r="I2064" s="57" t="s">
        <v>22</v>
      </c>
      <c r="J2064" s="72">
        <v>1</v>
      </c>
      <c r="K2064" s="57">
        <v>0</v>
      </c>
      <c r="L2064" s="72">
        <v>39</v>
      </c>
      <c r="M2064" s="57">
        <v>3.1</v>
      </c>
    </row>
    <row r="2065" s="83" customFormat="1" ht="27.6" spans="1:13">
      <c r="A2065" s="83" t="s">
        <v>44</v>
      </c>
      <c r="B2065" s="84">
        <v>2064</v>
      </c>
      <c r="C2065" s="57" t="s">
        <v>45</v>
      </c>
      <c r="D2065" s="57" t="s">
        <v>53</v>
      </c>
      <c r="E2065" s="42" t="s">
        <v>6170</v>
      </c>
      <c r="F2065" s="58" t="s">
        <v>55</v>
      </c>
      <c r="G2065" s="87" t="s">
        <v>4574</v>
      </c>
      <c r="H2065" s="91" t="s">
        <v>3453</v>
      </c>
      <c r="I2065" s="57" t="s">
        <v>22</v>
      </c>
      <c r="J2065" s="72">
        <v>9</v>
      </c>
      <c r="K2065" s="57">
        <v>0</v>
      </c>
      <c r="L2065" s="72">
        <v>216</v>
      </c>
      <c r="M2065" s="57">
        <v>3.1</v>
      </c>
    </row>
    <row r="2066" s="83" customFormat="1" ht="27.6" spans="1:13">
      <c r="A2066" s="83" t="s">
        <v>44</v>
      </c>
      <c r="B2066" s="84">
        <v>2065</v>
      </c>
      <c r="C2066" s="57" t="s">
        <v>45</v>
      </c>
      <c r="D2066" s="57" t="s">
        <v>53</v>
      </c>
      <c r="E2066" s="42" t="s">
        <v>6170</v>
      </c>
      <c r="F2066" s="58" t="s">
        <v>249</v>
      </c>
      <c r="G2066" s="87" t="s">
        <v>3467</v>
      </c>
      <c r="H2066" s="91" t="s">
        <v>3453</v>
      </c>
      <c r="I2066" s="57" t="s">
        <v>22</v>
      </c>
      <c r="J2066" s="72">
        <v>1</v>
      </c>
      <c r="K2066" s="57">
        <f t="shared" ref="K2066:K2070" si="132">(CEILING(J2066*0.2,1))*1</f>
        <v>1</v>
      </c>
      <c r="L2066" s="72">
        <v>2</v>
      </c>
      <c r="M2066" s="57">
        <v>3.1</v>
      </c>
    </row>
    <row r="2067" s="83" customFormat="1" ht="27.6" spans="1:13">
      <c r="A2067" s="83" t="s">
        <v>44</v>
      </c>
      <c r="B2067" s="84">
        <v>2066</v>
      </c>
      <c r="C2067" s="57" t="s">
        <v>45</v>
      </c>
      <c r="D2067" s="57" t="s">
        <v>53</v>
      </c>
      <c r="E2067" s="42" t="s">
        <v>6170</v>
      </c>
      <c r="F2067" s="58" t="s">
        <v>249</v>
      </c>
      <c r="G2067" s="87" t="s">
        <v>3468</v>
      </c>
      <c r="H2067" s="91" t="s">
        <v>3453</v>
      </c>
      <c r="I2067" s="57" t="s">
        <v>22</v>
      </c>
      <c r="J2067" s="72">
        <v>1</v>
      </c>
      <c r="K2067" s="57">
        <f t="shared" si="132"/>
        <v>1</v>
      </c>
      <c r="L2067" s="57">
        <v>4</v>
      </c>
      <c r="M2067" s="57">
        <v>3.1</v>
      </c>
    </row>
    <row r="2068" s="83" customFormat="1" ht="27.6" spans="1:13">
      <c r="A2068" s="83" t="s">
        <v>44</v>
      </c>
      <c r="B2068" s="84">
        <v>2067</v>
      </c>
      <c r="C2068" s="57" t="s">
        <v>45</v>
      </c>
      <c r="D2068" s="57" t="s">
        <v>53</v>
      </c>
      <c r="E2068" s="42" t="s">
        <v>6170</v>
      </c>
      <c r="F2068" s="58" t="s">
        <v>249</v>
      </c>
      <c r="G2068" s="87" t="s">
        <v>4576</v>
      </c>
      <c r="H2068" s="91" t="s">
        <v>3453</v>
      </c>
      <c r="I2068" s="57" t="s">
        <v>22</v>
      </c>
      <c r="J2068" s="72">
        <v>1</v>
      </c>
      <c r="K2068" s="57">
        <v>0</v>
      </c>
      <c r="L2068" s="72">
        <v>8</v>
      </c>
      <c r="M2068" s="57">
        <v>3.1</v>
      </c>
    </row>
    <row r="2069" s="83" customFormat="1" ht="27.6" spans="1:13">
      <c r="A2069" s="83" t="s">
        <v>44</v>
      </c>
      <c r="B2069" s="84">
        <v>2068</v>
      </c>
      <c r="C2069" s="57" t="s">
        <v>45</v>
      </c>
      <c r="D2069" s="57" t="s">
        <v>53</v>
      </c>
      <c r="E2069" s="42" t="s">
        <v>6170</v>
      </c>
      <c r="F2069" s="58" t="s">
        <v>304</v>
      </c>
      <c r="G2069" s="87" t="s">
        <v>4577</v>
      </c>
      <c r="H2069" s="91" t="s">
        <v>3453</v>
      </c>
      <c r="I2069" s="57" t="s">
        <v>22</v>
      </c>
      <c r="J2069" s="72">
        <v>2</v>
      </c>
      <c r="K2069" s="57">
        <v>0</v>
      </c>
      <c r="L2069" s="72">
        <v>28</v>
      </c>
      <c r="M2069" s="57">
        <v>3.1</v>
      </c>
    </row>
    <row r="2070" s="83" customFormat="1" ht="27.6" spans="1:13">
      <c r="A2070" s="83" t="s">
        <v>44</v>
      </c>
      <c r="B2070" s="84">
        <v>2069</v>
      </c>
      <c r="C2070" s="57" t="s">
        <v>45</v>
      </c>
      <c r="D2070" s="57" t="s">
        <v>53</v>
      </c>
      <c r="E2070" s="42" t="s">
        <v>6170</v>
      </c>
      <c r="F2070" s="58" t="s">
        <v>304</v>
      </c>
      <c r="G2070" s="87" t="s">
        <v>4591</v>
      </c>
      <c r="H2070" s="91" t="s">
        <v>3453</v>
      </c>
      <c r="I2070" s="57" t="s">
        <v>22</v>
      </c>
      <c r="J2070" s="72">
        <v>1</v>
      </c>
      <c r="K2070" s="57">
        <f t="shared" si="132"/>
        <v>1</v>
      </c>
      <c r="L2070" s="72">
        <v>6</v>
      </c>
      <c r="M2070" s="57">
        <v>3.1</v>
      </c>
    </row>
    <row r="2071" s="83" customFormat="1" ht="27.6" spans="1:13">
      <c r="A2071" s="83" t="s">
        <v>44</v>
      </c>
      <c r="B2071" s="84">
        <v>2070</v>
      </c>
      <c r="C2071" s="57" t="s">
        <v>45</v>
      </c>
      <c r="D2071" s="57" t="s">
        <v>171</v>
      </c>
      <c r="E2071" s="42" t="s">
        <v>6170</v>
      </c>
      <c r="F2071" s="58" t="s">
        <v>172</v>
      </c>
      <c r="G2071" s="87" t="s">
        <v>4544</v>
      </c>
      <c r="H2071" s="91" t="s">
        <v>2299</v>
      </c>
      <c r="I2071" s="57" t="s">
        <v>22</v>
      </c>
      <c r="J2071" s="72">
        <v>1</v>
      </c>
      <c r="K2071" s="57">
        <v>0</v>
      </c>
      <c r="L2071" s="57">
        <v>0.02</v>
      </c>
      <c r="M2071" s="57">
        <v>3.1</v>
      </c>
    </row>
    <row r="2072" s="83" customFormat="1" ht="27.6" spans="1:13">
      <c r="A2072" s="83" t="s">
        <v>44</v>
      </c>
      <c r="B2072" s="84">
        <v>2071</v>
      </c>
      <c r="C2072" s="57" t="s">
        <v>45</v>
      </c>
      <c r="D2072" s="57" t="s">
        <v>322</v>
      </c>
      <c r="E2072" s="42" t="s">
        <v>6170</v>
      </c>
      <c r="F2072" s="58" t="s">
        <v>323</v>
      </c>
      <c r="G2072" s="87" t="s">
        <v>3479</v>
      </c>
      <c r="H2072" s="91" t="s">
        <v>3453</v>
      </c>
      <c r="I2072" s="57" t="s">
        <v>2124</v>
      </c>
      <c r="J2072" s="59">
        <v>7.8</v>
      </c>
      <c r="K2072" s="59">
        <f t="shared" ref="K2072:K2074" si="133">J2072*0.1</f>
        <v>0.78</v>
      </c>
      <c r="L2072" s="57">
        <v>69</v>
      </c>
      <c r="M2072" s="57">
        <v>3.1</v>
      </c>
    </row>
    <row r="2073" s="83" customFormat="1" ht="27.6" spans="1:13">
      <c r="A2073" s="83" t="s">
        <v>44</v>
      </c>
      <c r="B2073" s="84">
        <v>2072</v>
      </c>
      <c r="C2073" s="57" t="s">
        <v>45</v>
      </c>
      <c r="D2073" s="57" t="s">
        <v>322</v>
      </c>
      <c r="E2073" s="42" t="s">
        <v>6170</v>
      </c>
      <c r="F2073" s="58" t="s">
        <v>323</v>
      </c>
      <c r="G2073" s="87" t="s">
        <v>3480</v>
      </c>
      <c r="H2073" s="91" t="s">
        <v>3453</v>
      </c>
      <c r="I2073" s="57" t="s">
        <v>2124</v>
      </c>
      <c r="J2073" s="59">
        <v>3</v>
      </c>
      <c r="K2073" s="59">
        <f t="shared" si="133"/>
        <v>0.3</v>
      </c>
      <c r="L2073" s="57">
        <v>46</v>
      </c>
      <c r="M2073" s="57">
        <v>3.1</v>
      </c>
    </row>
    <row r="2074" s="83" customFormat="1" ht="27.6" spans="1:13">
      <c r="A2074" s="83" t="s">
        <v>44</v>
      </c>
      <c r="B2074" s="84">
        <v>2073</v>
      </c>
      <c r="C2074" s="57" t="s">
        <v>45</v>
      </c>
      <c r="D2074" s="57" t="s">
        <v>322</v>
      </c>
      <c r="E2074" s="42" t="s">
        <v>6170</v>
      </c>
      <c r="F2074" s="58" t="s">
        <v>323</v>
      </c>
      <c r="G2074" s="87" t="s">
        <v>3481</v>
      </c>
      <c r="H2074" s="91" t="s">
        <v>3453</v>
      </c>
      <c r="I2074" s="57" t="s">
        <v>2124</v>
      </c>
      <c r="J2074" s="59">
        <v>15.1651</v>
      </c>
      <c r="K2074" s="59">
        <f t="shared" si="133"/>
        <v>1.51651</v>
      </c>
      <c r="L2074" s="72">
        <v>410</v>
      </c>
      <c r="M2074" s="57">
        <v>3.1</v>
      </c>
    </row>
    <row r="2075" s="83" customFormat="1" ht="27.6" spans="1:13">
      <c r="A2075" s="83" t="s">
        <v>44</v>
      </c>
      <c r="B2075" s="84">
        <v>2074</v>
      </c>
      <c r="C2075" s="57" t="s">
        <v>45</v>
      </c>
      <c r="D2075" s="57" t="s">
        <v>322</v>
      </c>
      <c r="E2075" s="42" t="s">
        <v>6170</v>
      </c>
      <c r="F2075" s="58" t="s">
        <v>323</v>
      </c>
      <c r="G2075" s="87" t="s">
        <v>4578</v>
      </c>
      <c r="H2075" s="91" t="s">
        <v>3453</v>
      </c>
      <c r="I2075" s="57" t="s">
        <v>2124</v>
      </c>
      <c r="J2075" s="59">
        <v>53.4703</v>
      </c>
      <c r="K2075" s="59">
        <v>0</v>
      </c>
      <c r="L2075" s="57">
        <v>2153</v>
      </c>
      <c r="M2075" s="57">
        <v>3.1</v>
      </c>
    </row>
    <row r="2076" s="83" customFormat="1" ht="27.6" spans="1:13">
      <c r="A2076" s="83" t="s">
        <v>44</v>
      </c>
      <c r="B2076" s="84">
        <v>2075</v>
      </c>
      <c r="C2076" s="57" t="s">
        <v>45</v>
      </c>
      <c r="D2076" s="57" t="s">
        <v>53</v>
      </c>
      <c r="E2076" s="42" t="s">
        <v>6170</v>
      </c>
      <c r="F2076" s="58" t="s">
        <v>55</v>
      </c>
      <c r="G2076" s="87" t="s">
        <v>3491</v>
      </c>
      <c r="H2076" s="91" t="s">
        <v>3453</v>
      </c>
      <c r="I2076" s="57" t="s">
        <v>22</v>
      </c>
      <c r="J2076" s="72">
        <v>1</v>
      </c>
      <c r="K2076" s="57">
        <f t="shared" ref="K2076:K2079" si="134">(CEILING(J2076*0.2,1))*1</f>
        <v>1</v>
      </c>
      <c r="L2076" s="57">
        <v>2</v>
      </c>
      <c r="M2076" s="57">
        <v>3.1</v>
      </c>
    </row>
    <row r="2077" s="83" customFormat="1" ht="27.6" spans="1:13">
      <c r="A2077" s="83" t="s">
        <v>44</v>
      </c>
      <c r="B2077" s="84">
        <v>2076</v>
      </c>
      <c r="C2077" s="57" t="s">
        <v>45</v>
      </c>
      <c r="D2077" s="57" t="s">
        <v>53</v>
      </c>
      <c r="E2077" s="42" t="s">
        <v>6170</v>
      </c>
      <c r="F2077" s="58" t="s">
        <v>249</v>
      </c>
      <c r="G2077" s="87" t="s">
        <v>3467</v>
      </c>
      <c r="H2077" s="91" t="s">
        <v>3453</v>
      </c>
      <c r="I2077" s="57" t="s">
        <v>22</v>
      </c>
      <c r="J2077" s="72">
        <v>1</v>
      </c>
      <c r="K2077" s="57">
        <f t="shared" si="134"/>
        <v>1</v>
      </c>
      <c r="L2077" s="72">
        <v>2</v>
      </c>
      <c r="M2077" s="57">
        <v>3.1</v>
      </c>
    </row>
    <row r="2078" s="83" customFormat="1" ht="27.6" spans="1:13">
      <c r="A2078" s="83" t="s">
        <v>44</v>
      </c>
      <c r="B2078" s="84">
        <v>2077</v>
      </c>
      <c r="C2078" s="57" t="s">
        <v>45</v>
      </c>
      <c r="D2078" s="57" t="s">
        <v>53</v>
      </c>
      <c r="E2078" s="42" t="s">
        <v>6170</v>
      </c>
      <c r="F2078" s="58" t="s">
        <v>249</v>
      </c>
      <c r="G2078" s="87" t="s">
        <v>6575</v>
      </c>
      <c r="H2078" s="91" t="s">
        <v>3453</v>
      </c>
      <c r="I2078" s="57" t="s">
        <v>22</v>
      </c>
      <c r="J2078" s="72">
        <v>1</v>
      </c>
      <c r="K2078" s="57">
        <v>0</v>
      </c>
      <c r="L2078" s="57">
        <v>7</v>
      </c>
      <c r="M2078" s="57">
        <v>3.1</v>
      </c>
    </row>
    <row r="2079" s="83" customFormat="1" ht="27.6" spans="1:13">
      <c r="A2079" s="83" t="s">
        <v>44</v>
      </c>
      <c r="B2079" s="84">
        <v>2078</v>
      </c>
      <c r="C2079" s="57" t="s">
        <v>45</v>
      </c>
      <c r="D2079" s="57" t="s">
        <v>53</v>
      </c>
      <c r="E2079" s="42" t="s">
        <v>6170</v>
      </c>
      <c r="F2079" s="58" t="s">
        <v>304</v>
      </c>
      <c r="G2079" s="87" t="s">
        <v>4591</v>
      </c>
      <c r="H2079" s="91" t="s">
        <v>3453</v>
      </c>
      <c r="I2079" s="57" t="s">
        <v>22</v>
      </c>
      <c r="J2079" s="72">
        <v>1</v>
      </c>
      <c r="K2079" s="57">
        <f t="shared" si="134"/>
        <v>1</v>
      </c>
      <c r="L2079" s="72">
        <v>6</v>
      </c>
      <c r="M2079" s="57">
        <v>3.1</v>
      </c>
    </row>
    <row r="2080" s="83" customFormat="1" ht="27.6" spans="1:13">
      <c r="A2080" s="83" t="s">
        <v>44</v>
      </c>
      <c r="B2080" s="84">
        <v>2079</v>
      </c>
      <c r="C2080" s="57" t="s">
        <v>45</v>
      </c>
      <c r="D2080" s="57" t="s">
        <v>322</v>
      </c>
      <c r="E2080" s="42" t="s">
        <v>6170</v>
      </c>
      <c r="F2080" s="58" t="s">
        <v>323</v>
      </c>
      <c r="G2080" s="87" t="s">
        <v>3480</v>
      </c>
      <c r="H2080" s="91" t="s">
        <v>3453</v>
      </c>
      <c r="I2080" s="57" t="s">
        <v>2124</v>
      </c>
      <c r="J2080" s="59">
        <v>13.7142</v>
      </c>
      <c r="K2080" s="59">
        <f>J2080*0.1</f>
        <v>1.37142</v>
      </c>
      <c r="L2080" s="57">
        <v>209</v>
      </c>
      <c r="M2080" s="57">
        <v>3.1</v>
      </c>
    </row>
    <row r="2081" s="83" customFormat="1" ht="27.6" spans="1:13">
      <c r="A2081" s="83" t="s">
        <v>44</v>
      </c>
      <c r="B2081" s="84">
        <v>2080</v>
      </c>
      <c r="C2081" s="57" t="s">
        <v>45</v>
      </c>
      <c r="D2081" s="57" t="s">
        <v>322</v>
      </c>
      <c r="E2081" s="42" t="s">
        <v>6170</v>
      </c>
      <c r="F2081" s="58" t="s">
        <v>323</v>
      </c>
      <c r="G2081" s="87" t="s">
        <v>4578</v>
      </c>
      <c r="H2081" s="91" t="s">
        <v>3453</v>
      </c>
      <c r="I2081" s="57" t="s">
        <v>2124</v>
      </c>
      <c r="J2081" s="59">
        <v>1.762</v>
      </c>
      <c r="K2081" s="59">
        <v>0</v>
      </c>
      <c r="L2081" s="57">
        <v>71</v>
      </c>
      <c r="M2081" s="57">
        <v>3.1</v>
      </c>
    </row>
    <row r="2082" s="83" customFormat="1" ht="27.6" spans="1:13">
      <c r="A2082" s="83" t="s">
        <v>44</v>
      </c>
      <c r="B2082" s="84">
        <v>2081</v>
      </c>
      <c r="C2082" s="57" t="s">
        <v>45</v>
      </c>
      <c r="D2082" s="57" t="s">
        <v>53</v>
      </c>
      <c r="E2082" s="42" t="s">
        <v>6170</v>
      </c>
      <c r="F2082" s="58" t="s">
        <v>249</v>
      </c>
      <c r="G2082" s="87" t="s">
        <v>4590</v>
      </c>
      <c r="H2082" s="91" t="s">
        <v>3453</v>
      </c>
      <c r="I2082" s="57" t="s">
        <v>22</v>
      </c>
      <c r="J2082" s="72">
        <v>1</v>
      </c>
      <c r="K2082" s="57">
        <f t="shared" ref="K2082:K2087" si="135">(CEILING(J2082*0.2,1))*1</f>
        <v>1</v>
      </c>
      <c r="L2082" s="72">
        <v>2</v>
      </c>
      <c r="M2082" s="57">
        <v>3.1</v>
      </c>
    </row>
    <row r="2083" s="83" customFormat="1" ht="27.6" spans="1:13">
      <c r="A2083" s="83" t="s">
        <v>44</v>
      </c>
      <c r="B2083" s="84">
        <v>2082</v>
      </c>
      <c r="C2083" s="57" t="s">
        <v>45</v>
      </c>
      <c r="D2083" s="57" t="s">
        <v>53</v>
      </c>
      <c r="E2083" s="42" t="s">
        <v>6170</v>
      </c>
      <c r="F2083" s="58" t="s">
        <v>249</v>
      </c>
      <c r="G2083" s="87" t="s">
        <v>6575</v>
      </c>
      <c r="H2083" s="91" t="s">
        <v>3453</v>
      </c>
      <c r="I2083" s="57" t="s">
        <v>22</v>
      </c>
      <c r="J2083" s="72">
        <v>1</v>
      </c>
      <c r="K2083" s="57">
        <v>0</v>
      </c>
      <c r="L2083" s="72">
        <v>7</v>
      </c>
      <c r="M2083" s="57">
        <v>3.1</v>
      </c>
    </row>
    <row r="2084" s="83" customFormat="1" ht="27.6" spans="1:13">
      <c r="A2084" s="83" t="s">
        <v>44</v>
      </c>
      <c r="B2084" s="84">
        <v>2083</v>
      </c>
      <c r="C2084" s="57" t="s">
        <v>45</v>
      </c>
      <c r="D2084" s="57" t="s">
        <v>322</v>
      </c>
      <c r="E2084" s="42" t="s">
        <v>6170</v>
      </c>
      <c r="F2084" s="58" t="s">
        <v>323</v>
      </c>
      <c r="G2084" s="87" t="s">
        <v>4578</v>
      </c>
      <c r="H2084" s="91" t="s">
        <v>3453</v>
      </c>
      <c r="I2084" s="57" t="s">
        <v>2124</v>
      </c>
      <c r="J2084" s="59">
        <v>1</v>
      </c>
      <c r="K2084" s="59">
        <v>0</v>
      </c>
      <c r="L2084" s="72">
        <v>40</v>
      </c>
      <c r="M2084" s="57">
        <v>3.1</v>
      </c>
    </row>
    <row r="2085" s="83" customFormat="1" ht="27.6" spans="1:13">
      <c r="A2085" s="83" t="s">
        <v>44</v>
      </c>
      <c r="B2085" s="84">
        <v>2084</v>
      </c>
      <c r="C2085" s="57" t="s">
        <v>45</v>
      </c>
      <c r="D2085" s="57" t="s">
        <v>53</v>
      </c>
      <c r="E2085" s="42" t="s">
        <v>6170</v>
      </c>
      <c r="F2085" s="58" t="s">
        <v>55</v>
      </c>
      <c r="G2085" s="87" t="s">
        <v>3491</v>
      </c>
      <c r="H2085" s="91" t="s">
        <v>3453</v>
      </c>
      <c r="I2085" s="57" t="s">
        <v>22</v>
      </c>
      <c r="J2085" s="72">
        <v>2</v>
      </c>
      <c r="K2085" s="57">
        <f t="shared" si="135"/>
        <v>1</v>
      </c>
      <c r="L2085" s="72">
        <v>4</v>
      </c>
      <c r="M2085" s="57">
        <v>3.1</v>
      </c>
    </row>
    <row r="2086" s="83" customFormat="1" ht="27.6" spans="1:13">
      <c r="A2086" s="83" t="s">
        <v>44</v>
      </c>
      <c r="B2086" s="84">
        <v>2085</v>
      </c>
      <c r="C2086" s="57" t="s">
        <v>45</v>
      </c>
      <c r="D2086" s="57" t="s">
        <v>322</v>
      </c>
      <c r="E2086" s="42" t="s">
        <v>6170</v>
      </c>
      <c r="F2086" s="58" t="s">
        <v>323</v>
      </c>
      <c r="G2086" s="87" t="s">
        <v>3479</v>
      </c>
      <c r="H2086" s="91" t="s">
        <v>3453</v>
      </c>
      <c r="I2086" s="57" t="s">
        <v>2124</v>
      </c>
      <c r="J2086" s="59">
        <v>5.2</v>
      </c>
      <c r="K2086" s="59">
        <f>J2086*0.1</f>
        <v>0.52</v>
      </c>
      <c r="L2086" s="72">
        <v>46</v>
      </c>
      <c r="M2086" s="57">
        <v>3.1</v>
      </c>
    </row>
    <row r="2087" s="83" customFormat="1" ht="27.6" spans="1:13">
      <c r="A2087" s="83" t="s">
        <v>44</v>
      </c>
      <c r="B2087" s="84">
        <v>2086</v>
      </c>
      <c r="C2087" s="57" t="s">
        <v>45</v>
      </c>
      <c r="D2087" s="57" t="s">
        <v>53</v>
      </c>
      <c r="E2087" s="42" t="s">
        <v>6170</v>
      </c>
      <c r="F2087" s="58" t="s">
        <v>55</v>
      </c>
      <c r="G2087" s="87" t="s">
        <v>3491</v>
      </c>
      <c r="H2087" s="91" t="s">
        <v>3453</v>
      </c>
      <c r="I2087" s="57" t="s">
        <v>22</v>
      </c>
      <c r="J2087" s="72">
        <v>2</v>
      </c>
      <c r="K2087" s="57">
        <f t="shared" si="135"/>
        <v>1</v>
      </c>
      <c r="L2087" s="72">
        <v>4</v>
      </c>
      <c r="M2087" s="57">
        <v>3.1</v>
      </c>
    </row>
    <row r="2088" s="83" customFormat="1" ht="27.6" spans="1:13">
      <c r="A2088" s="83" t="s">
        <v>44</v>
      </c>
      <c r="B2088" s="84">
        <v>2087</v>
      </c>
      <c r="C2088" s="57" t="s">
        <v>45</v>
      </c>
      <c r="D2088" s="57" t="s">
        <v>322</v>
      </c>
      <c r="E2088" s="42" t="s">
        <v>6170</v>
      </c>
      <c r="F2088" s="58" t="s">
        <v>323</v>
      </c>
      <c r="G2088" s="87" t="s">
        <v>3479</v>
      </c>
      <c r="H2088" s="91" t="s">
        <v>3453</v>
      </c>
      <c r="I2088" s="57" t="s">
        <v>2124</v>
      </c>
      <c r="J2088" s="59">
        <v>5.2</v>
      </c>
      <c r="K2088" s="59">
        <f>J2088*0.1</f>
        <v>0.52</v>
      </c>
      <c r="L2088" s="72">
        <v>46</v>
      </c>
      <c r="M2088" s="57">
        <v>3.1</v>
      </c>
    </row>
    <row r="2089" s="83" customFormat="1" ht="27.6" spans="1:13">
      <c r="A2089" s="83" t="s">
        <v>44</v>
      </c>
      <c r="B2089" s="84">
        <v>2088</v>
      </c>
      <c r="C2089" s="57" t="s">
        <v>45</v>
      </c>
      <c r="D2089" s="57" t="s">
        <v>89</v>
      </c>
      <c r="E2089" s="42" t="s">
        <v>6170</v>
      </c>
      <c r="F2089" s="58" t="s">
        <v>114</v>
      </c>
      <c r="G2089" s="87" t="s">
        <v>4573</v>
      </c>
      <c r="H2089" s="91" t="s">
        <v>3453</v>
      </c>
      <c r="I2089" s="57" t="s">
        <v>22</v>
      </c>
      <c r="J2089" s="72">
        <v>1</v>
      </c>
      <c r="K2089" s="57">
        <v>0</v>
      </c>
      <c r="L2089" s="72">
        <v>39</v>
      </c>
      <c r="M2089" s="57">
        <v>3.1</v>
      </c>
    </row>
    <row r="2090" s="83" customFormat="1" ht="27.6" spans="1:13">
      <c r="A2090" s="83" t="s">
        <v>44</v>
      </c>
      <c r="B2090" s="84">
        <v>2089</v>
      </c>
      <c r="C2090" s="57" t="s">
        <v>45</v>
      </c>
      <c r="D2090" s="57" t="s">
        <v>53</v>
      </c>
      <c r="E2090" s="42" t="s">
        <v>6170</v>
      </c>
      <c r="F2090" s="58" t="s">
        <v>304</v>
      </c>
      <c r="G2090" s="87" t="s">
        <v>3456</v>
      </c>
      <c r="H2090" s="91" t="s">
        <v>3453</v>
      </c>
      <c r="I2090" s="57" t="s">
        <v>22</v>
      </c>
      <c r="J2090" s="72">
        <v>1</v>
      </c>
      <c r="K2090" s="57">
        <f t="shared" ref="K2090:K2094" si="136">(CEILING(J2090*0.2,1))*1</f>
        <v>1</v>
      </c>
      <c r="L2090" s="72">
        <v>2</v>
      </c>
      <c r="M2090" s="57">
        <v>3.1</v>
      </c>
    </row>
    <row r="2091" s="83" customFormat="1" ht="27.6" spans="1:13">
      <c r="A2091" s="83" t="s">
        <v>44</v>
      </c>
      <c r="B2091" s="84">
        <v>2090</v>
      </c>
      <c r="C2091" s="57" t="s">
        <v>45</v>
      </c>
      <c r="D2091" s="57" t="s">
        <v>53</v>
      </c>
      <c r="E2091" s="42" t="s">
        <v>6170</v>
      </c>
      <c r="F2091" s="58" t="s">
        <v>249</v>
      </c>
      <c r="G2091" s="87" t="s">
        <v>3461</v>
      </c>
      <c r="H2091" s="91" t="s">
        <v>3453</v>
      </c>
      <c r="I2091" s="57" t="s">
        <v>22</v>
      </c>
      <c r="J2091" s="72">
        <v>1</v>
      </c>
      <c r="K2091" s="57">
        <f t="shared" si="136"/>
        <v>1</v>
      </c>
      <c r="L2091" s="72">
        <v>1</v>
      </c>
      <c r="M2091" s="57">
        <v>3.1</v>
      </c>
    </row>
    <row r="2092" s="83" customFormat="1" ht="27.6" spans="1:13">
      <c r="A2092" s="83" t="s">
        <v>44</v>
      </c>
      <c r="B2092" s="84">
        <v>2091</v>
      </c>
      <c r="C2092" s="57" t="s">
        <v>45</v>
      </c>
      <c r="D2092" s="57" t="s">
        <v>53</v>
      </c>
      <c r="E2092" s="42" t="s">
        <v>6170</v>
      </c>
      <c r="F2092" s="58" t="s">
        <v>55</v>
      </c>
      <c r="G2092" s="87" t="s">
        <v>4574</v>
      </c>
      <c r="H2092" s="91" t="s">
        <v>3453</v>
      </c>
      <c r="I2092" s="57" t="s">
        <v>22</v>
      </c>
      <c r="J2092" s="72">
        <v>9</v>
      </c>
      <c r="K2092" s="57">
        <v>0</v>
      </c>
      <c r="L2092" s="72">
        <v>216</v>
      </c>
      <c r="M2092" s="57">
        <v>3.1</v>
      </c>
    </row>
    <row r="2093" s="83" customFormat="1" ht="27.6" spans="1:13">
      <c r="A2093" s="83" t="s">
        <v>44</v>
      </c>
      <c r="B2093" s="84">
        <v>2092</v>
      </c>
      <c r="C2093" s="57" t="s">
        <v>45</v>
      </c>
      <c r="D2093" s="57" t="s">
        <v>53</v>
      </c>
      <c r="E2093" s="42" t="s">
        <v>6170</v>
      </c>
      <c r="F2093" s="58" t="s">
        <v>249</v>
      </c>
      <c r="G2093" s="87" t="s">
        <v>3467</v>
      </c>
      <c r="H2093" s="91" t="s">
        <v>3453</v>
      </c>
      <c r="I2093" s="57" t="s">
        <v>22</v>
      </c>
      <c r="J2093" s="72">
        <v>1</v>
      </c>
      <c r="K2093" s="57">
        <f t="shared" si="136"/>
        <v>1</v>
      </c>
      <c r="L2093" s="72">
        <v>2</v>
      </c>
      <c r="M2093" s="57">
        <v>3.1</v>
      </c>
    </row>
    <row r="2094" s="83" customFormat="1" ht="27.6" spans="1:13">
      <c r="A2094" s="83" t="s">
        <v>44</v>
      </c>
      <c r="B2094" s="84">
        <v>2093</v>
      </c>
      <c r="C2094" s="57" t="s">
        <v>45</v>
      </c>
      <c r="D2094" s="57" t="s">
        <v>53</v>
      </c>
      <c r="E2094" s="42" t="s">
        <v>6170</v>
      </c>
      <c r="F2094" s="58" t="s">
        <v>249</v>
      </c>
      <c r="G2094" s="87" t="s">
        <v>3468</v>
      </c>
      <c r="H2094" s="91" t="s">
        <v>3453</v>
      </c>
      <c r="I2094" s="57" t="s">
        <v>22</v>
      </c>
      <c r="J2094" s="72">
        <v>1</v>
      </c>
      <c r="K2094" s="57">
        <f t="shared" si="136"/>
        <v>1</v>
      </c>
      <c r="L2094" s="72">
        <v>4</v>
      </c>
      <c r="M2094" s="57">
        <v>3.1</v>
      </c>
    </row>
    <row r="2095" s="83" customFormat="1" ht="27.6" spans="1:13">
      <c r="A2095" s="83" t="s">
        <v>44</v>
      </c>
      <c r="B2095" s="84">
        <v>2094</v>
      </c>
      <c r="C2095" s="57" t="s">
        <v>45</v>
      </c>
      <c r="D2095" s="57" t="s">
        <v>53</v>
      </c>
      <c r="E2095" s="42" t="s">
        <v>6170</v>
      </c>
      <c r="F2095" s="58" t="s">
        <v>249</v>
      </c>
      <c r="G2095" s="87" t="s">
        <v>4576</v>
      </c>
      <c r="H2095" s="91" t="s">
        <v>3453</v>
      </c>
      <c r="I2095" s="57" t="s">
        <v>22</v>
      </c>
      <c r="J2095" s="72">
        <v>1</v>
      </c>
      <c r="K2095" s="57">
        <v>0</v>
      </c>
      <c r="L2095" s="72">
        <v>8</v>
      </c>
      <c r="M2095" s="57">
        <v>3.1</v>
      </c>
    </row>
    <row r="2096" s="83" customFormat="1" ht="27.6" spans="1:13">
      <c r="A2096" s="83" t="s">
        <v>44</v>
      </c>
      <c r="B2096" s="84">
        <v>2095</v>
      </c>
      <c r="C2096" s="57" t="s">
        <v>45</v>
      </c>
      <c r="D2096" s="57" t="s">
        <v>53</v>
      </c>
      <c r="E2096" s="42" t="s">
        <v>6170</v>
      </c>
      <c r="F2096" s="58" t="s">
        <v>304</v>
      </c>
      <c r="G2096" s="87" t="s">
        <v>4589</v>
      </c>
      <c r="H2096" s="91" t="s">
        <v>3453</v>
      </c>
      <c r="I2096" s="57" t="s">
        <v>22</v>
      </c>
      <c r="J2096" s="72">
        <v>1</v>
      </c>
      <c r="K2096" s="57">
        <f>(CEILING(J2096*0.2,1))*1</f>
        <v>1</v>
      </c>
      <c r="L2096" s="72">
        <v>10</v>
      </c>
      <c r="M2096" s="57">
        <v>3.1</v>
      </c>
    </row>
    <row r="2097" s="83" customFormat="1" ht="27.6" spans="1:13">
      <c r="A2097" s="83" t="s">
        <v>44</v>
      </c>
      <c r="B2097" s="84">
        <v>2096</v>
      </c>
      <c r="C2097" s="57" t="s">
        <v>45</v>
      </c>
      <c r="D2097" s="57" t="s">
        <v>171</v>
      </c>
      <c r="E2097" s="42" t="s">
        <v>6170</v>
      </c>
      <c r="F2097" s="58" t="s">
        <v>172</v>
      </c>
      <c r="G2097" s="87" t="s">
        <v>4544</v>
      </c>
      <c r="H2097" s="91" t="s">
        <v>2299</v>
      </c>
      <c r="I2097" s="57" t="s">
        <v>22</v>
      </c>
      <c r="J2097" s="72">
        <v>1</v>
      </c>
      <c r="K2097" s="57">
        <v>0</v>
      </c>
      <c r="L2097" s="72">
        <v>0.02</v>
      </c>
      <c r="M2097" s="57">
        <v>3.1</v>
      </c>
    </row>
    <row r="2098" s="83" customFormat="1" ht="27.6" spans="1:13">
      <c r="A2098" s="83" t="s">
        <v>44</v>
      </c>
      <c r="B2098" s="84">
        <v>2097</v>
      </c>
      <c r="C2098" s="57" t="s">
        <v>45</v>
      </c>
      <c r="D2098" s="57" t="s">
        <v>322</v>
      </c>
      <c r="E2098" s="42" t="s">
        <v>6170</v>
      </c>
      <c r="F2098" s="58" t="s">
        <v>323</v>
      </c>
      <c r="G2098" s="87" t="s">
        <v>3479</v>
      </c>
      <c r="H2098" s="91" t="s">
        <v>3453</v>
      </c>
      <c r="I2098" s="57" t="s">
        <v>2124</v>
      </c>
      <c r="J2098" s="59">
        <v>0.3404</v>
      </c>
      <c r="K2098" s="59">
        <f t="shared" ref="K2098:K2100" si="137">J2098*0.1</f>
        <v>0.03404</v>
      </c>
      <c r="L2098" s="72">
        <v>3</v>
      </c>
      <c r="M2098" s="57">
        <v>3.1</v>
      </c>
    </row>
    <row r="2099" s="83" customFormat="1" ht="27.6" spans="1:13">
      <c r="A2099" s="83" t="s">
        <v>44</v>
      </c>
      <c r="B2099" s="84">
        <v>2098</v>
      </c>
      <c r="C2099" s="57" t="s">
        <v>45</v>
      </c>
      <c r="D2099" s="57" t="s">
        <v>322</v>
      </c>
      <c r="E2099" s="42" t="s">
        <v>6170</v>
      </c>
      <c r="F2099" s="58" t="s">
        <v>323</v>
      </c>
      <c r="G2099" s="87" t="s">
        <v>3480</v>
      </c>
      <c r="H2099" s="91" t="s">
        <v>3453</v>
      </c>
      <c r="I2099" s="57" t="s">
        <v>2124</v>
      </c>
      <c r="J2099" s="59">
        <v>7</v>
      </c>
      <c r="K2099" s="59">
        <f t="shared" si="137"/>
        <v>0.7</v>
      </c>
      <c r="L2099" s="72">
        <v>107</v>
      </c>
      <c r="M2099" s="57">
        <v>3.1</v>
      </c>
    </row>
    <row r="2100" s="83" customFormat="1" ht="27.6" spans="1:13">
      <c r="A2100" s="83" t="s">
        <v>44</v>
      </c>
      <c r="B2100" s="84">
        <v>2099</v>
      </c>
      <c r="C2100" s="57" t="s">
        <v>45</v>
      </c>
      <c r="D2100" s="57" t="s">
        <v>322</v>
      </c>
      <c r="E2100" s="42" t="s">
        <v>6170</v>
      </c>
      <c r="F2100" s="58" t="s">
        <v>323</v>
      </c>
      <c r="G2100" s="87" t="s">
        <v>3481</v>
      </c>
      <c r="H2100" s="91" t="s">
        <v>3453</v>
      </c>
      <c r="I2100" s="57" t="s">
        <v>2124</v>
      </c>
      <c r="J2100" s="59">
        <v>10</v>
      </c>
      <c r="K2100" s="59">
        <f t="shared" si="137"/>
        <v>1</v>
      </c>
      <c r="L2100" s="72">
        <v>270</v>
      </c>
      <c r="M2100" s="57">
        <v>3.1</v>
      </c>
    </row>
    <row r="2101" s="83" customFormat="1" ht="27.6" spans="1:13">
      <c r="A2101" s="83" t="s">
        <v>44</v>
      </c>
      <c r="B2101" s="84">
        <v>2100</v>
      </c>
      <c r="C2101" s="57" t="s">
        <v>45</v>
      </c>
      <c r="D2101" s="57" t="s">
        <v>322</v>
      </c>
      <c r="E2101" s="42" t="s">
        <v>6170</v>
      </c>
      <c r="F2101" s="58" t="s">
        <v>323</v>
      </c>
      <c r="G2101" s="87" t="s">
        <v>4578</v>
      </c>
      <c r="H2101" s="91" t="s">
        <v>3453</v>
      </c>
      <c r="I2101" s="57" t="s">
        <v>2124</v>
      </c>
      <c r="J2101" s="59">
        <v>32.5524</v>
      </c>
      <c r="K2101" s="59">
        <v>0</v>
      </c>
      <c r="L2101" s="72">
        <v>1311</v>
      </c>
      <c r="M2101" s="57">
        <v>3.1</v>
      </c>
    </row>
    <row r="2102" s="83" customFormat="1" ht="27.6" spans="1:13">
      <c r="A2102" s="83" t="s">
        <v>44</v>
      </c>
      <c r="B2102" s="84">
        <v>2101</v>
      </c>
      <c r="C2102" s="57" t="s">
        <v>45</v>
      </c>
      <c r="D2102" s="57" t="s">
        <v>89</v>
      </c>
      <c r="E2102" s="42" t="s">
        <v>6170</v>
      </c>
      <c r="F2102" s="58" t="s">
        <v>114</v>
      </c>
      <c r="G2102" s="87" t="s">
        <v>4580</v>
      </c>
      <c r="H2102" s="91" t="s">
        <v>3453</v>
      </c>
      <c r="I2102" s="57" t="s">
        <v>22</v>
      </c>
      <c r="J2102" s="72">
        <v>1</v>
      </c>
      <c r="K2102" s="57">
        <v>0</v>
      </c>
      <c r="L2102" s="72">
        <v>16</v>
      </c>
      <c r="M2102" s="57">
        <v>3.1</v>
      </c>
    </row>
    <row r="2103" s="83" customFormat="1" ht="27.6" spans="1:13">
      <c r="A2103" s="83" t="s">
        <v>44</v>
      </c>
      <c r="B2103" s="84">
        <v>2102</v>
      </c>
      <c r="C2103" s="57" t="s">
        <v>45</v>
      </c>
      <c r="D2103" s="57" t="s">
        <v>53</v>
      </c>
      <c r="E2103" s="42" t="s">
        <v>6170</v>
      </c>
      <c r="F2103" s="58" t="s">
        <v>55</v>
      </c>
      <c r="G2103" s="87" t="s">
        <v>3462</v>
      </c>
      <c r="H2103" s="91" t="s">
        <v>3453</v>
      </c>
      <c r="I2103" s="57" t="s">
        <v>22</v>
      </c>
      <c r="J2103" s="72">
        <v>1</v>
      </c>
      <c r="K2103" s="57">
        <f t="shared" ref="K2103:K2108" si="138">(CEILING(J2103*0.2,1))*1</f>
        <v>1</v>
      </c>
      <c r="L2103" s="72">
        <v>6</v>
      </c>
      <c r="M2103" s="57">
        <v>3.1</v>
      </c>
    </row>
    <row r="2104" s="83" customFormat="1" ht="27.6" spans="1:13">
      <c r="A2104" s="83" t="s">
        <v>44</v>
      </c>
      <c r="B2104" s="84">
        <v>2103</v>
      </c>
      <c r="C2104" s="57" t="s">
        <v>45</v>
      </c>
      <c r="D2104" s="57" t="s">
        <v>322</v>
      </c>
      <c r="E2104" s="42" t="s">
        <v>6170</v>
      </c>
      <c r="F2104" s="58" t="s">
        <v>323</v>
      </c>
      <c r="G2104" s="87" t="s">
        <v>3480</v>
      </c>
      <c r="H2104" s="91" t="s">
        <v>3453</v>
      </c>
      <c r="I2104" s="57" t="s">
        <v>2124</v>
      </c>
      <c r="J2104" s="59">
        <v>10.874</v>
      </c>
      <c r="K2104" s="59">
        <f>J2104*0.1</f>
        <v>1.0874</v>
      </c>
      <c r="L2104" s="72">
        <v>166</v>
      </c>
      <c r="M2104" s="57">
        <v>3.1</v>
      </c>
    </row>
    <row r="2105" s="83" customFormat="1" ht="27.6" spans="1:13">
      <c r="A2105" s="83" t="s">
        <v>44</v>
      </c>
      <c r="B2105" s="84">
        <v>2104</v>
      </c>
      <c r="C2105" s="57" t="s">
        <v>45</v>
      </c>
      <c r="D2105" s="57" t="s">
        <v>89</v>
      </c>
      <c r="E2105" s="42" t="s">
        <v>6170</v>
      </c>
      <c r="F2105" s="58" t="s">
        <v>114</v>
      </c>
      <c r="G2105" s="87" t="s">
        <v>4573</v>
      </c>
      <c r="H2105" s="91" t="s">
        <v>3453</v>
      </c>
      <c r="I2105" s="57" t="s">
        <v>22</v>
      </c>
      <c r="J2105" s="72">
        <v>1</v>
      </c>
      <c r="K2105" s="57">
        <v>0</v>
      </c>
      <c r="L2105" s="72">
        <v>39</v>
      </c>
      <c r="M2105" s="57">
        <v>3.1</v>
      </c>
    </row>
    <row r="2106" s="83" customFormat="1" ht="27.6" spans="1:13">
      <c r="A2106" s="83" t="s">
        <v>44</v>
      </c>
      <c r="B2106" s="84">
        <v>2105</v>
      </c>
      <c r="C2106" s="57" t="s">
        <v>45</v>
      </c>
      <c r="D2106" s="57" t="s">
        <v>53</v>
      </c>
      <c r="E2106" s="42" t="s">
        <v>6170</v>
      </c>
      <c r="F2106" s="58" t="s">
        <v>55</v>
      </c>
      <c r="G2106" s="87" t="s">
        <v>3491</v>
      </c>
      <c r="H2106" s="91" t="s">
        <v>3453</v>
      </c>
      <c r="I2106" s="57" t="s">
        <v>22</v>
      </c>
      <c r="J2106" s="72">
        <v>1</v>
      </c>
      <c r="K2106" s="57">
        <f t="shared" si="138"/>
        <v>1</v>
      </c>
      <c r="L2106" s="72">
        <v>2</v>
      </c>
      <c r="M2106" s="57">
        <v>3.1</v>
      </c>
    </row>
    <row r="2107" s="83" customFormat="1" ht="27.6" spans="1:13">
      <c r="A2107" s="83" t="s">
        <v>44</v>
      </c>
      <c r="B2107" s="84">
        <v>2106</v>
      </c>
      <c r="C2107" s="57" t="s">
        <v>45</v>
      </c>
      <c r="D2107" s="57" t="s">
        <v>53</v>
      </c>
      <c r="E2107" s="42" t="s">
        <v>6170</v>
      </c>
      <c r="F2107" s="58" t="s">
        <v>249</v>
      </c>
      <c r="G2107" s="87" t="s">
        <v>3461</v>
      </c>
      <c r="H2107" s="91" t="s">
        <v>3453</v>
      </c>
      <c r="I2107" s="57" t="s">
        <v>22</v>
      </c>
      <c r="J2107" s="72">
        <v>1</v>
      </c>
      <c r="K2107" s="57">
        <f t="shared" si="138"/>
        <v>1</v>
      </c>
      <c r="L2107" s="72">
        <v>1</v>
      </c>
      <c r="M2107" s="57">
        <v>3.1</v>
      </c>
    </row>
    <row r="2108" s="83" customFormat="1" ht="27.6" spans="1:13">
      <c r="A2108" s="83" t="s">
        <v>44</v>
      </c>
      <c r="B2108" s="84">
        <v>2107</v>
      </c>
      <c r="C2108" s="57" t="s">
        <v>45</v>
      </c>
      <c r="D2108" s="57" t="s">
        <v>53</v>
      </c>
      <c r="E2108" s="42" t="s">
        <v>6170</v>
      </c>
      <c r="F2108" s="58" t="s">
        <v>55</v>
      </c>
      <c r="G2108" s="87" t="s">
        <v>3462</v>
      </c>
      <c r="H2108" s="91" t="s">
        <v>3453</v>
      </c>
      <c r="I2108" s="57" t="s">
        <v>22</v>
      </c>
      <c r="J2108" s="72">
        <v>4</v>
      </c>
      <c r="K2108" s="57">
        <f t="shared" si="138"/>
        <v>1</v>
      </c>
      <c r="L2108" s="72">
        <v>22</v>
      </c>
      <c r="M2108" s="57">
        <v>3.1</v>
      </c>
    </row>
    <row r="2109" s="83" customFormat="1" ht="27.6" spans="1:13">
      <c r="A2109" s="83" t="s">
        <v>44</v>
      </c>
      <c r="B2109" s="84">
        <v>2108</v>
      </c>
      <c r="C2109" s="57" t="s">
        <v>45</v>
      </c>
      <c r="D2109" s="57" t="s">
        <v>53</v>
      </c>
      <c r="E2109" s="42" t="s">
        <v>6170</v>
      </c>
      <c r="F2109" s="58" t="s">
        <v>55</v>
      </c>
      <c r="G2109" s="87" t="s">
        <v>4574</v>
      </c>
      <c r="H2109" s="91" t="s">
        <v>3453</v>
      </c>
      <c r="I2109" s="57" t="s">
        <v>22</v>
      </c>
      <c r="J2109" s="72">
        <v>10</v>
      </c>
      <c r="K2109" s="57">
        <v>0</v>
      </c>
      <c r="L2109" s="72">
        <v>240</v>
      </c>
      <c r="M2109" s="57">
        <v>3.1</v>
      </c>
    </row>
    <row r="2110" s="83" customFormat="1" ht="27.6" spans="1:13">
      <c r="A2110" s="83" t="s">
        <v>44</v>
      </c>
      <c r="B2110" s="84">
        <v>2109</v>
      </c>
      <c r="C2110" s="57" t="s">
        <v>45</v>
      </c>
      <c r="D2110" s="57" t="s">
        <v>53</v>
      </c>
      <c r="E2110" s="42" t="s">
        <v>6170</v>
      </c>
      <c r="F2110" s="58" t="s">
        <v>55</v>
      </c>
      <c r="G2110" s="87" t="s">
        <v>4575</v>
      </c>
      <c r="H2110" s="91" t="s">
        <v>3453</v>
      </c>
      <c r="I2110" s="57" t="s">
        <v>22</v>
      </c>
      <c r="J2110" s="72">
        <v>1</v>
      </c>
      <c r="K2110" s="57">
        <v>0</v>
      </c>
      <c r="L2110" s="72">
        <v>12</v>
      </c>
      <c r="M2110" s="57">
        <v>3.1</v>
      </c>
    </row>
    <row r="2111" s="83" customFormat="1" ht="27.6" spans="1:13">
      <c r="A2111" s="83" t="s">
        <v>44</v>
      </c>
      <c r="B2111" s="84">
        <v>2110</v>
      </c>
      <c r="C2111" s="57" t="s">
        <v>45</v>
      </c>
      <c r="D2111" s="57" t="s">
        <v>53</v>
      </c>
      <c r="E2111" s="42" t="s">
        <v>6170</v>
      </c>
      <c r="F2111" s="58" t="s">
        <v>249</v>
      </c>
      <c r="G2111" s="87" t="s">
        <v>4590</v>
      </c>
      <c r="H2111" s="91" t="s">
        <v>3453</v>
      </c>
      <c r="I2111" s="57" t="s">
        <v>22</v>
      </c>
      <c r="J2111" s="72">
        <v>1</v>
      </c>
      <c r="K2111" s="57">
        <f t="shared" ref="K2111:K2113" si="139">(CEILING(J2111*0.2,1))*1</f>
        <v>1</v>
      </c>
      <c r="L2111" s="72">
        <v>2</v>
      </c>
      <c r="M2111" s="57">
        <v>3.1</v>
      </c>
    </row>
    <row r="2112" s="83" customFormat="1" ht="27.6" spans="1:13">
      <c r="A2112" s="83" t="s">
        <v>44</v>
      </c>
      <c r="B2112" s="84">
        <v>2111</v>
      </c>
      <c r="C2112" s="57" t="s">
        <v>45</v>
      </c>
      <c r="D2112" s="57" t="s">
        <v>53</v>
      </c>
      <c r="E2112" s="42" t="s">
        <v>6170</v>
      </c>
      <c r="F2112" s="58" t="s">
        <v>249</v>
      </c>
      <c r="G2112" s="87" t="s">
        <v>3467</v>
      </c>
      <c r="H2112" s="91" t="s">
        <v>3453</v>
      </c>
      <c r="I2112" s="57" t="s">
        <v>22</v>
      </c>
      <c r="J2112" s="72">
        <v>1</v>
      </c>
      <c r="K2112" s="57">
        <f t="shared" si="139"/>
        <v>1</v>
      </c>
      <c r="L2112" s="72">
        <v>2</v>
      </c>
      <c r="M2112" s="57">
        <v>3.1</v>
      </c>
    </row>
    <row r="2113" s="83" customFormat="1" ht="27.6" spans="1:13">
      <c r="A2113" s="83" t="s">
        <v>44</v>
      </c>
      <c r="B2113" s="84">
        <v>2112</v>
      </c>
      <c r="C2113" s="57" t="s">
        <v>45</v>
      </c>
      <c r="D2113" s="57" t="s">
        <v>53</v>
      </c>
      <c r="E2113" s="42" t="s">
        <v>6170</v>
      </c>
      <c r="F2113" s="58" t="s">
        <v>304</v>
      </c>
      <c r="G2113" s="87" t="s">
        <v>3471</v>
      </c>
      <c r="H2113" s="91" t="s">
        <v>3453</v>
      </c>
      <c r="I2113" s="57" t="s">
        <v>22</v>
      </c>
      <c r="J2113" s="72">
        <v>1</v>
      </c>
      <c r="K2113" s="57">
        <f t="shared" si="139"/>
        <v>1</v>
      </c>
      <c r="L2113" s="72">
        <v>6</v>
      </c>
      <c r="M2113" s="57">
        <v>3.1</v>
      </c>
    </row>
    <row r="2114" s="83" customFormat="1" ht="27.6" spans="1:13">
      <c r="A2114" s="83" t="s">
        <v>44</v>
      </c>
      <c r="B2114" s="84">
        <v>2113</v>
      </c>
      <c r="C2114" s="57" t="s">
        <v>45</v>
      </c>
      <c r="D2114" s="57" t="s">
        <v>53</v>
      </c>
      <c r="E2114" s="42" t="s">
        <v>6170</v>
      </c>
      <c r="F2114" s="58" t="s">
        <v>304</v>
      </c>
      <c r="G2114" s="87" t="s">
        <v>4582</v>
      </c>
      <c r="H2114" s="91" t="s">
        <v>3453</v>
      </c>
      <c r="I2114" s="57" t="s">
        <v>22</v>
      </c>
      <c r="J2114" s="72">
        <v>2</v>
      </c>
      <c r="K2114" s="57">
        <v>0</v>
      </c>
      <c r="L2114" s="72">
        <v>26</v>
      </c>
      <c r="M2114" s="57">
        <v>3.1</v>
      </c>
    </row>
    <row r="2115" s="83" customFormat="1" ht="27.6" spans="1:13">
      <c r="A2115" s="83" t="s">
        <v>44</v>
      </c>
      <c r="B2115" s="84">
        <v>2114</v>
      </c>
      <c r="C2115" s="57" t="s">
        <v>45</v>
      </c>
      <c r="D2115" s="57" t="s">
        <v>171</v>
      </c>
      <c r="E2115" s="42" t="s">
        <v>6170</v>
      </c>
      <c r="F2115" s="58" t="s">
        <v>172</v>
      </c>
      <c r="G2115" s="87" t="s">
        <v>4544</v>
      </c>
      <c r="H2115" s="91" t="s">
        <v>2299</v>
      </c>
      <c r="I2115" s="57" t="s">
        <v>22</v>
      </c>
      <c r="J2115" s="72">
        <v>1</v>
      </c>
      <c r="K2115" s="57">
        <v>0</v>
      </c>
      <c r="L2115" s="72">
        <v>0.02</v>
      </c>
      <c r="M2115" s="57">
        <v>3.1</v>
      </c>
    </row>
    <row r="2116" s="83" customFormat="1" ht="27.6" spans="1:13">
      <c r="A2116" s="83" t="s">
        <v>44</v>
      </c>
      <c r="B2116" s="84">
        <v>2115</v>
      </c>
      <c r="C2116" s="57" t="s">
        <v>45</v>
      </c>
      <c r="D2116" s="57" t="s">
        <v>322</v>
      </c>
      <c r="E2116" s="42" t="s">
        <v>6170</v>
      </c>
      <c r="F2116" s="58" t="s">
        <v>323</v>
      </c>
      <c r="G2116" s="87" t="s">
        <v>3479</v>
      </c>
      <c r="H2116" s="91" t="s">
        <v>3453</v>
      </c>
      <c r="I2116" s="57" t="s">
        <v>2124</v>
      </c>
      <c r="J2116" s="59">
        <v>35.6834</v>
      </c>
      <c r="K2116" s="59">
        <f t="shared" ref="K2116:K2121" si="140">J2116*0.1</f>
        <v>3.56834</v>
      </c>
      <c r="L2116" s="72">
        <v>315</v>
      </c>
      <c r="M2116" s="57">
        <v>3.1</v>
      </c>
    </row>
    <row r="2117" s="83" customFormat="1" ht="27.6" spans="1:13">
      <c r="A2117" s="83" t="s">
        <v>44</v>
      </c>
      <c r="B2117" s="84">
        <v>2116</v>
      </c>
      <c r="C2117" s="57" t="s">
        <v>45</v>
      </c>
      <c r="D2117" s="57" t="s">
        <v>322</v>
      </c>
      <c r="E2117" s="42" t="s">
        <v>6170</v>
      </c>
      <c r="F2117" s="58" t="s">
        <v>323</v>
      </c>
      <c r="G2117" s="87" t="s">
        <v>3480</v>
      </c>
      <c r="H2117" s="91" t="s">
        <v>3453</v>
      </c>
      <c r="I2117" s="57" t="s">
        <v>2124</v>
      </c>
      <c r="J2117" s="59">
        <v>17.8855</v>
      </c>
      <c r="K2117" s="59">
        <f t="shared" si="140"/>
        <v>1.78855</v>
      </c>
      <c r="L2117" s="72">
        <v>273</v>
      </c>
      <c r="M2117" s="57">
        <v>3.1</v>
      </c>
    </row>
    <row r="2118" s="83" customFormat="1" ht="27.6" spans="1:13">
      <c r="A2118" s="83" t="s">
        <v>44</v>
      </c>
      <c r="B2118" s="84">
        <v>2117</v>
      </c>
      <c r="C2118" s="57" t="s">
        <v>45</v>
      </c>
      <c r="D2118" s="57" t="s">
        <v>322</v>
      </c>
      <c r="E2118" s="42" t="s">
        <v>6170</v>
      </c>
      <c r="F2118" s="58" t="s">
        <v>323</v>
      </c>
      <c r="G2118" s="87" t="s">
        <v>4578</v>
      </c>
      <c r="H2118" s="91" t="s">
        <v>3453</v>
      </c>
      <c r="I2118" s="57" t="s">
        <v>2124</v>
      </c>
      <c r="J2118" s="59">
        <v>58.6249</v>
      </c>
      <c r="K2118" s="59">
        <v>0</v>
      </c>
      <c r="L2118" s="72">
        <v>2361</v>
      </c>
      <c r="M2118" s="57">
        <v>3.1</v>
      </c>
    </row>
    <row r="2119" s="83" customFormat="1" ht="27.6" spans="1:13">
      <c r="A2119" s="83" t="s">
        <v>44</v>
      </c>
      <c r="B2119" s="84">
        <v>2118</v>
      </c>
      <c r="C2119" s="57" t="s">
        <v>45</v>
      </c>
      <c r="D2119" s="57" t="s">
        <v>53</v>
      </c>
      <c r="E2119" s="42" t="s">
        <v>6170</v>
      </c>
      <c r="F2119" s="58" t="s">
        <v>55</v>
      </c>
      <c r="G2119" s="87" t="s">
        <v>3462</v>
      </c>
      <c r="H2119" s="91" t="s">
        <v>3453</v>
      </c>
      <c r="I2119" s="57" t="s">
        <v>22</v>
      </c>
      <c r="J2119" s="72">
        <v>1</v>
      </c>
      <c r="K2119" s="57">
        <f>(CEILING(J2119*0.2,1))*1</f>
        <v>1</v>
      </c>
      <c r="L2119" s="72">
        <v>6</v>
      </c>
      <c r="M2119" s="57">
        <v>3.1</v>
      </c>
    </row>
    <row r="2120" s="83" customFormat="1" ht="27.6" spans="1:13">
      <c r="A2120" s="83" t="s">
        <v>44</v>
      </c>
      <c r="B2120" s="84">
        <v>2119</v>
      </c>
      <c r="C2120" s="57" t="s">
        <v>45</v>
      </c>
      <c r="D2120" s="57" t="s">
        <v>53</v>
      </c>
      <c r="E2120" s="42" t="s">
        <v>6170</v>
      </c>
      <c r="F2120" s="58" t="s">
        <v>249</v>
      </c>
      <c r="G2120" s="87" t="s">
        <v>6575</v>
      </c>
      <c r="H2120" s="91" t="s">
        <v>3453</v>
      </c>
      <c r="I2120" s="57" t="s">
        <v>22</v>
      </c>
      <c r="J2120" s="72">
        <v>1</v>
      </c>
      <c r="K2120" s="57">
        <v>0</v>
      </c>
      <c r="L2120" s="72">
        <v>7</v>
      </c>
      <c r="M2120" s="57">
        <v>3.1</v>
      </c>
    </row>
    <row r="2121" s="83" customFormat="1" ht="27.6" spans="1:13">
      <c r="A2121" s="83" t="s">
        <v>44</v>
      </c>
      <c r="B2121" s="84">
        <v>2120</v>
      </c>
      <c r="C2121" s="57" t="s">
        <v>45</v>
      </c>
      <c r="D2121" s="57" t="s">
        <v>322</v>
      </c>
      <c r="E2121" s="42" t="s">
        <v>6170</v>
      </c>
      <c r="F2121" s="58" t="s">
        <v>323</v>
      </c>
      <c r="G2121" s="87" t="s">
        <v>3480</v>
      </c>
      <c r="H2121" s="91" t="s">
        <v>3453</v>
      </c>
      <c r="I2121" s="57" t="s">
        <v>2124</v>
      </c>
      <c r="J2121" s="59">
        <v>9.2794</v>
      </c>
      <c r="K2121" s="59">
        <f t="shared" si="140"/>
        <v>0.92794</v>
      </c>
      <c r="L2121" s="72">
        <v>141</v>
      </c>
      <c r="M2121" s="57">
        <v>3.1</v>
      </c>
    </row>
    <row r="2122" s="83" customFormat="1" ht="27.6" spans="1:13">
      <c r="A2122" s="83" t="s">
        <v>44</v>
      </c>
      <c r="B2122" s="84">
        <v>2121</v>
      </c>
      <c r="C2122" s="57" t="s">
        <v>45</v>
      </c>
      <c r="D2122" s="57" t="s">
        <v>89</v>
      </c>
      <c r="E2122" s="42" t="s">
        <v>6170</v>
      </c>
      <c r="F2122" s="58" t="s">
        <v>114</v>
      </c>
      <c r="G2122" s="87" t="s">
        <v>4580</v>
      </c>
      <c r="H2122" s="91" t="s">
        <v>3453</v>
      </c>
      <c r="I2122" s="57" t="s">
        <v>22</v>
      </c>
      <c r="J2122" s="72">
        <v>1</v>
      </c>
      <c r="K2122" s="57">
        <v>0</v>
      </c>
      <c r="L2122" s="72">
        <v>16</v>
      </c>
      <c r="M2122" s="57">
        <v>3.1</v>
      </c>
    </row>
    <row r="2123" s="83" customFormat="1" ht="27.6" spans="1:13">
      <c r="A2123" s="83" t="s">
        <v>44</v>
      </c>
      <c r="B2123" s="84">
        <v>2122</v>
      </c>
      <c r="C2123" s="57" t="s">
        <v>45</v>
      </c>
      <c r="D2123" s="57" t="s">
        <v>53</v>
      </c>
      <c r="E2123" s="42" t="s">
        <v>6170</v>
      </c>
      <c r="F2123" s="58" t="s">
        <v>55</v>
      </c>
      <c r="G2123" s="87" t="s">
        <v>3462</v>
      </c>
      <c r="H2123" s="91" t="s">
        <v>3453</v>
      </c>
      <c r="I2123" s="57" t="s">
        <v>22</v>
      </c>
      <c r="J2123" s="72">
        <v>6</v>
      </c>
      <c r="K2123" s="57">
        <f>(CEILING(J2123*0.2,1))*1</f>
        <v>2</v>
      </c>
      <c r="L2123" s="72">
        <v>33</v>
      </c>
      <c r="M2123" s="57">
        <v>3.1</v>
      </c>
    </row>
    <row r="2124" s="83" customFormat="1" ht="27.6" spans="1:13">
      <c r="A2124" s="83" t="s">
        <v>44</v>
      </c>
      <c r="B2124" s="84">
        <v>2123</v>
      </c>
      <c r="C2124" s="57" t="s">
        <v>45</v>
      </c>
      <c r="D2124" s="57" t="s">
        <v>171</v>
      </c>
      <c r="E2124" s="42" t="s">
        <v>6170</v>
      </c>
      <c r="F2124" s="58" t="s">
        <v>172</v>
      </c>
      <c r="G2124" s="87" t="s">
        <v>3360</v>
      </c>
      <c r="H2124" s="91" t="s">
        <v>2299</v>
      </c>
      <c r="I2124" s="57" t="s">
        <v>22</v>
      </c>
      <c r="J2124" s="72">
        <v>1</v>
      </c>
      <c r="K2124" s="57">
        <v>0</v>
      </c>
      <c r="L2124" s="72">
        <v>0.06</v>
      </c>
      <c r="M2124" s="57">
        <v>3.1</v>
      </c>
    </row>
    <row r="2125" s="83" customFormat="1" ht="27.6" spans="1:13">
      <c r="A2125" s="83" t="s">
        <v>44</v>
      </c>
      <c r="B2125" s="84">
        <v>2124</v>
      </c>
      <c r="C2125" s="57" t="s">
        <v>45</v>
      </c>
      <c r="D2125" s="57" t="s">
        <v>322</v>
      </c>
      <c r="E2125" s="42" t="s">
        <v>6170</v>
      </c>
      <c r="F2125" s="58" t="s">
        <v>323</v>
      </c>
      <c r="G2125" s="87" t="s">
        <v>3480</v>
      </c>
      <c r="H2125" s="91" t="s">
        <v>3453</v>
      </c>
      <c r="I2125" s="57" t="s">
        <v>2124</v>
      </c>
      <c r="J2125" s="59">
        <v>13.268</v>
      </c>
      <c r="K2125" s="59">
        <f>J2125*0.1</f>
        <v>1.3268</v>
      </c>
      <c r="L2125" s="72">
        <v>202</v>
      </c>
      <c r="M2125" s="57">
        <v>3.1</v>
      </c>
    </row>
    <row r="2126" s="83" customFormat="1" ht="27.6" spans="1:13">
      <c r="A2126" s="83" t="s">
        <v>44</v>
      </c>
      <c r="B2126" s="84">
        <v>2125</v>
      </c>
      <c r="C2126" s="57" t="s">
        <v>45</v>
      </c>
      <c r="D2126" s="57" t="s">
        <v>89</v>
      </c>
      <c r="E2126" s="42" t="s">
        <v>6170</v>
      </c>
      <c r="F2126" s="58" t="s">
        <v>114</v>
      </c>
      <c r="G2126" s="87" t="s">
        <v>4573</v>
      </c>
      <c r="H2126" s="91" t="s">
        <v>3453</v>
      </c>
      <c r="I2126" s="57" t="s">
        <v>22</v>
      </c>
      <c r="J2126" s="72">
        <v>1</v>
      </c>
      <c r="K2126" s="57">
        <v>0</v>
      </c>
      <c r="L2126" s="72">
        <v>39</v>
      </c>
      <c r="M2126" s="57">
        <v>3.1</v>
      </c>
    </row>
    <row r="2127" s="83" customFormat="1" ht="27.6" spans="1:13">
      <c r="A2127" s="83" t="s">
        <v>44</v>
      </c>
      <c r="B2127" s="84">
        <v>2126</v>
      </c>
      <c r="C2127" s="57" t="s">
        <v>45</v>
      </c>
      <c r="D2127" s="57" t="s">
        <v>53</v>
      </c>
      <c r="E2127" s="42" t="s">
        <v>6170</v>
      </c>
      <c r="F2127" s="58" t="s">
        <v>55</v>
      </c>
      <c r="G2127" s="87" t="s">
        <v>4574</v>
      </c>
      <c r="H2127" s="91" t="s">
        <v>3453</v>
      </c>
      <c r="I2127" s="57" t="s">
        <v>22</v>
      </c>
      <c r="J2127" s="72">
        <v>3</v>
      </c>
      <c r="K2127" s="57">
        <v>0</v>
      </c>
      <c r="L2127" s="72">
        <v>72</v>
      </c>
      <c r="M2127" s="57">
        <v>3.1</v>
      </c>
    </row>
    <row r="2128" s="83" customFormat="1" ht="27.6" spans="1:13">
      <c r="A2128" s="83" t="s">
        <v>44</v>
      </c>
      <c r="B2128" s="84">
        <v>2127</v>
      </c>
      <c r="C2128" s="57" t="s">
        <v>45</v>
      </c>
      <c r="D2128" s="57" t="s">
        <v>171</v>
      </c>
      <c r="E2128" s="42" t="s">
        <v>6170</v>
      </c>
      <c r="F2128" s="58" t="s">
        <v>172</v>
      </c>
      <c r="G2128" s="87" t="s">
        <v>4544</v>
      </c>
      <c r="H2128" s="91" t="s">
        <v>2299</v>
      </c>
      <c r="I2128" s="57" t="s">
        <v>22</v>
      </c>
      <c r="J2128" s="72">
        <v>1</v>
      </c>
      <c r="K2128" s="57">
        <v>0</v>
      </c>
      <c r="L2128" s="72">
        <v>0.02</v>
      </c>
      <c r="M2128" s="57">
        <v>3.1</v>
      </c>
    </row>
    <row r="2129" s="83" customFormat="1" ht="27.6" spans="1:13">
      <c r="A2129" s="83" t="s">
        <v>44</v>
      </c>
      <c r="B2129" s="84">
        <v>2128</v>
      </c>
      <c r="C2129" s="57" t="s">
        <v>45</v>
      </c>
      <c r="D2129" s="57" t="s">
        <v>322</v>
      </c>
      <c r="E2129" s="42" t="s">
        <v>6170</v>
      </c>
      <c r="F2129" s="58" t="s">
        <v>323</v>
      </c>
      <c r="G2129" s="87" t="s">
        <v>4578</v>
      </c>
      <c r="H2129" s="91" t="s">
        <v>3453</v>
      </c>
      <c r="I2129" s="57" t="s">
        <v>2124</v>
      </c>
      <c r="J2129" s="59">
        <v>18.4072</v>
      </c>
      <c r="K2129" s="59">
        <v>0</v>
      </c>
      <c r="L2129" s="72">
        <v>741</v>
      </c>
      <c r="M2129" s="57">
        <v>3.1</v>
      </c>
    </row>
    <row r="2130" s="83" customFormat="1" ht="55.2" spans="1:13">
      <c r="A2130" s="83" t="s">
        <v>44</v>
      </c>
      <c r="B2130" s="84">
        <v>2129</v>
      </c>
      <c r="C2130" s="57" t="s">
        <v>45</v>
      </c>
      <c r="D2130" s="57" t="s">
        <v>89</v>
      </c>
      <c r="E2130" s="42" t="s">
        <v>6170</v>
      </c>
      <c r="F2130" s="58" t="s">
        <v>114</v>
      </c>
      <c r="G2130" s="87" t="s">
        <v>6570</v>
      </c>
      <c r="H2130" s="91" t="s">
        <v>2849</v>
      </c>
      <c r="I2130" s="57" t="s">
        <v>22</v>
      </c>
      <c r="J2130" s="72">
        <v>2</v>
      </c>
      <c r="K2130" s="57">
        <v>0</v>
      </c>
      <c r="L2130" s="72">
        <v>7</v>
      </c>
      <c r="M2130" s="57">
        <v>3.1</v>
      </c>
    </row>
    <row r="2131" s="83" customFormat="1" ht="27.6" spans="1:13">
      <c r="A2131" s="83" t="s">
        <v>44</v>
      </c>
      <c r="B2131" s="84">
        <v>2130</v>
      </c>
      <c r="C2131" s="57" t="s">
        <v>45</v>
      </c>
      <c r="D2131" s="57" t="s">
        <v>53</v>
      </c>
      <c r="E2131" s="42" t="s">
        <v>6170</v>
      </c>
      <c r="F2131" s="58" t="s">
        <v>55</v>
      </c>
      <c r="G2131" s="87" t="s">
        <v>3668</v>
      </c>
      <c r="H2131" s="91" t="s">
        <v>2849</v>
      </c>
      <c r="I2131" s="57" t="s">
        <v>22</v>
      </c>
      <c r="J2131" s="72">
        <v>3</v>
      </c>
      <c r="K2131" s="57">
        <f t="shared" ref="K2131:K2133" si="141">(CEILING(J2131*0.2,1))*1</f>
        <v>1</v>
      </c>
      <c r="L2131" s="72">
        <v>2</v>
      </c>
      <c r="M2131" s="57">
        <v>3.1</v>
      </c>
    </row>
    <row r="2132" s="83" customFormat="1" ht="27.6" spans="1:13">
      <c r="A2132" s="83" t="s">
        <v>44</v>
      </c>
      <c r="B2132" s="84">
        <v>2131</v>
      </c>
      <c r="C2132" s="57" t="s">
        <v>45</v>
      </c>
      <c r="D2132" s="57" t="s">
        <v>53</v>
      </c>
      <c r="E2132" s="42" t="s">
        <v>6170</v>
      </c>
      <c r="F2132" s="58" t="s">
        <v>55</v>
      </c>
      <c r="G2132" s="87" t="s">
        <v>3442</v>
      </c>
      <c r="H2132" s="91" t="s">
        <v>2849</v>
      </c>
      <c r="I2132" s="57" t="s">
        <v>22</v>
      </c>
      <c r="J2132" s="72">
        <v>6</v>
      </c>
      <c r="K2132" s="57">
        <f t="shared" si="141"/>
        <v>2</v>
      </c>
      <c r="L2132" s="72">
        <v>7</v>
      </c>
      <c r="M2132" s="57">
        <v>3.1</v>
      </c>
    </row>
    <row r="2133" s="83" customFormat="1" ht="27.6" spans="1:13">
      <c r="A2133" s="83" t="s">
        <v>44</v>
      </c>
      <c r="B2133" s="84">
        <v>2132</v>
      </c>
      <c r="C2133" s="57" t="s">
        <v>45</v>
      </c>
      <c r="D2133" s="57" t="s">
        <v>53</v>
      </c>
      <c r="E2133" s="42" t="s">
        <v>6170</v>
      </c>
      <c r="F2133" s="58" t="s">
        <v>304</v>
      </c>
      <c r="G2133" s="87" t="s">
        <v>3443</v>
      </c>
      <c r="H2133" s="91" t="s">
        <v>2849</v>
      </c>
      <c r="I2133" s="57" t="s">
        <v>22</v>
      </c>
      <c r="J2133" s="72">
        <v>1</v>
      </c>
      <c r="K2133" s="57">
        <f t="shared" si="141"/>
        <v>1</v>
      </c>
      <c r="L2133" s="72">
        <v>2</v>
      </c>
      <c r="M2133" s="57">
        <v>3.1</v>
      </c>
    </row>
    <row r="2134" s="83" customFormat="1" ht="27.6" spans="1:13">
      <c r="A2134" s="83" t="s">
        <v>44</v>
      </c>
      <c r="B2134" s="84">
        <v>2133</v>
      </c>
      <c r="C2134" s="57" t="s">
        <v>45</v>
      </c>
      <c r="D2134" s="57" t="s">
        <v>171</v>
      </c>
      <c r="E2134" s="42" t="s">
        <v>6170</v>
      </c>
      <c r="F2134" s="58" t="s">
        <v>172</v>
      </c>
      <c r="G2134" s="87" t="s">
        <v>3381</v>
      </c>
      <c r="H2134" s="91" t="s">
        <v>2299</v>
      </c>
      <c r="I2134" s="57" t="s">
        <v>22</v>
      </c>
      <c r="J2134" s="72">
        <v>2</v>
      </c>
      <c r="K2134" s="57">
        <v>0</v>
      </c>
      <c r="L2134" s="72">
        <v>0.1</v>
      </c>
      <c r="M2134" s="57">
        <v>3.1</v>
      </c>
    </row>
    <row r="2135" s="83" customFormat="1" ht="27.6" spans="1:13">
      <c r="A2135" s="83" t="s">
        <v>44</v>
      </c>
      <c r="B2135" s="84">
        <v>2134</v>
      </c>
      <c r="C2135" s="57" t="s">
        <v>45</v>
      </c>
      <c r="D2135" s="57" t="s">
        <v>322</v>
      </c>
      <c r="E2135" s="42" t="s">
        <v>6170</v>
      </c>
      <c r="F2135" s="58" t="s">
        <v>323</v>
      </c>
      <c r="G2135" s="87" t="s">
        <v>3444</v>
      </c>
      <c r="H2135" s="91" t="s">
        <v>2849</v>
      </c>
      <c r="I2135" s="57" t="s">
        <v>2124</v>
      </c>
      <c r="J2135" s="59">
        <v>41.1292</v>
      </c>
      <c r="K2135" s="59">
        <f>J2135*0.1</f>
        <v>4.11292</v>
      </c>
      <c r="L2135" s="72">
        <v>172</v>
      </c>
      <c r="M2135" s="57">
        <v>3.1</v>
      </c>
    </row>
    <row r="2136" s="83" customFormat="1" ht="55.2" spans="1:13">
      <c r="A2136" s="83" t="s">
        <v>44</v>
      </c>
      <c r="B2136" s="84">
        <v>2135</v>
      </c>
      <c r="C2136" s="57" t="s">
        <v>45</v>
      </c>
      <c r="D2136" s="57" t="s">
        <v>89</v>
      </c>
      <c r="E2136" s="42" t="s">
        <v>6170</v>
      </c>
      <c r="F2136" s="58" t="s">
        <v>114</v>
      </c>
      <c r="G2136" s="87" t="s">
        <v>6556</v>
      </c>
      <c r="H2136" s="91" t="s">
        <v>2849</v>
      </c>
      <c r="I2136" s="57" t="s">
        <v>22</v>
      </c>
      <c r="J2136" s="72">
        <v>2</v>
      </c>
      <c r="K2136" s="57">
        <v>0</v>
      </c>
      <c r="L2136" s="72">
        <v>87</v>
      </c>
      <c r="M2136" s="57">
        <v>3.1</v>
      </c>
    </row>
    <row r="2137" s="83" customFormat="1" ht="27.6" spans="1:13">
      <c r="A2137" s="83" t="s">
        <v>44</v>
      </c>
      <c r="B2137" s="84">
        <v>2136</v>
      </c>
      <c r="C2137" s="57" t="s">
        <v>45</v>
      </c>
      <c r="D2137" s="57" t="s">
        <v>53</v>
      </c>
      <c r="E2137" s="42" t="s">
        <v>6170</v>
      </c>
      <c r="F2137" s="58" t="s">
        <v>55</v>
      </c>
      <c r="G2137" s="87" t="s">
        <v>6557</v>
      </c>
      <c r="H2137" s="91" t="s">
        <v>2849</v>
      </c>
      <c r="I2137" s="57" t="s">
        <v>22</v>
      </c>
      <c r="J2137" s="72">
        <v>4</v>
      </c>
      <c r="K2137" s="57">
        <v>0</v>
      </c>
      <c r="L2137" s="72">
        <v>142</v>
      </c>
      <c r="M2137" s="57">
        <v>3.1</v>
      </c>
    </row>
    <row r="2138" s="83" customFormat="1" ht="27.6" spans="1:13">
      <c r="A2138" s="83" t="s">
        <v>44</v>
      </c>
      <c r="B2138" s="84">
        <v>2137</v>
      </c>
      <c r="C2138" s="57" t="s">
        <v>45</v>
      </c>
      <c r="D2138" s="57" t="s">
        <v>53</v>
      </c>
      <c r="E2138" s="42" t="s">
        <v>6170</v>
      </c>
      <c r="F2138" s="58" t="s">
        <v>55</v>
      </c>
      <c r="G2138" s="87" t="s">
        <v>6558</v>
      </c>
      <c r="H2138" s="91" t="s">
        <v>2849</v>
      </c>
      <c r="I2138" s="57" t="s">
        <v>22</v>
      </c>
      <c r="J2138" s="72">
        <v>6</v>
      </c>
      <c r="K2138" s="57">
        <v>0</v>
      </c>
      <c r="L2138" s="72">
        <v>427</v>
      </c>
      <c r="M2138" s="57">
        <v>3.1</v>
      </c>
    </row>
    <row r="2139" s="83" customFormat="1" ht="27.6" spans="1:13">
      <c r="A2139" s="83" t="s">
        <v>44</v>
      </c>
      <c r="B2139" s="84">
        <v>2138</v>
      </c>
      <c r="C2139" s="57" t="s">
        <v>45</v>
      </c>
      <c r="D2139" s="57" t="s">
        <v>171</v>
      </c>
      <c r="E2139" s="42" t="s">
        <v>6170</v>
      </c>
      <c r="F2139" s="58" t="s">
        <v>172</v>
      </c>
      <c r="G2139" s="87" t="s">
        <v>4611</v>
      </c>
      <c r="H2139" s="91" t="s">
        <v>2299</v>
      </c>
      <c r="I2139" s="57" t="s">
        <v>22</v>
      </c>
      <c r="J2139" s="72">
        <v>2</v>
      </c>
      <c r="K2139" s="57">
        <v>0</v>
      </c>
      <c r="L2139" s="72">
        <v>1</v>
      </c>
      <c r="M2139" s="57">
        <v>3.1</v>
      </c>
    </row>
    <row r="2140" s="83" customFormat="1" ht="27.6" spans="1:13">
      <c r="A2140" s="83" t="s">
        <v>44</v>
      </c>
      <c r="B2140" s="84">
        <v>2139</v>
      </c>
      <c r="C2140" s="57" t="s">
        <v>45</v>
      </c>
      <c r="D2140" s="57" t="s">
        <v>53</v>
      </c>
      <c r="E2140" s="42" t="s">
        <v>6170</v>
      </c>
      <c r="F2140" s="58" t="s">
        <v>236</v>
      </c>
      <c r="G2140" s="87" t="s">
        <v>6564</v>
      </c>
      <c r="H2140" s="91" t="s">
        <v>3114</v>
      </c>
      <c r="I2140" s="57" t="s">
        <v>22</v>
      </c>
      <c r="J2140" s="72">
        <v>1</v>
      </c>
      <c r="K2140" s="57">
        <v>0</v>
      </c>
      <c r="L2140" s="72">
        <v>2</v>
      </c>
      <c r="M2140" s="57">
        <v>3.1</v>
      </c>
    </row>
    <row r="2141" s="83" customFormat="1" ht="27.6" spans="1:13">
      <c r="A2141" s="83" t="s">
        <v>44</v>
      </c>
      <c r="B2141" s="84">
        <v>2140</v>
      </c>
      <c r="C2141" s="57" t="s">
        <v>45</v>
      </c>
      <c r="D2141" s="57" t="s">
        <v>322</v>
      </c>
      <c r="E2141" s="42" t="s">
        <v>6170</v>
      </c>
      <c r="F2141" s="58" t="s">
        <v>323</v>
      </c>
      <c r="G2141" s="87" t="s">
        <v>6565</v>
      </c>
      <c r="H2141" s="91" t="s">
        <v>2849</v>
      </c>
      <c r="I2141" s="57" t="s">
        <v>2124</v>
      </c>
      <c r="J2141" s="59">
        <v>57.5572</v>
      </c>
      <c r="K2141" s="59">
        <v>0</v>
      </c>
      <c r="L2141" s="72">
        <v>1784</v>
      </c>
      <c r="M2141" s="57">
        <v>3.1</v>
      </c>
    </row>
    <row r="2142" s="83" customFormat="1" ht="27.6" spans="1:13">
      <c r="A2142" s="83" t="s">
        <v>44</v>
      </c>
      <c r="B2142" s="84">
        <v>2141</v>
      </c>
      <c r="C2142" s="57" t="s">
        <v>45</v>
      </c>
      <c r="D2142" s="57" t="s">
        <v>53</v>
      </c>
      <c r="E2142" s="42" t="s">
        <v>6170</v>
      </c>
      <c r="F2142" s="58" t="s">
        <v>55</v>
      </c>
      <c r="G2142" s="87" t="s">
        <v>4603</v>
      </c>
      <c r="H2142" s="91" t="s">
        <v>3358</v>
      </c>
      <c r="I2142" s="57" t="s">
        <v>22</v>
      </c>
      <c r="J2142" s="72">
        <v>5</v>
      </c>
      <c r="K2142" s="57">
        <f>(CEILING(J2142*0.2,1))*1</f>
        <v>1</v>
      </c>
      <c r="L2142" s="72">
        <v>14</v>
      </c>
      <c r="M2142" s="57">
        <v>3.1</v>
      </c>
    </row>
    <row r="2143" s="83" customFormat="1" ht="27.6" spans="1:13">
      <c r="A2143" s="83" t="s">
        <v>44</v>
      </c>
      <c r="B2143" s="84">
        <v>2142</v>
      </c>
      <c r="C2143" s="57" t="s">
        <v>45</v>
      </c>
      <c r="D2143" s="57" t="s">
        <v>322</v>
      </c>
      <c r="E2143" s="42" t="s">
        <v>6170</v>
      </c>
      <c r="F2143" s="58" t="s">
        <v>323</v>
      </c>
      <c r="G2143" s="87" t="s">
        <v>3395</v>
      </c>
      <c r="H2143" s="91" t="s">
        <v>3358</v>
      </c>
      <c r="I2143" s="57" t="s">
        <v>2124</v>
      </c>
      <c r="J2143" s="59">
        <v>36.589</v>
      </c>
      <c r="K2143" s="59">
        <f>J2143*0.1</f>
        <v>3.6589</v>
      </c>
      <c r="L2143" s="72">
        <v>253</v>
      </c>
      <c r="M2143" s="57">
        <v>3.1</v>
      </c>
    </row>
    <row r="2144" s="83" customFormat="1" ht="27.6" spans="1:13">
      <c r="A2144" s="83" t="s">
        <v>44</v>
      </c>
      <c r="B2144" s="84">
        <v>2143</v>
      </c>
      <c r="C2144" s="57" t="s">
        <v>45</v>
      </c>
      <c r="D2144" s="57" t="s">
        <v>53</v>
      </c>
      <c r="E2144" s="42" t="s">
        <v>6170</v>
      </c>
      <c r="F2144" s="58" t="s">
        <v>3813</v>
      </c>
      <c r="G2144" s="87" t="s">
        <v>6576</v>
      </c>
      <c r="H2144" s="91" t="s">
        <v>2131</v>
      </c>
      <c r="I2144" s="57" t="s">
        <v>22</v>
      </c>
      <c r="J2144" s="72">
        <v>1</v>
      </c>
      <c r="K2144" s="57">
        <v>0</v>
      </c>
      <c r="L2144" s="72">
        <v>27</v>
      </c>
      <c r="M2144" s="57">
        <v>3.1</v>
      </c>
    </row>
    <row r="2145" s="83" customFormat="1" ht="55.2" spans="1:13">
      <c r="A2145" s="83" t="s">
        <v>44</v>
      </c>
      <c r="B2145" s="84">
        <v>2144</v>
      </c>
      <c r="C2145" s="57" t="s">
        <v>45</v>
      </c>
      <c r="D2145" s="57" t="s">
        <v>89</v>
      </c>
      <c r="E2145" s="42" t="s">
        <v>6170</v>
      </c>
      <c r="F2145" s="58" t="s">
        <v>114</v>
      </c>
      <c r="G2145" s="87" t="s">
        <v>6577</v>
      </c>
      <c r="H2145" s="91" t="s">
        <v>3358</v>
      </c>
      <c r="I2145" s="57" t="s">
        <v>22</v>
      </c>
      <c r="J2145" s="72">
        <v>1</v>
      </c>
      <c r="K2145" s="57">
        <v>0</v>
      </c>
      <c r="L2145" s="57">
        <v>17</v>
      </c>
      <c r="M2145" s="57">
        <v>3.1</v>
      </c>
    </row>
    <row r="2146" s="83" customFormat="1" ht="55.2" spans="1:13">
      <c r="A2146" s="83" t="s">
        <v>44</v>
      </c>
      <c r="B2146" s="84">
        <v>2145</v>
      </c>
      <c r="C2146" s="57" t="s">
        <v>45</v>
      </c>
      <c r="D2146" s="57" t="s">
        <v>89</v>
      </c>
      <c r="E2146" s="42" t="s">
        <v>6170</v>
      </c>
      <c r="F2146" s="58" t="s">
        <v>114</v>
      </c>
      <c r="G2146" s="87" t="s">
        <v>6578</v>
      </c>
      <c r="H2146" s="91" t="s">
        <v>3358</v>
      </c>
      <c r="I2146" s="57" t="s">
        <v>22</v>
      </c>
      <c r="J2146" s="72">
        <v>10</v>
      </c>
      <c r="K2146" s="57">
        <v>0</v>
      </c>
      <c r="L2146" s="72">
        <v>591</v>
      </c>
      <c r="M2146" s="57">
        <v>3.1</v>
      </c>
    </row>
    <row r="2147" s="83" customFormat="1" ht="55.2" spans="1:13">
      <c r="A2147" s="83" t="s">
        <v>44</v>
      </c>
      <c r="B2147" s="84">
        <v>2146</v>
      </c>
      <c r="C2147" s="57" t="s">
        <v>45</v>
      </c>
      <c r="D2147" s="57" t="s">
        <v>89</v>
      </c>
      <c r="E2147" s="42" t="s">
        <v>6170</v>
      </c>
      <c r="F2147" s="58" t="s">
        <v>114</v>
      </c>
      <c r="G2147" s="87" t="s">
        <v>6579</v>
      </c>
      <c r="H2147" s="91" t="s">
        <v>3358</v>
      </c>
      <c r="I2147" s="57" t="s">
        <v>22</v>
      </c>
      <c r="J2147" s="72">
        <v>1</v>
      </c>
      <c r="K2147" s="57">
        <v>0</v>
      </c>
      <c r="L2147" s="57">
        <v>43</v>
      </c>
      <c r="M2147" s="57">
        <v>3.1</v>
      </c>
    </row>
    <row r="2148" s="83" customFormat="1" ht="27.6" spans="1:13">
      <c r="A2148" s="83" t="s">
        <v>44</v>
      </c>
      <c r="B2148" s="84">
        <v>2147</v>
      </c>
      <c r="C2148" s="57" t="s">
        <v>45</v>
      </c>
      <c r="D2148" s="57" t="s">
        <v>53</v>
      </c>
      <c r="E2148" s="42" t="s">
        <v>6170</v>
      </c>
      <c r="F2148" s="58" t="s">
        <v>55</v>
      </c>
      <c r="G2148" s="87" t="s">
        <v>4608</v>
      </c>
      <c r="H2148" s="91" t="s">
        <v>3358</v>
      </c>
      <c r="I2148" s="57" t="s">
        <v>22</v>
      </c>
      <c r="J2148" s="72">
        <v>3</v>
      </c>
      <c r="K2148" s="57">
        <v>0</v>
      </c>
      <c r="L2148" s="57">
        <v>303</v>
      </c>
      <c r="M2148" s="57">
        <v>3.1</v>
      </c>
    </row>
    <row r="2149" s="83" customFormat="1" ht="27.6" spans="1:13">
      <c r="A2149" s="83" t="s">
        <v>44</v>
      </c>
      <c r="B2149" s="84">
        <v>2148</v>
      </c>
      <c r="C2149" s="57" t="s">
        <v>45</v>
      </c>
      <c r="D2149" s="57" t="s">
        <v>53</v>
      </c>
      <c r="E2149" s="42" t="s">
        <v>6170</v>
      </c>
      <c r="F2149" s="58" t="s">
        <v>249</v>
      </c>
      <c r="G2149" s="87" t="s">
        <v>4609</v>
      </c>
      <c r="H2149" s="91" t="s">
        <v>3358</v>
      </c>
      <c r="I2149" s="57" t="s">
        <v>22</v>
      </c>
      <c r="J2149" s="72">
        <v>1</v>
      </c>
      <c r="K2149" s="57">
        <v>0</v>
      </c>
      <c r="L2149" s="72">
        <v>1184</v>
      </c>
      <c r="M2149" s="57">
        <v>3.1</v>
      </c>
    </row>
    <row r="2150" s="83" customFormat="1" ht="27.6" spans="1:13">
      <c r="A2150" s="83" t="s">
        <v>44</v>
      </c>
      <c r="B2150" s="84">
        <v>2149</v>
      </c>
      <c r="C2150" s="57" t="s">
        <v>45</v>
      </c>
      <c r="D2150" s="57" t="s">
        <v>171</v>
      </c>
      <c r="E2150" s="42" t="s">
        <v>6170</v>
      </c>
      <c r="F2150" s="58" t="s">
        <v>172</v>
      </c>
      <c r="G2150" s="87" t="s">
        <v>4611</v>
      </c>
      <c r="H2150" s="91" t="s">
        <v>2299</v>
      </c>
      <c r="I2150" s="57" t="s">
        <v>22</v>
      </c>
      <c r="J2150" s="72">
        <v>1</v>
      </c>
      <c r="K2150" s="57">
        <v>0</v>
      </c>
      <c r="L2150" s="57">
        <v>1184</v>
      </c>
      <c r="M2150" s="57">
        <v>3.1</v>
      </c>
    </row>
    <row r="2151" s="83" customFormat="1" ht="27.6" spans="1:13">
      <c r="A2151" s="83" t="s">
        <v>44</v>
      </c>
      <c r="B2151" s="84">
        <v>2150</v>
      </c>
      <c r="C2151" s="57" t="s">
        <v>45</v>
      </c>
      <c r="D2151" s="57" t="s">
        <v>171</v>
      </c>
      <c r="E2151" s="42" t="s">
        <v>6170</v>
      </c>
      <c r="F2151" s="58" t="s">
        <v>172</v>
      </c>
      <c r="G2151" s="87" t="s">
        <v>4564</v>
      </c>
      <c r="H2151" s="91" t="s">
        <v>2299</v>
      </c>
      <c r="I2151" s="57" t="s">
        <v>22</v>
      </c>
      <c r="J2151" s="72">
        <v>8</v>
      </c>
      <c r="K2151" s="57">
        <v>0</v>
      </c>
      <c r="L2151" s="72">
        <v>559</v>
      </c>
      <c r="M2151" s="57">
        <v>3.1</v>
      </c>
    </row>
    <row r="2152" s="83" customFormat="1" ht="27.6" spans="1:13">
      <c r="A2152" s="83" t="s">
        <v>44</v>
      </c>
      <c r="B2152" s="84">
        <v>2151</v>
      </c>
      <c r="C2152" s="57" t="s">
        <v>45</v>
      </c>
      <c r="D2152" s="57" t="s">
        <v>171</v>
      </c>
      <c r="E2152" s="42" t="s">
        <v>6170</v>
      </c>
      <c r="F2152" s="58" t="s">
        <v>172</v>
      </c>
      <c r="G2152" s="87" t="s">
        <v>3438</v>
      </c>
      <c r="H2152" s="91" t="s">
        <v>2299</v>
      </c>
      <c r="I2152" s="57" t="s">
        <v>22</v>
      </c>
      <c r="J2152" s="72">
        <v>1</v>
      </c>
      <c r="K2152" s="57">
        <v>0</v>
      </c>
      <c r="L2152" s="57">
        <v>559</v>
      </c>
      <c r="M2152" s="57">
        <v>3.1</v>
      </c>
    </row>
    <row r="2153" s="83" customFormat="1" ht="27.6" spans="1:13">
      <c r="A2153" s="83" t="s">
        <v>44</v>
      </c>
      <c r="B2153" s="84">
        <v>2152</v>
      </c>
      <c r="C2153" s="57" t="s">
        <v>45</v>
      </c>
      <c r="D2153" s="57" t="s">
        <v>53</v>
      </c>
      <c r="E2153" s="42" t="s">
        <v>6170</v>
      </c>
      <c r="F2153" s="58" t="s">
        <v>236</v>
      </c>
      <c r="G2153" s="87" t="s">
        <v>4612</v>
      </c>
      <c r="H2153" s="91" t="s">
        <v>4598</v>
      </c>
      <c r="I2153" s="57" t="s">
        <v>22</v>
      </c>
      <c r="J2153" s="72">
        <v>3</v>
      </c>
      <c r="K2153" s="57">
        <v>0</v>
      </c>
      <c r="L2153" s="57">
        <v>559</v>
      </c>
      <c r="M2153" s="57">
        <v>3.1</v>
      </c>
    </row>
    <row r="2154" s="83" customFormat="1" ht="27.6" spans="1:13">
      <c r="A2154" s="83" t="s">
        <v>44</v>
      </c>
      <c r="B2154" s="84">
        <v>2153</v>
      </c>
      <c r="C2154" s="57" t="s">
        <v>45</v>
      </c>
      <c r="D2154" s="57" t="s">
        <v>53</v>
      </c>
      <c r="E2154" s="42" t="s">
        <v>6170</v>
      </c>
      <c r="F2154" s="58" t="s">
        <v>236</v>
      </c>
      <c r="G2154" s="87" t="s">
        <v>4613</v>
      </c>
      <c r="H2154" s="91" t="s">
        <v>4598</v>
      </c>
      <c r="I2154" s="57" t="s">
        <v>22</v>
      </c>
      <c r="J2154" s="72">
        <v>2</v>
      </c>
      <c r="K2154" s="57">
        <v>0</v>
      </c>
      <c r="L2154" s="72">
        <v>1</v>
      </c>
      <c r="M2154" s="57">
        <v>3.1</v>
      </c>
    </row>
    <row r="2155" s="83" customFormat="1" ht="27.6" spans="1:13">
      <c r="A2155" s="83" t="s">
        <v>44</v>
      </c>
      <c r="B2155" s="84">
        <v>2154</v>
      </c>
      <c r="C2155" s="57" t="s">
        <v>45</v>
      </c>
      <c r="D2155" s="57" t="s">
        <v>322</v>
      </c>
      <c r="E2155" s="42" t="s">
        <v>6170</v>
      </c>
      <c r="F2155" s="58" t="s">
        <v>323</v>
      </c>
      <c r="G2155" s="87" t="s">
        <v>4614</v>
      </c>
      <c r="H2155" s="91" t="s">
        <v>3358</v>
      </c>
      <c r="I2155" s="57" t="s">
        <v>2124</v>
      </c>
      <c r="J2155" s="59">
        <v>16.0264</v>
      </c>
      <c r="K2155" s="59">
        <v>0</v>
      </c>
      <c r="L2155" s="72">
        <v>1131</v>
      </c>
      <c r="M2155" s="57">
        <v>3.1</v>
      </c>
    </row>
    <row r="2156" s="83" customFormat="1" ht="27.6" spans="1:13">
      <c r="A2156" s="83" t="s">
        <v>44</v>
      </c>
      <c r="B2156" s="84">
        <v>2155</v>
      </c>
      <c r="C2156" s="57" t="s">
        <v>45</v>
      </c>
      <c r="D2156" s="57" t="s">
        <v>53</v>
      </c>
      <c r="E2156" s="42" t="s">
        <v>6170</v>
      </c>
      <c r="F2156" s="58" t="s">
        <v>3813</v>
      </c>
      <c r="G2156" s="87" t="s">
        <v>6576</v>
      </c>
      <c r="H2156" s="91" t="s">
        <v>2131</v>
      </c>
      <c r="I2156" s="57" t="s">
        <v>22</v>
      </c>
      <c r="J2156" s="72">
        <v>1</v>
      </c>
      <c r="K2156" s="57">
        <v>0</v>
      </c>
      <c r="L2156" s="72">
        <v>27</v>
      </c>
      <c r="M2156" s="57">
        <v>3.1</v>
      </c>
    </row>
    <row r="2157" s="83" customFormat="1" ht="55.2" spans="1:13">
      <c r="A2157" s="83" t="s">
        <v>44</v>
      </c>
      <c r="B2157" s="84">
        <v>2156</v>
      </c>
      <c r="C2157" s="57" t="s">
        <v>45</v>
      </c>
      <c r="D2157" s="57" t="s">
        <v>89</v>
      </c>
      <c r="E2157" s="42" t="s">
        <v>6170</v>
      </c>
      <c r="F2157" s="58" t="s">
        <v>114</v>
      </c>
      <c r="G2157" s="87" t="s">
        <v>6577</v>
      </c>
      <c r="H2157" s="91" t="s">
        <v>3358</v>
      </c>
      <c r="I2157" s="57" t="s">
        <v>22</v>
      </c>
      <c r="J2157" s="72">
        <v>1</v>
      </c>
      <c r="K2157" s="57">
        <v>0</v>
      </c>
      <c r="L2157" s="72">
        <v>17</v>
      </c>
      <c r="M2157" s="57">
        <v>3.1</v>
      </c>
    </row>
    <row r="2158" s="83" customFormat="1" ht="55.2" spans="1:13">
      <c r="A2158" s="83" t="s">
        <v>44</v>
      </c>
      <c r="B2158" s="84">
        <v>2157</v>
      </c>
      <c r="C2158" s="57" t="s">
        <v>45</v>
      </c>
      <c r="D2158" s="57" t="s">
        <v>89</v>
      </c>
      <c r="E2158" s="42" t="s">
        <v>6170</v>
      </c>
      <c r="F2158" s="58" t="s">
        <v>114</v>
      </c>
      <c r="G2158" s="87" t="s">
        <v>6578</v>
      </c>
      <c r="H2158" s="91" t="s">
        <v>3358</v>
      </c>
      <c r="I2158" s="57" t="s">
        <v>22</v>
      </c>
      <c r="J2158" s="72">
        <v>10</v>
      </c>
      <c r="K2158" s="57">
        <v>0</v>
      </c>
      <c r="L2158" s="72">
        <v>591</v>
      </c>
      <c r="M2158" s="57">
        <v>3.1</v>
      </c>
    </row>
    <row r="2159" s="83" customFormat="1" ht="55.2" spans="1:13">
      <c r="A2159" s="83" t="s">
        <v>44</v>
      </c>
      <c r="B2159" s="84">
        <v>2158</v>
      </c>
      <c r="C2159" s="57" t="s">
        <v>45</v>
      </c>
      <c r="D2159" s="57" t="s">
        <v>89</v>
      </c>
      <c r="E2159" s="42" t="s">
        <v>6170</v>
      </c>
      <c r="F2159" s="58" t="s">
        <v>114</v>
      </c>
      <c r="G2159" s="87" t="s">
        <v>6579</v>
      </c>
      <c r="H2159" s="91" t="s">
        <v>3358</v>
      </c>
      <c r="I2159" s="57" t="s">
        <v>22</v>
      </c>
      <c r="J2159" s="72">
        <v>1</v>
      </c>
      <c r="K2159" s="57">
        <v>0</v>
      </c>
      <c r="L2159" s="72">
        <v>43</v>
      </c>
      <c r="M2159" s="57">
        <v>3.1</v>
      </c>
    </row>
    <row r="2160" s="83" customFormat="1" ht="27.6" spans="1:13">
      <c r="A2160" s="83" t="s">
        <v>44</v>
      </c>
      <c r="B2160" s="84">
        <v>2159</v>
      </c>
      <c r="C2160" s="57" t="s">
        <v>45</v>
      </c>
      <c r="D2160" s="57" t="s">
        <v>53</v>
      </c>
      <c r="E2160" s="42" t="s">
        <v>6170</v>
      </c>
      <c r="F2160" s="58" t="s">
        <v>55</v>
      </c>
      <c r="G2160" s="87" t="s">
        <v>4608</v>
      </c>
      <c r="H2160" s="91" t="s">
        <v>3358</v>
      </c>
      <c r="I2160" s="57" t="s">
        <v>22</v>
      </c>
      <c r="J2160" s="72">
        <v>3</v>
      </c>
      <c r="K2160" s="57">
        <v>0</v>
      </c>
      <c r="L2160" s="72">
        <v>303</v>
      </c>
      <c r="M2160" s="57">
        <v>3.1</v>
      </c>
    </row>
    <row r="2161" s="83" customFormat="1" ht="27.6" spans="1:13">
      <c r="A2161" s="83" t="s">
        <v>44</v>
      </c>
      <c r="B2161" s="84">
        <v>2160</v>
      </c>
      <c r="C2161" s="57" t="s">
        <v>45</v>
      </c>
      <c r="D2161" s="57" t="s">
        <v>53</v>
      </c>
      <c r="E2161" s="42" t="s">
        <v>6170</v>
      </c>
      <c r="F2161" s="58" t="s">
        <v>249</v>
      </c>
      <c r="G2161" s="87" t="s">
        <v>4609</v>
      </c>
      <c r="H2161" s="91" t="s">
        <v>3358</v>
      </c>
      <c r="I2161" s="57" t="s">
        <v>22</v>
      </c>
      <c r="J2161" s="72">
        <v>1</v>
      </c>
      <c r="K2161" s="57">
        <v>0</v>
      </c>
      <c r="L2161" s="72">
        <v>36</v>
      </c>
      <c r="M2161" s="57">
        <v>3.1</v>
      </c>
    </row>
    <row r="2162" s="83" customFormat="1" ht="27.6" spans="1:13">
      <c r="A2162" s="83" t="s">
        <v>44</v>
      </c>
      <c r="B2162" s="84">
        <v>2161</v>
      </c>
      <c r="C2162" s="57" t="s">
        <v>45</v>
      </c>
      <c r="D2162" s="57" t="s">
        <v>171</v>
      </c>
      <c r="E2162" s="42" t="s">
        <v>6170</v>
      </c>
      <c r="F2162" s="58" t="s">
        <v>172</v>
      </c>
      <c r="G2162" s="87" t="s">
        <v>4611</v>
      </c>
      <c r="H2162" s="91" t="s">
        <v>2299</v>
      </c>
      <c r="I2162" s="57" t="s">
        <v>22</v>
      </c>
      <c r="J2162" s="72">
        <v>1</v>
      </c>
      <c r="K2162" s="57">
        <v>0</v>
      </c>
      <c r="L2162" s="72">
        <v>0.32</v>
      </c>
      <c r="M2162" s="57">
        <v>3.1</v>
      </c>
    </row>
    <row r="2163" s="83" customFormat="1" ht="27.6" spans="1:13">
      <c r="A2163" s="83" t="s">
        <v>44</v>
      </c>
      <c r="B2163" s="84">
        <v>2162</v>
      </c>
      <c r="C2163" s="57" t="s">
        <v>45</v>
      </c>
      <c r="D2163" s="57" t="s">
        <v>171</v>
      </c>
      <c r="E2163" s="42" t="s">
        <v>6170</v>
      </c>
      <c r="F2163" s="58" t="s">
        <v>172</v>
      </c>
      <c r="G2163" s="87" t="s">
        <v>4564</v>
      </c>
      <c r="H2163" s="91" t="s">
        <v>2299</v>
      </c>
      <c r="I2163" s="57" t="s">
        <v>22</v>
      </c>
      <c r="J2163" s="72">
        <v>8</v>
      </c>
      <c r="K2163" s="57">
        <v>0</v>
      </c>
      <c r="L2163" s="72">
        <v>3</v>
      </c>
      <c r="M2163" s="57">
        <v>3.1</v>
      </c>
    </row>
    <row r="2164" s="83" customFormat="1" ht="27.6" spans="1:13">
      <c r="A2164" s="83" t="s">
        <v>44</v>
      </c>
      <c r="B2164" s="84">
        <v>2163</v>
      </c>
      <c r="C2164" s="57" t="s">
        <v>45</v>
      </c>
      <c r="D2164" s="57" t="s">
        <v>171</v>
      </c>
      <c r="E2164" s="42" t="s">
        <v>6170</v>
      </c>
      <c r="F2164" s="58" t="s">
        <v>172</v>
      </c>
      <c r="G2164" s="87" t="s">
        <v>3438</v>
      </c>
      <c r="H2164" s="91" t="s">
        <v>2299</v>
      </c>
      <c r="I2164" s="57" t="s">
        <v>22</v>
      </c>
      <c r="J2164" s="72">
        <v>1</v>
      </c>
      <c r="K2164" s="57">
        <v>0</v>
      </c>
      <c r="L2164" s="72">
        <v>0.19</v>
      </c>
      <c r="M2164" s="57">
        <v>3.1</v>
      </c>
    </row>
    <row r="2165" s="83" customFormat="1" ht="27.6" spans="1:13">
      <c r="A2165" s="83" t="s">
        <v>44</v>
      </c>
      <c r="B2165" s="84">
        <v>2164</v>
      </c>
      <c r="C2165" s="57" t="s">
        <v>45</v>
      </c>
      <c r="D2165" s="57" t="s">
        <v>53</v>
      </c>
      <c r="E2165" s="42" t="s">
        <v>6170</v>
      </c>
      <c r="F2165" s="58" t="s">
        <v>236</v>
      </c>
      <c r="G2165" s="87" t="s">
        <v>4612</v>
      </c>
      <c r="H2165" s="91" t="s">
        <v>4598</v>
      </c>
      <c r="I2165" s="57" t="s">
        <v>22</v>
      </c>
      <c r="J2165" s="72">
        <v>3</v>
      </c>
      <c r="K2165" s="57">
        <v>0</v>
      </c>
      <c r="L2165" s="57">
        <v>0.345</v>
      </c>
      <c r="M2165" s="57">
        <v>3.1</v>
      </c>
    </row>
    <row r="2166" s="83" customFormat="1" ht="27.6" spans="1:13">
      <c r="A2166" s="83" t="s">
        <v>44</v>
      </c>
      <c r="B2166" s="84">
        <v>2165</v>
      </c>
      <c r="C2166" s="57" t="s">
        <v>45</v>
      </c>
      <c r="D2166" s="57" t="s">
        <v>53</v>
      </c>
      <c r="E2166" s="42" t="s">
        <v>6170</v>
      </c>
      <c r="F2166" s="58" t="s">
        <v>236</v>
      </c>
      <c r="G2166" s="87" t="s">
        <v>4613</v>
      </c>
      <c r="H2166" s="91" t="s">
        <v>4598</v>
      </c>
      <c r="I2166" s="57" t="s">
        <v>22</v>
      </c>
      <c r="J2166" s="72">
        <v>2</v>
      </c>
      <c r="K2166" s="57">
        <v>0</v>
      </c>
      <c r="L2166" s="72">
        <v>1</v>
      </c>
      <c r="M2166" s="57">
        <v>3.1</v>
      </c>
    </row>
    <row r="2167" s="83" customFormat="1" ht="27.6" spans="1:13">
      <c r="A2167" s="83" t="s">
        <v>44</v>
      </c>
      <c r="B2167" s="84">
        <v>2166</v>
      </c>
      <c r="C2167" s="57" t="s">
        <v>45</v>
      </c>
      <c r="D2167" s="57" t="s">
        <v>322</v>
      </c>
      <c r="E2167" s="42" t="s">
        <v>6170</v>
      </c>
      <c r="F2167" s="58" t="s">
        <v>323</v>
      </c>
      <c r="G2167" s="87" t="s">
        <v>4614</v>
      </c>
      <c r="H2167" s="91" t="s">
        <v>3358</v>
      </c>
      <c r="I2167" s="57" t="s">
        <v>2124</v>
      </c>
      <c r="J2167" s="59">
        <v>16.0264</v>
      </c>
      <c r="K2167" s="59">
        <v>0</v>
      </c>
      <c r="L2167" s="57">
        <v>1131</v>
      </c>
      <c r="M2167" s="57">
        <v>3.1</v>
      </c>
    </row>
    <row r="2168" s="83" customFormat="1" ht="55.2" spans="1:13">
      <c r="A2168" s="83" t="s">
        <v>44</v>
      </c>
      <c r="B2168" s="84">
        <v>2167</v>
      </c>
      <c r="C2168" s="57" t="s">
        <v>45</v>
      </c>
      <c r="D2168" s="57" t="s">
        <v>89</v>
      </c>
      <c r="E2168" s="42" t="s">
        <v>6170</v>
      </c>
      <c r="F2168" s="58" t="s">
        <v>114</v>
      </c>
      <c r="G2168" s="87" t="s">
        <v>6577</v>
      </c>
      <c r="H2168" s="91" t="s">
        <v>3358</v>
      </c>
      <c r="I2168" s="57" t="s">
        <v>22</v>
      </c>
      <c r="J2168" s="72">
        <v>3</v>
      </c>
      <c r="K2168" s="57">
        <v>0</v>
      </c>
      <c r="L2168" s="57">
        <v>51</v>
      </c>
      <c r="M2168" s="57">
        <v>3.1</v>
      </c>
    </row>
    <row r="2169" s="83" customFormat="1" ht="55.2" spans="1:13">
      <c r="A2169" s="83" t="s">
        <v>44</v>
      </c>
      <c r="B2169" s="84">
        <v>2168</v>
      </c>
      <c r="C2169" s="57" t="s">
        <v>45</v>
      </c>
      <c r="D2169" s="57" t="s">
        <v>89</v>
      </c>
      <c r="E2169" s="42" t="s">
        <v>6170</v>
      </c>
      <c r="F2169" s="58" t="s">
        <v>114</v>
      </c>
      <c r="G2169" s="87" t="s">
        <v>6580</v>
      </c>
      <c r="H2169" s="91" t="s">
        <v>3358</v>
      </c>
      <c r="I2169" s="57" t="s">
        <v>22</v>
      </c>
      <c r="J2169" s="72">
        <v>2</v>
      </c>
      <c r="K2169" s="57">
        <v>0</v>
      </c>
      <c r="L2169" s="72">
        <v>47</v>
      </c>
      <c r="M2169" s="57">
        <v>3.1</v>
      </c>
    </row>
    <row r="2170" s="83" customFormat="1" ht="27.6" spans="1:13">
      <c r="A2170" s="83" t="s">
        <v>44</v>
      </c>
      <c r="B2170" s="84">
        <v>2169</v>
      </c>
      <c r="C2170" s="57" t="s">
        <v>45</v>
      </c>
      <c r="D2170" s="57" t="s">
        <v>53</v>
      </c>
      <c r="E2170" s="42" t="s">
        <v>6170</v>
      </c>
      <c r="F2170" s="58" t="s">
        <v>55</v>
      </c>
      <c r="G2170" s="87" t="s">
        <v>6581</v>
      </c>
      <c r="H2170" s="91" t="s">
        <v>3358</v>
      </c>
      <c r="I2170" s="57" t="s">
        <v>22</v>
      </c>
      <c r="J2170" s="72">
        <v>2</v>
      </c>
      <c r="K2170" s="57">
        <v>0</v>
      </c>
      <c r="L2170" s="72">
        <v>28</v>
      </c>
      <c r="M2170" s="57">
        <v>3.1</v>
      </c>
    </row>
    <row r="2171" s="83" customFormat="1" ht="27.6" spans="1:13">
      <c r="A2171" s="83" t="s">
        <v>44</v>
      </c>
      <c r="B2171" s="84">
        <v>2170</v>
      </c>
      <c r="C2171" s="57" t="s">
        <v>45</v>
      </c>
      <c r="D2171" s="57" t="s">
        <v>53</v>
      </c>
      <c r="E2171" s="42" t="s">
        <v>6170</v>
      </c>
      <c r="F2171" s="58" t="s">
        <v>55</v>
      </c>
      <c r="G2171" s="87" t="s">
        <v>4616</v>
      </c>
      <c r="H2171" s="91" t="s">
        <v>3358</v>
      </c>
      <c r="I2171" s="57" t="s">
        <v>22</v>
      </c>
      <c r="J2171" s="72">
        <v>5</v>
      </c>
      <c r="K2171" s="57">
        <v>0</v>
      </c>
      <c r="L2171" s="57">
        <v>90</v>
      </c>
      <c r="M2171" s="57">
        <v>3.1</v>
      </c>
    </row>
    <row r="2172" s="83" customFormat="1" ht="27.6" spans="1:13">
      <c r="A2172" s="83" t="s">
        <v>44</v>
      </c>
      <c r="B2172" s="84">
        <v>2171</v>
      </c>
      <c r="C2172" s="57" t="s">
        <v>45</v>
      </c>
      <c r="D2172" s="57" t="s">
        <v>53</v>
      </c>
      <c r="E2172" s="42" t="s">
        <v>6170</v>
      </c>
      <c r="F2172" s="58" t="s">
        <v>304</v>
      </c>
      <c r="G2172" s="87" t="s">
        <v>6582</v>
      </c>
      <c r="H2172" s="91" t="s">
        <v>3358</v>
      </c>
      <c r="I2172" s="57" t="s">
        <v>22</v>
      </c>
      <c r="J2172" s="72">
        <v>1</v>
      </c>
      <c r="K2172" s="57">
        <v>0</v>
      </c>
      <c r="L2172" s="57">
        <v>44</v>
      </c>
      <c r="M2172" s="57">
        <v>3.1</v>
      </c>
    </row>
    <row r="2173" s="83" customFormat="1" ht="27.6" spans="1:13">
      <c r="A2173" s="83" t="s">
        <v>44</v>
      </c>
      <c r="B2173" s="84">
        <v>2172</v>
      </c>
      <c r="C2173" s="57" t="s">
        <v>45</v>
      </c>
      <c r="D2173" s="57" t="s">
        <v>53</v>
      </c>
      <c r="E2173" s="42" t="s">
        <v>6170</v>
      </c>
      <c r="F2173" s="58" t="s">
        <v>304</v>
      </c>
      <c r="G2173" s="87" t="s">
        <v>6583</v>
      </c>
      <c r="H2173" s="91" t="s">
        <v>3358</v>
      </c>
      <c r="I2173" s="57" t="s">
        <v>22</v>
      </c>
      <c r="J2173" s="72">
        <v>3</v>
      </c>
      <c r="K2173" s="57">
        <v>0</v>
      </c>
      <c r="L2173" s="57">
        <v>90</v>
      </c>
      <c r="M2173" s="57">
        <v>3.1</v>
      </c>
    </row>
    <row r="2174" s="83" customFormat="1" ht="27.6" spans="1:13">
      <c r="A2174" s="83" t="s">
        <v>44</v>
      </c>
      <c r="B2174" s="84">
        <v>2173</v>
      </c>
      <c r="C2174" s="57" t="s">
        <v>45</v>
      </c>
      <c r="D2174" s="57" t="s">
        <v>53</v>
      </c>
      <c r="E2174" s="42" t="s">
        <v>6170</v>
      </c>
      <c r="F2174" s="58" t="s">
        <v>304</v>
      </c>
      <c r="G2174" s="87" t="s">
        <v>6584</v>
      </c>
      <c r="H2174" s="91" t="s">
        <v>3358</v>
      </c>
      <c r="I2174" s="57" t="s">
        <v>22</v>
      </c>
      <c r="J2174" s="72">
        <v>2</v>
      </c>
      <c r="K2174" s="57">
        <v>0</v>
      </c>
      <c r="L2174" s="72">
        <v>60</v>
      </c>
      <c r="M2174" s="57">
        <v>3.1</v>
      </c>
    </row>
    <row r="2175" s="83" customFormat="1" ht="27.6" spans="1:13">
      <c r="A2175" s="83" t="s">
        <v>44</v>
      </c>
      <c r="B2175" s="84">
        <v>2174</v>
      </c>
      <c r="C2175" s="57" t="s">
        <v>45</v>
      </c>
      <c r="D2175" s="57" t="s">
        <v>53</v>
      </c>
      <c r="E2175" s="42" t="s">
        <v>6170</v>
      </c>
      <c r="F2175" s="58" t="s">
        <v>885</v>
      </c>
      <c r="G2175" s="87" t="s">
        <v>6585</v>
      </c>
      <c r="H2175" s="91" t="s">
        <v>4598</v>
      </c>
      <c r="I2175" s="57" t="s">
        <v>22</v>
      </c>
      <c r="J2175" s="72">
        <v>1</v>
      </c>
      <c r="K2175" s="57">
        <v>0</v>
      </c>
      <c r="L2175" s="57">
        <v>8</v>
      </c>
      <c r="M2175" s="57">
        <v>3.1</v>
      </c>
    </row>
    <row r="2176" s="83" customFormat="1" ht="27.6" spans="1:13">
      <c r="A2176" s="83" t="s">
        <v>44</v>
      </c>
      <c r="B2176" s="84">
        <v>2175</v>
      </c>
      <c r="C2176" s="57" t="s">
        <v>45</v>
      </c>
      <c r="D2176" s="57" t="s">
        <v>171</v>
      </c>
      <c r="E2176" s="42" t="s">
        <v>6170</v>
      </c>
      <c r="F2176" s="58" t="s">
        <v>172</v>
      </c>
      <c r="G2176" s="87" t="s">
        <v>4610</v>
      </c>
      <c r="H2176" s="91" t="s">
        <v>2299</v>
      </c>
      <c r="I2176" s="57" t="s">
        <v>22</v>
      </c>
      <c r="J2176" s="72">
        <v>1</v>
      </c>
      <c r="K2176" s="57">
        <v>0</v>
      </c>
      <c r="L2176" s="57">
        <v>0.22</v>
      </c>
      <c r="M2176" s="57">
        <v>3.1</v>
      </c>
    </row>
    <row r="2177" s="83" customFormat="1" ht="27.6" spans="1:13">
      <c r="A2177" s="83" t="s">
        <v>44</v>
      </c>
      <c r="B2177" s="84">
        <v>2176</v>
      </c>
      <c r="C2177" s="57" t="s">
        <v>45</v>
      </c>
      <c r="D2177" s="57" t="s">
        <v>171</v>
      </c>
      <c r="E2177" s="42" t="s">
        <v>6170</v>
      </c>
      <c r="F2177" s="58" t="s">
        <v>172</v>
      </c>
      <c r="G2177" s="87" t="s">
        <v>3438</v>
      </c>
      <c r="H2177" s="91" t="s">
        <v>2299</v>
      </c>
      <c r="I2177" s="57" t="s">
        <v>22</v>
      </c>
      <c r="J2177" s="72">
        <v>3</v>
      </c>
      <c r="K2177" s="57">
        <v>0</v>
      </c>
      <c r="L2177" s="72">
        <v>1</v>
      </c>
      <c r="M2177" s="57">
        <v>3.1</v>
      </c>
    </row>
    <row r="2178" s="83" customFormat="1" ht="27.6" spans="1:13">
      <c r="A2178" s="83" t="s">
        <v>44</v>
      </c>
      <c r="B2178" s="84">
        <v>2177</v>
      </c>
      <c r="C2178" s="57" t="s">
        <v>45</v>
      </c>
      <c r="D2178" s="57" t="s">
        <v>53</v>
      </c>
      <c r="E2178" s="42" t="s">
        <v>6170</v>
      </c>
      <c r="F2178" s="58" t="s">
        <v>236</v>
      </c>
      <c r="G2178" s="87" t="s">
        <v>6586</v>
      </c>
      <c r="H2178" s="91" t="s">
        <v>4598</v>
      </c>
      <c r="I2178" s="57" t="s">
        <v>22</v>
      </c>
      <c r="J2178" s="72">
        <v>3</v>
      </c>
      <c r="K2178" s="57">
        <v>0</v>
      </c>
      <c r="L2178" s="57">
        <v>1</v>
      </c>
      <c r="M2178" s="57">
        <v>3.1</v>
      </c>
    </row>
    <row r="2179" s="83" customFormat="1" ht="27.6" spans="1:13">
      <c r="A2179" s="83" t="s">
        <v>44</v>
      </c>
      <c r="B2179" s="84">
        <v>2178</v>
      </c>
      <c r="C2179" s="57" t="s">
        <v>45</v>
      </c>
      <c r="D2179" s="57" t="s">
        <v>322</v>
      </c>
      <c r="E2179" s="42" t="s">
        <v>6170</v>
      </c>
      <c r="F2179" s="58" t="s">
        <v>323</v>
      </c>
      <c r="G2179" s="87" t="s">
        <v>6587</v>
      </c>
      <c r="H2179" s="91" t="s">
        <v>3358</v>
      </c>
      <c r="I2179" s="57" t="s">
        <v>2124</v>
      </c>
      <c r="J2179" s="59">
        <v>5.8263</v>
      </c>
      <c r="K2179" s="59">
        <v>0</v>
      </c>
      <c r="L2179" s="57">
        <v>105</v>
      </c>
      <c r="M2179" s="57">
        <v>3.1</v>
      </c>
    </row>
    <row r="2180" s="83" customFormat="1" ht="27.6" spans="1:13">
      <c r="A2180" s="83" t="s">
        <v>44</v>
      </c>
      <c r="B2180" s="84">
        <v>2179</v>
      </c>
      <c r="C2180" s="57" t="s">
        <v>45</v>
      </c>
      <c r="D2180" s="57" t="s">
        <v>322</v>
      </c>
      <c r="E2180" s="42" t="s">
        <v>6170</v>
      </c>
      <c r="F2180" s="58" t="s">
        <v>323</v>
      </c>
      <c r="G2180" s="87" t="s">
        <v>4618</v>
      </c>
      <c r="H2180" s="91" t="s">
        <v>3358</v>
      </c>
      <c r="I2180" s="57" t="s">
        <v>2124</v>
      </c>
      <c r="J2180" s="59">
        <v>99.9334</v>
      </c>
      <c r="K2180" s="59">
        <v>0</v>
      </c>
      <c r="L2180" s="57">
        <v>2733</v>
      </c>
      <c r="M2180" s="57">
        <v>3.1</v>
      </c>
    </row>
    <row r="2181" s="83" customFormat="1" ht="55.2" spans="1:13">
      <c r="A2181" s="83" t="s">
        <v>44</v>
      </c>
      <c r="B2181" s="84">
        <v>2180</v>
      </c>
      <c r="C2181" s="57" t="s">
        <v>45</v>
      </c>
      <c r="D2181" s="57" t="s">
        <v>89</v>
      </c>
      <c r="E2181" s="42" t="s">
        <v>6170</v>
      </c>
      <c r="F2181" s="58" t="s">
        <v>114</v>
      </c>
      <c r="G2181" s="87" t="s">
        <v>6577</v>
      </c>
      <c r="H2181" s="91" t="s">
        <v>3358</v>
      </c>
      <c r="I2181" s="57" t="s">
        <v>22</v>
      </c>
      <c r="J2181" s="72">
        <v>3</v>
      </c>
      <c r="K2181" s="57">
        <v>0</v>
      </c>
      <c r="L2181" s="57">
        <v>51</v>
      </c>
      <c r="M2181" s="57">
        <v>3.1</v>
      </c>
    </row>
    <row r="2182" s="83" customFormat="1" ht="27.6" spans="1:13">
      <c r="A2182" s="83" t="s">
        <v>44</v>
      </c>
      <c r="B2182" s="84">
        <v>2181</v>
      </c>
      <c r="C2182" s="57" t="s">
        <v>45</v>
      </c>
      <c r="D2182" s="57" t="s">
        <v>53</v>
      </c>
      <c r="E2182" s="42" t="s">
        <v>6170</v>
      </c>
      <c r="F2182" s="58" t="s">
        <v>55</v>
      </c>
      <c r="G2182" s="87" t="s">
        <v>6581</v>
      </c>
      <c r="H2182" s="91" t="s">
        <v>3358</v>
      </c>
      <c r="I2182" s="57" t="s">
        <v>22</v>
      </c>
      <c r="J2182" s="72">
        <v>2</v>
      </c>
      <c r="K2182" s="57">
        <v>0</v>
      </c>
      <c r="L2182" s="72">
        <v>28</v>
      </c>
      <c r="M2182" s="57">
        <v>3.1</v>
      </c>
    </row>
    <row r="2183" s="83" customFormat="1" ht="27.6" spans="1:13">
      <c r="A2183" s="83" t="s">
        <v>44</v>
      </c>
      <c r="B2183" s="84">
        <v>2182</v>
      </c>
      <c r="C2183" s="57" t="s">
        <v>45</v>
      </c>
      <c r="D2183" s="57" t="s">
        <v>171</v>
      </c>
      <c r="E2183" s="42" t="s">
        <v>6170</v>
      </c>
      <c r="F2183" s="58" t="s">
        <v>172</v>
      </c>
      <c r="G2183" s="87" t="s">
        <v>3438</v>
      </c>
      <c r="H2183" s="91" t="s">
        <v>2299</v>
      </c>
      <c r="I2183" s="57" t="s">
        <v>22</v>
      </c>
      <c r="J2183" s="72">
        <v>3</v>
      </c>
      <c r="K2183" s="57">
        <v>0</v>
      </c>
      <c r="L2183" s="57">
        <v>1</v>
      </c>
      <c r="M2183" s="57">
        <v>3.1</v>
      </c>
    </row>
    <row r="2184" s="83" customFormat="1" ht="27.6" spans="1:13">
      <c r="A2184" s="83" t="s">
        <v>44</v>
      </c>
      <c r="B2184" s="84">
        <v>2183</v>
      </c>
      <c r="C2184" s="57" t="s">
        <v>45</v>
      </c>
      <c r="D2184" s="57" t="s">
        <v>322</v>
      </c>
      <c r="E2184" s="42" t="s">
        <v>6170</v>
      </c>
      <c r="F2184" s="58" t="s">
        <v>323</v>
      </c>
      <c r="G2184" s="87" t="s">
        <v>6587</v>
      </c>
      <c r="H2184" s="91" t="s">
        <v>3358</v>
      </c>
      <c r="I2184" s="57" t="s">
        <v>2124</v>
      </c>
      <c r="J2184" s="59">
        <v>5.8263</v>
      </c>
      <c r="K2184" s="59">
        <v>0</v>
      </c>
      <c r="L2184" s="72">
        <v>105</v>
      </c>
      <c r="M2184" s="57">
        <v>3.1</v>
      </c>
    </row>
    <row r="2185" s="83" customFormat="1" ht="55.2" spans="1:13">
      <c r="A2185" s="83" t="s">
        <v>44</v>
      </c>
      <c r="B2185" s="84">
        <v>2184</v>
      </c>
      <c r="C2185" s="57" t="s">
        <v>45</v>
      </c>
      <c r="D2185" s="57" t="s">
        <v>89</v>
      </c>
      <c r="E2185" s="42" t="s">
        <v>6170</v>
      </c>
      <c r="F2185" s="58" t="s">
        <v>114</v>
      </c>
      <c r="G2185" s="87" t="s">
        <v>6577</v>
      </c>
      <c r="H2185" s="91" t="s">
        <v>3358</v>
      </c>
      <c r="I2185" s="57" t="s">
        <v>22</v>
      </c>
      <c r="J2185" s="72">
        <v>1</v>
      </c>
      <c r="K2185" s="57">
        <v>0</v>
      </c>
      <c r="L2185" s="72">
        <v>17</v>
      </c>
      <c r="M2185" s="57">
        <v>3.1</v>
      </c>
    </row>
    <row r="2186" s="83" customFormat="1" ht="55.2" spans="1:13">
      <c r="A2186" s="83" t="s">
        <v>44</v>
      </c>
      <c r="B2186" s="84">
        <v>2185</v>
      </c>
      <c r="C2186" s="57" t="s">
        <v>45</v>
      </c>
      <c r="D2186" s="57" t="s">
        <v>89</v>
      </c>
      <c r="E2186" s="42" t="s">
        <v>6170</v>
      </c>
      <c r="F2186" s="58" t="s">
        <v>114</v>
      </c>
      <c r="G2186" s="87" t="s">
        <v>6578</v>
      </c>
      <c r="H2186" s="91" t="s">
        <v>3358</v>
      </c>
      <c r="I2186" s="57" t="s">
        <v>22</v>
      </c>
      <c r="J2186" s="72">
        <v>10</v>
      </c>
      <c r="K2186" s="57">
        <v>0</v>
      </c>
      <c r="L2186" s="57">
        <v>591</v>
      </c>
      <c r="M2186" s="57">
        <v>3.1</v>
      </c>
    </row>
    <row r="2187" s="83" customFormat="1" ht="55.2" spans="1:13">
      <c r="A2187" s="83" t="s">
        <v>44</v>
      </c>
      <c r="B2187" s="84">
        <v>2186</v>
      </c>
      <c r="C2187" s="57" t="s">
        <v>45</v>
      </c>
      <c r="D2187" s="57" t="s">
        <v>89</v>
      </c>
      <c r="E2187" s="42" t="s">
        <v>6170</v>
      </c>
      <c r="F2187" s="58" t="s">
        <v>114</v>
      </c>
      <c r="G2187" s="87" t="s">
        <v>6579</v>
      </c>
      <c r="H2187" s="91" t="s">
        <v>3358</v>
      </c>
      <c r="I2187" s="57" t="s">
        <v>22</v>
      </c>
      <c r="J2187" s="72">
        <v>1</v>
      </c>
      <c r="K2187" s="57">
        <v>0</v>
      </c>
      <c r="L2187" s="72">
        <v>43</v>
      </c>
      <c r="M2187" s="57">
        <v>3.1</v>
      </c>
    </row>
    <row r="2188" s="83" customFormat="1" ht="27.6" spans="1:13">
      <c r="A2188" s="83" t="s">
        <v>44</v>
      </c>
      <c r="B2188" s="84">
        <v>2187</v>
      </c>
      <c r="C2188" s="57" t="s">
        <v>45</v>
      </c>
      <c r="D2188" s="57" t="s">
        <v>53</v>
      </c>
      <c r="E2188" s="42" t="s">
        <v>6170</v>
      </c>
      <c r="F2188" s="58" t="s">
        <v>55</v>
      </c>
      <c r="G2188" s="87" t="s">
        <v>4608</v>
      </c>
      <c r="H2188" s="91" t="s">
        <v>3358</v>
      </c>
      <c r="I2188" s="57" t="s">
        <v>22</v>
      </c>
      <c r="J2188" s="72">
        <v>3</v>
      </c>
      <c r="K2188" s="57">
        <v>0</v>
      </c>
      <c r="L2188" s="72">
        <v>303</v>
      </c>
      <c r="M2188" s="57">
        <v>3.1</v>
      </c>
    </row>
    <row r="2189" s="83" customFormat="1" ht="27.6" spans="1:13">
      <c r="A2189" s="83" t="s">
        <v>44</v>
      </c>
      <c r="B2189" s="84">
        <v>2188</v>
      </c>
      <c r="C2189" s="57" t="s">
        <v>45</v>
      </c>
      <c r="D2189" s="57" t="s">
        <v>53</v>
      </c>
      <c r="E2189" s="42" t="s">
        <v>6170</v>
      </c>
      <c r="F2189" s="58" t="s">
        <v>249</v>
      </c>
      <c r="G2189" s="87" t="s">
        <v>4609</v>
      </c>
      <c r="H2189" s="91" t="s">
        <v>3358</v>
      </c>
      <c r="I2189" s="57" t="s">
        <v>22</v>
      </c>
      <c r="J2189" s="72">
        <v>1</v>
      </c>
      <c r="K2189" s="57">
        <v>0</v>
      </c>
      <c r="L2189" s="72">
        <v>36</v>
      </c>
      <c r="M2189" s="57">
        <v>3.1</v>
      </c>
    </row>
    <row r="2190" s="83" customFormat="1" ht="27.6" spans="1:13">
      <c r="A2190" s="83" t="s">
        <v>44</v>
      </c>
      <c r="B2190" s="84">
        <v>2189</v>
      </c>
      <c r="C2190" s="57" t="s">
        <v>45</v>
      </c>
      <c r="D2190" s="57" t="s">
        <v>171</v>
      </c>
      <c r="E2190" s="42" t="s">
        <v>6170</v>
      </c>
      <c r="F2190" s="58" t="s">
        <v>172</v>
      </c>
      <c r="G2190" s="87" t="s">
        <v>4611</v>
      </c>
      <c r="H2190" s="91" t="s">
        <v>2299</v>
      </c>
      <c r="I2190" s="57" t="s">
        <v>22</v>
      </c>
      <c r="J2190" s="72">
        <v>1</v>
      </c>
      <c r="K2190" s="57">
        <v>0</v>
      </c>
      <c r="L2190" s="72">
        <v>0.32</v>
      </c>
      <c r="M2190" s="57">
        <v>3.1</v>
      </c>
    </row>
    <row r="2191" s="83" customFormat="1" ht="27.6" spans="1:13">
      <c r="A2191" s="83" t="s">
        <v>44</v>
      </c>
      <c r="B2191" s="84">
        <v>2190</v>
      </c>
      <c r="C2191" s="57" t="s">
        <v>45</v>
      </c>
      <c r="D2191" s="57" t="s">
        <v>171</v>
      </c>
      <c r="E2191" s="42" t="s">
        <v>6170</v>
      </c>
      <c r="F2191" s="58" t="s">
        <v>172</v>
      </c>
      <c r="G2191" s="87" t="s">
        <v>4564</v>
      </c>
      <c r="H2191" s="91" t="s">
        <v>2299</v>
      </c>
      <c r="I2191" s="57" t="s">
        <v>22</v>
      </c>
      <c r="J2191" s="72">
        <v>7</v>
      </c>
      <c r="K2191" s="57">
        <v>0</v>
      </c>
      <c r="L2191" s="72">
        <v>3</v>
      </c>
      <c r="M2191" s="57">
        <v>3.1</v>
      </c>
    </row>
    <row r="2192" s="83" customFormat="1" ht="27.6" spans="1:13">
      <c r="A2192" s="83" t="s">
        <v>44</v>
      </c>
      <c r="B2192" s="84">
        <v>2191</v>
      </c>
      <c r="C2192" s="57" t="s">
        <v>45</v>
      </c>
      <c r="D2192" s="57" t="s">
        <v>171</v>
      </c>
      <c r="E2192" s="42" t="s">
        <v>6170</v>
      </c>
      <c r="F2192" s="58" t="s">
        <v>172</v>
      </c>
      <c r="G2192" s="87" t="s">
        <v>3438</v>
      </c>
      <c r="H2192" s="91" t="s">
        <v>2299</v>
      </c>
      <c r="I2192" s="57" t="s">
        <v>22</v>
      </c>
      <c r="J2192" s="72">
        <v>1</v>
      </c>
      <c r="K2192" s="57">
        <v>0</v>
      </c>
      <c r="L2192" s="72">
        <v>0.19</v>
      </c>
      <c r="M2192" s="57">
        <v>3.1</v>
      </c>
    </row>
    <row r="2193" s="83" customFormat="1" ht="27.6" spans="1:13">
      <c r="A2193" s="83" t="s">
        <v>44</v>
      </c>
      <c r="B2193" s="84">
        <v>2192</v>
      </c>
      <c r="C2193" s="57" t="s">
        <v>45</v>
      </c>
      <c r="D2193" s="57" t="s">
        <v>53</v>
      </c>
      <c r="E2193" s="42" t="s">
        <v>6170</v>
      </c>
      <c r="F2193" s="58" t="s">
        <v>236</v>
      </c>
      <c r="G2193" s="87" t="s">
        <v>4612</v>
      </c>
      <c r="H2193" s="91" t="s">
        <v>4598</v>
      </c>
      <c r="I2193" s="57" t="s">
        <v>22</v>
      </c>
      <c r="J2193" s="72">
        <v>3</v>
      </c>
      <c r="K2193" s="57">
        <v>0</v>
      </c>
      <c r="L2193" s="72">
        <v>0.345</v>
      </c>
      <c r="M2193" s="57">
        <v>3.1</v>
      </c>
    </row>
    <row r="2194" s="83" customFormat="1" ht="27.6" spans="1:13">
      <c r="A2194" s="83" t="s">
        <v>44</v>
      </c>
      <c r="B2194" s="84">
        <v>2193</v>
      </c>
      <c r="C2194" s="57" t="s">
        <v>45</v>
      </c>
      <c r="D2194" s="57" t="s">
        <v>53</v>
      </c>
      <c r="E2194" s="42" t="s">
        <v>6170</v>
      </c>
      <c r="F2194" s="58" t="s">
        <v>236</v>
      </c>
      <c r="G2194" s="87" t="s">
        <v>4613</v>
      </c>
      <c r="H2194" s="91" t="s">
        <v>4598</v>
      </c>
      <c r="I2194" s="57" t="s">
        <v>22</v>
      </c>
      <c r="J2194" s="72">
        <v>2</v>
      </c>
      <c r="K2194" s="57">
        <v>0</v>
      </c>
      <c r="L2194" s="72">
        <v>1</v>
      </c>
      <c r="M2194" s="57">
        <v>3.1</v>
      </c>
    </row>
    <row r="2195" s="83" customFormat="1" ht="27.6" spans="1:13">
      <c r="A2195" s="83" t="s">
        <v>44</v>
      </c>
      <c r="B2195" s="84">
        <v>2194</v>
      </c>
      <c r="C2195" s="57" t="s">
        <v>45</v>
      </c>
      <c r="D2195" s="57" t="s">
        <v>322</v>
      </c>
      <c r="E2195" s="42" t="s">
        <v>6170</v>
      </c>
      <c r="F2195" s="58" t="s">
        <v>323</v>
      </c>
      <c r="G2195" s="87" t="s">
        <v>4614</v>
      </c>
      <c r="H2195" s="91" t="s">
        <v>3358</v>
      </c>
      <c r="I2195" s="57" t="s">
        <v>2124</v>
      </c>
      <c r="J2195" s="59">
        <v>16.0654</v>
      </c>
      <c r="K2195" s="59">
        <v>0</v>
      </c>
      <c r="L2195" s="72">
        <v>1134</v>
      </c>
      <c r="M2195" s="57">
        <v>3.1</v>
      </c>
    </row>
    <row r="2196" s="83" customFormat="1" ht="55.2" spans="1:13">
      <c r="A2196" s="83" t="s">
        <v>44</v>
      </c>
      <c r="B2196" s="84">
        <v>2195</v>
      </c>
      <c r="C2196" s="57" t="s">
        <v>45</v>
      </c>
      <c r="D2196" s="57" t="s">
        <v>89</v>
      </c>
      <c r="E2196" s="42" t="s">
        <v>6170</v>
      </c>
      <c r="F2196" s="58" t="s">
        <v>114</v>
      </c>
      <c r="G2196" s="87" t="s">
        <v>6577</v>
      </c>
      <c r="H2196" s="91" t="s">
        <v>3358</v>
      </c>
      <c r="I2196" s="57" t="s">
        <v>22</v>
      </c>
      <c r="J2196" s="72">
        <v>3</v>
      </c>
      <c r="K2196" s="57">
        <v>0</v>
      </c>
      <c r="L2196" s="72">
        <v>51</v>
      </c>
      <c r="M2196" s="57">
        <v>3.1</v>
      </c>
    </row>
    <row r="2197" s="83" customFormat="1" ht="27.6" spans="1:13">
      <c r="A2197" s="83" t="s">
        <v>44</v>
      </c>
      <c r="B2197" s="84">
        <v>2196</v>
      </c>
      <c r="C2197" s="57" t="s">
        <v>45</v>
      </c>
      <c r="D2197" s="57" t="s">
        <v>53</v>
      </c>
      <c r="E2197" s="42" t="s">
        <v>6170</v>
      </c>
      <c r="F2197" s="58" t="s">
        <v>55</v>
      </c>
      <c r="G2197" s="87" t="s">
        <v>6581</v>
      </c>
      <c r="H2197" s="91" t="s">
        <v>3358</v>
      </c>
      <c r="I2197" s="57" t="s">
        <v>22</v>
      </c>
      <c r="J2197" s="72">
        <v>2</v>
      </c>
      <c r="K2197" s="57">
        <v>0</v>
      </c>
      <c r="L2197" s="72">
        <v>28</v>
      </c>
      <c r="M2197" s="57">
        <v>3.1</v>
      </c>
    </row>
    <row r="2198" s="83" customFormat="1" ht="27.6" spans="1:13">
      <c r="A2198" s="83" t="s">
        <v>44</v>
      </c>
      <c r="B2198" s="84">
        <v>2197</v>
      </c>
      <c r="C2198" s="57" t="s">
        <v>45</v>
      </c>
      <c r="D2198" s="57" t="s">
        <v>171</v>
      </c>
      <c r="E2198" s="42" t="s">
        <v>6170</v>
      </c>
      <c r="F2198" s="58" t="s">
        <v>172</v>
      </c>
      <c r="G2198" s="87" t="s">
        <v>3438</v>
      </c>
      <c r="H2198" s="91" t="s">
        <v>2299</v>
      </c>
      <c r="I2198" s="57" t="s">
        <v>22</v>
      </c>
      <c r="J2198" s="72">
        <v>3</v>
      </c>
      <c r="K2198" s="57">
        <v>0</v>
      </c>
      <c r="L2198" s="72">
        <v>1</v>
      </c>
      <c r="M2198" s="57">
        <v>3.1</v>
      </c>
    </row>
    <row r="2199" s="83" customFormat="1" ht="27.6" spans="1:13">
      <c r="A2199" s="83" t="s">
        <v>44</v>
      </c>
      <c r="B2199" s="84">
        <v>2198</v>
      </c>
      <c r="C2199" s="57" t="s">
        <v>45</v>
      </c>
      <c r="D2199" s="57" t="s">
        <v>322</v>
      </c>
      <c r="E2199" s="42" t="s">
        <v>6170</v>
      </c>
      <c r="F2199" s="58" t="s">
        <v>323</v>
      </c>
      <c r="G2199" s="87" t="s">
        <v>6587</v>
      </c>
      <c r="H2199" s="91" t="s">
        <v>3358</v>
      </c>
      <c r="I2199" s="57" t="s">
        <v>2124</v>
      </c>
      <c r="J2199" s="59">
        <v>5.8243</v>
      </c>
      <c r="K2199" s="59">
        <v>0</v>
      </c>
      <c r="L2199" s="72">
        <v>105</v>
      </c>
      <c r="M2199" s="57">
        <v>3.1</v>
      </c>
    </row>
    <row r="2200" s="83" customFormat="1" ht="55.2" spans="1:13">
      <c r="A2200" s="83" t="s">
        <v>44</v>
      </c>
      <c r="B2200" s="84">
        <v>2199</v>
      </c>
      <c r="C2200" s="57" t="s">
        <v>45</v>
      </c>
      <c r="D2200" s="57" t="s">
        <v>89</v>
      </c>
      <c r="E2200" s="42" t="s">
        <v>6170</v>
      </c>
      <c r="F2200" s="58" t="s">
        <v>114</v>
      </c>
      <c r="G2200" s="87" t="s">
        <v>6588</v>
      </c>
      <c r="H2200" s="91" t="s">
        <v>3358</v>
      </c>
      <c r="I2200" s="57" t="s">
        <v>22</v>
      </c>
      <c r="J2200" s="72">
        <v>2</v>
      </c>
      <c r="K2200" s="57">
        <v>0</v>
      </c>
      <c r="L2200" s="72">
        <v>180</v>
      </c>
      <c r="M2200" s="57">
        <v>3.1</v>
      </c>
    </row>
    <row r="2201" s="83" customFormat="1" ht="41.4" spans="1:13">
      <c r="A2201" s="83" t="s">
        <v>44</v>
      </c>
      <c r="B2201" s="84">
        <v>2200</v>
      </c>
      <c r="C2201" s="57" t="s">
        <v>45</v>
      </c>
      <c r="D2201" s="57" t="s">
        <v>89</v>
      </c>
      <c r="E2201" s="42" t="s">
        <v>6170</v>
      </c>
      <c r="F2201" s="58" t="s">
        <v>90</v>
      </c>
      <c r="G2201" s="87" t="s">
        <v>6589</v>
      </c>
      <c r="H2201" s="91" t="s">
        <v>3358</v>
      </c>
      <c r="I2201" s="57" t="s">
        <v>22</v>
      </c>
      <c r="J2201" s="72">
        <v>2</v>
      </c>
      <c r="K2201" s="57">
        <v>0</v>
      </c>
      <c r="L2201" s="72">
        <v>450</v>
      </c>
      <c r="M2201" s="57">
        <v>3.1</v>
      </c>
    </row>
    <row r="2202" s="83" customFormat="1" ht="27.6" spans="1:13">
      <c r="A2202" s="83" t="s">
        <v>44</v>
      </c>
      <c r="B2202" s="84">
        <v>2201</v>
      </c>
      <c r="C2202" s="57" t="s">
        <v>45</v>
      </c>
      <c r="D2202" s="57" t="s">
        <v>53</v>
      </c>
      <c r="E2202" s="42" t="s">
        <v>6170</v>
      </c>
      <c r="F2202" s="58" t="s">
        <v>304</v>
      </c>
      <c r="G2202" s="87" t="s">
        <v>4632</v>
      </c>
      <c r="H2202" s="91" t="s">
        <v>3358</v>
      </c>
      <c r="I2202" s="57" t="s">
        <v>22</v>
      </c>
      <c r="J2202" s="72">
        <v>3</v>
      </c>
      <c r="K2202" s="57">
        <v>0</v>
      </c>
      <c r="L2202" s="72">
        <v>542</v>
      </c>
      <c r="M2202" s="57">
        <v>3.1</v>
      </c>
    </row>
    <row r="2203" s="83" customFormat="1" ht="27.6" spans="1:13">
      <c r="A2203" s="83" t="s">
        <v>44</v>
      </c>
      <c r="B2203" s="84">
        <v>2202</v>
      </c>
      <c r="C2203" s="57" t="s">
        <v>45</v>
      </c>
      <c r="D2203" s="57" t="s">
        <v>53</v>
      </c>
      <c r="E2203" s="42" t="s">
        <v>6170</v>
      </c>
      <c r="F2203" s="58" t="s">
        <v>304</v>
      </c>
      <c r="G2203" s="87" t="s">
        <v>4633</v>
      </c>
      <c r="H2203" s="91" t="s">
        <v>3358</v>
      </c>
      <c r="I2203" s="57" t="s">
        <v>22</v>
      </c>
      <c r="J2203" s="72">
        <v>1</v>
      </c>
      <c r="K2203" s="57">
        <v>0</v>
      </c>
      <c r="L2203" s="72">
        <v>242</v>
      </c>
      <c r="M2203" s="57">
        <v>3.1</v>
      </c>
    </row>
    <row r="2204" s="83" customFormat="1" ht="27.6" spans="1:13">
      <c r="A2204" s="83" t="s">
        <v>44</v>
      </c>
      <c r="B2204" s="84">
        <v>2203</v>
      </c>
      <c r="C2204" s="57" t="s">
        <v>45</v>
      </c>
      <c r="D2204" s="57" t="s">
        <v>171</v>
      </c>
      <c r="E2204" s="42" t="s">
        <v>6170</v>
      </c>
      <c r="F2204" s="58" t="s">
        <v>172</v>
      </c>
      <c r="G2204" s="87" t="s">
        <v>4630</v>
      </c>
      <c r="H2204" s="91" t="s">
        <v>2299</v>
      </c>
      <c r="I2204" s="57" t="s">
        <v>22</v>
      </c>
      <c r="J2204" s="72">
        <v>2</v>
      </c>
      <c r="K2204" s="57">
        <v>0</v>
      </c>
      <c r="L2204" s="72">
        <v>1</v>
      </c>
      <c r="M2204" s="57">
        <v>3.1</v>
      </c>
    </row>
    <row r="2205" s="83" customFormat="1" ht="27.6" spans="1:13">
      <c r="A2205" s="83" t="s">
        <v>44</v>
      </c>
      <c r="B2205" s="84">
        <v>2204</v>
      </c>
      <c r="C2205" s="57" t="s">
        <v>45</v>
      </c>
      <c r="D2205" s="57" t="s">
        <v>53</v>
      </c>
      <c r="E2205" s="42" t="s">
        <v>6170</v>
      </c>
      <c r="F2205" s="58" t="s">
        <v>236</v>
      </c>
      <c r="G2205" s="87" t="s">
        <v>4640</v>
      </c>
      <c r="H2205" s="91" t="s">
        <v>4598</v>
      </c>
      <c r="I2205" s="57" t="s">
        <v>22</v>
      </c>
      <c r="J2205" s="72">
        <v>1</v>
      </c>
      <c r="K2205" s="57">
        <v>0</v>
      </c>
      <c r="L2205" s="72">
        <v>3</v>
      </c>
      <c r="M2205" s="57">
        <v>3.1</v>
      </c>
    </row>
    <row r="2206" s="83" customFormat="1" ht="27.6" spans="1:13">
      <c r="A2206" s="83" t="s">
        <v>44</v>
      </c>
      <c r="B2206" s="84">
        <v>2205</v>
      </c>
      <c r="C2206" s="57" t="s">
        <v>45</v>
      </c>
      <c r="D2206" s="57" t="s">
        <v>322</v>
      </c>
      <c r="E2206" s="42" t="s">
        <v>6170</v>
      </c>
      <c r="F2206" s="58" t="s">
        <v>323</v>
      </c>
      <c r="G2206" s="87" t="s">
        <v>4631</v>
      </c>
      <c r="H2206" s="91" t="s">
        <v>3358</v>
      </c>
      <c r="I2206" s="57" t="s">
        <v>2124</v>
      </c>
      <c r="J2206" s="59">
        <v>17.1472</v>
      </c>
      <c r="K2206" s="59">
        <v>0</v>
      </c>
      <c r="L2206" s="72">
        <v>2012</v>
      </c>
      <c r="M2206" s="57">
        <v>3.1</v>
      </c>
    </row>
    <row r="2207" s="83" customFormat="1" ht="55.2" spans="1:13">
      <c r="A2207" s="83" t="s">
        <v>44</v>
      </c>
      <c r="B2207" s="84">
        <v>2206</v>
      </c>
      <c r="C2207" s="57" t="s">
        <v>45</v>
      </c>
      <c r="D2207" s="57" t="s">
        <v>89</v>
      </c>
      <c r="E2207" s="42" t="s">
        <v>6170</v>
      </c>
      <c r="F2207" s="58" t="s">
        <v>114</v>
      </c>
      <c r="G2207" s="87" t="s">
        <v>6588</v>
      </c>
      <c r="H2207" s="91" t="s">
        <v>3358</v>
      </c>
      <c r="I2207" s="57" t="s">
        <v>22</v>
      </c>
      <c r="J2207" s="72">
        <v>3</v>
      </c>
      <c r="K2207" s="57">
        <v>0</v>
      </c>
      <c r="L2207" s="72">
        <v>270</v>
      </c>
      <c r="M2207" s="57">
        <v>3.1</v>
      </c>
    </row>
    <row r="2208" s="83" customFormat="1" ht="41.4" spans="1:13">
      <c r="A2208" s="83" t="s">
        <v>44</v>
      </c>
      <c r="B2208" s="84">
        <v>2207</v>
      </c>
      <c r="C2208" s="57" t="s">
        <v>45</v>
      </c>
      <c r="D2208" s="57" t="s">
        <v>89</v>
      </c>
      <c r="E2208" s="42" t="s">
        <v>6170</v>
      </c>
      <c r="F2208" s="58" t="s">
        <v>90</v>
      </c>
      <c r="G2208" s="87" t="s">
        <v>6589</v>
      </c>
      <c r="H2208" s="91" t="s">
        <v>3358</v>
      </c>
      <c r="I2208" s="57" t="s">
        <v>22</v>
      </c>
      <c r="J2208" s="72">
        <v>1</v>
      </c>
      <c r="K2208" s="57">
        <v>0</v>
      </c>
      <c r="L2208" s="72">
        <v>225</v>
      </c>
      <c r="M2208" s="57">
        <v>3.1</v>
      </c>
    </row>
    <row r="2209" s="83" customFormat="1" ht="27.6" spans="1:13">
      <c r="A2209" s="83" t="s">
        <v>44</v>
      </c>
      <c r="B2209" s="84">
        <v>2208</v>
      </c>
      <c r="C2209" s="57" t="s">
        <v>45</v>
      </c>
      <c r="D2209" s="57" t="s">
        <v>53</v>
      </c>
      <c r="E2209" s="42" t="s">
        <v>6170</v>
      </c>
      <c r="F2209" s="58" t="s">
        <v>55</v>
      </c>
      <c r="G2209" s="87" t="s">
        <v>4629</v>
      </c>
      <c r="H2209" s="91" t="s">
        <v>3358</v>
      </c>
      <c r="I2209" s="57" t="s">
        <v>22</v>
      </c>
      <c r="J2209" s="72">
        <v>5</v>
      </c>
      <c r="K2209" s="57">
        <v>0</v>
      </c>
      <c r="L2209" s="72">
        <v>1103</v>
      </c>
      <c r="M2209" s="57">
        <v>3.1</v>
      </c>
    </row>
    <row r="2210" s="83" customFormat="1" ht="27.6" spans="1:13">
      <c r="A2210" s="83" t="s">
        <v>44</v>
      </c>
      <c r="B2210" s="84">
        <v>2209</v>
      </c>
      <c r="C2210" s="57" t="s">
        <v>45</v>
      </c>
      <c r="D2210" s="57" t="s">
        <v>53</v>
      </c>
      <c r="E2210" s="42" t="s">
        <v>6170</v>
      </c>
      <c r="F2210" s="58" t="s">
        <v>304</v>
      </c>
      <c r="G2210" s="87" t="s">
        <v>4633</v>
      </c>
      <c r="H2210" s="91" t="s">
        <v>3358</v>
      </c>
      <c r="I2210" s="57" t="s">
        <v>22</v>
      </c>
      <c r="J2210" s="72">
        <v>2</v>
      </c>
      <c r="K2210" s="57">
        <v>0</v>
      </c>
      <c r="L2210" s="72">
        <v>484</v>
      </c>
      <c r="M2210" s="57">
        <v>3.1</v>
      </c>
    </row>
    <row r="2211" s="83" customFormat="1" ht="27.6" spans="1:13">
      <c r="A2211" s="83" t="s">
        <v>44</v>
      </c>
      <c r="B2211" s="84">
        <v>2210</v>
      </c>
      <c r="C2211" s="57" t="s">
        <v>45</v>
      </c>
      <c r="D2211" s="57" t="s">
        <v>171</v>
      </c>
      <c r="E2211" s="42" t="s">
        <v>6170</v>
      </c>
      <c r="F2211" s="58" t="s">
        <v>172</v>
      </c>
      <c r="G2211" s="87" t="s">
        <v>4630</v>
      </c>
      <c r="H2211" s="91" t="s">
        <v>2299</v>
      </c>
      <c r="I2211" s="57" t="s">
        <v>22</v>
      </c>
      <c r="J2211" s="72">
        <v>1</v>
      </c>
      <c r="K2211" s="57">
        <v>0</v>
      </c>
      <c r="L2211" s="72">
        <v>1</v>
      </c>
      <c r="M2211" s="57">
        <v>3.1</v>
      </c>
    </row>
    <row r="2212" s="83" customFormat="1" ht="27.6" spans="1:13">
      <c r="A2212" s="83" t="s">
        <v>44</v>
      </c>
      <c r="B2212" s="84">
        <v>2211</v>
      </c>
      <c r="C2212" s="57" t="s">
        <v>45</v>
      </c>
      <c r="D2212" s="57" t="s">
        <v>322</v>
      </c>
      <c r="E2212" s="42" t="s">
        <v>6170</v>
      </c>
      <c r="F2212" s="58" t="s">
        <v>323</v>
      </c>
      <c r="G2212" s="87" t="s">
        <v>4631</v>
      </c>
      <c r="H2212" s="91" t="s">
        <v>3358</v>
      </c>
      <c r="I2212" s="57" t="s">
        <v>2124</v>
      </c>
      <c r="J2212" s="59">
        <v>12.636</v>
      </c>
      <c r="K2212" s="59">
        <v>0</v>
      </c>
      <c r="L2212" s="72">
        <v>1483</v>
      </c>
      <c r="M2212" s="57">
        <v>3.1</v>
      </c>
    </row>
    <row r="2213" s="83" customFormat="1" ht="55.2" spans="1:13">
      <c r="A2213" s="83" t="s">
        <v>44</v>
      </c>
      <c r="B2213" s="84">
        <v>2212</v>
      </c>
      <c r="C2213" s="57" t="s">
        <v>45</v>
      </c>
      <c r="D2213" s="57" t="s">
        <v>89</v>
      </c>
      <c r="E2213" s="42" t="s">
        <v>6170</v>
      </c>
      <c r="F2213" s="58" t="s">
        <v>114</v>
      </c>
      <c r="G2213" s="87" t="s">
        <v>6588</v>
      </c>
      <c r="H2213" s="91" t="s">
        <v>3358</v>
      </c>
      <c r="I2213" s="57" t="s">
        <v>22</v>
      </c>
      <c r="J2213" s="72">
        <v>3</v>
      </c>
      <c r="K2213" s="57">
        <v>0</v>
      </c>
      <c r="L2213" s="72">
        <v>270</v>
      </c>
      <c r="M2213" s="57">
        <v>3.1</v>
      </c>
    </row>
    <row r="2214" s="83" customFormat="1" ht="27.6" spans="1:13">
      <c r="A2214" s="83" t="s">
        <v>44</v>
      </c>
      <c r="B2214" s="84">
        <v>2213</v>
      </c>
      <c r="C2214" s="57" t="s">
        <v>45</v>
      </c>
      <c r="D2214" s="57" t="s">
        <v>53</v>
      </c>
      <c r="E2214" s="42" t="s">
        <v>6170</v>
      </c>
      <c r="F2214" s="58" t="s">
        <v>55</v>
      </c>
      <c r="G2214" s="87" t="s">
        <v>4629</v>
      </c>
      <c r="H2214" s="91" t="s">
        <v>3358</v>
      </c>
      <c r="I2214" s="57" t="s">
        <v>22</v>
      </c>
      <c r="J2214" s="72">
        <v>2</v>
      </c>
      <c r="K2214" s="57">
        <v>0</v>
      </c>
      <c r="L2214" s="72">
        <v>441</v>
      </c>
      <c r="M2214" s="57">
        <v>3.1</v>
      </c>
    </row>
    <row r="2215" s="83" customFormat="1" ht="27.6" spans="1:13">
      <c r="A2215" s="83" t="s">
        <v>44</v>
      </c>
      <c r="B2215" s="84">
        <v>2214</v>
      </c>
      <c r="C2215" s="57" t="s">
        <v>45</v>
      </c>
      <c r="D2215" s="57" t="s">
        <v>53</v>
      </c>
      <c r="E2215" s="42" t="s">
        <v>6170</v>
      </c>
      <c r="F2215" s="58" t="s">
        <v>304</v>
      </c>
      <c r="G2215" s="87" t="s">
        <v>4633</v>
      </c>
      <c r="H2215" s="91" t="s">
        <v>3358</v>
      </c>
      <c r="I2215" s="57" t="s">
        <v>22</v>
      </c>
      <c r="J2215" s="72">
        <v>2</v>
      </c>
      <c r="K2215" s="57">
        <v>0</v>
      </c>
      <c r="L2215" s="72">
        <v>484</v>
      </c>
      <c r="M2215" s="57">
        <v>3.1</v>
      </c>
    </row>
    <row r="2216" s="83" customFormat="1" ht="27.6" spans="1:13">
      <c r="A2216" s="83" t="s">
        <v>44</v>
      </c>
      <c r="B2216" s="84">
        <v>2215</v>
      </c>
      <c r="C2216" s="57" t="s">
        <v>45</v>
      </c>
      <c r="D2216" s="57" t="s">
        <v>53</v>
      </c>
      <c r="E2216" s="42" t="s">
        <v>6170</v>
      </c>
      <c r="F2216" s="58" t="s">
        <v>885</v>
      </c>
      <c r="G2216" s="87" t="s">
        <v>4634</v>
      </c>
      <c r="H2216" s="91" t="s">
        <v>4598</v>
      </c>
      <c r="I2216" s="57" t="s">
        <v>22</v>
      </c>
      <c r="J2216" s="72">
        <v>1</v>
      </c>
      <c r="K2216" s="57">
        <v>0</v>
      </c>
      <c r="L2216" s="72">
        <v>44</v>
      </c>
      <c r="M2216" s="57">
        <v>3.1</v>
      </c>
    </row>
    <row r="2217" s="83" customFormat="1" ht="27.6" spans="1:13">
      <c r="A2217" s="83" t="s">
        <v>44</v>
      </c>
      <c r="B2217" s="84">
        <v>2216</v>
      </c>
      <c r="C2217" s="57" t="s">
        <v>45</v>
      </c>
      <c r="D2217" s="57" t="s">
        <v>171</v>
      </c>
      <c r="E2217" s="42" t="s">
        <v>6170</v>
      </c>
      <c r="F2217" s="58" t="s">
        <v>172</v>
      </c>
      <c r="G2217" s="87" t="s">
        <v>4630</v>
      </c>
      <c r="H2217" s="91" t="s">
        <v>2299</v>
      </c>
      <c r="I2217" s="57" t="s">
        <v>22</v>
      </c>
      <c r="J2217" s="72">
        <v>1</v>
      </c>
      <c r="K2217" s="57">
        <v>0</v>
      </c>
      <c r="L2217" s="72">
        <v>1</v>
      </c>
      <c r="M2217" s="57">
        <v>3.1</v>
      </c>
    </row>
    <row r="2218" s="83" customFormat="1" ht="27.6" spans="1:13">
      <c r="A2218" s="83" t="s">
        <v>44</v>
      </c>
      <c r="B2218" s="84">
        <v>2217</v>
      </c>
      <c r="C2218" s="57" t="s">
        <v>45</v>
      </c>
      <c r="D2218" s="57" t="s">
        <v>322</v>
      </c>
      <c r="E2218" s="42" t="s">
        <v>6170</v>
      </c>
      <c r="F2218" s="58" t="s">
        <v>323</v>
      </c>
      <c r="G2218" s="87" t="s">
        <v>4631</v>
      </c>
      <c r="H2218" s="91" t="s">
        <v>3358</v>
      </c>
      <c r="I2218" s="57" t="s">
        <v>2124</v>
      </c>
      <c r="J2218" s="59">
        <v>16.6148</v>
      </c>
      <c r="K2218" s="59">
        <v>0</v>
      </c>
      <c r="L2218" s="72">
        <v>1950</v>
      </c>
      <c r="M2218" s="57">
        <v>3.1</v>
      </c>
    </row>
    <row r="2219" s="83" customFormat="1" ht="55.2" spans="1:13">
      <c r="A2219" s="83" t="s">
        <v>44</v>
      </c>
      <c r="B2219" s="84">
        <v>2218</v>
      </c>
      <c r="C2219" s="57" t="s">
        <v>45</v>
      </c>
      <c r="D2219" s="57" t="s">
        <v>89</v>
      </c>
      <c r="E2219" s="42" t="s">
        <v>6170</v>
      </c>
      <c r="F2219" s="58" t="s">
        <v>114</v>
      </c>
      <c r="G2219" s="87" t="s">
        <v>6590</v>
      </c>
      <c r="H2219" s="91" t="s">
        <v>3358</v>
      </c>
      <c r="I2219" s="57" t="s">
        <v>22</v>
      </c>
      <c r="J2219" s="72">
        <v>3</v>
      </c>
      <c r="K2219" s="57">
        <v>0</v>
      </c>
      <c r="L2219" s="72">
        <v>24</v>
      </c>
      <c r="M2219" s="57">
        <v>3.1</v>
      </c>
    </row>
    <row r="2220" s="83" customFormat="1" ht="27.6" spans="1:13">
      <c r="A2220" s="83" t="s">
        <v>44</v>
      </c>
      <c r="B2220" s="84">
        <v>2219</v>
      </c>
      <c r="C2220" s="57" t="s">
        <v>45</v>
      </c>
      <c r="D2220" s="57" t="s">
        <v>53</v>
      </c>
      <c r="E2220" s="42" t="s">
        <v>6170</v>
      </c>
      <c r="F2220" s="58" t="s">
        <v>55</v>
      </c>
      <c r="G2220" s="87" t="s">
        <v>4594</v>
      </c>
      <c r="H2220" s="91" t="s">
        <v>3358</v>
      </c>
      <c r="I2220" s="57" t="s">
        <v>22</v>
      </c>
      <c r="J2220" s="72">
        <v>3</v>
      </c>
      <c r="K2220" s="57">
        <f>(CEILING(J2220*0.2,1))*1</f>
        <v>1</v>
      </c>
      <c r="L2220" s="72">
        <v>16</v>
      </c>
      <c r="M2220" s="57">
        <v>3.1</v>
      </c>
    </row>
    <row r="2221" s="83" customFormat="1" ht="27.6" spans="1:13">
      <c r="A2221" s="83" t="s">
        <v>44</v>
      </c>
      <c r="B2221" s="84">
        <v>2220</v>
      </c>
      <c r="C2221" s="57" t="s">
        <v>45</v>
      </c>
      <c r="D2221" s="57" t="s">
        <v>171</v>
      </c>
      <c r="E2221" s="42" t="s">
        <v>6170</v>
      </c>
      <c r="F2221" s="58" t="s">
        <v>172</v>
      </c>
      <c r="G2221" s="87" t="s">
        <v>3674</v>
      </c>
      <c r="H2221" s="91" t="s">
        <v>2299</v>
      </c>
      <c r="I2221" s="57" t="s">
        <v>22</v>
      </c>
      <c r="J2221" s="72">
        <v>2</v>
      </c>
      <c r="K2221" s="57">
        <v>0</v>
      </c>
      <c r="L2221" s="72">
        <v>0.18</v>
      </c>
      <c r="M2221" s="57">
        <v>3.1</v>
      </c>
    </row>
    <row r="2222" s="83" customFormat="1" ht="27.6" spans="1:13">
      <c r="A2222" s="83" t="s">
        <v>44</v>
      </c>
      <c r="B2222" s="84">
        <v>2221</v>
      </c>
      <c r="C2222" s="57" t="s">
        <v>45</v>
      </c>
      <c r="D2222" s="57" t="s">
        <v>322</v>
      </c>
      <c r="E2222" s="42" t="s">
        <v>6170</v>
      </c>
      <c r="F2222" s="58" t="s">
        <v>323</v>
      </c>
      <c r="G2222" s="87" t="s">
        <v>4601</v>
      </c>
      <c r="H2222" s="91" t="s">
        <v>3358</v>
      </c>
      <c r="I2222" s="57" t="s">
        <v>2124</v>
      </c>
      <c r="J2222" s="59">
        <v>6.65882</v>
      </c>
      <c r="K2222" s="59">
        <f>J2222*0.1</f>
        <v>0.665882</v>
      </c>
      <c r="L2222" s="72">
        <v>66</v>
      </c>
      <c r="M2222" s="57">
        <v>3.1</v>
      </c>
    </row>
    <row r="2223" s="83" customFormat="1" ht="55.2" spans="1:13">
      <c r="A2223" s="83" t="s">
        <v>44</v>
      </c>
      <c r="B2223" s="84">
        <v>2222</v>
      </c>
      <c r="C2223" s="57" t="s">
        <v>45</v>
      </c>
      <c r="D2223" s="57" t="s">
        <v>89</v>
      </c>
      <c r="E2223" s="42" t="s">
        <v>6170</v>
      </c>
      <c r="F2223" s="58" t="s">
        <v>114</v>
      </c>
      <c r="G2223" s="87" t="s">
        <v>6590</v>
      </c>
      <c r="H2223" s="91" t="s">
        <v>3358</v>
      </c>
      <c r="I2223" s="57" t="s">
        <v>22</v>
      </c>
      <c r="J2223" s="72">
        <v>3</v>
      </c>
      <c r="K2223" s="57">
        <v>0</v>
      </c>
      <c r="L2223" s="72">
        <v>24</v>
      </c>
      <c r="M2223" s="57">
        <v>3.1</v>
      </c>
    </row>
    <row r="2224" s="83" customFormat="1" ht="27.6" spans="1:13">
      <c r="A2224" s="83" t="s">
        <v>44</v>
      </c>
      <c r="B2224" s="84">
        <v>2223</v>
      </c>
      <c r="C2224" s="57" t="s">
        <v>45</v>
      </c>
      <c r="D2224" s="57" t="s">
        <v>53</v>
      </c>
      <c r="E2224" s="42" t="s">
        <v>6170</v>
      </c>
      <c r="F2224" s="58" t="s">
        <v>55</v>
      </c>
      <c r="G2224" s="87" t="s">
        <v>4594</v>
      </c>
      <c r="H2224" s="91" t="s">
        <v>3358</v>
      </c>
      <c r="I2224" s="57" t="s">
        <v>22</v>
      </c>
      <c r="J2224" s="72">
        <v>5</v>
      </c>
      <c r="K2224" s="57">
        <f>(CEILING(J2224*0.2,1))*1</f>
        <v>1</v>
      </c>
      <c r="L2224" s="72">
        <v>27</v>
      </c>
      <c r="M2224" s="57">
        <v>3.1</v>
      </c>
    </row>
    <row r="2225" s="83" customFormat="1" ht="27.6" spans="1:13">
      <c r="A2225" s="83" t="s">
        <v>44</v>
      </c>
      <c r="B2225" s="84">
        <v>2224</v>
      </c>
      <c r="C2225" s="57" t="s">
        <v>45</v>
      </c>
      <c r="D2225" s="57" t="s">
        <v>171</v>
      </c>
      <c r="E2225" s="42" t="s">
        <v>6170</v>
      </c>
      <c r="F2225" s="58" t="s">
        <v>172</v>
      </c>
      <c r="G2225" s="87" t="s">
        <v>3674</v>
      </c>
      <c r="H2225" s="91" t="s">
        <v>2299</v>
      </c>
      <c r="I2225" s="57" t="s">
        <v>22</v>
      </c>
      <c r="J2225" s="72">
        <v>2</v>
      </c>
      <c r="K2225" s="57">
        <v>0</v>
      </c>
      <c r="L2225" s="72">
        <v>0.18</v>
      </c>
      <c r="M2225" s="57">
        <v>3.1</v>
      </c>
    </row>
    <row r="2226" s="83" customFormat="1" ht="27.6" spans="1:13">
      <c r="A2226" s="83" t="s">
        <v>44</v>
      </c>
      <c r="B2226" s="84">
        <v>2225</v>
      </c>
      <c r="C2226" s="57" t="s">
        <v>45</v>
      </c>
      <c r="D2226" s="57" t="s">
        <v>322</v>
      </c>
      <c r="E2226" s="42" t="s">
        <v>6170</v>
      </c>
      <c r="F2226" s="58" t="s">
        <v>323</v>
      </c>
      <c r="G2226" s="87" t="s">
        <v>4601</v>
      </c>
      <c r="H2226" s="91" t="s">
        <v>3358</v>
      </c>
      <c r="I2226" s="57" t="s">
        <v>2124</v>
      </c>
      <c r="J2226" s="59">
        <v>6.51599</v>
      </c>
      <c r="K2226" s="59">
        <f>J2226*0.1</f>
        <v>0.651599</v>
      </c>
      <c r="L2226" s="72">
        <v>65</v>
      </c>
      <c r="M2226" s="57">
        <v>3.1</v>
      </c>
    </row>
    <row r="2227" s="83" customFormat="1" ht="55.2" spans="1:13">
      <c r="A2227" s="83" t="s">
        <v>44</v>
      </c>
      <c r="B2227" s="84">
        <v>2226</v>
      </c>
      <c r="C2227" s="57" t="s">
        <v>45</v>
      </c>
      <c r="D2227" s="57" t="s">
        <v>89</v>
      </c>
      <c r="E2227" s="42" t="s">
        <v>6170</v>
      </c>
      <c r="F2227" s="58" t="s">
        <v>114</v>
      </c>
      <c r="G2227" s="87" t="s">
        <v>6588</v>
      </c>
      <c r="H2227" s="91" t="s">
        <v>3358</v>
      </c>
      <c r="I2227" s="57" t="s">
        <v>22</v>
      </c>
      <c r="J2227" s="72">
        <v>1</v>
      </c>
      <c r="K2227" s="57">
        <v>0</v>
      </c>
      <c r="L2227" s="72">
        <v>90</v>
      </c>
      <c r="M2227" s="57">
        <v>3.1</v>
      </c>
    </row>
    <row r="2228" s="83" customFormat="1" ht="27.6" spans="1:13">
      <c r="A2228" s="83" t="s">
        <v>44</v>
      </c>
      <c r="B2228" s="84">
        <v>2227</v>
      </c>
      <c r="C2228" s="57" t="s">
        <v>45</v>
      </c>
      <c r="D2228" s="57" t="s">
        <v>53</v>
      </c>
      <c r="E2228" s="42" t="s">
        <v>6170</v>
      </c>
      <c r="F2228" s="58" t="s">
        <v>55</v>
      </c>
      <c r="G2228" s="87" t="s">
        <v>4629</v>
      </c>
      <c r="H2228" s="91" t="s">
        <v>3358</v>
      </c>
      <c r="I2228" s="57" t="s">
        <v>22</v>
      </c>
      <c r="J2228" s="72">
        <v>4</v>
      </c>
      <c r="K2228" s="57">
        <v>0</v>
      </c>
      <c r="L2228" s="72">
        <v>882</v>
      </c>
      <c r="M2228" s="57">
        <v>3.1</v>
      </c>
    </row>
    <row r="2229" s="83" customFormat="1" ht="27.6" spans="1:13">
      <c r="A2229" s="83" t="s">
        <v>44</v>
      </c>
      <c r="B2229" s="84">
        <v>2228</v>
      </c>
      <c r="C2229" s="57" t="s">
        <v>45</v>
      </c>
      <c r="D2229" s="57" t="s">
        <v>53</v>
      </c>
      <c r="E2229" s="42" t="s">
        <v>6170</v>
      </c>
      <c r="F2229" s="58" t="s">
        <v>304</v>
      </c>
      <c r="G2229" s="87" t="s">
        <v>4632</v>
      </c>
      <c r="H2229" s="91" t="s">
        <v>3358</v>
      </c>
      <c r="I2229" s="57" t="s">
        <v>22</v>
      </c>
      <c r="J2229" s="72">
        <v>3</v>
      </c>
      <c r="K2229" s="57">
        <v>0</v>
      </c>
      <c r="L2229" s="72">
        <v>542</v>
      </c>
      <c r="M2229" s="57">
        <v>3.1</v>
      </c>
    </row>
    <row r="2230" s="83" customFormat="1" ht="27.6" spans="1:13">
      <c r="A2230" s="83" t="s">
        <v>44</v>
      </c>
      <c r="B2230" s="84">
        <v>2229</v>
      </c>
      <c r="C2230" s="57" t="s">
        <v>45</v>
      </c>
      <c r="D2230" s="57" t="s">
        <v>322</v>
      </c>
      <c r="E2230" s="42" t="s">
        <v>6170</v>
      </c>
      <c r="F2230" s="58" t="s">
        <v>323</v>
      </c>
      <c r="G2230" s="87" t="s">
        <v>4631</v>
      </c>
      <c r="H2230" s="91" t="s">
        <v>3358</v>
      </c>
      <c r="I2230" s="57" t="s">
        <v>2124</v>
      </c>
      <c r="J2230" s="59">
        <v>32.6454</v>
      </c>
      <c r="K2230" s="59">
        <v>0</v>
      </c>
      <c r="L2230" s="72">
        <v>3831</v>
      </c>
      <c r="M2230" s="57">
        <v>3.1</v>
      </c>
    </row>
    <row r="2231" s="83" customFormat="1" ht="55.2" spans="1:13">
      <c r="A2231" s="83" t="s">
        <v>44</v>
      </c>
      <c r="B2231" s="84">
        <v>2230</v>
      </c>
      <c r="C2231" s="57" t="s">
        <v>45</v>
      </c>
      <c r="D2231" s="57" t="s">
        <v>89</v>
      </c>
      <c r="E2231" s="42" t="s">
        <v>6170</v>
      </c>
      <c r="F2231" s="58" t="s">
        <v>114</v>
      </c>
      <c r="G2231" s="87" t="s">
        <v>6578</v>
      </c>
      <c r="H2231" s="91" t="s">
        <v>3358</v>
      </c>
      <c r="I2231" s="57" t="s">
        <v>22</v>
      </c>
      <c r="J2231" s="72">
        <v>7</v>
      </c>
      <c r="K2231" s="57">
        <v>0</v>
      </c>
      <c r="L2231" s="72">
        <v>413</v>
      </c>
      <c r="M2231" s="57">
        <v>3.1</v>
      </c>
    </row>
    <row r="2232" s="83" customFormat="1" ht="27.6" spans="1:13">
      <c r="A2232" s="83" t="s">
        <v>44</v>
      </c>
      <c r="B2232" s="84">
        <v>2231</v>
      </c>
      <c r="C2232" s="57" t="s">
        <v>45</v>
      </c>
      <c r="D2232" s="57" t="s">
        <v>53</v>
      </c>
      <c r="E2232" s="42" t="s">
        <v>6170</v>
      </c>
      <c r="F2232" s="58" t="s">
        <v>55</v>
      </c>
      <c r="G2232" s="87" t="s">
        <v>4608</v>
      </c>
      <c r="H2232" s="91" t="s">
        <v>3358</v>
      </c>
      <c r="I2232" s="57" t="s">
        <v>22</v>
      </c>
      <c r="J2232" s="72">
        <v>5</v>
      </c>
      <c r="K2232" s="57">
        <v>0</v>
      </c>
      <c r="L2232" s="72">
        <v>505</v>
      </c>
      <c r="M2232" s="57">
        <v>3.1</v>
      </c>
    </row>
    <row r="2233" s="83" customFormat="1" ht="27.6" spans="1:13">
      <c r="A2233" s="83" t="s">
        <v>44</v>
      </c>
      <c r="B2233" s="84">
        <v>2232</v>
      </c>
      <c r="C2233" s="57" t="s">
        <v>45</v>
      </c>
      <c r="D2233" s="57" t="s">
        <v>53</v>
      </c>
      <c r="E2233" s="42" t="s">
        <v>6170</v>
      </c>
      <c r="F2233" s="58" t="s">
        <v>249</v>
      </c>
      <c r="G2233" s="87" t="s">
        <v>6591</v>
      </c>
      <c r="H2233" s="91" t="s">
        <v>3358</v>
      </c>
      <c r="I2233" s="57" t="s">
        <v>22</v>
      </c>
      <c r="J2233" s="72">
        <v>1</v>
      </c>
      <c r="K2233" s="57">
        <v>0</v>
      </c>
      <c r="L2233" s="72">
        <v>71</v>
      </c>
      <c r="M2233" s="57">
        <v>3.1</v>
      </c>
    </row>
    <row r="2234" s="83" customFormat="1" ht="27.6" spans="1:13">
      <c r="A2234" s="83" t="s">
        <v>44</v>
      </c>
      <c r="B2234" s="84">
        <v>2233</v>
      </c>
      <c r="C2234" s="57" t="s">
        <v>45</v>
      </c>
      <c r="D2234" s="57" t="s">
        <v>171</v>
      </c>
      <c r="E2234" s="42" t="s">
        <v>6170</v>
      </c>
      <c r="F2234" s="58" t="s">
        <v>172</v>
      </c>
      <c r="G2234" s="87" t="s">
        <v>4564</v>
      </c>
      <c r="H2234" s="91" t="s">
        <v>2299</v>
      </c>
      <c r="I2234" s="57" t="s">
        <v>22</v>
      </c>
      <c r="J2234" s="72">
        <v>6</v>
      </c>
      <c r="K2234" s="57">
        <v>0</v>
      </c>
      <c r="L2234" s="72">
        <v>3</v>
      </c>
      <c r="M2234" s="57">
        <v>3.1</v>
      </c>
    </row>
    <row r="2235" s="83" customFormat="1" ht="27.6" spans="1:13">
      <c r="A2235" s="83" t="s">
        <v>44</v>
      </c>
      <c r="B2235" s="84">
        <v>2234</v>
      </c>
      <c r="C2235" s="57" t="s">
        <v>45</v>
      </c>
      <c r="D2235" s="57" t="s">
        <v>53</v>
      </c>
      <c r="E2235" s="42" t="s">
        <v>6170</v>
      </c>
      <c r="F2235" s="58" t="s">
        <v>236</v>
      </c>
      <c r="G2235" s="87" t="s">
        <v>4612</v>
      </c>
      <c r="H2235" s="91" t="s">
        <v>4598</v>
      </c>
      <c r="I2235" s="57" t="s">
        <v>22</v>
      </c>
      <c r="J2235" s="72">
        <v>1</v>
      </c>
      <c r="K2235" s="57">
        <v>0</v>
      </c>
      <c r="L2235" s="72">
        <v>0.115</v>
      </c>
      <c r="M2235" s="57">
        <v>3.1</v>
      </c>
    </row>
    <row r="2236" s="83" customFormat="1" ht="27.6" spans="1:13">
      <c r="A2236" s="83" t="s">
        <v>44</v>
      </c>
      <c r="B2236" s="84">
        <v>2235</v>
      </c>
      <c r="C2236" s="57" t="s">
        <v>45</v>
      </c>
      <c r="D2236" s="57" t="s">
        <v>53</v>
      </c>
      <c r="E2236" s="42" t="s">
        <v>6170</v>
      </c>
      <c r="F2236" s="58" t="s">
        <v>236</v>
      </c>
      <c r="G2236" s="87" t="s">
        <v>4613</v>
      </c>
      <c r="H2236" s="91" t="s">
        <v>4598</v>
      </c>
      <c r="I2236" s="57" t="s">
        <v>22</v>
      </c>
      <c r="J2236" s="72">
        <v>1</v>
      </c>
      <c r="K2236" s="57">
        <v>0</v>
      </c>
      <c r="L2236" s="72">
        <v>0.395</v>
      </c>
      <c r="M2236" s="57">
        <v>3.1</v>
      </c>
    </row>
    <row r="2237" s="83" customFormat="1" ht="27.6" spans="1:13">
      <c r="A2237" s="83" t="s">
        <v>44</v>
      </c>
      <c r="B2237" s="84">
        <v>2236</v>
      </c>
      <c r="C2237" s="57" t="s">
        <v>45</v>
      </c>
      <c r="D2237" s="57" t="s">
        <v>53</v>
      </c>
      <c r="E2237" s="42" t="s">
        <v>6170</v>
      </c>
      <c r="F2237" s="58" t="s">
        <v>236</v>
      </c>
      <c r="G2237" s="87" t="s">
        <v>4635</v>
      </c>
      <c r="H2237" s="91" t="s">
        <v>4598</v>
      </c>
      <c r="I2237" s="57" t="s">
        <v>22</v>
      </c>
      <c r="J2237" s="72">
        <v>1</v>
      </c>
      <c r="K2237" s="57">
        <v>0</v>
      </c>
      <c r="L2237" s="72">
        <v>3</v>
      </c>
      <c r="M2237" s="57">
        <v>3.1</v>
      </c>
    </row>
    <row r="2238" s="83" customFormat="1" ht="27.6" spans="1:13">
      <c r="A2238" s="83" t="s">
        <v>44</v>
      </c>
      <c r="B2238" s="84">
        <v>2237</v>
      </c>
      <c r="C2238" s="57" t="s">
        <v>45</v>
      </c>
      <c r="D2238" s="57" t="s">
        <v>322</v>
      </c>
      <c r="E2238" s="42" t="s">
        <v>6170</v>
      </c>
      <c r="F2238" s="58" t="s">
        <v>323</v>
      </c>
      <c r="G2238" s="87" t="s">
        <v>4614</v>
      </c>
      <c r="H2238" s="91" t="s">
        <v>3358</v>
      </c>
      <c r="I2238" s="57" t="s">
        <v>2124</v>
      </c>
      <c r="J2238" s="59">
        <v>17.389</v>
      </c>
      <c r="K2238" s="59">
        <v>0</v>
      </c>
      <c r="L2238" s="72">
        <v>1227</v>
      </c>
      <c r="M2238" s="57">
        <v>3.1</v>
      </c>
    </row>
    <row r="2239" s="83" customFormat="1" ht="55.2" spans="1:13">
      <c r="A2239" s="83" t="s">
        <v>44</v>
      </c>
      <c r="B2239" s="84">
        <v>2238</v>
      </c>
      <c r="C2239" s="57" t="s">
        <v>45</v>
      </c>
      <c r="D2239" s="57" t="s">
        <v>89</v>
      </c>
      <c r="E2239" s="42" t="s">
        <v>6170</v>
      </c>
      <c r="F2239" s="58" t="s">
        <v>114</v>
      </c>
      <c r="G2239" s="87" t="s">
        <v>6578</v>
      </c>
      <c r="H2239" s="91" t="s">
        <v>3358</v>
      </c>
      <c r="I2239" s="57" t="s">
        <v>22</v>
      </c>
      <c r="J2239" s="72">
        <v>7</v>
      </c>
      <c r="K2239" s="57">
        <v>0</v>
      </c>
      <c r="L2239" s="72">
        <v>413</v>
      </c>
      <c r="M2239" s="57">
        <v>3.1</v>
      </c>
    </row>
    <row r="2240" s="83" customFormat="1" ht="27.6" spans="1:13">
      <c r="A2240" s="83" t="s">
        <v>44</v>
      </c>
      <c r="B2240" s="84">
        <v>2239</v>
      </c>
      <c r="C2240" s="57" t="s">
        <v>45</v>
      </c>
      <c r="D2240" s="57" t="s">
        <v>53</v>
      </c>
      <c r="E2240" s="42" t="s">
        <v>6170</v>
      </c>
      <c r="F2240" s="58" t="s">
        <v>55</v>
      </c>
      <c r="G2240" s="87" t="s">
        <v>4608</v>
      </c>
      <c r="H2240" s="91" t="s">
        <v>3358</v>
      </c>
      <c r="I2240" s="57" t="s">
        <v>22</v>
      </c>
      <c r="J2240" s="72">
        <v>4</v>
      </c>
      <c r="K2240" s="57">
        <v>0</v>
      </c>
      <c r="L2240" s="72">
        <v>404</v>
      </c>
      <c r="M2240" s="57">
        <v>3.1</v>
      </c>
    </row>
    <row r="2241" s="83" customFormat="1" ht="27.6" spans="1:13">
      <c r="A2241" s="83" t="s">
        <v>44</v>
      </c>
      <c r="B2241" s="84">
        <v>2240</v>
      </c>
      <c r="C2241" s="57" t="s">
        <v>45</v>
      </c>
      <c r="D2241" s="57" t="s">
        <v>171</v>
      </c>
      <c r="E2241" s="42" t="s">
        <v>6170</v>
      </c>
      <c r="F2241" s="58" t="s">
        <v>172</v>
      </c>
      <c r="G2241" s="87" t="s">
        <v>4564</v>
      </c>
      <c r="H2241" s="91" t="s">
        <v>2299</v>
      </c>
      <c r="I2241" s="57" t="s">
        <v>22</v>
      </c>
      <c r="J2241" s="72">
        <v>6</v>
      </c>
      <c r="K2241" s="57">
        <v>0</v>
      </c>
      <c r="L2241" s="72">
        <v>3</v>
      </c>
      <c r="M2241" s="57">
        <v>3.1</v>
      </c>
    </row>
    <row r="2242" s="83" customFormat="1" ht="27.6" spans="1:13">
      <c r="A2242" s="83" t="s">
        <v>44</v>
      </c>
      <c r="B2242" s="84">
        <v>2241</v>
      </c>
      <c r="C2242" s="57" t="s">
        <v>45</v>
      </c>
      <c r="D2242" s="57" t="s">
        <v>53</v>
      </c>
      <c r="E2242" s="42" t="s">
        <v>6170</v>
      </c>
      <c r="F2242" s="58" t="s">
        <v>236</v>
      </c>
      <c r="G2242" s="87" t="s">
        <v>4612</v>
      </c>
      <c r="H2242" s="91" t="s">
        <v>4598</v>
      </c>
      <c r="I2242" s="57" t="s">
        <v>22</v>
      </c>
      <c r="J2242" s="72">
        <v>1</v>
      </c>
      <c r="K2242" s="57">
        <v>0</v>
      </c>
      <c r="L2242" s="72">
        <v>0.115</v>
      </c>
      <c r="M2242" s="57">
        <v>3.1</v>
      </c>
    </row>
    <row r="2243" s="83" customFormat="1" ht="27.6" spans="1:13">
      <c r="A2243" s="83" t="s">
        <v>44</v>
      </c>
      <c r="B2243" s="84">
        <v>2242</v>
      </c>
      <c r="C2243" s="57" t="s">
        <v>45</v>
      </c>
      <c r="D2243" s="57" t="s">
        <v>53</v>
      </c>
      <c r="E2243" s="42" t="s">
        <v>6170</v>
      </c>
      <c r="F2243" s="58" t="s">
        <v>236</v>
      </c>
      <c r="G2243" s="87" t="s">
        <v>4613</v>
      </c>
      <c r="H2243" s="91" t="s">
        <v>4598</v>
      </c>
      <c r="I2243" s="57" t="s">
        <v>22</v>
      </c>
      <c r="J2243" s="72">
        <v>1</v>
      </c>
      <c r="K2243" s="57">
        <v>0</v>
      </c>
      <c r="L2243" s="72">
        <v>0.395</v>
      </c>
      <c r="M2243" s="57">
        <v>3.1</v>
      </c>
    </row>
    <row r="2244" s="83" customFormat="1" ht="27.6" spans="1:13">
      <c r="A2244" s="83" t="s">
        <v>44</v>
      </c>
      <c r="B2244" s="84">
        <v>2243</v>
      </c>
      <c r="C2244" s="57" t="s">
        <v>45</v>
      </c>
      <c r="D2244" s="57" t="s">
        <v>53</v>
      </c>
      <c r="E2244" s="42" t="s">
        <v>6170</v>
      </c>
      <c r="F2244" s="58" t="s">
        <v>236</v>
      </c>
      <c r="G2244" s="87" t="s">
        <v>4635</v>
      </c>
      <c r="H2244" s="91" t="s">
        <v>4598</v>
      </c>
      <c r="I2244" s="57" t="s">
        <v>22</v>
      </c>
      <c r="J2244" s="72">
        <v>1</v>
      </c>
      <c r="K2244" s="57">
        <v>0</v>
      </c>
      <c r="L2244" s="72">
        <v>3</v>
      </c>
      <c r="M2244" s="57">
        <v>3.1</v>
      </c>
    </row>
    <row r="2245" s="83" customFormat="1" ht="27.6" spans="1:13">
      <c r="A2245" s="83" t="s">
        <v>44</v>
      </c>
      <c r="B2245" s="84">
        <v>2244</v>
      </c>
      <c r="C2245" s="57" t="s">
        <v>45</v>
      </c>
      <c r="D2245" s="57" t="s">
        <v>322</v>
      </c>
      <c r="E2245" s="42" t="s">
        <v>6170</v>
      </c>
      <c r="F2245" s="58" t="s">
        <v>323</v>
      </c>
      <c r="G2245" s="87" t="s">
        <v>4614</v>
      </c>
      <c r="H2245" s="91" t="s">
        <v>3358</v>
      </c>
      <c r="I2245" s="57" t="s">
        <v>2124</v>
      </c>
      <c r="J2245" s="59">
        <v>12.8384</v>
      </c>
      <c r="K2245" s="59">
        <v>0</v>
      </c>
      <c r="L2245" s="72">
        <v>906</v>
      </c>
      <c r="M2245" s="57">
        <v>3.1</v>
      </c>
    </row>
    <row r="2246" s="83" customFormat="1" ht="55.2" spans="1:13">
      <c r="A2246" s="83" t="s">
        <v>44</v>
      </c>
      <c r="B2246" s="84">
        <v>2245</v>
      </c>
      <c r="C2246" s="57" t="s">
        <v>45</v>
      </c>
      <c r="D2246" s="57" t="s">
        <v>89</v>
      </c>
      <c r="E2246" s="42" t="s">
        <v>6170</v>
      </c>
      <c r="F2246" s="58" t="s">
        <v>114</v>
      </c>
      <c r="G2246" s="87" t="s">
        <v>6578</v>
      </c>
      <c r="H2246" s="91" t="s">
        <v>3358</v>
      </c>
      <c r="I2246" s="57" t="s">
        <v>22</v>
      </c>
      <c r="J2246" s="72">
        <v>7</v>
      </c>
      <c r="K2246" s="57">
        <v>0</v>
      </c>
      <c r="L2246" s="72">
        <v>413</v>
      </c>
      <c r="M2246" s="57">
        <v>3.1</v>
      </c>
    </row>
    <row r="2247" s="83" customFormat="1" ht="27.6" spans="1:13">
      <c r="A2247" s="83" t="s">
        <v>44</v>
      </c>
      <c r="B2247" s="84">
        <v>2246</v>
      </c>
      <c r="C2247" s="57" t="s">
        <v>45</v>
      </c>
      <c r="D2247" s="57" t="s">
        <v>53</v>
      </c>
      <c r="E2247" s="42" t="s">
        <v>6170</v>
      </c>
      <c r="F2247" s="58" t="s">
        <v>55</v>
      </c>
      <c r="G2247" s="87" t="s">
        <v>4608</v>
      </c>
      <c r="H2247" s="91" t="s">
        <v>3358</v>
      </c>
      <c r="I2247" s="57" t="s">
        <v>22</v>
      </c>
      <c r="J2247" s="72">
        <v>4</v>
      </c>
      <c r="K2247" s="57">
        <v>0</v>
      </c>
      <c r="L2247" s="72">
        <v>404</v>
      </c>
      <c r="M2247" s="57">
        <v>3.1</v>
      </c>
    </row>
    <row r="2248" s="83" customFormat="1" ht="27.6" spans="1:13">
      <c r="A2248" s="83" t="s">
        <v>44</v>
      </c>
      <c r="B2248" s="84">
        <v>2247</v>
      </c>
      <c r="C2248" s="57" t="s">
        <v>45</v>
      </c>
      <c r="D2248" s="57" t="s">
        <v>171</v>
      </c>
      <c r="E2248" s="42" t="s">
        <v>6170</v>
      </c>
      <c r="F2248" s="58" t="s">
        <v>172</v>
      </c>
      <c r="G2248" s="87" t="s">
        <v>4564</v>
      </c>
      <c r="H2248" s="91" t="s">
        <v>2299</v>
      </c>
      <c r="I2248" s="57" t="s">
        <v>22</v>
      </c>
      <c r="J2248" s="72">
        <v>6</v>
      </c>
      <c r="K2248" s="57">
        <v>0</v>
      </c>
      <c r="L2248" s="72">
        <v>3</v>
      </c>
      <c r="M2248" s="57">
        <v>3.1</v>
      </c>
    </row>
    <row r="2249" s="83" customFormat="1" ht="27.6" spans="1:13">
      <c r="A2249" s="83" t="s">
        <v>44</v>
      </c>
      <c r="B2249" s="84">
        <v>2248</v>
      </c>
      <c r="C2249" s="57" t="s">
        <v>45</v>
      </c>
      <c r="D2249" s="57" t="s">
        <v>53</v>
      </c>
      <c r="E2249" s="42" t="s">
        <v>6170</v>
      </c>
      <c r="F2249" s="58" t="s">
        <v>236</v>
      </c>
      <c r="G2249" s="87" t="s">
        <v>4612</v>
      </c>
      <c r="H2249" s="91" t="s">
        <v>4598</v>
      </c>
      <c r="I2249" s="57" t="s">
        <v>22</v>
      </c>
      <c r="J2249" s="72">
        <v>1</v>
      </c>
      <c r="K2249" s="57">
        <v>0</v>
      </c>
      <c r="L2249" s="72">
        <v>0.115</v>
      </c>
      <c r="M2249" s="57">
        <v>3.1</v>
      </c>
    </row>
    <row r="2250" s="83" customFormat="1" ht="27.6" spans="1:13">
      <c r="A2250" s="83" t="s">
        <v>44</v>
      </c>
      <c r="B2250" s="84">
        <v>2249</v>
      </c>
      <c r="C2250" s="57" t="s">
        <v>45</v>
      </c>
      <c r="D2250" s="57" t="s">
        <v>53</v>
      </c>
      <c r="E2250" s="42" t="s">
        <v>6170</v>
      </c>
      <c r="F2250" s="58" t="s">
        <v>236</v>
      </c>
      <c r="G2250" s="87" t="s">
        <v>4613</v>
      </c>
      <c r="H2250" s="91" t="s">
        <v>4598</v>
      </c>
      <c r="I2250" s="57" t="s">
        <v>22</v>
      </c>
      <c r="J2250" s="72">
        <v>1</v>
      </c>
      <c r="K2250" s="57">
        <v>0</v>
      </c>
      <c r="L2250" s="72">
        <v>0.395</v>
      </c>
      <c r="M2250" s="57">
        <v>3.1</v>
      </c>
    </row>
    <row r="2251" s="83" customFormat="1" ht="27.6" spans="1:13">
      <c r="A2251" s="83" t="s">
        <v>44</v>
      </c>
      <c r="B2251" s="84">
        <v>2250</v>
      </c>
      <c r="C2251" s="57" t="s">
        <v>45</v>
      </c>
      <c r="D2251" s="57" t="s">
        <v>53</v>
      </c>
      <c r="E2251" s="42" t="s">
        <v>6170</v>
      </c>
      <c r="F2251" s="58" t="s">
        <v>236</v>
      </c>
      <c r="G2251" s="87" t="s">
        <v>4635</v>
      </c>
      <c r="H2251" s="91" t="s">
        <v>4598</v>
      </c>
      <c r="I2251" s="57" t="s">
        <v>22</v>
      </c>
      <c r="J2251" s="72">
        <v>1</v>
      </c>
      <c r="K2251" s="57">
        <v>0</v>
      </c>
      <c r="L2251" s="72">
        <v>3</v>
      </c>
      <c r="M2251" s="57">
        <v>3.1</v>
      </c>
    </row>
    <row r="2252" s="83" customFormat="1" ht="27.6" spans="1:13">
      <c r="A2252" s="83" t="s">
        <v>44</v>
      </c>
      <c r="B2252" s="84">
        <v>2251</v>
      </c>
      <c r="C2252" s="57" t="s">
        <v>45</v>
      </c>
      <c r="D2252" s="57" t="s">
        <v>322</v>
      </c>
      <c r="E2252" s="42" t="s">
        <v>6170</v>
      </c>
      <c r="F2252" s="58" t="s">
        <v>323</v>
      </c>
      <c r="G2252" s="87" t="s">
        <v>4614</v>
      </c>
      <c r="H2252" s="91" t="s">
        <v>3358</v>
      </c>
      <c r="I2252" s="57" t="s">
        <v>2124</v>
      </c>
      <c r="J2252" s="59">
        <v>12.8384</v>
      </c>
      <c r="K2252" s="59">
        <v>0</v>
      </c>
      <c r="L2252" s="72">
        <v>906</v>
      </c>
      <c r="M2252" s="57">
        <v>3.1</v>
      </c>
    </row>
    <row r="2253" s="83" customFormat="1" ht="55.2" spans="1:13">
      <c r="A2253" s="83" t="s">
        <v>44</v>
      </c>
      <c r="B2253" s="84">
        <v>2252</v>
      </c>
      <c r="C2253" s="57" t="s">
        <v>45</v>
      </c>
      <c r="D2253" s="57" t="s">
        <v>89</v>
      </c>
      <c r="E2253" s="42" t="s">
        <v>6170</v>
      </c>
      <c r="F2253" s="58" t="s">
        <v>114</v>
      </c>
      <c r="G2253" s="87" t="s">
        <v>6578</v>
      </c>
      <c r="H2253" s="91" t="s">
        <v>3358</v>
      </c>
      <c r="I2253" s="57" t="s">
        <v>22</v>
      </c>
      <c r="J2253" s="72">
        <v>7</v>
      </c>
      <c r="K2253" s="57">
        <v>0</v>
      </c>
      <c r="L2253" s="72">
        <v>413</v>
      </c>
      <c r="M2253" s="57">
        <v>3.1</v>
      </c>
    </row>
    <row r="2254" s="83" customFormat="1" ht="27.6" spans="1:13">
      <c r="A2254" s="83" t="s">
        <v>44</v>
      </c>
      <c r="B2254" s="84">
        <v>2253</v>
      </c>
      <c r="C2254" s="57" t="s">
        <v>45</v>
      </c>
      <c r="D2254" s="57" t="s">
        <v>53</v>
      </c>
      <c r="E2254" s="42" t="s">
        <v>6170</v>
      </c>
      <c r="F2254" s="58" t="s">
        <v>55</v>
      </c>
      <c r="G2254" s="87" t="s">
        <v>4608</v>
      </c>
      <c r="H2254" s="91" t="s">
        <v>3358</v>
      </c>
      <c r="I2254" s="57" t="s">
        <v>22</v>
      </c>
      <c r="J2254" s="72">
        <v>4</v>
      </c>
      <c r="K2254" s="57">
        <v>0</v>
      </c>
      <c r="L2254" s="72">
        <v>404</v>
      </c>
      <c r="M2254" s="57">
        <v>3.1</v>
      </c>
    </row>
    <row r="2255" s="83" customFormat="1" ht="27.6" spans="1:13">
      <c r="A2255" s="83" t="s">
        <v>44</v>
      </c>
      <c r="B2255" s="84">
        <v>2254</v>
      </c>
      <c r="C2255" s="57" t="s">
        <v>45</v>
      </c>
      <c r="D2255" s="57" t="s">
        <v>171</v>
      </c>
      <c r="E2255" s="42" t="s">
        <v>6170</v>
      </c>
      <c r="F2255" s="58" t="s">
        <v>172</v>
      </c>
      <c r="G2255" s="87" t="s">
        <v>4564</v>
      </c>
      <c r="H2255" s="91" t="s">
        <v>2299</v>
      </c>
      <c r="I2255" s="57" t="s">
        <v>22</v>
      </c>
      <c r="J2255" s="72">
        <v>6</v>
      </c>
      <c r="K2255" s="57">
        <v>0</v>
      </c>
      <c r="L2255" s="57">
        <v>3</v>
      </c>
      <c r="M2255" s="57">
        <v>3.1</v>
      </c>
    </row>
    <row r="2256" s="83" customFormat="1" ht="27.6" spans="1:13">
      <c r="A2256" s="83" t="s">
        <v>44</v>
      </c>
      <c r="B2256" s="84">
        <v>2255</v>
      </c>
      <c r="C2256" s="57" t="s">
        <v>45</v>
      </c>
      <c r="D2256" s="57" t="s">
        <v>53</v>
      </c>
      <c r="E2256" s="42" t="s">
        <v>6170</v>
      </c>
      <c r="F2256" s="58" t="s">
        <v>236</v>
      </c>
      <c r="G2256" s="87" t="s">
        <v>4612</v>
      </c>
      <c r="H2256" s="91" t="s">
        <v>4598</v>
      </c>
      <c r="I2256" s="57" t="s">
        <v>22</v>
      </c>
      <c r="J2256" s="72">
        <v>1</v>
      </c>
      <c r="K2256" s="57">
        <v>0</v>
      </c>
      <c r="L2256" s="72">
        <v>0.115</v>
      </c>
      <c r="M2256" s="57">
        <v>3.1</v>
      </c>
    </row>
    <row r="2257" s="83" customFormat="1" ht="27.6" spans="1:13">
      <c r="A2257" s="83" t="s">
        <v>44</v>
      </c>
      <c r="B2257" s="84">
        <v>2256</v>
      </c>
      <c r="C2257" s="57" t="s">
        <v>45</v>
      </c>
      <c r="D2257" s="57" t="s">
        <v>53</v>
      </c>
      <c r="E2257" s="42" t="s">
        <v>6170</v>
      </c>
      <c r="F2257" s="58" t="s">
        <v>236</v>
      </c>
      <c r="G2257" s="87" t="s">
        <v>4613</v>
      </c>
      <c r="H2257" s="91" t="s">
        <v>4598</v>
      </c>
      <c r="I2257" s="57" t="s">
        <v>22</v>
      </c>
      <c r="J2257" s="72">
        <v>1</v>
      </c>
      <c r="K2257" s="57">
        <v>0</v>
      </c>
      <c r="L2257" s="57">
        <v>0.395</v>
      </c>
      <c r="M2257" s="57">
        <v>3.1</v>
      </c>
    </row>
    <row r="2258" s="83" customFormat="1" ht="27.6" spans="1:13">
      <c r="A2258" s="83" t="s">
        <v>44</v>
      </c>
      <c r="B2258" s="84">
        <v>2257</v>
      </c>
      <c r="C2258" s="57" t="s">
        <v>45</v>
      </c>
      <c r="D2258" s="57" t="s">
        <v>53</v>
      </c>
      <c r="E2258" s="42" t="s">
        <v>6170</v>
      </c>
      <c r="F2258" s="58" t="s">
        <v>236</v>
      </c>
      <c r="G2258" s="87" t="s">
        <v>4635</v>
      </c>
      <c r="H2258" s="91" t="s">
        <v>4598</v>
      </c>
      <c r="I2258" s="57" t="s">
        <v>22</v>
      </c>
      <c r="J2258" s="72">
        <v>1</v>
      </c>
      <c r="K2258" s="57">
        <v>0</v>
      </c>
      <c r="L2258" s="57">
        <v>3</v>
      </c>
      <c r="M2258" s="57">
        <v>3.1</v>
      </c>
    </row>
    <row r="2259" s="83" customFormat="1" ht="27.6" spans="1:13">
      <c r="A2259" s="83" t="s">
        <v>44</v>
      </c>
      <c r="B2259" s="84">
        <v>2258</v>
      </c>
      <c r="C2259" s="57" t="s">
        <v>45</v>
      </c>
      <c r="D2259" s="57" t="s">
        <v>322</v>
      </c>
      <c r="E2259" s="42" t="s">
        <v>6170</v>
      </c>
      <c r="F2259" s="58" t="s">
        <v>323</v>
      </c>
      <c r="G2259" s="87" t="s">
        <v>4614</v>
      </c>
      <c r="H2259" s="91" t="s">
        <v>3358</v>
      </c>
      <c r="I2259" s="57" t="s">
        <v>2124</v>
      </c>
      <c r="J2259" s="59">
        <v>12.8384</v>
      </c>
      <c r="K2259" s="59">
        <v>0</v>
      </c>
      <c r="L2259" s="72">
        <v>906</v>
      </c>
      <c r="M2259" s="57">
        <v>3.1</v>
      </c>
    </row>
    <row r="2260" s="83" customFormat="1" ht="55.2" spans="1:13">
      <c r="A2260" s="83" t="s">
        <v>44</v>
      </c>
      <c r="B2260" s="84">
        <v>2259</v>
      </c>
      <c r="C2260" s="57" t="s">
        <v>45</v>
      </c>
      <c r="D2260" s="57" t="s">
        <v>89</v>
      </c>
      <c r="E2260" s="42" t="s">
        <v>6170</v>
      </c>
      <c r="F2260" s="58" t="s">
        <v>114</v>
      </c>
      <c r="G2260" s="87" t="s">
        <v>6578</v>
      </c>
      <c r="H2260" s="91" t="s">
        <v>3358</v>
      </c>
      <c r="I2260" s="57" t="s">
        <v>22</v>
      </c>
      <c r="J2260" s="72">
        <v>5</v>
      </c>
      <c r="K2260" s="57">
        <v>0</v>
      </c>
      <c r="L2260" s="72">
        <v>295</v>
      </c>
      <c r="M2260" s="57">
        <v>3.1</v>
      </c>
    </row>
    <row r="2261" s="83" customFormat="1" ht="27.6" spans="1:13">
      <c r="A2261" s="83" t="s">
        <v>44</v>
      </c>
      <c r="B2261" s="84">
        <v>2260</v>
      </c>
      <c r="C2261" s="57" t="s">
        <v>45</v>
      </c>
      <c r="D2261" s="57" t="s">
        <v>53</v>
      </c>
      <c r="E2261" s="42" t="s">
        <v>6170</v>
      </c>
      <c r="F2261" s="58" t="s">
        <v>55</v>
      </c>
      <c r="G2261" s="87" t="s">
        <v>4608</v>
      </c>
      <c r="H2261" s="91" t="s">
        <v>3358</v>
      </c>
      <c r="I2261" s="57" t="s">
        <v>22</v>
      </c>
      <c r="J2261" s="72">
        <v>4</v>
      </c>
      <c r="K2261" s="57">
        <v>0</v>
      </c>
      <c r="L2261" s="57">
        <v>404</v>
      </c>
      <c r="M2261" s="57">
        <v>3.1</v>
      </c>
    </row>
    <row r="2262" s="83" customFormat="1" ht="27.6" spans="1:13">
      <c r="A2262" s="83" t="s">
        <v>44</v>
      </c>
      <c r="B2262" s="84">
        <v>2261</v>
      </c>
      <c r="C2262" s="57" t="s">
        <v>45</v>
      </c>
      <c r="D2262" s="57" t="s">
        <v>171</v>
      </c>
      <c r="E2262" s="42" t="s">
        <v>6170</v>
      </c>
      <c r="F2262" s="58" t="s">
        <v>172</v>
      </c>
      <c r="G2262" s="87" t="s">
        <v>4564</v>
      </c>
      <c r="H2262" s="91" t="s">
        <v>2299</v>
      </c>
      <c r="I2262" s="57" t="s">
        <v>22</v>
      </c>
      <c r="J2262" s="72">
        <v>4</v>
      </c>
      <c r="K2262" s="57">
        <v>0</v>
      </c>
      <c r="L2262" s="57">
        <v>2</v>
      </c>
      <c r="M2262" s="57">
        <v>3.1</v>
      </c>
    </row>
    <row r="2263" s="83" customFormat="1" ht="27.6" spans="1:13">
      <c r="A2263" s="83" t="s">
        <v>44</v>
      </c>
      <c r="B2263" s="84">
        <v>2262</v>
      </c>
      <c r="C2263" s="57" t="s">
        <v>45</v>
      </c>
      <c r="D2263" s="57" t="s">
        <v>53</v>
      </c>
      <c r="E2263" s="42" t="s">
        <v>6170</v>
      </c>
      <c r="F2263" s="58" t="s">
        <v>236</v>
      </c>
      <c r="G2263" s="87" t="s">
        <v>4612</v>
      </c>
      <c r="H2263" s="91" t="s">
        <v>4598</v>
      </c>
      <c r="I2263" s="57" t="s">
        <v>22</v>
      </c>
      <c r="J2263" s="72">
        <v>1</v>
      </c>
      <c r="K2263" s="57">
        <v>0</v>
      </c>
      <c r="L2263" s="72">
        <v>0.115</v>
      </c>
      <c r="M2263" s="57">
        <v>3.1</v>
      </c>
    </row>
    <row r="2264" s="83" customFormat="1" ht="27.6" spans="1:13">
      <c r="A2264" s="83" t="s">
        <v>44</v>
      </c>
      <c r="B2264" s="84">
        <v>2263</v>
      </c>
      <c r="C2264" s="57" t="s">
        <v>45</v>
      </c>
      <c r="D2264" s="57" t="s">
        <v>53</v>
      </c>
      <c r="E2264" s="42" t="s">
        <v>6170</v>
      </c>
      <c r="F2264" s="58" t="s">
        <v>236</v>
      </c>
      <c r="G2264" s="87" t="s">
        <v>4613</v>
      </c>
      <c r="H2264" s="91" t="s">
        <v>4598</v>
      </c>
      <c r="I2264" s="57" t="s">
        <v>22</v>
      </c>
      <c r="J2264" s="72">
        <v>3</v>
      </c>
      <c r="K2264" s="57">
        <v>0</v>
      </c>
      <c r="L2264" s="57">
        <v>1</v>
      </c>
      <c r="M2264" s="57">
        <v>3.1</v>
      </c>
    </row>
    <row r="2265" s="83" customFormat="1" ht="27.6" spans="1:13">
      <c r="A2265" s="83" t="s">
        <v>44</v>
      </c>
      <c r="B2265" s="84">
        <v>2264</v>
      </c>
      <c r="C2265" s="57" t="s">
        <v>45</v>
      </c>
      <c r="D2265" s="57" t="s">
        <v>53</v>
      </c>
      <c r="E2265" s="42" t="s">
        <v>6170</v>
      </c>
      <c r="F2265" s="58" t="s">
        <v>236</v>
      </c>
      <c r="G2265" s="87" t="s">
        <v>4635</v>
      </c>
      <c r="H2265" s="91" t="s">
        <v>4598</v>
      </c>
      <c r="I2265" s="57" t="s">
        <v>22</v>
      </c>
      <c r="J2265" s="72">
        <v>1</v>
      </c>
      <c r="K2265" s="57">
        <v>0</v>
      </c>
      <c r="L2265" s="57">
        <v>3</v>
      </c>
      <c r="M2265" s="57">
        <v>3.1</v>
      </c>
    </row>
    <row r="2266" s="83" customFormat="1" ht="27.6" spans="1:13">
      <c r="A2266" s="83" t="s">
        <v>44</v>
      </c>
      <c r="B2266" s="84">
        <v>2265</v>
      </c>
      <c r="C2266" s="57" t="s">
        <v>45</v>
      </c>
      <c r="D2266" s="57" t="s">
        <v>322</v>
      </c>
      <c r="E2266" s="42" t="s">
        <v>6170</v>
      </c>
      <c r="F2266" s="58" t="s">
        <v>323</v>
      </c>
      <c r="G2266" s="87" t="s">
        <v>4614</v>
      </c>
      <c r="H2266" s="91" t="s">
        <v>3358</v>
      </c>
      <c r="I2266" s="57" t="s">
        <v>2124</v>
      </c>
      <c r="J2266" s="59">
        <v>6.0748</v>
      </c>
      <c r="K2266" s="59">
        <v>0</v>
      </c>
      <c r="L2266" s="72">
        <v>429</v>
      </c>
      <c r="M2266" s="57">
        <v>3.1</v>
      </c>
    </row>
    <row r="2267" s="83" customFormat="1" ht="55.2" spans="1:13">
      <c r="A2267" s="83" t="s">
        <v>44</v>
      </c>
      <c r="B2267" s="84">
        <v>2266</v>
      </c>
      <c r="C2267" s="57" t="s">
        <v>45</v>
      </c>
      <c r="D2267" s="57" t="s">
        <v>89</v>
      </c>
      <c r="E2267" s="42" t="s">
        <v>6170</v>
      </c>
      <c r="F2267" s="58" t="s">
        <v>114</v>
      </c>
      <c r="G2267" s="87" t="s">
        <v>6578</v>
      </c>
      <c r="H2267" s="91" t="s">
        <v>3358</v>
      </c>
      <c r="I2267" s="57" t="s">
        <v>22</v>
      </c>
      <c r="J2267" s="72">
        <v>5</v>
      </c>
      <c r="K2267" s="57">
        <v>0</v>
      </c>
      <c r="L2267" s="72">
        <v>295</v>
      </c>
      <c r="M2267" s="57">
        <v>3.1</v>
      </c>
    </row>
    <row r="2268" s="83" customFormat="1" ht="27.6" spans="1:13">
      <c r="A2268" s="83" t="s">
        <v>44</v>
      </c>
      <c r="B2268" s="84">
        <v>2267</v>
      </c>
      <c r="C2268" s="57" t="s">
        <v>45</v>
      </c>
      <c r="D2268" s="57" t="s">
        <v>53</v>
      </c>
      <c r="E2268" s="42" t="s">
        <v>6170</v>
      </c>
      <c r="F2268" s="58" t="s">
        <v>55</v>
      </c>
      <c r="G2268" s="87" t="s">
        <v>4608</v>
      </c>
      <c r="H2268" s="91" t="s">
        <v>3358</v>
      </c>
      <c r="I2268" s="57" t="s">
        <v>22</v>
      </c>
      <c r="J2268" s="72">
        <v>4</v>
      </c>
      <c r="K2268" s="57">
        <v>0</v>
      </c>
      <c r="L2268" s="72">
        <v>404</v>
      </c>
      <c r="M2268" s="57">
        <v>3.1</v>
      </c>
    </row>
    <row r="2269" s="83" customFormat="1" ht="27.6" spans="1:13">
      <c r="A2269" s="83" t="s">
        <v>44</v>
      </c>
      <c r="B2269" s="84">
        <v>2268</v>
      </c>
      <c r="C2269" s="57" t="s">
        <v>45</v>
      </c>
      <c r="D2269" s="57" t="s">
        <v>171</v>
      </c>
      <c r="E2269" s="42" t="s">
        <v>6170</v>
      </c>
      <c r="F2269" s="58" t="s">
        <v>172</v>
      </c>
      <c r="G2269" s="87" t="s">
        <v>4564</v>
      </c>
      <c r="H2269" s="91" t="s">
        <v>2299</v>
      </c>
      <c r="I2269" s="57" t="s">
        <v>22</v>
      </c>
      <c r="J2269" s="72">
        <v>4</v>
      </c>
      <c r="K2269" s="57">
        <v>0</v>
      </c>
      <c r="L2269" s="57">
        <v>2</v>
      </c>
      <c r="M2269" s="57">
        <v>3.1</v>
      </c>
    </row>
    <row r="2270" s="83" customFormat="1" ht="27.6" spans="1:13">
      <c r="A2270" s="83" t="s">
        <v>44</v>
      </c>
      <c r="B2270" s="84">
        <v>2269</v>
      </c>
      <c r="C2270" s="57" t="s">
        <v>45</v>
      </c>
      <c r="D2270" s="57" t="s">
        <v>53</v>
      </c>
      <c r="E2270" s="42" t="s">
        <v>6170</v>
      </c>
      <c r="F2270" s="58" t="s">
        <v>236</v>
      </c>
      <c r="G2270" s="87" t="s">
        <v>4612</v>
      </c>
      <c r="H2270" s="91" t="s">
        <v>4598</v>
      </c>
      <c r="I2270" s="57" t="s">
        <v>22</v>
      </c>
      <c r="J2270" s="72">
        <v>1</v>
      </c>
      <c r="K2270" s="57">
        <v>0</v>
      </c>
      <c r="L2270" s="72">
        <v>0.115</v>
      </c>
      <c r="M2270" s="57">
        <v>3.1</v>
      </c>
    </row>
    <row r="2271" s="83" customFormat="1" ht="27.6" spans="1:13">
      <c r="A2271" s="83" t="s">
        <v>44</v>
      </c>
      <c r="B2271" s="84">
        <v>2270</v>
      </c>
      <c r="C2271" s="57" t="s">
        <v>45</v>
      </c>
      <c r="D2271" s="57" t="s">
        <v>53</v>
      </c>
      <c r="E2271" s="42" t="s">
        <v>6170</v>
      </c>
      <c r="F2271" s="58" t="s">
        <v>236</v>
      </c>
      <c r="G2271" s="87" t="s">
        <v>4613</v>
      </c>
      <c r="H2271" s="91" t="s">
        <v>4598</v>
      </c>
      <c r="I2271" s="57" t="s">
        <v>22</v>
      </c>
      <c r="J2271" s="72">
        <v>3</v>
      </c>
      <c r="K2271" s="57">
        <v>0</v>
      </c>
      <c r="L2271" s="72">
        <v>1</v>
      </c>
      <c r="M2271" s="57">
        <v>3.1</v>
      </c>
    </row>
    <row r="2272" s="83" customFormat="1" ht="27.6" spans="1:13">
      <c r="A2272" s="83" t="s">
        <v>44</v>
      </c>
      <c r="B2272" s="84">
        <v>2271</v>
      </c>
      <c r="C2272" s="57" t="s">
        <v>45</v>
      </c>
      <c r="D2272" s="57" t="s">
        <v>53</v>
      </c>
      <c r="E2272" s="42" t="s">
        <v>6170</v>
      </c>
      <c r="F2272" s="58" t="s">
        <v>236</v>
      </c>
      <c r="G2272" s="87" t="s">
        <v>4635</v>
      </c>
      <c r="H2272" s="91" t="s">
        <v>4598</v>
      </c>
      <c r="I2272" s="57" t="s">
        <v>22</v>
      </c>
      <c r="J2272" s="72">
        <v>1</v>
      </c>
      <c r="K2272" s="57">
        <v>0</v>
      </c>
      <c r="L2272" s="57">
        <v>3</v>
      </c>
      <c r="M2272" s="57">
        <v>3.1</v>
      </c>
    </row>
    <row r="2273" s="83" customFormat="1" ht="27.6" spans="1:13">
      <c r="A2273" s="83" t="s">
        <v>44</v>
      </c>
      <c r="B2273" s="84">
        <v>2272</v>
      </c>
      <c r="C2273" s="57" t="s">
        <v>45</v>
      </c>
      <c r="D2273" s="57" t="s">
        <v>322</v>
      </c>
      <c r="E2273" s="42" t="s">
        <v>6170</v>
      </c>
      <c r="F2273" s="58" t="s">
        <v>323</v>
      </c>
      <c r="G2273" s="87" t="s">
        <v>4614</v>
      </c>
      <c r="H2273" s="91" t="s">
        <v>3358</v>
      </c>
      <c r="I2273" s="57" t="s">
        <v>2124</v>
      </c>
      <c r="J2273" s="59">
        <v>6.0748</v>
      </c>
      <c r="K2273" s="59">
        <v>0</v>
      </c>
      <c r="L2273" s="72">
        <v>429</v>
      </c>
      <c r="M2273" s="57">
        <v>3.1</v>
      </c>
    </row>
    <row r="2274" s="83" customFormat="1" ht="55.2" spans="1:13">
      <c r="A2274" s="83" t="s">
        <v>44</v>
      </c>
      <c r="B2274" s="84">
        <v>2273</v>
      </c>
      <c r="C2274" s="57" t="s">
        <v>45</v>
      </c>
      <c r="D2274" s="57" t="s">
        <v>89</v>
      </c>
      <c r="E2274" s="42" t="s">
        <v>6170</v>
      </c>
      <c r="F2274" s="58" t="s">
        <v>114</v>
      </c>
      <c r="G2274" s="87" t="s">
        <v>6180</v>
      </c>
      <c r="H2274" s="91" t="s">
        <v>3358</v>
      </c>
      <c r="I2274" s="57" t="s">
        <v>22</v>
      </c>
      <c r="J2274" s="72">
        <v>2</v>
      </c>
      <c r="K2274" s="57">
        <v>0</v>
      </c>
      <c r="L2274" s="72">
        <v>10</v>
      </c>
      <c r="M2274" s="57">
        <v>3.1</v>
      </c>
    </row>
    <row r="2275" s="83" customFormat="1" ht="27.6" spans="1:13">
      <c r="A2275" s="83" t="s">
        <v>44</v>
      </c>
      <c r="B2275" s="84">
        <v>2274</v>
      </c>
      <c r="C2275" s="57" t="s">
        <v>45</v>
      </c>
      <c r="D2275" s="57" t="s">
        <v>53</v>
      </c>
      <c r="E2275" s="42" t="s">
        <v>6170</v>
      </c>
      <c r="F2275" s="58" t="s">
        <v>55</v>
      </c>
      <c r="G2275" s="87" t="s">
        <v>4603</v>
      </c>
      <c r="H2275" s="91" t="s">
        <v>3358</v>
      </c>
      <c r="I2275" s="57" t="s">
        <v>22</v>
      </c>
      <c r="J2275" s="72">
        <v>7</v>
      </c>
      <c r="K2275" s="57">
        <f>(CEILING(J2275*0.2,1))*1</f>
        <v>2</v>
      </c>
      <c r="L2275" s="72">
        <v>19</v>
      </c>
      <c r="M2275" s="57">
        <v>3.1</v>
      </c>
    </row>
    <row r="2276" s="83" customFormat="1" ht="27.6" spans="1:13">
      <c r="A2276" s="83" t="s">
        <v>44</v>
      </c>
      <c r="B2276" s="84">
        <v>2275</v>
      </c>
      <c r="C2276" s="57" t="s">
        <v>45</v>
      </c>
      <c r="D2276" s="57" t="s">
        <v>171</v>
      </c>
      <c r="E2276" s="42" t="s">
        <v>6170</v>
      </c>
      <c r="F2276" s="58" t="s">
        <v>172</v>
      </c>
      <c r="G2276" s="87" t="s">
        <v>3360</v>
      </c>
      <c r="H2276" s="91" t="s">
        <v>2299</v>
      </c>
      <c r="I2276" s="57" t="s">
        <v>22</v>
      </c>
      <c r="J2276" s="72">
        <v>2</v>
      </c>
      <c r="K2276" s="57">
        <v>0</v>
      </c>
      <c r="L2276" s="57">
        <v>0.12</v>
      </c>
      <c r="M2276" s="57">
        <v>3.1</v>
      </c>
    </row>
    <row r="2277" s="83" customFormat="1" ht="27.6" spans="1:13">
      <c r="A2277" s="83" t="s">
        <v>44</v>
      </c>
      <c r="B2277" s="84">
        <v>2276</v>
      </c>
      <c r="C2277" s="57" t="s">
        <v>45</v>
      </c>
      <c r="D2277" s="57" t="s">
        <v>322</v>
      </c>
      <c r="E2277" s="42" t="s">
        <v>6170</v>
      </c>
      <c r="F2277" s="58" t="s">
        <v>323</v>
      </c>
      <c r="G2277" s="87" t="s">
        <v>3395</v>
      </c>
      <c r="H2277" s="91" t="s">
        <v>3358</v>
      </c>
      <c r="I2277" s="57" t="s">
        <v>2124</v>
      </c>
      <c r="J2277" s="59">
        <v>12.2143</v>
      </c>
      <c r="K2277" s="59">
        <f>J2277*0.1</f>
        <v>1.22143</v>
      </c>
      <c r="L2277" s="72">
        <v>84</v>
      </c>
      <c r="M2277" s="57">
        <v>3.1</v>
      </c>
    </row>
    <row r="2278" s="83" customFormat="1" ht="55.2" spans="1:13">
      <c r="A2278" s="83" t="s">
        <v>44</v>
      </c>
      <c r="B2278" s="84">
        <v>2277</v>
      </c>
      <c r="C2278" s="57" t="s">
        <v>45</v>
      </c>
      <c r="D2278" s="57" t="s">
        <v>89</v>
      </c>
      <c r="E2278" s="42" t="s">
        <v>6170</v>
      </c>
      <c r="F2278" s="58" t="s">
        <v>114</v>
      </c>
      <c r="G2278" s="87" t="s">
        <v>6180</v>
      </c>
      <c r="H2278" s="91" t="s">
        <v>3358</v>
      </c>
      <c r="I2278" s="57" t="s">
        <v>22</v>
      </c>
      <c r="J2278" s="72">
        <v>2</v>
      </c>
      <c r="K2278" s="57">
        <v>0</v>
      </c>
      <c r="L2278" s="72">
        <v>10</v>
      </c>
      <c r="M2278" s="57">
        <v>3.1</v>
      </c>
    </row>
    <row r="2279" s="83" customFormat="1" ht="27.6" spans="1:13">
      <c r="A2279" s="83" t="s">
        <v>44</v>
      </c>
      <c r="B2279" s="84">
        <v>2278</v>
      </c>
      <c r="C2279" s="57" t="s">
        <v>45</v>
      </c>
      <c r="D2279" s="57" t="s">
        <v>53</v>
      </c>
      <c r="E2279" s="42" t="s">
        <v>6170</v>
      </c>
      <c r="F2279" s="58" t="s">
        <v>55</v>
      </c>
      <c r="G2279" s="87" t="s">
        <v>4603</v>
      </c>
      <c r="H2279" s="91" t="s">
        <v>3358</v>
      </c>
      <c r="I2279" s="57" t="s">
        <v>22</v>
      </c>
      <c r="J2279" s="72">
        <v>7</v>
      </c>
      <c r="K2279" s="57">
        <f>(CEILING(J2279*0.2,1))*1</f>
        <v>2</v>
      </c>
      <c r="L2279" s="72">
        <v>19</v>
      </c>
      <c r="M2279" s="57">
        <v>3.1</v>
      </c>
    </row>
    <row r="2280" s="83" customFormat="1" ht="27.6" spans="1:13">
      <c r="A2280" s="83" t="s">
        <v>44</v>
      </c>
      <c r="B2280" s="84">
        <v>2279</v>
      </c>
      <c r="C2280" s="57" t="s">
        <v>45</v>
      </c>
      <c r="D2280" s="57" t="s">
        <v>171</v>
      </c>
      <c r="E2280" s="42" t="s">
        <v>6170</v>
      </c>
      <c r="F2280" s="58" t="s">
        <v>172</v>
      </c>
      <c r="G2280" s="87" t="s">
        <v>3360</v>
      </c>
      <c r="H2280" s="91" t="s">
        <v>2299</v>
      </c>
      <c r="I2280" s="57" t="s">
        <v>22</v>
      </c>
      <c r="J2280" s="72">
        <v>2</v>
      </c>
      <c r="K2280" s="57">
        <v>0</v>
      </c>
      <c r="L2280" s="72">
        <v>0.12</v>
      </c>
      <c r="M2280" s="57">
        <v>3.1</v>
      </c>
    </row>
    <row r="2281" s="83" customFormat="1" ht="27.6" spans="1:13">
      <c r="A2281" s="83" t="s">
        <v>44</v>
      </c>
      <c r="B2281" s="84">
        <v>2280</v>
      </c>
      <c r="C2281" s="57" t="s">
        <v>45</v>
      </c>
      <c r="D2281" s="57" t="s">
        <v>322</v>
      </c>
      <c r="E2281" s="42" t="s">
        <v>6170</v>
      </c>
      <c r="F2281" s="58" t="s">
        <v>323</v>
      </c>
      <c r="G2281" s="87" t="s">
        <v>3395</v>
      </c>
      <c r="H2281" s="91" t="s">
        <v>3358</v>
      </c>
      <c r="I2281" s="57" t="s">
        <v>2124</v>
      </c>
      <c r="J2281" s="59">
        <v>11.7071</v>
      </c>
      <c r="K2281" s="59">
        <f>J2281*0.1</f>
        <v>1.17071</v>
      </c>
      <c r="L2281" s="57">
        <v>81</v>
      </c>
      <c r="M2281" s="57">
        <v>3.1</v>
      </c>
    </row>
    <row r="2282" s="83" customFormat="1" ht="55.2" spans="1:13">
      <c r="A2282" s="83" t="s">
        <v>44</v>
      </c>
      <c r="B2282" s="84">
        <v>2281</v>
      </c>
      <c r="C2282" s="57" t="s">
        <v>45</v>
      </c>
      <c r="D2282" s="57" t="s">
        <v>89</v>
      </c>
      <c r="E2282" s="42" t="s">
        <v>6170</v>
      </c>
      <c r="F2282" s="58" t="s">
        <v>114</v>
      </c>
      <c r="G2282" s="87" t="s">
        <v>6590</v>
      </c>
      <c r="H2282" s="91" t="s">
        <v>3358</v>
      </c>
      <c r="I2282" s="57" t="s">
        <v>22</v>
      </c>
      <c r="J2282" s="72">
        <v>5</v>
      </c>
      <c r="K2282" s="57">
        <v>0</v>
      </c>
      <c r="L2282" s="72">
        <v>39</v>
      </c>
      <c r="M2282" s="57">
        <v>3.1</v>
      </c>
    </row>
    <row r="2283" s="83" customFormat="1" ht="27.6" spans="1:13">
      <c r="A2283" s="83" t="s">
        <v>44</v>
      </c>
      <c r="B2283" s="84">
        <v>2282</v>
      </c>
      <c r="C2283" s="57" t="s">
        <v>45</v>
      </c>
      <c r="D2283" s="57" t="s">
        <v>53</v>
      </c>
      <c r="E2283" s="42" t="s">
        <v>6170</v>
      </c>
      <c r="F2283" s="58" t="s">
        <v>55</v>
      </c>
      <c r="G2283" s="87" t="s">
        <v>4594</v>
      </c>
      <c r="H2283" s="91" t="s">
        <v>3358</v>
      </c>
      <c r="I2283" s="57" t="s">
        <v>22</v>
      </c>
      <c r="J2283" s="72">
        <v>5</v>
      </c>
      <c r="K2283" s="57">
        <f t="shared" ref="K2283:K2288" si="142">(CEILING(J2283*0.2,1))*1</f>
        <v>1</v>
      </c>
      <c r="L2283" s="72">
        <v>27</v>
      </c>
      <c r="M2283" s="57">
        <v>3.1</v>
      </c>
    </row>
    <row r="2284" s="83" customFormat="1" ht="27.6" spans="1:13">
      <c r="A2284" s="83" t="s">
        <v>44</v>
      </c>
      <c r="B2284" s="84">
        <v>2283</v>
      </c>
      <c r="C2284" s="57" t="s">
        <v>45</v>
      </c>
      <c r="D2284" s="57" t="s">
        <v>171</v>
      </c>
      <c r="E2284" s="42" t="s">
        <v>6170</v>
      </c>
      <c r="F2284" s="58" t="s">
        <v>172</v>
      </c>
      <c r="G2284" s="87" t="s">
        <v>3674</v>
      </c>
      <c r="H2284" s="91" t="s">
        <v>2299</v>
      </c>
      <c r="I2284" s="57" t="s">
        <v>22</v>
      </c>
      <c r="J2284" s="72">
        <v>5</v>
      </c>
      <c r="K2284" s="57">
        <v>0</v>
      </c>
      <c r="L2284" s="72">
        <v>0.45</v>
      </c>
      <c r="M2284" s="57">
        <v>3.1</v>
      </c>
    </row>
    <row r="2285" s="83" customFormat="1" ht="27.6" spans="1:13">
      <c r="A2285" s="83" t="s">
        <v>44</v>
      </c>
      <c r="B2285" s="84">
        <v>2284</v>
      </c>
      <c r="C2285" s="57" t="s">
        <v>45</v>
      </c>
      <c r="D2285" s="57" t="s">
        <v>53</v>
      </c>
      <c r="E2285" s="42" t="s">
        <v>6170</v>
      </c>
      <c r="F2285" s="58" t="s">
        <v>236</v>
      </c>
      <c r="G2285" s="87" t="s">
        <v>4600</v>
      </c>
      <c r="H2285" s="91" t="s">
        <v>4598</v>
      </c>
      <c r="I2285" s="57" t="s">
        <v>22</v>
      </c>
      <c r="J2285" s="72">
        <v>1</v>
      </c>
      <c r="K2285" s="57">
        <f t="shared" si="142"/>
        <v>1</v>
      </c>
      <c r="L2285" s="57">
        <v>0.395</v>
      </c>
      <c r="M2285" s="57">
        <v>3.1</v>
      </c>
    </row>
    <row r="2286" s="83" customFormat="1" ht="27.6" spans="1:13">
      <c r="A2286" s="83" t="s">
        <v>44</v>
      </c>
      <c r="B2286" s="84">
        <v>2285</v>
      </c>
      <c r="C2286" s="57" t="s">
        <v>45</v>
      </c>
      <c r="D2286" s="57" t="s">
        <v>322</v>
      </c>
      <c r="E2286" s="42" t="s">
        <v>6170</v>
      </c>
      <c r="F2286" s="58" t="s">
        <v>323</v>
      </c>
      <c r="G2286" s="87" t="s">
        <v>4601</v>
      </c>
      <c r="H2286" s="91" t="s">
        <v>3358</v>
      </c>
      <c r="I2286" s="57" t="s">
        <v>2124</v>
      </c>
      <c r="J2286" s="59">
        <v>9.3098</v>
      </c>
      <c r="K2286" s="59">
        <f>J2286*0.1</f>
        <v>0.93098</v>
      </c>
      <c r="L2286" s="57">
        <v>93</v>
      </c>
      <c r="M2286" s="57">
        <v>3.1</v>
      </c>
    </row>
    <row r="2287" s="83" customFormat="1" ht="55.2" spans="1:13">
      <c r="A2287" s="83" t="s">
        <v>44</v>
      </c>
      <c r="B2287" s="84">
        <v>2286</v>
      </c>
      <c r="C2287" s="57" t="s">
        <v>45</v>
      </c>
      <c r="D2287" s="57" t="s">
        <v>89</v>
      </c>
      <c r="E2287" s="42" t="s">
        <v>6170</v>
      </c>
      <c r="F2287" s="58" t="s">
        <v>114</v>
      </c>
      <c r="G2287" s="87" t="s">
        <v>6590</v>
      </c>
      <c r="H2287" s="91" t="s">
        <v>3358</v>
      </c>
      <c r="I2287" s="57" t="s">
        <v>22</v>
      </c>
      <c r="J2287" s="72">
        <v>5</v>
      </c>
      <c r="K2287" s="57">
        <v>0</v>
      </c>
      <c r="L2287" s="57">
        <v>39</v>
      </c>
      <c r="M2287" s="57">
        <v>3.1</v>
      </c>
    </row>
    <row r="2288" s="83" customFormat="1" ht="27.6" spans="1:13">
      <c r="A2288" s="83" t="s">
        <v>44</v>
      </c>
      <c r="B2288" s="84">
        <v>2287</v>
      </c>
      <c r="C2288" s="57" t="s">
        <v>45</v>
      </c>
      <c r="D2288" s="57" t="s">
        <v>53</v>
      </c>
      <c r="E2288" s="42" t="s">
        <v>6170</v>
      </c>
      <c r="F2288" s="58" t="s">
        <v>55</v>
      </c>
      <c r="G2288" s="87" t="s">
        <v>4594</v>
      </c>
      <c r="H2288" s="91" t="s">
        <v>3358</v>
      </c>
      <c r="I2288" s="57" t="s">
        <v>22</v>
      </c>
      <c r="J2288" s="72">
        <v>5</v>
      </c>
      <c r="K2288" s="57">
        <f t="shared" si="142"/>
        <v>1</v>
      </c>
      <c r="L2288" s="72">
        <v>27</v>
      </c>
      <c r="M2288" s="57">
        <v>3.1</v>
      </c>
    </row>
    <row r="2289" s="83" customFormat="1" ht="27.6" spans="1:13">
      <c r="A2289" s="83" t="s">
        <v>44</v>
      </c>
      <c r="B2289" s="84">
        <v>2288</v>
      </c>
      <c r="C2289" s="57" t="s">
        <v>45</v>
      </c>
      <c r="D2289" s="57" t="s">
        <v>171</v>
      </c>
      <c r="E2289" s="42" t="s">
        <v>6170</v>
      </c>
      <c r="F2289" s="58" t="s">
        <v>172</v>
      </c>
      <c r="G2289" s="87" t="s">
        <v>3674</v>
      </c>
      <c r="H2289" s="91" t="s">
        <v>2299</v>
      </c>
      <c r="I2289" s="57" t="s">
        <v>22</v>
      </c>
      <c r="J2289" s="72">
        <v>5</v>
      </c>
      <c r="K2289" s="57">
        <v>0</v>
      </c>
      <c r="L2289" s="72">
        <v>0.45</v>
      </c>
      <c r="M2289" s="57">
        <v>3.1</v>
      </c>
    </row>
    <row r="2290" s="83" customFormat="1" ht="27.6" spans="1:13">
      <c r="A2290" s="83" t="s">
        <v>44</v>
      </c>
      <c r="B2290" s="84">
        <v>2289</v>
      </c>
      <c r="C2290" s="57" t="s">
        <v>45</v>
      </c>
      <c r="D2290" s="57" t="s">
        <v>53</v>
      </c>
      <c r="E2290" s="42" t="s">
        <v>6170</v>
      </c>
      <c r="F2290" s="58" t="s">
        <v>236</v>
      </c>
      <c r="G2290" s="87" t="s">
        <v>4600</v>
      </c>
      <c r="H2290" s="91" t="s">
        <v>4598</v>
      </c>
      <c r="I2290" s="57" t="s">
        <v>22</v>
      </c>
      <c r="J2290" s="72">
        <v>1</v>
      </c>
      <c r="K2290" s="57">
        <f>(CEILING(J2290*0.2,1))*1</f>
        <v>1</v>
      </c>
      <c r="L2290" s="72">
        <v>0.395</v>
      </c>
      <c r="M2290" s="57">
        <v>3.1</v>
      </c>
    </row>
    <row r="2291" s="83" customFormat="1" ht="27.6" spans="1:13">
      <c r="A2291" s="83" t="s">
        <v>44</v>
      </c>
      <c r="B2291" s="84">
        <v>2290</v>
      </c>
      <c r="C2291" s="57" t="s">
        <v>45</v>
      </c>
      <c r="D2291" s="57" t="s">
        <v>322</v>
      </c>
      <c r="E2291" s="42" t="s">
        <v>6170</v>
      </c>
      <c r="F2291" s="58" t="s">
        <v>323</v>
      </c>
      <c r="G2291" s="87" t="s">
        <v>4601</v>
      </c>
      <c r="H2291" s="91" t="s">
        <v>3358</v>
      </c>
      <c r="I2291" s="57" t="s">
        <v>2124</v>
      </c>
      <c r="J2291" s="59">
        <v>9.3098</v>
      </c>
      <c r="K2291" s="59">
        <f>J2291*0.1</f>
        <v>0.93098</v>
      </c>
      <c r="L2291" s="57">
        <v>93</v>
      </c>
      <c r="M2291" s="57">
        <v>3.1</v>
      </c>
    </row>
    <row r="2292" s="83" customFormat="1" ht="55.2" spans="1:13">
      <c r="A2292" s="83" t="s">
        <v>44</v>
      </c>
      <c r="B2292" s="84">
        <v>2291</v>
      </c>
      <c r="C2292" s="57" t="s">
        <v>45</v>
      </c>
      <c r="D2292" s="57" t="s">
        <v>89</v>
      </c>
      <c r="E2292" s="42" t="s">
        <v>6170</v>
      </c>
      <c r="F2292" s="58" t="s">
        <v>114</v>
      </c>
      <c r="G2292" s="87" t="s">
        <v>6578</v>
      </c>
      <c r="H2292" s="91" t="s">
        <v>3358</v>
      </c>
      <c r="I2292" s="57" t="s">
        <v>22</v>
      </c>
      <c r="J2292" s="72">
        <v>5</v>
      </c>
      <c r="K2292" s="57">
        <v>0</v>
      </c>
      <c r="L2292" s="72">
        <v>295</v>
      </c>
      <c r="M2292" s="57">
        <v>3.1</v>
      </c>
    </row>
    <row r="2293" s="83" customFormat="1" ht="27.6" spans="1:13">
      <c r="A2293" s="83" t="s">
        <v>44</v>
      </c>
      <c r="B2293" s="84">
        <v>2292</v>
      </c>
      <c r="C2293" s="57" t="s">
        <v>45</v>
      </c>
      <c r="D2293" s="57" t="s">
        <v>53</v>
      </c>
      <c r="E2293" s="42" t="s">
        <v>6170</v>
      </c>
      <c r="F2293" s="58" t="s">
        <v>55</v>
      </c>
      <c r="G2293" s="87" t="s">
        <v>4608</v>
      </c>
      <c r="H2293" s="91" t="s">
        <v>3358</v>
      </c>
      <c r="I2293" s="57" t="s">
        <v>22</v>
      </c>
      <c r="J2293" s="72">
        <v>4</v>
      </c>
      <c r="K2293" s="57">
        <v>0</v>
      </c>
      <c r="L2293" s="72">
        <v>404</v>
      </c>
      <c r="M2293" s="57">
        <v>3.1</v>
      </c>
    </row>
    <row r="2294" s="83" customFormat="1" ht="27.6" spans="1:13">
      <c r="A2294" s="83" t="s">
        <v>44</v>
      </c>
      <c r="B2294" s="84">
        <v>2293</v>
      </c>
      <c r="C2294" s="57" t="s">
        <v>45</v>
      </c>
      <c r="D2294" s="57" t="s">
        <v>171</v>
      </c>
      <c r="E2294" s="42" t="s">
        <v>6170</v>
      </c>
      <c r="F2294" s="58" t="s">
        <v>172</v>
      </c>
      <c r="G2294" s="87" t="s">
        <v>4564</v>
      </c>
      <c r="H2294" s="91" t="s">
        <v>2299</v>
      </c>
      <c r="I2294" s="57" t="s">
        <v>22</v>
      </c>
      <c r="J2294" s="72">
        <v>4</v>
      </c>
      <c r="K2294" s="57">
        <v>0</v>
      </c>
      <c r="L2294" s="72">
        <v>2</v>
      </c>
      <c r="M2294" s="57">
        <v>3.1</v>
      </c>
    </row>
    <row r="2295" s="83" customFormat="1" ht="27.6" spans="1:13">
      <c r="A2295" s="83" t="s">
        <v>44</v>
      </c>
      <c r="B2295" s="84">
        <v>2294</v>
      </c>
      <c r="C2295" s="57" t="s">
        <v>45</v>
      </c>
      <c r="D2295" s="57" t="s">
        <v>53</v>
      </c>
      <c r="E2295" s="42" t="s">
        <v>6170</v>
      </c>
      <c r="F2295" s="58" t="s">
        <v>236</v>
      </c>
      <c r="G2295" s="87" t="s">
        <v>4612</v>
      </c>
      <c r="H2295" s="91" t="s">
        <v>4598</v>
      </c>
      <c r="I2295" s="57" t="s">
        <v>22</v>
      </c>
      <c r="J2295" s="72">
        <v>1</v>
      </c>
      <c r="K2295" s="57">
        <v>0</v>
      </c>
      <c r="L2295" s="72">
        <v>0.115</v>
      </c>
      <c r="M2295" s="57">
        <v>3.1</v>
      </c>
    </row>
    <row r="2296" s="83" customFormat="1" ht="27.6" spans="1:13">
      <c r="A2296" s="83" t="s">
        <v>44</v>
      </c>
      <c r="B2296" s="84">
        <v>2295</v>
      </c>
      <c r="C2296" s="57" t="s">
        <v>45</v>
      </c>
      <c r="D2296" s="57" t="s">
        <v>53</v>
      </c>
      <c r="E2296" s="42" t="s">
        <v>6170</v>
      </c>
      <c r="F2296" s="58" t="s">
        <v>236</v>
      </c>
      <c r="G2296" s="87" t="s">
        <v>4613</v>
      </c>
      <c r="H2296" s="91" t="s">
        <v>4598</v>
      </c>
      <c r="I2296" s="57" t="s">
        <v>22</v>
      </c>
      <c r="J2296" s="72">
        <v>3</v>
      </c>
      <c r="K2296" s="57">
        <v>0</v>
      </c>
      <c r="L2296" s="72">
        <v>1</v>
      </c>
      <c r="M2296" s="57">
        <v>3.1</v>
      </c>
    </row>
    <row r="2297" s="83" customFormat="1" ht="27.6" spans="1:13">
      <c r="A2297" s="83" t="s">
        <v>44</v>
      </c>
      <c r="B2297" s="84">
        <v>2296</v>
      </c>
      <c r="C2297" s="57" t="s">
        <v>45</v>
      </c>
      <c r="D2297" s="57" t="s">
        <v>53</v>
      </c>
      <c r="E2297" s="42" t="s">
        <v>6170</v>
      </c>
      <c r="F2297" s="58" t="s">
        <v>236</v>
      </c>
      <c r="G2297" s="87" t="s">
        <v>4635</v>
      </c>
      <c r="H2297" s="91" t="s">
        <v>4598</v>
      </c>
      <c r="I2297" s="57" t="s">
        <v>22</v>
      </c>
      <c r="J2297" s="72">
        <v>1</v>
      </c>
      <c r="K2297" s="57">
        <v>0</v>
      </c>
      <c r="L2297" s="72">
        <v>3</v>
      </c>
      <c r="M2297" s="57">
        <v>3.1</v>
      </c>
    </row>
    <row r="2298" s="83" customFormat="1" ht="27.6" spans="1:13">
      <c r="A2298" s="83" t="s">
        <v>44</v>
      </c>
      <c r="B2298" s="84">
        <v>2297</v>
      </c>
      <c r="C2298" s="57" t="s">
        <v>45</v>
      </c>
      <c r="D2298" s="57" t="s">
        <v>322</v>
      </c>
      <c r="E2298" s="42" t="s">
        <v>6170</v>
      </c>
      <c r="F2298" s="58" t="s">
        <v>323</v>
      </c>
      <c r="G2298" s="87" t="s">
        <v>4614</v>
      </c>
      <c r="H2298" s="91" t="s">
        <v>3358</v>
      </c>
      <c r="I2298" s="57" t="s">
        <v>2124</v>
      </c>
      <c r="J2298" s="59">
        <v>6.0748</v>
      </c>
      <c r="K2298" s="59">
        <v>0</v>
      </c>
      <c r="L2298" s="57">
        <v>429</v>
      </c>
      <c r="M2298" s="57">
        <v>3.1</v>
      </c>
    </row>
    <row r="2299" s="83" customFormat="1" ht="55.2" spans="1:13">
      <c r="A2299" s="83" t="s">
        <v>44</v>
      </c>
      <c r="B2299" s="84">
        <v>2298</v>
      </c>
      <c r="C2299" s="57" t="s">
        <v>45</v>
      </c>
      <c r="D2299" s="57" t="s">
        <v>89</v>
      </c>
      <c r="E2299" s="42" t="s">
        <v>6170</v>
      </c>
      <c r="F2299" s="58" t="s">
        <v>114</v>
      </c>
      <c r="G2299" s="87" t="s">
        <v>6578</v>
      </c>
      <c r="H2299" s="91" t="s">
        <v>3358</v>
      </c>
      <c r="I2299" s="57" t="s">
        <v>22</v>
      </c>
      <c r="J2299" s="72">
        <v>5</v>
      </c>
      <c r="K2299" s="57">
        <v>0</v>
      </c>
      <c r="L2299" s="72">
        <v>295</v>
      </c>
      <c r="M2299" s="57">
        <v>3.1</v>
      </c>
    </row>
    <row r="2300" s="83" customFormat="1" ht="27.6" spans="1:13">
      <c r="A2300" s="83" t="s">
        <v>44</v>
      </c>
      <c r="B2300" s="84">
        <v>2299</v>
      </c>
      <c r="C2300" s="57" t="s">
        <v>45</v>
      </c>
      <c r="D2300" s="57" t="s">
        <v>53</v>
      </c>
      <c r="E2300" s="42" t="s">
        <v>6170</v>
      </c>
      <c r="F2300" s="58" t="s">
        <v>55</v>
      </c>
      <c r="G2300" s="87" t="s">
        <v>4608</v>
      </c>
      <c r="H2300" s="91" t="s">
        <v>3358</v>
      </c>
      <c r="I2300" s="57" t="s">
        <v>22</v>
      </c>
      <c r="J2300" s="72">
        <v>4</v>
      </c>
      <c r="K2300" s="57">
        <v>0</v>
      </c>
      <c r="L2300" s="72">
        <v>404</v>
      </c>
      <c r="M2300" s="57">
        <v>3.1</v>
      </c>
    </row>
    <row r="2301" s="83" customFormat="1" ht="27.6" spans="1:13">
      <c r="A2301" s="83" t="s">
        <v>44</v>
      </c>
      <c r="B2301" s="84">
        <v>2300</v>
      </c>
      <c r="C2301" s="57" t="s">
        <v>45</v>
      </c>
      <c r="D2301" s="57" t="s">
        <v>171</v>
      </c>
      <c r="E2301" s="42" t="s">
        <v>6170</v>
      </c>
      <c r="F2301" s="58" t="s">
        <v>172</v>
      </c>
      <c r="G2301" s="87" t="s">
        <v>4564</v>
      </c>
      <c r="H2301" s="91" t="s">
        <v>2299</v>
      </c>
      <c r="I2301" s="57" t="s">
        <v>22</v>
      </c>
      <c r="J2301" s="72">
        <v>4</v>
      </c>
      <c r="K2301" s="57">
        <v>0</v>
      </c>
      <c r="L2301" s="72">
        <v>2</v>
      </c>
      <c r="M2301" s="57">
        <v>3.1</v>
      </c>
    </row>
    <row r="2302" s="83" customFormat="1" ht="27.6" spans="1:13">
      <c r="A2302" s="83" t="s">
        <v>44</v>
      </c>
      <c r="B2302" s="84">
        <v>2301</v>
      </c>
      <c r="C2302" s="57" t="s">
        <v>45</v>
      </c>
      <c r="D2302" s="57" t="s">
        <v>53</v>
      </c>
      <c r="E2302" s="42" t="s">
        <v>6170</v>
      </c>
      <c r="F2302" s="58" t="s">
        <v>236</v>
      </c>
      <c r="G2302" s="87" t="s">
        <v>4612</v>
      </c>
      <c r="H2302" s="91" t="s">
        <v>4598</v>
      </c>
      <c r="I2302" s="57" t="s">
        <v>22</v>
      </c>
      <c r="J2302" s="72">
        <v>1</v>
      </c>
      <c r="K2302" s="57">
        <v>0</v>
      </c>
      <c r="L2302" s="72">
        <v>0.115</v>
      </c>
      <c r="M2302" s="57">
        <v>3.1</v>
      </c>
    </row>
    <row r="2303" s="83" customFormat="1" ht="27.6" spans="1:13">
      <c r="A2303" s="83" t="s">
        <v>44</v>
      </c>
      <c r="B2303" s="84">
        <v>2302</v>
      </c>
      <c r="C2303" s="57" t="s">
        <v>45</v>
      </c>
      <c r="D2303" s="57" t="s">
        <v>53</v>
      </c>
      <c r="E2303" s="42" t="s">
        <v>6170</v>
      </c>
      <c r="F2303" s="58" t="s">
        <v>236</v>
      </c>
      <c r="G2303" s="87" t="s">
        <v>4613</v>
      </c>
      <c r="H2303" s="91" t="s">
        <v>4598</v>
      </c>
      <c r="I2303" s="57" t="s">
        <v>22</v>
      </c>
      <c r="J2303" s="72">
        <v>3</v>
      </c>
      <c r="K2303" s="57">
        <v>0</v>
      </c>
      <c r="L2303" s="72">
        <v>1</v>
      </c>
      <c r="M2303" s="57">
        <v>3.1</v>
      </c>
    </row>
    <row r="2304" s="83" customFormat="1" ht="27.6" spans="1:13">
      <c r="A2304" s="83" t="s">
        <v>44</v>
      </c>
      <c r="B2304" s="84">
        <v>2303</v>
      </c>
      <c r="C2304" s="57" t="s">
        <v>45</v>
      </c>
      <c r="D2304" s="57" t="s">
        <v>53</v>
      </c>
      <c r="E2304" s="42" t="s">
        <v>6170</v>
      </c>
      <c r="F2304" s="58" t="s">
        <v>236</v>
      </c>
      <c r="G2304" s="87" t="s">
        <v>4635</v>
      </c>
      <c r="H2304" s="91" t="s">
        <v>4598</v>
      </c>
      <c r="I2304" s="57" t="s">
        <v>22</v>
      </c>
      <c r="J2304" s="72">
        <v>1</v>
      </c>
      <c r="K2304" s="57">
        <v>0</v>
      </c>
      <c r="L2304" s="72">
        <v>3</v>
      </c>
      <c r="M2304" s="57">
        <v>3.1</v>
      </c>
    </row>
    <row r="2305" s="83" customFormat="1" ht="27.6" spans="1:13">
      <c r="A2305" s="83" t="s">
        <v>44</v>
      </c>
      <c r="B2305" s="84">
        <v>2304</v>
      </c>
      <c r="C2305" s="57" t="s">
        <v>45</v>
      </c>
      <c r="D2305" s="57" t="s">
        <v>322</v>
      </c>
      <c r="E2305" s="42" t="s">
        <v>6170</v>
      </c>
      <c r="F2305" s="58" t="s">
        <v>323</v>
      </c>
      <c r="G2305" s="87" t="s">
        <v>4614</v>
      </c>
      <c r="H2305" s="91" t="s">
        <v>3358</v>
      </c>
      <c r="I2305" s="57" t="s">
        <v>2124</v>
      </c>
      <c r="J2305" s="59">
        <v>6.0748</v>
      </c>
      <c r="K2305" s="59">
        <v>0</v>
      </c>
      <c r="L2305" s="57">
        <v>429</v>
      </c>
      <c r="M2305" s="57">
        <v>3.1</v>
      </c>
    </row>
    <row r="2306" s="83" customFormat="1" ht="27.6" spans="1:13">
      <c r="A2306" s="83" t="s">
        <v>44</v>
      </c>
      <c r="B2306" s="84">
        <v>2305</v>
      </c>
      <c r="C2306" s="57" t="s">
        <v>45</v>
      </c>
      <c r="D2306" s="57" t="s">
        <v>53</v>
      </c>
      <c r="E2306" s="42" t="s">
        <v>6170</v>
      </c>
      <c r="F2306" s="58" t="s">
        <v>236</v>
      </c>
      <c r="G2306" s="87" t="s">
        <v>4636</v>
      </c>
      <c r="H2306" s="91" t="s">
        <v>2369</v>
      </c>
      <c r="I2306" s="57" t="s">
        <v>22</v>
      </c>
      <c r="J2306" s="72">
        <v>3</v>
      </c>
      <c r="K2306" s="57">
        <v>0</v>
      </c>
      <c r="L2306" s="72">
        <v>2</v>
      </c>
      <c r="M2306" s="57">
        <v>3.1</v>
      </c>
    </row>
    <row r="2307" s="83" customFormat="1" ht="55.2" spans="1:13">
      <c r="A2307" s="83" t="s">
        <v>44</v>
      </c>
      <c r="B2307" s="84">
        <v>2306</v>
      </c>
      <c r="C2307" s="57" t="s">
        <v>45</v>
      </c>
      <c r="D2307" s="57" t="s">
        <v>89</v>
      </c>
      <c r="E2307" s="42" t="s">
        <v>6170</v>
      </c>
      <c r="F2307" s="58" t="s">
        <v>114</v>
      </c>
      <c r="G2307" s="87" t="s">
        <v>6588</v>
      </c>
      <c r="H2307" s="91" t="s">
        <v>3358</v>
      </c>
      <c r="I2307" s="57" t="s">
        <v>22</v>
      </c>
      <c r="J2307" s="72">
        <v>1</v>
      </c>
      <c r="K2307" s="57">
        <v>0</v>
      </c>
      <c r="L2307" s="72">
        <v>90</v>
      </c>
      <c r="M2307" s="57">
        <v>3.1</v>
      </c>
    </row>
    <row r="2308" s="83" customFormat="1" ht="27.6" spans="1:13">
      <c r="A2308" s="83" t="s">
        <v>44</v>
      </c>
      <c r="B2308" s="84">
        <v>2307</v>
      </c>
      <c r="C2308" s="57" t="s">
        <v>45</v>
      </c>
      <c r="D2308" s="57" t="s">
        <v>53</v>
      </c>
      <c r="E2308" s="42" t="s">
        <v>6170</v>
      </c>
      <c r="F2308" s="58" t="s">
        <v>55</v>
      </c>
      <c r="G2308" s="87" t="s">
        <v>4629</v>
      </c>
      <c r="H2308" s="91" t="s">
        <v>3358</v>
      </c>
      <c r="I2308" s="57" t="s">
        <v>22</v>
      </c>
      <c r="J2308" s="72">
        <v>6</v>
      </c>
      <c r="K2308" s="57">
        <v>0</v>
      </c>
      <c r="L2308" s="72">
        <v>1323</v>
      </c>
      <c r="M2308" s="57">
        <v>3.1</v>
      </c>
    </row>
    <row r="2309" s="83" customFormat="1" ht="27.6" spans="1:13">
      <c r="A2309" s="83" t="s">
        <v>44</v>
      </c>
      <c r="B2309" s="84">
        <v>2308</v>
      </c>
      <c r="C2309" s="57" t="s">
        <v>45</v>
      </c>
      <c r="D2309" s="57" t="s">
        <v>53</v>
      </c>
      <c r="E2309" s="42" t="s">
        <v>6170</v>
      </c>
      <c r="F2309" s="58" t="s">
        <v>304</v>
      </c>
      <c r="G2309" s="87" t="s">
        <v>6592</v>
      </c>
      <c r="H2309" s="91" t="s">
        <v>3358</v>
      </c>
      <c r="I2309" s="57" t="s">
        <v>22</v>
      </c>
      <c r="J2309" s="72">
        <v>1</v>
      </c>
      <c r="K2309" s="57">
        <v>0</v>
      </c>
      <c r="L2309" s="57">
        <v>156</v>
      </c>
      <c r="M2309" s="57">
        <v>3.1</v>
      </c>
    </row>
    <row r="2310" s="83" customFormat="1" ht="27.6" spans="1:13">
      <c r="A2310" s="83" t="s">
        <v>44</v>
      </c>
      <c r="B2310" s="84">
        <v>2309</v>
      </c>
      <c r="C2310" s="57" t="s">
        <v>45</v>
      </c>
      <c r="D2310" s="57" t="s">
        <v>53</v>
      </c>
      <c r="E2310" s="42" t="s">
        <v>6170</v>
      </c>
      <c r="F2310" s="58" t="s">
        <v>304</v>
      </c>
      <c r="G2310" s="87" t="s">
        <v>4632</v>
      </c>
      <c r="H2310" s="91" t="s">
        <v>3358</v>
      </c>
      <c r="I2310" s="57" t="s">
        <v>22</v>
      </c>
      <c r="J2310" s="72">
        <v>4</v>
      </c>
      <c r="K2310" s="57">
        <v>0</v>
      </c>
      <c r="L2310" s="57">
        <v>722</v>
      </c>
      <c r="M2310" s="57">
        <v>3.1</v>
      </c>
    </row>
    <row r="2311" s="83" customFormat="1" ht="27.6" spans="1:13">
      <c r="A2311" s="83" t="s">
        <v>44</v>
      </c>
      <c r="B2311" s="84">
        <v>2310</v>
      </c>
      <c r="C2311" s="57" t="s">
        <v>45</v>
      </c>
      <c r="D2311" s="57" t="s">
        <v>53</v>
      </c>
      <c r="E2311" s="42" t="s">
        <v>6170</v>
      </c>
      <c r="F2311" s="58" t="s">
        <v>304</v>
      </c>
      <c r="G2311" s="87" t="s">
        <v>4633</v>
      </c>
      <c r="H2311" s="91" t="s">
        <v>3358</v>
      </c>
      <c r="I2311" s="57" t="s">
        <v>22</v>
      </c>
      <c r="J2311" s="72">
        <v>2</v>
      </c>
      <c r="K2311" s="57">
        <v>0</v>
      </c>
      <c r="L2311" s="72">
        <v>484</v>
      </c>
      <c r="M2311" s="57">
        <v>3.1</v>
      </c>
    </row>
    <row r="2312" s="83" customFormat="1" ht="27.6" spans="1:13">
      <c r="A2312" s="83" t="s">
        <v>44</v>
      </c>
      <c r="B2312" s="84">
        <v>2311</v>
      </c>
      <c r="C2312" s="57" t="s">
        <v>45</v>
      </c>
      <c r="D2312" s="57" t="s">
        <v>53</v>
      </c>
      <c r="E2312" s="42" t="s">
        <v>6170</v>
      </c>
      <c r="F2312" s="58" t="s">
        <v>55</v>
      </c>
      <c r="G2312" s="87" t="s">
        <v>4639</v>
      </c>
      <c r="H2312" s="91" t="s">
        <v>3358</v>
      </c>
      <c r="I2312" s="57" t="s">
        <v>22</v>
      </c>
      <c r="J2312" s="72">
        <v>2</v>
      </c>
      <c r="K2312" s="57">
        <v>0</v>
      </c>
      <c r="L2312" s="72">
        <v>220</v>
      </c>
      <c r="M2312" s="57">
        <v>3.1</v>
      </c>
    </row>
    <row r="2313" s="83" customFormat="1" ht="27.6" spans="1:13">
      <c r="A2313" s="83" t="s">
        <v>44</v>
      </c>
      <c r="B2313" s="84">
        <v>2312</v>
      </c>
      <c r="C2313" s="57" t="s">
        <v>45</v>
      </c>
      <c r="D2313" s="57" t="s">
        <v>53</v>
      </c>
      <c r="E2313" s="42" t="s">
        <v>6170</v>
      </c>
      <c r="F2313" s="58" t="s">
        <v>885</v>
      </c>
      <c r="G2313" s="87" t="s">
        <v>4634</v>
      </c>
      <c r="H2313" s="91" t="s">
        <v>4598</v>
      </c>
      <c r="I2313" s="57" t="s">
        <v>22</v>
      </c>
      <c r="J2313" s="72">
        <v>3</v>
      </c>
      <c r="K2313" s="57">
        <v>0</v>
      </c>
      <c r="L2313" s="57">
        <v>132</v>
      </c>
      <c r="M2313" s="57">
        <v>3.1</v>
      </c>
    </row>
    <row r="2314" s="83" customFormat="1" ht="27.6" spans="1:13">
      <c r="A2314" s="83" t="s">
        <v>44</v>
      </c>
      <c r="B2314" s="84">
        <v>2313</v>
      </c>
      <c r="C2314" s="57" t="s">
        <v>45</v>
      </c>
      <c r="D2314" s="57" t="s">
        <v>171</v>
      </c>
      <c r="E2314" s="42" t="s">
        <v>6170</v>
      </c>
      <c r="F2314" s="58" t="s">
        <v>172</v>
      </c>
      <c r="G2314" s="87" t="s">
        <v>4630</v>
      </c>
      <c r="H2314" s="91" t="s">
        <v>2299</v>
      </c>
      <c r="I2314" s="57" t="s">
        <v>22</v>
      </c>
      <c r="J2314" s="72">
        <v>1</v>
      </c>
      <c r="K2314" s="57">
        <v>0</v>
      </c>
      <c r="L2314" s="72">
        <v>1</v>
      </c>
      <c r="M2314" s="57">
        <v>3.1</v>
      </c>
    </row>
    <row r="2315" s="83" customFormat="1" ht="27.6" spans="1:13">
      <c r="A2315" s="83" t="s">
        <v>44</v>
      </c>
      <c r="B2315" s="84">
        <v>2314</v>
      </c>
      <c r="C2315" s="57" t="s">
        <v>45</v>
      </c>
      <c r="D2315" s="57" t="s">
        <v>53</v>
      </c>
      <c r="E2315" s="42" t="s">
        <v>6170</v>
      </c>
      <c r="F2315" s="58" t="s">
        <v>236</v>
      </c>
      <c r="G2315" s="87" t="s">
        <v>4640</v>
      </c>
      <c r="H2315" s="91" t="s">
        <v>4598</v>
      </c>
      <c r="I2315" s="57" t="s">
        <v>22</v>
      </c>
      <c r="J2315" s="72">
        <v>1</v>
      </c>
      <c r="K2315" s="57">
        <v>0</v>
      </c>
      <c r="L2315" s="72">
        <v>3</v>
      </c>
      <c r="M2315" s="57">
        <v>3.1</v>
      </c>
    </row>
    <row r="2316" s="83" customFormat="1" ht="27.6" spans="1:13">
      <c r="A2316" s="83" t="s">
        <v>44</v>
      </c>
      <c r="B2316" s="84">
        <v>2315</v>
      </c>
      <c r="C2316" s="57" t="s">
        <v>45</v>
      </c>
      <c r="D2316" s="57" t="s">
        <v>322</v>
      </c>
      <c r="E2316" s="42" t="s">
        <v>6170</v>
      </c>
      <c r="F2316" s="58" t="s">
        <v>323</v>
      </c>
      <c r="G2316" s="87" t="s">
        <v>4631</v>
      </c>
      <c r="H2316" s="91" t="s">
        <v>3358</v>
      </c>
      <c r="I2316" s="57" t="s">
        <v>2124</v>
      </c>
      <c r="J2316" s="59">
        <v>38.0283</v>
      </c>
      <c r="K2316" s="59">
        <v>0</v>
      </c>
      <c r="L2316" s="72">
        <v>4462</v>
      </c>
      <c r="M2316" s="57">
        <v>3.1</v>
      </c>
    </row>
    <row r="2317" s="83" customFormat="1" ht="55.2" spans="1:13">
      <c r="A2317" s="83" t="s">
        <v>44</v>
      </c>
      <c r="B2317" s="84">
        <v>2316</v>
      </c>
      <c r="C2317" s="57" t="s">
        <v>45</v>
      </c>
      <c r="D2317" s="57" t="s">
        <v>89</v>
      </c>
      <c r="E2317" s="42" t="s">
        <v>6170</v>
      </c>
      <c r="F2317" s="58" t="s">
        <v>114</v>
      </c>
      <c r="G2317" s="87" t="s">
        <v>6590</v>
      </c>
      <c r="H2317" s="91" t="s">
        <v>3358</v>
      </c>
      <c r="I2317" s="57" t="s">
        <v>22</v>
      </c>
      <c r="J2317" s="72">
        <v>5</v>
      </c>
      <c r="K2317" s="57">
        <v>0</v>
      </c>
      <c r="L2317" s="57">
        <v>39</v>
      </c>
      <c r="M2317" s="57">
        <v>3.1</v>
      </c>
    </row>
    <row r="2318" s="83" customFormat="1" ht="27.6" spans="1:13">
      <c r="A2318" s="83" t="s">
        <v>44</v>
      </c>
      <c r="B2318" s="84">
        <v>2317</v>
      </c>
      <c r="C2318" s="57" t="s">
        <v>45</v>
      </c>
      <c r="D2318" s="57" t="s">
        <v>53</v>
      </c>
      <c r="E2318" s="42" t="s">
        <v>6170</v>
      </c>
      <c r="F2318" s="58" t="s">
        <v>55</v>
      </c>
      <c r="G2318" s="87" t="s">
        <v>4594</v>
      </c>
      <c r="H2318" s="91" t="s">
        <v>3358</v>
      </c>
      <c r="I2318" s="57" t="s">
        <v>22</v>
      </c>
      <c r="J2318" s="72">
        <v>5</v>
      </c>
      <c r="K2318" s="57">
        <f>(CEILING(J2318*0.2,1))*1</f>
        <v>1</v>
      </c>
      <c r="L2318" s="72">
        <v>27</v>
      </c>
      <c r="M2318" s="57">
        <v>3.1</v>
      </c>
    </row>
    <row r="2319" s="83" customFormat="1" ht="27.6" spans="1:13">
      <c r="A2319" s="83" t="s">
        <v>44</v>
      </c>
      <c r="B2319" s="84">
        <v>2318</v>
      </c>
      <c r="C2319" s="57" t="s">
        <v>45</v>
      </c>
      <c r="D2319" s="57" t="s">
        <v>171</v>
      </c>
      <c r="E2319" s="42" t="s">
        <v>6170</v>
      </c>
      <c r="F2319" s="58" t="s">
        <v>172</v>
      </c>
      <c r="G2319" s="87" t="s">
        <v>3674</v>
      </c>
      <c r="H2319" s="91" t="s">
        <v>2299</v>
      </c>
      <c r="I2319" s="57" t="s">
        <v>22</v>
      </c>
      <c r="J2319" s="72">
        <v>5</v>
      </c>
      <c r="K2319" s="57">
        <v>0</v>
      </c>
      <c r="L2319" s="57">
        <v>0.45</v>
      </c>
      <c r="M2319" s="57">
        <v>3.1</v>
      </c>
    </row>
    <row r="2320" s="83" customFormat="1" ht="27.6" spans="1:13">
      <c r="A2320" s="83" t="s">
        <v>44</v>
      </c>
      <c r="B2320" s="84">
        <v>2319</v>
      </c>
      <c r="C2320" s="57" t="s">
        <v>45</v>
      </c>
      <c r="D2320" s="57" t="s">
        <v>53</v>
      </c>
      <c r="E2320" s="42" t="s">
        <v>6170</v>
      </c>
      <c r="F2320" s="58" t="s">
        <v>236</v>
      </c>
      <c r="G2320" s="87" t="s">
        <v>4600</v>
      </c>
      <c r="H2320" s="91" t="s">
        <v>4598</v>
      </c>
      <c r="I2320" s="57" t="s">
        <v>22</v>
      </c>
      <c r="J2320" s="72">
        <v>1</v>
      </c>
      <c r="K2320" s="57">
        <f>(CEILING(J2320*0.2,1))*1</f>
        <v>1</v>
      </c>
      <c r="L2320" s="72">
        <v>0.395</v>
      </c>
      <c r="M2320" s="57">
        <v>3.1</v>
      </c>
    </row>
    <row r="2321" s="83" customFormat="1" ht="27.6" spans="1:13">
      <c r="A2321" s="83" t="s">
        <v>44</v>
      </c>
      <c r="B2321" s="84">
        <v>2320</v>
      </c>
      <c r="C2321" s="57" t="s">
        <v>45</v>
      </c>
      <c r="D2321" s="57" t="s">
        <v>322</v>
      </c>
      <c r="E2321" s="42" t="s">
        <v>6170</v>
      </c>
      <c r="F2321" s="58" t="s">
        <v>323</v>
      </c>
      <c r="G2321" s="87" t="s">
        <v>4601</v>
      </c>
      <c r="H2321" s="91" t="s">
        <v>3358</v>
      </c>
      <c r="I2321" s="57" t="s">
        <v>2124</v>
      </c>
      <c r="J2321" s="59">
        <v>9.3098</v>
      </c>
      <c r="K2321" s="59">
        <f>J2321*0.1</f>
        <v>0.93098</v>
      </c>
      <c r="L2321" s="72">
        <v>93</v>
      </c>
      <c r="M2321" s="57">
        <v>3.1</v>
      </c>
    </row>
    <row r="2322" s="83" customFormat="1" ht="55.2" spans="1:13">
      <c r="A2322" s="83" t="s">
        <v>44</v>
      </c>
      <c r="B2322" s="84">
        <v>2321</v>
      </c>
      <c r="C2322" s="57" t="s">
        <v>45</v>
      </c>
      <c r="D2322" s="57" t="s">
        <v>89</v>
      </c>
      <c r="E2322" s="42" t="s">
        <v>6170</v>
      </c>
      <c r="F2322" s="58" t="s">
        <v>114</v>
      </c>
      <c r="G2322" s="87" t="s">
        <v>6590</v>
      </c>
      <c r="H2322" s="91" t="s">
        <v>3358</v>
      </c>
      <c r="I2322" s="57" t="s">
        <v>22</v>
      </c>
      <c r="J2322" s="72">
        <v>5</v>
      </c>
      <c r="K2322" s="57">
        <v>0</v>
      </c>
      <c r="L2322" s="72">
        <v>39</v>
      </c>
      <c r="M2322" s="57">
        <v>3.1</v>
      </c>
    </row>
    <row r="2323" s="83" customFormat="1" ht="27.6" spans="1:13">
      <c r="A2323" s="83" t="s">
        <v>44</v>
      </c>
      <c r="B2323" s="84">
        <v>2322</v>
      </c>
      <c r="C2323" s="57" t="s">
        <v>45</v>
      </c>
      <c r="D2323" s="57" t="s">
        <v>53</v>
      </c>
      <c r="E2323" s="42" t="s">
        <v>6170</v>
      </c>
      <c r="F2323" s="58" t="s">
        <v>55</v>
      </c>
      <c r="G2323" s="87" t="s">
        <v>6593</v>
      </c>
      <c r="H2323" s="91" t="s">
        <v>3358</v>
      </c>
      <c r="I2323" s="57" t="s">
        <v>22</v>
      </c>
      <c r="J2323" s="72">
        <v>1</v>
      </c>
      <c r="K2323" s="57">
        <v>0</v>
      </c>
      <c r="L2323" s="72">
        <v>10</v>
      </c>
      <c r="M2323" s="57">
        <v>3.1</v>
      </c>
    </row>
    <row r="2324" s="83" customFormat="1" ht="27.6" spans="1:13">
      <c r="A2324" s="83" t="s">
        <v>44</v>
      </c>
      <c r="B2324" s="84">
        <v>2323</v>
      </c>
      <c r="C2324" s="57" t="s">
        <v>45</v>
      </c>
      <c r="D2324" s="57" t="s">
        <v>53</v>
      </c>
      <c r="E2324" s="42" t="s">
        <v>6170</v>
      </c>
      <c r="F2324" s="58" t="s">
        <v>55</v>
      </c>
      <c r="G2324" s="87" t="s">
        <v>4594</v>
      </c>
      <c r="H2324" s="91" t="s">
        <v>3358</v>
      </c>
      <c r="I2324" s="57" t="s">
        <v>22</v>
      </c>
      <c r="J2324" s="72">
        <v>5</v>
      </c>
      <c r="K2324" s="57">
        <f>(CEILING(J2324*0.2,1))*1</f>
        <v>1</v>
      </c>
      <c r="L2324" s="57">
        <v>27</v>
      </c>
      <c r="M2324" s="57">
        <v>3.1</v>
      </c>
    </row>
    <row r="2325" s="83" customFormat="1" ht="27.6" spans="1:13">
      <c r="A2325" s="83" t="s">
        <v>44</v>
      </c>
      <c r="B2325" s="84">
        <v>2324</v>
      </c>
      <c r="C2325" s="57" t="s">
        <v>45</v>
      </c>
      <c r="D2325" s="57" t="s">
        <v>53</v>
      </c>
      <c r="E2325" s="42" t="s">
        <v>6170</v>
      </c>
      <c r="F2325" s="58" t="s">
        <v>304</v>
      </c>
      <c r="G2325" s="87" t="s">
        <v>6594</v>
      </c>
      <c r="H2325" s="91" t="s">
        <v>3358</v>
      </c>
      <c r="I2325" s="57" t="s">
        <v>22</v>
      </c>
      <c r="J2325" s="72">
        <v>1</v>
      </c>
      <c r="K2325" s="57">
        <v>0</v>
      </c>
      <c r="L2325" s="72">
        <v>11</v>
      </c>
      <c r="M2325" s="57">
        <v>3.1</v>
      </c>
    </row>
    <row r="2326" s="83" customFormat="1" ht="27.6" spans="1:13">
      <c r="A2326" s="83" t="s">
        <v>44</v>
      </c>
      <c r="B2326" s="84">
        <v>2325</v>
      </c>
      <c r="C2326" s="57" t="s">
        <v>45</v>
      </c>
      <c r="D2326" s="57" t="s">
        <v>53</v>
      </c>
      <c r="E2326" s="42" t="s">
        <v>6170</v>
      </c>
      <c r="F2326" s="98" t="s">
        <v>304</v>
      </c>
      <c r="G2326" s="99" t="s">
        <v>6595</v>
      </c>
      <c r="H2326" s="91" t="s">
        <v>3358</v>
      </c>
      <c r="I2326" s="57" t="s">
        <v>22</v>
      </c>
      <c r="J2326" s="76">
        <v>4</v>
      </c>
      <c r="K2326" s="57">
        <v>0</v>
      </c>
      <c r="L2326" s="57">
        <v>48</v>
      </c>
      <c r="M2326" s="22"/>
    </row>
    <row r="2327" s="83" customFormat="1" ht="27.6" spans="1:13">
      <c r="A2327" s="83" t="s">
        <v>44</v>
      </c>
      <c r="B2327" s="84">
        <v>2326</v>
      </c>
      <c r="C2327" s="57" t="s">
        <v>45</v>
      </c>
      <c r="D2327" s="57" t="s">
        <v>53</v>
      </c>
      <c r="E2327" s="42" t="s">
        <v>6170</v>
      </c>
      <c r="F2327" s="98" t="s">
        <v>249</v>
      </c>
      <c r="G2327" s="99" t="s">
        <v>6596</v>
      </c>
      <c r="H2327" s="91" t="s">
        <v>3358</v>
      </c>
      <c r="I2327" s="57" t="s">
        <v>22</v>
      </c>
      <c r="J2327" s="76">
        <v>1</v>
      </c>
      <c r="K2327" s="57">
        <v>0</v>
      </c>
      <c r="L2327" s="57">
        <v>13</v>
      </c>
      <c r="M2327" s="22"/>
    </row>
    <row r="2328" s="83" customFormat="1" ht="27.6" spans="1:13">
      <c r="A2328" s="83" t="s">
        <v>44</v>
      </c>
      <c r="B2328" s="84">
        <v>2327</v>
      </c>
      <c r="C2328" s="57" t="s">
        <v>45</v>
      </c>
      <c r="D2328" s="57" t="s">
        <v>53</v>
      </c>
      <c r="E2328" s="42" t="s">
        <v>6170</v>
      </c>
      <c r="F2328" s="98" t="s">
        <v>55</v>
      </c>
      <c r="G2328" s="99" t="s">
        <v>6597</v>
      </c>
      <c r="H2328" s="91" t="s">
        <v>3358</v>
      </c>
      <c r="I2328" s="57" t="s">
        <v>22</v>
      </c>
      <c r="J2328" s="76">
        <v>2</v>
      </c>
      <c r="K2328" s="57">
        <v>0</v>
      </c>
      <c r="L2328" s="57">
        <v>10</v>
      </c>
      <c r="M2328" s="22"/>
    </row>
    <row r="2329" s="83" customFormat="1" ht="27.6" spans="1:13">
      <c r="A2329" s="83" t="s">
        <v>44</v>
      </c>
      <c r="B2329" s="84">
        <v>2328</v>
      </c>
      <c r="C2329" s="57" t="s">
        <v>45</v>
      </c>
      <c r="D2329" s="57" t="s">
        <v>53</v>
      </c>
      <c r="E2329" s="42" t="s">
        <v>6170</v>
      </c>
      <c r="F2329" s="98" t="s">
        <v>885</v>
      </c>
      <c r="G2329" s="99" t="s">
        <v>6130</v>
      </c>
      <c r="H2329" s="91" t="s">
        <v>4598</v>
      </c>
      <c r="I2329" s="57" t="s">
        <v>22</v>
      </c>
      <c r="J2329" s="76">
        <v>1</v>
      </c>
      <c r="K2329" s="57">
        <v>0</v>
      </c>
      <c r="L2329" s="57">
        <v>2</v>
      </c>
      <c r="M2329" s="22"/>
    </row>
    <row r="2330" s="83" customFormat="1" ht="27.6" spans="1:13">
      <c r="A2330" s="83" t="s">
        <v>44</v>
      </c>
      <c r="B2330" s="84">
        <v>2329</v>
      </c>
      <c r="C2330" s="57" t="s">
        <v>45</v>
      </c>
      <c r="D2330" s="57" t="s">
        <v>171</v>
      </c>
      <c r="E2330" s="42" t="s">
        <v>6170</v>
      </c>
      <c r="F2330" s="98" t="s">
        <v>172</v>
      </c>
      <c r="G2330" s="99" t="s">
        <v>3674</v>
      </c>
      <c r="H2330" s="91" t="s">
        <v>2299</v>
      </c>
      <c r="I2330" s="57" t="s">
        <v>22</v>
      </c>
      <c r="J2330" s="76">
        <v>5</v>
      </c>
      <c r="K2330" s="57">
        <v>0</v>
      </c>
      <c r="L2330" s="57">
        <v>0.45</v>
      </c>
      <c r="M2330" s="22"/>
    </row>
    <row r="2331" s="83" customFormat="1" ht="27.6" spans="1:13">
      <c r="A2331" s="83" t="s">
        <v>44</v>
      </c>
      <c r="B2331" s="84">
        <v>2330</v>
      </c>
      <c r="C2331" s="57" t="s">
        <v>45</v>
      </c>
      <c r="D2331" s="57" t="s">
        <v>53</v>
      </c>
      <c r="E2331" s="42" t="s">
        <v>6170</v>
      </c>
      <c r="F2331" s="98" t="s">
        <v>236</v>
      </c>
      <c r="G2331" s="99" t="s">
        <v>4600</v>
      </c>
      <c r="H2331" s="91" t="s">
        <v>4598</v>
      </c>
      <c r="I2331" s="57" t="s">
        <v>22</v>
      </c>
      <c r="J2331" s="76">
        <v>1</v>
      </c>
      <c r="K2331" s="57">
        <f>(CEILING(J2331*0.2,1))*1</f>
        <v>1</v>
      </c>
      <c r="L2331" s="57">
        <v>0.395</v>
      </c>
      <c r="M2331" s="22"/>
    </row>
    <row r="2332" s="83" customFormat="1" ht="27.6" spans="1:13">
      <c r="A2332" s="83" t="s">
        <v>44</v>
      </c>
      <c r="B2332" s="84">
        <v>2331</v>
      </c>
      <c r="C2332" s="57" t="s">
        <v>45</v>
      </c>
      <c r="D2332" s="57" t="s">
        <v>322</v>
      </c>
      <c r="E2332" s="42" t="s">
        <v>6170</v>
      </c>
      <c r="F2332" s="98" t="s">
        <v>323</v>
      </c>
      <c r="G2332" s="99" t="s">
        <v>6598</v>
      </c>
      <c r="H2332" s="91" t="s">
        <v>3358</v>
      </c>
      <c r="I2332" s="57" t="s">
        <v>2124</v>
      </c>
      <c r="J2332" s="100">
        <v>46.912</v>
      </c>
      <c r="K2332" s="59">
        <v>0</v>
      </c>
      <c r="L2332" s="57">
        <v>652</v>
      </c>
      <c r="M2332" s="22"/>
    </row>
    <row r="2333" s="83" customFormat="1" ht="27.6" spans="1:13">
      <c r="A2333" s="83" t="s">
        <v>44</v>
      </c>
      <c r="B2333" s="84">
        <v>2332</v>
      </c>
      <c r="C2333" s="57" t="s">
        <v>45</v>
      </c>
      <c r="D2333" s="57" t="s">
        <v>322</v>
      </c>
      <c r="E2333" s="42" t="s">
        <v>6170</v>
      </c>
      <c r="F2333" s="98" t="s">
        <v>323</v>
      </c>
      <c r="G2333" s="99" t="s">
        <v>4601</v>
      </c>
      <c r="H2333" s="91" t="s">
        <v>3358</v>
      </c>
      <c r="I2333" s="57" t="s">
        <v>2124</v>
      </c>
      <c r="J2333" s="100">
        <v>9.3098</v>
      </c>
      <c r="K2333" s="59">
        <f>J2333*0.1</f>
        <v>0.93098</v>
      </c>
      <c r="L2333" s="57">
        <v>93</v>
      </c>
      <c r="M2333" s="22"/>
    </row>
    <row r="2334" s="83" customFormat="1" ht="55.2" spans="1:13">
      <c r="A2334" s="83" t="s">
        <v>44</v>
      </c>
      <c r="B2334" s="84">
        <v>2333</v>
      </c>
      <c r="C2334" s="57" t="s">
        <v>45</v>
      </c>
      <c r="D2334" s="57" t="s">
        <v>89</v>
      </c>
      <c r="E2334" s="42" t="s">
        <v>6170</v>
      </c>
      <c r="F2334" s="98" t="s">
        <v>114</v>
      </c>
      <c r="G2334" s="99" t="s">
        <v>6180</v>
      </c>
      <c r="H2334" s="91" t="s">
        <v>3358</v>
      </c>
      <c r="I2334" s="57" t="s">
        <v>22</v>
      </c>
      <c r="J2334" s="76">
        <v>2</v>
      </c>
      <c r="K2334" s="57">
        <v>0</v>
      </c>
      <c r="L2334" s="57">
        <v>10</v>
      </c>
      <c r="M2334" s="22"/>
    </row>
    <row r="2335" s="83" customFormat="1" ht="27.6" spans="1:13">
      <c r="A2335" s="83" t="s">
        <v>44</v>
      </c>
      <c r="B2335" s="84">
        <v>2334</v>
      </c>
      <c r="C2335" s="57" t="s">
        <v>45</v>
      </c>
      <c r="D2335" s="57" t="s">
        <v>53</v>
      </c>
      <c r="E2335" s="42" t="s">
        <v>6170</v>
      </c>
      <c r="F2335" s="98" t="s">
        <v>55</v>
      </c>
      <c r="G2335" s="99" t="s">
        <v>4603</v>
      </c>
      <c r="H2335" s="91" t="s">
        <v>3358</v>
      </c>
      <c r="I2335" s="57" t="s">
        <v>22</v>
      </c>
      <c r="J2335" s="76">
        <v>7</v>
      </c>
      <c r="K2335" s="57">
        <f>(CEILING(J2335*0.2,1))*1</f>
        <v>2</v>
      </c>
      <c r="L2335" s="57">
        <v>19</v>
      </c>
      <c r="M2335" s="22"/>
    </row>
    <row r="2336" s="83" customFormat="1" ht="27.6" spans="1:13">
      <c r="A2336" s="83" t="s">
        <v>44</v>
      </c>
      <c r="B2336" s="84">
        <v>2335</v>
      </c>
      <c r="C2336" s="57" t="s">
        <v>45</v>
      </c>
      <c r="D2336" s="57" t="s">
        <v>171</v>
      </c>
      <c r="E2336" s="42" t="s">
        <v>6170</v>
      </c>
      <c r="F2336" s="98" t="s">
        <v>172</v>
      </c>
      <c r="G2336" s="99" t="s">
        <v>3360</v>
      </c>
      <c r="H2336" s="91" t="s">
        <v>2299</v>
      </c>
      <c r="I2336" s="57" t="s">
        <v>22</v>
      </c>
      <c r="J2336" s="76">
        <v>2</v>
      </c>
      <c r="K2336" s="57">
        <v>0</v>
      </c>
      <c r="L2336" s="57">
        <v>0.12</v>
      </c>
      <c r="M2336" s="22"/>
    </row>
    <row r="2337" s="83" customFormat="1" ht="27.6" spans="1:13">
      <c r="A2337" s="83" t="s">
        <v>44</v>
      </c>
      <c r="B2337" s="84">
        <v>2336</v>
      </c>
      <c r="C2337" s="57" t="s">
        <v>45</v>
      </c>
      <c r="D2337" s="57" t="s">
        <v>322</v>
      </c>
      <c r="E2337" s="42" t="s">
        <v>6170</v>
      </c>
      <c r="F2337" s="98" t="s">
        <v>323</v>
      </c>
      <c r="G2337" s="99" t="s">
        <v>3395</v>
      </c>
      <c r="H2337" s="91" t="s">
        <v>3358</v>
      </c>
      <c r="I2337" s="57" t="s">
        <v>2124</v>
      </c>
      <c r="J2337" s="100">
        <v>11.7071</v>
      </c>
      <c r="K2337" s="59">
        <f>J2337*0.1</f>
        <v>1.17071</v>
      </c>
      <c r="L2337" s="57">
        <v>81</v>
      </c>
      <c r="M2337" s="22"/>
    </row>
    <row r="2338" s="83" customFormat="1" ht="55.2" spans="1:13">
      <c r="A2338" s="83" t="s">
        <v>44</v>
      </c>
      <c r="B2338" s="84">
        <v>2337</v>
      </c>
      <c r="C2338" s="57" t="s">
        <v>45</v>
      </c>
      <c r="D2338" s="57" t="s">
        <v>89</v>
      </c>
      <c r="E2338" s="42" t="s">
        <v>6170</v>
      </c>
      <c r="F2338" s="98" t="s">
        <v>114</v>
      </c>
      <c r="G2338" s="99" t="s">
        <v>6180</v>
      </c>
      <c r="H2338" s="91" t="s">
        <v>3358</v>
      </c>
      <c r="I2338" s="57" t="s">
        <v>22</v>
      </c>
      <c r="J2338" s="76">
        <v>2</v>
      </c>
      <c r="K2338" s="57">
        <v>0</v>
      </c>
      <c r="L2338" s="57">
        <v>10</v>
      </c>
      <c r="M2338" s="22"/>
    </row>
    <row r="2339" s="83" customFormat="1" ht="27.6" spans="1:13">
      <c r="A2339" s="83" t="s">
        <v>44</v>
      </c>
      <c r="B2339" s="84">
        <v>2338</v>
      </c>
      <c r="C2339" s="57" t="s">
        <v>45</v>
      </c>
      <c r="D2339" s="57" t="s">
        <v>53</v>
      </c>
      <c r="E2339" s="42" t="s">
        <v>6170</v>
      </c>
      <c r="F2339" s="98" t="s">
        <v>55</v>
      </c>
      <c r="G2339" s="99" t="s">
        <v>4603</v>
      </c>
      <c r="H2339" s="91" t="s">
        <v>3358</v>
      </c>
      <c r="I2339" s="57" t="s">
        <v>22</v>
      </c>
      <c r="J2339" s="76">
        <v>8</v>
      </c>
      <c r="K2339" s="57">
        <f>(CEILING(J2339*0.2,1))*1</f>
        <v>2</v>
      </c>
      <c r="L2339" s="57">
        <v>22</v>
      </c>
      <c r="M2339" s="22"/>
    </row>
    <row r="2340" s="83" customFormat="1" ht="27.6" spans="1:13">
      <c r="A2340" s="83" t="s">
        <v>44</v>
      </c>
      <c r="B2340" s="84">
        <v>2339</v>
      </c>
      <c r="C2340" s="57" t="s">
        <v>45</v>
      </c>
      <c r="D2340" s="57" t="s">
        <v>171</v>
      </c>
      <c r="E2340" s="42" t="s">
        <v>6170</v>
      </c>
      <c r="F2340" s="98" t="s">
        <v>172</v>
      </c>
      <c r="G2340" s="99" t="s">
        <v>3360</v>
      </c>
      <c r="H2340" s="91" t="s">
        <v>2299</v>
      </c>
      <c r="I2340" s="57" t="s">
        <v>22</v>
      </c>
      <c r="J2340" s="76">
        <v>2</v>
      </c>
      <c r="K2340" s="57">
        <v>0</v>
      </c>
      <c r="L2340" s="57">
        <v>0.12</v>
      </c>
      <c r="M2340" s="22"/>
    </row>
    <row r="2341" s="83" customFormat="1" ht="27.6" spans="1:13">
      <c r="A2341" s="83" t="s">
        <v>44</v>
      </c>
      <c r="B2341" s="84">
        <v>2340</v>
      </c>
      <c r="C2341" s="57" t="s">
        <v>45</v>
      </c>
      <c r="D2341" s="57" t="s">
        <v>322</v>
      </c>
      <c r="E2341" s="42" t="s">
        <v>6170</v>
      </c>
      <c r="F2341" s="98" t="s">
        <v>323</v>
      </c>
      <c r="G2341" s="99" t="s">
        <v>3395</v>
      </c>
      <c r="H2341" s="91" t="s">
        <v>3358</v>
      </c>
      <c r="I2341" s="57" t="s">
        <v>2124</v>
      </c>
      <c r="J2341" s="100">
        <v>13.3675</v>
      </c>
      <c r="K2341" s="59">
        <f>J2341*0.1</f>
        <v>1.33675</v>
      </c>
      <c r="L2341" s="57">
        <v>92</v>
      </c>
      <c r="M2341" s="22"/>
    </row>
    <row r="2342" s="83" customFormat="1" ht="55.2" spans="1:13">
      <c r="A2342" s="83" t="s">
        <v>44</v>
      </c>
      <c r="B2342" s="84">
        <v>2341</v>
      </c>
      <c r="C2342" s="57" t="s">
        <v>45</v>
      </c>
      <c r="D2342" s="57" t="s">
        <v>89</v>
      </c>
      <c r="E2342" s="42" t="s">
        <v>6170</v>
      </c>
      <c r="F2342" s="98" t="s">
        <v>114</v>
      </c>
      <c r="G2342" s="99" t="s">
        <v>6184</v>
      </c>
      <c r="H2342" s="91" t="s">
        <v>3358</v>
      </c>
      <c r="I2342" s="57" t="s">
        <v>22</v>
      </c>
      <c r="J2342" s="76">
        <v>3</v>
      </c>
      <c r="K2342" s="57">
        <v>0</v>
      </c>
      <c r="L2342" s="57">
        <v>10</v>
      </c>
      <c r="M2342" s="22"/>
    </row>
    <row r="2343" s="83" customFormat="1" ht="27.6" spans="1:13">
      <c r="A2343" s="83" t="s">
        <v>44</v>
      </c>
      <c r="B2343" s="84">
        <v>2342</v>
      </c>
      <c r="C2343" s="57" t="s">
        <v>45</v>
      </c>
      <c r="D2343" s="57" t="s">
        <v>53</v>
      </c>
      <c r="E2343" s="42" t="s">
        <v>6170</v>
      </c>
      <c r="F2343" s="98" t="s">
        <v>55</v>
      </c>
      <c r="G2343" s="99" t="s">
        <v>3725</v>
      </c>
      <c r="H2343" s="91" t="s">
        <v>3358</v>
      </c>
      <c r="I2343" s="57" t="s">
        <v>22</v>
      </c>
      <c r="J2343" s="76">
        <v>6</v>
      </c>
      <c r="K2343" s="57">
        <f t="shared" ref="K2343:K2348" si="143">(CEILING(J2343*0.2,1))*1</f>
        <v>2</v>
      </c>
      <c r="L2343" s="57">
        <v>7</v>
      </c>
      <c r="M2343" s="22"/>
    </row>
    <row r="2344" s="83" customFormat="1" ht="27.6" spans="1:13">
      <c r="A2344" s="83" t="s">
        <v>44</v>
      </c>
      <c r="B2344" s="84">
        <v>2343</v>
      </c>
      <c r="C2344" s="57" t="s">
        <v>45</v>
      </c>
      <c r="D2344" s="57" t="s">
        <v>171</v>
      </c>
      <c r="E2344" s="42" t="s">
        <v>6170</v>
      </c>
      <c r="F2344" s="98" t="s">
        <v>172</v>
      </c>
      <c r="G2344" s="99" t="s">
        <v>3381</v>
      </c>
      <c r="H2344" s="91" t="s">
        <v>2299</v>
      </c>
      <c r="I2344" s="57" t="s">
        <v>22</v>
      </c>
      <c r="J2344" s="76">
        <v>3</v>
      </c>
      <c r="K2344" s="57">
        <v>0</v>
      </c>
      <c r="L2344" s="57">
        <v>0.15</v>
      </c>
      <c r="M2344" s="22"/>
    </row>
    <row r="2345" s="83" customFormat="1" ht="27.6" spans="1:13">
      <c r="A2345" s="83" t="s">
        <v>44</v>
      </c>
      <c r="B2345" s="84">
        <v>2344</v>
      </c>
      <c r="C2345" s="57" t="s">
        <v>45</v>
      </c>
      <c r="D2345" s="57" t="s">
        <v>322</v>
      </c>
      <c r="E2345" s="42" t="s">
        <v>6170</v>
      </c>
      <c r="F2345" s="98" t="s">
        <v>323</v>
      </c>
      <c r="G2345" s="99" t="s">
        <v>3728</v>
      </c>
      <c r="H2345" s="91" t="s">
        <v>3358</v>
      </c>
      <c r="I2345" s="57" t="s">
        <v>2124</v>
      </c>
      <c r="J2345" s="100">
        <v>27.0138</v>
      </c>
      <c r="K2345" s="59">
        <f>J2345*0.1</f>
        <v>2.70138</v>
      </c>
      <c r="L2345" s="57">
        <v>113</v>
      </c>
      <c r="M2345" s="22"/>
    </row>
    <row r="2346" s="83" customFormat="1" ht="55.2" spans="1:13">
      <c r="A2346" s="83" t="s">
        <v>44</v>
      </c>
      <c r="B2346" s="84">
        <v>2345</v>
      </c>
      <c r="C2346" s="57" t="s">
        <v>45</v>
      </c>
      <c r="D2346" s="57" t="s">
        <v>89</v>
      </c>
      <c r="E2346" s="42" t="s">
        <v>6170</v>
      </c>
      <c r="F2346" s="98" t="s">
        <v>114</v>
      </c>
      <c r="G2346" s="99" t="s">
        <v>6180</v>
      </c>
      <c r="H2346" s="91" t="s">
        <v>3358</v>
      </c>
      <c r="I2346" s="57" t="s">
        <v>22</v>
      </c>
      <c r="J2346" s="76">
        <v>1</v>
      </c>
      <c r="K2346" s="57">
        <v>0</v>
      </c>
      <c r="L2346" s="57">
        <v>5</v>
      </c>
      <c r="M2346" s="22"/>
    </row>
    <row r="2347" s="83" customFormat="1" ht="27.6" spans="1:13">
      <c r="A2347" s="83" t="s">
        <v>44</v>
      </c>
      <c r="B2347" s="84">
        <v>2346</v>
      </c>
      <c r="C2347" s="57" t="s">
        <v>45</v>
      </c>
      <c r="D2347" s="57" t="s">
        <v>53</v>
      </c>
      <c r="E2347" s="42" t="s">
        <v>6170</v>
      </c>
      <c r="F2347" s="98" t="s">
        <v>55</v>
      </c>
      <c r="G2347" s="99" t="s">
        <v>4603</v>
      </c>
      <c r="H2347" s="91" t="s">
        <v>3358</v>
      </c>
      <c r="I2347" s="57" t="s">
        <v>22</v>
      </c>
      <c r="J2347" s="76">
        <v>4</v>
      </c>
      <c r="K2347" s="57">
        <f t="shared" si="143"/>
        <v>1</v>
      </c>
      <c r="L2347" s="57">
        <v>11</v>
      </c>
      <c r="M2347" s="22"/>
    </row>
    <row r="2348" s="83" customFormat="1" ht="27.6" spans="1:13">
      <c r="A2348" s="83" t="s">
        <v>44</v>
      </c>
      <c r="B2348" s="84">
        <v>2347</v>
      </c>
      <c r="C2348" s="57" t="s">
        <v>45</v>
      </c>
      <c r="D2348" s="57" t="s">
        <v>53</v>
      </c>
      <c r="E2348" s="42" t="s">
        <v>6170</v>
      </c>
      <c r="F2348" s="98" t="s">
        <v>249</v>
      </c>
      <c r="G2348" s="99" t="s">
        <v>3394</v>
      </c>
      <c r="H2348" s="91" t="s">
        <v>3358</v>
      </c>
      <c r="I2348" s="57" t="s">
        <v>22</v>
      </c>
      <c r="J2348" s="76">
        <v>1</v>
      </c>
      <c r="K2348" s="57">
        <f t="shared" si="143"/>
        <v>1</v>
      </c>
      <c r="L2348" s="57">
        <v>1</v>
      </c>
      <c r="M2348" s="22"/>
    </row>
    <row r="2349" s="83" customFormat="1" ht="27.6" spans="1:13">
      <c r="A2349" s="83" t="s">
        <v>44</v>
      </c>
      <c r="B2349" s="84">
        <v>2348</v>
      </c>
      <c r="C2349" s="57" t="s">
        <v>45</v>
      </c>
      <c r="D2349" s="57" t="s">
        <v>171</v>
      </c>
      <c r="E2349" s="42" t="s">
        <v>6170</v>
      </c>
      <c r="F2349" s="98" t="s">
        <v>172</v>
      </c>
      <c r="G2349" s="99" t="s">
        <v>3360</v>
      </c>
      <c r="H2349" s="91" t="s">
        <v>2299</v>
      </c>
      <c r="I2349" s="57" t="s">
        <v>22</v>
      </c>
      <c r="J2349" s="76">
        <v>1</v>
      </c>
      <c r="K2349" s="57">
        <v>0</v>
      </c>
      <c r="L2349" s="57">
        <v>0.06</v>
      </c>
      <c r="M2349" s="22"/>
    </row>
    <row r="2350" s="83" customFormat="1" ht="27.6" spans="1:13">
      <c r="A2350" s="83" t="s">
        <v>44</v>
      </c>
      <c r="B2350" s="84">
        <v>2349</v>
      </c>
      <c r="C2350" s="57" t="s">
        <v>45</v>
      </c>
      <c r="D2350" s="57" t="s">
        <v>322</v>
      </c>
      <c r="E2350" s="42" t="s">
        <v>6170</v>
      </c>
      <c r="F2350" s="98" t="s">
        <v>323</v>
      </c>
      <c r="G2350" s="99" t="s">
        <v>3395</v>
      </c>
      <c r="H2350" s="91" t="s">
        <v>3358</v>
      </c>
      <c r="I2350" s="57" t="s">
        <v>2124</v>
      </c>
      <c r="J2350" s="100">
        <v>56.9374</v>
      </c>
      <c r="K2350" s="59">
        <f>J2350*0.1</f>
        <v>5.69374</v>
      </c>
      <c r="L2350" s="57">
        <v>394</v>
      </c>
      <c r="M2350" s="22"/>
    </row>
    <row r="2351" s="83" customFormat="1" ht="27.6" spans="1:13">
      <c r="A2351" s="83" t="s">
        <v>44</v>
      </c>
      <c r="B2351" s="84">
        <v>2350</v>
      </c>
      <c r="C2351" s="57" t="s">
        <v>45</v>
      </c>
      <c r="D2351" s="57" t="s">
        <v>53</v>
      </c>
      <c r="E2351" s="42" t="s">
        <v>6170</v>
      </c>
      <c r="F2351" s="98" t="s">
        <v>3813</v>
      </c>
      <c r="G2351" s="99" t="s">
        <v>6599</v>
      </c>
      <c r="H2351" s="42" t="s">
        <v>6600</v>
      </c>
      <c r="I2351" s="57" t="s">
        <v>22</v>
      </c>
      <c r="J2351" s="76">
        <v>1</v>
      </c>
      <c r="K2351" s="57">
        <v>0</v>
      </c>
      <c r="L2351" s="57">
        <v>81</v>
      </c>
      <c r="M2351" s="22"/>
    </row>
    <row r="2352" s="83" customFormat="1" ht="27.6" spans="1:13">
      <c r="A2352" s="83" t="s">
        <v>44</v>
      </c>
      <c r="B2352" s="84">
        <v>2351</v>
      </c>
      <c r="C2352" s="57" t="s">
        <v>45</v>
      </c>
      <c r="D2352" s="57" t="s">
        <v>89</v>
      </c>
      <c r="E2352" s="42" t="s">
        <v>6170</v>
      </c>
      <c r="F2352" s="98" t="s">
        <v>114</v>
      </c>
      <c r="G2352" s="99" t="s">
        <v>4648</v>
      </c>
      <c r="H2352" s="91" t="s">
        <v>2369</v>
      </c>
      <c r="I2352" s="57" t="s">
        <v>22</v>
      </c>
      <c r="J2352" s="76">
        <v>8</v>
      </c>
      <c r="K2352" s="57">
        <v>0</v>
      </c>
      <c r="L2352" s="57">
        <v>436</v>
      </c>
      <c r="M2352" s="22"/>
    </row>
    <row r="2353" s="83" customFormat="1" ht="27.6" spans="1:13">
      <c r="A2353" s="83" t="s">
        <v>44</v>
      </c>
      <c r="B2353" s="84">
        <v>2352</v>
      </c>
      <c r="C2353" s="57" t="s">
        <v>45</v>
      </c>
      <c r="D2353" s="57" t="s">
        <v>89</v>
      </c>
      <c r="E2353" s="42" t="s">
        <v>6170</v>
      </c>
      <c r="F2353" s="98" t="s">
        <v>114</v>
      </c>
      <c r="G2353" s="99" t="s">
        <v>6601</v>
      </c>
      <c r="H2353" s="91" t="s">
        <v>2369</v>
      </c>
      <c r="I2353" s="57" t="s">
        <v>22</v>
      </c>
      <c r="J2353" s="76">
        <v>4</v>
      </c>
      <c r="K2353" s="57">
        <v>0</v>
      </c>
      <c r="L2353" s="57">
        <v>444</v>
      </c>
      <c r="M2353" s="22"/>
    </row>
    <row r="2354" s="83" customFormat="1" ht="27.6" spans="1:13">
      <c r="A2354" s="83" t="s">
        <v>44</v>
      </c>
      <c r="B2354" s="84">
        <v>2353</v>
      </c>
      <c r="C2354" s="57" t="s">
        <v>45</v>
      </c>
      <c r="D2354" s="57" t="s">
        <v>53</v>
      </c>
      <c r="E2354" s="42" t="s">
        <v>6170</v>
      </c>
      <c r="F2354" s="98" t="s">
        <v>55</v>
      </c>
      <c r="G2354" s="99" t="s">
        <v>4659</v>
      </c>
      <c r="H2354" s="91" t="s">
        <v>2371</v>
      </c>
      <c r="I2354" s="57" t="s">
        <v>22</v>
      </c>
      <c r="J2354" s="76">
        <v>6</v>
      </c>
      <c r="K2354" s="57">
        <f>(CEILING(J2354*0.2,1))*1</f>
        <v>2</v>
      </c>
      <c r="L2354" s="57">
        <v>179</v>
      </c>
      <c r="M2354" s="22"/>
    </row>
    <row r="2355" s="83" customFormat="1" ht="27.6" spans="1:13">
      <c r="A2355" s="83" t="s">
        <v>44</v>
      </c>
      <c r="B2355" s="84">
        <v>2354</v>
      </c>
      <c r="C2355" s="57" t="s">
        <v>45</v>
      </c>
      <c r="D2355" s="57" t="s">
        <v>53</v>
      </c>
      <c r="E2355" s="42" t="s">
        <v>6170</v>
      </c>
      <c r="F2355" s="98" t="s">
        <v>55</v>
      </c>
      <c r="G2355" s="99" t="s">
        <v>6602</v>
      </c>
      <c r="H2355" s="91" t="s">
        <v>2371</v>
      </c>
      <c r="I2355" s="57" t="s">
        <v>22</v>
      </c>
      <c r="J2355" s="76">
        <v>4</v>
      </c>
      <c r="K2355" s="57">
        <v>0</v>
      </c>
      <c r="L2355" s="57">
        <v>379</v>
      </c>
      <c r="M2355" s="22"/>
    </row>
    <row r="2356" s="83" customFormat="1" ht="27.6" spans="1:13">
      <c r="A2356" s="83" t="s">
        <v>44</v>
      </c>
      <c r="B2356" s="84">
        <v>2355</v>
      </c>
      <c r="C2356" s="57" t="s">
        <v>45</v>
      </c>
      <c r="D2356" s="57" t="s">
        <v>53</v>
      </c>
      <c r="E2356" s="42" t="s">
        <v>6170</v>
      </c>
      <c r="F2356" s="98" t="s">
        <v>249</v>
      </c>
      <c r="G2356" s="99" t="s">
        <v>6603</v>
      </c>
      <c r="H2356" s="91" t="s">
        <v>2371</v>
      </c>
      <c r="I2356" s="57" t="s">
        <v>22</v>
      </c>
      <c r="J2356" s="76">
        <v>2</v>
      </c>
      <c r="K2356" s="57">
        <v>0</v>
      </c>
      <c r="L2356" s="57">
        <v>54</v>
      </c>
      <c r="M2356" s="22"/>
    </row>
    <row r="2357" s="83" customFormat="1" ht="27.6" spans="1:13">
      <c r="A2357" s="83" t="s">
        <v>44</v>
      </c>
      <c r="B2357" s="84">
        <v>2356</v>
      </c>
      <c r="C2357" s="57" t="s">
        <v>45</v>
      </c>
      <c r="D2357" s="57" t="s">
        <v>53</v>
      </c>
      <c r="E2357" s="42" t="s">
        <v>6170</v>
      </c>
      <c r="F2357" s="98" t="s">
        <v>304</v>
      </c>
      <c r="G2357" s="99" t="s">
        <v>4683</v>
      </c>
      <c r="H2357" s="91" t="s">
        <v>2371</v>
      </c>
      <c r="I2357" s="57" t="s">
        <v>22</v>
      </c>
      <c r="J2357" s="76">
        <v>2</v>
      </c>
      <c r="K2357" s="57">
        <f>(CEILING(J2357*0.2,1))*1</f>
        <v>1</v>
      </c>
      <c r="L2357" s="57">
        <v>69</v>
      </c>
      <c r="M2357" s="22"/>
    </row>
    <row r="2358" s="83" customFormat="1" ht="27.6" spans="1:13">
      <c r="A2358" s="83" t="s">
        <v>44</v>
      </c>
      <c r="B2358" s="84">
        <v>2357</v>
      </c>
      <c r="C2358" s="57" t="s">
        <v>45</v>
      </c>
      <c r="D2358" s="57" t="s">
        <v>171</v>
      </c>
      <c r="E2358" s="42" t="s">
        <v>6170</v>
      </c>
      <c r="F2358" s="98" t="s">
        <v>172</v>
      </c>
      <c r="G2358" s="99" t="s">
        <v>4661</v>
      </c>
      <c r="H2358" s="42" t="s">
        <v>4662</v>
      </c>
      <c r="I2358" s="57" t="s">
        <v>22</v>
      </c>
      <c r="J2358" s="76">
        <v>8</v>
      </c>
      <c r="K2358" s="57">
        <v>0</v>
      </c>
      <c r="L2358" s="57">
        <v>6</v>
      </c>
      <c r="M2358" s="22"/>
    </row>
    <row r="2359" s="83" customFormat="1" ht="27.6" spans="1:13">
      <c r="A2359" s="83" t="s">
        <v>44</v>
      </c>
      <c r="B2359" s="84">
        <v>2358</v>
      </c>
      <c r="C2359" s="57" t="s">
        <v>45</v>
      </c>
      <c r="D2359" s="57" t="s">
        <v>171</v>
      </c>
      <c r="E2359" s="42" t="s">
        <v>6170</v>
      </c>
      <c r="F2359" s="98" t="s">
        <v>172</v>
      </c>
      <c r="G2359" s="99" t="s">
        <v>6604</v>
      </c>
      <c r="H2359" s="42" t="s">
        <v>4662</v>
      </c>
      <c r="I2359" s="57" t="s">
        <v>22</v>
      </c>
      <c r="J2359" s="76">
        <v>5</v>
      </c>
      <c r="K2359" s="57">
        <v>0</v>
      </c>
      <c r="L2359" s="57">
        <v>7</v>
      </c>
      <c r="M2359" s="22"/>
    </row>
    <row r="2360" s="83" customFormat="1" ht="27.6" spans="1:13">
      <c r="A2360" s="83" t="s">
        <v>44</v>
      </c>
      <c r="B2360" s="84">
        <v>2359</v>
      </c>
      <c r="C2360" s="57" t="s">
        <v>45</v>
      </c>
      <c r="D2360" s="57" t="s">
        <v>53</v>
      </c>
      <c r="E2360" s="42" t="s">
        <v>6170</v>
      </c>
      <c r="F2360" s="98" t="s">
        <v>236</v>
      </c>
      <c r="G2360" s="99" t="s">
        <v>6605</v>
      </c>
      <c r="H2360" s="91" t="s">
        <v>2369</v>
      </c>
      <c r="I2360" s="57" t="s">
        <v>22</v>
      </c>
      <c r="J2360" s="76">
        <v>3</v>
      </c>
      <c r="K2360" s="57">
        <v>0</v>
      </c>
      <c r="L2360" s="57">
        <v>3</v>
      </c>
      <c r="M2360" s="22"/>
    </row>
    <row r="2361" s="83" customFormat="1" ht="27.6" spans="1:13">
      <c r="A2361" s="83" t="s">
        <v>44</v>
      </c>
      <c r="B2361" s="84">
        <v>2360</v>
      </c>
      <c r="C2361" s="57" t="s">
        <v>45</v>
      </c>
      <c r="D2361" s="57" t="s">
        <v>53</v>
      </c>
      <c r="E2361" s="42" t="s">
        <v>6170</v>
      </c>
      <c r="F2361" s="98" t="s">
        <v>236</v>
      </c>
      <c r="G2361" s="99" t="s">
        <v>6606</v>
      </c>
      <c r="H2361" s="91" t="s">
        <v>2369</v>
      </c>
      <c r="I2361" s="57" t="s">
        <v>22</v>
      </c>
      <c r="J2361" s="76">
        <v>1</v>
      </c>
      <c r="K2361" s="57">
        <f>(CEILING(J2361*0.2,1))*1</f>
        <v>1</v>
      </c>
      <c r="L2361" s="57">
        <v>5</v>
      </c>
      <c r="M2361" s="22"/>
    </row>
    <row r="2362" s="83" customFormat="1" ht="27.6" spans="1:13">
      <c r="A2362" s="83" t="s">
        <v>44</v>
      </c>
      <c r="B2362" s="84">
        <v>2361</v>
      </c>
      <c r="C2362" s="57" t="s">
        <v>45</v>
      </c>
      <c r="D2362" s="57" t="s">
        <v>53</v>
      </c>
      <c r="E2362" s="42" t="s">
        <v>6170</v>
      </c>
      <c r="F2362" s="98" t="s">
        <v>236</v>
      </c>
      <c r="G2362" s="99" t="s">
        <v>6607</v>
      </c>
      <c r="H2362" s="91" t="s">
        <v>2369</v>
      </c>
      <c r="I2362" s="57" t="s">
        <v>22</v>
      </c>
      <c r="J2362" s="76">
        <v>1</v>
      </c>
      <c r="K2362" s="57">
        <v>0</v>
      </c>
      <c r="L2362" s="57">
        <v>2</v>
      </c>
      <c r="M2362" s="22"/>
    </row>
    <row r="2363" s="83" customFormat="1" ht="27.6" spans="1:13">
      <c r="A2363" s="83" t="s">
        <v>44</v>
      </c>
      <c r="B2363" s="84">
        <v>2362</v>
      </c>
      <c r="C2363" s="57" t="s">
        <v>45</v>
      </c>
      <c r="D2363" s="57" t="s">
        <v>322</v>
      </c>
      <c r="E2363" s="42" t="s">
        <v>6170</v>
      </c>
      <c r="F2363" s="98" t="s">
        <v>323</v>
      </c>
      <c r="G2363" s="99" t="s">
        <v>4665</v>
      </c>
      <c r="H2363" s="91" t="s">
        <v>2374</v>
      </c>
      <c r="I2363" s="57" t="s">
        <v>2124</v>
      </c>
      <c r="J2363" s="100">
        <v>12.9796</v>
      </c>
      <c r="K2363" s="59">
        <f>J2363*0.1</f>
        <v>1.29796</v>
      </c>
      <c r="L2363" s="57">
        <v>839</v>
      </c>
      <c r="M2363" s="22"/>
    </row>
    <row r="2364" s="83" customFormat="1" ht="27.6" spans="1:13">
      <c r="A2364" s="83" t="s">
        <v>44</v>
      </c>
      <c r="B2364" s="84">
        <v>2363</v>
      </c>
      <c r="C2364" s="57" t="s">
        <v>45</v>
      </c>
      <c r="D2364" s="57" t="s">
        <v>322</v>
      </c>
      <c r="E2364" s="42" t="s">
        <v>6170</v>
      </c>
      <c r="F2364" s="98" t="s">
        <v>323</v>
      </c>
      <c r="G2364" s="99" t="s">
        <v>6608</v>
      </c>
      <c r="H2364" s="91" t="s">
        <v>2374</v>
      </c>
      <c r="I2364" s="57" t="s">
        <v>2124</v>
      </c>
      <c r="J2364" s="100">
        <v>3.4739</v>
      </c>
      <c r="K2364" s="59">
        <v>0</v>
      </c>
      <c r="L2364" s="57">
        <v>459</v>
      </c>
      <c r="M2364" s="22"/>
    </row>
    <row r="2365" s="83" customFormat="1" ht="27.6" spans="1:13">
      <c r="A2365" s="83" t="s">
        <v>44</v>
      </c>
      <c r="B2365" s="84">
        <v>2364</v>
      </c>
      <c r="C2365" s="57" t="s">
        <v>45</v>
      </c>
      <c r="D2365" s="57" t="s">
        <v>89</v>
      </c>
      <c r="E2365" s="42" t="s">
        <v>6170</v>
      </c>
      <c r="F2365" s="98" t="s">
        <v>114</v>
      </c>
      <c r="G2365" s="99" t="s">
        <v>4547</v>
      </c>
      <c r="H2365" s="91" t="s">
        <v>2369</v>
      </c>
      <c r="I2365" s="57" t="s">
        <v>22</v>
      </c>
      <c r="J2365" s="76">
        <v>2</v>
      </c>
      <c r="K2365" s="57">
        <v>0</v>
      </c>
      <c r="L2365" s="57">
        <v>74</v>
      </c>
      <c r="M2365" s="22"/>
    </row>
    <row r="2366" s="83" customFormat="1" ht="27.6" spans="1:13">
      <c r="A2366" s="83" t="s">
        <v>44</v>
      </c>
      <c r="B2366" s="84">
        <v>2365</v>
      </c>
      <c r="C2366" s="57" t="s">
        <v>45</v>
      </c>
      <c r="D2366" s="57" t="s">
        <v>53</v>
      </c>
      <c r="E2366" s="42" t="s">
        <v>6170</v>
      </c>
      <c r="F2366" s="98" t="s">
        <v>55</v>
      </c>
      <c r="G2366" s="99" t="s">
        <v>4548</v>
      </c>
      <c r="H2366" s="91" t="s">
        <v>2371</v>
      </c>
      <c r="I2366" s="57" t="s">
        <v>22</v>
      </c>
      <c r="J2366" s="76">
        <v>5</v>
      </c>
      <c r="K2366" s="57">
        <v>0</v>
      </c>
      <c r="L2366" s="57">
        <v>230</v>
      </c>
      <c r="M2366" s="22"/>
    </row>
    <row r="2367" s="83" customFormat="1" ht="27.6" spans="1:13">
      <c r="A2367" s="83" t="s">
        <v>44</v>
      </c>
      <c r="B2367" s="84">
        <v>2366</v>
      </c>
      <c r="C2367" s="57" t="s">
        <v>45</v>
      </c>
      <c r="D2367" s="57" t="s">
        <v>53</v>
      </c>
      <c r="E2367" s="42" t="s">
        <v>6170</v>
      </c>
      <c r="F2367" s="98" t="s">
        <v>249</v>
      </c>
      <c r="G2367" s="99" t="s">
        <v>4765</v>
      </c>
      <c r="H2367" s="91" t="s">
        <v>2371</v>
      </c>
      <c r="I2367" s="57" t="s">
        <v>22</v>
      </c>
      <c r="J2367" s="76">
        <v>1</v>
      </c>
      <c r="K2367" s="57">
        <v>0</v>
      </c>
      <c r="L2367" s="57">
        <v>13</v>
      </c>
      <c r="M2367" s="22"/>
    </row>
    <row r="2368" s="83" customFormat="1" ht="27.6" spans="1:13">
      <c r="A2368" s="83" t="s">
        <v>44</v>
      </c>
      <c r="B2368" s="84">
        <v>2367</v>
      </c>
      <c r="C2368" s="57" t="s">
        <v>45</v>
      </c>
      <c r="D2368" s="57" t="s">
        <v>171</v>
      </c>
      <c r="E2368" s="42" t="s">
        <v>6170</v>
      </c>
      <c r="F2368" s="98" t="s">
        <v>172</v>
      </c>
      <c r="G2368" s="99" t="s">
        <v>4550</v>
      </c>
      <c r="H2368" s="91" t="s">
        <v>1697</v>
      </c>
      <c r="I2368" s="57" t="s">
        <v>22</v>
      </c>
      <c r="J2368" s="76">
        <v>2</v>
      </c>
      <c r="K2368" s="57">
        <v>0</v>
      </c>
      <c r="L2368" s="57">
        <v>2</v>
      </c>
      <c r="M2368" s="22"/>
    </row>
    <row r="2369" s="83" customFormat="1" ht="27.6" spans="1:13">
      <c r="A2369" s="83" t="s">
        <v>44</v>
      </c>
      <c r="B2369" s="84">
        <v>2368</v>
      </c>
      <c r="C2369" s="57" t="s">
        <v>45</v>
      </c>
      <c r="D2369" s="57" t="s">
        <v>53</v>
      </c>
      <c r="E2369" s="42" t="s">
        <v>6170</v>
      </c>
      <c r="F2369" s="98" t="s">
        <v>236</v>
      </c>
      <c r="G2369" s="99" t="s">
        <v>4698</v>
      </c>
      <c r="H2369" s="91" t="s">
        <v>2369</v>
      </c>
      <c r="I2369" s="57" t="s">
        <v>22</v>
      </c>
      <c r="J2369" s="76">
        <v>1</v>
      </c>
      <c r="K2369" s="57">
        <v>0</v>
      </c>
      <c r="L2369" s="57">
        <v>3</v>
      </c>
      <c r="M2369" s="22"/>
    </row>
    <row r="2370" s="83" customFormat="1" ht="27.6" spans="1:13">
      <c r="A2370" s="83" t="s">
        <v>44</v>
      </c>
      <c r="B2370" s="84">
        <v>2369</v>
      </c>
      <c r="C2370" s="57" t="s">
        <v>45</v>
      </c>
      <c r="D2370" s="57" t="s">
        <v>53</v>
      </c>
      <c r="E2370" s="42" t="s">
        <v>6170</v>
      </c>
      <c r="F2370" s="98" t="s">
        <v>236</v>
      </c>
      <c r="G2370" s="99" t="s">
        <v>4699</v>
      </c>
      <c r="H2370" s="91" t="s">
        <v>2369</v>
      </c>
      <c r="I2370" s="57" t="s">
        <v>22</v>
      </c>
      <c r="J2370" s="76">
        <v>1</v>
      </c>
      <c r="K2370" s="57">
        <v>0</v>
      </c>
      <c r="L2370" s="57">
        <v>2</v>
      </c>
      <c r="M2370" s="22"/>
    </row>
    <row r="2371" s="83" customFormat="1" ht="27.6" spans="1:13">
      <c r="A2371" s="83" t="s">
        <v>44</v>
      </c>
      <c r="B2371" s="84">
        <v>2370</v>
      </c>
      <c r="C2371" s="57" t="s">
        <v>45</v>
      </c>
      <c r="D2371" s="57" t="s">
        <v>322</v>
      </c>
      <c r="E2371" s="42" t="s">
        <v>6170</v>
      </c>
      <c r="F2371" s="98" t="s">
        <v>323</v>
      </c>
      <c r="G2371" s="99" t="s">
        <v>4551</v>
      </c>
      <c r="H2371" s="91" t="s">
        <v>2374</v>
      </c>
      <c r="I2371" s="57" t="s">
        <v>2124</v>
      </c>
      <c r="J2371" s="100">
        <v>20.2565</v>
      </c>
      <c r="K2371" s="59">
        <v>0</v>
      </c>
      <c r="L2371" s="57">
        <v>1321</v>
      </c>
      <c r="M2371" s="22"/>
    </row>
    <row r="2372" s="83" customFormat="1" ht="27.6" spans="1:13">
      <c r="A2372" s="83" t="s">
        <v>44</v>
      </c>
      <c r="B2372" s="84">
        <v>2371</v>
      </c>
      <c r="C2372" s="57" t="s">
        <v>45</v>
      </c>
      <c r="D2372" s="57" t="s">
        <v>89</v>
      </c>
      <c r="E2372" s="42" t="s">
        <v>6170</v>
      </c>
      <c r="F2372" s="98" t="s">
        <v>114</v>
      </c>
      <c r="G2372" s="99" t="s">
        <v>4658</v>
      </c>
      <c r="H2372" s="91" t="s">
        <v>2369</v>
      </c>
      <c r="I2372" s="57" t="s">
        <v>22</v>
      </c>
      <c r="J2372" s="76">
        <v>1</v>
      </c>
      <c r="K2372" s="57">
        <v>0</v>
      </c>
      <c r="L2372" s="57">
        <v>91</v>
      </c>
      <c r="M2372" s="22"/>
    </row>
    <row r="2373" s="83" customFormat="1" ht="27.6" spans="1:13">
      <c r="A2373" s="83" t="s">
        <v>44</v>
      </c>
      <c r="B2373" s="84">
        <v>2372</v>
      </c>
      <c r="C2373" s="57" t="s">
        <v>45</v>
      </c>
      <c r="D2373" s="57" t="s">
        <v>89</v>
      </c>
      <c r="E2373" s="42" t="s">
        <v>6170</v>
      </c>
      <c r="F2373" s="98" t="s">
        <v>114</v>
      </c>
      <c r="G2373" s="99" t="s">
        <v>4547</v>
      </c>
      <c r="H2373" s="91" t="s">
        <v>2369</v>
      </c>
      <c r="I2373" s="57" t="s">
        <v>22</v>
      </c>
      <c r="J2373" s="76">
        <v>2</v>
      </c>
      <c r="K2373" s="57">
        <v>0</v>
      </c>
      <c r="L2373" s="57">
        <v>74</v>
      </c>
      <c r="M2373" s="22"/>
    </row>
    <row r="2374" s="83" customFormat="1" ht="27.6" spans="1:13">
      <c r="A2374" s="83" t="s">
        <v>44</v>
      </c>
      <c r="B2374" s="84">
        <v>2373</v>
      </c>
      <c r="C2374" s="57" t="s">
        <v>45</v>
      </c>
      <c r="D2374" s="57" t="s">
        <v>53</v>
      </c>
      <c r="E2374" s="42" t="s">
        <v>6170</v>
      </c>
      <c r="F2374" s="98" t="s">
        <v>55</v>
      </c>
      <c r="G2374" s="99" t="s">
        <v>4548</v>
      </c>
      <c r="H2374" s="91" t="s">
        <v>2371</v>
      </c>
      <c r="I2374" s="57" t="s">
        <v>22</v>
      </c>
      <c r="J2374" s="76">
        <v>7</v>
      </c>
      <c r="K2374" s="57">
        <v>0</v>
      </c>
      <c r="L2374" s="57">
        <v>322</v>
      </c>
      <c r="M2374" s="22"/>
    </row>
    <row r="2375" s="83" customFormat="1" ht="27.6" spans="1:13">
      <c r="A2375" s="83" t="s">
        <v>44</v>
      </c>
      <c r="B2375" s="84">
        <v>2374</v>
      </c>
      <c r="C2375" s="57" t="s">
        <v>45</v>
      </c>
      <c r="D2375" s="57" t="s">
        <v>53</v>
      </c>
      <c r="E2375" s="42" t="s">
        <v>6170</v>
      </c>
      <c r="F2375" s="98" t="s">
        <v>249</v>
      </c>
      <c r="G2375" s="99" t="s">
        <v>4765</v>
      </c>
      <c r="H2375" s="91" t="s">
        <v>2371</v>
      </c>
      <c r="I2375" s="57" t="s">
        <v>22</v>
      </c>
      <c r="J2375" s="76">
        <v>1</v>
      </c>
      <c r="K2375" s="57">
        <v>0</v>
      </c>
      <c r="L2375" s="57">
        <v>13</v>
      </c>
      <c r="M2375" s="22"/>
    </row>
    <row r="2376" s="83" customFormat="1" ht="27.6" spans="1:13">
      <c r="A2376" s="83" t="s">
        <v>44</v>
      </c>
      <c r="B2376" s="84">
        <v>2375</v>
      </c>
      <c r="C2376" s="57" t="s">
        <v>45</v>
      </c>
      <c r="D2376" s="57" t="s">
        <v>53</v>
      </c>
      <c r="E2376" s="42" t="s">
        <v>6170</v>
      </c>
      <c r="F2376" s="98" t="s">
        <v>55</v>
      </c>
      <c r="G2376" s="99" t="s">
        <v>4549</v>
      </c>
      <c r="H2376" s="91" t="s">
        <v>2371</v>
      </c>
      <c r="I2376" s="57" t="s">
        <v>22</v>
      </c>
      <c r="J2376" s="76">
        <v>1</v>
      </c>
      <c r="K2376" s="57">
        <v>0</v>
      </c>
      <c r="L2376" s="57">
        <v>26</v>
      </c>
      <c r="M2376" s="22"/>
    </row>
    <row r="2377" s="83" customFormat="1" ht="27.6" spans="1:13">
      <c r="A2377" s="83" t="s">
        <v>44</v>
      </c>
      <c r="B2377" s="84">
        <v>2376</v>
      </c>
      <c r="C2377" s="57" t="s">
        <v>45</v>
      </c>
      <c r="D2377" s="57" t="s">
        <v>171</v>
      </c>
      <c r="E2377" s="42" t="s">
        <v>6170</v>
      </c>
      <c r="F2377" s="98" t="s">
        <v>172</v>
      </c>
      <c r="G2377" s="99" t="s">
        <v>4550</v>
      </c>
      <c r="H2377" s="91" t="s">
        <v>1697</v>
      </c>
      <c r="I2377" s="57" t="s">
        <v>22</v>
      </c>
      <c r="J2377" s="76">
        <v>2</v>
      </c>
      <c r="K2377" s="57">
        <v>0</v>
      </c>
      <c r="L2377" s="57">
        <v>2</v>
      </c>
      <c r="M2377" s="22"/>
    </row>
    <row r="2378" s="83" customFormat="1" ht="27.6" spans="1:13">
      <c r="A2378" s="83" t="s">
        <v>44</v>
      </c>
      <c r="B2378" s="84">
        <v>2377</v>
      </c>
      <c r="C2378" s="57" t="s">
        <v>45</v>
      </c>
      <c r="D2378" s="57" t="s">
        <v>53</v>
      </c>
      <c r="E2378" s="42" t="s">
        <v>6170</v>
      </c>
      <c r="F2378" s="98" t="s">
        <v>236</v>
      </c>
      <c r="G2378" s="99" t="s">
        <v>4698</v>
      </c>
      <c r="H2378" s="91" t="s">
        <v>2369</v>
      </c>
      <c r="I2378" s="57" t="s">
        <v>22</v>
      </c>
      <c r="J2378" s="76">
        <v>1</v>
      </c>
      <c r="K2378" s="57">
        <v>0</v>
      </c>
      <c r="L2378" s="57">
        <v>3</v>
      </c>
      <c r="M2378" s="22"/>
    </row>
    <row r="2379" s="83" customFormat="1" ht="27.6" spans="1:13">
      <c r="A2379" s="83" t="s">
        <v>44</v>
      </c>
      <c r="B2379" s="84">
        <v>2378</v>
      </c>
      <c r="C2379" s="57" t="s">
        <v>45</v>
      </c>
      <c r="D2379" s="57" t="s">
        <v>53</v>
      </c>
      <c r="E2379" s="42" t="s">
        <v>6170</v>
      </c>
      <c r="F2379" s="98" t="s">
        <v>236</v>
      </c>
      <c r="G2379" s="99" t="s">
        <v>4699</v>
      </c>
      <c r="H2379" s="91" t="s">
        <v>2369</v>
      </c>
      <c r="I2379" s="57" t="s">
        <v>22</v>
      </c>
      <c r="J2379" s="76">
        <v>1</v>
      </c>
      <c r="K2379" s="57">
        <v>0</v>
      </c>
      <c r="L2379" s="57">
        <v>2</v>
      </c>
      <c r="M2379" s="22"/>
    </row>
    <row r="2380" s="83" customFormat="1" ht="27.6" spans="1:13">
      <c r="A2380" s="83" t="s">
        <v>44</v>
      </c>
      <c r="B2380" s="84">
        <v>2379</v>
      </c>
      <c r="C2380" s="57" t="s">
        <v>45</v>
      </c>
      <c r="D2380" s="57" t="s">
        <v>322</v>
      </c>
      <c r="E2380" s="42" t="s">
        <v>6170</v>
      </c>
      <c r="F2380" s="98" t="s">
        <v>323</v>
      </c>
      <c r="G2380" s="99" t="s">
        <v>4551</v>
      </c>
      <c r="H2380" s="91" t="s">
        <v>2374</v>
      </c>
      <c r="I2380" s="57" t="s">
        <v>2124</v>
      </c>
      <c r="J2380" s="100">
        <v>32.5334</v>
      </c>
      <c r="K2380" s="59">
        <v>0</v>
      </c>
      <c r="L2380" s="57">
        <v>2121</v>
      </c>
      <c r="M2380" s="22"/>
    </row>
    <row r="2381" s="83" customFormat="1" ht="27.6" spans="1:13">
      <c r="A2381" s="83" t="s">
        <v>44</v>
      </c>
      <c r="B2381" s="84">
        <v>2380</v>
      </c>
      <c r="C2381" s="57" t="s">
        <v>45</v>
      </c>
      <c r="D2381" s="57" t="s">
        <v>89</v>
      </c>
      <c r="E2381" s="42" t="s">
        <v>6170</v>
      </c>
      <c r="F2381" s="98" t="s">
        <v>114</v>
      </c>
      <c r="G2381" s="99" t="s">
        <v>4658</v>
      </c>
      <c r="H2381" s="91" t="s">
        <v>2369</v>
      </c>
      <c r="I2381" s="57" t="s">
        <v>22</v>
      </c>
      <c r="J2381" s="76">
        <v>1</v>
      </c>
      <c r="K2381" s="57">
        <v>0</v>
      </c>
      <c r="L2381" s="57">
        <v>91</v>
      </c>
      <c r="M2381" s="22"/>
    </row>
    <row r="2382" s="83" customFormat="1" ht="27.6" spans="1:13">
      <c r="A2382" s="83" t="s">
        <v>44</v>
      </c>
      <c r="B2382" s="84">
        <v>2381</v>
      </c>
      <c r="C2382" s="57" t="s">
        <v>45</v>
      </c>
      <c r="D2382" s="57" t="s">
        <v>53</v>
      </c>
      <c r="E2382" s="42" t="s">
        <v>6170</v>
      </c>
      <c r="F2382" s="98" t="s">
        <v>3813</v>
      </c>
      <c r="G2382" s="99" t="s">
        <v>6609</v>
      </c>
      <c r="H2382" s="91" t="s">
        <v>2153</v>
      </c>
      <c r="I2382" s="57" t="s">
        <v>22</v>
      </c>
      <c r="J2382" s="76">
        <v>1</v>
      </c>
      <c r="K2382" s="57">
        <v>0</v>
      </c>
      <c r="L2382" s="57">
        <v>54</v>
      </c>
      <c r="M2382" s="22"/>
    </row>
    <row r="2383" s="83" customFormat="1" ht="27.6" spans="1:13">
      <c r="A2383" s="83" t="s">
        <v>44</v>
      </c>
      <c r="B2383" s="84">
        <v>2382</v>
      </c>
      <c r="C2383" s="57" t="s">
        <v>45</v>
      </c>
      <c r="D2383" s="57" t="s">
        <v>89</v>
      </c>
      <c r="E2383" s="42" t="s">
        <v>6170</v>
      </c>
      <c r="F2383" s="98" t="s">
        <v>114</v>
      </c>
      <c r="G2383" s="99" t="s">
        <v>4658</v>
      </c>
      <c r="H2383" s="91" t="s">
        <v>2369</v>
      </c>
      <c r="I2383" s="57" t="s">
        <v>22</v>
      </c>
      <c r="J2383" s="76">
        <v>5</v>
      </c>
      <c r="K2383" s="57">
        <v>0</v>
      </c>
      <c r="L2383" s="57">
        <v>453</v>
      </c>
      <c r="M2383" s="22"/>
    </row>
    <row r="2384" s="83" customFormat="1" ht="27.6" spans="1:13">
      <c r="A2384" s="83" t="s">
        <v>44</v>
      </c>
      <c r="B2384" s="84">
        <v>2383</v>
      </c>
      <c r="C2384" s="57" t="s">
        <v>45</v>
      </c>
      <c r="D2384" s="57" t="s">
        <v>89</v>
      </c>
      <c r="E2384" s="42" t="s">
        <v>6170</v>
      </c>
      <c r="F2384" s="98" t="s">
        <v>114</v>
      </c>
      <c r="G2384" s="99" t="s">
        <v>6601</v>
      </c>
      <c r="H2384" s="91" t="s">
        <v>2369</v>
      </c>
      <c r="I2384" s="57" t="s">
        <v>22</v>
      </c>
      <c r="J2384" s="76">
        <v>1</v>
      </c>
      <c r="K2384" s="57">
        <v>0</v>
      </c>
      <c r="L2384" s="57">
        <v>111</v>
      </c>
      <c r="M2384" s="22"/>
    </row>
    <row r="2385" s="83" customFormat="1" ht="27.6" spans="1:13">
      <c r="A2385" s="83" t="s">
        <v>44</v>
      </c>
      <c r="B2385" s="84">
        <v>2384</v>
      </c>
      <c r="C2385" s="57" t="s">
        <v>45</v>
      </c>
      <c r="D2385" s="57" t="s">
        <v>89</v>
      </c>
      <c r="E2385" s="42" t="s">
        <v>6170</v>
      </c>
      <c r="F2385" s="98" t="s">
        <v>114</v>
      </c>
      <c r="G2385" s="99" t="s">
        <v>6610</v>
      </c>
      <c r="H2385" s="91" t="s">
        <v>2369</v>
      </c>
      <c r="I2385" s="57" t="s">
        <v>22</v>
      </c>
      <c r="J2385" s="76">
        <v>2</v>
      </c>
      <c r="K2385" s="57">
        <v>0</v>
      </c>
      <c r="L2385" s="57">
        <v>172</v>
      </c>
      <c r="M2385" s="22"/>
    </row>
    <row r="2386" s="83" customFormat="1" ht="27.6" spans="1:13">
      <c r="A2386" s="83" t="s">
        <v>44</v>
      </c>
      <c r="B2386" s="84">
        <v>2385</v>
      </c>
      <c r="C2386" s="57" t="s">
        <v>45</v>
      </c>
      <c r="D2386" s="57" t="s">
        <v>53</v>
      </c>
      <c r="E2386" s="42" t="s">
        <v>6170</v>
      </c>
      <c r="F2386" s="98" t="s">
        <v>55</v>
      </c>
      <c r="G2386" s="99" t="s">
        <v>4681</v>
      </c>
      <c r="H2386" s="91" t="s">
        <v>2371</v>
      </c>
      <c r="I2386" s="57" t="s">
        <v>22</v>
      </c>
      <c r="J2386" s="76">
        <v>4</v>
      </c>
      <c r="K2386" s="57">
        <v>0</v>
      </c>
      <c r="L2386" s="57">
        <v>228</v>
      </c>
      <c r="M2386" s="22"/>
    </row>
    <row r="2387" s="83" customFormat="1" ht="27.6" spans="1:13">
      <c r="A2387" s="83" t="s">
        <v>44</v>
      </c>
      <c r="B2387" s="84">
        <v>2386</v>
      </c>
      <c r="C2387" s="57" t="s">
        <v>45</v>
      </c>
      <c r="D2387" s="57" t="s">
        <v>53</v>
      </c>
      <c r="E2387" s="42" t="s">
        <v>6170</v>
      </c>
      <c r="F2387" s="98" t="s">
        <v>249</v>
      </c>
      <c r="G2387" s="99" t="s">
        <v>6611</v>
      </c>
      <c r="H2387" s="91" t="s">
        <v>2371</v>
      </c>
      <c r="I2387" s="57" t="s">
        <v>22</v>
      </c>
      <c r="J2387" s="76">
        <v>1</v>
      </c>
      <c r="K2387" s="57">
        <v>0</v>
      </c>
      <c r="L2387" s="57">
        <v>27</v>
      </c>
      <c r="M2387" s="22"/>
    </row>
    <row r="2388" s="83" customFormat="1" ht="27.6" spans="1:13">
      <c r="A2388" s="83" t="s">
        <v>44</v>
      </c>
      <c r="B2388" s="84">
        <v>2387</v>
      </c>
      <c r="C2388" s="57" t="s">
        <v>45</v>
      </c>
      <c r="D2388" s="57" t="s">
        <v>171</v>
      </c>
      <c r="E2388" s="42" t="s">
        <v>6170</v>
      </c>
      <c r="F2388" s="98" t="s">
        <v>172</v>
      </c>
      <c r="G2388" s="99" t="s">
        <v>4663</v>
      </c>
      <c r="H2388" s="42" t="s">
        <v>4662</v>
      </c>
      <c r="I2388" s="57" t="s">
        <v>22</v>
      </c>
      <c r="J2388" s="76">
        <v>9</v>
      </c>
      <c r="K2388" s="57">
        <v>0</v>
      </c>
      <c r="L2388" s="57">
        <v>10</v>
      </c>
      <c r="M2388" s="22"/>
    </row>
    <row r="2389" s="83" customFormat="1" ht="27.6" spans="1:13">
      <c r="A2389" s="83" t="s">
        <v>44</v>
      </c>
      <c r="B2389" s="84">
        <v>2388</v>
      </c>
      <c r="C2389" s="57" t="s">
        <v>45</v>
      </c>
      <c r="D2389" s="57" t="s">
        <v>171</v>
      </c>
      <c r="E2389" s="42" t="s">
        <v>6170</v>
      </c>
      <c r="F2389" s="98" t="s">
        <v>172</v>
      </c>
      <c r="G2389" s="99" t="s">
        <v>6604</v>
      </c>
      <c r="H2389" s="42" t="s">
        <v>4662</v>
      </c>
      <c r="I2389" s="57" t="s">
        <v>22</v>
      </c>
      <c r="J2389" s="76">
        <v>1</v>
      </c>
      <c r="K2389" s="57">
        <v>0</v>
      </c>
      <c r="L2389" s="57">
        <v>1</v>
      </c>
      <c r="M2389" s="22"/>
    </row>
    <row r="2390" s="83" customFormat="1" ht="27.6" spans="1:13">
      <c r="A2390" s="83" t="s">
        <v>44</v>
      </c>
      <c r="B2390" s="84">
        <v>2389</v>
      </c>
      <c r="C2390" s="57" t="s">
        <v>45</v>
      </c>
      <c r="D2390" s="57" t="s">
        <v>53</v>
      </c>
      <c r="E2390" s="42" t="s">
        <v>6170</v>
      </c>
      <c r="F2390" s="98" t="s">
        <v>236</v>
      </c>
      <c r="G2390" s="99" t="s">
        <v>4664</v>
      </c>
      <c r="H2390" s="91" t="s">
        <v>2369</v>
      </c>
      <c r="I2390" s="57" t="s">
        <v>22</v>
      </c>
      <c r="J2390" s="76">
        <v>1</v>
      </c>
      <c r="K2390" s="57">
        <f t="shared" ref="K2390:K2395" si="144">(CEILING(J2390*0.2,1))*1</f>
        <v>1</v>
      </c>
      <c r="L2390" s="57">
        <v>2</v>
      </c>
      <c r="M2390" s="22"/>
    </row>
    <row r="2391" s="83" customFormat="1" ht="27.6" spans="1:13">
      <c r="A2391" s="83" t="s">
        <v>44</v>
      </c>
      <c r="B2391" s="84">
        <v>2390</v>
      </c>
      <c r="C2391" s="57" t="s">
        <v>45</v>
      </c>
      <c r="D2391" s="57" t="s">
        <v>322</v>
      </c>
      <c r="E2391" s="42" t="s">
        <v>6170</v>
      </c>
      <c r="F2391" s="98" t="s">
        <v>323</v>
      </c>
      <c r="G2391" s="99" t="s">
        <v>4769</v>
      </c>
      <c r="H2391" s="91" t="s">
        <v>2374</v>
      </c>
      <c r="I2391" s="57" t="s">
        <v>2124</v>
      </c>
      <c r="J2391" s="100">
        <v>7.3608</v>
      </c>
      <c r="K2391" s="59">
        <v>0</v>
      </c>
      <c r="L2391" s="57">
        <v>706</v>
      </c>
      <c r="M2391" s="22"/>
    </row>
    <row r="2392" s="83" customFormat="1" ht="27.6" spans="1:13">
      <c r="A2392" s="83" t="s">
        <v>44</v>
      </c>
      <c r="B2392" s="84">
        <v>2391</v>
      </c>
      <c r="C2392" s="57" t="s">
        <v>45</v>
      </c>
      <c r="D2392" s="57" t="s">
        <v>89</v>
      </c>
      <c r="E2392" s="42" t="s">
        <v>6170</v>
      </c>
      <c r="F2392" s="98" t="s">
        <v>114</v>
      </c>
      <c r="G2392" s="99" t="s">
        <v>6612</v>
      </c>
      <c r="H2392" s="91" t="s">
        <v>2369</v>
      </c>
      <c r="I2392" s="57" t="s">
        <v>22</v>
      </c>
      <c r="J2392" s="76">
        <v>1</v>
      </c>
      <c r="K2392" s="57">
        <v>0</v>
      </c>
      <c r="L2392" s="57">
        <v>36</v>
      </c>
      <c r="M2392" s="22"/>
    </row>
    <row r="2393" s="83" customFormat="1" ht="27.6" spans="1:13">
      <c r="A2393" s="83" t="s">
        <v>44</v>
      </c>
      <c r="B2393" s="84">
        <v>2392</v>
      </c>
      <c r="C2393" s="57" t="s">
        <v>45</v>
      </c>
      <c r="D2393" s="57" t="s">
        <v>89</v>
      </c>
      <c r="E2393" s="42" t="s">
        <v>6170</v>
      </c>
      <c r="F2393" s="98" t="s">
        <v>114</v>
      </c>
      <c r="G2393" s="99" t="s">
        <v>4648</v>
      </c>
      <c r="H2393" s="91" t="s">
        <v>2369</v>
      </c>
      <c r="I2393" s="57" t="s">
        <v>22</v>
      </c>
      <c r="J2393" s="76">
        <v>3</v>
      </c>
      <c r="K2393" s="57">
        <v>0</v>
      </c>
      <c r="L2393" s="57">
        <v>163</v>
      </c>
      <c r="M2393" s="22"/>
    </row>
    <row r="2394" s="83" customFormat="1" ht="27.6" spans="1:13">
      <c r="A2394" s="83" t="s">
        <v>44</v>
      </c>
      <c r="B2394" s="84">
        <v>2393</v>
      </c>
      <c r="C2394" s="57" t="s">
        <v>45</v>
      </c>
      <c r="D2394" s="57" t="s">
        <v>53</v>
      </c>
      <c r="E2394" s="42" t="s">
        <v>6170</v>
      </c>
      <c r="F2394" s="98" t="s">
        <v>55</v>
      </c>
      <c r="G2394" s="99" t="s">
        <v>4659</v>
      </c>
      <c r="H2394" s="91" t="s">
        <v>2371</v>
      </c>
      <c r="I2394" s="57" t="s">
        <v>22</v>
      </c>
      <c r="J2394" s="76">
        <v>3</v>
      </c>
      <c r="K2394" s="57">
        <f t="shared" si="144"/>
        <v>1</v>
      </c>
      <c r="L2394" s="57">
        <v>90</v>
      </c>
      <c r="M2394" s="22"/>
    </row>
    <row r="2395" s="83" customFormat="1" ht="27.6" spans="1:13">
      <c r="A2395" s="83" t="s">
        <v>44</v>
      </c>
      <c r="B2395" s="84">
        <v>2394</v>
      </c>
      <c r="C2395" s="57" t="s">
        <v>45</v>
      </c>
      <c r="D2395" s="57" t="s">
        <v>53</v>
      </c>
      <c r="E2395" s="42" t="s">
        <v>6170</v>
      </c>
      <c r="F2395" s="98" t="s">
        <v>249</v>
      </c>
      <c r="G2395" s="99" t="s">
        <v>6613</v>
      </c>
      <c r="H2395" s="91" t="s">
        <v>2371</v>
      </c>
      <c r="I2395" s="57" t="s">
        <v>22</v>
      </c>
      <c r="J2395" s="76">
        <v>1</v>
      </c>
      <c r="K2395" s="57">
        <f t="shared" si="144"/>
        <v>1</v>
      </c>
      <c r="L2395" s="57">
        <v>10</v>
      </c>
      <c r="M2395" s="22"/>
    </row>
    <row r="2396" s="83" customFormat="1" ht="27.6" spans="1:13">
      <c r="A2396" s="83" t="s">
        <v>44</v>
      </c>
      <c r="B2396" s="84">
        <v>2395</v>
      </c>
      <c r="C2396" s="57" t="s">
        <v>45</v>
      </c>
      <c r="D2396" s="57" t="s">
        <v>171</v>
      </c>
      <c r="E2396" s="42" t="s">
        <v>6170</v>
      </c>
      <c r="F2396" s="98" t="s">
        <v>172</v>
      </c>
      <c r="G2396" s="99" t="s">
        <v>6614</v>
      </c>
      <c r="H2396" s="42" t="s">
        <v>4662</v>
      </c>
      <c r="I2396" s="57" t="s">
        <v>22</v>
      </c>
      <c r="J2396" s="76">
        <v>1</v>
      </c>
      <c r="K2396" s="57">
        <v>0</v>
      </c>
      <c r="L2396" s="57">
        <v>1</v>
      </c>
      <c r="M2396" s="22"/>
    </row>
    <row r="2397" s="83" customFormat="1" ht="27.6" spans="1:13">
      <c r="A2397" s="83" t="s">
        <v>44</v>
      </c>
      <c r="B2397" s="84">
        <v>2396</v>
      </c>
      <c r="C2397" s="57" t="s">
        <v>45</v>
      </c>
      <c r="D2397" s="57" t="s">
        <v>171</v>
      </c>
      <c r="E2397" s="42" t="s">
        <v>6170</v>
      </c>
      <c r="F2397" s="98" t="s">
        <v>172</v>
      </c>
      <c r="G2397" s="99" t="s">
        <v>4661</v>
      </c>
      <c r="H2397" s="42" t="s">
        <v>4662</v>
      </c>
      <c r="I2397" s="57" t="s">
        <v>22</v>
      </c>
      <c r="J2397" s="76">
        <v>2</v>
      </c>
      <c r="K2397" s="57">
        <v>0</v>
      </c>
      <c r="L2397" s="57">
        <v>1</v>
      </c>
      <c r="M2397" s="22"/>
    </row>
    <row r="2398" s="83" customFormat="1" ht="27.6" spans="1:13">
      <c r="A2398" s="83" t="s">
        <v>44</v>
      </c>
      <c r="B2398" s="84">
        <v>2397</v>
      </c>
      <c r="C2398" s="57" t="s">
        <v>45</v>
      </c>
      <c r="D2398" s="57" t="s">
        <v>53</v>
      </c>
      <c r="E2398" s="42" t="s">
        <v>6170</v>
      </c>
      <c r="F2398" s="98" t="s">
        <v>236</v>
      </c>
      <c r="G2398" s="99" t="s">
        <v>4685</v>
      </c>
      <c r="H2398" s="91" t="s">
        <v>2369</v>
      </c>
      <c r="I2398" s="57" t="s">
        <v>22</v>
      </c>
      <c r="J2398" s="76">
        <v>1</v>
      </c>
      <c r="K2398" s="57">
        <f>(CEILING(J2398*0.2,1))*1</f>
        <v>1</v>
      </c>
      <c r="L2398" s="57">
        <v>1</v>
      </c>
      <c r="M2398" s="22"/>
    </row>
    <row r="2399" s="83" customFormat="1" ht="27.6" spans="1:13">
      <c r="A2399" s="83" t="s">
        <v>44</v>
      </c>
      <c r="B2399" s="84">
        <v>2398</v>
      </c>
      <c r="C2399" s="57" t="s">
        <v>45</v>
      </c>
      <c r="D2399" s="57" t="s">
        <v>53</v>
      </c>
      <c r="E2399" s="42" t="s">
        <v>6170</v>
      </c>
      <c r="F2399" s="98" t="s">
        <v>236</v>
      </c>
      <c r="G2399" s="99" t="s">
        <v>4664</v>
      </c>
      <c r="H2399" s="91" t="s">
        <v>2369</v>
      </c>
      <c r="I2399" s="57" t="s">
        <v>22</v>
      </c>
      <c r="J2399" s="76">
        <v>1</v>
      </c>
      <c r="K2399" s="57">
        <f>(CEILING(J2399*0.2,1))*1</f>
        <v>1</v>
      </c>
      <c r="L2399" s="57">
        <v>2</v>
      </c>
      <c r="M2399" s="22"/>
    </row>
    <row r="2400" s="83" customFormat="1" ht="27.6" spans="1:13">
      <c r="A2400" s="83" t="s">
        <v>44</v>
      </c>
      <c r="B2400" s="84">
        <v>2399</v>
      </c>
      <c r="C2400" s="57" t="s">
        <v>45</v>
      </c>
      <c r="D2400" s="57" t="s">
        <v>322</v>
      </c>
      <c r="E2400" s="42" t="s">
        <v>6170</v>
      </c>
      <c r="F2400" s="98" t="s">
        <v>323</v>
      </c>
      <c r="G2400" s="99" t="s">
        <v>4665</v>
      </c>
      <c r="H2400" s="91" t="s">
        <v>2374</v>
      </c>
      <c r="I2400" s="57" t="s">
        <v>2124</v>
      </c>
      <c r="J2400" s="100">
        <v>2.63625</v>
      </c>
      <c r="K2400" s="59">
        <f>J2400*0.1</f>
        <v>0.263625</v>
      </c>
      <c r="L2400" s="57">
        <v>170</v>
      </c>
      <c r="M2400" s="22"/>
    </row>
    <row r="2401" s="83" customFormat="1" ht="27.6" spans="1:13">
      <c r="A2401" s="83" t="s">
        <v>44</v>
      </c>
      <c r="B2401" s="84">
        <v>2400</v>
      </c>
      <c r="C2401" s="57" t="s">
        <v>45</v>
      </c>
      <c r="D2401" s="57" t="s">
        <v>53</v>
      </c>
      <c r="E2401" s="42" t="s">
        <v>6170</v>
      </c>
      <c r="F2401" s="98" t="s">
        <v>304</v>
      </c>
      <c r="G2401" s="99" t="s">
        <v>4722</v>
      </c>
      <c r="H2401" s="91" t="s">
        <v>2371</v>
      </c>
      <c r="I2401" s="57" t="s">
        <v>22</v>
      </c>
      <c r="J2401" s="76">
        <v>1</v>
      </c>
      <c r="K2401" s="57">
        <v>0</v>
      </c>
      <c r="L2401" s="57">
        <v>240</v>
      </c>
      <c r="M2401" s="22"/>
    </row>
    <row r="2402" s="83" customFormat="1" ht="27.6" spans="1:13">
      <c r="A2402" s="83" t="s">
        <v>44</v>
      </c>
      <c r="B2402" s="84">
        <v>2401</v>
      </c>
      <c r="C2402" s="57" t="s">
        <v>45</v>
      </c>
      <c r="D2402" s="57" t="s">
        <v>53</v>
      </c>
      <c r="E2402" s="42" t="s">
        <v>6170</v>
      </c>
      <c r="F2402" s="98" t="s">
        <v>885</v>
      </c>
      <c r="G2402" s="99" t="s">
        <v>4701</v>
      </c>
      <c r="H2402" s="91" t="s">
        <v>2371</v>
      </c>
      <c r="I2402" s="57" t="s">
        <v>22</v>
      </c>
      <c r="J2402" s="76">
        <v>2</v>
      </c>
      <c r="K2402" s="57">
        <v>0</v>
      </c>
      <c r="L2402" s="57">
        <v>104</v>
      </c>
      <c r="M2402" s="22"/>
    </row>
    <row r="2403" s="83" customFormat="1" ht="27.6" spans="1:13">
      <c r="A2403" s="83" t="s">
        <v>44</v>
      </c>
      <c r="B2403" s="84">
        <v>2402</v>
      </c>
      <c r="C2403" s="57" t="s">
        <v>45</v>
      </c>
      <c r="D2403" s="57" t="s">
        <v>53</v>
      </c>
      <c r="E2403" s="42" t="s">
        <v>6170</v>
      </c>
      <c r="F2403" s="98" t="s">
        <v>304</v>
      </c>
      <c r="G2403" s="99" t="s">
        <v>4702</v>
      </c>
      <c r="H2403" s="91" t="s">
        <v>2371</v>
      </c>
      <c r="I2403" s="57" t="s">
        <v>22</v>
      </c>
      <c r="J2403" s="76">
        <v>5</v>
      </c>
      <c r="K2403" s="57">
        <v>0</v>
      </c>
      <c r="L2403" s="57">
        <v>1600</v>
      </c>
      <c r="M2403" s="22"/>
    </row>
    <row r="2404" s="83" customFormat="1" ht="27.6" spans="1:13">
      <c r="A2404" s="83" t="s">
        <v>44</v>
      </c>
      <c r="B2404" s="84">
        <v>2403</v>
      </c>
      <c r="C2404" s="57" t="s">
        <v>45</v>
      </c>
      <c r="D2404" s="57" t="s">
        <v>53</v>
      </c>
      <c r="E2404" s="42" t="s">
        <v>6170</v>
      </c>
      <c r="F2404" s="98" t="s">
        <v>236</v>
      </c>
      <c r="G2404" s="99" t="s">
        <v>4698</v>
      </c>
      <c r="H2404" s="91" t="s">
        <v>2369</v>
      </c>
      <c r="I2404" s="57" t="s">
        <v>22</v>
      </c>
      <c r="J2404" s="76">
        <v>1</v>
      </c>
      <c r="K2404" s="57">
        <v>0</v>
      </c>
      <c r="L2404" s="57">
        <v>3</v>
      </c>
      <c r="M2404" s="22"/>
    </row>
    <row r="2405" s="83" customFormat="1" ht="27.6" spans="1:13">
      <c r="A2405" s="83" t="s">
        <v>44</v>
      </c>
      <c r="B2405" s="84">
        <v>2404</v>
      </c>
      <c r="C2405" s="57" t="s">
        <v>45</v>
      </c>
      <c r="D2405" s="57" t="s">
        <v>53</v>
      </c>
      <c r="E2405" s="42" t="s">
        <v>6170</v>
      </c>
      <c r="F2405" s="98" t="s">
        <v>236</v>
      </c>
      <c r="G2405" s="99" t="s">
        <v>4705</v>
      </c>
      <c r="H2405" s="91" t="s">
        <v>2369</v>
      </c>
      <c r="I2405" s="57" t="s">
        <v>22</v>
      </c>
      <c r="J2405" s="76">
        <v>2</v>
      </c>
      <c r="K2405" s="57">
        <v>0</v>
      </c>
      <c r="L2405" s="57">
        <v>6</v>
      </c>
      <c r="M2405" s="22"/>
    </row>
    <row r="2406" s="83" customFormat="1" ht="27.6" spans="1:13">
      <c r="A2406" s="83" t="s">
        <v>44</v>
      </c>
      <c r="B2406" s="84">
        <v>2405</v>
      </c>
      <c r="C2406" s="57" t="s">
        <v>45</v>
      </c>
      <c r="D2406" s="57" t="s">
        <v>53</v>
      </c>
      <c r="E2406" s="42" t="s">
        <v>6170</v>
      </c>
      <c r="F2406" s="98" t="s">
        <v>236</v>
      </c>
      <c r="G2406" s="99" t="s">
        <v>4706</v>
      </c>
      <c r="H2406" s="91" t="s">
        <v>2369</v>
      </c>
      <c r="I2406" s="57" t="s">
        <v>22</v>
      </c>
      <c r="J2406" s="76">
        <v>1</v>
      </c>
      <c r="K2406" s="57">
        <v>0</v>
      </c>
      <c r="L2406" s="57">
        <v>7</v>
      </c>
      <c r="M2406" s="22"/>
    </row>
    <row r="2407" s="83" customFormat="1" ht="27.6" spans="1:13">
      <c r="A2407" s="83" t="s">
        <v>44</v>
      </c>
      <c r="B2407" s="84">
        <v>2406</v>
      </c>
      <c r="C2407" s="57" t="s">
        <v>45</v>
      </c>
      <c r="D2407" s="57" t="s">
        <v>322</v>
      </c>
      <c r="E2407" s="42" t="s">
        <v>6170</v>
      </c>
      <c r="F2407" s="98" t="s">
        <v>323</v>
      </c>
      <c r="G2407" s="99" t="s">
        <v>4707</v>
      </c>
      <c r="H2407" s="91" t="s">
        <v>2374</v>
      </c>
      <c r="I2407" s="57" t="s">
        <v>2124</v>
      </c>
      <c r="J2407" s="100">
        <v>33.555</v>
      </c>
      <c r="K2407" s="59">
        <v>0</v>
      </c>
      <c r="L2407" s="57">
        <v>4735</v>
      </c>
      <c r="M2407" s="22"/>
    </row>
    <row r="2408" s="83" customFormat="1" ht="27.6" spans="1:13">
      <c r="A2408" s="83" t="s">
        <v>44</v>
      </c>
      <c r="B2408" s="84">
        <v>2407</v>
      </c>
      <c r="C2408" s="57" t="s">
        <v>45</v>
      </c>
      <c r="D2408" s="57" t="s">
        <v>53</v>
      </c>
      <c r="E2408" s="42" t="s">
        <v>6170</v>
      </c>
      <c r="F2408" s="98" t="s">
        <v>3813</v>
      </c>
      <c r="G2408" s="99" t="s">
        <v>4720</v>
      </c>
      <c r="H2408" s="42" t="s">
        <v>3569</v>
      </c>
      <c r="I2408" s="57" t="s">
        <v>22</v>
      </c>
      <c r="J2408" s="76">
        <v>2</v>
      </c>
      <c r="K2408" s="57">
        <v>0</v>
      </c>
      <c r="L2408" s="57">
        <v>28</v>
      </c>
      <c r="M2408" s="22"/>
    </row>
    <row r="2409" s="83" customFormat="1" ht="27.6" spans="1:13">
      <c r="A2409" s="83" t="s">
        <v>44</v>
      </c>
      <c r="B2409" s="84">
        <v>2408</v>
      </c>
      <c r="C2409" s="57" t="s">
        <v>45</v>
      </c>
      <c r="D2409" s="57" t="s">
        <v>89</v>
      </c>
      <c r="E2409" s="42" t="s">
        <v>6170</v>
      </c>
      <c r="F2409" s="98" t="s">
        <v>114</v>
      </c>
      <c r="G2409" s="99" t="s">
        <v>4721</v>
      </c>
      <c r="H2409" s="91" t="s">
        <v>2369</v>
      </c>
      <c r="I2409" s="57" t="s">
        <v>22</v>
      </c>
      <c r="J2409" s="76">
        <v>2</v>
      </c>
      <c r="K2409" s="57">
        <v>0</v>
      </c>
      <c r="L2409" s="57">
        <v>136</v>
      </c>
      <c r="M2409" s="22"/>
    </row>
    <row r="2410" s="83" customFormat="1" ht="27.6" spans="1:13">
      <c r="A2410" s="83" t="s">
        <v>44</v>
      </c>
      <c r="B2410" s="84">
        <v>2409</v>
      </c>
      <c r="C2410" s="57" t="s">
        <v>45</v>
      </c>
      <c r="D2410" s="57" t="s">
        <v>53</v>
      </c>
      <c r="E2410" s="42" t="s">
        <v>6170</v>
      </c>
      <c r="F2410" s="98" t="s">
        <v>304</v>
      </c>
      <c r="G2410" s="99" t="s">
        <v>4722</v>
      </c>
      <c r="H2410" s="91" t="s">
        <v>2371</v>
      </c>
      <c r="I2410" s="57" t="s">
        <v>22</v>
      </c>
      <c r="J2410" s="76">
        <v>1</v>
      </c>
      <c r="K2410" s="57">
        <v>0</v>
      </c>
      <c r="L2410" s="57">
        <v>240</v>
      </c>
      <c r="M2410" s="22"/>
    </row>
    <row r="2411" s="83" customFormat="1" ht="27.6" spans="1:13">
      <c r="A2411" s="83" t="s">
        <v>44</v>
      </c>
      <c r="B2411" s="84">
        <v>2410</v>
      </c>
      <c r="C2411" s="57" t="s">
        <v>45</v>
      </c>
      <c r="D2411" s="57" t="s">
        <v>53</v>
      </c>
      <c r="E2411" s="42" t="s">
        <v>6170</v>
      </c>
      <c r="F2411" s="98" t="s">
        <v>55</v>
      </c>
      <c r="G2411" s="99" t="s">
        <v>4723</v>
      </c>
      <c r="H2411" s="91" t="s">
        <v>2371</v>
      </c>
      <c r="I2411" s="57" t="s">
        <v>22</v>
      </c>
      <c r="J2411" s="76">
        <v>1</v>
      </c>
      <c r="K2411" s="57">
        <v>0</v>
      </c>
      <c r="L2411" s="57">
        <v>102</v>
      </c>
      <c r="M2411" s="22"/>
    </row>
    <row r="2412" s="83" customFormat="1" ht="27.6" spans="1:13">
      <c r="A2412" s="83" t="s">
        <v>44</v>
      </c>
      <c r="B2412" s="84">
        <v>2411</v>
      </c>
      <c r="C2412" s="57" t="s">
        <v>45</v>
      </c>
      <c r="D2412" s="57" t="s">
        <v>53</v>
      </c>
      <c r="E2412" s="42" t="s">
        <v>6170</v>
      </c>
      <c r="F2412" s="98" t="s">
        <v>55</v>
      </c>
      <c r="G2412" s="99" t="s">
        <v>4724</v>
      </c>
      <c r="H2412" s="91" t="s">
        <v>2371</v>
      </c>
      <c r="I2412" s="57" t="s">
        <v>22</v>
      </c>
      <c r="J2412" s="76">
        <v>4</v>
      </c>
      <c r="K2412" s="57">
        <v>0</v>
      </c>
      <c r="L2412" s="57">
        <v>398</v>
      </c>
      <c r="M2412" s="22"/>
    </row>
    <row r="2413" s="83" customFormat="1" ht="27.6" spans="1:13">
      <c r="A2413" s="83" t="s">
        <v>44</v>
      </c>
      <c r="B2413" s="84">
        <v>2412</v>
      </c>
      <c r="C2413" s="57" t="s">
        <v>45</v>
      </c>
      <c r="D2413" s="57" t="s">
        <v>53</v>
      </c>
      <c r="E2413" s="42" t="s">
        <v>6170</v>
      </c>
      <c r="F2413" s="98" t="s">
        <v>55</v>
      </c>
      <c r="G2413" s="99" t="s">
        <v>4725</v>
      </c>
      <c r="H2413" s="91" t="s">
        <v>2371</v>
      </c>
      <c r="I2413" s="57" t="s">
        <v>22</v>
      </c>
      <c r="J2413" s="76">
        <v>7</v>
      </c>
      <c r="K2413" s="57">
        <v>0</v>
      </c>
      <c r="L2413" s="57">
        <v>1414</v>
      </c>
      <c r="M2413" s="22"/>
    </row>
    <row r="2414" s="83" customFormat="1" ht="27.6" spans="1:13">
      <c r="A2414" s="83" t="s">
        <v>44</v>
      </c>
      <c r="B2414" s="84">
        <v>2413</v>
      </c>
      <c r="C2414" s="57" t="s">
        <v>45</v>
      </c>
      <c r="D2414" s="57" t="s">
        <v>53</v>
      </c>
      <c r="E2414" s="42" t="s">
        <v>6170</v>
      </c>
      <c r="F2414" s="98" t="s">
        <v>249</v>
      </c>
      <c r="G2414" s="99" t="s">
        <v>4726</v>
      </c>
      <c r="H2414" s="91" t="s">
        <v>2371</v>
      </c>
      <c r="I2414" s="57" t="s">
        <v>22</v>
      </c>
      <c r="J2414" s="76">
        <v>2</v>
      </c>
      <c r="K2414" s="57">
        <v>0</v>
      </c>
      <c r="L2414" s="57">
        <v>144</v>
      </c>
      <c r="M2414" s="22"/>
    </row>
    <row r="2415" s="83" customFormat="1" ht="27.6" spans="1:13">
      <c r="A2415" s="83" t="s">
        <v>44</v>
      </c>
      <c r="B2415" s="84">
        <v>2414</v>
      </c>
      <c r="C2415" s="57" t="s">
        <v>45</v>
      </c>
      <c r="D2415" s="57" t="s">
        <v>171</v>
      </c>
      <c r="E2415" s="42" t="s">
        <v>6170</v>
      </c>
      <c r="F2415" s="98" t="s">
        <v>172</v>
      </c>
      <c r="G2415" s="99" t="s">
        <v>4727</v>
      </c>
      <c r="H2415" s="91" t="s">
        <v>1697</v>
      </c>
      <c r="I2415" s="57" t="s">
        <v>22</v>
      </c>
      <c r="J2415" s="76">
        <v>4</v>
      </c>
      <c r="K2415" s="57">
        <v>0</v>
      </c>
      <c r="L2415" s="57">
        <v>6</v>
      </c>
      <c r="M2415" s="22"/>
    </row>
    <row r="2416" s="83" customFormat="1" ht="27.6" spans="1:13">
      <c r="A2416" s="83" t="s">
        <v>44</v>
      </c>
      <c r="B2416" s="84">
        <v>2415</v>
      </c>
      <c r="C2416" s="57" t="s">
        <v>45</v>
      </c>
      <c r="D2416" s="57" t="s">
        <v>53</v>
      </c>
      <c r="E2416" s="42" t="s">
        <v>6170</v>
      </c>
      <c r="F2416" s="98" t="s">
        <v>236</v>
      </c>
      <c r="G2416" s="99" t="s">
        <v>4636</v>
      </c>
      <c r="H2416" s="91" t="s">
        <v>2369</v>
      </c>
      <c r="I2416" s="57" t="s">
        <v>22</v>
      </c>
      <c r="J2416" s="76">
        <v>4</v>
      </c>
      <c r="K2416" s="57">
        <v>0</v>
      </c>
      <c r="L2416" s="57">
        <v>3</v>
      </c>
      <c r="M2416" s="22"/>
    </row>
    <row r="2417" s="83" customFormat="1" ht="27.6" spans="1:13">
      <c r="A2417" s="83" t="s">
        <v>44</v>
      </c>
      <c r="B2417" s="84">
        <v>2416</v>
      </c>
      <c r="C2417" s="57" t="s">
        <v>45</v>
      </c>
      <c r="D2417" s="57" t="s">
        <v>322</v>
      </c>
      <c r="E2417" s="42" t="s">
        <v>6170</v>
      </c>
      <c r="F2417" s="98" t="s">
        <v>323</v>
      </c>
      <c r="G2417" s="99" t="s">
        <v>4707</v>
      </c>
      <c r="H2417" s="91" t="s">
        <v>2374</v>
      </c>
      <c r="I2417" s="57" t="s">
        <v>2124</v>
      </c>
      <c r="J2417" s="100">
        <v>30.6177</v>
      </c>
      <c r="K2417" s="59">
        <v>0</v>
      </c>
      <c r="L2417" s="57">
        <v>4321</v>
      </c>
      <c r="M2417" s="22"/>
    </row>
    <row r="2418" s="83" customFormat="1" ht="27.6" spans="1:13">
      <c r="A2418" s="83" t="s">
        <v>44</v>
      </c>
      <c r="B2418" s="84">
        <v>2417</v>
      </c>
      <c r="C2418" s="57" t="s">
        <v>45</v>
      </c>
      <c r="D2418" s="57" t="s">
        <v>322</v>
      </c>
      <c r="E2418" s="42" t="s">
        <v>6170</v>
      </c>
      <c r="F2418" s="98" t="s">
        <v>323</v>
      </c>
      <c r="G2418" s="99" t="s">
        <v>4729</v>
      </c>
      <c r="H2418" s="91" t="s">
        <v>2374</v>
      </c>
      <c r="I2418" s="57" t="s">
        <v>2124</v>
      </c>
      <c r="J2418" s="100">
        <v>4.3862</v>
      </c>
      <c r="K2418" s="59">
        <v>0</v>
      </c>
      <c r="L2418" s="57">
        <v>385</v>
      </c>
      <c r="M2418" s="22"/>
    </row>
    <row r="2419" s="83" customFormat="1" ht="27.6" spans="1:13">
      <c r="A2419" s="83" t="s">
        <v>44</v>
      </c>
      <c r="B2419" s="84">
        <v>2418</v>
      </c>
      <c r="C2419" s="57" t="s">
        <v>45</v>
      </c>
      <c r="D2419" s="57" t="s">
        <v>53</v>
      </c>
      <c r="E2419" s="42" t="s">
        <v>6170</v>
      </c>
      <c r="F2419" s="98" t="s">
        <v>3813</v>
      </c>
      <c r="G2419" s="99" t="s">
        <v>6609</v>
      </c>
      <c r="H2419" s="91" t="s">
        <v>2153</v>
      </c>
      <c r="I2419" s="57" t="s">
        <v>22</v>
      </c>
      <c r="J2419" s="76">
        <v>1</v>
      </c>
      <c r="K2419" s="57">
        <v>0</v>
      </c>
      <c r="L2419" s="57">
        <v>54</v>
      </c>
      <c r="M2419" s="22"/>
    </row>
    <row r="2420" s="83" customFormat="1" ht="27.6" spans="1:13">
      <c r="A2420" s="83" t="s">
        <v>44</v>
      </c>
      <c r="B2420" s="84">
        <v>2419</v>
      </c>
      <c r="C2420" s="57" t="s">
        <v>45</v>
      </c>
      <c r="D2420" s="57" t="s">
        <v>89</v>
      </c>
      <c r="E2420" s="42" t="s">
        <v>6170</v>
      </c>
      <c r="F2420" s="98" t="s">
        <v>114</v>
      </c>
      <c r="G2420" s="99" t="s">
        <v>4658</v>
      </c>
      <c r="H2420" s="91" t="s">
        <v>2369</v>
      </c>
      <c r="I2420" s="57" t="s">
        <v>22</v>
      </c>
      <c r="J2420" s="76">
        <v>4</v>
      </c>
      <c r="K2420" s="57">
        <v>0</v>
      </c>
      <c r="L2420" s="57">
        <v>362</v>
      </c>
      <c r="M2420" s="22"/>
    </row>
    <row r="2421" s="83" customFormat="1" ht="27.6" spans="1:13">
      <c r="A2421" s="83" t="s">
        <v>44</v>
      </c>
      <c r="B2421" s="84">
        <v>2420</v>
      </c>
      <c r="C2421" s="57" t="s">
        <v>45</v>
      </c>
      <c r="D2421" s="57" t="s">
        <v>89</v>
      </c>
      <c r="E2421" s="42" t="s">
        <v>6170</v>
      </c>
      <c r="F2421" s="98" t="s">
        <v>114</v>
      </c>
      <c r="G2421" s="99" t="s">
        <v>6601</v>
      </c>
      <c r="H2421" s="91" t="s">
        <v>2369</v>
      </c>
      <c r="I2421" s="57" t="s">
        <v>22</v>
      </c>
      <c r="J2421" s="76">
        <v>1</v>
      </c>
      <c r="K2421" s="57">
        <v>0</v>
      </c>
      <c r="L2421" s="57">
        <v>111</v>
      </c>
      <c r="M2421" s="22"/>
    </row>
    <row r="2422" s="83" customFormat="1" ht="27.6" spans="1:13">
      <c r="A2422" s="83" t="s">
        <v>44</v>
      </c>
      <c r="B2422" s="84">
        <v>2421</v>
      </c>
      <c r="C2422" s="57" t="s">
        <v>45</v>
      </c>
      <c r="D2422" s="57" t="s">
        <v>89</v>
      </c>
      <c r="E2422" s="42" t="s">
        <v>6170</v>
      </c>
      <c r="F2422" s="98" t="s">
        <v>114</v>
      </c>
      <c r="G2422" s="99" t="s">
        <v>6610</v>
      </c>
      <c r="H2422" s="91" t="s">
        <v>2369</v>
      </c>
      <c r="I2422" s="57" t="s">
        <v>22</v>
      </c>
      <c r="J2422" s="76">
        <v>3</v>
      </c>
      <c r="K2422" s="57">
        <v>0</v>
      </c>
      <c r="L2422" s="57">
        <v>258</v>
      </c>
      <c r="M2422" s="22"/>
    </row>
    <row r="2423" s="83" customFormat="1" ht="27.6" spans="1:13">
      <c r="A2423" s="83" t="s">
        <v>44</v>
      </c>
      <c r="B2423" s="84">
        <v>2422</v>
      </c>
      <c r="C2423" s="57" t="s">
        <v>45</v>
      </c>
      <c r="D2423" s="57" t="s">
        <v>53</v>
      </c>
      <c r="E2423" s="42" t="s">
        <v>6170</v>
      </c>
      <c r="F2423" s="98" t="s">
        <v>55</v>
      </c>
      <c r="G2423" s="99" t="s">
        <v>4681</v>
      </c>
      <c r="H2423" s="91" t="s">
        <v>2371</v>
      </c>
      <c r="I2423" s="57" t="s">
        <v>22</v>
      </c>
      <c r="J2423" s="76">
        <v>4</v>
      </c>
      <c r="K2423" s="57">
        <v>0</v>
      </c>
      <c r="L2423" s="57">
        <v>228</v>
      </c>
      <c r="M2423" s="22"/>
    </row>
    <row r="2424" s="83" customFormat="1" ht="27.6" spans="1:13">
      <c r="A2424" s="83" t="s">
        <v>44</v>
      </c>
      <c r="B2424" s="84">
        <v>2423</v>
      </c>
      <c r="C2424" s="57" t="s">
        <v>45</v>
      </c>
      <c r="D2424" s="57" t="s">
        <v>53</v>
      </c>
      <c r="E2424" s="42" t="s">
        <v>6170</v>
      </c>
      <c r="F2424" s="98" t="s">
        <v>249</v>
      </c>
      <c r="G2424" s="99" t="s">
        <v>6611</v>
      </c>
      <c r="H2424" s="91" t="s">
        <v>2371</v>
      </c>
      <c r="I2424" s="57" t="s">
        <v>22</v>
      </c>
      <c r="J2424" s="76">
        <v>1</v>
      </c>
      <c r="K2424" s="57">
        <v>0</v>
      </c>
      <c r="L2424" s="57">
        <v>27</v>
      </c>
      <c r="M2424" s="22"/>
    </row>
    <row r="2425" s="83" customFormat="1" ht="27.6" spans="1:13">
      <c r="A2425" s="83" t="s">
        <v>44</v>
      </c>
      <c r="B2425" s="84">
        <v>2424</v>
      </c>
      <c r="C2425" s="57" t="s">
        <v>45</v>
      </c>
      <c r="D2425" s="57" t="s">
        <v>171</v>
      </c>
      <c r="E2425" s="42" t="s">
        <v>6170</v>
      </c>
      <c r="F2425" s="98" t="s">
        <v>172</v>
      </c>
      <c r="G2425" s="99" t="s">
        <v>4663</v>
      </c>
      <c r="H2425" s="42" t="s">
        <v>4662</v>
      </c>
      <c r="I2425" s="57" t="s">
        <v>22</v>
      </c>
      <c r="J2425" s="76">
        <v>9</v>
      </c>
      <c r="K2425" s="57">
        <v>0</v>
      </c>
      <c r="L2425" s="57">
        <v>10</v>
      </c>
      <c r="M2425" s="22"/>
    </row>
    <row r="2426" s="83" customFormat="1" ht="27.6" spans="1:13">
      <c r="A2426" s="83" t="s">
        <v>44</v>
      </c>
      <c r="B2426" s="84">
        <v>2425</v>
      </c>
      <c r="C2426" s="57" t="s">
        <v>45</v>
      </c>
      <c r="D2426" s="57" t="s">
        <v>171</v>
      </c>
      <c r="E2426" s="42" t="s">
        <v>6170</v>
      </c>
      <c r="F2426" s="98" t="s">
        <v>172</v>
      </c>
      <c r="G2426" s="99" t="s">
        <v>6604</v>
      </c>
      <c r="H2426" s="42" t="s">
        <v>4662</v>
      </c>
      <c r="I2426" s="57" t="s">
        <v>22</v>
      </c>
      <c r="J2426" s="76">
        <v>1</v>
      </c>
      <c r="K2426" s="57">
        <v>0</v>
      </c>
      <c r="L2426" s="57">
        <v>1</v>
      </c>
      <c r="M2426" s="22"/>
    </row>
    <row r="2427" s="83" customFormat="1" ht="27.6" spans="1:13">
      <c r="A2427" s="83" t="s">
        <v>44</v>
      </c>
      <c r="B2427" s="84">
        <v>2426</v>
      </c>
      <c r="C2427" s="57" t="s">
        <v>45</v>
      </c>
      <c r="D2427" s="57" t="s">
        <v>53</v>
      </c>
      <c r="E2427" s="42" t="s">
        <v>6170</v>
      </c>
      <c r="F2427" s="98" t="s">
        <v>236</v>
      </c>
      <c r="G2427" s="99" t="s">
        <v>4664</v>
      </c>
      <c r="H2427" s="91" t="s">
        <v>2369</v>
      </c>
      <c r="I2427" s="57" t="s">
        <v>22</v>
      </c>
      <c r="J2427" s="76">
        <v>1</v>
      </c>
      <c r="K2427" s="57">
        <f>(CEILING(J2427*0.2,1))*1</f>
        <v>1</v>
      </c>
      <c r="L2427" s="57">
        <v>2</v>
      </c>
      <c r="M2427" s="22"/>
    </row>
    <row r="2428" s="83" customFormat="1" ht="27.6" spans="1:13">
      <c r="A2428" s="83" t="s">
        <v>44</v>
      </c>
      <c r="B2428" s="84">
        <v>2427</v>
      </c>
      <c r="C2428" s="57" t="s">
        <v>45</v>
      </c>
      <c r="D2428" s="57" t="s">
        <v>322</v>
      </c>
      <c r="E2428" s="42" t="s">
        <v>6170</v>
      </c>
      <c r="F2428" s="98" t="s">
        <v>323</v>
      </c>
      <c r="G2428" s="99" t="s">
        <v>4769</v>
      </c>
      <c r="H2428" s="91" t="s">
        <v>2374</v>
      </c>
      <c r="I2428" s="57" t="s">
        <v>2124</v>
      </c>
      <c r="J2428" s="100">
        <v>7.1641</v>
      </c>
      <c r="K2428" s="59">
        <v>0</v>
      </c>
      <c r="L2428" s="57">
        <v>688</v>
      </c>
      <c r="M2428" s="22"/>
    </row>
    <row r="2429" s="83" customFormat="1" ht="27.6" spans="1:13">
      <c r="A2429" s="83" t="s">
        <v>44</v>
      </c>
      <c r="B2429" s="84">
        <v>2428</v>
      </c>
      <c r="C2429" s="57" t="s">
        <v>45</v>
      </c>
      <c r="D2429" s="57" t="s">
        <v>53</v>
      </c>
      <c r="E2429" s="42" t="s">
        <v>6170</v>
      </c>
      <c r="F2429" s="98" t="s">
        <v>55</v>
      </c>
      <c r="G2429" s="99" t="s">
        <v>4645</v>
      </c>
      <c r="H2429" s="91" t="s">
        <v>2371</v>
      </c>
      <c r="I2429" s="57" t="s">
        <v>22</v>
      </c>
      <c r="J2429" s="76">
        <v>1</v>
      </c>
      <c r="K2429" s="57">
        <f>(CEILING(J2429*0.2,1))*1</f>
        <v>1</v>
      </c>
      <c r="L2429" s="57">
        <v>18</v>
      </c>
      <c r="M2429" s="22"/>
    </row>
    <row r="2430" s="83" customFormat="1" ht="27.6" spans="1:13">
      <c r="A2430" s="83" t="s">
        <v>44</v>
      </c>
      <c r="B2430" s="84">
        <v>2429</v>
      </c>
      <c r="C2430" s="57" t="s">
        <v>45</v>
      </c>
      <c r="D2430" s="57" t="s">
        <v>53</v>
      </c>
      <c r="E2430" s="42" t="s">
        <v>6170</v>
      </c>
      <c r="F2430" s="98" t="s">
        <v>3813</v>
      </c>
      <c r="G2430" s="99" t="s">
        <v>6599</v>
      </c>
      <c r="H2430" s="42" t="s">
        <v>6600</v>
      </c>
      <c r="I2430" s="57" t="s">
        <v>22</v>
      </c>
      <c r="J2430" s="76">
        <v>1</v>
      </c>
      <c r="K2430" s="57">
        <v>0</v>
      </c>
      <c r="L2430" s="57">
        <v>81</v>
      </c>
      <c r="M2430" s="22"/>
    </row>
    <row r="2431" s="83" customFormat="1" ht="27.6" spans="1:13">
      <c r="A2431" s="83" t="s">
        <v>44</v>
      </c>
      <c r="B2431" s="84">
        <v>2430</v>
      </c>
      <c r="C2431" s="57" t="s">
        <v>45</v>
      </c>
      <c r="D2431" s="57" t="s">
        <v>89</v>
      </c>
      <c r="E2431" s="42" t="s">
        <v>6170</v>
      </c>
      <c r="F2431" s="98" t="s">
        <v>114</v>
      </c>
      <c r="G2431" s="99" t="s">
        <v>4648</v>
      </c>
      <c r="H2431" s="91" t="s">
        <v>2369</v>
      </c>
      <c r="I2431" s="57" t="s">
        <v>22</v>
      </c>
      <c r="J2431" s="76">
        <v>8</v>
      </c>
      <c r="K2431" s="57">
        <v>0</v>
      </c>
      <c r="L2431" s="57">
        <v>436</v>
      </c>
      <c r="M2431" s="22"/>
    </row>
    <row r="2432" s="83" customFormat="1" ht="27.6" spans="1:13">
      <c r="A2432" s="83" t="s">
        <v>44</v>
      </c>
      <c r="B2432" s="84">
        <v>2431</v>
      </c>
      <c r="C2432" s="57" t="s">
        <v>45</v>
      </c>
      <c r="D2432" s="57" t="s">
        <v>89</v>
      </c>
      <c r="E2432" s="42" t="s">
        <v>6170</v>
      </c>
      <c r="F2432" s="98" t="s">
        <v>114</v>
      </c>
      <c r="G2432" s="99" t="s">
        <v>6601</v>
      </c>
      <c r="H2432" s="91" t="s">
        <v>2369</v>
      </c>
      <c r="I2432" s="57" t="s">
        <v>22</v>
      </c>
      <c r="J2432" s="76">
        <v>4</v>
      </c>
      <c r="K2432" s="57">
        <v>0</v>
      </c>
      <c r="L2432" s="57">
        <v>444</v>
      </c>
      <c r="M2432" s="22"/>
    </row>
    <row r="2433" s="83" customFormat="1" ht="27.6" spans="1:13">
      <c r="A2433" s="83" t="s">
        <v>44</v>
      </c>
      <c r="B2433" s="84">
        <v>2432</v>
      </c>
      <c r="C2433" s="57" t="s">
        <v>45</v>
      </c>
      <c r="D2433" s="57" t="s">
        <v>53</v>
      </c>
      <c r="E2433" s="42" t="s">
        <v>6170</v>
      </c>
      <c r="F2433" s="98" t="s">
        <v>55</v>
      </c>
      <c r="G2433" s="99" t="s">
        <v>4659</v>
      </c>
      <c r="H2433" s="91" t="s">
        <v>2371</v>
      </c>
      <c r="I2433" s="57" t="s">
        <v>22</v>
      </c>
      <c r="J2433" s="76">
        <v>7</v>
      </c>
      <c r="K2433" s="57">
        <f>(CEILING(J2433*0.2,1))*1</f>
        <v>2</v>
      </c>
      <c r="L2433" s="57">
        <v>209</v>
      </c>
      <c r="M2433" s="22"/>
    </row>
    <row r="2434" s="83" customFormat="1" ht="27.6" spans="1:13">
      <c r="A2434" s="83" t="s">
        <v>44</v>
      </c>
      <c r="B2434" s="84">
        <v>2433</v>
      </c>
      <c r="C2434" s="57" t="s">
        <v>45</v>
      </c>
      <c r="D2434" s="57" t="s">
        <v>53</v>
      </c>
      <c r="E2434" s="42" t="s">
        <v>6170</v>
      </c>
      <c r="F2434" s="98" t="s">
        <v>55</v>
      </c>
      <c r="G2434" s="99" t="s">
        <v>6602</v>
      </c>
      <c r="H2434" s="91" t="s">
        <v>2371</v>
      </c>
      <c r="I2434" s="57" t="s">
        <v>22</v>
      </c>
      <c r="J2434" s="76">
        <v>4</v>
      </c>
      <c r="K2434" s="57">
        <v>0</v>
      </c>
      <c r="L2434" s="57">
        <v>379</v>
      </c>
      <c r="M2434" s="22"/>
    </row>
    <row r="2435" s="83" customFormat="1" ht="27.6" spans="1:13">
      <c r="A2435" s="83" t="s">
        <v>44</v>
      </c>
      <c r="B2435" s="84">
        <v>2434</v>
      </c>
      <c r="C2435" s="57" t="s">
        <v>45</v>
      </c>
      <c r="D2435" s="57" t="s">
        <v>53</v>
      </c>
      <c r="E2435" s="42" t="s">
        <v>6170</v>
      </c>
      <c r="F2435" s="98" t="s">
        <v>249</v>
      </c>
      <c r="G2435" s="99" t="s">
        <v>6603</v>
      </c>
      <c r="H2435" s="91" t="s">
        <v>2371</v>
      </c>
      <c r="I2435" s="57" t="s">
        <v>22</v>
      </c>
      <c r="J2435" s="76">
        <v>2</v>
      </c>
      <c r="K2435" s="57">
        <v>0</v>
      </c>
      <c r="L2435" s="57">
        <v>54</v>
      </c>
      <c r="M2435" s="22"/>
    </row>
    <row r="2436" s="83" customFormat="1" ht="27.6" spans="1:13">
      <c r="A2436" s="83" t="s">
        <v>44</v>
      </c>
      <c r="B2436" s="84">
        <v>2435</v>
      </c>
      <c r="C2436" s="57" t="s">
        <v>45</v>
      </c>
      <c r="D2436" s="57" t="s">
        <v>53</v>
      </c>
      <c r="E2436" s="42" t="s">
        <v>6170</v>
      </c>
      <c r="F2436" s="98" t="s">
        <v>304</v>
      </c>
      <c r="G2436" s="99" t="s">
        <v>4683</v>
      </c>
      <c r="H2436" s="91" t="s">
        <v>2371</v>
      </c>
      <c r="I2436" s="57" t="s">
        <v>22</v>
      </c>
      <c r="J2436" s="76">
        <v>2</v>
      </c>
      <c r="K2436" s="57">
        <f>(CEILING(J2436*0.2,1))*1</f>
        <v>1</v>
      </c>
      <c r="L2436" s="57">
        <v>69</v>
      </c>
      <c r="M2436" s="22"/>
    </row>
    <row r="2437" s="83" customFormat="1" ht="27.6" spans="1:13">
      <c r="A2437" s="83" t="s">
        <v>44</v>
      </c>
      <c r="B2437" s="84">
        <v>2436</v>
      </c>
      <c r="C2437" s="57" t="s">
        <v>45</v>
      </c>
      <c r="D2437" s="57" t="s">
        <v>171</v>
      </c>
      <c r="E2437" s="42" t="s">
        <v>6170</v>
      </c>
      <c r="F2437" s="98" t="s">
        <v>172</v>
      </c>
      <c r="G2437" s="99" t="s">
        <v>4661</v>
      </c>
      <c r="H2437" s="42" t="s">
        <v>4662</v>
      </c>
      <c r="I2437" s="57" t="s">
        <v>22</v>
      </c>
      <c r="J2437" s="76">
        <v>8</v>
      </c>
      <c r="K2437" s="57">
        <v>0</v>
      </c>
      <c r="L2437" s="57">
        <v>6</v>
      </c>
      <c r="M2437" s="22"/>
    </row>
    <row r="2438" s="83" customFormat="1" ht="27.6" spans="1:13">
      <c r="A2438" s="83" t="s">
        <v>44</v>
      </c>
      <c r="B2438" s="84">
        <v>2437</v>
      </c>
      <c r="C2438" s="57" t="s">
        <v>45</v>
      </c>
      <c r="D2438" s="57" t="s">
        <v>171</v>
      </c>
      <c r="E2438" s="42" t="s">
        <v>6170</v>
      </c>
      <c r="F2438" s="98" t="s">
        <v>172</v>
      </c>
      <c r="G2438" s="99" t="s">
        <v>6604</v>
      </c>
      <c r="H2438" s="42" t="s">
        <v>4662</v>
      </c>
      <c r="I2438" s="57" t="s">
        <v>22</v>
      </c>
      <c r="J2438" s="76">
        <v>5</v>
      </c>
      <c r="K2438" s="57">
        <v>0</v>
      </c>
      <c r="L2438" s="57">
        <v>7</v>
      </c>
      <c r="M2438" s="22"/>
    </row>
    <row r="2439" s="83" customFormat="1" ht="27.6" spans="1:13">
      <c r="A2439" s="83" t="s">
        <v>44</v>
      </c>
      <c r="B2439" s="84">
        <v>2438</v>
      </c>
      <c r="C2439" s="57" t="s">
        <v>45</v>
      </c>
      <c r="D2439" s="57" t="s">
        <v>53</v>
      </c>
      <c r="E2439" s="42" t="s">
        <v>6170</v>
      </c>
      <c r="F2439" s="98" t="s">
        <v>236</v>
      </c>
      <c r="G2439" s="99" t="s">
        <v>6605</v>
      </c>
      <c r="H2439" s="91" t="s">
        <v>2369</v>
      </c>
      <c r="I2439" s="57" t="s">
        <v>22</v>
      </c>
      <c r="J2439" s="76">
        <v>4</v>
      </c>
      <c r="K2439" s="57">
        <v>0</v>
      </c>
      <c r="L2439" s="57">
        <v>4</v>
      </c>
      <c r="M2439" s="22"/>
    </row>
    <row r="2440" s="83" customFormat="1" ht="27.6" spans="1:13">
      <c r="A2440" s="83" t="s">
        <v>44</v>
      </c>
      <c r="B2440" s="84">
        <v>2439</v>
      </c>
      <c r="C2440" s="57" t="s">
        <v>45</v>
      </c>
      <c r="D2440" s="57" t="s">
        <v>53</v>
      </c>
      <c r="E2440" s="42" t="s">
        <v>6170</v>
      </c>
      <c r="F2440" s="98" t="s">
        <v>236</v>
      </c>
      <c r="G2440" s="99" t="s">
        <v>4664</v>
      </c>
      <c r="H2440" s="91" t="s">
        <v>2369</v>
      </c>
      <c r="I2440" s="57" t="s">
        <v>22</v>
      </c>
      <c r="J2440" s="76">
        <v>1</v>
      </c>
      <c r="K2440" s="57">
        <f>(CEILING(J2440*0.2,1))*1</f>
        <v>1</v>
      </c>
      <c r="L2440" s="57">
        <v>2</v>
      </c>
      <c r="M2440" s="22"/>
    </row>
    <row r="2441" s="83" customFormat="1" ht="27.6" spans="1:13">
      <c r="A2441" s="83" t="s">
        <v>44</v>
      </c>
      <c r="B2441" s="84">
        <v>2440</v>
      </c>
      <c r="C2441" s="57" t="s">
        <v>45</v>
      </c>
      <c r="D2441" s="57" t="s">
        <v>322</v>
      </c>
      <c r="E2441" s="42" t="s">
        <v>6170</v>
      </c>
      <c r="F2441" s="98" t="s">
        <v>323</v>
      </c>
      <c r="G2441" s="99" t="s">
        <v>4665</v>
      </c>
      <c r="H2441" s="91" t="s">
        <v>2374</v>
      </c>
      <c r="I2441" s="57" t="s">
        <v>2124</v>
      </c>
      <c r="J2441" s="100">
        <v>14.2965</v>
      </c>
      <c r="K2441" s="59">
        <f>J2441*0.1</f>
        <v>1.42965</v>
      </c>
      <c r="L2441" s="57">
        <v>924</v>
      </c>
      <c r="M2441" s="22"/>
    </row>
    <row r="2442" s="83" customFormat="1" ht="27.6" spans="1:13">
      <c r="A2442" s="83" t="s">
        <v>44</v>
      </c>
      <c r="B2442" s="84">
        <v>2441</v>
      </c>
      <c r="C2442" s="57" t="s">
        <v>45</v>
      </c>
      <c r="D2442" s="57" t="s">
        <v>322</v>
      </c>
      <c r="E2442" s="42" t="s">
        <v>6170</v>
      </c>
      <c r="F2442" s="98" t="s">
        <v>323</v>
      </c>
      <c r="G2442" s="99" t="s">
        <v>6608</v>
      </c>
      <c r="H2442" s="91" t="s">
        <v>2374</v>
      </c>
      <c r="I2442" s="57" t="s">
        <v>2124</v>
      </c>
      <c r="J2442" s="100">
        <v>2.8597</v>
      </c>
      <c r="K2442" s="59">
        <v>0</v>
      </c>
      <c r="L2442" s="57">
        <v>378</v>
      </c>
      <c r="M2442" s="22"/>
    </row>
    <row r="2443" s="83" customFormat="1" ht="27.6" spans="1:13">
      <c r="A2443" s="83" t="s">
        <v>44</v>
      </c>
      <c r="B2443" s="84">
        <v>2442</v>
      </c>
      <c r="C2443" s="57" t="s">
        <v>45</v>
      </c>
      <c r="D2443" s="57" t="s">
        <v>89</v>
      </c>
      <c r="E2443" s="42" t="s">
        <v>6170</v>
      </c>
      <c r="F2443" s="98" t="s">
        <v>114</v>
      </c>
      <c r="G2443" s="99" t="s">
        <v>4648</v>
      </c>
      <c r="H2443" s="91" t="s">
        <v>2369</v>
      </c>
      <c r="I2443" s="57" t="s">
        <v>22</v>
      </c>
      <c r="J2443" s="76">
        <v>1</v>
      </c>
      <c r="K2443" s="57">
        <v>0</v>
      </c>
      <c r="L2443" s="57">
        <v>54</v>
      </c>
      <c r="M2443" s="22"/>
    </row>
    <row r="2444" s="83" customFormat="1" ht="27.6" spans="1:13">
      <c r="A2444" s="83" t="s">
        <v>44</v>
      </c>
      <c r="B2444" s="84">
        <v>2443</v>
      </c>
      <c r="C2444" s="57" t="s">
        <v>45</v>
      </c>
      <c r="D2444" s="57" t="s">
        <v>89</v>
      </c>
      <c r="E2444" s="42" t="s">
        <v>6170</v>
      </c>
      <c r="F2444" s="98" t="s">
        <v>114</v>
      </c>
      <c r="G2444" s="99" t="s">
        <v>4658</v>
      </c>
      <c r="H2444" s="91" t="s">
        <v>2369</v>
      </c>
      <c r="I2444" s="57" t="s">
        <v>22</v>
      </c>
      <c r="J2444" s="76">
        <v>3</v>
      </c>
      <c r="K2444" s="57">
        <v>0</v>
      </c>
      <c r="L2444" s="57">
        <v>272</v>
      </c>
      <c r="M2444" s="22"/>
    </row>
    <row r="2445" s="83" customFormat="1" ht="27.6" spans="1:13">
      <c r="A2445" s="83" t="s">
        <v>44</v>
      </c>
      <c r="B2445" s="84">
        <v>2444</v>
      </c>
      <c r="C2445" s="57" t="s">
        <v>45</v>
      </c>
      <c r="D2445" s="57" t="s">
        <v>53</v>
      </c>
      <c r="E2445" s="42" t="s">
        <v>6170</v>
      </c>
      <c r="F2445" s="98" t="s">
        <v>55</v>
      </c>
      <c r="G2445" s="99" t="s">
        <v>4681</v>
      </c>
      <c r="H2445" s="91" t="s">
        <v>2371</v>
      </c>
      <c r="I2445" s="57" t="s">
        <v>22</v>
      </c>
      <c r="J2445" s="76">
        <v>5</v>
      </c>
      <c r="K2445" s="57">
        <v>0</v>
      </c>
      <c r="L2445" s="57">
        <v>286</v>
      </c>
      <c r="M2445" s="22"/>
    </row>
    <row r="2446" s="83" customFormat="1" ht="27.6" spans="1:13">
      <c r="A2446" s="83" t="s">
        <v>44</v>
      </c>
      <c r="B2446" s="84">
        <v>2445</v>
      </c>
      <c r="C2446" s="57" t="s">
        <v>45</v>
      </c>
      <c r="D2446" s="57" t="s">
        <v>53</v>
      </c>
      <c r="E2446" s="42" t="s">
        <v>6170</v>
      </c>
      <c r="F2446" s="98" t="s">
        <v>249</v>
      </c>
      <c r="G2446" s="99" t="s">
        <v>4682</v>
      </c>
      <c r="H2446" s="91" t="s">
        <v>2371</v>
      </c>
      <c r="I2446" s="57" t="s">
        <v>22</v>
      </c>
      <c r="J2446" s="76">
        <v>1</v>
      </c>
      <c r="K2446" s="57">
        <v>0</v>
      </c>
      <c r="L2446" s="57">
        <v>17</v>
      </c>
      <c r="M2446" s="22"/>
    </row>
    <row r="2447" s="83" customFormat="1" ht="27.6" spans="1:13">
      <c r="A2447" s="83" t="s">
        <v>44</v>
      </c>
      <c r="B2447" s="84">
        <v>2446</v>
      </c>
      <c r="C2447" s="57" t="s">
        <v>45</v>
      </c>
      <c r="D2447" s="57" t="s">
        <v>171</v>
      </c>
      <c r="E2447" s="42" t="s">
        <v>6170</v>
      </c>
      <c r="F2447" s="98" t="s">
        <v>172</v>
      </c>
      <c r="G2447" s="99" t="s">
        <v>4661</v>
      </c>
      <c r="H2447" s="42" t="s">
        <v>4662</v>
      </c>
      <c r="I2447" s="57" t="s">
        <v>22</v>
      </c>
      <c r="J2447" s="76">
        <v>1</v>
      </c>
      <c r="K2447" s="57">
        <v>0</v>
      </c>
      <c r="L2447" s="57">
        <v>1</v>
      </c>
      <c r="M2447" s="22"/>
    </row>
    <row r="2448" s="83" customFormat="1" ht="27.6" spans="1:13">
      <c r="A2448" s="83" t="s">
        <v>44</v>
      </c>
      <c r="B2448" s="84">
        <v>2447</v>
      </c>
      <c r="C2448" s="57" t="s">
        <v>45</v>
      </c>
      <c r="D2448" s="57" t="s">
        <v>171</v>
      </c>
      <c r="E2448" s="42" t="s">
        <v>6170</v>
      </c>
      <c r="F2448" s="98" t="s">
        <v>172</v>
      </c>
      <c r="G2448" s="99" t="s">
        <v>4663</v>
      </c>
      <c r="H2448" s="42" t="s">
        <v>4662</v>
      </c>
      <c r="I2448" s="57" t="s">
        <v>22</v>
      </c>
      <c r="J2448" s="76">
        <v>2</v>
      </c>
      <c r="K2448" s="57">
        <v>0</v>
      </c>
      <c r="L2448" s="57">
        <v>2</v>
      </c>
      <c r="M2448" s="22"/>
    </row>
    <row r="2449" s="83" customFormat="1" ht="27.6" spans="1:13">
      <c r="A2449" s="83" t="s">
        <v>44</v>
      </c>
      <c r="B2449" s="84">
        <v>2448</v>
      </c>
      <c r="C2449" s="57" t="s">
        <v>45</v>
      </c>
      <c r="D2449" s="57" t="s">
        <v>53</v>
      </c>
      <c r="E2449" s="42" t="s">
        <v>6170</v>
      </c>
      <c r="F2449" s="98" t="s">
        <v>236</v>
      </c>
      <c r="G2449" s="99" t="s">
        <v>4664</v>
      </c>
      <c r="H2449" s="91" t="s">
        <v>2369</v>
      </c>
      <c r="I2449" s="57" t="s">
        <v>22</v>
      </c>
      <c r="J2449" s="76">
        <v>1</v>
      </c>
      <c r="K2449" s="57">
        <f>(CEILING(J2449*0.2,1))*1</f>
        <v>1</v>
      </c>
      <c r="L2449" s="57">
        <v>2</v>
      </c>
      <c r="M2449" s="22"/>
    </row>
    <row r="2450" s="83" customFormat="1" ht="27.6" spans="1:13">
      <c r="A2450" s="83" t="s">
        <v>44</v>
      </c>
      <c r="B2450" s="84">
        <v>2449</v>
      </c>
      <c r="C2450" s="57" t="s">
        <v>45</v>
      </c>
      <c r="D2450" s="57" t="s">
        <v>322</v>
      </c>
      <c r="E2450" s="42" t="s">
        <v>6170</v>
      </c>
      <c r="F2450" s="98" t="s">
        <v>323</v>
      </c>
      <c r="G2450" s="99" t="s">
        <v>4769</v>
      </c>
      <c r="H2450" s="91" t="s">
        <v>2374</v>
      </c>
      <c r="I2450" s="57" t="s">
        <v>2124</v>
      </c>
      <c r="J2450" s="100">
        <v>3.06371</v>
      </c>
      <c r="K2450" s="59">
        <v>0</v>
      </c>
      <c r="L2450" s="57">
        <v>294</v>
      </c>
      <c r="M2450" s="22"/>
    </row>
    <row r="2451" s="83" customFormat="1" ht="27.6" spans="1:13">
      <c r="A2451" s="83" t="s">
        <v>44</v>
      </c>
      <c r="B2451" s="84">
        <v>2450</v>
      </c>
      <c r="C2451" s="57" t="s">
        <v>45</v>
      </c>
      <c r="D2451" s="57" t="s">
        <v>89</v>
      </c>
      <c r="E2451" s="42" t="s">
        <v>6170</v>
      </c>
      <c r="F2451" s="98" t="s">
        <v>114</v>
      </c>
      <c r="G2451" s="99" t="s">
        <v>4547</v>
      </c>
      <c r="H2451" s="91" t="s">
        <v>2369</v>
      </c>
      <c r="I2451" s="57" t="s">
        <v>22</v>
      </c>
      <c r="J2451" s="76">
        <v>2</v>
      </c>
      <c r="K2451" s="57">
        <v>0</v>
      </c>
      <c r="L2451" s="57">
        <v>74</v>
      </c>
      <c r="M2451" s="22"/>
    </row>
    <row r="2452" s="83" customFormat="1" ht="27.6" spans="1:13">
      <c r="A2452" s="83" t="s">
        <v>44</v>
      </c>
      <c r="B2452" s="84">
        <v>2451</v>
      </c>
      <c r="C2452" s="57" t="s">
        <v>45</v>
      </c>
      <c r="D2452" s="57" t="s">
        <v>53</v>
      </c>
      <c r="E2452" s="42" t="s">
        <v>6170</v>
      </c>
      <c r="F2452" s="98" t="s">
        <v>55</v>
      </c>
      <c r="G2452" s="99" t="s">
        <v>4548</v>
      </c>
      <c r="H2452" s="91" t="s">
        <v>2371</v>
      </c>
      <c r="I2452" s="57" t="s">
        <v>22</v>
      </c>
      <c r="J2452" s="76">
        <v>6</v>
      </c>
      <c r="K2452" s="57">
        <v>0</v>
      </c>
      <c r="L2452" s="57">
        <v>276</v>
      </c>
      <c r="M2452" s="22"/>
    </row>
    <row r="2453" s="83" customFormat="1" ht="27.6" spans="1:13">
      <c r="A2453" s="83" t="s">
        <v>44</v>
      </c>
      <c r="B2453" s="84">
        <v>2452</v>
      </c>
      <c r="C2453" s="57" t="s">
        <v>45</v>
      </c>
      <c r="D2453" s="57" t="s">
        <v>171</v>
      </c>
      <c r="E2453" s="42" t="s">
        <v>6170</v>
      </c>
      <c r="F2453" s="98" t="s">
        <v>172</v>
      </c>
      <c r="G2453" s="99" t="s">
        <v>4550</v>
      </c>
      <c r="H2453" s="91" t="s">
        <v>1697</v>
      </c>
      <c r="I2453" s="57" t="s">
        <v>22</v>
      </c>
      <c r="J2453" s="76">
        <v>2</v>
      </c>
      <c r="K2453" s="57">
        <v>0</v>
      </c>
      <c r="L2453" s="57">
        <v>2</v>
      </c>
      <c r="M2453" s="22"/>
    </row>
    <row r="2454" s="83" customFormat="1" ht="27.6" spans="1:13">
      <c r="A2454" s="83" t="s">
        <v>44</v>
      </c>
      <c r="B2454" s="84">
        <v>2453</v>
      </c>
      <c r="C2454" s="57" t="s">
        <v>45</v>
      </c>
      <c r="D2454" s="57" t="s">
        <v>53</v>
      </c>
      <c r="E2454" s="42" t="s">
        <v>6170</v>
      </c>
      <c r="F2454" s="98" t="s">
        <v>236</v>
      </c>
      <c r="G2454" s="99" t="s">
        <v>4698</v>
      </c>
      <c r="H2454" s="91" t="s">
        <v>2369</v>
      </c>
      <c r="I2454" s="57" t="s">
        <v>22</v>
      </c>
      <c r="J2454" s="76">
        <v>1</v>
      </c>
      <c r="K2454" s="57">
        <v>0</v>
      </c>
      <c r="L2454" s="57">
        <v>3</v>
      </c>
      <c r="M2454" s="22"/>
    </row>
    <row r="2455" s="83" customFormat="1" ht="27.6" spans="1:13">
      <c r="A2455" s="83" t="s">
        <v>44</v>
      </c>
      <c r="B2455" s="84">
        <v>2454</v>
      </c>
      <c r="C2455" s="57" t="s">
        <v>45</v>
      </c>
      <c r="D2455" s="57" t="s">
        <v>53</v>
      </c>
      <c r="E2455" s="42" t="s">
        <v>6170</v>
      </c>
      <c r="F2455" s="98" t="s">
        <v>236</v>
      </c>
      <c r="G2455" s="99" t="s">
        <v>4708</v>
      </c>
      <c r="H2455" s="91" t="s">
        <v>2369</v>
      </c>
      <c r="I2455" s="57" t="s">
        <v>22</v>
      </c>
      <c r="J2455" s="76">
        <v>2</v>
      </c>
      <c r="K2455" s="57">
        <v>0</v>
      </c>
      <c r="L2455" s="57">
        <v>2</v>
      </c>
      <c r="M2455" s="22"/>
    </row>
    <row r="2456" s="83" customFormat="1" ht="27.6" spans="1:13">
      <c r="A2456" s="83" t="s">
        <v>44</v>
      </c>
      <c r="B2456" s="84">
        <v>2455</v>
      </c>
      <c r="C2456" s="57" t="s">
        <v>45</v>
      </c>
      <c r="D2456" s="57" t="s">
        <v>53</v>
      </c>
      <c r="E2456" s="42" t="s">
        <v>6170</v>
      </c>
      <c r="F2456" s="98" t="s">
        <v>236</v>
      </c>
      <c r="G2456" s="99" t="s">
        <v>4699</v>
      </c>
      <c r="H2456" s="91" t="s">
        <v>2369</v>
      </c>
      <c r="I2456" s="57" t="s">
        <v>22</v>
      </c>
      <c r="J2456" s="76">
        <v>2</v>
      </c>
      <c r="K2456" s="57">
        <v>0</v>
      </c>
      <c r="L2456" s="57">
        <v>4</v>
      </c>
      <c r="M2456" s="22"/>
    </row>
    <row r="2457" s="83" customFormat="1" ht="27.6" spans="1:13">
      <c r="A2457" s="83" t="s">
        <v>44</v>
      </c>
      <c r="B2457" s="84">
        <v>2456</v>
      </c>
      <c r="C2457" s="57" t="s">
        <v>45</v>
      </c>
      <c r="D2457" s="57" t="s">
        <v>322</v>
      </c>
      <c r="E2457" s="42" t="s">
        <v>6170</v>
      </c>
      <c r="F2457" s="98" t="s">
        <v>323</v>
      </c>
      <c r="G2457" s="99" t="s">
        <v>4551</v>
      </c>
      <c r="H2457" s="91" t="s">
        <v>2374</v>
      </c>
      <c r="I2457" s="57" t="s">
        <v>2124</v>
      </c>
      <c r="J2457" s="100">
        <v>22.541</v>
      </c>
      <c r="K2457" s="59">
        <v>0</v>
      </c>
      <c r="L2457" s="57">
        <v>1469</v>
      </c>
      <c r="M2457" s="22"/>
    </row>
    <row r="2458" s="83" customFormat="1" ht="27.6" spans="1:13">
      <c r="A2458" s="83" t="s">
        <v>44</v>
      </c>
      <c r="B2458" s="84">
        <v>2457</v>
      </c>
      <c r="C2458" s="57" t="s">
        <v>45</v>
      </c>
      <c r="D2458" s="57" t="s">
        <v>89</v>
      </c>
      <c r="E2458" s="42" t="s">
        <v>6170</v>
      </c>
      <c r="F2458" s="98" t="s">
        <v>114</v>
      </c>
      <c r="G2458" s="99" t="s">
        <v>6601</v>
      </c>
      <c r="H2458" s="91" t="s">
        <v>2369</v>
      </c>
      <c r="I2458" s="57" t="s">
        <v>22</v>
      </c>
      <c r="J2458" s="76">
        <v>1</v>
      </c>
      <c r="K2458" s="57">
        <v>0</v>
      </c>
      <c r="L2458" s="57">
        <v>111</v>
      </c>
      <c r="M2458" s="22"/>
    </row>
    <row r="2459" s="83" customFormat="1" ht="27.6" spans="1:13">
      <c r="A2459" s="83" t="s">
        <v>44</v>
      </c>
      <c r="B2459" s="84">
        <v>2458</v>
      </c>
      <c r="C2459" s="57" t="s">
        <v>45</v>
      </c>
      <c r="D2459" s="57" t="s">
        <v>89</v>
      </c>
      <c r="E2459" s="42" t="s">
        <v>6170</v>
      </c>
      <c r="F2459" s="98" t="s">
        <v>114</v>
      </c>
      <c r="G2459" s="99" t="s">
        <v>4547</v>
      </c>
      <c r="H2459" s="91" t="s">
        <v>2369</v>
      </c>
      <c r="I2459" s="57" t="s">
        <v>22</v>
      </c>
      <c r="J2459" s="76">
        <v>2</v>
      </c>
      <c r="K2459" s="57">
        <v>0</v>
      </c>
      <c r="L2459" s="57">
        <v>74</v>
      </c>
      <c r="M2459" s="22"/>
    </row>
    <row r="2460" s="83" customFormat="1" ht="27.6" spans="1:13">
      <c r="A2460" s="83" t="s">
        <v>44</v>
      </c>
      <c r="B2460" s="84">
        <v>2459</v>
      </c>
      <c r="C2460" s="57" t="s">
        <v>45</v>
      </c>
      <c r="D2460" s="57" t="s">
        <v>53</v>
      </c>
      <c r="E2460" s="42" t="s">
        <v>6170</v>
      </c>
      <c r="F2460" s="98" t="s">
        <v>55</v>
      </c>
      <c r="G2460" s="99" t="s">
        <v>4548</v>
      </c>
      <c r="H2460" s="91" t="s">
        <v>2371</v>
      </c>
      <c r="I2460" s="57" t="s">
        <v>22</v>
      </c>
      <c r="J2460" s="76">
        <v>5</v>
      </c>
      <c r="K2460" s="57">
        <v>0</v>
      </c>
      <c r="L2460" s="57">
        <v>230</v>
      </c>
      <c r="M2460" s="22"/>
    </row>
    <row r="2461" s="83" customFormat="1" ht="27.6" spans="1:13">
      <c r="A2461" s="83" t="s">
        <v>44</v>
      </c>
      <c r="B2461" s="84">
        <v>2460</v>
      </c>
      <c r="C2461" s="57" t="s">
        <v>45</v>
      </c>
      <c r="D2461" s="57" t="s">
        <v>171</v>
      </c>
      <c r="E2461" s="42" t="s">
        <v>6170</v>
      </c>
      <c r="F2461" s="98" t="s">
        <v>172</v>
      </c>
      <c r="G2461" s="99" t="s">
        <v>4550</v>
      </c>
      <c r="H2461" s="91" t="s">
        <v>1697</v>
      </c>
      <c r="I2461" s="57" t="s">
        <v>22</v>
      </c>
      <c r="J2461" s="76">
        <v>2</v>
      </c>
      <c r="K2461" s="57">
        <v>0</v>
      </c>
      <c r="L2461" s="57">
        <v>2</v>
      </c>
      <c r="M2461" s="22"/>
    </row>
    <row r="2462" s="83" customFormat="1" ht="27.6" spans="1:13">
      <c r="A2462" s="83" t="s">
        <v>44</v>
      </c>
      <c r="B2462" s="84">
        <v>2461</v>
      </c>
      <c r="C2462" s="57" t="s">
        <v>45</v>
      </c>
      <c r="D2462" s="57" t="s">
        <v>53</v>
      </c>
      <c r="E2462" s="42" t="s">
        <v>6170</v>
      </c>
      <c r="F2462" s="98" t="s">
        <v>236</v>
      </c>
      <c r="G2462" s="99" t="s">
        <v>4698</v>
      </c>
      <c r="H2462" s="91" t="s">
        <v>2369</v>
      </c>
      <c r="I2462" s="57" t="s">
        <v>22</v>
      </c>
      <c r="J2462" s="76">
        <v>1</v>
      </c>
      <c r="K2462" s="57">
        <v>0</v>
      </c>
      <c r="L2462" s="57">
        <v>3</v>
      </c>
      <c r="M2462" s="22"/>
    </row>
    <row r="2463" s="83" customFormat="1" ht="27.6" spans="1:13">
      <c r="A2463" s="83" t="s">
        <v>44</v>
      </c>
      <c r="B2463" s="84">
        <v>2462</v>
      </c>
      <c r="C2463" s="57" t="s">
        <v>45</v>
      </c>
      <c r="D2463" s="57" t="s">
        <v>53</v>
      </c>
      <c r="E2463" s="42" t="s">
        <v>6170</v>
      </c>
      <c r="F2463" s="98" t="s">
        <v>236</v>
      </c>
      <c r="G2463" s="99" t="s">
        <v>4708</v>
      </c>
      <c r="H2463" s="91" t="s">
        <v>2369</v>
      </c>
      <c r="I2463" s="57" t="s">
        <v>22</v>
      </c>
      <c r="J2463" s="76">
        <v>2</v>
      </c>
      <c r="K2463" s="57">
        <v>0</v>
      </c>
      <c r="L2463" s="57">
        <v>2</v>
      </c>
      <c r="M2463" s="22"/>
    </row>
    <row r="2464" s="83" customFormat="1" ht="27.6" spans="1:13">
      <c r="A2464" s="83" t="s">
        <v>44</v>
      </c>
      <c r="B2464" s="84">
        <v>2463</v>
      </c>
      <c r="C2464" s="57" t="s">
        <v>45</v>
      </c>
      <c r="D2464" s="57" t="s">
        <v>53</v>
      </c>
      <c r="E2464" s="42" t="s">
        <v>6170</v>
      </c>
      <c r="F2464" s="98" t="s">
        <v>236</v>
      </c>
      <c r="G2464" s="99" t="s">
        <v>4699</v>
      </c>
      <c r="H2464" s="91" t="s">
        <v>2369</v>
      </c>
      <c r="I2464" s="57" t="s">
        <v>22</v>
      </c>
      <c r="J2464" s="76">
        <v>2</v>
      </c>
      <c r="K2464" s="57">
        <v>0</v>
      </c>
      <c r="L2464" s="57">
        <v>4</v>
      </c>
      <c r="M2464" s="22"/>
    </row>
    <row r="2465" s="83" customFormat="1" ht="27.6" spans="1:13">
      <c r="A2465" s="83" t="s">
        <v>44</v>
      </c>
      <c r="B2465" s="84">
        <v>2464</v>
      </c>
      <c r="C2465" s="57" t="s">
        <v>45</v>
      </c>
      <c r="D2465" s="57" t="s">
        <v>322</v>
      </c>
      <c r="E2465" s="42" t="s">
        <v>6170</v>
      </c>
      <c r="F2465" s="98" t="s">
        <v>323</v>
      </c>
      <c r="G2465" s="99" t="s">
        <v>4551</v>
      </c>
      <c r="H2465" s="91" t="s">
        <v>2374</v>
      </c>
      <c r="I2465" s="57" t="s">
        <v>2124</v>
      </c>
      <c r="J2465" s="100">
        <v>19.4695</v>
      </c>
      <c r="K2465" s="59">
        <v>0</v>
      </c>
      <c r="L2465" s="57">
        <v>1269</v>
      </c>
      <c r="M2465" s="22"/>
    </row>
    <row r="2466" s="83" customFormat="1" ht="27.6" spans="1:13">
      <c r="A2466" s="83" t="s">
        <v>44</v>
      </c>
      <c r="B2466" s="84">
        <v>2465</v>
      </c>
      <c r="C2466" s="57" t="s">
        <v>45</v>
      </c>
      <c r="D2466" s="57" t="s">
        <v>89</v>
      </c>
      <c r="E2466" s="42" t="s">
        <v>6170</v>
      </c>
      <c r="F2466" s="98" t="s">
        <v>114</v>
      </c>
      <c r="G2466" s="99" t="s">
        <v>6601</v>
      </c>
      <c r="H2466" s="91" t="s">
        <v>2369</v>
      </c>
      <c r="I2466" s="57" t="s">
        <v>22</v>
      </c>
      <c r="J2466" s="76">
        <v>1</v>
      </c>
      <c r="K2466" s="57">
        <v>0</v>
      </c>
      <c r="L2466" s="57">
        <v>111</v>
      </c>
      <c r="M2466" s="22"/>
    </row>
    <row r="2467" s="83" customFormat="1" ht="27.6" spans="1:13">
      <c r="A2467" s="83" t="s">
        <v>44</v>
      </c>
      <c r="B2467" s="84">
        <v>2466</v>
      </c>
      <c r="C2467" s="57" t="s">
        <v>45</v>
      </c>
      <c r="D2467" s="57" t="s">
        <v>89</v>
      </c>
      <c r="E2467" s="42" t="s">
        <v>6170</v>
      </c>
      <c r="F2467" s="98" t="s">
        <v>114</v>
      </c>
      <c r="G2467" s="99" t="s">
        <v>4721</v>
      </c>
      <c r="H2467" s="91" t="s">
        <v>2369</v>
      </c>
      <c r="I2467" s="57" t="s">
        <v>22</v>
      </c>
      <c r="J2467" s="76">
        <v>5</v>
      </c>
      <c r="K2467" s="57">
        <v>0</v>
      </c>
      <c r="L2467" s="57">
        <v>341</v>
      </c>
      <c r="M2467" s="22"/>
    </row>
    <row r="2468" s="83" customFormat="1" ht="27.6" spans="1:13">
      <c r="A2468" s="83" t="s">
        <v>44</v>
      </c>
      <c r="B2468" s="84">
        <v>2467</v>
      </c>
      <c r="C2468" s="57" t="s">
        <v>45</v>
      </c>
      <c r="D2468" s="57" t="s">
        <v>53</v>
      </c>
      <c r="E2468" s="42" t="s">
        <v>6170</v>
      </c>
      <c r="F2468" s="98" t="s">
        <v>55</v>
      </c>
      <c r="G2468" s="99" t="s">
        <v>4724</v>
      </c>
      <c r="H2468" s="91" t="s">
        <v>2371</v>
      </c>
      <c r="I2468" s="57" t="s">
        <v>22</v>
      </c>
      <c r="J2468" s="76">
        <v>4</v>
      </c>
      <c r="K2468" s="57">
        <v>0</v>
      </c>
      <c r="L2468" s="57">
        <v>398</v>
      </c>
      <c r="M2468" s="22"/>
    </row>
    <row r="2469" s="83" customFormat="1" ht="27.6" spans="1:13">
      <c r="A2469" s="83" t="s">
        <v>44</v>
      </c>
      <c r="B2469" s="84">
        <v>2468</v>
      </c>
      <c r="C2469" s="57" t="s">
        <v>45</v>
      </c>
      <c r="D2469" s="57" t="s">
        <v>171</v>
      </c>
      <c r="E2469" s="42" t="s">
        <v>6170</v>
      </c>
      <c r="F2469" s="98" t="s">
        <v>172</v>
      </c>
      <c r="G2469" s="99" t="s">
        <v>4727</v>
      </c>
      <c r="H2469" s="91" t="s">
        <v>1697</v>
      </c>
      <c r="I2469" s="57" t="s">
        <v>22</v>
      </c>
      <c r="J2469" s="76">
        <v>4</v>
      </c>
      <c r="K2469" s="57">
        <v>0</v>
      </c>
      <c r="L2469" s="57">
        <v>6</v>
      </c>
      <c r="M2469" s="22"/>
    </row>
    <row r="2470" s="83" customFormat="1" ht="27.6" spans="1:13">
      <c r="A2470" s="83" t="s">
        <v>44</v>
      </c>
      <c r="B2470" s="84">
        <v>2469</v>
      </c>
      <c r="C2470" s="57" t="s">
        <v>45</v>
      </c>
      <c r="D2470" s="57" t="s">
        <v>53</v>
      </c>
      <c r="E2470" s="42" t="s">
        <v>6170</v>
      </c>
      <c r="F2470" s="98" t="s">
        <v>236</v>
      </c>
      <c r="G2470" s="99" t="s">
        <v>4698</v>
      </c>
      <c r="H2470" s="91" t="s">
        <v>2369</v>
      </c>
      <c r="I2470" s="57" t="s">
        <v>22</v>
      </c>
      <c r="J2470" s="76">
        <v>1</v>
      </c>
      <c r="K2470" s="57">
        <v>0</v>
      </c>
      <c r="L2470" s="57">
        <v>3</v>
      </c>
      <c r="M2470" s="22"/>
    </row>
    <row r="2471" s="83" customFormat="1" ht="27.6" spans="1:13">
      <c r="A2471" s="83" t="s">
        <v>44</v>
      </c>
      <c r="B2471" s="84">
        <v>2470</v>
      </c>
      <c r="C2471" s="57" t="s">
        <v>45</v>
      </c>
      <c r="D2471" s="57" t="s">
        <v>53</v>
      </c>
      <c r="E2471" s="42" t="s">
        <v>6170</v>
      </c>
      <c r="F2471" s="98" t="s">
        <v>236</v>
      </c>
      <c r="G2471" s="99" t="s">
        <v>4708</v>
      </c>
      <c r="H2471" s="91" t="s">
        <v>2369</v>
      </c>
      <c r="I2471" s="57" t="s">
        <v>22</v>
      </c>
      <c r="J2471" s="76">
        <v>2</v>
      </c>
      <c r="K2471" s="57">
        <v>0</v>
      </c>
      <c r="L2471" s="57">
        <v>2</v>
      </c>
      <c r="M2471" s="22"/>
    </row>
    <row r="2472" s="83" customFormat="1" ht="27.6" spans="1:13">
      <c r="A2472" s="83" t="s">
        <v>44</v>
      </c>
      <c r="B2472" s="84">
        <v>2471</v>
      </c>
      <c r="C2472" s="57" t="s">
        <v>45</v>
      </c>
      <c r="D2472" s="57" t="s">
        <v>322</v>
      </c>
      <c r="E2472" s="42" t="s">
        <v>6170</v>
      </c>
      <c r="F2472" s="98" t="s">
        <v>323</v>
      </c>
      <c r="G2472" s="99" t="s">
        <v>4729</v>
      </c>
      <c r="H2472" s="91" t="s">
        <v>2374</v>
      </c>
      <c r="I2472" s="57" t="s">
        <v>2124</v>
      </c>
      <c r="J2472" s="100">
        <v>9.5807</v>
      </c>
      <c r="K2472" s="59">
        <v>0</v>
      </c>
      <c r="L2472" s="57">
        <v>840</v>
      </c>
      <c r="M2472" s="22"/>
    </row>
    <row r="2473" s="83" customFormat="1" ht="27.6" spans="1:13">
      <c r="A2473" s="83" t="s">
        <v>44</v>
      </c>
      <c r="B2473" s="84">
        <v>2472</v>
      </c>
      <c r="C2473" s="57" t="s">
        <v>45</v>
      </c>
      <c r="D2473" s="57" t="s">
        <v>89</v>
      </c>
      <c r="E2473" s="42" t="s">
        <v>6170</v>
      </c>
      <c r="F2473" s="98" t="s">
        <v>114</v>
      </c>
      <c r="G2473" s="99" t="s">
        <v>4721</v>
      </c>
      <c r="H2473" s="91" t="s">
        <v>2369</v>
      </c>
      <c r="I2473" s="57" t="s">
        <v>22</v>
      </c>
      <c r="J2473" s="76">
        <v>5</v>
      </c>
      <c r="K2473" s="57">
        <v>0</v>
      </c>
      <c r="L2473" s="57">
        <v>341</v>
      </c>
      <c r="M2473" s="22"/>
    </row>
    <row r="2474" s="83" customFormat="1" ht="27.6" spans="1:13">
      <c r="A2474" s="83" t="s">
        <v>44</v>
      </c>
      <c r="B2474" s="84">
        <v>2473</v>
      </c>
      <c r="C2474" s="57" t="s">
        <v>45</v>
      </c>
      <c r="D2474" s="57" t="s">
        <v>89</v>
      </c>
      <c r="E2474" s="42" t="s">
        <v>6170</v>
      </c>
      <c r="F2474" s="98" t="s">
        <v>114</v>
      </c>
      <c r="G2474" s="99" t="s">
        <v>6615</v>
      </c>
      <c r="H2474" s="91" t="s">
        <v>2369</v>
      </c>
      <c r="I2474" s="57" t="s">
        <v>22</v>
      </c>
      <c r="J2474" s="76">
        <v>2</v>
      </c>
      <c r="K2474" s="57">
        <v>0</v>
      </c>
      <c r="L2474" s="57">
        <v>276</v>
      </c>
      <c r="M2474" s="22"/>
    </row>
    <row r="2475" s="83" customFormat="1" ht="27.6" spans="1:13">
      <c r="A2475" s="83" t="s">
        <v>44</v>
      </c>
      <c r="B2475" s="84">
        <v>2474</v>
      </c>
      <c r="C2475" s="57" t="s">
        <v>45</v>
      </c>
      <c r="D2475" s="57" t="s">
        <v>53</v>
      </c>
      <c r="E2475" s="42" t="s">
        <v>6170</v>
      </c>
      <c r="F2475" s="98" t="s">
        <v>55</v>
      </c>
      <c r="G2475" s="99" t="s">
        <v>4742</v>
      </c>
      <c r="H2475" s="91" t="s">
        <v>2371</v>
      </c>
      <c r="I2475" s="57" t="s">
        <v>22</v>
      </c>
      <c r="J2475" s="76">
        <v>2</v>
      </c>
      <c r="K2475" s="57">
        <v>0</v>
      </c>
      <c r="L2475" s="57">
        <v>112</v>
      </c>
      <c r="M2475" s="22"/>
    </row>
    <row r="2476" s="83" customFormat="1" ht="27.6" spans="1:13">
      <c r="A2476" s="83" t="s">
        <v>44</v>
      </c>
      <c r="B2476" s="84">
        <v>2475</v>
      </c>
      <c r="C2476" s="57" t="s">
        <v>45</v>
      </c>
      <c r="D2476" s="57" t="s">
        <v>53</v>
      </c>
      <c r="E2476" s="42" t="s">
        <v>6170</v>
      </c>
      <c r="F2476" s="98" t="s">
        <v>55</v>
      </c>
      <c r="G2476" s="99" t="s">
        <v>4724</v>
      </c>
      <c r="H2476" s="91" t="s">
        <v>2371</v>
      </c>
      <c r="I2476" s="57" t="s">
        <v>22</v>
      </c>
      <c r="J2476" s="76">
        <v>4</v>
      </c>
      <c r="K2476" s="57">
        <v>0</v>
      </c>
      <c r="L2476" s="57">
        <v>398</v>
      </c>
      <c r="M2476" s="22"/>
    </row>
    <row r="2477" s="83" customFormat="1" ht="27.6" spans="1:13">
      <c r="A2477" s="83" t="s">
        <v>44</v>
      </c>
      <c r="B2477" s="84">
        <v>2476</v>
      </c>
      <c r="C2477" s="57" t="s">
        <v>45</v>
      </c>
      <c r="D2477" s="57" t="s">
        <v>171</v>
      </c>
      <c r="E2477" s="42" t="s">
        <v>6170</v>
      </c>
      <c r="F2477" s="98" t="s">
        <v>172</v>
      </c>
      <c r="G2477" s="99" t="s">
        <v>4727</v>
      </c>
      <c r="H2477" s="91" t="s">
        <v>1697</v>
      </c>
      <c r="I2477" s="57" t="s">
        <v>22</v>
      </c>
      <c r="J2477" s="76">
        <v>6</v>
      </c>
      <c r="K2477" s="57">
        <v>0</v>
      </c>
      <c r="L2477" s="57">
        <v>8</v>
      </c>
      <c r="M2477" s="22"/>
    </row>
    <row r="2478" s="83" customFormat="1" ht="27.6" spans="1:13">
      <c r="A2478" s="83" t="s">
        <v>44</v>
      </c>
      <c r="B2478" s="84">
        <v>2477</v>
      </c>
      <c r="C2478" s="57" t="s">
        <v>45</v>
      </c>
      <c r="D2478" s="57" t="s">
        <v>53</v>
      </c>
      <c r="E2478" s="42" t="s">
        <v>6170</v>
      </c>
      <c r="F2478" s="98" t="s">
        <v>236</v>
      </c>
      <c r="G2478" s="99" t="s">
        <v>4698</v>
      </c>
      <c r="H2478" s="91" t="s">
        <v>2369</v>
      </c>
      <c r="I2478" s="57" t="s">
        <v>22</v>
      </c>
      <c r="J2478" s="76">
        <v>1</v>
      </c>
      <c r="K2478" s="57">
        <v>0</v>
      </c>
      <c r="L2478" s="57">
        <v>3</v>
      </c>
      <c r="M2478" s="22"/>
    </row>
    <row r="2479" s="83" customFormat="1" ht="27.6" spans="1:13">
      <c r="A2479" s="83" t="s">
        <v>44</v>
      </c>
      <c r="B2479" s="84">
        <v>2478</v>
      </c>
      <c r="C2479" s="57" t="s">
        <v>45</v>
      </c>
      <c r="D2479" s="57" t="s">
        <v>322</v>
      </c>
      <c r="E2479" s="42" t="s">
        <v>6170</v>
      </c>
      <c r="F2479" s="98" t="s">
        <v>323</v>
      </c>
      <c r="G2479" s="99" t="s">
        <v>4729</v>
      </c>
      <c r="H2479" s="91" t="s">
        <v>2374</v>
      </c>
      <c r="I2479" s="57" t="s">
        <v>2124</v>
      </c>
      <c r="J2479" s="100">
        <v>10.44</v>
      </c>
      <c r="K2479" s="59">
        <v>0</v>
      </c>
      <c r="L2479" s="57">
        <v>916</v>
      </c>
      <c r="M2479" s="22"/>
    </row>
    <row r="2480" s="83" customFormat="1" ht="27.6" spans="1:13">
      <c r="A2480" s="83" t="s">
        <v>44</v>
      </c>
      <c r="B2480" s="84">
        <v>2479</v>
      </c>
      <c r="C2480" s="57" t="s">
        <v>45</v>
      </c>
      <c r="D2480" s="57" t="s">
        <v>89</v>
      </c>
      <c r="E2480" s="42" t="s">
        <v>6170</v>
      </c>
      <c r="F2480" s="98" t="s">
        <v>114</v>
      </c>
      <c r="G2480" s="99" t="s">
        <v>4721</v>
      </c>
      <c r="H2480" s="91" t="s">
        <v>2369</v>
      </c>
      <c r="I2480" s="57" t="s">
        <v>22</v>
      </c>
      <c r="J2480" s="76">
        <v>5</v>
      </c>
      <c r="K2480" s="57">
        <v>0</v>
      </c>
      <c r="L2480" s="57">
        <v>341</v>
      </c>
      <c r="M2480" s="22"/>
    </row>
    <row r="2481" s="83" customFormat="1" ht="27.6" spans="1:13">
      <c r="A2481" s="83" t="s">
        <v>44</v>
      </c>
      <c r="B2481" s="84">
        <v>2480</v>
      </c>
      <c r="C2481" s="57" t="s">
        <v>45</v>
      </c>
      <c r="D2481" s="57" t="s">
        <v>53</v>
      </c>
      <c r="E2481" s="42" t="s">
        <v>6170</v>
      </c>
      <c r="F2481" s="98" t="s">
        <v>55</v>
      </c>
      <c r="G2481" s="99" t="s">
        <v>4724</v>
      </c>
      <c r="H2481" s="91" t="s">
        <v>2371</v>
      </c>
      <c r="I2481" s="57" t="s">
        <v>22</v>
      </c>
      <c r="J2481" s="76">
        <v>5</v>
      </c>
      <c r="K2481" s="57">
        <v>0</v>
      </c>
      <c r="L2481" s="57">
        <v>497</v>
      </c>
      <c r="M2481" s="22"/>
    </row>
    <row r="2482" s="83" customFormat="1" ht="27.6" spans="1:13">
      <c r="A2482" s="83" t="s">
        <v>44</v>
      </c>
      <c r="B2482" s="84">
        <v>2481</v>
      </c>
      <c r="C2482" s="57" t="s">
        <v>45</v>
      </c>
      <c r="D2482" s="57" t="s">
        <v>171</v>
      </c>
      <c r="E2482" s="42" t="s">
        <v>6170</v>
      </c>
      <c r="F2482" s="98" t="s">
        <v>172</v>
      </c>
      <c r="G2482" s="99" t="s">
        <v>4727</v>
      </c>
      <c r="H2482" s="91" t="s">
        <v>1697</v>
      </c>
      <c r="I2482" s="57" t="s">
        <v>22</v>
      </c>
      <c r="J2482" s="76">
        <v>4</v>
      </c>
      <c r="K2482" s="57">
        <v>0</v>
      </c>
      <c r="L2482" s="57">
        <v>6</v>
      </c>
      <c r="M2482" s="22"/>
    </row>
    <row r="2483" s="83" customFormat="1" ht="27.6" spans="1:13">
      <c r="A2483" s="83" t="s">
        <v>44</v>
      </c>
      <c r="B2483" s="84">
        <v>2482</v>
      </c>
      <c r="C2483" s="57" t="s">
        <v>45</v>
      </c>
      <c r="D2483" s="57" t="s">
        <v>53</v>
      </c>
      <c r="E2483" s="42" t="s">
        <v>6170</v>
      </c>
      <c r="F2483" s="98" t="s">
        <v>236</v>
      </c>
      <c r="G2483" s="99" t="s">
        <v>4698</v>
      </c>
      <c r="H2483" s="91" t="s">
        <v>2369</v>
      </c>
      <c r="I2483" s="57" t="s">
        <v>22</v>
      </c>
      <c r="J2483" s="76">
        <v>1</v>
      </c>
      <c r="K2483" s="57">
        <v>0</v>
      </c>
      <c r="L2483" s="57">
        <v>3</v>
      </c>
      <c r="M2483" s="22"/>
    </row>
    <row r="2484" s="83" customFormat="1" ht="27.6" spans="1:13">
      <c r="A2484" s="83" t="s">
        <v>44</v>
      </c>
      <c r="B2484" s="84">
        <v>2483</v>
      </c>
      <c r="C2484" s="57" t="s">
        <v>45</v>
      </c>
      <c r="D2484" s="57" t="s">
        <v>53</v>
      </c>
      <c r="E2484" s="42" t="s">
        <v>6170</v>
      </c>
      <c r="F2484" s="98" t="s">
        <v>236</v>
      </c>
      <c r="G2484" s="99" t="s">
        <v>4708</v>
      </c>
      <c r="H2484" s="91" t="s">
        <v>2369</v>
      </c>
      <c r="I2484" s="57" t="s">
        <v>22</v>
      </c>
      <c r="J2484" s="76">
        <v>2</v>
      </c>
      <c r="K2484" s="57">
        <v>0</v>
      </c>
      <c r="L2484" s="57">
        <v>2</v>
      </c>
      <c r="M2484" s="22"/>
    </row>
    <row r="2485" s="83" customFormat="1" ht="27.6" spans="1:13">
      <c r="A2485" s="83" t="s">
        <v>44</v>
      </c>
      <c r="B2485" s="84">
        <v>2484</v>
      </c>
      <c r="C2485" s="57" t="s">
        <v>45</v>
      </c>
      <c r="D2485" s="57" t="s">
        <v>322</v>
      </c>
      <c r="E2485" s="42" t="s">
        <v>6170</v>
      </c>
      <c r="F2485" s="98" t="s">
        <v>323</v>
      </c>
      <c r="G2485" s="99" t="s">
        <v>4729</v>
      </c>
      <c r="H2485" s="91" t="s">
        <v>2374</v>
      </c>
      <c r="I2485" s="57" t="s">
        <v>2124</v>
      </c>
      <c r="J2485" s="100">
        <v>9.0539</v>
      </c>
      <c r="K2485" s="59">
        <v>0</v>
      </c>
      <c r="L2485" s="57">
        <v>794</v>
      </c>
      <c r="M2485" s="22"/>
    </row>
    <row r="2486" s="83" customFormat="1" ht="27.6" spans="1:13">
      <c r="A2486" s="83" t="s">
        <v>44</v>
      </c>
      <c r="B2486" s="84">
        <v>2485</v>
      </c>
      <c r="C2486" s="57" t="s">
        <v>45</v>
      </c>
      <c r="D2486" s="57" t="s">
        <v>53</v>
      </c>
      <c r="E2486" s="42" t="s">
        <v>6170</v>
      </c>
      <c r="F2486" s="98" t="s">
        <v>885</v>
      </c>
      <c r="G2486" s="99" t="s">
        <v>4733</v>
      </c>
      <c r="H2486" s="91" t="s">
        <v>2371</v>
      </c>
      <c r="I2486" s="57" t="s">
        <v>22</v>
      </c>
      <c r="J2486" s="76">
        <v>2</v>
      </c>
      <c r="K2486" s="57">
        <v>0</v>
      </c>
      <c r="L2486" s="57">
        <v>124</v>
      </c>
      <c r="M2486" s="22"/>
    </row>
    <row r="2487" s="83" customFormat="1" ht="27.6" spans="1:13">
      <c r="A2487" s="83" t="s">
        <v>44</v>
      </c>
      <c r="B2487" s="84">
        <v>2486</v>
      </c>
      <c r="C2487" s="57" t="s">
        <v>45</v>
      </c>
      <c r="D2487" s="57" t="s">
        <v>53</v>
      </c>
      <c r="E2487" s="42" t="s">
        <v>6170</v>
      </c>
      <c r="F2487" s="98" t="s">
        <v>55</v>
      </c>
      <c r="G2487" s="99" t="s">
        <v>4734</v>
      </c>
      <c r="H2487" s="91" t="s">
        <v>2371</v>
      </c>
      <c r="I2487" s="57" t="s">
        <v>22</v>
      </c>
      <c r="J2487" s="76">
        <v>5</v>
      </c>
      <c r="K2487" s="57">
        <v>0</v>
      </c>
      <c r="L2487" s="57">
        <v>2205</v>
      </c>
      <c r="M2487" s="22"/>
    </row>
    <row r="2488" s="83" customFormat="1" ht="27.6" spans="1:13">
      <c r="A2488" s="83" t="s">
        <v>44</v>
      </c>
      <c r="B2488" s="84">
        <v>2487</v>
      </c>
      <c r="C2488" s="57" t="s">
        <v>45</v>
      </c>
      <c r="D2488" s="57" t="s">
        <v>53</v>
      </c>
      <c r="E2488" s="42" t="s">
        <v>6170</v>
      </c>
      <c r="F2488" s="98" t="s">
        <v>304</v>
      </c>
      <c r="G2488" s="99" t="s">
        <v>4735</v>
      </c>
      <c r="H2488" s="91" t="s">
        <v>2371</v>
      </c>
      <c r="I2488" s="57" t="s">
        <v>22</v>
      </c>
      <c r="J2488" s="76">
        <v>7</v>
      </c>
      <c r="K2488" s="57">
        <v>0</v>
      </c>
      <c r="L2488" s="57">
        <v>2919</v>
      </c>
      <c r="M2488" s="22"/>
    </row>
    <row r="2489" s="83" customFormat="1" ht="27.6" spans="1:13">
      <c r="A2489" s="83" t="s">
        <v>44</v>
      </c>
      <c r="B2489" s="84">
        <v>2488</v>
      </c>
      <c r="C2489" s="57" t="s">
        <v>45</v>
      </c>
      <c r="D2489" s="57" t="s">
        <v>53</v>
      </c>
      <c r="E2489" s="42" t="s">
        <v>6170</v>
      </c>
      <c r="F2489" s="98" t="s">
        <v>236</v>
      </c>
      <c r="G2489" s="99" t="s">
        <v>4636</v>
      </c>
      <c r="H2489" s="91" t="s">
        <v>2369</v>
      </c>
      <c r="I2489" s="57" t="s">
        <v>22</v>
      </c>
      <c r="J2489" s="76">
        <v>3</v>
      </c>
      <c r="K2489" s="57">
        <v>0</v>
      </c>
      <c r="L2489" s="57">
        <v>2</v>
      </c>
      <c r="M2489" s="22"/>
    </row>
    <row r="2490" s="83" customFormat="1" ht="27.6" spans="1:13">
      <c r="A2490" s="83" t="s">
        <v>44</v>
      </c>
      <c r="B2490" s="84">
        <v>2489</v>
      </c>
      <c r="C2490" s="57" t="s">
        <v>45</v>
      </c>
      <c r="D2490" s="57" t="s">
        <v>322</v>
      </c>
      <c r="E2490" s="42" t="s">
        <v>6170</v>
      </c>
      <c r="F2490" s="98" t="s">
        <v>323</v>
      </c>
      <c r="G2490" s="99" t="s">
        <v>4637</v>
      </c>
      <c r="H2490" s="91" t="s">
        <v>2374</v>
      </c>
      <c r="I2490" s="57" t="s">
        <v>2124</v>
      </c>
      <c r="J2490" s="100">
        <v>38.2611</v>
      </c>
      <c r="K2490" s="59">
        <v>0</v>
      </c>
      <c r="L2490" s="57">
        <v>8979</v>
      </c>
      <c r="M2490" s="22"/>
    </row>
    <row r="2491" s="83" customFormat="1" ht="27.6" spans="1:13">
      <c r="A2491" s="83" t="s">
        <v>44</v>
      </c>
      <c r="B2491" s="84">
        <v>2490</v>
      </c>
      <c r="C2491" s="57" t="s">
        <v>45</v>
      </c>
      <c r="D2491" s="57" t="s">
        <v>89</v>
      </c>
      <c r="E2491" s="42" t="s">
        <v>6170</v>
      </c>
      <c r="F2491" s="98" t="s">
        <v>114</v>
      </c>
      <c r="G2491" s="99" t="s">
        <v>4721</v>
      </c>
      <c r="H2491" s="91" t="s">
        <v>2369</v>
      </c>
      <c r="I2491" s="57" t="s">
        <v>22</v>
      </c>
      <c r="J2491" s="76">
        <v>5</v>
      </c>
      <c r="K2491" s="57">
        <v>0</v>
      </c>
      <c r="L2491" s="57">
        <v>341</v>
      </c>
      <c r="M2491" s="22"/>
    </row>
    <row r="2492" s="83" customFormat="1" ht="27.6" spans="1:13">
      <c r="A2492" s="83" t="s">
        <v>44</v>
      </c>
      <c r="B2492" s="84">
        <v>2491</v>
      </c>
      <c r="C2492" s="57" t="s">
        <v>45</v>
      </c>
      <c r="D2492" s="57" t="s">
        <v>89</v>
      </c>
      <c r="E2492" s="42" t="s">
        <v>6170</v>
      </c>
      <c r="F2492" s="98" t="s">
        <v>114</v>
      </c>
      <c r="G2492" s="99" t="s">
        <v>6615</v>
      </c>
      <c r="H2492" s="91" t="s">
        <v>2369</v>
      </c>
      <c r="I2492" s="57" t="s">
        <v>22</v>
      </c>
      <c r="J2492" s="76">
        <v>2</v>
      </c>
      <c r="K2492" s="57">
        <v>0</v>
      </c>
      <c r="L2492" s="57">
        <v>276</v>
      </c>
      <c r="M2492" s="22"/>
    </row>
    <row r="2493" s="83" customFormat="1" ht="27.6" spans="1:13">
      <c r="A2493" s="83" t="s">
        <v>44</v>
      </c>
      <c r="B2493" s="84">
        <v>2492</v>
      </c>
      <c r="C2493" s="57" t="s">
        <v>45</v>
      </c>
      <c r="D2493" s="57" t="s">
        <v>53</v>
      </c>
      <c r="E2493" s="42" t="s">
        <v>6170</v>
      </c>
      <c r="F2493" s="98" t="s">
        <v>55</v>
      </c>
      <c r="G2493" s="99" t="s">
        <v>4742</v>
      </c>
      <c r="H2493" s="91" t="s">
        <v>2371</v>
      </c>
      <c r="I2493" s="57" t="s">
        <v>22</v>
      </c>
      <c r="J2493" s="76">
        <v>2</v>
      </c>
      <c r="K2493" s="57">
        <v>0</v>
      </c>
      <c r="L2493" s="57">
        <v>112</v>
      </c>
      <c r="M2493" s="22"/>
    </row>
    <row r="2494" s="83" customFormat="1" ht="27.6" spans="1:13">
      <c r="A2494" s="83" t="s">
        <v>44</v>
      </c>
      <c r="B2494" s="84">
        <v>2493</v>
      </c>
      <c r="C2494" s="57" t="s">
        <v>45</v>
      </c>
      <c r="D2494" s="57" t="s">
        <v>53</v>
      </c>
      <c r="E2494" s="42" t="s">
        <v>6170</v>
      </c>
      <c r="F2494" s="98" t="s">
        <v>55</v>
      </c>
      <c r="G2494" s="99" t="s">
        <v>4724</v>
      </c>
      <c r="H2494" s="91" t="s">
        <v>2371</v>
      </c>
      <c r="I2494" s="57" t="s">
        <v>22</v>
      </c>
      <c r="J2494" s="76">
        <v>4</v>
      </c>
      <c r="K2494" s="57">
        <v>0</v>
      </c>
      <c r="L2494" s="57">
        <v>398</v>
      </c>
      <c r="M2494" s="22"/>
    </row>
    <row r="2495" s="83" customFormat="1" ht="27.6" spans="1:13">
      <c r="A2495" s="83" t="s">
        <v>44</v>
      </c>
      <c r="B2495" s="84">
        <v>2494</v>
      </c>
      <c r="C2495" s="57" t="s">
        <v>45</v>
      </c>
      <c r="D2495" s="57" t="s">
        <v>171</v>
      </c>
      <c r="E2495" s="42" t="s">
        <v>6170</v>
      </c>
      <c r="F2495" s="98" t="s">
        <v>172</v>
      </c>
      <c r="G2495" s="99" t="s">
        <v>4727</v>
      </c>
      <c r="H2495" s="91" t="s">
        <v>1697</v>
      </c>
      <c r="I2495" s="57" t="s">
        <v>22</v>
      </c>
      <c r="J2495" s="76">
        <v>6</v>
      </c>
      <c r="K2495" s="57">
        <v>0</v>
      </c>
      <c r="L2495" s="57">
        <v>8</v>
      </c>
      <c r="M2495" s="22"/>
    </row>
    <row r="2496" s="83" customFormat="1" ht="27.6" spans="1:13">
      <c r="A2496" s="83" t="s">
        <v>44</v>
      </c>
      <c r="B2496" s="84">
        <v>2495</v>
      </c>
      <c r="C2496" s="57" t="s">
        <v>45</v>
      </c>
      <c r="D2496" s="57" t="s">
        <v>53</v>
      </c>
      <c r="E2496" s="42" t="s">
        <v>6170</v>
      </c>
      <c r="F2496" s="98" t="s">
        <v>236</v>
      </c>
      <c r="G2496" s="99" t="s">
        <v>4698</v>
      </c>
      <c r="H2496" s="91" t="s">
        <v>2369</v>
      </c>
      <c r="I2496" s="57" t="s">
        <v>22</v>
      </c>
      <c r="J2496" s="76">
        <v>1</v>
      </c>
      <c r="K2496" s="57">
        <v>0</v>
      </c>
      <c r="L2496" s="57">
        <v>3</v>
      </c>
      <c r="M2496" s="22"/>
    </row>
    <row r="2497" s="83" customFormat="1" ht="27.6" spans="1:13">
      <c r="A2497" s="83" t="s">
        <v>44</v>
      </c>
      <c r="B2497" s="84">
        <v>2496</v>
      </c>
      <c r="C2497" s="57" t="s">
        <v>45</v>
      </c>
      <c r="D2497" s="57" t="s">
        <v>322</v>
      </c>
      <c r="E2497" s="42" t="s">
        <v>6170</v>
      </c>
      <c r="F2497" s="98" t="s">
        <v>323</v>
      </c>
      <c r="G2497" s="99" t="s">
        <v>4729</v>
      </c>
      <c r="H2497" s="91" t="s">
        <v>2374</v>
      </c>
      <c r="I2497" s="57" t="s">
        <v>2124</v>
      </c>
      <c r="J2497" s="100">
        <v>10.44</v>
      </c>
      <c r="K2497" s="59">
        <v>0</v>
      </c>
      <c r="L2497" s="57">
        <v>916</v>
      </c>
      <c r="M2497" s="22"/>
    </row>
    <row r="2498" s="83" customFormat="1" ht="27.6" spans="1:13">
      <c r="A2498" s="83" t="s">
        <v>44</v>
      </c>
      <c r="B2498" s="84">
        <v>2497</v>
      </c>
      <c r="C2498" s="57" t="s">
        <v>45</v>
      </c>
      <c r="D2498" s="57" t="s">
        <v>89</v>
      </c>
      <c r="E2498" s="42" t="s">
        <v>6170</v>
      </c>
      <c r="F2498" s="98" t="s">
        <v>114</v>
      </c>
      <c r="G2498" s="99" t="s">
        <v>4721</v>
      </c>
      <c r="H2498" s="91" t="s">
        <v>2369</v>
      </c>
      <c r="I2498" s="57" t="s">
        <v>22</v>
      </c>
      <c r="J2498" s="76">
        <v>5</v>
      </c>
      <c r="K2498" s="57">
        <v>0</v>
      </c>
      <c r="L2498" s="57">
        <v>341</v>
      </c>
      <c r="M2498" s="22"/>
    </row>
    <row r="2499" s="83" customFormat="1" ht="27.6" spans="1:13">
      <c r="A2499" s="83" t="s">
        <v>44</v>
      </c>
      <c r="B2499" s="84">
        <v>2498</v>
      </c>
      <c r="C2499" s="57" t="s">
        <v>45</v>
      </c>
      <c r="D2499" s="57" t="s">
        <v>53</v>
      </c>
      <c r="E2499" s="42" t="s">
        <v>6170</v>
      </c>
      <c r="F2499" s="98" t="s">
        <v>55</v>
      </c>
      <c r="G2499" s="99" t="s">
        <v>4724</v>
      </c>
      <c r="H2499" s="91" t="s">
        <v>2371</v>
      </c>
      <c r="I2499" s="57" t="s">
        <v>22</v>
      </c>
      <c r="J2499" s="76">
        <v>5</v>
      </c>
      <c r="K2499" s="57">
        <v>0</v>
      </c>
      <c r="L2499" s="57">
        <v>497</v>
      </c>
      <c r="M2499" s="22"/>
    </row>
    <row r="2500" s="83" customFormat="1" ht="27.6" spans="1:13">
      <c r="A2500" s="83" t="s">
        <v>44</v>
      </c>
      <c r="B2500" s="84">
        <v>2499</v>
      </c>
      <c r="C2500" s="57" t="s">
        <v>45</v>
      </c>
      <c r="D2500" s="57" t="s">
        <v>171</v>
      </c>
      <c r="E2500" s="42" t="s">
        <v>6170</v>
      </c>
      <c r="F2500" s="98" t="s">
        <v>172</v>
      </c>
      <c r="G2500" s="99" t="s">
        <v>4727</v>
      </c>
      <c r="H2500" s="91" t="s">
        <v>1697</v>
      </c>
      <c r="I2500" s="57" t="s">
        <v>22</v>
      </c>
      <c r="J2500" s="76">
        <v>4</v>
      </c>
      <c r="K2500" s="57">
        <v>0</v>
      </c>
      <c r="L2500" s="57">
        <v>6</v>
      </c>
      <c r="M2500" s="22"/>
    </row>
    <row r="2501" s="83" customFormat="1" ht="27.6" spans="1:13">
      <c r="A2501" s="83" t="s">
        <v>44</v>
      </c>
      <c r="B2501" s="84">
        <v>2500</v>
      </c>
      <c r="C2501" s="57" t="s">
        <v>45</v>
      </c>
      <c r="D2501" s="57" t="s">
        <v>53</v>
      </c>
      <c r="E2501" s="42" t="s">
        <v>6170</v>
      </c>
      <c r="F2501" s="98" t="s">
        <v>236</v>
      </c>
      <c r="G2501" s="99" t="s">
        <v>4698</v>
      </c>
      <c r="H2501" s="91" t="s">
        <v>2369</v>
      </c>
      <c r="I2501" s="57" t="s">
        <v>22</v>
      </c>
      <c r="J2501" s="76">
        <v>1</v>
      </c>
      <c r="K2501" s="57">
        <v>0</v>
      </c>
      <c r="L2501" s="57">
        <v>3</v>
      </c>
      <c r="M2501" s="22"/>
    </row>
    <row r="2502" s="83" customFormat="1" ht="27.6" spans="1:13">
      <c r="A2502" s="83" t="s">
        <v>44</v>
      </c>
      <c r="B2502" s="84">
        <v>2501</v>
      </c>
      <c r="C2502" s="57" t="s">
        <v>45</v>
      </c>
      <c r="D2502" s="57" t="s">
        <v>53</v>
      </c>
      <c r="E2502" s="42" t="s">
        <v>6170</v>
      </c>
      <c r="F2502" s="98" t="s">
        <v>236</v>
      </c>
      <c r="G2502" s="99" t="s">
        <v>4708</v>
      </c>
      <c r="H2502" s="91" t="s">
        <v>2369</v>
      </c>
      <c r="I2502" s="57" t="s">
        <v>22</v>
      </c>
      <c r="J2502" s="76">
        <v>2</v>
      </c>
      <c r="K2502" s="57">
        <v>0</v>
      </c>
      <c r="L2502" s="57">
        <v>2</v>
      </c>
      <c r="M2502" s="22"/>
    </row>
    <row r="2503" s="83" customFormat="1" ht="27.6" spans="1:13">
      <c r="A2503" s="83" t="s">
        <v>44</v>
      </c>
      <c r="B2503" s="84">
        <v>2502</v>
      </c>
      <c r="C2503" s="57" t="s">
        <v>45</v>
      </c>
      <c r="D2503" s="57" t="s">
        <v>322</v>
      </c>
      <c r="E2503" s="42" t="s">
        <v>6170</v>
      </c>
      <c r="F2503" s="98" t="s">
        <v>323</v>
      </c>
      <c r="G2503" s="99" t="s">
        <v>4729</v>
      </c>
      <c r="H2503" s="91" t="s">
        <v>2374</v>
      </c>
      <c r="I2503" s="57" t="s">
        <v>2124</v>
      </c>
      <c r="J2503" s="100">
        <v>9.0539</v>
      </c>
      <c r="K2503" s="59">
        <v>0</v>
      </c>
      <c r="L2503" s="57">
        <v>794</v>
      </c>
      <c r="M2503" s="22"/>
    </row>
    <row r="2504" s="83" customFormat="1" ht="27.6" spans="1:13">
      <c r="A2504" s="83" t="s">
        <v>44</v>
      </c>
      <c r="B2504" s="84">
        <v>2503</v>
      </c>
      <c r="C2504" s="57" t="s">
        <v>45</v>
      </c>
      <c r="D2504" s="57" t="s">
        <v>89</v>
      </c>
      <c r="E2504" s="42" t="s">
        <v>6170</v>
      </c>
      <c r="F2504" s="98" t="s">
        <v>114</v>
      </c>
      <c r="G2504" s="99" t="s">
        <v>4721</v>
      </c>
      <c r="H2504" s="91" t="s">
        <v>2369</v>
      </c>
      <c r="I2504" s="57" t="s">
        <v>22</v>
      </c>
      <c r="J2504" s="76">
        <v>5</v>
      </c>
      <c r="K2504" s="57">
        <v>0</v>
      </c>
      <c r="L2504" s="57">
        <v>341</v>
      </c>
      <c r="M2504" s="22"/>
    </row>
    <row r="2505" s="83" customFormat="1" ht="27.6" spans="1:13">
      <c r="A2505" s="83" t="s">
        <v>44</v>
      </c>
      <c r="B2505" s="84">
        <v>2504</v>
      </c>
      <c r="C2505" s="57" t="s">
        <v>45</v>
      </c>
      <c r="D2505" s="57" t="s">
        <v>89</v>
      </c>
      <c r="E2505" s="42" t="s">
        <v>6170</v>
      </c>
      <c r="F2505" s="98" t="s">
        <v>114</v>
      </c>
      <c r="G2505" s="99" t="s">
        <v>6615</v>
      </c>
      <c r="H2505" s="91" t="s">
        <v>2369</v>
      </c>
      <c r="I2505" s="57" t="s">
        <v>22</v>
      </c>
      <c r="J2505" s="76">
        <v>2</v>
      </c>
      <c r="K2505" s="57">
        <v>0</v>
      </c>
      <c r="L2505" s="57">
        <v>276</v>
      </c>
      <c r="M2505" s="22"/>
    </row>
    <row r="2506" s="83" customFormat="1" ht="27.6" spans="1:13">
      <c r="A2506" s="83" t="s">
        <v>44</v>
      </c>
      <c r="B2506" s="84">
        <v>2505</v>
      </c>
      <c r="C2506" s="57" t="s">
        <v>45</v>
      </c>
      <c r="D2506" s="57" t="s">
        <v>53</v>
      </c>
      <c r="E2506" s="42" t="s">
        <v>6170</v>
      </c>
      <c r="F2506" s="98" t="s">
        <v>55</v>
      </c>
      <c r="G2506" s="99" t="s">
        <v>4742</v>
      </c>
      <c r="H2506" s="91" t="s">
        <v>2371</v>
      </c>
      <c r="I2506" s="57" t="s">
        <v>22</v>
      </c>
      <c r="J2506" s="76">
        <v>1</v>
      </c>
      <c r="K2506" s="57">
        <v>0</v>
      </c>
      <c r="L2506" s="57">
        <v>56</v>
      </c>
      <c r="M2506" s="22"/>
    </row>
    <row r="2507" s="83" customFormat="1" ht="27.6" spans="1:13">
      <c r="A2507" s="83" t="s">
        <v>44</v>
      </c>
      <c r="B2507" s="84">
        <v>2506</v>
      </c>
      <c r="C2507" s="57" t="s">
        <v>45</v>
      </c>
      <c r="D2507" s="57" t="s">
        <v>53</v>
      </c>
      <c r="E2507" s="42" t="s">
        <v>6170</v>
      </c>
      <c r="F2507" s="98" t="s">
        <v>55</v>
      </c>
      <c r="G2507" s="99" t="s">
        <v>4724</v>
      </c>
      <c r="H2507" s="91" t="s">
        <v>2371</v>
      </c>
      <c r="I2507" s="57" t="s">
        <v>22</v>
      </c>
      <c r="J2507" s="76">
        <v>6</v>
      </c>
      <c r="K2507" s="57">
        <v>0</v>
      </c>
      <c r="L2507" s="57">
        <v>597</v>
      </c>
      <c r="M2507" s="22"/>
    </row>
    <row r="2508" s="83" customFormat="1" ht="27.6" spans="1:13">
      <c r="A2508" s="83" t="s">
        <v>44</v>
      </c>
      <c r="B2508" s="84">
        <v>2507</v>
      </c>
      <c r="C2508" s="57" t="s">
        <v>45</v>
      </c>
      <c r="D2508" s="57" t="s">
        <v>171</v>
      </c>
      <c r="E2508" s="42" t="s">
        <v>6170</v>
      </c>
      <c r="F2508" s="98" t="s">
        <v>172</v>
      </c>
      <c r="G2508" s="99" t="s">
        <v>4727</v>
      </c>
      <c r="H2508" s="91" t="s">
        <v>1697</v>
      </c>
      <c r="I2508" s="57" t="s">
        <v>22</v>
      </c>
      <c r="J2508" s="76">
        <v>6</v>
      </c>
      <c r="K2508" s="57">
        <v>0</v>
      </c>
      <c r="L2508" s="57">
        <v>8</v>
      </c>
      <c r="M2508" s="22"/>
    </row>
    <row r="2509" s="83" customFormat="1" ht="27.6" spans="1:13">
      <c r="A2509" s="83" t="s">
        <v>44</v>
      </c>
      <c r="B2509" s="84">
        <v>2508</v>
      </c>
      <c r="C2509" s="57" t="s">
        <v>45</v>
      </c>
      <c r="D2509" s="57" t="s">
        <v>53</v>
      </c>
      <c r="E2509" s="42" t="s">
        <v>6170</v>
      </c>
      <c r="F2509" s="98" t="s">
        <v>236</v>
      </c>
      <c r="G2509" s="99" t="s">
        <v>4698</v>
      </c>
      <c r="H2509" s="91" t="s">
        <v>2369</v>
      </c>
      <c r="I2509" s="57" t="s">
        <v>22</v>
      </c>
      <c r="J2509" s="76">
        <v>1</v>
      </c>
      <c r="K2509" s="57">
        <v>0</v>
      </c>
      <c r="L2509" s="57">
        <v>3</v>
      </c>
      <c r="M2509" s="22"/>
    </row>
    <row r="2510" s="83" customFormat="1" ht="27.6" spans="1:13">
      <c r="A2510" s="83" t="s">
        <v>44</v>
      </c>
      <c r="B2510" s="84">
        <v>2509</v>
      </c>
      <c r="C2510" s="57" t="s">
        <v>45</v>
      </c>
      <c r="D2510" s="57" t="s">
        <v>322</v>
      </c>
      <c r="E2510" s="42" t="s">
        <v>6170</v>
      </c>
      <c r="F2510" s="98" t="s">
        <v>323</v>
      </c>
      <c r="G2510" s="99" t="s">
        <v>4729</v>
      </c>
      <c r="H2510" s="91" t="s">
        <v>2374</v>
      </c>
      <c r="I2510" s="57" t="s">
        <v>2124</v>
      </c>
      <c r="J2510" s="100">
        <v>13.0499</v>
      </c>
      <c r="K2510" s="59">
        <v>0</v>
      </c>
      <c r="L2510" s="57">
        <v>1145</v>
      </c>
      <c r="M2510" s="22"/>
    </row>
    <row r="2511" s="83" customFormat="1" ht="27.6" spans="1:13">
      <c r="A2511" s="83" t="s">
        <v>44</v>
      </c>
      <c r="B2511" s="84">
        <v>2510</v>
      </c>
      <c r="C2511" s="57" t="s">
        <v>45</v>
      </c>
      <c r="D2511" s="57" t="s">
        <v>89</v>
      </c>
      <c r="E2511" s="42" t="s">
        <v>6170</v>
      </c>
      <c r="F2511" s="98" t="s">
        <v>114</v>
      </c>
      <c r="G2511" s="99" t="s">
        <v>4721</v>
      </c>
      <c r="H2511" s="91" t="s">
        <v>2369</v>
      </c>
      <c r="I2511" s="57" t="s">
        <v>22</v>
      </c>
      <c r="J2511" s="76">
        <v>5</v>
      </c>
      <c r="K2511" s="57">
        <v>0</v>
      </c>
      <c r="L2511" s="57">
        <v>341</v>
      </c>
      <c r="M2511" s="22"/>
    </row>
    <row r="2512" s="83" customFormat="1" ht="27.6" spans="1:13">
      <c r="A2512" s="83" t="s">
        <v>44</v>
      </c>
      <c r="B2512" s="84">
        <v>2511</v>
      </c>
      <c r="C2512" s="57" t="s">
        <v>45</v>
      </c>
      <c r="D2512" s="57" t="s">
        <v>53</v>
      </c>
      <c r="E2512" s="42" t="s">
        <v>6170</v>
      </c>
      <c r="F2512" s="98" t="s">
        <v>55</v>
      </c>
      <c r="G2512" s="99" t="s">
        <v>4724</v>
      </c>
      <c r="H2512" s="91" t="s">
        <v>2371</v>
      </c>
      <c r="I2512" s="57" t="s">
        <v>22</v>
      </c>
      <c r="J2512" s="76">
        <v>5</v>
      </c>
      <c r="K2512" s="57">
        <v>0</v>
      </c>
      <c r="L2512" s="57">
        <v>497</v>
      </c>
      <c r="M2512" s="22"/>
    </row>
    <row r="2513" s="83" customFormat="1" ht="27.6" spans="1:13">
      <c r="A2513" s="83" t="s">
        <v>44</v>
      </c>
      <c r="B2513" s="84">
        <v>2512</v>
      </c>
      <c r="C2513" s="57" t="s">
        <v>45</v>
      </c>
      <c r="D2513" s="57" t="s">
        <v>171</v>
      </c>
      <c r="E2513" s="42" t="s">
        <v>6170</v>
      </c>
      <c r="F2513" s="98" t="s">
        <v>172</v>
      </c>
      <c r="G2513" s="99" t="s">
        <v>4727</v>
      </c>
      <c r="H2513" s="91" t="s">
        <v>1697</v>
      </c>
      <c r="I2513" s="57" t="s">
        <v>22</v>
      </c>
      <c r="J2513" s="76">
        <v>4</v>
      </c>
      <c r="K2513" s="57">
        <v>0</v>
      </c>
      <c r="L2513" s="57">
        <v>6</v>
      </c>
      <c r="M2513" s="22"/>
    </row>
    <row r="2514" s="83" customFormat="1" ht="27.6" spans="1:13">
      <c r="A2514" s="83" t="s">
        <v>44</v>
      </c>
      <c r="B2514" s="84">
        <v>2513</v>
      </c>
      <c r="C2514" s="57" t="s">
        <v>45</v>
      </c>
      <c r="D2514" s="57" t="s">
        <v>53</v>
      </c>
      <c r="E2514" s="42" t="s">
        <v>6170</v>
      </c>
      <c r="F2514" s="98" t="s">
        <v>236</v>
      </c>
      <c r="G2514" s="99" t="s">
        <v>4698</v>
      </c>
      <c r="H2514" s="91" t="s">
        <v>2369</v>
      </c>
      <c r="I2514" s="57" t="s">
        <v>22</v>
      </c>
      <c r="J2514" s="76">
        <v>1</v>
      </c>
      <c r="K2514" s="57">
        <v>0</v>
      </c>
      <c r="L2514" s="57">
        <v>3</v>
      </c>
      <c r="M2514" s="22"/>
    </row>
    <row r="2515" s="83" customFormat="1" ht="27.6" spans="1:13">
      <c r="A2515" s="83" t="s">
        <v>44</v>
      </c>
      <c r="B2515" s="84">
        <v>2514</v>
      </c>
      <c r="C2515" s="57" t="s">
        <v>45</v>
      </c>
      <c r="D2515" s="57" t="s">
        <v>53</v>
      </c>
      <c r="E2515" s="42" t="s">
        <v>6170</v>
      </c>
      <c r="F2515" s="98" t="s">
        <v>236</v>
      </c>
      <c r="G2515" s="99" t="s">
        <v>4708</v>
      </c>
      <c r="H2515" s="91" t="s">
        <v>2369</v>
      </c>
      <c r="I2515" s="57" t="s">
        <v>22</v>
      </c>
      <c r="J2515" s="76">
        <v>2</v>
      </c>
      <c r="K2515" s="57">
        <v>0</v>
      </c>
      <c r="L2515" s="57">
        <v>2</v>
      </c>
      <c r="M2515" s="22"/>
    </row>
    <row r="2516" s="83" customFormat="1" ht="27.6" spans="1:13">
      <c r="A2516" s="83" t="s">
        <v>44</v>
      </c>
      <c r="B2516" s="84">
        <v>2515</v>
      </c>
      <c r="C2516" s="57" t="s">
        <v>45</v>
      </c>
      <c r="D2516" s="57" t="s">
        <v>322</v>
      </c>
      <c r="E2516" s="42" t="s">
        <v>6170</v>
      </c>
      <c r="F2516" s="98" t="s">
        <v>323</v>
      </c>
      <c r="G2516" s="99" t="s">
        <v>4729</v>
      </c>
      <c r="H2516" s="91" t="s">
        <v>2374</v>
      </c>
      <c r="I2516" s="57" t="s">
        <v>2124</v>
      </c>
      <c r="J2516" s="100">
        <v>9.0401</v>
      </c>
      <c r="K2516" s="59">
        <v>0</v>
      </c>
      <c r="L2516" s="57">
        <v>793</v>
      </c>
      <c r="M2516" s="22"/>
    </row>
    <row r="2517" s="83" customFormat="1" ht="27.6" spans="1:13">
      <c r="A2517" s="83" t="s">
        <v>44</v>
      </c>
      <c r="B2517" s="84">
        <v>2516</v>
      </c>
      <c r="C2517" s="57" t="s">
        <v>45</v>
      </c>
      <c r="D2517" s="57" t="s">
        <v>89</v>
      </c>
      <c r="E2517" s="42" t="s">
        <v>6170</v>
      </c>
      <c r="F2517" s="98" t="s">
        <v>114</v>
      </c>
      <c r="G2517" s="99" t="s">
        <v>4732</v>
      </c>
      <c r="H2517" s="91" t="s">
        <v>2369</v>
      </c>
      <c r="I2517" s="57" t="s">
        <v>22</v>
      </c>
      <c r="J2517" s="76">
        <v>3</v>
      </c>
      <c r="K2517" s="57">
        <v>0</v>
      </c>
      <c r="L2517" s="57">
        <v>540</v>
      </c>
      <c r="M2517" s="22"/>
    </row>
    <row r="2518" s="83" customFormat="1" ht="27.6" spans="1:13">
      <c r="A2518" s="83" t="s">
        <v>44</v>
      </c>
      <c r="B2518" s="84">
        <v>2517</v>
      </c>
      <c r="C2518" s="57" t="s">
        <v>45</v>
      </c>
      <c r="D2518" s="57" t="s">
        <v>53</v>
      </c>
      <c r="E2518" s="42" t="s">
        <v>6170</v>
      </c>
      <c r="F2518" s="98" t="s">
        <v>885</v>
      </c>
      <c r="G2518" s="99" t="s">
        <v>4733</v>
      </c>
      <c r="H2518" s="91" t="s">
        <v>2371</v>
      </c>
      <c r="I2518" s="57" t="s">
        <v>22</v>
      </c>
      <c r="J2518" s="76">
        <v>1</v>
      </c>
      <c r="K2518" s="57">
        <v>0</v>
      </c>
      <c r="L2518" s="57">
        <v>62</v>
      </c>
      <c r="M2518" s="22"/>
    </row>
    <row r="2519" s="83" customFormat="1" ht="27.6" spans="1:13">
      <c r="A2519" s="83" t="s">
        <v>44</v>
      </c>
      <c r="B2519" s="84">
        <v>2518</v>
      </c>
      <c r="C2519" s="57" t="s">
        <v>45</v>
      </c>
      <c r="D2519" s="57" t="s">
        <v>53</v>
      </c>
      <c r="E2519" s="42" t="s">
        <v>6170</v>
      </c>
      <c r="F2519" s="98" t="s">
        <v>55</v>
      </c>
      <c r="G2519" s="99" t="s">
        <v>4734</v>
      </c>
      <c r="H2519" s="91" t="s">
        <v>2371</v>
      </c>
      <c r="I2519" s="57" t="s">
        <v>22</v>
      </c>
      <c r="J2519" s="76">
        <v>6</v>
      </c>
      <c r="K2519" s="57">
        <v>0</v>
      </c>
      <c r="L2519" s="57">
        <v>2646</v>
      </c>
      <c r="M2519" s="22"/>
    </row>
    <row r="2520" s="83" customFormat="1" ht="27.6" spans="1:13">
      <c r="A2520" s="83" t="s">
        <v>44</v>
      </c>
      <c r="B2520" s="84">
        <v>2519</v>
      </c>
      <c r="C2520" s="57" t="s">
        <v>45</v>
      </c>
      <c r="D2520" s="57" t="s">
        <v>53</v>
      </c>
      <c r="E2520" s="42" t="s">
        <v>6170</v>
      </c>
      <c r="F2520" s="98" t="s">
        <v>304</v>
      </c>
      <c r="G2520" s="99" t="s">
        <v>4735</v>
      </c>
      <c r="H2520" s="91" t="s">
        <v>2371</v>
      </c>
      <c r="I2520" s="57" t="s">
        <v>22</v>
      </c>
      <c r="J2520" s="76">
        <v>4</v>
      </c>
      <c r="K2520" s="57">
        <v>0</v>
      </c>
      <c r="L2520" s="57">
        <v>1668</v>
      </c>
      <c r="M2520" s="22"/>
    </row>
    <row r="2521" s="83" customFormat="1" ht="27.6" spans="1:13">
      <c r="A2521" s="83" t="s">
        <v>44</v>
      </c>
      <c r="B2521" s="84">
        <v>2520</v>
      </c>
      <c r="C2521" s="57" t="s">
        <v>45</v>
      </c>
      <c r="D2521" s="57" t="s">
        <v>171</v>
      </c>
      <c r="E2521" s="42" t="s">
        <v>6170</v>
      </c>
      <c r="F2521" s="98" t="s">
        <v>172</v>
      </c>
      <c r="G2521" s="99" t="s">
        <v>4736</v>
      </c>
      <c r="H2521" s="42" t="s">
        <v>4737</v>
      </c>
      <c r="I2521" s="57" t="s">
        <v>22</v>
      </c>
      <c r="J2521" s="76">
        <v>2</v>
      </c>
      <c r="K2521" s="57">
        <v>0</v>
      </c>
      <c r="L2521" s="57">
        <v>1</v>
      </c>
      <c r="M2521" s="22"/>
    </row>
    <row r="2522" s="83" customFormat="1" ht="27.6" spans="1:13">
      <c r="A2522" s="83" t="s">
        <v>44</v>
      </c>
      <c r="B2522" s="84">
        <v>2521</v>
      </c>
      <c r="C2522" s="57" t="s">
        <v>45</v>
      </c>
      <c r="D2522" s="57" t="s">
        <v>53</v>
      </c>
      <c r="E2522" s="42" t="s">
        <v>6170</v>
      </c>
      <c r="F2522" s="98" t="s">
        <v>236</v>
      </c>
      <c r="G2522" s="99" t="s">
        <v>6616</v>
      </c>
      <c r="H2522" s="91" t="s">
        <v>2369</v>
      </c>
      <c r="I2522" s="57" t="s">
        <v>22</v>
      </c>
      <c r="J2522" s="76">
        <v>4</v>
      </c>
      <c r="K2522" s="57">
        <f>(CEILING(J2522*0.2,1))*1</f>
        <v>1</v>
      </c>
      <c r="L2522" s="57">
        <v>5</v>
      </c>
      <c r="M2522" s="22"/>
    </row>
    <row r="2523" s="83" customFormat="1" ht="27.6" spans="1:13">
      <c r="A2523" s="83" t="s">
        <v>44</v>
      </c>
      <c r="B2523" s="84">
        <v>2522</v>
      </c>
      <c r="C2523" s="57" t="s">
        <v>45</v>
      </c>
      <c r="D2523" s="57" t="s">
        <v>53</v>
      </c>
      <c r="E2523" s="42" t="s">
        <v>6170</v>
      </c>
      <c r="F2523" s="98" t="s">
        <v>236</v>
      </c>
      <c r="G2523" s="99" t="s">
        <v>4636</v>
      </c>
      <c r="H2523" s="91" t="s">
        <v>2369</v>
      </c>
      <c r="I2523" s="57" t="s">
        <v>22</v>
      </c>
      <c r="J2523" s="76">
        <v>1</v>
      </c>
      <c r="K2523" s="57">
        <v>0</v>
      </c>
      <c r="L2523" s="57">
        <v>1</v>
      </c>
      <c r="M2523" s="22"/>
    </row>
    <row r="2524" s="83" customFormat="1" ht="27.6" spans="1:13">
      <c r="A2524" s="83" t="s">
        <v>44</v>
      </c>
      <c r="B2524" s="84">
        <v>2523</v>
      </c>
      <c r="C2524" s="57" t="s">
        <v>45</v>
      </c>
      <c r="D2524" s="57" t="s">
        <v>322</v>
      </c>
      <c r="E2524" s="42" t="s">
        <v>6170</v>
      </c>
      <c r="F2524" s="98" t="s">
        <v>323</v>
      </c>
      <c r="G2524" s="99" t="s">
        <v>4637</v>
      </c>
      <c r="H2524" s="91" t="s">
        <v>2374</v>
      </c>
      <c r="I2524" s="57" t="s">
        <v>2124</v>
      </c>
      <c r="J2524" s="100">
        <v>19.2424</v>
      </c>
      <c r="K2524" s="59">
        <v>0</v>
      </c>
      <c r="L2524" s="57">
        <v>4516</v>
      </c>
      <c r="M2524" s="22"/>
    </row>
    <row r="2525" s="83" customFormat="1" ht="27.6" spans="1:13">
      <c r="A2525" s="83" t="s">
        <v>44</v>
      </c>
      <c r="B2525" s="84">
        <v>2524</v>
      </c>
      <c r="C2525" s="57" t="s">
        <v>45</v>
      </c>
      <c r="D2525" s="57" t="s">
        <v>53</v>
      </c>
      <c r="E2525" s="42" t="s">
        <v>6170</v>
      </c>
      <c r="F2525" s="98" t="s">
        <v>3813</v>
      </c>
      <c r="G2525" s="99" t="s">
        <v>4720</v>
      </c>
      <c r="H2525" s="42" t="s">
        <v>3569</v>
      </c>
      <c r="I2525" s="57" t="s">
        <v>22</v>
      </c>
      <c r="J2525" s="76">
        <v>1</v>
      </c>
      <c r="K2525" s="57">
        <v>0</v>
      </c>
      <c r="L2525" s="57">
        <v>14</v>
      </c>
      <c r="M2525" s="22"/>
    </row>
    <row r="2526" s="83" customFormat="1" ht="27.6" spans="1:13">
      <c r="A2526" s="83" t="s">
        <v>44</v>
      </c>
      <c r="B2526" s="84">
        <v>2525</v>
      </c>
      <c r="C2526" s="57" t="s">
        <v>45</v>
      </c>
      <c r="D2526" s="57" t="s">
        <v>89</v>
      </c>
      <c r="E2526" s="42" t="s">
        <v>6170</v>
      </c>
      <c r="F2526" s="98" t="s">
        <v>90</v>
      </c>
      <c r="G2526" s="99" t="s">
        <v>6617</v>
      </c>
      <c r="H2526" s="91" t="s">
        <v>2369</v>
      </c>
      <c r="I2526" s="57" t="s">
        <v>22</v>
      </c>
      <c r="J2526" s="76">
        <v>1</v>
      </c>
      <c r="K2526" s="57">
        <v>0</v>
      </c>
      <c r="L2526" s="57">
        <v>100</v>
      </c>
      <c r="M2526" s="22"/>
    </row>
    <row r="2527" s="83" customFormat="1" ht="27.6" spans="1:13">
      <c r="A2527" s="83" t="s">
        <v>44</v>
      </c>
      <c r="B2527" s="84">
        <v>2526</v>
      </c>
      <c r="C2527" s="57" t="s">
        <v>45</v>
      </c>
      <c r="D2527" s="57" t="s">
        <v>89</v>
      </c>
      <c r="E2527" s="42" t="s">
        <v>6170</v>
      </c>
      <c r="F2527" s="98" t="s">
        <v>114</v>
      </c>
      <c r="G2527" s="99" t="s">
        <v>4710</v>
      </c>
      <c r="H2527" s="91" t="s">
        <v>2369</v>
      </c>
      <c r="I2527" s="57" t="s">
        <v>22</v>
      </c>
      <c r="J2527" s="76">
        <v>3</v>
      </c>
      <c r="K2527" s="57">
        <v>0</v>
      </c>
      <c r="L2527" s="57">
        <v>181</v>
      </c>
      <c r="M2527" s="22"/>
    </row>
    <row r="2528" s="83" customFormat="1" ht="27.6" spans="1:13">
      <c r="A2528" s="83" t="s">
        <v>44</v>
      </c>
      <c r="B2528" s="84">
        <v>2527</v>
      </c>
      <c r="C2528" s="57" t="s">
        <v>45</v>
      </c>
      <c r="D2528" s="57" t="s">
        <v>89</v>
      </c>
      <c r="E2528" s="42" t="s">
        <v>6170</v>
      </c>
      <c r="F2528" s="98" t="s">
        <v>114</v>
      </c>
      <c r="G2528" s="99" t="s">
        <v>4721</v>
      </c>
      <c r="H2528" s="91" t="s">
        <v>2369</v>
      </c>
      <c r="I2528" s="57" t="s">
        <v>22</v>
      </c>
      <c r="J2528" s="76">
        <v>7</v>
      </c>
      <c r="K2528" s="57">
        <v>0</v>
      </c>
      <c r="L2528" s="57">
        <v>478</v>
      </c>
      <c r="M2528" s="22"/>
    </row>
    <row r="2529" s="83" customFormat="1" ht="60" spans="1:13">
      <c r="A2529" s="83" t="s">
        <v>44</v>
      </c>
      <c r="B2529" s="84">
        <v>2528</v>
      </c>
      <c r="C2529" s="57" t="s">
        <v>45</v>
      </c>
      <c r="D2529" s="57" t="s">
        <v>17</v>
      </c>
      <c r="E2529" s="42" t="s">
        <v>6170</v>
      </c>
      <c r="F2529" s="92" t="s">
        <v>3992</v>
      </c>
      <c r="G2529" s="93" t="s">
        <v>4740</v>
      </c>
      <c r="H2529" s="40" t="s">
        <v>4741</v>
      </c>
      <c r="I2529" s="57" t="s">
        <v>22</v>
      </c>
      <c r="J2529" s="76">
        <v>1</v>
      </c>
      <c r="K2529" s="57">
        <v>0</v>
      </c>
      <c r="L2529" s="57">
        <v>468</v>
      </c>
      <c r="M2529" s="22"/>
    </row>
    <row r="2530" s="83" customFormat="1" ht="27.6" spans="1:13">
      <c r="A2530" s="83" t="s">
        <v>44</v>
      </c>
      <c r="B2530" s="84">
        <v>2529</v>
      </c>
      <c r="C2530" s="57" t="s">
        <v>45</v>
      </c>
      <c r="D2530" s="57" t="s">
        <v>53</v>
      </c>
      <c r="E2530" s="42" t="s">
        <v>6170</v>
      </c>
      <c r="F2530" s="98" t="s">
        <v>55</v>
      </c>
      <c r="G2530" s="99" t="s">
        <v>4742</v>
      </c>
      <c r="H2530" s="91" t="s">
        <v>2371</v>
      </c>
      <c r="I2530" s="57" t="s">
        <v>22</v>
      </c>
      <c r="J2530" s="76">
        <v>1</v>
      </c>
      <c r="K2530" s="57">
        <v>0</v>
      </c>
      <c r="L2530" s="57">
        <v>56</v>
      </c>
      <c r="M2530" s="22"/>
    </row>
    <row r="2531" s="83" customFormat="1" ht="27.6" spans="1:13">
      <c r="A2531" s="83" t="s">
        <v>44</v>
      </c>
      <c r="B2531" s="84">
        <v>2530</v>
      </c>
      <c r="C2531" s="57" t="s">
        <v>45</v>
      </c>
      <c r="D2531" s="57" t="s">
        <v>53</v>
      </c>
      <c r="E2531" s="42" t="s">
        <v>6170</v>
      </c>
      <c r="F2531" s="98" t="s">
        <v>55</v>
      </c>
      <c r="G2531" s="99" t="s">
        <v>4712</v>
      </c>
      <c r="H2531" s="91" t="s">
        <v>2371</v>
      </c>
      <c r="I2531" s="57" t="s">
        <v>22</v>
      </c>
      <c r="J2531" s="76">
        <v>1</v>
      </c>
      <c r="K2531" s="57">
        <v>0</v>
      </c>
      <c r="L2531" s="57">
        <v>78</v>
      </c>
      <c r="M2531" s="22"/>
    </row>
    <row r="2532" s="83" customFormat="1" ht="27.6" spans="1:13">
      <c r="A2532" s="83" t="s">
        <v>44</v>
      </c>
      <c r="B2532" s="84">
        <v>2531</v>
      </c>
      <c r="C2532" s="57" t="s">
        <v>45</v>
      </c>
      <c r="D2532" s="57" t="s">
        <v>53</v>
      </c>
      <c r="E2532" s="42" t="s">
        <v>6170</v>
      </c>
      <c r="F2532" s="98" t="s">
        <v>55</v>
      </c>
      <c r="G2532" s="99" t="s">
        <v>4724</v>
      </c>
      <c r="H2532" s="91" t="s">
        <v>2371</v>
      </c>
      <c r="I2532" s="57" t="s">
        <v>22</v>
      </c>
      <c r="J2532" s="76">
        <v>5</v>
      </c>
      <c r="K2532" s="57">
        <v>0</v>
      </c>
      <c r="L2532" s="57">
        <v>497</v>
      </c>
      <c r="M2532" s="22"/>
    </row>
    <row r="2533" s="83" customFormat="1" ht="27.6" spans="1:13">
      <c r="A2533" s="83" t="s">
        <v>44</v>
      </c>
      <c r="B2533" s="84">
        <v>2532</v>
      </c>
      <c r="C2533" s="57" t="s">
        <v>45</v>
      </c>
      <c r="D2533" s="57" t="s">
        <v>53</v>
      </c>
      <c r="E2533" s="42" t="s">
        <v>6170</v>
      </c>
      <c r="F2533" s="98" t="s">
        <v>249</v>
      </c>
      <c r="G2533" s="99" t="s">
        <v>4743</v>
      </c>
      <c r="H2533" s="91" t="s">
        <v>2371</v>
      </c>
      <c r="I2533" s="57" t="s">
        <v>22</v>
      </c>
      <c r="J2533" s="76">
        <v>1</v>
      </c>
      <c r="K2533" s="57">
        <v>0</v>
      </c>
      <c r="L2533" s="57">
        <v>33</v>
      </c>
      <c r="M2533" s="22"/>
    </row>
    <row r="2534" s="83" customFormat="1" ht="27.6" spans="1:13">
      <c r="A2534" s="83" t="s">
        <v>44</v>
      </c>
      <c r="B2534" s="84">
        <v>2533</v>
      </c>
      <c r="C2534" s="57" t="s">
        <v>45</v>
      </c>
      <c r="D2534" s="57" t="s">
        <v>171</v>
      </c>
      <c r="E2534" s="42" t="s">
        <v>6170</v>
      </c>
      <c r="F2534" s="98" t="s">
        <v>172</v>
      </c>
      <c r="G2534" s="99" t="s">
        <v>4713</v>
      </c>
      <c r="H2534" s="91" t="s">
        <v>1697</v>
      </c>
      <c r="I2534" s="57" t="s">
        <v>22</v>
      </c>
      <c r="J2534" s="76">
        <v>2</v>
      </c>
      <c r="K2534" s="57">
        <v>0</v>
      </c>
      <c r="L2534" s="57">
        <v>3</v>
      </c>
      <c r="M2534" s="22"/>
    </row>
    <row r="2535" s="83" customFormat="1" ht="27.6" spans="1:13">
      <c r="A2535" s="83" t="s">
        <v>44</v>
      </c>
      <c r="B2535" s="84">
        <v>2534</v>
      </c>
      <c r="C2535" s="57" t="s">
        <v>45</v>
      </c>
      <c r="D2535" s="57" t="s">
        <v>171</v>
      </c>
      <c r="E2535" s="42" t="s">
        <v>6170</v>
      </c>
      <c r="F2535" s="98" t="s">
        <v>172</v>
      </c>
      <c r="G2535" s="99" t="s">
        <v>4727</v>
      </c>
      <c r="H2535" s="91" t="s">
        <v>1697</v>
      </c>
      <c r="I2535" s="57" t="s">
        <v>22</v>
      </c>
      <c r="J2535" s="76">
        <v>6</v>
      </c>
      <c r="K2535" s="57">
        <v>0</v>
      </c>
      <c r="L2535" s="57">
        <v>8</v>
      </c>
      <c r="M2535" s="22"/>
    </row>
    <row r="2536" s="83" customFormat="1" ht="27.6" spans="1:13">
      <c r="A2536" s="83" t="s">
        <v>44</v>
      </c>
      <c r="B2536" s="84">
        <v>2535</v>
      </c>
      <c r="C2536" s="57" t="s">
        <v>45</v>
      </c>
      <c r="D2536" s="57" t="s">
        <v>53</v>
      </c>
      <c r="E2536" s="42" t="s">
        <v>6170</v>
      </c>
      <c r="F2536" s="98" t="s">
        <v>236</v>
      </c>
      <c r="G2536" s="99" t="s">
        <v>4698</v>
      </c>
      <c r="H2536" s="91" t="s">
        <v>2369</v>
      </c>
      <c r="I2536" s="57" t="s">
        <v>22</v>
      </c>
      <c r="J2536" s="76">
        <v>2</v>
      </c>
      <c r="K2536" s="57">
        <v>0</v>
      </c>
      <c r="L2536" s="57">
        <v>5</v>
      </c>
      <c r="M2536" s="22"/>
    </row>
    <row r="2537" s="83" customFormat="1" ht="27.6" spans="1:13">
      <c r="A2537" s="83" t="s">
        <v>44</v>
      </c>
      <c r="B2537" s="84">
        <v>2536</v>
      </c>
      <c r="C2537" s="57" t="s">
        <v>45</v>
      </c>
      <c r="D2537" s="57" t="s">
        <v>53</v>
      </c>
      <c r="E2537" s="42" t="s">
        <v>6170</v>
      </c>
      <c r="F2537" s="98" t="s">
        <v>236</v>
      </c>
      <c r="G2537" s="99" t="s">
        <v>4708</v>
      </c>
      <c r="H2537" s="91" t="s">
        <v>2369</v>
      </c>
      <c r="I2537" s="57" t="s">
        <v>22</v>
      </c>
      <c r="J2537" s="76">
        <v>2</v>
      </c>
      <c r="K2537" s="57">
        <v>0</v>
      </c>
      <c r="L2537" s="57">
        <v>2</v>
      </c>
      <c r="M2537" s="22"/>
    </row>
    <row r="2538" s="83" customFormat="1" ht="27.6" spans="1:13">
      <c r="A2538" s="83" t="s">
        <v>44</v>
      </c>
      <c r="B2538" s="84">
        <v>2537</v>
      </c>
      <c r="C2538" s="57" t="s">
        <v>45</v>
      </c>
      <c r="D2538" s="57" t="s">
        <v>322</v>
      </c>
      <c r="E2538" s="42" t="s">
        <v>6170</v>
      </c>
      <c r="F2538" s="98" t="s">
        <v>323</v>
      </c>
      <c r="G2538" s="99" t="s">
        <v>4714</v>
      </c>
      <c r="H2538" s="91" t="s">
        <v>2374</v>
      </c>
      <c r="I2538" s="57" t="s">
        <v>2124</v>
      </c>
      <c r="J2538" s="100">
        <v>1.85</v>
      </c>
      <c r="K2538" s="59">
        <v>0</v>
      </c>
      <c r="L2538" s="57">
        <v>144</v>
      </c>
      <c r="M2538" s="22"/>
    </row>
    <row r="2539" s="83" customFormat="1" ht="27.6" spans="1:13">
      <c r="A2539" s="83" t="s">
        <v>44</v>
      </c>
      <c r="B2539" s="84">
        <v>2538</v>
      </c>
      <c r="C2539" s="57" t="s">
        <v>45</v>
      </c>
      <c r="D2539" s="57" t="s">
        <v>322</v>
      </c>
      <c r="E2539" s="42" t="s">
        <v>6170</v>
      </c>
      <c r="F2539" s="98" t="s">
        <v>323</v>
      </c>
      <c r="G2539" s="99" t="s">
        <v>4729</v>
      </c>
      <c r="H2539" s="91" t="s">
        <v>2374</v>
      </c>
      <c r="I2539" s="57" t="s">
        <v>2124</v>
      </c>
      <c r="J2539" s="100">
        <v>10.3297</v>
      </c>
      <c r="K2539" s="59">
        <v>0</v>
      </c>
      <c r="L2539" s="57">
        <v>906</v>
      </c>
      <c r="M2539" s="22"/>
    </row>
    <row r="2540" s="83" customFormat="1" ht="27.6" spans="1:13">
      <c r="A2540" s="83" t="s">
        <v>44</v>
      </c>
      <c r="B2540" s="84">
        <v>2539</v>
      </c>
      <c r="C2540" s="57" t="s">
        <v>45</v>
      </c>
      <c r="D2540" s="57" t="s">
        <v>53</v>
      </c>
      <c r="E2540" s="42" t="s">
        <v>6170</v>
      </c>
      <c r="F2540" s="98" t="s">
        <v>3813</v>
      </c>
      <c r="G2540" s="99" t="s">
        <v>4709</v>
      </c>
      <c r="H2540" s="42" t="s">
        <v>3569</v>
      </c>
      <c r="I2540" s="57" t="s">
        <v>22</v>
      </c>
      <c r="J2540" s="76">
        <v>1</v>
      </c>
      <c r="K2540" s="57">
        <v>0</v>
      </c>
      <c r="L2540" s="57">
        <v>37</v>
      </c>
      <c r="M2540" s="22"/>
    </row>
    <row r="2541" s="83" customFormat="1" ht="27.6" spans="1:13">
      <c r="A2541" s="83" t="s">
        <v>44</v>
      </c>
      <c r="B2541" s="84">
        <v>2540</v>
      </c>
      <c r="C2541" s="57" t="s">
        <v>45</v>
      </c>
      <c r="D2541" s="57" t="s">
        <v>53</v>
      </c>
      <c r="E2541" s="42" t="s">
        <v>6170</v>
      </c>
      <c r="F2541" s="98" t="s">
        <v>3813</v>
      </c>
      <c r="G2541" s="99" t="s">
        <v>6618</v>
      </c>
      <c r="H2541" s="42" t="s">
        <v>3569</v>
      </c>
      <c r="I2541" s="57" t="s">
        <v>22</v>
      </c>
      <c r="J2541" s="76">
        <v>1</v>
      </c>
      <c r="K2541" s="57">
        <v>0</v>
      </c>
      <c r="L2541" s="57">
        <v>14</v>
      </c>
      <c r="M2541" s="22"/>
    </row>
    <row r="2542" s="83" customFormat="1" ht="27.6" spans="1:13">
      <c r="A2542" s="83" t="s">
        <v>44</v>
      </c>
      <c r="B2542" s="84">
        <v>2541</v>
      </c>
      <c r="C2542" s="57" t="s">
        <v>45</v>
      </c>
      <c r="D2542" s="57" t="s">
        <v>89</v>
      </c>
      <c r="E2542" s="42" t="s">
        <v>6170</v>
      </c>
      <c r="F2542" s="98" t="s">
        <v>114</v>
      </c>
      <c r="G2542" s="99" t="s">
        <v>4744</v>
      </c>
      <c r="H2542" s="91" t="s">
        <v>2369</v>
      </c>
      <c r="I2542" s="57" t="s">
        <v>22</v>
      </c>
      <c r="J2542" s="76">
        <v>1</v>
      </c>
      <c r="K2542" s="57">
        <v>0</v>
      </c>
      <c r="L2542" s="57">
        <v>48</v>
      </c>
      <c r="M2542" s="22"/>
    </row>
    <row r="2543" s="83" customFormat="1" ht="27.6" spans="1:13">
      <c r="A2543" s="83" t="s">
        <v>44</v>
      </c>
      <c r="B2543" s="84">
        <v>2542</v>
      </c>
      <c r="C2543" s="57" t="s">
        <v>45</v>
      </c>
      <c r="D2543" s="57" t="s">
        <v>89</v>
      </c>
      <c r="E2543" s="42" t="s">
        <v>6170</v>
      </c>
      <c r="F2543" s="98" t="s">
        <v>114</v>
      </c>
      <c r="G2543" s="99" t="s">
        <v>4710</v>
      </c>
      <c r="H2543" s="91" t="s">
        <v>2369</v>
      </c>
      <c r="I2543" s="57" t="s">
        <v>22</v>
      </c>
      <c r="J2543" s="76">
        <v>8</v>
      </c>
      <c r="K2543" s="57">
        <v>0</v>
      </c>
      <c r="L2543" s="57">
        <v>483</v>
      </c>
      <c r="M2543" s="22"/>
    </row>
    <row r="2544" s="83" customFormat="1" ht="27.6" spans="1:13">
      <c r="A2544" s="83" t="s">
        <v>44</v>
      </c>
      <c r="B2544" s="84">
        <v>2543</v>
      </c>
      <c r="C2544" s="57" t="s">
        <v>45</v>
      </c>
      <c r="D2544" s="57" t="s">
        <v>89</v>
      </c>
      <c r="E2544" s="42" t="s">
        <v>6170</v>
      </c>
      <c r="F2544" s="98" t="s">
        <v>114</v>
      </c>
      <c r="G2544" s="99" t="s">
        <v>4746</v>
      </c>
      <c r="H2544" s="91" t="s">
        <v>2369</v>
      </c>
      <c r="I2544" s="57" t="s">
        <v>22</v>
      </c>
      <c r="J2544" s="76">
        <v>2</v>
      </c>
      <c r="K2544" s="57">
        <v>0</v>
      </c>
      <c r="L2544" s="57">
        <v>222</v>
      </c>
      <c r="M2544" s="22"/>
    </row>
    <row r="2545" s="83" customFormat="1" ht="27.6" spans="1:13">
      <c r="A2545" s="83" t="s">
        <v>44</v>
      </c>
      <c r="B2545" s="84">
        <v>2544</v>
      </c>
      <c r="C2545" s="57" t="s">
        <v>45</v>
      </c>
      <c r="D2545" s="57" t="s">
        <v>53</v>
      </c>
      <c r="E2545" s="42" t="s">
        <v>6170</v>
      </c>
      <c r="F2545" s="98" t="s">
        <v>55</v>
      </c>
      <c r="G2545" s="99" t="s">
        <v>4711</v>
      </c>
      <c r="H2545" s="91" t="s">
        <v>2371</v>
      </c>
      <c r="I2545" s="57" t="s">
        <v>22</v>
      </c>
      <c r="J2545" s="76">
        <v>1</v>
      </c>
      <c r="K2545" s="57">
        <v>0</v>
      </c>
      <c r="L2545" s="57">
        <v>47</v>
      </c>
      <c r="M2545" s="22"/>
    </row>
    <row r="2546" s="83" customFormat="1" ht="27.6" spans="1:13">
      <c r="A2546" s="83" t="s">
        <v>44</v>
      </c>
      <c r="B2546" s="84">
        <v>2545</v>
      </c>
      <c r="C2546" s="57" t="s">
        <v>45</v>
      </c>
      <c r="D2546" s="57" t="s">
        <v>53</v>
      </c>
      <c r="E2546" s="42" t="s">
        <v>6170</v>
      </c>
      <c r="F2546" s="98" t="s">
        <v>55</v>
      </c>
      <c r="G2546" s="99" t="s">
        <v>4712</v>
      </c>
      <c r="H2546" s="91" t="s">
        <v>2371</v>
      </c>
      <c r="I2546" s="57" t="s">
        <v>22</v>
      </c>
      <c r="J2546" s="76">
        <v>6</v>
      </c>
      <c r="K2546" s="57">
        <v>0</v>
      </c>
      <c r="L2546" s="57">
        <v>469</v>
      </c>
      <c r="M2546" s="22"/>
    </row>
    <row r="2547" s="83" customFormat="1" ht="27.6" spans="1:13">
      <c r="A2547" s="83" t="s">
        <v>44</v>
      </c>
      <c r="B2547" s="84">
        <v>2546</v>
      </c>
      <c r="C2547" s="57" t="s">
        <v>45</v>
      </c>
      <c r="D2547" s="57" t="s">
        <v>53</v>
      </c>
      <c r="E2547" s="42" t="s">
        <v>6170</v>
      </c>
      <c r="F2547" s="98" t="s">
        <v>249</v>
      </c>
      <c r="G2547" s="99" t="s">
        <v>4747</v>
      </c>
      <c r="H2547" s="91" t="s">
        <v>2371</v>
      </c>
      <c r="I2547" s="57" t="s">
        <v>22</v>
      </c>
      <c r="J2547" s="76">
        <v>1</v>
      </c>
      <c r="K2547" s="57">
        <v>0</v>
      </c>
      <c r="L2547" s="57">
        <v>28</v>
      </c>
      <c r="M2547" s="22"/>
    </row>
    <row r="2548" s="83" customFormat="1" ht="27.6" spans="1:13">
      <c r="A2548" s="83" t="s">
        <v>44</v>
      </c>
      <c r="B2548" s="84">
        <v>2547</v>
      </c>
      <c r="C2548" s="57" t="s">
        <v>45</v>
      </c>
      <c r="D2548" s="57" t="s">
        <v>171</v>
      </c>
      <c r="E2548" s="42" t="s">
        <v>6170</v>
      </c>
      <c r="F2548" s="98" t="s">
        <v>172</v>
      </c>
      <c r="G2548" s="99" t="s">
        <v>4750</v>
      </c>
      <c r="H2548" s="91" t="s">
        <v>1697</v>
      </c>
      <c r="I2548" s="57" t="s">
        <v>22</v>
      </c>
      <c r="J2548" s="76">
        <v>1</v>
      </c>
      <c r="K2548" s="57">
        <v>0</v>
      </c>
      <c r="L2548" s="57">
        <v>1</v>
      </c>
      <c r="M2548" s="22"/>
    </row>
    <row r="2549" s="83" customFormat="1" ht="27.6" spans="1:13">
      <c r="A2549" s="83" t="s">
        <v>44</v>
      </c>
      <c r="B2549" s="84">
        <v>2548</v>
      </c>
      <c r="C2549" s="57" t="s">
        <v>45</v>
      </c>
      <c r="D2549" s="57" t="s">
        <v>171</v>
      </c>
      <c r="E2549" s="42" t="s">
        <v>6170</v>
      </c>
      <c r="F2549" s="98" t="s">
        <v>172</v>
      </c>
      <c r="G2549" s="99" t="s">
        <v>4713</v>
      </c>
      <c r="H2549" s="91" t="s">
        <v>1697</v>
      </c>
      <c r="I2549" s="57" t="s">
        <v>22</v>
      </c>
      <c r="J2549" s="76">
        <v>8</v>
      </c>
      <c r="K2549" s="57">
        <v>0</v>
      </c>
      <c r="L2549" s="57">
        <v>11</v>
      </c>
      <c r="M2549" s="22"/>
    </row>
    <row r="2550" s="83" customFormat="1" ht="27.6" spans="1:13">
      <c r="A2550" s="83" t="s">
        <v>44</v>
      </c>
      <c r="B2550" s="84">
        <v>2549</v>
      </c>
      <c r="C2550" s="57" t="s">
        <v>45</v>
      </c>
      <c r="D2550" s="57" t="s">
        <v>53</v>
      </c>
      <c r="E2550" s="42" t="s">
        <v>6170</v>
      </c>
      <c r="F2550" s="98" t="s">
        <v>236</v>
      </c>
      <c r="G2550" s="99" t="s">
        <v>4698</v>
      </c>
      <c r="H2550" s="91" t="s">
        <v>2369</v>
      </c>
      <c r="I2550" s="57" t="s">
        <v>22</v>
      </c>
      <c r="J2550" s="76">
        <v>3</v>
      </c>
      <c r="K2550" s="57">
        <v>0</v>
      </c>
      <c r="L2550" s="57">
        <v>8</v>
      </c>
      <c r="M2550" s="22"/>
    </row>
    <row r="2551" s="83" customFormat="1" ht="27.6" spans="1:13">
      <c r="A2551" s="83" t="s">
        <v>44</v>
      </c>
      <c r="B2551" s="84">
        <v>2550</v>
      </c>
      <c r="C2551" s="57" t="s">
        <v>45</v>
      </c>
      <c r="D2551" s="57" t="s">
        <v>53</v>
      </c>
      <c r="E2551" s="42" t="s">
        <v>6170</v>
      </c>
      <c r="F2551" s="98" t="s">
        <v>236</v>
      </c>
      <c r="G2551" s="99" t="s">
        <v>4708</v>
      </c>
      <c r="H2551" s="91" t="s">
        <v>2369</v>
      </c>
      <c r="I2551" s="57" t="s">
        <v>22</v>
      </c>
      <c r="J2551" s="76">
        <v>1</v>
      </c>
      <c r="K2551" s="57">
        <v>0</v>
      </c>
      <c r="L2551" s="57">
        <v>1</v>
      </c>
      <c r="M2551" s="22"/>
    </row>
    <row r="2552" s="83" customFormat="1" ht="27.6" spans="1:13">
      <c r="A2552" s="83" t="s">
        <v>44</v>
      </c>
      <c r="B2552" s="84">
        <v>2551</v>
      </c>
      <c r="C2552" s="57" t="s">
        <v>45</v>
      </c>
      <c r="D2552" s="57" t="s">
        <v>322</v>
      </c>
      <c r="E2552" s="42" t="s">
        <v>6170</v>
      </c>
      <c r="F2552" s="98" t="s">
        <v>323</v>
      </c>
      <c r="G2552" s="99" t="s">
        <v>4714</v>
      </c>
      <c r="H2552" s="91" t="s">
        <v>2374</v>
      </c>
      <c r="I2552" s="57" t="s">
        <v>2124</v>
      </c>
      <c r="J2552" s="100">
        <v>17.1973</v>
      </c>
      <c r="K2552" s="59">
        <v>0</v>
      </c>
      <c r="L2552" s="57">
        <v>1338</v>
      </c>
      <c r="M2552" s="22"/>
    </row>
    <row r="2553" s="83" customFormat="1" ht="27.6" spans="1:13">
      <c r="A2553" s="83" t="s">
        <v>44</v>
      </c>
      <c r="B2553" s="84">
        <v>2552</v>
      </c>
      <c r="C2553" s="57" t="s">
        <v>45</v>
      </c>
      <c r="D2553" s="57" t="s">
        <v>53</v>
      </c>
      <c r="E2553" s="42" t="s">
        <v>6170</v>
      </c>
      <c r="F2553" s="98" t="s">
        <v>3813</v>
      </c>
      <c r="G2553" s="99" t="s">
        <v>4720</v>
      </c>
      <c r="H2553" s="42" t="s">
        <v>3569</v>
      </c>
      <c r="I2553" s="57" t="s">
        <v>22</v>
      </c>
      <c r="J2553" s="76">
        <v>1</v>
      </c>
      <c r="K2553" s="57">
        <v>0</v>
      </c>
      <c r="L2553" s="57">
        <v>14</v>
      </c>
      <c r="M2553" s="22"/>
    </row>
    <row r="2554" s="83" customFormat="1" ht="27.6" spans="1:13">
      <c r="A2554" s="83" t="s">
        <v>44</v>
      </c>
      <c r="B2554" s="84">
        <v>2553</v>
      </c>
      <c r="C2554" s="57" t="s">
        <v>45</v>
      </c>
      <c r="D2554" s="57" t="s">
        <v>89</v>
      </c>
      <c r="E2554" s="42" t="s">
        <v>6170</v>
      </c>
      <c r="F2554" s="98" t="s">
        <v>90</v>
      </c>
      <c r="G2554" s="99" t="s">
        <v>6617</v>
      </c>
      <c r="H2554" s="91" t="s">
        <v>2369</v>
      </c>
      <c r="I2554" s="57" t="s">
        <v>22</v>
      </c>
      <c r="J2554" s="76">
        <v>1</v>
      </c>
      <c r="K2554" s="57">
        <v>0</v>
      </c>
      <c r="L2554" s="57">
        <v>100</v>
      </c>
      <c r="M2554" s="22"/>
    </row>
    <row r="2555" s="83" customFormat="1" ht="27.6" spans="1:13">
      <c r="A2555" s="83" t="s">
        <v>44</v>
      </c>
      <c r="B2555" s="84">
        <v>2554</v>
      </c>
      <c r="C2555" s="57" t="s">
        <v>45</v>
      </c>
      <c r="D2555" s="57" t="s">
        <v>89</v>
      </c>
      <c r="E2555" s="42" t="s">
        <v>6170</v>
      </c>
      <c r="F2555" s="98" t="s">
        <v>114</v>
      </c>
      <c r="G2555" s="99" t="s">
        <v>4710</v>
      </c>
      <c r="H2555" s="91" t="s">
        <v>2369</v>
      </c>
      <c r="I2555" s="57" t="s">
        <v>22</v>
      </c>
      <c r="J2555" s="76">
        <v>3</v>
      </c>
      <c r="K2555" s="57">
        <v>0</v>
      </c>
      <c r="L2555" s="57">
        <v>181</v>
      </c>
      <c r="M2555" s="22"/>
    </row>
    <row r="2556" s="83" customFormat="1" ht="27.6" spans="1:13">
      <c r="A2556" s="83" t="s">
        <v>44</v>
      </c>
      <c r="B2556" s="84">
        <v>2555</v>
      </c>
      <c r="C2556" s="57" t="s">
        <v>45</v>
      </c>
      <c r="D2556" s="57" t="s">
        <v>89</v>
      </c>
      <c r="E2556" s="42" t="s">
        <v>6170</v>
      </c>
      <c r="F2556" s="98" t="s">
        <v>114</v>
      </c>
      <c r="G2556" s="99" t="s">
        <v>4721</v>
      </c>
      <c r="H2556" s="91" t="s">
        <v>2369</v>
      </c>
      <c r="I2556" s="57" t="s">
        <v>22</v>
      </c>
      <c r="J2556" s="76">
        <v>7</v>
      </c>
      <c r="K2556" s="57">
        <v>0</v>
      </c>
      <c r="L2556" s="57">
        <v>478</v>
      </c>
      <c r="M2556" s="22"/>
    </row>
    <row r="2557" s="83" customFormat="1" ht="60" spans="1:13">
      <c r="A2557" s="83" t="s">
        <v>44</v>
      </c>
      <c r="B2557" s="84">
        <v>2556</v>
      </c>
      <c r="C2557" s="57" t="s">
        <v>45</v>
      </c>
      <c r="D2557" s="57" t="s">
        <v>17</v>
      </c>
      <c r="E2557" s="42" t="s">
        <v>6170</v>
      </c>
      <c r="F2557" s="92" t="s">
        <v>3992</v>
      </c>
      <c r="G2557" s="93" t="s">
        <v>4740</v>
      </c>
      <c r="H2557" s="40" t="s">
        <v>4741</v>
      </c>
      <c r="I2557" s="57" t="s">
        <v>22</v>
      </c>
      <c r="J2557" s="76">
        <v>1</v>
      </c>
      <c r="K2557" s="57">
        <v>0</v>
      </c>
      <c r="L2557" s="57">
        <v>468</v>
      </c>
      <c r="M2557" s="22"/>
    </row>
    <row r="2558" s="83" customFormat="1" ht="27.6" spans="1:13">
      <c r="A2558" s="83" t="s">
        <v>44</v>
      </c>
      <c r="B2558" s="84">
        <v>2557</v>
      </c>
      <c r="C2558" s="57" t="s">
        <v>45</v>
      </c>
      <c r="D2558" s="57" t="s">
        <v>53</v>
      </c>
      <c r="E2558" s="42" t="s">
        <v>6170</v>
      </c>
      <c r="F2558" s="98" t="s">
        <v>55</v>
      </c>
      <c r="G2558" s="99" t="s">
        <v>4742</v>
      </c>
      <c r="H2558" s="91" t="s">
        <v>2371</v>
      </c>
      <c r="I2558" s="57" t="s">
        <v>22</v>
      </c>
      <c r="J2558" s="76">
        <v>1</v>
      </c>
      <c r="K2558" s="57">
        <v>0</v>
      </c>
      <c r="L2558" s="57">
        <v>56</v>
      </c>
      <c r="M2558" s="22"/>
    </row>
    <row r="2559" s="83" customFormat="1" ht="27.6" spans="1:13">
      <c r="A2559" s="83" t="s">
        <v>44</v>
      </c>
      <c r="B2559" s="84">
        <v>2558</v>
      </c>
      <c r="C2559" s="57" t="s">
        <v>45</v>
      </c>
      <c r="D2559" s="57" t="s">
        <v>53</v>
      </c>
      <c r="E2559" s="42" t="s">
        <v>6170</v>
      </c>
      <c r="F2559" s="98" t="s">
        <v>55</v>
      </c>
      <c r="G2559" s="99" t="s">
        <v>4712</v>
      </c>
      <c r="H2559" s="91" t="s">
        <v>2371</v>
      </c>
      <c r="I2559" s="57" t="s">
        <v>22</v>
      </c>
      <c r="J2559" s="76">
        <v>1</v>
      </c>
      <c r="K2559" s="57">
        <v>0</v>
      </c>
      <c r="L2559" s="57">
        <v>78</v>
      </c>
      <c r="M2559" s="22"/>
    </row>
    <row r="2560" s="83" customFormat="1" ht="27.6" spans="1:13">
      <c r="A2560" s="83" t="s">
        <v>44</v>
      </c>
      <c r="B2560" s="84">
        <v>2559</v>
      </c>
      <c r="C2560" s="57" t="s">
        <v>45</v>
      </c>
      <c r="D2560" s="57" t="s">
        <v>53</v>
      </c>
      <c r="E2560" s="42" t="s">
        <v>6170</v>
      </c>
      <c r="F2560" s="98" t="s">
        <v>55</v>
      </c>
      <c r="G2560" s="99" t="s">
        <v>4724</v>
      </c>
      <c r="H2560" s="91" t="s">
        <v>2371</v>
      </c>
      <c r="I2560" s="57" t="s">
        <v>22</v>
      </c>
      <c r="J2560" s="76">
        <v>5</v>
      </c>
      <c r="K2560" s="57">
        <v>0</v>
      </c>
      <c r="L2560" s="57">
        <v>497</v>
      </c>
      <c r="M2560" s="22"/>
    </row>
    <row r="2561" s="83" customFormat="1" ht="27.6" spans="1:13">
      <c r="A2561" s="83" t="s">
        <v>44</v>
      </c>
      <c r="B2561" s="84">
        <v>2560</v>
      </c>
      <c r="C2561" s="57" t="s">
        <v>45</v>
      </c>
      <c r="D2561" s="57" t="s">
        <v>53</v>
      </c>
      <c r="E2561" s="42" t="s">
        <v>6170</v>
      </c>
      <c r="F2561" s="98" t="s">
        <v>249</v>
      </c>
      <c r="G2561" s="99" t="s">
        <v>4743</v>
      </c>
      <c r="H2561" s="91" t="s">
        <v>2371</v>
      </c>
      <c r="I2561" s="57" t="s">
        <v>22</v>
      </c>
      <c r="J2561" s="76">
        <v>1</v>
      </c>
      <c r="K2561" s="57">
        <v>0</v>
      </c>
      <c r="L2561" s="57">
        <v>33</v>
      </c>
      <c r="M2561" s="22"/>
    </row>
    <row r="2562" s="83" customFormat="1" ht="27.6" spans="1:13">
      <c r="A2562" s="83" t="s">
        <v>44</v>
      </c>
      <c r="B2562" s="84">
        <v>2561</v>
      </c>
      <c r="C2562" s="57" t="s">
        <v>45</v>
      </c>
      <c r="D2562" s="57" t="s">
        <v>171</v>
      </c>
      <c r="E2562" s="42" t="s">
        <v>6170</v>
      </c>
      <c r="F2562" s="98" t="s">
        <v>172</v>
      </c>
      <c r="G2562" s="99" t="s">
        <v>4713</v>
      </c>
      <c r="H2562" s="91" t="s">
        <v>1697</v>
      </c>
      <c r="I2562" s="57" t="s">
        <v>22</v>
      </c>
      <c r="J2562" s="76">
        <v>2</v>
      </c>
      <c r="K2562" s="57">
        <v>0</v>
      </c>
      <c r="L2562" s="57">
        <v>3</v>
      </c>
      <c r="M2562" s="22"/>
    </row>
    <row r="2563" s="83" customFormat="1" ht="27.6" spans="1:13">
      <c r="A2563" s="83" t="s">
        <v>44</v>
      </c>
      <c r="B2563" s="84">
        <v>2562</v>
      </c>
      <c r="C2563" s="57" t="s">
        <v>45</v>
      </c>
      <c r="D2563" s="57" t="s">
        <v>171</v>
      </c>
      <c r="E2563" s="42" t="s">
        <v>6170</v>
      </c>
      <c r="F2563" s="98" t="s">
        <v>172</v>
      </c>
      <c r="G2563" s="99" t="s">
        <v>4727</v>
      </c>
      <c r="H2563" s="91" t="s">
        <v>1697</v>
      </c>
      <c r="I2563" s="57" t="s">
        <v>22</v>
      </c>
      <c r="J2563" s="76">
        <v>6</v>
      </c>
      <c r="K2563" s="57">
        <v>0</v>
      </c>
      <c r="L2563" s="57">
        <v>8</v>
      </c>
      <c r="M2563" s="22"/>
    </row>
    <row r="2564" s="83" customFormat="1" ht="27.6" spans="1:13">
      <c r="A2564" s="83" t="s">
        <v>44</v>
      </c>
      <c r="B2564" s="84">
        <v>2563</v>
      </c>
      <c r="C2564" s="57" t="s">
        <v>45</v>
      </c>
      <c r="D2564" s="57" t="s">
        <v>53</v>
      </c>
      <c r="E2564" s="42" t="s">
        <v>6170</v>
      </c>
      <c r="F2564" s="98" t="s">
        <v>236</v>
      </c>
      <c r="G2564" s="99" t="s">
        <v>4698</v>
      </c>
      <c r="H2564" s="91" t="s">
        <v>2369</v>
      </c>
      <c r="I2564" s="57" t="s">
        <v>22</v>
      </c>
      <c r="J2564" s="76">
        <v>2</v>
      </c>
      <c r="K2564" s="57">
        <v>0</v>
      </c>
      <c r="L2564" s="57">
        <v>5</v>
      </c>
      <c r="M2564" s="22"/>
    </row>
    <row r="2565" s="83" customFormat="1" ht="27.6" spans="1:13">
      <c r="A2565" s="83" t="s">
        <v>44</v>
      </c>
      <c r="B2565" s="84">
        <v>2564</v>
      </c>
      <c r="C2565" s="57" t="s">
        <v>45</v>
      </c>
      <c r="D2565" s="57" t="s">
        <v>53</v>
      </c>
      <c r="E2565" s="42" t="s">
        <v>6170</v>
      </c>
      <c r="F2565" s="98" t="s">
        <v>236</v>
      </c>
      <c r="G2565" s="99" t="s">
        <v>4708</v>
      </c>
      <c r="H2565" s="91" t="s">
        <v>2369</v>
      </c>
      <c r="I2565" s="57" t="s">
        <v>22</v>
      </c>
      <c r="J2565" s="76">
        <v>2</v>
      </c>
      <c r="K2565" s="57">
        <v>0</v>
      </c>
      <c r="L2565" s="57">
        <v>2</v>
      </c>
      <c r="M2565" s="22"/>
    </row>
    <row r="2566" s="83" customFormat="1" ht="27.6" spans="1:13">
      <c r="A2566" s="83" t="s">
        <v>44</v>
      </c>
      <c r="B2566" s="84">
        <v>2565</v>
      </c>
      <c r="C2566" s="57" t="s">
        <v>45</v>
      </c>
      <c r="D2566" s="57" t="s">
        <v>322</v>
      </c>
      <c r="E2566" s="42" t="s">
        <v>6170</v>
      </c>
      <c r="F2566" s="98" t="s">
        <v>323</v>
      </c>
      <c r="G2566" s="99" t="s">
        <v>4714</v>
      </c>
      <c r="H2566" s="91" t="s">
        <v>2374</v>
      </c>
      <c r="I2566" s="57" t="s">
        <v>2124</v>
      </c>
      <c r="J2566" s="100">
        <v>1.85</v>
      </c>
      <c r="K2566" s="59">
        <v>0</v>
      </c>
      <c r="L2566" s="57">
        <v>144</v>
      </c>
      <c r="M2566" s="22"/>
    </row>
    <row r="2567" s="83" customFormat="1" ht="27.6" spans="1:13">
      <c r="A2567" s="83" t="s">
        <v>44</v>
      </c>
      <c r="B2567" s="84">
        <v>2566</v>
      </c>
      <c r="C2567" s="57" t="s">
        <v>45</v>
      </c>
      <c r="D2567" s="57" t="s">
        <v>322</v>
      </c>
      <c r="E2567" s="42" t="s">
        <v>6170</v>
      </c>
      <c r="F2567" s="98" t="s">
        <v>323</v>
      </c>
      <c r="G2567" s="99" t="s">
        <v>4729</v>
      </c>
      <c r="H2567" s="91" t="s">
        <v>2374</v>
      </c>
      <c r="I2567" s="57" t="s">
        <v>2124</v>
      </c>
      <c r="J2567" s="100">
        <v>10.3297</v>
      </c>
      <c r="K2567" s="59">
        <v>0</v>
      </c>
      <c r="L2567" s="57">
        <v>906</v>
      </c>
      <c r="M2567" s="22"/>
    </row>
    <row r="2568" s="83" customFormat="1" ht="27.6" spans="1:13">
      <c r="A2568" s="83" t="s">
        <v>44</v>
      </c>
      <c r="B2568" s="84">
        <v>2567</v>
      </c>
      <c r="C2568" s="57" t="s">
        <v>45</v>
      </c>
      <c r="D2568" s="57" t="s">
        <v>53</v>
      </c>
      <c r="E2568" s="42" t="s">
        <v>6170</v>
      </c>
      <c r="F2568" s="98" t="s">
        <v>3813</v>
      </c>
      <c r="G2568" s="99" t="s">
        <v>4709</v>
      </c>
      <c r="H2568" s="42" t="s">
        <v>3569</v>
      </c>
      <c r="I2568" s="57" t="s">
        <v>22</v>
      </c>
      <c r="J2568" s="76">
        <v>1</v>
      </c>
      <c r="K2568" s="57">
        <v>0</v>
      </c>
      <c r="L2568" s="57">
        <v>37</v>
      </c>
      <c r="M2568" s="22"/>
    </row>
    <row r="2569" s="83" customFormat="1" ht="27.6" spans="1:13">
      <c r="A2569" s="83" t="s">
        <v>44</v>
      </c>
      <c r="B2569" s="84">
        <v>2568</v>
      </c>
      <c r="C2569" s="57" t="s">
        <v>45</v>
      </c>
      <c r="D2569" s="57" t="s">
        <v>53</v>
      </c>
      <c r="E2569" s="42" t="s">
        <v>6170</v>
      </c>
      <c r="F2569" s="98" t="s">
        <v>3813</v>
      </c>
      <c r="G2569" s="99" t="s">
        <v>6618</v>
      </c>
      <c r="H2569" s="42" t="s">
        <v>3569</v>
      </c>
      <c r="I2569" s="57" t="s">
        <v>22</v>
      </c>
      <c r="J2569" s="76">
        <v>1</v>
      </c>
      <c r="K2569" s="57">
        <v>0</v>
      </c>
      <c r="L2569" s="57">
        <v>14</v>
      </c>
      <c r="M2569" s="22"/>
    </row>
    <row r="2570" s="83" customFormat="1" ht="27.6" spans="1:13">
      <c r="A2570" s="83" t="s">
        <v>44</v>
      </c>
      <c r="B2570" s="84">
        <v>2569</v>
      </c>
      <c r="C2570" s="57" t="s">
        <v>45</v>
      </c>
      <c r="D2570" s="57" t="s">
        <v>89</v>
      </c>
      <c r="E2570" s="42" t="s">
        <v>6170</v>
      </c>
      <c r="F2570" s="98" t="s">
        <v>114</v>
      </c>
      <c r="G2570" s="99" t="s">
        <v>4744</v>
      </c>
      <c r="H2570" s="91" t="s">
        <v>2369</v>
      </c>
      <c r="I2570" s="57" t="s">
        <v>22</v>
      </c>
      <c r="J2570" s="76">
        <v>1</v>
      </c>
      <c r="K2570" s="57">
        <v>0</v>
      </c>
      <c r="L2570" s="57">
        <v>48</v>
      </c>
      <c r="M2570" s="22"/>
    </row>
    <row r="2571" s="83" customFormat="1" ht="27.6" spans="1:13">
      <c r="A2571" s="83" t="s">
        <v>44</v>
      </c>
      <c r="B2571" s="84">
        <v>2570</v>
      </c>
      <c r="C2571" s="57" t="s">
        <v>45</v>
      </c>
      <c r="D2571" s="57" t="s">
        <v>89</v>
      </c>
      <c r="E2571" s="42" t="s">
        <v>6170</v>
      </c>
      <c r="F2571" s="98" t="s">
        <v>114</v>
      </c>
      <c r="G2571" s="99" t="s">
        <v>4710</v>
      </c>
      <c r="H2571" s="91" t="s">
        <v>2369</v>
      </c>
      <c r="I2571" s="57" t="s">
        <v>22</v>
      </c>
      <c r="J2571" s="76">
        <v>8</v>
      </c>
      <c r="K2571" s="57">
        <v>0</v>
      </c>
      <c r="L2571" s="57">
        <v>483</v>
      </c>
      <c r="M2571" s="22"/>
    </row>
    <row r="2572" s="83" customFormat="1" ht="27.6" spans="1:13">
      <c r="A2572" s="83" t="s">
        <v>44</v>
      </c>
      <c r="B2572" s="84">
        <v>2571</v>
      </c>
      <c r="C2572" s="57" t="s">
        <v>45</v>
      </c>
      <c r="D2572" s="57" t="s">
        <v>89</v>
      </c>
      <c r="E2572" s="42" t="s">
        <v>6170</v>
      </c>
      <c r="F2572" s="98" t="s">
        <v>114</v>
      </c>
      <c r="G2572" s="99" t="s">
        <v>4746</v>
      </c>
      <c r="H2572" s="91" t="s">
        <v>2369</v>
      </c>
      <c r="I2572" s="57" t="s">
        <v>22</v>
      </c>
      <c r="J2572" s="76">
        <v>2</v>
      </c>
      <c r="K2572" s="57">
        <v>0</v>
      </c>
      <c r="L2572" s="57">
        <v>222</v>
      </c>
      <c r="M2572" s="22"/>
    </row>
    <row r="2573" s="83" customFormat="1" ht="27.6" spans="1:13">
      <c r="A2573" s="83" t="s">
        <v>44</v>
      </c>
      <c r="B2573" s="84">
        <v>2572</v>
      </c>
      <c r="C2573" s="57" t="s">
        <v>45</v>
      </c>
      <c r="D2573" s="57" t="s">
        <v>53</v>
      </c>
      <c r="E2573" s="42" t="s">
        <v>6170</v>
      </c>
      <c r="F2573" s="98" t="s">
        <v>55</v>
      </c>
      <c r="G2573" s="99" t="s">
        <v>4712</v>
      </c>
      <c r="H2573" s="91" t="s">
        <v>2371</v>
      </c>
      <c r="I2573" s="57" t="s">
        <v>22</v>
      </c>
      <c r="J2573" s="76">
        <v>6</v>
      </c>
      <c r="K2573" s="57">
        <v>0</v>
      </c>
      <c r="L2573" s="57">
        <v>469</v>
      </c>
      <c r="M2573" s="22"/>
    </row>
    <row r="2574" s="83" customFormat="1" ht="27.6" spans="1:13">
      <c r="A2574" s="83" t="s">
        <v>44</v>
      </c>
      <c r="B2574" s="84">
        <v>2573</v>
      </c>
      <c r="C2574" s="57" t="s">
        <v>45</v>
      </c>
      <c r="D2574" s="57" t="s">
        <v>53</v>
      </c>
      <c r="E2574" s="42" t="s">
        <v>6170</v>
      </c>
      <c r="F2574" s="98" t="s">
        <v>249</v>
      </c>
      <c r="G2574" s="99" t="s">
        <v>4747</v>
      </c>
      <c r="H2574" s="91" t="s">
        <v>2371</v>
      </c>
      <c r="I2574" s="57" t="s">
        <v>22</v>
      </c>
      <c r="J2574" s="76">
        <v>1</v>
      </c>
      <c r="K2574" s="57">
        <v>0</v>
      </c>
      <c r="L2574" s="57">
        <v>28</v>
      </c>
      <c r="M2574" s="22"/>
    </row>
    <row r="2575" s="83" customFormat="1" ht="27.6" spans="1:13">
      <c r="A2575" s="83" t="s">
        <v>44</v>
      </c>
      <c r="B2575" s="84">
        <v>2574</v>
      </c>
      <c r="C2575" s="57" t="s">
        <v>45</v>
      </c>
      <c r="D2575" s="57" t="s">
        <v>171</v>
      </c>
      <c r="E2575" s="42" t="s">
        <v>6170</v>
      </c>
      <c r="F2575" s="98" t="s">
        <v>172</v>
      </c>
      <c r="G2575" s="99" t="s">
        <v>4750</v>
      </c>
      <c r="H2575" s="91" t="s">
        <v>1697</v>
      </c>
      <c r="I2575" s="57" t="s">
        <v>22</v>
      </c>
      <c r="J2575" s="76">
        <v>1</v>
      </c>
      <c r="K2575" s="57">
        <v>0</v>
      </c>
      <c r="L2575" s="57">
        <v>1</v>
      </c>
      <c r="M2575" s="22"/>
    </row>
    <row r="2576" s="83" customFormat="1" ht="27.6" spans="1:13">
      <c r="A2576" s="83" t="s">
        <v>44</v>
      </c>
      <c r="B2576" s="84">
        <v>2575</v>
      </c>
      <c r="C2576" s="57" t="s">
        <v>45</v>
      </c>
      <c r="D2576" s="57" t="s">
        <v>171</v>
      </c>
      <c r="E2576" s="42" t="s">
        <v>6170</v>
      </c>
      <c r="F2576" s="98" t="s">
        <v>172</v>
      </c>
      <c r="G2576" s="99" t="s">
        <v>4713</v>
      </c>
      <c r="H2576" s="91" t="s">
        <v>1697</v>
      </c>
      <c r="I2576" s="57" t="s">
        <v>22</v>
      </c>
      <c r="J2576" s="76">
        <v>8</v>
      </c>
      <c r="K2576" s="57">
        <v>0</v>
      </c>
      <c r="L2576" s="57">
        <v>11</v>
      </c>
      <c r="M2576" s="22"/>
    </row>
    <row r="2577" s="83" customFormat="1" ht="27.6" spans="1:13">
      <c r="A2577" s="83" t="s">
        <v>44</v>
      </c>
      <c r="B2577" s="84">
        <v>2576</v>
      </c>
      <c r="C2577" s="57" t="s">
        <v>45</v>
      </c>
      <c r="D2577" s="57" t="s">
        <v>53</v>
      </c>
      <c r="E2577" s="42" t="s">
        <v>6170</v>
      </c>
      <c r="F2577" s="98" t="s">
        <v>236</v>
      </c>
      <c r="G2577" s="99" t="s">
        <v>4698</v>
      </c>
      <c r="H2577" s="91" t="s">
        <v>2369</v>
      </c>
      <c r="I2577" s="57" t="s">
        <v>22</v>
      </c>
      <c r="J2577" s="76">
        <v>3</v>
      </c>
      <c r="K2577" s="57">
        <v>0</v>
      </c>
      <c r="L2577" s="57">
        <v>8</v>
      </c>
      <c r="M2577" s="22"/>
    </row>
    <row r="2578" s="83" customFormat="1" ht="27.6" spans="1:13">
      <c r="A2578" s="83" t="s">
        <v>44</v>
      </c>
      <c r="B2578" s="84">
        <v>2577</v>
      </c>
      <c r="C2578" s="57" t="s">
        <v>45</v>
      </c>
      <c r="D2578" s="57" t="s">
        <v>53</v>
      </c>
      <c r="E2578" s="42" t="s">
        <v>6170</v>
      </c>
      <c r="F2578" s="98" t="s">
        <v>236</v>
      </c>
      <c r="G2578" s="99" t="s">
        <v>4708</v>
      </c>
      <c r="H2578" s="91" t="s">
        <v>2369</v>
      </c>
      <c r="I2578" s="57" t="s">
        <v>22</v>
      </c>
      <c r="J2578" s="76">
        <v>1</v>
      </c>
      <c r="K2578" s="57">
        <v>0</v>
      </c>
      <c r="L2578" s="57">
        <v>1</v>
      </c>
      <c r="M2578" s="22"/>
    </row>
    <row r="2579" s="83" customFormat="1" ht="27.6" spans="1:13">
      <c r="A2579" s="83" t="s">
        <v>44</v>
      </c>
      <c r="B2579" s="84">
        <v>2578</v>
      </c>
      <c r="C2579" s="57" t="s">
        <v>45</v>
      </c>
      <c r="D2579" s="57" t="s">
        <v>322</v>
      </c>
      <c r="E2579" s="42" t="s">
        <v>6170</v>
      </c>
      <c r="F2579" s="98" t="s">
        <v>323</v>
      </c>
      <c r="G2579" s="99" t="s">
        <v>4714</v>
      </c>
      <c r="H2579" s="91" t="s">
        <v>2374</v>
      </c>
      <c r="I2579" s="57" t="s">
        <v>2124</v>
      </c>
      <c r="J2579" s="100">
        <v>17.4523</v>
      </c>
      <c r="K2579" s="59">
        <v>0</v>
      </c>
      <c r="L2579" s="57">
        <v>1358</v>
      </c>
      <c r="M2579" s="22"/>
    </row>
    <row r="2580" s="83" customFormat="1" ht="27.6" spans="1:13">
      <c r="A2580" s="83" t="s">
        <v>44</v>
      </c>
      <c r="B2580" s="84">
        <v>2579</v>
      </c>
      <c r="C2580" s="57" t="s">
        <v>45</v>
      </c>
      <c r="D2580" s="57" t="s">
        <v>89</v>
      </c>
      <c r="E2580" s="42" t="s">
        <v>6170</v>
      </c>
      <c r="F2580" s="98" t="s">
        <v>114</v>
      </c>
      <c r="G2580" s="99" t="s">
        <v>4752</v>
      </c>
      <c r="H2580" s="91" t="s">
        <v>2369</v>
      </c>
      <c r="I2580" s="57" t="s">
        <v>22</v>
      </c>
      <c r="J2580" s="76">
        <v>2</v>
      </c>
      <c r="K2580" s="57">
        <v>0</v>
      </c>
      <c r="L2580" s="57">
        <v>494</v>
      </c>
      <c r="M2580" s="22"/>
    </row>
    <row r="2581" s="83" customFormat="1" ht="27.6" spans="1:13">
      <c r="A2581" s="83" t="s">
        <v>44</v>
      </c>
      <c r="B2581" s="84">
        <v>2580</v>
      </c>
      <c r="C2581" s="57" t="s">
        <v>45</v>
      </c>
      <c r="D2581" s="57" t="s">
        <v>53</v>
      </c>
      <c r="E2581" s="42" t="s">
        <v>6170</v>
      </c>
      <c r="F2581" s="98" t="s">
        <v>885</v>
      </c>
      <c r="G2581" s="99" t="s">
        <v>4701</v>
      </c>
      <c r="H2581" s="91" t="s">
        <v>2371</v>
      </c>
      <c r="I2581" s="57" t="s">
        <v>22</v>
      </c>
      <c r="J2581" s="76">
        <v>2</v>
      </c>
      <c r="K2581" s="57">
        <v>0</v>
      </c>
      <c r="L2581" s="57">
        <v>104</v>
      </c>
      <c r="M2581" s="22"/>
    </row>
    <row r="2582" s="83" customFormat="1" ht="27.6" spans="1:13">
      <c r="A2582" s="83" t="s">
        <v>44</v>
      </c>
      <c r="B2582" s="84">
        <v>2581</v>
      </c>
      <c r="C2582" s="57" t="s">
        <v>45</v>
      </c>
      <c r="D2582" s="57" t="s">
        <v>53</v>
      </c>
      <c r="E2582" s="42" t="s">
        <v>6170</v>
      </c>
      <c r="F2582" s="98" t="s">
        <v>304</v>
      </c>
      <c r="G2582" s="99" t="s">
        <v>4702</v>
      </c>
      <c r="H2582" s="91" t="s">
        <v>2371</v>
      </c>
      <c r="I2582" s="57" t="s">
        <v>22</v>
      </c>
      <c r="J2582" s="76">
        <v>5</v>
      </c>
      <c r="K2582" s="57">
        <v>0</v>
      </c>
      <c r="L2582" s="57">
        <v>1600</v>
      </c>
      <c r="M2582" s="22"/>
    </row>
    <row r="2583" s="83" customFormat="1" ht="27.6" spans="1:13">
      <c r="A2583" s="83" t="s">
        <v>44</v>
      </c>
      <c r="B2583" s="84">
        <v>2582</v>
      </c>
      <c r="C2583" s="57" t="s">
        <v>45</v>
      </c>
      <c r="D2583" s="57" t="s">
        <v>53</v>
      </c>
      <c r="E2583" s="42" t="s">
        <v>6170</v>
      </c>
      <c r="F2583" s="98" t="s">
        <v>304</v>
      </c>
      <c r="G2583" s="99" t="s">
        <v>4703</v>
      </c>
      <c r="H2583" s="91" t="s">
        <v>2371</v>
      </c>
      <c r="I2583" s="57" t="s">
        <v>22</v>
      </c>
      <c r="J2583" s="76">
        <v>3</v>
      </c>
      <c r="K2583" s="57">
        <v>0</v>
      </c>
      <c r="L2583" s="57">
        <v>666</v>
      </c>
      <c r="M2583" s="22"/>
    </row>
    <row r="2584" s="83" customFormat="1" ht="27.6" spans="1:13">
      <c r="A2584" s="83" t="s">
        <v>44</v>
      </c>
      <c r="B2584" s="84">
        <v>2583</v>
      </c>
      <c r="C2584" s="57" t="s">
        <v>45</v>
      </c>
      <c r="D2584" s="57" t="s">
        <v>171</v>
      </c>
      <c r="E2584" s="42" t="s">
        <v>6170</v>
      </c>
      <c r="F2584" s="98" t="s">
        <v>172</v>
      </c>
      <c r="G2584" s="99" t="s">
        <v>4753</v>
      </c>
      <c r="H2584" s="91" t="s">
        <v>1697</v>
      </c>
      <c r="I2584" s="57" t="s">
        <v>22</v>
      </c>
      <c r="J2584" s="76">
        <v>2</v>
      </c>
      <c r="K2584" s="57">
        <v>0</v>
      </c>
      <c r="L2584" s="57">
        <v>4</v>
      </c>
      <c r="M2584" s="22"/>
    </row>
    <row r="2585" s="83" customFormat="1" ht="27.6" spans="1:13">
      <c r="A2585" s="83" t="s">
        <v>44</v>
      </c>
      <c r="B2585" s="84">
        <v>2584</v>
      </c>
      <c r="C2585" s="57" t="s">
        <v>45</v>
      </c>
      <c r="D2585" s="57" t="s">
        <v>53</v>
      </c>
      <c r="E2585" s="42" t="s">
        <v>6170</v>
      </c>
      <c r="F2585" s="98" t="s">
        <v>236</v>
      </c>
      <c r="G2585" s="99" t="s">
        <v>6619</v>
      </c>
      <c r="H2585" s="91" t="s">
        <v>2369</v>
      </c>
      <c r="I2585" s="57" t="s">
        <v>22</v>
      </c>
      <c r="J2585" s="76">
        <v>1</v>
      </c>
      <c r="K2585" s="57">
        <v>0</v>
      </c>
      <c r="L2585" s="57">
        <v>3</v>
      </c>
      <c r="M2585" s="22"/>
    </row>
    <row r="2586" s="83" customFormat="1" ht="27.6" spans="1:13">
      <c r="A2586" s="83" t="s">
        <v>44</v>
      </c>
      <c r="B2586" s="84">
        <v>2585</v>
      </c>
      <c r="C2586" s="57" t="s">
        <v>45</v>
      </c>
      <c r="D2586" s="57" t="s">
        <v>53</v>
      </c>
      <c r="E2586" s="42" t="s">
        <v>6170</v>
      </c>
      <c r="F2586" s="98" t="s">
        <v>236</v>
      </c>
      <c r="G2586" s="99" t="s">
        <v>4698</v>
      </c>
      <c r="H2586" s="91" t="s">
        <v>2369</v>
      </c>
      <c r="I2586" s="57" t="s">
        <v>22</v>
      </c>
      <c r="J2586" s="76">
        <v>1</v>
      </c>
      <c r="K2586" s="57">
        <v>0</v>
      </c>
      <c r="L2586" s="57">
        <v>3</v>
      </c>
      <c r="M2586" s="22"/>
    </row>
    <row r="2587" s="83" customFormat="1" ht="27.6" spans="1:13">
      <c r="A2587" s="83" t="s">
        <v>44</v>
      </c>
      <c r="B2587" s="84">
        <v>2586</v>
      </c>
      <c r="C2587" s="57" t="s">
        <v>45</v>
      </c>
      <c r="D2587" s="57" t="s">
        <v>53</v>
      </c>
      <c r="E2587" s="42" t="s">
        <v>6170</v>
      </c>
      <c r="F2587" s="98" t="s">
        <v>236</v>
      </c>
      <c r="G2587" s="99" t="s">
        <v>4705</v>
      </c>
      <c r="H2587" s="91" t="s">
        <v>2369</v>
      </c>
      <c r="I2587" s="57" t="s">
        <v>22</v>
      </c>
      <c r="J2587" s="76">
        <v>1</v>
      </c>
      <c r="K2587" s="57">
        <v>0</v>
      </c>
      <c r="L2587" s="57">
        <v>3</v>
      </c>
      <c r="M2587" s="22"/>
    </row>
    <row r="2588" s="83" customFormat="1" ht="27.6" spans="1:13">
      <c r="A2588" s="83" t="s">
        <v>44</v>
      </c>
      <c r="B2588" s="84">
        <v>2587</v>
      </c>
      <c r="C2588" s="57" t="s">
        <v>45</v>
      </c>
      <c r="D2588" s="57" t="s">
        <v>53</v>
      </c>
      <c r="E2588" s="42" t="s">
        <v>6170</v>
      </c>
      <c r="F2588" s="98" t="s">
        <v>236</v>
      </c>
      <c r="G2588" s="99" t="s">
        <v>4706</v>
      </c>
      <c r="H2588" s="91" t="s">
        <v>2369</v>
      </c>
      <c r="I2588" s="57" t="s">
        <v>22</v>
      </c>
      <c r="J2588" s="76">
        <v>1</v>
      </c>
      <c r="K2588" s="57">
        <v>0</v>
      </c>
      <c r="L2588" s="57">
        <v>7</v>
      </c>
      <c r="M2588" s="22"/>
    </row>
    <row r="2589" s="83" customFormat="1" ht="27.6" spans="1:13">
      <c r="A2589" s="83" t="s">
        <v>44</v>
      </c>
      <c r="B2589" s="84">
        <v>2588</v>
      </c>
      <c r="C2589" s="57" t="s">
        <v>45</v>
      </c>
      <c r="D2589" s="57" t="s">
        <v>53</v>
      </c>
      <c r="E2589" s="42" t="s">
        <v>6170</v>
      </c>
      <c r="F2589" s="98" t="s">
        <v>236</v>
      </c>
      <c r="G2589" s="99" t="s">
        <v>4636</v>
      </c>
      <c r="H2589" s="91" t="s">
        <v>2369</v>
      </c>
      <c r="I2589" s="57" t="s">
        <v>22</v>
      </c>
      <c r="J2589" s="76">
        <v>5</v>
      </c>
      <c r="K2589" s="57">
        <v>0</v>
      </c>
      <c r="L2589" s="57">
        <v>4</v>
      </c>
      <c r="M2589" s="22"/>
    </row>
    <row r="2590" s="83" customFormat="1" ht="27.6" spans="1:13">
      <c r="A2590" s="83" t="s">
        <v>44</v>
      </c>
      <c r="B2590" s="84">
        <v>2589</v>
      </c>
      <c r="C2590" s="57" t="s">
        <v>45</v>
      </c>
      <c r="D2590" s="57" t="s">
        <v>322</v>
      </c>
      <c r="E2590" s="42" t="s">
        <v>6170</v>
      </c>
      <c r="F2590" s="98" t="s">
        <v>323</v>
      </c>
      <c r="G2590" s="99" t="s">
        <v>4707</v>
      </c>
      <c r="H2590" s="91" t="s">
        <v>2374</v>
      </c>
      <c r="I2590" s="57" t="s">
        <v>2124</v>
      </c>
      <c r="J2590" s="100">
        <v>30.4707</v>
      </c>
      <c r="K2590" s="59">
        <v>0</v>
      </c>
      <c r="L2590" s="57">
        <v>4300</v>
      </c>
      <c r="M2590" s="22"/>
    </row>
    <row r="2591" s="83" customFormat="1" ht="27.6" spans="1:13">
      <c r="A2591" s="83" t="s">
        <v>44</v>
      </c>
      <c r="B2591" s="84">
        <v>2590</v>
      </c>
      <c r="C2591" s="57" t="s">
        <v>45</v>
      </c>
      <c r="D2591" s="57" t="s">
        <v>53</v>
      </c>
      <c r="E2591" s="42" t="s">
        <v>6170</v>
      </c>
      <c r="F2591" s="98" t="s">
        <v>3813</v>
      </c>
      <c r="G2591" s="99" t="s">
        <v>4720</v>
      </c>
      <c r="H2591" s="42" t="s">
        <v>3569</v>
      </c>
      <c r="I2591" s="57" t="s">
        <v>22</v>
      </c>
      <c r="J2591" s="76">
        <v>1</v>
      </c>
      <c r="K2591" s="57">
        <v>0</v>
      </c>
      <c r="L2591" s="57">
        <v>14</v>
      </c>
      <c r="M2591" s="22"/>
    </row>
    <row r="2592" s="83" customFormat="1" ht="27.6" spans="1:13">
      <c r="A2592" s="83" t="s">
        <v>44</v>
      </c>
      <c r="B2592" s="84">
        <v>2591</v>
      </c>
      <c r="C2592" s="57" t="s">
        <v>45</v>
      </c>
      <c r="D2592" s="57" t="s">
        <v>89</v>
      </c>
      <c r="E2592" s="42" t="s">
        <v>6170</v>
      </c>
      <c r="F2592" s="98" t="s">
        <v>90</v>
      </c>
      <c r="G2592" s="99" t="s">
        <v>6617</v>
      </c>
      <c r="H2592" s="91" t="s">
        <v>2369</v>
      </c>
      <c r="I2592" s="57" t="s">
        <v>22</v>
      </c>
      <c r="J2592" s="76">
        <v>1</v>
      </c>
      <c r="K2592" s="57">
        <v>0</v>
      </c>
      <c r="L2592" s="57">
        <v>100</v>
      </c>
      <c r="M2592" s="22"/>
    </row>
    <row r="2593" s="83" customFormat="1" ht="27.6" spans="1:13">
      <c r="A2593" s="83" t="s">
        <v>44</v>
      </c>
      <c r="B2593" s="84">
        <v>2592</v>
      </c>
      <c r="C2593" s="57" t="s">
        <v>45</v>
      </c>
      <c r="D2593" s="57" t="s">
        <v>89</v>
      </c>
      <c r="E2593" s="42" t="s">
        <v>6170</v>
      </c>
      <c r="F2593" s="98" t="s">
        <v>114</v>
      </c>
      <c r="G2593" s="99" t="s">
        <v>4710</v>
      </c>
      <c r="H2593" s="91" t="s">
        <v>2369</v>
      </c>
      <c r="I2593" s="57" t="s">
        <v>22</v>
      </c>
      <c r="J2593" s="76">
        <v>3</v>
      </c>
      <c r="K2593" s="57">
        <v>0</v>
      </c>
      <c r="L2593" s="57">
        <v>181</v>
      </c>
      <c r="M2593" s="22"/>
    </row>
    <row r="2594" s="83" customFormat="1" ht="27.6" spans="1:13">
      <c r="A2594" s="83" t="s">
        <v>44</v>
      </c>
      <c r="B2594" s="84">
        <v>2593</v>
      </c>
      <c r="C2594" s="57" t="s">
        <v>45</v>
      </c>
      <c r="D2594" s="57" t="s">
        <v>89</v>
      </c>
      <c r="E2594" s="42" t="s">
        <v>6170</v>
      </c>
      <c r="F2594" s="98" t="s">
        <v>114</v>
      </c>
      <c r="G2594" s="99" t="s">
        <v>4721</v>
      </c>
      <c r="H2594" s="91" t="s">
        <v>2369</v>
      </c>
      <c r="I2594" s="57" t="s">
        <v>22</v>
      </c>
      <c r="J2594" s="76">
        <v>4</v>
      </c>
      <c r="K2594" s="57">
        <v>0</v>
      </c>
      <c r="L2594" s="57">
        <v>273</v>
      </c>
      <c r="M2594" s="22"/>
    </row>
    <row r="2595" s="83" customFormat="1" ht="60" spans="1:13">
      <c r="A2595" s="83" t="s">
        <v>44</v>
      </c>
      <c r="B2595" s="84">
        <v>2594</v>
      </c>
      <c r="C2595" s="57" t="s">
        <v>45</v>
      </c>
      <c r="D2595" s="57" t="s">
        <v>17</v>
      </c>
      <c r="E2595" s="42" t="s">
        <v>6170</v>
      </c>
      <c r="F2595" s="92" t="s">
        <v>3992</v>
      </c>
      <c r="G2595" s="93" t="s">
        <v>4740</v>
      </c>
      <c r="H2595" s="40" t="s">
        <v>4741</v>
      </c>
      <c r="I2595" s="57" t="s">
        <v>22</v>
      </c>
      <c r="J2595" s="76">
        <v>1</v>
      </c>
      <c r="K2595" s="57">
        <v>0</v>
      </c>
      <c r="L2595" s="57">
        <v>468</v>
      </c>
      <c r="M2595" s="22"/>
    </row>
    <row r="2596" s="83" customFormat="1" ht="27.6" spans="1:13">
      <c r="A2596" s="83" t="s">
        <v>44</v>
      </c>
      <c r="B2596" s="84">
        <v>2595</v>
      </c>
      <c r="C2596" s="57" t="s">
        <v>45</v>
      </c>
      <c r="D2596" s="57" t="s">
        <v>53</v>
      </c>
      <c r="E2596" s="42" t="s">
        <v>6170</v>
      </c>
      <c r="F2596" s="98" t="s">
        <v>55</v>
      </c>
      <c r="G2596" s="99" t="s">
        <v>4742</v>
      </c>
      <c r="H2596" s="91" t="s">
        <v>2371</v>
      </c>
      <c r="I2596" s="57" t="s">
        <v>22</v>
      </c>
      <c r="J2596" s="76">
        <v>1</v>
      </c>
      <c r="K2596" s="57">
        <v>0</v>
      </c>
      <c r="L2596" s="57">
        <v>56</v>
      </c>
      <c r="M2596" s="22"/>
    </row>
    <row r="2597" s="83" customFormat="1" ht="27.6" spans="1:13">
      <c r="A2597" s="83" t="s">
        <v>44</v>
      </c>
      <c r="B2597" s="84">
        <v>2596</v>
      </c>
      <c r="C2597" s="57" t="s">
        <v>45</v>
      </c>
      <c r="D2597" s="57" t="s">
        <v>53</v>
      </c>
      <c r="E2597" s="42" t="s">
        <v>6170</v>
      </c>
      <c r="F2597" s="98" t="s">
        <v>55</v>
      </c>
      <c r="G2597" s="99" t="s">
        <v>4712</v>
      </c>
      <c r="H2597" s="91" t="s">
        <v>2371</v>
      </c>
      <c r="I2597" s="57" t="s">
        <v>22</v>
      </c>
      <c r="J2597" s="76">
        <v>1</v>
      </c>
      <c r="K2597" s="57">
        <v>0</v>
      </c>
      <c r="L2597" s="57">
        <v>78</v>
      </c>
      <c r="M2597" s="22"/>
    </row>
    <row r="2598" s="83" customFormat="1" ht="27.6" spans="1:13">
      <c r="A2598" s="83" t="s">
        <v>44</v>
      </c>
      <c r="B2598" s="84">
        <v>2597</v>
      </c>
      <c r="C2598" s="57" t="s">
        <v>45</v>
      </c>
      <c r="D2598" s="57" t="s">
        <v>53</v>
      </c>
      <c r="E2598" s="42" t="s">
        <v>6170</v>
      </c>
      <c r="F2598" s="98" t="s">
        <v>55</v>
      </c>
      <c r="G2598" s="99" t="s">
        <v>4724</v>
      </c>
      <c r="H2598" s="91" t="s">
        <v>2371</v>
      </c>
      <c r="I2598" s="57" t="s">
        <v>22</v>
      </c>
      <c r="J2598" s="76">
        <v>5</v>
      </c>
      <c r="K2598" s="57">
        <v>0</v>
      </c>
      <c r="L2598" s="57">
        <v>497</v>
      </c>
      <c r="M2598" s="22"/>
    </row>
    <row r="2599" s="83" customFormat="1" ht="27.6" spans="1:13">
      <c r="A2599" s="83" t="s">
        <v>44</v>
      </c>
      <c r="B2599" s="84">
        <v>2598</v>
      </c>
      <c r="C2599" s="57" t="s">
        <v>45</v>
      </c>
      <c r="D2599" s="57" t="s">
        <v>53</v>
      </c>
      <c r="E2599" s="42" t="s">
        <v>6170</v>
      </c>
      <c r="F2599" s="98" t="s">
        <v>249</v>
      </c>
      <c r="G2599" s="99" t="s">
        <v>4743</v>
      </c>
      <c r="H2599" s="91" t="s">
        <v>2371</v>
      </c>
      <c r="I2599" s="57" t="s">
        <v>22</v>
      </c>
      <c r="J2599" s="76">
        <v>1</v>
      </c>
      <c r="K2599" s="57">
        <v>0</v>
      </c>
      <c r="L2599" s="57">
        <v>33</v>
      </c>
      <c r="M2599" s="22"/>
    </row>
    <row r="2600" s="83" customFormat="1" ht="27.6" spans="1:13">
      <c r="A2600" s="83" t="s">
        <v>44</v>
      </c>
      <c r="B2600" s="84">
        <v>2599</v>
      </c>
      <c r="C2600" s="57" t="s">
        <v>45</v>
      </c>
      <c r="D2600" s="57" t="s">
        <v>171</v>
      </c>
      <c r="E2600" s="42" t="s">
        <v>6170</v>
      </c>
      <c r="F2600" s="98" t="s">
        <v>172</v>
      </c>
      <c r="G2600" s="99" t="s">
        <v>4713</v>
      </c>
      <c r="H2600" s="91" t="s">
        <v>1697</v>
      </c>
      <c r="I2600" s="57" t="s">
        <v>22</v>
      </c>
      <c r="J2600" s="76">
        <v>2</v>
      </c>
      <c r="K2600" s="57">
        <v>0</v>
      </c>
      <c r="L2600" s="57">
        <v>3</v>
      </c>
      <c r="M2600" s="22"/>
    </row>
    <row r="2601" s="83" customFormat="1" ht="27.6" spans="1:13">
      <c r="A2601" s="83" t="s">
        <v>44</v>
      </c>
      <c r="B2601" s="84">
        <v>2600</v>
      </c>
      <c r="C2601" s="57" t="s">
        <v>45</v>
      </c>
      <c r="D2601" s="57" t="s">
        <v>171</v>
      </c>
      <c r="E2601" s="42" t="s">
        <v>6170</v>
      </c>
      <c r="F2601" s="98" t="s">
        <v>172</v>
      </c>
      <c r="G2601" s="99" t="s">
        <v>4727</v>
      </c>
      <c r="H2601" s="91" t="s">
        <v>1697</v>
      </c>
      <c r="I2601" s="57" t="s">
        <v>22</v>
      </c>
      <c r="J2601" s="76">
        <v>6</v>
      </c>
      <c r="K2601" s="57">
        <v>0</v>
      </c>
      <c r="L2601" s="57">
        <v>8</v>
      </c>
      <c r="M2601" s="22"/>
    </row>
    <row r="2602" s="83" customFormat="1" ht="27.6" spans="1:13">
      <c r="A2602" s="83" t="s">
        <v>44</v>
      </c>
      <c r="B2602" s="84">
        <v>2601</v>
      </c>
      <c r="C2602" s="57" t="s">
        <v>45</v>
      </c>
      <c r="D2602" s="57" t="s">
        <v>53</v>
      </c>
      <c r="E2602" s="42" t="s">
        <v>6170</v>
      </c>
      <c r="F2602" s="98" t="s">
        <v>236</v>
      </c>
      <c r="G2602" s="99" t="s">
        <v>4698</v>
      </c>
      <c r="H2602" s="91" t="s">
        <v>2369</v>
      </c>
      <c r="I2602" s="57" t="s">
        <v>22</v>
      </c>
      <c r="J2602" s="76">
        <v>2</v>
      </c>
      <c r="K2602" s="57">
        <v>0</v>
      </c>
      <c r="L2602" s="57">
        <v>5</v>
      </c>
      <c r="M2602" s="22"/>
    </row>
    <row r="2603" s="83" customFormat="1" ht="27.6" spans="1:13">
      <c r="A2603" s="83" t="s">
        <v>44</v>
      </c>
      <c r="B2603" s="84">
        <v>2602</v>
      </c>
      <c r="C2603" s="57" t="s">
        <v>45</v>
      </c>
      <c r="D2603" s="57" t="s">
        <v>53</v>
      </c>
      <c r="E2603" s="42" t="s">
        <v>6170</v>
      </c>
      <c r="F2603" s="98" t="s">
        <v>236</v>
      </c>
      <c r="G2603" s="99" t="s">
        <v>4708</v>
      </c>
      <c r="H2603" s="91" t="s">
        <v>2369</v>
      </c>
      <c r="I2603" s="57" t="s">
        <v>22</v>
      </c>
      <c r="J2603" s="76">
        <v>2</v>
      </c>
      <c r="K2603" s="57">
        <v>0</v>
      </c>
      <c r="L2603" s="57">
        <v>2</v>
      </c>
      <c r="M2603" s="22"/>
    </row>
    <row r="2604" s="83" customFormat="1" ht="27.6" spans="1:13">
      <c r="A2604" s="83" t="s">
        <v>44</v>
      </c>
      <c r="B2604" s="84">
        <v>2603</v>
      </c>
      <c r="C2604" s="57" t="s">
        <v>45</v>
      </c>
      <c r="D2604" s="57" t="s">
        <v>322</v>
      </c>
      <c r="E2604" s="42" t="s">
        <v>6170</v>
      </c>
      <c r="F2604" s="98" t="s">
        <v>323</v>
      </c>
      <c r="G2604" s="99" t="s">
        <v>4714</v>
      </c>
      <c r="H2604" s="91" t="s">
        <v>2374</v>
      </c>
      <c r="I2604" s="57" t="s">
        <v>2124</v>
      </c>
      <c r="J2604" s="100">
        <v>1.85</v>
      </c>
      <c r="K2604" s="59">
        <v>0</v>
      </c>
      <c r="L2604" s="57">
        <v>144</v>
      </c>
      <c r="M2604" s="22"/>
    </row>
    <row r="2605" s="83" customFormat="1" ht="27.6" spans="1:13">
      <c r="A2605" s="83" t="s">
        <v>44</v>
      </c>
      <c r="B2605" s="84">
        <v>2604</v>
      </c>
      <c r="C2605" s="57" t="s">
        <v>45</v>
      </c>
      <c r="D2605" s="57" t="s">
        <v>322</v>
      </c>
      <c r="E2605" s="42" t="s">
        <v>6170</v>
      </c>
      <c r="F2605" s="98" t="s">
        <v>323</v>
      </c>
      <c r="G2605" s="99" t="s">
        <v>4729</v>
      </c>
      <c r="H2605" s="91" t="s">
        <v>2374</v>
      </c>
      <c r="I2605" s="57" t="s">
        <v>2124</v>
      </c>
      <c r="J2605" s="100">
        <v>10.3297</v>
      </c>
      <c r="K2605" s="59">
        <v>0</v>
      </c>
      <c r="L2605" s="57">
        <v>906</v>
      </c>
      <c r="M2605" s="22"/>
    </row>
    <row r="2606" s="83" customFormat="1" ht="27.6" spans="1:13">
      <c r="A2606" s="83" t="s">
        <v>44</v>
      </c>
      <c r="B2606" s="84">
        <v>2605</v>
      </c>
      <c r="C2606" s="57" t="s">
        <v>45</v>
      </c>
      <c r="D2606" s="57" t="s">
        <v>53</v>
      </c>
      <c r="E2606" s="42" t="s">
        <v>6170</v>
      </c>
      <c r="F2606" s="98" t="s">
        <v>3813</v>
      </c>
      <c r="G2606" s="99" t="s">
        <v>4754</v>
      </c>
      <c r="H2606" s="42" t="s">
        <v>3569</v>
      </c>
      <c r="I2606" s="57" t="s">
        <v>22</v>
      </c>
      <c r="J2606" s="76">
        <v>1</v>
      </c>
      <c r="K2606" s="57">
        <v>0</v>
      </c>
      <c r="L2606" s="57">
        <v>15</v>
      </c>
      <c r="M2606" s="22"/>
    </row>
    <row r="2607" s="83" customFormat="1" ht="27.6" spans="1:13">
      <c r="A2607" s="83" t="s">
        <v>44</v>
      </c>
      <c r="B2607" s="84">
        <v>2606</v>
      </c>
      <c r="C2607" s="57" t="s">
        <v>45</v>
      </c>
      <c r="D2607" s="57" t="s">
        <v>89</v>
      </c>
      <c r="E2607" s="42" t="s">
        <v>6170</v>
      </c>
      <c r="F2607" s="98" t="s">
        <v>114</v>
      </c>
      <c r="G2607" s="99" t="s">
        <v>4745</v>
      </c>
      <c r="H2607" s="91" t="s">
        <v>2369</v>
      </c>
      <c r="I2607" s="57" t="s">
        <v>22</v>
      </c>
      <c r="J2607" s="76">
        <v>5</v>
      </c>
      <c r="K2607" s="57">
        <v>0</v>
      </c>
      <c r="L2607" s="57">
        <v>118</v>
      </c>
      <c r="M2607" s="22"/>
    </row>
    <row r="2608" s="83" customFormat="1" ht="27.6" spans="1:13">
      <c r="A2608" s="83" t="s">
        <v>44</v>
      </c>
      <c r="B2608" s="84">
        <v>2607</v>
      </c>
      <c r="C2608" s="57" t="s">
        <v>45</v>
      </c>
      <c r="D2608" s="57" t="s">
        <v>89</v>
      </c>
      <c r="E2608" s="42" t="s">
        <v>6170</v>
      </c>
      <c r="F2608" s="98" t="s">
        <v>114</v>
      </c>
      <c r="G2608" s="99" t="s">
        <v>4755</v>
      </c>
      <c r="H2608" s="91" t="s">
        <v>2369</v>
      </c>
      <c r="I2608" s="57" t="s">
        <v>22</v>
      </c>
      <c r="J2608" s="76">
        <v>2</v>
      </c>
      <c r="K2608" s="57">
        <v>0</v>
      </c>
      <c r="L2608" s="57">
        <v>82</v>
      </c>
      <c r="M2608" s="22"/>
    </row>
    <row r="2609" s="83" customFormat="1" ht="27.6" spans="1:13">
      <c r="A2609" s="83" t="s">
        <v>44</v>
      </c>
      <c r="B2609" s="84">
        <v>2608</v>
      </c>
      <c r="C2609" s="57" t="s">
        <v>45</v>
      </c>
      <c r="D2609" s="57" t="s">
        <v>53</v>
      </c>
      <c r="E2609" s="42" t="s">
        <v>6170</v>
      </c>
      <c r="F2609" s="98" t="s">
        <v>55</v>
      </c>
      <c r="G2609" s="99" t="s">
        <v>4756</v>
      </c>
      <c r="H2609" s="91" t="s">
        <v>2371</v>
      </c>
      <c r="I2609" s="57" t="s">
        <v>22</v>
      </c>
      <c r="J2609" s="76">
        <v>17</v>
      </c>
      <c r="K2609" s="57">
        <v>0</v>
      </c>
      <c r="L2609" s="57">
        <v>532</v>
      </c>
      <c r="M2609" s="22"/>
    </row>
    <row r="2610" s="83" customFormat="1" ht="27.6" spans="1:13">
      <c r="A2610" s="83" t="s">
        <v>44</v>
      </c>
      <c r="B2610" s="84">
        <v>2609</v>
      </c>
      <c r="C2610" s="57" t="s">
        <v>45</v>
      </c>
      <c r="D2610" s="57" t="s">
        <v>171</v>
      </c>
      <c r="E2610" s="42" t="s">
        <v>6170</v>
      </c>
      <c r="F2610" s="98" t="s">
        <v>172</v>
      </c>
      <c r="G2610" s="99" t="s">
        <v>4749</v>
      </c>
      <c r="H2610" s="91" t="s">
        <v>1697</v>
      </c>
      <c r="I2610" s="57" t="s">
        <v>22</v>
      </c>
      <c r="J2610" s="76">
        <v>8</v>
      </c>
      <c r="K2610" s="57">
        <v>0</v>
      </c>
      <c r="L2610" s="57">
        <v>5</v>
      </c>
      <c r="M2610" s="22"/>
    </row>
    <row r="2611" s="83" customFormat="1" ht="27.6" spans="1:13">
      <c r="A2611" s="83" t="s">
        <v>44</v>
      </c>
      <c r="B2611" s="84">
        <v>2610</v>
      </c>
      <c r="C2611" s="57" t="s">
        <v>45</v>
      </c>
      <c r="D2611" s="57" t="s">
        <v>53</v>
      </c>
      <c r="E2611" s="42" t="s">
        <v>6170</v>
      </c>
      <c r="F2611" s="98" t="s">
        <v>236</v>
      </c>
      <c r="G2611" s="99" t="s">
        <v>4695</v>
      </c>
      <c r="H2611" s="91" t="s">
        <v>2369</v>
      </c>
      <c r="I2611" s="57" t="s">
        <v>22</v>
      </c>
      <c r="J2611" s="76">
        <v>1</v>
      </c>
      <c r="K2611" s="57">
        <f>(CEILING(J2611*0.2,1))*1</f>
        <v>1</v>
      </c>
      <c r="L2611" s="57">
        <v>2</v>
      </c>
      <c r="M2611" s="22"/>
    </row>
    <row r="2612" s="83" customFormat="1" ht="27.6" spans="1:13">
      <c r="A2612" s="83" t="s">
        <v>44</v>
      </c>
      <c r="B2612" s="84">
        <v>2611</v>
      </c>
      <c r="C2612" s="57" t="s">
        <v>45</v>
      </c>
      <c r="D2612" s="57" t="s">
        <v>322</v>
      </c>
      <c r="E2612" s="42" t="s">
        <v>6170</v>
      </c>
      <c r="F2612" s="98" t="s">
        <v>323</v>
      </c>
      <c r="G2612" s="99" t="s">
        <v>4758</v>
      </c>
      <c r="H2612" s="91" t="s">
        <v>2374</v>
      </c>
      <c r="I2612" s="57" t="s">
        <v>2124</v>
      </c>
      <c r="J2612" s="100">
        <v>67.4529</v>
      </c>
      <c r="K2612" s="59">
        <v>0</v>
      </c>
      <c r="L2612" s="57">
        <v>3441</v>
      </c>
      <c r="M2612" s="22"/>
    </row>
    <row r="2613" s="83" customFormat="1" ht="27.6" spans="1:13">
      <c r="A2613" s="83" t="s">
        <v>44</v>
      </c>
      <c r="B2613" s="84">
        <v>2612</v>
      </c>
      <c r="C2613" s="57" t="s">
        <v>45</v>
      </c>
      <c r="D2613" s="57" t="s">
        <v>53</v>
      </c>
      <c r="E2613" s="42" t="s">
        <v>6170</v>
      </c>
      <c r="F2613" s="98" t="s">
        <v>3813</v>
      </c>
      <c r="G2613" s="99" t="s">
        <v>4754</v>
      </c>
      <c r="H2613" s="42" t="s">
        <v>3569</v>
      </c>
      <c r="I2613" s="57" t="s">
        <v>22</v>
      </c>
      <c r="J2613" s="76">
        <v>1</v>
      </c>
      <c r="K2613" s="57">
        <v>0</v>
      </c>
      <c r="L2613" s="57">
        <v>15</v>
      </c>
      <c r="M2613" s="22"/>
    </row>
    <row r="2614" s="83" customFormat="1" ht="27.6" spans="1:13">
      <c r="A2614" s="83" t="s">
        <v>44</v>
      </c>
      <c r="B2614" s="84">
        <v>2613</v>
      </c>
      <c r="C2614" s="57" t="s">
        <v>45</v>
      </c>
      <c r="D2614" s="57" t="s">
        <v>89</v>
      </c>
      <c r="E2614" s="42" t="s">
        <v>6170</v>
      </c>
      <c r="F2614" s="98" t="s">
        <v>114</v>
      </c>
      <c r="G2614" s="99" t="s">
        <v>4745</v>
      </c>
      <c r="H2614" s="91" t="s">
        <v>2369</v>
      </c>
      <c r="I2614" s="57" t="s">
        <v>22</v>
      </c>
      <c r="J2614" s="76">
        <v>5</v>
      </c>
      <c r="K2614" s="57">
        <v>0</v>
      </c>
      <c r="L2614" s="57">
        <v>118</v>
      </c>
      <c r="M2614" s="22"/>
    </row>
    <row r="2615" s="83" customFormat="1" ht="27.6" spans="1:13">
      <c r="A2615" s="83" t="s">
        <v>44</v>
      </c>
      <c r="B2615" s="84">
        <v>2614</v>
      </c>
      <c r="C2615" s="57" t="s">
        <v>45</v>
      </c>
      <c r="D2615" s="57" t="s">
        <v>89</v>
      </c>
      <c r="E2615" s="42" t="s">
        <v>6170</v>
      </c>
      <c r="F2615" s="98" t="s">
        <v>114</v>
      </c>
      <c r="G2615" s="99" t="s">
        <v>4755</v>
      </c>
      <c r="H2615" s="91" t="s">
        <v>2369</v>
      </c>
      <c r="I2615" s="57" t="s">
        <v>22</v>
      </c>
      <c r="J2615" s="76">
        <v>2</v>
      </c>
      <c r="K2615" s="57">
        <v>0</v>
      </c>
      <c r="L2615" s="57">
        <v>82</v>
      </c>
      <c r="M2615" s="22"/>
    </row>
    <row r="2616" s="83" customFormat="1" ht="27.6" spans="1:13">
      <c r="A2616" s="83" t="s">
        <v>44</v>
      </c>
      <c r="B2616" s="84">
        <v>2615</v>
      </c>
      <c r="C2616" s="57" t="s">
        <v>45</v>
      </c>
      <c r="D2616" s="57" t="s">
        <v>53</v>
      </c>
      <c r="E2616" s="42" t="s">
        <v>6170</v>
      </c>
      <c r="F2616" s="98" t="s">
        <v>55</v>
      </c>
      <c r="G2616" s="99" t="s">
        <v>4756</v>
      </c>
      <c r="H2616" s="91" t="s">
        <v>2371</v>
      </c>
      <c r="I2616" s="57" t="s">
        <v>22</v>
      </c>
      <c r="J2616" s="76">
        <v>17</v>
      </c>
      <c r="K2616" s="57">
        <v>0</v>
      </c>
      <c r="L2616" s="57">
        <v>532</v>
      </c>
      <c r="M2616" s="22"/>
    </row>
    <row r="2617" s="83" customFormat="1" ht="27.6" spans="1:13">
      <c r="A2617" s="83" t="s">
        <v>44</v>
      </c>
      <c r="B2617" s="84">
        <v>2616</v>
      </c>
      <c r="C2617" s="57" t="s">
        <v>45</v>
      </c>
      <c r="D2617" s="57" t="s">
        <v>171</v>
      </c>
      <c r="E2617" s="42" t="s">
        <v>6170</v>
      </c>
      <c r="F2617" s="98" t="s">
        <v>172</v>
      </c>
      <c r="G2617" s="99" t="s">
        <v>4749</v>
      </c>
      <c r="H2617" s="91" t="s">
        <v>1697</v>
      </c>
      <c r="I2617" s="57" t="s">
        <v>22</v>
      </c>
      <c r="J2617" s="76">
        <v>8</v>
      </c>
      <c r="K2617" s="57">
        <v>0</v>
      </c>
      <c r="L2617" s="57">
        <v>5</v>
      </c>
      <c r="M2617" s="22"/>
    </row>
    <row r="2618" s="83" customFormat="1" ht="27.6" spans="1:13">
      <c r="A2618" s="83" t="s">
        <v>44</v>
      </c>
      <c r="B2618" s="84">
        <v>2617</v>
      </c>
      <c r="C2618" s="57" t="s">
        <v>45</v>
      </c>
      <c r="D2618" s="57" t="s">
        <v>53</v>
      </c>
      <c r="E2618" s="42" t="s">
        <v>6170</v>
      </c>
      <c r="F2618" s="98" t="s">
        <v>236</v>
      </c>
      <c r="G2618" s="99" t="s">
        <v>4695</v>
      </c>
      <c r="H2618" s="91" t="s">
        <v>2369</v>
      </c>
      <c r="I2618" s="57" t="s">
        <v>22</v>
      </c>
      <c r="J2618" s="76">
        <v>1</v>
      </c>
      <c r="K2618" s="57">
        <f>(CEILING(J2618*0.2,1))*1</f>
        <v>1</v>
      </c>
      <c r="L2618" s="57">
        <v>2</v>
      </c>
      <c r="M2618" s="22"/>
    </row>
    <row r="2619" s="83" customFormat="1" ht="27.6" spans="1:13">
      <c r="A2619" s="83" t="s">
        <v>44</v>
      </c>
      <c r="B2619" s="84">
        <v>2618</v>
      </c>
      <c r="C2619" s="57" t="s">
        <v>45</v>
      </c>
      <c r="D2619" s="57" t="s">
        <v>322</v>
      </c>
      <c r="E2619" s="42" t="s">
        <v>6170</v>
      </c>
      <c r="F2619" s="98" t="s">
        <v>323</v>
      </c>
      <c r="G2619" s="99" t="s">
        <v>4758</v>
      </c>
      <c r="H2619" s="91" t="s">
        <v>2374</v>
      </c>
      <c r="I2619" s="57" t="s">
        <v>2124</v>
      </c>
      <c r="J2619" s="100">
        <v>60.9529</v>
      </c>
      <c r="K2619" s="59">
        <v>0</v>
      </c>
      <c r="L2619" s="57">
        <v>3109</v>
      </c>
      <c r="M2619" s="22"/>
    </row>
    <row r="2620" s="83" customFormat="1" ht="27.6" spans="1:13">
      <c r="A2620" s="83" t="s">
        <v>44</v>
      </c>
      <c r="B2620" s="84">
        <v>2619</v>
      </c>
      <c r="C2620" s="57" t="s">
        <v>45</v>
      </c>
      <c r="D2620" s="57" t="s">
        <v>53</v>
      </c>
      <c r="E2620" s="42" t="s">
        <v>6170</v>
      </c>
      <c r="F2620" s="98" t="s">
        <v>3813</v>
      </c>
      <c r="G2620" s="99" t="s">
        <v>4709</v>
      </c>
      <c r="H2620" s="42" t="s">
        <v>3569</v>
      </c>
      <c r="I2620" s="57" t="s">
        <v>22</v>
      </c>
      <c r="J2620" s="76">
        <v>1</v>
      </c>
      <c r="K2620" s="57">
        <v>0</v>
      </c>
      <c r="L2620" s="57">
        <v>37</v>
      </c>
      <c r="M2620" s="22"/>
    </row>
    <row r="2621" s="83" customFormat="1" ht="27.6" spans="1:13">
      <c r="A2621" s="83" t="s">
        <v>44</v>
      </c>
      <c r="B2621" s="84">
        <v>2620</v>
      </c>
      <c r="C2621" s="57" t="s">
        <v>45</v>
      </c>
      <c r="D2621" s="57" t="s">
        <v>53</v>
      </c>
      <c r="E2621" s="42" t="s">
        <v>6170</v>
      </c>
      <c r="F2621" s="98" t="s">
        <v>3813</v>
      </c>
      <c r="G2621" s="99" t="s">
        <v>6618</v>
      </c>
      <c r="H2621" s="42" t="s">
        <v>3569</v>
      </c>
      <c r="I2621" s="57" t="s">
        <v>22</v>
      </c>
      <c r="J2621" s="76">
        <v>1</v>
      </c>
      <c r="K2621" s="57">
        <v>0</v>
      </c>
      <c r="L2621" s="57">
        <v>14</v>
      </c>
      <c r="M2621" s="22"/>
    </row>
    <row r="2622" s="83" customFormat="1" ht="27.6" spans="1:13">
      <c r="A2622" s="83" t="s">
        <v>44</v>
      </c>
      <c r="B2622" s="84">
        <v>2621</v>
      </c>
      <c r="C2622" s="57" t="s">
        <v>45</v>
      </c>
      <c r="D2622" s="57" t="s">
        <v>89</v>
      </c>
      <c r="E2622" s="42" t="s">
        <v>6170</v>
      </c>
      <c r="F2622" s="98" t="s">
        <v>114</v>
      </c>
      <c r="G2622" s="99" t="s">
        <v>4744</v>
      </c>
      <c r="H2622" s="91" t="s">
        <v>2369</v>
      </c>
      <c r="I2622" s="57" t="s">
        <v>22</v>
      </c>
      <c r="J2622" s="76">
        <v>1</v>
      </c>
      <c r="K2622" s="57">
        <v>0</v>
      </c>
      <c r="L2622" s="57">
        <v>48</v>
      </c>
      <c r="M2622" s="22"/>
    </row>
    <row r="2623" s="83" customFormat="1" ht="27.6" spans="1:13">
      <c r="A2623" s="83" t="s">
        <v>44</v>
      </c>
      <c r="B2623" s="84">
        <v>2622</v>
      </c>
      <c r="C2623" s="57" t="s">
        <v>45</v>
      </c>
      <c r="D2623" s="57" t="s">
        <v>89</v>
      </c>
      <c r="E2623" s="42" t="s">
        <v>6170</v>
      </c>
      <c r="F2623" s="98" t="s">
        <v>114</v>
      </c>
      <c r="G2623" s="99" t="s">
        <v>4710</v>
      </c>
      <c r="H2623" s="91" t="s">
        <v>2369</v>
      </c>
      <c r="I2623" s="57" t="s">
        <v>22</v>
      </c>
      <c r="J2623" s="76">
        <v>8</v>
      </c>
      <c r="K2623" s="57">
        <v>0</v>
      </c>
      <c r="L2623" s="57">
        <v>483</v>
      </c>
      <c r="M2623" s="22"/>
    </row>
    <row r="2624" s="83" customFormat="1" ht="27.6" spans="1:13">
      <c r="A2624" s="83" t="s">
        <v>44</v>
      </c>
      <c r="B2624" s="84">
        <v>2623</v>
      </c>
      <c r="C2624" s="57" t="s">
        <v>45</v>
      </c>
      <c r="D2624" s="57" t="s">
        <v>89</v>
      </c>
      <c r="E2624" s="42" t="s">
        <v>6170</v>
      </c>
      <c r="F2624" s="98" t="s">
        <v>114</v>
      </c>
      <c r="G2624" s="99" t="s">
        <v>4746</v>
      </c>
      <c r="H2624" s="91" t="s">
        <v>2369</v>
      </c>
      <c r="I2624" s="57" t="s">
        <v>22</v>
      </c>
      <c r="J2624" s="76">
        <v>2</v>
      </c>
      <c r="K2624" s="57">
        <v>0</v>
      </c>
      <c r="L2624" s="57">
        <v>222</v>
      </c>
      <c r="M2624" s="22"/>
    </row>
    <row r="2625" s="83" customFormat="1" ht="27.6" spans="1:13">
      <c r="A2625" s="83" t="s">
        <v>44</v>
      </c>
      <c r="B2625" s="84">
        <v>2624</v>
      </c>
      <c r="C2625" s="57" t="s">
        <v>45</v>
      </c>
      <c r="D2625" s="57" t="s">
        <v>53</v>
      </c>
      <c r="E2625" s="42" t="s">
        <v>6170</v>
      </c>
      <c r="F2625" s="98" t="s">
        <v>55</v>
      </c>
      <c r="G2625" s="99" t="s">
        <v>4711</v>
      </c>
      <c r="H2625" s="91" t="s">
        <v>2371</v>
      </c>
      <c r="I2625" s="57" t="s">
        <v>22</v>
      </c>
      <c r="J2625" s="76">
        <v>1</v>
      </c>
      <c r="K2625" s="57">
        <v>0</v>
      </c>
      <c r="L2625" s="57">
        <v>47</v>
      </c>
      <c r="M2625" s="22"/>
    </row>
    <row r="2626" s="83" customFormat="1" ht="27.6" spans="1:13">
      <c r="A2626" s="83" t="s">
        <v>44</v>
      </c>
      <c r="B2626" s="84">
        <v>2625</v>
      </c>
      <c r="C2626" s="57" t="s">
        <v>45</v>
      </c>
      <c r="D2626" s="57" t="s">
        <v>53</v>
      </c>
      <c r="E2626" s="42" t="s">
        <v>6170</v>
      </c>
      <c r="F2626" s="98" t="s">
        <v>55</v>
      </c>
      <c r="G2626" s="99" t="s">
        <v>4712</v>
      </c>
      <c r="H2626" s="91" t="s">
        <v>2371</v>
      </c>
      <c r="I2626" s="57" t="s">
        <v>22</v>
      </c>
      <c r="J2626" s="76">
        <v>6</v>
      </c>
      <c r="K2626" s="57">
        <v>0</v>
      </c>
      <c r="L2626" s="57">
        <v>469</v>
      </c>
      <c r="M2626" s="22"/>
    </row>
    <row r="2627" s="83" customFormat="1" ht="27.6" spans="1:13">
      <c r="A2627" s="83" t="s">
        <v>44</v>
      </c>
      <c r="B2627" s="84">
        <v>2626</v>
      </c>
      <c r="C2627" s="57" t="s">
        <v>45</v>
      </c>
      <c r="D2627" s="57" t="s">
        <v>53</v>
      </c>
      <c r="E2627" s="42" t="s">
        <v>6170</v>
      </c>
      <c r="F2627" s="98" t="s">
        <v>249</v>
      </c>
      <c r="G2627" s="99" t="s">
        <v>4747</v>
      </c>
      <c r="H2627" s="91" t="s">
        <v>2371</v>
      </c>
      <c r="I2627" s="57" t="s">
        <v>22</v>
      </c>
      <c r="J2627" s="76">
        <v>1</v>
      </c>
      <c r="K2627" s="57">
        <v>0</v>
      </c>
      <c r="L2627" s="57">
        <v>28</v>
      </c>
      <c r="M2627" s="22"/>
    </row>
    <row r="2628" s="83" customFormat="1" ht="27.6" spans="1:13">
      <c r="A2628" s="83" t="s">
        <v>44</v>
      </c>
      <c r="B2628" s="84">
        <v>2627</v>
      </c>
      <c r="C2628" s="57" t="s">
        <v>45</v>
      </c>
      <c r="D2628" s="57" t="s">
        <v>171</v>
      </c>
      <c r="E2628" s="42" t="s">
        <v>6170</v>
      </c>
      <c r="F2628" s="98" t="s">
        <v>172</v>
      </c>
      <c r="G2628" s="99" t="s">
        <v>4750</v>
      </c>
      <c r="H2628" s="91" t="s">
        <v>1697</v>
      </c>
      <c r="I2628" s="57" t="s">
        <v>22</v>
      </c>
      <c r="J2628" s="76">
        <v>1</v>
      </c>
      <c r="K2628" s="57">
        <v>0</v>
      </c>
      <c r="L2628" s="57">
        <v>1</v>
      </c>
      <c r="M2628" s="22"/>
    </row>
    <row r="2629" s="83" customFormat="1" ht="27.6" spans="1:13">
      <c r="A2629" s="83" t="s">
        <v>44</v>
      </c>
      <c r="B2629" s="84">
        <v>2628</v>
      </c>
      <c r="C2629" s="57" t="s">
        <v>45</v>
      </c>
      <c r="D2629" s="57" t="s">
        <v>171</v>
      </c>
      <c r="E2629" s="42" t="s">
        <v>6170</v>
      </c>
      <c r="F2629" s="98" t="s">
        <v>172</v>
      </c>
      <c r="G2629" s="99" t="s">
        <v>4713</v>
      </c>
      <c r="H2629" s="91" t="s">
        <v>1697</v>
      </c>
      <c r="I2629" s="57" t="s">
        <v>22</v>
      </c>
      <c r="J2629" s="76">
        <v>8</v>
      </c>
      <c r="K2629" s="57">
        <v>0</v>
      </c>
      <c r="L2629" s="57">
        <v>11</v>
      </c>
      <c r="M2629" s="22"/>
    </row>
    <row r="2630" s="83" customFormat="1" ht="27.6" spans="1:13">
      <c r="A2630" s="83" t="s">
        <v>44</v>
      </c>
      <c r="B2630" s="84">
        <v>2629</v>
      </c>
      <c r="C2630" s="57" t="s">
        <v>45</v>
      </c>
      <c r="D2630" s="57" t="s">
        <v>53</v>
      </c>
      <c r="E2630" s="42" t="s">
        <v>6170</v>
      </c>
      <c r="F2630" s="98" t="s">
        <v>236</v>
      </c>
      <c r="G2630" s="99" t="s">
        <v>4698</v>
      </c>
      <c r="H2630" s="91" t="s">
        <v>2369</v>
      </c>
      <c r="I2630" s="57" t="s">
        <v>22</v>
      </c>
      <c r="J2630" s="76">
        <v>3</v>
      </c>
      <c r="K2630" s="57">
        <v>0</v>
      </c>
      <c r="L2630" s="57">
        <v>8</v>
      </c>
      <c r="M2630" s="22"/>
    </row>
    <row r="2631" s="83" customFormat="1" ht="27.6" spans="1:13">
      <c r="A2631" s="83" t="s">
        <v>44</v>
      </c>
      <c r="B2631" s="84">
        <v>2630</v>
      </c>
      <c r="C2631" s="57" t="s">
        <v>45</v>
      </c>
      <c r="D2631" s="57" t="s">
        <v>53</v>
      </c>
      <c r="E2631" s="42" t="s">
        <v>6170</v>
      </c>
      <c r="F2631" s="98" t="s">
        <v>236</v>
      </c>
      <c r="G2631" s="99" t="s">
        <v>4708</v>
      </c>
      <c r="H2631" s="91" t="s">
        <v>2369</v>
      </c>
      <c r="I2631" s="57" t="s">
        <v>22</v>
      </c>
      <c r="J2631" s="76">
        <v>1</v>
      </c>
      <c r="K2631" s="57">
        <v>0</v>
      </c>
      <c r="L2631" s="57">
        <v>1</v>
      </c>
      <c r="M2631" s="22"/>
    </row>
    <row r="2632" s="83" customFormat="1" ht="27.6" spans="1:13">
      <c r="A2632" s="83" t="s">
        <v>44</v>
      </c>
      <c r="B2632" s="84">
        <v>2631</v>
      </c>
      <c r="C2632" s="57" t="s">
        <v>45</v>
      </c>
      <c r="D2632" s="57" t="s">
        <v>322</v>
      </c>
      <c r="E2632" s="42" t="s">
        <v>6170</v>
      </c>
      <c r="F2632" s="98" t="s">
        <v>323</v>
      </c>
      <c r="G2632" s="99" t="s">
        <v>4714</v>
      </c>
      <c r="H2632" s="91" t="s">
        <v>2374</v>
      </c>
      <c r="I2632" s="57" t="s">
        <v>2124</v>
      </c>
      <c r="J2632" s="100">
        <v>17.1973</v>
      </c>
      <c r="K2632" s="59">
        <v>0</v>
      </c>
      <c r="L2632" s="57">
        <v>1338</v>
      </c>
      <c r="M2632" s="22"/>
    </row>
    <row r="2633" s="83" customFormat="1" ht="27.6" spans="1:13">
      <c r="A2633" s="83" t="s">
        <v>44</v>
      </c>
      <c r="B2633" s="84">
        <v>2632</v>
      </c>
      <c r="C2633" s="57" t="s">
        <v>45</v>
      </c>
      <c r="D2633" s="57" t="s">
        <v>53</v>
      </c>
      <c r="E2633" s="42" t="s">
        <v>6170</v>
      </c>
      <c r="F2633" s="98" t="s">
        <v>3813</v>
      </c>
      <c r="G2633" s="99" t="s">
        <v>4754</v>
      </c>
      <c r="H2633" s="42" t="s">
        <v>3569</v>
      </c>
      <c r="I2633" s="57" t="s">
        <v>22</v>
      </c>
      <c r="J2633" s="76">
        <v>1</v>
      </c>
      <c r="K2633" s="57">
        <v>0</v>
      </c>
      <c r="L2633" s="57">
        <v>15</v>
      </c>
      <c r="M2633" s="22"/>
    </row>
    <row r="2634" s="83" customFormat="1" ht="27.6" spans="1:13">
      <c r="A2634" s="83" t="s">
        <v>44</v>
      </c>
      <c r="B2634" s="84">
        <v>2633</v>
      </c>
      <c r="C2634" s="57" t="s">
        <v>45</v>
      </c>
      <c r="D2634" s="57" t="s">
        <v>89</v>
      </c>
      <c r="E2634" s="42" t="s">
        <v>6170</v>
      </c>
      <c r="F2634" s="98" t="s">
        <v>114</v>
      </c>
      <c r="G2634" s="99" t="s">
        <v>4745</v>
      </c>
      <c r="H2634" s="91" t="s">
        <v>2369</v>
      </c>
      <c r="I2634" s="57" t="s">
        <v>22</v>
      </c>
      <c r="J2634" s="76">
        <v>5</v>
      </c>
      <c r="K2634" s="57">
        <v>0</v>
      </c>
      <c r="L2634" s="57">
        <v>118</v>
      </c>
      <c r="M2634" s="22"/>
    </row>
    <row r="2635" s="83" customFormat="1" ht="27.6" spans="1:13">
      <c r="A2635" s="83" t="s">
        <v>44</v>
      </c>
      <c r="B2635" s="84">
        <v>2634</v>
      </c>
      <c r="C2635" s="57" t="s">
        <v>45</v>
      </c>
      <c r="D2635" s="57" t="s">
        <v>89</v>
      </c>
      <c r="E2635" s="42" t="s">
        <v>6170</v>
      </c>
      <c r="F2635" s="98" t="s">
        <v>114</v>
      </c>
      <c r="G2635" s="99" t="s">
        <v>4755</v>
      </c>
      <c r="H2635" s="91" t="s">
        <v>2369</v>
      </c>
      <c r="I2635" s="57" t="s">
        <v>22</v>
      </c>
      <c r="J2635" s="76">
        <v>2</v>
      </c>
      <c r="K2635" s="57">
        <v>0</v>
      </c>
      <c r="L2635" s="57">
        <v>82</v>
      </c>
      <c r="M2635" s="22"/>
    </row>
    <row r="2636" s="83" customFormat="1" ht="27.6" spans="1:13">
      <c r="A2636" s="83" t="s">
        <v>44</v>
      </c>
      <c r="B2636" s="84">
        <v>2635</v>
      </c>
      <c r="C2636" s="57" t="s">
        <v>45</v>
      </c>
      <c r="D2636" s="57" t="s">
        <v>53</v>
      </c>
      <c r="E2636" s="42" t="s">
        <v>6170</v>
      </c>
      <c r="F2636" s="98" t="s">
        <v>55</v>
      </c>
      <c r="G2636" s="99" t="s">
        <v>4756</v>
      </c>
      <c r="H2636" s="91" t="s">
        <v>2371</v>
      </c>
      <c r="I2636" s="57" t="s">
        <v>22</v>
      </c>
      <c r="J2636" s="76">
        <v>17</v>
      </c>
      <c r="K2636" s="57">
        <v>0</v>
      </c>
      <c r="L2636" s="57">
        <v>532</v>
      </c>
      <c r="M2636" s="22"/>
    </row>
    <row r="2637" s="83" customFormat="1" ht="27.6" spans="1:13">
      <c r="A2637" s="83" t="s">
        <v>44</v>
      </c>
      <c r="B2637" s="84">
        <v>2636</v>
      </c>
      <c r="C2637" s="57" t="s">
        <v>45</v>
      </c>
      <c r="D2637" s="57" t="s">
        <v>171</v>
      </c>
      <c r="E2637" s="42" t="s">
        <v>6170</v>
      </c>
      <c r="F2637" s="98" t="s">
        <v>172</v>
      </c>
      <c r="G2637" s="99" t="s">
        <v>4749</v>
      </c>
      <c r="H2637" s="91" t="s">
        <v>1697</v>
      </c>
      <c r="I2637" s="57" t="s">
        <v>22</v>
      </c>
      <c r="J2637" s="76">
        <v>8</v>
      </c>
      <c r="K2637" s="57">
        <v>0</v>
      </c>
      <c r="L2637" s="57">
        <v>5</v>
      </c>
      <c r="M2637" s="22"/>
    </row>
    <row r="2638" s="83" customFormat="1" ht="27.6" spans="1:13">
      <c r="A2638" s="83" t="s">
        <v>44</v>
      </c>
      <c r="B2638" s="84">
        <v>2637</v>
      </c>
      <c r="C2638" s="57" t="s">
        <v>45</v>
      </c>
      <c r="D2638" s="57" t="s">
        <v>53</v>
      </c>
      <c r="E2638" s="42" t="s">
        <v>6170</v>
      </c>
      <c r="F2638" s="98" t="s">
        <v>236</v>
      </c>
      <c r="G2638" s="99" t="s">
        <v>4695</v>
      </c>
      <c r="H2638" s="91" t="s">
        <v>2369</v>
      </c>
      <c r="I2638" s="57" t="s">
        <v>22</v>
      </c>
      <c r="J2638" s="76">
        <v>1</v>
      </c>
      <c r="K2638" s="57">
        <f t="shared" ref="K2638:K2644" si="145">(CEILING(J2638*0.2,1))*1</f>
        <v>1</v>
      </c>
      <c r="L2638" s="57">
        <v>2</v>
      </c>
      <c r="M2638" s="22"/>
    </row>
    <row r="2639" s="83" customFormat="1" ht="27.6" spans="1:13">
      <c r="A2639" s="83" t="s">
        <v>44</v>
      </c>
      <c r="B2639" s="84">
        <v>2638</v>
      </c>
      <c r="C2639" s="57" t="s">
        <v>45</v>
      </c>
      <c r="D2639" s="57" t="s">
        <v>322</v>
      </c>
      <c r="E2639" s="42" t="s">
        <v>6170</v>
      </c>
      <c r="F2639" s="98" t="s">
        <v>323</v>
      </c>
      <c r="G2639" s="99" t="s">
        <v>4758</v>
      </c>
      <c r="H2639" s="91" t="s">
        <v>2374</v>
      </c>
      <c r="I2639" s="57" t="s">
        <v>2124</v>
      </c>
      <c r="J2639" s="100">
        <v>58.8063</v>
      </c>
      <c r="K2639" s="59">
        <v>0</v>
      </c>
      <c r="L2639" s="57">
        <v>3000</v>
      </c>
      <c r="M2639" s="22"/>
    </row>
    <row r="2640" s="83" customFormat="1" ht="27.6" spans="1:13">
      <c r="A2640" s="83" t="s">
        <v>44</v>
      </c>
      <c r="B2640" s="84">
        <v>2639</v>
      </c>
      <c r="C2640" s="57" t="s">
        <v>45</v>
      </c>
      <c r="D2640" s="57" t="s">
        <v>89</v>
      </c>
      <c r="E2640" s="42" t="s">
        <v>6170</v>
      </c>
      <c r="F2640" s="98" t="s">
        <v>114</v>
      </c>
      <c r="G2640" s="99" t="s">
        <v>4555</v>
      </c>
      <c r="H2640" s="91" t="s">
        <v>2369</v>
      </c>
      <c r="I2640" s="57" t="s">
        <v>22</v>
      </c>
      <c r="J2640" s="76">
        <v>7</v>
      </c>
      <c r="K2640" s="57">
        <v>0</v>
      </c>
      <c r="L2640" s="57">
        <v>50</v>
      </c>
      <c r="M2640" s="22"/>
    </row>
    <row r="2641" s="83" customFormat="1" ht="27.6" spans="1:13">
      <c r="A2641" s="83" t="s">
        <v>44</v>
      </c>
      <c r="B2641" s="84">
        <v>2640</v>
      </c>
      <c r="C2641" s="57" t="s">
        <v>45</v>
      </c>
      <c r="D2641" s="57" t="s">
        <v>89</v>
      </c>
      <c r="E2641" s="42" t="s">
        <v>6170</v>
      </c>
      <c r="F2641" s="98" t="s">
        <v>114</v>
      </c>
      <c r="G2641" s="99" t="s">
        <v>6620</v>
      </c>
      <c r="H2641" s="91" t="s">
        <v>2369</v>
      </c>
      <c r="I2641" s="57" t="s">
        <v>22</v>
      </c>
      <c r="J2641" s="76">
        <v>2</v>
      </c>
      <c r="K2641" s="57">
        <v>0</v>
      </c>
      <c r="L2641" s="57">
        <v>26</v>
      </c>
      <c r="M2641" s="22"/>
    </row>
    <row r="2642" s="83" customFormat="1" ht="27.6" spans="1:13">
      <c r="A2642" s="83" t="s">
        <v>44</v>
      </c>
      <c r="B2642" s="84">
        <v>2641</v>
      </c>
      <c r="C2642" s="57" t="s">
        <v>45</v>
      </c>
      <c r="D2642" s="57" t="s">
        <v>53</v>
      </c>
      <c r="E2642" s="42" t="s">
        <v>6170</v>
      </c>
      <c r="F2642" s="98" t="s">
        <v>55</v>
      </c>
      <c r="G2642" s="99" t="s">
        <v>4556</v>
      </c>
      <c r="H2642" s="91" t="s">
        <v>2371</v>
      </c>
      <c r="I2642" s="57" t="s">
        <v>22</v>
      </c>
      <c r="J2642" s="76">
        <v>11</v>
      </c>
      <c r="K2642" s="57">
        <f t="shared" si="145"/>
        <v>3</v>
      </c>
      <c r="L2642" s="57">
        <v>43</v>
      </c>
      <c r="M2642" s="22"/>
    </row>
    <row r="2643" s="83" customFormat="1" ht="27.6" spans="1:13">
      <c r="A2643" s="83" t="s">
        <v>44</v>
      </c>
      <c r="B2643" s="84">
        <v>2642</v>
      </c>
      <c r="C2643" s="57" t="s">
        <v>45</v>
      </c>
      <c r="D2643" s="57" t="s">
        <v>53</v>
      </c>
      <c r="E2643" s="42" t="s">
        <v>6170</v>
      </c>
      <c r="F2643" s="98" t="s">
        <v>304</v>
      </c>
      <c r="G2643" s="99" t="s">
        <v>4694</v>
      </c>
      <c r="H2643" s="91" t="s">
        <v>2371</v>
      </c>
      <c r="I2643" s="57" t="s">
        <v>22</v>
      </c>
      <c r="J2643" s="76">
        <v>1</v>
      </c>
      <c r="K2643" s="57">
        <f t="shared" si="145"/>
        <v>1</v>
      </c>
      <c r="L2643" s="57">
        <v>6</v>
      </c>
      <c r="M2643" s="22"/>
    </row>
    <row r="2644" s="83" customFormat="1" ht="27.6" spans="1:13">
      <c r="A2644" s="83" t="s">
        <v>44</v>
      </c>
      <c r="B2644" s="84">
        <v>2643</v>
      </c>
      <c r="C2644" s="57" t="s">
        <v>45</v>
      </c>
      <c r="D2644" s="57" t="s">
        <v>53</v>
      </c>
      <c r="E2644" s="42" t="s">
        <v>6170</v>
      </c>
      <c r="F2644" s="98" t="s">
        <v>304</v>
      </c>
      <c r="G2644" s="99" t="s">
        <v>4689</v>
      </c>
      <c r="H2644" s="91" t="s">
        <v>2371</v>
      </c>
      <c r="I2644" s="57" t="s">
        <v>22</v>
      </c>
      <c r="J2644" s="76">
        <v>1</v>
      </c>
      <c r="K2644" s="57">
        <f t="shared" si="145"/>
        <v>1</v>
      </c>
      <c r="L2644" s="57">
        <v>8</v>
      </c>
      <c r="M2644" s="22"/>
    </row>
    <row r="2645" s="83" customFormat="1" ht="27.6" spans="1:13">
      <c r="A2645" s="83" t="s">
        <v>44</v>
      </c>
      <c r="B2645" s="84">
        <v>2644</v>
      </c>
      <c r="C2645" s="57" t="s">
        <v>45</v>
      </c>
      <c r="D2645" s="57" t="s">
        <v>171</v>
      </c>
      <c r="E2645" s="42" t="s">
        <v>6170</v>
      </c>
      <c r="F2645" s="98" t="s">
        <v>172</v>
      </c>
      <c r="G2645" s="99" t="s">
        <v>4475</v>
      </c>
      <c r="H2645" s="91" t="s">
        <v>1697</v>
      </c>
      <c r="I2645" s="57" t="s">
        <v>22</v>
      </c>
      <c r="J2645" s="76">
        <v>8</v>
      </c>
      <c r="K2645" s="57">
        <v>0</v>
      </c>
      <c r="L2645" s="57">
        <v>2</v>
      </c>
      <c r="M2645" s="22"/>
    </row>
    <row r="2646" s="83" customFormat="1" ht="27.6" spans="1:13">
      <c r="A2646" s="83" t="s">
        <v>44</v>
      </c>
      <c r="B2646" s="84">
        <v>2645</v>
      </c>
      <c r="C2646" s="57" t="s">
        <v>45</v>
      </c>
      <c r="D2646" s="57" t="s">
        <v>53</v>
      </c>
      <c r="E2646" s="42" t="s">
        <v>6170</v>
      </c>
      <c r="F2646" s="98" t="s">
        <v>236</v>
      </c>
      <c r="G2646" s="99" t="s">
        <v>4695</v>
      </c>
      <c r="H2646" s="91" t="s">
        <v>2369</v>
      </c>
      <c r="I2646" s="57" t="s">
        <v>22</v>
      </c>
      <c r="J2646" s="76">
        <v>1</v>
      </c>
      <c r="K2646" s="57">
        <f t="shared" ref="K2646:K2651" si="146">(CEILING(J2646*0.2,1))*1</f>
        <v>1</v>
      </c>
      <c r="L2646" s="57">
        <v>2</v>
      </c>
      <c r="M2646" s="22"/>
    </row>
    <row r="2647" s="83" customFormat="1" ht="27.6" spans="1:13">
      <c r="A2647" s="83" t="s">
        <v>44</v>
      </c>
      <c r="B2647" s="84">
        <v>2646</v>
      </c>
      <c r="C2647" s="57" t="s">
        <v>45</v>
      </c>
      <c r="D2647" s="57" t="s">
        <v>322</v>
      </c>
      <c r="E2647" s="42" t="s">
        <v>6170</v>
      </c>
      <c r="F2647" s="98" t="s">
        <v>323</v>
      </c>
      <c r="G2647" s="99" t="s">
        <v>4558</v>
      </c>
      <c r="H2647" s="91" t="s">
        <v>2374</v>
      </c>
      <c r="I2647" s="57" t="s">
        <v>2124</v>
      </c>
      <c r="J2647" s="100">
        <v>52.8337</v>
      </c>
      <c r="K2647" s="59">
        <f>J2647*0.1</f>
        <v>5.28337</v>
      </c>
      <c r="L2647" s="57">
        <v>850</v>
      </c>
      <c r="M2647" s="22"/>
    </row>
    <row r="2648" s="83" customFormat="1" ht="27.6" spans="1:13">
      <c r="A2648" s="83" t="s">
        <v>44</v>
      </c>
      <c r="B2648" s="84">
        <v>2647</v>
      </c>
      <c r="C2648" s="57" t="s">
        <v>45</v>
      </c>
      <c r="D2648" s="57" t="s">
        <v>89</v>
      </c>
      <c r="E2648" s="42" t="s">
        <v>6170</v>
      </c>
      <c r="F2648" s="98" t="s">
        <v>114</v>
      </c>
      <c r="G2648" s="99" t="s">
        <v>4555</v>
      </c>
      <c r="H2648" s="91" t="s">
        <v>2369</v>
      </c>
      <c r="I2648" s="57" t="s">
        <v>22</v>
      </c>
      <c r="J2648" s="76">
        <v>5</v>
      </c>
      <c r="K2648" s="57">
        <v>0</v>
      </c>
      <c r="L2648" s="57">
        <v>35</v>
      </c>
      <c r="M2648" s="22"/>
    </row>
    <row r="2649" s="83" customFormat="1" ht="27.6" spans="1:13">
      <c r="A2649" s="83" t="s">
        <v>44</v>
      </c>
      <c r="B2649" s="84">
        <v>2648</v>
      </c>
      <c r="C2649" s="57" t="s">
        <v>45</v>
      </c>
      <c r="D2649" s="57" t="s">
        <v>53</v>
      </c>
      <c r="E2649" s="42" t="s">
        <v>6170</v>
      </c>
      <c r="F2649" s="98" t="s">
        <v>55</v>
      </c>
      <c r="G2649" s="99" t="s">
        <v>4556</v>
      </c>
      <c r="H2649" s="91" t="s">
        <v>2371</v>
      </c>
      <c r="I2649" s="57" t="s">
        <v>22</v>
      </c>
      <c r="J2649" s="76">
        <v>9</v>
      </c>
      <c r="K2649" s="57">
        <f t="shared" si="146"/>
        <v>2</v>
      </c>
      <c r="L2649" s="57">
        <v>35</v>
      </c>
      <c r="M2649" s="22"/>
    </row>
    <row r="2650" s="83" customFormat="1" ht="27.6" spans="1:13">
      <c r="A2650" s="83" t="s">
        <v>44</v>
      </c>
      <c r="B2650" s="84">
        <v>2649</v>
      </c>
      <c r="C2650" s="57" t="s">
        <v>45</v>
      </c>
      <c r="D2650" s="57" t="s">
        <v>53</v>
      </c>
      <c r="E2650" s="42" t="s">
        <v>6170</v>
      </c>
      <c r="F2650" s="98" t="s">
        <v>304</v>
      </c>
      <c r="G2650" s="99" t="s">
        <v>4694</v>
      </c>
      <c r="H2650" s="91" t="s">
        <v>2371</v>
      </c>
      <c r="I2650" s="57" t="s">
        <v>22</v>
      </c>
      <c r="J2650" s="76">
        <v>1</v>
      </c>
      <c r="K2650" s="57">
        <f t="shared" si="146"/>
        <v>1</v>
      </c>
      <c r="L2650" s="57">
        <v>6</v>
      </c>
      <c r="M2650" s="22"/>
    </row>
    <row r="2651" s="83" customFormat="1" ht="27.6" spans="1:13">
      <c r="A2651" s="83" t="s">
        <v>44</v>
      </c>
      <c r="B2651" s="84">
        <v>2650</v>
      </c>
      <c r="C2651" s="57" t="s">
        <v>45</v>
      </c>
      <c r="D2651" s="57" t="s">
        <v>53</v>
      </c>
      <c r="E2651" s="42" t="s">
        <v>6170</v>
      </c>
      <c r="F2651" s="98" t="s">
        <v>304</v>
      </c>
      <c r="G2651" s="99" t="s">
        <v>4689</v>
      </c>
      <c r="H2651" s="91" t="s">
        <v>2371</v>
      </c>
      <c r="I2651" s="57" t="s">
        <v>22</v>
      </c>
      <c r="J2651" s="76">
        <v>1</v>
      </c>
      <c r="K2651" s="57">
        <f t="shared" si="146"/>
        <v>1</v>
      </c>
      <c r="L2651" s="57">
        <v>8</v>
      </c>
      <c r="M2651" s="22"/>
    </row>
    <row r="2652" s="83" customFormat="1" ht="27.6" spans="1:13">
      <c r="A2652" s="83" t="s">
        <v>44</v>
      </c>
      <c r="B2652" s="84">
        <v>2651</v>
      </c>
      <c r="C2652" s="57" t="s">
        <v>45</v>
      </c>
      <c r="D2652" s="57" t="s">
        <v>171</v>
      </c>
      <c r="E2652" s="42" t="s">
        <v>6170</v>
      </c>
      <c r="F2652" s="98" t="s">
        <v>172</v>
      </c>
      <c r="G2652" s="99" t="s">
        <v>4475</v>
      </c>
      <c r="H2652" s="91" t="s">
        <v>1697</v>
      </c>
      <c r="I2652" s="57" t="s">
        <v>22</v>
      </c>
      <c r="J2652" s="76">
        <v>4</v>
      </c>
      <c r="K2652" s="57">
        <v>0</v>
      </c>
      <c r="L2652" s="57">
        <v>1</v>
      </c>
      <c r="M2652" s="22"/>
    </row>
    <row r="2653" s="83" customFormat="1" ht="27.6" spans="1:13">
      <c r="A2653" s="83" t="s">
        <v>44</v>
      </c>
      <c r="B2653" s="84">
        <v>2652</v>
      </c>
      <c r="C2653" s="57" t="s">
        <v>45</v>
      </c>
      <c r="D2653" s="57" t="s">
        <v>322</v>
      </c>
      <c r="E2653" s="42" t="s">
        <v>6170</v>
      </c>
      <c r="F2653" s="98" t="s">
        <v>323</v>
      </c>
      <c r="G2653" s="99" t="s">
        <v>4558</v>
      </c>
      <c r="H2653" s="91" t="s">
        <v>2374</v>
      </c>
      <c r="I2653" s="57" t="s">
        <v>2124</v>
      </c>
      <c r="J2653" s="100">
        <v>50.3674</v>
      </c>
      <c r="K2653" s="59">
        <f>J2653*0.1</f>
        <v>5.03674</v>
      </c>
      <c r="L2653" s="57">
        <v>810</v>
      </c>
      <c r="M2653" s="22"/>
    </row>
    <row r="2654" s="83" customFormat="1" ht="27.6" spans="1:13">
      <c r="A2654" s="83" t="s">
        <v>44</v>
      </c>
      <c r="B2654" s="84">
        <v>2653</v>
      </c>
      <c r="C2654" s="57" t="s">
        <v>45</v>
      </c>
      <c r="D2654" s="57" t="s">
        <v>89</v>
      </c>
      <c r="E2654" s="42" t="s">
        <v>6170</v>
      </c>
      <c r="F2654" s="98" t="s">
        <v>114</v>
      </c>
      <c r="G2654" s="99" t="s">
        <v>4555</v>
      </c>
      <c r="H2654" s="91" t="s">
        <v>2369</v>
      </c>
      <c r="I2654" s="57" t="s">
        <v>22</v>
      </c>
      <c r="J2654" s="76">
        <v>2</v>
      </c>
      <c r="K2654" s="57">
        <v>0</v>
      </c>
      <c r="L2654" s="57">
        <v>14</v>
      </c>
      <c r="M2654" s="22"/>
    </row>
    <row r="2655" s="83" customFormat="1" ht="27.6" spans="1:13">
      <c r="A2655" s="83" t="s">
        <v>44</v>
      </c>
      <c r="B2655" s="84">
        <v>2654</v>
      </c>
      <c r="C2655" s="57" t="s">
        <v>45</v>
      </c>
      <c r="D2655" s="57" t="s">
        <v>53</v>
      </c>
      <c r="E2655" s="42" t="s">
        <v>6170</v>
      </c>
      <c r="F2655" s="98" t="s">
        <v>55</v>
      </c>
      <c r="G2655" s="99" t="s">
        <v>4556</v>
      </c>
      <c r="H2655" s="91" t="s">
        <v>2371</v>
      </c>
      <c r="I2655" s="57" t="s">
        <v>22</v>
      </c>
      <c r="J2655" s="76">
        <v>1</v>
      </c>
      <c r="K2655" s="57">
        <f>(CEILING(J2655*0.2,1))*1</f>
        <v>1</v>
      </c>
      <c r="L2655" s="57">
        <v>4</v>
      </c>
      <c r="M2655" s="22"/>
    </row>
    <row r="2656" s="83" customFormat="1" ht="27.6" spans="1:13">
      <c r="A2656" s="83" t="s">
        <v>44</v>
      </c>
      <c r="B2656" s="84">
        <v>2655</v>
      </c>
      <c r="C2656" s="57" t="s">
        <v>45</v>
      </c>
      <c r="D2656" s="57" t="s">
        <v>171</v>
      </c>
      <c r="E2656" s="42" t="s">
        <v>6170</v>
      </c>
      <c r="F2656" s="98" t="s">
        <v>172</v>
      </c>
      <c r="G2656" s="99" t="s">
        <v>4475</v>
      </c>
      <c r="H2656" s="91" t="s">
        <v>1697</v>
      </c>
      <c r="I2656" s="57" t="s">
        <v>22</v>
      </c>
      <c r="J2656" s="76">
        <v>2</v>
      </c>
      <c r="K2656" s="57">
        <v>0</v>
      </c>
      <c r="L2656" s="57">
        <v>0.48</v>
      </c>
      <c r="M2656" s="22"/>
    </row>
    <row r="2657" s="83" customFormat="1" ht="27.6" spans="1:13">
      <c r="A2657" s="83" t="s">
        <v>44</v>
      </c>
      <c r="B2657" s="84">
        <v>2656</v>
      </c>
      <c r="C2657" s="57" t="s">
        <v>45</v>
      </c>
      <c r="D2657" s="57" t="s">
        <v>322</v>
      </c>
      <c r="E2657" s="42" t="s">
        <v>6170</v>
      </c>
      <c r="F2657" s="98" t="s">
        <v>323</v>
      </c>
      <c r="G2657" s="99" t="s">
        <v>4558</v>
      </c>
      <c r="H2657" s="91" t="s">
        <v>2374</v>
      </c>
      <c r="I2657" s="57" t="s">
        <v>2124</v>
      </c>
      <c r="J2657" s="100">
        <v>2.2062</v>
      </c>
      <c r="K2657" s="59">
        <f>J2657*0.1</f>
        <v>0.22062</v>
      </c>
      <c r="L2657" s="57">
        <v>35</v>
      </c>
      <c r="M2657" s="22"/>
    </row>
    <row r="2658" s="83" customFormat="1" ht="27.6" spans="1:13">
      <c r="A2658" s="83" t="s">
        <v>44</v>
      </c>
      <c r="B2658" s="84">
        <v>2657</v>
      </c>
      <c r="C2658" s="57" t="s">
        <v>45</v>
      </c>
      <c r="D2658" s="57" t="s">
        <v>89</v>
      </c>
      <c r="E2658" s="42" t="s">
        <v>6170</v>
      </c>
      <c r="F2658" s="98" t="s">
        <v>114</v>
      </c>
      <c r="G2658" s="99" t="s">
        <v>4721</v>
      </c>
      <c r="H2658" s="91" t="s">
        <v>2369</v>
      </c>
      <c r="I2658" s="57" t="s">
        <v>22</v>
      </c>
      <c r="J2658" s="76">
        <v>5</v>
      </c>
      <c r="K2658" s="57">
        <v>0</v>
      </c>
      <c r="L2658" s="57">
        <v>341</v>
      </c>
      <c r="M2658" s="22"/>
    </row>
    <row r="2659" s="83" customFormat="1" ht="27.6" spans="1:13">
      <c r="A2659" s="83" t="s">
        <v>44</v>
      </c>
      <c r="B2659" s="84">
        <v>2658</v>
      </c>
      <c r="C2659" s="57" t="s">
        <v>45</v>
      </c>
      <c r="D2659" s="57" t="s">
        <v>89</v>
      </c>
      <c r="E2659" s="42" t="s">
        <v>6170</v>
      </c>
      <c r="F2659" s="98" t="s">
        <v>114</v>
      </c>
      <c r="G2659" s="99" t="s">
        <v>6615</v>
      </c>
      <c r="H2659" s="91" t="s">
        <v>2369</v>
      </c>
      <c r="I2659" s="57" t="s">
        <v>22</v>
      </c>
      <c r="J2659" s="76">
        <v>2</v>
      </c>
      <c r="K2659" s="57">
        <v>0</v>
      </c>
      <c r="L2659" s="57">
        <v>276</v>
      </c>
      <c r="M2659" s="22"/>
    </row>
    <row r="2660" s="83" customFormat="1" ht="27.6" spans="1:13">
      <c r="A2660" s="83" t="s">
        <v>44</v>
      </c>
      <c r="B2660" s="84">
        <v>2659</v>
      </c>
      <c r="C2660" s="57" t="s">
        <v>45</v>
      </c>
      <c r="D2660" s="57" t="s">
        <v>53</v>
      </c>
      <c r="E2660" s="42" t="s">
        <v>6170</v>
      </c>
      <c r="F2660" s="98" t="s">
        <v>55</v>
      </c>
      <c r="G2660" s="99" t="s">
        <v>4742</v>
      </c>
      <c r="H2660" s="91" t="s">
        <v>2371</v>
      </c>
      <c r="I2660" s="57" t="s">
        <v>22</v>
      </c>
      <c r="J2660" s="76">
        <v>2</v>
      </c>
      <c r="K2660" s="57">
        <v>0</v>
      </c>
      <c r="L2660" s="57">
        <v>112</v>
      </c>
      <c r="M2660" s="22"/>
    </row>
    <row r="2661" s="83" customFormat="1" ht="27.6" spans="1:13">
      <c r="A2661" s="83" t="s">
        <v>44</v>
      </c>
      <c r="B2661" s="84">
        <v>2660</v>
      </c>
      <c r="C2661" s="57" t="s">
        <v>45</v>
      </c>
      <c r="D2661" s="57" t="s">
        <v>53</v>
      </c>
      <c r="E2661" s="42" t="s">
        <v>6170</v>
      </c>
      <c r="F2661" s="98" t="s">
        <v>55</v>
      </c>
      <c r="G2661" s="99" t="s">
        <v>4724</v>
      </c>
      <c r="H2661" s="91" t="s">
        <v>2371</v>
      </c>
      <c r="I2661" s="57" t="s">
        <v>22</v>
      </c>
      <c r="J2661" s="76">
        <v>4</v>
      </c>
      <c r="K2661" s="57">
        <v>0</v>
      </c>
      <c r="L2661" s="57">
        <v>398</v>
      </c>
      <c r="M2661" s="22"/>
    </row>
    <row r="2662" s="83" customFormat="1" ht="27.6" spans="1:13">
      <c r="A2662" s="83" t="s">
        <v>44</v>
      </c>
      <c r="B2662" s="84">
        <v>2661</v>
      </c>
      <c r="C2662" s="57" t="s">
        <v>45</v>
      </c>
      <c r="D2662" s="57" t="s">
        <v>171</v>
      </c>
      <c r="E2662" s="42" t="s">
        <v>6170</v>
      </c>
      <c r="F2662" s="98" t="s">
        <v>172</v>
      </c>
      <c r="G2662" s="99" t="s">
        <v>4727</v>
      </c>
      <c r="H2662" s="91" t="s">
        <v>1697</v>
      </c>
      <c r="I2662" s="57" t="s">
        <v>22</v>
      </c>
      <c r="J2662" s="76">
        <v>6</v>
      </c>
      <c r="K2662" s="57">
        <v>0</v>
      </c>
      <c r="L2662" s="57">
        <v>8</v>
      </c>
      <c r="M2662" s="22"/>
    </row>
    <row r="2663" s="83" customFormat="1" ht="27.6" spans="1:13">
      <c r="A2663" s="83" t="s">
        <v>44</v>
      </c>
      <c r="B2663" s="84">
        <v>2662</v>
      </c>
      <c r="C2663" s="57" t="s">
        <v>45</v>
      </c>
      <c r="D2663" s="57" t="s">
        <v>53</v>
      </c>
      <c r="E2663" s="42" t="s">
        <v>6170</v>
      </c>
      <c r="F2663" s="98" t="s">
        <v>236</v>
      </c>
      <c r="G2663" s="99" t="s">
        <v>4698</v>
      </c>
      <c r="H2663" s="91" t="s">
        <v>2369</v>
      </c>
      <c r="I2663" s="57" t="s">
        <v>22</v>
      </c>
      <c r="J2663" s="76">
        <v>1</v>
      </c>
      <c r="K2663" s="57">
        <v>0</v>
      </c>
      <c r="L2663" s="57">
        <v>3</v>
      </c>
      <c r="M2663" s="22"/>
    </row>
    <row r="2664" s="83" customFormat="1" ht="27.6" spans="1:13">
      <c r="A2664" s="83" t="s">
        <v>44</v>
      </c>
      <c r="B2664" s="84">
        <v>2663</v>
      </c>
      <c r="C2664" s="57" t="s">
        <v>45</v>
      </c>
      <c r="D2664" s="57" t="s">
        <v>322</v>
      </c>
      <c r="E2664" s="42" t="s">
        <v>6170</v>
      </c>
      <c r="F2664" s="98" t="s">
        <v>323</v>
      </c>
      <c r="G2664" s="99" t="s">
        <v>4729</v>
      </c>
      <c r="H2664" s="91" t="s">
        <v>2374</v>
      </c>
      <c r="I2664" s="57" t="s">
        <v>2124</v>
      </c>
      <c r="J2664" s="100">
        <v>10.44</v>
      </c>
      <c r="K2664" s="59">
        <v>0</v>
      </c>
      <c r="L2664" s="57">
        <v>916</v>
      </c>
      <c r="M2664" s="22"/>
    </row>
    <row r="2665" s="83" customFormat="1" ht="27.6" spans="1:13">
      <c r="A2665" s="83" t="s">
        <v>44</v>
      </c>
      <c r="B2665" s="84">
        <v>2664</v>
      </c>
      <c r="C2665" s="57" t="s">
        <v>45</v>
      </c>
      <c r="D2665" s="57" t="s">
        <v>89</v>
      </c>
      <c r="E2665" s="42" t="s">
        <v>6170</v>
      </c>
      <c r="F2665" s="98" t="s">
        <v>114</v>
      </c>
      <c r="G2665" s="99" t="s">
        <v>4552</v>
      </c>
      <c r="H2665" s="91" t="s">
        <v>2369</v>
      </c>
      <c r="I2665" s="57" t="s">
        <v>22</v>
      </c>
      <c r="J2665" s="76">
        <v>3</v>
      </c>
      <c r="K2665" s="57">
        <v>0</v>
      </c>
      <c r="L2665" s="57">
        <v>32</v>
      </c>
      <c r="M2665" s="22"/>
    </row>
    <row r="2666" s="83" customFormat="1" ht="27.6" spans="1:13">
      <c r="A2666" s="83" t="s">
        <v>44</v>
      </c>
      <c r="B2666" s="84">
        <v>2665</v>
      </c>
      <c r="C2666" s="57" t="s">
        <v>45</v>
      </c>
      <c r="D2666" s="57" t="s">
        <v>53</v>
      </c>
      <c r="E2666" s="42" t="s">
        <v>6170</v>
      </c>
      <c r="F2666" s="98" t="s">
        <v>55</v>
      </c>
      <c r="G2666" s="99" t="s">
        <v>4553</v>
      </c>
      <c r="H2666" s="91" t="s">
        <v>2371</v>
      </c>
      <c r="I2666" s="57" t="s">
        <v>22</v>
      </c>
      <c r="J2666" s="76">
        <v>13</v>
      </c>
      <c r="K2666" s="57">
        <f t="shared" ref="K2666:K2671" si="147">(CEILING(J2666*0.2,1))*1</f>
        <v>3</v>
      </c>
      <c r="L2666" s="57">
        <v>133</v>
      </c>
      <c r="M2666" s="22"/>
    </row>
    <row r="2667" s="83" customFormat="1" ht="27.6" spans="1:13">
      <c r="A2667" s="83" t="s">
        <v>44</v>
      </c>
      <c r="B2667" s="84">
        <v>2666</v>
      </c>
      <c r="C2667" s="57" t="s">
        <v>45</v>
      </c>
      <c r="D2667" s="57" t="s">
        <v>171</v>
      </c>
      <c r="E2667" s="42" t="s">
        <v>6170</v>
      </c>
      <c r="F2667" s="98" t="s">
        <v>172</v>
      </c>
      <c r="G2667" s="99" t="s">
        <v>4476</v>
      </c>
      <c r="H2667" s="91" t="s">
        <v>1697</v>
      </c>
      <c r="I2667" s="57" t="s">
        <v>22</v>
      </c>
      <c r="J2667" s="76">
        <v>3</v>
      </c>
      <c r="K2667" s="57">
        <v>0</v>
      </c>
      <c r="L2667" s="57">
        <v>1</v>
      </c>
      <c r="M2667" s="22"/>
    </row>
    <row r="2668" s="83" customFormat="1" ht="27.6" spans="1:13">
      <c r="A2668" s="83" t="s">
        <v>44</v>
      </c>
      <c r="B2668" s="84">
        <v>2667</v>
      </c>
      <c r="C2668" s="57" t="s">
        <v>45</v>
      </c>
      <c r="D2668" s="57" t="s">
        <v>53</v>
      </c>
      <c r="E2668" s="42" t="s">
        <v>6170</v>
      </c>
      <c r="F2668" s="98" t="s">
        <v>236</v>
      </c>
      <c r="G2668" s="99" t="s">
        <v>4695</v>
      </c>
      <c r="H2668" s="91" t="s">
        <v>2369</v>
      </c>
      <c r="I2668" s="57" t="s">
        <v>22</v>
      </c>
      <c r="J2668" s="76">
        <v>1</v>
      </c>
      <c r="K2668" s="57">
        <f t="shared" si="147"/>
        <v>1</v>
      </c>
      <c r="L2668" s="57">
        <v>2</v>
      </c>
      <c r="M2668" s="22"/>
    </row>
    <row r="2669" s="83" customFormat="1" ht="27.6" spans="1:13">
      <c r="A2669" s="83" t="s">
        <v>44</v>
      </c>
      <c r="B2669" s="84">
        <v>2668</v>
      </c>
      <c r="C2669" s="57" t="s">
        <v>45</v>
      </c>
      <c r="D2669" s="57" t="s">
        <v>322</v>
      </c>
      <c r="E2669" s="42" t="s">
        <v>6170</v>
      </c>
      <c r="F2669" s="98" t="s">
        <v>323</v>
      </c>
      <c r="G2669" s="99" t="s">
        <v>4554</v>
      </c>
      <c r="H2669" s="91" t="s">
        <v>2374</v>
      </c>
      <c r="I2669" s="57" t="s">
        <v>2124</v>
      </c>
      <c r="J2669" s="100">
        <v>54.7535</v>
      </c>
      <c r="K2669" s="59">
        <f>J2669*0.1</f>
        <v>5.47535</v>
      </c>
      <c r="L2669" s="57">
        <v>1547</v>
      </c>
      <c r="M2669" s="22"/>
    </row>
    <row r="2670" s="83" customFormat="1" ht="27.6" spans="1:13">
      <c r="A2670" s="83" t="s">
        <v>44</v>
      </c>
      <c r="B2670" s="84">
        <v>2669</v>
      </c>
      <c r="C2670" s="57" t="s">
        <v>45</v>
      </c>
      <c r="D2670" s="57" t="s">
        <v>89</v>
      </c>
      <c r="E2670" s="42" t="s">
        <v>6170</v>
      </c>
      <c r="F2670" s="98" t="s">
        <v>114</v>
      </c>
      <c r="G2670" s="99" t="s">
        <v>4552</v>
      </c>
      <c r="H2670" s="91" t="s">
        <v>2369</v>
      </c>
      <c r="I2670" s="57" t="s">
        <v>22</v>
      </c>
      <c r="J2670" s="76">
        <v>3</v>
      </c>
      <c r="K2670" s="57">
        <v>0</v>
      </c>
      <c r="L2670" s="57">
        <v>32</v>
      </c>
      <c r="M2670" s="22"/>
    </row>
    <row r="2671" s="83" customFormat="1" ht="27.6" spans="1:13">
      <c r="A2671" s="83" t="s">
        <v>44</v>
      </c>
      <c r="B2671" s="84">
        <v>2670</v>
      </c>
      <c r="C2671" s="57" t="s">
        <v>45</v>
      </c>
      <c r="D2671" s="57" t="s">
        <v>53</v>
      </c>
      <c r="E2671" s="42" t="s">
        <v>6170</v>
      </c>
      <c r="F2671" s="98" t="s">
        <v>55</v>
      </c>
      <c r="G2671" s="99" t="s">
        <v>4553</v>
      </c>
      <c r="H2671" s="91" t="s">
        <v>2371</v>
      </c>
      <c r="I2671" s="57" t="s">
        <v>22</v>
      </c>
      <c r="J2671" s="76">
        <v>13</v>
      </c>
      <c r="K2671" s="57">
        <f t="shared" si="147"/>
        <v>3</v>
      </c>
      <c r="L2671" s="57">
        <v>133</v>
      </c>
      <c r="M2671" s="22"/>
    </row>
    <row r="2672" s="83" customFormat="1" ht="27.6" spans="1:13">
      <c r="A2672" s="83" t="s">
        <v>44</v>
      </c>
      <c r="B2672" s="84">
        <v>2671</v>
      </c>
      <c r="C2672" s="57" t="s">
        <v>45</v>
      </c>
      <c r="D2672" s="57" t="s">
        <v>171</v>
      </c>
      <c r="E2672" s="42" t="s">
        <v>6170</v>
      </c>
      <c r="F2672" s="98" t="s">
        <v>172</v>
      </c>
      <c r="G2672" s="99" t="s">
        <v>4476</v>
      </c>
      <c r="H2672" s="91" t="s">
        <v>1697</v>
      </c>
      <c r="I2672" s="57" t="s">
        <v>22</v>
      </c>
      <c r="J2672" s="76">
        <v>3</v>
      </c>
      <c r="K2672" s="57">
        <v>0</v>
      </c>
      <c r="L2672" s="57">
        <v>1</v>
      </c>
      <c r="M2672" s="22"/>
    </row>
    <row r="2673" s="83" customFormat="1" ht="27.6" spans="1:13">
      <c r="A2673" s="83" t="s">
        <v>44</v>
      </c>
      <c r="B2673" s="84">
        <v>2672</v>
      </c>
      <c r="C2673" s="57" t="s">
        <v>45</v>
      </c>
      <c r="D2673" s="57" t="s">
        <v>53</v>
      </c>
      <c r="E2673" s="42" t="s">
        <v>6170</v>
      </c>
      <c r="F2673" s="98" t="s">
        <v>236</v>
      </c>
      <c r="G2673" s="99" t="s">
        <v>4695</v>
      </c>
      <c r="H2673" s="91" t="s">
        <v>2369</v>
      </c>
      <c r="I2673" s="57" t="s">
        <v>22</v>
      </c>
      <c r="J2673" s="76">
        <v>1</v>
      </c>
      <c r="K2673" s="57">
        <f>(CEILING(J2673*0.2,1))*1</f>
        <v>1</v>
      </c>
      <c r="L2673" s="57">
        <v>2</v>
      </c>
      <c r="M2673" s="22"/>
    </row>
    <row r="2674" s="83" customFormat="1" ht="27.6" spans="1:13">
      <c r="A2674" s="83" t="s">
        <v>44</v>
      </c>
      <c r="B2674" s="84">
        <v>2673</v>
      </c>
      <c r="C2674" s="57" t="s">
        <v>45</v>
      </c>
      <c r="D2674" s="57" t="s">
        <v>322</v>
      </c>
      <c r="E2674" s="42" t="s">
        <v>6170</v>
      </c>
      <c r="F2674" s="98" t="s">
        <v>323</v>
      </c>
      <c r="G2674" s="99" t="s">
        <v>4554</v>
      </c>
      <c r="H2674" s="91" t="s">
        <v>2374</v>
      </c>
      <c r="I2674" s="57" t="s">
        <v>2124</v>
      </c>
      <c r="J2674" s="100">
        <v>53.6044</v>
      </c>
      <c r="K2674" s="59">
        <f>J2674*0.1</f>
        <v>5.36044</v>
      </c>
      <c r="L2674" s="57">
        <v>1515</v>
      </c>
      <c r="M2674" s="22"/>
    </row>
    <row r="2675" s="83" customFormat="1" ht="27.6" spans="1:13">
      <c r="A2675" s="83" t="s">
        <v>44</v>
      </c>
      <c r="B2675" s="84">
        <v>2674</v>
      </c>
      <c r="C2675" s="57" t="s">
        <v>45</v>
      </c>
      <c r="D2675" s="57" t="s">
        <v>53</v>
      </c>
      <c r="E2675" s="42" t="s">
        <v>6170</v>
      </c>
      <c r="F2675" s="98" t="s">
        <v>3813</v>
      </c>
      <c r="G2675" s="99" t="s">
        <v>6599</v>
      </c>
      <c r="H2675" s="42" t="s">
        <v>6600</v>
      </c>
      <c r="I2675" s="57" t="s">
        <v>22</v>
      </c>
      <c r="J2675" s="76">
        <v>1</v>
      </c>
      <c r="K2675" s="57">
        <v>0</v>
      </c>
      <c r="L2675" s="57">
        <v>81</v>
      </c>
      <c r="M2675" s="22"/>
    </row>
    <row r="2676" s="83" customFormat="1" ht="27.6" spans="1:13">
      <c r="A2676" s="83" t="s">
        <v>44</v>
      </c>
      <c r="B2676" s="84">
        <v>2675</v>
      </c>
      <c r="C2676" s="57" t="s">
        <v>45</v>
      </c>
      <c r="D2676" s="57" t="s">
        <v>89</v>
      </c>
      <c r="E2676" s="42" t="s">
        <v>6170</v>
      </c>
      <c r="F2676" s="98" t="s">
        <v>114</v>
      </c>
      <c r="G2676" s="99" t="s">
        <v>4648</v>
      </c>
      <c r="H2676" s="91" t="s">
        <v>2369</v>
      </c>
      <c r="I2676" s="57" t="s">
        <v>22</v>
      </c>
      <c r="J2676" s="76">
        <v>8</v>
      </c>
      <c r="K2676" s="57">
        <v>0</v>
      </c>
      <c r="L2676" s="57">
        <v>436</v>
      </c>
      <c r="M2676" s="22"/>
    </row>
    <row r="2677" s="83" customFormat="1" ht="27.6" spans="1:13">
      <c r="A2677" s="83" t="s">
        <v>44</v>
      </c>
      <c r="B2677" s="84">
        <v>2676</v>
      </c>
      <c r="C2677" s="57" t="s">
        <v>45</v>
      </c>
      <c r="D2677" s="57" t="s">
        <v>89</v>
      </c>
      <c r="E2677" s="42" t="s">
        <v>6170</v>
      </c>
      <c r="F2677" s="98" t="s">
        <v>114</v>
      </c>
      <c r="G2677" s="99" t="s">
        <v>6601</v>
      </c>
      <c r="H2677" s="91" t="s">
        <v>2369</v>
      </c>
      <c r="I2677" s="57" t="s">
        <v>22</v>
      </c>
      <c r="J2677" s="76">
        <v>4</v>
      </c>
      <c r="K2677" s="57">
        <v>0</v>
      </c>
      <c r="L2677" s="57">
        <v>444</v>
      </c>
      <c r="M2677" s="22"/>
    </row>
    <row r="2678" s="83" customFormat="1" ht="27.6" spans="1:13">
      <c r="A2678" s="83" t="s">
        <v>44</v>
      </c>
      <c r="B2678" s="84">
        <v>2677</v>
      </c>
      <c r="C2678" s="57" t="s">
        <v>45</v>
      </c>
      <c r="D2678" s="57" t="s">
        <v>53</v>
      </c>
      <c r="E2678" s="42" t="s">
        <v>6170</v>
      </c>
      <c r="F2678" s="98" t="s">
        <v>55</v>
      </c>
      <c r="G2678" s="99" t="s">
        <v>4659</v>
      </c>
      <c r="H2678" s="91" t="s">
        <v>2371</v>
      </c>
      <c r="I2678" s="57" t="s">
        <v>22</v>
      </c>
      <c r="J2678" s="76">
        <v>6</v>
      </c>
      <c r="K2678" s="57">
        <f>(CEILING(J2678*0.2,1))*1</f>
        <v>2</v>
      </c>
      <c r="L2678" s="57">
        <v>179</v>
      </c>
      <c r="M2678" s="22"/>
    </row>
    <row r="2679" s="83" customFormat="1" ht="27.6" spans="1:13">
      <c r="A2679" s="83" t="s">
        <v>44</v>
      </c>
      <c r="B2679" s="84">
        <v>2678</v>
      </c>
      <c r="C2679" s="57" t="s">
        <v>45</v>
      </c>
      <c r="D2679" s="57" t="s">
        <v>53</v>
      </c>
      <c r="E2679" s="42" t="s">
        <v>6170</v>
      </c>
      <c r="F2679" s="98" t="s">
        <v>55</v>
      </c>
      <c r="G2679" s="99" t="s">
        <v>6602</v>
      </c>
      <c r="H2679" s="91" t="s">
        <v>2371</v>
      </c>
      <c r="I2679" s="57" t="s">
        <v>22</v>
      </c>
      <c r="J2679" s="76">
        <v>4</v>
      </c>
      <c r="K2679" s="57">
        <v>0</v>
      </c>
      <c r="L2679" s="57">
        <v>379</v>
      </c>
      <c r="M2679" s="22"/>
    </row>
    <row r="2680" s="83" customFormat="1" ht="27.6" spans="1:13">
      <c r="A2680" s="83" t="s">
        <v>44</v>
      </c>
      <c r="B2680" s="84">
        <v>2679</v>
      </c>
      <c r="C2680" s="57" t="s">
        <v>45</v>
      </c>
      <c r="D2680" s="57" t="s">
        <v>53</v>
      </c>
      <c r="E2680" s="42" t="s">
        <v>6170</v>
      </c>
      <c r="F2680" s="98" t="s">
        <v>249</v>
      </c>
      <c r="G2680" s="99" t="s">
        <v>6603</v>
      </c>
      <c r="H2680" s="91" t="s">
        <v>2371</v>
      </c>
      <c r="I2680" s="57" t="s">
        <v>22</v>
      </c>
      <c r="J2680" s="76">
        <v>2</v>
      </c>
      <c r="K2680" s="57">
        <v>0</v>
      </c>
      <c r="L2680" s="57">
        <v>54</v>
      </c>
      <c r="M2680" s="22"/>
    </row>
    <row r="2681" s="83" customFormat="1" ht="27.6" spans="1:13">
      <c r="A2681" s="83" t="s">
        <v>44</v>
      </c>
      <c r="B2681" s="84">
        <v>2680</v>
      </c>
      <c r="C2681" s="57" t="s">
        <v>45</v>
      </c>
      <c r="D2681" s="57" t="s">
        <v>53</v>
      </c>
      <c r="E2681" s="42" t="s">
        <v>6170</v>
      </c>
      <c r="F2681" s="98" t="s">
        <v>304</v>
      </c>
      <c r="G2681" s="99" t="s">
        <v>4683</v>
      </c>
      <c r="H2681" s="91" t="s">
        <v>2371</v>
      </c>
      <c r="I2681" s="57" t="s">
        <v>22</v>
      </c>
      <c r="J2681" s="76">
        <v>2</v>
      </c>
      <c r="K2681" s="57">
        <f>(CEILING(J2681*0.2,1))*1</f>
        <v>1</v>
      </c>
      <c r="L2681" s="57">
        <v>69</v>
      </c>
      <c r="M2681" s="22"/>
    </row>
    <row r="2682" s="83" customFormat="1" ht="27.6" spans="1:13">
      <c r="A2682" s="83" t="s">
        <v>44</v>
      </c>
      <c r="B2682" s="84">
        <v>2681</v>
      </c>
      <c r="C2682" s="57" t="s">
        <v>45</v>
      </c>
      <c r="D2682" s="57" t="s">
        <v>171</v>
      </c>
      <c r="E2682" s="42" t="s">
        <v>6170</v>
      </c>
      <c r="F2682" s="98" t="s">
        <v>172</v>
      </c>
      <c r="G2682" s="99" t="s">
        <v>4661</v>
      </c>
      <c r="H2682" s="42" t="s">
        <v>4662</v>
      </c>
      <c r="I2682" s="57" t="s">
        <v>22</v>
      </c>
      <c r="J2682" s="76">
        <v>8</v>
      </c>
      <c r="K2682" s="57">
        <v>0</v>
      </c>
      <c r="L2682" s="57">
        <v>6</v>
      </c>
      <c r="M2682" s="22"/>
    </row>
    <row r="2683" s="83" customFormat="1" ht="27.6" spans="1:13">
      <c r="A2683" s="83" t="s">
        <v>44</v>
      </c>
      <c r="B2683" s="84">
        <v>2682</v>
      </c>
      <c r="C2683" s="57" t="s">
        <v>45</v>
      </c>
      <c r="D2683" s="57" t="s">
        <v>171</v>
      </c>
      <c r="E2683" s="42" t="s">
        <v>6170</v>
      </c>
      <c r="F2683" s="98" t="s">
        <v>172</v>
      </c>
      <c r="G2683" s="99" t="s">
        <v>6604</v>
      </c>
      <c r="H2683" s="42" t="s">
        <v>4662</v>
      </c>
      <c r="I2683" s="57" t="s">
        <v>22</v>
      </c>
      <c r="J2683" s="76">
        <v>5</v>
      </c>
      <c r="K2683" s="57">
        <v>0</v>
      </c>
      <c r="L2683" s="57">
        <v>7</v>
      </c>
      <c r="M2683" s="22"/>
    </row>
    <row r="2684" s="83" customFormat="1" ht="27.6" spans="1:13">
      <c r="A2684" s="83" t="s">
        <v>44</v>
      </c>
      <c r="B2684" s="84">
        <v>2683</v>
      </c>
      <c r="C2684" s="57" t="s">
        <v>45</v>
      </c>
      <c r="D2684" s="57" t="s">
        <v>53</v>
      </c>
      <c r="E2684" s="42" t="s">
        <v>6170</v>
      </c>
      <c r="F2684" s="98" t="s">
        <v>236</v>
      </c>
      <c r="G2684" s="99" t="s">
        <v>6605</v>
      </c>
      <c r="H2684" s="91" t="s">
        <v>2369</v>
      </c>
      <c r="I2684" s="57" t="s">
        <v>22</v>
      </c>
      <c r="J2684" s="76">
        <v>3</v>
      </c>
      <c r="K2684" s="57">
        <v>0</v>
      </c>
      <c r="L2684" s="57">
        <v>3</v>
      </c>
      <c r="M2684" s="22"/>
    </row>
    <row r="2685" s="83" customFormat="1" ht="27.6" spans="1:13">
      <c r="A2685" s="83" t="s">
        <v>44</v>
      </c>
      <c r="B2685" s="84">
        <v>2684</v>
      </c>
      <c r="C2685" s="57" t="s">
        <v>45</v>
      </c>
      <c r="D2685" s="57" t="s">
        <v>53</v>
      </c>
      <c r="E2685" s="42" t="s">
        <v>6170</v>
      </c>
      <c r="F2685" s="98" t="s">
        <v>236</v>
      </c>
      <c r="G2685" s="99" t="s">
        <v>6606</v>
      </c>
      <c r="H2685" s="91" t="s">
        <v>2369</v>
      </c>
      <c r="I2685" s="57" t="s">
        <v>22</v>
      </c>
      <c r="J2685" s="76">
        <v>1</v>
      </c>
      <c r="K2685" s="57">
        <f>(CEILING(J2685*0.2,1))*1</f>
        <v>1</v>
      </c>
      <c r="L2685" s="57">
        <v>5</v>
      </c>
      <c r="M2685" s="22"/>
    </row>
    <row r="2686" s="83" customFormat="1" ht="27.6" spans="1:13">
      <c r="A2686" s="83" t="s">
        <v>44</v>
      </c>
      <c r="B2686" s="84">
        <v>2685</v>
      </c>
      <c r="C2686" s="57" t="s">
        <v>45</v>
      </c>
      <c r="D2686" s="57" t="s">
        <v>53</v>
      </c>
      <c r="E2686" s="42" t="s">
        <v>6170</v>
      </c>
      <c r="F2686" s="98" t="s">
        <v>236</v>
      </c>
      <c r="G2686" s="99" t="s">
        <v>6607</v>
      </c>
      <c r="H2686" s="91" t="s">
        <v>2369</v>
      </c>
      <c r="I2686" s="57" t="s">
        <v>22</v>
      </c>
      <c r="J2686" s="76">
        <v>1</v>
      </c>
      <c r="K2686" s="57">
        <v>0</v>
      </c>
      <c r="L2686" s="57">
        <v>2</v>
      </c>
      <c r="M2686" s="22"/>
    </row>
    <row r="2687" s="83" customFormat="1" ht="27.6" spans="1:13">
      <c r="A2687" s="83" t="s">
        <v>44</v>
      </c>
      <c r="B2687" s="84">
        <v>2686</v>
      </c>
      <c r="C2687" s="57" t="s">
        <v>45</v>
      </c>
      <c r="D2687" s="57" t="s">
        <v>322</v>
      </c>
      <c r="E2687" s="42" t="s">
        <v>6170</v>
      </c>
      <c r="F2687" s="98" t="s">
        <v>323</v>
      </c>
      <c r="G2687" s="99" t="s">
        <v>4665</v>
      </c>
      <c r="H2687" s="91" t="s">
        <v>2374</v>
      </c>
      <c r="I2687" s="57" t="s">
        <v>2124</v>
      </c>
      <c r="J2687" s="100">
        <v>12.9665</v>
      </c>
      <c r="K2687" s="59">
        <f>J2687*0.1</f>
        <v>1.29665</v>
      </c>
      <c r="L2687" s="57">
        <v>838</v>
      </c>
      <c r="M2687" s="22"/>
    </row>
    <row r="2688" s="83" customFormat="1" ht="27.6" spans="1:13">
      <c r="A2688" s="83" t="s">
        <v>44</v>
      </c>
      <c r="B2688" s="84">
        <v>2687</v>
      </c>
      <c r="C2688" s="57" t="s">
        <v>45</v>
      </c>
      <c r="D2688" s="57" t="s">
        <v>322</v>
      </c>
      <c r="E2688" s="42" t="s">
        <v>6170</v>
      </c>
      <c r="F2688" s="98" t="s">
        <v>323</v>
      </c>
      <c r="G2688" s="99" t="s">
        <v>6608</v>
      </c>
      <c r="H2688" s="91" t="s">
        <v>2374</v>
      </c>
      <c r="I2688" s="57" t="s">
        <v>2124</v>
      </c>
      <c r="J2688" s="100">
        <v>3.4739</v>
      </c>
      <c r="K2688" s="59">
        <v>0</v>
      </c>
      <c r="L2688" s="57">
        <v>459</v>
      </c>
      <c r="M2688" s="22"/>
    </row>
    <row r="2689" s="83" customFormat="1" ht="27.6" spans="1:13">
      <c r="A2689" s="83" t="s">
        <v>44</v>
      </c>
      <c r="B2689" s="84">
        <v>2688</v>
      </c>
      <c r="C2689" s="57" t="s">
        <v>45</v>
      </c>
      <c r="D2689" s="57" t="s">
        <v>89</v>
      </c>
      <c r="E2689" s="42" t="s">
        <v>6170</v>
      </c>
      <c r="F2689" s="98" t="s">
        <v>114</v>
      </c>
      <c r="G2689" s="99" t="s">
        <v>4547</v>
      </c>
      <c r="H2689" s="91" t="s">
        <v>2369</v>
      </c>
      <c r="I2689" s="57" t="s">
        <v>22</v>
      </c>
      <c r="J2689" s="76">
        <v>2</v>
      </c>
      <c r="K2689" s="57">
        <v>0</v>
      </c>
      <c r="L2689" s="57">
        <v>74</v>
      </c>
      <c r="M2689" s="22"/>
    </row>
    <row r="2690" s="83" customFormat="1" ht="27.6" spans="1:13">
      <c r="A2690" s="83" t="s">
        <v>44</v>
      </c>
      <c r="B2690" s="84">
        <v>2689</v>
      </c>
      <c r="C2690" s="57" t="s">
        <v>45</v>
      </c>
      <c r="D2690" s="57" t="s">
        <v>53</v>
      </c>
      <c r="E2690" s="42" t="s">
        <v>6170</v>
      </c>
      <c r="F2690" s="98" t="s">
        <v>55</v>
      </c>
      <c r="G2690" s="99" t="s">
        <v>4548</v>
      </c>
      <c r="H2690" s="91" t="s">
        <v>2371</v>
      </c>
      <c r="I2690" s="57" t="s">
        <v>22</v>
      </c>
      <c r="J2690" s="76">
        <v>7</v>
      </c>
      <c r="K2690" s="57">
        <v>0</v>
      </c>
      <c r="L2690" s="57">
        <v>322</v>
      </c>
      <c r="M2690" s="22"/>
    </row>
    <row r="2691" s="83" customFormat="1" ht="27.6" spans="1:13">
      <c r="A2691" s="83" t="s">
        <v>44</v>
      </c>
      <c r="B2691" s="84">
        <v>2690</v>
      </c>
      <c r="C2691" s="57" t="s">
        <v>45</v>
      </c>
      <c r="D2691" s="57" t="s">
        <v>53</v>
      </c>
      <c r="E2691" s="42" t="s">
        <v>6170</v>
      </c>
      <c r="F2691" s="98" t="s">
        <v>249</v>
      </c>
      <c r="G2691" s="99" t="s">
        <v>4765</v>
      </c>
      <c r="H2691" s="91" t="s">
        <v>2371</v>
      </c>
      <c r="I2691" s="57" t="s">
        <v>22</v>
      </c>
      <c r="J2691" s="76">
        <v>1</v>
      </c>
      <c r="K2691" s="57">
        <v>0</v>
      </c>
      <c r="L2691" s="57">
        <v>13</v>
      </c>
      <c r="M2691" s="22"/>
    </row>
    <row r="2692" s="83" customFormat="1" ht="27.6" spans="1:13">
      <c r="A2692" s="83" t="s">
        <v>44</v>
      </c>
      <c r="B2692" s="84">
        <v>2691</v>
      </c>
      <c r="C2692" s="57" t="s">
        <v>45</v>
      </c>
      <c r="D2692" s="57" t="s">
        <v>53</v>
      </c>
      <c r="E2692" s="42" t="s">
        <v>6170</v>
      </c>
      <c r="F2692" s="98" t="s">
        <v>55</v>
      </c>
      <c r="G2692" s="99" t="s">
        <v>4549</v>
      </c>
      <c r="H2692" s="91" t="s">
        <v>2371</v>
      </c>
      <c r="I2692" s="57" t="s">
        <v>22</v>
      </c>
      <c r="J2692" s="76">
        <v>1</v>
      </c>
      <c r="K2692" s="57">
        <v>0</v>
      </c>
      <c r="L2692" s="57">
        <v>26</v>
      </c>
      <c r="M2692" s="22"/>
    </row>
    <row r="2693" s="83" customFormat="1" ht="27.6" spans="1:13">
      <c r="A2693" s="83" t="s">
        <v>44</v>
      </c>
      <c r="B2693" s="84">
        <v>2692</v>
      </c>
      <c r="C2693" s="57" t="s">
        <v>45</v>
      </c>
      <c r="D2693" s="57" t="s">
        <v>171</v>
      </c>
      <c r="E2693" s="42" t="s">
        <v>6170</v>
      </c>
      <c r="F2693" s="98" t="s">
        <v>172</v>
      </c>
      <c r="G2693" s="99" t="s">
        <v>4550</v>
      </c>
      <c r="H2693" s="91" t="s">
        <v>1697</v>
      </c>
      <c r="I2693" s="57" t="s">
        <v>22</v>
      </c>
      <c r="J2693" s="76">
        <v>2</v>
      </c>
      <c r="K2693" s="57">
        <v>0</v>
      </c>
      <c r="L2693" s="57">
        <v>2</v>
      </c>
      <c r="M2693" s="22"/>
    </row>
    <row r="2694" s="83" customFormat="1" ht="27.6" spans="1:13">
      <c r="A2694" s="83" t="s">
        <v>44</v>
      </c>
      <c r="B2694" s="84">
        <v>2693</v>
      </c>
      <c r="C2694" s="57" t="s">
        <v>45</v>
      </c>
      <c r="D2694" s="57" t="s">
        <v>53</v>
      </c>
      <c r="E2694" s="42" t="s">
        <v>6170</v>
      </c>
      <c r="F2694" s="98" t="s">
        <v>236</v>
      </c>
      <c r="G2694" s="99" t="s">
        <v>4698</v>
      </c>
      <c r="H2694" s="91" t="s">
        <v>2369</v>
      </c>
      <c r="I2694" s="57" t="s">
        <v>22</v>
      </c>
      <c r="J2694" s="76">
        <v>1</v>
      </c>
      <c r="K2694" s="57">
        <v>0</v>
      </c>
      <c r="L2694" s="57">
        <v>3</v>
      </c>
      <c r="M2694" s="22"/>
    </row>
    <row r="2695" s="83" customFormat="1" ht="27.6" spans="1:13">
      <c r="A2695" s="83" t="s">
        <v>44</v>
      </c>
      <c r="B2695" s="84">
        <v>2694</v>
      </c>
      <c r="C2695" s="57" t="s">
        <v>45</v>
      </c>
      <c r="D2695" s="57" t="s">
        <v>53</v>
      </c>
      <c r="E2695" s="42" t="s">
        <v>6170</v>
      </c>
      <c r="F2695" s="98" t="s">
        <v>236</v>
      </c>
      <c r="G2695" s="99" t="s">
        <v>4699</v>
      </c>
      <c r="H2695" s="91" t="s">
        <v>2369</v>
      </c>
      <c r="I2695" s="57" t="s">
        <v>22</v>
      </c>
      <c r="J2695" s="76">
        <v>1</v>
      </c>
      <c r="K2695" s="57">
        <v>0</v>
      </c>
      <c r="L2695" s="57">
        <v>2</v>
      </c>
      <c r="M2695" s="22"/>
    </row>
    <row r="2696" s="83" customFormat="1" ht="27.6" spans="1:13">
      <c r="A2696" s="83" t="s">
        <v>44</v>
      </c>
      <c r="B2696" s="84">
        <v>2695</v>
      </c>
      <c r="C2696" s="57" t="s">
        <v>45</v>
      </c>
      <c r="D2696" s="57" t="s">
        <v>322</v>
      </c>
      <c r="E2696" s="42" t="s">
        <v>6170</v>
      </c>
      <c r="F2696" s="98" t="s">
        <v>323</v>
      </c>
      <c r="G2696" s="99" t="s">
        <v>4551</v>
      </c>
      <c r="H2696" s="91" t="s">
        <v>2374</v>
      </c>
      <c r="I2696" s="57" t="s">
        <v>2124</v>
      </c>
      <c r="J2696" s="100">
        <v>22.1185</v>
      </c>
      <c r="K2696" s="59">
        <v>0</v>
      </c>
      <c r="L2696" s="57">
        <v>1442</v>
      </c>
      <c r="M2696" s="22"/>
    </row>
    <row r="2697" s="83" customFormat="1" ht="27.6" spans="1:13">
      <c r="A2697" s="83" t="s">
        <v>44</v>
      </c>
      <c r="B2697" s="84">
        <v>2696</v>
      </c>
      <c r="C2697" s="57" t="s">
        <v>45</v>
      </c>
      <c r="D2697" s="57" t="s">
        <v>89</v>
      </c>
      <c r="E2697" s="42" t="s">
        <v>6170</v>
      </c>
      <c r="F2697" s="98" t="s">
        <v>114</v>
      </c>
      <c r="G2697" s="99" t="s">
        <v>4658</v>
      </c>
      <c r="H2697" s="91" t="s">
        <v>2369</v>
      </c>
      <c r="I2697" s="57" t="s">
        <v>22</v>
      </c>
      <c r="J2697" s="76">
        <v>1</v>
      </c>
      <c r="K2697" s="57">
        <v>0</v>
      </c>
      <c r="L2697" s="57">
        <v>91</v>
      </c>
      <c r="M2697" s="22"/>
    </row>
    <row r="2698" s="83" customFormat="1" ht="27.6" spans="1:13">
      <c r="A2698" s="83" t="s">
        <v>44</v>
      </c>
      <c r="B2698" s="84">
        <v>2697</v>
      </c>
      <c r="C2698" s="57" t="s">
        <v>45</v>
      </c>
      <c r="D2698" s="57" t="s">
        <v>89</v>
      </c>
      <c r="E2698" s="42" t="s">
        <v>6170</v>
      </c>
      <c r="F2698" s="98" t="s">
        <v>114</v>
      </c>
      <c r="G2698" s="99" t="s">
        <v>4547</v>
      </c>
      <c r="H2698" s="91" t="s">
        <v>2369</v>
      </c>
      <c r="I2698" s="57" t="s">
        <v>22</v>
      </c>
      <c r="J2698" s="76">
        <v>2</v>
      </c>
      <c r="K2698" s="57">
        <v>0</v>
      </c>
      <c r="L2698" s="57">
        <v>74</v>
      </c>
      <c r="M2698" s="22"/>
    </row>
    <row r="2699" s="83" customFormat="1" ht="27.6" spans="1:13">
      <c r="A2699" s="83" t="s">
        <v>44</v>
      </c>
      <c r="B2699" s="84">
        <v>2698</v>
      </c>
      <c r="C2699" s="57" t="s">
        <v>45</v>
      </c>
      <c r="D2699" s="57" t="s">
        <v>53</v>
      </c>
      <c r="E2699" s="42" t="s">
        <v>6170</v>
      </c>
      <c r="F2699" s="98" t="s">
        <v>55</v>
      </c>
      <c r="G2699" s="99" t="s">
        <v>4548</v>
      </c>
      <c r="H2699" s="91" t="s">
        <v>2371</v>
      </c>
      <c r="I2699" s="57" t="s">
        <v>22</v>
      </c>
      <c r="J2699" s="76">
        <v>9</v>
      </c>
      <c r="K2699" s="57">
        <v>0</v>
      </c>
      <c r="L2699" s="57">
        <v>415</v>
      </c>
      <c r="M2699" s="22"/>
    </row>
    <row r="2700" s="83" customFormat="1" ht="27.6" spans="1:13">
      <c r="A2700" s="83" t="s">
        <v>44</v>
      </c>
      <c r="B2700" s="84">
        <v>2699</v>
      </c>
      <c r="C2700" s="57" t="s">
        <v>45</v>
      </c>
      <c r="D2700" s="57" t="s">
        <v>53</v>
      </c>
      <c r="E2700" s="42" t="s">
        <v>6170</v>
      </c>
      <c r="F2700" s="98" t="s">
        <v>249</v>
      </c>
      <c r="G2700" s="99" t="s">
        <v>4765</v>
      </c>
      <c r="H2700" s="91" t="s">
        <v>2371</v>
      </c>
      <c r="I2700" s="57" t="s">
        <v>22</v>
      </c>
      <c r="J2700" s="76">
        <v>1</v>
      </c>
      <c r="K2700" s="57">
        <v>0</v>
      </c>
      <c r="L2700" s="57">
        <v>13</v>
      </c>
      <c r="M2700" s="22"/>
    </row>
    <row r="2701" s="83" customFormat="1" ht="27.6" spans="1:13">
      <c r="A2701" s="83" t="s">
        <v>44</v>
      </c>
      <c r="B2701" s="84">
        <v>2700</v>
      </c>
      <c r="C2701" s="57" t="s">
        <v>45</v>
      </c>
      <c r="D2701" s="57" t="s">
        <v>171</v>
      </c>
      <c r="E2701" s="42" t="s">
        <v>6170</v>
      </c>
      <c r="F2701" s="98" t="s">
        <v>172</v>
      </c>
      <c r="G2701" s="99" t="s">
        <v>4550</v>
      </c>
      <c r="H2701" s="91" t="s">
        <v>1697</v>
      </c>
      <c r="I2701" s="57" t="s">
        <v>22</v>
      </c>
      <c r="J2701" s="76">
        <v>2</v>
      </c>
      <c r="K2701" s="57">
        <v>0</v>
      </c>
      <c r="L2701" s="57">
        <v>2</v>
      </c>
      <c r="M2701" s="22"/>
    </row>
    <row r="2702" s="83" customFormat="1" ht="27.6" spans="1:13">
      <c r="A2702" s="83" t="s">
        <v>44</v>
      </c>
      <c r="B2702" s="84">
        <v>2701</v>
      </c>
      <c r="C2702" s="57" t="s">
        <v>45</v>
      </c>
      <c r="D2702" s="57" t="s">
        <v>53</v>
      </c>
      <c r="E2702" s="42" t="s">
        <v>6170</v>
      </c>
      <c r="F2702" s="98" t="s">
        <v>236</v>
      </c>
      <c r="G2702" s="99" t="s">
        <v>4698</v>
      </c>
      <c r="H2702" s="91" t="s">
        <v>2369</v>
      </c>
      <c r="I2702" s="57" t="s">
        <v>22</v>
      </c>
      <c r="J2702" s="76">
        <v>1</v>
      </c>
      <c r="K2702" s="57">
        <v>0</v>
      </c>
      <c r="L2702" s="57">
        <v>3</v>
      </c>
      <c r="M2702" s="22"/>
    </row>
    <row r="2703" s="83" customFormat="1" ht="27.6" spans="1:13">
      <c r="A2703" s="83" t="s">
        <v>44</v>
      </c>
      <c r="B2703" s="84">
        <v>2702</v>
      </c>
      <c r="C2703" s="57" t="s">
        <v>45</v>
      </c>
      <c r="D2703" s="57" t="s">
        <v>53</v>
      </c>
      <c r="E2703" s="42" t="s">
        <v>6170</v>
      </c>
      <c r="F2703" s="98" t="s">
        <v>236</v>
      </c>
      <c r="G2703" s="99" t="s">
        <v>4699</v>
      </c>
      <c r="H2703" s="91" t="s">
        <v>2369</v>
      </c>
      <c r="I2703" s="57" t="s">
        <v>22</v>
      </c>
      <c r="J2703" s="76">
        <v>1</v>
      </c>
      <c r="K2703" s="57">
        <v>0</v>
      </c>
      <c r="L2703" s="57">
        <v>2</v>
      </c>
      <c r="M2703" s="22"/>
    </row>
    <row r="2704" s="83" customFormat="1" ht="27.6" spans="1:13">
      <c r="A2704" s="83" t="s">
        <v>44</v>
      </c>
      <c r="B2704" s="84">
        <v>2703</v>
      </c>
      <c r="C2704" s="57" t="s">
        <v>45</v>
      </c>
      <c r="D2704" s="57" t="s">
        <v>322</v>
      </c>
      <c r="E2704" s="42" t="s">
        <v>6170</v>
      </c>
      <c r="F2704" s="98" t="s">
        <v>323</v>
      </c>
      <c r="G2704" s="99" t="s">
        <v>4551</v>
      </c>
      <c r="H2704" s="91" t="s">
        <v>2374</v>
      </c>
      <c r="I2704" s="57" t="s">
        <v>2124</v>
      </c>
      <c r="J2704" s="100">
        <v>41.3191</v>
      </c>
      <c r="K2704" s="59">
        <v>0</v>
      </c>
      <c r="L2704" s="57">
        <v>2694</v>
      </c>
      <c r="M2704" s="22"/>
    </row>
    <row r="2705" s="83" customFormat="1" ht="27.6" spans="1:13">
      <c r="A2705" s="83" t="s">
        <v>44</v>
      </c>
      <c r="B2705" s="84">
        <v>2704</v>
      </c>
      <c r="C2705" s="57" t="s">
        <v>45</v>
      </c>
      <c r="D2705" s="57" t="s">
        <v>89</v>
      </c>
      <c r="E2705" s="42" t="s">
        <v>6170</v>
      </c>
      <c r="F2705" s="98" t="s">
        <v>114</v>
      </c>
      <c r="G2705" s="99" t="s">
        <v>4658</v>
      </c>
      <c r="H2705" s="91" t="s">
        <v>2369</v>
      </c>
      <c r="I2705" s="57" t="s">
        <v>22</v>
      </c>
      <c r="J2705" s="76">
        <v>1</v>
      </c>
      <c r="K2705" s="57">
        <v>0</v>
      </c>
      <c r="L2705" s="57">
        <v>91</v>
      </c>
      <c r="M2705" s="22"/>
    </row>
    <row r="2706" s="83" customFormat="1" ht="27.6" spans="1:13">
      <c r="A2706" s="83" t="s">
        <v>44</v>
      </c>
      <c r="B2706" s="84">
        <v>2705</v>
      </c>
      <c r="C2706" s="57" t="s">
        <v>45</v>
      </c>
      <c r="D2706" s="57" t="s">
        <v>53</v>
      </c>
      <c r="E2706" s="42" t="s">
        <v>6170</v>
      </c>
      <c r="F2706" s="98" t="s">
        <v>3813</v>
      </c>
      <c r="G2706" s="99" t="s">
        <v>6609</v>
      </c>
      <c r="H2706" s="91" t="s">
        <v>2153</v>
      </c>
      <c r="I2706" s="57" t="s">
        <v>22</v>
      </c>
      <c r="J2706" s="76">
        <v>1</v>
      </c>
      <c r="K2706" s="57">
        <v>0</v>
      </c>
      <c r="L2706" s="57">
        <v>54</v>
      </c>
      <c r="M2706" s="22"/>
    </row>
    <row r="2707" s="83" customFormat="1" ht="27.6" spans="1:13">
      <c r="A2707" s="83" t="s">
        <v>44</v>
      </c>
      <c r="B2707" s="84">
        <v>2706</v>
      </c>
      <c r="C2707" s="57" t="s">
        <v>45</v>
      </c>
      <c r="D2707" s="57" t="s">
        <v>89</v>
      </c>
      <c r="E2707" s="42" t="s">
        <v>6170</v>
      </c>
      <c r="F2707" s="98" t="s">
        <v>114</v>
      </c>
      <c r="G2707" s="99" t="s">
        <v>4658</v>
      </c>
      <c r="H2707" s="91" t="s">
        <v>2369</v>
      </c>
      <c r="I2707" s="57" t="s">
        <v>22</v>
      </c>
      <c r="J2707" s="76">
        <v>5</v>
      </c>
      <c r="K2707" s="57">
        <v>0</v>
      </c>
      <c r="L2707" s="57">
        <v>453</v>
      </c>
      <c r="M2707" s="22"/>
    </row>
    <row r="2708" s="83" customFormat="1" ht="27.6" spans="1:13">
      <c r="A2708" s="83" t="s">
        <v>44</v>
      </c>
      <c r="B2708" s="84">
        <v>2707</v>
      </c>
      <c r="C2708" s="57" t="s">
        <v>45</v>
      </c>
      <c r="D2708" s="57" t="s">
        <v>89</v>
      </c>
      <c r="E2708" s="42" t="s">
        <v>6170</v>
      </c>
      <c r="F2708" s="98" t="s">
        <v>114</v>
      </c>
      <c r="G2708" s="99" t="s">
        <v>6601</v>
      </c>
      <c r="H2708" s="91" t="s">
        <v>2369</v>
      </c>
      <c r="I2708" s="57" t="s">
        <v>22</v>
      </c>
      <c r="J2708" s="76">
        <v>1</v>
      </c>
      <c r="K2708" s="57">
        <v>0</v>
      </c>
      <c r="L2708" s="57">
        <v>111</v>
      </c>
      <c r="M2708" s="22"/>
    </row>
    <row r="2709" s="83" customFormat="1" ht="27.6" spans="1:13">
      <c r="A2709" s="83" t="s">
        <v>44</v>
      </c>
      <c r="B2709" s="84">
        <v>2708</v>
      </c>
      <c r="C2709" s="57" t="s">
        <v>45</v>
      </c>
      <c r="D2709" s="57" t="s">
        <v>89</v>
      </c>
      <c r="E2709" s="42" t="s">
        <v>6170</v>
      </c>
      <c r="F2709" s="98" t="s">
        <v>114</v>
      </c>
      <c r="G2709" s="99" t="s">
        <v>6610</v>
      </c>
      <c r="H2709" s="91" t="s">
        <v>2369</v>
      </c>
      <c r="I2709" s="57" t="s">
        <v>22</v>
      </c>
      <c r="J2709" s="76">
        <v>2</v>
      </c>
      <c r="K2709" s="57">
        <v>0</v>
      </c>
      <c r="L2709" s="57">
        <v>172</v>
      </c>
      <c r="M2709" s="22"/>
    </row>
    <row r="2710" s="83" customFormat="1" ht="27.6" spans="1:13">
      <c r="A2710" s="83" t="s">
        <v>44</v>
      </c>
      <c r="B2710" s="84">
        <v>2709</v>
      </c>
      <c r="C2710" s="57" t="s">
        <v>45</v>
      </c>
      <c r="D2710" s="57" t="s">
        <v>53</v>
      </c>
      <c r="E2710" s="42" t="s">
        <v>6170</v>
      </c>
      <c r="F2710" s="98" t="s">
        <v>55</v>
      </c>
      <c r="G2710" s="99" t="s">
        <v>4681</v>
      </c>
      <c r="H2710" s="91" t="s">
        <v>2371</v>
      </c>
      <c r="I2710" s="57" t="s">
        <v>22</v>
      </c>
      <c r="J2710" s="76">
        <v>4</v>
      </c>
      <c r="K2710" s="57">
        <v>0</v>
      </c>
      <c r="L2710" s="57">
        <v>228</v>
      </c>
      <c r="M2710" s="22"/>
    </row>
    <row r="2711" s="83" customFormat="1" ht="27.6" spans="1:13">
      <c r="A2711" s="83" t="s">
        <v>44</v>
      </c>
      <c r="B2711" s="84">
        <v>2710</v>
      </c>
      <c r="C2711" s="57" t="s">
        <v>45</v>
      </c>
      <c r="D2711" s="57" t="s">
        <v>53</v>
      </c>
      <c r="E2711" s="42" t="s">
        <v>6170</v>
      </c>
      <c r="F2711" s="98" t="s">
        <v>249</v>
      </c>
      <c r="G2711" s="99" t="s">
        <v>6611</v>
      </c>
      <c r="H2711" s="91" t="s">
        <v>2371</v>
      </c>
      <c r="I2711" s="57" t="s">
        <v>22</v>
      </c>
      <c r="J2711" s="76">
        <v>1</v>
      </c>
      <c r="K2711" s="57">
        <v>0</v>
      </c>
      <c r="L2711" s="57">
        <v>27</v>
      </c>
      <c r="M2711" s="22"/>
    </row>
    <row r="2712" s="83" customFormat="1" ht="27.6" spans="1:13">
      <c r="A2712" s="83" t="s">
        <v>44</v>
      </c>
      <c r="B2712" s="84">
        <v>2711</v>
      </c>
      <c r="C2712" s="57" t="s">
        <v>45</v>
      </c>
      <c r="D2712" s="57" t="s">
        <v>171</v>
      </c>
      <c r="E2712" s="42" t="s">
        <v>6170</v>
      </c>
      <c r="F2712" s="98" t="s">
        <v>172</v>
      </c>
      <c r="G2712" s="99" t="s">
        <v>4663</v>
      </c>
      <c r="H2712" s="42" t="s">
        <v>4662</v>
      </c>
      <c r="I2712" s="57" t="s">
        <v>22</v>
      </c>
      <c r="J2712" s="76">
        <v>9</v>
      </c>
      <c r="K2712" s="57">
        <v>0</v>
      </c>
      <c r="L2712" s="57">
        <v>10</v>
      </c>
      <c r="M2712" s="22"/>
    </row>
    <row r="2713" s="83" customFormat="1" ht="27.6" spans="1:13">
      <c r="A2713" s="83" t="s">
        <v>44</v>
      </c>
      <c r="B2713" s="84">
        <v>2712</v>
      </c>
      <c r="C2713" s="57" t="s">
        <v>45</v>
      </c>
      <c r="D2713" s="57" t="s">
        <v>171</v>
      </c>
      <c r="E2713" s="42" t="s">
        <v>6170</v>
      </c>
      <c r="F2713" s="98" t="s">
        <v>172</v>
      </c>
      <c r="G2713" s="99" t="s">
        <v>6604</v>
      </c>
      <c r="H2713" s="42" t="s">
        <v>4662</v>
      </c>
      <c r="I2713" s="57" t="s">
        <v>22</v>
      </c>
      <c r="J2713" s="76">
        <v>1</v>
      </c>
      <c r="K2713" s="57">
        <v>0</v>
      </c>
      <c r="L2713" s="57">
        <v>1</v>
      </c>
      <c r="M2713" s="22"/>
    </row>
    <row r="2714" s="83" customFormat="1" ht="27.6" spans="1:13">
      <c r="A2714" s="83" t="s">
        <v>44</v>
      </c>
      <c r="B2714" s="84">
        <v>2713</v>
      </c>
      <c r="C2714" s="57" t="s">
        <v>45</v>
      </c>
      <c r="D2714" s="57" t="s">
        <v>53</v>
      </c>
      <c r="E2714" s="42" t="s">
        <v>6170</v>
      </c>
      <c r="F2714" s="98" t="s">
        <v>236</v>
      </c>
      <c r="G2714" s="99" t="s">
        <v>4664</v>
      </c>
      <c r="H2714" s="91" t="s">
        <v>2369</v>
      </c>
      <c r="I2714" s="57" t="s">
        <v>22</v>
      </c>
      <c r="J2714" s="76">
        <v>1</v>
      </c>
      <c r="K2714" s="57">
        <f t="shared" ref="K2714:K2719" si="148">(CEILING(J2714*0.2,1))*1</f>
        <v>1</v>
      </c>
      <c r="L2714" s="57">
        <v>2</v>
      </c>
      <c r="M2714" s="22"/>
    </row>
    <row r="2715" s="83" customFormat="1" ht="27.6" spans="1:13">
      <c r="A2715" s="83" t="s">
        <v>44</v>
      </c>
      <c r="B2715" s="84">
        <v>2714</v>
      </c>
      <c r="C2715" s="57" t="s">
        <v>45</v>
      </c>
      <c r="D2715" s="57" t="s">
        <v>322</v>
      </c>
      <c r="E2715" s="42" t="s">
        <v>6170</v>
      </c>
      <c r="F2715" s="98" t="s">
        <v>323</v>
      </c>
      <c r="G2715" s="99" t="s">
        <v>4769</v>
      </c>
      <c r="H2715" s="91" t="s">
        <v>2374</v>
      </c>
      <c r="I2715" s="57" t="s">
        <v>2124</v>
      </c>
      <c r="J2715" s="100">
        <v>7.3608</v>
      </c>
      <c r="K2715" s="59">
        <v>0</v>
      </c>
      <c r="L2715" s="57">
        <v>706</v>
      </c>
      <c r="M2715" s="22"/>
    </row>
    <row r="2716" s="83" customFormat="1" ht="27.6" spans="1:13">
      <c r="A2716" s="83" t="s">
        <v>44</v>
      </c>
      <c r="B2716" s="84">
        <v>2715</v>
      </c>
      <c r="C2716" s="57" t="s">
        <v>45</v>
      </c>
      <c r="D2716" s="57" t="s">
        <v>89</v>
      </c>
      <c r="E2716" s="42" t="s">
        <v>6170</v>
      </c>
      <c r="F2716" s="98" t="s">
        <v>114</v>
      </c>
      <c r="G2716" s="99" t="s">
        <v>6612</v>
      </c>
      <c r="H2716" s="91" t="s">
        <v>2369</v>
      </c>
      <c r="I2716" s="57" t="s">
        <v>22</v>
      </c>
      <c r="J2716" s="76">
        <v>1</v>
      </c>
      <c r="K2716" s="57">
        <v>0</v>
      </c>
      <c r="L2716" s="57">
        <v>36</v>
      </c>
      <c r="M2716" s="22"/>
    </row>
    <row r="2717" s="83" customFormat="1" ht="27.6" spans="1:13">
      <c r="A2717" s="83" t="s">
        <v>44</v>
      </c>
      <c r="B2717" s="84">
        <v>2716</v>
      </c>
      <c r="C2717" s="57" t="s">
        <v>45</v>
      </c>
      <c r="D2717" s="57" t="s">
        <v>89</v>
      </c>
      <c r="E2717" s="42" t="s">
        <v>6170</v>
      </c>
      <c r="F2717" s="98" t="s">
        <v>114</v>
      </c>
      <c r="G2717" s="99" t="s">
        <v>4648</v>
      </c>
      <c r="H2717" s="91" t="s">
        <v>2369</v>
      </c>
      <c r="I2717" s="57" t="s">
        <v>22</v>
      </c>
      <c r="J2717" s="76">
        <v>3</v>
      </c>
      <c r="K2717" s="57">
        <v>0</v>
      </c>
      <c r="L2717" s="57">
        <v>163</v>
      </c>
      <c r="M2717" s="22"/>
    </row>
    <row r="2718" s="83" customFormat="1" ht="27.6" spans="1:13">
      <c r="A2718" s="83" t="s">
        <v>44</v>
      </c>
      <c r="B2718" s="84">
        <v>2717</v>
      </c>
      <c r="C2718" s="57" t="s">
        <v>45</v>
      </c>
      <c r="D2718" s="57" t="s">
        <v>53</v>
      </c>
      <c r="E2718" s="42" t="s">
        <v>6170</v>
      </c>
      <c r="F2718" s="98" t="s">
        <v>55</v>
      </c>
      <c r="G2718" s="99" t="s">
        <v>4659</v>
      </c>
      <c r="H2718" s="91" t="s">
        <v>2371</v>
      </c>
      <c r="I2718" s="57" t="s">
        <v>22</v>
      </c>
      <c r="J2718" s="76">
        <v>3</v>
      </c>
      <c r="K2718" s="57">
        <f t="shared" si="148"/>
        <v>1</v>
      </c>
      <c r="L2718" s="57">
        <v>90</v>
      </c>
      <c r="M2718" s="22"/>
    </row>
    <row r="2719" s="83" customFormat="1" ht="27.6" spans="1:13">
      <c r="A2719" s="83" t="s">
        <v>44</v>
      </c>
      <c r="B2719" s="84">
        <v>2718</v>
      </c>
      <c r="C2719" s="57" t="s">
        <v>45</v>
      </c>
      <c r="D2719" s="57" t="s">
        <v>53</v>
      </c>
      <c r="E2719" s="42" t="s">
        <v>6170</v>
      </c>
      <c r="F2719" s="98" t="s">
        <v>249</v>
      </c>
      <c r="G2719" s="99" t="s">
        <v>6613</v>
      </c>
      <c r="H2719" s="91" t="s">
        <v>2371</v>
      </c>
      <c r="I2719" s="57" t="s">
        <v>22</v>
      </c>
      <c r="J2719" s="76">
        <v>1</v>
      </c>
      <c r="K2719" s="57">
        <f t="shared" si="148"/>
        <v>1</v>
      </c>
      <c r="L2719" s="57">
        <v>10</v>
      </c>
      <c r="M2719" s="22"/>
    </row>
    <row r="2720" s="83" customFormat="1" ht="27.6" spans="1:13">
      <c r="A2720" s="83" t="s">
        <v>44</v>
      </c>
      <c r="B2720" s="84">
        <v>2719</v>
      </c>
      <c r="C2720" s="57" t="s">
        <v>45</v>
      </c>
      <c r="D2720" s="57" t="s">
        <v>171</v>
      </c>
      <c r="E2720" s="42" t="s">
        <v>6170</v>
      </c>
      <c r="F2720" s="98" t="s">
        <v>172</v>
      </c>
      <c r="G2720" s="99" t="s">
        <v>6614</v>
      </c>
      <c r="H2720" s="42" t="s">
        <v>4662</v>
      </c>
      <c r="I2720" s="57" t="s">
        <v>22</v>
      </c>
      <c r="J2720" s="76">
        <v>1</v>
      </c>
      <c r="K2720" s="57">
        <v>0</v>
      </c>
      <c r="L2720" s="57">
        <v>1</v>
      </c>
      <c r="M2720" s="22"/>
    </row>
    <row r="2721" s="83" customFormat="1" ht="27.6" spans="1:13">
      <c r="A2721" s="83" t="s">
        <v>44</v>
      </c>
      <c r="B2721" s="84">
        <v>2720</v>
      </c>
      <c r="C2721" s="57" t="s">
        <v>45</v>
      </c>
      <c r="D2721" s="57" t="s">
        <v>171</v>
      </c>
      <c r="E2721" s="42" t="s">
        <v>6170</v>
      </c>
      <c r="F2721" s="98" t="s">
        <v>172</v>
      </c>
      <c r="G2721" s="99" t="s">
        <v>4661</v>
      </c>
      <c r="H2721" s="42" t="s">
        <v>4662</v>
      </c>
      <c r="I2721" s="57" t="s">
        <v>22</v>
      </c>
      <c r="J2721" s="76">
        <v>2</v>
      </c>
      <c r="K2721" s="57">
        <v>0</v>
      </c>
      <c r="L2721" s="57">
        <v>1</v>
      </c>
      <c r="M2721" s="22"/>
    </row>
    <row r="2722" s="83" customFormat="1" ht="27.6" spans="1:13">
      <c r="A2722" s="83" t="s">
        <v>44</v>
      </c>
      <c r="B2722" s="84">
        <v>2721</v>
      </c>
      <c r="C2722" s="57" t="s">
        <v>45</v>
      </c>
      <c r="D2722" s="57" t="s">
        <v>53</v>
      </c>
      <c r="E2722" s="42" t="s">
        <v>6170</v>
      </c>
      <c r="F2722" s="98" t="s">
        <v>236</v>
      </c>
      <c r="G2722" s="99" t="s">
        <v>4685</v>
      </c>
      <c r="H2722" s="91" t="s">
        <v>2369</v>
      </c>
      <c r="I2722" s="57" t="s">
        <v>22</v>
      </c>
      <c r="J2722" s="76">
        <v>1</v>
      </c>
      <c r="K2722" s="57">
        <f>(CEILING(J2722*0.2,1))*1</f>
        <v>1</v>
      </c>
      <c r="L2722" s="57">
        <v>1</v>
      </c>
      <c r="M2722" s="22"/>
    </row>
    <row r="2723" s="83" customFormat="1" ht="27.6" spans="1:13">
      <c r="A2723" s="83" t="s">
        <v>44</v>
      </c>
      <c r="B2723" s="84">
        <v>2722</v>
      </c>
      <c r="C2723" s="57" t="s">
        <v>45</v>
      </c>
      <c r="D2723" s="57" t="s">
        <v>53</v>
      </c>
      <c r="E2723" s="42" t="s">
        <v>6170</v>
      </c>
      <c r="F2723" s="98" t="s">
        <v>236</v>
      </c>
      <c r="G2723" s="99" t="s">
        <v>4664</v>
      </c>
      <c r="H2723" s="91" t="s">
        <v>2369</v>
      </c>
      <c r="I2723" s="57" t="s">
        <v>22</v>
      </c>
      <c r="J2723" s="76">
        <v>1</v>
      </c>
      <c r="K2723" s="57">
        <f>(CEILING(J2723*0.2,1))*1</f>
        <v>1</v>
      </c>
      <c r="L2723" s="57">
        <v>2</v>
      </c>
      <c r="M2723" s="22"/>
    </row>
    <row r="2724" s="83" customFormat="1" ht="27.6" spans="1:13">
      <c r="A2724" s="83" t="s">
        <v>44</v>
      </c>
      <c r="B2724" s="84">
        <v>2723</v>
      </c>
      <c r="C2724" s="57" t="s">
        <v>45</v>
      </c>
      <c r="D2724" s="57" t="s">
        <v>322</v>
      </c>
      <c r="E2724" s="42" t="s">
        <v>6170</v>
      </c>
      <c r="F2724" s="98" t="s">
        <v>323</v>
      </c>
      <c r="G2724" s="99" t="s">
        <v>4665</v>
      </c>
      <c r="H2724" s="91" t="s">
        <v>2374</v>
      </c>
      <c r="I2724" s="57" t="s">
        <v>2124</v>
      </c>
      <c r="J2724" s="100">
        <v>2.63625</v>
      </c>
      <c r="K2724" s="59">
        <f>J2724*0.1</f>
        <v>0.263625</v>
      </c>
      <c r="L2724" s="57">
        <v>170</v>
      </c>
      <c r="M2724" s="22"/>
    </row>
    <row r="2725" s="83" customFormat="1" ht="27.6" spans="1:13">
      <c r="A2725" s="83" t="s">
        <v>44</v>
      </c>
      <c r="B2725" s="84">
        <v>2724</v>
      </c>
      <c r="C2725" s="57" t="s">
        <v>45</v>
      </c>
      <c r="D2725" s="57" t="s">
        <v>53</v>
      </c>
      <c r="E2725" s="42" t="s">
        <v>6170</v>
      </c>
      <c r="F2725" s="98" t="s">
        <v>3813</v>
      </c>
      <c r="G2725" s="99" t="s">
        <v>6609</v>
      </c>
      <c r="H2725" s="91" t="s">
        <v>2153</v>
      </c>
      <c r="I2725" s="57" t="s">
        <v>22</v>
      </c>
      <c r="J2725" s="76">
        <v>1</v>
      </c>
      <c r="K2725" s="57">
        <v>0</v>
      </c>
      <c r="L2725" s="57">
        <v>54</v>
      </c>
      <c r="M2725" s="22"/>
    </row>
    <row r="2726" s="83" customFormat="1" ht="27.6" spans="1:13">
      <c r="A2726" s="83" t="s">
        <v>44</v>
      </c>
      <c r="B2726" s="84">
        <v>2725</v>
      </c>
      <c r="C2726" s="57" t="s">
        <v>45</v>
      </c>
      <c r="D2726" s="57" t="s">
        <v>89</v>
      </c>
      <c r="E2726" s="42" t="s">
        <v>6170</v>
      </c>
      <c r="F2726" s="98" t="s">
        <v>114</v>
      </c>
      <c r="G2726" s="99" t="s">
        <v>4658</v>
      </c>
      <c r="H2726" s="91" t="s">
        <v>2369</v>
      </c>
      <c r="I2726" s="57" t="s">
        <v>22</v>
      </c>
      <c r="J2726" s="76">
        <v>4</v>
      </c>
      <c r="K2726" s="57">
        <v>0</v>
      </c>
      <c r="L2726" s="57">
        <v>362</v>
      </c>
      <c r="M2726" s="22"/>
    </row>
    <row r="2727" s="83" customFormat="1" ht="27.6" spans="1:13">
      <c r="A2727" s="83" t="s">
        <v>44</v>
      </c>
      <c r="B2727" s="84">
        <v>2726</v>
      </c>
      <c r="C2727" s="57" t="s">
        <v>45</v>
      </c>
      <c r="D2727" s="57" t="s">
        <v>89</v>
      </c>
      <c r="E2727" s="42" t="s">
        <v>6170</v>
      </c>
      <c r="F2727" s="98" t="s">
        <v>114</v>
      </c>
      <c r="G2727" s="99" t="s">
        <v>6601</v>
      </c>
      <c r="H2727" s="91" t="s">
        <v>2369</v>
      </c>
      <c r="I2727" s="57" t="s">
        <v>22</v>
      </c>
      <c r="J2727" s="76">
        <v>1</v>
      </c>
      <c r="K2727" s="57">
        <v>0</v>
      </c>
      <c r="L2727" s="57">
        <v>111</v>
      </c>
      <c r="M2727" s="22"/>
    </row>
    <row r="2728" s="83" customFormat="1" ht="27.6" spans="1:13">
      <c r="A2728" s="83" t="s">
        <v>44</v>
      </c>
      <c r="B2728" s="84">
        <v>2727</v>
      </c>
      <c r="C2728" s="57" t="s">
        <v>45</v>
      </c>
      <c r="D2728" s="57" t="s">
        <v>89</v>
      </c>
      <c r="E2728" s="42" t="s">
        <v>6170</v>
      </c>
      <c r="F2728" s="98" t="s">
        <v>114</v>
      </c>
      <c r="G2728" s="99" t="s">
        <v>6610</v>
      </c>
      <c r="H2728" s="91" t="s">
        <v>2369</v>
      </c>
      <c r="I2728" s="57" t="s">
        <v>22</v>
      </c>
      <c r="J2728" s="76">
        <v>3</v>
      </c>
      <c r="K2728" s="57">
        <v>0</v>
      </c>
      <c r="L2728" s="57">
        <v>258</v>
      </c>
      <c r="M2728" s="22"/>
    </row>
    <row r="2729" s="83" customFormat="1" ht="27.6" spans="1:13">
      <c r="A2729" s="83" t="s">
        <v>44</v>
      </c>
      <c r="B2729" s="84">
        <v>2728</v>
      </c>
      <c r="C2729" s="57" t="s">
        <v>45</v>
      </c>
      <c r="D2729" s="57" t="s">
        <v>53</v>
      </c>
      <c r="E2729" s="42" t="s">
        <v>6170</v>
      </c>
      <c r="F2729" s="98" t="s">
        <v>55</v>
      </c>
      <c r="G2729" s="99" t="s">
        <v>4681</v>
      </c>
      <c r="H2729" s="91" t="s">
        <v>2371</v>
      </c>
      <c r="I2729" s="57" t="s">
        <v>22</v>
      </c>
      <c r="J2729" s="76">
        <v>4</v>
      </c>
      <c r="K2729" s="57">
        <v>0</v>
      </c>
      <c r="L2729" s="57">
        <v>228</v>
      </c>
      <c r="M2729" s="22"/>
    </row>
    <row r="2730" s="83" customFormat="1" ht="27.6" spans="1:13">
      <c r="A2730" s="83" t="s">
        <v>44</v>
      </c>
      <c r="B2730" s="84">
        <v>2729</v>
      </c>
      <c r="C2730" s="57" t="s">
        <v>45</v>
      </c>
      <c r="D2730" s="57" t="s">
        <v>53</v>
      </c>
      <c r="E2730" s="42" t="s">
        <v>6170</v>
      </c>
      <c r="F2730" s="98" t="s">
        <v>249</v>
      </c>
      <c r="G2730" s="99" t="s">
        <v>6611</v>
      </c>
      <c r="H2730" s="91" t="s">
        <v>2371</v>
      </c>
      <c r="I2730" s="57" t="s">
        <v>22</v>
      </c>
      <c r="J2730" s="76">
        <v>1</v>
      </c>
      <c r="K2730" s="57">
        <v>0</v>
      </c>
      <c r="L2730" s="57">
        <v>27</v>
      </c>
      <c r="M2730" s="22"/>
    </row>
    <row r="2731" s="83" customFormat="1" ht="27.6" spans="1:13">
      <c r="A2731" s="83" t="s">
        <v>44</v>
      </c>
      <c r="B2731" s="84">
        <v>2730</v>
      </c>
      <c r="C2731" s="57" t="s">
        <v>45</v>
      </c>
      <c r="D2731" s="57" t="s">
        <v>171</v>
      </c>
      <c r="E2731" s="42" t="s">
        <v>6170</v>
      </c>
      <c r="F2731" s="98" t="s">
        <v>172</v>
      </c>
      <c r="G2731" s="99" t="s">
        <v>4663</v>
      </c>
      <c r="H2731" s="42" t="s">
        <v>4662</v>
      </c>
      <c r="I2731" s="57" t="s">
        <v>22</v>
      </c>
      <c r="J2731" s="76">
        <v>9</v>
      </c>
      <c r="K2731" s="57">
        <v>0</v>
      </c>
      <c r="L2731" s="57">
        <v>10</v>
      </c>
      <c r="M2731" s="22"/>
    </row>
    <row r="2732" s="83" customFormat="1" ht="27.6" spans="1:13">
      <c r="A2732" s="83" t="s">
        <v>44</v>
      </c>
      <c r="B2732" s="84">
        <v>2731</v>
      </c>
      <c r="C2732" s="57" t="s">
        <v>45</v>
      </c>
      <c r="D2732" s="57" t="s">
        <v>171</v>
      </c>
      <c r="E2732" s="42" t="s">
        <v>6170</v>
      </c>
      <c r="F2732" s="98" t="s">
        <v>172</v>
      </c>
      <c r="G2732" s="99" t="s">
        <v>6604</v>
      </c>
      <c r="H2732" s="42" t="s">
        <v>4662</v>
      </c>
      <c r="I2732" s="57" t="s">
        <v>22</v>
      </c>
      <c r="J2732" s="76">
        <v>1</v>
      </c>
      <c r="K2732" s="57">
        <v>0</v>
      </c>
      <c r="L2732" s="57">
        <v>1</v>
      </c>
      <c r="M2732" s="22"/>
    </row>
    <row r="2733" s="83" customFormat="1" ht="27.6" spans="1:13">
      <c r="A2733" s="83" t="s">
        <v>44</v>
      </c>
      <c r="B2733" s="84">
        <v>2732</v>
      </c>
      <c r="C2733" s="57" t="s">
        <v>45</v>
      </c>
      <c r="D2733" s="57" t="s">
        <v>53</v>
      </c>
      <c r="E2733" s="42" t="s">
        <v>6170</v>
      </c>
      <c r="F2733" s="98" t="s">
        <v>236</v>
      </c>
      <c r="G2733" s="99" t="s">
        <v>4664</v>
      </c>
      <c r="H2733" s="91" t="s">
        <v>2369</v>
      </c>
      <c r="I2733" s="57" t="s">
        <v>22</v>
      </c>
      <c r="J2733" s="76">
        <v>1</v>
      </c>
      <c r="K2733" s="57">
        <f>(CEILING(J2733*0.2,1))*1</f>
        <v>1</v>
      </c>
      <c r="L2733" s="57">
        <v>2</v>
      </c>
      <c r="M2733" s="22"/>
    </row>
    <row r="2734" s="83" customFormat="1" ht="27.6" spans="1:13">
      <c r="A2734" s="83" t="s">
        <v>44</v>
      </c>
      <c r="B2734" s="84">
        <v>2733</v>
      </c>
      <c r="C2734" s="57" t="s">
        <v>45</v>
      </c>
      <c r="D2734" s="57" t="s">
        <v>322</v>
      </c>
      <c r="E2734" s="42" t="s">
        <v>6170</v>
      </c>
      <c r="F2734" s="98" t="s">
        <v>323</v>
      </c>
      <c r="G2734" s="99" t="s">
        <v>4769</v>
      </c>
      <c r="H2734" s="91" t="s">
        <v>2374</v>
      </c>
      <c r="I2734" s="57" t="s">
        <v>2124</v>
      </c>
      <c r="J2734" s="100">
        <v>7.1641</v>
      </c>
      <c r="K2734" s="59">
        <v>0</v>
      </c>
      <c r="L2734" s="57">
        <v>688</v>
      </c>
      <c r="M2734" s="22"/>
    </row>
    <row r="2735" s="83" customFormat="1" ht="27.6" spans="1:13">
      <c r="A2735" s="83" t="s">
        <v>44</v>
      </c>
      <c r="B2735" s="84">
        <v>2734</v>
      </c>
      <c r="C2735" s="57" t="s">
        <v>45</v>
      </c>
      <c r="D2735" s="57" t="s">
        <v>53</v>
      </c>
      <c r="E2735" s="42" t="s">
        <v>6170</v>
      </c>
      <c r="F2735" s="98" t="s">
        <v>55</v>
      </c>
      <c r="G2735" s="99" t="s">
        <v>4645</v>
      </c>
      <c r="H2735" s="91" t="s">
        <v>2371</v>
      </c>
      <c r="I2735" s="57" t="s">
        <v>22</v>
      </c>
      <c r="J2735" s="76">
        <v>1</v>
      </c>
      <c r="K2735" s="57">
        <f>(CEILING(J2735*0.2,1))*1</f>
        <v>1</v>
      </c>
      <c r="L2735" s="57">
        <v>18</v>
      </c>
      <c r="M2735" s="22"/>
    </row>
    <row r="2736" s="83" customFormat="1" ht="27.6" spans="1:13">
      <c r="A2736" s="83" t="s">
        <v>44</v>
      </c>
      <c r="B2736" s="84">
        <v>2735</v>
      </c>
      <c r="C2736" s="57" t="s">
        <v>45</v>
      </c>
      <c r="D2736" s="57" t="s">
        <v>53</v>
      </c>
      <c r="E2736" s="42" t="s">
        <v>6170</v>
      </c>
      <c r="F2736" s="98" t="s">
        <v>3813</v>
      </c>
      <c r="G2736" s="99" t="s">
        <v>6599</v>
      </c>
      <c r="H2736" s="42" t="s">
        <v>6600</v>
      </c>
      <c r="I2736" s="57" t="s">
        <v>22</v>
      </c>
      <c r="J2736" s="76">
        <v>1</v>
      </c>
      <c r="K2736" s="57">
        <v>0</v>
      </c>
      <c r="L2736" s="57">
        <v>81</v>
      </c>
      <c r="M2736" s="22"/>
    </row>
    <row r="2737" s="83" customFormat="1" ht="27.6" spans="1:13">
      <c r="A2737" s="83" t="s">
        <v>44</v>
      </c>
      <c r="B2737" s="84">
        <v>2736</v>
      </c>
      <c r="C2737" s="57" t="s">
        <v>45</v>
      </c>
      <c r="D2737" s="57" t="s">
        <v>89</v>
      </c>
      <c r="E2737" s="42" t="s">
        <v>6170</v>
      </c>
      <c r="F2737" s="98" t="s">
        <v>114</v>
      </c>
      <c r="G2737" s="99" t="s">
        <v>4648</v>
      </c>
      <c r="H2737" s="91" t="s">
        <v>2369</v>
      </c>
      <c r="I2737" s="57" t="s">
        <v>22</v>
      </c>
      <c r="J2737" s="76">
        <v>8</v>
      </c>
      <c r="K2737" s="57">
        <v>0</v>
      </c>
      <c r="L2737" s="57">
        <v>436</v>
      </c>
      <c r="M2737" s="22"/>
    </row>
    <row r="2738" s="83" customFormat="1" ht="27.6" spans="1:13">
      <c r="A2738" s="83" t="s">
        <v>44</v>
      </c>
      <c r="B2738" s="84">
        <v>2737</v>
      </c>
      <c r="C2738" s="57" t="s">
        <v>45</v>
      </c>
      <c r="D2738" s="57" t="s">
        <v>89</v>
      </c>
      <c r="E2738" s="42" t="s">
        <v>6170</v>
      </c>
      <c r="F2738" s="98" t="s">
        <v>114</v>
      </c>
      <c r="G2738" s="99" t="s">
        <v>6601</v>
      </c>
      <c r="H2738" s="91" t="s">
        <v>2369</v>
      </c>
      <c r="I2738" s="57" t="s">
        <v>22</v>
      </c>
      <c r="J2738" s="76">
        <v>4</v>
      </c>
      <c r="K2738" s="57">
        <v>0</v>
      </c>
      <c r="L2738" s="57">
        <v>444</v>
      </c>
      <c r="M2738" s="22"/>
    </row>
    <row r="2739" s="83" customFormat="1" ht="27.6" spans="1:13">
      <c r="A2739" s="83" t="s">
        <v>44</v>
      </c>
      <c r="B2739" s="84">
        <v>2738</v>
      </c>
      <c r="C2739" s="57" t="s">
        <v>45</v>
      </c>
      <c r="D2739" s="57" t="s">
        <v>53</v>
      </c>
      <c r="E2739" s="42" t="s">
        <v>6170</v>
      </c>
      <c r="F2739" s="98" t="s">
        <v>55</v>
      </c>
      <c r="G2739" s="99" t="s">
        <v>4659</v>
      </c>
      <c r="H2739" s="91" t="s">
        <v>2371</v>
      </c>
      <c r="I2739" s="57" t="s">
        <v>22</v>
      </c>
      <c r="J2739" s="76">
        <v>7</v>
      </c>
      <c r="K2739" s="57">
        <f>(CEILING(J2739*0.2,1))*1</f>
        <v>2</v>
      </c>
      <c r="L2739" s="57">
        <v>209</v>
      </c>
      <c r="M2739" s="22"/>
    </row>
    <row r="2740" s="83" customFormat="1" ht="27.6" spans="1:13">
      <c r="A2740" s="83" t="s">
        <v>44</v>
      </c>
      <c r="B2740" s="84">
        <v>2739</v>
      </c>
      <c r="C2740" s="57" t="s">
        <v>45</v>
      </c>
      <c r="D2740" s="57" t="s">
        <v>53</v>
      </c>
      <c r="E2740" s="42" t="s">
        <v>6170</v>
      </c>
      <c r="F2740" s="98" t="s">
        <v>55</v>
      </c>
      <c r="G2740" s="99" t="s">
        <v>6602</v>
      </c>
      <c r="H2740" s="91" t="s">
        <v>2371</v>
      </c>
      <c r="I2740" s="57" t="s">
        <v>22</v>
      </c>
      <c r="J2740" s="76">
        <v>4</v>
      </c>
      <c r="K2740" s="57">
        <v>0</v>
      </c>
      <c r="L2740" s="57">
        <v>379</v>
      </c>
      <c r="M2740" s="22"/>
    </row>
    <row r="2741" s="83" customFormat="1" ht="27.6" spans="1:13">
      <c r="A2741" s="83" t="s">
        <v>44</v>
      </c>
      <c r="B2741" s="84">
        <v>2740</v>
      </c>
      <c r="C2741" s="57" t="s">
        <v>45</v>
      </c>
      <c r="D2741" s="57" t="s">
        <v>53</v>
      </c>
      <c r="E2741" s="42" t="s">
        <v>6170</v>
      </c>
      <c r="F2741" s="98" t="s">
        <v>249</v>
      </c>
      <c r="G2741" s="99" t="s">
        <v>6603</v>
      </c>
      <c r="H2741" s="91" t="s">
        <v>2371</v>
      </c>
      <c r="I2741" s="57" t="s">
        <v>22</v>
      </c>
      <c r="J2741" s="76">
        <v>2</v>
      </c>
      <c r="K2741" s="57">
        <v>0</v>
      </c>
      <c r="L2741" s="57">
        <v>54</v>
      </c>
      <c r="M2741" s="22"/>
    </row>
    <row r="2742" s="83" customFormat="1" ht="27.6" spans="1:13">
      <c r="A2742" s="83" t="s">
        <v>44</v>
      </c>
      <c r="B2742" s="84">
        <v>2741</v>
      </c>
      <c r="C2742" s="57" t="s">
        <v>45</v>
      </c>
      <c r="D2742" s="57" t="s">
        <v>53</v>
      </c>
      <c r="E2742" s="42" t="s">
        <v>6170</v>
      </c>
      <c r="F2742" s="98" t="s">
        <v>304</v>
      </c>
      <c r="G2742" s="99" t="s">
        <v>4683</v>
      </c>
      <c r="H2742" s="91" t="s">
        <v>2371</v>
      </c>
      <c r="I2742" s="57" t="s">
        <v>22</v>
      </c>
      <c r="J2742" s="76">
        <v>2</v>
      </c>
      <c r="K2742" s="57">
        <f>(CEILING(J2742*0.2,1))*1</f>
        <v>1</v>
      </c>
      <c r="L2742" s="57">
        <v>69</v>
      </c>
      <c r="M2742" s="22"/>
    </row>
    <row r="2743" s="83" customFormat="1" ht="27.6" spans="1:13">
      <c r="A2743" s="83" t="s">
        <v>44</v>
      </c>
      <c r="B2743" s="84">
        <v>2742</v>
      </c>
      <c r="C2743" s="57" t="s">
        <v>45</v>
      </c>
      <c r="D2743" s="57" t="s">
        <v>171</v>
      </c>
      <c r="E2743" s="42" t="s">
        <v>6170</v>
      </c>
      <c r="F2743" s="98" t="s">
        <v>172</v>
      </c>
      <c r="G2743" s="99" t="s">
        <v>4661</v>
      </c>
      <c r="H2743" s="42" t="s">
        <v>4662</v>
      </c>
      <c r="I2743" s="57" t="s">
        <v>22</v>
      </c>
      <c r="J2743" s="76">
        <v>8</v>
      </c>
      <c r="K2743" s="57">
        <v>0</v>
      </c>
      <c r="L2743" s="57">
        <v>6</v>
      </c>
      <c r="M2743" s="22"/>
    </row>
    <row r="2744" s="83" customFormat="1" ht="27.6" spans="1:13">
      <c r="A2744" s="83" t="s">
        <v>44</v>
      </c>
      <c r="B2744" s="84">
        <v>2743</v>
      </c>
      <c r="C2744" s="57" t="s">
        <v>45</v>
      </c>
      <c r="D2744" s="57" t="s">
        <v>171</v>
      </c>
      <c r="E2744" s="42" t="s">
        <v>6170</v>
      </c>
      <c r="F2744" s="98" t="s">
        <v>172</v>
      </c>
      <c r="G2744" s="99" t="s">
        <v>6604</v>
      </c>
      <c r="H2744" s="42" t="s">
        <v>4662</v>
      </c>
      <c r="I2744" s="57" t="s">
        <v>22</v>
      </c>
      <c r="J2744" s="76">
        <v>5</v>
      </c>
      <c r="K2744" s="57">
        <v>0</v>
      </c>
      <c r="L2744" s="57">
        <v>7</v>
      </c>
      <c r="M2744" s="22"/>
    </row>
    <row r="2745" s="83" customFormat="1" ht="27.6" spans="1:13">
      <c r="A2745" s="83" t="s">
        <v>44</v>
      </c>
      <c r="B2745" s="84">
        <v>2744</v>
      </c>
      <c r="C2745" s="57" t="s">
        <v>45</v>
      </c>
      <c r="D2745" s="57" t="s">
        <v>53</v>
      </c>
      <c r="E2745" s="42" t="s">
        <v>6170</v>
      </c>
      <c r="F2745" s="98" t="s">
        <v>236</v>
      </c>
      <c r="G2745" s="99" t="s">
        <v>6605</v>
      </c>
      <c r="H2745" s="91" t="s">
        <v>2369</v>
      </c>
      <c r="I2745" s="57" t="s">
        <v>22</v>
      </c>
      <c r="J2745" s="76">
        <v>3</v>
      </c>
      <c r="K2745" s="57">
        <v>0</v>
      </c>
      <c r="L2745" s="57">
        <v>3</v>
      </c>
      <c r="M2745" s="22"/>
    </row>
    <row r="2746" s="83" customFormat="1" ht="27.6" spans="1:13">
      <c r="A2746" s="83" t="s">
        <v>44</v>
      </c>
      <c r="B2746" s="84">
        <v>2745</v>
      </c>
      <c r="C2746" s="57" t="s">
        <v>45</v>
      </c>
      <c r="D2746" s="57" t="s">
        <v>53</v>
      </c>
      <c r="E2746" s="42" t="s">
        <v>6170</v>
      </c>
      <c r="F2746" s="98" t="s">
        <v>236</v>
      </c>
      <c r="G2746" s="99" t="s">
        <v>4664</v>
      </c>
      <c r="H2746" s="91" t="s">
        <v>2369</v>
      </c>
      <c r="I2746" s="57" t="s">
        <v>22</v>
      </c>
      <c r="J2746" s="76">
        <v>1</v>
      </c>
      <c r="K2746" s="57">
        <f>(CEILING(J2746*0.2,1))*1</f>
        <v>1</v>
      </c>
      <c r="L2746" s="57">
        <v>2</v>
      </c>
      <c r="M2746" s="22"/>
    </row>
    <row r="2747" s="83" customFormat="1" ht="27.6" spans="1:13">
      <c r="A2747" s="83" t="s">
        <v>44</v>
      </c>
      <c r="B2747" s="84">
        <v>2746</v>
      </c>
      <c r="C2747" s="57" t="s">
        <v>45</v>
      </c>
      <c r="D2747" s="57" t="s">
        <v>53</v>
      </c>
      <c r="E2747" s="42" t="s">
        <v>6170</v>
      </c>
      <c r="F2747" s="98" t="s">
        <v>236</v>
      </c>
      <c r="G2747" s="99" t="s">
        <v>6607</v>
      </c>
      <c r="H2747" s="91" t="s">
        <v>2369</v>
      </c>
      <c r="I2747" s="57" t="s">
        <v>22</v>
      </c>
      <c r="J2747" s="76">
        <v>1</v>
      </c>
      <c r="K2747" s="57">
        <v>0</v>
      </c>
      <c r="L2747" s="57">
        <v>2</v>
      </c>
      <c r="M2747" s="22"/>
    </row>
    <row r="2748" s="83" customFormat="1" ht="27.6" spans="1:13">
      <c r="A2748" s="83" t="s">
        <v>44</v>
      </c>
      <c r="B2748" s="84">
        <v>2747</v>
      </c>
      <c r="C2748" s="57" t="s">
        <v>45</v>
      </c>
      <c r="D2748" s="57" t="s">
        <v>322</v>
      </c>
      <c r="E2748" s="42" t="s">
        <v>6170</v>
      </c>
      <c r="F2748" s="98" t="s">
        <v>323</v>
      </c>
      <c r="G2748" s="99" t="s">
        <v>4665</v>
      </c>
      <c r="H2748" s="91" t="s">
        <v>2374</v>
      </c>
      <c r="I2748" s="57" t="s">
        <v>2124</v>
      </c>
      <c r="J2748" s="100">
        <v>14.0965</v>
      </c>
      <c r="K2748" s="59">
        <f>J2748*0.1</f>
        <v>1.40965</v>
      </c>
      <c r="L2748" s="57">
        <v>911</v>
      </c>
      <c r="M2748" s="22"/>
    </row>
    <row r="2749" s="83" customFormat="1" ht="27.6" spans="1:13">
      <c r="A2749" s="83" t="s">
        <v>44</v>
      </c>
      <c r="B2749" s="84">
        <v>2748</v>
      </c>
      <c r="C2749" s="57" t="s">
        <v>45</v>
      </c>
      <c r="D2749" s="57" t="s">
        <v>322</v>
      </c>
      <c r="E2749" s="42" t="s">
        <v>6170</v>
      </c>
      <c r="F2749" s="98" t="s">
        <v>323</v>
      </c>
      <c r="G2749" s="99" t="s">
        <v>6608</v>
      </c>
      <c r="H2749" s="91" t="s">
        <v>2374</v>
      </c>
      <c r="I2749" s="57" t="s">
        <v>2124</v>
      </c>
      <c r="J2749" s="100">
        <v>2.8597</v>
      </c>
      <c r="K2749" s="59">
        <v>0</v>
      </c>
      <c r="L2749" s="57">
        <v>378</v>
      </c>
      <c r="M2749" s="22"/>
    </row>
    <row r="2750" s="83" customFormat="1" ht="27.6" spans="1:13">
      <c r="A2750" s="83" t="s">
        <v>44</v>
      </c>
      <c r="B2750" s="84">
        <v>2749</v>
      </c>
      <c r="C2750" s="57" t="s">
        <v>45</v>
      </c>
      <c r="D2750" s="57" t="s">
        <v>89</v>
      </c>
      <c r="E2750" s="42" t="s">
        <v>6170</v>
      </c>
      <c r="F2750" s="98" t="s">
        <v>114</v>
      </c>
      <c r="G2750" s="99" t="s">
        <v>4648</v>
      </c>
      <c r="H2750" s="91" t="s">
        <v>2369</v>
      </c>
      <c r="I2750" s="57" t="s">
        <v>22</v>
      </c>
      <c r="J2750" s="76">
        <v>1</v>
      </c>
      <c r="K2750" s="57">
        <v>0</v>
      </c>
      <c r="L2750" s="57">
        <v>54</v>
      </c>
      <c r="M2750" s="22"/>
    </row>
    <row r="2751" s="83" customFormat="1" ht="27.6" spans="1:13">
      <c r="A2751" s="83" t="s">
        <v>44</v>
      </c>
      <c r="B2751" s="84">
        <v>2750</v>
      </c>
      <c r="C2751" s="57" t="s">
        <v>45</v>
      </c>
      <c r="D2751" s="57" t="s">
        <v>89</v>
      </c>
      <c r="E2751" s="42" t="s">
        <v>6170</v>
      </c>
      <c r="F2751" s="98" t="s">
        <v>114</v>
      </c>
      <c r="G2751" s="99" t="s">
        <v>4658</v>
      </c>
      <c r="H2751" s="91" t="s">
        <v>2369</v>
      </c>
      <c r="I2751" s="57" t="s">
        <v>22</v>
      </c>
      <c r="J2751" s="76">
        <v>3</v>
      </c>
      <c r="K2751" s="57">
        <v>0</v>
      </c>
      <c r="L2751" s="57">
        <v>272</v>
      </c>
      <c r="M2751" s="22"/>
    </row>
    <row r="2752" s="83" customFormat="1" ht="27.6" spans="1:13">
      <c r="A2752" s="83" t="s">
        <v>44</v>
      </c>
      <c r="B2752" s="84">
        <v>2751</v>
      </c>
      <c r="C2752" s="57" t="s">
        <v>45</v>
      </c>
      <c r="D2752" s="57" t="s">
        <v>53</v>
      </c>
      <c r="E2752" s="42" t="s">
        <v>6170</v>
      </c>
      <c r="F2752" s="98" t="s">
        <v>55</v>
      </c>
      <c r="G2752" s="99" t="s">
        <v>4681</v>
      </c>
      <c r="H2752" s="91" t="s">
        <v>2371</v>
      </c>
      <c r="I2752" s="57" t="s">
        <v>22</v>
      </c>
      <c r="J2752" s="76">
        <v>5</v>
      </c>
      <c r="K2752" s="57">
        <v>0</v>
      </c>
      <c r="L2752" s="57">
        <v>286</v>
      </c>
      <c r="M2752" s="22"/>
    </row>
    <row r="2753" s="83" customFormat="1" ht="27.6" spans="1:13">
      <c r="A2753" s="83" t="s">
        <v>44</v>
      </c>
      <c r="B2753" s="84">
        <v>2752</v>
      </c>
      <c r="C2753" s="57" t="s">
        <v>45</v>
      </c>
      <c r="D2753" s="57" t="s">
        <v>53</v>
      </c>
      <c r="E2753" s="42" t="s">
        <v>6170</v>
      </c>
      <c r="F2753" s="98" t="s">
        <v>249</v>
      </c>
      <c r="G2753" s="99" t="s">
        <v>4682</v>
      </c>
      <c r="H2753" s="91" t="s">
        <v>2371</v>
      </c>
      <c r="I2753" s="57" t="s">
        <v>22</v>
      </c>
      <c r="J2753" s="76">
        <v>1</v>
      </c>
      <c r="K2753" s="57">
        <v>0</v>
      </c>
      <c r="L2753" s="57">
        <v>17</v>
      </c>
      <c r="M2753" s="22"/>
    </row>
    <row r="2754" s="83" customFormat="1" ht="27.6" spans="1:13">
      <c r="A2754" s="83" t="s">
        <v>44</v>
      </c>
      <c r="B2754" s="84">
        <v>2753</v>
      </c>
      <c r="C2754" s="57" t="s">
        <v>45</v>
      </c>
      <c r="D2754" s="57" t="s">
        <v>171</v>
      </c>
      <c r="E2754" s="42" t="s">
        <v>6170</v>
      </c>
      <c r="F2754" s="98" t="s">
        <v>172</v>
      </c>
      <c r="G2754" s="99" t="s">
        <v>4661</v>
      </c>
      <c r="H2754" s="42" t="s">
        <v>4662</v>
      </c>
      <c r="I2754" s="57" t="s">
        <v>22</v>
      </c>
      <c r="J2754" s="76">
        <v>1</v>
      </c>
      <c r="K2754" s="57">
        <v>0</v>
      </c>
      <c r="L2754" s="57">
        <v>1</v>
      </c>
      <c r="M2754" s="22"/>
    </row>
    <row r="2755" s="83" customFormat="1" ht="27.6" spans="1:13">
      <c r="A2755" s="83" t="s">
        <v>44</v>
      </c>
      <c r="B2755" s="84">
        <v>2754</v>
      </c>
      <c r="C2755" s="57" t="s">
        <v>45</v>
      </c>
      <c r="D2755" s="57" t="s">
        <v>171</v>
      </c>
      <c r="E2755" s="42" t="s">
        <v>6170</v>
      </c>
      <c r="F2755" s="98" t="s">
        <v>172</v>
      </c>
      <c r="G2755" s="99" t="s">
        <v>4663</v>
      </c>
      <c r="H2755" s="42" t="s">
        <v>4662</v>
      </c>
      <c r="I2755" s="57" t="s">
        <v>22</v>
      </c>
      <c r="J2755" s="76">
        <v>2</v>
      </c>
      <c r="K2755" s="57">
        <v>0</v>
      </c>
      <c r="L2755" s="57">
        <v>2</v>
      </c>
      <c r="M2755" s="22"/>
    </row>
    <row r="2756" s="83" customFormat="1" ht="27.6" spans="1:13">
      <c r="A2756" s="83" t="s">
        <v>44</v>
      </c>
      <c r="B2756" s="84">
        <v>2755</v>
      </c>
      <c r="C2756" s="57" t="s">
        <v>45</v>
      </c>
      <c r="D2756" s="57" t="s">
        <v>53</v>
      </c>
      <c r="E2756" s="42" t="s">
        <v>6170</v>
      </c>
      <c r="F2756" s="98" t="s">
        <v>236</v>
      </c>
      <c r="G2756" s="99" t="s">
        <v>6605</v>
      </c>
      <c r="H2756" s="91" t="s">
        <v>2369</v>
      </c>
      <c r="I2756" s="57" t="s">
        <v>22</v>
      </c>
      <c r="J2756" s="76">
        <v>1</v>
      </c>
      <c r="K2756" s="57">
        <v>0</v>
      </c>
      <c r="L2756" s="57">
        <v>1</v>
      </c>
      <c r="M2756" s="22"/>
    </row>
    <row r="2757" s="83" customFormat="1" ht="27.6" spans="1:13">
      <c r="A2757" s="83" t="s">
        <v>44</v>
      </c>
      <c r="B2757" s="84">
        <v>2756</v>
      </c>
      <c r="C2757" s="57" t="s">
        <v>45</v>
      </c>
      <c r="D2757" s="57" t="s">
        <v>53</v>
      </c>
      <c r="E2757" s="42" t="s">
        <v>6170</v>
      </c>
      <c r="F2757" s="98" t="s">
        <v>236</v>
      </c>
      <c r="G2757" s="99" t="s">
        <v>4664</v>
      </c>
      <c r="H2757" s="91" t="s">
        <v>2369</v>
      </c>
      <c r="I2757" s="57" t="s">
        <v>22</v>
      </c>
      <c r="J2757" s="76">
        <v>1</v>
      </c>
      <c r="K2757" s="57">
        <f>(CEILING(J2757*0.2,1))*1</f>
        <v>1</v>
      </c>
      <c r="L2757" s="57">
        <v>2</v>
      </c>
      <c r="M2757" s="22"/>
    </row>
    <row r="2758" s="83" customFormat="1" ht="27.6" spans="1:13">
      <c r="A2758" s="83" t="s">
        <v>44</v>
      </c>
      <c r="B2758" s="84">
        <v>2757</v>
      </c>
      <c r="C2758" s="57" t="s">
        <v>45</v>
      </c>
      <c r="D2758" s="57" t="s">
        <v>322</v>
      </c>
      <c r="E2758" s="42" t="s">
        <v>6170</v>
      </c>
      <c r="F2758" s="98" t="s">
        <v>323</v>
      </c>
      <c r="G2758" s="99" t="s">
        <v>4769</v>
      </c>
      <c r="H2758" s="91" t="s">
        <v>2374</v>
      </c>
      <c r="I2758" s="57" t="s">
        <v>2124</v>
      </c>
      <c r="J2758" s="100">
        <v>3.06371</v>
      </c>
      <c r="K2758" s="59">
        <v>0</v>
      </c>
      <c r="L2758" s="57">
        <v>294</v>
      </c>
      <c r="M2758" s="22"/>
    </row>
    <row r="2759" s="83" customFormat="1" ht="27.6" spans="1:13">
      <c r="A2759" s="83" t="s">
        <v>44</v>
      </c>
      <c r="B2759" s="84">
        <v>2758</v>
      </c>
      <c r="C2759" s="57" t="s">
        <v>45</v>
      </c>
      <c r="D2759" s="57" t="s">
        <v>89</v>
      </c>
      <c r="E2759" s="42" t="s">
        <v>6170</v>
      </c>
      <c r="F2759" s="98" t="s">
        <v>114</v>
      </c>
      <c r="G2759" s="99" t="s">
        <v>4547</v>
      </c>
      <c r="H2759" s="91" t="s">
        <v>2369</v>
      </c>
      <c r="I2759" s="57" t="s">
        <v>22</v>
      </c>
      <c r="J2759" s="76">
        <v>2</v>
      </c>
      <c r="K2759" s="57">
        <v>0</v>
      </c>
      <c r="L2759" s="57">
        <v>74</v>
      </c>
      <c r="M2759" s="22"/>
    </row>
    <row r="2760" s="83" customFormat="1" ht="27.6" spans="1:13">
      <c r="A2760" s="83" t="s">
        <v>44</v>
      </c>
      <c r="B2760" s="84">
        <v>2759</v>
      </c>
      <c r="C2760" s="57" t="s">
        <v>45</v>
      </c>
      <c r="D2760" s="57" t="s">
        <v>53</v>
      </c>
      <c r="E2760" s="42" t="s">
        <v>6170</v>
      </c>
      <c r="F2760" s="98" t="s">
        <v>55</v>
      </c>
      <c r="G2760" s="99" t="s">
        <v>4548</v>
      </c>
      <c r="H2760" s="91" t="s">
        <v>2371</v>
      </c>
      <c r="I2760" s="57" t="s">
        <v>22</v>
      </c>
      <c r="J2760" s="76">
        <v>5</v>
      </c>
      <c r="K2760" s="57">
        <v>0</v>
      </c>
      <c r="L2760" s="57">
        <v>230</v>
      </c>
      <c r="M2760" s="22"/>
    </row>
    <row r="2761" s="83" customFormat="1" ht="27.6" spans="1:13">
      <c r="A2761" s="83" t="s">
        <v>44</v>
      </c>
      <c r="B2761" s="84">
        <v>2760</v>
      </c>
      <c r="C2761" s="57" t="s">
        <v>45</v>
      </c>
      <c r="D2761" s="57" t="s">
        <v>171</v>
      </c>
      <c r="E2761" s="42" t="s">
        <v>6170</v>
      </c>
      <c r="F2761" s="98" t="s">
        <v>172</v>
      </c>
      <c r="G2761" s="99" t="s">
        <v>4550</v>
      </c>
      <c r="H2761" s="91" t="s">
        <v>1697</v>
      </c>
      <c r="I2761" s="57" t="s">
        <v>22</v>
      </c>
      <c r="J2761" s="76">
        <v>3</v>
      </c>
      <c r="K2761" s="57">
        <v>0</v>
      </c>
      <c r="L2761" s="57">
        <v>3</v>
      </c>
      <c r="M2761" s="22"/>
    </row>
    <row r="2762" s="83" customFormat="1" ht="27.6" spans="1:13">
      <c r="A2762" s="83" t="s">
        <v>44</v>
      </c>
      <c r="B2762" s="84">
        <v>2761</v>
      </c>
      <c r="C2762" s="57" t="s">
        <v>45</v>
      </c>
      <c r="D2762" s="57" t="s">
        <v>53</v>
      </c>
      <c r="E2762" s="42" t="s">
        <v>6170</v>
      </c>
      <c r="F2762" s="98" t="s">
        <v>236</v>
      </c>
      <c r="G2762" s="99" t="s">
        <v>4698</v>
      </c>
      <c r="H2762" s="91" t="s">
        <v>2369</v>
      </c>
      <c r="I2762" s="57" t="s">
        <v>22</v>
      </c>
      <c r="J2762" s="76">
        <v>1</v>
      </c>
      <c r="K2762" s="57">
        <v>0</v>
      </c>
      <c r="L2762" s="57">
        <v>3</v>
      </c>
      <c r="M2762" s="22"/>
    </row>
    <row r="2763" s="83" customFormat="1" ht="27.6" spans="1:13">
      <c r="A2763" s="83" t="s">
        <v>44</v>
      </c>
      <c r="B2763" s="84">
        <v>2762</v>
      </c>
      <c r="C2763" s="57" t="s">
        <v>45</v>
      </c>
      <c r="D2763" s="57" t="s">
        <v>53</v>
      </c>
      <c r="E2763" s="42" t="s">
        <v>6170</v>
      </c>
      <c r="F2763" s="98" t="s">
        <v>236</v>
      </c>
      <c r="G2763" s="99" t="s">
        <v>4708</v>
      </c>
      <c r="H2763" s="91" t="s">
        <v>2369</v>
      </c>
      <c r="I2763" s="57" t="s">
        <v>22</v>
      </c>
      <c r="J2763" s="76">
        <v>2</v>
      </c>
      <c r="K2763" s="57">
        <v>0</v>
      </c>
      <c r="L2763" s="57">
        <v>2</v>
      </c>
      <c r="M2763" s="22"/>
    </row>
    <row r="2764" s="83" customFormat="1" ht="27.6" spans="1:13">
      <c r="A2764" s="83" t="s">
        <v>44</v>
      </c>
      <c r="B2764" s="84">
        <v>2763</v>
      </c>
      <c r="C2764" s="57" t="s">
        <v>45</v>
      </c>
      <c r="D2764" s="57" t="s">
        <v>53</v>
      </c>
      <c r="E2764" s="42" t="s">
        <v>6170</v>
      </c>
      <c r="F2764" s="98" t="s">
        <v>236</v>
      </c>
      <c r="G2764" s="99" t="s">
        <v>4699</v>
      </c>
      <c r="H2764" s="91" t="s">
        <v>2369</v>
      </c>
      <c r="I2764" s="57" t="s">
        <v>22</v>
      </c>
      <c r="J2764" s="76">
        <v>2</v>
      </c>
      <c r="K2764" s="57">
        <v>0</v>
      </c>
      <c r="L2764" s="57">
        <v>4</v>
      </c>
      <c r="M2764" s="22"/>
    </row>
    <row r="2765" s="83" customFormat="1" ht="27.6" spans="1:13">
      <c r="A2765" s="83" t="s">
        <v>44</v>
      </c>
      <c r="B2765" s="84">
        <v>2764</v>
      </c>
      <c r="C2765" s="57" t="s">
        <v>45</v>
      </c>
      <c r="D2765" s="57" t="s">
        <v>322</v>
      </c>
      <c r="E2765" s="42" t="s">
        <v>6170</v>
      </c>
      <c r="F2765" s="98" t="s">
        <v>323</v>
      </c>
      <c r="G2765" s="99" t="s">
        <v>4551</v>
      </c>
      <c r="H2765" s="91" t="s">
        <v>2374</v>
      </c>
      <c r="I2765" s="57" t="s">
        <v>2124</v>
      </c>
      <c r="J2765" s="100">
        <v>19.1589</v>
      </c>
      <c r="K2765" s="59">
        <v>0</v>
      </c>
      <c r="L2765" s="57">
        <v>1249</v>
      </c>
      <c r="M2765" s="22"/>
    </row>
    <row r="2766" s="83" customFormat="1" ht="27.6" spans="1:13">
      <c r="A2766" s="83" t="s">
        <v>44</v>
      </c>
      <c r="B2766" s="84">
        <v>2765</v>
      </c>
      <c r="C2766" s="57" t="s">
        <v>45</v>
      </c>
      <c r="D2766" s="57" t="s">
        <v>89</v>
      </c>
      <c r="E2766" s="42" t="s">
        <v>6170</v>
      </c>
      <c r="F2766" s="98" t="s">
        <v>114</v>
      </c>
      <c r="G2766" s="99" t="s">
        <v>6601</v>
      </c>
      <c r="H2766" s="91" t="s">
        <v>2369</v>
      </c>
      <c r="I2766" s="57" t="s">
        <v>22</v>
      </c>
      <c r="J2766" s="76">
        <v>1</v>
      </c>
      <c r="K2766" s="57">
        <v>0</v>
      </c>
      <c r="L2766" s="57">
        <v>111</v>
      </c>
      <c r="M2766" s="22"/>
    </row>
    <row r="2767" s="83" customFormat="1" ht="27.6" spans="1:13">
      <c r="A2767" s="83" t="s">
        <v>44</v>
      </c>
      <c r="B2767" s="84">
        <v>2766</v>
      </c>
      <c r="C2767" s="57" t="s">
        <v>45</v>
      </c>
      <c r="D2767" s="57" t="s">
        <v>89</v>
      </c>
      <c r="E2767" s="42" t="s">
        <v>6170</v>
      </c>
      <c r="F2767" s="98" t="s">
        <v>114</v>
      </c>
      <c r="G2767" s="99" t="s">
        <v>4547</v>
      </c>
      <c r="H2767" s="91" t="s">
        <v>2369</v>
      </c>
      <c r="I2767" s="57" t="s">
        <v>22</v>
      </c>
      <c r="J2767" s="76">
        <v>2</v>
      </c>
      <c r="K2767" s="57">
        <v>0</v>
      </c>
      <c r="L2767" s="57">
        <v>74</v>
      </c>
      <c r="M2767" s="22"/>
    </row>
    <row r="2768" s="83" customFormat="1" ht="27.6" spans="1:13">
      <c r="A2768" s="83" t="s">
        <v>44</v>
      </c>
      <c r="B2768" s="84">
        <v>2767</v>
      </c>
      <c r="C2768" s="57" t="s">
        <v>45</v>
      </c>
      <c r="D2768" s="57" t="s">
        <v>53</v>
      </c>
      <c r="E2768" s="42" t="s">
        <v>6170</v>
      </c>
      <c r="F2768" s="98" t="s">
        <v>55</v>
      </c>
      <c r="G2768" s="99" t="s">
        <v>4548</v>
      </c>
      <c r="H2768" s="91" t="s">
        <v>2371</v>
      </c>
      <c r="I2768" s="57" t="s">
        <v>22</v>
      </c>
      <c r="J2768" s="76">
        <v>7</v>
      </c>
      <c r="K2768" s="57">
        <v>0</v>
      </c>
      <c r="L2768" s="57">
        <v>322</v>
      </c>
      <c r="M2768" s="22"/>
    </row>
    <row r="2769" s="83" customFormat="1" ht="27.6" spans="1:13">
      <c r="A2769" s="83" t="s">
        <v>44</v>
      </c>
      <c r="B2769" s="84">
        <v>2768</v>
      </c>
      <c r="C2769" s="57" t="s">
        <v>45</v>
      </c>
      <c r="D2769" s="57" t="s">
        <v>171</v>
      </c>
      <c r="E2769" s="42" t="s">
        <v>6170</v>
      </c>
      <c r="F2769" s="98" t="s">
        <v>172</v>
      </c>
      <c r="G2769" s="99" t="s">
        <v>4550</v>
      </c>
      <c r="H2769" s="91" t="s">
        <v>1697</v>
      </c>
      <c r="I2769" s="57" t="s">
        <v>22</v>
      </c>
      <c r="J2769" s="76">
        <v>2</v>
      </c>
      <c r="K2769" s="57">
        <v>0</v>
      </c>
      <c r="L2769" s="57">
        <v>2</v>
      </c>
      <c r="M2769" s="22"/>
    </row>
    <row r="2770" s="83" customFormat="1" ht="27.6" spans="1:13">
      <c r="A2770" s="83" t="s">
        <v>44</v>
      </c>
      <c r="B2770" s="84">
        <v>2769</v>
      </c>
      <c r="C2770" s="57" t="s">
        <v>45</v>
      </c>
      <c r="D2770" s="57" t="s">
        <v>53</v>
      </c>
      <c r="E2770" s="42" t="s">
        <v>6170</v>
      </c>
      <c r="F2770" s="98" t="s">
        <v>236</v>
      </c>
      <c r="G2770" s="99" t="s">
        <v>4698</v>
      </c>
      <c r="H2770" s="91" t="s">
        <v>2369</v>
      </c>
      <c r="I2770" s="57" t="s">
        <v>22</v>
      </c>
      <c r="J2770" s="76">
        <v>1</v>
      </c>
      <c r="K2770" s="57">
        <v>0</v>
      </c>
      <c r="L2770" s="57">
        <v>3</v>
      </c>
      <c r="M2770" s="22"/>
    </row>
    <row r="2771" s="83" customFormat="1" ht="27.6" spans="1:13">
      <c r="A2771" s="83" t="s">
        <v>44</v>
      </c>
      <c r="B2771" s="84">
        <v>2770</v>
      </c>
      <c r="C2771" s="57" t="s">
        <v>45</v>
      </c>
      <c r="D2771" s="57" t="s">
        <v>53</v>
      </c>
      <c r="E2771" s="42" t="s">
        <v>6170</v>
      </c>
      <c r="F2771" s="98" t="s">
        <v>236</v>
      </c>
      <c r="G2771" s="99" t="s">
        <v>4708</v>
      </c>
      <c r="H2771" s="91" t="s">
        <v>2369</v>
      </c>
      <c r="I2771" s="57" t="s">
        <v>22</v>
      </c>
      <c r="J2771" s="76">
        <v>2</v>
      </c>
      <c r="K2771" s="57">
        <v>0</v>
      </c>
      <c r="L2771" s="57">
        <v>2</v>
      </c>
      <c r="M2771" s="22"/>
    </row>
    <row r="2772" s="83" customFormat="1" ht="27.6" spans="1:13">
      <c r="A2772" s="83" t="s">
        <v>44</v>
      </c>
      <c r="B2772" s="84">
        <v>2771</v>
      </c>
      <c r="C2772" s="57" t="s">
        <v>45</v>
      </c>
      <c r="D2772" s="57" t="s">
        <v>53</v>
      </c>
      <c r="E2772" s="42" t="s">
        <v>6170</v>
      </c>
      <c r="F2772" s="98" t="s">
        <v>236</v>
      </c>
      <c r="G2772" s="99" t="s">
        <v>4699</v>
      </c>
      <c r="H2772" s="91" t="s">
        <v>2369</v>
      </c>
      <c r="I2772" s="57" t="s">
        <v>22</v>
      </c>
      <c r="J2772" s="76">
        <v>2</v>
      </c>
      <c r="K2772" s="57">
        <v>0</v>
      </c>
      <c r="L2772" s="57">
        <v>4</v>
      </c>
      <c r="M2772" s="22"/>
    </row>
    <row r="2773" s="83" customFormat="1" ht="27.6" spans="1:13">
      <c r="A2773" s="83" t="s">
        <v>44</v>
      </c>
      <c r="B2773" s="84">
        <v>2772</v>
      </c>
      <c r="C2773" s="57" t="s">
        <v>45</v>
      </c>
      <c r="D2773" s="57" t="s">
        <v>322</v>
      </c>
      <c r="E2773" s="42" t="s">
        <v>6170</v>
      </c>
      <c r="F2773" s="98" t="s">
        <v>323</v>
      </c>
      <c r="G2773" s="99" t="s">
        <v>4551</v>
      </c>
      <c r="H2773" s="91" t="s">
        <v>2374</v>
      </c>
      <c r="I2773" s="57" t="s">
        <v>2124</v>
      </c>
      <c r="J2773" s="100">
        <v>21.6872</v>
      </c>
      <c r="K2773" s="59">
        <v>0</v>
      </c>
      <c r="L2773" s="57">
        <v>1414</v>
      </c>
      <c r="M2773" s="22"/>
    </row>
    <row r="2774" s="83" customFormat="1" ht="27.6" spans="1:13">
      <c r="A2774" s="83" t="s">
        <v>44</v>
      </c>
      <c r="B2774" s="84">
        <v>2773</v>
      </c>
      <c r="C2774" s="57" t="s">
        <v>45</v>
      </c>
      <c r="D2774" s="57" t="s">
        <v>89</v>
      </c>
      <c r="E2774" s="42" t="s">
        <v>6170</v>
      </c>
      <c r="F2774" s="98" t="s">
        <v>114</v>
      </c>
      <c r="G2774" s="99" t="s">
        <v>6601</v>
      </c>
      <c r="H2774" s="91" t="s">
        <v>2369</v>
      </c>
      <c r="I2774" s="57" t="s">
        <v>22</v>
      </c>
      <c r="J2774" s="76">
        <v>1</v>
      </c>
      <c r="K2774" s="57">
        <v>0</v>
      </c>
      <c r="L2774" s="57">
        <v>111</v>
      </c>
      <c r="M2774" s="22"/>
    </row>
    <row r="2775" s="83" customFormat="1" ht="27.6" spans="1:13">
      <c r="A2775" s="83" t="s">
        <v>44</v>
      </c>
      <c r="B2775" s="84">
        <v>2774</v>
      </c>
      <c r="C2775" s="57" t="s">
        <v>45</v>
      </c>
      <c r="D2775" s="57" t="s">
        <v>89</v>
      </c>
      <c r="E2775" s="42" t="s">
        <v>6170</v>
      </c>
      <c r="F2775" s="98" t="s">
        <v>114</v>
      </c>
      <c r="G2775" s="99" t="s">
        <v>4547</v>
      </c>
      <c r="H2775" s="91" t="s">
        <v>2369</v>
      </c>
      <c r="I2775" s="57" t="s">
        <v>22</v>
      </c>
      <c r="J2775" s="76">
        <v>2</v>
      </c>
      <c r="K2775" s="57">
        <v>0</v>
      </c>
      <c r="L2775" s="57">
        <v>74</v>
      </c>
      <c r="M2775" s="22"/>
    </row>
    <row r="2776" s="83" customFormat="1" ht="27.6" spans="1:13">
      <c r="A2776" s="83" t="s">
        <v>44</v>
      </c>
      <c r="B2776" s="84">
        <v>2775</v>
      </c>
      <c r="C2776" s="57" t="s">
        <v>45</v>
      </c>
      <c r="D2776" s="57" t="s">
        <v>53</v>
      </c>
      <c r="E2776" s="42" t="s">
        <v>6170</v>
      </c>
      <c r="F2776" s="98" t="s">
        <v>55</v>
      </c>
      <c r="G2776" s="99" t="s">
        <v>4548</v>
      </c>
      <c r="H2776" s="91" t="s">
        <v>2371</v>
      </c>
      <c r="I2776" s="57" t="s">
        <v>22</v>
      </c>
      <c r="J2776" s="76">
        <v>7</v>
      </c>
      <c r="K2776" s="57">
        <v>0</v>
      </c>
      <c r="L2776" s="57">
        <v>322</v>
      </c>
      <c r="M2776" s="22"/>
    </row>
    <row r="2777" s="83" customFormat="1" ht="27.6" spans="1:13">
      <c r="A2777" s="83" t="s">
        <v>44</v>
      </c>
      <c r="B2777" s="84">
        <v>2776</v>
      </c>
      <c r="C2777" s="57" t="s">
        <v>45</v>
      </c>
      <c r="D2777" s="57" t="s">
        <v>53</v>
      </c>
      <c r="E2777" s="42" t="s">
        <v>6170</v>
      </c>
      <c r="F2777" s="98" t="s">
        <v>249</v>
      </c>
      <c r="G2777" s="99" t="s">
        <v>4765</v>
      </c>
      <c r="H2777" s="91" t="s">
        <v>2371</v>
      </c>
      <c r="I2777" s="57" t="s">
        <v>22</v>
      </c>
      <c r="J2777" s="76">
        <v>1</v>
      </c>
      <c r="K2777" s="57">
        <v>0</v>
      </c>
      <c r="L2777" s="57">
        <v>13</v>
      </c>
      <c r="M2777" s="22"/>
    </row>
    <row r="2778" s="83" customFormat="1" ht="27.6" spans="1:13">
      <c r="A2778" s="83" t="s">
        <v>44</v>
      </c>
      <c r="B2778" s="84">
        <v>2777</v>
      </c>
      <c r="C2778" s="57" t="s">
        <v>45</v>
      </c>
      <c r="D2778" s="57" t="s">
        <v>53</v>
      </c>
      <c r="E2778" s="42" t="s">
        <v>6170</v>
      </c>
      <c r="F2778" s="98" t="s">
        <v>55</v>
      </c>
      <c r="G2778" s="99" t="s">
        <v>4549</v>
      </c>
      <c r="H2778" s="91" t="s">
        <v>2371</v>
      </c>
      <c r="I2778" s="57" t="s">
        <v>22</v>
      </c>
      <c r="J2778" s="76">
        <v>2</v>
      </c>
      <c r="K2778" s="57">
        <v>0</v>
      </c>
      <c r="L2778" s="57">
        <v>52</v>
      </c>
      <c r="M2778" s="22"/>
    </row>
    <row r="2779" s="83" customFormat="1" ht="27.6" spans="1:13">
      <c r="A2779" s="83" t="s">
        <v>44</v>
      </c>
      <c r="B2779" s="84">
        <v>2778</v>
      </c>
      <c r="C2779" s="57" t="s">
        <v>45</v>
      </c>
      <c r="D2779" s="57" t="s">
        <v>171</v>
      </c>
      <c r="E2779" s="42" t="s">
        <v>6170</v>
      </c>
      <c r="F2779" s="98" t="s">
        <v>172</v>
      </c>
      <c r="G2779" s="99" t="s">
        <v>4550</v>
      </c>
      <c r="H2779" s="91" t="s">
        <v>1697</v>
      </c>
      <c r="I2779" s="57" t="s">
        <v>22</v>
      </c>
      <c r="J2779" s="76">
        <v>2</v>
      </c>
      <c r="K2779" s="57">
        <v>0</v>
      </c>
      <c r="L2779" s="57">
        <v>2</v>
      </c>
      <c r="M2779" s="22"/>
    </row>
    <row r="2780" s="83" customFormat="1" ht="27.6" spans="1:13">
      <c r="A2780" s="83" t="s">
        <v>44</v>
      </c>
      <c r="B2780" s="84">
        <v>2779</v>
      </c>
      <c r="C2780" s="57" t="s">
        <v>45</v>
      </c>
      <c r="D2780" s="57" t="s">
        <v>53</v>
      </c>
      <c r="E2780" s="42" t="s">
        <v>6170</v>
      </c>
      <c r="F2780" s="98" t="s">
        <v>236</v>
      </c>
      <c r="G2780" s="99" t="s">
        <v>4698</v>
      </c>
      <c r="H2780" s="91" t="s">
        <v>2369</v>
      </c>
      <c r="I2780" s="57" t="s">
        <v>22</v>
      </c>
      <c r="J2780" s="76">
        <v>1</v>
      </c>
      <c r="K2780" s="57">
        <v>0</v>
      </c>
      <c r="L2780" s="57">
        <v>3</v>
      </c>
      <c r="M2780" s="22"/>
    </row>
    <row r="2781" s="83" customFormat="1" ht="27.6" spans="1:13">
      <c r="A2781" s="83" t="s">
        <v>44</v>
      </c>
      <c r="B2781" s="84">
        <v>2780</v>
      </c>
      <c r="C2781" s="57" t="s">
        <v>45</v>
      </c>
      <c r="D2781" s="57" t="s">
        <v>53</v>
      </c>
      <c r="E2781" s="42" t="s">
        <v>6170</v>
      </c>
      <c r="F2781" s="98" t="s">
        <v>236</v>
      </c>
      <c r="G2781" s="99" t="s">
        <v>4699</v>
      </c>
      <c r="H2781" s="91" t="s">
        <v>2369</v>
      </c>
      <c r="I2781" s="57" t="s">
        <v>22</v>
      </c>
      <c r="J2781" s="76">
        <v>1</v>
      </c>
      <c r="K2781" s="57">
        <v>0</v>
      </c>
      <c r="L2781" s="57">
        <v>2</v>
      </c>
      <c r="M2781" s="22"/>
    </row>
    <row r="2782" s="83" customFormat="1" ht="27.6" spans="1:13">
      <c r="A2782" s="83" t="s">
        <v>44</v>
      </c>
      <c r="B2782" s="84">
        <v>2781</v>
      </c>
      <c r="C2782" s="57" t="s">
        <v>45</v>
      </c>
      <c r="D2782" s="57" t="s">
        <v>322</v>
      </c>
      <c r="E2782" s="42" t="s">
        <v>6170</v>
      </c>
      <c r="F2782" s="98" t="s">
        <v>323</v>
      </c>
      <c r="G2782" s="99" t="s">
        <v>4551</v>
      </c>
      <c r="H2782" s="91" t="s">
        <v>2374</v>
      </c>
      <c r="I2782" s="57" t="s">
        <v>2124</v>
      </c>
      <c r="J2782" s="100">
        <v>33.1408</v>
      </c>
      <c r="K2782" s="59">
        <v>0</v>
      </c>
      <c r="L2782" s="57">
        <v>2160</v>
      </c>
      <c r="M2782" s="22"/>
    </row>
    <row r="2783" s="83" customFormat="1" ht="27.6" spans="1:13">
      <c r="A2783" s="83" t="s">
        <v>44</v>
      </c>
      <c r="B2783" s="84">
        <v>2782</v>
      </c>
      <c r="C2783" s="57" t="s">
        <v>45</v>
      </c>
      <c r="D2783" s="57" t="s">
        <v>89</v>
      </c>
      <c r="E2783" s="42" t="s">
        <v>6170</v>
      </c>
      <c r="F2783" s="98" t="s">
        <v>114</v>
      </c>
      <c r="G2783" s="99" t="s">
        <v>4658</v>
      </c>
      <c r="H2783" s="91" t="s">
        <v>2369</v>
      </c>
      <c r="I2783" s="57" t="s">
        <v>22</v>
      </c>
      <c r="J2783" s="76">
        <v>1</v>
      </c>
      <c r="K2783" s="57">
        <v>0</v>
      </c>
      <c r="L2783" s="57">
        <v>91</v>
      </c>
      <c r="M2783" s="22"/>
    </row>
    <row r="2784" s="83" customFormat="1" ht="27.6" spans="1:13">
      <c r="A2784" s="83" t="s">
        <v>44</v>
      </c>
      <c r="B2784" s="84">
        <v>2783</v>
      </c>
      <c r="C2784" s="57" t="s">
        <v>45</v>
      </c>
      <c r="D2784" s="57" t="s">
        <v>89</v>
      </c>
      <c r="E2784" s="42" t="s">
        <v>6170</v>
      </c>
      <c r="F2784" s="98" t="s">
        <v>114</v>
      </c>
      <c r="G2784" s="99" t="s">
        <v>6612</v>
      </c>
      <c r="H2784" s="91" t="s">
        <v>2369</v>
      </c>
      <c r="I2784" s="57" t="s">
        <v>22</v>
      </c>
      <c r="J2784" s="76">
        <v>1</v>
      </c>
      <c r="K2784" s="57">
        <v>0</v>
      </c>
      <c r="L2784" s="57">
        <v>36</v>
      </c>
      <c r="M2784" s="22"/>
    </row>
    <row r="2785" s="83" customFormat="1" ht="27.6" spans="1:13">
      <c r="A2785" s="83" t="s">
        <v>44</v>
      </c>
      <c r="B2785" s="84">
        <v>2784</v>
      </c>
      <c r="C2785" s="57" t="s">
        <v>45</v>
      </c>
      <c r="D2785" s="57" t="s">
        <v>89</v>
      </c>
      <c r="E2785" s="42" t="s">
        <v>6170</v>
      </c>
      <c r="F2785" s="98" t="s">
        <v>114</v>
      </c>
      <c r="G2785" s="99" t="s">
        <v>4648</v>
      </c>
      <c r="H2785" s="91" t="s">
        <v>2369</v>
      </c>
      <c r="I2785" s="57" t="s">
        <v>22</v>
      </c>
      <c r="J2785" s="76">
        <v>3</v>
      </c>
      <c r="K2785" s="57">
        <v>0</v>
      </c>
      <c r="L2785" s="57">
        <v>163</v>
      </c>
      <c r="M2785" s="22"/>
    </row>
    <row r="2786" s="83" customFormat="1" ht="27.6" spans="1:13">
      <c r="A2786" s="83" t="s">
        <v>44</v>
      </c>
      <c r="B2786" s="84">
        <v>2785</v>
      </c>
      <c r="C2786" s="57" t="s">
        <v>45</v>
      </c>
      <c r="D2786" s="57" t="s">
        <v>53</v>
      </c>
      <c r="E2786" s="42" t="s">
        <v>6170</v>
      </c>
      <c r="F2786" s="98" t="s">
        <v>55</v>
      </c>
      <c r="G2786" s="99" t="s">
        <v>4659</v>
      </c>
      <c r="H2786" s="91" t="s">
        <v>2371</v>
      </c>
      <c r="I2786" s="57" t="s">
        <v>22</v>
      </c>
      <c r="J2786" s="76">
        <v>3</v>
      </c>
      <c r="K2786" s="57">
        <f t="shared" ref="K2786:K2791" si="149">(CEILING(J2786*0.2,1))*1</f>
        <v>1</v>
      </c>
      <c r="L2786" s="57">
        <v>90</v>
      </c>
      <c r="M2786" s="22"/>
    </row>
    <row r="2787" s="83" customFormat="1" ht="27.6" spans="1:13">
      <c r="A2787" s="83" t="s">
        <v>44</v>
      </c>
      <c r="B2787" s="84">
        <v>2786</v>
      </c>
      <c r="C2787" s="57" t="s">
        <v>45</v>
      </c>
      <c r="D2787" s="57" t="s">
        <v>53</v>
      </c>
      <c r="E2787" s="42" t="s">
        <v>6170</v>
      </c>
      <c r="F2787" s="98" t="s">
        <v>249</v>
      </c>
      <c r="G2787" s="99" t="s">
        <v>6613</v>
      </c>
      <c r="H2787" s="91" t="s">
        <v>2371</v>
      </c>
      <c r="I2787" s="57" t="s">
        <v>22</v>
      </c>
      <c r="J2787" s="76">
        <v>1</v>
      </c>
      <c r="K2787" s="57">
        <f t="shared" si="149"/>
        <v>1</v>
      </c>
      <c r="L2787" s="57">
        <v>10</v>
      </c>
      <c r="M2787" s="22"/>
    </row>
    <row r="2788" s="83" customFormat="1" ht="27.6" spans="1:13">
      <c r="A2788" s="83" t="s">
        <v>44</v>
      </c>
      <c r="B2788" s="84">
        <v>2787</v>
      </c>
      <c r="C2788" s="57" t="s">
        <v>45</v>
      </c>
      <c r="D2788" s="57" t="s">
        <v>171</v>
      </c>
      <c r="E2788" s="42" t="s">
        <v>6170</v>
      </c>
      <c r="F2788" s="98" t="s">
        <v>172</v>
      </c>
      <c r="G2788" s="99" t="s">
        <v>6614</v>
      </c>
      <c r="H2788" s="42" t="s">
        <v>4662</v>
      </c>
      <c r="I2788" s="57" t="s">
        <v>22</v>
      </c>
      <c r="J2788" s="76">
        <v>1</v>
      </c>
      <c r="K2788" s="57">
        <v>0</v>
      </c>
      <c r="L2788" s="57">
        <v>1</v>
      </c>
      <c r="M2788" s="22"/>
    </row>
    <row r="2789" s="83" customFormat="1" ht="27.6" spans="1:13">
      <c r="A2789" s="83" t="s">
        <v>44</v>
      </c>
      <c r="B2789" s="84">
        <v>2788</v>
      </c>
      <c r="C2789" s="57" t="s">
        <v>45</v>
      </c>
      <c r="D2789" s="57" t="s">
        <v>171</v>
      </c>
      <c r="E2789" s="42" t="s">
        <v>6170</v>
      </c>
      <c r="F2789" s="98" t="s">
        <v>172</v>
      </c>
      <c r="G2789" s="99" t="s">
        <v>4661</v>
      </c>
      <c r="H2789" s="42" t="s">
        <v>4662</v>
      </c>
      <c r="I2789" s="57" t="s">
        <v>22</v>
      </c>
      <c r="J2789" s="76">
        <v>2</v>
      </c>
      <c r="K2789" s="57">
        <v>0</v>
      </c>
      <c r="L2789" s="57">
        <v>1</v>
      </c>
      <c r="M2789" s="22"/>
    </row>
    <row r="2790" s="83" customFormat="1" ht="27.6" spans="1:13">
      <c r="A2790" s="83" t="s">
        <v>44</v>
      </c>
      <c r="B2790" s="84">
        <v>2789</v>
      </c>
      <c r="C2790" s="57" t="s">
        <v>45</v>
      </c>
      <c r="D2790" s="57" t="s">
        <v>53</v>
      </c>
      <c r="E2790" s="42" t="s">
        <v>6170</v>
      </c>
      <c r="F2790" s="98" t="s">
        <v>236</v>
      </c>
      <c r="G2790" s="99" t="s">
        <v>4685</v>
      </c>
      <c r="H2790" s="91" t="s">
        <v>2369</v>
      </c>
      <c r="I2790" s="57" t="s">
        <v>22</v>
      </c>
      <c r="J2790" s="76">
        <v>1</v>
      </c>
      <c r="K2790" s="57">
        <f t="shared" si="149"/>
        <v>1</v>
      </c>
      <c r="L2790" s="57">
        <v>1</v>
      </c>
      <c r="M2790" s="22"/>
    </row>
    <row r="2791" s="83" customFormat="1" ht="27.6" spans="1:13">
      <c r="A2791" s="83" t="s">
        <v>44</v>
      </c>
      <c r="B2791" s="84">
        <v>2790</v>
      </c>
      <c r="C2791" s="57" t="s">
        <v>45</v>
      </c>
      <c r="D2791" s="57" t="s">
        <v>53</v>
      </c>
      <c r="E2791" s="42" t="s">
        <v>6170</v>
      </c>
      <c r="F2791" s="98" t="s">
        <v>236</v>
      </c>
      <c r="G2791" s="99" t="s">
        <v>4664</v>
      </c>
      <c r="H2791" s="91" t="s">
        <v>2369</v>
      </c>
      <c r="I2791" s="57" t="s">
        <v>22</v>
      </c>
      <c r="J2791" s="76">
        <v>1</v>
      </c>
      <c r="K2791" s="57">
        <f t="shared" si="149"/>
        <v>1</v>
      </c>
      <c r="L2791" s="57">
        <v>2</v>
      </c>
      <c r="M2791" s="22"/>
    </row>
    <row r="2792" s="83" customFormat="1" ht="27.6" spans="1:13">
      <c r="A2792" s="83" t="s">
        <v>44</v>
      </c>
      <c r="B2792" s="84">
        <v>2791</v>
      </c>
      <c r="C2792" s="57" t="s">
        <v>45</v>
      </c>
      <c r="D2792" s="57" t="s">
        <v>322</v>
      </c>
      <c r="E2792" s="42" t="s">
        <v>6170</v>
      </c>
      <c r="F2792" s="98" t="s">
        <v>323</v>
      </c>
      <c r="G2792" s="99" t="s">
        <v>4665</v>
      </c>
      <c r="H2792" s="91" t="s">
        <v>2374</v>
      </c>
      <c r="I2792" s="57" t="s">
        <v>2124</v>
      </c>
      <c r="J2792" s="100">
        <v>2.63625</v>
      </c>
      <c r="K2792" s="59">
        <f>J2792*0.1</f>
        <v>0.263625</v>
      </c>
      <c r="L2792" s="57">
        <v>170</v>
      </c>
      <c r="M2792" s="22"/>
    </row>
    <row r="2793" s="83" customFormat="1" ht="27.6" spans="1:13">
      <c r="A2793" s="83" t="s">
        <v>44</v>
      </c>
      <c r="B2793" s="84">
        <v>2792</v>
      </c>
      <c r="C2793" s="57" t="s">
        <v>45</v>
      </c>
      <c r="D2793" s="57" t="s">
        <v>53</v>
      </c>
      <c r="E2793" s="42" t="s">
        <v>6170</v>
      </c>
      <c r="F2793" s="98" t="s">
        <v>3813</v>
      </c>
      <c r="G2793" s="99" t="s">
        <v>6609</v>
      </c>
      <c r="H2793" s="91" t="s">
        <v>2153</v>
      </c>
      <c r="I2793" s="57" t="s">
        <v>22</v>
      </c>
      <c r="J2793" s="76">
        <v>1</v>
      </c>
      <c r="K2793" s="57">
        <v>0</v>
      </c>
      <c r="L2793" s="57">
        <v>54</v>
      </c>
      <c r="M2793" s="22"/>
    </row>
    <row r="2794" s="83" customFormat="1" ht="27.6" spans="1:13">
      <c r="A2794" s="83" t="s">
        <v>44</v>
      </c>
      <c r="B2794" s="84">
        <v>2793</v>
      </c>
      <c r="C2794" s="57" t="s">
        <v>45</v>
      </c>
      <c r="D2794" s="57" t="s">
        <v>89</v>
      </c>
      <c r="E2794" s="42" t="s">
        <v>6170</v>
      </c>
      <c r="F2794" s="98" t="s">
        <v>114</v>
      </c>
      <c r="G2794" s="99" t="s">
        <v>4658</v>
      </c>
      <c r="H2794" s="91" t="s">
        <v>2369</v>
      </c>
      <c r="I2794" s="57" t="s">
        <v>22</v>
      </c>
      <c r="J2794" s="76">
        <v>4</v>
      </c>
      <c r="K2794" s="57">
        <v>0</v>
      </c>
      <c r="L2794" s="57">
        <v>362</v>
      </c>
      <c r="M2794" s="22"/>
    </row>
    <row r="2795" s="83" customFormat="1" ht="27.6" spans="1:13">
      <c r="A2795" s="83" t="s">
        <v>44</v>
      </c>
      <c r="B2795" s="84">
        <v>2794</v>
      </c>
      <c r="C2795" s="57" t="s">
        <v>45</v>
      </c>
      <c r="D2795" s="57" t="s">
        <v>89</v>
      </c>
      <c r="E2795" s="42" t="s">
        <v>6170</v>
      </c>
      <c r="F2795" s="98" t="s">
        <v>114</v>
      </c>
      <c r="G2795" s="99" t="s">
        <v>6601</v>
      </c>
      <c r="H2795" s="91" t="s">
        <v>2369</v>
      </c>
      <c r="I2795" s="57" t="s">
        <v>22</v>
      </c>
      <c r="J2795" s="76">
        <v>1</v>
      </c>
      <c r="K2795" s="57">
        <v>0</v>
      </c>
      <c r="L2795" s="57">
        <v>111</v>
      </c>
      <c r="M2795" s="22"/>
    </row>
    <row r="2796" s="83" customFormat="1" ht="27.6" spans="1:13">
      <c r="A2796" s="83" t="s">
        <v>44</v>
      </c>
      <c r="B2796" s="84">
        <v>2795</v>
      </c>
      <c r="C2796" s="57" t="s">
        <v>45</v>
      </c>
      <c r="D2796" s="57" t="s">
        <v>89</v>
      </c>
      <c r="E2796" s="42" t="s">
        <v>6170</v>
      </c>
      <c r="F2796" s="98" t="s">
        <v>114</v>
      </c>
      <c r="G2796" s="99" t="s">
        <v>6610</v>
      </c>
      <c r="H2796" s="91" t="s">
        <v>2369</v>
      </c>
      <c r="I2796" s="57" t="s">
        <v>22</v>
      </c>
      <c r="J2796" s="76">
        <v>3</v>
      </c>
      <c r="K2796" s="57">
        <v>0</v>
      </c>
      <c r="L2796" s="57">
        <v>258</v>
      </c>
      <c r="M2796" s="22"/>
    </row>
    <row r="2797" s="83" customFormat="1" ht="27.6" spans="1:13">
      <c r="A2797" s="83" t="s">
        <v>44</v>
      </c>
      <c r="B2797" s="84">
        <v>2796</v>
      </c>
      <c r="C2797" s="57" t="s">
        <v>45</v>
      </c>
      <c r="D2797" s="57" t="s">
        <v>53</v>
      </c>
      <c r="E2797" s="42" t="s">
        <v>6170</v>
      </c>
      <c r="F2797" s="98" t="s">
        <v>55</v>
      </c>
      <c r="G2797" s="99" t="s">
        <v>4681</v>
      </c>
      <c r="H2797" s="91" t="s">
        <v>2371</v>
      </c>
      <c r="I2797" s="57" t="s">
        <v>22</v>
      </c>
      <c r="J2797" s="76">
        <v>4</v>
      </c>
      <c r="K2797" s="57">
        <v>0</v>
      </c>
      <c r="L2797" s="57">
        <v>228</v>
      </c>
      <c r="M2797" s="22"/>
    </row>
    <row r="2798" s="83" customFormat="1" ht="27.6" spans="1:13">
      <c r="A2798" s="83" t="s">
        <v>44</v>
      </c>
      <c r="B2798" s="84">
        <v>2797</v>
      </c>
      <c r="C2798" s="57" t="s">
        <v>45</v>
      </c>
      <c r="D2798" s="57" t="s">
        <v>53</v>
      </c>
      <c r="E2798" s="42" t="s">
        <v>6170</v>
      </c>
      <c r="F2798" s="98" t="s">
        <v>249</v>
      </c>
      <c r="G2798" s="99" t="s">
        <v>6611</v>
      </c>
      <c r="H2798" s="91" t="s">
        <v>2371</v>
      </c>
      <c r="I2798" s="57" t="s">
        <v>22</v>
      </c>
      <c r="J2798" s="76">
        <v>1</v>
      </c>
      <c r="K2798" s="57">
        <v>0</v>
      </c>
      <c r="L2798" s="57">
        <v>27</v>
      </c>
      <c r="M2798" s="22"/>
    </row>
    <row r="2799" s="83" customFormat="1" ht="27.6" spans="1:13">
      <c r="A2799" s="83" t="s">
        <v>44</v>
      </c>
      <c r="B2799" s="84">
        <v>2798</v>
      </c>
      <c r="C2799" s="57" t="s">
        <v>45</v>
      </c>
      <c r="D2799" s="57" t="s">
        <v>171</v>
      </c>
      <c r="E2799" s="42" t="s">
        <v>6170</v>
      </c>
      <c r="F2799" s="98" t="s">
        <v>172</v>
      </c>
      <c r="G2799" s="99" t="s">
        <v>4663</v>
      </c>
      <c r="H2799" s="42" t="s">
        <v>4662</v>
      </c>
      <c r="I2799" s="57" t="s">
        <v>22</v>
      </c>
      <c r="J2799" s="76">
        <v>9</v>
      </c>
      <c r="K2799" s="57">
        <v>0</v>
      </c>
      <c r="L2799" s="57">
        <v>10</v>
      </c>
      <c r="M2799" s="22"/>
    </row>
    <row r="2800" s="83" customFormat="1" ht="27.6" spans="1:13">
      <c r="A2800" s="83" t="s">
        <v>44</v>
      </c>
      <c r="B2800" s="84">
        <v>2799</v>
      </c>
      <c r="C2800" s="57" t="s">
        <v>45</v>
      </c>
      <c r="D2800" s="57" t="s">
        <v>171</v>
      </c>
      <c r="E2800" s="42" t="s">
        <v>6170</v>
      </c>
      <c r="F2800" s="98" t="s">
        <v>172</v>
      </c>
      <c r="G2800" s="99" t="s">
        <v>6604</v>
      </c>
      <c r="H2800" s="42" t="s">
        <v>4662</v>
      </c>
      <c r="I2800" s="57" t="s">
        <v>22</v>
      </c>
      <c r="J2800" s="76">
        <v>1</v>
      </c>
      <c r="K2800" s="57">
        <v>0</v>
      </c>
      <c r="L2800" s="57">
        <v>1</v>
      </c>
      <c r="M2800" s="22"/>
    </row>
    <row r="2801" s="83" customFormat="1" ht="27.6" spans="1:13">
      <c r="A2801" s="83" t="s">
        <v>44</v>
      </c>
      <c r="B2801" s="84">
        <v>2800</v>
      </c>
      <c r="C2801" s="57" t="s">
        <v>45</v>
      </c>
      <c r="D2801" s="57" t="s">
        <v>53</v>
      </c>
      <c r="E2801" s="42" t="s">
        <v>6170</v>
      </c>
      <c r="F2801" s="98" t="s">
        <v>236</v>
      </c>
      <c r="G2801" s="99" t="s">
        <v>4664</v>
      </c>
      <c r="H2801" s="91" t="s">
        <v>2369</v>
      </c>
      <c r="I2801" s="57" t="s">
        <v>22</v>
      </c>
      <c r="J2801" s="76">
        <v>1</v>
      </c>
      <c r="K2801" s="57">
        <f>(CEILING(J2801*0.2,1))*1</f>
        <v>1</v>
      </c>
      <c r="L2801" s="57">
        <v>2</v>
      </c>
      <c r="M2801" s="22"/>
    </row>
    <row r="2802" s="83" customFormat="1" ht="27.6" spans="1:13">
      <c r="A2802" s="83" t="s">
        <v>44</v>
      </c>
      <c r="B2802" s="84">
        <v>2801</v>
      </c>
      <c r="C2802" s="57" t="s">
        <v>45</v>
      </c>
      <c r="D2802" s="57" t="s">
        <v>322</v>
      </c>
      <c r="E2802" s="42" t="s">
        <v>6170</v>
      </c>
      <c r="F2802" s="98" t="s">
        <v>323</v>
      </c>
      <c r="G2802" s="99" t="s">
        <v>4769</v>
      </c>
      <c r="H2802" s="91" t="s">
        <v>2374</v>
      </c>
      <c r="I2802" s="57" t="s">
        <v>2124</v>
      </c>
      <c r="J2802" s="100">
        <v>7.3641</v>
      </c>
      <c r="K2802" s="59">
        <v>0</v>
      </c>
      <c r="L2802" s="57">
        <v>707</v>
      </c>
      <c r="M2802" s="22"/>
    </row>
    <row r="2803" s="83" customFormat="1" ht="27.6" spans="1:13">
      <c r="A2803" s="83" t="s">
        <v>44</v>
      </c>
      <c r="B2803" s="84">
        <v>2802</v>
      </c>
      <c r="C2803" s="57" t="s">
        <v>45</v>
      </c>
      <c r="D2803" s="57" t="s">
        <v>53</v>
      </c>
      <c r="E2803" s="42" t="s">
        <v>6170</v>
      </c>
      <c r="F2803" s="98" t="s">
        <v>55</v>
      </c>
      <c r="G2803" s="99" t="s">
        <v>4645</v>
      </c>
      <c r="H2803" s="91" t="s">
        <v>2371</v>
      </c>
      <c r="I2803" s="57" t="s">
        <v>22</v>
      </c>
      <c r="J2803" s="76">
        <v>1</v>
      </c>
      <c r="K2803" s="57">
        <f>(CEILING(J2803*0.2,1))*1</f>
        <v>1</v>
      </c>
      <c r="L2803" s="57">
        <v>18</v>
      </c>
      <c r="M2803" s="22"/>
    </row>
    <row r="2804" s="83" customFormat="1" ht="27.6" spans="1:13">
      <c r="A2804" s="83" t="s">
        <v>44</v>
      </c>
      <c r="B2804" s="84">
        <v>2803</v>
      </c>
      <c r="C2804" s="57" t="s">
        <v>45</v>
      </c>
      <c r="D2804" s="57" t="s">
        <v>53</v>
      </c>
      <c r="E2804" s="42" t="s">
        <v>6170</v>
      </c>
      <c r="F2804" s="98" t="s">
        <v>3813</v>
      </c>
      <c r="G2804" s="99" t="s">
        <v>6599</v>
      </c>
      <c r="H2804" s="42" t="s">
        <v>6600</v>
      </c>
      <c r="I2804" s="57" t="s">
        <v>22</v>
      </c>
      <c r="J2804" s="76">
        <v>1</v>
      </c>
      <c r="K2804" s="57">
        <v>0</v>
      </c>
      <c r="L2804" s="57">
        <v>81</v>
      </c>
      <c r="M2804" s="22"/>
    </row>
    <row r="2805" s="83" customFormat="1" ht="27.6" spans="1:13">
      <c r="A2805" s="83" t="s">
        <v>44</v>
      </c>
      <c r="B2805" s="84">
        <v>2804</v>
      </c>
      <c r="C2805" s="57" t="s">
        <v>45</v>
      </c>
      <c r="D2805" s="57" t="s">
        <v>89</v>
      </c>
      <c r="E2805" s="42" t="s">
        <v>6170</v>
      </c>
      <c r="F2805" s="98" t="s">
        <v>114</v>
      </c>
      <c r="G2805" s="99" t="s">
        <v>4648</v>
      </c>
      <c r="H2805" s="91" t="s">
        <v>2369</v>
      </c>
      <c r="I2805" s="57" t="s">
        <v>22</v>
      </c>
      <c r="J2805" s="76">
        <v>8</v>
      </c>
      <c r="K2805" s="57">
        <v>0</v>
      </c>
      <c r="L2805" s="57">
        <v>436</v>
      </c>
      <c r="M2805" s="22"/>
    </row>
    <row r="2806" s="83" customFormat="1" ht="27.6" spans="1:13">
      <c r="A2806" s="83" t="s">
        <v>44</v>
      </c>
      <c r="B2806" s="84">
        <v>2805</v>
      </c>
      <c r="C2806" s="57" t="s">
        <v>45</v>
      </c>
      <c r="D2806" s="57" t="s">
        <v>89</v>
      </c>
      <c r="E2806" s="42" t="s">
        <v>6170</v>
      </c>
      <c r="F2806" s="98" t="s">
        <v>114</v>
      </c>
      <c r="G2806" s="99" t="s">
        <v>6601</v>
      </c>
      <c r="H2806" s="91" t="s">
        <v>2369</v>
      </c>
      <c r="I2806" s="57" t="s">
        <v>22</v>
      </c>
      <c r="J2806" s="76">
        <v>4</v>
      </c>
      <c r="K2806" s="57">
        <v>0</v>
      </c>
      <c r="L2806" s="57">
        <v>444</v>
      </c>
      <c r="M2806" s="22"/>
    </row>
    <row r="2807" s="83" customFormat="1" ht="27.6" spans="1:13">
      <c r="A2807" s="83" t="s">
        <v>44</v>
      </c>
      <c r="B2807" s="84">
        <v>2806</v>
      </c>
      <c r="C2807" s="57" t="s">
        <v>45</v>
      </c>
      <c r="D2807" s="57" t="s">
        <v>53</v>
      </c>
      <c r="E2807" s="42" t="s">
        <v>6170</v>
      </c>
      <c r="F2807" s="98" t="s">
        <v>55</v>
      </c>
      <c r="G2807" s="99" t="s">
        <v>4659</v>
      </c>
      <c r="H2807" s="91" t="s">
        <v>2371</v>
      </c>
      <c r="I2807" s="57" t="s">
        <v>22</v>
      </c>
      <c r="J2807" s="76">
        <v>7</v>
      </c>
      <c r="K2807" s="57">
        <f>(CEILING(J2807*0.2,1))*1</f>
        <v>2</v>
      </c>
      <c r="L2807" s="57">
        <v>209</v>
      </c>
      <c r="M2807" s="22"/>
    </row>
    <row r="2808" s="83" customFormat="1" ht="27.6" spans="1:13">
      <c r="A2808" s="83" t="s">
        <v>44</v>
      </c>
      <c r="B2808" s="84">
        <v>2807</v>
      </c>
      <c r="C2808" s="57" t="s">
        <v>45</v>
      </c>
      <c r="D2808" s="57" t="s">
        <v>53</v>
      </c>
      <c r="E2808" s="42" t="s">
        <v>6170</v>
      </c>
      <c r="F2808" s="98" t="s">
        <v>55</v>
      </c>
      <c r="G2808" s="99" t="s">
        <v>6602</v>
      </c>
      <c r="H2808" s="91" t="s">
        <v>2371</v>
      </c>
      <c r="I2808" s="57" t="s">
        <v>22</v>
      </c>
      <c r="J2808" s="76">
        <v>4</v>
      </c>
      <c r="K2808" s="57">
        <v>0</v>
      </c>
      <c r="L2808" s="57">
        <v>379</v>
      </c>
      <c r="M2808" s="22"/>
    </row>
    <row r="2809" s="83" customFormat="1" ht="27.6" spans="1:13">
      <c r="A2809" s="83" t="s">
        <v>44</v>
      </c>
      <c r="B2809" s="84">
        <v>2808</v>
      </c>
      <c r="C2809" s="57" t="s">
        <v>45</v>
      </c>
      <c r="D2809" s="57" t="s">
        <v>53</v>
      </c>
      <c r="E2809" s="42" t="s">
        <v>6170</v>
      </c>
      <c r="F2809" s="98" t="s">
        <v>249</v>
      </c>
      <c r="G2809" s="99" t="s">
        <v>6603</v>
      </c>
      <c r="H2809" s="91" t="s">
        <v>2371</v>
      </c>
      <c r="I2809" s="57" t="s">
        <v>22</v>
      </c>
      <c r="J2809" s="76">
        <v>2</v>
      </c>
      <c r="K2809" s="57">
        <v>0</v>
      </c>
      <c r="L2809" s="57">
        <v>54</v>
      </c>
      <c r="M2809" s="22"/>
    </row>
    <row r="2810" s="83" customFormat="1" ht="27.6" spans="1:13">
      <c r="A2810" s="83" t="s">
        <v>44</v>
      </c>
      <c r="B2810" s="84">
        <v>2809</v>
      </c>
      <c r="C2810" s="57" t="s">
        <v>45</v>
      </c>
      <c r="D2810" s="57" t="s">
        <v>53</v>
      </c>
      <c r="E2810" s="42" t="s">
        <v>6170</v>
      </c>
      <c r="F2810" s="98" t="s">
        <v>304</v>
      </c>
      <c r="G2810" s="99" t="s">
        <v>4683</v>
      </c>
      <c r="H2810" s="91" t="s">
        <v>2371</v>
      </c>
      <c r="I2810" s="57" t="s">
        <v>22</v>
      </c>
      <c r="J2810" s="76">
        <v>2</v>
      </c>
      <c r="K2810" s="57">
        <f>(CEILING(J2810*0.2,1))*1</f>
        <v>1</v>
      </c>
      <c r="L2810" s="57">
        <v>69</v>
      </c>
      <c r="M2810" s="22"/>
    </row>
    <row r="2811" s="83" customFormat="1" ht="27.6" spans="1:13">
      <c r="A2811" s="83" t="s">
        <v>44</v>
      </c>
      <c r="B2811" s="84">
        <v>2810</v>
      </c>
      <c r="C2811" s="57" t="s">
        <v>45</v>
      </c>
      <c r="D2811" s="57" t="s">
        <v>171</v>
      </c>
      <c r="E2811" s="42" t="s">
        <v>6170</v>
      </c>
      <c r="F2811" s="98" t="s">
        <v>172</v>
      </c>
      <c r="G2811" s="99" t="s">
        <v>4661</v>
      </c>
      <c r="H2811" s="42" t="s">
        <v>4662</v>
      </c>
      <c r="I2811" s="57" t="s">
        <v>22</v>
      </c>
      <c r="J2811" s="76">
        <v>8</v>
      </c>
      <c r="K2811" s="57">
        <v>0</v>
      </c>
      <c r="L2811" s="57">
        <v>6</v>
      </c>
      <c r="M2811" s="22"/>
    </row>
    <row r="2812" s="83" customFormat="1" ht="27.6" spans="1:13">
      <c r="A2812" s="83" t="s">
        <v>44</v>
      </c>
      <c r="B2812" s="84">
        <v>2811</v>
      </c>
      <c r="C2812" s="57" t="s">
        <v>45</v>
      </c>
      <c r="D2812" s="57" t="s">
        <v>171</v>
      </c>
      <c r="E2812" s="42" t="s">
        <v>6170</v>
      </c>
      <c r="F2812" s="98" t="s">
        <v>172</v>
      </c>
      <c r="G2812" s="99" t="s">
        <v>6604</v>
      </c>
      <c r="H2812" s="42" t="s">
        <v>4662</v>
      </c>
      <c r="I2812" s="57" t="s">
        <v>22</v>
      </c>
      <c r="J2812" s="76">
        <v>5</v>
      </c>
      <c r="K2812" s="57">
        <v>0</v>
      </c>
      <c r="L2812" s="57">
        <v>7</v>
      </c>
      <c r="M2812" s="22"/>
    </row>
    <row r="2813" s="83" customFormat="1" ht="27.6" spans="1:13">
      <c r="A2813" s="83" t="s">
        <v>44</v>
      </c>
      <c r="B2813" s="84">
        <v>2812</v>
      </c>
      <c r="C2813" s="57" t="s">
        <v>45</v>
      </c>
      <c r="D2813" s="57" t="s">
        <v>53</v>
      </c>
      <c r="E2813" s="42" t="s">
        <v>6170</v>
      </c>
      <c r="F2813" s="98" t="s">
        <v>236</v>
      </c>
      <c r="G2813" s="99" t="s">
        <v>6605</v>
      </c>
      <c r="H2813" s="91" t="s">
        <v>2369</v>
      </c>
      <c r="I2813" s="57" t="s">
        <v>22</v>
      </c>
      <c r="J2813" s="76">
        <v>4</v>
      </c>
      <c r="K2813" s="57">
        <v>0</v>
      </c>
      <c r="L2813" s="57">
        <v>4</v>
      </c>
      <c r="M2813" s="22"/>
    </row>
    <row r="2814" s="83" customFormat="1" ht="27.6" spans="1:13">
      <c r="A2814" s="83" t="s">
        <v>44</v>
      </c>
      <c r="B2814" s="84">
        <v>2813</v>
      </c>
      <c r="C2814" s="57" t="s">
        <v>45</v>
      </c>
      <c r="D2814" s="57" t="s">
        <v>53</v>
      </c>
      <c r="E2814" s="42" t="s">
        <v>6170</v>
      </c>
      <c r="F2814" s="98" t="s">
        <v>236</v>
      </c>
      <c r="G2814" s="99" t="s">
        <v>4664</v>
      </c>
      <c r="H2814" s="91" t="s">
        <v>2369</v>
      </c>
      <c r="I2814" s="57" t="s">
        <v>22</v>
      </c>
      <c r="J2814" s="76">
        <v>1</v>
      </c>
      <c r="K2814" s="57">
        <f>(CEILING(J2814*0.2,1))*1</f>
        <v>1</v>
      </c>
      <c r="L2814" s="57">
        <v>2</v>
      </c>
      <c r="M2814" s="22"/>
    </row>
    <row r="2815" s="83" customFormat="1" ht="27.6" spans="1:13">
      <c r="A2815" s="83" t="s">
        <v>44</v>
      </c>
      <c r="B2815" s="84">
        <v>2814</v>
      </c>
      <c r="C2815" s="57" t="s">
        <v>45</v>
      </c>
      <c r="D2815" s="57" t="s">
        <v>322</v>
      </c>
      <c r="E2815" s="42" t="s">
        <v>6170</v>
      </c>
      <c r="F2815" s="98" t="s">
        <v>323</v>
      </c>
      <c r="G2815" s="99" t="s">
        <v>4665</v>
      </c>
      <c r="H2815" s="91" t="s">
        <v>2374</v>
      </c>
      <c r="I2815" s="57" t="s">
        <v>2124</v>
      </c>
      <c r="J2815" s="100">
        <v>14.4965</v>
      </c>
      <c r="K2815" s="59">
        <f>J2815*0.1</f>
        <v>1.44965</v>
      </c>
      <c r="L2815" s="57">
        <v>937</v>
      </c>
      <c r="M2815" s="22"/>
    </row>
    <row r="2816" s="83" customFormat="1" ht="27.6" spans="1:13">
      <c r="A2816" s="83" t="s">
        <v>44</v>
      </c>
      <c r="B2816" s="84">
        <v>2815</v>
      </c>
      <c r="C2816" s="57" t="s">
        <v>45</v>
      </c>
      <c r="D2816" s="57" t="s">
        <v>322</v>
      </c>
      <c r="E2816" s="42" t="s">
        <v>6170</v>
      </c>
      <c r="F2816" s="98" t="s">
        <v>323</v>
      </c>
      <c r="G2816" s="99" t="s">
        <v>6608</v>
      </c>
      <c r="H2816" s="91" t="s">
        <v>2374</v>
      </c>
      <c r="I2816" s="57" t="s">
        <v>2124</v>
      </c>
      <c r="J2816" s="100">
        <v>2.8597</v>
      </c>
      <c r="K2816" s="59">
        <v>0</v>
      </c>
      <c r="L2816" s="57">
        <v>378</v>
      </c>
      <c r="M2816" s="22"/>
    </row>
    <row r="2817" s="83" customFormat="1" ht="27.6" spans="1:13">
      <c r="A2817" s="83" t="s">
        <v>44</v>
      </c>
      <c r="B2817" s="84">
        <v>2816</v>
      </c>
      <c r="C2817" s="57" t="s">
        <v>45</v>
      </c>
      <c r="D2817" s="57" t="s">
        <v>89</v>
      </c>
      <c r="E2817" s="42" t="s">
        <v>6170</v>
      </c>
      <c r="F2817" s="98" t="s">
        <v>114</v>
      </c>
      <c r="G2817" s="99" t="s">
        <v>4547</v>
      </c>
      <c r="H2817" s="91" t="s">
        <v>2369</v>
      </c>
      <c r="I2817" s="57" t="s">
        <v>22</v>
      </c>
      <c r="J2817" s="76">
        <v>2</v>
      </c>
      <c r="K2817" s="57">
        <v>0</v>
      </c>
      <c r="L2817" s="57">
        <v>74</v>
      </c>
      <c r="M2817" s="22"/>
    </row>
    <row r="2818" s="83" customFormat="1" ht="27.6" spans="1:13">
      <c r="A2818" s="83" t="s">
        <v>44</v>
      </c>
      <c r="B2818" s="84">
        <v>2817</v>
      </c>
      <c r="C2818" s="57" t="s">
        <v>45</v>
      </c>
      <c r="D2818" s="57" t="s">
        <v>53</v>
      </c>
      <c r="E2818" s="42" t="s">
        <v>6170</v>
      </c>
      <c r="F2818" s="98" t="s">
        <v>55</v>
      </c>
      <c r="G2818" s="99" t="s">
        <v>4548</v>
      </c>
      <c r="H2818" s="91" t="s">
        <v>2371</v>
      </c>
      <c r="I2818" s="57" t="s">
        <v>22</v>
      </c>
      <c r="J2818" s="76">
        <v>9</v>
      </c>
      <c r="K2818" s="57">
        <v>0</v>
      </c>
      <c r="L2818" s="57">
        <v>415</v>
      </c>
      <c r="M2818" s="22"/>
    </row>
    <row r="2819" s="83" customFormat="1" ht="27.6" spans="1:13">
      <c r="A2819" s="83" t="s">
        <v>44</v>
      </c>
      <c r="B2819" s="84">
        <v>2818</v>
      </c>
      <c r="C2819" s="57" t="s">
        <v>45</v>
      </c>
      <c r="D2819" s="57" t="s">
        <v>171</v>
      </c>
      <c r="E2819" s="42" t="s">
        <v>6170</v>
      </c>
      <c r="F2819" s="98" t="s">
        <v>172</v>
      </c>
      <c r="G2819" s="99" t="s">
        <v>4550</v>
      </c>
      <c r="H2819" s="91" t="s">
        <v>1697</v>
      </c>
      <c r="I2819" s="57" t="s">
        <v>22</v>
      </c>
      <c r="J2819" s="76">
        <v>2</v>
      </c>
      <c r="K2819" s="57">
        <v>0</v>
      </c>
      <c r="L2819" s="57">
        <v>2</v>
      </c>
      <c r="M2819" s="22"/>
    </row>
    <row r="2820" s="83" customFormat="1" ht="27.6" spans="1:13">
      <c r="A2820" s="83" t="s">
        <v>44</v>
      </c>
      <c r="B2820" s="84">
        <v>2819</v>
      </c>
      <c r="C2820" s="57" t="s">
        <v>45</v>
      </c>
      <c r="D2820" s="57" t="s">
        <v>53</v>
      </c>
      <c r="E2820" s="42" t="s">
        <v>6170</v>
      </c>
      <c r="F2820" s="98" t="s">
        <v>236</v>
      </c>
      <c r="G2820" s="99" t="s">
        <v>4698</v>
      </c>
      <c r="H2820" s="91" t="s">
        <v>2369</v>
      </c>
      <c r="I2820" s="57" t="s">
        <v>22</v>
      </c>
      <c r="J2820" s="76">
        <v>1</v>
      </c>
      <c r="K2820" s="57">
        <v>0</v>
      </c>
      <c r="L2820" s="57">
        <v>3</v>
      </c>
      <c r="M2820" s="22"/>
    </row>
    <row r="2821" s="83" customFormat="1" ht="27.6" spans="1:13">
      <c r="A2821" s="83" t="s">
        <v>44</v>
      </c>
      <c r="B2821" s="84">
        <v>2820</v>
      </c>
      <c r="C2821" s="57" t="s">
        <v>45</v>
      </c>
      <c r="D2821" s="57" t="s">
        <v>53</v>
      </c>
      <c r="E2821" s="42" t="s">
        <v>6170</v>
      </c>
      <c r="F2821" s="98" t="s">
        <v>236</v>
      </c>
      <c r="G2821" s="99" t="s">
        <v>4708</v>
      </c>
      <c r="H2821" s="91" t="s">
        <v>2369</v>
      </c>
      <c r="I2821" s="57" t="s">
        <v>22</v>
      </c>
      <c r="J2821" s="76">
        <v>2</v>
      </c>
      <c r="K2821" s="57">
        <v>0</v>
      </c>
      <c r="L2821" s="57">
        <v>2</v>
      </c>
      <c r="M2821" s="22"/>
    </row>
    <row r="2822" s="83" customFormat="1" ht="27.6" spans="1:13">
      <c r="A2822" s="83" t="s">
        <v>44</v>
      </c>
      <c r="B2822" s="84">
        <v>2821</v>
      </c>
      <c r="C2822" s="57" t="s">
        <v>45</v>
      </c>
      <c r="D2822" s="57" t="s">
        <v>53</v>
      </c>
      <c r="E2822" s="42" t="s">
        <v>6170</v>
      </c>
      <c r="F2822" s="98" t="s">
        <v>236</v>
      </c>
      <c r="G2822" s="99" t="s">
        <v>4699</v>
      </c>
      <c r="H2822" s="91" t="s">
        <v>2369</v>
      </c>
      <c r="I2822" s="57" t="s">
        <v>22</v>
      </c>
      <c r="J2822" s="76">
        <v>2</v>
      </c>
      <c r="K2822" s="57">
        <v>0</v>
      </c>
      <c r="L2822" s="57">
        <v>4</v>
      </c>
      <c r="M2822" s="22"/>
    </row>
    <row r="2823" s="83" customFormat="1" ht="27.6" spans="1:13">
      <c r="A2823" s="83" t="s">
        <v>44</v>
      </c>
      <c r="B2823" s="84">
        <v>2822</v>
      </c>
      <c r="C2823" s="57" t="s">
        <v>45</v>
      </c>
      <c r="D2823" s="57" t="s">
        <v>322</v>
      </c>
      <c r="E2823" s="42" t="s">
        <v>6170</v>
      </c>
      <c r="F2823" s="98" t="s">
        <v>323</v>
      </c>
      <c r="G2823" s="99" t="s">
        <v>4551</v>
      </c>
      <c r="H2823" s="91" t="s">
        <v>2374</v>
      </c>
      <c r="I2823" s="57" t="s">
        <v>2124</v>
      </c>
      <c r="J2823" s="100">
        <v>21.349</v>
      </c>
      <c r="K2823" s="59">
        <v>0</v>
      </c>
      <c r="L2823" s="57">
        <v>1392</v>
      </c>
      <c r="M2823" s="22"/>
    </row>
    <row r="2824" s="83" customFormat="1" ht="27.6" spans="1:13">
      <c r="A2824" s="83" t="s">
        <v>44</v>
      </c>
      <c r="B2824" s="84">
        <v>2823</v>
      </c>
      <c r="C2824" s="57" t="s">
        <v>45</v>
      </c>
      <c r="D2824" s="57" t="s">
        <v>89</v>
      </c>
      <c r="E2824" s="42" t="s">
        <v>6170</v>
      </c>
      <c r="F2824" s="98" t="s">
        <v>114</v>
      </c>
      <c r="G2824" s="99" t="s">
        <v>6601</v>
      </c>
      <c r="H2824" s="91" t="s">
        <v>2369</v>
      </c>
      <c r="I2824" s="57" t="s">
        <v>22</v>
      </c>
      <c r="J2824" s="76">
        <v>1</v>
      </c>
      <c r="K2824" s="57">
        <v>0</v>
      </c>
      <c r="L2824" s="57">
        <v>111</v>
      </c>
      <c r="M2824" s="22"/>
    </row>
    <row r="2825" s="83" customFormat="1" ht="27.6" spans="1:13">
      <c r="A2825" s="83" t="s">
        <v>44</v>
      </c>
      <c r="B2825" s="84">
        <v>2824</v>
      </c>
      <c r="C2825" s="57" t="s">
        <v>45</v>
      </c>
      <c r="D2825" s="57" t="s">
        <v>89</v>
      </c>
      <c r="E2825" s="42" t="s">
        <v>6170</v>
      </c>
      <c r="F2825" s="98" t="s">
        <v>114</v>
      </c>
      <c r="G2825" s="99" t="s">
        <v>6601</v>
      </c>
      <c r="H2825" s="91" t="s">
        <v>2369</v>
      </c>
      <c r="I2825" s="57" t="s">
        <v>22</v>
      </c>
      <c r="J2825" s="76">
        <v>1</v>
      </c>
      <c r="K2825" s="57">
        <v>0</v>
      </c>
      <c r="L2825" s="57">
        <v>111</v>
      </c>
      <c r="M2825" s="22"/>
    </row>
    <row r="2826" s="83" customFormat="1" ht="36" spans="1:13">
      <c r="A2826" s="83" t="s">
        <v>44</v>
      </c>
      <c r="B2826" s="84">
        <v>2825</v>
      </c>
      <c r="C2826" s="57" t="s">
        <v>45</v>
      </c>
      <c r="D2826" s="57" t="s">
        <v>353</v>
      </c>
      <c r="E2826" s="42" t="s">
        <v>6621</v>
      </c>
      <c r="F2826" s="98" t="s">
        <v>370</v>
      </c>
      <c r="G2826" s="99" t="s">
        <v>5507</v>
      </c>
      <c r="H2826" s="42" t="s">
        <v>4975</v>
      </c>
      <c r="I2826" s="22" t="s">
        <v>22</v>
      </c>
      <c r="J2826" s="79">
        <v>45</v>
      </c>
      <c r="K2826" s="57">
        <f t="shared" ref="K2826:K2829" si="150">J2826</f>
        <v>45</v>
      </c>
      <c r="L2826" s="57"/>
      <c r="M2826" s="22">
        <v>3.1</v>
      </c>
    </row>
    <row r="2827" s="83" customFormat="1" ht="36" spans="1:13">
      <c r="A2827" s="83" t="s">
        <v>44</v>
      </c>
      <c r="B2827" s="84">
        <v>2826</v>
      </c>
      <c r="C2827" s="57" t="s">
        <v>45</v>
      </c>
      <c r="D2827" s="57" t="s">
        <v>353</v>
      </c>
      <c r="E2827" s="42" t="s">
        <v>6621</v>
      </c>
      <c r="F2827" s="98" t="s">
        <v>370</v>
      </c>
      <c r="G2827" s="99" t="s">
        <v>6622</v>
      </c>
      <c r="H2827" s="42" t="s">
        <v>4975</v>
      </c>
      <c r="I2827" s="22" t="s">
        <v>22</v>
      </c>
      <c r="J2827" s="79">
        <v>50</v>
      </c>
      <c r="K2827" s="57">
        <f t="shared" si="150"/>
        <v>50</v>
      </c>
      <c r="L2827" s="57"/>
      <c r="M2827" s="22">
        <v>3.1</v>
      </c>
    </row>
    <row r="2828" s="83" customFormat="1" ht="36" spans="1:13">
      <c r="A2828" s="83" t="s">
        <v>44</v>
      </c>
      <c r="B2828" s="84">
        <v>2827</v>
      </c>
      <c r="C2828" s="57" t="s">
        <v>45</v>
      </c>
      <c r="D2828" s="57" t="s">
        <v>353</v>
      </c>
      <c r="E2828" s="42" t="s">
        <v>6621</v>
      </c>
      <c r="F2828" s="98" t="s">
        <v>370</v>
      </c>
      <c r="G2828" s="99" t="s">
        <v>5500</v>
      </c>
      <c r="H2828" s="42" t="s">
        <v>4975</v>
      </c>
      <c r="I2828" s="22" t="s">
        <v>22</v>
      </c>
      <c r="J2828" s="79">
        <v>7</v>
      </c>
      <c r="K2828" s="57">
        <f t="shared" si="150"/>
        <v>7</v>
      </c>
      <c r="L2828" s="57"/>
      <c r="M2828" s="22">
        <v>3.1</v>
      </c>
    </row>
    <row r="2829" s="83" customFormat="1" ht="36" spans="1:13">
      <c r="A2829" s="83" t="s">
        <v>44</v>
      </c>
      <c r="B2829" s="84">
        <v>2828</v>
      </c>
      <c r="C2829" s="57" t="s">
        <v>45</v>
      </c>
      <c r="D2829" s="57" t="s">
        <v>353</v>
      </c>
      <c r="E2829" s="42" t="s">
        <v>6621</v>
      </c>
      <c r="F2829" s="98" t="s">
        <v>370</v>
      </c>
      <c r="G2829" s="99" t="s">
        <v>6623</v>
      </c>
      <c r="H2829" s="42" t="s">
        <v>4975</v>
      </c>
      <c r="I2829" s="22" t="s">
        <v>22</v>
      </c>
      <c r="J2829" s="79">
        <v>76</v>
      </c>
      <c r="K2829" s="57">
        <f t="shared" si="150"/>
        <v>76</v>
      </c>
      <c r="L2829" s="57"/>
      <c r="M2829" s="22">
        <v>3.1</v>
      </c>
    </row>
    <row r="2830" s="83" customFormat="1" ht="36" spans="1:13">
      <c r="A2830" s="83" t="s">
        <v>44</v>
      </c>
      <c r="B2830" s="84">
        <v>2829</v>
      </c>
      <c r="C2830" s="57" t="s">
        <v>45</v>
      </c>
      <c r="D2830" s="57" t="s">
        <v>353</v>
      </c>
      <c r="E2830" s="42" t="s">
        <v>6621</v>
      </c>
      <c r="F2830" s="98" t="s">
        <v>370</v>
      </c>
      <c r="G2830" s="99" t="s">
        <v>5506</v>
      </c>
      <c r="H2830" s="42" t="s">
        <v>4975</v>
      </c>
      <c r="I2830" s="22" t="s">
        <v>22</v>
      </c>
      <c r="J2830" s="79">
        <v>15</v>
      </c>
      <c r="K2830" s="57">
        <f t="shared" ref="K2830:K2833" si="151">(CEILING(J2830*0.2,1))*1</f>
        <v>3</v>
      </c>
      <c r="L2830" s="57"/>
      <c r="M2830" s="22">
        <v>3.1</v>
      </c>
    </row>
    <row r="2831" s="83" customFormat="1" ht="36" spans="1:13">
      <c r="A2831" s="83" t="s">
        <v>44</v>
      </c>
      <c r="B2831" s="84">
        <v>2830</v>
      </c>
      <c r="C2831" s="57" t="s">
        <v>45</v>
      </c>
      <c r="D2831" s="57" t="s">
        <v>353</v>
      </c>
      <c r="E2831" s="42" t="s">
        <v>6621</v>
      </c>
      <c r="F2831" s="98" t="s">
        <v>370</v>
      </c>
      <c r="G2831" s="99" t="s">
        <v>5506</v>
      </c>
      <c r="H2831" s="42" t="s">
        <v>4975</v>
      </c>
      <c r="I2831" s="22" t="s">
        <v>22</v>
      </c>
      <c r="J2831" s="79">
        <v>6</v>
      </c>
      <c r="K2831" s="57">
        <f t="shared" si="151"/>
        <v>2</v>
      </c>
      <c r="L2831" s="57"/>
      <c r="M2831" s="22">
        <v>3.1</v>
      </c>
    </row>
    <row r="2832" s="83" customFormat="1" ht="36" spans="1:13">
      <c r="A2832" s="83" t="s">
        <v>44</v>
      </c>
      <c r="B2832" s="84">
        <v>2831</v>
      </c>
      <c r="C2832" s="57" t="s">
        <v>45</v>
      </c>
      <c r="D2832" s="57" t="s">
        <v>353</v>
      </c>
      <c r="E2832" s="42" t="s">
        <v>6621</v>
      </c>
      <c r="F2832" s="98" t="s">
        <v>370</v>
      </c>
      <c r="G2832" s="99" t="s">
        <v>6624</v>
      </c>
      <c r="H2832" s="42" t="s">
        <v>4975</v>
      </c>
      <c r="I2832" s="22" t="s">
        <v>22</v>
      </c>
      <c r="J2832" s="79">
        <v>5</v>
      </c>
      <c r="K2832" s="57">
        <f t="shared" si="151"/>
        <v>1</v>
      </c>
      <c r="L2832" s="57"/>
      <c r="M2832" s="22">
        <v>3.1</v>
      </c>
    </row>
    <row r="2833" s="83" customFormat="1" ht="36" spans="1:13">
      <c r="A2833" s="83" t="s">
        <v>44</v>
      </c>
      <c r="B2833" s="84">
        <v>2832</v>
      </c>
      <c r="C2833" s="57" t="s">
        <v>45</v>
      </c>
      <c r="D2833" s="57" t="s">
        <v>353</v>
      </c>
      <c r="E2833" s="42" t="s">
        <v>6621</v>
      </c>
      <c r="F2833" s="98" t="s">
        <v>370</v>
      </c>
      <c r="G2833" s="99" t="s">
        <v>6625</v>
      </c>
      <c r="H2833" s="42" t="s">
        <v>4975</v>
      </c>
      <c r="I2833" s="22" t="s">
        <v>22</v>
      </c>
      <c r="J2833" s="79">
        <v>2</v>
      </c>
      <c r="K2833" s="57">
        <f t="shared" si="151"/>
        <v>1</v>
      </c>
      <c r="L2833" s="57"/>
      <c r="M2833" s="22">
        <v>3.1</v>
      </c>
    </row>
    <row r="2834" s="83" customFormat="1" ht="36" spans="1:13">
      <c r="A2834" s="83" t="s">
        <v>44</v>
      </c>
      <c r="B2834" s="84">
        <v>2833</v>
      </c>
      <c r="C2834" s="57" t="s">
        <v>45</v>
      </c>
      <c r="D2834" s="57" t="s">
        <v>353</v>
      </c>
      <c r="E2834" s="42" t="s">
        <v>6621</v>
      </c>
      <c r="F2834" s="98" t="s">
        <v>370</v>
      </c>
      <c r="G2834" s="99" t="s">
        <v>6626</v>
      </c>
      <c r="H2834" s="42" t="s">
        <v>4975</v>
      </c>
      <c r="I2834" s="22" t="s">
        <v>22</v>
      </c>
      <c r="J2834" s="79">
        <v>3</v>
      </c>
      <c r="K2834" s="57">
        <v>0</v>
      </c>
      <c r="L2834" s="57"/>
      <c r="M2834" s="22">
        <v>3.1</v>
      </c>
    </row>
    <row r="2835" s="83" customFormat="1" ht="36" spans="1:13">
      <c r="A2835" s="83" t="s">
        <v>44</v>
      </c>
      <c r="B2835" s="84">
        <v>2834</v>
      </c>
      <c r="C2835" s="57" t="s">
        <v>45</v>
      </c>
      <c r="D2835" s="57" t="s">
        <v>353</v>
      </c>
      <c r="E2835" s="42" t="s">
        <v>6621</v>
      </c>
      <c r="F2835" s="98" t="s">
        <v>370</v>
      </c>
      <c r="G2835" s="99" t="s">
        <v>6627</v>
      </c>
      <c r="H2835" s="42" t="s">
        <v>4975</v>
      </c>
      <c r="I2835" s="22" t="s">
        <v>22</v>
      </c>
      <c r="J2835" s="79">
        <v>10</v>
      </c>
      <c r="K2835" s="57">
        <v>0</v>
      </c>
      <c r="L2835" s="57"/>
      <c r="M2835" s="22">
        <v>3.1</v>
      </c>
    </row>
    <row r="2836" s="83" customFormat="1" ht="36" spans="1:13">
      <c r="A2836" s="83" t="s">
        <v>44</v>
      </c>
      <c r="B2836" s="84">
        <v>2835</v>
      </c>
      <c r="C2836" s="57" t="s">
        <v>45</v>
      </c>
      <c r="D2836" s="57" t="s">
        <v>353</v>
      </c>
      <c r="E2836" s="42" t="s">
        <v>6621</v>
      </c>
      <c r="F2836" s="98" t="s">
        <v>370</v>
      </c>
      <c r="G2836" s="99" t="s">
        <v>6628</v>
      </c>
      <c r="H2836" s="42" t="s">
        <v>4975</v>
      </c>
      <c r="I2836" s="22" t="s">
        <v>22</v>
      </c>
      <c r="J2836" s="79">
        <v>3</v>
      </c>
      <c r="K2836" s="57">
        <v>0</v>
      </c>
      <c r="L2836" s="57"/>
      <c r="M2836" s="22">
        <v>3.1</v>
      </c>
    </row>
    <row r="2837" s="83" customFormat="1" ht="36" spans="1:13">
      <c r="A2837" s="83" t="s">
        <v>44</v>
      </c>
      <c r="B2837" s="84">
        <v>2836</v>
      </c>
      <c r="C2837" s="57" t="s">
        <v>45</v>
      </c>
      <c r="D2837" s="57" t="s">
        <v>353</v>
      </c>
      <c r="E2837" s="42" t="s">
        <v>6621</v>
      </c>
      <c r="F2837" s="98" t="s">
        <v>370</v>
      </c>
      <c r="G2837" s="99" t="s">
        <v>6629</v>
      </c>
      <c r="H2837" s="42" t="s">
        <v>4975</v>
      </c>
      <c r="I2837" s="22" t="s">
        <v>22</v>
      </c>
      <c r="J2837" s="79">
        <v>11</v>
      </c>
      <c r="K2837" s="57">
        <v>0</v>
      </c>
      <c r="L2837" s="57"/>
      <c r="M2837" s="22">
        <v>3.1</v>
      </c>
    </row>
    <row r="2838" s="83" customFormat="1" ht="36" spans="1:13">
      <c r="A2838" s="83" t="s">
        <v>44</v>
      </c>
      <c r="B2838" s="84">
        <v>2837</v>
      </c>
      <c r="C2838" s="57" t="s">
        <v>45</v>
      </c>
      <c r="D2838" s="57" t="s">
        <v>353</v>
      </c>
      <c r="E2838" s="42" t="s">
        <v>6621</v>
      </c>
      <c r="F2838" s="98" t="s">
        <v>375</v>
      </c>
      <c r="G2838" s="99" t="s">
        <v>5516</v>
      </c>
      <c r="H2838" s="42" t="s">
        <v>4988</v>
      </c>
      <c r="I2838" s="22" t="s">
        <v>22</v>
      </c>
      <c r="J2838" s="22">
        <v>1</v>
      </c>
      <c r="K2838" s="57">
        <f t="shared" ref="K2838:K2842" si="152">J2838</f>
        <v>1</v>
      </c>
      <c r="L2838" s="57"/>
      <c r="M2838" s="22">
        <v>3.1</v>
      </c>
    </row>
    <row r="2839" s="83" customFormat="1" ht="36" spans="1:13">
      <c r="A2839" s="83" t="s">
        <v>44</v>
      </c>
      <c r="B2839" s="84">
        <v>2838</v>
      </c>
      <c r="C2839" s="57" t="s">
        <v>45</v>
      </c>
      <c r="D2839" s="57" t="s">
        <v>353</v>
      </c>
      <c r="E2839" s="42" t="s">
        <v>6621</v>
      </c>
      <c r="F2839" s="98" t="s">
        <v>375</v>
      </c>
      <c r="G2839" s="99" t="s">
        <v>5517</v>
      </c>
      <c r="H2839" s="42" t="s">
        <v>4990</v>
      </c>
      <c r="I2839" s="22" t="s">
        <v>22</v>
      </c>
      <c r="J2839" s="79">
        <v>19</v>
      </c>
      <c r="K2839" s="57">
        <f t="shared" si="152"/>
        <v>19</v>
      </c>
      <c r="L2839" s="57"/>
      <c r="M2839" s="22">
        <v>3.1</v>
      </c>
    </row>
    <row r="2840" s="83" customFormat="1" ht="36" spans="1:13">
      <c r="A2840" s="83" t="s">
        <v>44</v>
      </c>
      <c r="B2840" s="84">
        <v>2839</v>
      </c>
      <c r="C2840" s="57" t="s">
        <v>45</v>
      </c>
      <c r="D2840" s="57" t="s">
        <v>353</v>
      </c>
      <c r="E2840" s="42" t="s">
        <v>6621</v>
      </c>
      <c r="F2840" s="98" t="s">
        <v>375</v>
      </c>
      <c r="G2840" s="99" t="s">
        <v>6630</v>
      </c>
      <c r="H2840" s="42" t="s">
        <v>4975</v>
      </c>
      <c r="I2840" s="22" t="s">
        <v>22</v>
      </c>
      <c r="J2840" s="79">
        <v>1</v>
      </c>
      <c r="K2840" s="57">
        <f t="shared" si="152"/>
        <v>1</v>
      </c>
      <c r="L2840" s="57"/>
      <c r="M2840" s="22">
        <v>3.1</v>
      </c>
    </row>
    <row r="2841" s="83" customFormat="1" ht="36" spans="1:13">
      <c r="A2841" s="83" t="s">
        <v>44</v>
      </c>
      <c r="B2841" s="84">
        <v>2840</v>
      </c>
      <c r="C2841" s="57" t="s">
        <v>45</v>
      </c>
      <c r="D2841" s="57" t="s">
        <v>353</v>
      </c>
      <c r="E2841" s="42" t="s">
        <v>6621</v>
      </c>
      <c r="F2841" s="98" t="s">
        <v>391</v>
      </c>
      <c r="G2841" s="99" t="s">
        <v>5516</v>
      </c>
      <c r="H2841" s="42" t="s">
        <v>4990</v>
      </c>
      <c r="I2841" s="22" t="s">
        <v>22</v>
      </c>
      <c r="J2841" s="79">
        <v>8</v>
      </c>
      <c r="K2841" s="57">
        <f t="shared" si="152"/>
        <v>8</v>
      </c>
      <c r="L2841" s="57"/>
      <c r="M2841" s="22">
        <v>3.1</v>
      </c>
    </row>
    <row r="2842" s="83" customFormat="1" ht="36" spans="1:13">
      <c r="A2842" s="83" t="s">
        <v>44</v>
      </c>
      <c r="B2842" s="84">
        <v>2841</v>
      </c>
      <c r="C2842" s="57" t="s">
        <v>45</v>
      </c>
      <c r="D2842" s="57" t="s">
        <v>353</v>
      </c>
      <c r="E2842" s="42" t="s">
        <v>6621</v>
      </c>
      <c r="F2842" s="98" t="s">
        <v>391</v>
      </c>
      <c r="G2842" s="99" t="s">
        <v>5516</v>
      </c>
      <c r="H2842" s="42" t="s">
        <v>4990</v>
      </c>
      <c r="I2842" s="22" t="s">
        <v>22</v>
      </c>
      <c r="J2842" s="79">
        <v>5</v>
      </c>
      <c r="K2842" s="57">
        <f t="shared" si="152"/>
        <v>5</v>
      </c>
      <c r="L2842" s="57"/>
      <c r="M2842" s="22">
        <v>3.1</v>
      </c>
    </row>
    <row r="2843" s="83" customFormat="1" ht="36" spans="1:13">
      <c r="A2843" s="83" t="s">
        <v>44</v>
      </c>
      <c r="B2843" s="84">
        <v>2842</v>
      </c>
      <c r="C2843" s="57" t="s">
        <v>45</v>
      </c>
      <c r="D2843" s="57" t="s">
        <v>353</v>
      </c>
      <c r="E2843" s="42" t="s">
        <v>6621</v>
      </c>
      <c r="F2843" s="98" t="s">
        <v>391</v>
      </c>
      <c r="G2843" s="99" t="s">
        <v>6631</v>
      </c>
      <c r="H2843" s="42" t="s">
        <v>4990</v>
      </c>
      <c r="I2843" s="22" t="s">
        <v>22</v>
      </c>
      <c r="J2843" s="79">
        <v>1</v>
      </c>
      <c r="K2843" s="57">
        <f>(CEILING(J2843*0.2,1))*1</f>
        <v>1</v>
      </c>
      <c r="L2843" s="57"/>
      <c r="M2843" s="22">
        <v>3.1</v>
      </c>
    </row>
    <row r="2844" s="83" customFormat="1" ht="36" spans="1:13">
      <c r="A2844" s="83" t="s">
        <v>44</v>
      </c>
      <c r="B2844" s="84">
        <v>2843</v>
      </c>
      <c r="C2844" s="57" t="s">
        <v>45</v>
      </c>
      <c r="D2844" s="57" t="s">
        <v>353</v>
      </c>
      <c r="E2844" s="42" t="s">
        <v>6621</v>
      </c>
      <c r="F2844" s="98" t="s">
        <v>3525</v>
      </c>
      <c r="G2844" s="99" t="s">
        <v>6632</v>
      </c>
      <c r="H2844" s="42"/>
      <c r="I2844" s="22" t="s">
        <v>22</v>
      </c>
      <c r="J2844" s="79">
        <v>12</v>
      </c>
      <c r="K2844" s="57">
        <f t="shared" ref="K2844:K2849" si="153">J2844</f>
        <v>12</v>
      </c>
      <c r="L2844" s="57"/>
      <c r="M2844" s="22">
        <v>3.1</v>
      </c>
    </row>
    <row r="2845" s="83" customFormat="1" ht="36" spans="1:13">
      <c r="A2845" s="83" t="s">
        <v>44</v>
      </c>
      <c r="B2845" s="84">
        <v>2844</v>
      </c>
      <c r="C2845" s="57" t="s">
        <v>45</v>
      </c>
      <c r="D2845" s="57" t="s">
        <v>353</v>
      </c>
      <c r="E2845" s="42" t="s">
        <v>6621</v>
      </c>
      <c r="F2845" s="98" t="s">
        <v>3525</v>
      </c>
      <c r="G2845" s="99" t="s">
        <v>6633</v>
      </c>
      <c r="H2845" s="42" t="s">
        <v>5071</v>
      </c>
      <c r="I2845" s="22" t="s">
        <v>22</v>
      </c>
      <c r="J2845" s="79">
        <v>41</v>
      </c>
      <c r="K2845" s="57">
        <f t="shared" si="153"/>
        <v>41</v>
      </c>
      <c r="L2845" s="57"/>
      <c r="M2845" s="22" t="s">
        <v>473</v>
      </c>
    </row>
    <row r="2846" s="83" customFormat="1" ht="36" spans="1:13">
      <c r="A2846" s="83" t="s">
        <v>44</v>
      </c>
      <c r="B2846" s="84">
        <v>2845</v>
      </c>
      <c r="C2846" s="57" t="s">
        <v>45</v>
      </c>
      <c r="D2846" s="57" t="s">
        <v>353</v>
      </c>
      <c r="E2846" s="42" t="s">
        <v>6621</v>
      </c>
      <c r="F2846" s="98" t="s">
        <v>370</v>
      </c>
      <c r="G2846" s="99" t="s">
        <v>6634</v>
      </c>
      <c r="H2846" s="42" t="s">
        <v>4996</v>
      </c>
      <c r="I2846" s="22" t="s">
        <v>22</v>
      </c>
      <c r="J2846" s="79">
        <v>18</v>
      </c>
      <c r="K2846" s="57">
        <f t="shared" si="153"/>
        <v>18</v>
      </c>
      <c r="L2846" s="57"/>
      <c r="M2846" s="22">
        <v>3.1</v>
      </c>
    </row>
    <row r="2847" s="83" customFormat="1" ht="36" spans="1:13">
      <c r="A2847" s="83" t="s">
        <v>44</v>
      </c>
      <c r="B2847" s="84">
        <v>2846</v>
      </c>
      <c r="C2847" s="57" t="s">
        <v>45</v>
      </c>
      <c r="D2847" s="57" t="s">
        <v>353</v>
      </c>
      <c r="E2847" s="42" t="s">
        <v>6621</v>
      </c>
      <c r="F2847" s="98" t="s">
        <v>370</v>
      </c>
      <c r="G2847" s="99" t="s">
        <v>6635</v>
      </c>
      <c r="H2847" s="42" t="s">
        <v>4996</v>
      </c>
      <c r="I2847" s="22" t="s">
        <v>22</v>
      </c>
      <c r="J2847" s="79">
        <v>1</v>
      </c>
      <c r="K2847" s="57">
        <f t="shared" si="153"/>
        <v>1</v>
      </c>
      <c r="L2847" s="57"/>
      <c r="M2847" s="22">
        <v>3.1</v>
      </c>
    </row>
    <row r="2848" s="83" customFormat="1" ht="36" spans="1:13">
      <c r="A2848" s="83" t="s">
        <v>44</v>
      </c>
      <c r="B2848" s="84">
        <v>2847</v>
      </c>
      <c r="C2848" s="57" t="s">
        <v>45</v>
      </c>
      <c r="D2848" s="57" t="s">
        <v>353</v>
      </c>
      <c r="E2848" s="42" t="s">
        <v>6621</v>
      </c>
      <c r="F2848" s="98" t="s">
        <v>370</v>
      </c>
      <c r="G2848" s="99" t="s">
        <v>6636</v>
      </c>
      <c r="H2848" s="42" t="s">
        <v>4996</v>
      </c>
      <c r="I2848" s="22" t="s">
        <v>22</v>
      </c>
      <c r="J2848" s="79">
        <v>2</v>
      </c>
      <c r="K2848" s="57">
        <f t="shared" si="153"/>
        <v>2</v>
      </c>
      <c r="L2848" s="57"/>
      <c r="M2848" s="22">
        <v>3.1</v>
      </c>
    </row>
    <row r="2849" s="83" customFormat="1" ht="36" spans="1:13">
      <c r="A2849" s="83" t="s">
        <v>44</v>
      </c>
      <c r="B2849" s="84">
        <v>2848</v>
      </c>
      <c r="C2849" s="57" t="s">
        <v>45</v>
      </c>
      <c r="D2849" s="57" t="s">
        <v>353</v>
      </c>
      <c r="E2849" s="42" t="s">
        <v>6621</v>
      </c>
      <c r="F2849" s="98" t="s">
        <v>370</v>
      </c>
      <c r="G2849" s="99" t="s">
        <v>6636</v>
      </c>
      <c r="H2849" s="42" t="s">
        <v>4996</v>
      </c>
      <c r="I2849" s="22" t="s">
        <v>22</v>
      </c>
      <c r="J2849" s="79">
        <v>24</v>
      </c>
      <c r="K2849" s="57">
        <f t="shared" si="153"/>
        <v>24</v>
      </c>
      <c r="L2849" s="57"/>
      <c r="M2849" s="22">
        <v>3.1</v>
      </c>
    </row>
    <row r="2850" s="83" customFormat="1" ht="36" spans="1:13">
      <c r="A2850" s="83" t="s">
        <v>44</v>
      </c>
      <c r="B2850" s="84">
        <v>2849</v>
      </c>
      <c r="C2850" s="57" t="s">
        <v>45</v>
      </c>
      <c r="D2850" s="57" t="s">
        <v>353</v>
      </c>
      <c r="E2850" s="42" t="s">
        <v>6621</v>
      </c>
      <c r="F2850" s="98" t="s">
        <v>370</v>
      </c>
      <c r="G2850" s="99" t="s">
        <v>6637</v>
      </c>
      <c r="H2850" s="42" t="s">
        <v>4996</v>
      </c>
      <c r="I2850" s="22" t="s">
        <v>22</v>
      </c>
      <c r="J2850" s="79">
        <v>2</v>
      </c>
      <c r="K2850" s="57">
        <f t="shared" ref="K2850:K2853" si="154">(CEILING(J2850*0.2,1))*1</f>
        <v>1</v>
      </c>
      <c r="L2850" s="57"/>
      <c r="M2850" s="22">
        <v>3.1</v>
      </c>
    </row>
    <row r="2851" s="83" customFormat="1" ht="36" spans="1:13">
      <c r="A2851" s="83" t="s">
        <v>44</v>
      </c>
      <c r="B2851" s="84">
        <v>2850</v>
      </c>
      <c r="C2851" s="57" t="s">
        <v>45</v>
      </c>
      <c r="D2851" s="57" t="s">
        <v>353</v>
      </c>
      <c r="E2851" s="42" t="s">
        <v>6621</v>
      </c>
      <c r="F2851" s="98" t="s">
        <v>370</v>
      </c>
      <c r="G2851" s="99" t="s">
        <v>6637</v>
      </c>
      <c r="H2851" s="42" t="s">
        <v>4996</v>
      </c>
      <c r="I2851" s="22" t="s">
        <v>22</v>
      </c>
      <c r="J2851" s="79">
        <v>4</v>
      </c>
      <c r="K2851" s="57">
        <f t="shared" si="154"/>
        <v>1</v>
      </c>
      <c r="L2851" s="57"/>
      <c r="M2851" s="22">
        <v>3.1</v>
      </c>
    </row>
    <row r="2852" s="83" customFormat="1" ht="36" spans="1:13">
      <c r="A2852" s="83" t="s">
        <v>44</v>
      </c>
      <c r="B2852" s="84">
        <v>2851</v>
      </c>
      <c r="C2852" s="57" t="s">
        <v>45</v>
      </c>
      <c r="D2852" s="57" t="s">
        <v>353</v>
      </c>
      <c r="E2852" s="42" t="s">
        <v>6621</v>
      </c>
      <c r="F2852" s="98" t="s">
        <v>375</v>
      </c>
      <c r="G2852" s="99" t="s">
        <v>5517</v>
      </c>
      <c r="H2852" s="42" t="s">
        <v>4999</v>
      </c>
      <c r="I2852" s="22" t="s">
        <v>22</v>
      </c>
      <c r="J2852" s="79">
        <v>7</v>
      </c>
      <c r="K2852" s="57">
        <f t="shared" ref="K2852:K2859" si="155">J2852</f>
        <v>7</v>
      </c>
      <c r="L2852" s="57"/>
      <c r="M2852" s="22">
        <v>3.1</v>
      </c>
    </row>
    <row r="2853" s="83" customFormat="1" ht="36" spans="1:13">
      <c r="A2853" s="83" t="s">
        <v>44</v>
      </c>
      <c r="B2853" s="84">
        <v>2852</v>
      </c>
      <c r="C2853" s="57" t="s">
        <v>45</v>
      </c>
      <c r="D2853" s="57" t="s">
        <v>353</v>
      </c>
      <c r="E2853" s="42" t="s">
        <v>6621</v>
      </c>
      <c r="F2853" s="98" t="s">
        <v>375</v>
      </c>
      <c r="G2853" s="99" t="s">
        <v>6630</v>
      </c>
      <c r="H2853" s="42" t="s">
        <v>5528</v>
      </c>
      <c r="I2853" s="22" t="s">
        <v>22</v>
      </c>
      <c r="J2853" s="79">
        <v>2</v>
      </c>
      <c r="K2853" s="57">
        <f t="shared" si="154"/>
        <v>1</v>
      </c>
      <c r="L2853" s="57"/>
      <c r="M2853" s="22">
        <v>3.1</v>
      </c>
    </row>
    <row r="2854" s="83" customFormat="1" ht="36" spans="1:13">
      <c r="A2854" s="83" t="s">
        <v>44</v>
      </c>
      <c r="B2854" s="84">
        <v>2853</v>
      </c>
      <c r="C2854" s="57" t="s">
        <v>45</v>
      </c>
      <c r="D2854" s="57" t="s">
        <v>353</v>
      </c>
      <c r="E2854" s="42" t="s">
        <v>6621</v>
      </c>
      <c r="F2854" s="98" t="s">
        <v>3525</v>
      </c>
      <c r="G2854" s="99" t="s">
        <v>6633</v>
      </c>
      <c r="H2854" s="42"/>
      <c r="I2854" s="22" t="s">
        <v>22</v>
      </c>
      <c r="J2854" s="79">
        <v>10</v>
      </c>
      <c r="K2854" s="57">
        <f t="shared" si="155"/>
        <v>10</v>
      </c>
      <c r="L2854" s="57"/>
      <c r="M2854" s="22" t="s">
        <v>473</v>
      </c>
    </row>
    <row r="2855" s="83" customFormat="1" ht="36" spans="1:13">
      <c r="A2855" s="83" t="s">
        <v>44</v>
      </c>
      <c r="B2855" s="84">
        <v>2854</v>
      </c>
      <c r="C2855" s="57" t="s">
        <v>45</v>
      </c>
      <c r="D2855" s="57" t="s">
        <v>353</v>
      </c>
      <c r="E2855" s="42" t="s">
        <v>6621</v>
      </c>
      <c r="F2855" s="98" t="s">
        <v>370</v>
      </c>
      <c r="G2855" s="99" t="s">
        <v>6634</v>
      </c>
      <c r="H2855" s="42" t="s">
        <v>5001</v>
      </c>
      <c r="I2855" s="22" t="s">
        <v>22</v>
      </c>
      <c r="J2855" s="79">
        <v>11</v>
      </c>
      <c r="K2855" s="57">
        <f t="shared" si="155"/>
        <v>11</v>
      </c>
      <c r="L2855" s="57"/>
      <c r="M2855" s="22">
        <v>3.1</v>
      </c>
    </row>
    <row r="2856" s="83" customFormat="1" ht="36" spans="1:13">
      <c r="A2856" s="83" t="s">
        <v>44</v>
      </c>
      <c r="B2856" s="84">
        <v>2855</v>
      </c>
      <c r="C2856" s="57" t="s">
        <v>45</v>
      </c>
      <c r="D2856" s="57" t="s">
        <v>353</v>
      </c>
      <c r="E2856" s="42" t="s">
        <v>6621</v>
      </c>
      <c r="F2856" s="98" t="s">
        <v>370</v>
      </c>
      <c r="G2856" s="99" t="s">
        <v>6635</v>
      </c>
      <c r="H2856" s="42" t="s">
        <v>5001</v>
      </c>
      <c r="I2856" s="22" t="s">
        <v>22</v>
      </c>
      <c r="J2856" s="79">
        <v>45</v>
      </c>
      <c r="K2856" s="57">
        <f t="shared" si="155"/>
        <v>45</v>
      </c>
      <c r="L2856" s="57"/>
      <c r="M2856" s="22">
        <v>3.1</v>
      </c>
    </row>
    <row r="2857" s="83" customFormat="1" ht="36" spans="1:13">
      <c r="A2857" s="83" t="s">
        <v>44</v>
      </c>
      <c r="B2857" s="84">
        <v>2856</v>
      </c>
      <c r="C2857" s="57" t="s">
        <v>45</v>
      </c>
      <c r="D2857" s="57" t="s">
        <v>353</v>
      </c>
      <c r="E2857" s="42" t="s">
        <v>6621</v>
      </c>
      <c r="F2857" s="98" t="s">
        <v>370</v>
      </c>
      <c r="G2857" s="99" t="s">
        <v>6638</v>
      </c>
      <c r="H2857" s="42" t="s">
        <v>5001</v>
      </c>
      <c r="I2857" s="22" t="s">
        <v>22</v>
      </c>
      <c r="J2857" s="79">
        <v>5</v>
      </c>
      <c r="K2857" s="57">
        <f t="shared" si="155"/>
        <v>5</v>
      </c>
      <c r="L2857" s="57"/>
      <c r="M2857" s="22">
        <v>3.1</v>
      </c>
    </row>
    <row r="2858" s="83" customFormat="1" ht="36" spans="1:13">
      <c r="A2858" s="83" t="s">
        <v>44</v>
      </c>
      <c r="B2858" s="84">
        <v>2857</v>
      </c>
      <c r="C2858" s="57" t="s">
        <v>45</v>
      </c>
      <c r="D2858" s="57" t="s">
        <v>353</v>
      </c>
      <c r="E2858" s="42" t="s">
        <v>6621</v>
      </c>
      <c r="F2858" s="98" t="s">
        <v>370</v>
      </c>
      <c r="G2858" s="99" t="s">
        <v>6636</v>
      </c>
      <c r="H2858" s="42" t="s">
        <v>5001</v>
      </c>
      <c r="I2858" s="22" t="s">
        <v>22</v>
      </c>
      <c r="J2858" s="79">
        <v>77</v>
      </c>
      <c r="K2858" s="57">
        <f t="shared" si="155"/>
        <v>77</v>
      </c>
      <c r="L2858" s="57"/>
      <c r="M2858" s="22">
        <v>3.1</v>
      </c>
    </row>
    <row r="2859" s="83" customFormat="1" ht="36" spans="1:13">
      <c r="A2859" s="83" t="s">
        <v>44</v>
      </c>
      <c r="B2859" s="84">
        <v>2858</v>
      </c>
      <c r="C2859" s="57" t="s">
        <v>45</v>
      </c>
      <c r="D2859" s="57" t="s">
        <v>353</v>
      </c>
      <c r="E2859" s="42" t="s">
        <v>6621</v>
      </c>
      <c r="F2859" s="98" t="s">
        <v>370</v>
      </c>
      <c r="G2859" s="99" t="s">
        <v>6636</v>
      </c>
      <c r="H2859" s="42" t="s">
        <v>5001</v>
      </c>
      <c r="I2859" s="22" t="s">
        <v>22</v>
      </c>
      <c r="J2859" s="79">
        <v>4</v>
      </c>
      <c r="K2859" s="57">
        <f t="shared" si="155"/>
        <v>4</v>
      </c>
      <c r="L2859" s="57"/>
      <c r="M2859" s="22">
        <v>3.1</v>
      </c>
    </row>
    <row r="2860" s="83" customFormat="1" ht="36" spans="1:13">
      <c r="A2860" s="83" t="s">
        <v>44</v>
      </c>
      <c r="B2860" s="84">
        <v>2859</v>
      </c>
      <c r="C2860" s="57" t="s">
        <v>45</v>
      </c>
      <c r="D2860" s="57" t="s">
        <v>353</v>
      </c>
      <c r="E2860" s="42" t="s">
        <v>6621</v>
      </c>
      <c r="F2860" s="98" t="s">
        <v>370</v>
      </c>
      <c r="G2860" s="99" t="s">
        <v>6637</v>
      </c>
      <c r="H2860" s="42" t="s">
        <v>5001</v>
      </c>
      <c r="I2860" s="22" t="s">
        <v>22</v>
      </c>
      <c r="J2860" s="79">
        <v>4</v>
      </c>
      <c r="K2860" s="57">
        <f t="shared" ref="K2860:K2864" si="156">(CEILING(J2860*0.2,1))*1</f>
        <v>1</v>
      </c>
      <c r="L2860" s="57"/>
      <c r="M2860" s="22">
        <v>3.1</v>
      </c>
    </row>
    <row r="2861" s="83" customFormat="1" ht="36" spans="1:13">
      <c r="A2861" s="83" t="s">
        <v>44</v>
      </c>
      <c r="B2861" s="84">
        <v>2860</v>
      </c>
      <c r="C2861" s="57" t="s">
        <v>45</v>
      </c>
      <c r="D2861" s="57" t="s">
        <v>353</v>
      </c>
      <c r="E2861" s="42" t="s">
        <v>6621</v>
      </c>
      <c r="F2861" s="98" t="s">
        <v>370</v>
      </c>
      <c r="G2861" s="99" t="s">
        <v>6639</v>
      </c>
      <c r="H2861" s="42" t="s">
        <v>5001</v>
      </c>
      <c r="I2861" s="22" t="s">
        <v>22</v>
      </c>
      <c r="J2861" s="79">
        <v>2</v>
      </c>
      <c r="K2861" s="57">
        <f t="shared" si="156"/>
        <v>1</v>
      </c>
      <c r="L2861" s="57"/>
      <c r="M2861" s="22">
        <v>3.1</v>
      </c>
    </row>
    <row r="2862" s="83" customFormat="1" ht="36" spans="1:13">
      <c r="A2862" s="83" t="s">
        <v>44</v>
      </c>
      <c r="B2862" s="84">
        <v>2861</v>
      </c>
      <c r="C2862" s="57" t="s">
        <v>45</v>
      </c>
      <c r="D2862" s="57" t="s">
        <v>353</v>
      </c>
      <c r="E2862" s="42" t="s">
        <v>6621</v>
      </c>
      <c r="F2862" s="98" t="s">
        <v>370</v>
      </c>
      <c r="G2862" s="99" t="s">
        <v>6639</v>
      </c>
      <c r="H2862" s="42" t="s">
        <v>5001</v>
      </c>
      <c r="I2862" s="22" t="s">
        <v>22</v>
      </c>
      <c r="J2862" s="79">
        <v>9</v>
      </c>
      <c r="K2862" s="57">
        <f t="shared" si="156"/>
        <v>2</v>
      </c>
      <c r="L2862" s="57"/>
      <c r="M2862" s="22">
        <v>3.1</v>
      </c>
    </row>
    <row r="2863" s="83" customFormat="1" ht="36" spans="1:13">
      <c r="A2863" s="83" t="s">
        <v>44</v>
      </c>
      <c r="B2863" s="84">
        <v>2862</v>
      </c>
      <c r="C2863" s="57" t="s">
        <v>45</v>
      </c>
      <c r="D2863" s="57" t="s">
        <v>353</v>
      </c>
      <c r="E2863" s="42" t="s">
        <v>6621</v>
      </c>
      <c r="F2863" s="98" t="s">
        <v>370</v>
      </c>
      <c r="G2863" s="99" t="s">
        <v>6640</v>
      </c>
      <c r="H2863" s="42" t="s">
        <v>5001</v>
      </c>
      <c r="I2863" s="22" t="s">
        <v>22</v>
      </c>
      <c r="J2863" s="79">
        <v>6</v>
      </c>
      <c r="K2863" s="57">
        <f t="shared" si="156"/>
        <v>2</v>
      </c>
      <c r="L2863" s="57"/>
      <c r="M2863" s="22">
        <v>3.1</v>
      </c>
    </row>
    <row r="2864" s="83" customFormat="1" ht="36" spans="1:13">
      <c r="A2864" s="83" t="s">
        <v>44</v>
      </c>
      <c r="B2864" s="84">
        <v>2863</v>
      </c>
      <c r="C2864" s="57" t="s">
        <v>45</v>
      </c>
      <c r="D2864" s="57" t="s">
        <v>353</v>
      </c>
      <c r="E2864" s="42" t="s">
        <v>6621</v>
      </c>
      <c r="F2864" s="98" t="s">
        <v>370</v>
      </c>
      <c r="G2864" s="99" t="s">
        <v>6640</v>
      </c>
      <c r="H2864" s="42" t="s">
        <v>5001</v>
      </c>
      <c r="I2864" s="22" t="s">
        <v>22</v>
      </c>
      <c r="J2864" s="79">
        <v>1</v>
      </c>
      <c r="K2864" s="57">
        <f t="shared" si="156"/>
        <v>1</v>
      </c>
      <c r="L2864" s="57"/>
      <c r="M2864" s="22">
        <v>3.1</v>
      </c>
    </row>
    <row r="2865" s="83" customFormat="1" ht="36" spans="1:13">
      <c r="A2865" s="83" t="s">
        <v>44</v>
      </c>
      <c r="B2865" s="84">
        <v>2864</v>
      </c>
      <c r="C2865" s="57" t="s">
        <v>45</v>
      </c>
      <c r="D2865" s="57" t="s">
        <v>353</v>
      </c>
      <c r="E2865" s="42" t="s">
        <v>6621</v>
      </c>
      <c r="F2865" s="98" t="s">
        <v>375</v>
      </c>
      <c r="G2865" s="99" t="s">
        <v>5517</v>
      </c>
      <c r="H2865" s="42" t="s">
        <v>5013</v>
      </c>
      <c r="I2865" s="22" t="s">
        <v>22</v>
      </c>
      <c r="J2865" s="79">
        <v>15</v>
      </c>
      <c r="K2865" s="57">
        <f t="shared" ref="K2865:K2868" si="157">J2865</f>
        <v>15</v>
      </c>
      <c r="L2865" s="57"/>
      <c r="M2865" s="22">
        <v>3.1</v>
      </c>
    </row>
    <row r="2866" s="83" customFormat="1" ht="36" spans="1:13">
      <c r="A2866" s="83" t="s">
        <v>44</v>
      </c>
      <c r="B2866" s="84">
        <v>2865</v>
      </c>
      <c r="C2866" s="57" t="s">
        <v>45</v>
      </c>
      <c r="D2866" s="57" t="s">
        <v>353</v>
      </c>
      <c r="E2866" s="42" t="s">
        <v>6621</v>
      </c>
      <c r="F2866" s="98" t="s">
        <v>375</v>
      </c>
      <c r="G2866" s="99" t="s">
        <v>6630</v>
      </c>
      <c r="H2866" s="42" t="s">
        <v>5014</v>
      </c>
      <c r="I2866" s="22" t="s">
        <v>22</v>
      </c>
      <c r="J2866" s="79">
        <v>1</v>
      </c>
      <c r="K2866" s="57">
        <f>(CEILING(J2866*0.2,1))*1</f>
        <v>1</v>
      </c>
      <c r="L2866" s="57"/>
      <c r="M2866" s="22">
        <v>3.1</v>
      </c>
    </row>
    <row r="2867" s="83" customFormat="1" ht="36" spans="1:13">
      <c r="A2867" s="83" t="s">
        <v>44</v>
      </c>
      <c r="B2867" s="84">
        <v>2866</v>
      </c>
      <c r="C2867" s="57" t="s">
        <v>45</v>
      </c>
      <c r="D2867" s="57" t="s">
        <v>353</v>
      </c>
      <c r="E2867" s="42" t="s">
        <v>6621</v>
      </c>
      <c r="F2867" s="98" t="s">
        <v>391</v>
      </c>
      <c r="G2867" s="99" t="s">
        <v>5516</v>
      </c>
      <c r="H2867" s="42" t="s">
        <v>5013</v>
      </c>
      <c r="I2867" s="22" t="s">
        <v>22</v>
      </c>
      <c r="J2867" s="79">
        <v>7</v>
      </c>
      <c r="K2867" s="57">
        <f t="shared" si="157"/>
        <v>7</v>
      </c>
      <c r="L2867" s="57"/>
      <c r="M2867" s="22">
        <v>3.1</v>
      </c>
    </row>
    <row r="2868" s="83" customFormat="1" ht="36" spans="1:13">
      <c r="A2868" s="83" t="s">
        <v>44</v>
      </c>
      <c r="B2868" s="84">
        <v>2867</v>
      </c>
      <c r="C2868" s="57" t="s">
        <v>45</v>
      </c>
      <c r="D2868" s="57" t="s">
        <v>353</v>
      </c>
      <c r="E2868" s="42" t="s">
        <v>6621</v>
      </c>
      <c r="F2868" s="98" t="s">
        <v>391</v>
      </c>
      <c r="G2868" s="99" t="s">
        <v>5517</v>
      </c>
      <c r="H2868" s="42" t="s">
        <v>5017</v>
      </c>
      <c r="I2868" s="22" t="s">
        <v>22</v>
      </c>
      <c r="J2868" s="79">
        <v>9</v>
      </c>
      <c r="K2868" s="57">
        <f t="shared" si="157"/>
        <v>9</v>
      </c>
      <c r="L2868" s="57"/>
      <c r="M2868" s="22">
        <v>3.1</v>
      </c>
    </row>
    <row r="2869" s="83" customFormat="1" ht="36" spans="1:13">
      <c r="A2869" s="83" t="s">
        <v>44</v>
      </c>
      <c r="B2869" s="84">
        <v>2868</v>
      </c>
      <c r="C2869" s="57" t="s">
        <v>45</v>
      </c>
      <c r="D2869" s="57" t="s">
        <v>353</v>
      </c>
      <c r="E2869" s="42" t="s">
        <v>6621</v>
      </c>
      <c r="F2869" s="98" t="s">
        <v>391</v>
      </c>
      <c r="G2869" s="99" t="s">
        <v>6631</v>
      </c>
      <c r="H2869" s="42" t="s">
        <v>5017</v>
      </c>
      <c r="I2869" s="22" t="s">
        <v>22</v>
      </c>
      <c r="J2869" s="79">
        <v>1</v>
      </c>
      <c r="K2869" s="57">
        <f>(CEILING(J2869*0.2,1))*1</f>
        <v>1</v>
      </c>
      <c r="L2869" s="57"/>
      <c r="M2869" s="22">
        <v>3.1</v>
      </c>
    </row>
    <row r="2870" s="83" customFormat="1" ht="36" spans="1:13">
      <c r="A2870" s="83" t="s">
        <v>44</v>
      </c>
      <c r="B2870" s="84">
        <v>2869</v>
      </c>
      <c r="C2870" s="57" t="s">
        <v>45</v>
      </c>
      <c r="D2870" s="57" t="s">
        <v>353</v>
      </c>
      <c r="E2870" s="42" t="s">
        <v>6621</v>
      </c>
      <c r="F2870" s="98" t="s">
        <v>3525</v>
      </c>
      <c r="G2870" s="99" t="s">
        <v>6641</v>
      </c>
      <c r="H2870" s="42" t="s">
        <v>5019</v>
      </c>
      <c r="I2870" s="22" t="s">
        <v>22</v>
      </c>
      <c r="J2870" s="79">
        <v>8</v>
      </c>
      <c r="K2870" s="57">
        <f t="shared" ref="K2870:K2875" si="158">J2870</f>
        <v>8</v>
      </c>
      <c r="L2870" s="57"/>
      <c r="M2870" s="22" t="s">
        <v>473</v>
      </c>
    </row>
    <row r="2871" s="83" customFormat="1" ht="36" spans="1:13">
      <c r="A2871" s="83" t="s">
        <v>44</v>
      </c>
      <c r="B2871" s="84">
        <v>2870</v>
      </c>
      <c r="C2871" s="57" t="s">
        <v>45</v>
      </c>
      <c r="D2871" s="57" t="s">
        <v>353</v>
      </c>
      <c r="E2871" s="42" t="s">
        <v>6621</v>
      </c>
      <c r="F2871" s="98" t="s">
        <v>370</v>
      </c>
      <c r="G2871" s="99" t="s">
        <v>6642</v>
      </c>
      <c r="H2871" s="42" t="s">
        <v>5020</v>
      </c>
      <c r="I2871" s="22" t="s">
        <v>22</v>
      </c>
      <c r="J2871" s="79">
        <v>13</v>
      </c>
      <c r="K2871" s="57">
        <f t="shared" si="158"/>
        <v>13</v>
      </c>
      <c r="L2871" s="57"/>
      <c r="M2871" s="22">
        <v>3.1</v>
      </c>
    </row>
    <row r="2872" s="83" customFormat="1" ht="36" spans="1:13">
      <c r="A2872" s="83" t="s">
        <v>44</v>
      </c>
      <c r="B2872" s="84">
        <v>2871</v>
      </c>
      <c r="C2872" s="57" t="s">
        <v>45</v>
      </c>
      <c r="D2872" s="57" t="s">
        <v>353</v>
      </c>
      <c r="E2872" s="42" t="s">
        <v>6621</v>
      </c>
      <c r="F2872" s="98" t="s">
        <v>370</v>
      </c>
      <c r="G2872" s="99" t="s">
        <v>6634</v>
      </c>
      <c r="H2872" s="42" t="s">
        <v>5020</v>
      </c>
      <c r="I2872" s="22" t="s">
        <v>22</v>
      </c>
      <c r="J2872" s="79">
        <v>9</v>
      </c>
      <c r="K2872" s="57">
        <f t="shared" si="158"/>
        <v>9</v>
      </c>
      <c r="L2872" s="57"/>
      <c r="M2872" s="22">
        <v>3.1</v>
      </c>
    </row>
    <row r="2873" s="83" customFormat="1" ht="36" spans="1:13">
      <c r="A2873" s="83" t="s">
        <v>44</v>
      </c>
      <c r="B2873" s="84">
        <v>2872</v>
      </c>
      <c r="C2873" s="57" t="s">
        <v>45</v>
      </c>
      <c r="D2873" s="57" t="s">
        <v>353</v>
      </c>
      <c r="E2873" s="42" t="s">
        <v>6621</v>
      </c>
      <c r="F2873" s="98" t="s">
        <v>370</v>
      </c>
      <c r="G2873" s="99" t="s">
        <v>6635</v>
      </c>
      <c r="H2873" s="42" t="s">
        <v>5020</v>
      </c>
      <c r="I2873" s="22" t="s">
        <v>22</v>
      </c>
      <c r="J2873" s="79">
        <v>53</v>
      </c>
      <c r="K2873" s="57">
        <f t="shared" si="158"/>
        <v>53</v>
      </c>
      <c r="L2873" s="57"/>
      <c r="M2873" s="22">
        <v>3.1</v>
      </c>
    </row>
    <row r="2874" s="83" customFormat="1" ht="36" spans="1:13">
      <c r="A2874" s="83" t="s">
        <v>44</v>
      </c>
      <c r="B2874" s="84">
        <v>2873</v>
      </c>
      <c r="C2874" s="57" t="s">
        <v>45</v>
      </c>
      <c r="D2874" s="57" t="s">
        <v>353</v>
      </c>
      <c r="E2874" s="42" t="s">
        <v>6621</v>
      </c>
      <c r="F2874" s="98" t="s">
        <v>370</v>
      </c>
      <c r="G2874" s="99" t="s">
        <v>6638</v>
      </c>
      <c r="H2874" s="42" t="s">
        <v>5020</v>
      </c>
      <c r="I2874" s="22" t="s">
        <v>22</v>
      </c>
      <c r="J2874" s="79">
        <v>35</v>
      </c>
      <c r="K2874" s="57">
        <f t="shared" si="158"/>
        <v>35</v>
      </c>
      <c r="L2874" s="57"/>
      <c r="M2874" s="22">
        <v>3.1</v>
      </c>
    </row>
    <row r="2875" s="83" customFormat="1" ht="36" spans="1:13">
      <c r="A2875" s="83" t="s">
        <v>44</v>
      </c>
      <c r="B2875" s="84">
        <v>2874</v>
      </c>
      <c r="C2875" s="57" t="s">
        <v>45</v>
      </c>
      <c r="D2875" s="57" t="s">
        <v>353</v>
      </c>
      <c r="E2875" s="42" t="s">
        <v>6621</v>
      </c>
      <c r="F2875" s="98" t="s">
        <v>370</v>
      </c>
      <c r="G2875" s="99" t="s">
        <v>6636</v>
      </c>
      <c r="H2875" s="42" t="s">
        <v>5020</v>
      </c>
      <c r="I2875" s="22" t="s">
        <v>22</v>
      </c>
      <c r="J2875" s="79">
        <v>21</v>
      </c>
      <c r="K2875" s="57">
        <f t="shared" si="158"/>
        <v>21</v>
      </c>
      <c r="L2875" s="57"/>
      <c r="M2875" s="22">
        <v>3.1</v>
      </c>
    </row>
    <row r="2876" s="83" customFormat="1" ht="36" spans="1:13">
      <c r="A2876" s="83" t="s">
        <v>44</v>
      </c>
      <c r="B2876" s="84">
        <v>2875</v>
      </c>
      <c r="C2876" s="57" t="s">
        <v>45</v>
      </c>
      <c r="D2876" s="57" t="s">
        <v>353</v>
      </c>
      <c r="E2876" s="42" t="s">
        <v>6621</v>
      </c>
      <c r="F2876" s="98" t="s">
        <v>370</v>
      </c>
      <c r="G2876" s="99" t="s">
        <v>6637</v>
      </c>
      <c r="H2876" s="42" t="s">
        <v>5020</v>
      </c>
      <c r="I2876" s="22" t="s">
        <v>22</v>
      </c>
      <c r="J2876" s="79">
        <v>4</v>
      </c>
      <c r="K2876" s="57">
        <f t="shared" ref="K2876:K2881" si="159">(CEILING(J2876*0.2,1))*1</f>
        <v>1</v>
      </c>
      <c r="L2876" s="57"/>
      <c r="M2876" s="22">
        <v>3.1</v>
      </c>
    </row>
    <row r="2877" s="83" customFormat="1" ht="36" spans="1:13">
      <c r="A2877" s="83" t="s">
        <v>44</v>
      </c>
      <c r="B2877" s="84">
        <v>2876</v>
      </c>
      <c r="C2877" s="57" t="s">
        <v>45</v>
      </c>
      <c r="D2877" s="57" t="s">
        <v>353</v>
      </c>
      <c r="E2877" s="42" t="s">
        <v>6621</v>
      </c>
      <c r="F2877" s="98" t="s">
        <v>370</v>
      </c>
      <c r="G2877" s="99" t="s">
        <v>6639</v>
      </c>
      <c r="H2877" s="42" t="s">
        <v>5020</v>
      </c>
      <c r="I2877" s="22" t="s">
        <v>22</v>
      </c>
      <c r="J2877" s="79">
        <v>2</v>
      </c>
      <c r="K2877" s="57">
        <f t="shared" si="159"/>
        <v>1</v>
      </c>
      <c r="L2877" s="57"/>
      <c r="M2877" s="22">
        <v>3.1</v>
      </c>
    </row>
    <row r="2878" s="83" customFormat="1" ht="36" spans="1:13">
      <c r="A2878" s="83" t="s">
        <v>44</v>
      </c>
      <c r="B2878" s="84">
        <v>2877</v>
      </c>
      <c r="C2878" s="57" t="s">
        <v>45</v>
      </c>
      <c r="D2878" s="57" t="s">
        <v>353</v>
      </c>
      <c r="E2878" s="42" t="s">
        <v>6621</v>
      </c>
      <c r="F2878" s="98" t="s">
        <v>370</v>
      </c>
      <c r="G2878" s="99" t="s">
        <v>6639</v>
      </c>
      <c r="H2878" s="42" t="s">
        <v>5020</v>
      </c>
      <c r="I2878" s="22" t="s">
        <v>22</v>
      </c>
      <c r="J2878" s="79">
        <v>7</v>
      </c>
      <c r="K2878" s="57">
        <f t="shared" si="159"/>
        <v>2</v>
      </c>
      <c r="L2878" s="57"/>
      <c r="M2878" s="22">
        <v>3.1</v>
      </c>
    </row>
    <row r="2879" s="83" customFormat="1" ht="36" spans="1:13">
      <c r="A2879" s="83" t="s">
        <v>44</v>
      </c>
      <c r="B2879" s="84">
        <v>2878</v>
      </c>
      <c r="C2879" s="57" t="s">
        <v>45</v>
      </c>
      <c r="D2879" s="57" t="s">
        <v>353</v>
      </c>
      <c r="E2879" s="42" t="s">
        <v>6621</v>
      </c>
      <c r="F2879" s="98" t="s">
        <v>370</v>
      </c>
      <c r="G2879" s="99" t="s">
        <v>6640</v>
      </c>
      <c r="H2879" s="42" t="s">
        <v>5020</v>
      </c>
      <c r="I2879" s="22" t="s">
        <v>22</v>
      </c>
      <c r="J2879" s="79">
        <v>14</v>
      </c>
      <c r="K2879" s="57">
        <f t="shared" si="159"/>
        <v>3</v>
      </c>
      <c r="L2879" s="57"/>
      <c r="M2879" s="22">
        <v>3.1</v>
      </c>
    </row>
    <row r="2880" s="83" customFormat="1" ht="36" spans="1:13">
      <c r="A2880" s="83" t="s">
        <v>44</v>
      </c>
      <c r="B2880" s="84">
        <v>2879</v>
      </c>
      <c r="C2880" s="57" t="s">
        <v>45</v>
      </c>
      <c r="D2880" s="57" t="s">
        <v>353</v>
      </c>
      <c r="E2880" s="42" t="s">
        <v>6621</v>
      </c>
      <c r="F2880" s="98" t="s">
        <v>370</v>
      </c>
      <c r="G2880" s="99" t="s">
        <v>6640</v>
      </c>
      <c r="H2880" s="42" t="s">
        <v>5020</v>
      </c>
      <c r="I2880" s="22" t="s">
        <v>22</v>
      </c>
      <c r="J2880" s="79">
        <v>10</v>
      </c>
      <c r="K2880" s="57">
        <f t="shared" si="159"/>
        <v>2</v>
      </c>
      <c r="L2880" s="57"/>
      <c r="M2880" s="22">
        <v>3.1</v>
      </c>
    </row>
    <row r="2881" s="83" customFormat="1" ht="36" spans="1:13">
      <c r="A2881" s="83" t="s">
        <v>44</v>
      </c>
      <c r="B2881" s="84">
        <v>2880</v>
      </c>
      <c r="C2881" s="57" t="s">
        <v>45</v>
      </c>
      <c r="D2881" s="57" t="s">
        <v>353</v>
      </c>
      <c r="E2881" s="42" t="s">
        <v>6621</v>
      </c>
      <c r="F2881" s="98" t="s">
        <v>370</v>
      </c>
      <c r="G2881" s="99" t="s">
        <v>6643</v>
      </c>
      <c r="H2881" s="42" t="s">
        <v>5020</v>
      </c>
      <c r="I2881" s="22" t="s">
        <v>22</v>
      </c>
      <c r="J2881" s="79">
        <v>12</v>
      </c>
      <c r="K2881" s="57">
        <f t="shared" si="159"/>
        <v>3</v>
      </c>
      <c r="L2881" s="57"/>
      <c r="M2881" s="22">
        <v>3.1</v>
      </c>
    </row>
    <row r="2882" s="83" customFormat="1" ht="36" spans="1:13">
      <c r="A2882" s="83" t="s">
        <v>44</v>
      </c>
      <c r="B2882" s="84">
        <v>2881</v>
      </c>
      <c r="C2882" s="57" t="s">
        <v>45</v>
      </c>
      <c r="D2882" s="57" t="s">
        <v>353</v>
      </c>
      <c r="E2882" s="42" t="s">
        <v>6621</v>
      </c>
      <c r="F2882" s="98" t="s">
        <v>370</v>
      </c>
      <c r="G2882" s="99" t="s">
        <v>6644</v>
      </c>
      <c r="H2882" s="42" t="s">
        <v>5020</v>
      </c>
      <c r="I2882" s="22" t="s">
        <v>22</v>
      </c>
      <c r="J2882" s="79">
        <v>18</v>
      </c>
      <c r="K2882" s="57">
        <v>0</v>
      </c>
      <c r="L2882" s="57"/>
      <c r="M2882" s="22">
        <v>3.1</v>
      </c>
    </row>
    <row r="2883" s="83" customFormat="1" ht="36" spans="1:13">
      <c r="A2883" s="83" t="s">
        <v>44</v>
      </c>
      <c r="B2883" s="84">
        <v>2882</v>
      </c>
      <c r="C2883" s="57" t="s">
        <v>45</v>
      </c>
      <c r="D2883" s="57" t="s">
        <v>353</v>
      </c>
      <c r="E2883" s="42" t="s">
        <v>6621</v>
      </c>
      <c r="F2883" s="98" t="s">
        <v>370</v>
      </c>
      <c r="G2883" s="99" t="s">
        <v>6644</v>
      </c>
      <c r="H2883" s="42" t="s">
        <v>5020</v>
      </c>
      <c r="I2883" s="22" t="s">
        <v>22</v>
      </c>
      <c r="J2883" s="79">
        <v>2</v>
      </c>
      <c r="K2883" s="57">
        <v>0</v>
      </c>
      <c r="L2883" s="57"/>
      <c r="M2883" s="22">
        <v>3.1</v>
      </c>
    </row>
    <row r="2884" s="83" customFormat="1" ht="36" spans="1:13">
      <c r="A2884" s="83" t="s">
        <v>44</v>
      </c>
      <c r="B2884" s="84">
        <v>2883</v>
      </c>
      <c r="C2884" s="57" t="s">
        <v>45</v>
      </c>
      <c r="D2884" s="57" t="s">
        <v>353</v>
      </c>
      <c r="E2884" s="42" t="s">
        <v>6621</v>
      </c>
      <c r="F2884" s="98" t="s">
        <v>370</v>
      </c>
      <c r="G2884" s="99" t="s">
        <v>6645</v>
      </c>
      <c r="H2884" s="42" t="s">
        <v>5020</v>
      </c>
      <c r="I2884" s="22" t="s">
        <v>22</v>
      </c>
      <c r="J2884" s="79">
        <v>12</v>
      </c>
      <c r="K2884" s="57">
        <v>0</v>
      </c>
      <c r="L2884" s="57"/>
      <c r="M2884" s="22">
        <v>3.1</v>
      </c>
    </row>
    <row r="2885" s="83" customFormat="1" ht="36" spans="1:13">
      <c r="A2885" s="83" t="s">
        <v>44</v>
      </c>
      <c r="B2885" s="84">
        <v>2884</v>
      </c>
      <c r="C2885" s="57" t="s">
        <v>45</v>
      </c>
      <c r="D2885" s="57" t="s">
        <v>353</v>
      </c>
      <c r="E2885" s="42" t="s">
        <v>6621</v>
      </c>
      <c r="F2885" s="98" t="s">
        <v>375</v>
      </c>
      <c r="G2885" s="99" t="s">
        <v>6646</v>
      </c>
      <c r="H2885" s="42" t="s">
        <v>5022</v>
      </c>
      <c r="I2885" s="22" t="s">
        <v>22</v>
      </c>
      <c r="J2885" s="79">
        <v>10</v>
      </c>
      <c r="K2885" s="57">
        <f t="shared" ref="K2885:K2892" si="160">J2885</f>
        <v>10</v>
      </c>
      <c r="L2885" s="57"/>
      <c r="M2885" s="22">
        <v>3.1</v>
      </c>
    </row>
    <row r="2886" s="83" customFormat="1" ht="36" spans="1:13">
      <c r="A2886" s="83" t="s">
        <v>44</v>
      </c>
      <c r="B2886" s="84">
        <v>2885</v>
      </c>
      <c r="C2886" s="57" t="s">
        <v>45</v>
      </c>
      <c r="D2886" s="57" t="s">
        <v>353</v>
      </c>
      <c r="E2886" s="42" t="s">
        <v>6621</v>
      </c>
      <c r="F2886" s="98" t="s">
        <v>375</v>
      </c>
      <c r="G2886" s="99" t="s">
        <v>5517</v>
      </c>
      <c r="H2886" s="42" t="s">
        <v>5022</v>
      </c>
      <c r="I2886" s="22" t="s">
        <v>22</v>
      </c>
      <c r="J2886" s="79">
        <v>11</v>
      </c>
      <c r="K2886" s="57">
        <f t="shared" si="160"/>
        <v>11</v>
      </c>
      <c r="L2886" s="57"/>
      <c r="M2886" s="22">
        <v>3.1</v>
      </c>
    </row>
    <row r="2887" s="83" customFormat="1" ht="36" spans="1:13">
      <c r="A2887" s="83" t="s">
        <v>44</v>
      </c>
      <c r="B2887" s="84">
        <v>2886</v>
      </c>
      <c r="C2887" s="57" t="s">
        <v>45</v>
      </c>
      <c r="D2887" s="57" t="s">
        <v>353</v>
      </c>
      <c r="E2887" s="42" t="s">
        <v>6621</v>
      </c>
      <c r="F2887" s="98" t="s">
        <v>375</v>
      </c>
      <c r="G2887" s="99" t="s">
        <v>6630</v>
      </c>
      <c r="H2887" s="42" t="s">
        <v>5023</v>
      </c>
      <c r="I2887" s="22" t="s">
        <v>22</v>
      </c>
      <c r="J2887" s="79">
        <v>1</v>
      </c>
      <c r="K2887" s="57">
        <f>(CEILING(J2887*0.2,1))*1</f>
        <v>1</v>
      </c>
      <c r="L2887" s="57"/>
      <c r="M2887" s="22">
        <v>3.1</v>
      </c>
    </row>
    <row r="2888" s="83" customFormat="1" ht="36" spans="1:13">
      <c r="A2888" s="83" t="s">
        <v>44</v>
      </c>
      <c r="B2888" s="84">
        <v>2887</v>
      </c>
      <c r="C2888" s="57" t="s">
        <v>45</v>
      </c>
      <c r="D2888" s="57" t="s">
        <v>353</v>
      </c>
      <c r="E2888" s="42" t="s">
        <v>6621</v>
      </c>
      <c r="F2888" s="98" t="s">
        <v>375</v>
      </c>
      <c r="G2888" s="99" t="s">
        <v>6631</v>
      </c>
      <c r="H2888" s="42" t="s">
        <v>5023</v>
      </c>
      <c r="I2888" s="22" t="s">
        <v>22</v>
      </c>
      <c r="J2888" s="79">
        <v>1</v>
      </c>
      <c r="K2888" s="57">
        <f>(CEILING(J2888*0.2,1))*1</f>
        <v>1</v>
      </c>
      <c r="L2888" s="57"/>
      <c r="M2888" s="22">
        <v>3.1</v>
      </c>
    </row>
    <row r="2889" s="83" customFormat="1" ht="36" spans="1:13">
      <c r="A2889" s="83" t="s">
        <v>44</v>
      </c>
      <c r="B2889" s="84">
        <v>2888</v>
      </c>
      <c r="C2889" s="57" t="s">
        <v>45</v>
      </c>
      <c r="D2889" s="57" t="s">
        <v>353</v>
      </c>
      <c r="E2889" s="42" t="s">
        <v>6621</v>
      </c>
      <c r="F2889" s="98" t="s">
        <v>391</v>
      </c>
      <c r="G2889" s="99" t="s">
        <v>6646</v>
      </c>
      <c r="H2889" s="42" t="s">
        <v>5022</v>
      </c>
      <c r="I2889" s="22" t="s">
        <v>22</v>
      </c>
      <c r="J2889" s="79">
        <v>3</v>
      </c>
      <c r="K2889" s="57">
        <f t="shared" si="160"/>
        <v>3</v>
      </c>
      <c r="L2889" s="57"/>
      <c r="M2889" s="22">
        <v>3.1</v>
      </c>
    </row>
    <row r="2890" s="83" customFormat="1" ht="36" spans="1:13">
      <c r="A2890" s="83" t="s">
        <v>44</v>
      </c>
      <c r="B2890" s="84">
        <v>2889</v>
      </c>
      <c r="C2890" s="57" t="s">
        <v>45</v>
      </c>
      <c r="D2890" s="57" t="s">
        <v>353</v>
      </c>
      <c r="E2890" s="42" t="s">
        <v>6621</v>
      </c>
      <c r="F2890" s="98" t="s">
        <v>391</v>
      </c>
      <c r="G2890" s="99" t="s">
        <v>6647</v>
      </c>
      <c r="H2890" s="42" t="s">
        <v>5022</v>
      </c>
      <c r="I2890" s="22" t="s">
        <v>22</v>
      </c>
      <c r="J2890" s="79">
        <v>1</v>
      </c>
      <c r="K2890" s="57">
        <f t="shared" si="160"/>
        <v>1</v>
      </c>
      <c r="L2890" s="57"/>
      <c r="M2890" s="22">
        <v>3.1</v>
      </c>
    </row>
    <row r="2891" s="83" customFormat="1" ht="36" spans="1:13">
      <c r="A2891" s="83" t="s">
        <v>44</v>
      </c>
      <c r="B2891" s="84">
        <v>2890</v>
      </c>
      <c r="C2891" s="57" t="s">
        <v>45</v>
      </c>
      <c r="D2891" s="57" t="s">
        <v>353</v>
      </c>
      <c r="E2891" s="42" t="s">
        <v>6621</v>
      </c>
      <c r="F2891" s="98" t="s">
        <v>391</v>
      </c>
      <c r="G2891" s="99" t="s">
        <v>5516</v>
      </c>
      <c r="H2891" s="42" t="s">
        <v>5022</v>
      </c>
      <c r="I2891" s="22" t="s">
        <v>22</v>
      </c>
      <c r="J2891" s="79">
        <v>4</v>
      </c>
      <c r="K2891" s="57">
        <f t="shared" si="160"/>
        <v>4</v>
      </c>
      <c r="L2891" s="57"/>
      <c r="M2891" s="22">
        <v>3.1</v>
      </c>
    </row>
    <row r="2892" s="83" customFormat="1" ht="36" spans="1:13">
      <c r="A2892" s="83" t="s">
        <v>44</v>
      </c>
      <c r="B2892" s="84">
        <v>2891</v>
      </c>
      <c r="C2892" s="57" t="s">
        <v>45</v>
      </c>
      <c r="D2892" s="57" t="s">
        <v>353</v>
      </c>
      <c r="E2892" s="42" t="s">
        <v>6621</v>
      </c>
      <c r="F2892" s="98" t="s">
        <v>391</v>
      </c>
      <c r="G2892" s="99" t="s">
        <v>5517</v>
      </c>
      <c r="H2892" s="42" t="s">
        <v>5022</v>
      </c>
      <c r="I2892" s="22" t="s">
        <v>22</v>
      </c>
      <c r="J2892" s="79">
        <v>3</v>
      </c>
      <c r="K2892" s="57">
        <f t="shared" si="160"/>
        <v>3</v>
      </c>
      <c r="L2892" s="57"/>
      <c r="M2892" s="22">
        <v>3.1</v>
      </c>
    </row>
    <row r="2893" s="83" customFormat="1" ht="36" spans="1:13">
      <c r="A2893" s="83" t="s">
        <v>44</v>
      </c>
      <c r="B2893" s="84">
        <v>2892</v>
      </c>
      <c r="C2893" s="57" t="s">
        <v>45</v>
      </c>
      <c r="D2893" s="57" t="s">
        <v>353</v>
      </c>
      <c r="E2893" s="42" t="s">
        <v>6621</v>
      </c>
      <c r="F2893" s="98" t="s">
        <v>391</v>
      </c>
      <c r="G2893" s="99" t="s">
        <v>6631</v>
      </c>
      <c r="H2893" s="42" t="s">
        <v>5023</v>
      </c>
      <c r="I2893" s="22" t="s">
        <v>22</v>
      </c>
      <c r="J2893" s="79">
        <v>1</v>
      </c>
      <c r="K2893" s="57">
        <f>(CEILING(J2893*0.2,1))*1</f>
        <v>1</v>
      </c>
      <c r="L2893" s="57"/>
      <c r="M2893" s="22">
        <v>3.1</v>
      </c>
    </row>
    <row r="2894" s="83" customFormat="1" ht="36" spans="1:13">
      <c r="A2894" s="83" t="s">
        <v>44</v>
      </c>
      <c r="B2894" s="84">
        <v>2893</v>
      </c>
      <c r="C2894" s="57" t="s">
        <v>45</v>
      </c>
      <c r="D2894" s="57" t="s">
        <v>353</v>
      </c>
      <c r="E2894" s="42" t="s">
        <v>6621</v>
      </c>
      <c r="F2894" s="98" t="s">
        <v>5027</v>
      </c>
      <c r="G2894" s="99" t="s">
        <v>6646</v>
      </c>
      <c r="H2894" s="42"/>
      <c r="I2894" s="22" t="s">
        <v>22</v>
      </c>
      <c r="J2894" s="79">
        <v>5</v>
      </c>
      <c r="K2894" s="57">
        <f t="shared" ref="K2894:K2898" si="161">J2894</f>
        <v>5</v>
      </c>
      <c r="L2894" s="57"/>
      <c r="M2894" s="22">
        <v>3.1</v>
      </c>
    </row>
    <row r="2895" s="83" customFormat="1" ht="36" spans="1:13">
      <c r="A2895" s="83" t="s">
        <v>44</v>
      </c>
      <c r="B2895" s="84">
        <v>2894</v>
      </c>
      <c r="C2895" s="57" t="s">
        <v>45</v>
      </c>
      <c r="D2895" s="57" t="s">
        <v>353</v>
      </c>
      <c r="E2895" s="42" t="s">
        <v>6621</v>
      </c>
      <c r="F2895" s="98" t="s">
        <v>3525</v>
      </c>
      <c r="G2895" s="99" t="s">
        <v>6641</v>
      </c>
      <c r="H2895" s="42" t="s">
        <v>5028</v>
      </c>
      <c r="I2895" s="22" t="s">
        <v>22</v>
      </c>
      <c r="J2895" s="79">
        <v>14</v>
      </c>
      <c r="K2895" s="57">
        <f t="shared" si="161"/>
        <v>14</v>
      </c>
      <c r="L2895" s="57"/>
      <c r="M2895" s="22" t="s">
        <v>473</v>
      </c>
    </row>
    <row r="2896" s="83" customFormat="1" ht="36" spans="1:13">
      <c r="A2896" s="83" t="s">
        <v>44</v>
      </c>
      <c r="B2896" s="84">
        <v>2895</v>
      </c>
      <c r="C2896" s="57" t="s">
        <v>45</v>
      </c>
      <c r="D2896" s="57" t="s">
        <v>353</v>
      </c>
      <c r="E2896" s="42" t="s">
        <v>6621</v>
      </c>
      <c r="F2896" s="98" t="s">
        <v>370</v>
      </c>
      <c r="G2896" s="99" t="s">
        <v>6635</v>
      </c>
      <c r="H2896" s="42"/>
      <c r="I2896" s="22" t="s">
        <v>22</v>
      </c>
      <c r="J2896" s="79">
        <v>1</v>
      </c>
      <c r="K2896" s="57">
        <f t="shared" si="161"/>
        <v>1</v>
      </c>
      <c r="L2896" s="57"/>
      <c r="M2896" s="22">
        <v>3.1</v>
      </c>
    </row>
    <row r="2897" s="83" customFormat="1" ht="36" spans="1:13">
      <c r="A2897" s="83" t="s">
        <v>44</v>
      </c>
      <c r="B2897" s="84">
        <v>2896</v>
      </c>
      <c r="C2897" s="57" t="s">
        <v>45</v>
      </c>
      <c r="D2897" s="57" t="s">
        <v>353</v>
      </c>
      <c r="E2897" s="42" t="s">
        <v>6621</v>
      </c>
      <c r="F2897" s="98" t="s">
        <v>370</v>
      </c>
      <c r="G2897" s="99" t="s">
        <v>6635</v>
      </c>
      <c r="H2897" s="42"/>
      <c r="I2897" s="22" t="s">
        <v>22</v>
      </c>
      <c r="J2897" s="79">
        <v>12</v>
      </c>
      <c r="K2897" s="57">
        <f t="shared" si="161"/>
        <v>12</v>
      </c>
      <c r="L2897" s="57"/>
      <c r="M2897" s="22">
        <v>3.1</v>
      </c>
    </row>
    <row r="2898" s="83" customFormat="1" ht="36" spans="1:13">
      <c r="A2898" s="83" t="s">
        <v>44</v>
      </c>
      <c r="B2898" s="84">
        <v>2897</v>
      </c>
      <c r="C2898" s="57" t="s">
        <v>45</v>
      </c>
      <c r="D2898" s="57" t="s">
        <v>353</v>
      </c>
      <c r="E2898" s="42" t="s">
        <v>6621</v>
      </c>
      <c r="F2898" s="98" t="s">
        <v>370</v>
      </c>
      <c r="G2898" s="99" t="s">
        <v>6636</v>
      </c>
      <c r="H2898" s="42"/>
      <c r="I2898" s="22" t="s">
        <v>22</v>
      </c>
      <c r="J2898" s="79">
        <v>1</v>
      </c>
      <c r="K2898" s="57">
        <f t="shared" si="161"/>
        <v>1</v>
      </c>
      <c r="L2898" s="57"/>
      <c r="M2898" s="22">
        <v>3.1</v>
      </c>
    </row>
    <row r="2899" s="83" customFormat="1" ht="36" spans="1:13">
      <c r="A2899" s="83" t="s">
        <v>44</v>
      </c>
      <c r="B2899" s="84">
        <v>2898</v>
      </c>
      <c r="C2899" s="57" t="s">
        <v>45</v>
      </c>
      <c r="D2899" s="57" t="s">
        <v>353</v>
      </c>
      <c r="E2899" s="42" t="s">
        <v>6621</v>
      </c>
      <c r="F2899" s="98" t="s">
        <v>370</v>
      </c>
      <c r="G2899" s="99" t="s">
        <v>6637</v>
      </c>
      <c r="H2899" s="42"/>
      <c r="I2899" s="22" t="s">
        <v>22</v>
      </c>
      <c r="J2899" s="79">
        <v>8</v>
      </c>
      <c r="K2899" s="57">
        <f>(CEILING(J2899*0.2,1))*1</f>
        <v>2</v>
      </c>
      <c r="L2899" s="57"/>
      <c r="M2899" s="22">
        <v>3.1</v>
      </c>
    </row>
    <row r="2900" s="83" customFormat="1" ht="36" spans="1:13">
      <c r="A2900" s="83" t="s">
        <v>44</v>
      </c>
      <c r="B2900" s="84">
        <v>2899</v>
      </c>
      <c r="C2900" s="57" t="s">
        <v>45</v>
      </c>
      <c r="D2900" s="57" t="s">
        <v>353</v>
      </c>
      <c r="E2900" s="42" t="s">
        <v>6621</v>
      </c>
      <c r="F2900" s="98" t="s">
        <v>375</v>
      </c>
      <c r="G2900" s="99" t="s">
        <v>6630</v>
      </c>
      <c r="H2900" s="42"/>
      <c r="I2900" s="22" t="s">
        <v>22</v>
      </c>
      <c r="J2900" s="79">
        <v>2</v>
      </c>
      <c r="K2900" s="57">
        <f>(CEILING(J2900*0.2,1))*1</f>
        <v>1</v>
      </c>
      <c r="L2900" s="57"/>
      <c r="M2900" s="22">
        <v>3.1</v>
      </c>
    </row>
    <row r="2901" s="83" customFormat="1" ht="36" spans="1:13">
      <c r="A2901" s="83" t="s">
        <v>44</v>
      </c>
      <c r="B2901" s="84">
        <v>2900</v>
      </c>
      <c r="C2901" s="57" t="s">
        <v>45</v>
      </c>
      <c r="D2901" s="57" t="s">
        <v>353</v>
      </c>
      <c r="E2901" s="42" t="s">
        <v>6621</v>
      </c>
      <c r="F2901" s="98" t="s">
        <v>3525</v>
      </c>
      <c r="G2901" s="99" t="s">
        <v>6641</v>
      </c>
      <c r="H2901" s="42"/>
      <c r="I2901" s="22" t="s">
        <v>22</v>
      </c>
      <c r="J2901" s="79">
        <v>10</v>
      </c>
      <c r="K2901" s="57">
        <f t="shared" ref="K2901:K2910" si="162">J2901</f>
        <v>10</v>
      </c>
      <c r="L2901" s="57"/>
      <c r="M2901" s="22">
        <v>3.1</v>
      </c>
    </row>
    <row r="2902" s="83" customFormat="1" ht="36" spans="1:13">
      <c r="A2902" s="83" t="s">
        <v>44</v>
      </c>
      <c r="B2902" s="84">
        <v>2901</v>
      </c>
      <c r="C2902" s="57" t="s">
        <v>45</v>
      </c>
      <c r="D2902" s="57" t="s">
        <v>353</v>
      </c>
      <c r="E2902" s="42" t="s">
        <v>6621</v>
      </c>
      <c r="F2902" s="98" t="s">
        <v>370</v>
      </c>
      <c r="G2902" s="99" t="s">
        <v>6642</v>
      </c>
      <c r="H2902" s="42" t="s">
        <v>5030</v>
      </c>
      <c r="I2902" s="22" t="s">
        <v>22</v>
      </c>
      <c r="J2902" s="79">
        <v>3</v>
      </c>
      <c r="K2902" s="57">
        <f t="shared" si="162"/>
        <v>3</v>
      </c>
      <c r="L2902" s="57"/>
      <c r="M2902" s="22">
        <v>3.1</v>
      </c>
    </row>
    <row r="2903" s="83" customFormat="1" ht="36" spans="1:13">
      <c r="A2903" s="83" t="s">
        <v>44</v>
      </c>
      <c r="B2903" s="84">
        <v>2902</v>
      </c>
      <c r="C2903" s="57" t="s">
        <v>45</v>
      </c>
      <c r="D2903" s="57" t="s">
        <v>353</v>
      </c>
      <c r="E2903" s="42" t="s">
        <v>6621</v>
      </c>
      <c r="F2903" s="98" t="s">
        <v>375</v>
      </c>
      <c r="G2903" s="99" t="s">
        <v>6646</v>
      </c>
      <c r="H2903" s="42" t="s">
        <v>5031</v>
      </c>
      <c r="I2903" s="22" t="s">
        <v>22</v>
      </c>
      <c r="J2903" s="79">
        <v>1</v>
      </c>
      <c r="K2903" s="57">
        <f t="shared" si="162"/>
        <v>1</v>
      </c>
      <c r="L2903" s="57"/>
      <c r="M2903" s="22">
        <v>3.1</v>
      </c>
    </row>
    <row r="2904" s="83" customFormat="1" ht="36" spans="1:13">
      <c r="A2904" s="83" t="s">
        <v>44</v>
      </c>
      <c r="B2904" s="84">
        <v>2903</v>
      </c>
      <c r="C2904" s="57" t="s">
        <v>45</v>
      </c>
      <c r="D2904" s="57" t="s">
        <v>353</v>
      </c>
      <c r="E2904" s="42" t="s">
        <v>6621</v>
      </c>
      <c r="F2904" s="98" t="s">
        <v>5027</v>
      </c>
      <c r="G2904" s="99" t="s">
        <v>6646</v>
      </c>
      <c r="H2904" s="42"/>
      <c r="I2904" s="22" t="s">
        <v>22</v>
      </c>
      <c r="J2904" s="79">
        <v>1</v>
      </c>
      <c r="K2904" s="57">
        <f t="shared" si="162"/>
        <v>1</v>
      </c>
      <c r="L2904" s="57"/>
      <c r="M2904" s="22">
        <v>3.1</v>
      </c>
    </row>
    <row r="2905" s="83" customFormat="1" ht="36" spans="1:13">
      <c r="A2905" s="83" t="s">
        <v>44</v>
      </c>
      <c r="B2905" s="84">
        <v>2904</v>
      </c>
      <c r="C2905" s="57" t="s">
        <v>45</v>
      </c>
      <c r="D2905" s="57" t="s">
        <v>353</v>
      </c>
      <c r="E2905" s="42" t="s">
        <v>6621</v>
      </c>
      <c r="F2905" s="98" t="s">
        <v>370</v>
      </c>
      <c r="G2905" s="99" t="s">
        <v>6634</v>
      </c>
      <c r="H2905" s="42"/>
      <c r="I2905" s="22" t="s">
        <v>22</v>
      </c>
      <c r="J2905" s="79">
        <v>2</v>
      </c>
      <c r="K2905" s="57">
        <f t="shared" si="162"/>
        <v>2</v>
      </c>
      <c r="L2905" s="57"/>
      <c r="M2905" s="22">
        <v>3.1</v>
      </c>
    </row>
    <row r="2906" s="83" customFormat="1" ht="36" spans="1:13">
      <c r="A2906" s="83" t="s">
        <v>44</v>
      </c>
      <c r="B2906" s="84">
        <v>2905</v>
      </c>
      <c r="C2906" s="57" t="s">
        <v>45</v>
      </c>
      <c r="D2906" s="57" t="s">
        <v>353</v>
      </c>
      <c r="E2906" s="42" t="s">
        <v>6621</v>
      </c>
      <c r="F2906" s="98" t="s">
        <v>370</v>
      </c>
      <c r="G2906" s="99" t="s">
        <v>6642</v>
      </c>
      <c r="H2906" s="42" t="s">
        <v>5032</v>
      </c>
      <c r="I2906" s="22" t="s">
        <v>22</v>
      </c>
      <c r="J2906" s="79">
        <v>1</v>
      </c>
      <c r="K2906" s="57">
        <f t="shared" si="162"/>
        <v>1</v>
      </c>
      <c r="L2906" s="57"/>
      <c r="M2906" s="22">
        <v>3.1</v>
      </c>
    </row>
    <row r="2907" s="83" customFormat="1" ht="36" spans="1:13">
      <c r="A2907" s="83" t="s">
        <v>44</v>
      </c>
      <c r="B2907" s="84">
        <v>2906</v>
      </c>
      <c r="C2907" s="57" t="s">
        <v>45</v>
      </c>
      <c r="D2907" s="57" t="s">
        <v>353</v>
      </c>
      <c r="E2907" s="42" t="s">
        <v>6621</v>
      </c>
      <c r="F2907" s="98" t="s">
        <v>370</v>
      </c>
      <c r="G2907" s="99" t="s">
        <v>6634</v>
      </c>
      <c r="H2907" s="42" t="s">
        <v>5032</v>
      </c>
      <c r="I2907" s="22" t="s">
        <v>22</v>
      </c>
      <c r="J2907" s="79">
        <v>3</v>
      </c>
      <c r="K2907" s="57">
        <f t="shared" si="162"/>
        <v>3</v>
      </c>
      <c r="L2907" s="57"/>
      <c r="M2907" s="22">
        <v>3.1</v>
      </c>
    </row>
    <row r="2908" s="83" customFormat="1" ht="36" spans="1:13">
      <c r="A2908" s="83" t="s">
        <v>44</v>
      </c>
      <c r="B2908" s="84">
        <v>2907</v>
      </c>
      <c r="C2908" s="57" t="s">
        <v>45</v>
      </c>
      <c r="D2908" s="57" t="s">
        <v>353</v>
      </c>
      <c r="E2908" s="42" t="s">
        <v>6621</v>
      </c>
      <c r="F2908" s="98" t="s">
        <v>370</v>
      </c>
      <c r="G2908" s="99" t="s">
        <v>6635</v>
      </c>
      <c r="H2908" s="42" t="s">
        <v>5032</v>
      </c>
      <c r="I2908" s="22" t="s">
        <v>22</v>
      </c>
      <c r="J2908" s="79">
        <v>21</v>
      </c>
      <c r="K2908" s="57">
        <f t="shared" si="162"/>
        <v>21</v>
      </c>
      <c r="L2908" s="57"/>
      <c r="M2908" s="22">
        <v>3.1</v>
      </c>
    </row>
    <row r="2909" s="83" customFormat="1" ht="36" spans="1:13">
      <c r="A2909" s="83" t="s">
        <v>44</v>
      </c>
      <c r="B2909" s="84">
        <v>2908</v>
      </c>
      <c r="C2909" s="57" t="s">
        <v>45</v>
      </c>
      <c r="D2909" s="57" t="s">
        <v>353</v>
      </c>
      <c r="E2909" s="42" t="s">
        <v>6621</v>
      </c>
      <c r="F2909" s="98" t="s">
        <v>370</v>
      </c>
      <c r="G2909" s="99" t="s">
        <v>6638</v>
      </c>
      <c r="H2909" s="42" t="s">
        <v>5032</v>
      </c>
      <c r="I2909" s="22" t="s">
        <v>22</v>
      </c>
      <c r="J2909" s="79">
        <v>5</v>
      </c>
      <c r="K2909" s="57">
        <f t="shared" si="162"/>
        <v>5</v>
      </c>
      <c r="L2909" s="57"/>
      <c r="M2909" s="22">
        <v>3.1</v>
      </c>
    </row>
    <row r="2910" s="83" customFormat="1" ht="36" spans="1:13">
      <c r="A2910" s="83" t="s">
        <v>44</v>
      </c>
      <c r="B2910" s="84">
        <v>2909</v>
      </c>
      <c r="C2910" s="57" t="s">
        <v>45</v>
      </c>
      <c r="D2910" s="57" t="s">
        <v>353</v>
      </c>
      <c r="E2910" s="42" t="s">
        <v>6621</v>
      </c>
      <c r="F2910" s="98" t="s">
        <v>370</v>
      </c>
      <c r="G2910" s="99" t="s">
        <v>6636</v>
      </c>
      <c r="H2910" s="42" t="s">
        <v>5032</v>
      </c>
      <c r="I2910" s="22" t="s">
        <v>22</v>
      </c>
      <c r="J2910" s="79">
        <v>27</v>
      </c>
      <c r="K2910" s="57">
        <f t="shared" si="162"/>
        <v>27</v>
      </c>
      <c r="L2910" s="57"/>
      <c r="M2910" s="22">
        <v>3.1</v>
      </c>
    </row>
    <row r="2911" s="83" customFormat="1" ht="36" spans="1:13">
      <c r="A2911" s="83" t="s">
        <v>44</v>
      </c>
      <c r="B2911" s="84">
        <v>2910</v>
      </c>
      <c r="C2911" s="57" t="s">
        <v>45</v>
      </c>
      <c r="D2911" s="57" t="s">
        <v>353</v>
      </c>
      <c r="E2911" s="42" t="s">
        <v>6621</v>
      </c>
      <c r="F2911" s="98" t="s">
        <v>370</v>
      </c>
      <c r="G2911" s="99" t="s">
        <v>6645</v>
      </c>
      <c r="H2911" s="42" t="s">
        <v>5033</v>
      </c>
      <c r="I2911" s="22" t="s">
        <v>22</v>
      </c>
      <c r="J2911" s="79">
        <v>10</v>
      </c>
      <c r="K2911" s="57">
        <v>0</v>
      </c>
      <c r="L2911" s="57"/>
      <c r="M2911" s="22">
        <v>3.1</v>
      </c>
    </row>
    <row r="2912" s="83" customFormat="1" ht="36" spans="1:13">
      <c r="A2912" s="83" t="s">
        <v>44</v>
      </c>
      <c r="B2912" s="84">
        <v>2911</v>
      </c>
      <c r="C2912" s="57" t="s">
        <v>45</v>
      </c>
      <c r="D2912" s="57" t="s">
        <v>353</v>
      </c>
      <c r="E2912" s="42" t="s">
        <v>6621</v>
      </c>
      <c r="F2912" s="98" t="s">
        <v>370</v>
      </c>
      <c r="G2912" s="99" t="s">
        <v>6648</v>
      </c>
      <c r="H2912" s="42" t="s">
        <v>5033</v>
      </c>
      <c r="I2912" s="22" t="s">
        <v>22</v>
      </c>
      <c r="J2912" s="79">
        <v>4</v>
      </c>
      <c r="K2912" s="57">
        <v>0</v>
      </c>
      <c r="L2912" s="57"/>
      <c r="M2912" s="22">
        <v>3.1</v>
      </c>
    </row>
    <row r="2913" s="83" customFormat="1" ht="36" spans="1:13">
      <c r="A2913" s="83" t="s">
        <v>44</v>
      </c>
      <c r="B2913" s="84">
        <v>2912</v>
      </c>
      <c r="C2913" s="57" t="s">
        <v>45</v>
      </c>
      <c r="D2913" s="57" t="s">
        <v>353</v>
      </c>
      <c r="E2913" s="42" t="s">
        <v>6621</v>
      </c>
      <c r="F2913" s="98" t="s">
        <v>370</v>
      </c>
      <c r="G2913" s="99" t="s">
        <v>6649</v>
      </c>
      <c r="H2913" s="42" t="s">
        <v>5033</v>
      </c>
      <c r="I2913" s="22" t="s">
        <v>22</v>
      </c>
      <c r="J2913" s="79">
        <v>8</v>
      </c>
      <c r="K2913" s="57">
        <v>0</v>
      </c>
      <c r="L2913" s="57"/>
      <c r="M2913" s="22">
        <v>3.1</v>
      </c>
    </row>
    <row r="2914" s="83" customFormat="1" ht="36" spans="1:13">
      <c r="A2914" s="83" t="s">
        <v>44</v>
      </c>
      <c r="B2914" s="84">
        <v>2913</v>
      </c>
      <c r="C2914" s="57" t="s">
        <v>45</v>
      </c>
      <c r="D2914" s="57" t="s">
        <v>353</v>
      </c>
      <c r="E2914" s="42" t="s">
        <v>6621</v>
      </c>
      <c r="F2914" s="98" t="s">
        <v>375</v>
      </c>
      <c r="G2914" s="99" t="s">
        <v>5517</v>
      </c>
      <c r="H2914" s="42" t="s">
        <v>5035</v>
      </c>
      <c r="I2914" s="22" t="s">
        <v>22</v>
      </c>
      <c r="J2914" s="79">
        <v>8</v>
      </c>
      <c r="K2914" s="57">
        <f t="shared" ref="K2914:K2919" si="163">J2914</f>
        <v>8</v>
      </c>
      <c r="L2914" s="57"/>
      <c r="M2914" s="22">
        <v>3.1</v>
      </c>
    </row>
    <row r="2915" s="83" customFormat="1" ht="36" spans="1:13">
      <c r="A2915" s="83" t="s">
        <v>44</v>
      </c>
      <c r="B2915" s="84">
        <v>2914</v>
      </c>
      <c r="C2915" s="57" t="s">
        <v>45</v>
      </c>
      <c r="D2915" s="57" t="s">
        <v>353</v>
      </c>
      <c r="E2915" s="42" t="s">
        <v>6621</v>
      </c>
      <c r="F2915" s="98" t="s">
        <v>391</v>
      </c>
      <c r="G2915" s="99" t="s">
        <v>5516</v>
      </c>
      <c r="H2915" s="42" t="s">
        <v>5035</v>
      </c>
      <c r="I2915" s="22" t="s">
        <v>22</v>
      </c>
      <c r="J2915" s="79">
        <v>4</v>
      </c>
      <c r="K2915" s="57">
        <f t="shared" si="163"/>
        <v>4</v>
      </c>
      <c r="L2915" s="57"/>
      <c r="M2915" s="22">
        <v>3.1</v>
      </c>
    </row>
    <row r="2916" s="83" customFormat="1" ht="36" spans="1:13">
      <c r="A2916" s="83" t="s">
        <v>44</v>
      </c>
      <c r="B2916" s="84">
        <v>2915</v>
      </c>
      <c r="C2916" s="57" t="s">
        <v>45</v>
      </c>
      <c r="D2916" s="57" t="s">
        <v>353</v>
      </c>
      <c r="E2916" s="42" t="s">
        <v>6621</v>
      </c>
      <c r="F2916" s="98" t="s">
        <v>391</v>
      </c>
      <c r="G2916" s="99" t="s">
        <v>5517</v>
      </c>
      <c r="H2916" s="42" t="s">
        <v>5035</v>
      </c>
      <c r="I2916" s="22" t="s">
        <v>22</v>
      </c>
      <c r="J2916" s="79">
        <v>2</v>
      </c>
      <c r="K2916" s="57">
        <f t="shared" si="163"/>
        <v>2</v>
      </c>
      <c r="L2916" s="57"/>
      <c r="M2916" s="22">
        <v>3.1</v>
      </c>
    </row>
    <row r="2917" s="83" customFormat="1" ht="36" spans="1:13">
      <c r="A2917" s="83" t="s">
        <v>44</v>
      </c>
      <c r="B2917" s="84">
        <v>2916</v>
      </c>
      <c r="C2917" s="57" t="s">
        <v>45</v>
      </c>
      <c r="D2917" s="57" t="s">
        <v>353</v>
      </c>
      <c r="E2917" s="42" t="s">
        <v>6621</v>
      </c>
      <c r="F2917" s="98" t="s">
        <v>3525</v>
      </c>
      <c r="G2917" s="99" t="s">
        <v>6641</v>
      </c>
      <c r="H2917" s="42" t="s">
        <v>5040</v>
      </c>
      <c r="I2917" s="22" t="s">
        <v>22</v>
      </c>
      <c r="J2917" s="79">
        <v>1</v>
      </c>
      <c r="K2917" s="57">
        <f t="shared" si="163"/>
        <v>1</v>
      </c>
      <c r="L2917" s="57"/>
      <c r="M2917" s="22" t="s">
        <v>473</v>
      </c>
    </row>
    <row r="2918" s="83" customFormat="1" ht="36" spans="1:13">
      <c r="A2918" s="83" t="s">
        <v>44</v>
      </c>
      <c r="B2918" s="84">
        <v>2917</v>
      </c>
      <c r="C2918" s="57" t="s">
        <v>45</v>
      </c>
      <c r="D2918" s="57" t="s">
        <v>353</v>
      </c>
      <c r="E2918" s="42" t="s">
        <v>6621</v>
      </c>
      <c r="F2918" s="98" t="s">
        <v>370</v>
      </c>
      <c r="G2918" s="99" t="s">
        <v>6634</v>
      </c>
      <c r="H2918" s="42" t="s">
        <v>5041</v>
      </c>
      <c r="I2918" s="22" t="s">
        <v>22</v>
      </c>
      <c r="J2918" s="79">
        <v>13</v>
      </c>
      <c r="K2918" s="57">
        <f t="shared" si="163"/>
        <v>13</v>
      </c>
      <c r="L2918" s="57"/>
      <c r="M2918" s="22">
        <v>3.1</v>
      </c>
    </row>
    <row r="2919" s="83" customFormat="1" ht="36" spans="1:13">
      <c r="A2919" s="83" t="s">
        <v>44</v>
      </c>
      <c r="B2919" s="84">
        <v>2918</v>
      </c>
      <c r="C2919" s="57" t="s">
        <v>45</v>
      </c>
      <c r="D2919" s="57" t="s">
        <v>353</v>
      </c>
      <c r="E2919" s="42" t="s">
        <v>6621</v>
      </c>
      <c r="F2919" s="98" t="s">
        <v>370</v>
      </c>
      <c r="G2919" s="99" t="s">
        <v>6635</v>
      </c>
      <c r="H2919" s="42" t="s">
        <v>5041</v>
      </c>
      <c r="I2919" s="22" t="s">
        <v>22</v>
      </c>
      <c r="J2919" s="79">
        <v>10</v>
      </c>
      <c r="K2919" s="57">
        <f t="shared" si="163"/>
        <v>10</v>
      </c>
      <c r="L2919" s="57"/>
      <c r="M2919" s="22">
        <v>3.1</v>
      </c>
    </row>
    <row r="2920" s="83" customFormat="1" ht="36" spans="1:13">
      <c r="A2920" s="83" t="s">
        <v>44</v>
      </c>
      <c r="B2920" s="84">
        <v>2919</v>
      </c>
      <c r="C2920" s="57" t="s">
        <v>45</v>
      </c>
      <c r="D2920" s="57" t="s">
        <v>353</v>
      </c>
      <c r="E2920" s="42" t="s">
        <v>6621</v>
      </c>
      <c r="F2920" s="98" t="s">
        <v>370</v>
      </c>
      <c r="G2920" s="99" t="s">
        <v>6637</v>
      </c>
      <c r="H2920" s="42" t="s">
        <v>5041</v>
      </c>
      <c r="I2920" s="22" t="s">
        <v>22</v>
      </c>
      <c r="J2920" s="79">
        <v>15</v>
      </c>
      <c r="K2920" s="57">
        <f t="shared" ref="K2920:K2925" si="164">(CEILING(J2920*0.2,1))*1</f>
        <v>3</v>
      </c>
      <c r="L2920" s="57"/>
      <c r="M2920" s="22">
        <v>3.1</v>
      </c>
    </row>
    <row r="2921" s="83" customFormat="1" ht="36" spans="1:13">
      <c r="A2921" s="83" t="s">
        <v>44</v>
      </c>
      <c r="B2921" s="84">
        <v>2920</v>
      </c>
      <c r="C2921" s="57" t="s">
        <v>45</v>
      </c>
      <c r="D2921" s="57" t="s">
        <v>353</v>
      </c>
      <c r="E2921" s="42" t="s">
        <v>6621</v>
      </c>
      <c r="F2921" s="98" t="s">
        <v>370</v>
      </c>
      <c r="G2921" s="99" t="s">
        <v>5591</v>
      </c>
      <c r="H2921" s="42" t="s">
        <v>5043</v>
      </c>
      <c r="I2921" s="22" t="s">
        <v>22</v>
      </c>
      <c r="J2921" s="79">
        <v>6</v>
      </c>
      <c r="K2921" s="57">
        <f>J2921</f>
        <v>6</v>
      </c>
      <c r="L2921" s="57"/>
      <c r="M2921" s="22" t="s">
        <v>473</v>
      </c>
    </row>
    <row r="2922" s="83" customFormat="1" ht="36" spans="1:13">
      <c r="A2922" s="83" t="s">
        <v>44</v>
      </c>
      <c r="B2922" s="84">
        <v>2921</v>
      </c>
      <c r="C2922" s="57" t="s">
        <v>45</v>
      </c>
      <c r="D2922" s="57" t="s">
        <v>353</v>
      </c>
      <c r="E2922" s="42" t="s">
        <v>6621</v>
      </c>
      <c r="F2922" s="98" t="s">
        <v>370</v>
      </c>
      <c r="G2922" s="99" t="s">
        <v>6650</v>
      </c>
      <c r="H2922" s="42" t="s">
        <v>5043</v>
      </c>
      <c r="I2922" s="22" t="s">
        <v>22</v>
      </c>
      <c r="J2922" s="79">
        <v>5</v>
      </c>
      <c r="K2922" s="57">
        <f t="shared" si="164"/>
        <v>1</v>
      </c>
      <c r="L2922" s="57"/>
      <c r="M2922" s="22" t="s">
        <v>473</v>
      </c>
    </row>
    <row r="2923" s="83" customFormat="1" ht="36" spans="1:13">
      <c r="A2923" s="83" t="s">
        <v>44</v>
      </c>
      <c r="B2923" s="84">
        <v>2922</v>
      </c>
      <c r="C2923" s="57" t="s">
        <v>45</v>
      </c>
      <c r="D2923" s="57" t="s">
        <v>353</v>
      </c>
      <c r="E2923" s="42" t="s">
        <v>6621</v>
      </c>
      <c r="F2923" s="98" t="s">
        <v>370</v>
      </c>
      <c r="G2923" s="99" t="s">
        <v>6651</v>
      </c>
      <c r="H2923" s="42" t="s">
        <v>5043</v>
      </c>
      <c r="I2923" s="22" t="s">
        <v>22</v>
      </c>
      <c r="J2923" s="79">
        <v>4</v>
      </c>
      <c r="K2923" s="57">
        <f t="shared" si="164"/>
        <v>1</v>
      </c>
      <c r="L2923" s="57"/>
      <c r="M2923" s="22" t="s">
        <v>473</v>
      </c>
    </row>
    <row r="2924" s="83" customFormat="1" ht="36" spans="1:13">
      <c r="A2924" s="83" t="s">
        <v>44</v>
      </c>
      <c r="B2924" s="84">
        <v>2923</v>
      </c>
      <c r="C2924" s="57" t="s">
        <v>45</v>
      </c>
      <c r="D2924" s="57" t="s">
        <v>353</v>
      </c>
      <c r="E2924" s="42" t="s">
        <v>6621</v>
      </c>
      <c r="F2924" s="98" t="s">
        <v>375</v>
      </c>
      <c r="G2924" s="99" t="s">
        <v>5578</v>
      </c>
      <c r="H2924" s="42" t="s">
        <v>5048</v>
      </c>
      <c r="I2924" s="22" t="s">
        <v>22</v>
      </c>
      <c r="J2924" s="79">
        <v>1</v>
      </c>
      <c r="K2924" s="57">
        <f t="shared" si="164"/>
        <v>1</v>
      </c>
      <c r="L2924" s="57"/>
      <c r="M2924" s="22" t="s">
        <v>473</v>
      </c>
    </row>
    <row r="2925" s="83" customFormat="1" ht="36" spans="1:13">
      <c r="A2925" s="83" t="s">
        <v>44</v>
      </c>
      <c r="B2925" s="84">
        <v>2924</v>
      </c>
      <c r="C2925" s="57" t="s">
        <v>45</v>
      </c>
      <c r="D2925" s="57" t="s">
        <v>353</v>
      </c>
      <c r="E2925" s="42" t="s">
        <v>6621</v>
      </c>
      <c r="F2925" s="98" t="s">
        <v>375</v>
      </c>
      <c r="G2925" s="99" t="s">
        <v>5579</v>
      </c>
      <c r="H2925" s="42" t="s">
        <v>5048</v>
      </c>
      <c r="I2925" s="22" t="s">
        <v>22</v>
      </c>
      <c r="J2925" s="79">
        <v>1</v>
      </c>
      <c r="K2925" s="57">
        <f t="shared" si="164"/>
        <v>1</v>
      </c>
      <c r="L2925" s="57"/>
      <c r="M2925" s="22" t="s">
        <v>473</v>
      </c>
    </row>
    <row r="2926" s="83" customFormat="1" ht="36" spans="1:13">
      <c r="A2926" s="83" t="s">
        <v>44</v>
      </c>
      <c r="B2926" s="84">
        <v>2925</v>
      </c>
      <c r="C2926" s="57" t="s">
        <v>45</v>
      </c>
      <c r="D2926" s="57" t="s">
        <v>353</v>
      </c>
      <c r="E2926" s="42" t="s">
        <v>6621</v>
      </c>
      <c r="F2926" s="98" t="s">
        <v>5027</v>
      </c>
      <c r="G2926" s="99" t="s">
        <v>6647</v>
      </c>
      <c r="H2926" s="42"/>
      <c r="I2926" s="22" t="s">
        <v>22</v>
      </c>
      <c r="J2926" s="79">
        <v>1</v>
      </c>
      <c r="K2926" s="57">
        <f t="shared" ref="K2926:K2932" si="165">J2926</f>
        <v>1</v>
      </c>
      <c r="L2926" s="57"/>
      <c r="M2926" s="22">
        <v>3.1</v>
      </c>
    </row>
    <row r="2927" s="83" customFormat="1" ht="36" spans="1:13">
      <c r="A2927" s="83" t="s">
        <v>44</v>
      </c>
      <c r="B2927" s="84">
        <v>2926</v>
      </c>
      <c r="C2927" s="57" t="s">
        <v>45</v>
      </c>
      <c r="D2927" s="57" t="s">
        <v>353</v>
      </c>
      <c r="E2927" s="42" t="s">
        <v>6621</v>
      </c>
      <c r="F2927" s="98" t="s">
        <v>5027</v>
      </c>
      <c r="G2927" s="99" t="s">
        <v>5517</v>
      </c>
      <c r="H2927" s="42"/>
      <c r="I2927" s="22" t="s">
        <v>22</v>
      </c>
      <c r="J2927" s="79">
        <v>3</v>
      </c>
      <c r="K2927" s="57">
        <f t="shared" si="165"/>
        <v>3</v>
      </c>
      <c r="L2927" s="57"/>
      <c r="M2927" s="22">
        <v>3.1</v>
      </c>
    </row>
    <row r="2928" s="83" customFormat="1" ht="36" spans="1:13">
      <c r="A2928" s="83" t="s">
        <v>44</v>
      </c>
      <c r="B2928" s="84">
        <v>2927</v>
      </c>
      <c r="C2928" s="57" t="s">
        <v>45</v>
      </c>
      <c r="D2928" s="57" t="s">
        <v>353</v>
      </c>
      <c r="E2928" s="42" t="s">
        <v>6621</v>
      </c>
      <c r="F2928" s="98" t="s">
        <v>5027</v>
      </c>
      <c r="G2928" s="99" t="s">
        <v>6630</v>
      </c>
      <c r="H2928" s="42"/>
      <c r="I2928" s="22" t="s">
        <v>22</v>
      </c>
      <c r="J2928" s="79">
        <v>2</v>
      </c>
      <c r="K2928" s="57">
        <f>(CEILING(J2928*0.2,1))*1</f>
        <v>1</v>
      </c>
      <c r="L2928" s="57"/>
      <c r="M2928" s="22">
        <v>3.1</v>
      </c>
    </row>
    <row r="2929" s="83" customFormat="1" ht="36" spans="1:13">
      <c r="A2929" s="83" t="s">
        <v>44</v>
      </c>
      <c r="B2929" s="84">
        <v>2928</v>
      </c>
      <c r="C2929" s="57" t="s">
        <v>45</v>
      </c>
      <c r="D2929" s="57" t="s">
        <v>353</v>
      </c>
      <c r="E2929" s="42" t="s">
        <v>6621</v>
      </c>
      <c r="F2929" s="98" t="s">
        <v>370</v>
      </c>
      <c r="G2929" s="99" t="s">
        <v>5591</v>
      </c>
      <c r="H2929" s="42" t="s">
        <v>5041</v>
      </c>
      <c r="I2929" s="22" t="s">
        <v>22</v>
      </c>
      <c r="J2929" s="79">
        <v>28</v>
      </c>
      <c r="K2929" s="57">
        <f t="shared" si="165"/>
        <v>28</v>
      </c>
      <c r="L2929" s="57"/>
      <c r="M2929" s="22" t="s">
        <v>473</v>
      </c>
    </row>
    <row r="2930" s="83" customFormat="1" ht="36" spans="1:13">
      <c r="A2930" s="83" t="s">
        <v>44</v>
      </c>
      <c r="B2930" s="84">
        <v>2929</v>
      </c>
      <c r="C2930" s="57" t="s">
        <v>45</v>
      </c>
      <c r="D2930" s="57" t="s">
        <v>353</v>
      </c>
      <c r="E2930" s="42" t="s">
        <v>6621</v>
      </c>
      <c r="F2930" s="98" t="s">
        <v>370</v>
      </c>
      <c r="G2930" s="99" t="s">
        <v>5586</v>
      </c>
      <c r="H2930" s="42" t="s">
        <v>5041</v>
      </c>
      <c r="I2930" s="22" t="s">
        <v>22</v>
      </c>
      <c r="J2930" s="79">
        <v>25</v>
      </c>
      <c r="K2930" s="57">
        <f t="shared" si="165"/>
        <v>25</v>
      </c>
      <c r="L2930" s="57"/>
      <c r="M2930" s="22" t="s">
        <v>473</v>
      </c>
    </row>
    <row r="2931" s="83" customFormat="1" ht="36" spans="1:13">
      <c r="A2931" s="83" t="s">
        <v>44</v>
      </c>
      <c r="B2931" s="84">
        <v>2930</v>
      </c>
      <c r="C2931" s="57" t="s">
        <v>45</v>
      </c>
      <c r="D2931" s="57" t="s">
        <v>353</v>
      </c>
      <c r="E2931" s="42" t="s">
        <v>6621</v>
      </c>
      <c r="F2931" s="98" t="s">
        <v>370</v>
      </c>
      <c r="G2931" s="99" t="s">
        <v>6652</v>
      </c>
      <c r="H2931" s="42" t="s">
        <v>5041</v>
      </c>
      <c r="I2931" s="22" t="s">
        <v>22</v>
      </c>
      <c r="J2931" s="79">
        <v>59</v>
      </c>
      <c r="K2931" s="57">
        <f t="shared" si="165"/>
        <v>59</v>
      </c>
      <c r="L2931" s="57"/>
      <c r="M2931" s="22" t="s">
        <v>473</v>
      </c>
    </row>
    <row r="2932" s="83" customFormat="1" ht="36" spans="1:13">
      <c r="A2932" s="83" t="s">
        <v>44</v>
      </c>
      <c r="B2932" s="84">
        <v>2931</v>
      </c>
      <c r="C2932" s="57" t="s">
        <v>45</v>
      </c>
      <c r="D2932" s="57" t="s">
        <v>353</v>
      </c>
      <c r="E2932" s="42" t="s">
        <v>6621</v>
      </c>
      <c r="F2932" s="98" t="s">
        <v>370</v>
      </c>
      <c r="G2932" s="99" t="s">
        <v>6653</v>
      </c>
      <c r="H2932" s="42" t="s">
        <v>5041</v>
      </c>
      <c r="I2932" s="22" t="s">
        <v>22</v>
      </c>
      <c r="J2932" s="79">
        <v>3</v>
      </c>
      <c r="K2932" s="57">
        <f t="shared" si="165"/>
        <v>3</v>
      </c>
      <c r="L2932" s="57"/>
      <c r="M2932" s="22" t="s">
        <v>473</v>
      </c>
    </row>
    <row r="2933" s="83" customFormat="1" ht="36" spans="1:13">
      <c r="A2933" s="83" t="s">
        <v>44</v>
      </c>
      <c r="B2933" s="84">
        <v>2932</v>
      </c>
      <c r="C2933" s="57" t="s">
        <v>45</v>
      </c>
      <c r="D2933" s="57" t="s">
        <v>353</v>
      </c>
      <c r="E2933" s="42" t="s">
        <v>6621</v>
      </c>
      <c r="F2933" s="98" t="s">
        <v>370</v>
      </c>
      <c r="G2933" s="99" t="s">
        <v>6654</v>
      </c>
      <c r="H2933" s="42" t="s">
        <v>5041</v>
      </c>
      <c r="I2933" s="22" t="s">
        <v>22</v>
      </c>
      <c r="J2933" s="79">
        <v>6</v>
      </c>
      <c r="K2933" s="57">
        <f t="shared" ref="K2933:K2936" si="166">(CEILING(J2933*0.2,1))*1</f>
        <v>2</v>
      </c>
      <c r="L2933" s="57"/>
      <c r="M2933" s="22" t="s">
        <v>473</v>
      </c>
    </row>
    <row r="2934" s="83" customFormat="1" ht="36" spans="1:13">
      <c r="A2934" s="83" t="s">
        <v>44</v>
      </c>
      <c r="B2934" s="84">
        <v>2933</v>
      </c>
      <c r="C2934" s="57" t="s">
        <v>45</v>
      </c>
      <c r="D2934" s="57" t="s">
        <v>353</v>
      </c>
      <c r="E2934" s="42" t="s">
        <v>6621</v>
      </c>
      <c r="F2934" s="98" t="s">
        <v>370</v>
      </c>
      <c r="G2934" s="99" t="s">
        <v>6655</v>
      </c>
      <c r="H2934" s="42" t="s">
        <v>5041</v>
      </c>
      <c r="I2934" s="22" t="s">
        <v>22</v>
      </c>
      <c r="J2934" s="79">
        <v>2</v>
      </c>
      <c r="K2934" s="57">
        <f t="shared" si="166"/>
        <v>1</v>
      </c>
      <c r="L2934" s="57"/>
      <c r="M2934" s="22" t="s">
        <v>473</v>
      </c>
    </row>
    <row r="2935" s="83" customFormat="1" ht="36" spans="1:13">
      <c r="A2935" s="83" t="s">
        <v>44</v>
      </c>
      <c r="B2935" s="84">
        <v>2934</v>
      </c>
      <c r="C2935" s="57" t="s">
        <v>45</v>
      </c>
      <c r="D2935" s="57" t="s">
        <v>353</v>
      </c>
      <c r="E2935" s="42" t="s">
        <v>6621</v>
      </c>
      <c r="F2935" s="98" t="s">
        <v>370</v>
      </c>
      <c r="G2935" s="99" t="s">
        <v>6656</v>
      </c>
      <c r="H2935" s="42" t="s">
        <v>5041</v>
      </c>
      <c r="I2935" s="22" t="s">
        <v>22</v>
      </c>
      <c r="J2935" s="79">
        <v>2</v>
      </c>
      <c r="K2935" s="57">
        <f t="shared" si="166"/>
        <v>1</v>
      </c>
      <c r="L2935" s="57"/>
      <c r="M2935" s="22" t="s">
        <v>473</v>
      </c>
    </row>
    <row r="2936" s="83" customFormat="1" ht="36" spans="1:13">
      <c r="A2936" s="83" t="s">
        <v>44</v>
      </c>
      <c r="B2936" s="84">
        <v>2935</v>
      </c>
      <c r="C2936" s="57" t="s">
        <v>45</v>
      </c>
      <c r="D2936" s="57" t="s">
        <v>353</v>
      </c>
      <c r="E2936" s="42" t="s">
        <v>6621</v>
      </c>
      <c r="F2936" s="98" t="s">
        <v>370</v>
      </c>
      <c r="G2936" s="99" t="s">
        <v>6657</v>
      </c>
      <c r="H2936" s="42" t="s">
        <v>5041</v>
      </c>
      <c r="I2936" s="22" t="s">
        <v>22</v>
      </c>
      <c r="J2936" s="79">
        <v>5</v>
      </c>
      <c r="K2936" s="57">
        <f t="shared" si="166"/>
        <v>1</v>
      </c>
      <c r="L2936" s="57"/>
      <c r="M2936" s="22" t="s">
        <v>473</v>
      </c>
    </row>
    <row r="2937" s="83" customFormat="1" ht="36" spans="1:13">
      <c r="A2937" s="83" t="s">
        <v>44</v>
      </c>
      <c r="B2937" s="84">
        <v>2936</v>
      </c>
      <c r="C2937" s="57" t="s">
        <v>45</v>
      </c>
      <c r="D2937" s="57" t="s">
        <v>353</v>
      </c>
      <c r="E2937" s="42" t="s">
        <v>6621</v>
      </c>
      <c r="F2937" s="98" t="s">
        <v>375</v>
      </c>
      <c r="G2937" s="99" t="s">
        <v>5577</v>
      </c>
      <c r="H2937" s="42" t="s">
        <v>5060</v>
      </c>
      <c r="I2937" s="22" t="s">
        <v>22</v>
      </c>
      <c r="J2937" s="79">
        <v>6</v>
      </c>
      <c r="K2937" s="57">
        <f>J2937</f>
        <v>6</v>
      </c>
      <c r="L2937" s="57"/>
      <c r="M2937" s="22">
        <v>3.1</v>
      </c>
    </row>
    <row r="2938" s="83" customFormat="1" ht="36" spans="1:13">
      <c r="A2938" s="83" t="s">
        <v>44</v>
      </c>
      <c r="B2938" s="84">
        <v>2937</v>
      </c>
      <c r="C2938" s="57" t="s">
        <v>45</v>
      </c>
      <c r="D2938" s="57" t="s">
        <v>353</v>
      </c>
      <c r="E2938" s="42" t="s">
        <v>6621</v>
      </c>
      <c r="F2938" s="98" t="s">
        <v>375</v>
      </c>
      <c r="G2938" s="99" t="s">
        <v>5578</v>
      </c>
      <c r="H2938" s="42" t="s">
        <v>5060</v>
      </c>
      <c r="I2938" s="22" t="s">
        <v>22</v>
      </c>
      <c r="J2938" s="79">
        <v>2</v>
      </c>
      <c r="K2938" s="57">
        <f t="shared" ref="K2938:K2940" si="167">(CEILING(J2938*0.2,1))*1</f>
        <v>1</v>
      </c>
      <c r="L2938" s="57"/>
      <c r="M2938" s="22">
        <v>3.1</v>
      </c>
    </row>
    <row r="2939" s="83" customFormat="1" ht="36" spans="1:13">
      <c r="A2939" s="83" t="s">
        <v>44</v>
      </c>
      <c r="B2939" s="84">
        <v>2938</v>
      </c>
      <c r="C2939" s="57" t="s">
        <v>45</v>
      </c>
      <c r="D2939" s="57" t="s">
        <v>353</v>
      </c>
      <c r="E2939" s="42" t="s">
        <v>6621</v>
      </c>
      <c r="F2939" s="98" t="s">
        <v>375</v>
      </c>
      <c r="G2939" s="99" t="s">
        <v>5579</v>
      </c>
      <c r="H2939" s="42" t="s">
        <v>5060</v>
      </c>
      <c r="I2939" s="22" t="s">
        <v>22</v>
      </c>
      <c r="J2939" s="79">
        <v>2</v>
      </c>
      <c r="K2939" s="57">
        <f t="shared" si="167"/>
        <v>1</v>
      </c>
      <c r="L2939" s="57"/>
      <c r="M2939" s="22">
        <v>3.1</v>
      </c>
    </row>
    <row r="2940" s="83" customFormat="1" ht="36" spans="1:13">
      <c r="A2940" s="83" t="s">
        <v>44</v>
      </c>
      <c r="B2940" s="84">
        <v>2939</v>
      </c>
      <c r="C2940" s="57" t="s">
        <v>45</v>
      </c>
      <c r="D2940" s="57" t="s">
        <v>353</v>
      </c>
      <c r="E2940" s="42" t="s">
        <v>6621</v>
      </c>
      <c r="F2940" s="98" t="s">
        <v>391</v>
      </c>
      <c r="G2940" s="99" t="s">
        <v>6658</v>
      </c>
      <c r="H2940" s="42" t="s">
        <v>5041</v>
      </c>
      <c r="I2940" s="22" t="s">
        <v>22</v>
      </c>
      <c r="J2940" s="79">
        <v>1</v>
      </c>
      <c r="K2940" s="57">
        <f t="shared" si="167"/>
        <v>1</v>
      </c>
      <c r="L2940" s="57"/>
      <c r="M2940" s="22">
        <v>3.1</v>
      </c>
    </row>
    <row r="2941" s="83" customFormat="1" ht="36" spans="1:13">
      <c r="A2941" s="83" t="s">
        <v>44</v>
      </c>
      <c r="B2941" s="84">
        <v>2940</v>
      </c>
      <c r="C2941" s="57" t="s">
        <v>45</v>
      </c>
      <c r="D2941" s="57" t="s">
        <v>353</v>
      </c>
      <c r="E2941" s="42" t="s">
        <v>6621</v>
      </c>
      <c r="F2941" s="98" t="s">
        <v>3525</v>
      </c>
      <c r="G2941" s="99" t="s">
        <v>6641</v>
      </c>
      <c r="H2941" s="42" t="s">
        <v>5040</v>
      </c>
      <c r="I2941" s="22" t="s">
        <v>22</v>
      </c>
      <c r="J2941" s="79">
        <v>21</v>
      </c>
      <c r="K2941" s="57">
        <f>J2941</f>
        <v>21</v>
      </c>
      <c r="L2941" s="57"/>
      <c r="M2941" s="22">
        <v>3.1</v>
      </c>
    </row>
    <row r="2942" s="83" customFormat="1" ht="36" spans="1:13">
      <c r="A2942" s="83" t="s">
        <v>44</v>
      </c>
      <c r="B2942" s="84">
        <v>2941</v>
      </c>
      <c r="C2942" s="57" t="s">
        <v>45</v>
      </c>
      <c r="D2942" s="57" t="s">
        <v>353</v>
      </c>
      <c r="E2942" s="42" t="s">
        <v>6621</v>
      </c>
      <c r="F2942" s="98" t="s">
        <v>3435</v>
      </c>
      <c r="G2942" s="99" t="s">
        <v>6659</v>
      </c>
      <c r="H2942" s="42" t="s">
        <v>5041</v>
      </c>
      <c r="I2942" s="22" t="s">
        <v>22</v>
      </c>
      <c r="J2942" s="79">
        <v>1</v>
      </c>
      <c r="K2942" s="57">
        <f t="shared" ref="K2942:K2944" si="168">(CEILING(J2942*0.2,1))*1</f>
        <v>1</v>
      </c>
      <c r="L2942" s="57"/>
      <c r="M2942" s="22" t="s">
        <v>473</v>
      </c>
    </row>
    <row r="2943" s="83" customFormat="1" ht="36" spans="1:13">
      <c r="A2943" s="83" t="s">
        <v>44</v>
      </c>
      <c r="B2943" s="84">
        <v>2942</v>
      </c>
      <c r="C2943" s="57" t="s">
        <v>45</v>
      </c>
      <c r="D2943" s="57" t="s">
        <v>353</v>
      </c>
      <c r="E2943" s="42" t="s">
        <v>6621</v>
      </c>
      <c r="F2943" s="98" t="s">
        <v>3435</v>
      </c>
      <c r="G2943" s="99" t="s">
        <v>6660</v>
      </c>
      <c r="H2943" s="42" t="s">
        <v>5041</v>
      </c>
      <c r="I2943" s="22" t="s">
        <v>22</v>
      </c>
      <c r="J2943" s="79">
        <v>1</v>
      </c>
      <c r="K2943" s="57">
        <f t="shared" si="168"/>
        <v>1</v>
      </c>
      <c r="L2943" s="57"/>
      <c r="M2943" s="22" t="s">
        <v>473</v>
      </c>
    </row>
    <row r="2944" s="83" customFormat="1" ht="36" spans="1:13">
      <c r="A2944" s="83" t="s">
        <v>44</v>
      </c>
      <c r="B2944" s="84">
        <v>2943</v>
      </c>
      <c r="C2944" s="57" t="s">
        <v>45</v>
      </c>
      <c r="D2944" s="57" t="s">
        <v>353</v>
      </c>
      <c r="E2944" s="42" t="s">
        <v>6621</v>
      </c>
      <c r="F2944" s="98" t="s">
        <v>3435</v>
      </c>
      <c r="G2944" s="99" t="s">
        <v>6661</v>
      </c>
      <c r="H2944" s="42" t="s">
        <v>5041</v>
      </c>
      <c r="I2944" s="22" t="s">
        <v>22</v>
      </c>
      <c r="J2944" s="79">
        <v>6</v>
      </c>
      <c r="K2944" s="57">
        <f t="shared" si="168"/>
        <v>2</v>
      </c>
      <c r="L2944" s="57"/>
      <c r="M2944" s="22" t="s">
        <v>473</v>
      </c>
    </row>
    <row r="2945" s="83" customFormat="1" ht="36" spans="1:13">
      <c r="A2945" s="83" t="s">
        <v>44</v>
      </c>
      <c r="B2945" s="84">
        <v>2944</v>
      </c>
      <c r="C2945" s="57" t="s">
        <v>45</v>
      </c>
      <c r="D2945" s="57" t="s">
        <v>353</v>
      </c>
      <c r="E2945" s="42" t="s">
        <v>6621</v>
      </c>
      <c r="F2945" s="98" t="s">
        <v>3435</v>
      </c>
      <c r="G2945" s="99" t="s">
        <v>6662</v>
      </c>
      <c r="H2945" s="42" t="s">
        <v>5041</v>
      </c>
      <c r="I2945" s="22" t="s">
        <v>22</v>
      </c>
      <c r="J2945" s="79">
        <v>8</v>
      </c>
      <c r="K2945" s="57">
        <v>0</v>
      </c>
      <c r="L2945" s="57"/>
      <c r="M2945" s="22" t="s">
        <v>473</v>
      </c>
    </row>
    <row r="2946" s="83" customFormat="1" ht="36" spans="1:13">
      <c r="A2946" s="83" t="s">
        <v>44</v>
      </c>
      <c r="B2946" s="84">
        <v>2945</v>
      </c>
      <c r="C2946" s="57" t="s">
        <v>45</v>
      </c>
      <c r="D2946" s="57" t="s">
        <v>353</v>
      </c>
      <c r="E2946" s="42" t="s">
        <v>6621</v>
      </c>
      <c r="F2946" s="98" t="s">
        <v>370</v>
      </c>
      <c r="G2946" s="99" t="s">
        <v>5587</v>
      </c>
      <c r="H2946" s="42" t="s">
        <v>5041</v>
      </c>
      <c r="I2946" s="22" t="s">
        <v>22</v>
      </c>
      <c r="J2946" s="79">
        <v>2</v>
      </c>
      <c r="K2946" s="57">
        <f t="shared" ref="K2946:K2957" si="169">J2946</f>
        <v>2</v>
      </c>
      <c r="L2946" s="57"/>
      <c r="M2946" s="22">
        <v>3.1</v>
      </c>
    </row>
    <row r="2947" s="83" customFormat="1" ht="36" spans="1:13">
      <c r="A2947" s="83" t="s">
        <v>44</v>
      </c>
      <c r="B2947" s="84">
        <v>2946</v>
      </c>
      <c r="C2947" s="57" t="s">
        <v>45</v>
      </c>
      <c r="D2947" s="57" t="s">
        <v>353</v>
      </c>
      <c r="E2947" s="42" t="s">
        <v>6621</v>
      </c>
      <c r="F2947" s="98" t="s">
        <v>370</v>
      </c>
      <c r="G2947" s="99" t="s">
        <v>5591</v>
      </c>
      <c r="H2947" s="42" t="s">
        <v>5041</v>
      </c>
      <c r="I2947" s="22" t="s">
        <v>22</v>
      </c>
      <c r="J2947" s="79">
        <v>14</v>
      </c>
      <c r="K2947" s="57">
        <f t="shared" si="169"/>
        <v>14</v>
      </c>
      <c r="L2947" s="57"/>
      <c r="M2947" s="22">
        <v>3.1</v>
      </c>
    </row>
    <row r="2948" s="83" customFormat="1" ht="36" spans="1:13">
      <c r="A2948" s="83" t="s">
        <v>44</v>
      </c>
      <c r="B2948" s="84">
        <v>2947</v>
      </c>
      <c r="C2948" s="57" t="s">
        <v>45</v>
      </c>
      <c r="D2948" s="57" t="s">
        <v>353</v>
      </c>
      <c r="E2948" s="42" t="s">
        <v>6621</v>
      </c>
      <c r="F2948" s="98" t="s">
        <v>370</v>
      </c>
      <c r="G2948" s="99" t="s">
        <v>5586</v>
      </c>
      <c r="H2948" s="42" t="s">
        <v>5041</v>
      </c>
      <c r="I2948" s="22" t="s">
        <v>22</v>
      </c>
      <c r="J2948" s="79">
        <v>4</v>
      </c>
      <c r="K2948" s="57">
        <f t="shared" si="169"/>
        <v>4</v>
      </c>
      <c r="L2948" s="57"/>
      <c r="M2948" s="22">
        <v>3.1</v>
      </c>
    </row>
    <row r="2949" s="83" customFormat="1" ht="36" spans="1:13">
      <c r="A2949" s="83" t="s">
        <v>44</v>
      </c>
      <c r="B2949" s="84">
        <v>2948</v>
      </c>
      <c r="C2949" s="57" t="s">
        <v>45</v>
      </c>
      <c r="D2949" s="57" t="s">
        <v>353</v>
      </c>
      <c r="E2949" s="42" t="s">
        <v>6621</v>
      </c>
      <c r="F2949" s="98" t="s">
        <v>370</v>
      </c>
      <c r="G2949" s="99" t="s">
        <v>5585</v>
      </c>
      <c r="H2949" s="42" t="s">
        <v>5041</v>
      </c>
      <c r="I2949" s="22" t="s">
        <v>22</v>
      </c>
      <c r="J2949" s="79">
        <v>1</v>
      </c>
      <c r="K2949" s="57">
        <f t="shared" si="169"/>
        <v>1</v>
      </c>
      <c r="L2949" s="57"/>
      <c r="M2949" s="22">
        <v>3.1</v>
      </c>
    </row>
    <row r="2950" s="83" customFormat="1" ht="36" spans="1:13">
      <c r="A2950" s="83" t="s">
        <v>44</v>
      </c>
      <c r="B2950" s="84">
        <v>2949</v>
      </c>
      <c r="C2950" s="57" t="s">
        <v>45</v>
      </c>
      <c r="D2950" s="57" t="s">
        <v>353</v>
      </c>
      <c r="E2950" s="42" t="s">
        <v>6621</v>
      </c>
      <c r="F2950" s="98" t="s">
        <v>370</v>
      </c>
      <c r="G2950" s="99" t="s">
        <v>5589</v>
      </c>
      <c r="H2950" s="42" t="s">
        <v>5041</v>
      </c>
      <c r="I2950" s="22" t="s">
        <v>22</v>
      </c>
      <c r="J2950" s="79">
        <v>18</v>
      </c>
      <c r="K2950" s="57">
        <f t="shared" si="169"/>
        <v>18</v>
      </c>
      <c r="L2950" s="57"/>
      <c r="M2950" s="22">
        <v>3.1</v>
      </c>
    </row>
    <row r="2951" s="83" customFormat="1" ht="36" spans="1:13">
      <c r="A2951" s="83" t="s">
        <v>44</v>
      </c>
      <c r="B2951" s="84">
        <v>2950</v>
      </c>
      <c r="C2951" s="57" t="s">
        <v>45</v>
      </c>
      <c r="D2951" s="57" t="s">
        <v>353</v>
      </c>
      <c r="E2951" s="42" t="s">
        <v>6621</v>
      </c>
      <c r="F2951" s="98" t="s">
        <v>375</v>
      </c>
      <c r="G2951" s="99" t="s">
        <v>5577</v>
      </c>
      <c r="H2951" s="42" t="s">
        <v>5060</v>
      </c>
      <c r="I2951" s="22" t="s">
        <v>22</v>
      </c>
      <c r="J2951" s="79">
        <v>1</v>
      </c>
      <c r="K2951" s="57">
        <f t="shared" si="169"/>
        <v>1</v>
      </c>
      <c r="L2951" s="57"/>
      <c r="M2951" s="22">
        <v>3.1</v>
      </c>
    </row>
    <row r="2952" s="83" customFormat="1" ht="36" spans="1:13">
      <c r="A2952" s="83" t="s">
        <v>44</v>
      </c>
      <c r="B2952" s="84">
        <v>2951</v>
      </c>
      <c r="C2952" s="57" t="s">
        <v>45</v>
      </c>
      <c r="D2952" s="57" t="s">
        <v>353</v>
      </c>
      <c r="E2952" s="42" t="s">
        <v>6621</v>
      </c>
      <c r="F2952" s="98" t="s">
        <v>3525</v>
      </c>
      <c r="G2952" s="99" t="s">
        <v>6663</v>
      </c>
      <c r="H2952" s="42"/>
      <c r="I2952" s="22" t="s">
        <v>22</v>
      </c>
      <c r="J2952" s="79">
        <v>4</v>
      </c>
      <c r="K2952" s="57">
        <f t="shared" si="169"/>
        <v>4</v>
      </c>
      <c r="L2952" s="57"/>
      <c r="M2952" s="22">
        <v>3.1</v>
      </c>
    </row>
    <row r="2953" s="83" customFormat="1" ht="36" spans="1:13">
      <c r="A2953" s="83" t="s">
        <v>44</v>
      </c>
      <c r="B2953" s="84">
        <v>2952</v>
      </c>
      <c r="C2953" s="57" t="s">
        <v>45</v>
      </c>
      <c r="D2953" s="57" t="s">
        <v>353</v>
      </c>
      <c r="E2953" s="42" t="s">
        <v>6621</v>
      </c>
      <c r="F2953" s="98" t="s">
        <v>3525</v>
      </c>
      <c r="G2953" s="99" t="s">
        <v>5577</v>
      </c>
      <c r="H2953" s="42"/>
      <c r="I2953" s="22" t="s">
        <v>22</v>
      </c>
      <c r="J2953" s="79">
        <v>1</v>
      </c>
      <c r="K2953" s="57">
        <f t="shared" si="169"/>
        <v>1</v>
      </c>
      <c r="L2953" s="57"/>
      <c r="M2953" s="22">
        <v>3.1</v>
      </c>
    </row>
    <row r="2954" s="83" customFormat="1" ht="36" spans="1:13">
      <c r="A2954" s="83" t="s">
        <v>44</v>
      </c>
      <c r="B2954" s="84">
        <v>2953</v>
      </c>
      <c r="C2954" s="57" t="s">
        <v>45</v>
      </c>
      <c r="D2954" s="57" t="s">
        <v>353</v>
      </c>
      <c r="E2954" s="42" t="s">
        <v>6621</v>
      </c>
      <c r="F2954" s="98" t="s">
        <v>370</v>
      </c>
      <c r="G2954" s="99" t="s">
        <v>6664</v>
      </c>
      <c r="H2954" s="42" t="s">
        <v>5071</v>
      </c>
      <c r="I2954" s="22" t="s">
        <v>22</v>
      </c>
      <c r="J2954" s="79">
        <v>19</v>
      </c>
      <c r="K2954" s="57">
        <f t="shared" si="169"/>
        <v>19</v>
      </c>
      <c r="L2954" s="57"/>
      <c r="M2954" s="22">
        <v>3.1</v>
      </c>
    </row>
    <row r="2955" s="83" customFormat="1" ht="36" spans="1:13">
      <c r="A2955" s="83" t="s">
        <v>44</v>
      </c>
      <c r="B2955" s="84">
        <v>2954</v>
      </c>
      <c r="C2955" s="57" t="s">
        <v>45</v>
      </c>
      <c r="D2955" s="57" t="s">
        <v>353</v>
      </c>
      <c r="E2955" s="42" t="s">
        <v>6621</v>
      </c>
      <c r="F2955" s="98" t="s">
        <v>370</v>
      </c>
      <c r="G2955" s="99" t="s">
        <v>6665</v>
      </c>
      <c r="H2955" s="42" t="s">
        <v>5071</v>
      </c>
      <c r="I2955" s="22" t="s">
        <v>22</v>
      </c>
      <c r="J2955" s="79">
        <v>1</v>
      </c>
      <c r="K2955" s="57">
        <f t="shared" si="169"/>
        <v>1</v>
      </c>
      <c r="L2955" s="57"/>
      <c r="M2955" s="22">
        <v>3.1</v>
      </c>
    </row>
    <row r="2956" s="83" customFormat="1" ht="36" spans="1:13">
      <c r="A2956" s="83" t="s">
        <v>44</v>
      </c>
      <c r="B2956" s="84">
        <v>2955</v>
      </c>
      <c r="C2956" s="57" t="s">
        <v>45</v>
      </c>
      <c r="D2956" s="57" t="s">
        <v>353</v>
      </c>
      <c r="E2956" s="42" t="s">
        <v>6621</v>
      </c>
      <c r="F2956" s="98" t="s">
        <v>370</v>
      </c>
      <c r="G2956" s="99" t="s">
        <v>6666</v>
      </c>
      <c r="H2956" s="42" t="s">
        <v>5071</v>
      </c>
      <c r="I2956" s="22" t="s">
        <v>22</v>
      </c>
      <c r="J2956" s="79">
        <v>8</v>
      </c>
      <c r="K2956" s="57">
        <f t="shared" si="169"/>
        <v>8</v>
      </c>
      <c r="L2956" s="57"/>
      <c r="M2956" s="22">
        <v>3.1</v>
      </c>
    </row>
    <row r="2957" s="83" customFormat="1" ht="36" spans="1:13">
      <c r="A2957" s="83" t="s">
        <v>44</v>
      </c>
      <c r="B2957" s="84">
        <v>2956</v>
      </c>
      <c r="C2957" s="57" t="s">
        <v>45</v>
      </c>
      <c r="D2957" s="57" t="s">
        <v>353</v>
      </c>
      <c r="E2957" s="42" t="s">
        <v>6621</v>
      </c>
      <c r="F2957" s="98" t="s">
        <v>370</v>
      </c>
      <c r="G2957" s="99" t="s">
        <v>6666</v>
      </c>
      <c r="H2957" s="42" t="s">
        <v>5071</v>
      </c>
      <c r="I2957" s="22" t="s">
        <v>22</v>
      </c>
      <c r="J2957" s="79">
        <v>4</v>
      </c>
      <c r="K2957" s="57">
        <f t="shared" si="169"/>
        <v>4</v>
      </c>
      <c r="L2957" s="57"/>
      <c r="M2957" s="22">
        <v>3.1</v>
      </c>
    </row>
    <row r="2958" s="83" customFormat="1" ht="36" spans="1:13">
      <c r="A2958" s="83" t="s">
        <v>44</v>
      </c>
      <c r="B2958" s="84">
        <v>2957</v>
      </c>
      <c r="C2958" s="57" t="s">
        <v>45</v>
      </c>
      <c r="D2958" s="57" t="s">
        <v>353</v>
      </c>
      <c r="E2958" s="42" t="s">
        <v>6621</v>
      </c>
      <c r="F2958" s="98" t="s">
        <v>370</v>
      </c>
      <c r="G2958" s="99" t="s">
        <v>6667</v>
      </c>
      <c r="H2958" s="42" t="s">
        <v>5071</v>
      </c>
      <c r="I2958" s="22" t="s">
        <v>22</v>
      </c>
      <c r="J2958" s="79">
        <v>10</v>
      </c>
      <c r="K2958" s="57">
        <f>(CEILING(J2958*0.2,1))*1</f>
        <v>2</v>
      </c>
      <c r="L2958" s="57"/>
      <c r="M2958" s="22">
        <v>3.1</v>
      </c>
    </row>
    <row r="2959" s="83" customFormat="1" ht="36" spans="1:13">
      <c r="A2959" s="83" t="s">
        <v>44</v>
      </c>
      <c r="B2959" s="84">
        <v>2958</v>
      </c>
      <c r="C2959" s="57" t="s">
        <v>45</v>
      </c>
      <c r="D2959" s="57" t="s">
        <v>353</v>
      </c>
      <c r="E2959" s="42" t="s">
        <v>6621</v>
      </c>
      <c r="F2959" s="98" t="s">
        <v>375</v>
      </c>
      <c r="G2959" s="99" t="s">
        <v>6668</v>
      </c>
      <c r="H2959" s="42" t="s">
        <v>5077</v>
      </c>
      <c r="I2959" s="22" t="s">
        <v>22</v>
      </c>
      <c r="J2959" s="79">
        <v>10</v>
      </c>
      <c r="K2959" s="57">
        <v>0</v>
      </c>
      <c r="L2959" s="57"/>
      <c r="M2959" s="22">
        <v>3.1</v>
      </c>
    </row>
    <row r="2960" s="83" customFormat="1" ht="36" spans="1:13">
      <c r="A2960" s="83" t="s">
        <v>44</v>
      </c>
      <c r="B2960" s="84">
        <v>2959</v>
      </c>
      <c r="C2960" s="57" t="s">
        <v>45</v>
      </c>
      <c r="D2960" s="57" t="s">
        <v>353</v>
      </c>
      <c r="E2960" s="42" t="s">
        <v>6621</v>
      </c>
      <c r="F2960" s="98" t="s">
        <v>391</v>
      </c>
      <c r="G2960" s="99" t="s">
        <v>6669</v>
      </c>
      <c r="H2960" s="42" t="s">
        <v>5077</v>
      </c>
      <c r="I2960" s="22" t="s">
        <v>22</v>
      </c>
      <c r="J2960" s="79">
        <v>5</v>
      </c>
      <c r="K2960" s="57">
        <f>(CEILING(J2960*0.2,1))*1</f>
        <v>1</v>
      </c>
      <c r="L2960" s="57"/>
      <c r="M2960" s="22">
        <v>3.1</v>
      </c>
    </row>
    <row r="2961" s="83" customFormat="1" ht="36" spans="1:13">
      <c r="A2961" s="83" t="s">
        <v>44</v>
      </c>
      <c r="B2961" s="84">
        <v>2960</v>
      </c>
      <c r="C2961" s="57" t="s">
        <v>45</v>
      </c>
      <c r="D2961" s="57" t="s">
        <v>353</v>
      </c>
      <c r="E2961" s="42" t="s">
        <v>6621</v>
      </c>
      <c r="F2961" s="98" t="s">
        <v>3525</v>
      </c>
      <c r="G2961" s="99" t="s">
        <v>6670</v>
      </c>
      <c r="H2961" s="42"/>
      <c r="I2961" s="22" t="s">
        <v>22</v>
      </c>
      <c r="J2961" s="79">
        <v>10</v>
      </c>
      <c r="K2961" s="57">
        <f t="shared" ref="K2961:K2965" si="170">J2961</f>
        <v>10</v>
      </c>
      <c r="L2961" s="57"/>
      <c r="M2961" s="22">
        <v>3.1</v>
      </c>
    </row>
    <row r="2962" s="83" customFormat="1" ht="36" spans="1:13">
      <c r="A2962" s="83" t="s">
        <v>44</v>
      </c>
      <c r="B2962" s="84">
        <v>2961</v>
      </c>
      <c r="C2962" s="57" t="s">
        <v>45</v>
      </c>
      <c r="D2962" s="57" t="s">
        <v>353</v>
      </c>
      <c r="E2962" s="42" t="s">
        <v>6621</v>
      </c>
      <c r="F2962" s="98" t="s">
        <v>3525</v>
      </c>
      <c r="G2962" s="99" t="s">
        <v>6671</v>
      </c>
      <c r="H2962" s="42" t="s">
        <v>5071</v>
      </c>
      <c r="I2962" s="22" t="s">
        <v>22</v>
      </c>
      <c r="J2962" s="79">
        <v>5</v>
      </c>
      <c r="K2962" s="57">
        <f t="shared" si="170"/>
        <v>5</v>
      </c>
      <c r="L2962" s="57"/>
      <c r="M2962" s="22" t="s">
        <v>473</v>
      </c>
    </row>
    <row r="2963" s="83" customFormat="1" ht="36" spans="1:13">
      <c r="A2963" s="83" t="s">
        <v>44</v>
      </c>
      <c r="B2963" s="84">
        <v>2962</v>
      </c>
      <c r="C2963" s="57" t="s">
        <v>45</v>
      </c>
      <c r="D2963" s="57" t="s">
        <v>353</v>
      </c>
      <c r="E2963" s="42" t="s">
        <v>6621</v>
      </c>
      <c r="F2963" s="98" t="s">
        <v>370</v>
      </c>
      <c r="G2963" s="99" t="s">
        <v>6664</v>
      </c>
      <c r="H2963" s="42" t="s">
        <v>5017</v>
      </c>
      <c r="I2963" s="22" t="s">
        <v>22</v>
      </c>
      <c r="J2963" s="79">
        <v>22</v>
      </c>
      <c r="K2963" s="57">
        <f t="shared" si="170"/>
        <v>22</v>
      </c>
      <c r="L2963" s="57"/>
      <c r="M2963" s="22">
        <v>3.1</v>
      </c>
    </row>
    <row r="2964" s="83" customFormat="1" ht="36" spans="1:13">
      <c r="A2964" s="83" t="s">
        <v>44</v>
      </c>
      <c r="B2964" s="84">
        <v>2963</v>
      </c>
      <c r="C2964" s="57" t="s">
        <v>45</v>
      </c>
      <c r="D2964" s="57" t="s">
        <v>353</v>
      </c>
      <c r="E2964" s="42" t="s">
        <v>6621</v>
      </c>
      <c r="F2964" s="98" t="s">
        <v>370</v>
      </c>
      <c r="G2964" s="99" t="s">
        <v>6665</v>
      </c>
      <c r="H2964" s="42" t="s">
        <v>5017</v>
      </c>
      <c r="I2964" s="22" t="s">
        <v>22</v>
      </c>
      <c r="J2964" s="79">
        <v>13</v>
      </c>
      <c r="K2964" s="57">
        <f t="shared" si="170"/>
        <v>13</v>
      </c>
      <c r="L2964" s="57"/>
      <c r="M2964" s="22">
        <v>3.1</v>
      </c>
    </row>
    <row r="2965" s="83" customFormat="1" ht="36" spans="1:13">
      <c r="A2965" s="83" t="s">
        <v>44</v>
      </c>
      <c r="B2965" s="84">
        <v>2964</v>
      </c>
      <c r="C2965" s="57" t="s">
        <v>45</v>
      </c>
      <c r="D2965" s="57" t="s">
        <v>353</v>
      </c>
      <c r="E2965" s="42" t="s">
        <v>6621</v>
      </c>
      <c r="F2965" s="98" t="s">
        <v>370</v>
      </c>
      <c r="G2965" s="99" t="s">
        <v>6666</v>
      </c>
      <c r="H2965" s="42" t="s">
        <v>5017</v>
      </c>
      <c r="I2965" s="22" t="s">
        <v>22</v>
      </c>
      <c r="J2965" s="79">
        <v>19</v>
      </c>
      <c r="K2965" s="57">
        <f t="shared" si="170"/>
        <v>19</v>
      </c>
      <c r="L2965" s="57"/>
      <c r="M2965" s="22">
        <v>3.1</v>
      </c>
    </row>
    <row r="2966" s="83" customFormat="1" ht="36" spans="1:13">
      <c r="A2966" s="83" t="s">
        <v>44</v>
      </c>
      <c r="B2966" s="84">
        <v>2965</v>
      </c>
      <c r="C2966" s="57" t="s">
        <v>45</v>
      </c>
      <c r="D2966" s="57" t="s">
        <v>353</v>
      </c>
      <c r="E2966" s="42" t="s">
        <v>6621</v>
      </c>
      <c r="F2966" s="98" t="s">
        <v>370</v>
      </c>
      <c r="G2966" s="99" t="s">
        <v>6672</v>
      </c>
      <c r="H2966" s="42" t="s">
        <v>5017</v>
      </c>
      <c r="I2966" s="22" t="s">
        <v>22</v>
      </c>
      <c r="J2966" s="79">
        <v>4</v>
      </c>
      <c r="K2966" s="57">
        <f t="shared" ref="K2966:K2968" si="171">(CEILING(J2966*0.2,1))*1</f>
        <v>1</v>
      </c>
      <c r="L2966" s="57"/>
      <c r="M2966" s="22">
        <v>3.1</v>
      </c>
    </row>
    <row r="2967" s="83" customFormat="1" ht="36" spans="1:13">
      <c r="A2967" s="83" t="s">
        <v>44</v>
      </c>
      <c r="B2967" s="84">
        <v>2966</v>
      </c>
      <c r="C2967" s="57" t="s">
        <v>45</v>
      </c>
      <c r="D2967" s="57" t="s">
        <v>353</v>
      </c>
      <c r="E2967" s="42" t="s">
        <v>6621</v>
      </c>
      <c r="F2967" s="98" t="s">
        <v>370</v>
      </c>
      <c r="G2967" s="99" t="s">
        <v>6673</v>
      </c>
      <c r="H2967" s="42" t="s">
        <v>5017</v>
      </c>
      <c r="I2967" s="22" t="s">
        <v>22</v>
      </c>
      <c r="J2967" s="79">
        <v>2</v>
      </c>
      <c r="K2967" s="57">
        <f t="shared" si="171"/>
        <v>1</v>
      </c>
      <c r="L2967" s="57"/>
      <c r="M2967" s="22">
        <v>3.1</v>
      </c>
    </row>
    <row r="2968" s="83" customFormat="1" ht="36" spans="1:13">
      <c r="A2968" s="83" t="s">
        <v>44</v>
      </c>
      <c r="B2968" s="84">
        <v>2967</v>
      </c>
      <c r="C2968" s="57" t="s">
        <v>45</v>
      </c>
      <c r="D2968" s="57" t="s">
        <v>353</v>
      </c>
      <c r="E2968" s="42" t="s">
        <v>6621</v>
      </c>
      <c r="F2968" s="98" t="s">
        <v>370</v>
      </c>
      <c r="G2968" s="99" t="s">
        <v>6674</v>
      </c>
      <c r="H2968" s="42" t="s">
        <v>5017</v>
      </c>
      <c r="I2968" s="22" t="s">
        <v>22</v>
      </c>
      <c r="J2968" s="79">
        <v>1</v>
      </c>
      <c r="K2968" s="57">
        <f t="shared" si="171"/>
        <v>1</v>
      </c>
      <c r="L2968" s="57"/>
      <c r="M2968" s="22">
        <v>3.1</v>
      </c>
    </row>
    <row r="2969" s="83" customFormat="1" ht="36" spans="1:13">
      <c r="A2969" s="83" t="s">
        <v>44</v>
      </c>
      <c r="B2969" s="84">
        <v>2968</v>
      </c>
      <c r="C2969" s="57" t="s">
        <v>45</v>
      </c>
      <c r="D2969" s="57" t="s">
        <v>353</v>
      </c>
      <c r="E2969" s="42" t="s">
        <v>6621</v>
      </c>
      <c r="F2969" s="98" t="s">
        <v>370</v>
      </c>
      <c r="G2969" s="99" t="s">
        <v>6675</v>
      </c>
      <c r="H2969" s="42" t="s">
        <v>5017</v>
      </c>
      <c r="I2969" s="22" t="s">
        <v>22</v>
      </c>
      <c r="J2969" s="79">
        <v>3</v>
      </c>
      <c r="K2969" s="57">
        <v>0</v>
      </c>
      <c r="L2969" s="57"/>
      <c r="M2969" s="22">
        <v>3.1</v>
      </c>
    </row>
    <row r="2970" s="83" customFormat="1" ht="36" spans="1:13">
      <c r="A2970" s="83" t="s">
        <v>44</v>
      </c>
      <c r="B2970" s="84">
        <v>2969</v>
      </c>
      <c r="C2970" s="57" t="s">
        <v>45</v>
      </c>
      <c r="D2970" s="57" t="s">
        <v>353</v>
      </c>
      <c r="E2970" s="42" t="s">
        <v>6621</v>
      </c>
      <c r="F2970" s="98" t="s">
        <v>375</v>
      </c>
      <c r="G2970" s="99" t="s">
        <v>6676</v>
      </c>
      <c r="H2970" s="42" t="s">
        <v>5084</v>
      </c>
      <c r="I2970" s="22" t="s">
        <v>22</v>
      </c>
      <c r="J2970" s="79">
        <v>1</v>
      </c>
      <c r="K2970" s="57">
        <f t="shared" ref="K2970:K2974" si="172">J2970</f>
        <v>1</v>
      </c>
      <c r="L2970" s="57"/>
      <c r="M2970" s="22">
        <v>3.1</v>
      </c>
    </row>
    <row r="2971" s="83" customFormat="1" ht="36" spans="1:13">
      <c r="A2971" s="83" t="s">
        <v>44</v>
      </c>
      <c r="B2971" s="84">
        <v>2970</v>
      </c>
      <c r="C2971" s="57" t="s">
        <v>45</v>
      </c>
      <c r="D2971" s="57" t="s">
        <v>353</v>
      </c>
      <c r="E2971" s="42" t="s">
        <v>6621</v>
      </c>
      <c r="F2971" s="98" t="s">
        <v>391</v>
      </c>
      <c r="G2971" s="99" t="s">
        <v>6676</v>
      </c>
      <c r="H2971" s="42" t="s">
        <v>5017</v>
      </c>
      <c r="I2971" s="22" t="s">
        <v>22</v>
      </c>
      <c r="J2971" s="79">
        <v>3</v>
      </c>
      <c r="K2971" s="57">
        <f t="shared" si="172"/>
        <v>3</v>
      </c>
      <c r="L2971" s="57"/>
      <c r="M2971" s="22">
        <v>3.1</v>
      </c>
    </row>
    <row r="2972" s="83" customFormat="1" ht="36" spans="1:13">
      <c r="A2972" s="83" t="s">
        <v>44</v>
      </c>
      <c r="B2972" s="84">
        <v>2971</v>
      </c>
      <c r="C2972" s="57" t="s">
        <v>45</v>
      </c>
      <c r="D2972" s="57" t="s">
        <v>353</v>
      </c>
      <c r="E2972" s="42" t="s">
        <v>6621</v>
      </c>
      <c r="F2972" s="98" t="s">
        <v>3525</v>
      </c>
      <c r="G2972" s="99" t="s">
        <v>6670</v>
      </c>
      <c r="H2972" s="42" t="s">
        <v>5017</v>
      </c>
      <c r="I2972" s="22" t="s">
        <v>22</v>
      </c>
      <c r="J2972" s="79">
        <v>4</v>
      </c>
      <c r="K2972" s="57">
        <f t="shared" si="172"/>
        <v>4</v>
      </c>
      <c r="L2972" s="57"/>
      <c r="M2972" s="22" t="s">
        <v>473</v>
      </c>
    </row>
    <row r="2973" s="83" customFormat="1" ht="36" spans="1:13">
      <c r="A2973" s="83" t="s">
        <v>44</v>
      </c>
      <c r="B2973" s="84">
        <v>2972</v>
      </c>
      <c r="C2973" s="57" t="s">
        <v>45</v>
      </c>
      <c r="D2973" s="57" t="s">
        <v>353</v>
      </c>
      <c r="E2973" s="42" t="s">
        <v>6621</v>
      </c>
      <c r="F2973" s="98" t="s">
        <v>3525</v>
      </c>
      <c r="G2973" s="99" t="s">
        <v>6671</v>
      </c>
      <c r="H2973" s="42" t="s">
        <v>5017</v>
      </c>
      <c r="I2973" s="22" t="s">
        <v>22</v>
      </c>
      <c r="J2973" s="79">
        <v>13</v>
      </c>
      <c r="K2973" s="57">
        <f t="shared" si="172"/>
        <v>13</v>
      </c>
      <c r="L2973" s="57"/>
      <c r="M2973" s="22" t="s">
        <v>473</v>
      </c>
    </row>
    <row r="2974" s="83" customFormat="1" ht="36" spans="1:13">
      <c r="A2974" s="83" t="s">
        <v>44</v>
      </c>
      <c r="B2974" s="84">
        <v>2973</v>
      </c>
      <c r="C2974" s="57" t="s">
        <v>45</v>
      </c>
      <c r="D2974" s="57" t="s">
        <v>353</v>
      </c>
      <c r="E2974" s="42" t="s">
        <v>6621</v>
      </c>
      <c r="F2974" s="98" t="s">
        <v>370</v>
      </c>
      <c r="G2974" s="99" t="s">
        <v>6677</v>
      </c>
      <c r="H2974" s="42" t="s">
        <v>5020</v>
      </c>
      <c r="I2974" s="22" t="s">
        <v>22</v>
      </c>
      <c r="J2974" s="79">
        <v>2</v>
      </c>
      <c r="K2974" s="57">
        <f t="shared" si="172"/>
        <v>2</v>
      </c>
      <c r="L2974" s="57"/>
      <c r="M2974" s="22">
        <v>3.1</v>
      </c>
    </row>
    <row r="2975" s="83" customFormat="1" ht="36" spans="1:13">
      <c r="A2975" s="83" t="s">
        <v>44</v>
      </c>
      <c r="B2975" s="84">
        <v>2974</v>
      </c>
      <c r="C2975" s="57" t="s">
        <v>45</v>
      </c>
      <c r="D2975" s="57" t="s">
        <v>353</v>
      </c>
      <c r="E2975" s="42" t="s">
        <v>6621</v>
      </c>
      <c r="F2975" s="98" t="s">
        <v>370</v>
      </c>
      <c r="G2975" s="99" t="s">
        <v>6673</v>
      </c>
      <c r="H2975" s="42" t="s">
        <v>5020</v>
      </c>
      <c r="I2975" s="22" t="s">
        <v>22</v>
      </c>
      <c r="J2975" s="79">
        <v>2</v>
      </c>
      <c r="K2975" s="57">
        <f>(CEILING(J2975*0.2,1))*1</f>
        <v>1</v>
      </c>
      <c r="L2975" s="57"/>
      <c r="M2975" s="22">
        <v>3.1</v>
      </c>
    </row>
    <row r="2976" s="83" customFormat="1" ht="36" spans="1:13">
      <c r="A2976" s="83" t="s">
        <v>44</v>
      </c>
      <c r="B2976" s="84">
        <v>2975</v>
      </c>
      <c r="C2976" s="57" t="s">
        <v>45</v>
      </c>
      <c r="D2976" s="57" t="s">
        <v>353</v>
      </c>
      <c r="E2976" s="42" t="s">
        <v>6621</v>
      </c>
      <c r="F2976" s="98" t="s">
        <v>370</v>
      </c>
      <c r="G2976" s="99" t="s">
        <v>6664</v>
      </c>
      <c r="H2976" s="42" t="s">
        <v>5121</v>
      </c>
      <c r="I2976" s="22" t="s">
        <v>22</v>
      </c>
      <c r="J2976" s="79">
        <v>1</v>
      </c>
      <c r="K2976" s="57">
        <f t="shared" ref="K2976:K2980" si="173">J2976</f>
        <v>1</v>
      </c>
      <c r="L2976" s="57"/>
      <c r="M2976" s="22">
        <v>3.1</v>
      </c>
    </row>
    <row r="2977" s="83" customFormat="1" ht="36" spans="1:13">
      <c r="A2977" s="83" t="s">
        <v>44</v>
      </c>
      <c r="B2977" s="84">
        <v>2976</v>
      </c>
      <c r="C2977" s="57" t="s">
        <v>45</v>
      </c>
      <c r="D2977" s="57" t="s">
        <v>353</v>
      </c>
      <c r="E2977" s="42" t="s">
        <v>6621</v>
      </c>
      <c r="F2977" s="98" t="s">
        <v>370</v>
      </c>
      <c r="G2977" s="99" t="s">
        <v>6672</v>
      </c>
      <c r="H2977" s="42" t="s">
        <v>5121</v>
      </c>
      <c r="I2977" s="22" t="s">
        <v>22</v>
      </c>
      <c r="J2977" s="79">
        <v>1</v>
      </c>
      <c r="K2977" s="57">
        <f t="shared" ref="K2977:K2985" si="174">(CEILING(J2977*0.2,1))*1</f>
        <v>1</v>
      </c>
      <c r="L2977" s="57"/>
      <c r="M2977" s="22">
        <v>3.1</v>
      </c>
    </row>
    <row r="2978" s="83" customFormat="1" ht="36" spans="1:13">
      <c r="A2978" s="83" t="s">
        <v>44</v>
      </c>
      <c r="B2978" s="84">
        <v>2977</v>
      </c>
      <c r="C2978" s="57" t="s">
        <v>45</v>
      </c>
      <c r="D2978" s="57" t="s">
        <v>353</v>
      </c>
      <c r="E2978" s="42" t="s">
        <v>6621</v>
      </c>
      <c r="F2978" s="98" t="s">
        <v>370</v>
      </c>
      <c r="G2978" s="99" t="s">
        <v>6678</v>
      </c>
      <c r="H2978" s="42" t="s">
        <v>5017</v>
      </c>
      <c r="I2978" s="22" t="s">
        <v>22</v>
      </c>
      <c r="J2978" s="79">
        <v>46</v>
      </c>
      <c r="K2978" s="57">
        <f t="shared" si="173"/>
        <v>46</v>
      </c>
      <c r="L2978" s="57"/>
      <c r="M2978" s="22">
        <v>3.1</v>
      </c>
    </row>
    <row r="2979" s="83" customFormat="1" ht="36" spans="1:13">
      <c r="A2979" s="83" t="s">
        <v>44</v>
      </c>
      <c r="B2979" s="84">
        <v>2978</v>
      </c>
      <c r="C2979" s="57" t="s">
        <v>45</v>
      </c>
      <c r="D2979" s="57" t="s">
        <v>353</v>
      </c>
      <c r="E2979" s="42" t="s">
        <v>6621</v>
      </c>
      <c r="F2979" s="98" t="s">
        <v>370</v>
      </c>
      <c r="G2979" s="99" t="s">
        <v>6679</v>
      </c>
      <c r="H2979" s="42" t="s">
        <v>5017</v>
      </c>
      <c r="I2979" s="22" t="s">
        <v>22</v>
      </c>
      <c r="J2979" s="79">
        <v>29</v>
      </c>
      <c r="K2979" s="57">
        <f t="shared" si="173"/>
        <v>29</v>
      </c>
      <c r="L2979" s="57"/>
      <c r="M2979" s="22">
        <v>3.1</v>
      </c>
    </row>
    <row r="2980" s="83" customFormat="1" ht="36" spans="1:13">
      <c r="A2980" s="83" t="s">
        <v>44</v>
      </c>
      <c r="B2980" s="84">
        <v>2979</v>
      </c>
      <c r="C2980" s="57" t="s">
        <v>45</v>
      </c>
      <c r="D2980" s="57" t="s">
        <v>353</v>
      </c>
      <c r="E2980" s="42" t="s">
        <v>6621</v>
      </c>
      <c r="F2980" s="98" t="s">
        <v>370</v>
      </c>
      <c r="G2980" s="99" t="s">
        <v>6680</v>
      </c>
      <c r="H2980" s="42" t="s">
        <v>5017</v>
      </c>
      <c r="I2980" s="22" t="s">
        <v>22</v>
      </c>
      <c r="J2980" s="79">
        <v>51</v>
      </c>
      <c r="K2980" s="57">
        <f t="shared" si="173"/>
        <v>51</v>
      </c>
      <c r="L2980" s="57"/>
      <c r="M2980" s="22">
        <v>3.1</v>
      </c>
    </row>
    <row r="2981" s="83" customFormat="1" ht="36" spans="1:13">
      <c r="A2981" s="83" t="s">
        <v>44</v>
      </c>
      <c r="B2981" s="84">
        <v>2980</v>
      </c>
      <c r="C2981" s="57" t="s">
        <v>45</v>
      </c>
      <c r="D2981" s="57" t="s">
        <v>353</v>
      </c>
      <c r="E2981" s="42" t="s">
        <v>6621</v>
      </c>
      <c r="F2981" s="98" t="s">
        <v>370</v>
      </c>
      <c r="G2981" s="99" t="s">
        <v>6681</v>
      </c>
      <c r="H2981" s="42" t="s">
        <v>5017</v>
      </c>
      <c r="I2981" s="22" t="s">
        <v>22</v>
      </c>
      <c r="J2981" s="79">
        <v>9</v>
      </c>
      <c r="K2981" s="57">
        <f t="shared" si="174"/>
        <v>2</v>
      </c>
      <c r="L2981" s="57"/>
      <c r="M2981" s="22">
        <v>3.1</v>
      </c>
    </row>
    <row r="2982" s="83" customFormat="1" ht="36" spans="1:13">
      <c r="A2982" s="83" t="s">
        <v>44</v>
      </c>
      <c r="B2982" s="84">
        <v>2981</v>
      </c>
      <c r="C2982" s="57" t="s">
        <v>45</v>
      </c>
      <c r="D2982" s="57" t="s">
        <v>353</v>
      </c>
      <c r="E2982" s="42" t="s">
        <v>6621</v>
      </c>
      <c r="F2982" s="98" t="s">
        <v>370</v>
      </c>
      <c r="G2982" s="99" t="s">
        <v>6682</v>
      </c>
      <c r="H2982" s="42" t="s">
        <v>5017</v>
      </c>
      <c r="I2982" s="22" t="s">
        <v>22</v>
      </c>
      <c r="J2982" s="79">
        <v>6</v>
      </c>
      <c r="K2982" s="57">
        <f t="shared" si="174"/>
        <v>2</v>
      </c>
      <c r="L2982" s="57"/>
      <c r="M2982" s="22">
        <v>3.1</v>
      </c>
    </row>
    <row r="2983" s="83" customFormat="1" ht="36" spans="1:13">
      <c r="A2983" s="83" t="s">
        <v>44</v>
      </c>
      <c r="B2983" s="84">
        <v>2982</v>
      </c>
      <c r="C2983" s="57" t="s">
        <v>45</v>
      </c>
      <c r="D2983" s="57" t="s">
        <v>353</v>
      </c>
      <c r="E2983" s="42" t="s">
        <v>6621</v>
      </c>
      <c r="F2983" s="98" t="s">
        <v>370</v>
      </c>
      <c r="G2983" s="99" t="s">
        <v>6683</v>
      </c>
      <c r="H2983" s="42" t="s">
        <v>5017</v>
      </c>
      <c r="I2983" s="22" t="s">
        <v>22</v>
      </c>
      <c r="J2983" s="79">
        <v>16</v>
      </c>
      <c r="K2983" s="57">
        <f t="shared" si="174"/>
        <v>4</v>
      </c>
      <c r="L2983" s="57"/>
      <c r="M2983" s="22">
        <v>3.1</v>
      </c>
    </row>
    <row r="2984" s="83" customFormat="1" ht="36" spans="1:13">
      <c r="A2984" s="83" t="s">
        <v>44</v>
      </c>
      <c r="B2984" s="84">
        <v>2983</v>
      </c>
      <c r="C2984" s="57" t="s">
        <v>45</v>
      </c>
      <c r="D2984" s="57" t="s">
        <v>353</v>
      </c>
      <c r="E2984" s="42" t="s">
        <v>6621</v>
      </c>
      <c r="F2984" s="98" t="s">
        <v>370</v>
      </c>
      <c r="G2984" s="99" t="s">
        <v>6683</v>
      </c>
      <c r="H2984" s="42" t="s">
        <v>5017</v>
      </c>
      <c r="I2984" s="22" t="s">
        <v>22</v>
      </c>
      <c r="J2984" s="79">
        <v>8</v>
      </c>
      <c r="K2984" s="57">
        <f t="shared" si="174"/>
        <v>2</v>
      </c>
      <c r="L2984" s="57"/>
      <c r="M2984" s="22">
        <v>3.1</v>
      </c>
    </row>
    <row r="2985" s="83" customFormat="1" ht="36" spans="1:13">
      <c r="A2985" s="83" t="s">
        <v>44</v>
      </c>
      <c r="B2985" s="84">
        <v>2984</v>
      </c>
      <c r="C2985" s="57" t="s">
        <v>45</v>
      </c>
      <c r="D2985" s="57" t="s">
        <v>353</v>
      </c>
      <c r="E2985" s="42" t="s">
        <v>6621</v>
      </c>
      <c r="F2985" s="98" t="s">
        <v>370</v>
      </c>
      <c r="G2985" s="99" t="s">
        <v>6684</v>
      </c>
      <c r="H2985" s="42" t="s">
        <v>5017</v>
      </c>
      <c r="I2985" s="22" t="s">
        <v>22</v>
      </c>
      <c r="J2985" s="79">
        <v>8</v>
      </c>
      <c r="K2985" s="57">
        <f t="shared" si="174"/>
        <v>2</v>
      </c>
      <c r="L2985" s="57"/>
      <c r="M2985" s="22">
        <v>3.1</v>
      </c>
    </row>
    <row r="2986" s="83" customFormat="1" ht="36" spans="1:13">
      <c r="A2986" s="83" t="s">
        <v>44</v>
      </c>
      <c r="B2986" s="84">
        <v>2985</v>
      </c>
      <c r="C2986" s="57" t="s">
        <v>45</v>
      </c>
      <c r="D2986" s="57" t="s">
        <v>353</v>
      </c>
      <c r="E2986" s="42" t="s">
        <v>6621</v>
      </c>
      <c r="F2986" s="98" t="s">
        <v>370</v>
      </c>
      <c r="G2986" s="99" t="s">
        <v>6685</v>
      </c>
      <c r="H2986" s="42" t="s">
        <v>5017</v>
      </c>
      <c r="I2986" s="22" t="s">
        <v>22</v>
      </c>
      <c r="J2986" s="79">
        <v>12</v>
      </c>
      <c r="K2986" s="57">
        <v>0</v>
      </c>
      <c r="L2986" s="57"/>
      <c r="M2986" s="22">
        <v>3.1</v>
      </c>
    </row>
    <row r="2987" s="83" customFormat="1" ht="36" spans="1:13">
      <c r="A2987" s="83" t="s">
        <v>44</v>
      </c>
      <c r="B2987" s="84">
        <v>2986</v>
      </c>
      <c r="C2987" s="57" t="s">
        <v>45</v>
      </c>
      <c r="D2987" s="57" t="s">
        <v>353</v>
      </c>
      <c r="E2987" s="42" t="s">
        <v>6621</v>
      </c>
      <c r="F2987" s="98" t="s">
        <v>375</v>
      </c>
      <c r="G2987" s="99" t="s">
        <v>6686</v>
      </c>
      <c r="H2987" s="42" t="s">
        <v>6687</v>
      </c>
      <c r="I2987" s="22" t="s">
        <v>22</v>
      </c>
      <c r="J2987" s="79">
        <v>9</v>
      </c>
      <c r="K2987" s="57">
        <f t="shared" ref="K2987:K2991" si="175">J2987</f>
        <v>9</v>
      </c>
      <c r="L2987" s="57"/>
      <c r="M2987" s="22">
        <v>3.1</v>
      </c>
    </row>
    <row r="2988" s="83" customFormat="1" ht="36" spans="1:13">
      <c r="A2988" s="83" t="s">
        <v>44</v>
      </c>
      <c r="B2988" s="84">
        <v>2987</v>
      </c>
      <c r="C2988" s="57" t="s">
        <v>45</v>
      </c>
      <c r="D2988" s="57" t="s">
        <v>353</v>
      </c>
      <c r="E2988" s="42" t="s">
        <v>6621</v>
      </c>
      <c r="F2988" s="98" t="s">
        <v>375</v>
      </c>
      <c r="G2988" s="99" t="s">
        <v>6688</v>
      </c>
      <c r="H2988" s="42" t="s">
        <v>6687</v>
      </c>
      <c r="I2988" s="22" t="s">
        <v>22</v>
      </c>
      <c r="J2988" s="79">
        <v>9</v>
      </c>
      <c r="K2988" s="57">
        <v>0</v>
      </c>
      <c r="L2988" s="57"/>
      <c r="M2988" s="22">
        <v>3.1</v>
      </c>
    </row>
    <row r="2989" s="83" customFormat="1" ht="36" spans="1:13">
      <c r="A2989" s="83" t="s">
        <v>44</v>
      </c>
      <c r="B2989" s="84">
        <v>2988</v>
      </c>
      <c r="C2989" s="57" t="s">
        <v>45</v>
      </c>
      <c r="D2989" s="57" t="s">
        <v>353</v>
      </c>
      <c r="E2989" s="42" t="s">
        <v>6621</v>
      </c>
      <c r="F2989" s="98" t="s">
        <v>375</v>
      </c>
      <c r="G2989" s="99" t="s">
        <v>6689</v>
      </c>
      <c r="H2989" s="42" t="s">
        <v>6687</v>
      </c>
      <c r="I2989" s="22" t="s">
        <v>22</v>
      </c>
      <c r="J2989" s="79">
        <v>2</v>
      </c>
      <c r="K2989" s="57">
        <v>0</v>
      </c>
      <c r="L2989" s="57"/>
      <c r="M2989" s="22">
        <v>3.1</v>
      </c>
    </row>
    <row r="2990" s="83" customFormat="1" ht="36" spans="1:13">
      <c r="A2990" s="83" t="s">
        <v>44</v>
      </c>
      <c r="B2990" s="84">
        <v>2989</v>
      </c>
      <c r="C2990" s="57" t="s">
        <v>45</v>
      </c>
      <c r="D2990" s="57" t="s">
        <v>353</v>
      </c>
      <c r="E2990" s="42" t="s">
        <v>6621</v>
      </c>
      <c r="F2990" s="98" t="s">
        <v>391</v>
      </c>
      <c r="G2990" s="99" t="s">
        <v>6690</v>
      </c>
      <c r="H2990" s="42" t="s">
        <v>5084</v>
      </c>
      <c r="I2990" s="22" t="s">
        <v>22</v>
      </c>
      <c r="J2990" s="79">
        <v>3</v>
      </c>
      <c r="K2990" s="57">
        <f t="shared" si="175"/>
        <v>3</v>
      </c>
      <c r="L2990" s="57"/>
      <c r="M2990" s="22">
        <v>3.1</v>
      </c>
    </row>
    <row r="2991" s="83" customFormat="1" ht="36" spans="1:13">
      <c r="A2991" s="83" t="s">
        <v>44</v>
      </c>
      <c r="B2991" s="84">
        <v>2990</v>
      </c>
      <c r="C2991" s="57" t="s">
        <v>45</v>
      </c>
      <c r="D2991" s="57" t="s">
        <v>353</v>
      </c>
      <c r="E2991" s="42" t="s">
        <v>6621</v>
      </c>
      <c r="F2991" s="98" t="s">
        <v>391</v>
      </c>
      <c r="G2991" s="99" t="s">
        <v>6686</v>
      </c>
      <c r="H2991" s="42" t="s">
        <v>5017</v>
      </c>
      <c r="I2991" s="22" t="s">
        <v>22</v>
      </c>
      <c r="J2991" s="79">
        <v>6</v>
      </c>
      <c r="K2991" s="57">
        <f t="shared" si="175"/>
        <v>6</v>
      </c>
      <c r="L2991" s="57"/>
      <c r="M2991" s="22">
        <v>3.1</v>
      </c>
    </row>
    <row r="2992" s="83" customFormat="1" ht="36" spans="1:13">
      <c r="A2992" s="83" t="s">
        <v>44</v>
      </c>
      <c r="B2992" s="84">
        <v>2991</v>
      </c>
      <c r="C2992" s="57" t="s">
        <v>45</v>
      </c>
      <c r="D2992" s="57" t="s">
        <v>353</v>
      </c>
      <c r="E2992" s="42" t="s">
        <v>6621</v>
      </c>
      <c r="F2992" s="98" t="s">
        <v>391</v>
      </c>
      <c r="G2992" s="99" t="s">
        <v>6691</v>
      </c>
      <c r="H2992" s="42" t="s">
        <v>5017</v>
      </c>
      <c r="I2992" s="22" t="s">
        <v>22</v>
      </c>
      <c r="J2992" s="79">
        <v>2</v>
      </c>
      <c r="K2992" s="57">
        <f>(CEILING(J2992*0.2,1))*1</f>
        <v>1</v>
      </c>
      <c r="L2992" s="57"/>
      <c r="M2992" s="22">
        <v>3.1</v>
      </c>
    </row>
    <row r="2993" s="83" customFormat="1" ht="36" spans="1:13">
      <c r="A2993" s="83" t="s">
        <v>44</v>
      </c>
      <c r="B2993" s="84">
        <v>2992</v>
      </c>
      <c r="C2993" s="57" t="s">
        <v>45</v>
      </c>
      <c r="D2993" s="57" t="s">
        <v>353</v>
      </c>
      <c r="E2993" s="42" t="s">
        <v>6621</v>
      </c>
      <c r="F2993" s="98" t="s">
        <v>3525</v>
      </c>
      <c r="G2993" s="99" t="s">
        <v>6692</v>
      </c>
      <c r="H2993" s="42" t="s">
        <v>5017</v>
      </c>
      <c r="I2993" s="22" t="s">
        <v>22</v>
      </c>
      <c r="J2993" s="79">
        <v>12</v>
      </c>
      <c r="K2993" s="57">
        <f t="shared" ref="K2993:K2997" si="176">J2993</f>
        <v>12</v>
      </c>
      <c r="L2993" s="57"/>
      <c r="M2993" s="22" t="s">
        <v>473</v>
      </c>
    </row>
    <row r="2994" s="83" customFormat="1" ht="36" spans="1:13">
      <c r="A2994" s="83" t="s">
        <v>44</v>
      </c>
      <c r="B2994" s="84">
        <v>2993</v>
      </c>
      <c r="C2994" s="57" t="s">
        <v>45</v>
      </c>
      <c r="D2994" s="57" t="s">
        <v>353</v>
      </c>
      <c r="E2994" s="42" t="s">
        <v>6621</v>
      </c>
      <c r="F2994" s="98" t="s">
        <v>3525</v>
      </c>
      <c r="G2994" s="99" t="s">
        <v>6693</v>
      </c>
      <c r="H2994" s="42" t="s">
        <v>5017</v>
      </c>
      <c r="I2994" s="22" t="s">
        <v>22</v>
      </c>
      <c r="J2994" s="79">
        <v>51</v>
      </c>
      <c r="K2994" s="57">
        <f t="shared" si="176"/>
        <v>51</v>
      </c>
      <c r="L2994" s="57"/>
      <c r="M2994" s="22" t="s">
        <v>473</v>
      </c>
    </row>
    <row r="2995" s="83" customFormat="1" ht="36" spans="1:13">
      <c r="A2995" s="83" t="s">
        <v>44</v>
      </c>
      <c r="B2995" s="84">
        <v>2994</v>
      </c>
      <c r="C2995" s="57" t="s">
        <v>45</v>
      </c>
      <c r="D2995" s="57" t="s">
        <v>353</v>
      </c>
      <c r="E2995" s="42" t="s">
        <v>6621</v>
      </c>
      <c r="F2995" s="98" t="s">
        <v>370</v>
      </c>
      <c r="G2995" s="99" t="s">
        <v>6694</v>
      </c>
      <c r="H2995" s="42" t="s">
        <v>5020</v>
      </c>
      <c r="I2995" s="22" t="s">
        <v>22</v>
      </c>
      <c r="J2995" s="79">
        <v>2</v>
      </c>
      <c r="K2995" s="57">
        <f t="shared" si="176"/>
        <v>2</v>
      </c>
      <c r="L2995" s="57"/>
      <c r="M2995" s="22">
        <v>3.1</v>
      </c>
    </row>
    <row r="2996" s="83" customFormat="1" ht="36" spans="1:13">
      <c r="A2996" s="83" t="s">
        <v>44</v>
      </c>
      <c r="B2996" s="84">
        <v>2995</v>
      </c>
      <c r="C2996" s="57" t="s">
        <v>45</v>
      </c>
      <c r="D2996" s="57" t="s">
        <v>353</v>
      </c>
      <c r="E2996" s="42" t="s">
        <v>6621</v>
      </c>
      <c r="F2996" s="98" t="s">
        <v>370</v>
      </c>
      <c r="G2996" s="99" t="s">
        <v>6678</v>
      </c>
      <c r="H2996" s="42" t="s">
        <v>5020</v>
      </c>
      <c r="I2996" s="22" t="s">
        <v>22</v>
      </c>
      <c r="J2996" s="79">
        <v>9</v>
      </c>
      <c r="K2996" s="57">
        <f t="shared" si="176"/>
        <v>9</v>
      </c>
      <c r="L2996" s="57"/>
      <c r="M2996" s="22">
        <v>3.1</v>
      </c>
    </row>
    <row r="2997" s="83" customFormat="1" ht="36" spans="1:13">
      <c r="A2997" s="83" t="s">
        <v>44</v>
      </c>
      <c r="B2997" s="84">
        <v>2996</v>
      </c>
      <c r="C2997" s="57" t="s">
        <v>45</v>
      </c>
      <c r="D2997" s="57" t="s">
        <v>353</v>
      </c>
      <c r="E2997" s="42" t="s">
        <v>6621</v>
      </c>
      <c r="F2997" s="98" t="s">
        <v>370</v>
      </c>
      <c r="G2997" s="99" t="s">
        <v>6680</v>
      </c>
      <c r="H2997" s="42" t="s">
        <v>5020</v>
      </c>
      <c r="I2997" s="22" t="s">
        <v>22</v>
      </c>
      <c r="J2997" s="79">
        <v>6</v>
      </c>
      <c r="K2997" s="57">
        <f t="shared" si="176"/>
        <v>6</v>
      </c>
      <c r="L2997" s="57"/>
      <c r="M2997" s="22">
        <v>3.1</v>
      </c>
    </row>
    <row r="2998" s="83" customFormat="1" ht="36" spans="1:13">
      <c r="A2998" s="83" t="s">
        <v>44</v>
      </c>
      <c r="B2998" s="84">
        <v>2997</v>
      </c>
      <c r="C2998" s="57" t="s">
        <v>45</v>
      </c>
      <c r="D2998" s="57" t="s">
        <v>353</v>
      </c>
      <c r="E2998" s="42" t="s">
        <v>6621</v>
      </c>
      <c r="F2998" s="98" t="s">
        <v>370</v>
      </c>
      <c r="G2998" s="99" t="s">
        <v>6681</v>
      </c>
      <c r="H2998" s="42" t="s">
        <v>5020</v>
      </c>
      <c r="I2998" s="22" t="s">
        <v>22</v>
      </c>
      <c r="J2998" s="79">
        <v>10</v>
      </c>
      <c r="K2998" s="57">
        <f>(CEILING(J2998*0.2,1))*1</f>
        <v>2</v>
      </c>
      <c r="L2998" s="57"/>
      <c r="M2998" s="22">
        <v>3.1</v>
      </c>
    </row>
    <row r="2999" s="83" customFormat="1" ht="36" spans="1:13">
      <c r="A2999" s="83" t="s">
        <v>44</v>
      </c>
      <c r="B2999" s="84">
        <v>2998</v>
      </c>
      <c r="C2999" s="57" t="s">
        <v>45</v>
      </c>
      <c r="D2999" s="57" t="s">
        <v>353</v>
      </c>
      <c r="E2999" s="42" t="s">
        <v>6621</v>
      </c>
      <c r="F2999" s="98" t="s">
        <v>391</v>
      </c>
      <c r="G2999" s="99" t="s">
        <v>6686</v>
      </c>
      <c r="H2999" s="42" t="s">
        <v>5023</v>
      </c>
      <c r="I2999" s="22" t="s">
        <v>22</v>
      </c>
      <c r="J2999" s="79">
        <v>5</v>
      </c>
      <c r="K2999" s="57">
        <f t="shared" ref="K2999:K3005" si="177">J2999</f>
        <v>5</v>
      </c>
      <c r="L2999" s="57"/>
      <c r="M2999" s="22">
        <v>3.1</v>
      </c>
    </row>
    <row r="3000" s="83" customFormat="1" ht="36" spans="1:13">
      <c r="A3000" s="83" t="s">
        <v>44</v>
      </c>
      <c r="B3000" s="84">
        <v>2999</v>
      </c>
      <c r="C3000" s="57" t="s">
        <v>45</v>
      </c>
      <c r="D3000" s="57" t="s">
        <v>353</v>
      </c>
      <c r="E3000" s="42" t="s">
        <v>6621</v>
      </c>
      <c r="F3000" s="98" t="s">
        <v>391</v>
      </c>
      <c r="G3000" s="99" t="s">
        <v>6695</v>
      </c>
      <c r="H3000" s="42" t="s">
        <v>5023</v>
      </c>
      <c r="I3000" s="22" t="s">
        <v>22</v>
      </c>
      <c r="J3000" s="79">
        <v>1</v>
      </c>
      <c r="K3000" s="57">
        <f>(CEILING(J3000*0.2,1))*1</f>
        <v>1</v>
      </c>
      <c r="L3000" s="57"/>
      <c r="M3000" s="22">
        <v>3.1</v>
      </c>
    </row>
    <row r="3001" s="83" customFormat="1" ht="36" spans="1:13">
      <c r="A3001" s="83" t="s">
        <v>44</v>
      </c>
      <c r="B3001" s="84">
        <v>3000</v>
      </c>
      <c r="C3001" s="57" t="s">
        <v>45</v>
      </c>
      <c r="D3001" s="57" t="s">
        <v>353</v>
      </c>
      <c r="E3001" s="42" t="s">
        <v>6621</v>
      </c>
      <c r="F3001" s="98" t="s">
        <v>3525</v>
      </c>
      <c r="G3001" s="99" t="s">
        <v>6696</v>
      </c>
      <c r="H3001" s="42" t="s">
        <v>5020</v>
      </c>
      <c r="I3001" s="22" t="s">
        <v>22</v>
      </c>
      <c r="J3001" s="79">
        <v>14</v>
      </c>
      <c r="K3001" s="57">
        <f t="shared" si="177"/>
        <v>14</v>
      </c>
      <c r="L3001" s="57"/>
      <c r="M3001" s="22" t="s">
        <v>473</v>
      </c>
    </row>
    <row r="3002" s="83" customFormat="1" ht="36" spans="1:13">
      <c r="A3002" s="83" t="s">
        <v>44</v>
      </c>
      <c r="B3002" s="84">
        <v>3001</v>
      </c>
      <c r="C3002" s="57" t="s">
        <v>45</v>
      </c>
      <c r="D3002" s="57" t="s">
        <v>353</v>
      </c>
      <c r="E3002" s="42" t="s">
        <v>6621</v>
      </c>
      <c r="F3002" s="98" t="s">
        <v>370</v>
      </c>
      <c r="G3002" s="99" t="s">
        <v>6697</v>
      </c>
      <c r="H3002" s="42" t="s">
        <v>5121</v>
      </c>
      <c r="I3002" s="22" t="s">
        <v>22</v>
      </c>
      <c r="J3002" s="79">
        <v>14</v>
      </c>
      <c r="K3002" s="57">
        <f t="shared" si="177"/>
        <v>14</v>
      </c>
      <c r="L3002" s="57"/>
      <c r="M3002" s="22">
        <v>3.1</v>
      </c>
    </row>
    <row r="3003" s="83" customFormat="1" ht="36" spans="1:13">
      <c r="A3003" s="83" t="s">
        <v>44</v>
      </c>
      <c r="B3003" s="84">
        <v>3002</v>
      </c>
      <c r="C3003" s="57" t="s">
        <v>45</v>
      </c>
      <c r="D3003" s="57" t="s">
        <v>353</v>
      </c>
      <c r="E3003" s="42" t="s">
        <v>6621</v>
      </c>
      <c r="F3003" s="98" t="s">
        <v>370</v>
      </c>
      <c r="G3003" s="99" t="s">
        <v>6678</v>
      </c>
      <c r="H3003" s="42" t="s">
        <v>5121</v>
      </c>
      <c r="I3003" s="22" t="s">
        <v>22</v>
      </c>
      <c r="J3003" s="79">
        <v>73</v>
      </c>
      <c r="K3003" s="57">
        <f t="shared" si="177"/>
        <v>73</v>
      </c>
      <c r="L3003" s="57"/>
      <c r="M3003" s="22">
        <v>3.1</v>
      </c>
    </row>
    <row r="3004" s="83" customFormat="1" ht="36" spans="1:13">
      <c r="A3004" s="83" t="s">
        <v>44</v>
      </c>
      <c r="B3004" s="84">
        <v>3003</v>
      </c>
      <c r="C3004" s="57" t="s">
        <v>45</v>
      </c>
      <c r="D3004" s="57" t="s">
        <v>353</v>
      </c>
      <c r="E3004" s="42" t="s">
        <v>6621</v>
      </c>
      <c r="F3004" s="98" t="s">
        <v>370</v>
      </c>
      <c r="G3004" s="99" t="s">
        <v>6679</v>
      </c>
      <c r="H3004" s="42" t="s">
        <v>5121</v>
      </c>
      <c r="I3004" s="22" t="s">
        <v>22</v>
      </c>
      <c r="J3004" s="79">
        <v>4</v>
      </c>
      <c r="K3004" s="57">
        <f t="shared" si="177"/>
        <v>4</v>
      </c>
      <c r="L3004" s="57"/>
      <c r="M3004" s="22">
        <v>3.1</v>
      </c>
    </row>
    <row r="3005" s="83" customFormat="1" ht="36" spans="1:13">
      <c r="A3005" s="83" t="s">
        <v>44</v>
      </c>
      <c r="B3005" s="84">
        <v>3004</v>
      </c>
      <c r="C3005" s="57" t="s">
        <v>45</v>
      </c>
      <c r="D3005" s="57" t="s">
        <v>353</v>
      </c>
      <c r="E3005" s="42" t="s">
        <v>6621</v>
      </c>
      <c r="F3005" s="98" t="s">
        <v>370</v>
      </c>
      <c r="G3005" s="99" t="s">
        <v>6680</v>
      </c>
      <c r="H3005" s="42" t="s">
        <v>5121</v>
      </c>
      <c r="I3005" s="22" t="s">
        <v>22</v>
      </c>
      <c r="J3005" s="79">
        <v>14</v>
      </c>
      <c r="K3005" s="57">
        <f t="shared" si="177"/>
        <v>14</v>
      </c>
      <c r="L3005" s="57"/>
      <c r="M3005" s="22">
        <v>3.1</v>
      </c>
    </row>
    <row r="3006" s="83" customFormat="1" ht="36" spans="1:13">
      <c r="A3006" s="83" t="s">
        <v>44</v>
      </c>
      <c r="B3006" s="84">
        <v>3005</v>
      </c>
      <c r="C3006" s="57" t="s">
        <v>45</v>
      </c>
      <c r="D3006" s="57" t="s">
        <v>353</v>
      </c>
      <c r="E3006" s="42" t="s">
        <v>6621</v>
      </c>
      <c r="F3006" s="98" t="s">
        <v>370</v>
      </c>
      <c r="G3006" s="99" t="s">
        <v>6681</v>
      </c>
      <c r="H3006" s="42" t="s">
        <v>5121</v>
      </c>
      <c r="I3006" s="22" t="s">
        <v>22</v>
      </c>
      <c r="J3006" s="79">
        <v>44</v>
      </c>
      <c r="K3006" s="57">
        <f t="shared" ref="K3006:K3008" si="178">(CEILING(J3006*0.2,1))*1</f>
        <v>9</v>
      </c>
      <c r="L3006" s="57"/>
      <c r="M3006" s="22">
        <v>3.1</v>
      </c>
    </row>
    <row r="3007" s="83" customFormat="1" ht="36" spans="1:13">
      <c r="A3007" s="83" t="s">
        <v>44</v>
      </c>
      <c r="B3007" s="84">
        <v>3006</v>
      </c>
      <c r="C3007" s="57" t="s">
        <v>45</v>
      </c>
      <c r="D3007" s="57" t="s">
        <v>353</v>
      </c>
      <c r="E3007" s="42" t="s">
        <v>6621</v>
      </c>
      <c r="F3007" s="98" t="s">
        <v>370</v>
      </c>
      <c r="G3007" s="99" t="s">
        <v>6682</v>
      </c>
      <c r="H3007" s="42" t="s">
        <v>5121</v>
      </c>
      <c r="I3007" s="22" t="s">
        <v>22</v>
      </c>
      <c r="J3007" s="79">
        <v>2</v>
      </c>
      <c r="K3007" s="57">
        <f t="shared" si="178"/>
        <v>1</v>
      </c>
      <c r="L3007" s="57"/>
      <c r="M3007" s="22">
        <v>3.1</v>
      </c>
    </row>
    <row r="3008" s="83" customFormat="1" ht="36" spans="1:13">
      <c r="A3008" s="83" t="s">
        <v>44</v>
      </c>
      <c r="B3008" s="84">
        <v>3007</v>
      </c>
      <c r="C3008" s="57" t="s">
        <v>45</v>
      </c>
      <c r="D3008" s="57" t="s">
        <v>353</v>
      </c>
      <c r="E3008" s="42" t="s">
        <v>6621</v>
      </c>
      <c r="F3008" s="98" t="s">
        <v>370</v>
      </c>
      <c r="G3008" s="99" t="s">
        <v>6682</v>
      </c>
      <c r="H3008" s="42" t="s">
        <v>5121</v>
      </c>
      <c r="I3008" s="22" t="s">
        <v>22</v>
      </c>
      <c r="J3008" s="79">
        <v>8</v>
      </c>
      <c r="K3008" s="57">
        <f t="shared" si="178"/>
        <v>2</v>
      </c>
      <c r="L3008" s="57"/>
      <c r="M3008" s="22">
        <v>3.1</v>
      </c>
    </row>
    <row r="3009" s="83" customFormat="1" ht="36" spans="1:13">
      <c r="A3009" s="83" t="s">
        <v>44</v>
      </c>
      <c r="B3009" s="84">
        <v>3008</v>
      </c>
      <c r="C3009" s="57" t="s">
        <v>45</v>
      </c>
      <c r="D3009" s="57" t="s">
        <v>353</v>
      </c>
      <c r="E3009" s="42" t="s">
        <v>6621</v>
      </c>
      <c r="F3009" s="98" t="s">
        <v>370</v>
      </c>
      <c r="G3009" s="99" t="s">
        <v>6685</v>
      </c>
      <c r="H3009" s="42" t="s">
        <v>5121</v>
      </c>
      <c r="I3009" s="22" t="s">
        <v>22</v>
      </c>
      <c r="J3009" s="79">
        <v>1</v>
      </c>
      <c r="K3009" s="57">
        <v>0</v>
      </c>
      <c r="L3009" s="57"/>
      <c r="M3009" s="22">
        <v>3.1</v>
      </c>
    </row>
    <row r="3010" s="83" customFormat="1" ht="36" spans="1:13">
      <c r="A3010" s="83" t="s">
        <v>44</v>
      </c>
      <c r="B3010" s="84">
        <v>3009</v>
      </c>
      <c r="C3010" s="57" t="s">
        <v>45</v>
      </c>
      <c r="D3010" s="57" t="s">
        <v>353</v>
      </c>
      <c r="E3010" s="42" t="s">
        <v>6621</v>
      </c>
      <c r="F3010" s="98" t="s">
        <v>370</v>
      </c>
      <c r="G3010" s="99" t="s">
        <v>6685</v>
      </c>
      <c r="H3010" s="42" t="s">
        <v>5121</v>
      </c>
      <c r="I3010" s="22" t="s">
        <v>22</v>
      </c>
      <c r="J3010" s="79">
        <v>4</v>
      </c>
      <c r="K3010" s="57">
        <v>0</v>
      </c>
      <c r="L3010" s="57"/>
      <c r="M3010" s="22">
        <v>3.1</v>
      </c>
    </row>
    <row r="3011" s="83" customFormat="1" ht="36" spans="1:13">
      <c r="A3011" s="83" t="s">
        <v>44</v>
      </c>
      <c r="B3011" s="84">
        <v>3010</v>
      </c>
      <c r="C3011" s="57" t="s">
        <v>45</v>
      </c>
      <c r="D3011" s="57" t="s">
        <v>353</v>
      </c>
      <c r="E3011" s="42" t="s">
        <v>6621</v>
      </c>
      <c r="F3011" s="98" t="s">
        <v>375</v>
      </c>
      <c r="G3011" s="99" t="s">
        <v>6698</v>
      </c>
      <c r="H3011" s="42" t="s">
        <v>6699</v>
      </c>
      <c r="I3011" s="22" t="s">
        <v>22</v>
      </c>
      <c r="J3011" s="79">
        <v>22</v>
      </c>
      <c r="K3011" s="57">
        <f t="shared" ref="K3011:K3014" si="179">J3011</f>
        <v>22</v>
      </c>
      <c r="L3011" s="57"/>
      <c r="M3011" s="22">
        <v>3.1</v>
      </c>
    </row>
    <row r="3012" s="83" customFormat="1" ht="36" spans="1:13">
      <c r="A3012" s="83" t="s">
        <v>44</v>
      </c>
      <c r="B3012" s="84">
        <v>3011</v>
      </c>
      <c r="C3012" s="57" t="s">
        <v>45</v>
      </c>
      <c r="D3012" s="57" t="s">
        <v>353</v>
      </c>
      <c r="E3012" s="42" t="s">
        <v>6621</v>
      </c>
      <c r="F3012" s="98" t="s">
        <v>375</v>
      </c>
      <c r="G3012" s="99" t="s">
        <v>6686</v>
      </c>
      <c r="H3012" s="42" t="s">
        <v>5037</v>
      </c>
      <c r="I3012" s="22" t="s">
        <v>22</v>
      </c>
      <c r="J3012" s="79">
        <v>3</v>
      </c>
      <c r="K3012" s="57">
        <f t="shared" si="179"/>
        <v>3</v>
      </c>
      <c r="L3012" s="57"/>
      <c r="M3012" s="22">
        <v>3.1</v>
      </c>
    </row>
    <row r="3013" s="83" customFormat="1" ht="36" spans="1:13">
      <c r="A3013" s="83" t="s">
        <v>44</v>
      </c>
      <c r="B3013" s="84">
        <v>3012</v>
      </c>
      <c r="C3013" s="57" t="s">
        <v>45</v>
      </c>
      <c r="D3013" s="57" t="s">
        <v>353</v>
      </c>
      <c r="E3013" s="42" t="s">
        <v>6621</v>
      </c>
      <c r="F3013" s="98" t="s">
        <v>391</v>
      </c>
      <c r="G3013" s="99" t="s">
        <v>6690</v>
      </c>
      <c r="H3013" s="42" t="s">
        <v>5037</v>
      </c>
      <c r="I3013" s="22" t="s">
        <v>22</v>
      </c>
      <c r="J3013" s="79">
        <v>1</v>
      </c>
      <c r="K3013" s="57">
        <f t="shared" si="179"/>
        <v>1</v>
      </c>
      <c r="L3013" s="57"/>
      <c r="M3013" s="22">
        <v>3.1</v>
      </c>
    </row>
    <row r="3014" s="83" customFormat="1" ht="36" spans="1:13">
      <c r="A3014" s="83" t="s">
        <v>44</v>
      </c>
      <c r="B3014" s="84">
        <v>3013</v>
      </c>
      <c r="C3014" s="57" t="s">
        <v>45</v>
      </c>
      <c r="D3014" s="57" t="s">
        <v>353</v>
      </c>
      <c r="E3014" s="42" t="s">
        <v>6621</v>
      </c>
      <c r="F3014" s="98" t="s">
        <v>391</v>
      </c>
      <c r="G3014" s="99" t="s">
        <v>6686</v>
      </c>
      <c r="H3014" s="42" t="s">
        <v>5037</v>
      </c>
      <c r="I3014" s="22" t="s">
        <v>22</v>
      </c>
      <c r="J3014" s="79">
        <v>2</v>
      </c>
      <c r="K3014" s="57">
        <f t="shared" si="179"/>
        <v>2</v>
      </c>
      <c r="L3014" s="57"/>
      <c r="M3014" s="22">
        <v>3.1</v>
      </c>
    </row>
    <row r="3015" s="83" customFormat="1" ht="36" spans="1:13">
      <c r="A3015" s="83" t="s">
        <v>44</v>
      </c>
      <c r="B3015" s="84">
        <v>3014</v>
      </c>
      <c r="C3015" s="57" t="s">
        <v>45</v>
      </c>
      <c r="D3015" s="57" t="s">
        <v>353</v>
      </c>
      <c r="E3015" s="42" t="s">
        <v>6621</v>
      </c>
      <c r="F3015" s="98" t="s">
        <v>391</v>
      </c>
      <c r="G3015" s="99" t="s">
        <v>6695</v>
      </c>
      <c r="H3015" s="42" t="s">
        <v>5037</v>
      </c>
      <c r="I3015" s="22" t="s">
        <v>22</v>
      </c>
      <c r="J3015" s="79">
        <v>2</v>
      </c>
      <c r="K3015" s="57">
        <f>(CEILING(J3015*0.2,1))*1</f>
        <v>1</v>
      </c>
      <c r="L3015" s="57"/>
      <c r="M3015" s="22">
        <v>3.1</v>
      </c>
    </row>
    <row r="3016" s="83" customFormat="1" ht="36" spans="1:13">
      <c r="A3016" s="83" t="s">
        <v>44</v>
      </c>
      <c r="B3016" s="84">
        <v>3015</v>
      </c>
      <c r="C3016" s="57" t="s">
        <v>45</v>
      </c>
      <c r="D3016" s="57" t="s">
        <v>353</v>
      </c>
      <c r="E3016" s="42" t="s">
        <v>6621</v>
      </c>
      <c r="F3016" s="98" t="s">
        <v>5027</v>
      </c>
      <c r="G3016" s="99" t="s">
        <v>6698</v>
      </c>
      <c r="H3016" s="42"/>
      <c r="I3016" s="22" t="s">
        <v>22</v>
      </c>
      <c r="J3016" s="79">
        <v>1</v>
      </c>
      <c r="K3016" s="57">
        <f t="shared" ref="K3016:K3020" si="180">J3016</f>
        <v>1</v>
      </c>
      <c r="L3016" s="57"/>
      <c r="M3016" s="22">
        <v>3.1</v>
      </c>
    </row>
    <row r="3017" s="83" customFormat="1" ht="36" spans="1:13">
      <c r="A3017" s="83" t="s">
        <v>44</v>
      </c>
      <c r="B3017" s="84">
        <v>3016</v>
      </c>
      <c r="C3017" s="57" t="s">
        <v>45</v>
      </c>
      <c r="D3017" s="57" t="s">
        <v>353</v>
      </c>
      <c r="E3017" s="42" t="s">
        <v>6621</v>
      </c>
      <c r="F3017" s="98" t="s">
        <v>3525</v>
      </c>
      <c r="G3017" s="99" t="s">
        <v>6696</v>
      </c>
      <c r="H3017" s="42"/>
      <c r="I3017" s="22" t="s">
        <v>22</v>
      </c>
      <c r="J3017" s="79">
        <v>21</v>
      </c>
      <c r="K3017" s="57">
        <f t="shared" si="180"/>
        <v>21</v>
      </c>
      <c r="L3017" s="57"/>
      <c r="M3017" s="22" t="s">
        <v>473</v>
      </c>
    </row>
    <row r="3018" s="83" customFormat="1" ht="36" spans="1:13">
      <c r="A3018" s="83" t="s">
        <v>44</v>
      </c>
      <c r="B3018" s="84">
        <v>3017</v>
      </c>
      <c r="C3018" s="57" t="s">
        <v>45</v>
      </c>
      <c r="D3018" s="57" t="s">
        <v>353</v>
      </c>
      <c r="E3018" s="42" t="s">
        <v>6621</v>
      </c>
      <c r="F3018" s="98" t="s">
        <v>370</v>
      </c>
      <c r="G3018" s="99" t="s">
        <v>6700</v>
      </c>
      <c r="H3018" s="42" t="s">
        <v>6701</v>
      </c>
      <c r="I3018" s="22" t="s">
        <v>22</v>
      </c>
      <c r="J3018" s="79">
        <v>58</v>
      </c>
      <c r="K3018" s="57">
        <f t="shared" si="180"/>
        <v>58</v>
      </c>
      <c r="L3018" s="57"/>
      <c r="M3018" s="22">
        <v>3.1</v>
      </c>
    </row>
    <row r="3019" s="83" customFormat="1" ht="36" spans="1:13">
      <c r="A3019" s="83" t="s">
        <v>44</v>
      </c>
      <c r="B3019" s="84">
        <v>3018</v>
      </c>
      <c r="C3019" s="57" t="s">
        <v>45</v>
      </c>
      <c r="D3019" s="57" t="s">
        <v>353</v>
      </c>
      <c r="E3019" s="42" t="s">
        <v>6621</v>
      </c>
      <c r="F3019" s="98" t="s">
        <v>370</v>
      </c>
      <c r="G3019" s="99" t="s">
        <v>6702</v>
      </c>
      <c r="H3019" s="42" t="s">
        <v>6701</v>
      </c>
      <c r="I3019" s="22" t="s">
        <v>22</v>
      </c>
      <c r="J3019" s="79">
        <v>16</v>
      </c>
      <c r="K3019" s="57">
        <f t="shared" si="180"/>
        <v>16</v>
      </c>
      <c r="L3019" s="57"/>
      <c r="M3019" s="22">
        <v>3.1</v>
      </c>
    </row>
    <row r="3020" s="83" customFormat="1" ht="36" spans="1:13">
      <c r="A3020" s="83" t="s">
        <v>44</v>
      </c>
      <c r="B3020" s="84">
        <v>3019</v>
      </c>
      <c r="C3020" s="57" t="s">
        <v>45</v>
      </c>
      <c r="D3020" s="57" t="s">
        <v>353</v>
      </c>
      <c r="E3020" s="42" t="s">
        <v>6621</v>
      </c>
      <c r="F3020" s="98" t="s">
        <v>370</v>
      </c>
      <c r="G3020" s="99" t="s">
        <v>6703</v>
      </c>
      <c r="H3020" s="42" t="s">
        <v>6701</v>
      </c>
      <c r="I3020" s="22" t="s">
        <v>22</v>
      </c>
      <c r="J3020" s="79">
        <v>59</v>
      </c>
      <c r="K3020" s="57">
        <f t="shared" si="180"/>
        <v>59</v>
      </c>
      <c r="L3020" s="57"/>
      <c r="M3020" s="22">
        <v>3.1</v>
      </c>
    </row>
    <row r="3021" s="83" customFormat="1" ht="36" spans="1:13">
      <c r="A3021" s="83" t="s">
        <v>44</v>
      </c>
      <c r="B3021" s="84">
        <v>3020</v>
      </c>
      <c r="C3021" s="57" t="s">
        <v>45</v>
      </c>
      <c r="D3021" s="57" t="s">
        <v>353</v>
      </c>
      <c r="E3021" s="42" t="s">
        <v>6621</v>
      </c>
      <c r="F3021" s="98" t="s">
        <v>370</v>
      </c>
      <c r="G3021" s="99" t="s">
        <v>6704</v>
      </c>
      <c r="H3021" s="42" t="s">
        <v>6701</v>
      </c>
      <c r="I3021" s="22" t="s">
        <v>22</v>
      </c>
      <c r="J3021" s="79">
        <v>12</v>
      </c>
      <c r="K3021" s="57">
        <f t="shared" ref="K3021:K3025" si="181">(CEILING(J3021*0.2,1))*1</f>
        <v>3</v>
      </c>
      <c r="L3021" s="57"/>
      <c r="M3021" s="22">
        <v>3.1</v>
      </c>
    </row>
    <row r="3022" s="83" customFormat="1" ht="36" spans="1:13">
      <c r="A3022" s="83" t="s">
        <v>44</v>
      </c>
      <c r="B3022" s="84">
        <v>3021</v>
      </c>
      <c r="C3022" s="57" t="s">
        <v>45</v>
      </c>
      <c r="D3022" s="57" t="s">
        <v>353</v>
      </c>
      <c r="E3022" s="42" t="s">
        <v>6621</v>
      </c>
      <c r="F3022" s="98" t="s">
        <v>370</v>
      </c>
      <c r="G3022" s="99" t="s">
        <v>6704</v>
      </c>
      <c r="H3022" s="42" t="s">
        <v>6701</v>
      </c>
      <c r="I3022" s="22" t="s">
        <v>22</v>
      </c>
      <c r="J3022" s="79">
        <v>8</v>
      </c>
      <c r="K3022" s="57">
        <f t="shared" si="181"/>
        <v>2</v>
      </c>
      <c r="L3022" s="57"/>
      <c r="M3022" s="22">
        <v>3.1</v>
      </c>
    </row>
    <row r="3023" s="83" customFormat="1" ht="36" spans="1:13">
      <c r="A3023" s="83" t="s">
        <v>44</v>
      </c>
      <c r="B3023" s="84">
        <v>3022</v>
      </c>
      <c r="C3023" s="57" t="s">
        <v>45</v>
      </c>
      <c r="D3023" s="57" t="s">
        <v>353</v>
      </c>
      <c r="E3023" s="42" t="s">
        <v>6621</v>
      </c>
      <c r="F3023" s="98" t="s">
        <v>370</v>
      </c>
      <c r="G3023" s="99" t="s">
        <v>6705</v>
      </c>
      <c r="H3023" s="42" t="s">
        <v>6701</v>
      </c>
      <c r="I3023" s="22" t="s">
        <v>22</v>
      </c>
      <c r="J3023" s="79">
        <v>4</v>
      </c>
      <c r="K3023" s="57">
        <f t="shared" si="181"/>
        <v>1</v>
      </c>
      <c r="L3023" s="57"/>
      <c r="M3023" s="22">
        <v>3.1</v>
      </c>
    </row>
    <row r="3024" s="83" customFormat="1" ht="36" spans="1:13">
      <c r="A3024" s="83" t="s">
        <v>44</v>
      </c>
      <c r="B3024" s="84">
        <v>3023</v>
      </c>
      <c r="C3024" s="57" t="s">
        <v>45</v>
      </c>
      <c r="D3024" s="57" t="s">
        <v>353</v>
      </c>
      <c r="E3024" s="42" t="s">
        <v>6621</v>
      </c>
      <c r="F3024" s="98" t="s">
        <v>370</v>
      </c>
      <c r="G3024" s="99" t="s">
        <v>6706</v>
      </c>
      <c r="H3024" s="42" t="s">
        <v>6701</v>
      </c>
      <c r="I3024" s="22" t="s">
        <v>22</v>
      </c>
      <c r="J3024" s="79">
        <v>12</v>
      </c>
      <c r="K3024" s="57">
        <f t="shared" si="181"/>
        <v>3</v>
      </c>
      <c r="L3024" s="57"/>
      <c r="M3024" s="22">
        <v>3.1</v>
      </c>
    </row>
    <row r="3025" s="83" customFormat="1" ht="36" spans="1:13">
      <c r="A3025" s="83" t="s">
        <v>44</v>
      </c>
      <c r="B3025" s="84">
        <v>3024</v>
      </c>
      <c r="C3025" s="57" t="s">
        <v>45</v>
      </c>
      <c r="D3025" s="57" t="s">
        <v>353</v>
      </c>
      <c r="E3025" s="42" t="s">
        <v>6621</v>
      </c>
      <c r="F3025" s="98" t="s">
        <v>370</v>
      </c>
      <c r="G3025" s="99" t="s">
        <v>6707</v>
      </c>
      <c r="H3025" s="42" t="s">
        <v>6701</v>
      </c>
      <c r="I3025" s="22" t="s">
        <v>22</v>
      </c>
      <c r="J3025" s="79">
        <v>2</v>
      </c>
      <c r="K3025" s="57">
        <f t="shared" si="181"/>
        <v>1</v>
      </c>
      <c r="L3025" s="57"/>
      <c r="M3025" s="22">
        <v>3.1</v>
      </c>
    </row>
    <row r="3026" s="83" customFormat="1" ht="36" spans="1:13">
      <c r="A3026" s="83" t="s">
        <v>44</v>
      </c>
      <c r="B3026" s="84">
        <v>3025</v>
      </c>
      <c r="C3026" s="57" t="s">
        <v>45</v>
      </c>
      <c r="D3026" s="57" t="s">
        <v>353</v>
      </c>
      <c r="E3026" s="42" t="s">
        <v>6621</v>
      </c>
      <c r="F3026" s="98" t="s">
        <v>370</v>
      </c>
      <c r="G3026" s="99" t="s">
        <v>6708</v>
      </c>
      <c r="H3026" s="42" t="s">
        <v>6701</v>
      </c>
      <c r="I3026" s="22" t="s">
        <v>22</v>
      </c>
      <c r="J3026" s="79">
        <v>3</v>
      </c>
      <c r="K3026" s="57">
        <v>0</v>
      </c>
      <c r="L3026" s="57"/>
      <c r="M3026" s="22">
        <v>3.1</v>
      </c>
    </row>
    <row r="3027" s="83" customFormat="1" ht="36" spans="1:13">
      <c r="A3027" s="83" t="s">
        <v>44</v>
      </c>
      <c r="B3027" s="84">
        <v>3026</v>
      </c>
      <c r="C3027" s="57" t="s">
        <v>45</v>
      </c>
      <c r="D3027" s="57" t="s">
        <v>353</v>
      </c>
      <c r="E3027" s="42" t="s">
        <v>6621</v>
      </c>
      <c r="F3027" s="98" t="s">
        <v>370</v>
      </c>
      <c r="G3027" s="99" t="s">
        <v>6709</v>
      </c>
      <c r="H3027" s="42" t="s">
        <v>6701</v>
      </c>
      <c r="I3027" s="22" t="s">
        <v>22</v>
      </c>
      <c r="J3027" s="79">
        <v>5</v>
      </c>
      <c r="K3027" s="57">
        <v>0</v>
      </c>
      <c r="L3027" s="57"/>
      <c r="M3027" s="22">
        <v>3.1</v>
      </c>
    </row>
    <row r="3028" s="83" customFormat="1" ht="36" spans="1:13">
      <c r="A3028" s="83" t="s">
        <v>44</v>
      </c>
      <c r="B3028" s="84">
        <v>3027</v>
      </c>
      <c r="C3028" s="57" t="s">
        <v>45</v>
      </c>
      <c r="D3028" s="57" t="s">
        <v>353</v>
      </c>
      <c r="E3028" s="42" t="s">
        <v>6621</v>
      </c>
      <c r="F3028" s="98" t="s">
        <v>370</v>
      </c>
      <c r="G3028" s="99" t="s">
        <v>6710</v>
      </c>
      <c r="H3028" s="42" t="s">
        <v>6701</v>
      </c>
      <c r="I3028" s="22" t="s">
        <v>22</v>
      </c>
      <c r="J3028" s="79">
        <v>1</v>
      </c>
      <c r="K3028" s="57">
        <v>0</v>
      </c>
      <c r="L3028" s="57"/>
      <c r="M3028" s="22">
        <v>3.1</v>
      </c>
    </row>
    <row r="3029" s="83" customFormat="1" ht="36" spans="1:13">
      <c r="A3029" s="83" t="s">
        <v>44</v>
      </c>
      <c r="B3029" s="84">
        <v>3028</v>
      </c>
      <c r="C3029" s="57" t="s">
        <v>45</v>
      </c>
      <c r="D3029" s="57" t="s">
        <v>353</v>
      </c>
      <c r="E3029" s="42" t="s">
        <v>6621</v>
      </c>
      <c r="F3029" s="98" t="s">
        <v>375</v>
      </c>
      <c r="G3029" s="99" t="s">
        <v>6711</v>
      </c>
      <c r="H3029" s="42" t="s">
        <v>6687</v>
      </c>
      <c r="I3029" s="22" t="s">
        <v>22</v>
      </c>
      <c r="J3029" s="79">
        <v>6</v>
      </c>
      <c r="K3029" s="57">
        <f t="shared" ref="K3029:K3040" si="182">J3029</f>
        <v>6</v>
      </c>
      <c r="L3029" s="57"/>
      <c r="M3029" s="22">
        <v>3.1</v>
      </c>
    </row>
    <row r="3030" s="83" customFormat="1" ht="36" spans="1:13">
      <c r="A3030" s="83" t="s">
        <v>44</v>
      </c>
      <c r="B3030" s="84">
        <v>3029</v>
      </c>
      <c r="C3030" s="57" t="s">
        <v>45</v>
      </c>
      <c r="D3030" s="57" t="s">
        <v>353</v>
      </c>
      <c r="E3030" s="42" t="s">
        <v>6621</v>
      </c>
      <c r="F3030" s="98" t="s">
        <v>375</v>
      </c>
      <c r="G3030" s="99" t="s">
        <v>6712</v>
      </c>
      <c r="H3030" s="42" t="s">
        <v>6687</v>
      </c>
      <c r="I3030" s="22" t="s">
        <v>22</v>
      </c>
      <c r="J3030" s="79">
        <v>3</v>
      </c>
      <c r="K3030" s="57">
        <f>(CEILING(J3030*0.2,1))*1</f>
        <v>1</v>
      </c>
      <c r="L3030" s="57"/>
      <c r="M3030" s="22">
        <v>3.1</v>
      </c>
    </row>
    <row r="3031" s="83" customFormat="1" ht="36" spans="1:13">
      <c r="A3031" s="83" t="s">
        <v>44</v>
      </c>
      <c r="B3031" s="84">
        <v>3030</v>
      </c>
      <c r="C3031" s="57" t="s">
        <v>45</v>
      </c>
      <c r="D3031" s="57" t="s">
        <v>353</v>
      </c>
      <c r="E3031" s="42" t="s">
        <v>6621</v>
      </c>
      <c r="F3031" s="98" t="s">
        <v>375</v>
      </c>
      <c r="G3031" s="99" t="s">
        <v>6713</v>
      </c>
      <c r="H3031" s="42" t="s">
        <v>6687</v>
      </c>
      <c r="I3031" s="22" t="s">
        <v>22</v>
      </c>
      <c r="J3031" s="79">
        <v>9</v>
      </c>
      <c r="K3031" s="57">
        <v>0</v>
      </c>
      <c r="L3031" s="57"/>
      <c r="M3031" s="22">
        <v>3.1</v>
      </c>
    </row>
    <row r="3032" s="83" customFormat="1" ht="36" spans="1:13">
      <c r="A3032" s="83" t="s">
        <v>44</v>
      </c>
      <c r="B3032" s="84">
        <v>3031</v>
      </c>
      <c r="C3032" s="57" t="s">
        <v>45</v>
      </c>
      <c r="D3032" s="57" t="s">
        <v>353</v>
      </c>
      <c r="E3032" s="42" t="s">
        <v>6621</v>
      </c>
      <c r="F3032" s="98" t="s">
        <v>375</v>
      </c>
      <c r="G3032" s="99" t="s">
        <v>6714</v>
      </c>
      <c r="H3032" s="42" t="s">
        <v>6687</v>
      </c>
      <c r="I3032" s="22" t="s">
        <v>22</v>
      </c>
      <c r="J3032" s="79">
        <v>6</v>
      </c>
      <c r="K3032" s="57">
        <v>0</v>
      </c>
      <c r="L3032" s="57"/>
      <c r="M3032" s="22">
        <v>3.1</v>
      </c>
    </row>
    <row r="3033" s="83" customFormat="1" ht="36" spans="1:13">
      <c r="A3033" s="83" t="s">
        <v>44</v>
      </c>
      <c r="B3033" s="84">
        <v>3032</v>
      </c>
      <c r="C3033" s="57" t="s">
        <v>45</v>
      </c>
      <c r="D3033" s="57" t="s">
        <v>353</v>
      </c>
      <c r="E3033" s="42" t="s">
        <v>6621</v>
      </c>
      <c r="F3033" s="98" t="s">
        <v>391</v>
      </c>
      <c r="G3033" s="99" t="s">
        <v>6715</v>
      </c>
      <c r="H3033" s="42" t="s">
        <v>5084</v>
      </c>
      <c r="I3033" s="22" t="s">
        <v>22</v>
      </c>
      <c r="J3033" s="79">
        <v>1</v>
      </c>
      <c r="K3033" s="57">
        <f t="shared" si="182"/>
        <v>1</v>
      </c>
      <c r="L3033" s="57"/>
      <c r="M3033" s="22">
        <v>3.1</v>
      </c>
    </row>
    <row r="3034" s="83" customFormat="1" ht="36" spans="1:13">
      <c r="A3034" s="83" t="s">
        <v>44</v>
      </c>
      <c r="B3034" s="84">
        <v>3033</v>
      </c>
      <c r="C3034" s="57" t="s">
        <v>45</v>
      </c>
      <c r="D3034" s="57" t="s">
        <v>353</v>
      </c>
      <c r="E3034" s="42" t="s">
        <v>6621</v>
      </c>
      <c r="F3034" s="98" t="s">
        <v>391</v>
      </c>
      <c r="G3034" s="99" t="s">
        <v>6711</v>
      </c>
      <c r="H3034" s="42" t="s">
        <v>5017</v>
      </c>
      <c r="I3034" s="22" t="s">
        <v>22</v>
      </c>
      <c r="J3034" s="79">
        <v>1</v>
      </c>
      <c r="K3034" s="57">
        <f t="shared" si="182"/>
        <v>1</v>
      </c>
      <c r="L3034" s="57"/>
      <c r="M3034" s="22">
        <v>3.1</v>
      </c>
    </row>
    <row r="3035" s="83" customFormat="1" ht="36" spans="1:13">
      <c r="A3035" s="83" t="s">
        <v>44</v>
      </c>
      <c r="B3035" s="84">
        <v>3034</v>
      </c>
      <c r="C3035" s="57" t="s">
        <v>45</v>
      </c>
      <c r="D3035" s="57" t="s">
        <v>353</v>
      </c>
      <c r="E3035" s="42" t="s">
        <v>6621</v>
      </c>
      <c r="F3035" s="98" t="s">
        <v>483</v>
      </c>
      <c r="G3035" s="99" t="s">
        <v>6715</v>
      </c>
      <c r="H3035" s="42" t="s">
        <v>5084</v>
      </c>
      <c r="I3035" s="22" t="s">
        <v>22</v>
      </c>
      <c r="J3035" s="79">
        <v>1</v>
      </c>
      <c r="K3035" s="57">
        <f t="shared" si="182"/>
        <v>1</v>
      </c>
      <c r="L3035" s="57"/>
      <c r="M3035" s="22">
        <v>3.1</v>
      </c>
    </row>
    <row r="3036" s="83" customFormat="1" ht="36" spans="1:13">
      <c r="A3036" s="83" t="s">
        <v>44</v>
      </c>
      <c r="B3036" s="84">
        <v>3035</v>
      </c>
      <c r="C3036" s="57" t="s">
        <v>45</v>
      </c>
      <c r="D3036" s="57" t="s">
        <v>353</v>
      </c>
      <c r="E3036" s="42" t="s">
        <v>6621</v>
      </c>
      <c r="F3036" s="98" t="s">
        <v>3525</v>
      </c>
      <c r="G3036" s="99" t="s">
        <v>6716</v>
      </c>
      <c r="H3036" s="42" t="s">
        <v>5017</v>
      </c>
      <c r="I3036" s="22" t="s">
        <v>22</v>
      </c>
      <c r="J3036" s="79">
        <v>8</v>
      </c>
      <c r="K3036" s="57">
        <f t="shared" si="182"/>
        <v>8</v>
      </c>
      <c r="L3036" s="57"/>
      <c r="M3036" s="22">
        <v>3.1</v>
      </c>
    </row>
    <row r="3037" s="83" customFormat="1" ht="36" spans="1:13">
      <c r="A3037" s="83" t="s">
        <v>44</v>
      </c>
      <c r="B3037" s="84">
        <v>3036</v>
      </c>
      <c r="C3037" s="57" t="s">
        <v>45</v>
      </c>
      <c r="D3037" s="57" t="s">
        <v>353</v>
      </c>
      <c r="E3037" s="42" t="s">
        <v>6621</v>
      </c>
      <c r="F3037" s="98" t="s">
        <v>3525</v>
      </c>
      <c r="G3037" s="99" t="s">
        <v>6693</v>
      </c>
      <c r="H3037" s="42" t="s">
        <v>5017</v>
      </c>
      <c r="I3037" s="22" t="s">
        <v>22</v>
      </c>
      <c r="J3037" s="79">
        <v>41</v>
      </c>
      <c r="K3037" s="57">
        <f t="shared" si="182"/>
        <v>41</v>
      </c>
      <c r="L3037" s="57"/>
      <c r="M3037" s="22">
        <v>3.1</v>
      </c>
    </row>
    <row r="3038" s="83" customFormat="1" ht="36" spans="1:13">
      <c r="A3038" s="83" t="s">
        <v>44</v>
      </c>
      <c r="B3038" s="84">
        <v>3037</v>
      </c>
      <c r="C3038" s="57" t="s">
        <v>45</v>
      </c>
      <c r="D3038" s="57" t="s">
        <v>353</v>
      </c>
      <c r="E3038" s="42" t="s">
        <v>6621</v>
      </c>
      <c r="F3038" s="98" t="s">
        <v>370</v>
      </c>
      <c r="G3038" s="99" t="s">
        <v>6717</v>
      </c>
      <c r="H3038" s="42" t="s">
        <v>5020</v>
      </c>
      <c r="I3038" s="22" t="s">
        <v>22</v>
      </c>
      <c r="J3038" s="79">
        <v>2</v>
      </c>
      <c r="K3038" s="57">
        <f t="shared" si="182"/>
        <v>2</v>
      </c>
      <c r="L3038" s="57"/>
      <c r="M3038" s="22">
        <v>3.1</v>
      </c>
    </row>
    <row r="3039" s="83" customFormat="1" ht="36" spans="1:13">
      <c r="A3039" s="83" t="s">
        <v>44</v>
      </c>
      <c r="B3039" s="84">
        <v>3038</v>
      </c>
      <c r="C3039" s="57" t="s">
        <v>45</v>
      </c>
      <c r="D3039" s="57" t="s">
        <v>353</v>
      </c>
      <c r="E3039" s="42" t="s">
        <v>6621</v>
      </c>
      <c r="F3039" s="98" t="s">
        <v>370</v>
      </c>
      <c r="G3039" s="99" t="s">
        <v>6700</v>
      </c>
      <c r="H3039" s="42" t="s">
        <v>5020</v>
      </c>
      <c r="I3039" s="22" t="s">
        <v>22</v>
      </c>
      <c r="J3039" s="79">
        <v>1</v>
      </c>
      <c r="K3039" s="57">
        <f t="shared" si="182"/>
        <v>1</v>
      </c>
      <c r="L3039" s="57"/>
      <c r="M3039" s="22">
        <v>3.1</v>
      </c>
    </row>
    <row r="3040" s="83" customFormat="1" ht="36" spans="1:13">
      <c r="A3040" s="83" t="s">
        <v>44</v>
      </c>
      <c r="B3040" s="84">
        <v>3039</v>
      </c>
      <c r="C3040" s="57" t="s">
        <v>45</v>
      </c>
      <c r="D3040" s="57" t="s">
        <v>353</v>
      </c>
      <c r="E3040" s="42" t="s">
        <v>6621</v>
      </c>
      <c r="F3040" s="98" t="s">
        <v>370</v>
      </c>
      <c r="G3040" s="99" t="s">
        <v>6703</v>
      </c>
      <c r="H3040" s="42" t="s">
        <v>5020</v>
      </c>
      <c r="I3040" s="22" t="s">
        <v>22</v>
      </c>
      <c r="J3040" s="79">
        <v>6</v>
      </c>
      <c r="K3040" s="57">
        <f t="shared" si="182"/>
        <v>6</v>
      </c>
      <c r="L3040" s="57"/>
      <c r="M3040" s="22">
        <v>3.1</v>
      </c>
    </row>
    <row r="3041" s="83" customFormat="1" ht="36" spans="1:13">
      <c r="A3041" s="83" t="s">
        <v>44</v>
      </c>
      <c r="B3041" s="84">
        <v>3040</v>
      </c>
      <c r="C3041" s="57" t="s">
        <v>45</v>
      </c>
      <c r="D3041" s="57" t="s">
        <v>353</v>
      </c>
      <c r="E3041" s="42" t="s">
        <v>6621</v>
      </c>
      <c r="F3041" s="98" t="s">
        <v>370</v>
      </c>
      <c r="G3041" s="99" t="s">
        <v>6707</v>
      </c>
      <c r="H3041" s="42" t="s">
        <v>5020</v>
      </c>
      <c r="I3041" s="22" t="s">
        <v>22</v>
      </c>
      <c r="J3041" s="79">
        <v>1</v>
      </c>
      <c r="K3041" s="57">
        <f>(CEILING(J3041*0.2,1))*1</f>
        <v>1</v>
      </c>
      <c r="L3041" s="57"/>
      <c r="M3041" s="22">
        <v>3.1</v>
      </c>
    </row>
    <row r="3042" s="83" customFormat="1" ht="36" spans="1:13">
      <c r="A3042" s="83" t="s">
        <v>44</v>
      </c>
      <c r="B3042" s="84">
        <v>3041</v>
      </c>
      <c r="C3042" s="57" t="s">
        <v>45</v>
      </c>
      <c r="D3042" s="57" t="s">
        <v>353</v>
      </c>
      <c r="E3042" s="42" t="s">
        <v>6621</v>
      </c>
      <c r="F3042" s="98" t="s">
        <v>391</v>
      </c>
      <c r="G3042" s="99" t="s">
        <v>6711</v>
      </c>
      <c r="H3042" s="42" t="s">
        <v>5023</v>
      </c>
      <c r="I3042" s="22" t="s">
        <v>22</v>
      </c>
      <c r="J3042" s="79">
        <v>5</v>
      </c>
      <c r="K3042" s="57">
        <f t="shared" ref="K3042:K3046" si="183">J3042</f>
        <v>5</v>
      </c>
      <c r="L3042" s="57"/>
      <c r="M3042" s="22">
        <v>3.1</v>
      </c>
    </row>
    <row r="3043" s="83" customFormat="1" ht="36" spans="1:13">
      <c r="A3043" s="83" t="s">
        <v>44</v>
      </c>
      <c r="B3043" s="84">
        <v>3042</v>
      </c>
      <c r="C3043" s="57" t="s">
        <v>45</v>
      </c>
      <c r="D3043" s="57" t="s">
        <v>353</v>
      </c>
      <c r="E3043" s="42" t="s">
        <v>6621</v>
      </c>
      <c r="F3043" s="98" t="s">
        <v>370</v>
      </c>
      <c r="G3043" s="99" t="s">
        <v>6718</v>
      </c>
      <c r="H3043" s="42" t="s">
        <v>5121</v>
      </c>
      <c r="I3043" s="22" t="s">
        <v>22</v>
      </c>
      <c r="J3043" s="79">
        <v>3</v>
      </c>
      <c r="K3043" s="57">
        <f t="shared" si="183"/>
        <v>3</v>
      </c>
      <c r="L3043" s="57"/>
      <c r="M3043" s="22" t="s">
        <v>473</v>
      </c>
    </row>
    <row r="3044" s="83" customFormat="1" ht="36" spans="1:13">
      <c r="A3044" s="83" t="s">
        <v>44</v>
      </c>
      <c r="B3044" s="84">
        <v>3043</v>
      </c>
      <c r="C3044" s="57" t="s">
        <v>45</v>
      </c>
      <c r="D3044" s="57" t="s">
        <v>353</v>
      </c>
      <c r="E3044" s="42" t="s">
        <v>6621</v>
      </c>
      <c r="F3044" s="98" t="s">
        <v>370</v>
      </c>
      <c r="G3044" s="99" t="s">
        <v>6717</v>
      </c>
      <c r="H3044" s="42" t="s">
        <v>5121</v>
      </c>
      <c r="I3044" s="22" t="s">
        <v>22</v>
      </c>
      <c r="J3044" s="79">
        <v>2</v>
      </c>
      <c r="K3044" s="57">
        <f t="shared" si="183"/>
        <v>2</v>
      </c>
      <c r="L3044" s="57"/>
      <c r="M3044" s="22" t="s">
        <v>473</v>
      </c>
    </row>
    <row r="3045" s="83" customFormat="1" ht="36" spans="1:13">
      <c r="A3045" s="83" t="s">
        <v>44</v>
      </c>
      <c r="B3045" s="84">
        <v>3044</v>
      </c>
      <c r="C3045" s="57" t="s">
        <v>45</v>
      </c>
      <c r="D3045" s="57" t="s">
        <v>353</v>
      </c>
      <c r="E3045" s="42" t="s">
        <v>6621</v>
      </c>
      <c r="F3045" s="98" t="s">
        <v>370</v>
      </c>
      <c r="G3045" s="99" t="s">
        <v>6700</v>
      </c>
      <c r="H3045" s="42" t="s">
        <v>5121</v>
      </c>
      <c r="I3045" s="22" t="s">
        <v>22</v>
      </c>
      <c r="J3045" s="79">
        <v>4</v>
      </c>
      <c r="K3045" s="57">
        <f t="shared" si="183"/>
        <v>4</v>
      </c>
      <c r="L3045" s="57"/>
      <c r="M3045" s="22" t="s">
        <v>473</v>
      </c>
    </row>
    <row r="3046" s="83" customFormat="1" ht="36" spans="1:13">
      <c r="A3046" s="83" t="s">
        <v>44</v>
      </c>
      <c r="B3046" s="84">
        <v>3045</v>
      </c>
      <c r="C3046" s="57" t="s">
        <v>45</v>
      </c>
      <c r="D3046" s="57" t="s">
        <v>353</v>
      </c>
      <c r="E3046" s="42" t="s">
        <v>6621</v>
      </c>
      <c r="F3046" s="98" t="s">
        <v>370</v>
      </c>
      <c r="G3046" s="99" t="s">
        <v>6719</v>
      </c>
      <c r="H3046" s="42" t="s">
        <v>5121</v>
      </c>
      <c r="I3046" s="22" t="s">
        <v>22</v>
      </c>
      <c r="J3046" s="79">
        <v>6</v>
      </c>
      <c r="K3046" s="57">
        <f t="shared" si="183"/>
        <v>6</v>
      </c>
      <c r="L3046" s="57"/>
      <c r="M3046" s="22" t="s">
        <v>473</v>
      </c>
    </row>
    <row r="3047" s="83" customFormat="1" ht="36" spans="1:13">
      <c r="A3047" s="83" t="s">
        <v>44</v>
      </c>
      <c r="B3047" s="84">
        <v>3046</v>
      </c>
      <c r="C3047" s="57" t="s">
        <v>45</v>
      </c>
      <c r="D3047" s="57" t="s">
        <v>353</v>
      </c>
      <c r="E3047" s="42" t="s">
        <v>6621</v>
      </c>
      <c r="F3047" s="98" t="s">
        <v>370</v>
      </c>
      <c r="G3047" s="99" t="s">
        <v>6720</v>
      </c>
      <c r="H3047" s="42" t="s">
        <v>5121</v>
      </c>
      <c r="I3047" s="22" t="s">
        <v>22</v>
      </c>
      <c r="J3047" s="79">
        <v>2</v>
      </c>
      <c r="K3047" s="57">
        <f>(CEILING(J3047*0.2,1))*1</f>
        <v>1</v>
      </c>
      <c r="L3047" s="57"/>
      <c r="M3047" s="22" t="s">
        <v>473</v>
      </c>
    </row>
    <row r="3048" s="83" customFormat="1" ht="36" spans="1:13">
      <c r="A3048" s="83" t="s">
        <v>44</v>
      </c>
      <c r="B3048" s="84">
        <v>3047</v>
      </c>
      <c r="C3048" s="57" t="s">
        <v>45</v>
      </c>
      <c r="D3048" s="57" t="s">
        <v>353</v>
      </c>
      <c r="E3048" s="42" t="s">
        <v>6621</v>
      </c>
      <c r="F3048" s="98" t="s">
        <v>370</v>
      </c>
      <c r="G3048" s="99" t="s">
        <v>5586</v>
      </c>
      <c r="H3048" s="42" t="s">
        <v>5130</v>
      </c>
      <c r="I3048" s="22" t="s">
        <v>22</v>
      </c>
      <c r="J3048" s="79">
        <v>4</v>
      </c>
      <c r="K3048" s="57">
        <f t="shared" ref="K3048:K3056" si="184">J3048</f>
        <v>4</v>
      </c>
      <c r="L3048" s="57"/>
      <c r="M3048" s="22" t="s">
        <v>473</v>
      </c>
    </row>
    <row r="3049" s="83" customFormat="1" ht="36" spans="1:13">
      <c r="A3049" s="83" t="s">
        <v>44</v>
      </c>
      <c r="B3049" s="84">
        <v>3048</v>
      </c>
      <c r="C3049" s="57" t="s">
        <v>45</v>
      </c>
      <c r="D3049" s="57" t="s">
        <v>353</v>
      </c>
      <c r="E3049" s="42" t="s">
        <v>6621</v>
      </c>
      <c r="F3049" s="98" t="s">
        <v>375</v>
      </c>
      <c r="G3049" s="99" t="s">
        <v>6721</v>
      </c>
      <c r="H3049" s="42" t="s">
        <v>6699</v>
      </c>
      <c r="I3049" s="22" t="s">
        <v>22</v>
      </c>
      <c r="J3049" s="79">
        <v>2</v>
      </c>
      <c r="K3049" s="57">
        <f t="shared" si="184"/>
        <v>2</v>
      </c>
      <c r="L3049" s="57"/>
      <c r="M3049" s="22" t="s">
        <v>473</v>
      </c>
    </row>
    <row r="3050" s="83" customFormat="1" ht="36" spans="1:13">
      <c r="A3050" s="83" t="s">
        <v>44</v>
      </c>
      <c r="B3050" s="84">
        <v>3049</v>
      </c>
      <c r="C3050" s="57" t="s">
        <v>45</v>
      </c>
      <c r="D3050" s="57" t="s">
        <v>353</v>
      </c>
      <c r="E3050" s="42" t="s">
        <v>6621</v>
      </c>
      <c r="F3050" s="98" t="s">
        <v>375</v>
      </c>
      <c r="G3050" s="99" t="s">
        <v>6722</v>
      </c>
      <c r="H3050" s="42" t="s">
        <v>6699</v>
      </c>
      <c r="I3050" s="22" t="s">
        <v>22</v>
      </c>
      <c r="J3050" s="79">
        <v>4</v>
      </c>
      <c r="K3050" s="57">
        <f t="shared" si="184"/>
        <v>4</v>
      </c>
      <c r="L3050" s="57"/>
      <c r="M3050" s="22" t="s">
        <v>473</v>
      </c>
    </row>
    <row r="3051" s="83" customFormat="1" ht="36" spans="1:13">
      <c r="A3051" s="83" t="s">
        <v>44</v>
      </c>
      <c r="B3051" s="84">
        <v>3050</v>
      </c>
      <c r="C3051" s="57" t="s">
        <v>45</v>
      </c>
      <c r="D3051" s="57" t="s">
        <v>353</v>
      </c>
      <c r="E3051" s="42" t="s">
        <v>6621</v>
      </c>
      <c r="F3051" s="98" t="s">
        <v>391</v>
      </c>
      <c r="G3051" s="99" t="s">
        <v>6723</v>
      </c>
      <c r="H3051" s="42" t="s">
        <v>5035</v>
      </c>
      <c r="I3051" s="22" t="s">
        <v>22</v>
      </c>
      <c r="J3051" s="79">
        <v>4</v>
      </c>
      <c r="K3051" s="57">
        <f t="shared" si="184"/>
        <v>4</v>
      </c>
      <c r="L3051" s="57"/>
      <c r="M3051" s="22" t="s">
        <v>473</v>
      </c>
    </row>
    <row r="3052" s="83" customFormat="1" ht="36" spans="1:13">
      <c r="A3052" s="83" t="s">
        <v>44</v>
      </c>
      <c r="B3052" s="84">
        <v>3051</v>
      </c>
      <c r="C3052" s="57" t="s">
        <v>45</v>
      </c>
      <c r="D3052" s="57" t="s">
        <v>353</v>
      </c>
      <c r="E3052" s="42" t="s">
        <v>6621</v>
      </c>
      <c r="F3052" s="98" t="s">
        <v>3525</v>
      </c>
      <c r="G3052" s="99" t="s">
        <v>6693</v>
      </c>
      <c r="H3052" s="42"/>
      <c r="I3052" s="22" t="s">
        <v>22</v>
      </c>
      <c r="J3052" s="79">
        <v>3</v>
      </c>
      <c r="K3052" s="57">
        <f t="shared" si="184"/>
        <v>3</v>
      </c>
      <c r="L3052" s="57"/>
      <c r="M3052" s="22">
        <v>3.1</v>
      </c>
    </row>
    <row r="3053" s="83" customFormat="1" ht="36" spans="1:13">
      <c r="A3053" s="83" t="s">
        <v>44</v>
      </c>
      <c r="B3053" s="84">
        <v>3052</v>
      </c>
      <c r="C3053" s="57" t="s">
        <v>45</v>
      </c>
      <c r="D3053" s="57" t="s">
        <v>353</v>
      </c>
      <c r="E3053" s="42" t="s">
        <v>6621</v>
      </c>
      <c r="F3053" s="98" t="s">
        <v>5027</v>
      </c>
      <c r="G3053" s="99" t="s">
        <v>6724</v>
      </c>
      <c r="H3053" s="42"/>
      <c r="I3053" s="22" t="s">
        <v>22</v>
      </c>
      <c r="J3053" s="79">
        <v>1</v>
      </c>
      <c r="K3053" s="57">
        <f t="shared" si="184"/>
        <v>1</v>
      </c>
      <c r="L3053" s="57"/>
      <c r="M3053" s="22">
        <v>3.1</v>
      </c>
    </row>
    <row r="3054" s="83" customFormat="1" ht="36" spans="1:13">
      <c r="A3054" s="83" t="s">
        <v>44</v>
      </c>
      <c r="B3054" s="84">
        <v>3053</v>
      </c>
      <c r="C3054" s="57" t="s">
        <v>45</v>
      </c>
      <c r="D3054" s="57" t="s">
        <v>353</v>
      </c>
      <c r="E3054" s="42" t="s">
        <v>6621</v>
      </c>
      <c r="F3054" s="98" t="s">
        <v>370</v>
      </c>
      <c r="G3054" s="99" t="s">
        <v>6725</v>
      </c>
      <c r="H3054" s="42" t="s">
        <v>5017</v>
      </c>
      <c r="I3054" s="22" t="s">
        <v>22</v>
      </c>
      <c r="J3054" s="79">
        <v>32</v>
      </c>
      <c r="K3054" s="57">
        <f t="shared" si="184"/>
        <v>32</v>
      </c>
      <c r="L3054" s="57"/>
      <c r="M3054" s="22" t="s">
        <v>473</v>
      </c>
    </row>
    <row r="3055" s="83" customFormat="1" ht="36" spans="1:13">
      <c r="A3055" s="83" t="s">
        <v>44</v>
      </c>
      <c r="B3055" s="84">
        <v>3054</v>
      </c>
      <c r="C3055" s="57" t="s">
        <v>45</v>
      </c>
      <c r="D3055" s="57" t="s">
        <v>353</v>
      </c>
      <c r="E3055" s="42" t="s">
        <v>6621</v>
      </c>
      <c r="F3055" s="98" t="s">
        <v>370</v>
      </c>
      <c r="G3055" s="99" t="s">
        <v>6726</v>
      </c>
      <c r="H3055" s="42" t="s">
        <v>5017</v>
      </c>
      <c r="I3055" s="22" t="s">
        <v>22</v>
      </c>
      <c r="J3055" s="79">
        <v>2</v>
      </c>
      <c r="K3055" s="57">
        <f t="shared" si="184"/>
        <v>2</v>
      </c>
      <c r="L3055" s="57"/>
      <c r="M3055" s="22" t="s">
        <v>473</v>
      </c>
    </row>
    <row r="3056" s="83" customFormat="1" ht="36" spans="1:13">
      <c r="A3056" s="83" t="s">
        <v>44</v>
      </c>
      <c r="B3056" s="84">
        <v>3055</v>
      </c>
      <c r="C3056" s="57" t="s">
        <v>45</v>
      </c>
      <c r="D3056" s="57" t="s">
        <v>353</v>
      </c>
      <c r="E3056" s="42" t="s">
        <v>6621</v>
      </c>
      <c r="F3056" s="98" t="s">
        <v>370</v>
      </c>
      <c r="G3056" s="99" t="s">
        <v>6727</v>
      </c>
      <c r="H3056" s="42" t="s">
        <v>5017</v>
      </c>
      <c r="I3056" s="22" t="s">
        <v>22</v>
      </c>
      <c r="J3056" s="79">
        <v>21</v>
      </c>
      <c r="K3056" s="57">
        <f t="shared" si="184"/>
        <v>21</v>
      </c>
      <c r="L3056" s="57"/>
      <c r="M3056" s="22" t="s">
        <v>473</v>
      </c>
    </row>
    <row r="3057" s="83" customFormat="1" ht="36" spans="1:13">
      <c r="A3057" s="83" t="s">
        <v>44</v>
      </c>
      <c r="B3057" s="84">
        <v>3056</v>
      </c>
      <c r="C3057" s="57" t="s">
        <v>45</v>
      </c>
      <c r="D3057" s="57" t="s">
        <v>353</v>
      </c>
      <c r="E3057" s="42" t="s">
        <v>6621</v>
      </c>
      <c r="F3057" s="98" t="s">
        <v>370</v>
      </c>
      <c r="G3057" s="99" t="s">
        <v>6728</v>
      </c>
      <c r="H3057" s="42" t="s">
        <v>5017</v>
      </c>
      <c r="I3057" s="22" t="s">
        <v>22</v>
      </c>
      <c r="J3057" s="79">
        <v>8</v>
      </c>
      <c r="K3057" s="57">
        <f t="shared" ref="K3057:K3062" si="185">(CEILING(J3057*0.2,1))*1</f>
        <v>2</v>
      </c>
      <c r="L3057" s="57"/>
      <c r="M3057" s="22" t="s">
        <v>473</v>
      </c>
    </row>
    <row r="3058" s="83" customFormat="1" ht="36" spans="1:13">
      <c r="A3058" s="83" t="s">
        <v>44</v>
      </c>
      <c r="B3058" s="84">
        <v>3057</v>
      </c>
      <c r="C3058" s="57" t="s">
        <v>45</v>
      </c>
      <c r="D3058" s="57" t="s">
        <v>353</v>
      </c>
      <c r="E3058" s="42" t="s">
        <v>6621</v>
      </c>
      <c r="F3058" s="98" t="s">
        <v>370</v>
      </c>
      <c r="G3058" s="99" t="s">
        <v>6729</v>
      </c>
      <c r="H3058" s="42" t="s">
        <v>5017</v>
      </c>
      <c r="I3058" s="22" t="s">
        <v>22</v>
      </c>
      <c r="J3058" s="79">
        <v>12</v>
      </c>
      <c r="K3058" s="57">
        <f t="shared" si="185"/>
        <v>3</v>
      </c>
      <c r="L3058" s="57"/>
      <c r="M3058" s="22" t="s">
        <v>473</v>
      </c>
    </row>
    <row r="3059" s="83" customFormat="1" ht="36" spans="1:13">
      <c r="A3059" s="83" t="s">
        <v>44</v>
      </c>
      <c r="B3059" s="84">
        <v>3058</v>
      </c>
      <c r="C3059" s="57" t="s">
        <v>45</v>
      </c>
      <c r="D3059" s="57" t="s">
        <v>353</v>
      </c>
      <c r="E3059" s="42" t="s">
        <v>6621</v>
      </c>
      <c r="F3059" s="98" t="s">
        <v>370</v>
      </c>
      <c r="G3059" s="99" t="s">
        <v>6730</v>
      </c>
      <c r="H3059" s="42" t="s">
        <v>5017</v>
      </c>
      <c r="I3059" s="22" t="s">
        <v>22</v>
      </c>
      <c r="J3059" s="79">
        <v>1</v>
      </c>
      <c r="K3059" s="57">
        <f t="shared" si="185"/>
        <v>1</v>
      </c>
      <c r="L3059" s="57"/>
      <c r="M3059" s="22" t="s">
        <v>473</v>
      </c>
    </row>
    <row r="3060" s="83" customFormat="1" ht="36" spans="1:13">
      <c r="A3060" s="83" t="s">
        <v>44</v>
      </c>
      <c r="B3060" s="84">
        <v>3059</v>
      </c>
      <c r="C3060" s="57" t="s">
        <v>45</v>
      </c>
      <c r="D3060" s="57" t="s">
        <v>353</v>
      </c>
      <c r="E3060" s="42" t="s">
        <v>6621</v>
      </c>
      <c r="F3060" s="98" t="s">
        <v>370</v>
      </c>
      <c r="G3060" s="99" t="s">
        <v>6730</v>
      </c>
      <c r="H3060" s="42" t="s">
        <v>5017</v>
      </c>
      <c r="I3060" s="22" t="s">
        <v>22</v>
      </c>
      <c r="J3060" s="79">
        <v>1</v>
      </c>
      <c r="K3060" s="57">
        <f t="shared" si="185"/>
        <v>1</v>
      </c>
      <c r="L3060" s="57"/>
      <c r="M3060" s="22" t="s">
        <v>473</v>
      </c>
    </row>
    <row r="3061" s="83" customFormat="1" ht="41.4" spans="1:13">
      <c r="A3061" s="83" t="s">
        <v>44</v>
      </c>
      <c r="B3061" s="84">
        <v>3060</v>
      </c>
      <c r="C3061" s="57" t="s">
        <v>45</v>
      </c>
      <c r="D3061" s="57" t="s">
        <v>353</v>
      </c>
      <c r="E3061" s="42" t="s">
        <v>6621</v>
      </c>
      <c r="F3061" s="98" t="s">
        <v>375</v>
      </c>
      <c r="G3061" s="99" t="s">
        <v>6731</v>
      </c>
      <c r="H3061" s="42" t="s">
        <v>6687</v>
      </c>
      <c r="I3061" s="22" t="s">
        <v>22</v>
      </c>
      <c r="J3061" s="79">
        <v>4</v>
      </c>
      <c r="K3061" s="57">
        <f t="shared" si="185"/>
        <v>1</v>
      </c>
      <c r="L3061" s="57"/>
      <c r="M3061" s="22" t="s">
        <v>473</v>
      </c>
    </row>
    <row r="3062" s="83" customFormat="1" ht="41.4" spans="1:13">
      <c r="A3062" s="83" t="s">
        <v>44</v>
      </c>
      <c r="B3062" s="84">
        <v>3061</v>
      </c>
      <c r="C3062" s="57" t="s">
        <v>45</v>
      </c>
      <c r="D3062" s="57" t="s">
        <v>353</v>
      </c>
      <c r="E3062" s="42" t="s">
        <v>6621</v>
      </c>
      <c r="F3062" s="98" t="s">
        <v>375</v>
      </c>
      <c r="G3062" s="99" t="s">
        <v>6731</v>
      </c>
      <c r="H3062" s="42" t="s">
        <v>6687</v>
      </c>
      <c r="I3062" s="22" t="s">
        <v>22</v>
      </c>
      <c r="J3062" s="79">
        <v>2</v>
      </c>
      <c r="K3062" s="57">
        <f t="shared" si="185"/>
        <v>1</v>
      </c>
      <c r="L3062" s="57"/>
      <c r="M3062" s="22" t="s">
        <v>473</v>
      </c>
    </row>
    <row r="3063" s="83" customFormat="1" ht="36" spans="1:13">
      <c r="A3063" s="83" t="s">
        <v>44</v>
      </c>
      <c r="B3063" s="84">
        <v>3062</v>
      </c>
      <c r="C3063" s="57" t="s">
        <v>45</v>
      </c>
      <c r="D3063" s="57" t="s">
        <v>353</v>
      </c>
      <c r="E3063" s="42" t="s">
        <v>6621</v>
      </c>
      <c r="F3063" s="98" t="s">
        <v>3525</v>
      </c>
      <c r="G3063" s="99" t="s">
        <v>6732</v>
      </c>
      <c r="H3063" s="42" t="s">
        <v>5017</v>
      </c>
      <c r="I3063" s="22" t="s">
        <v>22</v>
      </c>
      <c r="J3063" s="79">
        <v>7</v>
      </c>
      <c r="K3063" s="57">
        <f t="shared" ref="K3063:K3068" si="186">J3063</f>
        <v>7</v>
      </c>
      <c r="L3063" s="57"/>
      <c r="M3063" s="22" t="s">
        <v>473</v>
      </c>
    </row>
    <row r="3064" s="83" customFormat="1" ht="36" spans="1:13">
      <c r="A3064" s="83" t="s">
        <v>44</v>
      </c>
      <c r="B3064" s="84">
        <v>3063</v>
      </c>
      <c r="C3064" s="57" t="s">
        <v>45</v>
      </c>
      <c r="D3064" s="57" t="s">
        <v>353</v>
      </c>
      <c r="E3064" s="42" t="s">
        <v>6621</v>
      </c>
      <c r="F3064" s="98" t="s">
        <v>370</v>
      </c>
      <c r="G3064" s="99" t="s">
        <v>6725</v>
      </c>
      <c r="H3064" s="42" t="s">
        <v>5017</v>
      </c>
      <c r="I3064" s="22" t="s">
        <v>22</v>
      </c>
      <c r="J3064" s="79">
        <v>1</v>
      </c>
      <c r="K3064" s="57">
        <f t="shared" si="186"/>
        <v>1</v>
      </c>
      <c r="L3064" s="57"/>
      <c r="M3064" s="22" t="s">
        <v>473</v>
      </c>
    </row>
    <row r="3065" s="83" customFormat="1" ht="41.4" spans="1:13">
      <c r="A3065" s="83" t="s">
        <v>44</v>
      </c>
      <c r="B3065" s="84">
        <v>3064</v>
      </c>
      <c r="C3065" s="57" t="s">
        <v>45</v>
      </c>
      <c r="D3065" s="57" t="s">
        <v>353</v>
      </c>
      <c r="E3065" s="42" t="s">
        <v>6621</v>
      </c>
      <c r="F3065" s="98" t="s">
        <v>370</v>
      </c>
      <c r="G3065" s="99" t="s">
        <v>6733</v>
      </c>
      <c r="H3065" s="42" t="s">
        <v>5020</v>
      </c>
      <c r="I3065" s="22" t="s">
        <v>22</v>
      </c>
      <c r="J3065" s="79">
        <v>1</v>
      </c>
      <c r="K3065" s="57">
        <f t="shared" ref="K3065:K3067" si="187">(CEILING(J3065*0.2,1))*1</f>
        <v>1</v>
      </c>
      <c r="L3065" s="57"/>
      <c r="M3065" s="22" t="s">
        <v>473</v>
      </c>
    </row>
    <row r="3066" s="83" customFormat="1" ht="36" spans="1:13">
      <c r="A3066" s="83" t="s">
        <v>44</v>
      </c>
      <c r="B3066" s="84">
        <v>3065</v>
      </c>
      <c r="C3066" s="57" t="s">
        <v>45</v>
      </c>
      <c r="D3066" s="57" t="s">
        <v>353</v>
      </c>
      <c r="E3066" s="42" t="s">
        <v>6621</v>
      </c>
      <c r="F3066" s="98" t="s">
        <v>370</v>
      </c>
      <c r="G3066" s="99" t="s">
        <v>6734</v>
      </c>
      <c r="H3066" s="42" t="s">
        <v>5020</v>
      </c>
      <c r="I3066" s="22" t="s">
        <v>22</v>
      </c>
      <c r="J3066" s="79">
        <v>1</v>
      </c>
      <c r="K3066" s="57">
        <f t="shared" si="187"/>
        <v>1</v>
      </c>
      <c r="L3066" s="57"/>
      <c r="M3066" s="22" t="s">
        <v>473</v>
      </c>
    </row>
    <row r="3067" s="83" customFormat="1" ht="36" spans="1:13">
      <c r="A3067" s="83" t="s">
        <v>44</v>
      </c>
      <c r="B3067" s="84">
        <v>3066</v>
      </c>
      <c r="C3067" s="57" t="s">
        <v>45</v>
      </c>
      <c r="D3067" s="57" t="s">
        <v>353</v>
      </c>
      <c r="E3067" s="42" t="s">
        <v>6621</v>
      </c>
      <c r="F3067" s="98" t="s">
        <v>370</v>
      </c>
      <c r="G3067" s="99" t="s">
        <v>6734</v>
      </c>
      <c r="H3067" s="42" t="s">
        <v>5020</v>
      </c>
      <c r="I3067" s="22" t="s">
        <v>22</v>
      </c>
      <c r="J3067" s="79">
        <v>1</v>
      </c>
      <c r="K3067" s="57">
        <f t="shared" si="187"/>
        <v>1</v>
      </c>
      <c r="L3067" s="57"/>
      <c r="M3067" s="22" t="s">
        <v>473</v>
      </c>
    </row>
    <row r="3068" s="83" customFormat="1" ht="36" spans="1:13">
      <c r="A3068" s="83" t="s">
        <v>44</v>
      </c>
      <c r="B3068" s="84">
        <v>3067</v>
      </c>
      <c r="C3068" s="57" t="s">
        <v>45</v>
      </c>
      <c r="D3068" s="57" t="s">
        <v>353</v>
      </c>
      <c r="E3068" s="42" t="s">
        <v>6621</v>
      </c>
      <c r="F3068" s="98" t="s">
        <v>391</v>
      </c>
      <c r="G3068" s="99" t="s">
        <v>6735</v>
      </c>
      <c r="H3068" s="42" t="s">
        <v>5035</v>
      </c>
      <c r="I3068" s="22" t="s">
        <v>22</v>
      </c>
      <c r="J3068" s="79">
        <v>1</v>
      </c>
      <c r="K3068" s="57">
        <f t="shared" si="186"/>
        <v>1</v>
      </c>
      <c r="L3068" s="57"/>
      <c r="M3068" s="22" t="s">
        <v>473</v>
      </c>
    </row>
    <row r="3069" s="83" customFormat="1" ht="36" spans="1:13">
      <c r="A3069" s="83" t="s">
        <v>44</v>
      </c>
      <c r="B3069" s="84">
        <v>3068</v>
      </c>
      <c r="C3069" s="57" t="s">
        <v>45</v>
      </c>
      <c r="D3069" s="57" t="s">
        <v>353</v>
      </c>
      <c r="E3069" s="42" t="s">
        <v>6621</v>
      </c>
      <c r="F3069" s="98" t="s">
        <v>391</v>
      </c>
      <c r="G3069" s="99" t="s">
        <v>6736</v>
      </c>
      <c r="H3069" s="42" t="s">
        <v>5035</v>
      </c>
      <c r="I3069" s="22" t="s">
        <v>22</v>
      </c>
      <c r="J3069" s="79">
        <v>1</v>
      </c>
      <c r="K3069" s="57">
        <f t="shared" ref="K3069:K3071" si="188">(CEILING(J3069*0.2,1))*1</f>
        <v>1</v>
      </c>
      <c r="L3069" s="57"/>
      <c r="M3069" s="22" t="s">
        <v>473</v>
      </c>
    </row>
    <row r="3070" s="83" customFormat="1" ht="36" spans="1:13">
      <c r="A3070" s="83" t="s">
        <v>44</v>
      </c>
      <c r="B3070" s="84">
        <v>3069</v>
      </c>
      <c r="C3070" s="57" t="s">
        <v>45</v>
      </c>
      <c r="D3070" s="57" t="s">
        <v>353</v>
      </c>
      <c r="E3070" s="42" t="s">
        <v>6621</v>
      </c>
      <c r="F3070" s="98" t="s">
        <v>370</v>
      </c>
      <c r="G3070" s="99" t="s">
        <v>6734</v>
      </c>
      <c r="H3070" s="42"/>
      <c r="I3070" s="22" t="s">
        <v>22</v>
      </c>
      <c r="J3070" s="79">
        <v>1</v>
      </c>
      <c r="K3070" s="57">
        <f t="shared" si="188"/>
        <v>1</v>
      </c>
      <c r="L3070" s="57"/>
      <c r="M3070" s="22" t="s">
        <v>473</v>
      </c>
    </row>
    <row r="3071" s="83" customFormat="1" ht="36" spans="1:13">
      <c r="A3071" s="83" t="s">
        <v>44</v>
      </c>
      <c r="B3071" s="84">
        <v>3070</v>
      </c>
      <c r="C3071" s="57" t="s">
        <v>45</v>
      </c>
      <c r="D3071" s="57" t="s">
        <v>353</v>
      </c>
      <c r="E3071" s="42" t="s">
        <v>6621</v>
      </c>
      <c r="F3071" s="98" t="s">
        <v>370</v>
      </c>
      <c r="G3071" s="99" t="s">
        <v>6734</v>
      </c>
      <c r="H3071" s="42"/>
      <c r="I3071" s="22" t="s">
        <v>22</v>
      </c>
      <c r="J3071" s="79">
        <v>1</v>
      </c>
      <c r="K3071" s="57">
        <f t="shared" si="188"/>
        <v>1</v>
      </c>
      <c r="L3071" s="57"/>
      <c r="M3071" s="22" t="s">
        <v>473</v>
      </c>
    </row>
    <row r="3072" s="83" customFormat="1" ht="36" spans="1:13">
      <c r="A3072" s="83" t="s">
        <v>44</v>
      </c>
      <c r="B3072" s="84">
        <v>3071</v>
      </c>
      <c r="C3072" s="57" t="s">
        <v>45</v>
      </c>
      <c r="D3072" s="57" t="s">
        <v>353</v>
      </c>
      <c r="E3072" s="42" t="s">
        <v>6621</v>
      </c>
      <c r="F3072" s="98" t="s">
        <v>370</v>
      </c>
      <c r="G3072" s="99" t="s">
        <v>6737</v>
      </c>
      <c r="H3072" s="42" t="s">
        <v>5130</v>
      </c>
      <c r="I3072" s="22" t="s">
        <v>22</v>
      </c>
      <c r="J3072" s="79">
        <v>6</v>
      </c>
      <c r="K3072" s="57">
        <f t="shared" ref="K3072:K3074" si="189">J3072</f>
        <v>6</v>
      </c>
      <c r="L3072" s="57"/>
      <c r="M3072" s="22" t="s">
        <v>473</v>
      </c>
    </row>
    <row r="3073" s="83" customFormat="1" ht="36" spans="1:13">
      <c r="A3073" s="83" t="s">
        <v>44</v>
      </c>
      <c r="B3073" s="84">
        <v>3072</v>
      </c>
      <c r="C3073" s="57" t="s">
        <v>45</v>
      </c>
      <c r="D3073" s="57" t="s">
        <v>353</v>
      </c>
      <c r="E3073" s="42" t="s">
        <v>6621</v>
      </c>
      <c r="F3073" s="98" t="s">
        <v>370</v>
      </c>
      <c r="G3073" s="99" t="s">
        <v>6700</v>
      </c>
      <c r="H3073" s="42" t="s">
        <v>5130</v>
      </c>
      <c r="I3073" s="22" t="s">
        <v>22</v>
      </c>
      <c r="J3073" s="79">
        <v>16</v>
      </c>
      <c r="K3073" s="57">
        <f t="shared" si="189"/>
        <v>16</v>
      </c>
      <c r="L3073" s="57"/>
      <c r="M3073" s="22" t="s">
        <v>473</v>
      </c>
    </row>
    <row r="3074" s="83" customFormat="1" ht="36" spans="1:13">
      <c r="A3074" s="83" t="s">
        <v>44</v>
      </c>
      <c r="B3074" s="84">
        <v>3073</v>
      </c>
      <c r="C3074" s="57" t="s">
        <v>45</v>
      </c>
      <c r="D3074" s="57" t="s">
        <v>353</v>
      </c>
      <c r="E3074" s="42" t="s">
        <v>6621</v>
      </c>
      <c r="F3074" s="98" t="s">
        <v>370</v>
      </c>
      <c r="G3074" s="99" t="s">
        <v>6737</v>
      </c>
      <c r="H3074" s="42" t="s">
        <v>5130</v>
      </c>
      <c r="I3074" s="22" t="s">
        <v>22</v>
      </c>
      <c r="J3074" s="79">
        <v>36</v>
      </c>
      <c r="K3074" s="57">
        <f t="shared" si="189"/>
        <v>36</v>
      </c>
      <c r="L3074" s="57"/>
      <c r="M3074" s="22" t="s">
        <v>473</v>
      </c>
    </row>
    <row r="3075" s="83" customFormat="1" ht="36" spans="1:13">
      <c r="A3075" s="83" t="s">
        <v>44</v>
      </c>
      <c r="B3075" s="84">
        <v>3074</v>
      </c>
      <c r="C3075" s="57" t="s">
        <v>45</v>
      </c>
      <c r="D3075" s="57" t="s">
        <v>353</v>
      </c>
      <c r="E3075" s="42" t="s">
        <v>6621</v>
      </c>
      <c r="F3075" s="98" t="s">
        <v>370</v>
      </c>
      <c r="G3075" s="99" t="s">
        <v>6738</v>
      </c>
      <c r="H3075" s="42" t="s">
        <v>5130</v>
      </c>
      <c r="I3075" s="22" t="s">
        <v>22</v>
      </c>
      <c r="J3075" s="79">
        <v>2</v>
      </c>
      <c r="K3075" s="57">
        <f>(CEILING(J3075*0.2,1))*1</f>
        <v>1</v>
      </c>
      <c r="L3075" s="57"/>
      <c r="M3075" s="22" t="s">
        <v>473</v>
      </c>
    </row>
    <row r="3076" s="83" customFormat="1" ht="36" spans="1:13">
      <c r="A3076" s="83" t="s">
        <v>44</v>
      </c>
      <c r="B3076" s="84">
        <v>3075</v>
      </c>
      <c r="C3076" s="57" t="s">
        <v>45</v>
      </c>
      <c r="D3076" s="57" t="s">
        <v>353</v>
      </c>
      <c r="E3076" s="42" t="s">
        <v>6621</v>
      </c>
      <c r="F3076" s="98" t="s">
        <v>370</v>
      </c>
      <c r="G3076" s="99" t="s">
        <v>6739</v>
      </c>
      <c r="H3076" s="42" t="s">
        <v>5130</v>
      </c>
      <c r="I3076" s="22" t="s">
        <v>22</v>
      </c>
      <c r="J3076" s="79">
        <v>4</v>
      </c>
      <c r="K3076" s="57">
        <v>0</v>
      </c>
      <c r="L3076" s="57"/>
      <c r="M3076" s="22" t="s">
        <v>473</v>
      </c>
    </row>
    <row r="3077" s="83" customFormat="1" ht="36" spans="1:13">
      <c r="A3077" s="83" t="s">
        <v>44</v>
      </c>
      <c r="B3077" s="84">
        <v>3076</v>
      </c>
      <c r="C3077" s="57" t="s">
        <v>45</v>
      </c>
      <c r="D3077" s="57" t="s">
        <v>353</v>
      </c>
      <c r="E3077" s="42" t="s">
        <v>6621</v>
      </c>
      <c r="F3077" s="98" t="s">
        <v>370</v>
      </c>
      <c r="G3077" s="99" t="s">
        <v>6740</v>
      </c>
      <c r="H3077" s="42" t="s">
        <v>5130</v>
      </c>
      <c r="I3077" s="22" t="s">
        <v>22</v>
      </c>
      <c r="J3077" s="79">
        <v>2</v>
      </c>
      <c r="K3077" s="57">
        <v>0</v>
      </c>
      <c r="L3077" s="57"/>
      <c r="M3077" s="22" t="s">
        <v>473</v>
      </c>
    </row>
    <row r="3078" s="83" customFormat="1" ht="36" spans="1:13">
      <c r="A3078" s="83" t="s">
        <v>44</v>
      </c>
      <c r="B3078" s="84">
        <v>3077</v>
      </c>
      <c r="C3078" s="57" t="s">
        <v>45</v>
      </c>
      <c r="D3078" s="57" t="s">
        <v>353</v>
      </c>
      <c r="E3078" s="42" t="s">
        <v>6621</v>
      </c>
      <c r="F3078" s="98" t="s">
        <v>375</v>
      </c>
      <c r="G3078" s="99" t="s">
        <v>6741</v>
      </c>
      <c r="H3078" s="42" t="s">
        <v>5137</v>
      </c>
      <c r="I3078" s="22" t="s">
        <v>22</v>
      </c>
      <c r="J3078" s="79">
        <v>2</v>
      </c>
      <c r="K3078" s="57">
        <f>J3078</f>
        <v>2</v>
      </c>
      <c r="L3078" s="57"/>
      <c r="M3078" s="22" t="s">
        <v>473</v>
      </c>
    </row>
    <row r="3079" s="83" customFormat="1" ht="36" spans="1:13">
      <c r="A3079" s="83" t="s">
        <v>44</v>
      </c>
      <c r="B3079" s="84">
        <v>3078</v>
      </c>
      <c r="C3079" s="57" t="s">
        <v>45</v>
      </c>
      <c r="D3079" s="57" t="s">
        <v>353</v>
      </c>
      <c r="E3079" s="42" t="s">
        <v>6621</v>
      </c>
      <c r="F3079" s="98" t="s">
        <v>391</v>
      </c>
      <c r="G3079" s="99" t="s">
        <v>6742</v>
      </c>
      <c r="H3079" s="42" t="s">
        <v>5130</v>
      </c>
      <c r="I3079" s="22" t="s">
        <v>22</v>
      </c>
      <c r="J3079" s="79">
        <v>2</v>
      </c>
      <c r="K3079" s="57">
        <f>J3079</f>
        <v>2</v>
      </c>
      <c r="L3079" s="57"/>
      <c r="M3079" s="22">
        <v>3.1</v>
      </c>
    </row>
    <row r="3080" s="83" customFormat="1" ht="36" spans="1:13">
      <c r="A3080" s="83" t="s">
        <v>44</v>
      </c>
      <c r="B3080" s="84">
        <v>3079</v>
      </c>
      <c r="C3080" s="57" t="s">
        <v>45</v>
      </c>
      <c r="D3080" s="57" t="s">
        <v>89</v>
      </c>
      <c r="E3080" s="42" t="s">
        <v>6621</v>
      </c>
      <c r="F3080" s="98" t="s">
        <v>535</v>
      </c>
      <c r="G3080" s="99" t="s">
        <v>4817</v>
      </c>
      <c r="H3080" s="42" t="s">
        <v>2369</v>
      </c>
      <c r="I3080" s="22" t="s">
        <v>22</v>
      </c>
      <c r="J3080" s="79">
        <v>24</v>
      </c>
      <c r="K3080" s="57">
        <v>0</v>
      </c>
      <c r="L3080" s="57"/>
      <c r="M3080" s="22" t="s">
        <v>2946</v>
      </c>
    </row>
    <row r="3081" s="83" customFormat="1" ht="36" spans="1:13">
      <c r="A3081" s="83" t="s">
        <v>44</v>
      </c>
      <c r="B3081" s="84">
        <v>3080</v>
      </c>
      <c r="C3081" s="57" t="s">
        <v>45</v>
      </c>
      <c r="D3081" s="57" t="s">
        <v>89</v>
      </c>
      <c r="E3081" s="42" t="s">
        <v>6621</v>
      </c>
      <c r="F3081" s="98" t="s">
        <v>6743</v>
      </c>
      <c r="G3081" s="99" t="s">
        <v>4901</v>
      </c>
      <c r="H3081" s="42" t="s">
        <v>2369</v>
      </c>
      <c r="I3081" s="22" t="s">
        <v>22</v>
      </c>
      <c r="J3081" s="79">
        <v>12</v>
      </c>
      <c r="K3081" s="57">
        <v>0</v>
      </c>
      <c r="L3081" s="57"/>
      <c r="M3081" s="22" t="s">
        <v>2946</v>
      </c>
    </row>
    <row r="3082" s="83" customFormat="1" ht="36" spans="1:13">
      <c r="A3082" s="83" t="s">
        <v>44</v>
      </c>
      <c r="B3082" s="84">
        <v>3081</v>
      </c>
      <c r="C3082" s="57" t="s">
        <v>45</v>
      </c>
      <c r="D3082" s="57" t="s">
        <v>89</v>
      </c>
      <c r="E3082" s="42" t="s">
        <v>6621</v>
      </c>
      <c r="F3082" s="98" t="s">
        <v>535</v>
      </c>
      <c r="G3082" s="99" t="s">
        <v>3294</v>
      </c>
      <c r="H3082" s="42" t="s">
        <v>2369</v>
      </c>
      <c r="I3082" s="22" t="s">
        <v>22</v>
      </c>
      <c r="J3082" s="79">
        <v>90</v>
      </c>
      <c r="K3082" s="57">
        <v>0</v>
      </c>
      <c r="L3082" s="57"/>
      <c r="M3082" s="22" t="s">
        <v>2946</v>
      </c>
    </row>
    <row r="3083" s="83" customFormat="1" ht="36" spans="1:13">
      <c r="A3083" s="83" t="s">
        <v>44</v>
      </c>
      <c r="B3083" s="84">
        <v>3082</v>
      </c>
      <c r="C3083" s="57" t="s">
        <v>45</v>
      </c>
      <c r="D3083" s="57" t="s">
        <v>89</v>
      </c>
      <c r="E3083" s="42" t="s">
        <v>6621</v>
      </c>
      <c r="F3083" s="98" t="s">
        <v>6743</v>
      </c>
      <c r="G3083" s="99" t="s">
        <v>3388</v>
      </c>
      <c r="H3083" s="42" t="s">
        <v>2369</v>
      </c>
      <c r="I3083" s="22" t="s">
        <v>22</v>
      </c>
      <c r="J3083" s="79">
        <v>45</v>
      </c>
      <c r="K3083" s="57">
        <v>0</v>
      </c>
      <c r="L3083" s="57"/>
      <c r="M3083" s="22" t="s">
        <v>2946</v>
      </c>
    </row>
    <row r="3084" s="83" customFormat="1" ht="36" spans="1:13">
      <c r="A3084" s="83" t="s">
        <v>44</v>
      </c>
      <c r="B3084" s="84">
        <v>3083</v>
      </c>
      <c r="C3084" s="57" t="s">
        <v>45</v>
      </c>
      <c r="D3084" s="57" t="s">
        <v>89</v>
      </c>
      <c r="E3084" s="42" t="s">
        <v>6621</v>
      </c>
      <c r="F3084" s="98" t="s">
        <v>535</v>
      </c>
      <c r="G3084" s="99" t="s">
        <v>4822</v>
      </c>
      <c r="H3084" s="42" t="s">
        <v>2369</v>
      </c>
      <c r="I3084" s="22" t="s">
        <v>22</v>
      </c>
      <c r="J3084" s="79">
        <v>143</v>
      </c>
      <c r="K3084" s="57">
        <v>0</v>
      </c>
      <c r="L3084" s="57"/>
      <c r="M3084" s="22" t="s">
        <v>2946</v>
      </c>
    </row>
    <row r="3085" s="83" customFormat="1" ht="36" spans="1:13">
      <c r="A3085" s="83" t="s">
        <v>44</v>
      </c>
      <c r="B3085" s="84">
        <v>3084</v>
      </c>
      <c r="C3085" s="57" t="s">
        <v>45</v>
      </c>
      <c r="D3085" s="57" t="s">
        <v>89</v>
      </c>
      <c r="E3085" s="42" t="s">
        <v>6621</v>
      </c>
      <c r="F3085" s="98" t="s">
        <v>6743</v>
      </c>
      <c r="G3085" s="99" t="s">
        <v>4900</v>
      </c>
      <c r="H3085" s="42" t="s">
        <v>2369</v>
      </c>
      <c r="I3085" s="22" t="s">
        <v>22</v>
      </c>
      <c r="J3085" s="79">
        <v>66</v>
      </c>
      <c r="K3085" s="57">
        <v>0</v>
      </c>
      <c r="L3085" s="57"/>
      <c r="M3085" s="22" t="s">
        <v>2946</v>
      </c>
    </row>
    <row r="3086" s="83" customFormat="1" ht="36" spans="1:13">
      <c r="A3086" s="83" t="s">
        <v>44</v>
      </c>
      <c r="B3086" s="84">
        <v>3085</v>
      </c>
      <c r="C3086" s="57" t="s">
        <v>45</v>
      </c>
      <c r="D3086" s="57" t="s">
        <v>89</v>
      </c>
      <c r="E3086" s="42" t="s">
        <v>6621</v>
      </c>
      <c r="F3086" s="98" t="s">
        <v>535</v>
      </c>
      <c r="G3086" s="99" t="s">
        <v>4821</v>
      </c>
      <c r="H3086" s="42" t="s">
        <v>2369</v>
      </c>
      <c r="I3086" s="22" t="s">
        <v>22</v>
      </c>
      <c r="J3086" s="79">
        <v>17</v>
      </c>
      <c r="K3086" s="57">
        <v>0</v>
      </c>
      <c r="L3086" s="57"/>
      <c r="M3086" s="22" t="s">
        <v>2946</v>
      </c>
    </row>
    <row r="3087" s="83" customFormat="1" ht="36" spans="1:13">
      <c r="A3087" s="83" t="s">
        <v>44</v>
      </c>
      <c r="B3087" s="84">
        <v>3086</v>
      </c>
      <c r="C3087" s="57" t="s">
        <v>45</v>
      </c>
      <c r="D3087" s="57" t="s">
        <v>89</v>
      </c>
      <c r="E3087" s="42" t="s">
        <v>6621</v>
      </c>
      <c r="F3087" s="98" t="s">
        <v>6743</v>
      </c>
      <c r="G3087" s="99" t="s">
        <v>4903</v>
      </c>
      <c r="H3087" s="42" t="s">
        <v>2369</v>
      </c>
      <c r="I3087" s="22" t="s">
        <v>22</v>
      </c>
      <c r="J3087" s="79">
        <v>8</v>
      </c>
      <c r="K3087" s="57">
        <v>0</v>
      </c>
      <c r="L3087" s="57"/>
      <c r="M3087" s="22" t="s">
        <v>2946</v>
      </c>
    </row>
    <row r="3088" s="83" customFormat="1" ht="36" spans="1:13">
      <c r="A3088" s="83" t="s">
        <v>44</v>
      </c>
      <c r="B3088" s="84">
        <v>3087</v>
      </c>
      <c r="C3088" s="57" t="s">
        <v>45</v>
      </c>
      <c r="D3088" s="57" t="s">
        <v>89</v>
      </c>
      <c r="E3088" s="42" t="s">
        <v>6621</v>
      </c>
      <c r="F3088" s="98" t="s">
        <v>535</v>
      </c>
      <c r="G3088" s="99" t="s">
        <v>4818</v>
      </c>
      <c r="H3088" s="42" t="s">
        <v>2369</v>
      </c>
      <c r="I3088" s="22" t="s">
        <v>22</v>
      </c>
      <c r="J3088" s="79">
        <v>298</v>
      </c>
      <c r="K3088" s="57">
        <v>0</v>
      </c>
      <c r="L3088" s="57"/>
      <c r="M3088" s="22" t="s">
        <v>2946</v>
      </c>
    </row>
    <row r="3089" s="83" customFormat="1" ht="36" spans="1:13">
      <c r="A3089" s="83" t="s">
        <v>44</v>
      </c>
      <c r="B3089" s="84">
        <v>3088</v>
      </c>
      <c r="C3089" s="57" t="s">
        <v>45</v>
      </c>
      <c r="D3089" s="57" t="s">
        <v>89</v>
      </c>
      <c r="E3089" s="42" t="s">
        <v>6621</v>
      </c>
      <c r="F3089" s="98" t="s">
        <v>6743</v>
      </c>
      <c r="G3089" s="99" t="s">
        <v>4902</v>
      </c>
      <c r="H3089" s="42" t="s">
        <v>2369</v>
      </c>
      <c r="I3089" s="22" t="s">
        <v>22</v>
      </c>
      <c r="J3089" s="79">
        <v>144</v>
      </c>
      <c r="K3089" s="57">
        <v>0</v>
      </c>
      <c r="L3089" s="57"/>
      <c r="M3089" s="22" t="s">
        <v>2946</v>
      </c>
    </row>
    <row r="3090" s="83" customFormat="1" ht="36" spans="1:13">
      <c r="A3090" s="83" t="s">
        <v>44</v>
      </c>
      <c r="B3090" s="84">
        <v>3089</v>
      </c>
      <c r="C3090" s="57" t="s">
        <v>45</v>
      </c>
      <c r="D3090" s="57" t="s">
        <v>89</v>
      </c>
      <c r="E3090" s="42" t="s">
        <v>6621</v>
      </c>
      <c r="F3090" s="98" t="s">
        <v>535</v>
      </c>
      <c r="G3090" s="99" t="s">
        <v>4824</v>
      </c>
      <c r="H3090" s="42" t="s">
        <v>2369</v>
      </c>
      <c r="I3090" s="22" t="s">
        <v>22</v>
      </c>
      <c r="J3090" s="79">
        <v>56</v>
      </c>
      <c r="K3090" s="57">
        <v>0</v>
      </c>
      <c r="L3090" s="57"/>
      <c r="M3090" s="22" t="s">
        <v>2946</v>
      </c>
    </row>
    <row r="3091" s="83" customFormat="1" ht="36" spans="1:13">
      <c r="A3091" s="83" t="s">
        <v>44</v>
      </c>
      <c r="B3091" s="84">
        <v>3090</v>
      </c>
      <c r="C3091" s="57" t="s">
        <v>45</v>
      </c>
      <c r="D3091" s="57" t="s">
        <v>89</v>
      </c>
      <c r="E3091" s="42" t="s">
        <v>6621</v>
      </c>
      <c r="F3091" s="98" t="s">
        <v>6743</v>
      </c>
      <c r="G3091" s="99" t="s">
        <v>4806</v>
      </c>
      <c r="H3091" s="42" t="s">
        <v>2369</v>
      </c>
      <c r="I3091" s="22" t="s">
        <v>22</v>
      </c>
      <c r="J3091" s="79">
        <v>22</v>
      </c>
      <c r="K3091" s="57">
        <v>0</v>
      </c>
      <c r="L3091" s="57"/>
      <c r="M3091" s="22" t="s">
        <v>2946</v>
      </c>
    </row>
    <row r="3092" s="83" customFormat="1" ht="36" spans="1:13">
      <c r="A3092" s="83" t="s">
        <v>44</v>
      </c>
      <c r="B3092" s="84">
        <v>3091</v>
      </c>
      <c r="C3092" s="57" t="s">
        <v>45</v>
      </c>
      <c r="D3092" s="57" t="s">
        <v>89</v>
      </c>
      <c r="E3092" s="42" t="s">
        <v>6621</v>
      </c>
      <c r="F3092" s="98" t="s">
        <v>535</v>
      </c>
      <c r="G3092" s="99" t="s">
        <v>4834</v>
      </c>
      <c r="H3092" s="42" t="s">
        <v>2369</v>
      </c>
      <c r="I3092" s="22" t="s">
        <v>22</v>
      </c>
      <c r="J3092" s="79">
        <v>36</v>
      </c>
      <c r="K3092" s="57">
        <v>0</v>
      </c>
      <c r="L3092" s="57"/>
      <c r="M3092" s="22" t="s">
        <v>473</v>
      </c>
    </row>
    <row r="3093" s="83" customFormat="1" ht="36" spans="1:13">
      <c r="A3093" s="83" t="s">
        <v>44</v>
      </c>
      <c r="B3093" s="84">
        <v>3092</v>
      </c>
      <c r="C3093" s="57" t="s">
        <v>45</v>
      </c>
      <c r="D3093" s="57" t="s">
        <v>89</v>
      </c>
      <c r="E3093" s="42" t="s">
        <v>6621</v>
      </c>
      <c r="F3093" s="98" t="s">
        <v>6743</v>
      </c>
      <c r="G3093" s="99" t="s">
        <v>4909</v>
      </c>
      <c r="H3093" s="42" t="s">
        <v>2369</v>
      </c>
      <c r="I3093" s="22" t="s">
        <v>22</v>
      </c>
      <c r="J3093" s="79">
        <v>18</v>
      </c>
      <c r="K3093" s="57">
        <v>0</v>
      </c>
      <c r="L3093" s="57"/>
      <c r="M3093" s="22" t="s">
        <v>473</v>
      </c>
    </row>
    <row r="3094" s="83" customFormat="1" ht="36" spans="1:13">
      <c r="A3094" s="83" t="s">
        <v>44</v>
      </c>
      <c r="B3094" s="84">
        <v>3093</v>
      </c>
      <c r="C3094" s="57" t="s">
        <v>45</v>
      </c>
      <c r="D3094" s="57" t="s">
        <v>89</v>
      </c>
      <c r="E3094" s="42" t="s">
        <v>6621</v>
      </c>
      <c r="F3094" s="98" t="s">
        <v>535</v>
      </c>
      <c r="G3094" s="99" t="s">
        <v>6744</v>
      </c>
      <c r="H3094" s="42" t="s">
        <v>2369</v>
      </c>
      <c r="I3094" s="22" t="s">
        <v>22</v>
      </c>
      <c r="J3094" s="79">
        <v>3</v>
      </c>
      <c r="K3094" s="57">
        <v>0</v>
      </c>
      <c r="L3094" s="57"/>
      <c r="M3094" s="22" t="s">
        <v>473</v>
      </c>
    </row>
    <row r="3095" s="83" customFormat="1" ht="36" spans="1:13">
      <c r="A3095" s="83" t="s">
        <v>44</v>
      </c>
      <c r="B3095" s="84">
        <v>3094</v>
      </c>
      <c r="C3095" s="57" t="s">
        <v>45</v>
      </c>
      <c r="D3095" s="57" t="s">
        <v>89</v>
      </c>
      <c r="E3095" s="42" t="s">
        <v>6621</v>
      </c>
      <c r="F3095" s="98" t="s">
        <v>6743</v>
      </c>
      <c r="G3095" s="99" t="s">
        <v>6745</v>
      </c>
      <c r="H3095" s="42" t="s">
        <v>2369</v>
      </c>
      <c r="I3095" s="22" t="s">
        <v>22</v>
      </c>
      <c r="J3095" s="79">
        <v>1</v>
      </c>
      <c r="K3095" s="57">
        <v>0</v>
      </c>
      <c r="L3095" s="57"/>
      <c r="M3095" s="22" t="s">
        <v>473</v>
      </c>
    </row>
    <row r="3096" s="83" customFormat="1" ht="36" spans="1:13">
      <c r="A3096" s="83" t="s">
        <v>44</v>
      </c>
      <c r="B3096" s="84">
        <v>3095</v>
      </c>
      <c r="C3096" s="57" t="s">
        <v>45</v>
      </c>
      <c r="D3096" s="57" t="s">
        <v>89</v>
      </c>
      <c r="E3096" s="42" t="s">
        <v>6621</v>
      </c>
      <c r="F3096" s="98" t="s">
        <v>535</v>
      </c>
      <c r="G3096" s="99" t="s">
        <v>6746</v>
      </c>
      <c r="H3096" s="42" t="s">
        <v>2369</v>
      </c>
      <c r="I3096" s="22" t="s">
        <v>22</v>
      </c>
      <c r="J3096" s="79">
        <v>94</v>
      </c>
      <c r="K3096" s="57">
        <v>0</v>
      </c>
      <c r="L3096" s="57"/>
      <c r="M3096" s="22" t="s">
        <v>473</v>
      </c>
    </row>
    <row r="3097" s="83" customFormat="1" ht="36" spans="1:13">
      <c r="A3097" s="83" t="s">
        <v>44</v>
      </c>
      <c r="B3097" s="84">
        <v>3096</v>
      </c>
      <c r="C3097" s="57" t="s">
        <v>45</v>
      </c>
      <c r="D3097" s="57" t="s">
        <v>89</v>
      </c>
      <c r="E3097" s="42" t="s">
        <v>6621</v>
      </c>
      <c r="F3097" s="98" t="s">
        <v>6743</v>
      </c>
      <c r="G3097" s="99" t="s">
        <v>6747</v>
      </c>
      <c r="H3097" s="42" t="s">
        <v>2369</v>
      </c>
      <c r="I3097" s="22" t="s">
        <v>22</v>
      </c>
      <c r="J3097" s="79">
        <v>43</v>
      </c>
      <c r="K3097" s="57">
        <v>0</v>
      </c>
      <c r="L3097" s="57"/>
      <c r="M3097" s="22" t="s">
        <v>473</v>
      </c>
    </row>
    <row r="3098" s="83" customFormat="1" ht="36" spans="1:13">
      <c r="A3098" s="83" t="s">
        <v>44</v>
      </c>
      <c r="B3098" s="84">
        <v>3097</v>
      </c>
      <c r="C3098" s="57" t="s">
        <v>45</v>
      </c>
      <c r="D3098" s="57" t="s">
        <v>89</v>
      </c>
      <c r="E3098" s="42" t="s">
        <v>6621</v>
      </c>
      <c r="F3098" s="98" t="s">
        <v>535</v>
      </c>
      <c r="G3098" s="99" t="s">
        <v>6746</v>
      </c>
      <c r="H3098" s="42" t="s">
        <v>2369</v>
      </c>
      <c r="I3098" s="22" t="s">
        <v>22</v>
      </c>
      <c r="J3098" s="79">
        <v>34</v>
      </c>
      <c r="K3098" s="57">
        <v>0</v>
      </c>
      <c r="L3098" s="57"/>
      <c r="M3098" s="22" t="s">
        <v>473</v>
      </c>
    </row>
    <row r="3099" s="83" customFormat="1" ht="36" spans="1:13">
      <c r="A3099" s="83" t="s">
        <v>44</v>
      </c>
      <c r="B3099" s="84">
        <v>3098</v>
      </c>
      <c r="C3099" s="57" t="s">
        <v>45</v>
      </c>
      <c r="D3099" s="57" t="s">
        <v>89</v>
      </c>
      <c r="E3099" s="42" t="s">
        <v>6621</v>
      </c>
      <c r="F3099" s="98" t="s">
        <v>6743</v>
      </c>
      <c r="G3099" s="99" t="s">
        <v>6747</v>
      </c>
      <c r="H3099" s="42" t="s">
        <v>2369</v>
      </c>
      <c r="I3099" s="22" t="s">
        <v>22</v>
      </c>
      <c r="J3099" s="79">
        <v>8</v>
      </c>
      <c r="K3099" s="57">
        <v>0</v>
      </c>
      <c r="L3099" s="57"/>
      <c r="M3099" s="22" t="s">
        <v>473</v>
      </c>
    </row>
    <row r="3100" s="83" customFormat="1" ht="36" spans="1:13">
      <c r="A3100" s="83" t="s">
        <v>44</v>
      </c>
      <c r="B3100" s="84">
        <v>3099</v>
      </c>
      <c r="C3100" s="57" t="s">
        <v>45</v>
      </c>
      <c r="D3100" s="57" t="s">
        <v>89</v>
      </c>
      <c r="E3100" s="42" t="s">
        <v>6621</v>
      </c>
      <c r="F3100" s="98" t="s">
        <v>535</v>
      </c>
      <c r="G3100" s="99" t="s">
        <v>4834</v>
      </c>
      <c r="H3100" s="42" t="s">
        <v>2166</v>
      </c>
      <c r="I3100" s="22" t="s">
        <v>22</v>
      </c>
      <c r="J3100" s="79">
        <v>22</v>
      </c>
      <c r="K3100" s="57">
        <v>0</v>
      </c>
      <c r="L3100" s="57"/>
      <c r="M3100" s="22" t="s">
        <v>473</v>
      </c>
    </row>
    <row r="3101" s="83" customFormat="1" ht="36" spans="1:13">
      <c r="A3101" s="83" t="s">
        <v>44</v>
      </c>
      <c r="B3101" s="84">
        <v>3100</v>
      </c>
      <c r="C3101" s="57" t="s">
        <v>45</v>
      </c>
      <c r="D3101" s="57" t="s">
        <v>89</v>
      </c>
      <c r="E3101" s="42" t="s">
        <v>6621</v>
      </c>
      <c r="F3101" s="98" t="s">
        <v>6743</v>
      </c>
      <c r="G3101" s="99" t="s">
        <v>4913</v>
      </c>
      <c r="H3101" s="42" t="s">
        <v>2166</v>
      </c>
      <c r="I3101" s="22" t="s">
        <v>22</v>
      </c>
      <c r="J3101" s="79">
        <v>11</v>
      </c>
      <c r="K3101" s="57">
        <v>0</v>
      </c>
      <c r="L3101" s="57"/>
      <c r="M3101" s="22" t="s">
        <v>473</v>
      </c>
    </row>
    <row r="3102" s="83" customFormat="1" ht="36" spans="1:13">
      <c r="A3102" s="83" t="s">
        <v>44</v>
      </c>
      <c r="B3102" s="84">
        <v>3101</v>
      </c>
      <c r="C3102" s="57" t="s">
        <v>45</v>
      </c>
      <c r="D3102" s="57" t="s">
        <v>89</v>
      </c>
      <c r="E3102" s="42" t="s">
        <v>6621</v>
      </c>
      <c r="F3102" s="98" t="s">
        <v>535</v>
      </c>
      <c r="G3102" s="99" t="s">
        <v>6744</v>
      </c>
      <c r="H3102" s="42" t="s">
        <v>2166</v>
      </c>
      <c r="I3102" s="22" t="s">
        <v>22</v>
      </c>
      <c r="J3102" s="79">
        <v>104</v>
      </c>
      <c r="K3102" s="57">
        <v>0</v>
      </c>
      <c r="L3102" s="57"/>
      <c r="M3102" s="22" t="s">
        <v>473</v>
      </c>
    </row>
    <row r="3103" s="83" customFormat="1" ht="36" spans="1:13">
      <c r="A3103" s="83" t="s">
        <v>44</v>
      </c>
      <c r="B3103" s="84">
        <v>3102</v>
      </c>
      <c r="C3103" s="57" t="s">
        <v>45</v>
      </c>
      <c r="D3103" s="57" t="s">
        <v>89</v>
      </c>
      <c r="E3103" s="42" t="s">
        <v>6621</v>
      </c>
      <c r="F3103" s="98" t="s">
        <v>6743</v>
      </c>
      <c r="G3103" s="99" t="s">
        <v>6748</v>
      </c>
      <c r="H3103" s="42" t="s">
        <v>2166</v>
      </c>
      <c r="I3103" s="22" t="s">
        <v>22</v>
      </c>
      <c r="J3103" s="79">
        <v>52</v>
      </c>
      <c r="K3103" s="57">
        <v>0</v>
      </c>
      <c r="L3103" s="57"/>
      <c r="M3103" s="22" t="s">
        <v>473</v>
      </c>
    </row>
    <row r="3104" s="83" customFormat="1" ht="36" spans="1:13">
      <c r="A3104" s="83" t="s">
        <v>44</v>
      </c>
      <c r="B3104" s="84">
        <v>3103</v>
      </c>
      <c r="C3104" s="57" t="s">
        <v>45</v>
      </c>
      <c r="D3104" s="57" t="s">
        <v>89</v>
      </c>
      <c r="E3104" s="42" t="s">
        <v>6621</v>
      </c>
      <c r="F3104" s="98" t="s">
        <v>535</v>
      </c>
      <c r="G3104" s="99" t="s">
        <v>6749</v>
      </c>
      <c r="H3104" s="42" t="s">
        <v>2166</v>
      </c>
      <c r="I3104" s="22" t="s">
        <v>22</v>
      </c>
      <c r="J3104" s="79">
        <v>10</v>
      </c>
      <c r="K3104" s="57">
        <v>0</v>
      </c>
      <c r="L3104" s="57"/>
      <c r="M3104" s="22" t="s">
        <v>473</v>
      </c>
    </row>
    <row r="3105" s="83" customFormat="1" ht="36" spans="1:13">
      <c r="A3105" s="83" t="s">
        <v>44</v>
      </c>
      <c r="B3105" s="84">
        <v>3104</v>
      </c>
      <c r="C3105" s="57" t="s">
        <v>45</v>
      </c>
      <c r="D3105" s="57" t="s">
        <v>89</v>
      </c>
      <c r="E3105" s="42" t="s">
        <v>6621</v>
      </c>
      <c r="F3105" s="98" t="s">
        <v>6743</v>
      </c>
      <c r="G3105" s="99" t="s">
        <v>6750</v>
      </c>
      <c r="H3105" s="42" t="s">
        <v>2166</v>
      </c>
      <c r="I3105" s="22" t="s">
        <v>22</v>
      </c>
      <c r="J3105" s="79">
        <v>5</v>
      </c>
      <c r="K3105" s="57">
        <v>0</v>
      </c>
      <c r="L3105" s="57"/>
      <c r="M3105" s="22" t="s">
        <v>473</v>
      </c>
    </row>
    <row r="3106" s="83" customFormat="1" ht="36" spans="1:13">
      <c r="A3106" s="83" t="s">
        <v>44</v>
      </c>
      <c r="B3106" s="84">
        <v>3105</v>
      </c>
      <c r="C3106" s="57" t="s">
        <v>45</v>
      </c>
      <c r="D3106" s="57" t="s">
        <v>89</v>
      </c>
      <c r="E3106" s="42" t="s">
        <v>6621</v>
      </c>
      <c r="F3106" s="98" t="s">
        <v>535</v>
      </c>
      <c r="G3106" s="99" t="s">
        <v>6746</v>
      </c>
      <c r="H3106" s="42" t="s">
        <v>2166</v>
      </c>
      <c r="I3106" s="22" t="s">
        <v>22</v>
      </c>
      <c r="J3106" s="79">
        <v>246</v>
      </c>
      <c r="K3106" s="57">
        <v>0</v>
      </c>
      <c r="L3106" s="57"/>
      <c r="M3106" s="22" t="s">
        <v>473</v>
      </c>
    </row>
    <row r="3107" s="83" customFormat="1" ht="36" spans="1:13">
      <c r="A3107" s="83" t="s">
        <v>44</v>
      </c>
      <c r="B3107" s="84">
        <v>3106</v>
      </c>
      <c r="C3107" s="57" t="s">
        <v>45</v>
      </c>
      <c r="D3107" s="57" t="s">
        <v>89</v>
      </c>
      <c r="E3107" s="42" t="s">
        <v>6621</v>
      </c>
      <c r="F3107" s="98" t="s">
        <v>6743</v>
      </c>
      <c r="G3107" s="99" t="s">
        <v>6751</v>
      </c>
      <c r="H3107" s="42" t="s">
        <v>2166</v>
      </c>
      <c r="I3107" s="22" t="s">
        <v>22</v>
      </c>
      <c r="J3107" s="79">
        <v>113</v>
      </c>
      <c r="K3107" s="57">
        <v>0</v>
      </c>
      <c r="L3107" s="57"/>
      <c r="M3107" s="22" t="s">
        <v>473</v>
      </c>
    </row>
    <row r="3108" s="83" customFormat="1" ht="36" spans="1:13">
      <c r="A3108" s="83" t="s">
        <v>44</v>
      </c>
      <c r="B3108" s="84">
        <v>3107</v>
      </c>
      <c r="C3108" s="57" t="s">
        <v>45</v>
      </c>
      <c r="D3108" s="57" t="s">
        <v>89</v>
      </c>
      <c r="E3108" s="42" t="s">
        <v>6621</v>
      </c>
      <c r="F3108" s="98" t="s">
        <v>535</v>
      </c>
      <c r="G3108" s="99" t="s">
        <v>6752</v>
      </c>
      <c r="H3108" s="42" t="s">
        <v>2166</v>
      </c>
      <c r="I3108" s="22" t="s">
        <v>22</v>
      </c>
      <c r="J3108" s="79">
        <v>16</v>
      </c>
      <c r="K3108" s="57">
        <v>0</v>
      </c>
      <c r="L3108" s="57"/>
      <c r="M3108" s="22" t="s">
        <v>473</v>
      </c>
    </row>
    <row r="3109" s="83" customFormat="1" ht="36" spans="1:13">
      <c r="A3109" s="83" t="s">
        <v>44</v>
      </c>
      <c r="B3109" s="84">
        <v>3108</v>
      </c>
      <c r="C3109" s="57" t="s">
        <v>45</v>
      </c>
      <c r="D3109" s="57" t="s">
        <v>89</v>
      </c>
      <c r="E3109" s="42" t="s">
        <v>6621</v>
      </c>
      <c r="F3109" s="98" t="s">
        <v>6743</v>
      </c>
      <c r="G3109" s="99" t="s">
        <v>6753</v>
      </c>
      <c r="H3109" s="42" t="s">
        <v>2166</v>
      </c>
      <c r="I3109" s="22" t="s">
        <v>22</v>
      </c>
      <c r="J3109" s="79">
        <v>5</v>
      </c>
      <c r="K3109" s="57">
        <v>0</v>
      </c>
      <c r="L3109" s="57"/>
      <c r="M3109" s="22" t="s">
        <v>473</v>
      </c>
    </row>
    <row r="3110" s="83" customFormat="1" ht="36" spans="1:13">
      <c r="A3110" s="83" t="s">
        <v>44</v>
      </c>
      <c r="B3110" s="84">
        <v>3109</v>
      </c>
      <c r="C3110" s="57" t="s">
        <v>45</v>
      </c>
      <c r="D3110" s="57" t="s">
        <v>89</v>
      </c>
      <c r="E3110" s="42" t="s">
        <v>6621</v>
      </c>
      <c r="F3110" s="98" t="s">
        <v>535</v>
      </c>
      <c r="G3110" s="99" t="s">
        <v>6754</v>
      </c>
      <c r="H3110" s="42" t="s">
        <v>2134</v>
      </c>
      <c r="I3110" s="22" t="s">
        <v>22</v>
      </c>
      <c r="J3110" s="79">
        <v>62</v>
      </c>
      <c r="K3110" s="57">
        <v>0</v>
      </c>
      <c r="L3110" s="57"/>
      <c r="M3110" s="22" t="s">
        <v>473</v>
      </c>
    </row>
    <row r="3111" s="83" customFormat="1" ht="36" spans="1:13">
      <c r="A3111" s="83" t="s">
        <v>44</v>
      </c>
      <c r="B3111" s="84">
        <v>3110</v>
      </c>
      <c r="C3111" s="57" t="s">
        <v>45</v>
      </c>
      <c r="D3111" s="57" t="s">
        <v>89</v>
      </c>
      <c r="E3111" s="42" t="s">
        <v>6621</v>
      </c>
      <c r="F3111" s="98" t="s">
        <v>6743</v>
      </c>
      <c r="G3111" s="99" t="s">
        <v>6755</v>
      </c>
      <c r="H3111" s="42" t="s">
        <v>2134</v>
      </c>
      <c r="I3111" s="22" t="s">
        <v>22</v>
      </c>
      <c r="J3111" s="79">
        <v>31</v>
      </c>
      <c r="K3111" s="57">
        <v>0</v>
      </c>
      <c r="L3111" s="57"/>
      <c r="M3111" s="22" t="s">
        <v>473</v>
      </c>
    </row>
    <row r="3112" s="83" customFormat="1" ht="36" spans="1:13">
      <c r="A3112" s="83" t="s">
        <v>44</v>
      </c>
      <c r="B3112" s="84">
        <v>3111</v>
      </c>
      <c r="C3112" s="57" t="s">
        <v>45</v>
      </c>
      <c r="D3112" s="57" t="s">
        <v>89</v>
      </c>
      <c r="E3112" s="42" t="s">
        <v>6621</v>
      </c>
      <c r="F3112" s="98" t="s">
        <v>535</v>
      </c>
      <c r="G3112" s="99" t="s">
        <v>6756</v>
      </c>
      <c r="H3112" s="42" t="s">
        <v>2134</v>
      </c>
      <c r="I3112" s="22" t="s">
        <v>22</v>
      </c>
      <c r="J3112" s="79">
        <v>20</v>
      </c>
      <c r="K3112" s="57">
        <v>0</v>
      </c>
      <c r="L3112" s="57"/>
      <c r="M3112" s="22" t="s">
        <v>473</v>
      </c>
    </row>
    <row r="3113" s="83" customFormat="1" ht="36" spans="1:13">
      <c r="A3113" s="83" t="s">
        <v>44</v>
      </c>
      <c r="B3113" s="84">
        <v>3112</v>
      </c>
      <c r="C3113" s="57" t="s">
        <v>45</v>
      </c>
      <c r="D3113" s="57" t="s">
        <v>89</v>
      </c>
      <c r="E3113" s="42" t="s">
        <v>6621</v>
      </c>
      <c r="F3113" s="98" t="s">
        <v>6743</v>
      </c>
      <c r="G3113" s="99" t="s">
        <v>6757</v>
      </c>
      <c r="H3113" s="42" t="s">
        <v>2134</v>
      </c>
      <c r="I3113" s="22" t="s">
        <v>22</v>
      </c>
      <c r="J3113" s="79">
        <v>10</v>
      </c>
      <c r="K3113" s="57">
        <v>0</v>
      </c>
      <c r="L3113" s="57"/>
      <c r="M3113" s="22" t="s">
        <v>473</v>
      </c>
    </row>
    <row r="3114" s="83" customFormat="1" ht="36" spans="1:13">
      <c r="A3114" s="83" t="s">
        <v>44</v>
      </c>
      <c r="B3114" s="84">
        <v>3113</v>
      </c>
      <c r="C3114" s="57" t="s">
        <v>45</v>
      </c>
      <c r="D3114" s="57" t="s">
        <v>89</v>
      </c>
      <c r="E3114" s="42" t="s">
        <v>6621</v>
      </c>
      <c r="F3114" s="98" t="s">
        <v>535</v>
      </c>
      <c r="G3114" s="99" t="s">
        <v>6758</v>
      </c>
      <c r="H3114" s="42" t="s">
        <v>2134</v>
      </c>
      <c r="I3114" s="22" t="s">
        <v>22</v>
      </c>
      <c r="J3114" s="79">
        <v>114</v>
      </c>
      <c r="K3114" s="57">
        <v>0</v>
      </c>
      <c r="L3114" s="57"/>
      <c r="M3114" s="22" t="s">
        <v>473</v>
      </c>
    </row>
    <row r="3115" s="83" customFormat="1" ht="36" spans="1:13">
      <c r="A3115" s="83" t="s">
        <v>44</v>
      </c>
      <c r="B3115" s="84">
        <v>3114</v>
      </c>
      <c r="C3115" s="57" t="s">
        <v>45</v>
      </c>
      <c r="D3115" s="57" t="s">
        <v>89</v>
      </c>
      <c r="E3115" s="42" t="s">
        <v>6621</v>
      </c>
      <c r="F3115" s="98" t="s">
        <v>6743</v>
      </c>
      <c r="G3115" s="99" t="s">
        <v>6759</v>
      </c>
      <c r="H3115" s="42" t="s">
        <v>2134</v>
      </c>
      <c r="I3115" s="22" t="s">
        <v>22</v>
      </c>
      <c r="J3115" s="79">
        <v>57</v>
      </c>
      <c r="K3115" s="57">
        <v>0</v>
      </c>
      <c r="L3115" s="57"/>
      <c r="M3115" s="22" t="s">
        <v>473</v>
      </c>
    </row>
    <row r="3116" s="83" customFormat="1" ht="36" spans="1:13">
      <c r="A3116" s="83" t="s">
        <v>44</v>
      </c>
      <c r="B3116" s="84">
        <v>3115</v>
      </c>
      <c r="C3116" s="57" t="s">
        <v>45</v>
      </c>
      <c r="D3116" s="57" t="s">
        <v>89</v>
      </c>
      <c r="E3116" s="42" t="s">
        <v>6621</v>
      </c>
      <c r="F3116" s="98" t="s">
        <v>535</v>
      </c>
      <c r="G3116" s="99" t="s">
        <v>6760</v>
      </c>
      <c r="H3116" s="42" t="s">
        <v>2134</v>
      </c>
      <c r="I3116" s="22" t="s">
        <v>22</v>
      </c>
      <c r="J3116" s="79">
        <v>77</v>
      </c>
      <c r="K3116" s="57">
        <v>0</v>
      </c>
      <c r="L3116" s="57"/>
      <c r="M3116" s="22" t="s">
        <v>473</v>
      </c>
    </row>
    <row r="3117" s="83" customFormat="1" ht="36" spans="1:13">
      <c r="A3117" s="83" t="s">
        <v>44</v>
      </c>
      <c r="B3117" s="84">
        <v>3116</v>
      </c>
      <c r="C3117" s="57" t="s">
        <v>45</v>
      </c>
      <c r="D3117" s="57" t="s">
        <v>89</v>
      </c>
      <c r="E3117" s="42" t="s">
        <v>6621</v>
      </c>
      <c r="F3117" s="98" t="s">
        <v>6743</v>
      </c>
      <c r="G3117" s="99" t="s">
        <v>6761</v>
      </c>
      <c r="H3117" s="42" t="s">
        <v>2134</v>
      </c>
      <c r="I3117" s="22" t="s">
        <v>22</v>
      </c>
      <c r="J3117" s="79">
        <v>37</v>
      </c>
      <c r="K3117" s="57">
        <v>0</v>
      </c>
      <c r="L3117" s="57"/>
      <c r="M3117" s="22" t="s">
        <v>473</v>
      </c>
    </row>
    <row r="3118" s="83" customFormat="1" ht="36" spans="1:13">
      <c r="A3118" s="83" t="s">
        <v>44</v>
      </c>
      <c r="B3118" s="84">
        <v>3117</v>
      </c>
      <c r="C3118" s="57" t="s">
        <v>45</v>
      </c>
      <c r="D3118" s="57" t="s">
        <v>89</v>
      </c>
      <c r="E3118" s="42" t="s">
        <v>6621</v>
      </c>
      <c r="F3118" s="98" t="s">
        <v>535</v>
      </c>
      <c r="G3118" s="99" t="s">
        <v>6762</v>
      </c>
      <c r="H3118" s="42" t="s">
        <v>2134</v>
      </c>
      <c r="I3118" s="22" t="s">
        <v>22</v>
      </c>
      <c r="J3118" s="79">
        <v>98</v>
      </c>
      <c r="K3118" s="57">
        <v>0</v>
      </c>
      <c r="L3118" s="57"/>
      <c r="M3118" s="22" t="s">
        <v>473</v>
      </c>
    </row>
    <row r="3119" s="83" customFormat="1" ht="36" spans="1:13">
      <c r="A3119" s="83" t="s">
        <v>44</v>
      </c>
      <c r="B3119" s="84">
        <v>3118</v>
      </c>
      <c r="C3119" s="57" t="s">
        <v>45</v>
      </c>
      <c r="D3119" s="57" t="s">
        <v>89</v>
      </c>
      <c r="E3119" s="42" t="s">
        <v>6621</v>
      </c>
      <c r="F3119" s="98" t="s">
        <v>6743</v>
      </c>
      <c r="G3119" s="99" t="s">
        <v>6763</v>
      </c>
      <c r="H3119" s="42" t="s">
        <v>2134</v>
      </c>
      <c r="I3119" s="22" t="s">
        <v>22</v>
      </c>
      <c r="J3119" s="79">
        <v>49</v>
      </c>
      <c r="K3119" s="57">
        <v>0</v>
      </c>
      <c r="L3119" s="57"/>
      <c r="M3119" s="22" t="s">
        <v>473</v>
      </c>
    </row>
    <row r="3120" s="83" customFormat="1" ht="36" spans="1:13">
      <c r="A3120" s="83" t="s">
        <v>44</v>
      </c>
      <c r="B3120" s="84">
        <v>3119</v>
      </c>
      <c r="C3120" s="57" t="s">
        <v>45</v>
      </c>
      <c r="D3120" s="57" t="s">
        <v>89</v>
      </c>
      <c r="E3120" s="42" t="s">
        <v>6621</v>
      </c>
      <c r="F3120" s="98" t="s">
        <v>535</v>
      </c>
      <c r="G3120" s="99" t="s">
        <v>6764</v>
      </c>
      <c r="H3120" s="42" t="s">
        <v>2134</v>
      </c>
      <c r="I3120" s="22" t="s">
        <v>22</v>
      </c>
      <c r="J3120" s="79">
        <v>15</v>
      </c>
      <c r="K3120" s="57">
        <v>0</v>
      </c>
      <c r="L3120" s="57"/>
      <c r="M3120" s="22" t="s">
        <v>473</v>
      </c>
    </row>
    <row r="3121" s="83" customFormat="1" ht="36" spans="1:13">
      <c r="A3121" s="83" t="s">
        <v>44</v>
      </c>
      <c r="B3121" s="84">
        <v>3120</v>
      </c>
      <c r="C3121" s="57" t="s">
        <v>45</v>
      </c>
      <c r="D3121" s="57" t="s">
        <v>89</v>
      </c>
      <c r="E3121" s="42" t="s">
        <v>6621</v>
      </c>
      <c r="F3121" s="98" t="s">
        <v>6743</v>
      </c>
      <c r="G3121" s="99" t="s">
        <v>6765</v>
      </c>
      <c r="H3121" s="42" t="s">
        <v>2134</v>
      </c>
      <c r="I3121" s="22" t="s">
        <v>22</v>
      </c>
      <c r="J3121" s="79">
        <v>5</v>
      </c>
      <c r="K3121" s="57">
        <v>0</v>
      </c>
      <c r="L3121" s="57"/>
      <c r="M3121" s="22" t="s">
        <v>473</v>
      </c>
    </row>
    <row r="3122" s="83" customFormat="1" ht="36" spans="1:13">
      <c r="A3122" s="83" t="s">
        <v>44</v>
      </c>
      <c r="B3122" s="84">
        <v>3121</v>
      </c>
      <c r="C3122" s="57" t="s">
        <v>45</v>
      </c>
      <c r="D3122" s="57" t="s">
        <v>89</v>
      </c>
      <c r="E3122" s="42" t="s">
        <v>6621</v>
      </c>
      <c r="F3122" s="98" t="s">
        <v>535</v>
      </c>
      <c r="G3122" s="99" t="s">
        <v>4856</v>
      </c>
      <c r="H3122" s="42" t="s">
        <v>4891</v>
      </c>
      <c r="I3122" s="22" t="s">
        <v>22</v>
      </c>
      <c r="J3122" s="79">
        <v>27</v>
      </c>
      <c r="K3122" s="57">
        <v>0</v>
      </c>
      <c r="L3122" s="57"/>
      <c r="M3122" s="22" t="s">
        <v>2946</v>
      </c>
    </row>
    <row r="3123" s="83" customFormat="1" ht="36" spans="1:13">
      <c r="A3123" s="83" t="s">
        <v>44</v>
      </c>
      <c r="B3123" s="84">
        <v>3122</v>
      </c>
      <c r="C3123" s="57" t="s">
        <v>45</v>
      </c>
      <c r="D3123" s="57" t="s">
        <v>89</v>
      </c>
      <c r="E3123" s="42" t="s">
        <v>6621</v>
      </c>
      <c r="F3123" s="98" t="s">
        <v>6743</v>
      </c>
      <c r="G3123" s="99" t="s">
        <v>4960</v>
      </c>
      <c r="H3123" s="42" t="s">
        <v>4891</v>
      </c>
      <c r="I3123" s="22" t="s">
        <v>22</v>
      </c>
      <c r="J3123" s="79">
        <v>13</v>
      </c>
      <c r="K3123" s="57">
        <v>0</v>
      </c>
      <c r="L3123" s="57"/>
      <c r="M3123" s="22" t="s">
        <v>2946</v>
      </c>
    </row>
    <row r="3124" s="83" customFormat="1" ht="36" spans="1:13">
      <c r="A3124" s="83" t="s">
        <v>44</v>
      </c>
      <c r="B3124" s="84">
        <v>3123</v>
      </c>
      <c r="C3124" s="57" t="s">
        <v>45</v>
      </c>
      <c r="D3124" s="57" t="s">
        <v>89</v>
      </c>
      <c r="E3124" s="42" t="s">
        <v>6621</v>
      </c>
      <c r="F3124" s="98" t="s">
        <v>535</v>
      </c>
      <c r="G3124" s="99" t="s">
        <v>4859</v>
      </c>
      <c r="H3124" s="42" t="s">
        <v>4891</v>
      </c>
      <c r="I3124" s="22" t="s">
        <v>22</v>
      </c>
      <c r="J3124" s="79">
        <v>22</v>
      </c>
      <c r="K3124" s="57">
        <v>0</v>
      </c>
      <c r="L3124" s="57"/>
      <c r="M3124" s="22" t="s">
        <v>2946</v>
      </c>
    </row>
    <row r="3125" s="83" customFormat="1" ht="36" spans="1:13">
      <c r="A3125" s="83" t="s">
        <v>44</v>
      </c>
      <c r="B3125" s="84">
        <v>3124</v>
      </c>
      <c r="C3125" s="57" t="s">
        <v>45</v>
      </c>
      <c r="D3125" s="57" t="s">
        <v>89</v>
      </c>
      <c r="E3125" s="42" t="s">
        <v>6621</v>
      </c>
      <c r="F3125" s="98" t="s">
        <v>6743</v>
      </c>
      <c r="G3125" s="99" t="s">
        <v>4961</v>
      </c>
      <c r="H3125" s="42" t="s">
        <v>4891</v>
      </c>
      <c r="I3125" s="22" t="s">
        <v>22</v>
      </c>
      <c r="J3125" s="79">
        <v>11</v>
      </c>
      <c r="K3125" s="57">
        <v>0</v>
      </c>
      <c r="L3125" s="57"/>
      <c r="M3125" s="22" t="s">
        <v>2946</v>
      </c>
    </row>
    <row r="3126" s="83" customFormat="1" ht="36" spans="1:13">
      <c r="A3126" s="83" t="s">
        <v>44</v>
      </c>
      <c r="B3126" s="84">
        <v>3125</v>
      </c>
      <c r="C3126" s="57" t="s">
        <v>45</v>
      </c>
      <c r="D3126" s="57" t="s">
        <v>89</v>
      </c>
      <c r="E3126" s="42" t="s">
        <v>6621</v>
      </c>
      <c r="F3126" s="98" t="s">
        <v>535</v>
      </c>
      <c r="G3126" s="99" t="s">
        <v>4860</v>
      </c>
      <c r="H3126" s="42" t="s">
        <v>4891</v>
      </c>
      <c r="I3126" s="22" t="s">
        <v>22</v>
      </c>
      <c r="J3126" s="79">
        <v>36</v>
      </c>
      <c r="K3126" s="57">
        <v>0</v>
      </c>
      <c r="L3126" s="57"/>
      <c r="M3126" s="22" t="s">
        <v>2946</v>
      </c>
    </row>
    <row r="3127" s="83" customFormat="1" ht="36" spans="1:13">
      <c r="A3127" s="83" t="s">
        <v>44</v>
      </c>
      <c r="B3127" s="84">
        <v>3126</v>
      </c>
      <c r="C3127" s="57" t="s">
        <v>45</v>
      </c>
      <c r="D3127" s="57" t="s">
        <v>89</v>
      </c>
      <c r="E3127" s="42" t="s">
        <v>6621</v>
      </c>
      <c r="F3127" s="98" t="s">
        <v>6743</v>
      </c>
      <c r="G3127" s="99" t="s">
        <v>6766</v>
      </c>
      <c r="H3127" s="42" t="s">
        <v>4891</v>
      </c>
      <c r="I3127" s="22" t="s">
        <v>22</v>
      </c>
      <c r="J3127" s="79">
        <v>10</v>
      </c>
      <c r="K3127" s="57">
        <v>0</v>
      </c>
      <c r="L3127" s="57"/>
      <c r="M3127" s="22" t="s">
        <v>2946</v>
      </c>
    </row>
    <row r="3128" s="83" customFormat="1" ht="36" spans="1:13">
      <c r="A3128" s="83" t="s">
        <v>44</v>
      </c>
      <c r="B3128" s="84">
        <v>3127</v>
      </c>
      <c r="C3128" s="57" t="s">
        <v>45</v>
      </c>
      <c r="D3128" s="57" t="s">
        <v>89</v>
      </c>
      <c r="E3128" s="42" t="s">
        <v>6621</v>
      </c>
      <c r="F3128" s="98" t="s">
        <v>535</v>
      </c>
      <c r="G3128" s="99" t="s">
        <v>4892</v>
      </c>
      <c r="H3128" s="42" t="s">
        <v>4893</v>
      </c>
      <c r="I3128" s="22" t="s">
        <v>22</v>
      </c>
      <c r="J3128" s="79">
        <v>10</v>
      </c>
      <c r="K3128" s="57">
        <v>0</v>
      </c>
      <c r="L3128" s="57"/>
      <c r="M3128" s="22" t="s">
        <v>2946</v>
      </c>
    </row>
    <row r="3129" s="83" customFormat="1" ht="36" spans="1:13">
      <c r="A3129" s="83" t="s">
        <v>44</v>
      </c>
      <c r="B3129" s="84">
        <v>3128</v>
      </c>
      <c r="C3129" s="57" t="s">
        <v>45</v>
      </c>
      <c r="D3129" s="57" t="s">
        <v>89</v>
      </c>
      <c r="E3129" s="42" t="s">
        <v>6621</v>
      </c>
      <c r="F3129" s="98" t="s">
        <v>6743</v>
      </c>
      <c r="G3129" s="99" t="s">
        <v>4965</v>
      </c>
      <c r="H3129" s="42" t="s">
        <v>4893</v>
      </c>
      <c r="I3129" s="22" t="s">
        <v>22</v>
      </c>
      <c r="J3129" s="79">
        <v>5</v>
      </c>
      <c r="K3129" s="57">
        <v>0</v>
      </c>
      <c r="L3129" s="57"/>
      <c r="M3129" s="22" t="s">
        <v>2946</v>
      </c>
    </row>
    <row r="3130" s="83" customFormat="1" ht="36" spans="1:13">
      <c r="A3130" s="83" t="s">
        <v>44</v>
      </c>
      <c r="B3130" s="84">
        <v>3129</v>
      </c>
      <c r="C3130" s="57" t="s">
        <v>45</v>
      </c>
      <c r="D3130" s="57" t="s">
        <v>89</v>
      </c>
      <c r="E3130" s="42" t="s">
        <v>6621</v>
      </c>
      <c r="F3130" s="98" t="s">
        <v>535</v>
      </c>
      <c r="G3130" s="99" t="s">
        <v>6767</v>
      </c>
      <c r="H3130" s="42" t="s">
        <v>4893</v>
      </c>
      <c r="I3130" s="22" t="s">
        <v>22</v>
      </c>
      <c r="J3130" s="79">
        <v>4</v>
      </c>
      <c r="K3130" s="57">
        <v>0</v>
      </c>
      <c r="L3130" s="57"/>
      <c r="M3130" s="22" t="s">
        <v>2946</v>
      </c>
    </row>
    <row r="3131" s="83" customFormat="1" ht="36" spans="1:13">
      <c r="A3131" s="83" t="s">
        <v>44</v>
      </c>
      <c r="B3131" s="84">
        <v>3130</v>
      </c>
      <c r="C3131" s="57" t="s">
        <v>45</v>
      </c>
      <c r="D3131" s="57" t="s">
        <v>89</v>
      </c>
      <c r="E3131" s="42" t="s">
        <v>6621</v>
      </c>
      <c r="F3131" s="98" t="s">
        <v>6743</v>
      </c>
      <c r="G3131" s="99" t="s">
        <v>6768</v>
      </c>
      <c r="H3131" s="42" t="s">
        <v>4893</v>
      </c>
      <c r="I3131" s="22" t="s">
        <v>22</v>
      </c>
      <c r="J3131" s="79">
        <v>2</v>
      </c>
      <c r="K3131" s="57">
        <v>0</v>
      </c>
      <c r="L3131" s="57"/>
      <c r="M3131" s="22" t="s">
        <v>2946</v>
      </c>
    </row>
    <row r="3132" s="83" customFormat="1" ht="36" spans="1:13">
      <c r="A3132" s="83" t="s">
        <v>44</v>
      </c>
      <c r="B3132" s="84">
        <v>3131</v>
      </c>
      <c r="C3132" s="57" t="s">
        <v>45</v>
      </c>
      <c r="D3132" s="57" t="s">
        <v>89</v>
      </c>
      <c r="E3132" s="42" t="s">
        <v>6621</v>
      </c>
      <c r="F3132" s="98" t="s">
        <v>535</v>
      </c>
      <c r="G3132" s="99" t="s">
        <v>6769</v>
      </c>
      <c r="H3132" s="42" t="s">
        <v>2638</v>
      </c>
      <c r="I3132" s="22" t="s">
        <v>22</v>
      </c>
      <c r="J3132" s="79">
        <v>2</v>
      </c>
      <c r="K3132" s="57">
        <v>0</v>
      </c>
      <c r="L3132" s="57"/>
      <c r="M3132" s="22" t="s">
        <v>2946</v>
      </c>
    </row>
    <row r="3133" s="83" customFormat="1" ht="36" spans="1:13">
      <c r="A3133" s="83" t="s">
        <v>44</v>
      </c>
      <c r="B3133" s="84">
        <v>3132</v>
      </c>
      <c r="C3133" s="57" t="s">
        <v>45</v>
      </c>
      <c r="D3133" s="57" t="s">
        <v>89</v>
      </c>
      <c r="E3133" s="42" t="s">
        <v>6621</v>
      </c>
      <c r="F3133" s="98" t="s">
        <v>6743</v>
      </c>
      <c r="G3133" s="99" t="s">
        <v>6770</v>
      </c>
      <c r="H3133" s="42" t="s">
        <v>2118</v>
      </c>
      <c r="I3133" s="22" t="s">
        <v>22</v>
      </c>
      <c r="J3133" s="79">
        <v>1</v>
      </c>
      <c r="K3133" s="57">
        <v>0</v>
      </c>
      <c r="L3133" s="57"/>
      <c r="M3133" s="22" t="s">
        <v>2946</v>
      </c>
    </row>
    <row r="3134" s="83" customFormat="1" ht="36" spans="1:13">
      <c r="A3134" s="83" t="s">
        <v>44</v>
      </c>
      <c r="B3134" s="84">
        <v>3133</v>
      </c>
      <c r="C3134" s="57" t="s">
        <v>45</v>
      </c>
      <c r="D3134" s="57" t="s">
        <v>89</v>
      </c>
      <c r="E3134" s="42" t="s">
        <v>6621</v>
      </c>
      <c r="F3134" s="98" t="s">
        <v>535</v>
      </c>
      <c r="G3134" s="99" t="s">
        <v>4855</v>
      </c>
      <c r="H3134" s="42" t="s">
        <v>2638</v>
      </c>
      <c r="I3134" s="22" t="s">
        <v>22</v>
      </c>
      <c r="J3134" s="79">
        <v>6</v>
      </c>
      <c r="K3134" s="57">
        <v>0</v>
      </c>
      <c r="L3134" s="57"/>
      <c r="M3134" s="22" t="s">
        <v>2946</v>
      </c>
    </row>
    <row r="3135" s="83" customFormat="1" ht="36" spans="1:13">
      <c r="A3135" s="83" t="s">
        <v>44</v>
      </c>
      <c r="B3135" s="84">
        <v>3134</v>
      </c>
      <c r="C3135" s="57" t="s">
        <v>45</v>
      </c>
      <c r="D3135" s="57" t="s">
        <v>89</v>
      </c>
      <c r="E3135" s="42" t="s">
        <v>6621</v>
      </c>
      <c r="F3135" s="98" t="s">
        <v>6743</v>
      </c>
      <c r="G3135" s="99" t="s">
        <v>6771</v>
      </c>
      <c r="H3135" s="42" t="s">
        <v>2118</v>
      </c>
      <c r="I3135" s="22" t="s">
        <v>22</v>
      </c>
      <c r="J3135" s="79">
        <v>3</v>
      </c>
      <c r="K3135" s="57">
        <v>0</v>
      </c>
      <c r="L3135" s="57"/>
      <c r="M3135" s="22" t="s">
        <v>2946</v>
      </c>
    </row>
    <row r="3136" s="83" customFormat="1" ht="36" spans="1:13">
      <c r="A3136" s="83" t="s">
        <v>44</v>
      </c>
      <c r="B3136" s="84">
        <v>3135</v>
      </c>
      <c r="C3136" s="57" t="s">
        <v>45</v>
      </c>
      <c r="D3136" s="57" t="s">
        <v>89</v>
      </c>
      <c r="E3136" s="42" t="s">
        <v>6621</v>
      </c>
      <c r="F3136" s="98" t="s">
        <v>535</v>
      </c>
      <c r="G3136" s="99" t="s">
        <v>6772</v>
      </c>
      <c r="H3136" s="42" t="s">
        <v>2638</v>
      </c>
      <c r="I3136" s="22" t="s">
        <v>22</v>
      </c>
      <c r="J3136" s="79">
        <v>10</v>
      </c>
      <c r="K3136" s="57">
        <v>0</v>
      </c>
      <c r="L3136" s="57"/>
      <c r="M3136" s="22" t="s">
        <v>2946</v>
      </c>
    </row>
    <row r="3137" s="83" customFormat="1" ht="36" spans="1:13">
      <c r="A3137" s="83" t="s">
        <v>44</v>
      </c>
      <c r="B3137" s="84">
        <v>3136</v>
      </c>
      <c r="C3137" s="57" t="s">
        <v>45</v>
      </c>
      <c r="D3137" s="57" t="s">
        <v>89</v>
      </c>
      <c r="E3137" s="42" t="s">
        <v>6621</v>
      </c>
      <c r="F3137" s="98" t="s">
        <v>6743</v>
      </c>
      <c r="G3137" s="99" t="s">
        <v>6773</v>
      </c>
      <c r="H3137" s="42" t="s">
        <v>2118</v>
      </c>
      <c r="I3137" s="22" t="s">
        <v>22</v>
      </c>
      <c r="J3137" s="79">
        <v>5</v>
      </c>
      <c r="K3137" s="57">
        <v>0</v>
      </c>
      <c r="L3137" s="57"/>
      <c r="M3137" s="22" t="s">
        <v>2946</v>
      </c>
    </row>
    <row r="3138" s="83" customFormat="1" ht="36" spans="1:13">
      <c r="A3138" s="83" t="s">
        <v>44</v>
      </c>
      <c r="B3138" s="84">
        <v>3137</v>
      </c>
      <c r="C3138" s="57" t="s">
        <v>45</v>
      </c>
      <c r="D3138" s="57" t="s">
        <v>89</v>
      </c>
      <c r="E3138" s="42" t="s">
        <v>6621</v>
      </c>
      <c r="F3138" s="98" t="s">
        <v>535</v>
      </c>
      <c r="G3138" s="99" t="s">
        <v>6774</v>
      </c>
      <c r="H3138" s="42" t="s">
        <v>2638</v>
      </c>
      <c r="I3138" s="22" t="s">
        <v>22</v>
      </c>
      <c r="J3138" s="79">
        <v>54</v>
      </c>
      <c r="K3138" s="57">
        <v>0</v>
      </c>
      <c r="L3138" s="57"/>
      <c r="M3138" s="22" t="s">
        <v>2946</v>
      </c>
    </row>
    <row r="3139" s="83" customFormat="1" ht="36" spans="1:13">
      <c r="A3139" s="83" t="s">
        <v>44</v>
      </c>
      <c r="B3139" s="84">
        <v>3138</v>
      </c>
      <c r="C3139" s="57" t="s">
        <v>45</v>
      </c>
      <c r="D3139" s="57" t="s">
        <v>89</v>
      </c>
      <c r="E3139" s="42" t="s">
        <v>6621</v>
      </c>
      <c r="F3139" s="98" t="s">
        <v>6743</v>
      </c>
      <c r="G3139" s="99" t="s">
        <v>6775</v>
      </c>
      <c r="H3139" s="42" t="s">
        <v>2118</v>
      </c>
      <c r="I3139" s="22" t="s">
        <v>22</v>
      </c>
      <c r="J3139" s="79">
        <v>27</v>
      </c>
      <c r="K3139" s="57">
        <v>0</v>
      </c>
      <c r="L3139" s="57"/>
      <c r="M3139" s="22" t="s">
        <v>2946</v>
      </c>
    </row>
    <row r="3140" s="83" customFormat="1" ht="36" spans="1:13">
      <c r="A3140" s="83" t="s">
        <v>44</v>
      </c>
      <c r="B3140" s="84">
        <v>3139</v>
      </c>
      <c r="C3140" s="57" t="s">
        <v>45</v>
      </c>
      <c r="D3140" s="57" t="s">
        <v>89</v>
      </c>
      <c r="E3140" s="42" t="s">
        <v>6621</v>
      </c>
      <c r="F3140" s="98" t="s">
        <v>535</v>
      </c>
      <c r="G3140" s="99" t="s">
        <v>4896</v>
      </c>
      <c r="H3140" s="42" t="s">
        <v>4811</v>
      </c>
      <c r="I3140" s="22" t="s">
        <v>22</v>
      </c>
      <c r="J3140" s="79">
        <v>26</v>
      </c>
      <c r="K3140" s="57">
        <v>0</v>
      </c>
      <c r="L3140" s="57"/>
      <c r="M3140" s="22" t="s">
        <v>2946</v>
      </c>
    </row>
    <row r="3141" s="83" customFormat="1" ht="36" spans="1:13">
      <c r="A3141" s="83" t="s">
        <v>44</v>
      </c>
      <c r="B3141" s="84">
        <v>3140</v>
      </c>
      <c r="C3141" s="57" t="s">
        <v>45</v>
      </c>
      <c r="D3141" s="57" t="s">
        <v>89</v>
      </c>
      <c r="E3141" s="42" t="s">
        <v>6621</v>
      </c>
      <c r="F3141" s="98" t="s">
        <v>6743</v>
      </c>
      <c r="G3141" s="99" t="s">
        <v>6776</v>
      </c>
      <c r="H3141" s="42" t="s">
        <v>4811</v>
      </c>
      <c r="I3141" s="22" t="s">
        <v>22</v>
      </c>
      <c r="J3141" s="79">
        <v>13</v>
      </c>
      <c r="K3141" s="57">
        <v>0</v>
      </c>
      <c r="L3141" s="57"/>
      <c r="M3141" s="22" t="s">
        <v>2946</v>
      </c>
    </row>
    <row r="3142" s="83" customFormat="1" ht="36" spans="1:13">
      <c r="A3142" s="83" t="s">
        <v>44</v>
      </c>
      <c r="B3142" s="84">
        <v>3141</v>
      </c>
      <c r="C3142" s="57" t="s">
        <v>45</v>
      </c>
      <c r="D3142" s="57" t="s">
        <v>89</v>
      </c>
      <c r="E3142" s="42" t="s">
        <v>6621</v>
      </c>
      <c r="F3142" s="98" t="s">
        <v>535</v>
      </c>
      <c r="G3142" s="99" t="s">
        <v>4894</v>
      </c>
      <c r="H3142" s="42" t="s">
        <v>4811</v>
      </c>
      <c r="I3142" s="22" t="s">
        <v>22</v>
      </c>
      <c r="J3142" s="79">
        <v>28</v>
      </c>
      <c r="K3142" s="57">
        <v>0</v>
      </c>
      <c r="L3142" s="57"/>
      <c r="M3142" s="22" t="s">
        <v>2946</v>
      </c>
    </row>
    <row r="3143" s="83" customFormat="1" ht="36" spans="1:13">
      <c r="A3143" s="83" t="s">
        <v>44</v>
      </c>
      <c r="B3143" s="84">
        <v>3142</v>
      </c>
      <c r="C3143" s="57" t="s">
        <v>45</v>
      </c>
      <c r="D3143" s="57" t="s">
        <v>89</v>
      </c>
      <c r="E3143" s="42" t="s">
        <v>6621</v>
      </c>
      <c r="F3143" s="98" t="s">
        <v>6743</v>
      </c>
      <c r="G3143" s="99" t="s">
        <v>4810</v>
      </c>
      <c r="H3143" s="42" t="s">
        <v>4811</v>
      </c>
      <c r="I3143" s="22" t="s">
        <v>22</v>
      </c>
      <c r="J3143" s="79">
        <v>14</v>
      </c>
      <c r="K3143" s="57">
        <v>0</v>
      </c>
      <c r="L3143" s="57"/>
      <c r="M3143" s="22" t="s">
        <v>2946</v>
      </c>
    </row>
    <row r="3144" s="83" customFormat="1" ht="36" spans="1:13">
      <c r="A3144" s="83" t="s">
        <v>44</v>
      </c>
      <c r="B3144" s="84">
        <v>3143</v>
      </c>
      <c r="C3144" s="57" t="s">
        <v>45</v>
      </c>
      <c r="D3144" s="57" t="s">
        <v>89</v>
      </c>
      <c r="E3144" s="42" t="s">
        <v>6621</v>
      </c>
      <c r="F3144" s="98" t="s">
        <v>535</v>
      </c>
      <c r="G3144" s="99" t="s">
        <v>4898</v>
      </c>
      <c r="H3144" s="42" t="s">
        <v>4811</v>
      </c>
      <c r="I3144" s="22" t="s">
        <v>22</v>
      </c>
      <c r="J3144" s="79">
        <v>2</v>
      </c>
      <c r="K3144" s="57">
        <v>0</v>
      </c>
      <c r="L3144" s="57"/>
      <c r="M3144" s="22" t="s">
        <v>2946</v>
      </c>
    </row>
    <row r="3145" s="83" customFormat="1" ht="36" spans="1:13">
      <c r="A3145" s="83" t="s">
        <v>44</v>
      </c>
      <c r="B3145" s="84">
        <v>3144</v>
      </c>
      <c r="C3145" s="57" t="s">
        <v>45</v>
      </c>
      <c r="D3145" s="57" t="s">
        <v>89</v>
      </c>
      <c r="E3145" s="42" t="s">
        <v>6621</v>
      </c>
      <c r="F3145" s="98" t="s">
        <v>6743</v>
      </c>
      <c r="G3145" s="99" t="s">
        <v>4814</v>
      </c>
      <c r="H3145" s="42" t="s">
        <v>4811</v>
      </c>
      <c r="I3145" s="22" t="s">
        <v>22</v>
      </c>
      <c r="J3145" s="79">
        <v>2</v>
      </c>
      <c r="K3145" s="57">
        <v>0</v>
      </c>
      <c r="L3145" s="57"/>
      <c r="M3145" s="22" t="s">
        <v>2946</v>
      </c>
    </row>
    <row r="3146" s="83" customFormat="1" ht="36" spans="1:13">
      <c r="A3146" s="83" t="s">
        <v>44</v>
      </c>
      <c r="B3146" s="84">
        <v>3145</v>
      </c>
      <c r="C3146" s="57" t="s">
        <v>45</v>
      </c>
      <c r="D3146" s="57" t="s">
        <v>89</v>
      </c>
      <c r="E3146" s="42" t="s">
        <v>6621</v>
      </c>
      <c r="F3146" s="98" t="s">
        <v>535</v>
      </c>
      <c r="G3146" s="99" t="s">
        <v>4895</v>
      </c>
      <c r="H3146" s="42" t="s">
        <v>4811</v>
      </c>
      <c r="I3146" s="22" t="s">
        <v>22</v>
      </c>
      <c r="J3146" s="79">
        <v>32</v>
      </c>
      <c r="K3146" s="57">
        <v>0</v>
      </c>
      <c r="L3146" s="57"/>
      <c r="M3146" s="22" t="s">
        <v>2946</v>
      </c>
    </row>
    <row r="3147" s="83" customFormat="1" ht="36" spans="1:13">
      <c r="A3147" s="83" t="s">
        <v>44</v>
      </c>
      <c r="B3147" s="84">
        <v>3146</v>
      </c>
      <c r="C3147" s="57" t="s">
        <v>45</v>
      </c>
      <c r="D3147" s="57" t="s">
        <v>89</v>
      </c>
      <c r="E3147" s="42" t="s">
        <v>6621</v>
      </c>
      <c r="F3147" s="98" t="s">
        <v>6743</v>
      </c>
      <c r="G3147" s="99" t="s">
        <v>4812</v>
      </c>
      <c r="H3147" s="42" t="s">
        <v>4811</v>
      </c>
      <c r="I3147" s="22" t="s">
        <v>22</v>
      </c>
      <c r="J3147" s="79">
        <v>17</v>
      </c>
      <c r="K3147" s="57">
        <v>0</v>
      </c>
      <c r="L3147" s="57"/>
      <c r="M3147" s="22" t="s">
        <v>2946</v>
      </c>
    </row>
    <row r="3148" s="83" customFormat="1" ht="36" spans="1:13">
      <c r="A3148" s="83" t="s">
        <v>44</v>
      </c>
      <c r="B3148" s="84">
        <v>3147</v>
      </c>
      <c r="C3148" s="57" t="s">
        <v>45</v>
      </c>
      <c r="D3148" s="57" t="s">
        <v>89</v>
      </c>
      <c r="E3148" s="42" t="s">
        <v>6621</v>
      </c>
      <c r="F3148" s="98" t="s">
        <v>535</v>
      </c>
      <c r="G3148" s="99" t="s">
        <v>6777</v>
      </c>
      <c r="H3148" s="42" t="s">
        <v>4811</v>
      </c>
      <c r="I3148" s="22" t="s">
        <v>22</v>
      </c>
      <c r="J3148" s="79">
        <v>14</v>
      </c>
      <c r="K3148" s="57">
        <v>0</v>
      </c>
      <c r="L3148" s="57"/>
      <c r="M3148" s="22" t="s">
        <v>2946</v>
      </c>
    </row>
    <row r="3149" s="83" customFormat="1" ht="36" spans="1:13">
      <c r="A3149" s="83" t="s">
        <v>44</v>
      </c>
      <c r="B3149" s="84">
        <v>3148</v>
      </c>
      <c r="C3149" s="57" t="s">
        <v>45</v>
      </c>
      <c r="D3149" s="57" t="s">
        <v>89</v>
      </c>
      <c r="E3149" s="42" t="s">
        <v>6621</v>
      </c>
      <c r="F3149" s="98" t="s">
        <v>6743</v>
      </c>
      <c r="G3149" s="99" t="s">
        <v>6776</v>
      </c>
      <c r="H3149" s="42" t="s">
        <v>4811</v>
      </c>
      <c r="I3149" s="22" t="s">
        <v>22</v>
      </c>
      <c r="J3149" s="79">
        <v>7</v>
      </c>
      <c r="K3149" s="57">
        <v>0</v>
      </c>
      <c r="L3149" s="57"/>
      <c r="M3149" s="22" t="s">
        <v>2946</v>
      </c>
    </row>
    <row r="3150" s="83" customFormat="1" ht="36" spans="1:13">
      <c r="A3150" s="83" t="s">
        <v>44</v>
      </c>
      <c r="B3150" s="84">
        <v>3149</v>
      </c>
      <c r="C3150" s="57" t="s">
        <v>45</v>
      </c>
      <c r="D3150" s="57" t="s">
        <v>89</v>
      </c>
      <c r="E3150" s="42" t="s">
        <v>6621</v>
      </c>
      <c r="F3150" s="98" t="s">
        <v>535</v>
      </c>
      <c r="G3150" s="99" t="s">
        <v>4898</v>
      </c>
      <c r="H3150" s="42" t="s">
        <v>4811</v>
      </c>
      <c r="I3150" s="22" t="s">
        <v>22</v>
      </c>
      <c r="J3150" s="79">
        <v>6</v>
      </c>
      <c r="K3150" s="57">
        <v>0</v>
      </c>
      <c r="L3150" s="57"/>
      <c r="M3150" s="22" t="s">
        <v>2946</v>
      </c>
    </row>
    <row r="3151" s="83" customFormat="1" ht="36" spans="1:13">
      <c r="A3151" s="83" t="s">
        <v>44</v>
      </c>
      <c r="B3151" s="84">
        <v>3150</v>
      </c>
      <c r="C3151" s="57" t="s">
        <v>45</v>
      </c>
      <c r="D3151" s="57" t="s">
        <v>89</v>
      </c>
      <c r="E3151" s="42" t="s">
        <v>6621</v>
      </c>
      <c r="F3151" s="98" t="s">
        <v>6743</v>
      </c>
      <c r="G3151" s="99" t="s">
        <v>4814</v>
      </c>
      <c r="H3151" s="42" t="s">
        <v>4811</v>
      </c>
      <c r="I3151" s="22" t="s">
        <v>22</v>
      </c>
      <c r="J3151" s="79">
        <v>3</v>
      </c>
      <c r="K3151" s="57">
        <v>0</v>
      </c>
      <c r="L3151" s="57"/>
      <c r="M3151" s="22" t="s">
        <v>2946</v>
      </c>
    </row>
    <row r="3152" s="83" customFormat="1" ht="36" spans="1:13">
      <c r="A3152" s="83" t="s">
        <v>44</v>
      </c>
      <c r="B3152" s="84">
        <v>3151</v>
      </c>
      <c r="C3152" s="57" t="s">
        <v>45</v>
      </c>
      <c r="D3152" s="57" t="s">
        <v>89</v>
      </c>
      <c r="E3152" s="42" t="s">
        <v>6621</v>
      </c>
      <c r="F3152" s="98" t="s">
        <v>535</v>
      </c>
      <c r="G3152" s="99" t="s">
        <v>4895</v>
      </c>
      <c r="H3152" s="42" t="s">
        <v>4811</v>
      </c>
      <c r="I3152" s="22" t="s">
        <v>22</v>
      </c>
      <c r="J3152" s="79">
        <v>18</v>
      </c>
      <c r="K3152" s="57">
        <v>0</v>
      </c>
      <c r="L3152" s="57"/>
      <c r="M3152" s="22" t="s">
        <v>2946</v>
      </c>
    </row>
    <row r="3153" s="83" customFormat="1" ht="36" spans="1:13">
      <c r="A3153" s="83" t="s">
        <v>44</v>
      </c>
      <c r="B3153" s="84">
        <v>3152</v>
      </c>
      <c r="C3153" s="57" t="s">
        <v>45</v>
      </c>
      <c r="D3153" s="57" t="s">
        <v>89</v>
      </c>
      <c r="E3153" s="42" t="s">
        <v>6621</v>
      </c>
      <c r="F3153" s="98" t="s">
        <v>6743</v>
      </c>
      <c r="G3153" s="99" t="s">
        <v>4812</v>
      </c>
      <c r="H3153" s="42" t="s">
        <v>4811</v>
      </c>
      <c r="I3153" s="22" t="s">
        <v>22</v>
      </c>
      <c r="J3153" s="79">
        <v>10</v>
      </c>
      <c r="K3153" s="57">
        <v>0</v>
      </c>
      <c r="L3153" s="57"/>
      <c r="M3153" s="22" t="s">
        <v>2946</v>
      </c>
    </row>
    <row r="3154" s="83" customFormat="1" ht="36" spans="1:13">
      <c r="A3154" s="83" t="s">
        <v>44</v>
      </c>
      <c r="B3154" s="84">
        <v>3153</v>
      </c>
      <c r="C3154" s="57" t="s">
        <v>45</v>
      </c>
      <c r="D3154" s="57" t="s">
        <v>89</v>
      </c>
      <c r="E3154" s="42" t="s">
        <v>6621</v>
      </c>
      <c r="F3154" s="98" t="s">
        <v>535</v>
      </c>
      <c r="G3154" s="99" t="s">
        <v>6778</v>
      </c>
      <c r="H3154" s="42" t="s">
        <v>4813</v>
      </c>
      <c r="I3154" s="22" t="s">
        <v>22</v>
      </c>
      <c r="J3154" s="79">
        <v>56</v>
      </c>
      <c r="K3154" s="57">
        <v>0</v>
      </c>
      <c r="L3154" s="57"/>
      <c r="M3154" s="22" t="s">
        <v>2946</v>
      </c>
    </row>
    <row r="3155" s="83" customFormat="1" ht="36" spans="1:13">
      <c r="A3155" s="83" t="s">
        <v>44</v>
      </c>
      <c r="B3155" s="84">
        <v>3154</v>
      </c>
      <c r="C3155" s="57" t="s">
        <v>45</v>
      </c>
      <c r="D3155" s="57" t="s">
        <v>89</v>
      </c>
      <c r="E3155" s="42" t="s">
        <v>6621</v>
      </c>
      <c r="F3155" s="98" t="s">
        <v>6743</v>
      </c>
      <c r="G3155" s="99" t="s">
        <v>6776</v>
      </c>
      <c r="H3155" s="42" t="s">
        <v>4813</v>
      </c>
      <c r="I3155" s="22" t="s">
        <v>22</v>
      </c>
      <c r="J3155" s="79">
        <v>28</v>
      </c>
      <c r="K3155" s="57">
        <v>0</v>
      </c>
      <c r="L3155" s="57"/>
      <c r="M3155" s="22" t="s">
        <v>2946</v>
      </c>
    </row>
    <row r="3156" s="83" customFormat="1" ht="36" spans="1:13">
      <c r="A3156" s="83" t="s">
        <v>44</v>
      </c>
      <c r="B3156" s="84">
        <v>3155</v>
      </c>
      <c r="C3156" s="57" t="s">
        <v>45</v>
      </c>
      <c r="D3156" s="57" t="s">
        <v>89</v>
      </c>
      <c r="E3156" s="42" t="s">
        <v>6621</v>
      </c>
      <c r="F3156" s="98" t="s">
        <v>535</v>
      </c>
      <c r="G3156" s="99" t="s">
        <v>4894</v>
      </c>
      <c r="H3156" s="42" t="s">
        <v>4813</v>
      </c>
      <c r="I3156" s="22" t="s">
        <v>22</v>
      </c>
      <c r="J3156" s="79">
        <v>77</v>
      </c>
      <c r="K3156" s="57">
        <v>0</v>
      </c>
      <c r="L3156" s="57"/>
      <c r="M3156" s="22" t="s">
        <v>2946</v>
      </c>
    </row>
    <row r="3157" s="83" customFormat="1" ht="36" spans="1:13">
      <c r="A3157" s="83" t="s">
        <v>44</v>
      </c>
      <c r="B3157" s="84">
        <v>3156</v>
      </c>
      <c r="C3157" s="57" t="s">
        <v>45</v>
      </c>
      <c r="D3157" s="57" t="s">
        <v>89</v>
      </c>
      <c r="E3157" s="42" t="s">
        <v>6621</v>
      </c>
      <c r="F3157" s="98" t="s">
        <v>6743</v>
      </c>
      <c r="G3157" s="99" t="s">
        <v>4810</v>
      </c>
      <c r="H3157" s="42" t="s">
        <v>4813</v>
      </c>
      <c r="I3157" s="22" t="s">
        <v>22</v>
      </c>
      <c r="J3157" s="79">
        <v>29</v>
      </c>
      <c r="K3157" s="57">
        <v>0</v>
      </c>
      <c r="L3157" s="57"/>
      <c r="M3157" s="22" t="s">
        <v>2946</v>
      </c>
    </row>
    <row r="3158" s="83" customFormat="1" ht="36" spans="1:13">
      <c r="A3158" s="83" t="s">
        <v>44</v>
      </c>
      <c r="B3158" s="84">
        <v>3157</v>
      </c>
      <c r="C3158" s="57" t="s">
        <v>45</v>
      </c>
      <c r="D3158" s="57" t="s">
        <v>89</v>
      </c>
      <c r="E3158" s="42" t="s">
        <v>6621</v>
      </c>
      <c r="F3158" s="98" t="s">
        <v>535</v>
      </c>
      <c r="G3158" s="99" t="s">
        <v>4898</v>
      </c>
      <c r="H3158" s="42" t="s">
        <v>4813</v>
      </c>
      <c r="I3158" s="22" t="s">
        <v>22</v>
      </c>
      <c r="J3158" s="79">
        <v>198</v>
      </c>
      <c r="K3158" s="57">
        <v>0</v>
      </c>
      <c r="L3158" s="57"/>
      <c r="M3158" s="22" t="s">
        <v>2946</v>
      </c>
    </row>
    <row r="3159" s="83" customFormat="1" ht="36" spans="1:13">
      <c r="A3159" s="83" t="s">
        <v>44</v>
      </c>
      <c r="B3159" s="84">
        <v>3158</v>
      </c>
      <c r="C3159" s="57" t="s">
        <v>45</v>
      </c>
      <c r="D3159" s="57" t="s">
        <v>89</v>
      </c>
      <c r="E3159" s="42" t="s">
        <v>6621</v>
      </c>
      <c r="F3159" s="98" t="s">
        <v>6743</v>
      </c>
      <c r="G3159" s="99" t="s">
        <v>4814</v>
      </c>
      <c r="H3159" s="42" t="s">
        <v>4813</v>
      </c>
      <c r="I3159" s="22" t="s">
        <v>22</v>
      </c>
      <c r="J3159" s="79">
        <v>86</v>
      </c>
      <c r="K3159" s="57">
        <v>0</v>
      </c>
      <c r="L3159" s="57"/>
      <c r="M3159" s="22" t="s">
        <v>2946</v>
      </c>
    </row>
    <row r="3160" s="83" customFormat="1" ht="36" spans="1:13">
      <c r="A3160" s="83" t="s">
        <v>44</v>
      </c>
      <c r="B3160" s="84">
        <v>3159</v>
      </c>
      <c r="C3160" s="57" t="s">
        <v>45</v>
      </c>
      <c r="D3160" s="57" t="s">
        <v>89</v>
      </c>
      <c r="E3160" s="42" t="s">
        <v>6621</v>
      </c>
      <c r="F3160" s="98" t="s">
        <v>535</v>
      </c>
      <c r="G3160" s="99" t="s">
        <v>4895</v>
      </c>
      <c r="H3160" s="42" t="s">
        <v>4813</v>
      </c>
      <c r="I3160" s="22" t="s">
        <v>22</v>
      </c>
      <c r="J3160" s="79">
        <v>39</v>
      </c>
      <c r="K3160" s="57">
        <v>0</v>
      </c>
      <c r="L3160" s="57"/>
      <c r="M3160" s="22" t="s">
        <v>2946</v>
      </c>
    </row>
    <row r="3161" s="83" customFormat="1" ht="36" spans="1:13">
      <c r="A3161" s="83" t="s">
        <v>44</v>
      </c>
      <c r="B3161" s="84">
        <v>3160</v>
      </c>
      <c r="C3161" s="57" t="s">
        <v>45</v>
      </c>
      <c r="D3161" s="57" t="s">
        <v>89</v>
      </c>
      <c r="E3161" s="42" t="s">
        <v>6621</v>
      </c>
      <c r="F3161" s="98" t="s">
        <v>6743</v>
      </c>
      <c r="G3161" s="99" t="s">
        <v>4812</v>
      </c>
      <c r="H3161" s="42" t="s">
        <v>4813</v>
      </c>
      <c r="I3161" s="22" t="s">
        <v>22</v>
      </c>
      <c r="J3161" s="79">
        <v>13</v>
      </c>
      <c r="K3161" s="57">
        <v>0</v>
      </c>
      <c r="L3161" s="57"/>
      <c r="M3161" s="22" t="s">
        <v>2946</v>
      </c>
    </row>
    <row r="3162" s="83" customFormat="1" ht="36" spans="1:13">
      <c r="A3162" s="83" t="s">
        <v>44</v>
      </c>
      <c r="B3162" s="84">
        <v>3161</v>
      </c>
      <c r="C3162" s="57" t="s">
        <v>45</v>
      </c>
      <c r="D3162" s="57" t="s">
        <v>89</v>
      </c>
      <c r="E3162" s="42" t="s">
        <v>6621</v>
      </c>
      <c r="F3162" s="98" t="s">
        <v>535</v>
      </c>
      <c r="G3162" s="99" t="s">
        <v>4819</v>
      </c>
      <c r="H3162" s="42" t="s">
        <v>2369</v>
      </c>
      <c r="I3162" s="22" t="s">
        <v>22</v>
      </c>
      <c r="J3162" s="79">
        <v>2</v>
      </c>
      <c r="K3162" s="57">
        <v>0</v>
      </c>
      <c r="L3162" s="57"/>
      <c r="M3162" s="22" t="s">
        <v>2946</v>
      </c>
    </row>
    <row r="3163" s="83" customFormat="1" ht="36" spans="1:13">
      <c r="A3163" s="83" t="s">
        <v>44</v>
      </c>
      <c r="B3163" s="84">
        <v>3162</v>
      </c>
      <c r="C3163" s="57" t="s">
        <v>45</v>
      </c>
      <c r="D3163" s="57" t="s">
        <v>89</v>
      </c>
      <c r="E3163" s="42" t="s">
        <v>6621</v>
      </c>
      <c r="F3163" s="98" t="s">
        <v>6743</v>
      </c>
      <c r="G3163" s="99" t="s">
        <v>4806</v>
      </c>
      <c r="H3163" s="42" t="s">
        <v>2369</v>
      </c>
      <c r="I3163" s="22" t="s">
        <v>22</v>
      </c>
      <c r="J3163" s="79">
        <v>2</v>
      </c>
      <c r="K3163" s="57">
        <v>0</v>
      </c>
      <c r="L3163" s="57"/>
      <c r="M3163" s="22" t="s">
        <v>2946</v>
      </c>
    </row>
    <row r="3164" s="83" customFormat="1" ht="36" spans="1:13">
      <c r="A3164" s="83" t="s">
        <v>44</v>
      </c>
      <c r="B3164" s="84">
        <v>3163</v>
      </c>
      <c r="C3164" s="57" t="s">
        <v>45</v>
      </c>
      <c r="D3164" s="57" t="s">
        <v>89</v>
      </c>
      <c r="E3164" s="42" t="s">
        <v>6621</v>
      </c>
      <c r="F3164" s="98" t="s">
        <v>535</v>
      </c>
      <c r="G3164" s="99" t="s">
        <v>4817</v>
      </c>
      <c r="H3164" s="42" t="s">
        <v>2369</v>
      </c>
      <c r="I3164" s="22" t="s">
        <v>22</v>
      </c>
      <c r="J3164" s="79">
        <v>12</v>
      </c>
      <c r="K3164" s="57">
        <v>0</v>
      </c>
      <c r="L3164" s="57"/>
      <c r="M3164" s="22" t="s">
        <v>2946</v>
      </c>
    </row>
    <row r="3165" s="83" customFormat="1" ht="36" spans="1:13">
      <c r="A3165" s="83" t="s">
        <v>44</v>
      </c>
      <c r="B3165" s="84">
        <v>3164</v>
      </c>
      <c r="C3165" s="57" t="s">
        <v>45</v>
      </c>
      <c r="D3165" s="57" t="s">
        <v>89</v>
      </c>
      <c r="E3165" s="42" t="s">
        <v>6621</v>
      </c>
      <c r="F3165" s="98" t="s">
        <v>6743</v>
      </c>
      <c r="G3165" s="99" t="s">
        <v>4901</v>
      </c>
      <c r="H3165" s="42" t="s">
        <v>2369</v>
      </c>
      <c r="I3165" s="22" t="s">
        <v>22</v>
      </c>
      <c r="J3165" s="79">
        <v>6</v>
      </c>
      <c r="K3165" s="57">
        <v>0</v>
      </c>
      <c r="L3165" s="57"/>
      <c r="M3165" s="22" t="s">
        <v>2946</v>
      </c>
    </row>
    <row r="3166" s="83" customFormat="1" ht="36" spans="1:13">
      <c r="A3166" s="83" t="s">
        <v>44</v>
      </c>
      <c r="B3166" s="84">
        <v>3165</v>
      </c>
      <c r="C3166" s="57" t="s">
        <v>45</v>
      </c>
      <c r="D3166" s="57" t="s">
        <v>89</v>
      </c>
      <c r="E3166" s="42" t="s">
        <v>6621</v>
      </c>
      <c r="F3166" s="98" t="s">
        <v>535</v>
      </c>
      <c r="G3166" s="99" t="s">
        <v>4820</v>
      </c>
      <c r="H3166" s="42" t="s">
        <v>2369</v>
      </c>
      <c r="I3166" s="22" t="s">
        <v>22</v>
      </c>
      <c r="J3166" s="79">
        <v>28</v>
      </c>
      <c r="K3166" s="57">
        <v>0</v>
      </c>
      <c r="L3166" s="57"/>
      <c r="M3166" s="22" t="s">
        <v>2946</v>
      </c>
    </row>
    <row r="3167" s="83" customFormat="1" ht="36" spans="1:13">
      <c r="A3167" s="83" t="s">
        <v>44</v>
      </c>
      <c r="B3167" s="84">
        <v>3166</v>
      </c>
      <c r="C3167" s="57" t="s">
        <v>45</v>
      </c>
      <c r="D3167" s="57" t="s">
        <v>89</v>
      </c>
      <c r="E3167" s="42" t="s">
        <v>6621</v>
      </c>
      <c r="F3167" s="98" t="s">
        <v>6743</v>
      </c>
      <c r="G3167" s="99" t="s">
        <v>3388</v>
      </c>
      <c r="H3167" s="42" t="s">
        <v>2369</v>
      </c>
      <c r="I3167" s="22" t="s">
        <v>22</v>
      </c>
      <c r="J3167" s="79">
        <v>14</v>
      </c>
      <c r="K3167" s="57">
        <v>0</v>
      </c>
      <c r="L3167" s="57"/>
      <c r="M3167" s="22" t="s">
        <v>2946</v>
      </c>
    </row>
    <row r="3168" s="83" customFormat="1" ht="36" spans="1:13">
      <c r="A3168" s="83" t="s">
        <v>44</v>
      </c>
      <c r="B3168" s="84">
        <v>3167</v>
      </c>
      <c r="C3168" s="57" t="s">
        <v>45</v>
      </c>
      <c r="D3168" s="57" t="s">
        <v>89</v>
      </c>
      <c r="E3168" s="42" t="s">
        <v>6621</v>
      </c>
      <c r="F3168" s="98" t="s">
        <v>535</v>
      </c>
      <c r="G3168" s="99" t="s">
        <v>4816</v>
      </c>
      <c r="H3168" s="42" t="s">
        <v>2369</v>
      </c>
      <c r="I3168" s="22" t="s">
        <v>22</v>
      </c>
      <c r="J3168" s="79">
        <v>12</v>
      </c>
      <c r="K3168" s="57">
        <v>0</v>
      </c>
      <c r="L3168" s="57"/>
      <c r="M3168" s="22" t="s">
        <v>2946</v>
      </c>
    </row>
    <row r="3169" s="83" customFormat="1" ht="36" spans="1:13">
      <c r="A3169" s="83" t="s">
        <v>44</v>
      </c>
      <c r="B3169" s="84">
        <v>3168</v>
      </c>
      <c r="C3169" s="57" t="s">
        <v>45</v>
      </c>
      <c r="D3169" s="57" t="s">
        <v>89</v>
      </c>
      <c r="E3169" s="42" t="s">
        <v>6621</v>
      </c>
      <c r="F3169" s="98" t="s">
        <v>6743</v>
      </c>
      <c r="G3169" s="99" t="s">
        <v>4900</v>
      </c>
      <c r="H3169" s="42" t="s">
        <v>2369</v>
      </c>
      <c r="I3169" s="22" t="s">
        <v>22</v>
      </c>
      <c r="J3169" s="79">
        <v>8</v>
      </c>
      <c r="K3169" s="57">
        <v>0</v>
      </c>
      <c r="L3169" s="57"/>
      <c r="M3169" s="22" t="s">
        <v>2946</v>
      </c>
    </row>
    <row r="3170" s="83" customFormat="1" ht="36" spans="1:13">
      <c r="A3170" s="83" t="s">
        <v>44</v>
      </c>
      <c r="B3170" s="84">
        <v>3169</v>
      </c>
      <c r="C3170" s="57" t="s">
        <v>45</v>
      </c>
      <c r="D3170" s="57" t="s">
        <v>89</v>
      </c>
      <c r="E3170" s="42" t="s">
        <v>6621</v>
      </c>
      <c r="F3170" s="98" t="s">
        <v>535</v>
      </c>
      <c r="G3170" s="99" t="s">
        <v>4815</v>
      </c>
      <c r="H3170" s="42" t="s">
        <v>2369</v>
      </c>
      <c r="I3170" s="22" t="s">
        <v>22</v>
      </c>
      <c r="J3170" s="79">
        <v>2</v>
      </c>
      <c r="K3170" s="57">
        <v>0</v>
      </c>
      <c r="L3170" s="57"/>
      <c r="M3170" s="22" t="s">
        <v>2946</v>
      </c>
    </row>
    <row r="3171" s="83" customFormat="1" ht="36" spans="1:13">
      <c r="A3171" s="83" t="s">
        <v>44</v>
      </c>
      <c r="B3171" s="84">
        <v>3170</v>
      </c>
      <c r="C3171" s="57" t="s">
        <v>45</v>
      </c>
      <c r="D3171" s="57" t="s">
        <v>89</v>
      </c>
      <c r="E3171" s="42" t="s">
        <v>6621</v>
      </c>
      <c r="F3171" s="98" t="s">
        <v>6743</v>
      </c>
      <c r="G3171" s="99" t="s">
        <v>4903</v>
      </c>
      <c r="H3171" s="42" t="s">
        <v>2369</v>
      </c>
      <c r="I3171" s="22" t="s">
        <v>22</v>
      </c>
      <c r="J3171" s="79">
        <v>1</v>
      </c>
      <c r="K3171" s="57">
        <v>0</v>
      </c>
      <c r="L3171" s="57"/>
      <c r="M3171" s="22" t="s">
        <v>2946</v>
      </c>
    </row>
    <row r="3172" s="83" customFormat="1" ht="36" spans="1:13">
      <c r="A3172" s="83" t="s">
        <v>44</v>
      </c>
      <c r="B3172" s="84">
        <v>3171</v>
      </c>
      <c r="C3172" s="57" t="s">
        <v>45</v>
      </c>
      <c r="D3172" s="57" t="s">
        <v>89</v>
      </c>
      <c r="E3172" s="42" t="s">
        <v>6621</v>
      </c>
      <c r="F3172" s="98" t="s">
        <v>535</v>
      </c>
      <c r="G3172" s="99" t="s">
        <v>4818</v>
      </c>
      <c r="H3172" s="42" t="s">
        <v>2369</v>
      </c>
      <c r="I3172" s="22" t="s">
        <v>22</v>
      </c>
      <c r="J3172" s="79">
        <v>55</v>
      </c>
      <c r="K3172" s="57">
        <v>0</v>
      </c>
      <c r="L3172" s="57"/>
      <c r="M3172" s="22" t="s">
        <v>2946</v>
      </c>
    </row>
    <row r="3173" s="83" customFormat="1" ht="36" spans="1:13">
      <c r="A3173" s="83" t="s">
        <v>44</v>
      </c>
      <c r="B3173" s="84">
        <v>3172</v>
      </c>
      <c r="C3173" s="57" t="s">
        <v>45</v>
      </c>
      <c r="D3173" s="57" t="s">
        <v>89</v>
      </c>
      <c r="E3173" s="42" t="s">
        <v>6621</v>
      </c>
      <c r="F3173" s="98" t="s">
        <v>6743</v>
      </c>
      <c r="G3173" s="99" t="s">
        <v>4902</v>
      </c>
      <c r="H3173" s="42" t="s">
        <v>2369</v>
      </c>
      <c r="I3173" s="22" t="s">
        <v>22</v>
      </c>
      <c r="J3173" s="79">
        <v>24</v>
      </c>
      <c r="K3173" s="57">
        <v>0</v>
      </c>
      <c r="L3173" s="57"/>
      <c r="M3173" s="22" t="s">
        <v>2946</v>
      </c>
    </row>
    <row r="3174" s="83" customFormat="1" ht="36" spans="1:13">
      <c r="A3174" s="83" t="s">
        <v>44</v>
      </c>
      <c r="B3174" s="84">
        <v>3173</v>
      </c>
      <c r="C3174" s="57" t="s">
        <v>45</v>
      </c>
      <c r="D3174" s="57" t="s">
        <v>89</v>
      </c>
      <c r="E3174" s="42" t="s">
        <v>6621</v>
      </c>
      <c r="F3174" s="98" t="s">
        <v>535</v>
      </c>
      <c r="G3174" s="99" t="s">
        <v>6779</v>
      </c>
      <c r="H3174" s="42" t="s">
        <v>2369</v>
      </c>
      <c r="I3174" s="22" t="s">
        <v>22</v>
      </c>
      <c r="J3174" s="79">
        <v>20</v>
      </c>
      <c r="K3174" s="57">
        <v>0</v>
      </c>
      <c r="L3174" s="57"/>
      <c r="M3174" s="22" t="s">
        <v>2946</v>
      </c>
    </row>
    <row r="3175" s="83" customFormat="1" ht="36" spans="1:13">
      <c r="A3175" s="83" t="s">
        <v>44</v>
      </c>
      <c r="B3175" s="84">
        <v>3174</v>
      </c>
      <c r="C3175" s="57" t="s">
        <v>45</v>
      </c>
      <c r="D3175" s="57" t="s">
        <v>89</v>
      </c>
      <c r="E3175" s="42" t="s">
        <v>6621</v>
      </c>
      <c r="F3175" s="98" t="s">
        <v>6743</v>
      </c>
      <c r="G3175" s="99" t="s">
        <v>6780</v>
      </c>
      <c r="H3175" s="42" t="s">
        <v>2369</v>
      </c>
      <c r="I3175" s="22" t="s">
        <v>22</v>
      </c>
      <c r="J3175" s="79">
        <v>10</v>
      </c>
      <c r="K3175" s="57">
        <v>0</v>
      </c>
      <c r="L3175" s="57"/>
      <c r="M3175" s="22" t="s">
        <v>2946</v>
      </c>
    </row>
    <row r="3176" s="83" customFormat="1" ht="36" spans="1:13">
      <c r="A3176" s="83" t="s">
        <v>44</v>
      </c>
      <c r="B3176" s="84">
        <v>3175</v>
      </c>
      <c r="C3176" s="57" t="s">
        <v>45</v>
      </c>
      <c r="D3176" s="57" t="s">
        <v>89</v>
      </c>
      <c r="E3176" s="42" t="s">
        <v>6621</v>
      </c>
      <c r="F3176" s="98" t="s">
        <v>535</v>
      </c>
      <c r="G3176" s="99" t="s">
        <v>4828</v>
      </c>
      <c r="H3176" s="42" t="s">
        <v>2369</v>
      </c>
      <c r="I3176" s="22" t="s">
        <v>22</v>
      </c>
      <c r="J3176" s="79">
        <v>51</v>
      </c>
      <c r="K3176" s="57">
        <v>0</v>
      </c>
      <c r="L3176" s="57"/>
      <c r="M3176" s="22" t="s">
        <v>2946</v>
      </c>
    </row>
    <row r="3177" s="83" customFormat="1" ht="36" spans="1:13">
      <c r="A3177" s="83" t="s">
        <v>44</v>
      </c>
      <c r="B3177" s="84">
        <v>3176</v>
      </c>
      <c r="C3177" s="57" t="s">
        <v>45</v>
      </c>
      <c r="D3177" s="57" t="s">
        <v>89</v>
      </c>
      <c r="E3177" s="42" t="s">
        <v>6621</v>
      </c>
      <c r="F3177" s="98" t="s">
        <v>6743</v>
      </c>
      <c r="G3177" s="99" t="s">
        <v>4906</v>
      </c>
      <c r="H3177" s="42" t="s">
        <v>2369</v>
      </c>
      <c r="I3177" s="22" t="s">
        <v>22</v>
      </c>
      <c r="J3177" s="79">
        <v>19</v>
      </c>
      <c r="K3177" s="57">
        <v>0</v>
      </c>
      <c r="L3177" s="57"/>
      <c r="M3177" s="22" t="s">
        <v>2946</v>
      </c>
    </row>
    <row r="3178" s="83" customFormat="1" ht="36" spans="1:13">
      <c r="A3178" s="83" t="s">
        <v>44</v>
      </c>
      <c r="B3178" s="84">
        <v>3177</v>
      </c>
      <c r="C3178" s="57" t="s">
        <v>45</v>
      </c>
      <c r="D3178" s="57" t="s">
        <v>89</v>
      </c>
      <c r="E3178" s="42" t="s">
        <v>6621</v>
      </c>
      <c r="F3178" s="98" t="s">
        <v>535</v>
      </c>
      <c r="G3178" s="99" t="s">
        <v>6781</v>
      </c>
      <c r="H3178" s="42" t="s">
        <v>2369</v>
      </c>
      <c r="I3178" s="22" t="s">
        <v>22</v>
      </c>
      <c r="J3178" s="79">
        <v>4</v>
      </c>
      <c r="K3178" s="57">
        <v>0</v>
      </c>
      <c r="L3178" s="57"/>
      <c r="M3178" s="22" t="s">
        <v>2946</v>
      </c>
    </row>
    <row r="3179" s="83" customFormat="1" ht="36" spans="1:13">
      <c r="A3179" s="83" t="s">
        <v>44</v>
      </c>
      <c r="B3179" s="84">
        <v>3178</v>
      </c>
      <c r="C3179" s="57" t="s">
        <v>45</v>
      </c>
      <c r="D3179" s="57" t="s">
        <v>89</v>
      </c>
      <c r="E3179" s="42" t="s">
        <v>6621</v>
      </c>
      <c r="F3179" s="98" t="s">
        <v>6743</v>
      </c>
      <c r="G3179" s="99" t="s">
        <v>6782</v>
      </c>
      <c r="H3179" s="42" t="s">
        <v>2369</v>
      </c>
      <c r="I3179" s="22" t="s">
        <v>22</v>
      </c>
      <c r="J3179" s="79">
        <v>2</v>
      </c>
      <c r="K3179" s="57">
        <v>0</v>
      </c>
      <c r="L3179" s="57"/>
      <c r="M3179" s="22" t="s">
        <v>2946</v>
      </c>
    </row>
    <row r="3180" s="83" customFormat="1" ht="36" spans="1:13">
      <c r="A3180" s="83" t="s">
        <v>44</v>
      </c>
      <c r="B3180" s="84">
        <v>3179</v>
      </c>
      <c r="C3180" s="57" t="s">
        <v>45</v>
      </c>
      <c r="D3180" s="57" t="s">
        <v>89</v>
      </c>
      <c r="E3180" s="42" t="s">
        <v>6621</v>
      </c>
      <c r="F3180" s="98" t="s">
        <v>535</v>
      </c>
      <c r="G3180" s="99" t="s">
        <v>4829</v>
      </c>
      <c r="H3180" s="42" t="s">
        <v>2369</v>
      </c>
      <c r="I3180" s="22" t="s">
        <v>22</v>
      </c>
      <c r="J3180" s="79">
        <v>34</v>
      </c>
      <c r="K3180" s="57">
        <v>0</v>
      </c>
      <c r="L3180" s="57"/>
      <c r="M3180" s="22" t="s">
        <v>2946</v>
      </c>
    </row>
    <row r="3181" s="83" customFormat="1" ht="36" spans="1:13">
      <c r="A3181" s="83" t="s">
        <v>44</v>
      </c>
      <c r="B3181" s="84">
        <v>3180</v>
      </c>
      <c r="C3181" s="57" t="s">
        <v>45</v>
      </c>
      <c r="D3181" s="57" t="s">
        <v>89</v>
      </c>
      <c r="E3181" s="42" t="s">
        <v>6621</v>
      </c>
      <c r="F3181" s="98" t="s">
        <v>6743</v>
      </c>
      <c r="G3181" s="99" t="s">
        <v>4907</v>
      </c>
      <c r="H3181" s="42" t="s">
        <v>2369</v>
      </c>
      <c r="I3181" s="22" t="s">
        <v>22</v>
      </c>
      <c r="J3181" s="79">
        <v>17</v>
      </c>
      <c r="K3181" s="57">
        <v>0</v>
      </c>
      <c r="L3181" s="57"/>
      <c r="M3181" s="22" t="s">
        <v>2946</v>
      </c>
    </row>
    <row r="3182" s="83" customFormat="1" ht="36" spans="1:13">
      <c r="A3182" s="83" t="s">
        <v>44</v>
      </c>
      <c r="B3182" s="84">
        <v>3181</v>
      </c>
      <c r="C3182" s="57" t="s">
        <v>45</v>
      </c>
      <c r="D3182" s="57" t="s">
        <v>89</v>
      </c>
      <c r="E3182" s="42" t="s">
        <v>6621</v>
      </c>
      <c r="F3182" s="98" t="s">
        <v>535</v>
      </c>
      <c r="G3182" s="99" t="s">
        <v>6783</v>
      </c>
      <c r="H3182" s="42" t="s">
        <v>2166</v>
      </c>
      <c r="I3182" s="22" t="s">
        <v>22</v>
      </c>
      <c r="J3182" s="79">
        <v>8</v>
      </c>
      <c r="K3182" s="57">
        <v>0</v>
      </c>
      <c r="L3182" s="57"/>
      <c r="M3182" s="22" t="s">
        <v>473</v>
      </c>
    </row>
    <row r="3183" s="83" customFormat="1" ht="36" spans="1:13">
      <c r="A3183" s="83" t="s">
        <v>44</v>
      </c>
      <c r="B3183" s="84">
        <v>3182</v>
      </c>
      <c r="C3183" s="57" t="s">
        <v>45</v>
      </c>
      <c r="D3183" s="57" t="s">
        <v>89</v>
      </c>
      <c r="E3183" s="42" t="s">
        <v>6621</v>
      </c>
      <c r="F3183" s="98" t="s">
        <v>6743</v>
      </c>
      <c r="G3183" s="99" t="s">
        <v>6784</v>
      </c>
      <c r="H3183" s="42" t="s">
        <v>2166</v>
      </c>
      <c r="I3183" s="22" t="s">
        <v>22</v>
      </c>
      <c r="J3183" s="79">
        <v>4</v>
      </c>
      <c r="K3183" s="57">
        <v>0</v>
      </c>
      <c r="L3183" s="57"/>
      <c r="M3183" s="22" t="s">
        <v>473</v>
      </c>
    </row>
    <row r="3184" s="83" customFormat="1" ht="36" spans="1:13">
      <c r="A3184" s="83" t="s">
        <v>44</v>
      </c>
      <c r="B3184" s="84">
        <v>3183</v>
      </c>
      <c r="C3184" s="57" t="s">
        <v>45</v>
      </c>
      <c r="D3184" s="57" t="s">
        <v>89</v>
      </c>
      <c r="E3184" s="42" t="s">
        <v>6621</v>
      </c>
      <c r="F3184" s="98" t="s">
        <v>535</v>
      </c>
      <c r="G3184" s="99" t="s">
        <v>4840</v>
      </c>
      <c r="H3184" s="42" t="s">
        <v>2166</v>
      </c>
      <c r="I3184" s="22" t="s">
        <v>22</v>
      </c>
      <c r="J3184" s="79">
        <v>52</v>
      </c>
      <c r="K3184" s="57">
        <v>0</v>
      </c>
      <c r="L3184" s="57"/>
      <c r="M3184" s="22" t="s">
        <v>473</v>
      </c>
    </row>
    <row r="3185" s="83" customFormat="1" ht="36" spans="1:13">
      <c r="A3185" s="83" t="s">
        <v>44</v>
      </c>
      <c r="B3185" s="84">
        <v>3184</v>
      </c>
      <c r="C3185" s="57" t="s">
        <v>45</v>
      </c>
      <c r="D3185" s="57" t="s">
        <v>89</v>
      </c>
      <c r="E3185" s="42" t="s">
        <v>6621</v>
      </c>
      <c r="F3185" s="98" t="s">
        <v>6743</v>
      </c>
      <c r="G3185" s="99" t="s">
        <v>4919</v>
      </c>
      <c r="H3185" s="42" t="s">
        <v>2166</v>
      </c>
      <c r="I3185" s="22" t="s">
        <v>22</v>
      </c>
      <c r="J3185" s="79">
        <v>22</v>
      </c>
      <c r="K3185" s="57">
        <v>0</v>
      </c>
      <c r="L3185" s="57"/>
      <c r="M3185" s="22" t="s">
        <v>473</v>
      </c>
    </row>
    <row r="3186" s="83" customFormat="1" ht="36" spans="1:13">
      <c r="A3186" s="83" t="s">
        <v>44</v>
      </c>
      <c r="B3186" s="84">
        <v>3185</v>
      </c>
      <c r="C3186" s="57" t="s">
        <v>45</v>
      </c>
      <c r="D3186" s="57" t="s">
        <v>89</v>
      </c>
      <c r="E3186" s="42" t="s">
        <v>6621</v>
      </c>
      <c r="F3186" s="98" t="s">
        <v>535</v>
      </c>
      <c r="G3186" s="99" t="s">
        <v>4839</v>
      </c>
      <c r="H3186" s="42" t="s">
        <v>2166</v>
      </c>
      <c r="I3186" s="22" t="s">
        <v>22</v>
      </c>
      <c r="J3186" s="79">
        <v>27</v>
      </c>
      <c r="K3186" s="57">
        <v>0</v>
      </c>
      <c r="L3186" s="57"/>
      <c r="M3186" s="22" t="s">
        <v>473</v>
      </c>
    </row>
    <row r="3187" s="83" customFormat="1" ht="36" spans="1:13">
      <c r="A3187" s="83" t="s">
        <v>44</v>
      </c>
      <c r="B3187" s="84">
        <v>3186</v>
      </c>
      <c r="C3187" s="57" t="s">
        <v>45</v>
      </c>
      <c r="D3187" s="57" t="s">
        <v>89</v>
      </c>
      <c r="E3187" s="42" t="s">
        <v>6621</v>
      </c>
      <c r="F3187" s="98" t="s">
        <v>6743</v>
      </c>
      <c r="G3187" s="99" t="s">
        <v>4918</v>
      </c>
      <c r="H3187" s="42" t="s">
        <v>2166</v>
      </c>
      <c r="I3187" s="22" t="s">
        <v>22</v>
      </c>
      <c r="J3187" s="79">
        <v>13</v>
      </c>
      <c r="K3187" s="57">
        <v>0</v>
      </c>
      <c r="L3187" s="57"/>
      <c r="M3187" s="22" t="s">
        <v>473</v>
      </c>
    </row>
    <row r="3188" s="83" customFormat="1" ht="36" spans="1:13">
      <c r="A3188" s="83" t="s">
        <v>44</v>
      </c>
      <c r="B3188" s="84">
        <v>3187</v>
      </c>
      <c r="C3188" s="57" t="s">
        <v>45</v>
      </c>
      <c r="D3188" s="57" t="s">
        <v>89</v>
      </c>
      <c r="E3188" s="42" t="s">
        <v>6621</v>
      </c>
      <c r="F3188" s="98" t="s">
        <v>535</v>
      </c>
      <c r="G3188" s="99" t="s">
        <v>4841</v>
      </c>
      <c r="H3188" s="42" t="s">
        <v>2166</v>
      </c>
      <c r="I3188" s="22" t="s">
        <v>22</v>
      </c>
      <c r="J3188" s="79">
        <v>78</v>
      </c>
      <c r="K3188" s="57">
        <v>0</v>
      </c>
      <c r="L3188" s="57"/>
      <c r="M3188" s="22" t="s">
        <v>473</v>
      </c>
    </row>
    <row r="3189" s="83" customFormat="1" ht="36" spans="1:13">
      <c r="A3189" s="83" t="s">
        <v>44</v>
      </c>
      <c r="B3189" s="84">
        <v>3188</v>
      </c>
      <c r="C3189" s="57" t="s">
        <v>45</v>
      </c>
      <c r="D3189" s="57" t="s">
        <v>89</v>
      </c>
      <c r="E3189" s="42" t="s">
        <v>6621</v>
      </c>
      <c r="F3189" s="98" t="s">
        <v>6743</v>
      </c>
      <c r="G3189" s="99" t="s">
        <v>4920</v>
      </c>
      <c r="H3189" s="42" t="s">
        <v>2166</v>
      </c>
      <c r="I3189" s="22" t="s">
        <v>22</v>
      </c>
      <c r="J3189" s="79">
        <v>36</v>
      </c>
      <c r="K3189" s="57">
        <v>0</v>
      </c>
      <c r="L3189" s="57"/>
      <c r="M3189" s="22" t="s">
        <v>473</v>
      </c>
    </row>
    <row r="3190" s="83" customFormat="1" ht="36" spans="1:13">
      <c r="A3190" s="83" t="s">
        <v>44</v>
      </c>
      <c r="B3190" s="84">
        <v>3189</v>
      </c>
      <c r="C3190" s="57" t="s">
        <v>45</v>
      </c>
      <c r="D3190" s="57" t="s">
        <v>89</v>
      </c>
      <c r="E3190" s="42" t="s">
        <v>6621</v>
      </c>
      <c r="F3190" s="98" t="s">
        <v>535</v>
      </c>
      <c r="G3190" s="99" t="s">
        <v>6785</v>
      </c>
      <c r="H3190" s="42" t="s">
        <v>2166</v>
      </c>
      <c r="I3190" s="22" t="s">
        <v>22</v>
      </c>
      <c r="J3190" s="79">
        <v>10</v>
      </c>
      <c r="K3190" s="57">
        <v>0</v>
      </c>
      <c r="L3190" s="57"/>
      <c r="M3190" s="22" t="s">
        <v>473</v>
      </c>
    </row>
    <row r="3191" s="83" customFormat="1" ht="36" spans="1:13">
      <c r="A3191" s="83" t="s">
        <v>44</v>
      </c>
      <c r="B3191" s="84">
        <v>3190</v>
      </c>
      <c r="C3191" s="57" t="s">
        <v>45</v>
      </c>
      <c r="D3191" s="57" t="s">
        <v>89</v>
      </c>
      <c r="E3191" s="42" t="s">
        <v>6621</v>
      </c>
      <c r="F3191" s="98" t="s">
        <v>6743</v>
      </c>
      <c r="G3191" s="99" t="s">
        <v>6786</v>
      </c>
      <c r="H3191" s="42" t="s">
        <v>2166</v>
      </c>
      <c r="I3191" s="22" t="s">
        <v>22</v>
      </c>
      <c r="J3191" s="79">
        <v>4</v>
      </c>
      <c r="K3191" s="57">
        <v>0</v>
      </c>
      <c r="L3191" s="57"/>
      <c r="M3191" s="22" t="s">
        <v>473</v>
      </c>
    </row>
    <row r="3192" s="83" customFormat="1" ht="36" spans="1:13">
      <c r="A3192" s="83" t="s">
        <v>44</v>
      </c>
      <c r="B3192" s="84">
        <v>3191</v>
      </c>
      <c r="C3192" s="57" t="s">
        <v>45</v>
      </c>
      <c r="D3192" s="57" t="s">
        <v>89</v>
      </c>
      <c r="E3192" s="42" t="s">
        <v>6621</v>
      </c>
      <c r="F3192" s="98" t="s">
        <v>535</v>
      </c>
      <c r="G3192" s="99" t="s">
        <v>6787</v>
      </c>
      <c r="H3192" s="42" t="s">
        <v>2134</v>
      </c>
      <c r="I3192" s="22" t="s">
        <v>22</v>
      </c>
      <c r="J3192" s="79">
        <v>4</v>
      </c>
      <c r="K3192" s="57">
        <v>0</v>
      </c>
      <c r="L3192" s="57"/>
      <c r="M3192" s="22" t="s">
        <v>473</v>
      </c>
    </row>
    <row r="3193" s="83" customFormat="1" ht="36" spans="1:13">
      <c r="A3193" s="83" t="s">
        <v>44</v>
      </c>
      <c r="B3193" s="84">
        <v>3192</v>
      </c>
      <c r="C3193" s="57" t="s">
        <v>45</v>
      </c>
      <c r="D3193" s="57" t="s">
        <v>89</v>
      </c>
      <c r="E3193" s="42" t="s">
        <v>6621</v>
      </c>
      <c r="F3193" s="98" t="s">
        <v>6743</v>
      </c>
      <c r="G3193" s="99" t="s">
        <v>6788</v>
      </c>
      <c r="H3193" s="42" t="s">
        <v>2134</v>
      </c>
      <c r="I3193" s="22" t="s">
        <v>22</v>
      </c>
      <c r="J3193" s="79">
        <v>2</v>
      </c>
      <c r="K3193" s="57">
        <v>0</v>
      </c>
      <c r="L3193" s="57"/>
      <c r="M3193" s="22" t="s">
        <v>473</v>
      </c>
    </row>
    <row r="3194" s="83" customFormat="1" ht="36" spans="1:13">
      <c r="A3194" s="83" t="s">
        <v>44</v>
      </c>
      <c r="B3194" s="84">
        <v>3193</v>
      </c>
      <c r="C3194" s="57" t="s">
        <v>45</v>
      </c>
      <c r="D3194" s="57" t="s">
        <v>89</v>
      </c>
      <c r="E3194" s="42" t="s">
        <v>6621</v>
      </c>
      <c r="F3194" s="98" t="s">
        <v>535</v>
      </c>
      <c r="G3194" s="99" t="s">
        <v>6789</v>
      </c>
      <c r="H3194" s="42" t="s">
        <v>2166</v>
      </c>
      <c r="I3194" s="22" t="s">
        <v>22</v>
      </c>
      <c r="J3194" s="79">
        <v>2</v>
      </c>
      <c r="K3194" s="57">
        <v>0</v>
      </c>
      <c r="L3194" s="57"/>
      <c r="M3194" s="22" t="s">
        <v>473</v>
      </c>
    </row>
    <row r="3195" s="83" customFormat="1" ht="36" spans="1:13">
      <c r="A3195" s="83" t="s">
        <v>44</v>
      </c>
      <c r="B3195" s="84">
        <v>3194</v>
      </c>
      <c r="C3195" s="57" t="s">
        <v>45</v>
      </c>
      <c r="D3195" s="57" t="s">
        <v>89</v>
      </c>
      <c r="E3195" s="42" t="s">
        <v>6621</v>
      </c>
      <c r="F3195" s="98" t="s">
        <v>6743</v>
      </c>
      <c r="G3195" s="99" t="s">
        <v>6790</v>
      </c>
      <c r="H3195" s="42" t="s">
        <v>2166</v>
      </c>
      <c r="I3195" s="22" t="s">
        <v>22</v>
      </c>
      <c r="J3195" s="79">
        <v>1</v>
      </c>
      <c r="K3195" s="57">
        <v>0</v>
      </c>
      <c r="L3195" s="57"/>
      <c r="M3195" s="22" t="s">
        <v>473</v>
      </c>
    </row>
    <row r="3196" s="83" customFormat="1" ht="36" spans="1:13">
      <c r="A3196" s="83" t="s">
        <v>44</v>
      </c>
      <c r="B3196" s="84">
        <v>3195</v>
      </c>
      <c r="C3196" s="57" t="s">
        <v>45</v>
      </c>
      <c r="D3196" s="57" t="s">
        <v>89</v>
      </c>
      <c r="E3196" s="42" t="s">
        <v>6621</v>
      </c>
      <c r="F3196" s="98" t="s">
        <v>535</v>
      </c>
      <c r="G3196" s="99" t="s">
        <v>6791</v>
      </c>
      <c r="H3196" s="42" t="s">
        <v>2166</v>
      </c>
      <c r="I3196" s="22" t="s">
        <v>22</v>
      </c>
      <c r="J3196" s="79">
        <v>4</v>
      </c>
      <c r="K3196" s="57">
        <v>0</v>
      </c>
      <c r="L3196" s="57"/>
      <c r="M3196" s="22" t="s">
        <v>473</v>
      </c>
    </row>
    <row r="3197" s="83" customFormat="1" ht="36" spans="1:13">
      <c r="A3197" s="83" t="s">
        <v>44</v>
      </c>
      <c r="B3197" s="84">
        <v>3196</v>
      </c>
      <c r="C3197" s="57" t="s">
        <v>45</v>
      </c>
      <c r="D3197" s="57" t="s">
        <v>89</v>
      </c>
      <c r="E3197" s="42" t="s">
        <v>6621</v>
      </c>
      <c r="F3197" s="98" t="s">
        <v>6743</v>
      </c>
      <c r="G3197" s="99" t="s">
        <v>6792</v>
      </c>
      <c r="H3197" s="42" t="s">
        <v>2166</v>
      </c>
      <c r="I3197" s="22" t="s">
        <v>22</v>
      </c>
      <c r="J3197" s="79">
        <v>1</v>
      </c>
      <c r="K3197" s="57">
        <v>0</v>
      </c>
      <c r="L3197" s="57"/>
      <c r="M3197" s="22" t="s">
        <v>473</v>
      </c>
    </row>
    <row r="3198" s="83" customFormat="1" ht="36" spans="1:13">
      <c r="A3198" s="83" t="s">
        <v>44</v>
      </c>
      <c r="B3198" s="84">
        <v>3197</v>
      </c>
      <c r="C3198" s="57" t="s">
        <v>45</v>
      </c>
      <c r="D3198" s="57" t="s">
        <v>89</v>
      </c>
      <c r="E3198" s="42" t="s">
        <v>6621</v>
      </c>
      <c r="F3198" s="98" t="s">
        <v>535</v>
      </c>
      <c r="G3198" s="99" t="s">
        <v>6793</v>
      </c>
      <c r="H3198" s="42" t="s">
        <v>2166</v>
      </c>
      <c r="I3198" s="22" t="s">
        <v>22</v>
      </c>
      <c r="J3198" s="79">
        <v>12</v>
      </c>
      <c r="K3198" s="57">
        <v>0</v>
      </c>
      <c r="L3198" s="57"/>
      <c r="M3198" s="22" t="s">
        <v>473</v>
      </c>
    </row>
    <row r="3199" s="83" customFormat="1" ht="36" spans="1:13">
      <c r="A3199" s="83" t="s">
        <v>44</v>
      </c>
      <c r="B3199" s="84">
        <v>3198</v>
      </c>
      <c r="C3199" s="57" t="s">
        <v>45</v>
      </c>
      <c r="D3199" s="57" t="s">
        <v>89</v>
      </c>
      <c r="E3199" s="42" t="s">
        <v>6621</v>
      </c>
      <c r="F3199" s="98" t="s">
        <v>6743</v>
      </c>
      <c r="G3199" s="99" t="s">
        <v>6794</v>
      </c>
      <c r="H3199" s="42" t="s">
        <v>2166</v>
      </c>
      <c r="I3199" s="22" t="s">
        <v>22</v>
      </c>
      <c r="J3199" s="79">
        <v>6</v>
      </c>
      <c r="K3199" s="57">
        <v>0</v>
      </c>
      <c r="L3199" s="57"/>
      <c r="M3199" s="22" t="s">
        <v>473</v>
      </c>
    </row>
    <row r="3200" s="83" customFormat="1" ht="36" spans="1:13">
      <c r="A3200" s="83" t="s">
        <v>44</v>
      </c>
      <c r="B3200" s="84">
        <v>3199</v>
      </c>
      <c r="C3200" s="57" t="s">
        <v>45</v>
      </c>
      <c r="D3200" s="57" t="s">
        <v>89</v>
      </c>
      <c r="E3200" s="42" t="s">
        <v>6621</v>
      </c>
      <c r="F3200" s="98" t="s">
        <v>535</v>
      </c>
      <c r="G3200" s="99" t="s">
        <v>6795</v>
      </c>
      <c r="H3200" s="42" t="s">
        <v>2166</v>
      </c>
      <c r="I3200" s="22" t="s">
        <v>22</v>
      </c>
      <c r="J3200" s="79">
        <v>132</v>
      </c>
      <c r="K3200" s="57">
        <v>0</v>
      </c>
      <c r="L3200" s="57"/>
      <c r="M3200" s="22" t="s">
        <v>473</v>
      </c>
    </row>
    <row r="3201" s="83" customFormat="1" ht="36" spans="1:13">
      <c r="A3201" s="83" t="s">
        <v>44</v>
      </c>
      <c r="B3201" s="84">
        <v>3200</v>
      </c>
      <c r="C3201" s="57" t="s">
        <v>45</v>
      </c>
      <c r="D3201" s="57" t="s">
        <v>89</v>
      </c>
      <c r="E3201" s="42" t="s">
        <v>6621</v>
      </c>
      <c r="F3201" s="98" t="s">
        <v>6743</v>
      </c>
      <c r="G3201" s="99" t="s">
        <v>4921</v>
      </c>
      <c r="H3201" s="42" t="s">
        <v>2166</v>
      </c>
      <c r="I3201" s="22" t="s">
        <v>22</v>
      </c>
      <c r="J3201" s="79">
        <v>57</v>
      </c>
      <c r="K3201" s="57">
        <v>0</v>
      </c>
      <c r="L3201" s="57"/>
      <c r="M3201" s="22" t="s">
        <v>473</v>
      </c>
    </row>
    <row r="3202" s="83" customFormat="1" ht="36" spans="1:13">
      <c r="A3202" s="83" t="s">
        <v>44</v>
      </c>
      <c r="B3202" s="84">
        <v>3201</v>
      </c>
      <c r="C3202" s="57" t="s">
        <v>45</v>
      </c>
      <c r="D3202" s="57" t="s">
        <v>89</v>
      </c>
      <c r="E3202" s="42" t="s">
        <v>6621</v>
      </c>
      <c r="F3202" s="98" t="s">
        <v>535</v>
      </c>
      <c r="G3202" s="99" t="s">
        <v>6796</v>
      </c>
      <c r="H3202" s="42" t="s">
        <v>2166</v>
      </c>
      <c r="I3202" s="22" t="s">
        <v>22</v>
      </c>
      <c r="J3202" s="79">
        <v>58</v>
      </c>
      <c r="K3202" s="57">
        <v>0</v>
      </c>
      <c r="L3202" s="57"/>
      <c r="M3202" s="22" t="s">
        <v>473</v>
      </c>
    </row>
    <row r="3203" s="83" customFormat="1" ht="36" spans="1:13">
      <c r="A3203" s="83" t="s">
        <v>44</v>
      </c>
      <c r="B3203" s="84">
        <v>3202</v>
      </c>
      <c r="C3203" s="57" t="s">
        <v>45</v>
      </c>
      <c r="D3203" s="57" t="s">
        <v>89</v>
      </c>
      <c r="E3203" s="42" t="s">
        <v>6621</v>
      </c>
      <c r="F3203" s="98" t="s">
        <v>6743</v>
      </c>
      <c r="G3203" s="99" t="s">
        <v>4924</v>
      </c>
      <c r="H3203" s="42" t="s">
        <v>2166</v>
      </c>
      <c r="I3203" s="22" t="s">
        <v>22</v>
      </c>
      <c r="J3203" s="79">
        <v>29</v>
      </c>
      <c r="K3203" s="57">
        <v>0</v>
      </c>
      <c r="L3203" s="57"/>
      <c r="M3203" s="22" t="s">
        <v>473</v>
      </c>
    </row>
    <row r="3204" s="83" customFormat="1" ht="36" spans="1:13">
      <c r="A3204" s="83" t="s">
        <v>44</v>
      </c>
      <c r="B3204" s="84">
        <v>3203</v>
      </c>
      <c r="C3204" s="57" t="s">
        <v>45</v>
      </c>
      <c r="D3204" s="57" t="s">
        <v>89</v>
      </c>
      <c r="E3204" s="42" t="s">
        <v>6621</v>
      </c>
      <c r="F3204" s="98" t="s">
        <v>535</v>
      </c>
      <c r="G3204" s="99" t="s">
        <v>6797</v>
      </c>
      <c r="H3204" s="42" t="s">
        <v>2166</v>
      </c>
      <c r="I3204" s="22" t="s">
        <v>22</v>
      </c>
      <c r="J3204" s="79">
        <v>287</v>
      </c>
      <c r="K3204" s="57">
        <v>0</v>
      </c>
      <c r="L3204" s="57"/>
      <c r="M3204" s="22" t="s">
        <v>473</v>
      </c>
    </row>
    <row r="3205" s="83" customFormat="1" ht="36" spans="1:13">
      <c r="A3205" s="83" t="s">
        <v>44</v>
      </c>
      <c r="B3205" s="84">
        <v>3204</v>
      </c>
      <c r="C3205" s="57" t="s">
        <v>45</v>
      </c>
      <c r="D3205" s="57" t="s">
        <v>89</v>
      </c>
      <c r="E3205" s="42" t="s">
        <v>6621</v>
      </c>
      <c r="F3205" s="98" t="s">
        <v>6743</v>
      </c>
      <c r="G3205" s="99" t="s">
        <v>4922</v>
      </c>
      <c r="H3205" s="42" t="s">
        <v>2166</v>
      </c>
      <c r="I3205" s="22" t="s">
        <v>22</v>
      </c>
      <c r="J3205" s="79">
        <v>133</v>
      </c>
      <c r="K3205" s="57">
        <v>0</v>
      </c>
      <c r="L3205" s="57"/>
      <c r="M3205" s="22" t="s">
        <v>473</v>
      </c>
    </row>
    <row r="3206" s="83" customFormat="1" ht="36" spans="1:13">
      <c r="A3206" s="83" t="s">
        <v>44</v>
      </c>
      <c r="B3206" s="84">
        <v>3205</v>
      </c>
      <c r="C3206" s="57" t="s">
        <v>45</v>
      </c>
      <c r="D3206" s="57" t="s">
        <v>89</v>
      </c>
      <c r="E3206" s="42" t="s">
        <v>6621</v>
      </c>
      <c r="F3206" s="98" t="s">
        <v>535</v>
      </c>
      <c r="G3206" s="99" t="s">
        <v>6798</v>
      </c>
      <c r="H3206" s="42" t="s">
        <v>2166</v>
      </c>
      <c r="I3206" s="22" t="s">
        <v>22</v>
      </c>
      <c r="J3206" s="79">
        <v>33</v>
      </c>
      <c r="K3206" s="57">
        <v>0</v>
      </c>
      <c r="L3206" s="57"/>
      <c r="M3206" s="22" t="s">
        <v>473</v>
      </c>
    </row>
    <row r="3207" s="83" customFormat="1" ht="36" spans="1:13">
      <c r="A3207" s="83" t="s">
        <v>44</v>
      </c>
      <c r="B3207" s="84">
        <v>3206</v>
      </c>
      <c r="C3207" s="57" t="s">
        <v>45</v>
      </c>
      <c r="D3207" s="57" t="s">
        <v>89</v>
      </c>
      <c r="E3207" s="42" t="s">
        <v>6621</v>
      </c>
      <c r="F3207" s="98" t="s">
        <v>6743</v>
      </c>
      <c r="G3207" s="99" t="s">
        <v>6799</v>
      </c>
      <c r="H3207" s="42" t="s">
        <v>2166</v>
      </c>
      <c r="I3207" s="22" t="s">
        <v>22</v>
      </c>
      <c r="J3207" s="79">
        <v>11</v>
      </c>
      <c r="K3207" s="57">
        <v>0</v>
      </c>
      <c r="L3207" s="57"/>
      <c r="M3207" s="22" t="s">
        <v>473</v>
      </c>
    </row>
    <row r="3208" s="83" customFormat="1" ht="36" spans="1:13">
      <c r="A3208" s="83" t="s">
        <v>44</v>
      </c>
      <c r="B3208" s="84">
        <v>3207</v>
      </c>
      <c r="C3208" s="57" t="s">
        <v>45</v>
      </c>
      <c r="D3208" s="57" t="s">
        <v>89</v>
      </c>
      <c r="E3208" s="42" t="s">
        <v>6621</v>
      </c>
      <c r="F3208" s="98" t="s">
        <v>535</v>
      </c>
      <c r="G3208" s="99" t="s">
        <v>6800</v>
      </c>
      <c r="H3208" s="42" t="s">
        <v>2134</v>
      </c>
      <c r="I3208" s="22" t="s">
        <v>22</v>
      </c>
      <c r="J3208" s="79">
        <v>4</v>
      </c>
      <c r="K3208" s="57">
        <v>0</v>
      </c>
      <c r="L3208" s="57"/>
      <c r="M3208" s="22" t="s">
        <v>473</v>
      </c>
    </row>
    <row r="3209" s="83" customFormat="1" ht="36" spans="1:13">
      <c r="A3209" s="83" t="s">
        <v>44</v>
      </c>
      <c r="B3209" s="84">
        <v>3208</v>
      </c>
      <c r="C3209" s="57" t="s">
        <v>45</v>
      </c>
      <c r="D3209" s="57" t="s">
        <v>89</v>
      </c>
      <c r="E3209" s="42" t="s">
        <v>6621</v>
      </c>
      <c r="F3209" s="98" t="s">
        <v>6743</v>
      </c>
      <c r="G3209" s="99" t="s">
        <v>6801</v>
      </c>
      <c r="H3209" s="42" t="s">
        <v>2134</v>
      </c>
      <c r="I3209" s="22" t="s">
        <v>22</v>
      </c>
      <c r="J3209" s="79">
        <v>2</v>
      </c>
      <c r="K3209" s="57">
        <v>0</v>
      </c>
      <c r="L3209" s="57"/>
      <c r="M3209" s="22" t="s">
        <v>473</v>
      </c>
    </row>
    <row r="3210" s="83" customFormat="1" ht="36" spans="1:13">
      <c r="A3210" s="83" t="s">
        <v>44</v>
      </c>
      <c r="B3210" s="84">
        <v>3209</v>
      </c>
      <c r="C3210" s="57" t="s">
        <v>45</v>
      </c>
      <c r="D3210" s="57" t="s">
        <v>89</v>
      </c>
      <c r="E3210" s="42" t="s">
        <v>6621</v>
      </c>
      <c r="F3210" s="98" t="s">
        <v>535</v>
      </c>
      <c r="G3210" s="99" t="s">
        <v>6802</v>
      </c>
      <c r="H3210" s="42" t="s">
        <v>2134</v>
      </c>
      <c r="I3210" s="22" t="s">
        <v>22</v>
      </c>
      <c r="J3210" s="79">
        <v>20</v>
      </c>
      <c r="K3210" s="57">
        <v>0</v>
      </c>
      <c r="L3210" s="57"/>
      <c r="M3210" s="22" t="s">
        <v>473</v>
      </c>
    </row>
    <row r="3211" s="83" customFormat="1" ht="36" spans="1:13">
      <c r="A3211" s="83" t="s">
        <v>44</v>
      </c>
      <c r="B3211" s="84">
        <v>3210</v>
      </c>
      <c r="C3211" s="57" t="s">
        <v>45</v>
      </c>
      <c r="D3211" s="57" t="s">
        <v>89</v>
      </c>
      <c r="E3211" s="42" t="s">
        <v>6621</v>
      </c>
      <c r="F3211" s="98" t="s">
        <v>6743</v>
      </c>
      <c r="G3211" s="99" t="s">
        <v>6803</v>
      </c>
      <c r="H3211" s="42" t="s">
        <v>2134</v>
      </c>
      <c r="I3211" s="22" t="s">
        <v>22</v>
      </c>
      <c r="J3211" s="79">
        <v>11</v>
      </c>
      <c r="K3211" s="57">
        <v>0</v>
      </c>
      <c r="L3211" s="57"/>
      <c r="M3211" s="22" t="s">
        <v>473</v>
      </c>
    </row>
    <row r="3212" s="83" customFormat="1" ht="36" spans="1:13">
      <c r="A3212" s="83" t="s">
        <v>44</v>
      </c>
      <c r="B3212" s="84">
        <v>3211</v>
      </c>
      <c r="C3212" s="57" t="s">
        <v>45</v>
      </c>
      <c r="D3212" s="57" t="s">
        <v>89</v>
      </c>
      <c r="E3212" s="42" t="s">
        <v>6621</v>
      </c>
      <c r="F3212" s="98" t="s">
        <v>535</v>
      </c>
      <c r="G3212" s="99" t="s">
        <v>6804</v>
      </c>
      <c r="H3212" s="42" t="s">
        <v>2134</v>
      </c>
      <c r="I3212" s="22" t="s">
        <v>22</v>
      </c>
      <c r="J3212" s="79">
        <v>52</v>
      </c>
      <c r="K3212" s="57">
        <v>0</v>
      </c>
      <c r="L3212" s="57"/>
      <c r="M3212" s="22" t="s">
        <v>473</v>
      </c>
    </row>
    <row r="3213" s="83" customFormat="1" ht="36" spans="1:13">
      <c r="A3213" s="83" t="s">
        <v>44</v>
      </c>
      <c r="B3213" s="84">
        <v>3212</v>
      </c>
      <c r="C3213" s="57" t="s">
        <v>45</v>
      </c>
      <c r="D3213" s="57" t="s">
        <v>89</v>
      </c>
      <c r="E3213" s="42" t="s">
        <v>6621</v>
      </c>
      <c r="F3213" s="98" t="s">
        <v>6743</v>
      </c>
      <c r="G3213" s="99" t="s">
        <v>6805</v>
      </c>
      <c r="H3213" s="42" t="s">
        <v>2134</v>
      </c>
      <c r="I3213" s="22" t="s">
        <v>22</v>
      </c>
      <c r="J3213" s="79">
        <v>26</v>
      </c>
      <c r="K3213" s="57">
        <v>0</v>
      </c>
      <c r="L3213" s="57"/>
      <c r="M3213" s="22" t="s">
        <v>473</v>
      </c>
    </row>
    <row r="3214" s="83" customFormat="1" ht="36" spans="1:13">
      <c r="A3214" s="83" t="s">
        <v>44</v>
      </c>
      <c r="B3214" s="84">
        <v>3213</v>
      </c>
      <c r="C3214" s="57" t="s">
        <v>45</v>
      </c>
      <c r="D3214" s="57" t="s">
        <v>89</v>
      </c>
      <c r="E3214" s="42" t="s">
        <v>6621</v>
      </c>
      <c r="F3214" s="98" t="s">
        <v>535</v>
      </c>
      <c r="G3214" s="99" t="s">
        <v>6806</v>
      </c>
      <c r="H3214" s="42" t="s">
        <v>2134</v>
      </c>
      <c r="I3214" s="22" t="s">
        <v>22</v>
      </c>
      <c r="J3214" s="79">
        <v>26</v>
      </c>
      <c r="K3214" s="57">
        <v>0</v>
      </c>
      <c r="L3214" s="57"/>
      <c r="M3214" s="22" t="s">
        <v>473</v>
      </c>
    </row>
    <row r="3215" s="83" customFormat="1" ht="36" spans="1:13">
      <c r="A3215" s="83" t="s">
        <v>44</v>
      </c>
      <c r="B3215" s="84">
        <v>3214</v>
      </c>
      <c r="C3215" s="57" t="s">
        <v>45</v>
      </c>
      <c r="D3215" s="57" t="s">
        <v>89</v>
      </c>
      <c r="E3215" s="42" t="s">
        <v>6621</v>
      </c>
      <c r="F3215" s="98" t="s">
        <v>6743</v>
      </c>
      <c r="G3215" s="99" t="s">
        <v>6807</v>
      </c>
      <c r="H3215" s="42" t="s">
        <v>2134</v>
      </c>
      <c r="I3215" s="22" t="s">
        <v>22</v>
      </c>
      <c r="J3215" s="79">
        <v>13</v>
      </c>
      <c r="K3215" s="57">
        <v>0</v>
      </c>
      <c r="L3215" s="57"/>
      <c r="M3215" s="22" t="s">
        <v>473</v>
      </c>
    </row>
    <row r="3216" s="83" customFormat="1" ht="36" spans="1:13">
      <c r="A3216" s="83" t="s">
        <v>44</v>
      </c>
      <c r="B3216" s="84">
        <v>3215</v>
      </c>
      <c r="C3216" s="57" t="s">
        <v>45</v>
      </c>
      <c r="D3216" s="57" t="s">
        <v>89</v>
      </c>
      <c r="E3216" s="42" t="s">
        <v>6621</v>
      </c>
      <c r="F3216" s="98" t="s">
        <v>535</v>
      </c>
      <c r="G3216" s="99" t="s">
        <v>6808</v>
      </c>
      <c r="H3216" s="42" t="s">
        <v>2638</v>
      </c>
      <c r="I3216" s="22" t="s">
        <v>22</v>
      </c>
      <c r="J3216" s="79">
        <v>74</v>
      </c>
      <c r="K3216" s="57">
        <v>0</v>
      </c>
      <c r="L3216" s="57"/>
      <c r="M3216" s="22" t="s">
        <v>2946</v>
      </c>
    </row>
    <row r="3217" s="83" customFormat="1" ht="36" spans="1:13">
      <c r="A3217" s="83" t="s">
        <v>44</v>
      </c>
      <c r="B3217" s="84">
        <v>3216</v>
      </c>
      <c r="C3217" s="57" t="s">
        <v>45</v>
      </c>
      <c r="D3217" s="57" t="s">
        <v>89</v>
      </c>
      <c r="E3217" s="42" t="s">
        <v>6621</v>
      </c>
      <c r="F3217" s="98" t="s">
        <v>6743</v>
      </c>
      <c r="G3217" s="99" t="s">
        <v>6809</v>
      </c>
      <c r="H3217" s="42" t="s">
        <v>2638</v>
      </c>
      <c r="I3217" s="22" t="s">
        <v>22</v>
      </c>
      <c r="J3217" s="79">
        <v>37</v>
      </c>
      <c r="K3217" s="57">
        <v>0</v>
      </c>
      <c r="L3217" s="57"/>
      <c r="M3217" s="22" t="s">
        <v>2946</v>
      </c>
    </row>
    <row r="3218" s="83" customFormat="1" ht="36" spans="1:13">
      <c r="A3218" s="83" t="s">
        <v>44</v>
      </c>
      <c r="B3218" s="84">
        <v>3217</v>
      </c>
      <c r="C3218" s="57" t="s">
        <v>45</v>
      </c>
      <c r="D3218" s="57" t="s">
        <v>89</v>
      </c>
      <c r="E3218" s="42" t="s">
        <v>6621</v>
      </c>
      <c r="F3218" s="98" t="s">
        <v>535</v>
      </c>
      <c r="G3218" s="99" t="s">
        <v>6810</v>
      </c>
      <c r="H3218" s="42" t="s">
        <v>2638</v>
      </c>
      <c r="I3218" s="22" t="s">
        <v>22</v>
      </c>
      <c r="J3218" s="79">
        <v>148</v>
      </c>
      <c r="K3218" s="57">
        <v>0</v>
      </c>
      <c r="L3218" s="57"/>
      <c r="M3218" s="22" t="s">
        <v>2946</v>
      </c>
    </row>
    <row r="3219" s="83" customFormat="1" ht="36" spans="1:13">
      <c r="A3219" s="83" t="s">
        <v>44</v>
      </c>
      <c r="B3219" s="84">
        <v>3218</v>
      </c>
      <c r="C3219" s="57" t="s">
        <v>45</v>
      </c>
      <c r="D3219" s="57" t="s">
        <v>89</v>
      </c>
      <c r="E3219" s="42" t="s">
        <v>6621</v>
      </c>
      <c r="F3219" s="98" t="s">
        <v>6743</v>
      </c>
      <c r="G3219" s="99" t="s">
        <v>6811</v>
      </c>
      <c r="H3219" s="42" t="s">
        <v>2638</v>
      </c>
      <c r="I3219" s="22" t="s">
        <v>22</v>
      </c>
      <c r="J3219" s="79">
        <v>74</v>
      </c>
      <c r="K3219" s="57">
        <v>0</v>
      </c>
      <c r="L3219" s="57"/>
      <c r="M3219" s="22" t="s">
        <v>2946</v>
      </c>
    </row>
    <row r="3220" s="83" customFormat="1" ht="36" spans="1:13">
      <c r="A3220" s="83" t="s">
        <v>44</v>
      </c>
      <c r="B3220" s="84">
        <v>3219</v>
      </c>
      <c r="C3220" s="57" t="s">
        <v>45</v>
      </c>
      <c r="D3220" s="57" t="s">
        <v>89</v>
      </c>
      <c r="E3220" s="42" t="s">
        <v>6621</v>
      </c>
      <c r="F3220" s="98" t="s">
        <v>535</v>
      </c>
      <c r="G3220" s="99" t="s">
        <v>6812</v>
      </c>
      <c r="H3220" s="42" t="s">
        <v>2638</v>
      </c>
      <c r="I3220" s="22" t="s">
        <v>22</v>
      </c>
      <c r="J3220" s="79">
        <v>8</v>
      </c>
      <c r="K3220" s="57">
        <v>0</v>
      </c>
      <c r="L3220" s="57"/>
      <c r="M3220" s="22" t="s">
        <v>2946</v>
      </c>
    </row>
    <row r="3221" s="83" customFormat="1" ht="36" spans="1:13">
      <c r="A3221" s="83" t="s">
        <v>44</v>
      </c>
      <c r="B3221" s="84">
        <v>3220</v>
      </c>
      <c r="C3221" s="57" t="s">
        <v>45</v>
      </c>
      <c r="D3221" s="57" t="s">
        <v>89</v>
      </c>
      <c r="E3221" s="42" t="s">
        <v>6621</v>
      </c>
      <c r="F3221" s="98" t="s">
        <v>6743</v>
      </c>
      <c r="G3221" s="99" t="s">
        <v>6813</v>
      </c>
      <c r="H3221" s="42" t="s">
        <v>2638</v>
      </c>
      <c r="I3221" s="22" t="s">
        <v>22</v>
      </c>
      <c r="J3221" s="79">
        <v>4</v>
      </c>
      <c r="K3221" s="57">
        <v>0</v>
      </c>
      <c r="L3221" s="57"/>
      <c r="M3221" s="22" t="s">
        <v>2946</v>
      </c>
    </row>
    <row r="3222" s="83" customFormat="1" ht="36" spans="1:13">
      <c r="A3222" s="83" t="s">
        <v>44</v>
      </c>
      <c r="B3222" s="84">
        <v>3221</v>
      </c>
      <c r="C3222" s="57" t="s">
        <v>45</v>
      </c>
      <c r="D3222" s="57" t="s">
        <v>89</v>
      </c>
      <c r="E3222" s="42" t="s">
        <v>6621</v>
      </c>
      <c r="F3222" s="98" t="s">
        <v>535</v>
      </c>
      <c r="G3222" s="99" t="s">
        <v>6814</v>
      </c>
      <c r="H3222" s="42" t="s">
        <v>2638</v>
      </c>
      <c r="I3222" s="22" t="s">
        <v>22</v>
      </c>
      <c r="J3222" s="79">
        <v>80</v>
      </c>
      <c r="K3222" s="57">
        <v>0</v>
      </c>
      <c r="L3222" s="57"/>
      <c r="M3222" s="22" t="s">
        <v>2946</v>
      </c>
    </row>
    <row r="3223" s="83" customFormat="1" ht="36" spans="1:13">
      <c r="A3223" s="83" t="s">
        <v>44</v>
      </c>
      <c r="B3223" s="84">
        <v>3222</v>
      </c>
      <c r="C3223" s="57" t="s">
        <v>45</v>
      </c>
      <c r="D3223" s="57" t="s">
        <v>89</v>
      </c>
      <c r="E3223" s="42" t="s">
        <v>6621</v>
      </c>
      <c r="F3223" s="98" t="s">
        <v>6743</v>
      </c>
      <c r="G3223" s="99" t="s">
        <v>6815</v>
      </c>
      <c r="H3223" s="42" t="s">
        <v>2638</v>
      </c>
      <c r="I3223" s="22" t="s">
        <v>22</v>
      </c>
      <c r="J3223" s="79">
        <v>40</v>
      </c>
      <c r="K3223" s="57">
        <v>0</v>
      </c>
      <c r="L3223" s="57"/>
      <c r="M3223" s="22" t="s">
        <v>2946</v>
      </c>
    </row>
    <row r="3224" s="83" customFormat="1" ht="36" spans="1:13">
      <c r="A3224" s="83" t="s">
        <v>44</v>
      </c>
      <c r="B3224" s="84">
        <v>3223</v>
      </c>
      <c r="C3224" s="57" t="s">
        <v>45</v>
      </c>
      <c r="D3224" s="57" t="s">
        <v>89</v>
      </c>
      <c r="E3224" s="42" t="s">
        <v>6621</v>
      </c>
      <c r="F3224" s="98" t="s">
        <v>535</v>
      </c>
      <c r="G3224" s="99" t="s">
        <v>6816</v>
      </c>
      <c r="H3224" s="42" t="s">
        <v>2638</v>
      </c>
      <c r="I3224" s="22" t="s">
        <v>22</v>
      </c>
      <c r="J3224" s="79">
        <v>96</v>
      </c>
      <c r="K3224" s="57">
        <v>0</v>
      </c>
      <c r="L3224" s="57"/>
      <c r="M3224" s="22" t="s">
        <v>2946</v>
      </c>
    </row>
    <row r="3225" s="83" customFormat="1" ht="36" spans="1:13">
      <c r="A3225" s="83" t="s">
        <v>44</v>
      </c>
      <c r="B3225" s="84">
        <v>3224</v>
      </c>
      <c r="C3225" s="57" t="s">
        <v>45</v>
      </c>
      <c r="D3225" s="57" t="s">
        <v>89</v>
      </c>
      <c r="E3225" s="42" t="s">
        <v>6621</v>
      </c>
      <c r="F3225" s="98" t="s">
        <v>6743</v>
      </c>
      <c r="G3225" s="99" t="s">
        <v>6817</v>
      </c>
      <c r="H3225" s="42" t="s">
        <v>2638</v>
      </c>
      <c r="I3225" s="22" t="s">
        <v>22</v>
      </c>
      <c r="J3225" s="79">
        <v>46</v>
      </c>
      <c r="K3225" s="57">
        <v>0</v>
      </c>
      <c r="L3225" s="57"/>
      <c r="M3225" s="22" t="s">
        <v>2946</v>
      </c>
    </row>
    <row r="3226" s="83" customFormat="1" ht="36" spans="1:13">
      <c r="A3226" s="83" t="s">
        <v>44</v>
      </c>
      <c r="B3226" s="84">
        <v>3225</v>
      </c>
      <c r="C3226" s="57" t="s">
        <v>45</v>
      </c>
      <c r="D3226" s="57" t="s">
        <v>89</v>
      </c>
      <c r="E3226" s="42" t="s">
        <v>6621</v>
      </c>
      <c r="F3226" s="98" t="s">
        <v>535</v>
      </c>
      <c r="G3226" s="99" t="s">
        <v>6818</v>
      </c>
      <c r="H3226" s="42" t="s">
        <v>2166</v>
      </c>
      <c r="I3226" s="22" t="s">
        <v>22</v>
      </c>
      <c r="J3226" s="79">
        <v>8</v>
      </c>
      <c r="K3226" s="57">
        <v>0</v>
      </c>
      <c r="L3226" s="57"/>
      <c r="M3226" s="22" t="s">
        <v>473</v>
      </c>
    </row>
    <row r="3227" s="83" customFormat="1" ht="36" spans="1:13">
      <c r="A3227" s="83" t="s">
        <v>44</v>
      </c>
      <c r="B3227" s="84">
        <v>3226</v>
      </c>
      <c r="C3227" s="57" t="s">
        <v>45</v>
      </c>
      <c r="D3227" s="57" t="s">
        <v>89</v>
      </c>
      <c r="E3227" s="42" t="s">
        <v>6621</v>
      </c>
      <c r="F3227" s="98" t="s">
        <v>6743</v>
      </c>
      <c r="G3227" s="99" t="s">
        <v>6819</v>
      </c>
      <c r="H3227" s="42" t="s">
        <v>2166</v>
      </c>
      <c r="I3227" s="22" t="s">
        <v>22</v>
      </c>
      <c r="J3227" s="79">
        <v>4</v>
      </c>
      <c r="K3227" s="57">
        <v>0</v>
      </c>
      <c r="L3227" s="57"/>
      <c r="M3227" s="22" t="s">
        <v>473</v>
      </c>
    </row>
    <row r="3228" s="83" customFormat="1" ht="36" spans="1:13">
      <c r="A3228" s="83" t="s">
        <v>44</v>
      </c>
      <c r="B3228" s="84">
        <v>3227</v>
      </c>
      <c r="C3228" s="57" t="s">
        <v>45</v>
      </c>
      <c r="D3228" s="57" t="s">
        <v>89</v>
      </c>
      <c r="E3228" s="42" t="s">
        <v>6621</v>
      </c>
      <c r="F3228" s="98" t="s">
        <v>535</v>
      </c>
      <c r="G3228" s="99" t="s">
        <v>6820</v>
      </c>
      <c r="H3228" s="42" t="s">
        <v>2166</v>
      </c>
      <c r="I3228" s="22" t="s">
        <v>22</v>
      </c>
      <c r="J3228" s="79">
        <v>158</v>
      </c>
      <c r="K3228" s="57">
        <v>0</v>
      </c>
      <c r="L3228" s="57"/>
      <c r="M3228" s="22" t="s">
        <v>473</v>
      </c>
    </row>
    <row r="3229" s="83" customFormat="1" ht="36" spans="1:13">
      <c r="A3229" s="83" t="s">
        <v>44</v>
      </c>
      <c r="B3229" s="84">
        <v>3228</v>
      </c>
      <c r="C3229" s="57" t="s">
        <v>45</v>
      </c>
      <c r="D3229" s="57" t="s">
        <v>89</v>
      </c>
      <c r="E3229" s="42" t="s">
        <v>6621</v>
      </c>
      <c r="F3229" s="98" t="s">
        <v>6743</v>
      </c>
      <c r="G3229" s="99" t="s">
        <v>4926</v>
      </c>
      <c r="H3229" s="42" t="s">
        <v>2166</v>
      </c>
      <c r="I3229" s="22" t="s">
        <v>22</v>
      </c>
      <c r="J3229" s="79">
        <v>60</v>
      </c>
      <c r="K3229" s="57">
        <v>0</v>
      </c>
      <c r="L3229" s="57"/>
      <c r="M3229" s="22" t="s">
        <v>473</v>
      </c>
    </row>
    <row r="3230" s="83" customFormat="1" ht="36" spans="1:13">
      <c r="A3230" s="83" t="s">
        <v>44</v>
      </c>
      <c r="B3230" s="84">
        <v>3229</v>
      </c>
      <c r="C3230" s="57" t="s">
        <v>45</v>
      </c>
      <c r="D3230" s="57" t="s">
        <v>89</v>
      </c>
      <c r="E3230" s="42" t="s">
        <v>6621</v>
      </c>
      <c r="F3230" s="98" t="s">
        <v>535</v>
      </c>
      <c r="G3230" s="99" t="s">
        <v>6821</v>
      </c>
      <c r="H3230" s="42" t="s">
        <v>2166</v>
      </c>
      <c r="I3230" s="22" t="s">
        <v>22</v>
      </c>
      <c r="J3230" s="79">
        <v>40</v>
      </c>
      <c r="K3230" s="57">
        <v>0</v>
      </c>
      <c r="L3230" s="57"/>
      <c r="M3230" s="22" t="s">
        <v>473</v>
      </c>
    </row>
    <row r="3231" s="83" customFormat="1" ht="36" spans="1:13">
      <c r="A3231" s="83" t="s">
        <v>44</v>
      </c>
      <c r="B3231" s="84">
        <v>3230</v>
      </c>
      <c r="C3231" s="57" t="s">
        <v>45</v>
      </c>
      <c r="D3231" s="57" t="s">
        <v>89</v>
      </c>
      <c r="E3231" s="42" t="s">
        <v>6621</v>
      </c>
      <c r="F3231" s="98" t="s">
        <v>6743</v>
      </c>
      <c r="G3231" s="99" t="s">
        <v>4925</v>
      </c>
      <c r="H3231" s="42" t="s">
        <v>2166</v>
      </c>
      <c r="I3231" s="22" t="s">
        <v>22</v>
      </c>
      <c r="J3231" s="79">
        <v>17</v>
      </c>
      <c r="K3231" s="57">
        <v>0</v>
      </c>
      <c r="L3231" s="57"/>
      <c r="M3231" s="22" t="s">
        <v>473</v>
      </c>
    </row>
    <row r="3232" s="83" customFormat="1" ht="36" spans="1:13">
      <c r="A3232" s="83" t="s">
        <v>44</v>
      </c>
      <c r="B3232" s="84">
        <v>3231</v>
      </c>
      <c r="C3232" s="57" t="s">
        <v>45</v>
      </c>
      <c r="D3232" s="57" t="s">
        <v>89</v>
      </c>
      <c r="E3232" s="42" t="s">
        <v>6621</v>
      </c>
      <c r="F3232" s="98" t="s">
        <v>535</v>
      </c>
      <c r="G3232" s="99" t="s">
        <v>6822</v>
      </c>
      <c r="H3232" s="42" t="s">
        <v>2166</v>
      </c>
      <c r="I3232" s="22" t="s">
        <v>22</v>
      </c>
      <c r="J3232" s="79">
        <v>223</v>
      </c>
      <c r="K3232" s="57">
        <v>0</v>
      </c>
      <c r="L3232" s="57"/>
      <c r="M3232" s="22" t="s">
        <v>473</v>
      </c>
    </row>
    <row r="3233" s="83" customFormat="1" ht="36" spans="1:13">
      <c r="A3233" s="83" t="s">
        <v>44</v>
      </c>
      <c r="B3233" s="84">
        <v>3232</v>
      </c>
      <c r="C3233" s="57" t="s">
        <v>45</v>
      </c>
      <c r="D3233" s="57" t="s">
        <v>89</v>
      </c>
      <c r="E3233" s="42" t="s">
        <v>6621</v>
      </c>
      <c r="F3233" s="98" t="s">
        <v>6743</v>
      </c>
      <c r="G3233" s="99" t="s">
        <v>4927</v>
      </c>
      <c r="H3233" s="42" t="s">
        <v>2166</v>
      </c>
      <c r="I3233" s="22" t="s">
        <v>22</v>
      </c>
      <c r="J3233" s="79">
        <v>107</v>
      </c>
      <c r="K3233" s="57">
        <v>0</v>
      </c>
      <c r="L3233" s="57"/>
      <c r="M3233" s="22" t="s">
        <v>473</v>
      </c>
    </row>
    <row r="3234" s="83" customFormat="1" ht="36" spans="1:13">
      <c r="A3234" s="83" t="s">
        <v>44</v>
      </c>
      <c r="B3234" s="84">
        <v>3233</v>
      </c>
      <c r="C3234" s="57" t="s">
        <v>45</v>
      </c>
      <c r="D3234" s="57" t="s">
        <v>89</v>
      </c>
      <c r="E3234" s="42" t="s">
        <v>6621</v>
      </c>
      <c r="F3234" s="98" t="s">
        <v>535</v>
      </c>
      <c r="G3234" s="99" t="s">
        <v>4844</v>
      </c>
      <c r="H3234" s="42" t="s">
        <v>2166</v>
      </c>
      <c r="I3234" s="22" t="s">
        <v>22</v>
      </c>
      <c r="J3234" s="79">
        <v>56</v>
      </c>
      <c r="K3234" s="57">
        <v>0</v>
      </c>
      <c r="L3234" s="57"/>
      <c r="M3234" s="22" t="s">
        <v>473</v>
      </c>
    </row>
    <row r="3235" s="83" customFormat="1" ht="36" spans="1:13">
      <c r="A3235" s="83" t="s">
        <v>44</v>
      </c>
      <c r="B3235" s="84">
        <v>3234</v>
      </c>
      <c r="C3235" s="57" t="s">
        <v>45</v>
      </c>
      <c r="D3235" s="57" t="s">
        <v>89</v>
      </c>
      <c r="E3235" s="42" t="s">
        <v>6621</v>
      </c>
      <c r="F3235" s="98" t="s">
        <v>6743</v>
      </c>
      <c r="G3235" s="99" t="s">
        <v>6823</v>
      </c>
      <c r="H3235" s="42" t="s">
        <v>2166</v>
      </c>
      <c r="I3235" s="22" t="s">
        <v>22</v>
      </c>
      <c r="J3235" s="79">
        <v>24</v>
      </c>
      <c r="K3235" s="57">
        <v>0</v>
      </c>
      <c r="L3235" s="57"/>
      <c r="M3235" s="22" t="s">
        <v>473</v>
      </c>
    </row>
    <row r="3236" s="83" customFormat="1" ht="36" spans="1:13">
      <c r="A3236" s="83" t="s">
        <v>44</v>
      </c>
      <c r="B3236" s="84">
        <v>3235</v>
      </c>
      <c r="C3236" s="57" t="s">
        <v>45</v>
      </c>
      <c r="D3236" s="57" t="s">
        <v>89</v>
      </c>
      <c r="E3236" s="42" t="s">
        <v>6621</v>
      </c>
      <c r="F3236" s="98" t="s">
        <v>535</v>
      </c>
      <c r="G3236" s="99" t="s">
        <v>6824</v>
      </c>
      <c r="H3236" s="42" t="s">
        <v>2134</v>
      </c>
      <c r="I3236" s="22" t="s">
        <v>22</v>
      </c>
      <c r="J3236" s="79">
        <v>4</v>
      </c>
      <c r="K3236" s="57">
        <v>0</v>
      </c>
      <c r="L3236" s="57"/>
      <c r="M3236" s="22" t="s">
        <v>473</v>
      </c>
    </row>
    <row r="3237" s="83" customFormat="1" ht="36" spans="1:13">
      <c r="A3237" s="83" t="s">
        <v>44</v>
      </c>
      <c r="B3237" s="84">
        <v>3236</v>
      </c>
      <c r="C3237" s="57" t="s">
        <v>45</v>
      </c>
      <c r="D3237" s="57" t="s">
        <v>89</v>
      </c>
      <c r="E3237" s="42" t="s">
        <v>6621</v>
      </c>
      <c r="F3237" s="98" t="s">
        <v>6743</v>
      </c>
      <c r="G3237" s="99" t="s">
        <v>6825</v>
      </c>
      <c r="H3237" s="42" t="s">
        <v>2134</v>
      </c>
      <c r="I3237" s="22" t="s">
        <v>22</v>
      </c>
      <c r="J3237" s="79">
        <v>2</v>
      </c>
      <c r="K3237" s="57">
        <v>0</v>
      </c>
      <c r="L3237" s="57"/>
      <c r="M3237" s="22" t="s">
        <v>473</v>
      </c>
    </row>
    <row r="3238" s="83" customFormat="1" ht="36" spans="1:13">
      <c r="A3238" s="83" t="s">
        <v>44</v>
      </c>
      <c r="B3238" s="84">
        <v>3237</v>
      </c>
      <c r="C3238" s="57" t="s">
        <v>45</v>
      </c>
      <c r="D3238" s="57" t="s">
        <v>89</v>
      </c>
      <c r="E3238" s="42" t="s">
        <v>6621</v>
      </c>
      <c r="F3238" s="98" t="s">
        <v>535</v>
      </c>
      <c r="G3238" s="99" t="s">
        <v>6826</v>
      </c>
      <c r="H3238" s="42" t="s">
        <v>2134</v>
      </c>
      <c r="I3238" s="22" t="s">
        <v>22</v>
      </c>
      <c r="J3238" s="79">
        <v>2</v>
      </c>
      <c r="K3238" s="57">
        <v>0</v>
      </c>
      <c r="L3238" s="57"/>
      <c r="M3238" s="22" t="s">
        <v>473</v>
      </c>
    </row>
    <row r="3239" s="83" customFormat="1" ht="36" spans="1:13">
      <c r="A3239" s="83" t="s">
        <v>44</v>
      </c>
      <c r="B3239" s="84">
        <v>3238</v>
      </c>
      <c r="C3239" s="57" t="s">
        <v>45</v>
      </c>
      <c r="D3239" s="57" t="s">
        <v>89</v>
      </c>
      <c r="E3239" s="42" t="s">
        <v>6621</v>
      </c>
      <c r="F3239" s="98" t="s">
        <v>6743</v>
      </c>
      <c r="G3239" s="99" t="s">
        <v>6827</v>
      </c>
      <c r="H3239" s="42" t="s">
        <v>2134</v>
      </c>
      <c r="I3239" s="22" t="s">
        <v>22</v>
      </c>
      <c r="J3239" s="79">
        <v>1</v>
      </c>
      <c r="K3239" s="57">
        <v>0</v>
      </c>
      <c r="L3239" s="57"/>
      <c r="M3239" s="22" t="s">
        <v>473</v>
      </c>
    </row>
    <row r="3240" s="83" customFormat="1" ht="36" spans="1:13">
      <c r="A3240" s="83" t="s">
        <v>44</v>
      </c>
      <c r="B3240" s="84">
        <v>3239</v>
      </c>
      <c r="C3240" s="57" t="s">
        <v>45</v>
      </c>
      <c r="D3240" s="57" t="s">
        <v>89</v>
      </c>
      <c r="E3240" s="42" t="s">
        <v>6621</v>
      </c>
      <c r="F3240" s="98" t="s">
        <v>535</v>
      </c>
      <c r="G3240" s="99" t="s">
        <v>6828</v>
      </c>
      <c r="H3240" s="42" t="s">
        <v>2134</v>
      </c>
      <c r="I3240" s="22" t="s">
        <v>22</v>
      </c>
      <c r="J3240" s="79">
        <v>24</v>
      </c>
      <c r="K3240" s="57">
        <v>0</v>
      </c>
      <c r="L3240" s="57"/>
      <c r="M3240" s="22" t="s">
        <v>473</v>
      </c>
    </row>
    <row r="3241" s="83" customFormat="1" ht="36" spans="1:13">
      <c r="A3241" s="83" t="s">
        <v>44</v>
      </c>
      <c r="B3241" s="84">
        <v>3240</v>
      </c>
      <c r="C3241" s="57" t="s">
        <v>45</v>
      </c>
      <c r="D3241" s="57" t="s">
        <v>89</v>
      </c>
      <c r="E3241" s="42" t="s">
        <v>6621</v>
      </c>
      <c r="F3241" s="98" t="s">
        <v>6743</v>
      </c>
      <c r="G3241" s="99" t="s">
        <v>6829</v>
      </c>
      <c r="H3241" s="42" t="s">
        <v>2134</v>
      </c>
      <c r="I3241" s="22" t="s">
        <v>22</v>
      </c>
      <c r="J3241" s="79">
        <v>13</v>
      </c>
      <c r="K3241" s="57">
        <v>0</v>
      </c>
      <c r="L3241" s="57"/>
      <c r="M3241" s="22" t="s">
        <v>473</v>
      </c>
    </row>
    <row r="3242" s="83" customFormat="1" ht="36" spans="1:13">
      <c r="A3242" s="83" t="s">
        <v>44</v>
      </c>
      <c r="B3242" s="84">
        <v>3241</v>
      </c>
      <c r="C3242" s="57" t="s">
        <v>45</v>
      </c>
      <c r="D3242" s="57" t="s">
        <v>89</v>
      </c>
      <c r="E3242" s="42" t="s">
        <v>6621</v>
      </c>
      <c r="F3242" s="98" t="s">
        <v>535</v>
      </c>
      <c r="G3242" s="99" t="s">
        <v>6830</v>
      </c>
      <c r="H3242" s="42" t="s">
        <v>2134</v>
      </c>
      <c r="I3242" s="22" t="s">
        <v>22</v>
      </c>
      <c r="J3242" s="79">
        <v>2</v>
      </c>
      <c r="K3242" s="57">
        <v>0</v>
      </c>
      <c r="L3242" s="57"/>
      <c r="M3242" s="22" t="s">
        <v>473</v>
      </c>
    </row>
    <row r="3243" s="83" customFormat="1" ht="36" spans="1:13">
      <c r="A3243" s="83" t="s">
        <v>44</v>
      </c>
      <c r="B3243" s="84">
        <v>3242</v>
      </c>
      <c r="C3243" s="57" t="s">
        <v>45</v>
      </c>
      <c r="D3243" s="57" t="s">
        <v>89</v>
      </c>
      <c r="E3243" s="42" t="s">
        <v>6621</v>
      </c>
      <c r="F3243" s="98" t="s">
        <v>535</v>
      </c>
      <c r="G3243" s="99" t="s">
        <v>6831</v>
      </c>
      <c r="H3243" s="42" t="s">
        <v>2638</v>
      </c>
      <c r="I3243" s="22" t="s">
        <v>22</v>
      </c>
      <c r="J3243" s="79">
        <v>12</v>
      </c>
      <c r="K3243" s="57">
        <v>0</v>
      </c>
      <c r="L3243" s="57"/>
      <c r="M3243" s="22" t="s">
        <v>2946</v>
      </c>
    </row>
    <row r="3244" s="83" customFormat="1" ht="36" spans="1:13">
      <c r="A3244" s="83" t="s">
        <v>44</v>
      </c>
      <c r="B3244" s="84">
        <v>3243</v>
      </c>
      <c r="C3244" s="57" t="s">
        <v>45</v>
      </c>
      <c r="D3244" s="57" t="s">
        <v>89</v>
      </c>
      <c r="E3244" s="42" t="s">
        <v>6621</v>
      </c>
      <c r="F3244" s="98" t="s">
        <v>6743</v>
      </c>
      <c r="G3244" s="99" t="s">
        <v>6832</v>
      </c>
      <c r="H3244" s="42" t="s">
        <v>2638</v>
      </c>
      <c r="I3244" s="22" t="s">
        <v>22</v>
      </c>
      <c r="J3244" s="79">
        <v>6</v>
      </c>
      <c r="K3244" s="57">
        <v>0</v>
      </c>
      <c r="L3244" s="57"/>
      <c r="M3244" s="22" t="s">
        <v>2946</v>
      </c>
    </row>
    <row r="3245" s="83" customFormat="1" ht="36" spans="1:13">
      <c r="A3245" s="83" t="s">
        <v>44</v>
      </c>
      <c r="B3245" s="84">
        <v>3244</v>
      </c>
      <c r="C3245" s="57" t="s">
        <v>45</v>
      </c>
      <c r="D3245" s="57" t="s">
        <v>89</v>
      </c>
      <c r="E3245" s="42" t="s">
        <v>6621</v>
      </c>
      <c r="F3245" s="98" t="s">
        <v>535</v>
      </c>
      <c r="G3245" s="99" t="s">
        <v>6833</v>
      </c>
      <c r="H3245" s="42" t="s">
        <v>2638</v>
      </c>
      <c r="I3245" s="22" t="s">
        <v>22</v>
      </c>
      <c r="J3245" s="79">
        <v>4</v>
      </c>
      <c r="K3245" s="57">
        <v>0</v>
      </c>
      <c r="L3245" s="57"/>
      <c r="M3245" s="22" t="s">
        <v>2946</v>
      </c>
    </row>
    <row r="3246" s="83" customFormat="1" ht="36" spans="1:13">
      <c r="A3246" s="83" t="s">
        <v>44</v>
      </c>
      <c r="B3246" s="84">
        <v>3245</v>
      </c>
      <c r="C3246" s="57" t="s">
        <v>45</v>
      </c>
      <c r="D3246" s="57" t="s">
        <v>89</v>
      </c>
      <c r="E3246" s="42" t="s">
        <v>6621</v>
      </c>
      <c r="F3246" s="98" t="s">
        <v>6743</v>
      </c>
      <c r="G3246" s="99" t="s">
        <v>6834</v>
      </c>
      <c r="H3246" s="42" t="s">
        <v>2638</v>
      </c>
      <c r="I3246" s="22" t="s">
        <v>22</v>
      </c>
      <c r="J3246" s="79">
        <v>2</v>
      </c>
      <c r="K3246" s="57">
        <v>0</v>
      </c>
      <c r="L3246" s="57"/>
      <c r="M3246" s="22" t="s">
        <v>2946</v>
      </c>
    </row>
    <row r="3247" s="83" customFormat="1" ht="36" spans="1:13">
      <c r="A3247" s="83" t="s">
        <v>44</v>
      </c>
      <c r="B3247" s="84">
        <v>3246</v>
      </c>
      <c r="C3247" s="57" t="s">
        <v>45</v>
      </c>
      <c r="D3247" s="57" t="s">
        <v>89</v>
      </c>
      <c r="E3247" s="42" t="s">
        <v>6621</v>
      </c>
      <c r="F3247" s="98" t="s">
        <v>535</v>
      </c>
      <c r="G3247" s="99" t="s">
        <v>6835</v>
      </c>
      <c r="H3247" s="42" t="s">
        <v>2638</v>
      </c>
      <c r="I3247" s="22" t="s">
        <v>22</v>
      </c>
      <c r="J3247" s="79">
        <v>16</v>
      </c>
      <c r="K3247" s="57">
        <v>0</v>
      </c>
      <c r="L3247" s="57"/>
      <c r="M3247" s="22" t="s">
        <v>2946</v>
      </c>
    </row>
    <row r="3248" s="83" customFormat="1" ht="36" spans="1:13">
      <c r="A3248" s="83" t="s">
        <v>44</v>
      </c>
      <c r="B3248" s="84">
        <v>3247</v>
      </c>
      <c r="C3248" s="57" t="s">
        <v>45</v>
      </c>
      <c r="D3248" s="57" t="s">
        <v>89</v>
      </c>
      <c r="E3248" s="42" t="s">
        <v>6621</v>
      </c>
      <c r="F3248" s="98" t="s">
        <v>6743</v>
      </c>
      <c r="G3248" s="99" t="s">
        <v>6836</v>
      </c>
      <c r="H3248" s="42" t="s">
        <v>2638</v>
      </c>
      <c r="I3248" s="22" t="s">
        <v>22</v>
      </c>
      <c r="J3248" s="79">
        <v>8</v>
      </c>
      <c r="K3248" s="57">
        <v>0</v>
      </c>
      <c r="L3248" s="57"/>
      <c r="M3248" s="22" t="s">
        <v>2946</v>
      </c>
    </row>
    <row r="3249" s="83" customFormat="1" ht="36" spans="1:13">
      <c r="A3249" s="83" t="s">
        <v>44</v>
      </c>
      <c r="B3249" s="84">
        <v>3248</v>
      </c>
      <c r="C3249" s="57" t="s">
        <v>45</v>
      </c>
      <c r="D3249" s="57" t="s">
        <v>89</v>
      </c>
      <c r="E3249" s="42" t="s">
        <v>6621</v>
      </c>
      <c r="F3249" s="98" t="s">
        <v>535</v>
      </c>
      <c r="G3249" s="99" t="s">
        <v>6837</v>
      </c>
      <c r="H3249" s="42" t="s">
        <v>2638</v>
      </c>
      <c r="I3249" s="22" t="s">
        <v>22</v>
      </c>
      <c r="J3249" s="79">
        <v>26</v>
      </c>
      <c r="K3249" s="57">
        <v>0</v>
      </c>
      <c r="L3249" s="57"/>
      <c r="M3249" s="22" t="s">
        <v>2946</v>
      </c>
    </row>
    <row r="3250" s="83" customFormat="1" ht="36" spans="1:13">
      <c r="A3250" s="83" t="s">
        <v>44</v>
      </c>
      <c r="B3250" s="84">
        <v>3249</v>
      </c>
      <c r="C3250" s="57" t="s">
        <v>45</v>
      </c>
      <c r="D3250" s="57" t="s">
        <v>89</v>
      </c>
      <c r="E3250" s="42" t="s">
        <v>6621</v>
      </c>
      <c r="F3250" s="98" t="s">
        <v>6743</v>
      </c>
      <c r="G3250" s="99" t="s">
        <v>6838</v>
      </c>
      <c r="H3250" s="42" t="s">
        <v>2638</v>
      </c>
      <c r="I3250" s="22" t="s">
        <v>22</v>
      </c>
      <c r="J3250" s="79">
        <v>13</v>
      </c>
      <c r="K3250" s="57">
        <v>0</v>
      </c>
      <c r="L3250" s="57"/>
      <c r="M3250" s="22" t="s">
        <v>2946</v>
      </c>
    </row>
    <row r="3251" s="83" customFormat="1" ht="36" spans="1:13">
      <c r="A3251" s="83" t="s">
        <v>44</v>
      </c>
      <c r="B3251" s="84">
        <v>3250</v>
      </c>
      <c r="C3251" s="57" t="s">
        <v>45</v>
      </c>
      <c r="D3251" s="57" t="s">
        <v>89</v>
      </c>
      <c r="E3251" s="42" t="s">
        <v>6621</v>
      </c>
      <c r="F3251" s="98" t="s">
        <v>535</v>
      </c>
      <c r="G3251" s="99" t="s">
        <v>6839</v>
      </c>
      <c r="H3251" s="42" t="s">
        <v>2638</v>
      </c>
      <c r="I3251" s="22" t="s">
        <v>22</v>
      </c>
      <c r="J3251" s="79">
        <v>4</v>
      </c>
      <c r="K3251" s="57">
        <v>0</v>
      </c>
      <c r="L3251" s="57"/>
      <c r="M3251" s="22" t="s">
        <v>2946</v>
      </c>
    </row>
    <row r="3252" s="83" customFormat="1" ht="36" spans="1:13">
      <c r="A3252" s="83" t="s">
        <v>44</v>
      </c>
      <c r="B3252" s="84">
        <v>3251</v>
      </c>
      <c r="C3252" s="57" t="s">
        <v>45</v>
      </c>
      <c r="D3252" s="57" t="s">
        <v>89</v>
      </c>
      <c r="E3252" s="42" t="s">
        <v>6621</v>
      </c>
      <c r="F3252" s="98" t="s">
        <v>6743</v>
      </c>
      <c r="G3252" s="99" t="s">
        <v>6840</v>
      </c>
      <c r="H3252" s="42" t="s">
        <v>2638</v>
      </c>
      <c r="I3252" s="22" t="s">
        <v>22</v>
      </c>
      <c r="J3252" s="79">
        <v>2</v>
      </c>
      <c r="K3252" s="57">
        <v>0</v>
      </c>
      <c r="L3252" s="57"/>
      <c r="M3252" s="22" t="s">
        <v>2946</v>
      </c>
    </row>
    <row r="3253" s="83" customFormat="1" ht="36" spans="1:13">
      <c r="A3253" s="83" t="s">
        <v>44</v>
      </c>
      <c r="B3253" s="84">
        <v>3252</v>
      </c>
      <c r="C3253" s="57" t="s">
        <v>45</v>
      </c>
      <c r="D3253" s="57" t="s">
        <v>89</v>
      </c>
      <c r="E3253" s="42" t="s">
        <v>6621</v>
      </c>
      <c r="F3253" s="98" t="s">
        <v>535</v>
      </c>
      <c r="G3253" s="99" t="s">
        <v>6841</v>
      </c>
      <c r="H3253" s="42" t="s">
        <v>2166</v>
      </c>
      <c r="I3253" s="22" t="s">
        <v>22</v>
      </c>
      <c r="J3253" s="79">
        <v>84</v>
      </c>
      <c r="K3253" s="57">
        <v>0</v>
      </c>
      <c r="L3253" s="57"/>
      <c r="M3253" s="22" t="s">
        <v>2946</v>
      </c>
    </row>
    <row r="3254" s="83" customFormat="1" ht="36" spans="1:13">
      <c r="A3254" s="83" t="s">
        <v>44</v>
      </c>
      <c r="B3254" s="84">
        <v>3253</v>
      </c>
      <c r="C3254" s="57" t="s">
        <v>45</v>
      </c>
      <c r="D3254" s="57" t="s">
        <v>89</v>
      </c>
      <c r="E3254" s="42" t="s">
        <v>6621</v>
      </c>
      <c r="F3254" s="98" t="s">
        <v>6743</v>
      </c>
      <c r="G3254" s="99" t="s">
        <v>6842</v>
      </c>
      <c r="H3254" s="42" t="s">
        <v>2166</v>
      </c>
      <c r="I3254" s="22" t="s">
        <v>22</v>
      </c>
      <c r="J3254" s="79">
        <v>32</v>
      </c>
      <c r="K3254" s="57">
        <v>0</v>
      </c>
      <c r="L3254" s="57"/>
      <c r="M3254" s="22" t="s">
        <v>2946</v>
      </c>
    </row>
    <row r="3255" s="83" customFormat="1" ht="36" spans="1:13">
      <c r="A3255" s="83" t="s">
        <v>44</v>
      </c>
      <c r="B3255" s="84">
        <v>3254</v>
      </c>
      <c r="C3255" s="57" t="s">
        <v>45</v>
      </c>
      <c r="D3255" s="57" t="s">
        <v>89</v>
      </c>
      <c r="E3255" s="42" t="s">
        <v>6621</v>
      </c>
      <c r="F3255" s="98" t="s">
        <v>535</v>
      </c>
      <c r="G3255" s="99" t="s">
        <v>6843</v>
      </c>
      <c r="H3255" s="42" t="s">
        <v>2166</v>
      </c>
      <c r="I3255" s="22" t="s">
        <v>22</v>
      </c>
      <c r="J3255" s="79">
        <v>14</v>
      </c>
      <c r="K3255" s="57">
        <v>0</v>
      </c>
      <c r="L3255" s="57"/>
      <c r="M3255" s="22" t="s">
        <v>2946</v>
      </c>
    </row>
    <row r="3256" s="83" customFormat="1" ht="36" spans="1:13">
      <c r="A3256" s="83" t="s">
        <v>44</v>
      </c>
      <c r="B3256" s="84">
        <v>3255</v>
      </c>
      <c r="C3256" s="57" t="s">
        <v>45</v>
      </c>
      <c r="D3256" s="57" t="s">
        <v>89</v>
      </c>
      <c r="E3256" s="42" t="s">
        <v>6621</v>
      </c>
      <c r="F3256" s="98" t="s">
        <v>6743</v>
      </c>
      <c r="G3256" s="99" t="s">
        <v>6844</v>
      </c>
      <c r="H3256" s="42" t="s">
        <v>2166</v>
      </c>
      <c r="I3256" s="22" t="s">
        <v>22</v>
      </c>
      <c r="J3256" s="79">
        <v>2</v>
      </c>
      <c r="K3256" s="57">
        <v>0</v>
      </c>
      <c r="L3256" s="57"/>
      <c r="M3256" s="22" t="s">
        <v>2946</v>
      </c>
    </row>
    <row r="3257" s="83" customFormat="1" ht="36" spans="1:13">
      <c r="A3257" s="83" t="s">
        <v>44</v>
      </c>
      <c r="B3257" s="84">
        <v>3256</v>
      </c>
      <c r="C3257" s="57" t="s">
        <v>45</v>
      </c>
      <c r="D3257" s="57" t="s">
        <v>89</v>
      </c>
      <c r="E3257" s="42" t="s">
        <v>6621</v>
      </c>
      <c r="F3257" s="98" t="s">
        <v>535</v>
      </c>
      <c r="G3257" s="99" t="s">
        <v>6845</v>
      </c>
      <c r="H3257" s="42" t="s">
        <v>2166</v>
      </c>
      <c r="I3257" s="22" t="s">
        <v>22</v>
      </c>
      <c r="J3257" s="79">
        <v>58</v>
      </c>
      <c r="K3257" s="57">
        <v>0</v>
      </c>
      <c r="L3257" s="57"/>
      <c r="M3257" s="22" t="s">
        <v>2946</v>
      </c>
    </row>
    <row r="3258" s="83" customFormat="1" ht="36" spans="1:13">
      <c r="A3258" s="83" t="s">
        <v>44</v>
      </c>
      <c r="B3258" s="84">
        <v>3257</v>
      </c>
      <c r="C3258" s="57" t="s">
        <v>45</v>
      </c>
      <c r="D3258" s="57" t="s">
        <v>89</v>
      </c>
      <c r="E3258" s="42" t="s">
        <v>6621</v>
      </c>
      <c r="F3258" s="98" t="s">
        <v>6743</v>
      </c>
      <c r="G3258" s="99" t="s">
        <v>6846</v>
      </c>
      <c r="H3258" s="42" t="s">
        <v>2166</v>
      </c>
      <c r="I3258" s="22" t="s">
        <v>22</v>
      </c>
      <c r="J3258" s="79">
        <v>28</v>
      </c>
      <c r="K3258" s="57">
        <v>0</v>
      </c>
      <c r="L3258" s="57"/>
      <c r="M3258" s="22" t="s">
        <v>2946</v>
      </c>
    </row>
    <row r="3259" s="83" customFormat="1" ht="36" spans="1:13">
      <c r="A3259" s="83" t="s">
        <v>44</v>
      </c>
      <c r="B3259" s="84">
        <v>3258</v>
      </c>
      <c r="C3259" s="57" t="s">
        <v>45</v>
      </c>
      <c r="D3259" s="57" t="s">
        <v>89</v>
      </c>
      <c r="E3259" s="42" t="s">
        <v>6621</v>
      </c>
      <c r="F3259" s="98" t="s">
        <v>535</v>
      </c>
      <c r="G3259" s="99" t="s">
        <v>6847</v>
      </c>
      <c r="H3259" s="42" t="s">
        <v>2166</v>
      </c>
      <c r="I3259" s="22" t="s">
        <v>22</v>
      </c>
      <c r="J3259" s="79">
        <v>40</v>
      </c>
      <c r="K3259" s="57">
        <v>0</v>
      </c>
      <c r="L3259" s="57"/>
      <c r="M3259" s="22" t="s">
        <v>2946</v>
      </c>
    </row>
    <row r="3260" s="83" customFormat="1" ht="36" spans="1:13">
      <c r="A3260" s="83" t="s">
        <v>44</v>
      </c>
      <c r="B3260" s="84">
        <v>3259</v>
      </c>
      <c r="C3260" s="57" t="s">
        <v>45</v>
      </c>
      <c r="D3260" s="57" t="s">
        <v>89</v>
      </c>
      <c r="E3260" s="42" t="s">
        <v>6621</v>
      </c>
      <c r="F3260" s="98" t="s">
        <v>6743</v>
      </c>
      <c r="G3260" s="99" t="s">
        <v>6848</v>
      </c>
      <c r="H3260" s="42" t="s">
        <v>2166</v>
      </c>
      <c r="I3260" s="22" t="s">
        <v>22</v>
      </c>
      <c r="J3260" s="79">
        <v>20</v>
      </c>
      <c r="K3260" s="57">
        <v>0</v>
      </c>
      <c r="L3260" s="57"/>
      <c r="M3260" s="22" t="s">
        <v>2946</v>
      </c>
    </row>
    <row r="3261" s="83" customFormat="1" ht="36" spans="1:13">
      <c r="A3261" s="83" t="s">
        <v>44</v>
      </c>
      <c r="B3261" s="84">
        <v>3260</v>
      </c>
      <c r="C3261" s="57" t="s">
        <v>45</v>
      </c>
      <c r="D3261" s="57" t="s">
        <v>89</v>
      </c>
      <c r="E3261" s="42" t="s">
        <v>6621</v>
      </c>
      <c r="F3261" s="98" t="s">
        <v>535</v>
      </c>
      <c r="G3261" s="99" t="s">
        <v>6849</v>
      </c>
      <c r="H3261" s="42" t="s">
        <v>2134</v>
      </c>
      <c r="I3261" s="22" t="s">
        <v>22</v>
      </c>
      <c r="J3261" s="79">
        <v>2</v>
      </c>
      <c r="K3261" s="57">
        <v>0</v>
      </c>
      <c r="L3261" s="57"/>
      <c r="M3261" s="22" t="s">
        <v>473</v>
      </c>
    </row>
    <row r="3262" s="83" customFormat="1" ht="36" spans="1:13">
      <c r="A3262" s="83" t="s">
        <v>44</v>
      </c>
      <c r="B3262" s="84">
        <v>3261</v>
      </c>
      <c r="C3262" s="57" t="s">
        <v>45</v>
      </c>
      <c r="D3262" s="57" t="s">
        <v>89</v>
      </c>
      <c r="E3262" s="42" t="s">
        <v>6621</v>
      </c>
      <c r="F3262" s="98" t="s">
        <v>6743</v>
      </c>
      <c r="G3262" s="99" t="s">
        <v>6850</v>
      </c>
      <c r="H3262" s="42" t="s">
        <v>2134</v>
      </c>
      <c r="I3262" s="22" t="s">
        <v>22</v>
      </c>
      <c r="J3262" s="79">
        <v>1</v>
      </c>
      <c r="K3262" s="57">
        <v>0</v>
      </c>
      <c r="L3262" s="57"/>
      <c r="M3262" s="22" t="s">
        <v>473</v>
      </c>
    </row>
    <row r="3263" s="83" customFormat="1" ht="36" spans="1:13">
      <c r="A3263" s="83" t="s">
        <v>44</v>
      </c>
      <c r="B3263" s="84">
        <v>3262</v>
      </c>
      <c r="C3263" s="57" t="s">
        <v>45</v>
      </c>
      <c r="D3263" s="57" t="s">
        <v>89</v>
      </c>
      <c r="E3263" s="42" t="s">
        <v>6621</v>
      </c>
      <c r="F3263" s="98" t="s">
        <v>535</v>
      </c>
      <c r="G3263" s="99" t="s">
        <v>6851</v>
      </c>
      <c r="H3263" s="42" t="s">
        <v>2134</v>
      </c>
      <c r="I3263" s="22" t="s">
        <v>22</v>
      </c>
      <c r="J3263" s="79">
        <v>2</v>
      </c>
      <c r="K3263" s="57">
        <v>0</v>
      </c>
      <c r="L3263" s="57"/>
      <c r="M3263" s="22" t="s">
        <v>473</v>
      </c>
    </row>
    <row r="3264" s="83" customFormat="1" ht="36" spans="1:13">
      <c r="A3264" s="83" t="s">
        <v>44</v>
      </c>
      <c r="B3264" s="84">
        <v>3263</v>
      </c>
      <c r="C3264" s="57" t="s">
        <v>45</v>
      </c>
      <c r="D3264" s="57" t="s">
        <v>89</v>
      </c>
      <c r="E3264" s="42" t="s">
        <v>6621</v>
      </c>
      <c r="F3264" s="98" t="s">
        <v>6743</v>
      </c>
      <c r="G3264" s="99" t="s">
        <v>6852</v>
      </c>
      <c r="H3264" s="42" t="s">
        <v>2134</v>
      </c>
      <c r="I3264" s="22" t="s">
        <v>22</v>
      </c>
      <c r="J3264" s="79">
        <v>1</v>
      </c>
      <c r="K3264" s="57">
        <v>0</v>
      </c>
      <c r="L3264" s="57"/>
      <c r="M3264" s="22" t="s">
        <v>473</v>
      </c>
    </row>
    <row r="3265" s="83" customFormat="1" ht="36" spans="1:13">
      <c r="A3265" s="83" t="s">
        <v>44</v>
      </c>
      <c r="B3265" s="84">
        <v>3264</v>
      </c>
      <c r="C3265" s="57" t="s">
        <v>45</v>
      </c>
      <c r="D3265" s="57" t="s">
        <v>89</v>
      </c>
      <c r="E3265" s="42" t="s">
        <v>6621</v>
      </c>
      <c r="F3265" s="98" t="s">
        <v>535</v>
      </c>
      <c r="G3265" s="99" t="s">
        <v>6853</v>
      </c>
      <c r="H3265" s="42" t="s">
        <v>2134</v>
      </c>
      <c r="I3265" s="22" t="s">
        <v>22</v>
      </c>
      <c r="J3265" s="79">
        <v>10</v>
      </c>
      <c r="K3265" s="57">
        <v>0</v>
      </c>
      <c r="L3265" s="57"/>
      <c r="M3265" s="22" t="s">
        <v>473</v>
      </c>
    </row>
    <row r="3266" s="83" customFormat="1" ht="36" spans="1:13">
      <c r="A3266" s="83" t="s">
        <v>44</v>
      </c>
      <c r="B3266" s="84">
        <v>3265</v>
      </c>
      <c r="C3266" s="57" t="s">
        <v>45</v>
      </c>
      <c r="D3266" s="57" t="s">
        <v>89</v>
      </c>
      <c r="E3266" s="42" t="s">
        <v>6621</v>
      </c>
      <c r="F3266" s="98" t="s">
        <v>6743</v>
      </c>
      <c r="G3266" s="99" t="s">
        <v>6854</v>
      </c>
      <c r="H3266" s="42" t="s">
        <v>2134</v>
      </c>
      <c r="I3266" s="22" t="s">
        <v>22</v>
      </c>
      <c r="J3266" s="79">
        <v>5</v>
      </c>
      <c r="K3266" s="57">
        <v>0</v>
      </c>
      <c r="L3266" s="57"/>
      <c r="M3266" s="22" t="s">
        <v>473</v>
      </c>
    </row>
    <row r="3267" s="83" customFormat="1" ht="36" spans="1:13">
      <c r="A3267" s="83" t="s">
        <v>44</v>
      </c>
      <c r="B3267" s="84">
        <v>3266</v>
      </c>
      <c r="C3267" s="57" t="s">
        <v>45</v>
      </c>
      <c r="D3267" s="57" t="s">
        <v>89</v>
      </c>
      <c r="E3267" s="42" t="s">
        <v>6621</v>
      </c>
      <c r="F3267" s="98" t="s">
        <v>535</v>
      </c>
      <c r="G3267" s="99" t="s">
        <v>6855</v>
      </c>
      <c r="H3267" s="42" t="s">
        <v>2166</v>
      </c>
      <c r="I3267" s="22" t="s">
        <v>22</v>
      </c>
      <c r="J3267" s="79">
        <v>32</v>
      </c>
      <c r="K3267" s="57">
        <v>0</v>
      </c>
      <c r="L3267" s="57"/>
      <c r="M3267" s="22" t="s">
        <v>473</v>
      </c>
    </row>
    <row r="3268" s="83" customFormat="1" ht="36" spans="1:13">
      <c r="A3268" s="83" t="s">
        <v>44</v>
      </c>
      <c r="B3268" s="84">
        <v>3267</v>
      </c>
      <c r="C3268" s="57" t="s">
        <v>45</v>
      </c>
      <c r="D3268" s="57" t="s">
        <v>89</v>
      </c>
      <c r="E3268" s="42" t="s">
        <v>6621</v>
      </c>
      <c r="F3268" s="98" t="s">
        <v>6743</v>
      </c>
      <c r="G3268" s="99" t="s">
        <v>6856</v>
      </c>
      <c r="H3268" s="42" t="s">
        <v>2166</v>
      </c>
      <c r="I3268" s="22" t="s">
        <v>22</v>
      </c>
      <c r="J3268" s="79">
        <v>16</v>
      </c>
      <c r="K3268" s="57">
        <v>0</v>
      </c>
      <c r="L3268" s="57"/>
      <c r="M3268" s="22" t="s">
        <v>473</v>
      </c>
    </row>
    <row r="3269" s="83" customFormat="1" ht="36" spans="1:13">
      <c r="A3269" s="83" t="s">
        <v>44</v>
      </c>
      <c r="B3269" s="84">
        <v>3268</v>
      </c>
      <c r="C3269" s="57" t="s">
        <v>45</v>
      </c>
      <c r="D3269" s="57" t="s">
        <v>89</v>
      </c>
      <c r="E3269" s="42" t="s">
        <v>6621</v>
      </c>
      <c r="F3269" s="98" t="s">
        <v>535</v>
      </c>
      <c r="G3269" s="99" t="s">
        <v>6857</v>
      </c>
      <c r="H3269" s="42" t="s">
        <v>2166</v>
      </c>
      <c r="I3269" s="22" t="s">
        <v>22</v>
      </c>
      <c r="J3269" s="79">
        <v>48</v>
      </c>
      <c r="K3269" s="57">
        <v>0</v>
      </c>
      <c r="L3269" s="57"/>
      <c r="M3269" s="22" t="s">
        <v>473</v>
      </c>
    </row>
    <row r="3270" s="83" customFormat="1" ht="36" spans="1:13">
      <c r="A3270" s="83" t="s">
        <v>44</v>
      </c>
      <c r="B3270" s="84">
        <v>3269</v>
      </c>
      <c r="C3270" s="57" t="s">
        <v>45</v>
      </c>
      <c r="D3270" s="57" t="s">
        <v>89</v>
      </c>
      <c r="E3270" s="42" t="s">
        <v>6621</v>
      </c>
      <c r="F3270" s="98" t="s">
        <v>6743</v>
      </c>
      <c r="G3270" s="99" t="s">
        <v>6858</v>
      </c>
      <c r="H3270" s="42" t="s">
        <v>2166</v>
      </c>
      <c r="I3270" s="22" t="s">
        <v>22</v>
      </c>
      <c r="J3270" s="79">
        <v>24</v>
      </c>
      <c r="K3270" s="57">
        <v>0</v>
      </c>
      <c r="L3270" s="57"/>
      <c r="M3270" s="22" t="s">
        <v>473</v>
      </c>
    </row>
    <row r="3271" s="83" customFormat="1" ht="36" spans="1:13">
      <c r="A3271" s="83" t="s">
        <v>44</v>
      </c>
      <c r="B3271" s="84">
        <v>3270</v>
      </c>
      <c r="C3271" s="57" t="s">
        <v>45</v>
      </c>
      <c r="D3271" s="57" t="s">
        <v>89</v>
      </c>
      <c r="E3271" s="42" t="s">
        <v>6621</v>
      </c>
      <c r="F3271" s="98" t="s">
        <v>535</v>
      </c>
      <c r="G3271" s="99" t="s">
        <v>6859</v>
      </c>
      <c r="H3271" s="42" t="s">
        <v>2166</v>
      </c>
      <c r="I3271" s="22" t="s">
        <v>22</v>
      </c>
      <c r="J3271" s="79">
        <v>4</v>
      </c>
      <c r="K3271" s="57">
        <v>0</v>
      </c>
      <c r="L3271" s="57"/>
      <c r="M3271" s="22" t="s">
        <v>473</v>
      </c>
    </row>
    <row r="3272" s="83" customFormat="1" ht="36" spans="1:13">
      <c r="A3272" s="83" t="s">
        <v>44</v>
      </c>
      <c r="B3272" s="84">
        <v>3271</v>
      </c>
      <c r="C3272" s="57" t="s">
        <v>45</v>
      </c>
      <c r="D3272" s="57" t="s">
        <v>89</v>
      </c>
      <c r="E3272" s="42" t="s">
        <v>6621</v>
      </c>
      <c r="F3272" s="98" t="s">
        <v>535</v>
      </c>
      <c r="G3272" s="99" t="s">
        <v>6860</v>
      </c>
      <c r="H3272" s="42" t="s">
        <v>2166</v>
      </c>
      <c r="I3272" s="22" t="s">
        <v>22</v>
      </c>
      <c r="J3272" s="79">
        <v>20</v>
      </c>
      <c r="K3272" s="57">
        <v>0</v>
      </c>
      <c r="L3272" s="57"/>
      <c r="M3272" s="22" t="s">
        <v>473</v>
      </c>
    </row>
    <row r="3273" s="83" customFormat="1" ht="36" spans="1:13">
      <c r="A3273" s="83" t="s">
        <v>44</v>
      </c>
      <c r="B3273" s="84">
        <v>3272</v>
      </c>
      <c r="C3273" s="57" t="s">
        <v>45</v>
      </c>
      <c r="D3273" s="57" t="s">
        <v>89</v>
      </c>
      <c r="E3273" s="42" t="s">
        <v>6621</v>
      </c>
      <c r="F3273" s="98" t="s">
        <v>6743</v>
      </c>
      <c r="G3273" s="99" t="s">
        <v>6861</v>
      </c>
      <c r="H3273" s="42" t="s">
        <v>2166</v>
      </c>
      <c r="I3273" s="22" t="s">
        <v>22</v>
      </c>
      <c r="J3273" s="79">
        <v>8</v>
      </c>
      <c r="K3273" s="57">
        <v>0</v>
      </c>
      <c r="L3273" s="57"/>
      <c r="M3273" s="22" t="s">
        <v>473</v>
      </c>
    </row>
    <row r="3274" s="83" customFormat="1" ht="36" spans="1:13">
      <c r="A3274" s="83" t="s">
        <v>44</v>
      </c>
      <c r="B3274" s="84">
        <v>3273</v>
      </c>
      <c r="C3274" s="57" t="s">
        <v>45</v>
      </c>
      <c r="D3274" s="57" t="s">
        <v>414</v>
      </c>
      <c r="E3274" s="42" t="s">
        <v>6621</v>
      </c>
      <c r="F3274" s="98" t="s">
        <v>415</v>
      </c>
      <c r="G3274" s="87" t="s">
        <v>1995</v>
      </c>
      <c r="H3274" s="91" t="s">
        <v>417</v>
      </c>
      <c r="I3274" s="57" t="s">
        <v>22</v>
      </c>
      <c r="J3274" s="57">
        <v>424</v>
      </c>
      <c r="K3274" s="57">
        <v>0</v>
      </c>
      <c r="L3274" s="57"/>
      <c r="M3274" s="57">
        <v>3.1</v>
      </c>
    </row>
    <row r="3275" s="83" customFormat="1" ht="36" spans="1:13">
      <c r="A3275" s="83" t="s">
        <v>44</v>
      </c>
      <c r="B3275" s="84">
        <v>3274</v>
      </c>
      <c r="C3275" s="57" t="s">
        <v>45</v>
      </c>
      <c r="D3275" s="57" t="s">
        <v>414</v>
      </c>
      <c r="E3275" s="42" t="s">
        <v>6621</v>
      </c>
      <c r="F3275" s="98" t="s">
        <v>415</v>
      </c>
      <c r="G3275" s="87" t="s">
        <v>1995</v>
      </c>
      <c r="H3275" s="91" t="s">
        <v>417</v>
      </c>
      <c r="I3275" s="57" t="s">
        <v>22</v>
      </c>
      <c r="J3275" s="57">
        <v>336</v>
      </c>
      <c r="K3275" s="57">
        <v>0</v>
      </c>
      <c r="L3275" s="57"/>
      <c r="M3275" s="57">
        <v>3.1</v>
      </c>
    </row>
    <row r="3276" s="83" customFormat="1" ht="36" spans="1:13">
      <c r="A3276" s="83" t="s">
        <v>44</v>
      </c>
      <c r="B3276" s="84">
        <v>3275</v>
      </c>
      <c r="C3276" s="57" t="s">
        <v>45</v>
      </c>
      <c r="D3276" s="57" t="s">
        <v>414</v>
      </c>
      <c r="E3276" s="42" t="s">
        <v>6621</v>
      </c>
      <c r="F3276" s="98" t="s">
        <v>415</v>
      </c>
      <c r="G3276" s="87" t="s">
        <v>2775</v>
      </c>
      <c r="H3276" s="91" t="s">
        <v>417</v>
      </c>
      <c r="I3276" s="57" t="s">
        <v>22</v>
      </c>
      <c r="J3276" s="57">
        <v>1468</v>
      </c>
      <c r="K3276" s="57">
        <v>0</v>
      </c>
      <c r="L3276" s="57"/>
      <c r="M3276" s="57">
        <v>3.1</v>
      </c>
    </row>
    <row r="3277" s="83" customFormat="1" ht="36" spans="1:13">
      <c r="A3277" s="83" t="s">
        <v>44</v>
      </c>
      <c r="B3277" s="84">
        <v>3276</v>
      </c>
      <c r="C3277" s="57" t="s">
        <v>45</v>
      </c>
      <c r="D3277" s="57" t="s">
        <v>414</v>
      </c>
      <c r="E3277" s="42" t="s">
        <v>6621</v>
      </c>
      <c r="F3277" s="98" t="s">
        <v>415</v>
      </c>
      <c r="G3277" s="87" t="s">
        <v>3549</v>
      </c>
      <c r="H3277" s="91" t="s">
        <v>417</v>
      </c>
      <c r="I3277" s="57" t="s">
        <v>22</v>
      </c>
      <c r="J3277" s="57">
        <v>576</v>
      </c>
      <c r="K3277" s="57">
        <v>0</v>
      </c>
      <c r="L3277" s="57"/>
      <c r="M3277" s="57">
        <v>3.1</v>
      </c>
    </row>
    <row r="3278" s="83" customFormat="1" ht="36" spans="1:13">
      <c r="A3278" s="83" t="s">
        <v>44</v>
      </c>
      <c r="B3278" s="84">
        <v>3277</v>
      </c>
      <c r="C3278" s="57" t="s">
        <v>45</v>
      </c>
      <c r="D3278" s="57" t="s">
        <v>414</v>
      </c>
      <c r="E3278" s="42" t="s">
        <v>6621</v>
      </c>
      <c r="F3278" s="98" t="s">
        <v>415</v>
      </c>
      <c r="G3278" s="87" t="s">
        <v>1989</v>
      </c>
      <c r="H3278" s="91" t="s">
        <v>417</v>
      </c>
      <c r="I3278" s="57" t="s">
        <v>22</v>
      </c>
      <c r="J3278" s="57">
        <v>2564</v>
      </c>
      <c r="K3278" s="57">
        <v>0</v>
      </c>
      <c r="L3278" s="57"/>
      <c r="M3278" s="57">
        <v>3.1</v>
      </c>
    </row>
    <row r="3279" s="83" customFormat="1" ht="36" spans="1:13">
      <c r="A3279" s="83" t="s">
        <v>44</v>
      </c>
      <c r="B3279" s="84">
        <v>3278</v>
      </c>
      <c r="C3279" s="57" t="s">
        <v>45</v>
      </c>
      <c r="D3279" s="57" t="s">
        <v>414</v>
      </c>
      <c r="E3279" s="42" t="s">
        <v>6621</v>
      </c>
      <c r="F3279" s="98" t="s">
        <v>415</v>
      </c>
      <c r="G3279" s="87" t="s">
        <v>1993</v>
      </c>
      <c r="H3279" s="91" t="s">
        <v>417</v>
      </c>
      <c r="I3279" s="57" t="s">
        <v>22</v>
      </c>
      <c r="J3279" s="57">
        <v>180</v>
      </c>
      <c r="K3279" s="57">
        <v>0</v>
      </c>
      <c r="L3279" s="57"/>
      <c r="M3279" s="57">
        <v>3.1</v>
      </c>
    </row>
    <row r="3280" s="83" customFormat="1" ht="36" spans="1:13">
      <c r="A3280" s="83" t="s">
        <v>44</v>
      </c>
      <c r="B3280" s="84">
        <v>3279</v>
      </c>
      <c r="C3280" s="57" t="s">
        <v>45</v>
      </c>
      <c r="D3280" s="57" t="s">
        <v>414</v>
      </c>
      <c r="E3280" s="42" t="s">
        <v>6621</v>
      </c>
      <c r="F3280" s="98" t="s">
        <v>415</v>
      </c>
      <c r="G3280" s="87" t="s">
        <v>1993</v>
      </c>
      <c r="H3280" s="91" t="s">
        <v>417</v>
      </c>
      <c r="I3280" s="57" t="s">
        <v>22</v>
      </c>
      <c r="J3280" s="57">
        <v>1144</v>
      </c>
      <c r="K3280" s="57">
        <v>0</v>
      </c>
      <c r="L3280" s="57"/>
      <c r="M3280" s="57">
        <v>3.1</v>
      </c>
    </row>
    <row r="3281" s="83" customFormat="1" ht="36" spans="1:13">
      <c r="A3281" s="83" t="s">
        <v>44</v>
      </c>
      <c r="B3281" s="84">
        <v>3280</v>
      </c>
      <c r="C3281" s="57" t="s">
        <v>45</v>
      </c>
      <c r="D3281" s="57" t="s">
        <v>414</v>
      </c>
      <c r="E3281" s="42" t="s">
        <v>6621</v>
      </c>
      <c r="F3281" s="98" t="s">
        <v>415</v>
      </c>
      <c r="G3281" s="87" t="s">
        <v>430</v>
      </c>
      <c r="H3281" s="91" t="s">
        <v>417</v>
      </c>
      <c r="I3281" s="57" t="s">
        <v>22</v>
      </c>
      <c r="J3281" s="57">
        <v>784</v>
      </c>
      <c r="K3281" s="57">
        <v>0</v>
      </c>
      <c r="L3281" s="57"/>
      <c r="M3281" s="57">
        <v>3.1</v>
      </c>
    </row>
    <row r="3282" s="83" customFormat="1" ht="36" spans="1:13">
      <c r="A3282" s="83" t="s">
        <v>44</v>
      </c>
      <c r="B3282" s="84">
        <v>3281</v>
      </c>
      <c r="C3282" s="57" t="s">
        <v>45</v>
      </c>
      <c r="D3282" s="57" t="s">
        <v>414</v>
      </c>
      <c r="E3282" s="42" t="s">
        <v>6621</v>
      </c>
      <c r="F3282" s="98" t="s">
        <v>415</v>
      </c>
      <c r="G3282" s="87" t="s">
        <v>432</v>
      </c>
      <c r="H3282" s="91" t="s">
        <v>417</v>
      </c>
      <c r="I3282" s="57" t="s">
        <v>22</v>
      </c>
      <c r="J3282" s="57">
        <v>568</v>
      </c>
      <c r="K3282" s="57">
        <v>0</v>
      </c>
      <c r="L3282" s="57"/>
      <c r="M3282" s="57">
        <v>3.1</v>
      </c>
    </row>
    <row r="3283" s="83" customFormat="1" ht="36" spans="1:13">
      <c r="A3283" s="83" t="s">
        <v>44</v>
      </c>
      <c r="B3283" s="84">
        <v>3282</v>
      </c>
      <c r="C3283" s="57" t="s">
        <v>45</v>
      </c>
      <c r="D3283" s="57" t="s">
        <v>414</v>
      </c>
      <c r="E3283" s="42" t="s">
        <v>6621</v>
      </c>
      <c r="F3283" s="98" t="s">
        <v>415</v>
      </c>
      <c r="G3283" s="87" t="s">
        <v>3551</v>
      </c>
      <c r="H3283" s="91" t="s">
        <v>417</v>
      </c>
      <c r="I3283" s="57" t="s">
        <v>22</v>
      </c>
      <c r="J3283" s="57">
        <v>588</v>
      </c>
      <c r="K3283" s="57">
        <v>0</v>
      </c>
      <c r="L3283" s="57"/>
      <c r="M3283" s="57">
        <v>3.1</v>
      </c>
    </row>
    <row r="3284" s="83" customFormat="1" ht="36" spans="1:13">
      <c r="A3284" s="83" t="s">
        <v>44</v>
      </c>
      <c r="B3284" s="84">
        <v>3283</v>
      </c>
      <c r="C3284" s="57" t="s">
        <v>45</v>
      </c>
      <c r="D3284" s="57" t="s">
        <v>414</v>
      </c>
      <c r="E3284" s="42" t="s">
        <v>6621</v>
      </c>
      <c r="F3284" s="98" t="s">
        <v>415</v>
      </c>
      <c r="G3284" s="87" t="s">
        <v>3551</v>
      </c>
      <c r="H3284" s="91" t="s">
        <v>417</v>
      </c>
      <c r="I3284" s="57" t="s">
        <v>22</v>
      </c>
      <c r="J3284" s="57">
        <v>492</v>
      </c>
      <c r="K3284" s="57">
        <v>0</v>
      </c>
      <c r="L3284" s="57"/>
      <c r="M3284" s="57">
        <v>3.1</v>
      </c>
    </row>
    <row r="3285" s="83" customFormat="1" ht="36" spans="1:13">
      <c r="A3285" s="83" t="s">
        <v>44</v>
      </c>
      <c r="B3285" s="84">
        <v>3284</v>
      </c>
      <c r="C3285" s="57" t="s">
        <v>45</v>
      </c>
      <c r="D3285" s="57" t="s">
        <v>414</v>
      </c>
      <c r="E3285" s="42" t="s">
        <v>6621</v>
      </c>
      <c r="F3285" s="98" t="s">
        <v>415</v>
      </c>
      <c r="G3285" s="87" t="s">
        <v>437</v>
      </c>
      <c r="H3285" s="91" t="s">
        <v>417</v>
      </c>
      <c r="I3285" s="57" t="s">
        <v>22</v>
      </c>
      <c r="J3285" s="57">
        <v>276</v>
      </c>
      <c r="K3285" s="57">
        <v>0</v>
      </c>
      <c r="L3285" s="57"/>
      <c r="M3285" s="57">
        <v>3.1</v>
      </c>
    </row>
    <row r="3286" s="83" customFormat="1" ht="36" spans="1:13">
      <c r="A3286" s="83" t="s">
        <v>44</v>
      </c>
      <c r="B3286" s="84">
        <v>3285</v>
      </c>
      <c r="C3286" s="57" t="s">
        <v>45</v>
      </c>
      <c r="D3286" s="57" t="s">
        <v>414</v>
      </c>
      <c r="E3286" s="42" t="s">
        <v>6621</v>
      </c>
      <c r="F3286" s="98" t="s">
        <v>415</v>
      </c>
      <c r="G3286" s="87" t="s">
        <v>3682</v>
      </c>
      <c r="H3286" s="91" t="s">
        <v>417</v>
      </c>
      <c r="I3286" s="57" t="s">
        <v>22</v>
      </c>
      <c r="J3286" s="57">
        <v>1392</v>
      </c>
      <c r="K3286" s="57">
        <v>0</v>
      </c>
      <c r="L3286" s="57"/>
      <c r="M3286" s="57">
        <v>3.1</v>
      </c>
    </row>
    <row r="3287" s="83" customFormat="1" ht="36" spans="1:13">
      <c r="A3287" s="83" t="s">
        <v>44</v>
      </c>
      <c r="B3287" s="84">
        <v>3286</v>
      </c>
      <c r="C3287" s="57" t="s">
        <v>45</v>
      </c>
      <c r="D3287" s="57" t="s">
        <v>414</v>
      </c>
      <c r="E3287" s="42" t="s">
        <v>6621</v>
      </c>
      <c r="F3287" s="98" t="s">
        <v>415</v>
      </c>
      <c r="G3287" s="87" t="s">
        <v>3550</v>
      </c>
      <c r="H3287" s="91" t="s">
        <v>417</v>
      </c>
      <c r="I3287" s="57" t="s">
        <v>22</v>
      </c>
      <c r="J3287" s="57">
        <v>784</v>
      </c>
      <c r="K3287" s="57">
        <v>0</v>
      </c>
      <c r="L3287" s="57"/>
      <c r="M3287" s="57">
        <v>3.1</v>
      </c>
    </row>
    <row r="3288" s="83" customFormat="1" ht="36" spans="1:13">
      <c r="A3288" s="83" t="s">
        <v>44</v>
      </c>
      <c r="B3288" s="84">
        <v>3287</v>
      </c>
      <c r="C3288" s="57" t="s">
        <v>45</v>
      </c>
      <c r="D3288" s="57" t="s">
        <v>414</v>
      </c>
      <c r="E3288" s="42" t="s">
        <v>6621</v>
      </c>
      <c r="F3288" s="98" t="s">
        <v>415</v>
      </c>
      <c r="G3288" s="87" t="s">
        <v>2006</v>
      </c>
      <c r="H3288" s="91" t="s">
        <v>417</v>
      </c>
      <c r="I3288" s="57" t="s">
        <v>22</v>
      </c>
      <c r="J3288" s="57">
        <v>620</v>
      </c>
      <c r="K3288" s="57">
        <v>0</v>
      </c>
      <c r="L3288" s="57"/>
      <c r="M3288" s="57">
        <v>3.1</v>
      </c>
    </row>
    <row r="3289" s="83" customFormat="1" ht="36" spans="1:13">
      <c r="A3289" s="83" t="s">
        <v>44</v>
      </c>
      <c r="B3289" s="84">
        <v>3288</v>
      </c>
      <c r="C3289" s="57" t="s">
        <v>45</v>
      </c>
      <c r="D3289" s="57" t="s">
        <v>414</v>
      </c>
      <c r="E3289" s="42" t="s">
        <v>6621</v>
      </c>
      <c r="F3289" s="98" t="s">
        <v>415</v>
      </c>
      <c r="G3289" s="87" t="s">
        <v>3716</v>
      </c>
      <c r="H3289" s="91" t="s">
        <v>417</v>
      </c>
      <c r="I3289" s="57" t="s">
        <v>22</v>
      </c>
      <c r="J3289" s="57">
        <v>1800</v>
      </c>
      <c r="K3289" s="57">
        <v>0</v>
      </c>
      <c r="L3289" s="57"/>
      <c r="M3289" s="57">
        <v>3.1</v>
      </c>
    </row>
    <row r="3290" s="83" customFormat="1" ht="36" spans="1:13">
      <c r="A3290" s="83" t="s">
        <v>44</v>
      </c>
      <c r="B3290" s="84">
        <v>3289</v>
      </c>
      <c r="C3290" s="57" t="s">
        <v>45</v>
      </c>
      <c r="D3290" s="57" t="s">
        <v>414</v>
      </c>
      <c r="E3290" s="42" t="s">
        <v>6621</v>
      </c>
      <c r="F3290" s="98" t="s">
        <v>415</v>
      </c>
      <c r="G3290" s="87" t="s">
        <v>4771</v>
      </c>
      <c r="H3290" s="91" t="s">
        <v>417</v>
      </c>
      <c r="I3290" s="57" t="s">
        <v>22</v>
      </c>
      <c r="J3290" s="57">
        <v>336</v>
      </c>
      <c r="K3290" s="57">
        <v>0</v>
      </c>
      <c r="L3290" s="57"/>
      <c r="M3290" s="57">
        <v>3.1</v>
      </c>
    </row>
    <row r="3291" s="83" customFormat="1" ht="36" spans="1:13">
      <c r="A3291" s="83" t="s">
        <v>44</v>
      </c>
      <c r="B3291" s="84">
        <v>3290</v>
      </c>
      <c r="C3291" s="57" t="s">
        <v>45</v>
      </c>
      <c r="D3291" s="57" t="s">
        <v>414</v>
      </c>
      <c r="E3291" s="42" t="s">
        <v>6621</v>
      </c>
      <c r="F3291" s="98" t="s">
        <v>415</v>
      </c>
      <c r="G3291" s="87" t="s">
        <v>3553</v>
      </c>
      <c r="H3291" s="91" t="s">
        <v>417</v>
      </c>
      <c r="I3291" s="57" t="s">
        <v>22</v>
      </c>
      <c r="J3291" s="57">
        <v>16</v>
      </c>
      <c r="K3291" s="57">
        <v>0</v>
      </c>
      <c r="L3291" s="57"/>
      <c r="M3291" s="57">
        <v>3.1</v>
      </c>
    </row>
    <row r="3292" s="83" customFormat="1" ht="36" spans="1:13">
      <c r="A3292" s="83" t="s">
        <v>44</v>
      </c>
      <c r="B3292" s="84">
        <v>3291</v>
      </c>
      <c r="C3292" s="57" t="s">
        <v>45</v>
      </c>
      <c r="D3292" s="57" t="s">
        <v>414</v>
      </c>
      <c r="E3292" s="42" t="s">
        <v>6621</v>
      </c>
      <c r="F3292" s="98" t="s">
        <v>415</v>
      </c>
      <c r="G3292" s="87" t="s">
        <v>3685</v>
      </c>
      <c r="H3292" s="91" t="s">
        <v>417</v>
      </c>
      <c r="I3292" s="57" t="s">
        <v>22</v>
      </c>
      <c r="J3292" s="57">
        <v>144</v>
      </c>
      <c r="K3292" s="57">
        <v>0</v>
      </c>
      <c r="L3292" s="57"/>
      <c r="M3292" s="57">
        <v>3.1</v>
      </c>
    </row>
    <row r="3293" s="83" customFormat="1" ht="36" spans="1:13">
      <c r="A3293" s="83" t="s">
        <v>44</v>
      </c>
      <c r="B3293" s="84">
        <v>3292</v>
      </c>
      <c r="C3293" s="57" t="s">
        <v>45</v>
      </c>
      <c r="D3293" s="57" t="s">
        <v>414</v>
      </c>
      <c r="E3293" s="42" t="s">
        <v>6621</v>
      </c>
      <c r="F3293" s="98" t="s">
        <v>415</v>
      </c>
      <c r="G3293" s="87" t="s">
        <v>4973</v>
      </c>
      <c r="H3293" s="91" t="s">
        <v>417</v>
      </c>
      <c r="I3293" s="57" t="s">
        <v>22</v>
      </c>
      <c r="J3293" s="57">
        <v>48</v>
      </c>
      <c r="K3293" s="57">
        <v>0</v>
      </c>
      <c r="L3293" s="57"/>
      <c r="M3293" s="57">
        <v>3.1</v>
      </c>
    </row>
    <row r="3294" s="83" customFormat="1" ht="36" spans="1:13">
      <c r="A3294" s="83" t="s">
        <v>44</v>
      </c>
      <c r="B3294" s="84">
        <v>3293</v>
      </c>
      <c r="C3294" s="57" t="s">
        <v>45</v>
      </c>
      <c r="D3294" s="57" t="s">
        <v>414</v>
      </c>
      <c r="E3294" s="42" t="s">
        <v>6621</v>
      </c>
      <c r="F3294" s="98" t="s">
        <v>415</v>
      </c>
      <c r="G3294" s="87" t="s">
        <v>1993</v>
      </c>
      <c r="H3294" s="91" t="s">
        <v>417</v>
      </c>
      <c r="I3294" s="57" t="s">
        <v>22</v>
      </c>
      <c r="J3294" s="57">
        <v>308</v>
      </c>
      <c r="K3294" s="57">
        <v>0</v>
      </c>
      <c r="L3294" s="57"/>
      <c r="M3294" s="57">
        <v>3.1</v>
      </c>
    </row>
    <row r="3295" s="83" customFormat="1" ht="36" spans="1:13">
      <c r="A3295" s="83" t="s">
        <v>44</v>
      </c>
      <c r="B3295" s="84">
        <v>3294</v>
      </c>
      <c r="C3295" s="57" t="s">
        <v>45</v>
      </c>
      <c r="D3295" s="57" t="s">
        <v>414</v>
      </c>
      <c r="E3295" s="42" t="s">
        <v>6621</v>
      </c>
      <c r="F3295" s="98" t="s">
        <v>415</v>
      </c>
      <c r="G3295" s="87" t="s">
        <v>432</v>
      </c>
      <c r="H3295" s="91" t="s">
        <v>417</v>
      </c>
      <c r="I3295" s="57" t="s">
        <v>22</v>
      </c>
      <c r="J3295" s="57">
        <v>160</v>
      </c>
      <c r="K3295" s="57">
        <v>0</v>
      </c>
      <c r="L3295" s="57"/>
      <c r="M3295" s="57">
        <v>3.1</v>
      </c>
    </row>
    <row r="3296" s="83" customFormat="1" ht="36" spans="1:13">
      <c r="A3296" s="83" t="s">
        <v>44</v>
      </c>
      <c r="B3296" s="84">
        <v>3295</v>
      </c>
      <c r="C3296" s="57" t="s">
        <v>45</v>
      </c>
      <c r="D3296" s="57" t="s">
        <v>414</v>
      </c>
      <c r="E3296" s="42" t="s">
        <v>6621</v>
      </c>
      <c r="F3296" s="98" t="s">
        <v>415</v>
      </c>
      <c r="G3296" s="87" t="s">
        <v>4970</v>
      </c>
      <c r="H3296" s="91" t="s">
        <v>417</v>
      </c>
      <c r="I3296" s="57" t="s">
        <v>22</v>
      </c>
      <c r="J3296" s="57">
        <v>912</v>
      </c>
      <c r="K3296" s="57">
        <v>0</v>
      </c>
      <c r="L3296" s="57"/>
      <c r="M3296" s="57">
        <v>3.1</v>
      </c>
    </row>
    <row r="3297" s="83" customFormat="1" ht="36" spans="1:13">
      <c r="A3297" s="83" t="s">
        <v>44</v>
      </c>
      <c r="B3297" s="84">
        <v>3296</v>
      </c>
      <c r="C3297" s="57" t="s">
        <v>45</v>
      </c>
      <c r="D3297" s="57" t="s">
        <v>414</v>
      </c>
      <c r="E3297" s="42" t="s">
        <v>6621</v>
      </c>
      <c r="F3297" s="98" t="s">
        <v>415</v>
      </c>
      <c r="G3297" s="87" t="s">
        <v>2780</v>
      </c>
      <c r="H3297" s="91" t="s">
        <v>417</v>
      </c>
      <c r="I3297" s="57" t="s">
        <v>22</v>
      </c>
      <c r="J3297" s="57">
        <v>152</v>
      </c>
      <c r="K3297" s="57">
        <v>0</v>
      </c>
      <c r="L3297" s="57"/>
      <c r="M3297" s="57">
        <v>3.1</v>
      </c>
    </row>
    <row r="3298" s="83" customFormat="1" ht="36" spans="1:13">
      <c r="A3298" s="83" t="s">
        <v>44</v>
      </c>
      <c r="B3298" s="84">
        <v>3297</v>
      </c>
      <c r="C3298" s="57" t="s">
        <v>45</v>
      </c>
      <c r="D3298" s="57" t="s">
        <v>414</v>
      </c>
      <c r="E3298" s="42" t="s">
        <v>6621</v>
      </c>
      <c r="F3298" s="98" t="s">
        <v>415</v>
      </c>
      <c r="G3298" s="87" t="s">
        <v>2777</v>
      </c>
      <c r="H3298" s="91" t="s">
        <v>417</v>
      </c>
      <c r="I3298" s="57" t="s">
        <v>22</v>
      </c>
      <c r="J3298" s="57">
        <v>104</v>
      </c>
      <c r="K3298" s="57">
        <v>0</v>
      </c>
      <c r="L3298" s="57"/>
      <c r="M3298" s="57">
        <v>3.1</v>
      </c>
    </row>
    <row r="3299" s="83" customFormat="1" ht="36" spans="1:13">
      <c r="A3299" s="83" t="s">
        <v>44</v>
      </c>
      <c r="B3299" s="84">
        <v>3298</v>
      </c>
      <c r="C3299" s="57" t="s">
        <v>45</v>
      </c>
      <c r="D3299" s="57" t="s">
        <v>414</v>
      </c>
      <c r="E3299" s="42" t="s">
        <v>6621</v>
      </c>
      <c r="F3299" s="98" t="s">
        <v>415</v>
      </c>
      <c r="G3299" s="87" t="s">
        <v>4780</v>
      </c>
      <c r="H3299" s="91" t="s">
        <v>417</v>
      </c>
      <c r="I3299" s="57" t="s">
        <v>22</v>
      </c>
      <c r="J3299" s="57">
        <v>288</v>
      </c>
      <c r="K3299" s="57">
        <v>0</v>
      </c>
      <c r="L3299" s="57"/>
      <c r="M3299" s="57">
        <v>3.1</v>
      </c>
    </row>
    <row r="3300" s="83" customFormat="1" ht="36" spans="1:13">
      <c r="A3300" s="83" t="s">
        <v>44</v>
      </c>
      <c r="B3300" s="84">
        <v>3299</v>
      </c>
      <c r="C3300" s="57" t="s">
        <v>45</v>
      </c>
      <c r="D3300" s="57" t="s">
        <v>414</v>
      </c>
      <c r="E3300" s="42" t="s">
        <v>6621</v>
      </c>
      <c r="F3300" s="98" t="s">
        <v>415</v>
      </c>
      <c r="G3300" s="87" t="s">
        <v>2781</v>
      </c>
      <c r="H3300" s="91" t="s">
        <v>417</v>
      </c>
      <c r="I3300" s="57" t="s">
        <v>22</v>
      </c>
      <c r="J3300" s="57">
        <v>84</v>
      </c>
      <c r="K3300" s="57">
        <v>0</v>
      </c>
      <c r="L3300" s="57"/>
      <c r="M3300" s="57">
        <v>3.1</v>
      </c>
    </row>
    <row r="3301" s="83" customFormat="1" ht="36" spans="1:13">
      <c r="A3301" s="83" t="s">
        <v>44</v>
      </c>
      <c r="B3301" s="84">
        <v>3300</v>
      </c>
      <c r="C3301" s="57" t="s">
        <v>45</v>
      </c>
      <c r="D3301" s="57" t="s">
        <v>414</v>
      </c>
      <c r="E3301" s="42" t="s">
        <v>6621</v>
      </c>
      <c r="F3301" s="98" t="s">
        <v>415</v>
      </c>
      <c r="G3301" s="87" t="s">
        <v>6862</v>
      </c>
      <c r="H3301" s="91" t="s">
        <v>417</v>
      </c>
      <c r="I3301" s="57" t="s">
        <v>22</v>
      </c>
      <c r="J3301" s="57">
        <v>672</v>
      </c>
      <c r="K3301" s="57">
        <v>0</v>
      </c>
      <c r="L3301" s="57"/>
      <c r="M3301" s="57">
        <v>3.1</v>
      </c>
    </row>
    <row r="3302" s="83" customFormat="1" ht="36" spans="1:13">
      <c r="A3302" s="83" t="s">
        <v>44</v>
      </c>
      <c r="B3302" s="84">
        <v>3301</v>
      </c>
      <c r="C3302" s="57" t="s">
        <v>45</v>
      </c>
      <c r="D3302" s="57" t="s">
        <v>414</v>
      </c>
      <c r="E3302" s="42" t="s">
        <v>6621</v>
      </c>
      <c r="F3302" s="98" t="s">
        <v>415</v>
      </c>
      <c r="G3302" s="87" t="s">
        <v>3687</v>
      </c>
      <c r="H3302" s="91" t="s">
        <v>417</v>
      </c>
      <c r="I3302" s="57" t="s">
        <v>22</v>
      </c>
      <c r="J3302" s="57">
        <v>460</v>
      </c>
      <c r="K3302" s="57">
        <v>0</v>
      </c>
      <c r="L3302" s="57"/>
      <c r="M3302" s="57">
        <v>3.1</v>
      </c>
    </row>
    <row r="3303" s="83" customFormat="1" ht="36" spans="1:13">
      <c r="A3303" s="83" t="s">
        <v>44</v>
      </c>
      <c r="B3303" s="84">
        <v>3302</v>
      </c>
      <c r="C3303" s="57" t="s">
        <v>45</v>
      </c>
      <c r="D3303" s="57" t="s">
        <v>414</v>
      </c>
      <c r="E3303" s="42" t="s">
        <v>6621</v>
      </c>
      <c r="F3303" s="98" t="s">
        <v>415</v>
      </c>
      <c r="G3303" s="87" t="s">
        <v>6863</v>
      </c>
      <c r="H3303" s="91" t="s">
        <v>417</v>
      </c>
      <c r="I3303" s="57" t="s">
        <v>22</v>
      </c>
      <c r="J3303" s="57">
        <v>40</v>
      </c>
      <c r="K3303" s="57">
        <v>0</v>
      </c>
      <c r="L3303" s="57"/>
      <c r="M3303" s="57">
        <v>3.1</v>
      </c>
    </row>
    <row r="3304" s="83" customFormat="1" ht="36" spans="1:13">
      <c r="A3304" s="83" t="s">
        <v>44</v>
      </c>
      <c r="B3304" s="84">
        <v>3303</v>
      </c>
      <c r="C3304" s="57" t="s">
        <v>45</v>
      </c>
      <c r="D3304" s="57" t="s">
        <v>414</v>
      </c>
      <c r="E3304" s="42" t="s">
        <v>6621</v>
      </c>
      <c r="F3304" s="98" t="s">
        <v>415</v>
      </c>
      <c r="G3304" s="87" t="s">
        <v>432</v>
      </c>
      <c r="H3304" s="91" t="s">
        <v>417</v>
      </c>
      <c r="I3304" s="57" t="s">
        <v>22</v>
      </c>
      <c r="J3304" s="57">
        <v>516</v>
      </c>
      <c r="K3304" s="57">
        <v>0</v>
      </c>
      <c r="L3304" s="57"/>
      <c r="M3304" s="57">
        <v>3.1</v>
      </c>
    </row>
    <row r="3305" s="83" customFormat="1" ht="36" spans="1:13">
      <c r="A3305" s="83" t="s">
        <v>44</v>
      </c>
      <c r="B3305" s="84">
        <v>3304</v>
      </c>
      <c r="C3305" s="57" t="s">
        <v>45</v>
      </c>
      <c r="D3305" s="57" t="s">
        <v>414</v>
      </c>
      <c r="E3305" s="42" t="s">
        <v>6621</v>
      </c>
      <c r="F3305" s="98" t="s">
        <v>415</v>
      </c>
      <c r="G3305" s="87" t="s">
        <v>3553</v>
      </c>
      <c r="H3305" s="91" t="s">
        <v>417</v>
      </c>
      <c r="I3305" s="57" t="s">
        <v>22</v>
      </c>
      <c r="J3305" s="57">
        <v>24</v>
      </c>
      <c r="K3305" s="57">
        <v>0</v>
      </c>
      <c r="L3305" s="57"/>
      <c r="M3305" s="57">
        <v>3.1</v>
      </c>
    </row>
    <row r="3306" s="83" customFormat="1" ht="36" spans="1:13">
      <c r="A3306" s="83" t="s">
        <v>44</v>
      </c>
      <c r="B3306" s="84">
        <v>3305</v>
      </c>
      <c r="C3306" s="57" t="s">
        <v>45</v>
      </c>
      <c r="D3306" s="57" t="s">
        <v>414</v>
      </c>
      <c r="E3306" s="42" t="s">
        <v>6621</v>
      </c>
      <c r="F3306" s="98" t="s">
        <v>415</v>
      </c>
      <c r="G3306" s="87" t="s">
        <v>2776</v>
      </c>
      <c r="H3306" s="91" t="s">
        <v>417</v>
      </c>
      <c r="I3306" s="57" t="s">
        <v>22</v>
      </c>
      <c r="J3306" s="57">
        <v>1768</v>
      </c>
      <c r="K3306" s="57">
        <v>0</v>
      </c>
      <c r="L3306" s="57"/>
      <c r="M3306" s="57">
        <v>3.1</v>
      </c>
    </row>
    <row r="3307" s="83" customFormat="1" ht="36" spans="1:13">
      <c r="A3307" s="83" t="s">
        <v>44</v>
      </c>
      <c r="B3307" s="84">
        <v>3306</v>
      </c>
      <c r="C3307" s="57" t="s">
        <v>45</v>
      </c>
      <c r="D3307" s="57" t="s">
        <v>414</v>
      </c>
      <c r="E3307" s="42" t="s">
        <v>6621</v>
      </c>
      <c r="F3307" s="98" t="s">
        <v>415</v>
      </c>
      <c r="G3307" s="87" t="s">
        <v>3682</v>
      </c>
      <c r="H3307" s="91" t="s">
        <v>417</v>
      </c>
      <c r="I3307" s="57" t="s">
        <v>22</v>
      </c>
      <c r="J3307" s="57">
        <v>396</v>
      </c>
      <c r="K3307" s="57">
        <v>0</v>
      </c>
      <c r="L3307" s="57"/>
      <c r="M3307" s="57">
        <v>3.1</v>
      </c>
    </row>
    <row r="3308" s="83" customFormat="1" ht="36" spans="1:13">
      <c r="A3308" s="83" t="s">
        <v>44</v>
      </c>
      <c r="B3308" s="84">
        <v>3307</v>
      </c>
      <c r="C3308" s="57" t="s">
        <v>45</v>
      </c>
      <c r="D3308" s="57" t="s">
        <v>414</v>
      </c>
      <c r="E3308" s="42" t="s">
        <v>6621</v>
      </c>
      <c r="F3308" s="98" t="s">
        <v>415</v>
      </c>
      <c r="G3308" s="87" t="s">
        <v>2777</v>
      </c>
      <c r="H3308" s="91" t="s">
        <v>417</v>
      </c>
      <c r="I3308" s="57" t="s">
        <v>22</v>
      </c>
      <c r="J3308" s="57">
        <v>5168</v>
      </c>
      <c r="K3308" s="57">
        <v>0</v>
      </c>
      <c r="L3308" s="57"/>
      <c r="M3308" s="57">
        <v>3.1</v>
      </c>
    </row>
    <row r="3309" s="83" customFormat="1" ht="36" spans="1:13">
      <c r="A3309" s="83" t="s">
        <v>44</v>
      </c>
      <c r="B3309" s="84">
        <v>3308</v>
      </c>
      <c r="C3309" s="57" t="s">
        <v>45</v>
      </c>
      <c r="D3309" s="57" t="s">
        <v>414</v>
      </c>
      <c r="E3309" s="42" t="s">
        <v>6621</v>
      </c>
      <c r="F3309" s="98" t="s">
        <v>415</v>
      </c>
      <c r="G3309" s="87" t="s">
        <v>2777</v>
      </c>
      <c r="H3309" s="91" t="s">
        <v>417</v>
      </c>
      <c r="I3309" s="57" t="s">
        <v>22</v>
      </c>
      <c r="J3309" s="57">
        <v>1800</v>
      </c>
      <c r="K3309" s="57">
        <v>0</v>
      </c>
      <c r="L3309" s="57"/>
      <c r="M3309" s="57">
        <v>3.1</v>
      </c>
    </row>
    <row r="3310" s="83" customFormat="1" ht="36" spans="1:13">
      <c r="A3310" s="83" t="s">
        <v>44</v>
      </c>
      <c r="B3310" s="84">
        <v>3309</v>
      </c>
      <c r="C3310" s="57" t="s">
        <v>45</v>
      </c>
      <c r="D3310" s="57" t="s">
        <v>414</v>
      </c>
      <c r="E3310" s="42" t="s">
        <v>6621</v>
      </c>
      <c r="F3310" s="98" t="s">
        <v>415</v>
      </c>
      <c r="G3310" s="87" t="s">
        <v>6864</v>
      </c>
      <c r="H3310" s="91" t="s">
        <v>417</v>
      </c>
      <c r="I3310" s="57" t="s">
        <v>22</v>
      </c>
      <c r="J3310" s="57">
        <v>448</v>
      </c>
      <c r="K3310" s="57">
        <v>0</v>
      </c>
      <c r="L3310" s="57"/>
      <c r="M3310" s="57">
        <v>3.1</v>
      </c>
    </row>
    <row r="3311" s="83" customFormat="1" ht="36" spans="1:13">
      <c r="A3311" s="83" t="s">
        <v>44</v>
      </c>
      <c r="B3311" s="84">
        <v>3310</v>
      </c>
      <c r="C3311" s="57" t="s">
        <v>45</v>
      </c>
      <c r="D3311" s="57" t="s">
        <v>414</v>
      </c>
      <c r="E3311" s="42" t="s">
        <v>6621</v>
      </c>
      <c r="F3311" s="98" t="s">
        <v>415</v>
      </c>
      <c r="G3311" s="87" t="s">
        <v>2781</v>
      </c>
      <c r="H3311" s="91" t="s">
        <v>417</v>
      </c>
      <c r="I3311" s="57" t="s">
        <v>22</v>
      </c>
      <c r="J3311" s="57">
        <v>1452</v>
      </c>
      <c r="K3311" s="57">
        <v>0</v>
      </c>
      <c r="L3311" s="57"/>
      <c r="M3311" s="57">
        <v>3.1</v>
      </c>
    </row>
    <row r="3312" s="83" customFormat="1" ht="36" spans="1:13">
      <c r="A3312" s="83" t="s">
        <v>44</v>
      </c>
      <c r="B3312" s="84">
        <v>3311</v>
      </c>
      <c r="C3312" s="57" t="s">
        <v>45</v>
      </c>
      <c r="D3312" s="57" t="s">
        <v>414</v>
      </c>
      <c r="E3312" s="42" t="s">
        <v>6621</v>
      </c>
      <c r="F3312" s="98" t="s">
        <v>415</v>
      </c>
      <c r="G3312" s="87" t="s">
        <v>2782</v>
      </c>
      <c r="H3312" s="91" t="s">
        <v>417</v>
      </c>
      <c r="I3312" s="57" t="s">
        <v>22</v>
      </c>
      <c r="J3312" s="57">
        <v>432</v>
      </c>
      <c r="K3312" s="57">
        <v>0</v>
      </c>
      <c r="L3312" s="57"/>
      <c r="M3312" s="57">
        <v>3.1</v>
      </c>
    </row>
    <row r="3313" s="83" customFormat="1" ht="36" spans="1:13">
      <c r="A3313" s="83" t="s">
        <v>44</v>
      </c>
      <c r="B3313" s="84">
        <v>3312</v>
      </c>
      <c r="C3313" s="57" t="s">
        <v>45</v>
      </c>
      <c r="D3313" s="57" t="s">
        <v>414</v>
      </c>
      <c r="E3313" s="42" t="s">
        <v>6621</v>
      </c>
      <c r="F3313" s="98" t="s">
        <v>415</v>
      </c>
      <c r="G3313" s="87" t="s">
        <v>3552</v>
      </c>
      <c r="H3313" s="91" t="s">
        <v>417</v>
      </c>
      <c r="I3313" s="57" t="s">
        <v>22</v>
      </c>
      <c r="J3313" s="57">
        <v>448</v>
      </c>
      <c r="K3313" s="57">
        <v>0</v>
      </c>
      <c r="L3313" s="57"/>
      <c r="M3313" s="57">
        <v>3.1</v>
      </c>
    </row>
    <row r="3314" s="83" customFormat="1" ht="36" spans="1:13">
      <c r="A3314" s="83" t="s">
        <v>44</v>
      </c>
      <c r="B3314" s="84">
        <v>3313</v>
      </c>
      <c r="C3314" s="57" t="s">
        <v>45</v>
      </c>
      <c r="D3314" s="57" t="s">
        <v>414</v>
      </c>
      <c r="E3314" s="42" t="s">
        <v>6621</v>
      </c>
      <c r="F3314" s="98" t="s">
        <v>415</v>
      </c>
      <c r="G3314" s="87" t="s">
        <v>3684</v>
      </c>
      <c r="H3314" s="91" t="s">
        <v>417</v>
      </c>
      <c r="I3314" s="57" t="s">
        <v>22</v>
      </c>
      <c r="J3314" s="57">
        <v>1320</v>
      </c>
      <c r="K3314" s="57">
        <v>0</v>
      </c>
      <c r="L3314" s="57"/>
      <c r="M3314" s="57">
        <v>3.1</v>
      </c>
    </row>
    <row r="3315" s="83" customFormat="1" ht="36" spans="1:13">
      <c r="A3315" s="83" t="s">
        <v>44</v>
      </c>
      <c r="B3315" s="84">
        <v>3314</v>
      </c>
      <c r="C3315" s="57" t="s">
        <v>45</v>
      </c>
      <c r="D3315" s="57" t="s">
        <v>414</v>
      </c>
      <c r="E3315" s="42" t="s">
        <v>6621</v>
      </c>
      <c r="F3315" s="98" t="s">
        <v>415</v>
      </c>
      <c r="G3315" s="87" t="s">
        <v>6865</v>
      </c>
      <c r="H3315" s="91" t="s">
        <v>417</v>
      </c>
      <c r="I3315" s="57" t="s">
        <v>22</v>
      </c>
      <c r="J3315" s="57">
        <v>620</v>
      </c>
      <c r="K3315" s="57">
        <v>0</v>
      </c>
      <c r="L3315" s="57"/>
      <c r="M3315" s="57">
        <v>3.1</v>
      </c>
    </row>
    <row r="3316" s="83" customFormat="1" ht="36" spans="1:13">
      <c r="A3316" s="83" t="s">
        <v>44</v>
      </c>
      <c r="B3316" s="84">
        <v>3315</v>
      </c>
      <c r="C3316" s="57" t="s">
        <v>45</v>
      </c>
      <c r="D3316" s="57" t="s">
        <v>414</v>
      </c>
      <c r="E3316" s="42" t="s">
        <v>6621</v>
      </c>
      <c r="F3316" s="98" t="s">
        <v>415</v>
      </c>
      <c r="G3316" s="87" t="s">
        <v>432</v>
      </c>
      <c r="H3316" s="91" t="s">
        <v>417</v>
      </c>
      <c r="I3316" s="57" t="s">
        <v>22</v>
      </c>
      <c r="J3316" s="57">
        <v>120</v>
      </c>
      <c r="K3316" s="57">
        <v>0</v>
      </c>
      <c r="L3316" s="57"/>
      <c r="M3316" s="57">
        <v>3.1</v>
      </c>
    </row>
    <row r="3317" s="83" customFormat="1" ht="36" spans="1:13">
      <c r="A3317" s="83" t="s">
        <v>44</v>
      </c>
      <c r="B3317" s="84">
        <v>3316</v>
      </c>
      <c r="C3317" s="57" t="s">
        <v>45</v>
      </c>
      <c r="D3317" s="57" t="s">
        <v>414</v>
      </c>
      <c r="E3317" s="42" t="s">
        <v>6621</v>
      </c>
      <c r="F3317" s="98" t="s">
        <v>415</v>
      </c>
      <c r="G3317" s="87" t="s">
        <v>3553</v>
      </c>
      <c r="H3317" s="91" t="s">
        <v>417</v>
      </c>
      <c r="I3317" s="57" t="s">
        <v>22</v>
      </c>
      <c r="J3317" s="57">
        <v>48</v>
      </c>
      <c r="K3317" s="57">
        <v>0</v>
      </c>
      <c r="L3317" s="57"/>
      <c r="M3317" s="57">
        <v>3.1</v>
      </c>
    </row>
    <row r="3318" s="83" customFormat="1" ht="36" spans="1:13">
      <c r="A3318" s="83" t="s">
        <v>44</v>
      </c>
      <c r="B3318" s="84">
        <v>3317</v>
      </c>
      <c r="C3318" s="57" t="s">
        <v>45</v>
      </c>
      <c r="D3318" s="57" t="s">
        <v>414</v>
      </c>
      <c r="E3318" s="42" t="s">
        <v>6621</v>
      </c>
      <c r="F3318" s="98" t="s">
        <v>415</v>
      </c>
      <c r="G3318" s="87" t="s">
        <v>2776</v>
      </c>
      <c r="H3318" s="91" t="s">
        <v>417</v>
      </c>
      <c r="I3318" s="57" t="s">
        <v>22</v>
      </c>
      <c r="J3318" s="57">
        <v>1168</v>
      </c>
      <c r="K3318" s="57">
        <v>0</v>
      </c>
      <c r="L3318" s="57"/>
      <c r="M3318" s="57">
        <v>3.1</v>
      </c>
    </row>
    <row r="3319" s="83" customFormat="1" ht="36" spans="1:13">
      <c r="A3319" s="83" t="s">
        <v>44</v>
      </c>
      <c r="B3319" s="84">
        <v>3318</v>
      </c>
      <c r="C3319" s="57" t="s">
        <v>45</v>
      </c>
      <c r="D3319" s="57" t="s">
        <v>414</v>
      </c>
      <c r="E3319" s="42" t="s">
        <v>6621</v>
      </c>
      <c r="F3319" s="98" t="s">
        <v>415</v>
      </c>
      <c r="G3319" s="87" t="s">
        <v>3682</v>
      </c>
      <c r="H3319" s="91" t="s">
        <v>417</v>
      </c>
      <c r="I3319" s="57" t="s">
        <v>22</v>
      </c>
      <c r="J3319" s="57">
        <v>228</v>
      </c>
      <c r="K3319" s="57">
        <v>0</v>
      </c>
      <c r="L3319" s="57"/>
      <c r="M3319" s="57">
        <v>3.1</v>
      </c>
    </row>
    <row r="3320" s="83" customFormat="1" ht="36" spans="1:13">
      <c r="A3320" s="83" t="s">
        <v>44</v>
      </c>
      <c r="B3320" s="84">
        <v>3319</v>
      </c>
      <c r="C3320" s="57" t="s">
        <v>45</v>
      </c>
      <c r="D3320" s="57" t="s">
        <v>414</v>
      </c>
      <c r="E3320" s="42" t="s">
        <v>6621</v>
      </c>
      <c r="F3320" s="98" t="s">
        <v>415</v>
      </c>
      <c r="G3320" s="87" t="s">
        <v>2777</v>
      </c>
      <c r="H3320" s="91" t="s">
        <v>417</v>
      </c>
      <c r="I3320" s="57" t="s">
        <v>22</v>
      </c>
      <c r="J3320" s="57">
        <v>3824</v>
      </c>
      <c r="K3320" s="57">
        <v>0</v>
      </c>
      <c r="L3320" s="57"/>
      <c r="M3320" s="57">
        <v>3.1</v>
      </c>
    </row>
    <row r="3321" s="83" customFormat="1" ht="36" spans="1:13">
      <c r="A3321" s="83" t="s">
        <v>44</v>
      </c>
      <c r="B3321" s="84">
        <v>3320</v>
      </c>
      <c r="C3321" s="57" t="s">
        <v>45</v>
      </c>
      <c r="D3321" s="57" t="s">
        <v>414</v>
      </c>
      <c r="E3321" s="42" t="s">
        <v>6621</v>
      </c>
      <c r="F3321" s="98" t="s">
        <v>415</v>
      </c>
      <c r="G3321" s="87" t="s">
        <v>4776</v>
      </c>
      <c r="H3321" s="91" t="s">
        <v>417</v>
      </c>
      <c r="I3321" s="57" t="s">
        <v>22</v>
      </c>
      <c r="J3321" s="57">
        <v>704</v>
      </c>
      <c r="K3321" s="57">
        <v>0</v>
      </c>
      <c r="L3321" s="57"/>
      <c r="M3321" s="57">
        <v>3.1</v>
      </c>
    </row>
    <row r="3322" s="83" customFormat="1" ht="36" spans="1:13">
      <c r="A3322" s="83" t="s">
        <v>44</v>
      </c>
      <c r="B3322" s="84">
        <v>3321</v>
      </c>
      <c r="C3322" s="57" t="s">
        <v>45</v>
      </c>
      <c r="D3322" s="57" t="s">
        <v>414</v>
      </c>
      <c r="E3322" s="42" t="s">
        <v>6621</v>
      </c>
      <c r="F3322" s="98" t="s">
        <v>415</v>
      </c>
      <c r="G3322" s="87" t="s">
        <v>4773</v>
      </c>
      <c r="H3322" s="91" t="s">
        <v>417</v>
      </c>
      <c r="I3322" s="57" t="s">
        <v>22</v>
      </c>
      <c r="J3322" s="57">
        <v>336</v>
      </c>
      <c r="K3322" s="57">
        <v>0</v>
      </c>
      <c r="L3322" s="57"/>
      <c r="M3322" s="57">
        <v>3.1</v>
      </c>
    </row>
    <row r="3323" s="83" customFormat="1" ht="36" spans="1:13">
      <c r="A3323" s="83" t="s">
        <v>44</v>
      </c>
      <c r="B3323" s="84">
        <v>3322</v>
      </c>
      <c r="C3323" s="57" t="s">
        <v>45</v>
      </c>
      <c r="D3323" s="57" t="s">
        <v>414</v>
      </c>
      <c r="E3323" s="42" t="s">
        <v>6621</v>
      </c>
      <c r="F3323" s="98" t="s">
        <v>415</v>
      </c>
      <c r="G3323" s="87" t="s">
        <v>2783</v>
      </c>
      <c r="H3323" s="91" t="s">
        <v>417</v>
      </c>
      <c r="I3323" s="57" t="s">
        <v>22</v>
      </c>
      <c r="J3323" s="57">
        <v>252</v>
      </c>
      <c r="K3323" s="57">
        <v>0</v>
      </c>
      <c r="L3323" s="57"/>
      <c r="M3323" s="57">
        <v>3.1</v>
      </c>
    </row>
    <row r="3324" s="83" customFormat="1" ht="36" spans="1:13">
      <c r="A3324" s="83" t="s">
        <v>44</v>
      </c>
      <c r="B3324" s="84">
        <v>3323</v>
      </c>
      <c r="C3324" s="57" t="s">
        <v>45</v>
      </c>
      <c r="D3324" s="57" t="s">
        <v>414</v>
      </c>
      <c r="E3324" s="42" t="s">
        <v>6621</v>
      </c>
      <c r="F3324" s="98" t="s">
        <v>415</v>
      </c>
      <c r="G3324" s="87" t="s">
        <v>2784</v>
      </c>
      <c r="H3324" s="91" t="s">
        <v>417</v>
      </c>
      <c r="I3324" s="57" t="s">
        <v>22</v>
      </c>
      <c r="J3324" s="57">
        <v>240</v>
      </c>
      <c r="K3324" s="57">
        <v>0</v>
      </c>
      <c r="L3324" s="57"/>
      <c r="M3324" s="57">
        <v>3.1</v>
      </c>
    </row>
    <row r="3325" s="83" customFormat="1" ht="36" spans="1:13">
      <c r="A3325" s="83" t="s">
        <v>44</v>
      </c>
      <c r="B3325" s="84">
        <v>3324</v>
      </c>
      <c r="C3325" s="57" t="s">
        <v>45</v>
      </c>
      <c r="D3325" s="57" t="s">
        <v>414</v>
      </c>
      <c r="E3325" s="42" t="s">
        <v>6621</v>
      </c>
      <c r="F3325" s="98" t="s">
        <v>415</v>
      </c>
      <c r="G3325" s="87" t="s">
        <v>3554</v>
      </c>
      <c r="H3325" s="91" t="s">
        <v>417</v>
      </c>
      <c r="I3325" s="57" t="s">
        <v>22</v>
      </c>
      <c r="J3325" s="57">
        <v>840</v>
      </c>
      <c r="K3325" s="57">
        <v>0</v>
      </c>
      <c r="L3325" s="57"/>
      <c r="M3325" s="57">
        <v>3.1</v>
      </c>
    </row>
    <row r="3326" s="83" customFormat="1" ht="36" spans="1:13">
      <c r="A3326" s="83" t="s">
        <v>44</v>
      </c>
      <c r="B3326" s="84">
        <v>3325</v>
      </c>
      <c r="C3326" s="57" t="s">
        <v>45</v>
      </c>
      <c r="D3326" s="57" t="s">
        <v>414</v>
      </c>
      <c r="E3326" s="42" t="s">
        <v>6621</v>
      </c>
      <c r="F3326" s="98" t="s">
        <v>415</v>
      </c>
      <c r="G3326" s="87" t="s">
        <v>3555</v>
      </c>
      <c r="H3326" s="91" t="s">
        <v>417</v>
      </c>
      <c r="I3326" s="57" t="s">
        <v>22</v>
      </c>
      <c r="J3326" s="57">
        <v>832</v>
      </c>
      <c r="K3326" s="57">
        <v>0</v>
      </c>
      <c r="L3326" s="57"/>
      <c r="M3326" s="57">
        <v>3.1</v>
      </c>
    </row>
    <row r="3327" s="83" customFormat="1" ht="36" spans="1:13">
      <c r="A3327" s="83" t="s">
        <v>44</v>
      </c>
      <c r="B3327" s="84">
        <v>3326</v>
      </c>
      <c r="C3327" s="57" t="s">
        <v>45</v>
      </c>
      <c r="D3327" s="57" t="s">
        <v>414</v>
      </c>
      <c r="E3327" s="42" t="s">
        <v>6621</v>
      </c>
      <c r="F3327" s="98" t="s">
        <v>415</v>
      </c>
      <c r="G3327" s="87" t="s">
        <v>4772</v>
      </c>
      <c r="H3327" s="91" t="s">
        <v>417</v>
      </c>
      <c r="I3327" s="57" t="s">
        <v>22</v>
      </c>
      <c r="J3327" s="57">
        <v>352</v>
      </c>
      <c r="K3327" s="57">
        <v>0</v>
      </c>
      <c r="L3327" s="57"/>
      <c r="M3327" s="57">
        <v>3.1</v>
      </c>
    </row>
    <row r="3328" s="83" customFormat="1" ht="36" spans="1:13">
      <c r="A3328" s="83" t="s">
        <v>44</v>
      </c>
      <c r="B3328" s="84">
        <v>3327</v>
      </c>
      <c r="C3328" s="57" t="s">
        <v>45</v>
      </c>
      <c r="D3328" s="57" t="s">
        <v>414</v>
      </c>
      <c r="E3328" s="42" t="s">
        <v>6621</v>
      </c>
      <c r="F3328" s="98" t="s">
        <v>415</v>
      </c>
      <c r="G3328" s="87" t="s">
        <v>3685</v>
      </c>
      <c r="H3328" s="91" t="s">
        <v>417</v>
      </c>
      <c r="I3328" s="57" t="s">
        <v>22</v>
      </c>
      <c r="J3328" s="57">
        <v>476</v>
      </c>
      <c r="K3328" s="57">
        <v>0</v>
      </c>
      <c r="L3328" s="57"/>
      <c r="M3328" s="57">
        <v>3.1</v>
      </c>
    </row>
    <row r="3329" s="83" customFormat="1" ht="36" spans="1:13">
      <c r="A3329" s="83" t="s">
        <v>44</v>
      </c>
      <c r="B3329" s="84">
        <v>3328</v>
      </c>
      <c r="C3329" s="57" t="s">
        <v>45</v>
      </c>
      <c r="D3329" s="57" t="s">
        <v>414</v>
      </c>
      <c r="E3329" s="42" t="s">
        <v>6621</v>
      </c>
      <c r="F3329" s="98" t="s">
        <v>415</v>
      </c>
      <c r="G3329" s="87" t="s">
        <v>3683</v>
      </c>
      <c r="H3329" s="91" t="s">
        <v>417</v>
      </c>
      <c r="I3329" s="57" t="s">
        <v>22</v>
      </c>
      <c r="J3329" s="57">
        <v>64</v>
      </c>
      <c r="K3329" s="57">
        <v>0</v>
      </c>
      <c r="L3329" s="57"/>
      <c r="M3329" s="57">
        <v>3.1</v>
      </c>
    </row>
    <row r="3330" s="83" customFormat="1" ht="36" spans="1:13">
      <c r="A3330" s="83" t="s">
        <v>44</v>
      </c>
      <c r="B3330" s="84">
        <v>3329</v>
      </c>
      <c r="C3330" s="57" t="s">
        <v>45</v>
      </c>
      <c r="D3330" s="57" t="s">
        <v>414</v>
      </c>
      <c r="E3330" s="42" t="s">
        <v>6621</v>
      </c>
      <c r="F3330" s="98" t="s">
        <v>415</v>
      </c>
      <c r="G3330" s="87" t="s">
        <v>3686</v>
      </c>
      <c r="H3330" s="91" t="s">
        <v>417</v>
      </c>
      <c r="I3330" s="57" t="s">
        <v>22</v>
      </c>
      <c r="J3330" s="57">
        <v>712</v>
      </c>
      <c r="K3330" s="57">
        <v>0</v>
      </c>
      <c r="L3330" s="57"/>
      <c r="M3330" s="57">
        <v>3.1</v>
      </c>
    </row>
    <row r="3331" s="83" customFormat="1" ht="36" spans="1:13">
      <c r="A3331" s="83" t="s">
        <v>44</v>
      </c>
      <c r="B3331" s="84">
        <v>3330</v>
      </c>
      <c r="C3331" s="57" t="s">
        <v>45</v>
      </c>
      <c r="D3331" s="57" t="s">
        <v>414</v>
      </c>
      <c r="E3331" s="42" t="s">
        <v>6621</v>
      </c>
      <c r="F3331" s="98" t="s">
        <v>415</v>
      </c>
      <c r="G3331" s="87" t="s">
        <v>3687</v>
      </c>
      <c r="H3331" s="91" t="s">
        <v>417</v>
      </c>
      <c r="I3331" s="57" t="s">
        <v>22</v>
      </c>
      <c r="J3331" s="57">
        <v>600</v>
      </c>
      <c r="K3331" s="57">
        <v>0</v>
      </c>
      <c r="L3331" s="57"/>
      <c r="M3331" s="57">
        <v>3.1</v>
      </c>
    </row>
    <row r="3332" s="83" customFormat="1" ht="36" spans="1:13">
      <c r="A3332" s="83" t="s">
        <v>44</v>
      </c>
      <c r="B3332" s="84">
        <v>3331</v>
      </c>
      <c r="C3332" s="57" t="s">
        <v>45</v>
      </c>
      <c r="D3332" s="57" t="s">
        <v>414</v>
      </c>
      <c r="E3332" s="42" t="s">
        <v>6621</v>
      </c>
      <c r="F3332" s="98" t="s">
        <v>415</v>
      </c>
      <c r="G3332" s="87" t="s">
        <v>6866</v>
      </c>
      <c r="H3332" s="91" t="s">
        <v>417</v>
      </c>
      <c r="I3332" s="57" t="s">
        <v>22</v>
      </c>
      <c r="J3332" s="57">
        <v>80</v>
      </c>
      <c r="K3332" s="57">
        <v>0</v>
      </c>
      <c r="L3332" s="57"/>
      <c r="M3332" s="57">
        <v>3.1</v>
      </c>
    </row>
    <row r="3333" s="83" customFormat="1" ht="36" spans="1:13">
      <c r="A3333" s="83" t="s">
        <v>44</v>
      </c>
      <c r="B3333" s="84">
        <v>3332</v>
      </c>
      <c r="C3333" s="57" t="s">
        <v>45</v>
      </c>
      <c r="D3333" s="57" t="s">
        <v>414</v>
      </c>
      <c r="E3333" s="42" t="s">
        <v>6621</v>
      </c>
      <c r="F3333" s="98" t="s">
        <v>415</v>
      </c>
      <c r="G3333" s="87" t="s">
        <v>6867</v>
      </c>
      <c r="H3333" s="91" t="s">
        <v>417</v>
      </c>
      <c r="I3333" s="57" t="s">
        <v>22</v>
      </c>
      <c r="J3333" s="57">
        <v>64</v>
      </c>
      <c r="K3333" s="57">
        <v>0</v>
      </c>
      <c r="L3333" s="57"/>
      <c r="M3333" s="57">
        <v>3.1</v>
      </c>
    </row>
    <row r="3334" s="83" customFormat="1" ht="36" spans="1:13">
      <c r="A3334" s="83" t="s">
        <v>44</v>
      </c>
      <c r="B3334" s="84">
        <v>3333</v>
      </c>
      <c r="C3334" s="57" t="s">
        <v>45</v>
      </c>
      <c r="D3334" s="57" t="s">
        <v>414</v>
      </c>
      <c r="E3334" s="42" t="s">
        <v>6621</v>
      </c>
      <c r="F3334" s="98" t="s">
        <v>415</v>
      </c>
      <c r="G3334" s="87" t="s">
        <v>6868</v>
      </c>
      <c r="H3334" s="91" t="s">
        <v>417</v>
      </c>
      <c r="I3334" s="57" t="s">
        <v>22</v>
      </c>
      <c r="J3334" s="57">
        <v>312</v>
      </c>
      <c r="K3334" s="57">
        <v>0</v>
      </c>
      <c r="L3334" s="57"/>
      <c r="M3334" s="57">
        <v>3.1</v>
      </c>
    </row>
    <row r="3335" s="83" customFormat="1" ht="36" spans="1:13">
      <c r="A3335" s="83" t="s">
        <v>44</v>
      </c>
      <c r="B3335" s="84">
        <v>3334</v>
      </c>
      <c r="C3335" s="57" t="s">
        <v>45</v>
      </c>
      <c r="D3335" s="57" t="s">
        <v>414</v>
      </c>
      <c r="E3335" s="42" t="s">
        <v>6621</v>
      </c>
      <c r="F3335" s="98" t="s">
        <v>415</v>
      </c>
      <c r="G3335" s="87" t="s">
        <v>3688</v>
      </c>
      <c r="H3335" s="91" t="s">
        <v>417</v>
      </c>
      <c r="I3335" s="57" t="s">
        <v>22</v>
      </c>
      <c r="J3335" s="57">
        <v>24</v>
      </c>
      <c r="K3335" s="57">
        <v>0</v>
      </c>
      <c r="L3335" s="57"/>
      <c r="M3335" s="57">
        <v>3.1</v>
      </c>
    </row>
    <row r="3336" s="83" customFormat="1" ht="36" spans="1:13">
      <c r="A3336" s="83" t="s">
        <v>44</v>
      </c>
      <c r="B3336" s="84">
        <v>3335</v>
      </c>
      <c r="C3336" s="57" t="s">
        <v>45</v>
      </c>
      <c r="D3336" s="57" t="s">
        <v>414</v>
      </c>
      <c r="E3336" s="42" t="s">
        <v>6621</v>
      </c>
      <c r="F3336" s="98" t="s">
        <v>415</v>
      </c>
      <c r="G3336" s="87" t="s">
        <v>3688</v>
      </c>
      <c r="H3336" s="91" t="s">
        <v>417</v>
      </c>
      <c r="I3336" s="57" t="s">
        <v>22</v>
      </c>
      <c r="J3336" s="57">
        <v>24</v>
      </c>
      <c r="K3336" s="57">
        <v>0</v>
      </c>
      <c r="L3336" s="57"/>
      <c r="M3336" s="57">
        <v>3.1</v>
      </c>
    </row>
    <row r="3337" s="83" customFormat="1" ht="36" spans="1:13">
      <c r="A3337" s="83" t="s">
        <v>44</v>
      </c>
      <c r="B3337" s="84">
        <v>3336</v>
      </c>
      <c r="C3337" s="57" t="s">
        <v>45</v>
      </c>
      <c r="D3337" s="57" t="s">
        <v>414</v>
      </c>
      <c r="E3337" s="42" t="s">
        <v>6621</v>
      </c>
      <c r="F3337" s="98" t="s">
        <v>415</v>
      </c>
      <c r="G3337" s="87" t="s">
        <v>1995</v>
      </c>
      <c r="H3337" s="40" t="s">
        <v>1990</v>
      </c>
      <c r="I3337" s="57" t="s">
        <v>22</v>
      </c>
      <c r="J3337" s="57">
        <v>216</v>
      </c>
      <c r="K3337" s="57">
        <v>0</v>
      </c>
      <c r="L3337" s="57"/>
      <c r="M3337" s="57">
        <v>3.1</v>
      </c>
    </row>
    <row r="3338" s="83" customFormat="1" ht="36" spans="1:13">
      <c r="A3338" s="83" t="s">
        <v>44</v>
      </c>
      <c r="B3338" s="84">
        <v>3337</v>
      </c>
      <c r="C3338" s="57" t="s">
        <v>45</v>
      </c>
      <c r="D3338" s="57" t="s">
        <v>414</v>
      </c>
      <c r="E3338" s="42" t="s">
        <v>6621</v>
      </c>
      <c r="F3338" s="98" t="s">
        <v>415</v>
      </c>
      <c r="G3338" s="87" t="s">
        <v>1995</v>
      </c>
      <c r="H3338" s="40" t="s">
        <v>1990</v>
      </c>
      <c r="I3338" s="57" t="s">
        <v>22</v>
      </c>
      <c r="J3338" s="57">
        <v>1500</v>
      </c>
      <c r="K3338" s="57">
        <v>0</v>
      </c>
      <c r="L3338" s="57"/>
      <c r="M3338" s="57">
        <v>3.1</v>
      </c>
    </row>
    <row r="3339" s="83" customFormat="1" ht="36" spans="1:13">
      <c r="A3339" s="83" t="s">
        <v>44</v>
      </c>
      <c r="B3339" s="84">
        <v>3338</v>
      </c>
      <c r="C3339" s="57" t="s">
        <v>45</v>
      </c>
      <c r="D3339" s="57" t="s">
        <v>414</v>
      </c>
      <c r="E3339" s="42" t="s">
        <v>6621</v>
      </c>
      <c r="F3339" s="98" t="s">
        <v>415</v>
      </c>
      <c r="G3339" s="87" t="s">
        <v>2775</v>
      </c>
      <c r="H3339" s="40" t="s">
        <v>1990</v>
      </c>
      <c r="I3339" s="57" t="s">
        <v>22</v>
      </c>
      <c r="J3339" s="57">
        <v>1524</v>
      </c>
      <c r="K3339" s="57">
        <v>0</v>
      </c>
      <c r="L3339" s="57"/>
      <c r="M3339" s="57">
        <v>3.1</v>
      </c>
    </row>
    <row r="3340" s="83" customFormat="1" ht="36" spans="1:13">
      <c r="A3340" s="83" t="s">
        <v>44</v>
      </c>
      <c r="B3340" s="84">
        <v>3339</v>
      </c>
      <c r="C3340" s="57" t="s">
        <v>45</v>
      </c>
      <c r="D3340" s="57" t="s">
        <v>414</v>
      </c>
      <c r="E3340" s="42" t="s">
        <v>6621</v>
      </c>
      <c r="F3340" s="98" t="s">
        <v>415</v>
      </c>
      <c r="G3340" s="87" t="s">
        <v>3549</v>
      </c>
      <c r="H3340" s="40" t="s">
        <v>1990</v>
      </c>
      <c r="I3340" s="57" t="s">
        <v>22</v>
      </c>
      <c r="J3340" s="57">
        <v>112</v>
      </c>
      <c r="K3340" s="57">
        <v>0</v>
      </c>
      <c r="L3340" s="57"/>
      <c r="M3340" s="57">
        <v>3.1</v>
      </c>
    </row>
    <row r="3341" s="83" customFormat="1" ht="36" spans="1:13">
      <c r="A3341" s="83" t="s">
        <v>44</v>
      </c>
      <c r="B3341" s="84">
        <v>3340</v>
      </c>
      <c r="C3341" s="57" t="s">
        <v>45</v>
      </c>
      <c r="D3341" s="57" t="s">
        <v>414</v>
      </c>
      <c r="E3341" s="42" t="s">
        <v>6621</v>
      </c>
      <c r="F3341" s="98" t="s">
        <v>415</v>
      </c>
      <c r="G3341" s="87" t="s">
        <v>1989</v>
      </c>
      <c r="H3341" s="40" t="s">
        <v>1990</v>
      </c>
      <c r="I3341" s="57" t="s">
        <v>22</v>
      </c>
      <c r="J3341" s="57">
        <v>3904</v>
      </c>
      <c r="K3341" s="57">
        <v>0</v>
      </c>
      <c r="L3341" s="57"/>
      <c r="M3341" s="57">
        <v>3.1</v>
      </c>
    </row>
    <row r="3342" s="83" customFormat="1" ht="36" spans="1:13">
      <c r="A3342" s="83" t="s">
        <v>44</v>
      </c>
      <c r="B3342" s="84">
        <v>3341</v>
      </c>
      <c r="C3342" s="57" t="s">
        <v>45</v>
      </c>
      <c r="D3342" s="57" t="s">
        <v>414</v>
      </c>
      <c r="E3342" s="42" t="s">
        <v>6621</v>
      </c>
      <c r="F3342" s="98" t="s">
        <v>415</v>
      </c>
      <c r="G3342" s="87" t="s">
        <v>1993</v>
      </c>
      <c r="H3342" s="40" t="s">
        <v>1990</v>
      </c>
      <c r="I3342" s="57" t="s">
        <v>22</v>
      </c>
      <c r="J3342" s="57">
        <v>1012</v>
      </c>
      <c r="K3342" s="57">
        <v>0</v>
      </c>
      <c r="L3342" s="57"/>
      <c r="M3342" s="57">
        <v>3.1</v>
      </c>
    </row>
    <row r="3343" s="83" customFormat="1" ht="36" spans="1:13">
      <c r="A3343" s="83" t="s">
        <v>44</v>
      </c>
      <c r="B3343" s="84">
        <v>3342</v>
      </c>
      <c r="C3343" s="57" t="s">
        <v>45</v>
      </c>
      <c r="D3343" s="57" t="s">
        <v>414</v>
      </c>
      <c r="E3343" s="42" t="s">
        <v>6621</v>
      </c>
      <c r="F3343" s="98" t="s">
        <v>415</v>
      </c>
      <c r="G3343" s="87" t="s">
        <v>4973</v>
      </c>
      <c r="H3343" s="40" t="s">
        <v>1990</v>
      </c>
      <c r="I3343" s="57" t="s">
        <v>22</v>
      </c>
      <c r="J3343" s="57">
        <v>120</v>
      </c>
      <c r="K3343" s="57">
        <v>0</v>
      </c>
      <c r="L3343" s="57"/>
      <c r="M3343" s="57">
        <v>3.1</v>
      </c>
    </row>
    <row r="3344" s="83" customFormat="1" ht="36" spans="1:13">
      <c r="A3344" s="83" t="s">
        <v>44</v>
      </c>
      <c r="B3344" s="84">
        <v>3343</v>
      </c>
      <c r="C3344" s="57" t="s">
        <v>45</v>
      </c>
      <c r="D3344" s="57" t="s">
        <v>414</v>
      </c>
      <c r="E3344" s="42" t="s">
        <v>6621</v>
      </c>
      <c r="F3344" s="98" t="s">
        <v>415</v>
      </c>
      <c r="G3344" s="87" t="s">
        <v>1993</v>
      </c>
      <c r="H3344" s="40" t="s">
        <v>1990</v>
      </c>
      <c r="I3344" s="57" t="s">
        <v>22</v>
      </c>
      <c r="J3344" s="57">
        <v>280</v>
      </c>
      <c r="K3344" s="57">
        <v>0</v>
      </c>
      <c r="L3344" s="57"/>
      <c r="M3344" s="57">
        <v>3.1</v>
      </c>
    </row>
    <row r="3345" s="83" customFormat="1" ht="36" spans="1:13">
      <c r="A3345" s="83" t="s">
        <v>44</v>
      </c>
      <c r="B3345" s="84">
        <v>3344</v>
      </c>
      <c r="C3345" s="57" t="s">
        <v>45</v>
      </c>
      <c r="D3345" s="57" t="s">
        <v>414</v>
      </c>
      <c r="E3345" s="42" t="s">
        <v>6621</v>
      </c>
      <c r="F3345" s="98" t="s">
        <v>415</v>
      </c>
      <c r="G3345" s="87" t="s">
        <v>432</v>
      </c>
      <c r="H3345" s="40" t="s">
        <v>1990</v>
      </c>
      <c r="I3345" s="57" t="s">
        <v>22</v>
      </c>
      <c r="J3345" s="57">
        <v>24</v>
      </c>
      <c r="K3345" s="57">
        <v>0</v>
      </c>
      <c r="L3345" s="57"/>
      <c r="M3345" s="57">
        <v>3.1</v>
      </c>
    </row>
    <row r="3346" s="83" customFormat="1" ht="36" spans="1:13">
      <c r="A3346" s="83" t="s">
        <v>44</v>
      </c>
      <c r="B3346" s="84">
        <v>3345</v>
      </c>
      <c r="C3346" s="57" t="s">
        <v>45</v>
      </c>
      <c r="D3346" s="57" t="s">
        <v>414</v>
      </c>
      <c r="E3346" s="42" t="s">
        <v>6621</v>
      </c>
      <c r="F3346" s="98" t="s">
        <v>415</v>
      </c>
      <c r="G3346" s="87" t="s">
        <v>4970</v>
      </c>
      <c r="H3346" s="40" t="s">
        <v>1990</v>
      </c>
      <c r="I3346" s="57" t="s">
        <v>22</v>
      </c>
      <c r="J3346" s="57">
        <v>408</v>
      </c>
      <c r="K3346" s="57">
        <v>0</v>
      </c>
      <c r="L3346" s="57"/>
      <c r="M3346" s="57">
        <v>3.1</v>
      </c>
    </row>
    <row r="3347" s="83" customFormat="1" ht="36" spans="1:13">
      <c r="A3347" s="83" t="s">
        <v>44</v>
      </c>
      <c r="B3347" s="84">
        <v>3346</v>
      </c>
      <c r="C3347" s="57" t="s">
        <v>45</v>
      </c>
      <c r="D3347" s="57" t="s">
        <v>414</v>
      </c>
      <c r="E3347" s="42" t="s">
        <v>6621</v>
      </c>
      <c r="F3347" s="98" t="s">
        <v>415</v>
      </c>
      <c r="G3347" s="87" t="s">
        <v>1995</v>
      </c>
      <c r="H3347" s="101" t="s">
        <v>4805</v>
      </c>
      <c r="I3347" s="57" t="s">
        <v>22</v>
      </c>
      <c r="J3347" s="57">
        <v>20</v>
      </c>
      <c r="K3347" s="57">
        <v>0</v>
      </c>
      <c r="L3347" s="57"/>
      <c r="M3347" s="57">
        <v>3.2</v>
      </c>
    </row>
    <row r="3348" s="83" customFormat="1" ht="36" spans="1:13">
      <c r="A3348" s="83" t="s">
        <v>44</v>
      </c>
      <c r="B3348" s="84">
        <v>3347</v>
      </c>
      <c r="C3348" s="57" t="s">
        <v>45</v>
      </c>
      <c r="D3348" s="57" t="s">
        <v>17</v>
      </c>
      <c r="E3348" s="42" t="s">
        <v>46</v>
      </c>
      <c r="F3348" s="58" t="s">
        <v>19</v>
      </c>
      <c r="G3348" s="102" t="s">
        <v>47</v>
      </c>
      <c r="H3348" s="103"/>
      <c r="I3348" s="57" t="s">
        <v>22</v>
      </c>
      <c r="J3348" s="57">
        <v>3</v>
      </c>
      <c r="K3348" s="57">
        <v>0</v>
      </c>
      <c r="L3348" s="57"/>
      <c r="M3348" s="57">
        <v>3.1</v>
      </c>
    </row>
    <row r="3349" s="83" customFormat="1" ht="72" spans="1:13">
      <c r="A3349" s="83" t="s">
        <v>44</v>
      </c>
      <c r="B3349" s="84">
        <v>3348</v>
      </c>
      <c r="C3349" s="57" t="s">
        <v>45</v>
      </c>
      <c r="D3349" s="57" t="s">
        <v>17</v>
      </c>
      <c r="E3349" s="42" t="s">
        <v>46</v>
      </c>
      <c r="F3349" s="58" t="s">
        <v>19</v>
      </c>
      <c r="G3349" s="93" t="s">
        <v>20</v>
      </c>
      <c r="H3349" s="40" t="s">
        <v>21</v>
      </c>
      <c r="I3349" s="57" t="s">
        <v>22</v>
      </c>
      <c r="J3349" s="57">
        <v>3</v>
      </c>
      <c r="K3349" s="57">
        <v>0</v>
      </c>
      <c r="L3349" s="57"/>
      <c r="M3349" s="57">
        <v>3.1</v>
      </c>
    </row>
    <row r="3350" s="83" customFormat="1" ht="36" spans="1:13">
      <c r="A3350" s="83" t="s">
        <v>44</v>
      </c>
      <c r="B3350" s="84">
        <v>3349</v>
      </c>
      <c r="C3350" s="57" t="s">
        <v>45</v>
      </c>
      <c r="D3350" s="57" t="s">
        <v>17</v>
      </c>
      <c r="E3350" s="42" t="s">
        <v>46</v>
      </c>
      <c r="F3350" s="58" t="s">
        <v>19</v>
      </c>
      <c r="G3350" s="102" t="s">
        <v>48</v>
      </c>
      <c r="H3350" s="40"/>
      <c r="I3350" s="57" t="s">
        <v>22</v>
      </c>
      <c r="J3350" s="57">
        <v>1</v>
      </c>
      <c r="K3350" s="57">
        <v>0</v>
      </c>
      <c r="L3350" s="57"/>
      <c r="M3350" s="57">
        <v>3.1</v>
      </c>
    </row>
    <row r="3351" s="83" customFormat="1" ht="36" spans="1:13">
      <c r="A3351" s="83" t="s">
        <v>44</v>
      </c>
      <c r="B3351" s="84">
        <v>3350</v>
      </c>
      <c r="C3351" s="57" t="s">
        <v>45</v>
      </c>
      <c r="D3351" s="57" t="s">
        <v>17</v>
      </c>
      <c r="E3351" s="42" t="s">
        <v>46</v>
      </c>
      <c r="F3351" s="58" t="s">
        <v>2799</v>
      </c>
      <c r="G3351" s="93" t="s">
        <v>6869</v>
      </c>
      <c r="H3351" s="40"/>
      <c r="I3351" s="57" t="s">
        <v>22</v>
      </c>
      <c r="J3351" s="57">
        <v>2</v>
      </c>
      <c r="K3351" s="57">
        <v>2</v>
      </c>
      <c r="L3351" s="57"/>
      <c r="M3351" s="57">
        <v>3.1</v>
      </c>
    </row>
    <row r="3352" s="83" customFormat="1" ht="60" spans="1:13">
      <c r="A3352" s="83" t="s">
        <v>44</v>
      </c>
      <c r="B3352" s="84">
        <v>3351</v>
      </c>
      <c r="C3352" s="57" t="s">
        <v>45</v>
      </c>
      <c r="D3352" s="57" t="s">
        <v>17</v>
      </c>
      <c r="E3352" s="42" t="s">
        <v>46</v>
      </c>
      <c r="F3352" s="58" t="s">
        <v>2799</v>
      </c>
      <c r="G3352" s="93" t="s">
        <v>4783</v>
      </c>
      <c r="H3352" s="40" t="s">
        <v>4784</v>
      </c>
      <c r="I3352" s="57" t="s">
        <v>22</v>
      </c>
      <c r="J3352" s="57">
        <v>4</v>
      </c>
      <c r="K3352" s="57">
        <v>4</v>
      </c>
      <c r="L3352" s="57"/>
      <c r="M3352" s="57">
        <v>3.1</v>
      </c>
    </row>
    <row r="3353" s="83" customFormat="1" ht="60" spans="1:13">
      <c r="A3353" s="83" t="s">
        <v>44</v>
      </c>
      <c r="B3353" s="84">
        <v>3352</v>
      </c>
      <c r="C3353" s="57" t="s">
        <v>45</v>
      </c>
      <c r="D3353" s="57" t="s">
        <v>17</v>
      </c>
      <c r="E3353" s="42" t="s">
        <v>46</v>
      </c>
      <c r="F3353" s="58" t="s">
        <v>2799</v>
      </c>
      <c r="G3353" s="93" t="s">
        <v>6870</v>
      </c>
      <c r="H3353" s="40" t="s">
        <v>4784</v>
      </c>
      <c r="I3353" s="57" t="s">
        <v>22</v>
      </c>
      <c r="J3353" s="57">
        <v>12</v>
      </c>
      <c r="K3353" s="57">
        <v>12</v>
      </c>
      <c r="L3353" s="57"/>
      <c r="M3353" s="57">
        <v>3.2</v>
      </c>
    </row>
    <row r="3354" s="83" customFormat="1" ht="60" spans="1:13">
      <c r="A3354" s="83" t="s">
        <v>44</v>
      </c>
      <c r="B3354" s="84">
        <v>3353</v>
      </c>
      <c r="C3354" s="57" t="s">
        <v>45</v>
      </c>
      <c r="D3354" s="57" t="s">
        <v>17</v>
      </c>
      <c r="E3354" s="42" t="s">
        <v>46</v>
      </c>
      <c r="F3354" s="58" t="s">
        <v>2799</v>
      </c>
      <c r="G3354" s="93" t="s">
        <v>6870</v>
      </c>
      <c r="H3354" s="40" t="s">
        <v>4784</v>
      </c>
      <c r="I3354" s="57" t="s">
        <v>22</v>
      </c>
      <c r="J3354" s="57">
        <v>3</v>
      </c>
      <c r="K3354" s="57">
        <v>3</v>
      </c>
      <c r="L3354" s="57"/>
      <c r="M3354" s="57">
        <v>3.2</v>
      </c>
    </row>
    <row r="3355" s="83" customFormat="1" ht="36" spans="1:13">
      <c r="A3355" s="83" t="s">
        <v>44</v>
      </c>
      <c r="B3355" s="84">
        <v>3354</v>
      </c>
      <c r="C3355" s="57" t="s">
        <v>45</v>
      </c>
      <c r="D3355" s="57" t="s">
        <v>17</v>
      </c>
      <c r="E3355" s="42" t="s">
        <v>46</v>
      </c>
      <c r="F3355" s="58" t="s">
        <v>2799</v>
      </c>
      <c r="G3355" s="93" t="s">
        <v>6871</v>
      </c>
      <c r="H3355" s="40"/>
      <c r="I3355" s="57" t="s">
        <v>22</v>
      </c>
      <c r="J3355" s="57">
        <v>2</v>
      </c>
      <c r="K3355" s="57">
        <v>0</v>
      </c>
      <c r="L3355" s="57"/>
      <c r="M3355" s="57">
        <v>3.2</v>
      </c>
    </row>
    <row r="3356" s="83" customFormat="1" ht="36" spans="1:13">
      <c r="A3356" s="83" t="s">
        <v>44</v>
      </c>
      <c r="B3356" s="84">
        <v>3355</v>
      </c>
      <c r="C3356" s="57" t="s">
        <v>45</v>
      </c>
      <c r="D3356" s="57" t="s">
        <v>17</v>
      </c>
      <c r="E3356" s="42" t="s">
        <v>46</v>
      </c>
      <c r="F3356" s="58" t="s">
        <v>2799</v>
      </c>
      <c r="G3356" s="93" t="s">
        <v>4804</v>
      </c>
      <c r="H3356" s="40"/>
      <c r="I3356" s="57" t="s">
        <v>22</v>
      </c>
      <c r="J3356" s="57">
        <v>1</v>
      </c>
      <c r="K3356" s="57">
        <v>1</v>
      </c>
      <c r="L3356" s="57"/>
      <c r="M3356" s="57">
        <v>3.1</v>
      </c>
    </row>
    <row r="3357" s="83" customFormat="1" ht="36" spans="1:13">
      <c r="A3357" s="83" t="s">
        <v>44</v>
      </c>
      <c r="B3357" s="84">
        <v>3356</v>
      </c>
      <c r="C3357" s="57" t="s">
        <v>45</v>
      </c>
      <c r="D3357" s="57" t="s">
        <v>17</v>
      </c>
      <c r="E3357" s="42" t="s">
        <v>46</v>
      </c>
      <c r="F3357" s="58" t="s">
        <v>2799</v>
      </c>
      <c r="G3357" s="93" t="s">
        <v>6872</v>
      </c>
      <c r="H3357" s="40"/>
      <c r="I3357" s="57" t="s">
        <v>22</v>
      </c>
      <c r="J3357" s="57">
        <v>3</v>
      </c>
      <c r="K3357" s="57">
        <v>3</v>
      </c>
      <c r="L3357" s="57"/>
      <c r="M3357" s="57">
        <v>3.1</v>
      </c>
    </row>
    <row r="3358" s="83" customFormat="1" ht="60" spans="1:13">
      <c r="A3358" s="83" t="s">
        <v>44</v>
      </c>
      <c r="B3358" s="84">
        <v>3357</v>
      </c>
      <c r="C3358" s="57" t="s">
        <v>45</v>
      </c>
      <c r="D3358" s="57" t="s">
        <v>17</v>
      </c>
      <c r="E3358" s="42" t="s">
        <v>46</v>
      </c>
      <c r="F3358" s="58" t="s">
        <v>2799</v>
      </c>
      <c r="G3358" s="93" t="s">
        <v>6873</v>
      </c>
      <c r="H3358" s="40" t="s">
        <v>4784</v>
      </c>
      <c r="I3358" s="57" t="s">
        <v>22</v>
      </c>
      <c r="J3358" s="57">
        <v>6</v>
      </c>
      <c r="K3358" s="57">
        <v>6</v>
      </c>
      <c r="L3358" s="57"/>
      <c r="M3358" s="57">
        <v>3.2</v>
      </c>
    </row>
    <row r="3359" s="83" customFormat="1" ht="36" spans="1:13">
      <c r="A3359" s="83" t="s">
        <v>44</v>
      </c>
      <c r="B3359" s="84">
        <v>3358</v>
      </c>
      <c r="C3359" s="57" t="s">
        <v>45</v>
      </c>
      <c r="D3359" s="57" t="s">
        <v>17</v>
      </c>
      <c r="E3359" s="42" t="s">
        <v>46</v>
      </c>
      <c r="F3359" s="58" t="s">
        <v>2086</v>
      </c>
      <c r="G3359" s="102" t="s">
        <v>6874</v>
      </c>
      <c r="H3359" s="40"/>
      <c r="I3359" s="57" t="s">
        <v>22</v>
      </c>
      <c r="J3359" s="57">
        <v>2</v>
      </c>
      <c r="K3359" s="57">
        <v>2</v>
      </c>
      <c r="L3359" s="57"/>
      <c r="M3359" s="57">
        <v>3.1</v>
      </c>
    </row>
    <row r="3360" s="83" customFormat="1" ht="36" spans="1:13">
      <c r="A3360" s="83" t="s">
        <v>44</v>
      </c>
      <c r="B3360" s="84">
        <v>3359</v>
      </c>
      <c r="C3360" s="57" t="s">
        <v>45</v>
      </c>
      <c r="D3360" s="57" t="s">
        <v>17</v>
      </c>
      <c r="E3360" s="42" t="s">
        <v>46</v>
      </c>
      <c r="F3360" s="58" t="s">
        <v>2482</v>
      </c>
      <c r="G3360" s="93" t="s">
        <v>6875</v>
      </c>
      <c r="H3360" s="40"/>
      <c r="I3360" s="57" t="s">
        <v>22</v>
      </c>
      <c r="J3360" s="57">
        <v>2</v>
      </c>
      <c r="K3360" s="57">
        <v>2</v>
      </c>
      <c r="L3360" s="57"/>
      <c r="M3360" s="57">
        <v>3.1</v>
      </c>
    </row>
    <row r="3361" s="83" customFormat="1" ht="36" spans="1:13">
      <c r="A3361" s="83" t="s">
        <v>44</v>
      </c>
      <c r="B3361" s="84">
        <v>3360</v>
      </c>
      <c r="C3361" s="57" t="s">
        <v>45</v>
      </c>
      <c r="D3361" s="57" t="s">
        <v>17</v>
      </c>
      <c r="E3361" s="42" t="s">
        <v>46</v>
      </c>
      <c r="F3361" s="58" t="s">
        <v>2482</v>
      </c>
      <c r="G3361" s="93" t="s">
        <v>6876</v>
      </c>
      <c r="H3361" s="40"/>
      <c r="I3361" s="57" t="s">
        <v>22</v>
      </c>
      <c r="J3361" s="57">
        <v>2</v>
      </c>
      <c r="K3361" s="57">
        <v>2</v>
      </c>
      <c r="L3361" s="57"/>
      <c r="M3361" s="57">
        <v>3.1</v>
      </c>
    </row>
    <row r="3362" s="83" customFormat="1" ht="36" spans="1:13">
      <c r="A3362" s="83" t="s">
        <v>44</v>
      </c>
      <c r="B3362" s="84">
        <v>3361</v>
      </c>
      <c r="C3362" s="57" t="s">
        <v>45</v>
      </c>
      <c r="D3362" s="57" t="s">
        <v>17</v>
      </c>
      <c r="E3362" s="42" t="s">
        <v>46</v>
      </c>
      <c r="F3362" s="58" t="s">
        <v>2482</v>
      </c>
      <c r="G3362" s="93" t="s">
        <v>3715</v>
      </c>
      <c r="H3362" s="40"/>
      <c r="I3362" s="57" t="s">
        <v>22</v>
      </c>
      <c r="J3362" s="57">
        <v>8</v>
      </c>
      <c r="K3362" s="57">
        <v>8</v>
      </c>
      <c r="L3362" s="57"/>
      <c r="M3362" s="57">
        <v>3.1</v>
      </c>
    </row>
    <row r="3363" s="83" customFormat="1" ht="36" spans="1:13">
      <c r="A3363" s="83" t="s">
        <v>44</v>
      </c>
      <c r="B3363" s="84">
        <v>3362</v>
      </c>
      <c r="C3363" s="57" t="s">
        <v>45</v>
      </c>
      <c r="D3363" s="57" t="s">
        <v>323</v>
      </c>
      <c r="E3363" s="42" t="s">
        <v>6621</v>
      </c>
      <c r="F3363" s="58" t="s">
        <v>323</v>
      </c>
      <c r="G3363" s="87" t="s">
        <v>6877</v>
      </c>
      <c r="H3363" s="91" t="s">
        <v>6302</v>
      </c>
      <c r="I3363" s="57" t="s">
        <v>2124</v>
      </c>
      <c r="J3363" s="57">
        <v>8</v>
      </c>
      <c r="K3363" s="57">
        <f>(CEILING(J3363*0.1,1))*1</f>
        <v>1</v>
      </c>
      <c r="L3363" s="57"/>
      <c r="M3363" s="57">
        <v>3.2</v>
      </c>
    </row>
    <row r="3364" s="83" customFormat="1" ht="36" spans="1:13">
      <c r="A3364" s="83" t="s">
        <v>44</v>
      </c>
      <c r="B3364" s="84">
        <v>3363</v>
      </c>
      <c r="C3364" s="57" t="s">
        <v>45</v>
      </c>
      <c r="D3364" s="57" t="s">
        <v>323</v>
      </c>
      <c r="E3364" s="42" t="s">
        <v>6621</v>
      </c>
      <c r="F3364" s="58" t="s">
        <v>323</v>
      </c>
      <c r="G3364" s="87" t="s">
        <v>6878</v>
      </c>
      <c r="H3364" s="91" t="s">
        <v>6302</v>
      </c>
      <c r="I3364" s="57" t="s">
        <v>2124</v>
      </c>
      <c r="J3364" s="57">
        <v>20</v>
      </c>
      <c r="K3364" s="57">
        <f t="shared" ref="K3364:K3368" si="190">J3364</f>
        <v>20</v>
      </c>
      <c r="L3364" s="57"/>
      <c r="M3364" s="57">
        <v>3.2</v>
      </c>
    </row>
    <row r="3365" s="83" customFormat="1" ht="36" spans="1:13">
      <c r="A3365" s="83" t="s">
        <v>44</v>
      </c>
      <c r="B3365" s="84">
        <v>3364</v>
      </c>
      <c r="C3365" s="57" t="s">
        <v>45</v>
      </c>
      <c r="D3365" s="57" t="s">
        <v>323</v>
      </c>
      <c r="E3365" s="42" t="s">
        <v>6621</v>
      </c>
      <c r="F3365" s="58" t="s">
        <v>323</v>
      </c>
      <c r="G3365" s="87" t="s">
        <v>6879</v>
      </c>
      <c r="H3365" s="91" t="s">
        <v>6302</v>
      </c>
      <c r="I3365" s="57" t="s">
        <v>2124</v>
      </c>
      <c r="J3365" s="57">
        <v>20</v>
      </c>
      <c r="K3365" s="57">
        <f t="shared" si="190"/>
        <v>20</v>
      </c>
      <c r="L3365" s="57"/>
      <c r="M3365" s="57">
        <v>3.2</v>
      </c>
    </row>
    <row r="3366" s="83" customFormat="1" ht="36" spans="1:13">
      <c r="A3366" s="83" t="s">
        <v>44</v>
      </c>
      <c r="B3366" s="84">
        <v>3365</v>
      </c>
      <c r="C3366" s="57" t="s">
        <v>45</v>
      </c>
      <c r="D3366" s="57" t="s">
        <v>323</v>
      </c>
      <c r="E3366" s="42" t="s">
        <v>6621</v>
      </c>
      <c r="F3366" s="58" t="s">
        <v>323</v>
      </c>
      <c r="G3366" s="87" t="s">
        <v>6880</v>
      </c>
      <c r="H3366" s="91" t="s">
        <v>6302</v>
      </c>
      <c r="I3366" s="57" t="s">
        <v>2124</v>
      </c>
      <c r="J3366" s="57">
        <v>20</v>
      </c>
      <c r="K3366" s="57">
        <f t="shared" si="190"/>
        <v>20</v>
      </c>
      <c r="L3366" s="57"/>
      <c r="M3366" s="57">
        <v>3.2</v>
      </c>
    </row>
    <row r="3367" s="83" customFormat="1" ht="36" spans="1:13">
      <c r="A3367" s="83" t="s">
        <v>44</v>
      </c>
      <c r="B3367" s="84">
        <v>3366</v>
      </c>
      <c r="C3367" s="57" t="s">
        <v>45</v>
      </c>
      <c r="D3367" s="57" t="s">
        <v>323</v>
      </c>
      <c r="E3367" s="42" t="s">
        <v>6621</v>
      </c>
      <c r="F3367" s="58" t="s">
        <v>323</v>
      </c>
      <c r="G3367" s="87" t="s">
        <v>6881</v>
      </c>
      <c r="H3367" s="91" t="s">
        <v>6302</v>
      </c>
      <c r="I3367" s="57" t="s">
        <v>2124</v>
      </c>
      <c r="J3367" s="57">
        <v>4</v>
      </c>
      <c r="K3367" s="57">
        <f t="shared" si="190"/>
        <v>4</v>
      </c>
      <c r="L3367" s="57"/>
      <c r="M3367" s="57">
        <v>3.2</v>
      </c>
    </row>
    <row r="3368" s="83" customFormat="1" ht="36" spans="1:13">
      <c r="A3368" s="83" t="s">
        <v>44</v>
      </c>
      <c r="B3368" s="84">
        <v>3367</v>
      </c>
      <c r="C3368" s="57" t="s">
        <v>45</v>
      </c>
      <c r="D3368" s="57" t="s">
        <v>323</v>
      </c>
      <c r="E3368" s="42" t="s">
        <v>6621</v>
      </c>
      <c r="F3368" s="58" t="s">
        <v>323</v>
      </c>
      <c r="G3368" s="87" t="s">
        <v>6882</v>
      </c>
      <c r="H3368" s="91" t="s">
        <v>6302</v>
      </c>
      <c r="I3368" s="57" t="s">
        <v>2124</v>
      </c>
      <c r="J3368" s="57">
        <v>35</v>
      </c>
      <c r="K3368" s="57">
        <f t="shared" si="190"/>
        <v>35</v>
      </c>
      <c r="L3368" s="57"/>
      <c r="M3368" s="57">
        <v>3.2</v>
      </c>
    </row>
    <row r="3369" s="83" customFormat="1" ht="36" spans="1:13">
      <c r="A3369" s="83" t="s">
        <v>44</v>
      </c>
      <c r="B3369" s="84">
        <v>3368</v>
      </c>
      <c r="C3369" s="57" t="s">
        <v>45</v>
      </c>
      <c r="D3369" s="57" t="s">
        <v>323</v>
      </c>
      <c r="E3369" s="42" t="s">
        <v>6621</v>
      </c>
      <c r="F3369" s="58" t="s">
        <v>323</v>
      </c>
      <c r="G3369" s="87" t="s">
        <v>6883</v>
      </c>
      <c r="H3369" s="91" t="s">
        <v>2123</v>
      </c>
      <c r="I3369" s="57" t="s">
        <v>2124</v>
      </c>
      <c r="J3369" s="57">
        <v>3</v>
      </c>
      <c r="K3369" s="57">
        <f>(CEILING(J3369*0.1,1))*1</f>
        <v>1</v>
      </c>
      <c r="L3369" s="57"/>
      <c r="M3369" s="57">
        <v>3.2</v>
      </c>
    </row>
    <row r="3370" s="83" customFormat="1" ht="36" spans="1:13">
      <c r="A3370" s="83" t="s">
        <v>44</v>
      </c>
      <c r="B3370" s="84">
        <v>3369</v>
      </c>
      <c r="C3370" s="57" t="s">
        <v>45</v>
      </c>
      <c r="D3370" s="57" t="s">
        <v>323</v>
      </c>
      <c r="E3370" s="42" t="s">
        <v>6621</v>
      </c>
      <c r="F3370" s="58" t="s">
        <v>323</v>
      </c>
      <c r="G3370" s="87" t="s">
        <v>2822</v>
      </c>
      <c r="H3370" s="91" t="s">
        <v>2123</v>
      </c>
      <c r="I3370" s="57" t="s">
        <v>2124</v>
      </c>
      <c r="J3370" s="57">
        <v>6</v>
      </c>
      <c r="K3370" s="57">
        <f t="shared" ref="K3370:K3377" si="191">J3370</f>
        <v>6</v>
      </c>
      <c r="L3370" s="57"/>
      <c r="M3370" s="57">
        <v>3.2</v>
      </c>
    </row>
    <row r="3371" s="83" customFormat="1" ht="36" spans="1:13">
      <c r="A3371" s="83" t="s">
        <v>44</v>
      </c>
      <c r="B3371" s="84">
        <v>3370</v>
      </c>
      <c r="C3371" s="57" t="s">
        <v>45</v>
      </c>
      <c r="D3371" s="57" t="s">
        <v>323</v>
      </c>
      <c r="E3371" s="42" t="s">
        <v>6621</v>
      </c>
      <c r="F3371" s="58" t="s">
        <v>323</v>
      </c>
      <c r="G3371" s="87" t="s">
        <v>6884</v>
      </c>
      <c r="H3371" s="91" t="s">
        <v>2123</v>
      </c>
      <c r="I3371" s="57" t="s">
        <v>2124</v>
      </c>
      <c r="J3371" s="57">
        <v>4</v>
      </c>
      <c r="K3371" s="57">
        <f t="shared" si="191"/>
        <v>4</v>
      </c>
      <c r="L3371" s="57"/>
      <c r="M3371" s="57">
        <v>3.2</v>
      </c>
    </row>
    <row r="3372" s="83" customFormat="1" ht="36" spans="1:13">
      <c r="A3372" s="83" t="s">
        <v>44</v>
      </c>
      <c r="B3372" s="84">
        <v>3371</v>
      </c>
      <c r="C3372" s="57" t="s">
        <v>45</v>
      </c>
      <c r="D3372" s="57" t="s">
        <v>323</v>
      </c>
      <c r="E3372" s="42" t="s">
        <v>6621</v>
      </c>
      <c r="F3372" s="58" t="s">
        <v>323</v>
      </c>
      <c r="G3372" s="87" t="s">
        <v>2888</v>
      </c>
      <c r="H3372" s="91" t="s">
        <v>2374</v>
      </c>
      <c r="I3372" s="57" t="s">
        <v>2124</v>
      </c>
      <c r="J3372" s="57">
        <v>250</v>
      </c>
      <c r="K3372" s="57">
        <f>(CEILING(J3372*0.1,1))*1</f>
        <v>25</v>
      </c>
      <c r="L3372" s="57"/>
      <c r="M3372" s="57">
        <v>3.2</v>
      </c>
    </row>
    <row r="3373" s="83" customFormat="1" ht="36" spans="1:13">
      <c r="A3373" s="83" t="s">
        <v>44</v>
      </c>
      <c r="B3373" s="84">
        <v>3372</v>
      </c>
      <c r="C3373" s="57" t="s">
        <v>45</v>
      </c>
      <c r="D3373" s="57" t="s">
        <v>323</v>
      </c>
      <c r="E3373" s="42" t="s">
        <v>6621</v>
      </c>
      <c r="F3373" s="58" t="s">
        <v>323</v>
      </c>
      <c r="G3373" s="87" t="s">
        <v>6885</v>
      </c>
      <c r="H3373" s="91" t="s">
        <v>2374</v>
      </c>
      <c r="I3373" s="57" t="s">
        <v>2124</v>
      </c>
      <c r="J3373" s="57">
        <v>600</v>
      </c>
      <c r="K3373" s="57">
        <f t="shared" si="191"/>
        <v>600</v>
      </c>
      <c r="L3373" s="57"/>
      <c r="M3373" s="57">
        <v>3.2</v>
      </c>
    </row>
    <row r="3374" s="83" customFormat="1" ht="36" spans="1:13">
      <c r="A3374" s="83" t="s">
        <v>44</v>
      </c>
      <c r="B3374" s="84">
        <v>3373</v>
      </c>
      <c r="C3374" s="57" t="s">
        <v>45</v>
      </c>
      <c r="D3374" s="57" t="s">
        <v>323</v>
      </c>
      <c r="E3374" s="42" t="s">
        <v>6621</v>
      </c>
      <c r="F3374" s="58" t="s">
        <v>323</v>
      </c>
      <c r="G3374" s="87" t="s">
        <v>6886</v>
      </c>
      <c r="H3374" s="91" t="s">
        <v>2374</v>
      </c>
      <c r="I3374" s="57" t="s">
        <v>2124</v>
      </c>
      <c r="J3374" s="57">
        <v>50</v>
      </c>
      <c r="K3374" s="57">
        <f t="shared" si="191"/>
        <v>50</v>
      </c>
      <c r="L3374" s="57"/>
      <c r="M3374" s="57">
        <v>3.2</v>
      </c>
    </row>
    <row r="3375" s="83" customFormat="1" ht="36" spans="1:13">
      <c r="A3375" s="83" t="s">
        <v>44</v>
      </c>
      <c r="B3375" s="84">
        <v>3374</v>
      </c>
      <c r="C3375" s="57" t="s">
        <v>45</v>
      </c>
      <c r="D3375" s="57" t="s">
        <v>323</v>
      </c>
      <c r="E3375" s="42" t="s">
        <v>6621</v>
      </c>
      <c r="F3375" s="58" t="s">
        <v>323</v>
      </c>
      <c r="G3375" s="87" t="s">
        <v>6887</v>
      </c>
      <c r="H3375" s="91" t="s">
        <v>2374</v>
      </c>
      <c r="I3375" s="57" t="s">
        <v>2124</v>
      </c>
      <c r="J3375" s="57">
        <v>400</v>
      </c>
      <c r="K3375" s="57">
        <f t="shared" si="191"/>
        <v>400</v>
      </c>
      <c r="L3375" s="57"/>
      <c r="M3375" s="57">
        <v>3.2</v>
      </c>
    </row>
    <row r="3376" s="83" customFormat="1" ht="36" spans="1:13">
      <c r="A3376" s="83" t="s">
        <v>44</v>
      </c>
      <c r="B3376" s="84">
        <v>3375</v>
      </c>
      <c r="C3376" s="57" t="s">
        <v>45</v>
      </c>
      <c r="D3376" s="57" t="s">
        <v>323</v>
      </c>
      <c r="E3376" s="42" t="s">
        <v>6621</v>
      </c>
      <c r="F3376" s="58" t="s">
        <v>323</v>
      </c>
      <c r="G3376" s="87" t="s">
        <v>6888</v>
      </c>
      <c r="H3376" s="91" t="s">
        <v>2374</v>
      </c>
      <c r="I3376" s="57" t="s">
        <v>2124</v>
      </c>
      <c r="J3376" s="57">
        <v>100</v>
      </c>
      <c r="K3376" s="57">
        <f t="shared" si="191"/>
        <v>100</v>
      </c>
      <c r="L3376" s="57"/>
      <c r="M3376" s="57">
        <v>3.2</v>
      </c>
    </row>
    <row r="3377" s="83" customFormat="1" ht="36" spans="1:13">
      <c r="A3377" s="83" t="s">
        <v>44</v>
      </c>
      <c r="B3377" s="84">
        <v>3376</v>
      </c>
      <c r="C3377" s="57" t="s">
        <v>45</v>
      </c>
      <c r="D3377" s="57" t="s">
        <v>323</v>
      </c>
      <c r="E3377" s="42" t="s">
        <v>6621</v>
      </c>
      <c r="F3377" s="58" t="s">
        <v>323</v>
      </c>
      <c r="G3377" s="87" t="s">
        <v>6889</v>
      </c>
      <c r="H3377" s="91" t="s">
        <v>3453</v>
      </c>
      <c r="I3377" s="57" t="s">
        <v>2124</v>
      </c>
      <c r="J3377" s="57">
        <v>1000</v>
      </c>
      <c r="K3377" s="57">
        <f t="shared" si="191"/>
        <v>1000</v>
      </c>
      <c r="L3377" s="57"/>
      <c r="M3377" s="57">
        <v>3.1</v>
      </c>
    </row>
    <row r="3378" s="83" customFormat="1" ht="36" spans="1:13">
      <c r="A3378" s="83" t="s">
        <v>44</v>
      </c>
      <c r="B3378" s="84">
        <v>3377</v>
      </c>
      <c r="C3378" s="57" t="s">
        <v>45</v>
      </c>
      <c r="D3378" s="57" t="s">
        <v>323</v>
      </c>
      <c r="E3378" s="42" t="s">
        <v>6621</v>
      </c>
      <c r="F3378" s="58" t="s">
        <v>323</v>
      </c>
      <c r="G3378" s="87" t="s">
        <v>3144</v>
      </c>
      <c r="H3378" s="91" t="s">
        <v>3913</v>
      </c>
      <c r="I3378" s="57" t="s">
        <v>2124</v>
      </c>
      <c r="J3378" s="57">
        <v>160</v>
      </c>
      <c r="K3378" s="57">
        <f>(CEILING(J3378*0.1,1))*1</f>
        <v>16</v>
      </c>
      <c r="L3378" s="57"/>
      <c r="M3378" s="57">
        <v>3.1</v>
      </c>
    </row>
    <row r="3379" s="83" customFormat="1" ht="36" spans="1:13">
      <c r="A3379" s="83" t="s">
        <v>44</v>
      </c>
      <c r="B3379" s="84">
        <v>3378</v>
      </c>
      <c r="C3379" s="57" t="s">
        <v>45</v>
      </c>
      <c r="D3379" s="57" t="s">
        <v>323</v>
      </c>
      <c r="E3379" s="42" t="s">
        <v>6621</v>
      </c>
      <c r="F3379" s="58" t="s">
        <v>323</v>
      </c>
      <c r="G3379" s="87" t="s">
        <v>6890</v>
      </c>
      <c r="H3379" s="91" t="s">
        <v>3913</v>
      </c>
      <c r="I3379" s="57" t="s">
        <v>2124</v>
      </c>
      <c r="J3379" s="57">
        <v>400</v>
      </c>
      <c r="K3379" s="57">
        <f t="shared" ref="K3379:K3383" si="192">J3379</f>
        <v>400</v>
      </c>
      <c r="L3379" s="57"/>
      <c r="M3379" s="57">
        <v>3.1</v>
      </c>
    </row>
    <row r="3380" s="83" customFormat="1" ht="36" spans="1:13">
      <c r="A3380" s="83" t="s">
        <v>44</v>
      </c>
      <c r="B3380" s="84">
        <v>3379</v>
      </c>
      <c r="C3380" s="57" t="s">
        <v>45</v>
      </c>
      <c r="D3380" s="57" t="s">
        <v>323</v>
      </c>
      <c r="E3380" s="42" t="s">
        <v>6621</v>
      </c>
      <c r="F3380" s="58" t="s">
        <v>323</v>
      </c>
      <c r="G3380" s="87" t="s">
        <v>6891</v>
      </c>
      <c r="H3380" s="91" t="s">
        <v>3913</v>
      </c>
      <c r="I3380" s="57" t="s">
        <v>2124</v>
      </c>
      <c r="J3380" s="57">
        <v>200</v>
      </c>
      <c r="K3380" s="57">
        <f t="shared" si="192"/>
        <v>200</v>
      </c>
      <c r="L3380" s="57"/>
      <c r="M3380" s="57">
        <v>3.1</v>
      </c>
    </row>
    <row r="3381" s="83" customFormat="1" ht="36" spans="1:13">
      <c r="A3381" s="83" t="s">
        <v>44</v>
      </c>
      <c r="B3381" s="84">
        <v>3380</v>
      </c>
      <c r="C3381" s="57" t="s">
        <v>45</v>
      </c>
      <c r="D3381" s="57" t="s">
        <v>323</v>
      </c>
      <c r="E3381" s="42" t="s">
        <v>6621</v>
      </c>
      <c r="F3381" s="58" t="s">
        <v>323</v>
      </c>
      <c r="G3381" s="87" t="s">
        <v>2883</v>
      </c>
      <c r="H3381" s="91" t="s">
        <v>5240</v>
      </c>
      <c r="I3381" s="57" t="s">
        <v>2124</v>
      </c>
      <c r="J3381" s="57">
        <v>400</v>
      </c>
      <c r="K3381" s="57">
        <f>(CEILING(J3381*0.1,1))*1</f>
        <v>40</v>
      </c>
      <c r="L3381" s="57"/>
      <c r="M3381" s="57">
        <v>3.1</v>
      </c>
    </row>
    <row r="3382" s="83" customFormat="1" ht="36" spans="1:13">
      <c r="A3382" s="83" t="s">
        <v>44</v>
      </c>
      <c r="B3382" s="84">
        <v>3381</v>
      </c>
      <c r="C3382" s="57" t="s">
        <v>45</v>
      </c>
      <c r="D3382" s="57" t="s">
        <v>323</v>
      </c>
      <c r="E3382" s="42" t="s">
        <v>6621</v>
      </c>
      <c r="F3382" s="58" t="s">
        <v>323</v>
      </c>
      <c r="G3382" s="87" t="s">
        <v>3158</v>
      </c>
      <c r="H3382" s="91" t="s">
        <v>5240</v>
      </c>
      <c r="I3382" s="57" t="s">
        <v>2124</v>
      </c>
      <c r="J3382" s="57">
        <v>100</v>
      </c>
      <c r="K3382" s="57">
        <f t="shared" si="192"/>
        <v>100</v>
      </c>
      <c r="L3382" s="57"/>
      <c r="M3382" s="57">
        <v>3.1</v>
      </c>
    </row>
    <row r="3383" s="83" customFormat="1" ht="36" spans="1:13">
      <c r="A3383" s="83" t="s">
        <v>44</v>
      </c>
      <c r="B3383" s="84">
        <v>3382</v>
      </c>
      <c r="C3383" s="57" t="s">
        <v>45</v>
      </c>
      <c r="D3383" s="57" t="s">
        <v>323</v>
      </c>
      <c r="E3383" s="42" t="s">
        <v>6621</v>
      </c>
      <c r="F3383" s="58" t="s">
        <v>323</v>
      </c>
      <c r="G3383" s="87" t="s">
        <v>2893</v>
      </c>
      <c r="H3383" s="91" t="s">
        <v>5240</v>
      </c>
      <c r="I3383" s="57" t="s">
        <v>2124</v>
      </c>
      <c r="J3383" s="57">
        <v>170</v>
      </c>
      <c r="K3383" s="57">
        <f t="shared" si="192"/>
        <v>170</v>
      </c>
      <c r="L3383" s="57"/>
      <c r="M3383" s="57">
        <v>3.1</v>
      </c>
    </row>
    <row r="3384" s="83" customFormat="1" ht="36" spans="1:13">
      <c r="A3384" s="83" t="s">
        <v>44</v>
      </c>
      <c r="B3384" s="84">
        <v>3383</v>
      </c>
      <c r="C3384" s="57" t="s">
        <v>45</v>
      </c>
      <c r="D3384" s="57" t="s">
        <v>323</v>
      </c>
      <c r="E3384" s="42" t="s">
        <v>6621</v>
      </c>
      <c r="F3384" s="58" t="s">
        <v>323</v>
      </c>
      <c r="G3384" s="87" t="s">
        <v>6892</v>
      </c>
      <c r="H3384" s="91" t="s">
        <v>2162</v>
      </c>
      <c r="I3384" s="57" t="s">
        <v>2124</v>
      </c>
      <c r="J3384" s="57">
        <v>100</v>
      </c>
      <c r="K3384" s="57">
        <f>(CEILING(J3384*0.1,1))*1</f>
        <v>10</v>
      </c>
      <c r="L3384" s="57"/>
      <c r="M3384" s="57">
        <v>3.2</v>
      </c>
    </row>
    <row r="3385" s="83" customFormat="1" ht="36" spans="1:13">
      <c r="A3385" s="83" t="s">
        <v>44</v>
      </c>
      <c r="B3385" s="84">
        <v>3384</v>
      </c>
      <c r="C3385" s="57" t="s">
        <v>45</v>
      </c>
      <c r="D3385" s="57" t="s">
        <v>323</v>
      </c>
      <c r="E3385" s="42" t="s">
        <v>6621</v>
      </c>
      <c r="F3385" s="58" t="s">
        <v>323</v>
      </c>
      <c r="G3385" s="87" t="s">
        <v>2384</v>
      </c>
      <c r="H3385" s="91" t="s">
        <v>2162</v>
      </c>
      <c r="I3385" s="57" t="s">
        <v>2124</v>
      </c>
      <c r="J3385" s="57">
        <v>400</v>
      </c>
      <c r="K3385" s="57">
        <f t="shared" ref="K3385:K3388" si="193">J3385</f>
        <v>400</v>
      </c>
      <c r="L3385" s="57"/>
      <c r="M3385" s="57">
        <v>3.2</v>
      </c>
    </row>
    <row r="3386" s="83" customFormat="1" ht="36" spans="1:13">
      <c r="A3386" s="83" t="s">
        <v>44</v>
      </c>
      <c r="B3386" s="84">
        <v>3385</v>
      </c>
      <c r="C3386" s="57" t="s">
        <v>45</v>
      </c>
      <c r="D3386" s="57" t="s">
        <v>323</v>
      </c>
      <c r="E3386" s="42" t="s">
        <v>6621</v>
      </c>
      <c r="F3386" s="58" t="s">
        <v>323</v>
      </c>
      <c r="G3386" s="87" t="s">
        <v>6893</v>
      </c>
      <c r="H3386" s="91" t="s">
        <v>2162</v>
      </c>
      <c r="I3386" s="57" t="s">
        <v>2124</v>
      </c>
      <c r="J3386" s="57">
        <v>50</v>
      </c>
      <c r="K3386" s="57">
        <f t="shared" si="193"/>
        <v>50</v>
      </c>
      <c r="L3386" s="57"/>
      <c r="M3386" s="57">
        <v>3.2</v>
      </c>
    </row>
    <row r="3387" s="83" customFormat="1" ht="36" spans="1:13">
      <c r="A3387" s="83" t="s">
        <v>44</v>
      </c>
      <c r="B3387" s="84">
        <v>3386</v>
      </c>
      <c r="C3387" s="57" t="s">
        <v>45</v>
      </c>
      <c r="D3387" s="57" t="s">
        <v>323</v>
      </c>
      <c r="E3387" s="42" t="s">
        <v>6621</v>
      </c>
      <c r="F3387" s="58" t="s">
        <v>323</v>
      </c>
      <c r="G3387" s="87" t="s">
        <v>6894</v>
      </c>
      <c r="H3387" s="91" t="s">
        <v>2162</v>
      </c>
      <c r="I3387" s="57" t="s">
        <v>2124</v>
      </c>
      <c r="J3387" s="57">
        <v>100</v>
      </c>
      <c r="K3387" s="57">
        <f t="shared" si="193"/>
        <v>100</v>
      </c>
      <c r="L3387" s="57"/>
      <c r="M3387" s="57">
        <v>3.2</v>
      </c>
    </row>
    <row r="3388" s="83" customFormat="1" ht="36" spans="1:13">
      <c r="A3388" s="83" t="s">
        <v>44</v>
      </c>
      <c r="B3388" s="84">
        <v>3387</v>
      </c>
      <c r="C3388" s="57" t="s">
        <v>45</v>
      </c>
      <c r="D3388" s="57" t="s">
        <v>323</v>
      </c>
      <c r="E3388" s="42" t="s">
        <v>6621</v>
      </c>
      <c r="F3388" s="58" t="s">
        <v>323</v>
      </c>
      <c r="G3388" s="87" t="s">
        <v>6895</v>
      </c>
      <c r="H3388" s="91" t="s">
        <v>2162</v>
      </c>
      <c r="I3388" s="57" t="s">
        <v>2124</v>
      </c>
      <c r="J3388" s="57">
        <v>50</v>
      </c>
      <c r="K3388" s="57">
        <f t="shared" si="193"/>
        <v>50</v>
      </c>
      <c r="L3388" s="57"/>
      <c r="M3388" s="57">
        <v>3.2</v>
      </c>
    </row>
    <row r="3389" s="83" customFormat="1" ht="36" spans="1:13">
      <c r="A3389" s="83" t="s">
        <v>44</v>
      </c>
      <c r="B3389" s="84">
        <v>3388</v>
      </c>
      <c r="C3389" s="57" t="s">
        <v>45</v>
      </c>
      <c r="D3389" s="57" t="s">
        <v>323</v>
      </c>
      <c r="E3389" s="42" t="s">
        <v>6621</v>
      </c>
      <c r="F3389" s="58" t="s">
        <v>323</v>
      </c>
      <c r="G3389" s="87" t="s">
        <v>6896</v>
      </c>
      <c r="H3389" s="91" t="s">
        <v>2162</v>
      </c>
      <c r="I3389" s="57" t="s">
        <v>2124</v>
      </c>
      <c r="J3389" s="57">
        <v>100</v>
      </c>
      <c r="K3389" s="57">
        <f>(CEILING(J3389*0.1,1))*1</f>
        <v>10</v>
      </c>
      <c r="L3389" s="57"/>
      <c r="M3389" s="57">
        <v>3.2</v>
      </c>
    </row>
    <row r="3390" s="83" customFormat="1" ht="36" spans="1:13">
      <c r="A3390" s="83" t="s">
        <v>44</v>
      </c>
      <c r="B3390" s="84">
        <v>3389</v>
      </c>
      <c r="C3390" s="57" t="s">
        <v>45</v>
      </c>
      <c r="D3390" s="57" t="s">
        <v>323</v>
      </c>
      <c r="E3390" s="42" t="s">
        <v>6621</v>
      </c>
      <c r="F3390" s="58" t="s">
        <v>323</v>
      </c>
      <c r="G3390" s="87" t="s">
        <v>2161</v>
      </c>
      <c r="H3390" s="91" t="s">
        <v>2162</v>
      </c>
      <c r="I3390" s="57" t="s">
        <v>2124</v>
      </c>
      <c r="J3390" s="57">
        <v>250</v>
      </c>
      <c r="K3390" s="57">
        <f t="shared" ref="K3390:K3392" si="194">J3390</f>
        <v>250</v>
      </c>
      <c r="L3390" s="57"/>
      <c r="M3390" s="57">
        <v>3.2</v>
      </c>
    </row>
    <row r="3391" s="83" customFormat="1" ht="36" spans="1:13">
      <c r="A3391" s="83" t="s">
        <v>44</v>
      </c>
      <c r="B3391" s="84">
        <v>3390</v>
      </c>
      <c r="C3391" s="57" t="s">
        <v>45</v>
      </c>
      <c r="D3391" s="57" t="s">
        <v>323</v>
      </c>
      <c r="E3391" s="42" t="s">
        <v>6621</v>
      </c>
      <c r="F3391" s="58" t="s">
        <v>323</v>
      </c>
      <c r="G3391" s="87" t="s">
        <v>6897</v>
      </c>
      <c r="H3391" s="91" t="s">
        <v>2162</v>
      </c>
      <c r="I3391" s="57" t="s">
        <v>2124</v>
      </c>
      <c r="J3391" s="57">
        <v>50</v>
      </c>
      <c r="K3391" s="57">
        <f t="shared" si="194"/>
        <v>50</v>
      </c>
      <c r="L3391" s="57"/>
      <c r="M3391" s="57">
        <v>3.2</v>
      </c>
    </row>
    <row r="3392" s="83" customFormat="1" ht="36" spans="1:13">
      <c r="A3392" s="83" t="s">
        <v>44</v>
      </c>
      <c r="B3392" s="84">
        <v>3391</v>
      </c>
      <c r="C3392" s="57" t="s">
        <v>45</v>
      </c>
      <c r="D3392" s="57" t="s">
        <v>323</v>
      </c>
      <c r="E3392" s="42" t="s">
        <v>6621</v>
      </c>
      <c r="F3392" s="58" t="s">
        <v>323</v>
      </c>
      <c r="G3392" s="87" t="s">
        <v>6898</v>
      </c>
      <c r="H3392" s="91" t="s">
        <v>2162</v>
      </c>
      <c r="I3392" s="57" t="s">
        <v>2124</v>
      </c>
      <c r="J3392" s="57">
        <v>530</v>
      </c>
      <c r="K3392" s="57">
        <f t="shared" si="194"/>
        <v>530</v>
      </c>
      <c r="L3392" s="57"/>
      <c r="M3392" s="57">
        <v>3.2</v>
      </c>
    </row>
    <row r="3393" s="83" customFormat="1" ht="36" spans="1:13">
      <c r="A3393" s="83" t="s">
        <v>44</v>
      </c>
      <c r="B3393" s="84">
        <v>3392</v>
      </c>
      <c r="C3393" s="57" t="s">
        <v>45</v>
      </c>
      <c r="D3393" s="57" t="s">
        <v>323</v>
      </c>
      <c r="E3393" s="42" t="s">
        <v>6621</v>
      </c>
      <c r="F3393" s="58" t="s">
        <v>323</v>
      </c>
      <c r="G3393" s="87" t="s">
        <v>6899</v>
      </c>
      <c r="H3393" s="91" t="s">
        <v>2141</v>
      </c>
      <c r="I3393" s="57" t="s">
        <v>2124</v>
      </c>
      <c r="J3393" s="57">
        <v>37</v>
      </c>
      <c r="K3393" s="57">
        <f>(CEILING(J3393*0.1,1))*1</f>
        <v>4</v>
      </c>
      <c r="L3393" s="57"/>
      <c r="M3393" s="57">
        <v>3.2</v>
      </c>
    </row>
    <row r="3394" s="83" customFormat="1" ht="36" spans="1:13">
      <c r="A3394" s="83" t="s">
        <v>44</v>
      </c>
      <c r="B3394" s="84">
        <v>3393</v>
      </c>
      <c r="C3394" s="57" t="s">
        <v>45</v>
      </c>
      <c r="D3394" s="57" t="s">
        <v>323</v>
      </c>
      <c r="E3394" s="42" t="s">
        <v>6621</v>
      </c>
      <c r="F3394" s="58" t="s">
        <v>323</v>
      </c>
      <c r="G3394" s="87" t="s">
        <v>2876</v>
      </c>
      <c r="H3394" s="91" t="s">
        <v>2141</v>
      </c>
      <c r="I3394" s="57" t="s">
        <v>2124</v>
      </c>
      <c r="J3394" s="57">
        <v>51</v>
      </c>
      <c r="K3394" s="57">
        <f t="shared" ref="K3394:K3398" si="195">J3394</f>
        <v>51</v>
      </c>
      <c r="L3394" s="57"/>
      <c r="M3394" s="57">
        <v>3.2</v>
      </c>
    </row>
    <row r="3395" s="83" customFormat="1" ht="36" spans="1:13">
      <c r="A3395" s="83" t="s">
        <v>44</v>
      </c>
      <c r="B3395" s="84">
        <v>3394</v>
      </c>
      <c r="C3395" s="57" t="s">
        <v>45</v>
      </c>
      <c r="D3395" s="57" t="s">
        <v>323</v>
      </c>
      <c r="E3395" s="42" t="s">
        <v>6621</v>
      </c>
      <c r="F3395" s="58" t="s">
        <v>323</v>
      </c>
      <c r="G3395" s="87" t="s">
        <v>6900</v>
      </c>
      <c r="H3395" s="91" t="s">
        <v>2141</v>
      </c>
      <c r="I3395" s="57" t="s">
        <v>2124</v>
      </c>
      <c r="J3395" s="57">
        <v>37</v>
      </c>
      <c r="K3395" s="57">
        <f t="shared" si="195"/>
        <v>37</v>
      </c>
      <c r="L3395" s="57"/>
      <c r="M3395" s="57">
        <v>3.2</v>
      </c>
    </row>
    <row r="3396" s="83" customFormat="1" ht="36" spans="1:13">
      <c r="A3396" s="83" t="s">
        <v>44</v>
      </c>
      <c r="B3396" s="84">
        <v>3395</v>
      </c>
      <c r="C3396" s="57" t="s">
        <v>45</v>
      </c>
      <c r="D3396" s="57" t="s">
        <v>323</v>
      </c>
      <c r="E3396" s="42" t="s">
        <v>6621</v>
      </c>
      <c r="F3396" s="58" t="s">
        <v>323</v>
      </c>
      <c r="G3396" s="87" t="s">
        <v>3002</v>
      </c>
      <c r="H3396" s="91" t="s">
        <v>2141</v>
      </c>
      <c r="I3396" s="57" t="s">
        <v>2124</v>
      </c>
      <c r="J3396" s="57">
        <v>58</v>
      </c>
      <c r="K3396" s="57">
        <f t="shared" si="195"/>
        <v>58</v>
      </c>
      <c r="L3396" s="57"/>
      <c r="M3396" s="57">
        <v>3.2</v>
      </c>
    </row>
    <row r="3397" s="83" customFormat="1" ht="36" spans="1:13">
      <c r="A3397" s="83" t="s">
        <v>44</v>
      </c>
      <c r="B3397" s="84">
        <v>3396</v>
      </c>
      <c r="C3397" s="57" t="s">
        <v>45</v>
      </c>
      <c r="D3397" s="57" t="s">
        <v>323</v>
      </c>
      <c r="E3397" s="42" t="s">
        <v>6621</v>
      </c>
      <c r="F3397" s="58" t="s">
        <v>323</v>
      </c>
      <c r="G3397" s="87" t="s">
        <v>6901</v>
      </c>
      <c r="H3397" s="91" t="s">
        <v>2141</v>
      </c>
      <c r="I3397" s="57" t="s">
        <v>2124</v>
      </c>
      <c r="J3397" s="57">
        <v>22</v>
      </c>
      <c r="K3397" s="57">
        <f t="shared" si="195"/>
        <v>22</v>
      </c>
      <c r="L3397" s="57"/>
      <c r="M3397" s="57">
        <v>3.2</v>
      </c>
    </row>
    <row r="3398" s="83" customFormat="1" ht="36" spans="1:13">
      <c r="A3398" s="83" t="s">
        <v>44</v>
      </c>
      <c r="B3398" s="84">
        <v>3397</v>
      </c>
      <c r="C3398" s="57" t="s">
        <v>45</v>
      </c>
      <c r="D3398" s="57" t="s">
        <v>323</v>
      </c>
      <c r="E3398" s="42" t="s">
        <v>6621</v>
      </c>
      <c r="F3398" s="58" t="s">
        <v>323</v>
      </c>
      <c r="G3398" s="87" t="s">
        <v>6902</v>
      </c>
      <c r="H3398" s="91" t="s">
        <v>2141</v>
      </c>
      <c r="I3398" s="57" t="s">
        <v>2124</v>
      </c>
      <c r="J3398" s="57">
        <v>58</v>
      </c>
      <c r="K3398" s="57">
        <f t="shared" si="195"/>
        <v>58</v>
      </c>
      <c r="L3398" s="57"/>
      <c r="M3398" s="57">
        <v>3.2</v>
      </c>
    </row>
    <row r="3399" s="83" customFormat="1" ht="34" customHeight="1" spans="1:13">
      <c r="A3399" s="83" t="s">
        <v>44</v>
      </c>
      <c r="B3399" s="84">
        <v>3398</v>
      </c>
      <c r="C3399" s="57" t="s">
        <v>45</v>
      </c>
      <c r="D3399" s="57" t="s">
        <v>323</v>
      </c>
      <c r="E3399" s="42" t="s">
        <v>6621</v>
      </c>
      <c r="F3399" s="58" t="s">
        <v>323</v>
      </c>
      <c r="G3399" s="87" t="s">
        <v>6899</v>
      </c>
      <c r="H3399" s="91" t="s">
        <v>2358</v>
      </c>
      <c r="I3399" s="57" t="s">
        <v>2124</v>
      </c>
      <c r="J3399" s="57">
        <v>50</v>
      </c>
      <c r="K3399" s="57">
        <f>(CEILING(J3399*0.1,1))*1</f>
        <v>5</v>
      </c>
      <c r="L3399" s="57"/>
      <c r="M3399" s="57">
        <v>3.2</v>
      </c>
    </row>
    <row r="3400" s="83" customFormat="1" ht="32" customHeight="1" spans="1:13">
      <c r="A3400" s="83" t="s">
        <v>44</v>
      </c>
      <c r="B3400" s="84">
        <v>3399</v>
      </c>
      <c r="C3400" s="57" t="s">
        <v>45</v>
      </c>
      <c r="D3400" s="57" t="s">
        <v>323</v>
      </c>
      <c r="E3400" s="42" t="s">
        <v>6621</v>
      </c>
      <c r="F3400" s="58" t="s">
        <v>323</v>
      </c>
      <c r="G3400" s="87" t="s">
        <v>2876</v>
      </c>
      <c r="H3400" s="91" t="s">
        <v>2358</v>
      </c>
      <c r="I3400" s="57" t="s">
        <v>2124</v>
      </c>
      <c r="J3400" s="57">
        <v>70</v>
      </c>
      <c r="K3400" s="57">
        <f t="shared" ref="K3400:K3404" si="196">J3400</f>
        <v>70</v>
      </c>
      <c r="L3400" s="57"/>
      <c r="M3400" s="57">
        <v>3.2</v>
      </c>
    </row>
    <row r="3401" s="83" customFormat="1" ht="36" spans="1:13">
      <c r="A3401" s="83" t="s">
        <v>44</v>
      </c>
      <c r="B3401" s="84">
        <v>3400</v>
      </c>
      <c r="C3401" s="57" t="s">
        <v>45</v>
      </c>
      <c r="D3401" s="57" t="s">
        <v>323</v>
      </c>
      <c r="E3401" s="42" t="s">
        <v>6621</v>
      </c>
      <c r="F3401" s="58" t="s">
        <v>323</v>
      </c>
      <c r="G3401" s="87" t="s">
        <v>6900</v>
      </c>
      <c r="H3401" s="91" t="s">
        <v>2358</v>
      </c>
      <c r="I3401" s="57" t="s">
        <v>2124</v>
      </c>
      <c r="J3401" s="57">
        <v>50</v>
      </c>
      <c r="K3401" s="57">
        <f t="shared" si="196"/>
        <v>50</v>
      </c>
      <c r="L3401" s="57"/>
      <c r="M3401" s="57">
        <v>3.2</v>
      </c>
    </row>
    <row r="3402" s="83" customFormat="1" ht="32" customHeight="1" spans="1:13">
      <c r="A3402" s="83" t="s">
        <v>44</v>
      </c>
      <c r="B3402" s="84">
        <v>3401</v>
      </c>
      <c r="C3402" s="57" t="s">
        <v>45</v>
      </c>
      <c r="D3402" s="57" t="s">
        <v>323</v>
      </c>
      <c r="E3402" s="42" t="s">
        <v>6621</v>
      </c>
      <c r="F3402" s="58" t="s">
        <v>323</v>
      </c>
      <c r="G3402" s="87" t="s">
        <v>3002</v>
      </c>
      <c r="H3402" s="91" t="s">
        <v>2358</v>
      </c>
      <c r="I3402" s="57" t="s">
        <v>2124</v>
      </c>
      <c r="J3402" s="57">
        <v>80</v>
      </c>
      <c r="K3402" s="57">
        <f t="shared" si="196"/>
        <v>80</v>
      </c>
      <c r="L3402" s="57"/>
      <c r="M3402" s="57">
        <v>3.2</v>
      </c>
    </row>
    <row r="3403" s="83" customFormat="1" ht="36" spans="1:13">
      <c r="A3403" s="83" t="s">
        <v>44</v>
      </c>
      <c r="B3403" s="84">
        <v>3402</v>
      </c>
      <c r="C3403" s="57" t="s">
        <v>45</v>
      </c>
      <c r="D3403" s="57" t="s">
        <v>323</v>
      </c>
      <c r="E3403" s="42" t="s">
        <v>6621</v>
      </c>
      <c r="F3403" s="58" t="s">
        <v>323</v>
      </c>
      <c r="G3403" s="87" t="s">
        <v>6901</v>
      </c>
      <c r="H3403" s="91" t="s">
        <v>2358</v>
      </c>
      <c r="I3403" s="57" t="s">
        <v>2124</v>
      </c>
      <c r="J3403" s="57">
        <v>30</v>
      </c>
      <c r="K3403" s="57">
        <f t="shared" si="196"/>
        <v>30</v>
      </c>
      <c r="L3403" s="57"/>
      <c r="M3403" s="57">
        <v>3.2</v>
      </c>
    </row>
    <row r="3404" s="83" customFormat="1" ht="36" spans="1:13">
      <c r="A3404" s="83" t="s">
        <v>44</v>
      </c>
      <c r="B3404" s="84">
        <v>3403</v>
      </c>
      <c r="C3404" s="57" t="s">
        <v>45</v>
      </c>
      <c r="D3404" s="57" t="s">
        <v>323</v>
      </c>
      <c r="E3404" s="42" t="s">
        <v>6621</v>
      </c>
      <c r="F3404" s="58" t="s">
        <v>323</v>
      </c>
      <c r="G3404" s="87" t="s">
        <v>6902</v>
      </c>
      <c r="H3404" s="91" t="s">
        <v>2358</v>
      </c>
      <c r="I3404" s="57" t="s">
        <v>2124</v>
      </c>
      <c r="J3404" s="57">
        <v>80</v>
      </c>
      <c r="K3404" s="57">
        <f t="shared" si="196"/>
        <v>80</v>
      </c>
      <c r="L3404" s="57"/>
      <c r="M3404" s="57">
        <v>3.2</v>
      </c>
    </row>
    <row r="3405" s="83" customFormat="1" ht="36" spans="1:13">
      <c r="A3405" s="83" t="s">
        <v>44</v>
      </c>
      <c r="B3405" s="84">
        <v>3404</v>
      </c>
      <c r="C3405" s="57" t="s">
        <v>45</v>
      </c>
      <c r="D3405" s="57" t="s">
        <v>53</v>
      </c>
      <c r="E3405" s="42" t="s">
        <v>6621</v>
      </c>
      <c r="F3405" s="58" t="s">
        <v>6903</v>
      </c>
      <c r="G3405" s="87" t="s">
        <v>6904</v>
      </c>
      <c r="H3405" s="91" t="s">
        <v>3744</v>
      </c>
      <c r="I3405" s="57" t="s">
        <v>22</v>
      </c>
      <c r="J3405" s="57">
        <v>1</v>
      </c>
      <c r="K3405" s="57">
        <f>(CEILING(J3405*0.2,1))*1</f>
        <v>1</v>
      </c>
      <c r="L3405" s="57"/>
      <c r="M3405" s="57">
        <v>3.2</v>
      </c>
    </row>
    <row r="3406" s="83" customFormat="1" ht="36" spans="1:13">
      <c r="A3406" s="83" t="s">
        <v>44</v>
      </c>
      <c r="B3406" s="84">
        <v>3405</v>
      </c>
      <c r="C3406" s="57" t="s">
        <v>45</v>
      </c>
      <c r="D3406" s="57" t="s">
        <v>53</v>
      </c>
      <c r="E3406" s="42" t="s">
        <v>6621</v>
      </c>
      <c r="F3406" s="58" t="s">
        <v>6903</v>
      </c>
      <c r="G3406" s="87" t="s">
        <v>6905</v>
      </c>
      <c r="H3406" s="91" t="s">
        <v>3744</v>
      </c>
      <c r="I3406" s="57" t="s">
        <v>22</v>
      </c>
      <c r="J3406" s="57">
        <v>2</v>
      </c>
      <c r="K3406" s="57">
        <f t="shared" ref="K3406:K3413" si="197">J3406</f>
        <v>2</v>
      </c>
      <c r="L3406" s="57"/>
      <c r="M3406" s="57">
        <v>3.2</v>
      </c>
    </row>
    <row r="3407" s="83" customFormat="1" ht="36" spans="1:13">
      <c r="A3407" s="83" t="s">
        <v>44</v>
      </c>
      <c r="B3407" s="84">
        <v>3406</v>
      </c>
      <c r="C3407" s="57" t="s">
        <v>45</v>
      </c>
      <c r="D3407" s="57" t="s">
        <v>53</v>
      </c>
      <c r="E3407" s="42" t="s">
        <v>6621</v>
      </c>
      <c r="F3407" s="58" t="s">
        <v>6903</v>
      </c>
      <c r="G3407" s="87" t="s">
        <v>6906</v>
      </c>
      <c r="H3407" s="91" t="s">
        <v>3744</v>
      </c>
      <c r="I3407" s="57" t="s">
        <v>22</v>
      </c>
      <c r="J3407" s="57">
        <v>2</v>
      </c>
      <c r="K3407" s="57">
        <f t="shared" si="197"/>
        <v>2</v>
      </c>
      <c r="L3407" s="57"/>
      <c r="M3407" s="57">
        <v>3.2</v>
      </c>
    </row>
    <row r="3408" s="83" customFormat="1" ht="36" spans="1:13">
      <c r="A3408" s="83" t="s">
        <v>44</v>
      </c>
      <c r="B3408" s="84">
        <v>3407</v>
      </c>
      <c r="C3408" s="57" t="s">
        <v>45</v>
      </c>
      <c r="D3408" s="57" t="s">
        <v>53</v>
      </c>
      <c r="E3408" s="42" t="s">
        <v>6621</v>
      </c>
      <c r="F3408" s="58" t="s">
        <v>6903</v>
      </c>
      <c r="G3408" s="87" t="s">
        <v>6115</v>
      </c>
      <c r="H3408" s="91" t="s">
        <v>5146</v>
      </c>
      <c r="I3408" s="57" t="s">
        <v>22</v>
      </c>
      <c r="J3408" s="57">
        <v>12</v>
      </c>
      <c r="K3408" s="57">
        <f>(CEILING(J3408*0.2,1))*1</f>
        <v>3</v>
      </c>
      <c r="L3408" s="57"/>
      <c r="M3408" s="57">
        <v>3.2</v>
      </c>
    </row>
    <row r="3409" s="83" customFormat="1" ht="36" spans="1:13">
      <c r="A3409" s="83" t="s">
        <v>44</v>
      </c>
      <c r="B3409" s="84">
        <v>3408</v>
      </c>
      <c r="C3409" s="57" t="s">
        <v>45</v>
      </c>
      <c r="D3409" s="57" t="s">
        <v>53</v>
      </c>
      <c r="E3409" s="42" t="s">
        <v>6621</v>
      </c>
      <c r="F3409" s="58" t="s">
        <v>6903</v>
      </c>
      <c r="G3409" s="87" t="s">
        <v>6117</v>
      </c>
      <c r="H3409" s="91" t="s">
        <v>5146</v>
      </c>
      <c r="I3409" s="57" t="s">
        <v>22</v>
      </c>
      <c r="J3409" s="57">
        <v>14</v>
      </c>
      <c r="K3409" s="57">
        <f t="shared" si="197"/>
        <v>14</v>
      </c>
      <c r="L3409" s="57"/>
      <c r="M3409" s="57">
        <v>3.2</v>
      </c>
    </row>
    <row r="3410" s="83" customFormat="1" ht="36" spans="1:13">
      <c r="A3410" s="83" t="s">
        <v>44</v>
      </c>
      <c r="B3410" s="84">
        <v>3409</v>
      </c>
      <c r="C3410" s="57" t="s">
        <v>45</v>
      </c>
      <c r="D3410" s="57" t="s">
        <v>53</v>
      </c>
      <c r="E3410" s="42" t="s">
        <v>6621</v>
      </c>
      <c r="F3410" s="58" t="s">
        <v>6903</v>
      </c>
      <c r="G3410" s="87" t="s">
        <v>6118</v>
      </c>
      <c r="H3410" s="91" t="s">
        <v>5146</v>
      </c>
      <c r="I3410" s="57" t="s">
        <v>22</v>
      </c>
      <c r="J3410" s="57">
        <v>3</v>
      </c>
      <c r="K3410" s="57">
        <f t="shared" si="197"/>
        <v>3</v>
      </c>
      <c r="L3410" s="57"/>
      <c r="M3410" s="57">
        <v>3.2</v>
      </c>
    </row>
    <row r="3411" s="83" customFormat="1" ht="36" spans="1:13">
      <c r="A3411" s="83" t="s">
        <v>44</v>
      </c>
      <c r="B3411" s="84">
        <v>3410</v>
      </c>
      <c r="C3411" s="57" t="s">
        <v>45</v>
      </c>
      <c r="D3411" s="57" t="s">
        <v>53</v>
      </c>
      <c r="E3411" s="42" t="s">
        <v>6621</v>
      </c>
      <c r="F3411" s="58" t="s">
        <v>6903</v>
      </c>
      <c r="G3411" s="87" t="s">
        <v>6119</v>
      </c>
      <c r="H3411" s="91" t="s">
        <v>5146</v>
      </c>
      <c r="I3411" s="57" t="s">
        <v>22</v>
      </c>
      <c r="J3411" s="57">
        <v>9</v>
      </c>
      <c r="K3411" s="57">
        <f t="shared" si="197"/>
        <v>9</v>
      </c>
      <c r="L3411" s="57"/>
      <c r="M3411" s="57">
        <v>3.2</v>
      </c>
    </row>
    <row r="3412" s="83" customFormat="1" ht="36" spans="1:13">
      <c r="A3412" s="83" t="s">
        <v>44</v>
      </c>
      <c r="B3412" s="84">
        <v>3411</v>
      </c>
      <c r="C3412" s="57" t="s">
        <v>45</v>
      </c>
      <c r="D3412" s="57" t="s">
        <v>53</v>
      </c>
      <c r="E3412" s="42" t="s">
        <v>6621</v>
      </c>
      <c r="F3412" s="58" t="s">
        <v>6903</v>
      </c>
      <c r="G3412" s="87" t="s">
        <v>6120</v>
      </c>
      <c r="H3412" s="91" t="s">
        <v>5146</v>
      </c>
      <c r="I3412" s="57" t="s">
        <v>22</v>
      </c>
      <c r="J3412" s="57">
        <v>6</v>
      </c>
      <c r="K3412" s="57">
        <f t="shared" si="197"/>
        <v>6</v>
      </c>
      <c r="L3412" s="57"/>
      <c r="M3412" s="57">
        <v>3.2</v>
      </c>
    </row>
    <row r="3413" s="83" customFormat="1" ht="36" spans="1:13">
      <c r="A3413" s="83" t="s">
        <v>44</v>
      </c>
      <c r="B3413" s="84">
        <v>3412</v>
      </c>
      <c r="C3413" s="57" t="s">
        <v>45</v>
      </c>
      <c r="D3413" s="57" t="s">
        <v>53</v>
      </c>
      <c r="E3413" s="42" t="s">
        <v>6621</v>
      </c>
      <c r="F3413" s="58" t="s">
        <v>6903</v>
      </c>
      <c r="G3413" s="87" t="s">
        <v>6121</v>
      </c>
      <c r="H3413" s="91" t="s">
        <v>5146</v>
      </c>
      <c r="I3413" s="57" t="s">
        <v>22</v>
      </c>
      <c r="J3413" s="57">
        <v>5</v>
      </c>
      <c r="K3413" s="57">
        <f t="shared" si="197"/>
        <v>5</v>
      </c>
      <c r="L3413" s="57"/>
      <c r="M3413" s="57">
        <v>3.2</v>
      </c>
    </row>
    <row r="3414" s="83" customFormat="1" ht="36" spans="1:13">
      <c r="A3414" s="83" t="s">
        <v>44</v>
      </c>
      <c r="B3414" s="84">
        <v>3413</v>
      </c>
      <c r="C3414" s="57" t="s">
        <v>45</v>
      </c>
      <c r="D3414" s="57" t="s">
        <v>53</v>
      </c>
      <c r="E3414" s="42" t="s">
        <v>6621</v>
      </c>
      <c r="F3414" s="58" t="s">
        <v>6903</v>
      </c>
      <c r="G3414" s="87" t="s">
        <v>6114</v>
      </c>
      <c r="H3414" s="91" t="s">
        <v>5146</v>
      </c>
      <c r="I3414" s="57" t="s">
        <v>22</v>
      </c>
      <c r="J3414" s="57">
        <v>2</v>
      </c>
      <c r="K3414" s="57">
        <f>(CEILING(J3414*0.2,1))*1</f>
        <v>1</v>
      </c>
      <c r="L3414" s="57"/>
      <c r="M3414" s="57">
        <v>3.2</v>
      </c>
    </row>
    <row r="3415" s="83" customFormat="1" ht="36" spans="1:13">
      <c r="A3415" s="83" t="s">
        <v>44</v>
      </c>
      <c r="B3415" s="84">
        <v>3414</v>
      </c>
      <c r="C3415" s="57" t="s">
        <v>45</v>
      </c>
      <c r="D3415" s="57" t="s">
        <v>53</v>
      </c>
      <c r="E3415" s="42" t="s">
        <v>6621</v>
      </c>
      <c r="F3415" s="58" t="s">
        <v>6903</v>
      </c>
      <c r="G3415" s="87" t="s">
        <v>6116</v>
      </c>
      <c r="H3415" s="91" t="s">
        <v>5146</v>
      </c>
      <c r="I3415" s="57" t="s">
        <v>22</v>
      </c>
      <c r="J3415" s="57">
        <v>2</v>
      </c>
      <c r="K3415" s="57">
        <f t="shared" ref="K3415:K3417" si="198">J3415</f>
        <v>2</v>
      </c>
      <c r="L3415" s="57"/>
      <c r="M3415" s="57">
        <v>3.2</v>
      </c>
    </row>
    <row r="3416" s="83" customFormat="1" ht="36" spans="1:13">
      <c r="A3416" s="83" t="s">
        <v>44</v>
      </c>
      <c r="B3416" s="84">
        <v>3415</v>
      </c>
      <c r="C3416" s="57" t="s">
        <v>45</v>
      </c>
      <c r="D3416" s="57" t="s">
        <v>53</v>
      </c>
      <c r="E3416" s="42" t="s">
        <v>6621</v>
      </c>
      <c r="F3416" s="58" t="s">
        <v>6903</v>
      </c>
      <c r="G3416" s="87" t="s">
        <v>6907</v>
      </c>
      <c r="H3416" s="91" t="s">
        <v>5146</v>
      </c>
      <c r="I3416" s="57" t="s">
        <v>22</v>
      </c>
      <c r="J3416" s="57">
        <v>1</v>
      </c>
      <c r="K3416" s="57">
        <f t="shared" si="198"/>
        <v>1</v>
      </c>
      <c r="L3416" s="57"/>
      <c r="M3416" s="57">
        <v>3.2</v>
      </c>
    </row>
    <row r="3417" s="83" customFormat="1" ht="36" spans="1:13">
      <c r="A3417" s="83" t="s">
        <v>44</v>
      </c>
      <c r="B3417" s="84">
        <v>3416</v>
      </c>
      <c r="C3417" s="57" t="s">
        <v>45</v>
      </c>
      <c r="D3417" s="57" t="s">
        <v>53</v>
      </c>
      <c r="E3417" s="42" t="s">
        <v>6621</v>
      </c>
      <c r="F3417" s="58" t="s">
        <v>6903</v>
      </c>
      <c r="G3417" s="87" t="s">
        <v>6908</v>
      </c>
      <c r="H3417" s="91" t="s">
        <v>5146</v>
      </c>
      <c r="I3417" s="57" t="s">
        <v>22</v>
      </c>
      <c r="J3417" s="57">
        <v>1</v>
      </c>
      <c r="K3417" s="57">
        <f t="shared" si="198"/>
        <v>1</v>
      </c>
      <c r="L3417" s="57"/>
      <c r="M3417" s="57">
        <v>3.2</v>
      </c>
    </row>
    <row r="3418" s="83" customFormat="1" ht="36" spans="1:13">
      <c r="A3418" s="83" t="s">
        <v>44</v>
      </c>
      <c r="B3418" s="84">
        <v>3417</v>
      </c>
      <c r="C3418" s="57" t="s">
        <v>45</v>
      </c>
      <c r="D3418" s="57" t="s">
        <v>53</v>
      </c>
      <c r="E3418" s="42" t="s">
        <v>6621</v>
      </c>
      <c r="F3418" s="58" t="s">
        <v>6903</v>
      </c>
      <c r="G3418" s="87" t="s">
        <v>6909</v>
      </c>
      <c r="H3418" s="91" t="s">
        <v>2371</v>
      </c>
      <c r="I3418" s="57" t="s">
        <v>22</v>
      </c>
      <c r="J3418" s="57">
        <v>74</v>
      </c>
      <c r="K3418" s="57">
        <f>(CEILING(J3418*0.2,1))*1</f>
        <v>15</v>
      </c>
      <c r="L3418" s="57"/>
      <c r="M3418" s="57">
        <v>3.1</v>
      </c>
    </row>
    <row r="3419" s="83" customFormat="1" ht="36" spans="1:13">
      <c r="A3419" s="83" t="s">
        <v>44</v>
      </c>
      <c r="B3419" s="84">
        <v>3418</v>
      </c>
      <c r="C3419" s="57" t="s">
        <v>45</v>
      </c>
      <c r="D3419" s="57" t="s">
        <v>53</v>
      </c>
      <c r="E3419" s="42" t="s">
        <v>6621</v>
      </c>
      <c r="F3419" s="58" t="s">
        <v>6903</v>
      </c>
      <c r="G3419" s="87" t="s">
        <v>2912</v>
      </c>
      <c r="H3419" s="91" t="s">
        <v>2371</v>
      </c>
      <c r="I3419" s="57" t="s">
        <v>22</v>
      </c>
      <c r="J3419" s="57">
        <v>112</v>
      </c>
      <c r="K3419" s="57">
        <f t="shared" ref="K3419:K3423" si="199">J3419</f>
        <v>112</v>
      </c>
      <c r="L3419" s="57"/>
      <c r="M3419" s="57">
        <v>3.1</v>
      </c>
    </row>
    <row r="3420" s="83" customFormat="1" ht="36" spans="1:13">
      <c r="A3420" s="83" t="s">
        <v>44</v>
      </c>
      <c r="B3420" s="84">
        <v>3419</v>
      </c>
      <c r="C3420" s="57" t="s">
        <v>45</v>
      </c>
      <c r="D3420" s="57" t="s">
        <v>53</v>
      </c>
      <c r="E3420" s="42" t="s">
        <v>6621</v>
      </c>
      <c r="F3420" s="58" t="s">
        <v>6903</v>
      </c>
      <c r="G3420" s="87" t="s">
        <v>6910</v>
      </c>
      <c r="H3420" s="91" t="s">
        <v>2371</v>
      </c>
      <c r="I3420" s="57" t="s">
        <v>22</v>
      </c>
      <c r="J3420" s="57">
        <v>48</v>
      </c>
      <c r="K3420" s="57">
        <f t="shared" si="199"/>
        <v>48</v>
      </c>
      <c r="L3420" s="57"/>
      <c r="M3420" s="57">
        <v>3.1</v>
      </c>
    </row>
    <row r="3421" s="83" customFormat="1" ht="36" spans="1:13">
      <c r="A3421" s="83" t="s">
        <v>44</v>
      </c>
      <c r="B3421" s="84">
        <v>3420</v>
      </c>
      <c r="C3421" s="57" t="s">
        <v>45</v>
      </c>
      <c r="D3421" s="57" t="s">
        <v>53</v>
      </c>
      <c r="E3421" s="42" t="s">
        <v>6621</v>
      </c>
      <c r="F3421" s="58" t="s">
        <v>6903</v>
      </c>
      <c r="G3421" s="87" t="s">
        <v>6911</v>
      </c>
      <c r="H3421" s="91" t="s">
        <v>2371</v>
      </c>
      <c r="I3421" s="57" t="s">
        <v>22</v>
      </c>
      <c r="J3421" s="57">
        <v>97</v>
      </c>
      <c r="K3421" s="57">
        <f t="shared" si="199"/>
        <v>97</v>
      </c>
      <c r="L3421" s="57"/>
      <c r="M3421" s="57">
        <v>3.1</v>
      </c>
    </row>
    <row r="3422" s="83" customFormat="1" ht="36" spans="1:13">
      <c r="A3422" s="83" t="s">
        <v>44</v>
      </c>
      <c r="B3422" s="84">
        <v>3421</v>
      </c>
      <c r="C3422" s="57" t="s">
        <v>45</v>
      </c>
      <c r="D3422" s="57" t="s">
        <v>53</v>
      </c>
      <c r="E3422" s="42" t="s">
        <v>6621</v>
      </c>
      <c r="F3422" s="58" t="s">
        <v>6903</v>
      </c>
      <c r="G3422" s="87" t="s">
        <v>6912</v>
      </c>
      <c r="H3422" s="91" t="s">
        <v>2371</v>
      </c>
      <c r="I3422" s="57" t="s">
        <v>22</v>
      </c>
      <c r="J3422" s="57">
        <v>34</v>
      </c>
      <c r="K3422" s="57">
        <f t="shared" si="199"/>
        <v>34</v>
      </c>
      <c r="L3422" s="57"/>
      <c r="M3422" s="57">
        <v>3.1</v>
      </c>
    </row>
    <row r="3423" s="83" customFormat="1" ht="36" spans="1:13">
      <c r="A3423" s="83" t="s">
        <v>44</v>
      </c>
      <c r="B3423" s="84">
        <v>3422</v>
      </c>
      <c r="C3423" s="57" t="s">
        <v>45</v>
      </c>
      <c r="D3423" s="57" t="s">
        <v>53</v>
      </c>
      <c r="E3423" s="42" t="s">
        <v>6621</v>
      </c>
      <c r="F3423" s="58" t="s">
        <v>6903</v>
      </c>
      <c r="G3423" s="87" t="s">
        <v>6913</v>
      </c>
      <c r="H3423" s="91" t="s">
        <v>2371</v>
      </c>
      <c r="I3423" s="57" t="s">
        <v>22</v>
      </c>
      <c r="J3423" s="57">
        <v>49</v>
      </c>
      <c r="K3423" s="57">
        <f t="shared" si="199"/>
        <v>49</v>
      </c>
      <c r="L3423" s="57"/>
      <c r="M3423" s="57">
        <v>3.1</v>
      </c>
    </row>
    <row r="3424" s="83" customFormat="1" ht="36" spans="1:13">
      <c r="A3424" s="83" t="s">
        <v>44</v>
      </c>
      <c r="B3424" s="84">
        <v>3423</v>
      </c>
      <c r="C3424" s="57" t="s">
        <v>45</v>
      </c>
      <c r="D3424" s="57" t="s">
        <v>53</v>
      </c>
      <c r="E3424" s="42" t="s">
        <v>6621</v>
      </c>
      <c r="F3424" s="58" t="s">
        <v>6903</v>
      </c>
      <c r="G3424" s="87" t="s">
        <v>6909</v>
      </c>
      <c r="H3424" s="91" t="s">
        <v>2371</v>
      </c>
      <c r="I3424" s="57" t="s">
        <v>22</v>
      </c>
      <c r="J3424" s="57">
        <v>4</v>
      </c>
      <c r="K3424" s="57">
        <f>(CEILING(J3424*0.2,1))*1</f>
        <v>1</v>
      </c>
      <c r="L3424" s="57"/>
      <c r="M3424" s="57">
        <v>3.1</v>
      </c>
    </row>
    <row r="3425" s="83" customFormat="1" ht="36" spans="1:13">
      <c r="A3425" s="83" t="s">
        <v>44</v>
      </c>
      <c r="B3425" s="84">
        <v>3424</v>
      </c>
      <c r="C3425" s="57" t="s">
        <v>45</v>
      </c>
      <c r="D3425" s="57" t="s">
        <v>53</v>
      </c>
      <c r="E3425" s="42" t="s">
        <v>6621</v>
      </c>
      <c r="F3425" s="58" t="s">
        <v>6903</v>
      </c>
      <c r="G3425" s="87" t="s">
        <v>2912</v>
      </c>
      <c r="H3425" s="91" t="s">
        <v>2371</v>
      </c>
      <c r="I3425" s="57" t="s">
        <v>22</v>
      </c>
      <c r="J3425" s="57">
        <v>5</v>
      </c>
      <c r="K3425" s="57">
        <f t="shared" ref="K3425:K3428" si="200">J3425</f>
        <v>5</v>
      </c>
      <c r="L3425" s="57"/>
      <c r="M3425" s="57">
        <v>3.1</v>
      </c>
    </row>
    <row r="3426" s="83" customFormat="1" ht="36" spans="1:13">
      <c r="A3426" s="83" t="s">
        <v>44</v>
      </c>
      <c r="B3426" s="84">
        <v>3425</v>
      </c>
      <c r="C3426" s="57" t="s">
        <v>45</v>
      </c>
      <c r="D3426" s="57" t="s">
        <v>53</v>
      </c>
      <c r="E3426" s="42" t="s">
        <v>6621</v>
      </c>
      <c r="F3426" s="58" t="s">
        <v>6903</v>
      </c>
      <c r="G3426" s="87" t="s">
        <v>6911</v>
      </c>
      <c r="H3426" s="91" t="s">
        <v>2371</v>
      </c>
      <c r="I3426" s="57" t="s">
        <v>22</v>
      </c>
      <c r="J3426" s="57">
        <v>5</v>
      </c>
      <c r="K3426" s="57">
        <f t="shared" si="200"/>
        <v>5</v>
      </c>
      <c r="L3426" s="57"/>
      <c r="M3426" s="57">
        <v>3.1</v>
      </c>
    </row>
    <row r="3427" s="83" customFormat="1" ht="36" spans="1:13">
      <c r="A3427" s="83" t="s">
        <v>44</v>
      </c>
      <c r="B3427" s="84">
        <v>3426</v>
      </c>
      <c r="C3427" s="57" t="s">
        <v>45</v>
      </c>
      <c r="D3427" s="57" t="s">
        <v>53</v>
      </c>
      <c r="E3427" s="42" t="s">
        <v>6621</v>
      </c>
      <c r="F3427" s="58" t="s">
        <v>6903</v>
      </c>
      <c r="G3427" s="87" t="s">
        <v>6912</v>
      </c>
      <c r="H3427" s="91" t="s">
        <v>2371</v>
      </c>
      <c r="I3427" s="57" t="s">
        <v>22</v>
      </c>
      <c r="J3427" s="57">
        <v>2</v>
      </c>
      <c r="K3427" s="57">
        <f t="shared" si="200"/>
        <v>2</v>
      </c>
      <c r="L3427" s="57"/>
      <c r="M3427" s="57">
        <v>3.1</v>
      </c>
    </row>
    <row r="3428" s="83" customFormat="1" ht="36" spans="1:13">
      <c r="A3428" s="83" t="s">
        <v>44</v>
      </c>
      <c r="B3428" s="84">
        <v>3427</v>
      </c>
      <c r="C3428" s="57" t="s">
        <v>45</v>
      </c>
      <c r="D3428" s="57" t="s">
        <v>53</v>
      </c>
      <c r="E3428" s="42" t="s">
        <v>6621</v>
      </c>
      <c r="F3428" s="58" t="s">
        <v>6903</v>
      </c>
      <c r="G3428" s="87" t="s">
        <v>6913</v>
      </c>
      <c r="H3428" s="91" t="s">
        <v>2371</v>
      </c>
      <c r="I3428" s="57" t="s">
        <v>22</v>
      </c>
      <c r="J3428" s="57">
        <v>2</v>
      </c>
      <c r="K3428" s="57">
        <f t="shared" si="200"/>
        <v>2</v>
      </c>
      <c r="L3428" s="57"/>
      <c r="M3428" s="57">
        <v>3.1</v>
      </c>
    </row>
    <row r="3429" s="83" customFormat="1" ht="36" spans="1:13">
      <c r="A3429" s="83" t="s">
        <v>44</v>
      </c>
      <c r="B3429" s="84">
        <v>3428</v>
      </c>
      <c r="C3429" s="57" t="s">
        <v>45</v>
      </c>
      <c r="D3429" s="57" t="s">
        <v>53</v>
      </c>
      <c r="E3429" s="42" t="s">
        <v>6621</v>
      </c>
      <c r="F3429" s="58" t="s">
        <v>6903</v>
      </c>
      <c r="G3429" s="87" t="s">
        <v>6914</v>
      </c>
      <c r="H3429" s="91" t="s">
        <v>3453</v>
      </c>
      <c r="I3429" s="57" t="s">
        <v>22</v>
      </c>
      <c r="J3429" s="57">
        <v>114</v>
      </c>
      <c r="K3429" s="57">
        <f t="shared" ref="K3429:K3434" si="201">(CEILING(J3429*0.2,1))*1</f>
        <v>23</v>
      </c>
      <c r="L3429" s="57"/>
      <c r="M3429" s="57">
        <v>3.1</v>
      </c>
    </row>
    <row r="3430" s="83" customFormat="1" ht="36" spans="1:13">
      <c r="A3430" s="83" t="s">
        <v>44</v>
      </c>
      <c r="B3430" s="84">
        <v>3429</v>
      </c>
      <c r="C3430" s="57" t="s">
        <v>45</v>
      </c>
      <c r="D3430" s="57" t="s">
        <v>53</v>
      </c>
      <c r="E3430" s="42" t="s">
        <v>6621</v>
      </c>
      <c r="F3430" s="58" t="s">
        <v>6903</v>
      </c>
      <c r="G3430" s="87" t="s">
        <v>6915</v>
      </c>
      <c r="H3430" s="91" t="s">
        <v>3453</v>
      </c>
      <c r="I3430" s="57" t="s">
        <v>22</v>
      </c>
      <c r="J3430" s="57">
        <v>150</v>
      </c>
      <c r="K3430" s="57">
        <f t="shared" ref="K3430:K3433" si="202">J3430</f>
        <v>150</v>
      </c>
      <c r="L3430" s="57"/>
      <c r="M3430" s="57">
        <v>3.1</v>
      </c>
    </row>
    <row r="3431" s="83" customFormat="1" ht="36" spans="1:13">
      <c r="A3431" s="83" t="s">
        <v>44</v>
      </c>
      <c r="B3431" s="84">
        <v>3430</v>
      </c>
      <c r="C3431" s="57" t="s">
        <v>45</v>
      </c>
      <c r="D3431" s="57" t="s">
        <v>53</v>
      </c>
      <c r="E3431" s="42" t="s">
        <v>6621</v>
      </c>
      <c r="F3431" s="58" t="s">
        <v>6903</v>
      </c>
      <c r="G3431" s="87" t="s">
        <v>6916</v>
      </c>
      <c r="H3431" s="91" t="s">
        <v>3453</v>
      </c>
      <c r="I3431" s="57" t="s">
        <v>22</v>
      </c>
      <c r="J3431" s="57">
        <v>21</v>
      </c>
      <c r="K3431" s="57">
        <f t="shared" si="202"/>
        <v>21</v>
      </c>
      <c r="L3431" s="57"/>
      <c r="M3431" s="57">
        <v>3.1</v>
      </c>
    </row>
    <row r="3432" s="83" customFormat="1" ht="36" spans="1:13">
      <c r="A3432" s="83" t="s">
        <v>44</v>
      </c>
      <c r="B3432" s="84">
        <v>3431</v>
      </c>
      <c r="C3432" s="57" t="s">
        <v>45</v>
      </c>
      <c r="D3432" s="57" t="s">
        <v>53</v>
      </c>
      <c r="E3432" s="42" t="s">
        <v>6621</v>
      </c>
      <c r="F3432" s="58" t="s">
        <v>6903</v>
      </c>
      <c r="G3432" s="87" t="s">
        <v>6917</v>
      </c>
      <c r="H3432" s="91" t="s">
        <v>3453</v>
      </c>
      <c r="I3432" s="57" t="s">
        <v>22</v>
      </c>
      <c r="J3432" s="57">
        <v>6</v>
      </c>
      <c r="K3432" s="57">
        <f t="shared" si="201"/>
        <v>2</v>
      </c>
      <c r="L3432" s="57"/>
      <c r="M3432" s="57">
        <v>3.1</v>
      </c>
    </row>
    <row r="3433" s="83" customFormat="1" ht="36" spans="1:13">
      <c r="A3433" s="83" t="s">
        <v>44</v>
      </c>
      <c r="B3433" s="84">
        <v>3432</v>
      </c>
      <c r="C3433" s="57" t="s">
        <v>45</v>
      </c>
      <c r="D3433" s="57" t="s">
        <v>53</v>
      </c>
      <c r="E3433" s="42" t="s">
        <v>6621</v>
      </c>
      <c r="F3433" s="58" t="s">
        <v>6903</v>
      </c>
      <c r="G3433" s="87" t="s">
        <v>6918</v>
      </c>
      <c r="H3433" s="91" t="s">
        <v>3453</v>
      </c>
      <c r="I3433" s="57" t="s">
        <v>22</v>
      </c>
      <c r="J3433" s="57">
        <v>7</v>
      </c>
      <c r="K3433" s="57">
        <f t="shared" si="202"/>
        <v>7</v>
      </c>
      <c r="L3433" s="57"/>
      <c r="M3433" s="57">
        <v>3.1</v>
      </c>
    </row>
    <row r="3434" s="83" customFormat="1" ht="36" spans="1:13">
      <c r="A3434" s="83" t="s">
        <v>44</v>
      </c>
      <c r="B3434" s="84">
        <v>3433</v>
      </c>
      <c r="C3434" s="57" t="s">
        <v>45</v>
      </c>
      <c r="D3434" s="57" t="s">
        <v>53</v>
      </c>
      <c r="E3434" s="42" t="s">
        <v>6621</v>
      </c>
      <c r="F3434" s="58" t="s">
        <v>6903</v>
      </c>
      <c r="G3434" s="87" t="s">
        <v>6096</v>
      </c>
      <c r="H3434" s="91" t="s">
        <v>3913</v>
      </c>
      <c r="I3434" s="57" t="s">
        <v>22</v>
      </c>
      <c r="J3434" s="57">
        <v>54</v>
      </c>
      <c r="K3434" s="57">
        <f t="shared" si="201"/>
        <v>11</v>
      </c>
      <c r="L3434" s="57"/>
      <c r="M3434" s="57">
        <v>3.1</v>
      </c>
    </row>
    <row r="3435" s="83" customFormat="1" ht="36" spans="1:13">
      <c r="A3435" s="83" t="s">
        <v>44</v>
      </c>
      <c r="B3435" s="84">
        <v>3434</v>
      </c>
      <c r="C3435" s="57" t="s">
        <v>45</v>
      </c>
      <c r="D3435" s="57" t="s">
        <v>53</v>
      </c>
      <c r="E3435" s="42" t="s">
        <v>6621</v>
      </c>
      <c r="F3435" s="58" t="s">
        <v>6903</v>
      </c>
      <c r="G3435" s="87" t="s">
        <v>3179</v>
      </c>
      <c r="H3435" s="91" t="s">
        <v>3913</v>
      </c>
      <c r="I3435" s="57" t="s">
        <v>22</v>
      </c>
      <c r="J3435" s="57">
        <v>75</v>
      </c>
      <c r="K3435" s="57">
        <f t="shared" ref="K3435:K3437" si="203">J3435</f>
        <v>75</v>
      </c>
      <c r="L3435" s="57"/>
      <c r="M3435" s="57">
        <v>3.1</v>
      </c>
    </row>
    <row r="3436" s="83" customFormat="1" ht="36" spans="1:13">
      <c r="A3436" s="83" t="s">
        <v>44</v>
      </c>
      <c r="B3436" s="84">
        <v>3435</v>
      </c>
      <c r="C3436" s="57" t="s">
        <v>45</v>
      </c>
      <c r="D3436" s="57" t="s">
        <v>53</v>
      </c>
      <c r="E3436" s="42" t="s">
        <v>6621</v>
      </c>
      <c r="F3436" s="58" t="s">
        <v>6903</v>
      </c>
      <c r="G3436" s="87" t="s">
        <v>6099</v>
      </c>
      <c r="H3436" s="91" t="s">
        <v>3913</v>
      </c>
      <c r="I3436" s="57" t="s">
        <v>22</v>
      </c>
      <c r="J3436" s="57">
        <v>13</v>
      </c>
      <c r="K3436" s="57">
        <f t="shared" si="203"/>
        <v>13</v>
      </c>
      <c r="L3436" s="57"/>
      <c r="M3436" s="57">
        <v>3.1</v>
      </c>
    </row>
    <row r="3437" s="83" customFormat="1" ht="36" spans="1:13">
      <c r="A3437" s="83" t="s">
        <v>44</v>
      </c>
      <c r="B3437" s="84">
        <v>3436</v>
      </c>
      <c r="C3437" s="57" t="s">
        <v>45</v>
      </c>
      <c r="D3437" s="57" t="s">
        <v>53</v>
      </c>
      <c r="E3437" s="42" t="s">
        <v>6621</v>
      </c>
      <c r="F3437" s="58" t="s">
        <v>6903</v>
      </c>
      <c r="G3437" s="87" t="s">
        <v>6101</v>
      </c>
      <c r="H3437" s="91" t="s">
        <v>3913</v>
      </c>
      <c r="I3437" s="57" t="s">
        <v>22</v>
      </c>
      <c r="J3437" s="57">
        <v>69</v>
      </c>
      <c r="K3437" s="57">
        <f t="shared" si="203"/>
        <v>69</v>
      </c>
      <c r="L3437" s="57"/>
      <c r="M3437" s="57">
        <v>3.1</v>
      </c>
    </row>
    <row r="3438" s="83" customFormat="1" ht="36" spans="1:13">
      <c r="A3438" s="83" t="s">
        <v>44</v>
      </c>
      <c r="B3438" s="84">
        <v>3437</v>
      </c>
      <c r="C3438" s="57" t="s">
        <v>45</v>
      </c>
      <c r="D3438" s="57" t="s">
        <v>53</v>
      </c>
      <c r="E3438" s="42" t="s">
        <v>6621</v>
      </c>
      <c r="F3438" s="58" t="s">
        <v>6903</v>
      </c>
      <c r="G3438" s="87" t="s">
        <v>6095</v>
      </c>
      <c r="H3438" s="91" t="s">
        <v>3913</v>
      </c>
      <c r="I3438" s="57" t="s">
        <v>22</v>
      </c>
      <c r="J3438" s="57">
        <v>5</v>
      </c>
      <c r="K3438" s="57">
        <f>(CEILING(J3438*0.2,1))*1</f>
        <v>1</v>
      </c>
      <c r="L3438" s="57"/>
      <c r="M3438" s="57">
        <v>3.1</v>
      </c>
    </row>
    <row r="3439" s="83" customFormat="1" ht="36" spans="1:13">
      <c r="A3439" s="83" t="s">
        <v>44</v>
      </c>
      <c r="B3439" s="84">
        <v>3438</v>
      </c>
      <c r="C3439" s="57" t="s">
        <v>45</v>
      </c>
      <c r="D3439" s="57" t="s">
        <v>53</v>
      </c>
      <c r="E3439" s="42" t="s">
        <v>6621</v>
      </c>
      <c r="F3439" s="58" t="s">
        <v>6903</v>
      </c>
      <c r="G3439" s="87" t="s">
        <v>6097</v>
      </c>
      <c r="H3439" s="91" t="s">
        <v>3913</v>
      </c>
      <c r="I3439" s="57" t="s">
        <v>22</v>
      </c>
      <c r="J3439" s="57">
        <v>6</v>
      </c>
      <c r="K3439" s="57">
        <f t="shared" ref="K3439:K3441" si="204">J3439</f>
        <v>6</v>
      </c>
      <c r="L3439" s="57"/>
      <c r="M3439" s="57">
        <v>3.1</v>
      </c>
    </row>
    <row r="3440" s="83" customFormat="1" ht="36" spans="1:13">
      <c r="A3440" s="83" t="s">
        <v>44</v>
      </c>
      <c r="B3440" s="84">
        <v>3439</v>
      </c>
      <c r="C3440" s="57" t="s">
        <v>45</v>
      </c>
      <c r="D3440" s="57" t="s">
        <v>53</v>
      </c>
      <c r="E3440" s="42" t="s">
        <v>6621</v>
      </c>
      <c r="F3440" s="58" t="s">
        <v>6903</v>
      </c>
      <c r="G3440" s="87" t="s">
        <v>6098</v>
      </c>
      <c r="H3440" s="91" t="s">
        <v>3913</v>
      </c>
      <c r="I3440" s="57" t="s">
        <v>22</v>
      </c>
      <c r="J3440" s="57">
        <v>1</v>
      </c>
      <c r="K3440" s="57">
        <f t="shared" si="204"/>
        <v>1</v>
      </c>
      <c r="L3440" s="57"/>
      <c r="M3440" s="57">
        <v>3.1</v>
      </c>
    </row>
    <row r="3441" s="83" customFormat="1" ht="36" spans="1:13">
      <c r="A3441" s="83" t="s">
        <v>44</v>
      </c>
      <c r="B3441" s="84">
        <v>3440</v>
      </c>
      <c r="C3441" s="57" t="s">
        <v>45</v>
      </c>
      <c r="D3441" s="57" t="s">
        <v>53</v>
      </c>
      <c r="E3441" s="42" t="s">
        <v>6621</v>
      </c>
      <c r="F3441" s="58" t="s">
        <v>6903</v>
      </c>
      <c r="G3441" s="87" t="s">
        <v>6100</v>
      </c>
      <c r="H3441" s="91" t="s">
        <v>3913</v>
      </c>
      <c r="I3441" s="57" t="s">
        <v>22</v>
      </c>
      <c r="J3441" s="57">
        <v>6</v>
      </c>
      <c r="K3441" s="57">
        <f t="shared" si="204"/>
        <v>6</v>
      </c>
      <c r="L3441" s="57"/>
      <c r="M3441" s="57">
        <v>3.1</v>
      </c>
    </row>
    <row r="3442" s="83" customFormat="1" ht="36" spans="1:13">
      <c r="A3442" s="83" t="s">
        <v>44</v>
      </c>
      <c r="B3442" s="84">
        <v>3441</v>
      </c>
      <c r="C3442" s="57" t="s">
        <v>45</v>
      </c>
      <c r="D3442" s="57" t="s">
        <v>53</v>
      </c>
      <c r="E3442" s="42" t="s">
        <v>6621</v>
      </c>
      <c r="F3442" s="58" t="s">
        <v>6903</v>
      </c>
      <c r="G3442" s="87" t="s">
        <v>6919</v>
      </c>
      <c r="H3442" s="91" t="s">
        <v>5240</v>
      </c>
      <c r="I3442" s="57" t="s">
        <v>22</v>
      </c>
      <c r="J3442" s="57">
        <v>50</v>
      </c>
      <c r="K3442" s="57">
        <f>(CEILING(J3442*0.2,1))*1</f>
        <v>10</v>
      </c>
      <c r="L3442" s="57"/>
      <c r="M3442" s="57">
        <v>3.1</v>
      </c>
    </row>
    <row r="3443" s="83" customFormat="1" ht="36" spans="1:13">
      <c r="A3443" s="83" t="s">
        <v>44</v>
      </c>
      <c r="B3443" s="84">
        <v>3442</v>
      </c>
      <c r="C3443" s="57" t="s">
        <v>45</v>
      </c>
      <c r="D3443" s="57" t="s">
        <v>53</v>
      </c>
      <c r="E3443" s="42" t="s">
        <v>6621</v>
      </c>
      <c r="F3443" s="58" t="s">
        <v>6903</v>
      </c>
      <c r="G3443" s="87" t="s">
        <v>6920</v>
      </c>
      <c r="H3443" s="91" t="s">
        <v>5240</v>
      </c>
      <c r="I3443" s="57" t="s">
        <v>22</v>
      </c>
      <c r="J3443" s="57">
        <v>66</v>
      </c>
      <c r="K3443" s="57">
        <f t="shared" ref="K3443:K3445" si="205">J3443</f>
        <v>66</v>
      </c>
      <c r="L3443" s="57"/>
      <c r="M3443" s="57">
        <v>3.1</v>
      </c>
    </row>
    <row r="3444" s="83" customFormat="1" ht="36" spans="1:13">
      <c r="A3444" s="83" t="s">
        <v>44</v>
      </c>
      <c r="B3444" s="84">
        <v>3443</v>
      </c>
      <c r="C3444" s="57" t="s">
        <v>45</v>
      </c>
      <c r="D3444" s="57" t="s">
        <v>53</v>
      </c>
      <c r="E3444" s="42" t="s">
        <v>6621</v>
      </c>
      <c r="F3444" s="58" t="s">
        <v>6903</v>
      </c>
      <c r="G3444" s="87" t="s">
        <v>6921</v>
      </c>
      <c r="H3444" s="91" t="s">
        <v>5240</v>
      </c>
      <c r="I3444" s="57" t="s">
        <v>22</v>
      </c>
      <c r="J3444" s="57">
        <v>11</v>
      </c>
      <c r="K3444" s="57">
        <f t="shared" si="205"/>
        <v>11</v>
      </c>
      <c r="L3444" s="57"/>
      <c r="M3444" s="57">
        <v>3.1</v>
      </c>
    </row>
    <row r="3445" s="83" customFormat="1" ht="36" spans="1:13">
      <c r="A3445" s="83" t="s">
        <v>44</v>
      </c>
      <c r="B3445" s="84">
        <v>3444</v>
      </c>
      <c r="C3445" s="57" t="s">
        <v>45</v>
      </c>
      <c r="D3445" s="57" t="s">
        <v>53</v>
      </c>
      <c r="E3445" s="42" t="s">
        <v>6621</v>
      </c>
      <c r="F3445" s="58" t="s">
        <v>6903</v>
      </c>
      <c r="G3445" s="87" t="s">
        <v>3178</v>
      </c>
      <c r="H3445" s="91" t="s">
        <v>5240</v>
      </c>
      <c r="I3445" s="57" t="s">
        <v>22</v>
      </c>
      <c r="J3445" s="57">
        <v>58</v>
      </c>
      <c r="K3445" s="57">
        <f t="shared" si="205"/>
        <v>58</v>
      </c>
      <c r="L3445" s="57"/>
      <c r="M3445" s="57">
        <v>3.1</v>
      </c>
    </row>
    <row r="3446" s="83" customFormat="1" ht="36" spans="1:13">
      <c r="A3446" s="83" t="s">
        <v>44</v>
      </c>
      <c r="B3446" s="84">
        <v>3445</v>
      </c>
      <c r="C3446" s="57" t="s">
        <v>45</v>
      </c>
      <c r="D3446" s="57" t="s">
        <v>53</v>
      </c>
      <c r="E3446" s="42" t="s">
        <v>6621</v>
      </c>
      <c r="F3446" s="58" t="s">
        <v>6903</v>
      </c>
      <c r="G3446" s="87" t="s">
        <v>6922</v>
      </c>
      <c r="H3446" s="91" t="s">
        <v>5240</v>
      </c>
      <c r="I3446" s="57" t="s">
        <v>22</v>
      </c>
      <c r="J3446" s="57">
        <v>4</v>
      </c>
      <c r="K3446" s="57">
        <f>(CEILING(J3446*0.2,1))*1</f>
        <v>1</v>
      </c>
      <c r="L3446" s="57"/>
      <c r="M3446" s="57">
        <v>3.1</v>
      </c>
    </row>
    <row r="3447" s="83" customFormat="1" ht="36" spans="1:13">
      <c r="A3447" s="83" t="s">
        <v>44</v>
      </c>
      <c r="B3447" s="84">
        <v>3446</v>
      </c>
      <c r="C3447" s="57" t="s">
        <v>45</v>
      </c>
      <c r="D3447" s="57" t="s">
        <v>53</v>
      </c>
      <c r="E3447" s="42" t="s">
        <v>6621</v>
      </c>
      <c r="F3447" s="58" t="s">
        <v>6903</v>
      </c>
      <c r="G3447" s="87" t="s">
        <v>6923</v>
      </c>
      <c r="H3447" s="91" t="s">
        <v>5240</v>
      </c>
      <c r="I3447" s="57" t="s">
        <v>22</v>
      </c>
      <c r="J3447" s="57">
        <v>6</v>
      </c>
      <c r="K3447" s="57">
        <f t="shared" ref="K3447:K3449" si="206">J3447</f>
        <v>6</v>
      </c>
      <c r="L3447" s="57"/>
      <c r="M3447" s="57">
        <v>3.1</v>
      </c>
    </row>
    <row r="3448" s="83" customFormat="1" ht="36" spans="1:13">
      <c r="A3448" s="83" t="s">
        <v>44</v>
      </c>
      <c r="B3448" s="84">
        <v>3447</v>
      </c>
      <c r="C3448" s="57" t="s">
        <v>45</v>
      </c>
      <c r="D3448" s="57" t="s">
        <v>53</v>
      </c>
      <c r="E3448" s="42" t="s">
        <v>6621</v>
      </c>
      <c r="F3448" s="58" t="s">
        <v>6903</v>
      </c>
      <c r="G3448" s="87" t="s">
        <v>6924</v>
      </c>
      <c r="H3448" s="91" t="s">
        <v>5240</v>
      </c>
      <c r="I3448" s="57" t="s">
        <v>22</v>
      </c>
      <c r="J3448" s="57">
        <v>1</v>
      </c>
      <c r="K3448" s="57">
        <f t="shared" si="206"/>
        <v>1</v>
      </c>
      <c r="L3448" s="57"/>
      <c r="M3448" s="57">
        <v>3.1</v>
      </c>
    </row>
    <row r="3449" s="83" customFormat="1" ht="36" spans="1:13">
      <c r="A3449" s="83" t="s">
        <v>44</v>
      </c>
      <c r="B3449" s="84">
        <v>3448</v>
      </c>
      <c r="C3449" s="57" t="s">
        <v>45</v>
      </c>
      <c r="D3449" s="57" t="s">
        <v>53</v>
      </c>
      <c r="E3449" s="42" t="s">
        <v>6621</v>
      </c>
      <c r="F3449" s="58" t="s">
        <v>6903</v>
      </c>
      <c r="G3449" s="87" t="s">
        <v>6925</v>
      </c>
      <c r="H3449" s="91" t="s">
        <v>5240</v>
      </c>
      <c r="I3449" s="57" t="s">
        <v>22</v>
      </c>
      <c r="J3449" s="57">
        <v>5</v>
      </c>
      <c r="K3449" s="57">
        <f t="shared" si="206"/>
        <v>5</v>
      </c>
      <c r="L3449" s="57"/>
      <c r="M3449" s="57">
        <v>3.1</v>
      </c>
    </row>
    <row r="3450" s="83" customFormat="1" ht="36" spans="1:13">
      <c r="A3450" s="83" t="s">
        <v>44</v>
      </c>
      <c r="B3450" s="84">
        <v>3449</v>
      </c>
      <c r="C3450" s="57" t="s">
        <v>45</v>
      </c>
      <c r="D3450" s="57" t="s">
        <v>53</v>
      </c>
      <c r="E3450" s="42" t="s">
        <v>6621</v>
      </c>
      <c r="F3450" s="58" t="s">
        <v>6903</v>
      </c>
      <c r="G3450" s="87" t="s">
        <v>6926</v>
      </c>
      <c r="H3450" s="91" t="s">
        <v>2158</v>
      </c>
      <c r="I3450" s="57" t="s">
        <v>22</v>
      </c>
      <c r="J3450" s="57">
        <v>111</v>
      </c>
      <c r="K3450" s="57">
        <f>(CEILING(J3450*0.2,1))*1</f>
        <v>23</v>
      </c>
      <c r="L3450" s="57"/>
      <c r="M3450" s="57">
        <v>3.2</v>
      </c>
    </row>
    <row r="3451" s="83" customFormat="1" ht="36" spans="1:13">
      <c r="A3451" s="83" t="s">
        <v>44</v>
      </c>
      <c r="B3451" s="84">
        <v>3450</v>
      </c>
      <c r="C3451" s="57" t="s">
        <v>45</v>
      </c>
      <c r="D3451" s="57" t="s">
        <v>53</v>
      </c>
      <c r="E3451" s="42" t="s">
        <v>6621</v>
      </c>
      <c r="F3451" s="58" t="s">
        <v>6903</v>
      </c>
      <c r="G3451" s="87" t="s">
        <v>2388</v>
      </c>
      <c r="H3451" s="91" t="s">
        <v>2158</v>
      </c>
      <c r="I3451" s="57" t="s">
        <v>22</v>
      </c>
      <c r="J3451" s="57">
        <v>133</v>
      </c>
      <c r="K3451" s="57">
        <f t="shared" ref="K3451:K3455" si="207">J3451</f>
        <v>133</v>
      </c>
      <c r="L3451" s="57"/>
      <c r="M3451" s="57">
        <v>3.2</v>
      </c>
    </row>
    <row r="3452" s="83" customFormat="1" ht="36" spans="1:13">
      <c r="A3452" s="83" t="s">
        <v>44</v>
      </c>
      <c r="B3452" s="84">
        <v>3451</v>
      </c>
      <c r="C3452" s="57" t="s">
        <v>45</v>
      </c>
      <c r="D3452" s="57" t="s">
        <v>53</v>
      </c>
      <c r="E3452" s="42" t="s">
        <v>6621</v>
      </c>
      <c r="F3452" s="58" t="s">
        <v>6903</v>
      </c>
      <c r="G3452" s="87" t="s">
        <v>6927</v>
      </c>
      <c r="H3452" s="91" t="s">
        <v>2158</v>
      </c>
      <c r="I3452" s="57" t="s">
        <v>22</v>
      </c>
      <c r="J3452" s="57">
        <v>35</v>
      </c>
      <c r="K3452" s="57">
        <f t="shared" si="207"/>
        <v>35</v>
      </c>
      <c r="L3452" s="57"/>
      <c r="M3452" s="57">
        <v>3.2</v>
      </c>
    </row>
    <row r="3453" s="83" customFormat="1" ht="36" spans="1:13">
      <c r="A3453" s="83" t="s">
        <v>44</v>
      </c>
      <c r="B3453" s="84">
        <v>3452</v>
      </c>
      <c r="C3453" s="57" t="s">
        <v>45</v>
      </c>
      <c r="D3453" s="57" t="s">
        <v>53</v>
      </c>
      <c r="E3453" s="42" t="s">
        <v>6621</v>
      </c>
      <c r="F3453" s="58" t="s">
        <v>6903</v>
      </c>
      <c r="G3453" s="87" t="s">
        <v>6928</v>
      </c>
      <c r="H3453" s="91" t="s">
        <v>2158</v>
      </c>
      <c r="I3453" s="57" t="s">
        <v>22</v>
      </c>
      <c r="J3453" s="57">
        <v>122</v>
      </c>
      <c r="K3453" s="57">
        <f t="shared" si="207"/>
        <v>122</v>
      </c>
      <c r="L3453" s="57"/>
      <c r="M3453" s="57">
        <v>3.2</v>
      </c>
    </row>
    <row r="3454" s="83" customFormat="1" ht="36" spans="1:13">
      <c r="A3454" s="83" t="s">
        <v>44</v>
      </c>
      <c r="B3454" s="84">
        <v>3453</v>
      </c>
      <c r="C3454" s="57" t="s">
        <v>45</v>
      </c>
      <c r="D3454" s="57" t="s">
        <v>53</v>
      </c>
      <c r="E3454" s="42" t="s">
        <v>6621</v>
      </c>
      <c r="F3454" s="58" t="s">
        <v>6903</v>
      </c>
      <c r="G3454" s="87" t="s">
        <v>6929</v>
      </c>
      <c r="H3454" s="91" t="s">
        <v>2158</v>
      </c>
      <c r="I3454" s="57" t="s">
        <v>22</v>
      </c>
      <c r="J3454" s="57">
        <v>52</v>
      </c>
      <c r="K3454" s="57">
        <f t="shared" si="207"/>
        <v>52</v>
      </c>
      <c r="L3454" s="57"/>
      <c r="M3454" s="57">
        <v>3.2</v>
      </c>
    </row>
    <row r="3455" s="83" customFormat="1" ht="36" spans="1:13">
      <c r="A3455" s="83" t="s">
        <v>44</v>
      </c>
      <c r="B3455" s="84">
        <v>3454</v>
      </c>
      <c r="C3455" s="57" t="s">
        <v>45</v>
      </c>
      <c r="D3455" s="57" t="s">
        <v>53</v>
      </c>
      <c r="E3455" s="42" t="s">
        <v>6621</v>
      </c>
      <c r="F3455" s="58" t="s">
        <v>6903</v>
      </c>
      <c r="G3455" s="87" t="s">
        <v>6930</v>
      </c>
      <c r="H3455" s="91" t="s">
        <v>2158</v>
      </c>
      <c r="I3455" s="57" t="s">
        <v>22</v>
      </c>
      <c r="J3455" s="57">
        <v>40</v>
      </c>
      <c r="K3455" s="57">
        <f t="shared" si="207"/>
        <v>40</v>
      </c>
      <c r="L3455" s="57"/>
      <c r="M3455" s="57">
        <v>3.2</v>
      </c>
    </row>
    <row r="3456" s="83" customFormat="1" ht="36" spans="1:13">
      <c r="A3456" s="83" t="s">
        <v>44</v>
      </c>
      <c r="B3456" s="84">
        <v>3455</v>
      </c>
      <c r="C3456" s="57" t="s">
        <v>45</v>
      </c>
      <c r="D3456" s="57" t="s">
        <v>53</v>
      </c>
      <c r="E3456" s="42" t="s">
        <v>6621</v>
      </c>
      <c r="F3456" s="58" t="s">
        <v>6903</v>
      </c>
      <c r="G3456" s="87" t="s">
        <v>6931</v>
      </c>
      <c r="H3456" s="91" t="s">
        <v>2158</v>
      </c>
      <c r="I3456" s="57" t="s">
        <v>22</v>
      </c>
      <c r="J3456" s="57">
        <v>9</v>
      </c>
      <c r="K3456" s="57">
        <f>(CEILING(J3456*0.2,1))*1</f>
        <v>2</v>
      </c>
      <c r="L3456" s="57"/>
      <c r="M3456" s="57">
        <v>3.2</v>
      </c>
    </row>
    <row r="3457" s="83" customFormat="1" ht="36" spans="1:13">
      <c r="A3457" s="83" t="s">
        <v>44</v>
      </c>
      <c r="B3457" s="84">
        <v>3456</v>
      </c>
      <c r="C3457" s="57" t="s">
        <v>45</v>
      </c>
      <c r="D3457" s="57" t="s">
        <v>53</v>
      </c>
      <c r="E3457" s="42" t="s">
        <v>6621</v>
      </c>
      <c r="F3457" s="58" t="s">
        <v>6903</v>
      </c>
      <c r="G3457" s="87" t="s">
        <v>6932</v>
      </c>
      <c r="H3457" s="91" t="s">
        <v>2158</v>
      </c>
      <c r="I3457" s="57" t="s">
        <v>22</v>
      </c>
      <c r="J3457" s="57">
        <v>11</v>
      </c>
      <c r="K3457" s="57">
        <f t="shared" ref="K3457:K3461" si="208">J3457</f>
        <v>11</v>
      </c>
      <c r="L3457" s="57"/>
      <c r="M3457" s="57">
        <v>3.2</v>
      </c>
    </row>
    <row r="3458" s="83" customFormat="1" ht="36" spans="1:13">
      <c r="A3458" s="83" t="s">
        <v>44</v>
      </c>
      <c r="B3458" s="84">
        <v>3457</v>
      </c>
      <c r="C3458" s="57" t="s">
        <v>45</v>
      </c>
      <c r="D3458" s="57" t="s">
        <v>53</v>
      </c>
      <c r="E3458" s="42" t="s">
        <v>6621</v>
      </c>
      <c r="F3458" s="58" t="s">
        <v>6903</v>
      </c>
      <c r="G3458" s="87" t="s">
        <v>6933</v>
      </c>
      <c r="H3458" s="91" t="s">
        <v>2158</v>
      </c>
      <c r="I3458" s="57" t="s">
        <v>22</v>
      </c>
      <c r="J3458" s="57">
        <v>4</v>
      </c>
      <c r="K3458" s="57">
        <f t="shared" si="208"/>
        <v>4</v>
      </c>
      <c r="L3458" s="57"/>
      <c r="M3458" s="57">
        <v>3.2</v>
      </c>
    </row>
    <row r="3459" s="83" customFormat="1" ht="36" spans="1:13">
      <c r="A3459" s="83" t="s">
        <v>44</v>
      </c>
      <c r="B3459" s="84">
        <v>3458</v>
      </c>
      <c r="C3459" s="57" t="s">
        <v>45</v>
      </c>
      <c r="D3459" s="57" t="s">
        <v>53</v>
      </c>
      <c r="E3459" s="42" t="s">
        <v>6621</v>
      </c>
      <c r="F3459" s="58" t="s">
        <v>6903</v>
      </c>
      <c r="G3459" s="87" t="s">
        <v>6934</v>
      </c>
      <c r="H3459" s="91" t="s">
        <v>2158</v>
      </c>
      <c r="I3459" s="57" t="s">
        <v>22</v>
      </c>
      <c r="J3459" s="57">
        <v>10</v>
      </c>
      <c r="K3459" s="57">
        <f t="shared" si="208"/>
        <v>10</v>
      </c>
      <c r="L3459" s="57"/>
      <c r="M3459" s="57">
        <v>3.2</v>
      </c>
    </row>
    <row r="3460" s="83" customFormat="1" ht="36" spans="1:13">
      <c r="A3460" s="83" t="s">
        <v>44</v>
      </c>
      <c r="B3460" s="84">
        <v>3459</v>
      </c>
      <c r="C3460" s="57" t="s">
        <v>45</v>
      </c>
      <c r="D3460" s="57" t="s">
        <v>53</v>
      </c>
      <c r="E3460" s="42" t="s">
        <v>6621</v>
      </c>
      <c r="F3460" s="58" t="s">
        <v>6903</v>
      </c>
      <c r="G3460" s="87" t="s">
        <v>6935</v>
      </c>
      <c r="H3460" s="91" t="s">
        <v>2158</v>
      </c>
      <c r="I3460" s="57" t="s">
        <v>22</v>
      </c>
      <c r="J3460" s="57">
        <v>5</v>
      </c>
      <c r="K3460" s="57">
        <f t="shared" si="208"/>
        <v>5</v>
      </c>
      <c r="L3460" s="57"/>
      <c r="M3460" s="57">
        <v>3.2</v>
      </c>
    </row>
    <row r="3461" s="83" customFormat="1" ht="36" spans="1:13">
      <c r="A3461" s="83" t="s">
        <v>44</v>
      </c>
      <c r="B3461" s="84">
        <v>3460</v>
      </c>
      <c r="C3461" s="57" t="s">
        <v>45</v>
      </c>
      <c r="D3461" s="57" t="s">
        <v>53</v>
      </c>
      <c r="E3461" s="42" t="s">
        <v>6621</v>
      </c>
      <c r="F3461" s="58" t="s">
        <v>6903</v>
      </c>
      <c r="G3461" s="87" t="s">
        <v>6936</v>
      </c>
      <c r="H3461" s="91" t="s">
        <v>2158</v>
      </c>
      <c r="I3461" s="57" t="s">
        <v>22</v>
      </c>
      <c r="J3461" s="57">
        <v>5</v>
      </c>
      <c r="K3461" s="57">
        <f t="shared" si="208"/>
        <v>5</v>
      </c>
      <c r="L3461" s="57"/>
      <c r="M3461" s="57">
        <v>3.2</v>
      </c>
    </row>
    <row r="3462" s="83" customFormat="1" ht="36" spans="1:13">
      <c r="A3462" s="83" t="s">
        <v>44</v>
      </c>
      <c r="B3462" s="84">
        <v>3461</v>
      </c>
      <c r="C3462" s="57" t="s">
        <v>45</v>
      </c>
      <c r="D3462" s="57" t="s">
        <v>53</v>
      </c>
      <c r="E3462" s="42" t="s">
        <v>6621</v>
      </c>
      <c r="F3462" s="58" t="s">
        <v>6903</v>
      </c>
      <c r="G3462" s="87" t="s">
        <v>6937</v>
      </c>
      <c r="H3462" s="91" t="s">
        <v>2158</v>
      </c>
      <c r="I3462" s="57" t="s">
        <v>22</v>
      </c>
      <c r="J3462" s="57">
        <v>97</v>
      </c>
      <c r="K3462" s="57">
        <f>(CEILING(J3462*0.2,1))*1</f>
        <v>20</v>
      </c>
      <c r="L3462" s="57"/>
      <c r="M3462" s="57">
        <v>3.2</v>
      </c>
    </row>
    <row r="3463" s="83" customFormat="1" ht="36" spans="1:13">
      <c r="A3463" s="83" t="s">
        <v>44</v>
      </c>
      <c r="B3463" s="84">
        <v>3462</v>
      </c>
      <c r="C3463" s="57" t="s">
        <v>45</v>
      </c>
      <c r="D3463" s="57" t="s">
        <v>53</v>
      </c>
      <c r="E3463" s="42" t="s">
        <v>6621</v>
      </c>
      <c r="F3463" s="58" t="s">
        <v>6903</v>
      </c>
      <c r="G3463" s="87" t="s">
        <v>6938</v>
      </c>
      <c r="H3463" s="91" t="s">
        <v>2158</v>
      </c>
      <c r="I3463" s="57" t="s">
        <v>22</v>
      </c>
      <c r="J3463" s="57">
        <v>122</v>
      </c>
      <c r="K3463" s="57">
        <f t="shared" ref="K3463:K3467" si="209">J3463</f>
        <v>122</v>
      </c>
      <c r="L3463" s="57"/>
      <c r="M3463" s="57">
        <v>3.2</v>
      </c>
    </row>
    <row r="3464" s="83" customFormat="1" ht="36" spans="1:13">
      <c r="A3464" s="83" t="s">
        <v>44</v>
      </c>
      <c r="B3464" s="84">
        <v>3463</v>
      </c>
      <c r="C3464" s="57" t="s">
        <v>45</v>
      </c>
      <c r="D3464" s="57" t="s">
        <v>53</v>
      </c>
      <c r="E3464" s="42" t="s">
        <v>6621</v>
      </c>
      <c r="F3464" s="58" t="s">
        <v>6903</v>
      </c>
      <c r="G3464" s="87" t="s">
        <v>6939</v>
      </c>
      <c r="H3464" s="91" t="s">
        <v>2158</v>
      </c>
      <c r="I3464" s="57" t="s">
        <v>22</v>
      </c>
      <c r="J3464" s="57">
        <v>25</v>
      </c>
      <c r="K3464" s="57">
        <f t="shared" si="209"/>
        <v>25</v>
      </c>
      <c r="L3464" s="57"/>
      <c r="M3464" s="57">
        <v>3.2</v>
      </c>
    </row>
    <row r="3465" s="83" customFormat="1" ht="36" spans="1:13">
      <c r="A3465" s="83" t="s">
        <v>44</v>
      </c>
      <c r="B3465" s="84">
        <v>3464</v>
      </c>
      <c r="C3465" s="57" t="s">
        <v>45</v>
      </c>
      <c r="D3465" s="57" t="s">
        <v>53</v>
      </c>
      <c r="E3465" s="42" t="s">
        <v>6621</v>
      </c>
      <c r="F3465" s="58" t="s">
        <v>6903</v>
      </c>
      <c r="G3465" s="87" t="s">
        <v>6940</v>
      </c>
      <c r="H3465" s="91" t="s">
        <v>2158</v>
      </c>
      <c r="I3465" s="57" t="s">
        <v>22</v>
      </c>
      <c r="J3465" s="57">
        <v>105</v>
      </c>
      <c r="K3465" s="57">
        <f t="shared" si="209"/>
        <v>105</v>
      </c>
      <c r="L3465" s="57"/>
      <c r="M3465" s="57">
        <v>3.2</v>
      </c>
    </row>
    <row r="3466" s="83" customFormat="1" ht="36" spans="1:13">
      <c r="A3466" s="83" t="s">
        <v>44</v>
      </c>
      <c r="B3466" s="84">
        <v>3465</v>
      </c>
      <c r="C3466" s="57" t="s">
        <v>45</v>
      </c>
      <c r="D3466" s="57" t="s">
        <v>53</v>
      </c>
      <c r="E3466" s="42" t="s">
        <v>6621</v>
      </c>
      <c r="F3466" s="58" t="s">
        <v>6903</v>
      </c>
      <c r="G3466" s="87" t="s">
        <v>6941</v>
      </c>
      <c r="H3466" s="91" t="s">
        <v>2158</v>
      </c>
      <c r="I3466" s="57" t="s">
        <v>22</v>
      </c>
      <c r="J3466" s="57">
        <v>42</v>
      </c>
      <c r="K3466" s="57">
        <f t="shared" si="209"/>
        <v>42</v>
      </c>
      <c r="L3466" s="57"/>
      <c r="M3466" s="57">
        <v>3.2</v>
      </c>
    </row>
    <row r="3467" s="83" customFormat="1" ht="36" spans="1:13">
      <c r="A3467" s="83" t="s">
        <v>44</v>
      </c>
      <c r="B3467" s="84">
        <v>3466</v>
      </c>
      <c r="C3467" s="57" t="s">
        <v>45</v>
      </c>
      <c r="D3467" s="57" t="s">
        <v>53</v>
      </c>
      <c r="E3467" s="42" t="s">
        <v>6621</v>
      </c>
      <c r="F3467" s="58" t="s">
        <v>6903</v>
      </c>
      <c r="G3467" s="87" t="s">
        <v>6942</v>
      </c>
      <c r="H3467" s="91" t="s">
        <v>2158</v>
      </c>
      <c r="I3467" s="57" t="s">
        <v>22</v>
      </c>
      <c r="J3467" s="57">
        <v>59</v>
      </c>
      <c r="K3467" s="57">
        <f t="shared" si="209"/>
        <v>59</v>
      </c>
      <c r="L3467" s="57"/>
      <c r="M3467" s="57">
        <v>3.2</v>
      </c>
    </row>
    <row r="3468" s="83" customFormat="1" ht="36" spans="1:13">
      <c r="A3468" s="83" t="s">
        <v>44</v>
      </c>
      <c r="B3468" s="84">
        <v>3467</v>
      </c>
      <c r="C3468" s="57" t="s">
        <v>45</v>
      </c>
      <c r="D3468" s="57" t="s">
        <v>53</v>
      </c>
      <c r="E3468" s="42" t="s">
        <v>6621</v>
      </c>
      <c r="F3468" s="58" t="s">
        <v>6903</v>
      </c>
      <c r="G3468" s="87" t="s">
        <v>6943</v>
      </c>
      <c r="H3468" s="91" t="s">
        <v>2158</v>
      </c>
      <c r="I3468" s="57" t="s">
        <v>22</v>
      </c>
      <c r="J3468" s="57">
        <v>8</v>
      </c>
      <c r="K3468" s="57">
        <f>(CEILING(J3468*0.2,1))*1</f>
        <v>2</v>
      </c>
      <c r="L3468" s="57"/>
      <c r="M3468" s="57">
        <v>3.2</v>
      </c>
    </row>
    <row r="3469" s="83" customFormat="1" ht="36" spans="1:13">
      <c r="A3469" s="83" t="s">
        <v>44</v>
      </c>
      <c r="B3469" s="84">
        <v>3468</v>
      </c>
      <c r="C3469" s="57" t="s">
        <v>45</v>
      </c>
      <c r="D3469" s="57" t="s">
        <v>53</v>
      </c>
      <c r="E3469" s="42" t="s">
        <v>6621</v>
      </c>
      <c r="F3469" s="58" t="s">
        <v>6903</v>
      </c>
      <c r="G3469" s="87" t="s">
        <v>6944</v>
      </c>
      <c r="H3469" s="91" t="s">
        <v>2158</v>
      </c>
      <c r="I3469" s="57" t="s">
        <v>22</v>
      </c>
      <c r="J3469" s="57">
        <v>10</v>
      </c>
      <c r="K3469" s="57">
        <f t="shared" ref="K3469:K3473" si="210">J3469</f>
        <v>10</v>
      </c>
      <c r="L3469" s="57"/>
      <c r="M3469" s="57">
        <v>3.2</v>
      </c>
    </row>
    <row r="3470" s="83" customFormat="1" ht="36" spans="1:13">
      <c r="A3470" s="83" t="s">
        <v>44</v>
      </c>
      <c r="B3470" s="84">
        <v>3469</v>
      </c>
      <c r="C3470" s="57" t="s">
        <v>45</v>
      </c>
      <c r="D3470" s="57" t="s">
        <v>53</v>
      </c>
      <c r="E3470" s="42" t="s">
        <v>6621</v>
      </c>
      <c r="F3470" s="58" t="s">
        <v>6903</v>
      </c>
      <c r="G3470" s="87" t="s">
        <v>6945</v>
      </c>
      <c r="H3470" s="91" t="s">
        <v>2158</v>
      </c>
      <c r="I3470" s="57" t="s">
        <v>22</v>
      </c>
      <c r="J3470" s="57">
        <v>2</v>
      </c>
      <c r="K3470" s="57">
        <f t="shared" si="210"/>
        <v>2</v>
      </c>
      <c r="L3470" s="57"/>
      <c r="M3470" s="57">
        <v>3.2</v>
      </c>
    </row>
    <row r="3471" s="83" customFormat="1" ht="36" spans="1:13">
      <c r="A3471" s="83" t="s">
        <v>44</v>
      </c>
      <c r="B3471" s="84">
        <v>3470</v>
      </c>
      <c r="C3471" s="57" t="s">
        <v>45</v>
      </c>
      <c r="D3471" s="57" t="s">
        <v>53</v>
      </c>
      <c r="E3471" s="42" t="s">
        <v>6621</v>
      </c>
      <c r="F3471" s="58" t="s">
        <v>6903</v>
      </c>
      <c r="G3471" s="87" t="s">
        <v>6946</v>
      </c>
      <c r="H3471" s="91" t="s">
        <v>2158</v>
      </c>
      <c r="I3471" s="57" t="s">
        <v>22</v>
      </c>
      <c r="J3471" s="57">
        <v>9</v>
      </c>
      <c r="K3471" s="57">
        <f t="shared" si="210"/>
        <v>9</v>
      </c>
      <c r="L3471" s="57"/>
      <c r="M3471" s="57">
        <v>3.2</v>
      </c>
    </row>
    <row r="3472" s="83" customFormat="1" ht="36" spans="1:13">
      <c r="A3472" s="83" t="s">
        <v>44</v>
      </c>
      <c r="B3472" s="84">
        <v>3471</v>
      </c>
      <c r="C3472" s="57" t="s">
        <v>45</v>
      </c>
      <c r="D3472" s="57" t="s">
        <v>53</v>
      </c>
      <c r="E3472" s="42" t="s">
        <v>6621</v>
      </c>
      <c r="F3472" s="58" t="s">
        <v>6903</v>
      </c>
      <c r="G3472" s="87" t="s">
        <v>6947</v>
      </c>
      <c r="H3472" s="91" t="s">
        <v>2158</v>
      </c>
      <c r="I3472" s="57" t="s">
        <v>22</v>
      </c>
      <c r="J3472" s="57">
        <v>3</v>
      </c>
      <c r="K3472" s="57">
        <f t="shared" si="210"/>
        <v>3</v>
      </c>
      <c r="L3472" s="57"/>
      <c r="M3472" s="57">
        <v>3.2</v>
      </c>
    </row>
    <row r="3473" s="83" customFormat="1" ht="36" spans="1:13">
      <c r="A3473" s="83" t="s">
        <v>44</v>
      </c>
      <c r="B3473" s="84">
        <v>3472</v>
      </c>
      <c r="C3473" s="57" t="s">
        <v>45</v>
      </c>
      <c r="D3473" s="57" t="s">
        <v>53</v>
      </c>
      <c r="E3473" s="42" t="s">
        <v>6621</v>
      </c>
      <c r="F3473" s="58" t="s">
        <v>6903</v>
      </c>
      <c r="G3473" s="87" t="s">
        <v>6948</v>
      </c>
      <c r="H3473" s="91" t="s">
        <v>2158</v>
      </c>
      <c r="I3473" s="57" t="s">
        <v>22</v>
      </c>
      <c r="J3473" s="57">
        <v>5</v>
      </c>
      <c r="K3473" s="57">
        <f t="shared" si="210"/>
        <v>5</v>
      </c>
      <c r="L3473" s="57"/>
      <c r="M3473" s="57">
        <v>3.2</v>
      </c>
    </row>
    <row r="3474" s="83" customFormat="1" ht="36" spans="1:13">
      <c r="A3474" s="83" t="s">
        <v>44</v>
      </c>
      <c r="B3474" s="84">
        <v>3473</v>
      </c>
      <c r="C3474" s="57" t="s">
        <v>45</v>
      </c>
      <c r="D3474" s="57" t="s">
        <v>53</v>
      </c>
      <c r="E3474" s="42" t="s">
        <v>6621</v>
      </c>
      <c r="F3474" s="58" t="s">
        <v>6903</v>
      </c>
      <c r="G3474" s="87" t="s">
        <v>6115</v>
      </c>
      <c r="H3474" s="91" t="s">
        <v>2356</v>
      </c>
      <c r="I3474" s="57" t="s">
        <v>22</v>
      </c>
      <c r="J3474" s="57">
        <v>50</v>
      </c>
      <c r="K3474" s="57">
        <f>(CEILING(J3474*0.2,1))*1</f>
        <v>10</v>
      </c>
      <c r="L3474" s="57"/>
      <c r="M3474" s="57">
        <v>3.2</v>
      </c>
    </row>
    <row r="3475" s="83" customFormat="1" ht="36" spans="1:13">
      <c r="A3475" s="83" t="s">
        <v>44</v>
      </c>
      <c r="B3475" s="84">
        <v>3474</v>
      </c>
      <c r="C3475" s="57" t="s">
        <v>45</v>
      </c>
      <c r="D3475" s="57" t="s">
        <v>53</v>
      </c>
      <c r="E3475" s="42" t="s">
        <v>6621</v>
      </c>
      <c r="F3475" s="58" t="s">
        <v>6903</v>
      </c>
      <c r="G3475" s="87" t="s">
        <v>6117</v>
      </c>
      <c r="H3475" s="91" t="s">
        <v>2356</v>
      </c>
      <c r="I3475" s="57" t="s">
        <v>22</v>
      </c>
      <c r="J3475" s="57">
        <v>63</v>
      </c>
      <c r="K3475" s="57">
        <f t="shared" ref="K3475:K3479" si="211">J3475</f>
        <v>63</v>
      </c>
      <c r="L3475" s="57"/>
      <c r="M3475" s="57">
        <v>3.2</v>
      </c>
    </row>
    <row r="3476" s="83" customFormat="1" ht="36" spans="1:13">
      <c r="A3476" s="83" t="s">
        <v>44</v>
      </c>
      <c r="B3476" s="84">
        <v>3475</v>
      </c>
      <c r="C3476" s="57" t="s">
        <v>45</v>
      </c>
      <c r="D3476" s="57" t="s">
        <v>53</v>
      </c>
      <c r="E3476" s="42" t="s">
        <v>6621</v>
      </c>
      <c r="F3476" s="58" t="s">
        <v>6903</v>
      </c>
      <c r="G3476" s="87" t="s">
        <v>6118</v>
      </c>
      <c r="H3476" s="91" t="s">
        <v>2356</v>
      </c>
      <c r="I3476" s="57" t="s">
        <v>22</v>
      </c>
      <c r="J3476" s="57">
        <v>10</v>
      </c>
      <c r="K3476" s="57">
        <f t="shared" si="211"/>
        <v>10</v>
      </c>
      <c r="L3476" s="57"/>
      <c r="M3476" s="57">
        <v>3.2</v>
      </c>
    </row>
    <row r="3477" s="83" customFormat="1" ht="36" spans="1:13">
      <c r="A3477" s="83" t="s">
        <v>44</v>
      </c>
      <c r="B3477" s="84">
        <v>3476</v>
      </c>
      <c r="C3477" s="57" t="s">
        <v>45</v>
      </c>
      <c r="D3477" s="57" t="s">
        <v>53</v>
      </c>
      <c r="E3477" s="42" t="s">
        <v>6621</v>
      </c>
      <c r="F3477" s="58" t="s">
        <v>6903</v>
      </c>
      <c r="G3477" s="87" t="s">
        <v>6119</v>
      </c>
      <c r="H3477" s="91" t="s">
        <v>2356</v>
      </c>
      <c r="I3477" s="57" t="s">
        <v>22</v>
      </c>
      <c r="J3477" s="57">
        <v>49</v>
      </c>
      <c r="K3477" s="57">
        <f t="shared" si="211"/>
        <v>49</v>
      </c>
      <c r="L3477" s="57"/>
      <c r="M3477" s="57">
        <v>3.2</v>
      </c>
    </row>
    <row r="3478" s="83" customFormat="1" ht="36" spans="1:13">
      <c r="A3478" s="83" t="s">
        <v>44</v>
      </c>
      <c r="B3478" s="84">
        <v>3477</v>
      </c>
      <c r="C3478" s="57" t="s">
        <v>45</v>
      </c>
      <c r="D3478" s="57" t="s">
        <v>53</v>
      </c>
      <c r="E3478" s="42" t="s">
        <v>6621</v>
      </c>
      <c r="F3478" s="58" t="s">
        <v>6903</v>
      </c>
      <c r="G3478" s="87" t="s">
        <v>6120</v>
      </c>
      <c r="H3478" s="91" t="s">
        <v>2356</v>
      </c>
      <c r="I3478" s="57" t="s">
        <v>22</v>
      </c>
      <c r="J3478" s="57">
        <v>18</v>
      </c>
      <c r="K3478" s="57">
        <f t="shared" si="211"/>
        <v>18</v>
      </c>
      <c r="L3478" s="57"/>
      <c r="M3478" s="57">
        <v>3.2</v>
      </c>
    </row>
    <row r="3479" s="83" customFormat="1" ht="36" spans="1:13">
      <c r="A3479" s="83" t="s">
        <v>44</v>
      </c>
      <c r="B3479" s="84">
        <v>3478</v>
      </c>
      <c r="C3479" s="57" t="s">
        <v>45</v>
      </c>
      <c r="D3479" s="57" t="s">
        <v>53</v>
      </c>
      <c r="E3479" s="42" t="s">
        <v>6621</v>
      </c>
      <c r="F3479" s="58" t="s">
        <v>6903</v>
      </c>
      <c r="G3479" s="87" t="s">
        <v>6121</v>
      </c>
      <c r="H3479" s="91" t="s">
        <v>2356</v>
      </c>
      <c r="I3479" s="57" t="s">
        <v>22</v>
      </c>
      <c r="J3479" s="57">
        <v>14</v>
      </c>
      <c r="K3479" s="57">
        <f t="shared" si="211"/>
        <v>14</v>
      </c>
      <c r="L3479" s="57"/>
      <c r="M3479" s="57">
        <v>3.2</v>
      </c>
    </row>
    <row r="3480" s="83" customFormat="1" ht="36" spans="1:13">
      <c r="A3480" s="83" t="s">
        <v>44</v>
      </c>
      <c r="B3480" s="84">
        <v>3479</v>
      </c>
      <c r="C3480" s="57" t="s">
        <v>45</v>
      </c>
      <c r="D3480" s="57" t="s">
        <v>53</v>
      </c>
      <c r="E3480" s="42" t="s">
        <v>6621</v>
      </c>
      <c r="F3480" s="58" t="s">
        <v>6903</v>
      </c>
      <c r="G3480" s="87" t="s">
        <v>6114</v>
      </c>
      <c r="H3480" s="91" t="s">
        <v>2356</v>
      </c>
      <c r="I3480" s="57" t="s">
        <v>22</v>
      </c>
      <c r="J3480" s="57">
        <v>4</v>
      </c>
      <c r="K3480" s="57">
        <f>(CEILING(J3480*0.2,1))*1</f>
        <v>1</v>
      </c>
      <c r="L3480" s="57"/>
      <c r="M3480" s="57">
        <v>3.2</v>
      </c>
    </row>
    <row r="3481" s="83" customFormat="1" ht="36" spans="1:13">
      <c r="A3481" s="83" t="s">
        <v>44</v>
      </c>
      <c r="B3481" s="84">
        <v>3480</v>
      </c>
      <c r="C3481" s="57" t="s">
        <v>45</v>
      </c>
      <c r="D3481" s="57" t="s">
        <v>53</v>
      </c>
      <c r="E3481" s="42" t="s">
        <v>6621</v>
      </c>
      <c r="F3481" s="58" t="s">
        <v>6903</v>
      </c>
      <c r="G3481" s="87" t="s">
        <v>6116</v>
      </c>
      <c r="H3481" s="91" t="s">
        <v>2356</v>
      </c>
      <c r="I3481" s="57" t="s">
        <v>22</v>
      </c>
      <c r="J3481" s="57">
        <v>6</v>
      </c>
      <c r="K3481" s="57">
        <f t="shared" ref="K3481:K3485" si="212">J3481</f>
        <v>6</v>
      </c>
      <c r="L3481" s="57"/>
      <c r="M3481" s="57">
        <v>3.2</v>
      </c>
    </row>
    <row r="3482" s="83" customFormat="1" ht="36" spans="1:13">
      <c r="A3482" s="83" t="s">
        <v>44</v>
      </c>
      <c r="B3482" s="84">
        <v>3481</v>
      </c>
      <c r="C3482" s="57" t="s">
        <v>45</v>
      </c>
      <c r="D3482" s="57" t="s">
        <v>53</v>
      </c>
      <c r="E3482" s="42" t="s">
        <v>6621</v>
      </c>
      <c r="F3482" s="58" t="s">
        <v>6903</v>
      </c>
      <c r="G3482" s="87" t="s">
        <v>6949</v>
      </c>
      <c r="H3482" s="91" t="s">
        <v>2356</v>
      </c>
      <c r="I3482" s="57" t="s">
        <v>22</v>
      </c>
      <c r="J3482" s="57">
        <v>2</v>
      </c>
      <c r="K3482" s="57">
        <f t="shared" si="212"/>
        <v>2</v>
      </c>
      <c r="L3482" s="57"/>
      <c r="M3482" s="57">
        <v>3.2</v>
      </c>
    </row>
    <row r="3483" s="83" customFormat="1" ht="36" spans="1:13">
      <c r="A3483" s="83" t="s">
        <v>44</v>
      </c>
      <c r="B3483" s="84">
        <v>3482</v>
      </c>
      <c r="C3483" s="57" t="s">
        <v>45</v>
      </c>
      <c r="D3483" s="57" t="s">
        <v>53</v>
      </c>
      <c r="E3483" s="42" t="s">
        <v>6621</v>
      </c>
      <c r="F3483" s="58" t="s">
        <v>6903</v>
      </c>
      <c r="G3483" s="87" t="s">
        <v>6907</v>
      </c>
      <c r="H3483" s="91" t="s">
        <v>2356</v>
      </c>
      <c r="I3483" s="57" t="s">
        <v>22</v>
      </c>
      <c r="J3483" s="57">
        <v>5</v>
      </c>
      <c r="K3483" s="57">
        <f t="shared" si="212"/>
        <v>5</v>
      </c>
      <c r="L3483" s="57"/>
      <c r="M3483" s="57">
        <v>3.2</v>
      </c>
    </row>
    <row r="3484" s="83" customFormat="1" ht="36" spans="1:13">
      <c r="A3484" s="83" t="s">
        <v>44</v>
      </c>
      <c r="B3484" s="84">
        <v>3483</v>
      </c>
      <c r="C3484" s="57" t="s">
        <v>45</v>
      </c>
      <c r="D3484" s="57" t="s">
        <v>53</v>
      </c>
      <c r="E3484" s="42" t="s">
        <v>6621</v>
      </c>
      <c r="F3484" s="58" t="s">
        <v>6903</v>
      </c>
      <c r="G3484" s="87" t="s">
        <v>6950</v>
      </c>
      <c r="H3484" s="91" t="s">
        <v>2356</v>
      </c>
      <c r="I3484" s="57" t="s">
        <v>22</v>
      </c>
      <c r="J3484" s="57">
        <v>2</v>
      </c>
      <c r="K3484" s="57">
        <f t="shared" si="212"/>
        <v>2</v>
      </c>
      <c r="L3484" s="57"/>
      <c r="M3484" s="57">
        <v>3.2</v>
      </c>
    </row>
    <row r="3485" s="83" customFormat="1" ht="36" spans="1:13">
      <c r="A3485" s="83" t="s">
        <v>44</v>
      </c>
      <c r="B3485" s="84">
        <v>3484</v>
      </c>
      <c r="C3485" s="57" t="s">
        <v>45</v>
      </c>
      <c r="D3485" s="57" t="s">
        <v>53</v>
      </c>
      <c r="E3485" s="42" t="s">
        <v>6621</v>
      </c>
      <c r="F3485" s="58" t="s">
        <v>6903</v>
      </c>
      <c r="G3485" s="87" t="s">
        <v>6908</v>
      </c>
      <c r="H3485" s="91" t="s">
        <v>2356</v>
      </c>
      <c r="I3485" s="57" t="s">
        <v>22</v>
      </c>
      <c r="J3485" s="57">
        <v>2</v>
      </c>
      <c r="K3485" s="57">
        <f t="shared" si="212"/>
        <v>2</v>
      </c>
      <c r="L3485" s="57"/>
      <c r="M3485" s="57">
        <v>3.2</v>
      </c>
    </row>
    <row r="3486" s="83" customFormat="1" ht="36" spans="1:13">
      <c r="A3486" s="83" t="s">
        <v>44</v>
      </c>
      <c r="B3486" s="84">
        <v>3485</v>
      </c>
      <c r="C3486" s="57" t="s">
        <v>45</v>
      </c>
      <c r="D3486" s="57" t="s">
        <v>53</v>
      </c>
      <c r="E3486" s="42" t="s">
        <v>6621</v>
      </c>
      <c r="F3486" s="58" t="s">
        <v>6903</v>
      </c>
      <c r="G3486" s="87" t="s">
        <v>6904</v>
      </c>
      <c r="H3486" s="91" t="s">
        <v>2136</v>
      </c>
      <c r="I3486" s="57" t="s">
        <v>22</v>
      </c>
      <c r="J3486" s="57">
        <v>33</v>
      </c>
      <c r="K3486" s="57">
        <f>(CEILING(J3486*0.2,1))*1</f>
        <v>7</v>
      </c>
      <c r="L3486" s="57"/>
      <c r="M3486" s="57">
        <v>3.2</v>
      </c>
    </row>
    <row r="3487" s="83" customFormat="1" ht="36" spans="1:13">
      <c r="A3487" s="83" t="s">
        <v>44</v>
      </c>
      <c r="B3487" s="84">
        <v>3486</v>
      </c>
      <c r="C3487" s="57" t="s">
        <v>45</v>
      </c>
      <c r="D3487" s="57" t="s">
        <v>53</v>
      </c>
      <c r="E3487" s="42" t="s">
        <v>6621</v>
      </c>
      <c r="F3487" s="58" t="s">
        <v>6903</v>
      </c>
      <c r="G3487" s="87" t="s">
        <v>6905</v>
      </c>
      <c r="H3487" s="91" t="s">
        <v>2136</v>
      </c>
      <c r="I3487" s="57" t="s">
        <v>22</v>
      </c>
      <c r="J3487" s="57">
        <v>43</v>
      </c>
      <c r="K3487" s="57">
        <f t="shared" ref="K3487:K3491" si="213">J3487</f>
        <v>43</v>
      </c>
      <c r="L3487" s="57"/>
      <c r="M3487" s="57">
        <v>3.2</v>
      </c>
    </row>
    <row r="3488" s="83" customFormat="1" ht="36" spans="1:13">
      <c r="A3488" s="83" t="s">
        <v>44</v>
      </c>
      <c r="B3488" s="84">
        <v>3487</v>
      </c>
      <c r="C3488" s="57" t="s">
        <v>45</v>
      </c>
      <c r="D3488" s="57" t="s">
        <v>53</v>
      </c>
      <c r="E3488" s="42" t="s">
        <v>6621</v>
      </c>
      <c r="F3488" s="58" t="s">
        <v>6903</v>
      </c>
      <c r="G3488" s="87" t="s">
        <v>6906</v>
      </c>
      <c r="H3488" s="91" t="s">
        <v>2136</v>
      </c>
      <c r="I3488" s="57" t="s">
        <v>22</v>
      </c>
      <c r="J3488" s="57">
        <v>12</v>
      </c>
      <c r="K3488" s="57">
        <f t="shared" si="213"/>
        <v>12</v>
      </c>
      <c r="L3488" s="57"/>
      <c r="M3488" s="57">
        <v>3.2</v>
      </c>
    </row>
    <row r="3489" s="83" customFormat="1" ht="36" spans="1:13">
      <c r="A3489" s="83" t="s">
        <v>44</v>
      </c>
      <c r="B3489" s="84">
        <v>3488</v>
      </c>
      <c r="C3489" s="57" t="s">
        <v>45</v>
      </c>
      <c r="D3489" s="57" t="s">
        <v>53</v>
      </c>
      <c r="E3489" s="42" t="s">
        <v>6621</v>
      </c>
      <c r="F3489" s="58" t="s">
        <v>6903</v>
      </c>
      <c r="G3489" s="87" t="s">
        <v>6951</v>
      </c>
      <c r="H3489" s="91" t="s">
        <v>2136</v>
      </c>
      <c r="I3489" s="57" t="s">
        <v>22</v>
      </c>
      <c r="J3489" s="57">
        <v>35</v>
      </c>
      <c r="K3489" s="57">
        <f t="shared" si="213"/>
        <v>35</v>
      </c>
      <c r="L3489" s="57"/>
      <c r="M3489" s="57">
        <v>3.2</v>
      </c>
    </row>
    <row r="3490" s="83" customFormat="1" ht="36" spans="1:13">
      <c r="A3490" s="83" t="s">
        <v>44</v>
      </c>
      <c r="B3490" s="84">
        <v>3489</v>
      </c>
      <c r="C3490" s="57" t="s">
        <v>45</v>
      </c>
      <c r="D3490" s="57" t="s">
        <v>53</v>
      </c>
      <c r="E3490" s="42" t="s">
        <v>6621</v>
      </c>
      <c r="F3490" s="58" t="s">
        <v>6903</v>
      </c>
      <c r="G3490" s="87" t="s">
        <v>6120</v>
      </c>
      <c r="H3490" s="91" t="s">
        <v>2136</v>
      </c>
      <c r="I3490" s="57" t="s">
        <v>22</v>
      </c>
      <c r="J3490" s="57">
        <v>13</v>
      </c>
      <c r="K3490" s="57">
        <f t="shared" si="213"/>
        <v>13</v>
      </c>
      <c r="L3490" s="57"/>
      <c r="M3490" s="57">
        <v>3.2</v>
      </c>
    </row>
    <row r="3491" s="83" customFormat="1" ht="36" spans="1:13">
      <c r="A3491" s="83" t="s">
        <v>44</v>
      </c>
      <c r="B3491" s="84">
        <v>3490</v>
      </c>
      <c r="C3491" s="57" t="s">
        <v>45</v>
      </c>
      <c r="D3491" s="57" t="s">
        <v>53</v>
      </c>
      <c r="E3491" s="42" t="s">
        <v>6621</v>
      </c>
      <c r="F3491" s="58" t="s">
        <v>6903</v>
      </c>
      <c r="G3491" s="87" t="s">
        <v>6121</v>
      </c>
      <c r="H3491" s="91" t="s">
        <v>2136</v>
      </c>
      <c r="I3491" s="57" t="s">
        <v>22</v>
      </c>
      <c r="J3491" s="57">
        <v>13</v>
      </c>
      <c r="K3491" s="57">
        <f t="shared" si="213"/>
        <v>13</v>
      </c>
      <c r="L3491" s="57"/>
      <c r="M3491" s="57">
        <v>3.2</v>
      </c>
    </row>
    <row r="3492" s="83" customFormat="1" ht="36" spans="1:13">
      <c r="A3492" s="83" t="s">
        <v>44</v>
      </c>
      <c r="B3492" s="84">
        <v>3491</v>
      </c>
      <c r="C3492" s="57" t="s">
        <v>45</v>
      </c>
      <c r="D3492" s="57" t="s">
        <v>53</v>
      </c>
      <c r="E3492" s="42" t="s">
        <v>6621</v>
      </c>
      <c r="F3492" s="58" t="s">
        <v>6903</v>
      </c>
      <c r="G3492" s="87" t="s">
        <v>6952</v>
      </c>
      <c r="H3492" s="91" t="s">
        <v>2136</v>
      </c>
      <c r="I3492" s="57" t="s">
        <v>22</v>
      </c>
      <c r="J3492" s="57">
        <v>3</v>
      </c>
      <c r="K3492" s="57">
        <f>(CEILING(J3492*0.2,1))*1</f>
        <v>1</v>
      </c>
      <c r="L3492" s="57"/>
      <c r="M3492" s="57">
        <v>3.2</v>
      </c>
    </row>
    <row r="3493" s="83" customFormat="1" ht="36" spans="1:13">
      <c r="A3493" s="83" t="s">
        <v>44</v>
      </c>
      <c r="B3493" s="84">
        <v>3492</v>
      </c>
      <c r="C3493" s="57" t="s">
        <v>45</v>
      </c>
      <c r="D3493" s="57" t="s">
        <v>53</v>
      </c>
      <c r="E3493" s="42" t="s">
        <v>6621</v>
      </c>
      <c r="F3493" s="58" t="s">
        <v>6903</v>
      </c>
      <c r="G3493" s="87" t="s">
        <v>6953</v>
      </c>
      <c r="H3493" s="91" t="s">
        <v>2136</v>
      </c>
      <c r="I3493" s="57" t="s">
        <v>22</v>
      </c>
      <c r="J3493" s="57">
        <v>4</v>
      </c>
      <c r="K3493" s="57">
        <f t="shared" ref="K3493:K3497" si="214">J3493</f>
        <v>4</v>
      </c>
      <c r="L3493" s="57"/>
      <c r="M3493" s="57">
        <v>3.2</v>
      </c>
    </row>
    <row r="3494" s="83" customFormat="1" ht="36" spans="1:13">
      <c r="A3494" s="83" t="s">
        <v>44</v>
      </c>
      <c r="B3494" s="84">
        <v>3493</v>
      </c>
      <c r="C3494" s="57" t="s">
        <v>45</v>
      </c>
      <c r="D3494" s="57" t="s">
        <v>53</v>
      </c>
      <c r="E3494" s="42" t="s">
        <v>6621</v>
      </c>
      <c r="F3494" s="58" t="s">
        <v>6903</v>
      </c>
      <c r="G3494" s="87" t="s">
        <v>6954</v>
      </c>
      <c r="H3494" s="91" t="s">
        <v>2136</v>
      </c>
      <c r="I3494" s="57" t="s">
        <v>22</v>
      </c>
      <c r="J3494" s="57">
        <v>2</v>
      </c>
      <c r="K3494" s="57">
        <f t="shared" si="214"/>
        <v>2</v>
      </c>
      <c r="L3494" s="57"/>
      <c r="M3494" s="57">
        <v>3.2</v>
      </c>
    </row>
    <row r="3495" s="83" customFormat="1" ht="36" spans="1:13">
      <c r="A3495" s="83" t="s">
        <v>44</v>
      </c>
      <c r="B3495" s="84">
        <v>3494</v>
      </c>
      <c r="C3495" s="57" t="s">
        <v>45</v>
      </c>
      <c r="D3495" s="57" t="s">
        <v>53</v>
      </c>
      <c r="E3495" s="42" t="s">
        <v>6621</v>
      </c>
      <c r="F3495" s="58" t="s">
        <v>6903</v>
      </c>
      <c r="G3495" s="87" t="s">
        <v>6955</v>
      </c>
      <c r="H3495" s="91" t="s">
        <v>2136</v>
      </c>
      <c r="I3495" s="57" t="s">
        <v>22</v>
      </c>
      <c r="J3495" s="57">
        <v>4</v>
      </c>
      <c r="K3495" s="57">
        <f t="shared" si="214"/>
        <v>4</v>
      </c>
      <c r="L3495" s="57"/>
      <c r="M3495" s="57">
        <v>3.2</v>
      </c>
    </row>
    <row r="3496" s="83" customFormat="1" ht="36" spans="1:13">
      <c r="A3496" s="83" t="s">
        <v>44</v>
      </c>
      <c r="B3496" s="84">
        <v>3495</v>
      </c>
      <c r="C3496" s="57" t="s">
        <v>45</v>
      </c>
      <c r="D3496" s="57" t="s">
        <v>53</v>
      </c>
      <c r="E3496" s="42" t="s">
        <v>6621</v>
      </c>
      <c r="F3496" s="58" t="s">
        <v>6903</v>
      </c>
      <c r="G3496" s="87" t="s">
        <v>6950</v>
      </c>
      <c r="H3496" s="91" t="s">
        <v>2136</v>
      </c>
      <c r="I3496" s="57" t="s">
        <v>22</v>
      </c>
      <c r="J3496" s="57">
        <v>2</v>
      </c>
      <c r="K3496" s="57">
        <f t="shared" si="214"/>
        <v>2</v>
      </c>
      <c r="L3496" s="57"/>
      <c r="M3496" s="57">
        <v>3.2</v>
      </c>
    </row>
    <row r="3497" s="83" customFormat="1" ht="36" spans="1:13">
      <c r="A3497" s="83" t="s">
        <v>44</v>
      </c>
      <c r="B3497" s="84">
        <v>3496</v>
      </c>
      <c r="C3497" s="57" t="s">
        <v>45</v>
      </c>
      <c r="D3497" s="57" t="s">
        <v>53</v>
      </c>
      <c r="E3497" s="42" t="s">
        <v>6621</v>
      </c>
      <c r="F3497" s="58" t="s">
        <v>6903</v>
      </c>
      <c r="G3497" s="87" t="s">
        <v>6908</v>
      </c>
      <c r="H3497" s="91" t="s">
        <v>2136</v>
      </c>
      <c r="I3497" s="57" t="s">
        <v>22</v>
      </c>
      <c r="J3497" s="57">
        <v>2</v>
      </c>
      <c r="K3497" s="57">
        <f t="shared" si="214"/>
        <v>2</v>
      </c>
      <c r="L3497" s="57"/>
      <c r="M3497" s="57">
        <v>3.2</v>
      </c>
    </row>
    <row r="3498" s="83" customFormat="1" ht="36" spans="1:13">
      <c r="A3498" s="83" t="s">
        <v>44</v>
      </c>
      <c r="B3498" s="84">
        <v>3497</v>
      </c>
      <c r="C3498" s="57" t="s">
        <v>45</v>
      </c>
      <c r="D3498" s="57" t="s">
        <v>53</v>
      </c>
      <c r="E3498" s="42" t="s">
        <v>6621</v>
      </c>
      <c r="F3498" s="58" t="s">
        <v>885</v>
      </c>
      <c r="G3498" s="87" t="s">
        <v>5333</v>
      </c>
      <c r="H3498" s="91" t="s">
        <v>2371</v>
      </c>
      <c r="I3498" s="57" t="s">
        <v>22</v>
      </c>
      <c r="J3498" s="57">
        <v>1</v>
      </c>
      <c r="K3498" s="57">
        <f>(CEILING(J3498*0.2,1))*1</f>
        <v>1</v>
      </c>
      <c r="L3498" s="57"/>
      <c r="M3498" s="105">
        <v>3.1</v>
      </c>
    </row>
    <row r="3499" s="83" customFormat="1" ht="36" spans="1:13">
      <c r="A3499" s="83" t="s">
        <v>44</v>
      </c>
      <c r="B3499" s="84">
        <v>3498</v>
      </c>
      <c r="C3499" s="57" t="s">
        <v>45</v>
      </c>
      <c r="D3499" s="57" t="s">
        <v>53</v>
      </c>
      <c r="E3499" s="42" t="s">
        <v>6621</v>
      </c>
      <c r="F3499" s="58" t="s">
        <v>885</v>
      </c>
      <c r="G3499" s="87" t="s">
        <v>5334</v>
      </c>
      <c r="H3499" s="91" t="s">
        <v>2371</v>
      </c>
      <c r="I3499" s="57" t="s">
        <v>22</v>
      </c>
      <c r="J3499" s="57">
        <v>1</v>
      </c>
      <c r="K3499" s="57">
        <f t="shared" ref="K3499:K3502" si="215">J3499</f>
        <v>1</v>
      </c>
      <c r="L3499" s="57"/>
      <c r="M3499" s="105">
        <v>3.1</v>
      </c>
    </row>
    <row r="3500" s="83" customFormat="1" ht="36" spans="1:13">
      <c r="A3500" s="83" t="s">
        <v>44</v>
      </c>
      <c r="B3500" s="84">
        <v>3499</v>
      </c>
      <c r="C3500" s="57" t="s">
        <v>45</v>
      </c>
      <c r="D3500" s="57" t="s">
        <v>53</v>
      </c>
      <c r="E3500" s="42" t="s">
        <v>6621</v>
      </c>
      <c r="F3500" s="58" t="s">
        <v>885</v>
      </c>
      <c r="G3500" s="87" t="s">
        <v>5335</v>
      </c>
      <c r="H3500" s="91" t="s">
        <v>2371</v>
      </c>
      <c r="I3500" s="57" t="s">
        <v>22</v>
      </c>
      <c r="J3500" s="57">
        <v>1</v>
      </c>
      <c r="K3500" s="57">
        <f t="shared" si="215"/>
        <v>1</v>
      </c>
      <c r="L3500" s="57"/>
      <c r="M3500" s="105">
        <v>3.1</v>
      </c>
    </row>
    <row r="3501" s="83" customFormat="1" ht="36" spans="1:13">
      <c r="A3501" s="83" t="s">
        <v>44</v>
      </c>
      <c r="B3501" s="84">
        <v>3500</v>
      </c>
      <c r="C3501" s="57" t="s">
        <v>45</v>
      </c>
      <c r="D3501" s="57" t="s">
        <v>53</v>
      </c>
      <c r="E3501" s="42" t="s">
        <v>6621</v>
      </c>
      <c r="F3501" s="58" t="s">
        <v>885</v>
      </c>
      <c r="G3501" s="87" t="s">
        <v>5336</v>
      </c>
      <c r="H3501" s="91" t="s">
        <v>2371</v>
      </c>
      <c r="I3501" s="57" t="s">
        <v>22</v>
      </c>
      <c r="J3501" s="57">
        <v>1</v>
      </c>
      <c r="K3501" s="57">
        <f t="shared" si="215"/>
        <v>1</v>
      </c>
      <c r="L3501" s="57"/>
      <c r="M3501" s="105">
        <v>3.1</v>
      </c>
    </row>
    <row r="3502" s="83" customFormat="1" ht="36" spans="1:13">
      <c r="A3502" s="83" t="s">
        <v>44</v>
      </c>
      <c r="B3502" s="84">
        <v>3501</v>
      </c>
      <c r="C3502" s="57" t="s">
        <v>45</v>
      </c>
      <c r="D3502" s="57" t="s">
        <v>53</v>
      </c>
      <c r="E3502" s="42" t="s">
        <v>6621</v>
      </c>
      <c r="F3502" s="58" t="s">
        <v>885</v>
      </c>
      <c r="G3502" s="87" t="s">
        <v>5337</v>
      </c>
      <c r="H3502" s="91" t="s">
        <v>2371</v>
      </c>
      <c r="I3502" s="57" t="s">
        <v>22</v>
      </c>
      <c r="J3502" s="57">
        <v>1</v>
      </c>
      <c r="K3502" s="57">
        <f t="shared" si="215"/>
        <v>1</v>
      </c>
      <c r="L3502" s="57"/>
      <c r="M3502" s="105">
        <v>3.1</v>
      </c>
    </row>
    <row r="3503" s="83" customFormat="1" ht="36" spans="1:13">
      <c r="A3503" s="83" t="s">
        <v>44</v>
      </c>
      <c r="B3503" s="84">
        <v>3502</v>
      </c>
      <c r="C3503" s="57" t="s">
        <v>45</v>
      </c>
      <c r="D3503" s="57" t="s">
        <v>53</v>
      </c>
      <c r="E3503" s="42" t="s">
        <v>6621</v>
      </c>
      <c r="F3503" s="104" t="s">
        <v>885</v>
      </c>
      <c r="G3503" s="104" t="s">
        <v>6956</v>
      </c>
      <c r="H3503" s="91" t="s">
        <v>6957</v>
      </c>
      <c r="I3503" s="43" t="s">
        <v>22</v>
      </c>
      <c r="J3503" s="106">
        <v>1</v>
      </c>
      <c r="K3503" s="57">
        <f>(CEILING(J3503*0.2,1))*1</f>
        <v>1</v>
      </c>
      <c r="L3503" s="57"/>
      <c r="M3503" s="105">
        <v>3.1</v>
      </c>
    </row>
    <row r="3504" s="83" customFormat="1" ht="36" spans="1:13">
      <c r="A3504" s="83" t="s">
        <v>44</v>
      </c>
      <c r="B3504" s="84">
        <v>3503</v>
      </c>
      <c r="C3504" s="57" t="s">
        <v>45</v>
      </c>
      <c r="D3504" s="57" t="s">
        <v>53</v>
      </c>
      <c r="E3504" s="42" t="s">
        <v>6621</v>
      </c>
      <c r="F3504" s="104" t="s">
        <v>885</v>
      </c>
      <c r="G3504" s="104" t="s">
        <v>6958</v>
      </c>
      <c r="H3504" s="91" t="s">
        <v>6957</v>
      </c>
      <c r="I3504" s="43" t="s">
        <v>22</v>
      </c>
      <c r="J3504" s="106">
        <v>1</v>
      </c>
      <c r="K3504" s="57">
        <f t="shared" ref="K3504:K3506" si="216">J3504</f>
        <v>1</v>
      </c>
      <c r="L3504" s="57"/>
      <c r="M3504" s="105">
        <v>3.1</v>
      </c>
    </row>
    <row r="3505" s="83" customFormat="1" ht="36" spans="1:13">
      <c r="A3505" s="83" t="s">
        <v>44</v>
      </c>
      <c r="B3505" s="84">
        <v>3504</v>
      </c>
      <c r="C3505" s="57" t="s">
        <v>45</v>
      </c>
      <c r="D3505" s="57" t="s">
        <v>53</v>
      </c>
      <c r="E3505" s="42" t="s">
        <v>6621</v>
      </c>
      <c r="F3505" s="104" t="s">
        <v>885</v>
      </c>
      <c r="G3505" s="104" t="s">
        <v>6959</v>
      </c>
      <c r="H3505" s="91" t="s">
        <v>6957</v>
      </c>
      <c r="I3505" s="43" t="s">
        <v>22</v>
      </c>
      <c r="J3505" s="106">
        <v>1</v>
      </c>
      <c r="K3505" s="57">
        <f t="shared" si="216"/>
        <v>1</v>
      </c>
      <c r="L3505" s="57"/>
      <c r="M3505" s="105">
        <v>3.1</v>
      </c>
    </row>
    <row r="3506" s="83" customFormat="1" ht="36" spans="1:13">
      <c r="A3506" s="83" t="s">
        <v>44</v>
      </c>
      <c r="B3506" s="84">
        <v>3505</v>
      </c>
      <c r="C3506" s="57" t="s">
        <v>45</v>
      </c>
      <c r="D3506" s="57" t="s">
        <v>53</v>
      </c>
      <c r="E3506" s="42" t="s">
        <v>6621</v>
      </c>
      <c r="F3506" s="104" t="s">
        <v>885</v>
      </c>
      <c r="G3506" s="104" t="s">
        <v>6960</v>
      </c>
      <c r="H3506" s="91" t="s">
        <v>6957</v>
      </c>
      <c r="I3506" s="43" t="s">
        <v>22</v>
      </c>
      <c r="J3506" s="106">
        <v>1</v>
      </c>
      <c r="K3506" s="57">
        <f t="shared" si="216"/>
        <v>1</v>
      </c>
      <c r="L3506" s="57"/>
      <c r="M3506" s="105">
        <v>3.1</v>
      </c>
    </row>
    <row r="3507" s="83" customFormat="1" ht="36" spans="1:13">
      <c r="A3507" s="83" t="s">
        <v>44</v>
      </c>
      <c r="B3507" s="84">
        <v>3506</v>
      </c>
      <c r="C3507" s="57" t="s">
        <v>45</v>
      </c>
      <c r="D3507" s="57" t="s">
        <v>53</v>
      </c>
      <c r="E3507" s="42" t="s">
        <v>6621</v>
      </c>
      <c r="F3507" s="58" t="s">
        <v>885</v>
      </c>
      <c r="G3507" s="87" t="s">
        <v>6961</v>
      </c>
      <c r="H3507" s="91" t="s">
        <v>2158</v>
      </c>
      <c r="I3507" s="57" t="s">
        <v>22</v>
      </c>
      <c r="J3507" s="57">
        <v>1</v>
      </c>
      <c r="K3507" s="57">
        <f>(CEILING(J3507*0.2,1))*1</f>
        <v>1</v>
      </c>
      <c r="L3507" s="57"/>
      <c r="M3507" s="57">
        <v>3.2</v>
      </c>
    </row>
    <row r="3508" s="83" customFormat="1" ht="36" spans="1:13">
      <c r="A3508" s="83" t="s">
        <v>44</v>
      </c>
      <c r="B3508" s="84">
        <v>3507</v>
      </c>
      <c r="C3508" s="57" t="s">
        <v>45</v>
      </c>
      <c r="D3508" s="57" t="s">
        <v>53</v>
      </c>
      <c r="E3508" s="42" t="s">
        <v>6621</v>
      </c>
      <c r="F3508" s="58" t="s">
        <v>885</v>
      </c>
      <c r="G3508" s="87" t="s">
        <v>6962</v>
      </c>
      <c r="H3508" s="91" t="s">
        <v>2158</v>
      </c>
      <c r="I3508" s="57" t="s">
        <v>22</v>
      </c>
      <c r="J3508" s="57">
        <v>1</v>
      </c>
      <c r="K3508" s="57">
        <f t="shared" ref="K3508:K3512" si="217">J3508</f>
        <v>1</v>
      </c>
      <c r="L3508" s="57"/>
      <c r="M3508" s="57">
        <v>3.2</v>
      </c>
    </row>
    <row r="3509" s="83" customFormat="1" ht="32" customHeight="1" spans="1:13">
      <c r="A3509" s="83" t="s">
        <v>44</v>
      </c>
      <c r="B3509" s="84">
        <v>3508</v>
      </c>
      <c r="C3509" s="57" t="s">
        <v>45</v>
      </c>
      <c r="D3509" s="57" t="s">
        <v>53</v>
      </c>
      <c r="E3509" s="42" t="s">
        <v>6621</v>
      </c>
      <c r="F3509" s="58" t="s">
        <v>885</v>
      </c>
      <c r="G3509" s="87" t="s">
        <v>6963</v>
      </c>
      <c r="H3509" s="91" t="s">
        <v>2158</v>
      </c>
      <c r="I3509" s="57" t="s">
        <v>22</v>
      </c>
      <c r="J3509" s="57">
        <v>1</v>
      </c>
      <c r="K3509" s="57">
        <f t="shared" si="217"/>
        <v>1</v>
      </c>
      <c r="L3509" s="57"/>
      <c r="M3509" s="57">
        <v>3.2</v>
      </c>
    </row>
    <row r="3510" s="83" customFormat="1" ht="36" spans="1:13">
      <c r="A3510" s="83" t="s">
        <v>44</v>
      </c>
      <c r="B3510" s="84">
        <v>3509</v>
      </c>
      <c r="C3510" s="57" t="s">
        <v>45</v>
      </c>
      <c r="D3510" s="57" t="s">
        <v>53</v>
      </c>
      <c r="E3510" s="42" t="s">
        <v>6621</v>
      </c>
      <c r="F3510" s="58" t="s">
        <v>885</v>
      </c>
      <c r="G3510" s="87" t="s">
        <v>6964</v>
      </c>
      <c r="H3510" s="91" t="s">
        <v>2158</v>
      </c>
      <c r="I3510" s="57" t="s">
        <v>22</v>
      </c>
      <c r="J3510" s="57">
        <v>1</v>
      </c>
      <c r="K3510" s="57">
        <f t="shared" si="217"/>
        <v>1</v>
      </c>
      <c r="L3510" s="57"/>
      <c r="M3510" s="57">
        <v>3.2</v>
      </c>
    </row>
    <row r="3511" s="83" customFormat="1" ht="36" spans="1:13">
      <c r="A3511" s="83" t="s">
        <v>44</v>
      </c>
      <c r="B3511" s="84">
        <v>3510</v>
      </c>
      <c r="C3511" s="57" t="s">
        <v>45</v>
      </c>
      <c r="D3511" s="57" t="s">
        <v>53</v>
      </c>
      <c r="E3511" s="42" t="s">
        <v>6621</v>
      </c>
      <c r="F3511" s="58" t="s">
        <v>885</v>
      </c>
      <c r="G3511" s="87" t="s">
        <v>5347</v>
      </c>
      <c r="H3511" s="91" t="s">
        <v>2158</v>
      </c>
      <c r="I3511" s="57" t="s">
        <v>22</v>
      </c>
      <c r="J3511" s="57">
        <v>1</v>
      </c>
      <c r="K3511" s="57">
        <f t="shared" si="217"/>
        <v>1</v>
      </c>
      <c r="L3511" s="57"/>
      <c r="M3511" s="57">
        <v>3.2</v>
      </c>
    </row>
    <row r="3512" s="83" customFormat="1" ht="36" spans="1:13">
      <c r="A3512" s="83" t="s">
        <v>44</v>
      </c>
      <c r="B3512" s="84">
        <v>3511</v>
      </c>
      <c r="C3512" s="57" t="s">
        <v>45</v>
      </c>
      <c r="D3512" s="57" t="s">
        <v>53</v>
      </c>
      <c r="E3512" s="42" t="s">
        <v>6621</v>
      </c>
      <c r="F3512" s="58" t="s">
        <v>885</v>
      </c>
      <c r="G3512" s="87" t="s">
        <v>6965</v>
      </c>
      <c r="H3512" s="91" t="s">
        <v>6043</v>
      </c>
      <c r="I3512" s="57" t="s">
        <v>22</v>
      </c>
      <c r="J3512" s="72">
        <v>1</v>
      </c>
      <c r="K3512" s="57">
        <f t="shared" si="217"/>
        <v>1</v>
      </c>
      <c r="L3512" s="57"/>
      <c r="M3512" s="57">
        <v>3.2</v>
      </c>
    </row>
    <row r="3513" s="83" customFormat="1" ht="36" spans="1:13">
      <c r="A3513" s="83" t="s">
        <v>44</v>
      </c>
      <c r="B3513" s="84">
        <v>3512</v>
      </c>
      <c r="C3513" s="57" t="s">
        <v>45</v>
      </c>
      <c r="D3513" s="57" t="s">
        <v>323</v>
      </c>
      <c r="E3513" s="42" t="s">
        <v>6621</v>
      </c>
      <c r="F3513" s="58" t="s">
        <v>323</v>
      </c>
      <c r="G3513" s="87" t="s">
        <v>3932</v>
      </c>
      <c r="H3513" s="91" t="s">
        <v>2723</v>
      </c>
      <c r="I3513" s="57" t="s">
        <v>2124</v>
      </c>
      <c r="J3513" s="57">
        <v>80</v>
      </c>
      <c r="K3513" s="57">
        <v>80</v>
      </c>
      <c r="L3513" s="57"/>
      <c r="M3513" s="57">
        <v>3.1</v>
      </c>
    </row>
    <row r="3514" s="83" customFormat="1" ht="36" spans="1:13">
      <c r="A3514" s="83" t="s">
        <v>44</v>
      </c>
      <c r="B3514" s="84">
        <v>3513</v>
      </c>
      <c r="C3514" s="57" t="s">
        <v>45</v>
      </c>
      <c r="D3514" s="57" t="s">
        <v>53</v>
      </c>
      <c r="E3514" s="42" t="s">
        <v>6621</v>
      </c>
      <c r="F3514" s="58" t="s">
        <v>289</v>
      </c>
      <c r="G3514" s="87" t="s">
        <v>6966</v>
      </c>
      <c r="H3514" s="91" t="s">
        <v>2153</v>
      </c>
      <c r="I3514" s="57" t="s">
        <v>22</v>
      </c>
      <c r="J3514" s="57">
        <v>12</v>
      </c>
      <c r="K3514" s="57">
        <f t="shared" ref="K3514:K3517" si="218">J3514</f>
        <v>12</v>
      </c>
      <c r="L3514" s="57"/>
      <c r="M3514" s="57">
        <v>3.1</v>
      </c>
    </row>
    <row r="3515" s="83" customFormat="1" ht="36" spans="1:13">
      <c r="A3515" s="83" t="s">
        <v>44</v>
      </c>
      <c r="B3515" s="84">
        <v>3514</v>
      </c>
      <c r="C3515" s="57" t="s">
        <v>45</v>
      </c>
      <c r="D3515" s="57" t="s">
        <v>53</v>
      </c>
      <c r="E3515" s="42" t="s">
        <v>6621</v>
      </c>
      <c r="F3515" s="58" t="s">
        <v>289</v>
      </c>
      <c r="G3515" s="87" t="s">
        <v>5384</v>
      </c>
      <c r="H3515" s="91" t="s">
        <v>2153</v>
      </c>
      <c r="I3515" s="57" t="s">
        <v>22</v>
      </c>
      <c r="J3515" s="57">
        <v>1</v>
      </c>
      <c r="K3515" s="57">
        <f>(CEILING(J3515*0.2,1))*1</f>
        <v>1</v>
      </c>
      <c r="L3515" s="57"/>
      <c r="M3515" s="57">
        <v>3.1</v>
      </c>
    </row>
    <row r="3516" s="83" customFormat="1" ht="36" spans="1:13">
      <c r="A3516" s="83" t="s">
        <v>44</v>
      </c>
      <c r="B3516" s="84">
        <v>3515</v>
      </c>
      <c r="C3516" s="57" t="s">
        <v>45</v>
      </c>
      <c r="D3516" s="57" t="s">
        <v>53</v>
      </c>
      <c r="E3516" s="42" t="s">
        <v>6621</v>
      </c>
      <c r="F3516" s="58" t="s">
        <v>289</v>
      </c>
      <c r="G3516" s="87" t="s">
        <v>6967</v>
      </c>
      <c r="H3516" s="91" t="s">
        <v>2153</v>
      </c>
      <c r="I3516" s="57" t="s">
        <v>22</v>
      </c>
      <c r="J3516" s="57">
        <v>1</v>
      </c>
      <c r="K3516" s="57">
        <f t="shared" si="218"/>
        <v>1</v>
      </c>
      <c r="L3516" s="57"/>
      <c r="M3516" s="57">
        <v>3.1</v>
      </c>
    </row>
    <row r="3517" s="83" customFormat="1" ht="36" spans="1:13">
      <c r="A3517" s="83" t="s">
        <v>44</v>
      </c>
      <c r="B3517" s="84">
        <v>3516</v>
      </c>
      <c r="C3517" s="57" t="s">
        <v>45</v>
      </c>
      <c r="D3517" s="57" t="s">
        <v>53</v>
      </c>
      <c r="E3517" s="42" t="s">
        <v>6621</v>
      </c>
      <c r="F3517" s="58" t="s">
        <v>289</v>
      </c>
      <c r="G3517" s="87" t="s">
        <v>5362</v>
      </c>
      <c r="H3517" s="91" t="s">
        <v>2153</v>
      </c>
      <c r="I3517" s="57" t="s">
        <v>22</v>
      </c>
      <c r="J3517" s="57">
        <v>4</v>
      </c>
      <c r="K3517" s="57">
        <f t="shared" si="218"/>
        <v>4</v>
      </c>
      <c r="L3517" s="57"/>
      <c r="M3517" s="57">
        <v>3.2</v>
      </c>
    </row>
    <row r="3518" s="83" customFormat="1" ht="36" spans="1:13">
      <c r="A3518" s="83" t="s">
        <v>44</v>
      </c>
      <c r="B3518" s="84">
        <v>3517</v>
      </c>
      <c r="C3518" s="57" t="s">
        <v>45</v>
      </c>
      <c r="D3518" s="57" t="s">
        <v>53</v>
      </c>
      <c r="E3518" s="42" t="s">
        <v>6621</v>
      </c>
      <c r="F3518" s="58" t="s">
        <v>289</v>
      </c>
      <c r="G3518" s="87" t="s">
        <v>5363</v>
      </c>
      <c r="H3518" s="91" t="s">
        <v>2153</v>
      </c>
      <c r="I3518" s="57" t="s">
        <v>22</v>
      </c>
      <c r="J3518" s="57">
        <v>4</v>
      </c>
      <c r="K3518" s="57">
        <f t="shared" ref="K3518:K3523" si="219">(CEILING(J3518*0.2,1))*1</f>
        <v>1</v>
      </c>
      <c r="L3518" s="57"/>
      <c r="M3518" s="57">
        <v>3.2</v>
      </c>
    </row>
    <row r="3519" s="83" customFormat="1" ht="36" spans="1:13">
      <c r="A3519" s="83" t="s">
        <v>44</v>
      </c>
      <c r="B3519" s="84">
        <v>3518</v>
      </c>
      <c r="C3519" s="57" t="s">
        <v>45</v>
      </c>
      <c r="D3519" s="57" t="s">
        <v>53</v>
      </c>
      <c r="E3519" s="42" t="s">
        <v>6621</v>
      </c>
      <c r="F3519" s="58" t="s">
        <v>289</v>
      </c>
      <c r="G3519" s="87" t="s">
        <v>5362</v>
      </c>
      <c r="H3519" s="91" t="s">
        <v>3582</v>
      </c>
      <c r="I3519" s="57" t="s">
        <v>22</v>
      </c>
      <c r="J3519" s="57">
        <v>15</v>
      </c>
      <c r="K3519" s="57">
        <f t="shared" ref="K3519:K3522" si="220">J3519</f>
        <v>15</v>
      </c>
      <c r="L3519" s="57"/>
      <c r="M3519" s="57">
        <v>3.2</v>
      </c>
    </row>
    <row r="3520" s="83" customFormat="1" ht="36" spans="1:13">
      <c r="A3520" s="83" t="s">
        <v>44</v>
      </c>
      <c r="B3520" s="84">
        <v>3519</v>
      </c>
      <c r="C3520" s="57" t="s">
        <v>45</v>
      </c>
      <c r="D3520" s="57" t="s">
        <v>53</v>
      </c>
      <c r="E3520" s="42" t="s">
        <v>6621</v>
      </c>
      <c r="F3520" s="58" t="s">
        <v>289</v>
      </c>
      <c r="G3520" s="87" t="s">
        <v>5368</v>
      </c>
      <c r="H3520" s="91" t="s">
        <v>3582</v>
      </c>
      <c r="I3520" s="57" t="s">
        <v>22</v>
      </c>
      <c r="J3520" s="57">
        <v>4</v>
      </c>
      <c r="K3520" s="57">
        <f t="shared" si="220"/>
        <v>4</v>
      </c>
      <c r="L3520" s="57"/>
      <c r="M3520" s="57">
        <v>3.2</v>
      </c>
    </row>
    <row r="3521" s="83" customFormat="1" ht="36" spans="1:13">
      <c r="A3521" s="83" t="s">
        <v>44</v>
      </c>
      <c r="B3521" s="84">
        <v>3520</v>
      </c>
      <c r="C3521" s="57" t="s">
        <v>45</v>
      </c>
      <c r="D3521" s="57" t="s">
        <v>53</v>
      </c>
      <c r="E3521" s="42" t="s">
        <v>6621</v>
      </c>
      <c r="F3521" s="58" t="s">
        <v>289</v>
      </c>
      <c r="G3521" s="87" t="s">
        <v>5369</v>
      </c>
      <c r="H3521" s="91" t="s">
        <v>3582</v>
      </c>
      <c r="I3521" s="57" t="s">
        <v>22</v>
      </c>
      <c r="J3521" s="57">
        <v>3</v>
      </c>
      <c r="K3521" s="57">
        <f t="shared" si="219"/>
        <v>1</v>
      </c>
      <c r="L3521" s="57"/>
      <c r="M3521" s="57">
        <v>3.2</v>
      </c>
    </row>
    <row r="3522" s="83" customFormat="1" ht="36" spans="1:13">
      <c r="A3522" s="83" t="s">
        <v>44</v>
      </c>
      <c r="B3522" s="84">
        <v>3521</v>
      </c>
      <c r="C3522" s="57" t="s">
        <v>45</v>
      </c>
      <c r="D3522" s="57" t="s">
        <v>53</v>
      </c>
      <c r="E3522" s="42" t="s">
        <v>6621</v>
      </c>
      <c r="F3522" s="58" t="s">
        <v>289</v>
      </c>
      <c r="G3522" s="87" t="s">
        <v>6968</v>
      </c>
      <c r="H3522" s="91" t="s">
        <v>3582</v>
      </c>
      <c r="I3522" s="57" t="s">
        <v>22</v>
      </c>
      <c r="J3522" s="57">
        <v>20</v>
      </c>
      <c r="K3522" s="57">
        <f t="shared" si="220"/>
        <v>20</v>
      </c>
      <c r="L3522" s="57"/>
      <c r="M3522" s="57">
        <v>3.2</v>
      </c>
    </row>
    <row r="3523" s="83" customFormat="1" ht="36" spans="1:13">
      <c r="A3523" s="83" t="s">
        <v>44</v>
      </c>
      <c r="B3523" s="84">
        <v>3522</v>
      </c>
      <c r="C3523" s="57" t="s">
        <v>45</v>
      </c>
      <c r="D3523" s="57" t="s">
        <v>53</v>
      </c>
      <c r="E3523" s="42" t="s">
        <v>6621</v>
      </c>
      <c r="F3523" s="58" t="s">
        <v>289</v>
      </c>
      <c r="G3523" s="87" t="s">
        <v>6969</v>
      </c>
      <c r="H3523" s="91" t="s">
        <v>3582</v>
      </c>
      <c r="I3523" s="57" t="s">
        <v>22</v>
      </c>
      <c r="J3523" s="57">
        <v>2</v>
      </c>
      <c r="K3523" s="57">
        <f t="shared" si="219"/>
        <v>1</v>
      </c>
      <c r="L3523" s="57"/>
      <c r="M3523" s="57">
        <v>3.2</v>
      </c>
    </row>
    <row r="3524" s="83" customFormat="1" ht="36" spans="1:13">
      <c r="A3524" s="83" t="s">
        <v>44</v>
      </c>
      <c r="B3524" s="84">
        <v>3523</v>
      </c>
      <c r="C3524" s="57" t="s">
        <v>45</v>
      </c>
      <c r="D3524" s="57" t="s">
        <v>53</v>
      </c>
      <c r="E3524" s="42" t="s">
        <v>6621</v>
      </c>
      <c r="F3524" s="58" t="s">
        <v>289</v>
      </c>
      <c r="G3524" s="87" t="s">
        <v>6970</v>
      </c>
      <c r="H3524" s="91" t="s">
        <v>3582</v>
      </c>
      <c r="I3524" s="57" t="s">
        <v>22</v>
      </c>
      <c r="J3524" s="57">
        <v>16</v>
      </c>
      <c r="K3524" s="57">
        <f t="shared" ref="K3524:K3531" si="221">J3524</f>
        <v>16</v>
      </c>
      <c r="L3524" s="57"/>
      <c r="M3524" s="57">
        <v>3.2</v>
      </c>
    </row>
    <row r="3525" s="83" customFormat="1" ht="36" spans="1:13">
      <c r="A3525" s="83" t="s">
        <v>44</v>
      </c>
      <c r="B3525" s="84">
        <v>3524</v>
      </c>
      <c r="C3525" s="57" t="s">
        <v>45</v>
      </c>
      <c r="D3525" s="57" t="s">
        <v>53</v>
      </c>
      <c r="E3525" s="42" t="s">
        <v>6621</v>
      </c>
      <c r="F3525" s="58" t="s">
        <v>289</v>
      </c>
      <c r="G3525" s="87" t="s">
        <v>6971</v>
      </c>
      <c r="H3525" s="91" t="s">
        <v>3582</v>
      </c>
      <c r="I3525" s="57" t="s">
        <v>22</v>
      </c>
      <c r="J3525" s="57">
        <v>5</v>
      </c>
      <c r="K3525" s="57">
        <f>(CEILING(J3525*0.2,1))*1</f>
        <v>1</v>
      </c>
      <c r="L3525" s="57"/>
      <c r="M3525" s="57">
        <v>3.2</v>
      </c>
    </row>
    <row r="3526" s="83" customFormat="1" ht="36" spans="1:13">
      <c r="A3526" s="83" t="s">
        <v>44</v>
      </c>
      <c r="B3526" s="84">
        <v>3525</v>
      </c>
      <c r="C3526" s="57" t="s">
        <v>45</v>
      </c>
      <c r="D3526" s="57" t="s">
        <v>53</v>
      </c>
      <c r="E3526" s="42" t="s">
        <v>6621</v>
      </c>
      <c r="F3526" s="58" t="s">
        <v>289</v>
      </c>
      <c r="G3526" s="87" t="s">
        <v>6972</v>
      </c>
      <c r="H3526" s="91" t="s">
        <v>3582</v>
      </c>
      <c r="I3526" s="57" t="s">
        <v>22</v>
      </c>
      <c r="J3526" s="57">
        <v>8</v>
      </c>
      <c r="K3526" s="57">
        <f t="shared" si="221"/>
        <v>8</v>
      </c>
      <c r="L3526" s="57"/>
      <c r="M3526" s="57">
        <v>3.2</v>
      </c>
    </row>
    <row r="3527" s="83" customFormat="1" ht="36" spans="1:13">
      <c r="A3527" s="83" t="s">
        <v>44</v>
      </c>
      <c r="B3527" s="84">
        <v>3526</v>
      </c>
      <c r="C3527" s="57" t="s">
        <v>45</v>
      </c>
      <c r="D3527" s="57" t="s">
        <v>53</v>
      </c>
      <c r="E3527" s="42" t="s">
        <v>6621</v>
      </c>
      <c r="F3527" s="58" t="s">
        <v>289</v>
      </c>
      <c r="G3527" s="87" t="s">
        <v>6973</v>
      </c>
      <c r="H3527" s="91" t="s">
        <v>3582</v>
      </c>
      <c r="I3527" s="57" t="s">
        <v>22</v>
      </c>
      <c r="J3527" s="57">
        <v>2</v>
      </c>
      <c r="K3527" s="57">
        <f>(CEILING(J3527*0.2,1))*1</f>
        <v>1</v>
      </c>
      <c r="L3527" s="57"/>
      <c r="M3527" s="57">
        <v>3.2</v>
      </c>
    </row>
    <row r="3528" s="83" customFormat="1" ht="36" spans="1:13">
      <c r="A3528" s="83" t="s">
        <v>44</v>
      </c>
      <c r="B3528" s="84">
        <v>3527</v>
      </c>
      <c r="C3528" s="57" t="s">
        <v>45</v>
      </c>
      <c r="D3528" s="57" t="s">
        <v>53</v>
      </c>
      <c r="E3528" s="42" t="s">
        <v>6621</v>
      </c>
      <c r="F3528" s="58" t="s">
        <v>289</v>
      </c>
      <c r="G3528" s="87" t="s">
        <v>6970</v>
      </c>
      <c r="H3528" s="91" t="s">
        <v>3582</v>
      </c>
      <c r="I3528" s="57" t="s">
        <v>22</v>
      </c>
      <c r="J3528" s="57">
        <v>8</v>
      </c>
      <c r="K3528" s="57">
        <f t="shared" si="221"/>
        <v>8</v>
      </c>
      <c r="L3528" s="57"/>
      <c r="M3528" s="57">
        <v>3.2</v>
      </c>
    </row>
    <row r="3529" s="83" customFormat="1" ht="36" spans="1:13">
      <c r="A3529" s="83" t="s">
        <v>44</v>
      </c>
      <c r="B3529" s="84">
        <v>3528</v>
      </c>
      <c r="C3529" s="57" t="s">
        <v>45</v>
      </c>
      <c r="D3529" s="57" t="s">
        <v>53</v>
      </c>
      <c r="E3529" s="42" t="s">
        <v>6621</v>
      </c>
      <c r="F3529" s="58" t="s">
        <v>289</v>
      </c>
      <c r="G3529" s="87" t="s">
        <v>6974</v>
      </c>
      <c r="H3529" s="91" t="s">
        <v>2131</v>
      </c>
      <c r="I3529" s="57" t="s">
        <v>22</v>
      </c>
      <c r="J3529" s="57">
        <v>4</v>
      </c>
      <c r="K3529" s="57">
        <f t="shared" si="221"/>
        <v>4</v>
      </c>
      <c r="L3529" s="57"/>
      <c r="M3529" s="57">
        <v>3.2</v>
      </c>
    </row>
    <row r="3530" s="83" customFormat="1" ht="36" spans="1:13">
      <c r="A3530" s="83" t="s">
        <v>44</v>
      </c>
      <c r="B3530" s="84">
        <v>3529</v>
      </c>
      <c r="C3530" s="57" t="s">
        <v>45</v>
      </c>
      <c r="D3530" s="57" t="s">
        <v>53</v>
      </c>
      <c r="E3530" s="42" t="s">
        <v>6621</v>
      </c>
      <c r="F3530" s="58" t="s">
        <v>289</v>
      </c>
      <c r="G3530" s="87" t="s">
        <v>6975</v>
      </c>
      <c r="H3530" s="91" t="s">
        <v>2131</v>
      </c>
      <c r="I3530" s="57" t="s">
        <v>22</v>
      </c>
      <c r="J3530" s="57">
        <v>5</v>
      </c>
      <c r="K3530" s="57">
        <f t="shared" si="221"/>
        <v>5</v>
      </c>
      <c r="L3530" s="57"/>
      <c r="M3530" s="57">
        <v>3.2</v>
      </c>
    </row>
    <row r="3531" s="83" customFormat="1" ht="36" spans="1:13">
      <c r="A3531" s="83" t="s">
        <v>44</v>
      </c>
      <c r="B3531" s="84">
        <v>3530</v>
      </c>
      <c r="C3531" s="57" t="s">
        <v>45</v>
      </c>
      <c r="D3531" s="57" t="s">
        <v>53</v>
      </c>
      <c r="E3531" s="42" t="s">
        <v>6621</v>
      </c>
      <c r="F3531" s="58" t="s">
        <v>289</v>
      </c>
      <c r="G3531" s="87" t="s">
        <v>6976</v>
      </c>
      <c r="H3531" s="91" t="s">
        <v>2131</v>
      </c>
      <c r="I3531" s="57" t="s">
        <v>22</v>
      </c>
      <c r="J3531" s="57">
        <v>6</v>
      </c>
      <c r="K3531" s="57">
        <f t="shared" si="221"/>
        <v>6</v>
      </c>
      <c r="L3531" s="57"/>
      <c r="M3531" s="57">
        <v>3.2</v>
      </c>
    </row>
    <row r="3532" s="83" customFormat="1" ht="36" spans="1:13">
      <c r="A3532" s="83" t="s">
        <v>44</v>
      </c>
      <c r="B3532" s="84">
        <v>3531</v>
      </c>
      <c r="C3532" s="57" t="s">
        <v>45</v>
      </c>
      <c r="D3532" s="57" t="s">
        <v>53</v>
      </c>
      <c r="E3532" s="42" t="s">
        <v>6621</v>
      </c>
      <c r="F3532" s="58" t="s">
        <v>289</v>
      </c>
      <c r="G3532" s="87" t="s">
        <v>6977</v>
      </c>
      <c r="H3532" s="91" t="s">
        <v>2131</v>
      </c>
      <c r="I3532" s="57" t="s">
        <v>22</v>
      </c>
      <c r="J3532" s="57">
        <v>1</v>
      </c>
      <c r="K3532" s="57">
        <f>(CEILING(J3532*0.2,1))*1</f>
        <v>1</v>
      </c>
      <c r="L3532" s="57"/>
      <c r="M3532" s="57">
        <v>3.2</v>
      </c>
    </row>
    <row r="3533" s="83" customFormat="1" ht="36" spans="1:13">
      <c r="A3533" s="83" t="s">
        <v>44</v>
      </c>
      <c r="B3533" s="84">
        <v>3532</v>
      </c>
      <c r="C3533" s="57" t="s">
        <v>45</v>
      </c>
      <c r="D3533" s="57" t="s">
        <v>53</v>
      </c>
      <c r="E3533" s="42" t="s">
        <v>6621</v>
      </c>
      <c r="F3533" s="58" t="s">
        <v>289</v>
      </c>
      <c r="G3533" s="87" t="s">
        <v>6978</v>
      </c>
      <c r="H3533" s="91" t="s">
        <v>2131</v>
      </c>
      <c r="I3533" s="57" t="s">
        <v>22</v>
      </c>
      <c r="J3533" s="57">
        <v>2</v>
      </c>
      <c r="K3533" s="57">
        <f>(CEILING(J3533*0.2,1))*1</f>
        <v>1</v>
      </c>
      <c r="L3533" s="57"/>
      <c r="M3533" s="57">
        <v>3.2</v>
      </c>
    </row>
    <row r="3534" s="83" customFormat="1" ht="36" spans="1:13">
      <c r="A3534" s="83" t="s">
        <v>44</v>
      </c>
      <c r="B3534" s="84">
        <v>3533</v>
      </c>
      <c r="C3534" s="57" t="s">
        <v>45</v>
      </c>
      <c r="D3534" s="57" t="s">
        <v>53</v>
      </c>
      <c r="E3534" s="42" t="s">
        <v>6621</v>
      </c>
      <c r="F3534" s="58" t="s">
        <v>289</v>
      </c>
      <c r="G3534" s="87" t="s">
        <v>6979</v>
      </c>
      <c r="H3534" s="91" t="s">
        <v>2131</v>
      </c>
      <c r="I3534" s="57" t="s">
        <v>22</v>
      </c>
      <c r="J3534" s="57">
        <v>10</v>
      </c>
      <c r="K3534" s="57">
        <f t="shared" ref="K3534:K3539" si="222">J3534</f>
        <v>10</v>
      </c>
      <c r="L3534" s="57"/>
      <c r="M3534" s="57">
        <v>3.2</v>
      </c>
    </row>
    <row r="3535" s="83" customFormat="1" ht="36" spans="1:13">
      <c r="A3535" s="83" t="s">
        <v>44</v>
      </c>
      <c r="B3535" s="84">
        <v>3534</v>
      </c>
      <c r="C3535" s="57" t="s">
        <v>45</v>
      </c>
      <c r="D3535" s="57" t="s">
        <v>53</v>
      </c>
      <c r="E3535" s="42" t="s">
        <v>6621</v>
      </c>
      <c r="F3535" s="58" t="s">
        <v>289</v>
      </c>
      <c r="G3535" s="87" t="s">
        <v>6980</v>
      </c>
      <c r="H3535" s="91" t="s">
        <v>2131</v>
      </c>
      <c r="I3535" s="57" t="s">
        <v>22</v>
      </c>
      <c r="J3535" s="57">
        <v>2</v>
      </c>
      <c r="K3535" s="57">
        <f t="shared" si="222"/>
        <v>2</v>
      </c>
      <c r="L3535" s="57"/>
      <c r="M3535" s="57">
        <v>3.2</v>
      </c>
    </row>
    <row r="3536" s="83" customFormat="1" ht="36" spans="1:13">
      <c r="A3536" s="83" t="s">
        <v>44</v>
      </c>
      <c r="B3536" s="84">
        <v>3535</v>
      </c>
      <c r="C3536" s="57" t="s">
        <v>45</v>
      </c>
      <c r="D3536" s="57" t="s">
        <v>53</v>
      </c>
      <c r="E3536" s="42" t="s">
        <v>6621</v>
      </c>
      <c r="F3536" s="58" t="s">
        <v>289</v>
      </c>
      <c r="G3536" s="87" t="s">
        <v>6981</v>
      </c>
      <c r="H3536" s="91" t="s">
        <v>2131</v>
      </c>
      <c r="I3536" s="57" t="s">
        <v>22</v>
      </c>
      <c r="J3536" s="57">
        <v>3</v>
      </c>
      <c r="K3536" s="57">
        <f t="shared" si="222"/>
        <v>3</v>
      </c>
      <c r="L3536" s="57"/>
      <c r="M3536" s="57">
        <v>3.2</v>
      </c>
    </row>
    <row r="3537" s="83" customFormat="1" ht="36" spans="1:13">
      <c r="A3537" s="83" t="s">
        <v>44</v>
      </c>
      <c r="B3537" s="84">
        <v>3536</v>
      </c>
      <c r="C3537" s="57" t="s">
        <v>45</v>
      </c>
      <c r="D3537" s="57" t="s">
        <v>53</v>
      </c>
      <c r="E3537" s="42" t="s">
        <v>6621</v>
      </c>
      <c r="F3537" s="58" t="s">
        <v>289</v>
      </c>
      <c r="G3537" s="87" t="s">
        <v>5374</v>
      </c>
      <c r="H3537" s="91" t="s">
        <v>2191</v>
      </c>
      <c r="I3537" s="57" t="s">
        <v>22</v>
      </c>
      <c r="J3537" s="57">
        <v>4</v>
      </c>
      <c r="K3537" s="57">
        <f t="shared" si="222"/>
        <v>4</v>
      </c>
      <c r="L3537" s="57"/>
      <c r="M3537" s="57">
        <v>3.2</v>
      </c>
    </row>
    <row r="3538" s="83" customFormat="1" ht="36" spans="1:13">
      <c r="A3538" s="83" t="s">
        <v>44</v>
      </c>
      <c r="B3538" s="84">
        <v>3537</v>
      </c>
      <c r="C3538" s="57" t="s">
        <v>45</v>
      </c>
      <c r="D3538" s="57" t="s">
        <v>53</v>
      </c>
      <c r="E3538" s="42" t="s">
        <v>6621</v>
      </c>
      <c r="F3538" s="58" t="s">
        <v>289</v>
      </c>
      <c r="G3538" s="87" t="s">
        <v>6982</v>
      </c>
      <c r="H3538" s="91" t="s">
        <v>2191</v>
      </c>
      <c r="I3538" s="57" t="s">
        <v>22</v>
      </c>
      <c r="J3538" s="57">
        <v>13</v>
      </c>
      <c r="K3538" s="57">
        <f t="shared" si="222"/>
        <v>13</v>
      </c>
      <c r="L3538" s="57"/>
      <c r="M3538" s="57">
        <v>3.2</v>
      </c>
    </row>
    <row r="3539" s="83" customFormat="1" ht="36" spans="1:13">
      <c r="A3539" s="83" t="s">
        <v>44</v>
      </c>
      <c r="B3539" s="84">
        <v>3538</v>
      </c>
      <c r="C3539" s="57" t="s">
        <v>45</v>
      </c>
      <c r="D3539" s="57" t="s">
        <v>53</v>
      </c>
      <c r="E3539" s="42" t="s">
        <v>6621</v>
      </c>
      <c r="F3539" s="58" t="s">
        <v>289</v>
      </c>
      <c r="G3539" s="87" t="s">
        <v>6983</v>
      </c>
      <c r="H3539" s="91" t="s">
        <v>2191</v>
      </c>
      <c r="I3539" s="57" t="s">
        <v>22</v>
      </c>
      <c r="J3539" s="57">
        <v>4</v>
      </c>
      <c r="K3539" s="57">
        <f t="shared" si="222"/>
        <v>4</v>
      </c>
      <c r="L3539" s="57"/>
      <c r="M3539" s="57">
        <v>3.2</v>
      </c>
    </row>
    <row r="3540" s="83" customFormat="1" ht="36" spans="1:13">
      <c r="A3540" s="83" t="s">
        <v>44</v>
      </c>
      <c r="B3540" s="84">
        <v>3539</v>
      </c>
      <c r="C3540" s="57" t="s">
        <v>45</v>
      </c>
      <c r="D3540" s="57" t="s">
        <v>53</v>
      </c>
      <c r="E3540" s="42" t="s">
        <v>6621</v>
      </c>
      <c r="F3540" s="58" t="s">
        <v>289</v>
      </c>
      <c r="G3540" s="87" t="s">
        <v>6984</v>
      </c>
      <c r="H3540" s="91" t="s">
        <v>2191</v>
      </c>
      <c r="I3540" s="57" t="s">
        <v>22</v>
      </c>
      <c r="J3540" s="57">
        <v>4</v>
      </c>
      <c r="K3540" s="57">
        <f>(CEILING(J3540*0.2,1))*1</f>
        <v>1</v>
      </c>
      <c r="L3540" s="57"/>
      <c r="M3540" s="57">
        <v>3.2</v>
      </c>
    </row>
    <row r="3541" s="83" customFormat="1" ht="36" spans="1:13">
      <c r="A3541" s="83" t="s">
        <v>44</v>
      </c>
      <c r="B3541" s="84">
        <v>3540</v>
      </c>
      <c r="C3541" s="57" t="s">
        <v>45</v>
      </c>
      <c r="D3541" s="57" t="s">
        <v>53</v>
      </c>
      <c r="E3541" s="42" t="s">
        <v>6621</v>
      </c>
      <c r="F3541" s="58" t="s">
        <v>289</v>
      </c>
      <c r="G3541" s="87" t="s">
        <v>6985</v>
      </c>
      <c r="H3541" s="91" t="s">
        <v>2191</v>
      </c>
      <c r="I3541" s="57" t="s">
        <v>22</v>
      </c>
      <c r="J3541" s="57">
        <v>1</v>
      </c>
      <c r="K3541" s="57">
        <f t="shared" ref="K3541:K3544" si="223">J3541</f>
        <v>1</v>
      </c>
      <c r="L3541" s="57"/>
      <c r="M3541" s="57">
        <v>3.2</v>
      </c>
    </row>
    <row r="3542" s="83" customFormat="1" ht="36" spans="1:13">
      <c r="A3542" s="83" t="s">
        <v>44</v>
      </c>
      <c r="B3542" s="84">
        <v>3541</v>
      </c>
      <c r="C3542" s="57" t="s">
        <v>45</v>
      </c>
      <c r="D3542" s="57" t="s">
        <v>53</v>
      </c>
      <c r="E3542" s="42" t="s">
        <v>6621</v>
      </c>
      <c r="F3542" s="58" t="s">
        <v>289</v>
      </c>
      <c r="G3542" s="87" t="s">
        <v>6986</v>
      </c>
      <c r="H3542" s="91" t="s">
        <v>2191</v>
      </c>
      <c r="I3542" s="57" t="s">
        <v>22</v>
      </c>
      <c r="J3542" s="57">
        <v>6</v>
      </c>
      <c r="K3542" s="57">
        <f t="shared" si="223"/>
        <v>6</v>
      </c>
      <c r="L3542" s="57"/>
      <c r="M3542" s="57">
        <v>3.2</v>
      </c>
    </row>
    <row r="3543" s="83" customFormat="1" ht="36" spans="1:13">
      <c r="A3543" s="83" t="s">
        <v>44</v>
      </c>
      <c r="B3543" s="84">
        <v>3542</v>
      </c>
      <c r="C3543" s="57" t="s">
        <v>45</v>
      </c>
      <c r="D3543" s="57" t="s">
        <v>53</v>
      </c>
      <c r="E3543" s="42" t="s">
        <v>6621</v>
      </c>
      <c r="F3543" s="58" t="s">
        <v>289</v>
      </c>
      <c r="G3543" s="87" t="s">
        <v>6987</v>
      </c>
      <c r="H3543" s="91" t="s">
        <v>2191</v>
      </c>
      <c r="I3543" s="57" t="s">
        <v>22</v>
      </c>
      <c r="J3543" s="57">
        <v>2</v>
      </c>
      <c r="K3543" s="57">
        <f t="shared" si="223"/>
        <v>2</v>
      </c>
      <c r="L3543" s="57"/>
      <c r="M3543" s="57">
        <v>3.2</v>
      </c>
    </row>
    <row r="3544" s="83" customFormat="1" ht="36" spans="1:13">
      <c r="A3544" s="83" t="s">
        <v>44</v>
      </c>
      <c r="B3544" s="84">
        <v>3543</v>
      </c>
      <c r="C3544" s="57" t="s">
        <v>45</v>
      </c>
      <c r="D3544" s="57" t="s">
        <v>53</v>
      </c>
      <c r="E3544" s="42" t="s">
        <v>6621</v>
      </c>
      <c r="F3544" s="58" t="s">
        <v>289</v>
      </c>
      <c r="G3544" s="87" t="s">
        <v>5386</v>
      </c>
      <c r="H3544" s="91" t="s">
        <v>5240</v>
      </c>
      <c r="I3544" s="57" t="s">
        <v>22</v>
      </c>
      <c r="J3544" s="57">
        <v>3</v>
      </c>
      <c r="K3544" s="57">
        <f t="shared" si="223"/>
        <v>3</v>
      </c>
      <c r="L3544" s="57"/>
      <c r="M3544" s="57">
        <v>3.1</v>
      </c>
    </row>
    <row r="3545" s="83" customFormat="1" ht="36" spans="1:13">
      <c r="A3545" s="83" t="s">
        <v>44</v>
      </c>
      <c r="B3545" s="84">
        <v>3544</v>
      </c>
      <c r="C3545" s="57" t="s">
        <v>45</v>
      </c>
      <c r="D3545" s="57" t="s">
        <v>53</v>
      </c>
      <c r="E3545" s="42" t="s">
        <v>6621</v>
      </c>
      <c r="F3545" s="58" t="s">
        <v>289</v>
      </c>
      <c r="G3545" s="87" t="s">
        <v>5387</v>
      </c>
      <c r="H3545" s="91" t="s">
        <v>5240</v>
      </c>
      <c r="I3545" s="57" t="s">
        <v>22</v>
      </c>
      <c r="J3545" s="57">
        <v>3</v>
      </c>
      <c r="K3545" s="57">
        <f t="shared" ref="K3545:K3551" si="224">(CEILING(J3545*0.2,1))*1</f>
        <v>1</v>
      </c>
      <c r="L3545" s="57"/>
      <c r="M3545" s="57">
        <v>3.1</v>
      </c>
    </row>
    <row r="3546" s="83" customFormat="1" ht="36" spans="1:13">
      <c r="A3546" s="83" t="s">
        <v>44</v>
      </c>
      <c r="B3546" s="84">
        <v>3545</v>
      </c>
      <c r="C3546" s="57" t="s">
        <v>45</v>
      </c>
      <c r="D3546" s="57" t="s">
        <v>53</v>
      </c>
      <c r="E3546" s="42" t="s">
        <v>6621</v>
      </c>
      <c r="F3546" s="58" t="s">
        <v>289</v>
      </c>
      <c r="G3546" s="87" t="s">
        <v>5388</v>
      </c>
      <c r="H3546" s="91" t="s">
        <v>3913</v>
      </c>
      <c r="I3546" s="57" t="s">
        <v>22</v>
      </c>
      <c r="J3546" s="57">
        <v>5</v>
      </c>
      <c r="K3546" s="57">
        <f>J3546</f>
        <v>5</v>
      </c>
      <c r="L3546" s="57"/>
      <c r="M3546" s="57">
        <v>3.1</v>
      </c>
    </row>
    <row r="3547" s="83" customFormat="1" ht="36" spans="1:13">
      <c r="A3547" s="83" t="s">
        <v>44</v>
      </c>
      <c r="B3547" s="84">
        <v>3546</v>
      </c>
      <c r="C3547" s="57" t="s">
        <v>45</v>
      </c>
      <c r="D3547" s="57" t="s">
        <v>53</v>
      </c>
      <c r="E3547" s="42" t="s">
        <v>6621</v>
      </c>
      <c r="F3547" s="58" t="s">
        <v>289</v>
      </c>
      <c r="G3547" s="87" t="s">
        <v>6988</v>
      </c>
      <c r="H3547" s="91" t="s">
        <v>3913</v>
      </c>
      <c r="I3547" s="57" t="s">
        <v>22</v>
      </c>
      <c r="J3547" s="57">
        <v>4</v>
      </c>
      <c r="K3547" s="57">
        <f t="shared" si="224"/>
        <v>1</v>
      </c>
      <c r="L3547" s="57"/>
      <c r="M3547" s="57">
        <v>3.1</v>
      </c>
    </row>
    <row r="3548" s="83" customFormat="1" ht="36" spans="1:13">
      <c r="A3548" s="83" t="s">
        <v>44</v>
      </c>
      <c r="B3548" s="84">
        <v>3547</v>
      </c>
      <c r="C3548" s="57" t="s">
        <v>45</v>
      </c>
      <c r="D3548" s="57" t="s">
        <v>53</v>
      </c>
      <c r="E3548" s="42" t="s">
        <v>6621</v>
      </c>
      <c r="F3548" s="58" t="s">
        <v>6989</v>
      </c>
      <c r="G3548" s="87" t="s">
        <v>6990</v>
      </c>
      <c r="H3548" s="91" t="s">
        <v>2371</v>
      </c>
      <c r="I3548" s="57" t="s">
        <v>22</v>
      </c>
      <c r="J3548" s="57">
        <v>3</v>
      </c>
      <c r="K3548" s="57">
        <v>0</v>
      </c>
      <c r="L3548" s="57"/>
      <c r="M3548" s="57">
        <v>3.1</v>
      </c>
    </row>
    <row r="3549" s="83" customFormat="1" ht="36" spans="1:13">
      <c r="A3549" s="83" t="s">
        <v>44</v>
      </c>
      <c r="B3549" s="84">
        <v>3548</v>
      </c>
      <c r="C3549" s="57" t="s">
        <v>45</v>
      </c>
      <c r="D3549" s="57" t="s">
        <v>53</v>
      </c>
      <c r="E3549" s="42" t="s">
        <v>6621</v>
      </c>
      <c r="F3549" s="58" t="s">
        <v>6989</v>
      </c>
      <c r="G3549" s="87" t="s">
        <v>6991</v>
      </c>
      <c r="H3549" s="91" t="s">
        <v>2371</v>
      </c>
      <c r="I3549" s="57" t="s">
        <v>22</v>
      </c>
      <c r="J3549" s="57">
        <v>2</v>
      </c>
      <c r="K3549" s="57">
        <f t="shared" si="224"/>
        <v>1</v>
      </c>
      <c r="L3549" s="57"/>
      <c r="M3549" s="57">
        <v>3.1</v>
      </c>
    </row>
    <row r="3550" s="83" customFormat="1" ht="36" spans="1:13">
      <c r="A3550" s="83" t="s">
        <v>44</v>
      </c>
      <c r="B3550" s="84">
        <v>3549</v>
      </c>
      <c r="C3550" s="57" t="s">
        <v>45</v>
      </c>
      <c r="D3550" s="57" t="s">
        <v>53</v>
      </c>
      <c r="E3550" s="42" t="s">
        <v>6621</v>
      </c>
      <c r="F3550" s="58" t="s">
        <v>6989</v>
      </c>
      <c r="G3550" s="87" t="s">
        <v>6992</v>
      </c>
      <c r="H3550" s="91" t="s">
        <v>2371</v>
      </c>
      <c r="I3550" s="57" t="s">
        <v>22</v>
      </c>
      <c r="J3550" s="57">
        <v>4</v>
      </c>
      <c r="K3550" s="57">
        <f t="shared" si="224"/>
        <v>1</v>
      </c>
      <c r="L3550" s="57"/>
      <c r="M3550" s="57">
        <v>3.2</v>
      </c>
    </row>
    <row r="3551" s="83" customFormat="1" ht="36" spans="1:13">
      <c r="A3551" s="83" t="s">
        <v>44</v>
      </c>
      <c r="B3551" s="84">
        <v>3550</v>
      </c>
      <c r="C3551" s="57" t="s">
        <v>45</v>
      </c>
      <c r="D3551" s="57" t="s">
        <v>53</v>
      </c>
      <c r="E3551" s="42" t="s">
        <v>6621</v>
      </c>
      <c r="F3551" s="58" t="s">
        <v>6989</v>
      </c>
      <c r="G3551" s="87" t="s">
        <v>6993</v>
      </c>
      <c r="H3551" s="91" t="s">
        <v>2371</v>
      </c>
      <c r="I3551" s="57" t="s">
        <v>22</v>
      </c>
      <c r="J3551" s="57">
        <v>2</v>
      </c>
      <c r="K3551" s="57">
        <f t="shared" si="224"/>
        <v>1</v>
      </c>
      <c r="L3551" s="57"/>
      <c r="M3551" s="57">
        <v>3.2</v>
      </c>
    </row>
    <row r="3552" s="83" customFormat="1" ht="36" spans="1:13">
      <c r="A3552" s="83" t="s">
        <v>44</v>
      </c>
      <c r="B3552" s="84">
        <v>3551</v>
      </c>
      <c r="C3552" s="57" t="s">
        <v>45</v>
      </c>
      <c r="D3552" s="57" t="s">
        <v>53</v>
      </c>
      <c r="E3552" s="42" t="s">
        <v>6621</v>
      </c>
      <c r="F3552" s="58" t="s">
        <v>6989</v>
      </c>
      <c r="G3552" s="87" t="s">
        <v>6994</v>
      </c>
      <c r="H3552" s="91" t="s">
        <v>2158</v>
      </c>
      <c r="I3552" s="57" t="s">
        <v>22</v>
      </c>
      <c r="J3552" s="57">
        <v>2</v>
      </c>
      <c r="K3552" s="57">
        <f>J3552</f>
        <v>2</v>
      </c>
      <c r="L3552" s="57"/>
      <c r="M3552" s="57">
        <v>3.2</v>
      </c>
    </row>
    <row r="3553" s="83" customFormat="1" ht="36" spans="1:13">
      <c r="A3553" s="83" t="s">
        <v>44</v>
      </c>
      <c r="B3553" s="84">
        <v>3552</v>
      </c>
      <c r="C3553" s="57" t="s">
        <v>45</v>
      </c>
      <c r="D3553" s="57" t="s">
        <v>53</v>
      </c>
      <c r="E3553" s="42" t="s">
        <v>6621</v>
      </c>
      <c r="F3553" s="58" t="s">
        <v>6989</v>
      </c>
      <c r="G3553" s="87" t="s">
        <v>6992</v>
      </c>
      <c r="H3553" s="91" t="s">
        <v>2158</v>
      </c>
      <c r="I3553" s="57" t="s">
        <v>22</v>
      </c>
      <c r="J3553" s="57">
        <v>4</v>
      </c>
      <c r="K3553" s="57">
        <f t="shared" ref="K3553:K3558" si="225">(CEILING(J3553*0.2,1))*1</f>
        <v>1</v>
      </c>
      <c r="L3553" s="57"/>
      <c r="M3553" s="57">
        <v>3.2</v>
      </c>
    </row>
    <row r="3554" s="83" customFormat="1" ht="36" spans="1:13">
      <c r="A3554" s="83" t="s">
        <v>44</v>
      </c>
      <c r="B3554" s="84">
        <v>3553</v>
      </c>
      <c r="C3554" s="57" t="s">
        <v>45</v>
      </c>
      <c r="D3554" s="57" t="s">
        <v>53</v>
      </c>
      <c r="E3554" s="42" t="s">
        <v>6621</v>
      </c>
      <c r="F3554" s="58" t="s">
        <v>6989</v>
      </c>
      <c r="G3554" s="87" t="s">
        <v>6995</v>
      </c>
      <c r="H3554" s="91" t="s">
        <v>6043</v>
      </c>
      <c r="I3554" s="57" t="s">
        <v>22</v>
      </c>
      <c r="J3554" s="57">
        <v>1</v>
      </c>
      <c r="K3554" s="57">
        <f t="shared" si="225"/>
        <v>1</v>
      </c>
      <c r="L3554" s="57"/>
      <c r="M3554" s="57">
        <v>3.2</v>
      </c>
    </row>
    <row r="3555" s="83" customFormat="1" ht="36" spans="1:13">
      <c r="A3555" s="83" t="s">
        <v>44</v>
      </c>
      <c r="B3555" s="84">
        <v>3554</v>
      </c>
      <c r="C3555" s="57" t="s">
        <v>45</v>
      </c>
      <c r="D3555" s="57" t="s">
        <v>53</v>
      </c>
      <c r="E3555" s="42" t="s">
        <v>6621</v>
      </c>
      <c r="F3555" s="58" t="s">
        <v>6989</v>
      </c>
      <c r="G3555" s="87" t="s">
        <v>6996</v>
      </c>
      <c r="H3555" s="91" t="s">
        <v>6043</v>
      </c>
      <c r="I3555" s="57" t="s">
        <v>22</v>
      </c>
      <c r="J3555" s="57">
        <v>2</v>
      </c>
      <c r="K3555" s="57">
        <f t="shared" si="225"/>
        <v>1</v>
      </c>
      <c r="L3555" s="57"/>
      <c r="M3555" s="57">
        <v>3.2</v>
      </c>
    </row>
    <row r="3556" s="83" customFormat="1" ht="36" spans="1:13">
      <c r="A3556" s="83" t="s">
        <v>44</v>
      </c>
      <c r="B3556" s="84">
        <v>3555</v>
      </c>
      <c r="C3556" s="57" t="s">
        <v>45</v>
      </c>
      <c r="D3556" s="57" t="s">
        <v>53</v>
      </c>
      <c r="E3556" s="42" t="s">
        <v>6621</v>
      </c>
      <c r="F3556" s="58" t="s">
        <v>6989</v>
      </c>
      <c r="G3556" s="87" t="s">
        <v>6997</v>
      </c>
      <c r="H3556" s="91" t="s">
        <v>3913</v>
      </c>
      <c r="I3556" s="57" t="s">
        <v>22</v>
      </c>
      <c r="J3556" s="57">
        <v>4</v>
      </c>
      <c r="K3556" s="57">
        <f t="shared" si="225"/>
        <v>1</v>
      </c>
      <c r="L3556" s="57"/>
      <c r="M3556" s="57">
        <v>3.1</v>
      </c>
    </row>
    <row r="3557" s="83" customFormat="1" ht="36" spans="1:13">
      <c r="A3557" s="83" t="s">
        <v>44</v>
      </c>
      <c r="B3557" s="84">
        <v>3556</v>
      </c>
      <c r="C3557" s="57" t="s">
        <v>45</v>
      </c>
      <c r="D3557" s="57" t="s">
        <v>53</v>
      </c>
      <c r="E3557" s="42" t="s">
        <v>6621</v>
      </c>
      <c r="F3557" s="58" t="s">
        <v>6989</v>
      </c>
      <c r="G3557" s="87" t="s">
        <v>6998</v>
      </c>
      <c r="H3557" s="91" t="s">
        <v>3913</v>
      </c>
      <c r="I3557" s="57" t="s">
        <v>22</v>
      </c>
      <c r="J3557" s="57">
        <v>2</v>
      </c>
      <c r="K3557" s="57">
        <f t="shared" si="225"/>
        <v>1</v>
      </c>
      <c r="L3557" s="57"/>
      <c r="M3557" s="57">
        <v>3.1</v>
      </c>
    </row>
    <row r="3558" s="83" customFormat="1" ht="36" spans="1:13">
      <c r="A3558" s="83" t="s">
        <v>44</v>
      </c>
      <c r="B3558" s="84">
        <v>3557</v>
      </c>
      <c r="C3558" s="57" t="s">
        <v>45</v>
      </c>
      <c r="D3558" s="57" t="s">
        <v>53</v>
      </c>
      <c r="E3558" s="42" t="s">
        <v>6621</v>
      </c>
      <c r="F3558" s="58" t="s">
        <v>304</v>
      </c>
      <c r="G3558" s="87" t="s">
        <v>6999</v>
      </c>
      <c r="H3558" s="91" t="s">
        <v>5146</v>
      </c>
      <c r="I3558" s="57" t="s">
        <v>22</v>
      </c>
      <c r="J3558" s="57">
        <v>2</v>
      </c>
      <c r="K3558" s="57">
        <f t="shared" si="225"/>
        <v>1</v>
      </c>
      <c r="L3558" s="57"/>
      <c r="M3558" s="57">
        <v>3.2</v>
      </c>
    </row>
    <row r="3559" s="83" customFormat="1" ht="36" spans="1:13">
      <c r="A3559" s="83" t="s">
        <v>44</v>
      </c>
      <c r="B3559" s="84">
        <v>3558</v>
      </c>
      <c r="C3559" s="57" t="s">
        <v>45</v>
      </c>
      <c r="D3559" s="57" t="s">
        <v>53</v>
      </c>
      <c r="E3559" s="42" t="s">
        <v>6621</v>
      </c>
      <c r="F3559" s="58" t="s">
        <v>304</v>
      </c>
      <c r="G3559" s="87" t="s">
        <v>7000</v>
      </c>
      <c r="H3559" s="91" t="s">
        <v>5146</v>
      </c>
      <c r="I3559" s="57" t="s">
        <v>22</v>
      </c>
      <c r="J3559" s="57">
        <v>3</v>
      </c>
      <c r="K3559" s="57">
        <f t="shared" ref="K3559:K3562" si="226">J3559</f>
        <v>3</v>
      </c>
      <c r="L3559" s="57"/>
      <c r="M3559" s="57">
        <v>3.2</v>
      </c>
    </row>
    <row r="3560" s="83" customFormat="1" ht="36" spans="1:13">
      <c r="A3560" s="83" t="s">
        <v>44</v>
      </c>
      <c r="B3560" s="84">
        <v>3559</v>
      </c>
      <c r="C3560" s="57" t="s">
        <v>45</v>
      </c>
      <c r="D3560" s="57" t="s">
        <v>53</v>
      </c>
      <c r="E3560" s="42" t="s">
        <v>6621</v>
      </c>
      <c r="F3560" s="58" t="s">
        <v>304</v>
      </c>
      <c r="G3560" s="87" t="s">
        <v>7001</v>
      </c>
      <c r="H3560" s="91" t="s">
        <v>5146</v>
      </c>
      <c r="I3560" s="57" t="s">
        <v>22</v>
      </c>
      <c r="J3560" s="57">
        <v>1</v>
      </c>
      <c r="K3560" s="57">
        <f t="shared" si="226"/>
        <v>1</v>
      </c>
      <c r="L3560" s="57"/>
      <c r="M3560" s="57">
        <v>3.2</v>
      </c>
    </row>
    <row r="3561" s="83" customFormat="1" ht="36" spans="1:13">
      <c r="A3561" s="83" t="s">
        <v>44</v>
      </c>
      <c r="B3561" s="84">
        <v>3560</v>
      </c>
      <c r="C3561" s="57" t="s">
        <v>45</v>
      </c>
      <c r="D3561" s="57" t="s">
        <v>53</v>
      </c>
      <c r="E3561" s="42" t="s">
        <v>6621</v>
      </c>
      <c r="F3561" s="58" t="s">
        <v>304</v>
      </c>
      <c r="G3561" s="87" t="s">
        <v>7002</v>
      </c>
      <c r="H3561" s="91" t="s">
        <v>5146</v>
      </c>
      <c r="I3561" s="57" t="s">
        <v>22</v>
      </c>
      <c r="J3561" s="57">
        <v>3</v>
      </c>
      <c r="K3561" s="57">
        <f t="shared" si="226"/>
        <v>3</v>
      </c>
      <c r="L3561" s="57"/>
      <c r="M3561" s="57">
        <v>3.2</v>
      </c>
    </row>
    <row r="3562" s="83" customFormat="1" ht="36" spans="1:13">
      <c r="A3562" s="83" t="s">
        <v>44</v>
      </c>
      <c r="B3562" s="84">
        <v>3561</v>
      </c>
      <c r="C3562" s="57" t="s">
        <v>45</v>
      </c>
      <c r="D3562" s="57" t="s">
        <v>53</v>
      </c>
      <c r="E3562" s="42" t="s">
        <v>6621</v>
      </c>
      <c r="F3562" s="58" t="s">
        <v>304</v>
      </c>
      <c r="G3562" s="87" t="s">
        <v>7003</v>
      </c>
      <c r="H3562" s="91" t="s">
        <v>5146</v>
      </c>
      <c r="I3562" s="57" t="s">
        <v>22</v>
      </c>
      <c r="J3562" s="57">
        <v>1</v>
      </c>
      <c r="K3562" s="57">
        <f t="shared" si="226"/>
        <v>1</v>
      </c>
      <c r="L3562" s="57"/>
      <c r="M3562" s="57">
        <v>3.2</v>
      </c>
    </row>
    <row r="3563" s="83" customFormat="1" ht="41.4" spans="1:13">
      <c r="A3563" s="83" t="s">
        <v>44</v>
      </c>
      <c r="B3563" s="84">
        <v>3562</v>
      </c>
      <c r="C3563" s="57" t="s">
        <v>45</v>
      </c>
      <c r="D3563" s="57" t="s">
        <v>53</v>
      </c>
      <c r="E3563" s="42" t="s">
        <v>6621</v>
      </c>
      <c r="F3563" s="58" t="s">
        <v>236</v>
      </c>
      <c r="G3563" s="107" t="s">
        <v>5207</v>
      </c>
      <c r="H3563" s="108" t="s">
        <v>2345</v>
      </c>
      <c r="I3563" s="57" t="s">
        <v>22</v>
      </c>
      <c r="J3563" s="57">
        <v>4</v>
      </c>
      <c r="K3563" s="57">
        <f t="shared" ref="K3563:K3568" si="227">(CEILING(J3563*0.2,1))*1</f>
        <v>1</v>
      </c>
      <c r="L3563" s="57"/>
      <c r="M3563" s="57">
        <v>3.2</v>
      </c>
    </row>
    <row r="3564" s="83" customFormat="1" ht="36" spans="1:13">
      <c r="A3564" s="83" t="s">
        <v>44</v>
      </c>
      <c r="B3564" s="84">
        <v>3563</v>
      </c>
      <c r="C3564" s="57" t="s">
        <v>45</v>
      </c>
      <c r="D3564" s="57" t="s">
        <v>53</v>
      </c>
      <c r="E3564" s="42" t="s">
        <v>6621</v>
      </c>
      <c r="F3564" s="58" t="s">
        <v>304</v>
      </c>
      <c r="G3564" s="87" t="s">
        <v>7004</v>
      </c>
      <c r="H3564" s="91" t="s">
        <v>5146</v>
      </c>
      <c r="I3564" s="57" t="s">
        <v>22</v>
      </c>
      <c r="J3564" s="57">
        <v>19</v>
      </c>
      <c r="K3564" s="57">
        <f t="shared" ref="K3564:K3567" si="228">J3564</f>
        <v>19</v>
      </c>
      <c r="L3564" s="57"/>
      <c r="M3564" s="57">
        <v>3.2</v>
      </c>
    </row>
    <row r="3565" s="83" customFormat="1" ht="41.4" spans="1:13">
      <c r="A3565" s="83" t="s">
        <v>44</v>
      </c>
      <c r="B3565" s="84">
        <v>3564</v>
      </c>
      <c r="C3565" s="57" t="s">
        <v>45</v>
      </c>
      <c r="D3565" s="57" t="s">
        <v>53</v>
      </c>
      <c r="E3565" s="42" t="s">
        <v>6621</v>
      </c>
      <c r="F3565" s="58" t="s">
        <v>236</v>
      </c>
      <c r="G3565" s="107" t="s">
        <v>5208</v>
      </c>
      <c r="H3565" s="108" t="s">
        <v>2345</v>
      </c>
      <c r="I3565" s="57" t="s">
        <v>22</v>
      </c>
      <c r="J3565" s="57">
        <v>3</v>
      </c>
      <c r="K3565" s="57">
        <f t="shared" si="228"/>
        <v>3</v>
      </c>
      <c r="L3565" s="57"/>
      <c r="M3565" s="57">
        <v>3.2</v>
      </c>
    </row>
    <row r="3566" s="83" customFormat="1" ht="41.4" spans="1:13">
      <c r="A3566" s="83" t="s">
        <v>44</v>
      </c>
      <c r="B3566" s="84">
        <v>3565</v>
      </c>
      <c r="C3566" s="57" t="s">
        <v>45</v>
      </c>
      <c r="D3566" s="57" t="s">
        <v>53</v>
      </c>
      <c r="E3566" s="42" t="s">
        <v>6621</v>
      </c>
      <c r="F3566" s="58" t="s">
        <v>236</v>
      </c>
      <c r="G3566" s="107" t="s">
        <v>7005</v>
      </c>
      <c r="H3566" s="108" t="s">
        <v>2345</v>
      </c>
      <c r="I3566" s="57" t="s">
        <v>22</v>
      </c>
      <c r="J3566" s="57">
        <v>15</v>
      </c>
      <c r="K3566" s="57">
        <f t="shared" si="227"/>
        <v>3</v>
      </c>
      <c r="L3566" s="57"/>
      <c r="M3566" s="57">
        <v>3.2</v>
      </c>
    </row>
    <row r="3567" s="83" customFormat="1" ht="36" spans="1:13">
      <c r="A3567" s="83" t="s">
        <v>44</v>
      </c>
      <c r="B3567" s="84">
        <v>3566</v>
      </c>
      <c r="C3567" s="57" t="s">
        <v>45</v>
      </c>
      <c r="D3567" s="57" t="s">
        <v>53</v>
      </c>
      <c r="E3567" s="42" t="s">
        <v>6621</v>
      </c>
      <c r="F3567" s="58" t="s">
        <v>304</v>
      </c>
      <c r="G3567" s="87" t="s">
        <v>7006</v>
      </c>
      <c r="H3567" s="91" t="s">
        <v>5146</v>
      </c>
      <c r="I3567" s="57" t="s">
        <v>22</v>
      </c>
      <c r="J3567" s="57">
        <v>3</v>
      </c>
      <c r="K3567" s="57">
        <f t="shared" si="228"/>
        <v>3</v>
      </c>
      <c r="L3567" s="57"/>
      <c r="M3567" s="57">
        <v>3.2</v>
      </c>
    </row>
    <row r="3568" s="83" customFormat="1" ht="36" spans="1:13">
      <c r="A3568" s="83" t="s">
        <v>44</v>
      </c>
      <c r="B3568" s="84">
        <v>3567</v>
      </c>
      <c r="C3568" s="57" t="s">
        <v>45</v>
      </c>
      <c r="D3568" s="57" t="s">
        <v>53</v>
      </c>
      <c r="E3568" s="42" t="s">
        <v>6621</v>
      </c>
      <c r="F3568" s="58" t="s">
        <v>304</v>
      </c>
      <c r="G3568" s="87" t="s">
        <v>7007</v>
      </c>
      <c r="H3568" s="91" t="s">
        <v>2371</v>
      </c>
      <c r="I3568" s="57" t="s">
        <v>22</v>
      </c>
      <c r="J3568" s="57">
        <v>10</v>
      </c>
      <c r="K3568" s="57">
        <f t="shared" si="227"/>
        <v>2</v>
      </c>
      <c r="L3568" s="57"/>
      <c r="M3568" s="57">
        <v>3.1</v>
      </c>
    </row>
    <row r="3569" s="83" customFormat="1" ht="36" spans="1:13">
      <c r="A3569" s="83" t="s">
        <v>44</v>
      </c>
      <c r="B3569" s="84">
        <v>3568</v>
      </c>
      <c r="C3569" s="57" t="s">
        <v>45</v>
      </c>
      <c r="D3569" s="57" t="s">
        <v>53</v>
      </c>
      <c r="E3569" s="42" t="s">
        <v>6621</v>
      </c>
      <c r="F3569" s="58" t="s">
        <v>304</v>
      </c>
      <c r="G3569" s="87" t="s">
        <v>7008</v>
      </c>
      <c r="H3569" s="91" t="s">
        <v>2371</v>
      </c>
      <c r="I3569" s="57" t="s">
        <v>22</v>
      </c>
      <c r="J3569" s="57">
        <v>17</v>
      </c>
      <c r="K3569" s="57">
        <f t="shared" ref="K3569:K3574" si="229">J3569</f>
        <v>17</v>
      </c>
      <c r="L3569" s="57"/>
      <c r="M3569" s="57">
        <v>3.1</v>
      </c>
    </row>
    <row r="3570" s="83" customFormat="1" ht="36" spans="1:13">
      <c r="A3570" s="83" t="s">
        <v>44</v>
      </c>
      <c r="B3570" s="84">
        <v>3569</v>
      </c>
      <c r="C3570" s="57" t="s">
        <v>45</v>
      </c>
      <c r="D3570" s="57" t="s">
        <v>53</v>
      </c>
      <c r="E3570" s="42" t="s">
        <v>6621</v>
      </c>
      <c r="F3570" s="58" t="s">
        <v>304</v>
      </c>
      <c r="G3570" s="87" t="s">
        <v>7009</v>
      </c>
      <c r="H3570" s="91" t="s">
        <v>2371</v>
      </c>
      <c r="I3570" s="57" t="s">
        <v>22</v>
      </c>
      <c r="J3570" s="57">
        <v>3</v>
      </c>
      <c r="K3570" s="57">
        <f t="shared" si="229"/>
        <v>3</v>
      </c>
      <c r="L3570" s="57"/>
      <c r="M3570" s="57">
        <v>3.1</v>
      </c>
    </row>
    <row r="3571" s="83" customFormat="1" ht="36" spans="1:13">
      <c r="A3571" s="83" t="s">
        <v>44</v>
      </c>
      <c r="B3571" s="84">
        <v>3570</v>
      </c>
      <c r="C3571" s="57" t="s">
        <v>45</v>
      </c>
      <c r="D3571" s="57" t="s">
        <v>53</v>
      </c>
      <c r="E3571" s="42" t="s">
        <v>6621</v>
      </c>
      <c r="F3571" s="58" t="s">
        <v>304</v>
      </c>
      <c r="G3571" s="87" t="s">
        <v>7010</v>
      </c>
      <c r="H3571" s="91" t="s">
        <v>2371</v>
      </c>
      <c r="I3571" s="57" t="s">
        <v>22</v>
      </c>
      <c r="J3571" s="57">
        <v>11</v>
      </c>
      <c r="K3571" s="57">
        <f t="shared" si="229"/>
        <v>11</v>
      </c>
      <c r="L3571" s="57"/>
      <c r="M3571" s="57">
        <v>3.1</v>
      </c>
    </row>
    <row r="3572" s="83" customFormat="1" ht="36" spans="1:13">
      <c r="A3572" s="83" t="s">
        <v>44</v>
      </c>
      <c r="B3572" s="84">
        <v>3571</v>
      </c>
      <c r="C3572" s="57" t="s">
        <v>45</v>
      </c>
      <c r="D3572" s="57" t="s">
        <v>53</v>
      </c>
      <c r="E3572" s="42" t="s">
        <v>6621</v>
      </c>
      <c r="F3572" s="58" t="s">
        <v>304</v>
      </c>
      <c r="G3572" s="87" t="s">
        <v>7011</v>
      </c>
      <c r="H3572" s="91" t="s">
        <v>2371</v>
      </c>
      <c r="I3572" s="57" t="s">
        <v>22</v>
      </c>
      <c r="J3572" s="57">
        <v>5</v>
      </c>
      <c r="K3572" s="57">
        <f t="shared" si="229"/>
        <v>5</v>
      </c>
      <c r="L3572" s="57"/>
      <c r="M3572" s="57">
        <v>3.1</v>
      </c>
    </row>
    <row r="3573" s="83" customFormat="1" ht="36" spans="1:13">
      <c r="A3573" s="83" t="s">
        <v>44</v>
      </c>
      <c r="B3573" s="84">
        <v>3572</v>
      </c>
      <c r="C3573" s="57" t="s">
        <v>45</v>
      </c>
      <c r="D3573" s="57" t="s">
        <v>53</v>
      </c>
      <c r="E3573" s="42" t="s">
        <v>6621</v>
      </c>
      <c r="F3573" s="58" t="s">
        <v>304</v>
      </c>
      <c r="G3573" s="87" t="s">
        <v>7012</v>
      </c>
      <c r="H3573" s="91" t="s">
        <v>2371</v>
      </c>
      <c r="I3573" s="57" t="s">
        <v>22</v>
      </c>
      <c r="J3573" s="57">
        <v>6</v>
      </c>
      <c r="K3573" s="57">
        <f t="shared" si="229"/>
        <v>6</v>
      </c>
      <c r="L3573" s="57"/>
      <c r="M3573" s="57">
        <v>3.1</v>
      </c>
    </row>
    <row r="3574" s="83" customFormat="1" ht="36" spans="1:13">
      <c r="A3574" s="83" t="s">
        <v>44</v>
      </c>
      <c r="B3574" s="84">
        <v>3573</v>
      </c>
      <c r="C3574" s="57" t="s">
        <v>45</v>
      </c>
      <c r="D3574" s="57" t="s">
        <v>53</v>
      </c>
      <c r="E3574" s="42" t="s">
        <v>6621</v>
      </c>
      <c r="F3574" s="58" t="s">
        <v>304</v>
      </c>
      <c r="G3574" s="87" t="s">
        <v>7013</v>
      </c>
      <c r="H3574" s="91" t="s">
        <v>2371</v>
      </c>
      <c r="I3574" s="57" t="s">
        <v>22</v>
      </c>
      <c r="J3574" s="57">
        <v>54</v>
      </c>
      <c r="K3574" s="57">
        <f t="shared" si="229"/>
        <v>54</v>
      </c>
      <c r="L3574" s="57"/>
      <c r="M3574" s="57">
        <v>3.1</v>
      </c>
    </row>
    <row r="3575" s="83" customFormat="1" ht="36" spans="1:13">
      <c r="A3575" s="83" t="s">
        <v>44</v>
      </c>
      <c r="B3575" s="84">
        <v>3574</v>
      </c>
      <c r="C3575" s="57" t="s">
        <v>45</v>
      </c>
      <c r="D3575" s="57" t="s">
        <v>53</v>
      </c>
      <c r="E3575" s="42" t="s">
        <v>6621</v>
      </c>
      <c r="F3575" s="58" t="s">
        <v>304</v>
      </c>
      <c r="G3575" s="87" t="s">
        <v>7014</v>
      </c>
      <c r="H3575" s="91" t="s">
        <v>2371</v>
      </c>
      <c r="I3575" s="57" t="s">
        <v>22</v>
      </c>
      <c r="J3575" s="57">
        <v>9</v>
      </c>
      <c r="K3575" s="57">
        <f t="shared" ref="K3575:K3577" si="230">(CEILING(J3575*0.2,1))*1</f>
        <v>2</v>
      </c>
      <c r="L3575" s="57"/>
      <c r="M3575" s="57">
        <v>3.1</v>
      </c>
    </row>
    <row r="3576" s="83" customFormat="1" ht="36" spans="1:13">
      <c r="A3576" s="83" t="s">
        <v>44</v>
      </c>
      <c r="B3576" s="84">
        <v>3575</v>
      </c>
      <c r="C3576" s="57" t="s">
        <v>45</v>
      </c>
      <c r="D3576" s="57" t="s">
        <v>53</v>
      </c>
      <c r="E3576" s="42" t="s">
        <v>6621</v>
      </c>
      <c r="F3576" s="58" t="s">
        <v>304</v>
      </c>
      <c r="G3576" s="87" t="s">
        <v>7015</v>
      </c>
      <c r="H3576" s="91" t="s">
        <v>2371</v>
      </c>
      <c r="I3576" s="57" t="s">
        <v>22</v>
      </c>
      <c r="J3576" s="57">
        <v>7</v>
      </c>
      <c r="K3576" s="57">
        <f t="shared" si="230"/>
        <v>2</v>
      </c>
      <c r="L3576" s="57"/>
      <c r="M3576" s="57">
        <v>3.1</v>
      </c>
    </row>
    <row r="3577" s="83" customFormat="1" ht="36" spans="1:13">
      <c r="A3577" s="83" t="s">
        <v>44</v>
      </c>
      <c r="B3577" s="84">
        <v>3576</v>
      </c>
      <c r="C3577" s="57" t="s">
        <v>45</v>
      </c>
      <c r="D3577" s="57" t="s">
        <v>53</v>
      </c>
      <c r="E3577" s="42" t="s">
        <v>6621</v>
      </c>
      <c r="F3577" s="58" t="s">
        <v>236</v>
      </c>
      <c r="G3577" s="107" t="s">
        <v>5219</v>
      </c>
      <c r="H3577" s="108" t="s">
        <v>2369</v>
      </c>
      <c r="I3577" s="57" t="s">
        <v>22</v>
      </c>
      <c r="J3577" s="57">
        <v>40</v>
      </c>
      <c r="K3577" s="57">
        <f t="shared" si="230"/>
        <v>8</v>
      </c>
      <c r="L3577" s="57"/>
      <c r="M3577" s="57">
        <v>3.1</v>
      </c>
    </row>
    <row r="3578" s="83" customFormat="1" ht="36" spans="1:13">
      <c r="A3578" s="83" t="s">
        <v>44</v>
      </c>
      <c r="B3578" s="84">
        <v>3577</v>
      </c>
      <c r="C3578" s="57" t="s">
        <v>45</v>
      </c>
      <c r="D3578" s="57" t="s">
        <v>53</v>
      </c>
      <c r="E3578" s="42" t="s">
        <v>6621</v>
      </c>
      <c r="F3578" s="58" t="s">
        <v>236</v>
      </c>
      <c r="G3578" s="107" t="s">
        <v>5221</v>
      </c>
      <c r="H3578" s="108" t="s">
        <v>2369</v>
      </c>
      <c r="I3578" s="57" t="s">
        <v>22</v>
      </c>
      <c r="J3578" s="57">
        <v>14</v>
      </c>
      <c r="K3578" s="57">
        <f t="shared" ref="K3578:K3582" si="231">J3578</f>
        <v>14</v>
      </c>
      <c r="L3578" s="57"/>
      <c r="M3578" s="57">
        <v>3.1</v>
      </c>
    </row>
    <row r="3579" s="83" customFormat="1" ht="36" spans="1:13">
      <c r="A3579" s="83" t="s">
        <v>44</v>
      </c>
      <c r="B3579" s="84">
        <v>3578</v>
      </c>
      <c r="C3579" s="57" t="s">
        <v>45</v>
      </c>
      <c r="D3579" s="57" t="s">
        <v>53</v>
      </c>
      <c r="E3579" s="42" t="s">
        <v>6621</v>
      </c>
      <c r="F3579" s="58" t="s">
        <v>236</v>
      </c>
      <c r="G3579" s="107" t="s">
        <v>5222</v>
      </c>
      <c r="H3579" s="108" t="s">
        <v>2369</v>
      </c>
      <c r="I3579" s="57" t="s">
        <v>22</v>
      </c>
      <c r="J3579" s="57">
        <v>17</v>
      </c>
      <c r="K3579" s="57">
        <f t="shared" ref="K3579:K3584" si="232">(CEILING(J3579*0.2,1))*1</f>
        <v>4</v>
      </c>
      <c r="L3579" s="57"/>
      <c r="M3579" s="57">
        <v>3.1</v>
      </c>
    </row>
    <row r="3580" s="83" customFormat="1" ht="36" spans="1:13">
      <c r="A3580" s="83" t="s">
        <v>44</v>
      </c>
      <c r="B3580" s="84">
        <v>3579</v>
      </c>
      <c r="C3580" s="57" t="s">
        <v>45</v>
      </c>
      <c r="D3580" s="57" t="s">
        <v>53</v>
      </c>
      <c r="E3580" s="42" t="s">
        <v>6621</v>
      </c>
      <c r="F3580" s="58" t="s">
        <v>304</v>
      </c>
      <c r="G3580" s="87" t="s">
        <v>5224</v>
      </c>
      <c r="H3580" s="91" t="s">
        <v>3453</v>
      </c>
      <c r="I3580" s="57" t="s">
        <v>22</v>
      </c>
      <c r="J3580" s="57">
        <v>19</v>
      </c>
      <c r="K3580" s="57">
        <f t="shared" si="232"/>
        <v>4</v>
      </c>
      <c r="L3580" s="57"/>
      <c r="M3580" s="57">
        <v>3.1</v>
      </c>
    </row>
    <row r="3581" s="83" customFormat="1" ht="36" spans="1:13">
      <c r="A3581" s="83" t="s">
        <v>44</v>
      </c>
      <c r="B3581" s="84">
        <v>3580</v>
      </c>
      <c r="C3581" s="57" t="s">
        <v>45</v>
      </c>
      <c r="D3581" s="57" t="s">
        <v>53</v>
      </c>
      <c r="E3581" s="42" t="s">
        <v>6621</v>
      </c>
      <c r="F3581" s="58" t="s">
        <v>304</v>
      </c>
      <c r="G3581" s="87" t="s">
        <v>5225</v>
      </c>
      <c r="H3581" s="91" t="s">
        <v>3453</v>
      </c>
      <c r="I3581" s="57" t="s">
        <v>22</v>
      </c>
      <c r="J3581" s="57">
        <v>27</v>
      </c>
      <c r="K3581" s="57">
        <f t="shared" si="231"/>
        <v>27</v>
      </c>
      <c r="L3581" s="57"/>
      <c r="M3581" s="57">
        <v>3.1</v>
      </c>
    </row>
    <row r="3582" s="83" customFormat="1" ht="36" spans="1:13">
      <c r="A3582" s="83" t="s">
        <v>44</v>
      </c>
      <c r="B3582" s="84">
        <v>3581</v>
      </c>
      <c r="C3582" s="57" t="s">
        <v>45</v>
      </c>
      <c r="D3582" s="57" t="s">
        <v>53</v>
      </c>
      <c r="E3582" s="42" t="s">
        <v>6621</v>
      </c>
      <c r="F3582" s="58" t="s">
        <v>304</v>
      </c>
      <c r="G3582" s="87" t="s">
        <v>5226</v>
      </c>
      <c r="H3582" s="91" t="s">
        <v>3453</v>
      </c>
      <c r="I3582" s="57" t="s">
        <v>22</v>
      </c>
      <c r="J3582" s="57">
        <v>8</v>
      </c>
      <c r="K3582" s="57">
        <f t="shared" si="231"/>
        <v>8</v>
      </c>
      <c r="L3582" s="57"/>
      <c r="M3582" s="57">
        <v>3.1</v>
      </c>
    </row>
    <row r="3583" s="83" customFormat="1" ht="36" spans="1:13">
      <c r="A3583" s="83" t="s">
        <v>44</v>
      </c>
      <c r="B3583" s="84">
        <v>3582</v>
      </c>
      <c r="C3583" s="57" t="s">
        <v>45</v>
      </c>
      <c r="D3583" s="57" t="s">
        <v>53</v>
      </c>
      <c r="E3583" s="42" t="s">
        <v>6621</v>
      </c>
      <c r="F3583" s="58" t="s">
        <v>304</v>
      </c>
      <c r="G3583" s="87" t="s">
        <v>5227</v>
      </c>
      <c r="H3583" s="91" t="s">
        <v>3453</v>
      </c>
      <c r="I3583" s="57" t="s">
        <v>22</v>
      </c>
      <c r="J3583" s="57">
        <v>13</v>
      </c>
      <c r="K3583" s="57">
        <f t="shared" si="232"/>
        <v>3</v>
      </c>
      <c r="L3583" s="57"/>
      <c r="M3583" s="57">
        <v>3.1</v>
      </c>
    </row>
    <row r="3584" s="83" customFormat="1" ht="36" spans="1:13">
      <c r="A3584" s="83" t="s">
        <v>44</v>
      </c>
      <c r="B3584" s="84">
        <v>3583</v>
      </c>
      <c r="C3584" s="57" t="s">
        <v>45</v>
      </c>
      <c r="D3584" s="57" t="s">
        <v>53</v>
      </c>
      <c r="E3584" s="42" t="s">
        <v>6621</v>
      </c>
      <c r="F3584" s="58" t="s">
        <v>304</v>
      </c>
      <c r="G3584" s="87" t="s">
        <v>5228</v>
      </c>
      <c r="H3584" s="91" t="s">
        <v>3453</v>
      </c>
      <c r="I3584" s="57" t="s">
        <v>22</v>
      </c>
      <c r="J3584" s="57">
        <v>10</v>
      </c>
      <c r="K3584" s="57">
        <f t="shared" si="232"/>
        <v>2</v>
      </c>
      <c r="L3584" s="57"/>
      <c r="M3584" s="57">
        <v>3.1</v>
      </c>
    </row>
    <row r="3585" s="83" customFormat="1" ht="36" spans="1:13">
      <c r="A3585" s="83" t="s">
        <v>44</v>
      </c>
      <c r="B3585" s="84">
        <v>3584</v>
      </c>
      <c r="C3585" s="57" t="s">
        <v>45</v>
      </c>
      <c r="D3585" s="57" t="s">
        <v>53</v>
      </c>
      <c r="E3585" s="42" t="s">
        <v>6621</v>
      </c>
      <c r="F3585" s="58" t="s">
        <v>304</v>
      </c>
      <c r="G3585" s="87" t="s">
        <v>5229</v>
      </c>
      <c r="H3585" s="91" t="s">
        <v>3453</v>
      </c>
      <c r="I3585" s="57" t="s">
        <v>22</v>
      </c>
      <c r="J3585" s="57">
        <v>7</v>
      </c>
      <c r="K3585" s="57">
        <f t="shared" ref="K3585:K3589" si="233">J3585</f>
        <v>7</v>
      </c>
      <c r="L3585" s="57"/>
      <c r="M3585" s="57">
        <v>3.1</v>
      </c>
    </row>
    <row r="3586" s="83" customFormat="1" ht="36" spans="1:13">
      <c r="A3586" s="83" t="s">
        <v>44</v>
      </c>
      <c r="B3586" s="84">
        <v>3585</v>
      </c>
      <c r="C3586" s="57" t="s">
        <v>45</v>
      </c>
      <c r="D3586" s="57" t="s">
        <v>53</v>
      </c>
      <c r="E3586" s="42" t="s">
        <v>6621</v>
      </c>
      <c r="F3586" s="58" t="s">
        <v>304</v>
      </c>
      <c r="G3586" s="87" t="s">
        <v>5230</v>
      </c>
      <c r="H3586" s="91" t="s">
        <v>3913</v>
      </c>
      <c r="I3586" s="57" t="s">
        <v>22</v>
      </c>
      <c r="J3586" s="57">
        <v>7</v>
      </c>
      <c r="K3586" s="57">
        <f>(CEILING(J3586*0.2,1))*1</f>
        <v>2</v>
      </c>
      <c r="L3586" s="57"/>
      <c r="M3586" s="57">
        <v>3.1</v>
      </c>
    </row>
    <row r="3587" s="83" customFormat="1" ht="36" spans="1:13">
      <c r="A3587" s="83" t="s">
        <v>44</v>
      </c>
      <c r="B3587" s="84">
        <v>3586</v>
      </c>
      <c r="C3587" s="57" t="s">
        <v>45</v>
      </c>
      <c r="D3587" s="57" t="s">
        <v>53</v>
      </c>
      <c r="E3587" s="42" t="s">
        <v>6621</v>
      </c>
      <c r="F3587" s="58" t="s">
        <v>304</v>
      </c>
      <c r="G3587" s="87" t="s">
        <v>5231</v>
      </c>
      <c r="H3587" s="91" t="s">
        <v>3913</v>
      </c>
      <c r="I3587" s="57" t="s">
        <v>22</v>
      </c>
      <c r="J3587" s="57">
        <v>19</v>
      </c>
      <c r="K3587" s="57">
        <f t="shared" si="233"/>
        <v>19</v>
      </c>
      <c r="L3587" s="57"/>
      <c r="M3587" s="57">
        <v>3.1</v>
      </c>
    </row>
    <row r="3588" s="83" customFormat="1" ht="36" spans="1:13">
      <c r="A3588" s="83" t="s">
        <v>44</v>
      </c>
      <c r="B3588" s="84">
        <v>3587</v>
      </c>
      <c r="C3588" s="57" t="s">
        <v>45</v>
      </c>
      <c r="D3588" s="57" t="s">
        <v>53</v>
      </c>
      <c r="E3588" s="42" t="s">
        <v>6621</v>
      </c>
      <c r="F3588" s="58" t="s">
        <v>304</v>
      </c>
      <c r="G3588" s="87" t="s">
        <v>5232</v>
      </c>
      <c r="H3588" s="91" t="s">
        <v>3913</v>
      </c>
      <c r="I3588" s="57" t="s">
        <v>22</v>
      </c>
      <c r="J3588" s="57">
        <v>5</v>
      </c>
      <c r="K3588" s="57">
        <f t="shared" si="233"/>
        <v>5</v>
      </c>
      <c r="L3588" s="57"/>
      <c r="M3588" s="57">
        <v>3.1</v>
      </c>
    </row>
    <row r="3589" s="83" customFormat="1" ht="36" spans="1:13">
      <c r="A3589" s="83" t="s">
        <v>44</v>
      </c>
      <c r="B3589" s="84">
        <v>3588</v>
      </c>
      <c r="C3589" s="57" t="s">
        <v>45</v>
      </c>
      <c r="D3589" s="57" t="s">
        <v>53</v>
      </c>
      <c r="E3589" s="42" t="s">
        <v>6621</v>
      </c>
      <c r="F3589" s="58" t="s">
        <v>304</v>
      </c>
      <c r="G3589" s="87" t="s">
        <v>5233</v>
      </c>
      <c r="H3589" s="91" t="s">
        <v>3913</v>
      </c>
      <c r="I3589" s="57" t="s">
        <v>22</v>
      </c>
      <c r="J3589" s="57">
        <v>9</v>
      </c>
      <c r="K3589" s="57">
        <f t="shared" si="233"/>
        <v>9</v>
      </c>
      <c r="L3589" s="57"/>
      <c r="M3589" s="57">
        <v>3.1</v>
      </c>
    </row>
    <row r="3590" s="83" customFormat="1" ht="36" spans="1:13">
      <c r="A3590" s="83" t="s">
        <v>44</v>
      </c>
      <c r="B3590" s="84">
        <v>3589</v>
      </c>
      <c r="C3590" s="57" t="s">
        <v>45</v>
      </c>
      <c r="D3590" s="57" t="s">
        <v>53</v>
      </c>
      <c r="E3590" s="42" t="s">
        <v>6621</v>
      </c>
      <c r="F3590" s="58" t="s">
        <v>304</v>
      </c>
      <c r="G3590" s="87" t="s">
        <v>5234</v>
      </c>
      <c r="H3590" s="91" t="s">
        <v>3913</v>
      </c>
      <c r="I3590" s="57" t="s">
        <v>22</v>
      </c>
      <c r="J3590" s="57">
        <v>11</v>
      </c>
      <c r="K3590" s="57">
        <f t="shared" ref="K3590:K3594" si="234">(CEILING(J3590*0.2,1))*1</f>
        <v>3</v>
      </c>
      <c r="L3590" s="57"/>
      <c r="M3590" s="57">
        <v>3.1</v>
      </c>
    </row>
    <row r="3591" s="83" customFormat="1" ht="36" spans="1:13">
      <c r="A3591" s="83" t="s">
        <v>44</v>
      </c>
      <c r="B3591" s="84">
        <v>3590</v>
      </c>
      <c r="C3591" s="57" t="s">
        <v>45</v>
      </c>
      <c r="D3591" s="57" t="s">
        <v>53</v>
      </c>
      <c r="E3591" s="42" t="s">
        <v>6621</v>
      </c>
      <c r="F3591" s="58" t="s">
        <v>304</v>
      </c>
      <c r="G3591" s="87" t="s">
        <v>5235</v>
      </c>
      <c r="H3591" s="91" t="s">
        <v>3913</v>
      </c>
      <c r="I3591" s="57" t="s">
        <v>22</v>
      </c>
      <c r="J3591" s="57">
        <v>38</v>
      </c>
      <c r="K3591" s="57">
        <f t="shared" ref="K3591:K3597" si="235">J3591</f>
        <v>38</v>
      </c>
      <c r="L3591" s="57"/>
      <c r="M3591" s="57">
        <v>3.1</v>
      </c>
    </row>
    <row r="3592" s="83" customFormat="1" ht="36" spans="1:13">
      <c r="A3592" s="83" t="s">
        <v>44</v>
      </c>
      <c r="B3592" s="84">
        <v>3591</v>
      </c>
      <c r="C3592" s="57" t="s">
        <v>45</v>
      </c>
      <c r="D3592" s="57" t="s">
        <v>53</v>
      </c>
      <c r="E3592" s="42" t="s">
        <v>6621</v>
      </c>
      <c r="F3592" s="58" t="s">
        <v>304</v>
      </c>
      <c r="G3592" s="87" t="s">
        <v>5236</v>
      </c>
      <c r="H3592" s="91" t="s">
        <v>3913</v>
      </c>
      <c r="I3592" s="57" t="s">
        <v>22</v>
      </c>
      <c r="J3592" s="57">
        <v>7</v>
      </c>
      <c r="K3592" s="57">
        <f t="shared" si="234"/>
        <v>2</v>
      </c>
      <c r="L3592" s="57"/>
      <c r="M3592" s="57">
        <v>3.1</v>
      </c>
    </row>
    <row r="3593" s="83" customFormat="1" ht="36" spans="1:13">
      <c r="A3593" s="83" t="s">
        <v>44</v>
      </c>
      <c r="B3593" s="84">
        <v>3592</v>
      </c>
      <c r="C3593" s="57" t="s">
        <v>45</v>
      </c>
      <c r="D3593" s="57" t="s">
        <v>53</v>
      </c>
      <c r="E3593" s="42" t="s">
        <v>6621</v>
      </c>
      <c r="F3593" s="58" t="s">
        <v>236</v>
      </c>
      <c r="G3593" s="107" t="s">
        <v>5237</v>
      </c>
      <c r="H3593" s="91" t="s">
        <v>5881</v>
      </c>
      <c r="I3593" s="57" t="s">
        <v>22</v>
      </c>
      <c r="J3593" s="57">
        <v>24</v>
      </c>
      <c r="K3593" s="57">
        <f t="shared" si="234"/>
        <v>5</v>
      </c>
      <c r="L3593" s="57"/>
      <c r="M3593" s="57">
        <v>3.1</v>
      </c>
    </row>
    <row r="3594" s="83" customFormat="1" ht="36" spans="1:13">
      <c r="A3594" s="83" t="s">
        <v>44</v>
      </c>
      <c r="B3594" s="84">
        <v>3593</v>
      </c>
      <c r="C3594" s="57" t="s">
        <v>45</v>
      </c>
      <c r="D3594" s="57" t="s">
        <v>53</v>
      </c>
      <c r="E3594" s="42" t="s">
        <v>6621</v>
      </c>
      <c r="F3594" s="58" t="s">
        <v>304</v>
      </c>
      <c r="G3594" s="87" t="s">
        <v>5239</v>
      </c>
      <c r="H3594" s="91" t="s">
        <v>5240</v>
      </c>
      <c r="I3594" s="57" t="s">
        <v>22</v>
      </c>
      <c r="J3594" s="57">
        <v>6</v>
      </c>
      <c r="K3594" s="57">
        <f t="shared" si="234"/>
        <v>2</v>
      </c>
      <c r="L3594" s="57"/>
      <c r="M3594" s="57">
        <v>3.1</v>
      </c>
    </row>
    <row r="3595" s="83" customFormat="1" ht="36" spans="1:13">
      <c r="A3595" s="83" t="s">
        <v>44</v>
      </c>
      <c r="B3595" s="84">
        <v>3594</v>
      </c>
      <c r="C3595" s="57" t="s">
        <v>45</v>
      </c>
      <c r="D3595" s="57" t="s">
        <v>53</v>
      </c>
      <c r="E3595" s="42" t="s">
        <v>6621</v>
      </c>
      <c r="F3595" s="58" t="s">
        <v>304</v>
      </c>
      <c r="G3595" s="87" t="s">
        <v>5241</v>
      </c>
      <c r="H3595" s="91" t="s">
        <v>5240</v>
      </c>
      <c r="I3595" s="57" t="s">
        <v>22</v>
      </c>
      <c r="J3595" s="57">
        <v>12</v>
      </c>
      <c r="K3595" s="57">
        <f t="shared" si="235"/>
        <v>12</v>
      </c>
      <c r="L3595" s="57"/>
      <c r="M3595" s="57">
        <v>3.1</v>
      </c>
    </row>
    <row r="3596" s="83" customFormat="1" ht="36" spans="1:13">
      <c r="A3596" s="83" t="s">
        <v>44</v>
      </c>
      <c r="B3596" s="84">
        <v>3595</v>
      </c>
      <c r="C3596" s="57" t="s">
        <v>45</v>
      </c>
      <c r="D3596" s="57" t="s">
        <v>53</v>
      </c>
      <c r="E3596" s="42" t="s">
        <v>6621</v>
      </c>
      <c r="F3596" s="58" t="s">
        <v>304</v>
      </c>
      <c r="G3596" s="87" t="s">
        <v>5242</v>
      </c>
      <c r="H3596" s="91" t="s">
        <v>5240</v>
      </c>
      <c r="I3596" s="57" t="s">
        <v>22</v>
      </c>
      <c r="J3596" s="57">
        <v>2</v>
      </c>
      <c r="K3596" s="57">
        <f t="shared" si="235"/>
        <v>2</v>
      </c>
      <c r="L3596" s="57"/>
      <c r="M3596" s="57">
        <v>3.1</v>
      </c>
    </row>
    <row r="3597" s="83" customFormat="1" ht="36" spans="1:13">
      <c r="A3597" s="83" t="s">
        <v>44</v>
      </c>
      <c r="B3597" s="84">
        <v>3596</v>
      </c>
      <c r="C3597" s="57" t="s">
        <v>45</v>
      </c>
      <c r="D3597" s="57" t="s">
        <v>53</v>
      </c>
      <c r="E3597" s="42" t="s">
        <v>6621</v>
      </c>
      <c r="F3597" s="58" t="s">
        <v>304</v>
      </c>
      <c r="G3597" s="87" t="s">
        <v>5243</v>
      </c>
      <c r="H3597" s="91" t="s">
        <v>5240</v>
      </c>
      <c r="I3597" s="57" t="s">
        <v>22</v>
      </c>
      <c r="J3597" s="57">
        <v>8</v>
      </c>
      <c r="K3597" s="57">
        <f t="shared" si="235"/>
        <v>8</v>
      </c>
      <c r="L3597" s="57"/>
      <c r="M3597" s="57">
        <v>3.1</v>
      </c>
    </row>
    <row r="3598" s="83" customFormat="1" ht="36" spans="1:13">
      <c r="A3598" s="83" t="s">
        <v>44</v>
      </c>
      <c r="B3598" s="84">
        <v>3597</v>
      </c>
      <c r="C3598" s="57" t="s">
        <v>45</v>
      </c>
      <c r="D3598" s="57" t="s">
        <v>53</v>
      </c>
      <c r="E3598" s="42" t="s">
        <v>6621</v>
      </c>
      <c r="F3598" s="58" t="s">
        <v>304</v>
      </c>
      <c r="G3598" s="87" t="s">
        <v>5244</v>
      </c>
      <c r="H3598" s="91" t="s">
        <v>5240</v>
      </c>
      <c r="I3598" s="57" t="s">
        <v>22</v>
      </c>
      <c r="J3598" s="57">
        <v>5</v>
      </c>
      <c r="K3598" s="57">
        <f t="shared" ref="K3598:K3600" si="236">(CEILING(J3598*0.2,1))*1</f>
        <v>1</v>
      </c>
      <c r="L3598" s="57"/>
      <c r="M3598" s="57">
        <v>3.1</v>
      </c>
    </row>
    <row r="3599" s="83" customFormat="1" ht="36" spans="1:13">
      <c r="A3599" s="83" t="s">
        <v>44</v>
      </c>
      <c r="B3599" s="84">
        <v>3598</v>
      </c>
      <c r="C3599" s="57" t="s">
        <v>45</v>
      </c>
      <c r="D3599" s="57" t="s">
        <v>53</v>
      </c>
      <c r="E3599" s="42" t="s">
        <v>6621</v>
      </c>
      <c r="F3599" s="58" t="s">
        <v>304</v>
      </c>
      <c r="G3599" s="87" t="s">
        <v>5245</v>
      </c>
      <c r="H3599" s="91" t="s">
        <v>5240</v>
      </c>
      <c r="I3599" s="57" t="s">
        <v>22</v>
      </c>
      <c r="J3599" s="57">
        <v>8</v>
      </c>
      <c r="K3599" s="57">
        <f t="shared" si="236"/>
        <v>2</v>
      </c>
      <c r="L3599" s="57"/>
      <c r="M3599" s="57">
        <v>3.1</v>
      </c>
    </row>
    <row r="3600" s="83" customFormat="1" ht="36" spans="1:13">
      <c r="A3600" s="83" t="s">
        <v>44</v>
      </c>
      <c r="B3600" s="84">
        <v>3599</v>
      </c>
      <c r="C3600" s="57" t="s">
        <v>45</v>
      </c>
      <c r="D3600" s="57" t="s">
        <v>53</v>
      </c>
      <c r="E3600" s="42" t="s">
        <v>6621</v>
      </c>
      <c r="F3600" s="58" t="s">
        <v>236</v>
      </c>
      <c r="G3600" s="107" t="s">
        <v>5237</v>
      </c>
      <c r="H3600" s="108" t="s">
        <v>5246</v>
      </c>
      <c r="I3600" s="57" t="s">
        <v>22</v>
      </c>
      <c r="J3600" s="57">
        <v>18</v>
      </c>
      <c r="K3600" s="57">
        <f t="shared" si="236"/>
        <v>4</v>
      </c>
      <c r="L3600" s="57"/>
      <c r="M3600" s="57">
        <v>3.1</v>
      </c>
    </row>
    <row r="3601" s="83" customFormat="1" ht="36" spans="1:13">
      <c r="A3601" s="83" t="s">
        <v>44</v>
      </c>
      <c r="B3601" s="84">
        <v>3600</v>
      </c>
      <c r="C3601" s="57" t="s">
        <v>45</v>
      </c>
      <c r="D3601" s="57" t="s">
        <v>53</v>
      </c>
      <c r="E3601" s="42" t="s">
        <v>6621</v>
      </c>
      <c r="F3601" s="58" t="s">
        <v>304</v>
      </c>
      <c r="G3601" s="87" t="s">
        <v>5247</v>
      </c>
      <c r="H3601" s="91" t="s">
        <v>5240</v>
      </c>
      <c r="I3601" s="57" t="s">
        <v>22</v>
      </c>
      <c r="J3601" s="57">
        <v>25</v>
      </c>
      <c r="K3601" s="57">
        <f t="shared" ref="K3601:K3607" si="237">J3601</f>
        <v>25</v>
      </c>
      <c r="L3601" s="57"/>
      <c r="M3601" s="57">
        <v>3.1</v>
      </c>
    </row>
    <row r="3602" s="83" customFormat="1" ht="36" spans="1:13">
      <c r="A3602" s="83" t="s">
        <v>44</v>
      </c>
      <c r="B3602" s="84">
        <v>3601</v>
      </c>
      <c r="C3602" s="57" t="s">
        <v>45</v>
      </c>
      <c r="D3602" s="57" t="s">
        <v>53</v>
      </c>
      <c r="E3602" s="42" t="s">
        <v>6621</v>
      </c>
      <c r="F3602" s="58" t="s">
        <v>304</v>
      </c>
      <c r="G3602" s="87" t="s">
        <v>5248</v>
      </c>
      <c r="H3602" s="91" t="s">
        <v>5240</v>
      </c>
      <c r="I3602" s="57" t="s">
        <v>22</v>
      </c>
      <c r="J3602" s="57">
        <v>4</v>
      </c>
      <c r="K3602" s="57">
        <f t="shared" si="237"/>
        <v>4</v>
      </c>
      <c r="L3602" s="57"/>
      <c r="M3602" s="57">
        <v>3.1</v>
      </c>
    </row>
    <row r="3603" s="83" customFormat="1" ht="36" spans="1:13">
      <c r="A3603" s="83" t="s">
        <v>44</v>
      </c>
      <c r="B3603" s="84">
        <v>3602</v>
      </c>
      <c r="C3603" s="57" t="s">
        <v>45</v>
      </c>
      <c r="D3603" s="57" t="s">
        <v>53</v>
      </c>
      <c r="E3603" s="42" t="s">
        <v>6621</v>
      </c>
      <c r="F3603" s="58" t="s">
        <v>304</v>
      </c>
      <c r="G3603" s="87" t="s">
        <v>5249</v>
      </c>
      <c r="H3603" s="91" t="s">
        <v>2158</v>
      </c>
      <c r="I3603" s="57" t="s">
        <v>22</v>
      </c>
      <c r="J3603" s="57">
        <v>23</v>
      </c>
      <c r="K3603" s="57">
        <f>(CEILING(J3603*0.2,1))*1</f>
        <v>5</v>
      </c>
      <c r="L3603" s="57"/>
      <c r="M3603" s="57">
        <v>3.2</v>
      </c>
    </row>
    <row r="3604" s="83" customFormat="1" ht="36" spans="1:13">
      <c r="A3604" s="83" t="s">
        <v>44</v>
      </c>
      <c r="B3604" s="84">
        <v>3603</v>
      </c>
      <c r="C3604" s="57" t="s">
        <v>45</v>
      </c>
      <c r="D3604" s="57" t="s">
        <v>53</v>
      </c>
      <c r="E3604" s="42" t="s">
        <v>6621</v>
      </c>
      <c r="F3604" s="58" t="s">
        <v>304</v>
      </c>
      <c r="G3604" s="87" t="s">
        <v>3567</v>
      </c>
      <c r="H3604" s="91" t="s">
        <v>2158</v>
      </c>
      <c r="I3604" s="57" t="s">
        <v>22</v>
      </c>
      <c r="J3604" s="57">
        <v>40</v>
      </c>
      <c r="K3604" s="57">
        <f t="shared" si="237"/>
        <v>40</v>
      </c>
      <c r="L3604" s="57"/>
      <c r="M3604" s="57">
        <v>3.2</v>
      </c>
    </row>
    <row r="3605" s="83" customFormat="1" ht="36" spans="1:13">
      <c r="A3605" s="83" t="s">
        <v>44</v>
      </c>
      <c r="B3605" s="84">
        <v>3604</v>
      </c>
      <c r="C3605" s="57" t="s">
        <v>45</v>
      </c>
      <c r="D3605" s="57" t="s">
        <v>53</v>
      </c>
      <c r="E3605" s="42" t="s">
        <v>6621</v>
      </c>
      <c r="F3605" s="58" t="s">
        <v>304</v>
      </c>
      <c r="G3605" s="87" t="s">
        <v>5250</v>
      </c>
      <c r="H3605" s="91" t="s">
        <v>2158</v>
      </c>
      <c r="I3605" s="57" t="s">
        <v>22</v>
      </c>
      <c r="J3605" s="57">
        <v>10</v>
      </c>
      <c r="K3605" s="57">
        <f t="shared" si="237"/>
        <v>10</v>
      </c>
      <c r="L3605" s="57"/>
      <c r="M3605" s="57">
        <v>3.2</v>
      </c>
    </row>
    <row r="3606" s="83" customFormat="1" ht="36" spans="1:13">
      <c r="A3606" s="83" t="s">
        <v>44</v>
      </c>
      <c r="B3606" s="84">
        <v>3605</v>
      </c>
      <c r="C3606" s="57" t="s">
        <v>45</v>
      </c>
      <c r="D3606" s="57" t="s">
        <v>53</v>
      </c>
      <c r="E3606" s="42" t="s">
        <v>6621</v>
      </c>
      <c r="F3606" s="58" t="s">
        <v>304</v>
      </c>
      <c r="G3606" s="87" t="s">
        <v>5251</v>
      </c>
      <c r="H3606" s="91" t="s">
        <v>2158</v>
      </c>
      <c r="I3606" s="57" t="s">
        <v>22</v>
      </c>
      <c r="J3606" s="57">
        <v>15</v>
      </c>
      <c r="K3606" s="57">
        <f t="shared" si="237"/>
        <v>15</v>
      </c>
      <c r="L3606" s="57"/>
      <c r="M3606" s="57">
        <v>3.2</v>
      </c>
    </row>
    <row r="3607" s="83" customFormat="1" ht="36" spans="1:13">
      <c r="A3607" s="83" t="s">
        <v>44</v>
      </c>
      <c r="B3607" s="84">
        <v>3606</v>
      </c>
      <c r="C3607" s="57" t="s">
        <v>45</v>
      </c>
      <c r="D3607" s="57" t="s">
        <v>53</v>
      </c>
      <c r="E3607" s="42" t="s">
        <v>6621</v>
      </c>
      <c r="F3607" s="58" t="s">
        <v>304</v>
      </c>
      <c r="G3607" s="87" t="s">
        <v>5252</v>
      </c>
      <c r="H3607" s="91" t="s">
        <v>2158</v>
      </c>
      <c r="I3607" s="57" t="s">
        <v>22</v>
      </c>
      <c r="J3607" s="57">
        <v>12</v>
      </c>
      <c r="K3607" s="57">
        <f t="shared" si="237"/>
        <v>12</v>
      </c>
      <c r="L3607" s="57"/>
      <c r="M3607" s="57">
        <v>3.2</v>
      </c>
    </row>
    <row r="3608" s="83" customFormat="1" ht="36" spans="1:13">
      <c r="A3608" s="83" t="s">
        <v>44</v>
      </c>
      <c r="B3608" s="84">
        <v>3607</v>
      </c>
      <c r="C3608" s="57" t="s">
        <v>45</v>
      </c>
      <c r="D3608" s="57" t="s">
        <v>53</v>
      </c>
      <c r="E3608" s="42" t="s">
        <v>6621</v>
      </c>
      <c r="F3608" s="58" t="s">
        <v>304</v>
      </c>
      <c r="G3608" s="87" t="s">
        <v>5253</v>
      </c>
      <c r="H3608" s="91" t="s">
        <v>2158</v>
      </c>
      <c r="I3608" s="57" t="s">
        <v>22</v>
      </c>
      <c r="J3608" s="57">
        <v>25</v>
      </c>
      <c r="K3608" s="57">
        <f t="shared" ref="K3608:K3611" si="238">(CEILING(J3608*0.2,1))*1</f>
        <v>5</v>
      </c>
      <c r="L3608" s="57"/>
      <c r="M3608" s="57">
        <v>3.2</v>
      </c>
    </row>
    <row r="3609" s="83" customFormat="1" ht="36" spans="1:13">
      <c r="A3609" s="83" t="s">
        <v>44</v>
      </c>
      <c r="B3609" s="84">
        <v>3608</v>
      </c>
      <c r="C3609" s="57" t="s">
        <v>45</v>
      </c>
      <c r="D3609" s="57" t="s">
        <v>53</v>
      </c>
      <c r="E3609" s="42" t="s">
        <v>6621</v>
      </c>
      <c r="F3609" s="58" t="s">
        <v>304</v>
      </c>
      <c r="G3609" s="87" t="s">
        <v>5254</v>
      </c>
      <c r="H3609" s="91" t="s">
        <v>2158</v>
      </c>
      <c r="I3609" s="57" t="s">
        <v>22</v>
      </c>
      <c r="J3609" s="57">
        <v>19</v>
      </c>
      <c r="K3609" s="57">
        <f t="shared" si="238"/>
        <v>4</v>
      </c>
      <c r="L3609" s="57"/>
      <c r="M3609" s="57">
        <v>3.2</v>
      </c>
    </row>
    <row r="3610" s="83" customFormat="1" ht="36" spans="1:13">
      <c r="A3610" s="83" t="s">
        <v>44</v>
      </c>
      <c r="B3610" s="84">
        <v>3609</v>
      </c>
      <c r="C3610" s="57" t="s">
        <v>45</v>
      </c>
      <c r="D3610" s="57" t="s">
        <v>53</v>
      </c>
      <c r="E3610" s="42" t="s">
        <v>6621</v>
      </c>
      <c r="F3610" s="58" t="s">
        <v>236</v>
      </c>
      <c r="G3610" s="107" t="s">
        <v>5255</v>
      </c>
      <c r="H3610" s="108" t="s">
        <v>2166</v>
      </c>
      <c r="I3610" s="57" t="s">
        <v>22</v>
      </c>
      <c r="J3610" s="57">
        <v>79</v>
      </c>
      <c r="K3610" s="57">
        <f t="shared" si="238"/>
        <v>16</v>
      </c>
      <c r="L3610" s="57"/>
      <c r="M3610" s="57">
        <v>3.2</v>
      </c>
    </row>
    <row r="3611" s="83" customFormat="1" ht="36" spans="1:13">
      <c r="A3611" s="83" t="s">
        <v>44</v>
      </c>
      <c r="B3611" s="84">
        <v>3610</v>
      </c>
      <c r="C3611" s="57" t="s">
        <v>45</v>
      </c>
      <c r="D3611" s="57" t="s">
        <v>53</v>
      </c>
      <c r="E3611" s="42" t="s">
        <v>6621</v>
      </c>
      <c r="F3611" s="58" t="s">
        <v>236</v>
      </c>
      <c r="G3611" s="107" t="s">
        <v>5256</v>
      </c>
      <c r="H3611" s="108" t="s">
        <v>2166</v>
      </c>
      <c r="I3611" s="57" t="s">
        <v>22</v>
      </c>
      <c r="J3611" s="57">
        <v>33</v>
      </c>
      <c r="K3611" s="57">
        <f t="shared" si="238"/>
        <v>7</v>
      </c>
      <c r="L3611" s="57"/>
      <c r="M3611" s="57">
        <v>3.2</v>
      </c>
    </row>
    <row r="3612" s="83" customFormat="1" ht="36" spans="1:13">
      <c r="A3612" s="83" t="s">
        <v>44</v>
      </c>
      <c r="B3612" s="84">
        <v>3611</v>
      </c>
      <c r="C3612" s="57" t="s">
        <v>45</v>
      </c>
      <c r="D3612" s="57" t="s">
        <v>53</v>
      </c>
      <c r="E3612" s="42" t="s">
        <v>6621</v>
      </c>
      <c r="F3612" s="58" t="s">
        <v>304</v>
      </c>
      <c r="G3612" s="87" t="s">
        <v>5257</v>
      </c>
      <c r="H3612" s="91" t="s">
        <v>2158</v>
      </c>
      <c r="I3612" s="57" t="s">
        <v>22</v>
      </c>
      <c r="J3612" s="57">
        <v>16</v>
      </c>
      <c r="K3612" s="57">
        <f t="shared" ref="K3612:K3615" si="239">J3612</f>
        <v>16</v>
      </c>
      <c r="L3612" s="57"/>
      <c r="M3612" s="57">
        <v>3.2</v>
      </c>
    </row>
    <row r="3613" s="83" customFormat="1" ht="36" spans="1:13">
      <c r="A3613" s="83" t="s">
        <v>44</v>
      </c>
      <c r="B3613" s="84">
        <v>3612</v>
      </c>
      <c r="C3613" s="57" t="s">
        <v>45</v>
      </c>
      <c r="D3613" s="57" t="s">
        <v>53</v>
      </c>
      <c r="E3613" s="42" t="s">
        <v>6621</v>
      </c>
      <c r="F3613" s="58" t="s">
        <v>304</v>
      </c>
      <c r="G3613" s="87" t="s">
        <v>3440</v>
      </c>
      <c r="H3613" s="91" t="s">
        <v>2158</v>
      </c>
      <c r="I3613" s="57" t="s">
        <v>22</v>
      </c>
      <c r="J3613" s="57">
        <v>20</v>
      </c>
      <c r="K3613" s="57">
        <f t="shared" si="239"/>
        <v>20</v>
      </c>
      <c r="L3613" s="57"/>
      <c r="M3613" s="57">
        <v>3.2</v>
      </c>
    </row>
    <row r="3614" s="83" customFormat="1" ht="36" spans="1:13">
      <c r="A3614" s="83" t="s">
        <v>44</v>
      </c>
      <c r="B3614" s="84">
        <v>3613</v>
      </c>
      <c r="C3614" s="57" t="s">
        <v>45</v>
      </c>
      <c r="D3614" s="57" t="s">
        <v>53</v>
      </c>
      <c r="E3614" s="42" t="s">
        <v>6621</v>
      </c>
      <c r="F3614" s="58" t="s">
        <v>304</v>
      </c>
      <c r="G3614" s="87" t="s">
        <v>5258</v>
      </c>
      <c r="H3614" s="91" t="s">
        <v>2158</v>
      </c>
      <c r="I3614" s="57" t="s">
        <v>22</v>
      </c>
      <c r="J3614" s="57">
        <v>88</v>
      </c>
      <c r="K3614" s="57">
        <f t="shared" si="239"/>
        <v>88</v>
      </c>
      <c r="L3614" s="57"/>
      <c r="M3614" s="57">
        <v>3.2</v>
      </c>
    </row>
    <row r="3615" s="83" customFormat="1" ht="36" spans="1:13">
      <c r="A3615" s="83" t="s">
        <v>44</v>
      </c>
      <c r="B3615" s="84">
        <v>3614</v>
      </c>
      <c r="C3615" s="57" t="s">
        <v>45</v>
      </c>
      <c r="D3615" s="57" t="s">
        <v>53</v>
      </c>
      <c r="E3615" s="42" t="s">
        <v>6621</v>
      </c>
      <c r="F3615" s="58" t="s">
        <v>236</v>
      </c>
      <c r="G3615" s="107" t="s">
        <v>5259</v>
      </c>
      <c r="H3615" s="108" t="s">
        <v>2166</v>
      </c>
      <c r="I3615" s="57" t="s">
        <v>22</v>
      </c>
      <c r="J3615" s="57">
        <v>26</v>
      </c>
      <c r="K3615" s="57">
        <f t="shared" si="239"/>
        <v>26</v>
      </c>
      <c r="L3615" s="57"/>
      <c r="M3615" s="57">
        <v>3.2</v>
      </c>
    </row>
    <row r="3616" s="83" customFormat="1" ht="36" spans="1:13">
      <c r="A3616" s="83" t="s">
        <v>44</v>
      </c>
      <c r="B3616" s="84">
        <v>3615</v>
      </c>
      <c r="C3616" s="57" t="s">
        <v>45</v>
      </c>
      <c r="D3616" s="57" t="s">
        <v>53</v>
      </c>
      <c r="E3616" s="42" t="s">
        <v>6621</v>
      </c>
      <c r="F3616" s="58" t="s">
        <v>304</v>
      </c>
      <c r="G3616" s="87" t="s">
        <v>5260</v>
      </c>
      <c r="H3616" s="91" t="s">
        <v>2356</v>
      </c>
      <c r="I3616" s="57" t="s">
        <v>22</v>
      </c>
      <c r="J3616" s="57">
        <v>15</v>
      </c>
      <c r="K3616" s="57">
        <f>(CEILING(J3616*0.2,1))*1</f>
        <v>3</v>
      </c>
      <c r="L3616" s="57"/>
      <c r="M3616" s="57">
        <v>3.2</v>
      </c>
    </row>
    <row r="3617" s="83" customFormat="1" ht="36" spans="1:13">
      <c r="A3617" s="83" t="s">
        <v>44</v>
      </c>
      <c r="B3617" s="84">
        <v>3616</v>
      </c>
      <c r="C3617" s="57" t="s">
        <v>45</v>
      </c>
      <c r="D3617" s="57" t="s">
        <v>53</v>
      </c>
      <c r="E3617" s="42" t="s">
        <v>6621</v>
      </c>
      <c r="F3617" s="58" t="s">
        <v>304</v>
      </c>
      <c r="G3617" s="87" t="s">
        <v>5261</v>
      </c>
      <c r="H3617" s="91" t="s">
        <v>2356</v>
      </c>
      <c r="I3617" s="57" t="s">
        <v>22</v>
      </c>
      <c r="J3617" s="57">
        <v>25</v>
      </c>
      <c r="K3617" s="57">
        <f t="shared" ref="K3617:K3620" si="240">J3617</f>
        <v>25</v>
      </c>
      <c r="L3617" s="57"/>
      <c r="M3617" s="57">
        <v>3.2</v>
      </c>
    </row>
    <row r="3618" s="83" customFormat="1" ht="36" spans="1:13">
      <c r="A3618" s="83" t="s">
        <v>44</v>
      </c>
      <c r="B3618" s="84">
        <v>3617</v>
      </c>
      <c r="C3618" s="57" t="s">
        <v>45</v>
      </c>
      <c r="D3618" s="57" t="s">
        <v>53</v>
      </c>
      <c r="E3618" s="42" t="s">
        <v>6621</v>
      </c>
      <c r="F3618" s="58" t="s">
        <v>304</v>
      </c>
      <c r="G3618" s="87" t="s">
        <v>7016</v>
      </c>
      <c r="H3618" s="91" t="s">
        <v>2356</v>
      </c>
      <c r="I3618" s="57" t="s">
        <v>22</v>
      </c>
      <c r="J3618" s="57">
        <v>6</v>
      </c>
      <c r="K3618" s="57">
        <f t="shared" si="240"/>
        <v>6</v>
      </c>
      <c r="L3618" s="57"/>
      <c r="M3618" s="57">
        <v>3.2</v>
      </c>
    </row>
    <row r="3619" s="83" customFormat="1" ht="34" customHeight="1" spans="1:13">
      <c r="A3619" s="83" t="s">
        <v>44</v>
      </c>
      <c r="B3619" s="84">
        <v>3618</v>
      </c>
      <c r="C3619" s="57" t="s">
        <v>45</v>
      </c>
      <c r="D3619" s="57" t="s">
        <v>53</v>
      </c>
      <c r="E3619" s="42" t="s">
        <v>6621</v>
      </c>
      <c r="F3619" s="58" t="s">
        <v>304</v>
      </c>
      <c r="G3619" s="87" t="s">
        <v>5262</v>
      </c>
      <c r="H3619" s="91" t="s">
        <v>2356</v>
      </c>
      <c r="I3619" s="57" t="s">
        <v>22</v>
      </c>
      <c r="J3619" s="57">
        <v>18</v>
      </c>
      <c r="K3619" s="57">
        <f t="shared" si="240"/>
        <v>18</v>
      </c>
      <c r="L3619" s="57"/>
      <c r="M3619" s="57">
        <v>3.2</v>
      </c>
    </row>
    <row r="3620" s="83" customFormat="1" ht="36" spans="1:13">
      <c r="A3620" s="83" t="s">
        <v>44</v>
      </c>
      <c r="B3620" s="84">
        <v>3619</v>
      </c>
      <c r="C3620" s="57" t="s">
        <v>45</v>
      </c>
      <c r="D3620" s="57" t="s">
        <v>53</v>
      </c>
      <c r="E3620" s="42" t="s">
        <v>6621</v>
      </c>
      <c r="F3620" s="58" t="s">
        <v>304</v>
      </c>
      <c r="G3620" s="87" t="s">
        <v>7003</v>
      </c>
      <c r="H3620" s="91" t="s">
        <v>2356</v>
      </c>
      <c r="I3620" s="57" t="s">
        <v>22</v>
      </c>
      <c r="J3620" s="57">
        <v>8</v>
      </c>
      <c r="K3620" s="57">
        <f t="shared" si="240"/>
        <v>8</v>
      </c>
      <c r="L3620" s="57"/>
      <c r="M3620" s="57">
        <v>3.2</v>
      </c>
    </row>
    <row r="3621" s="83" customFormat="1" ht="36" spans="1:13">
      <c r="A3621" s="83" t="s">
        <v>44</v>
      </c>
      <c r="B3621" s="84">
        <v>3620</v>
      </c>
      <c r="C3621" s="57" t="s">
        <v>45</v>
      </c>
      <c r="D3621" s="57" t="s">
        <v>53</v>
      </c>
      <c r="E3621" s="42" t="s">
        <v>6621</v>
      </c>
      <c r="F3621" s="58" t="s">
        <v>236</v>
      </c>
      <c r="G3621" s="107" t="s">
        <v>5263</v>
      </c>
      <c r="H3621" s="108" t="s">
        <v>2134</v>
      </c>
      <c r="I3621" s="57" t="s">
        <v>22</v>
      </c>
      <c r="J3621" s="57">
        <v>48</v>
      </c>
      <c r="K3621" s="57">
        <f t="shared" ref="K3621:K3625" si="241">(CEILING(J3621*0.2,1))*1</f>
        <v>10</v>
      </c>
      <c r="L3621" s="57"/>
      <c r="M3621" s="57">
        <v>3.2</v>
      </c>
    </row>
    <row r="3622" s="83" customFormat="1" ht="36" spans="1:13">
      <c r="A3622" s="83" t="s">
        <v>44</v>
      </c>
      <c r="B3622" s="84">
        <v>3621</v>
      </c>
      <c r="C3622" s="57" t="s">
        <v>45</v>
      </c>
      <c r="D3622" s="57" t="s">
        <v>53</v>
      </c>
      <c r="E3622" s="42" t="s">
        <v>6621</v>
      </c>
      <c r="F3622" s="58" t="s">
        <v>304</v>
      </c>
      <c r="G3622" s="87" t="s">
        <v>5264</v>
      </c>
      <c r="H3622" s="91" t="s">
        <v>2356</v>
      </c>
      <c r="I3622" s="57" t="s">
        <v>22</v>
      </c>
      <c r="J3622" s="57">
        <v>17</v>
      </c>
      <c r="K3622" s="57">
        <f t="shared" si="241"/>
        <v>4</v>
      </c>
      <c r="L3622" s="57"/>
      <c r="M3622" s="57">
        <v>3.2</v>
      </c>
    </row>
    <row r="3623" s="83" customFormat="1" ht="36" spans="1:13">
      <c r="A3623" s="83" t="s">
        <v>44</v>
      </c>
      <c r="B3623" s="84">
        <v>3622</v>
      </c>
      <c r="C3623" s="57" t="s">
        <v>45</v>
      </c>
      <c r="D3623" s="57" t="s">
        <v>53</v>
      </c>
      <c r="E3623" s="42" t="s">
        <v>6621</v>
      </c>
      <c r="F3623" s="58" t="s">
        <v>304</v>
      </c>
      <c r="G3623" s="87" t="s">
        <v>5265</v>
      </c>
      <c r="H3623" s="91" t="s">
        <v>2356</v>
      </c>
      <c r="I3623" s="57" t="s">
        <v>22</v>
      </c>
      <c r="J3623" s="57">
        <v>62</v>
      </c>
      <c r="K3623" s="57">
        <f t="shared" ref="K3623:K3626" si="242">J3623</f>
        <v>62</v>
      </c>
      <c r="L3623" s="57"/>
      <c r="M3623" s="57">
        <v>3.2</v>
      </c>
    </row>
    <row r="3624" s="83" customFormat="1" ht="36" spans="1:13">
      <c r="A3624" s="83" t="s">
        <v>44</v>
      </c>
      <c r="B3624" s="84">
        <v>3623</v>
      </c>
      <c r="C3624" s="57" t="s">
        <v>45</v>
      </c>
      <c r="D3624" s="57" t="s">
        <v>53</v>
      </c>
      <c r="E3624" s="42" t="s">
        <v>6621</v>
      </c>
      <c r="F3624" s="58" t="s">
        <v>236</v>
      </c>
      <c r="G3624" s="107" t="s">
        <v>5266</v>
      </c>
      <c r="H3624" s="108" t="s">
        <v>2134</v>
      </c>
      <c r="I3624" s="57" t="s">
        <v>22</v>
      </c>
      <c r="J3624" s="57">
        <v>22</v>
      </c>
      <c r="K3624" s="57">
        <f t="shared" si="242"/>
        <v>22</v>
      </c>
      <c r="L3624" s="57"/>
      <c r="M3624" s="57">
        <v>3.2</v>
      </c>
    </row>
    <row r="3625" s="83" customFormat="1" ht="36" spans="1:13">
      <c r="A3625" s="83" t="s">
        <v>44</v>
      </c>
      <c r="B3625" s="84">
        <v>3624</v>
      </c>
      <c r="C3625" s="57" t="s">
        <v>45</v>
      </c>
      <c r="D3625" s="57" t="s">
        <v>53</v>
      </c>
      <c r="E3625" s="42" t="s">
        <v>6621</v>
      </c>
      <c r="F3625" s="58" t="s">
        <v>236</v>
      </c>
      <c r="G3625" s="107" t="s">
        <v>5267</v>
      </c>
      <c r="H3625" s="108" t="s">
        <v>2134</v>
      </c>
      <c r="I3625" s="57" t="s">
        <v>22</v>
      </c>
      <c r="J3625" s="57">
        <v>28</v>
      </c>
      <c r="K3625" s="57">
        <f t="shared" si="241"/>
        <v>6</v>
      </c>
      <c r="L3625" s="57"/>
      <c r="M3625" s="57">
        <v>3.2</v>
      </c>
    </row>
    <row r="3626" s="83" customFormat="1" ht="36" spans="1:13">
      <c r="A3626" s="83" t="s">
        <v>44</v>
      </c>
      <c r="B3626" s="84">
        <v>3625</v>
      </c>
      <c r="C3626" s="57" t="s">
        <v>45</v>
      </c>
      <c r="D3626" s="57" t="s">
        <v>53</v>
      </c>
      <c r="E3626" s="42" t="s">
        <v>6621</v>
      </c>
      <c r="F3626" s="58" t="s">
        <v>304</v>
      </c>
      <c r="G3626" s="87" t="s">
        <v>7017</v>
      </c>
      <c r="H3626" s="91" t="s">
        <v>2356</v>
      </c>
      <c r="I3626" s="57" t="s">
        <v>22</v>
      </c>
      <c r="J3626" s="57">
        <v>9</v>
      </c>
      <c r="K3626" s="57">
        <f t="shared" si="242"/>
        <v>9</v>
      </c>
      <c r="L3626" s="57"/>
      <c r="M3626" s="57">
        <v>3.2</v>
      </c>
    </row>
    <row r="3627" s="83" customFormat="1" ht="36" spans="1:13">
      <c r="A3627" s="83" t="s">
        <v>44</v>
      </c>
      <c r="B3627" s="84">
        <v>3626</v>
      </c>
      <c r="C3627" s="57" t="s">
        <v>45</v>
      </c>
      <c r="D3627" s="57" t="s">
        <v>171</v>
      </c>
      <c r="E3627" s="42" t="s">
        <v>6621</v>
      </c>
      <c r="F3627" s="58" t="s">
        <v>7018</v>
      </c>
      <c r="G3627" s="87" t="s">
        <v>3069</v>
      </c>
      <c r="H3627" s="91" t="s">
        <v>5389</v>
      </c>
      <c r="I3627" s="57" t="s">
        <v>22</v>
      </c>
      <c r="J3627" s="57">
        <v>71</v>
      </c>
      <c r="K3627" s="57">
        <v>0</v>
      </c>
      <c r="L3627" s="57"/>
      <c r="M3627" s="57">
        <v>3.1</v>
      </c>
    </row>
    <row r="3628" s="83" customFormat="1" ht="36" spans="1:13">
      <c r="A3628" s="83" t="s">
        <v>44</v>
      </c>
      <c r="B3628" s="84">
        <v>3627</v>
      </c>
      <c r="C3628" s="57" t="s">
        <v>45</v>
      </c>
      <c r="D3628" s="57" t="s">
        <v>171</v>
      </c>
      <c r="E3628" s="42" t="s">
        <v>6621</v>
      </c>
      <c r="F3628" s="58" t="s">
        <v>7018</v>
      </c>
      <c r="G3628" s="87" t="s">
        <v>5390</v>
      </c>
      <c r="H3628" s="91" t="s">
        <v>5389</v>
      </c>
      <c r="I3628" s="57" t="s">
        <v>22</v>
      </c>
      <c r="J3628" s="57">
        <v>97</v>
      </c>
      <c r="K3628" s="57">
        <v>0</v>
      </c>
      <c r="L3628" s="57"/>
      <c r="M3628" s="57">
        <v>3.1</v>
      </c>
    </row>
    <row r="3629" s="83" customFormat="1" ht="36" spans="1:13">
      <c r="A3629" s="83" t="s">
        <v>44</v>
      </c>
      <c r="B3629" s="84">
        <v>3628</v>
      </c>
      <c r="C3629" s="57" t="s">
        <v>45</v>
      </c>
      <c r="D3629" s="57" t="s">
        <v>171</v>
      </c>
      <c r="E3629" s="42" t="s">
        <v>6621</v>
      </c>
      <c r="F3629" s="58" t="s">
        <v>7018</v>
      </c>
      <c r="G3629" s="87" t="s">
        <v>5391</v>
      </c>
      <c r="H3629" s="91" t="s">
        <v>5389</v>
      </c>
      <c r="I3629" s="57" t="s">
        <v>22</v>
      </c>
      <c r="J3629" s="57">
        <v>25</v>
      </c>
      <c r="K3629" s="57">
        <v>0</v>
      </c>
      <c r="L3629" s="57"/>
      <c r="M3629" s="57">
        <v>3.1</v>
      </c>
    </row>
    <row r="3630" s="83" customFormat="1" ht="36" spans="1:13">
      <c r="A3630" s="83" t="s">
        <v>44</v>
      </c>
      <c r="B3630" s="84">
        <v>3629</v>
      </c>
      <c r="C3630" s="57" t="s">
        <v>45</v>
      </c>
      <c r="D3630" s="57" t="s">
        <v>171</v>
      </c>
      <c r="E3630" s="42" t="s">
        <v>6621</v>
      </c>
      <c r="F3630" s="58" t="s">
        <v>7018</v>
      </c>
      <c r="G3630" s="87" t="s">
        <v>3072</v>
      </c>
      <c r="H3630" s="91" t="s">
        <v>5389</v>
      </c>
      <c r="I3630" s="57" t="s">
        <v>22</v>
      </c>
      <c r="J3630" s="57">
        <v>79</v>
      </c>
      <c r="K3630" s="57">
        <v>0</v>
      </c>
      <c r="L3630" s="57"/>
      <c r="M3630" s="57">
        <v>3.1</v>
      </c>
    </row>
    <row r="3631" s="83" customFormat="1" ht="36" spans="1:13">
      <c r="A3631" s="83" t="s">
        <v>44</v>
      </c>
      <c r="B3631" s="84">
        <v>3630</v>
      </c>
      <c r="C3631" s="57" t="s">
        <v>45</v>
      </c>
      <c r="D3631" s="57" t="s">
        <v>171</v>
      </c>
      <c r="E3631" s="42" t="s">
        <v>6621</v>
      </c>
      <c r="F3631" s="58" t="s">
        <v>7018</v>
      </c>
      <c r="G3631" s="87" t="s">
        <v>5392</v>
      </c>
      <c r="H3631" s="91" t="s">
        <v>5389</v>
      </c>
      <c r="I3631" s="57" t="s">
        <v>22</v>
      </c>
      <c r="J3631" s="57">
        <v>43</v>
      </c>
      <c r="K3631" s="57">
        <v>0</v>
      </c>
      <c r="L3631" s="57"/>
      <c r="M3631" s="57">
        <v>3.1</v>
      </c>
    </row>
    <row r="3632" s="83" customFormat="1" ht="36" spans="1:13">
      <c r="A3632" s="83" t="s">
        <v>44</v>
      </c>
      <c r="B3632" s="84">
        <v>3631</v>
      </c>
      <c r="C3632" s="57" t="s">
        <v>45</v>
      </c>
      <c r="D3632" s="57" t="s">
        <v>171</v>
      </c>
      <c r="E3632" s="42" t="s">
        <v>6621</v>
      </c>
      <c r="F3632" s="58" t="s">
        <v>7018</v>
      </c>
      <c r="G3632" s="87" t="s">
        <v>5393</v>
      </c>
      <c r="H3632" s="91" t="s">
        <v>5389</v>
      </c>
      <c r="I3632" s="57" t="s">
        <v>22</v>
      </c>
      <c r="J3632" s="57">
        <v>36</v>
      </c>
      <c r="K3632" s="57">
        <v>0</v>
      </c>
      <c r="L3632" s="57"/>
      <c r="M3632" s="57">
        <v>3.1</v>
      </c>
    </row>
    <row r="3633" s="83" customFormat="1" ht="36" spans="1:13">
      <c r="A3633" s="83" t="s">
        <v>44</v>
      </c>
      <c r="B3633" s="84">
        <v>3632</v>
      </c>
      <c r="C3633" s="57" t="s">
        <v>45</v>
      </c>
      <c r="D3633" s="57" t="s">
        <v>171</v>
      </c>
      <c r="E3633" s="42" t="s">
        <v>6621</v>
      </c>
      <c r="F3633" s="58" t="s">
        <v>7018</v>
      </c>
      <c r="G3633" s="87" t="s">
        <v>1932</v>
      </c>
      <c r="H3633" s="91" t="s">
        <v>1926</v>
      </c>
      <c r="I3633" s="57" t="s">
        <v>22</v>
      </c>
      <c r="J3633" s="57">
        <v>8</v>
      </c>
      <c r="K3633" s="57">
        <v>0</v>
      </c>
      <c r="L3633" s="57"/>
      <c r="M3633" s="57">
        <v>3.1</v>
      </c>
    </row>
    <row r="3634" s="83" customFormat="1" ht="36" spans="1:13">
      <c r="A3634" s="83" t="s">
        <v>44</v>
      </c>
      <c r="B3634" s="84">
        <v>3633</v>
      </c>
      <c r="C3634" s="57" t="s">
        <v>45</v>
      </c>
      <c r="D3634" s="57" t="s">
        <v>171</v>
      </c>
      <c r="E3634" s="42" t="s">
        <v>6621</v>
      </c>
      <c r="F3634" s="58" t="s">
        <v>7018</v>
      </c>
      <c r="G3634" s="87" t="s">
        <v>1699</v>
      </c>
      <c r="H3634" s="91" t="s">
        <v>1926</v>
      </c>
      <c r="I3634" s="57" t="s">
        <v>22</v>
      </c>
      <c r="J3634" s="57">
        <v>19</v>
      </c>
      <c r="K3634" s="57">
        <v>0</v>
      </c>
      <c r="L3634" s="57"/>
      <c r="M3634" s="57">
        <v>3.1</v>
      </c>
    </row>
    <row r="3635" s="83" customFormat="1" ht="36" spans="1:13">
      <c r="A3635" s="83" t="s">
        <v>44</v>
      </c>
      <c r="B3635" s="84">
        <v>3634</v>
      </c>
      <c r="C3635" s="57" t="s">
        <v>45</v>
      </c>
      <c r="D3635" s="57" t="s">
        <v>171</v>
      </c>
      <c r="E3635" s="42" t="s">
        <v>6621</v>
      </c>
      <c r="F3635" s="58" t="s">
        <v>7018</v>
      </c>
      <c r="G3635" s="87" t="s">
        <v>3059</v>
      </c>
      <c r="H3635" s="91" t="s">
        <v>1926</v>
      </c>
      <c r="I3635" s="57" t="s">
        <v>22</v>
      </c>
      <c r="J3635" s="57">
        <v>10</v>
      </c>
      <c r="K3635" s="57">
        <v>0</v>
      </c>
      <c r="L3635" s="57"/>
      <c r="M3635" s="57">
        <v>3.1</v>
      </c>
    </row>
    <row r="3636" s="83" customFormat="1" ht="36" spans="1:13">
      <c r="A3636" s="83" t="s">
        <v>44</v>
      </c>
      <c r="B3636" s="84">
        <v>3635</v>
      </c>
      <c r="C3636" s="57" t="s">
        <v>45</v>
      </c>
      <c r="D3636" s="57" t="s">
        <v>171</v>
      </c>
      <c r="E3636" s="42" t="s">
        <v>6621</v>
      </c>
      <c r="F3636" s="58" t="s">
        <v>7018</v>
      </c>
      <c r="G3636" s="87" t="s">
        <v>7019</v>
      </c>
      <c r="H3636" s="91" t="s">
        <v>1926</v>
      </c>
      <c r="I3636" s="57" t="s">
        <v>22</v>
      </c>
      <c r="J3636" s="57">
        <v>19</v>
      </c>
      <c r="K3636" s="57">
        <v>0</v>
      </c>
      <c r="L3636" s="57"/>
      <c r="M3636" s="57">
        <v>3.2</v>
      </c>
    </row>
    <row r="3637" s="83" customFormat="1" ht="36" spans="1:13">
      <c r="A3637" s="83" t="s">
        <v>44</v>
      </c>
      <c r="B3637" s="84">
        <v>3636</v>
      </c>
      <c r="C3637" s="57" t="s">
        <v>45</v>
      </c>
      <c r="D3637" s="57" t="s">
        <v>171</v>
      </c>
      <c r="E3637" s="42" t="s">
        <v>6621</v>
      </c>
      <c r="F3637" s="58" t="s">
        <v>7018</v>
      </c>
      <c r="G3637" s="87" t="s">
        <v>7020</v>
      </c>
      <c r="H3637" s="91" t="s">
        <v>1926</v>
      </c>
      <c r="I3637" s="57" t="s">
        <v>22</v>
      </c>
      <c r="J3637" s="57">
        <v>28</v>
      </c>
      <c r="K3637" s="57">
        <v>0</v>
      </c>
      <c r="L3637" s="57"/>
      <c r="M3637" s="57">
        <v>3.2</v>
      </c>
    </row>
    <row r="3638" s="83" customFormat="1" ht="36" spans="1:13">
      <c r="A3638" s="83" t="s">
        <v>44</v>
      </c>
      <c r="B3638" s="84">
        <v>3637</v>
      </c>
      <c r="C3638" s="57" t="s">
        <v>45</v>
      </c>
      <c r="D3638" s="57" t="s">
        <v>171</v>
      </c>
      <c r="E3638" s="42" t="s">
        <v>6621</v>
      </c>
      <c r="F3638" s="58" t="s">
        <v>7018</v>
      </c>
      <c r="G3638" s="87" t="s">
        <v>7021</v>
      </c>
      <c r="H3638" s="91" t="s">
        <v>1926</v>
      </c>
      <c r="I3638" s="57" t="s">
        <v>22</v>
      </c>
      <c r="J3638" s="57">
        <v>16</v>
      </c>
      <c r="K3638" s="57">
        <v>0</v>
      </c>
      <c r="L3638" s="57"/>
      <c r="M3638" s="57">
        <v>3.2</v>
      </c>
    </row>
    <row r="3639" s="83" customFormat="1" ht="36" spans="1:13">
      <c r="A3639" s="83" t="s">
        <v>44</v>
      </c>
      <c r="B3639" s="84">
        <v>3638</v>
      </c>
      <c r="C3639" s="57" t="s">
        <v>45</v>
      </c>
      <c r="D3639" s="57" t="s">
        <v>171</v>
      </c>
      <c r="E3639" s="42" t="s">
        <v>6621</v>
      </c>
      <c r="F3639" s="58" t="s">
        <v>7018</v>
      </c>
      <c r="G3639" s="87" t="s">
        <v>7022</v>
      </c>
      <c r="H3639" s="91" t="s">
        <v>1926</v>
      </c>
      <c r="I3639" s="57" t="s">
        <v>22</v>
      </c>
      <c r="J3639" s="57">
        <v>44</v>
      </c>
      <c r="K3639" s="57">
        <v>0</v>
      </c>
      <c r="L3639" s="57"/>
      <c r="M3639" s="57">
        <v>3.2</v>
      </c>
    </row>
    <row r="3640" s="83" customFormat="1" ht="36" spans="1:13">
      <c r="A3640" s="83" t="s">
        <v>44</v>
      </c>
      <c r="B3640" s="84">
        <v>3639</v>
      </c>
      <c r="C3640" s="57" t="s">
        <v>45</v>
      </c>
      <c r="D3640" s="57" t="s">
        <v>171</v>
      </c>
      <c r="E3640" s="42" t="s">
        <v>6621</v>
      </c>
      <c r="F3640" s="58" t="s">
        <v>7018</v>
      </c>
      <c r="G3640" s="87" t="s">
        <v>2194</v>
      </c>
      <c r="H3640" s="91" t="s">
        <v>1926</v>
      </c>
      <c r="I3640" s="57" t="s">
        <v>22</v>
      </c>
      <c r="J3640" s="57">
        <v>61</v>
      </c>
      <c r="K3640" s="57">
        <v>0</v>
      </c>
      <c r="L3640" s="57"/>
      <c r="M3640" s="57">
        <v>3.2</v>
      </c>
    </row>
    <row r="3641" s="83" customFormat="1" ht="36" spans="1:13">
      <c r="A3641" s="83" t="s">
        <v>44</v>
      </c>
      <c r="B3641" s="84">
        <v>3640</v>
      </c>
      <c r="C3641" s="57" t="s">
        <v>45</v>
      </c>
      <c r="D3641" s="57" t="s">
        <v>171</v>
      </c>
      <c r="E3641" s="42" t="s">
        <v>6621</v>
      </c>
      <c r="F3641" s="58" t="s">
        <v>7018</v>
      </c>
      <c r="G3641" s="87" t="s">
        <v>2240</v>
      </c>
      <c r="H3641" s="91" t="s">
        <v>1926</v>
      </c>
      <c r="I3641" s="57" t="s">
        <v>22</v>
      </c>
      <c r="J3641" s="57">
        <v>49</v>
      </c>
      <c r="K3641" s="57">
        <v>0</v>
      </c>
      <c r="L3641" s="57"/>
      <c r="M3641" s="57">
        <v>3.2</v>
      </c>
    </row>
    <row r="3642" s="83" customFormat="1" ht="41.4" spans="1:13">
      <c r="A3642" s="83" t="s">
        <v>44</v>
      </c>
      <c r="B3642" s="84">
        <v>3641</v>
      </c>
      <c r="C3642" s="57" t="s">
        <v>45</v>
      </c>
      <c r="D3642" s="57" t="s">
        <v>171</v>
      </c>
      <c r="E3642" s="42" t="s">
        <v>6621</v>
      </c>
      <c r="F3642" s="58" t="s">
        <v>7018</v>
      </c>
      <c r="G3642" s="87" t="s">
        <v>7022</v>
      </c>
      <c r="H3642" s="91" t="s">
        <v>1809</v>
      </c>
      <c r="I3642" s="57" t="s">
        <v>22</v>
      </c>
      <c r="J3642" s="57">
        <v>89</v>
      </c>
      <c r="K3642" s="57">
        <v>0</v>
      </c>
      <c r="L3642" s="57"/>
      <c r="M3642" s="57">
        <v>3.2</v>
      </c>
    </row>
    <row r="3643" s="83" customFormat="1" ht="41.4" spans="1:13">
      <c r="A3643" s="83" t="s">
        <v>44</v>
      </c>
      <c r="B3643" s="84">
        <v>3642</v>
      </c>
      <c r="C3643" s="57" t="s">
        <v>45</v>
      </c>
      <c r="D3643" s="57" t="s">
        <v>171</v>
      </c>
      <c r="E3643" s="42" t="s">
        <v>6621</v>
      </c>
      <c r="F3643" s="58" t="s">
        <v>7018</v>
      </c>
      <c r="G3643" s="87" t="s">
        <v>2194</v>
      </c>
      <c r="H3643" s="91" t="s">
        <v>1809</v>
      </c>
      <c r="I3643" s="57" t="s">
        <v>22</v>
      </c>
      <c r="J3643" s="57">
        <v>122</v>
      </c>
      <c r="K3643" s="57">
        <v>0</v>
      </c>
      <c r="L3643" s="57"/>
      <c r="M3643" s="57">
        <v>3.2</v>
      </c>
    </row>
    <row r="3644" s="83" customFormat="1" ht="41.4" spans="1:13">
      <c r="A3644" s="83" t="s">
        <v>44</v>
      </c>
      <c r="B3644" s="84">
        <v>3643</v>
      </c>
      <c r="C3644" s="57" t="s">
        <v>45</v>
      </c>
      <c r="D3644" s="57" t="s">
        <v>171</v>
      </c>
      <c r="E3644" s="42" t="s">
        <v>6621</v>
      </c>
      <c r="F3644" s="58" t="s">
        <v>7018</v>
      </c>
      <c r="G3644" s="87" t="s">
        <v>7019</v>
      </c>
      <c r="H3644" s="91" t="s">
        <v>1809</v>
      </c>
      <c r="I3644" s="57" t="s">
        <v>22</v>
      </c>
      <c r="J3644" s="57">
        <v>45</v>
      </c>
      <c r="K3644" s="57">
        <v>0</v>
      </c>
      <c r="L3644" s="57"/>
      <c r="M3644" s="57">
        <v>3.2</v>
      </c>
    </row>
    <row r="3645" s="83" customFormat="1" ht="41.4" spans="1:13">
      <c r="A3645" s="83" t="s">
        <v>44</v>
      </c>
      <c r="B3645" s="84">
        <v>3644</v>
      </c>
      <c r="C3645" s="57" t="s">
        <v>45</v>
      </c>
      <c r="D3645" s="57" t="s">
        <v>171</v>
      </c>
      <c r="E3645" s="42" t="s">
        <v>6621</v>
      </c>
      <c r="F3645" s="58" t="s">
        <v>7018</v>
      </c>
      <c r="G3645" s="87" t="s">
        <v>2240</v>
      </c>
      <c r="H3645" s="91" t="s">
        <v>1809</v>
      </c>
      <c r="I3645" s="57" t="s">
        <v>22</v>
      </c>
      <c r="J3645" s="57">
        <v>96</v>
      </c>
      <c r="K3645" s="57">
        <v>0</v>
      </c>
      <c r="L3645" s="57"/>
      <c r="M3645" s="57">
        <v>3.2</v>
      </c>
    </row>
    <row r="3646" s="83" customFormat="1" ht="41.4" spans="1:13">
      <c r="A3646" s="83" t="s">
        <v>44</v>
      </c>
      <c r="B3646" s="84">
        <v>3645</v>
      </c>
      <c r="C3646" s="57" t="s">
        <v>45</v>
      </c>
      <c r="D3646" s="57" t="s">
        <v>171</v>
      </c>
      <c r="E3646" s="42" t="s">
        <v>6621</v>
      </c>
      <c r="F3646" s="58" t="s">
        <v>7018</v>
      </c>
      <c r="G3646" s="87" t="s">
        <v>7020</v>
      </c>
      <c r="H3646" s="91" t="s">
        <v>1809</v>
      </c>
      <c r="I3646" s="57" t="s">
        <v>22</v>
      </c>
      <c r="J3646" s="57">
        <v>54</v>
      </c>
      <c r="K3646" s="57">
        <v>0</v>
      </c>
      <c r="L3646" s="57"/>
      <c r="M3646" s="57">
        <v>3.2</v>
      </c>
    </row>
    <row r="3647" s="83" customFormat="1" ht="41.4" spans="1:13">
      <c r="A3647" s="83" t="s">
        <v>44</v>
      </c>
      <c r="B3647" s="84">
        <v>3646</v>
      </c>
      <c r="C3647" s="57" t="s">
        <v>45</v>
      </c>
      <c r="D3647" s="57" t="s">
        <v>171</v>
      </c>
      <c r="E3647" s="42" t="s">
        <v>6621</v>
      </c>
      <c r="F3647" s="58" t="s">
        <v>7018</v>
      </c>
      <c r="G3647" s="87" t="s">
        <v>7021</v>
      </c>
      <c r="H3647" s="91" t="s">
        <v>1809</v>
      </c>
      <c r="I3647" s="57" t="s">
        <v>22</v>
      </c>
      <c r="J3647" s="57">
        <v>61</v>
      </c>
      <c r="K3647" s="57">
        <v>0</v>
      </c>
      <c r="L3647" s="57"/>
      <c r="M3647" s="57">
        <v>3.2</v>
      </c>
    </row>
    <row r="3648" s="83" customFormat="1" ht="41.4" spans="1:13">
      <c r="A3648" s="83" t="s">
        <v>44</v>
      </c>
      <c r="B3648" s="84">
        <v>3647</v>
      </c>
      <c r="C3648" s="57" t="s">
        <v>45</v>
      </c>
      <c r="D3648" s="57" t="s">
        <v>171</v>
      </c>
      <c r="E3648" s="42" t="s">
        <v>6621</v>
      </c>
      <c r="F3648" s="58" t="s">
        <v>7018</v>
      </c>
      <c r="G3648" s="87" t="s">
        <v>7023</v>
      </c>
      <c r="H3648" s="91" t="s">
        <v>1809</v>
      </c>
      <c r="I3648" s="57" t="s">
        <v>22</v>
      </c>
      <c r="J3648" s="57">
        <v>84</v>
      </c>
      <c r="K3648" s="57">
        <v>0</v>
      </c>
      <c r="L3648" s="57"/>
      <c r="M3648" s="57">
        <v>3.2</v>
      </c>
    </row>
    <row r="3649" s="83" customFormat="1" ht="41.4" spans="1:13">
      <c r="A3649" s="83" t="s">
        <v>44</v>
      </c>
      <c r="B3649" s="84">
        <v>3648</v>
      </c>
      <c r="C3649" s="57" t="s">
        <v>45</v>
      </c>
      <c r="D3649" s="57" t="s">
        <v>171</v>
      </c>
      <c r="E3649" s="42" t="s">
        <v>6621</v>
      </c>
      <c r="F3649" s="58" t="s">
        <v>7018</v>
      </c>
      <c r="G3649" s="87" t="s">
        <v>1896</v>
      </c>
      <c r="H3649" s="91" t="s">
        <v>1809</v>
      </c>
      <c r="I3649" s="57" t="s">
        <v>22</v>
      </c>
      <c r="J3649" s="57">
        <v>98</v>
      </c>
      <c r="K3649" s="57">
        <v>0</v>
      </c>
      <c r="L3649" s="57"/>
      <c r="M3649" s="57">
        <v>3.2</v>
      </c>
    </row>
    <row r="3650" s="83" customFormat="1" ht="41.4" spans="1:13">
      <c r="A3650" s="83" t="s">
        <v>44</v>
      </c>
      <c r="B3650" s="84">
        <v>3649</v>
      </c>
      <c r="C3650" s="57" t="s">
        <v>45</v>
      </c>
      <c r="D3650" s="57" t="s">
        <v>171</v>
      </c>
      <c r="E3650" s="42" t="s">
        <v>6621</v>
      </c>
      <c r="F3650" s="58" t="s">
        <v>7018</v>
      </c>
      <c r="G3650" s="87" t="s">
        <v>7024</v>
      </c>
      <c r="H3650" s="91" t="s">
        <v>1809</v>
      </c>
      <c r="I3650" s="57" t="s">
        <v>22</v>
      </c>
      <c r="J3650" s="57">
        <v>33</v>
      </c>
      <c r="K3650" s="57">
        <v>0</v>
      </c>
      <c r="L3650" s="57"/>
      <c r="M3650" s="57">
        <v>3.2</v>
      </c>
    </row>
    <row r="3651" s="83" customFormat="1" ht="41.4" spans="1:13">
      <c r="A3651" s="83" t="s">
        <v>44</v>
      </c>
      <c r="B3651" s="84">
        <v>3650</v>
      </c>
      <c r="C3651" s="57" t="s">
        <v>45</v>
      </c>
      <c r="D3651" s="57" t="s">
        <v>171</v>
      </c>
      <c r="E3651" s="42" t="s">
        <v>6621</v>
      </c>
      <c r="F3651" s="58" t="s">
        <v>7018</v>
      </c>
      <c r="G3651" s="87" t="s">
        <v>1704</v>
      </c>
      <c r="H3651" s="91" t="s">
        <v>1809</v>
      </c>
      <c r="I3651" s="57" t="s">
        <v>22</v>
      </c>
      <c r="J3651" s="57">
        <v>76</v>
      </c>
      <c r="K3651" s="57">
        <v>0</v>
      </c>
      <c r="L3651" s="57"/>
      <c r="M3651" s="57">
        <v>3.2</v>
      </c>
    </row>
    <row r="3652" s="83" customFormat="1" ht="41.4" spans="1:13">
      <c r="A3652" s="83" t="s">
        <v>44</v>
      </c>
      <c r="B3652" s="84">
        <v>3651</v>
      </c>
      <c r="C3652" s="57" t="s">
        <v>45</v>
      </c>
      <c r="D3652" s="57" t="s">
        <v>171</v>
      </c>
      <c r="E3652" s="42" t="s">
        <v>6621</v>
      </c>
      <c r="F3652" s="58" t="s">
        <v>7018</v>
      </c>
      <c r="G3652" s="87" t="s">
        <v>7025</v>
      </c>
      <c r="H3652" s="91" t="s">
        <v>1809</v>
      </c>
      <c r="I3652" s="57" t="s">
        <v>22</v>
      </c>
      <c r="J3652" s="57">
        <v>44</v>
      </c>
      <c r="K3652" s="57">
        <v>0</v>
      </c>
      <c r="L3652" s="57"/>
      <c r="M3652" s="57">
        <v>3.2</v>
      </c>
    </row>
    <row r="3653" s="83" customFormat="1" ht="41.4" spans="1:13">
      <c r="A3653" s="83" t="s">
        <v>44</v>
      </c>
      <c r="B3653" s="84">
        <v>3652</v>
      </c>
      <c r="C3653" s="57" t="s">
        <v>45</v>
      </c>
      <c r="D3653" s="57" t="s">
        <v>171</v>
      </c>
      <c r="E3653" s="42" t="s">
        <v>6621</v>
      </c>
      <c r="F3653" s="58" t="s">
        <v>7018</v>
      </c>
      <c r="G3653" s="87" t="s">
        <v>1778</v>
      </c>
      <c r="H3653" s="91" t="s">
        <v>1809</v>
      </c>
      <c r="I3653" s="57" t="s">
        <v>22</v>
      </c>
      <c r="J3653" s="57">
        <v>38</v>
      </c>
      <c r="K3653" s="57">
        <v>0</v>
      </c>
      <c r="L3653" s="57"/>
      <c r="M3653" s="57">
        <v>3.2</v>
      </c>
    </row>
    <row r="3654" s="83" customFormat="1" ht="41.4" spans="1:13">
      <c r="A3654" s="83" t="s">
        <v>44</v>
      </c>
      <c r="B3654" s="84">
        <v>3653</v>
      </c>
      <c r="C3654" s="57" t="s">
        <v>45</v>
      </c>
      <c r="D3654" s="57" t="s">
        <v>171</v>
      </c>
      <c r="E3654" s="42" t="s">
        <v>6621</v>
      </c>
      <c r="F3654" s="58" t="s">
        <v>7018</v>
      </c>
      <c r="G3654" s="87" t="s">
        <v>7026</v>
      </c>
      <c r="H3654" s="91" t="s">
        <v>1809</v>
      </c>
      <c r="I3654" s="57" t="s">
        <v>22</v>
      </c>
      <c r="J3654" s="57">
        <v>18</v>
      </c>
      <c r="K3654" s="57">
        <v>0</v>
      </c>
      <c r="L3654" s="57"/>
      <c r="M3654" s="57">
        <v>3.2</v>
      </c>
    </row>
    <row r="3655" s="83" customFormat="1" ht="41.4" spans="1:13">
      <c r="A3655" s="83" t="s">
        <v>44</v>
      </c>
      <c r="B3655" s="84">
        <v>3654</v>
      </c>
      <c r="C3655" s="57" t="s">
        <v>45</v>
      </c>
      <c r="D3655" s="57" t="s">
        <v>171</v>
      </c>
      <c r="E3655" s="42" t="s">
        <v>6621</v>
      </c>
      <c r="F3655" s="58" t="s">
        <v>7018</v>
      </c>
      <c r="G3655" s="87" t="s">
        <v>7027</v>
      </c>
      <c r="H3655" s="91" t="s">
        <v>1809</v>
      </c>
      <c r="I3655" s="57" t="s">
        <v>22</v>
      </c>
      <c r="J3655" s="57">
        <v>26</v>
      </c>
      <c r="K3655" s="57">
        <v>0</v>
      </c>
      <c r="L3655" s="57"/>
      <c r="M3655" s="57">
        <v>3.2</v>
      </c>
    </row>
    <row r="3656" s="83" customFormat="1" ht="41.4" spans="1:13">
      <c r="A3656" s="83" t="s">
        <v>44</v>
      </c>
      <c r="B3656" s="84">
        <v>3655</v>
      </c>
      <c r="C3656" s="57" t="s">
        <v>45</v>
      </c>
      <c r="D3656" s="57" t="s">
        <v>171</v>
      </c>
      <c r="E3656" s="42" t="s">
        <v>6621</v>
      </c>
      <c r="F3656" s="58" t="s">
        <v>7018</v>
      </c>
      <c r="G3656" s="87" t="s">
        <v>7028</v>
      </c>
      <c r="H3656" s="91" t="s">
        <v>1809</v>
      </c>
      <c r="I3656" s="57" t="s">
        <v>22</v>
      </c>
      <c r="J3656" s="57">
        <v>5</v>
      </c>
      <c r="K3656" s="57">
        <v>0</v>
      </c>
      <c r="L3656" s="57"/>
      <c r="M3656" s="57">
        <v>3.2</v>
      </c>
    </row>
    <row r="3657" s="83" customFormat="1" ht="41.4" spans="1:13">
      <c r="A3657" s="83" t="s">
        <v>44</v>
      </c>
      <c r="B3657" s="84">
        <v>3656</v>
      </c>
      <c r="C3657" s="57" t="s">
        <v>45</v>
      </c>
      <c r="D3657" s="57" t="s">
        <v>171</v>
      </c>
      <c r="E3657" s="42" t="s">
        <v>6621</v>
      </c>
      <c r="F3657" s="58" t="s">
        <v>7018</v>
      </c>
      <c r="G3657" s="87" t="s">
        <v>7029</v>
      </c>
      <c r="H3657" s="91" t="s">
        <v>1809</v>
      </c>
      <c r="I3657" s="57" t="s">
        <v>22</v>
      </c>
      <c r="J3657" s="57">
        <v>20</v>
      </c>
      <c r="K3657" s="57">
        <v>0</v>
      </c>
      <c r="L3657" s="57"/>
      <c r="M3657" s="57">
        <v>3.2</v>
      </c>
    </row>
    <row r="3658" s="83" customFormat="1" ht="41.4" spans="1:13">
      <c r="A3658" s="83" t="s">
        <v>44</v>
      </c>
      <c r="B3658" s="84">
        <v>3657</v>
      </c>
      <c r="C3658" s="57" t="s">
        <v>45</v>
      </c>
      <c r="D3658" s="57" t="s">
        <v>171</v>
      </c>
      <c r="E3658" s="42" t="s">
        <v>6621</v>
      </c>
      <c r="F3658" s="58" t="s">
        <v>7018</v>
      </c>
      <c r="G3658" s="87" t="s">
        <v>7030</v>
      </c>
      <c r="H3658" s="91" t="s">
        <v>1809</v>
      </c>
      <c r="I3658" s="57" t="s">
        <v>22</v>
      </c>
      <c r="J3658" s="57">
        <v>7</v>
      </c>
      <c r="K3658" s="57">
        <v>0</v>
      </c>
      <c r="L3658" s="57"/>
      <c r="M3658" s="57">
        <v>3.2</v>
      </c>
    </row>
    <row r="3659" s="83" customFormat="1" ht="41.4" spans="1:13">
      <c r="A3659" s="83" t="s">
        <v>44</v>
      </c>
      <c r="B3659" s="84">
        <v>3658</v>
      </c>
      <c r="C3659" s="57" t="s">
        <v>45</v>
      </c>
      <c r="D3659" s="57" t="s">
        <v>171</v>
      </c>
      <c r="E3659" s="42" t="s">
        <v>6621</v>
      </c>
      <c r="F3659" s="58" t="s">
        <v>7018</v>
      </c>
      <c r="G3659" s="87" t="s">
        <v>7031</v>
      </c>
      <c r="H3659" s="91" t="s">
        <v>1809</v>
      </c>
      <c r="I3659" s="57" t="s">
        <v>22</v>
      </c>
      <c r="J3659" s="57">
        <v>8</v>
      </c>
      <c r="K3659" s="57">
        <v>0</v>
      </c>
      <c r="L3659" s="57"/>
      <c r="M3659" s="57">
        <v>3.2</v>
      </c>
    </row>
    <row r="3660" s="83" customFormat="1" ht="36" spans="1:13">
      <c r="A3660" s="83" t="s">
        <v>44</v>
      </c>
      <c r="B3660" s="84">
        <v>3659</v>
      </c>
      <c r="C3660" s="57" t="s">
        <v>45</v>
      </c>
      <c r="D3660" s="57" t="s">
        <v>171</v>
      </c>
      <c r="E3660" s="42" t="s">
        <v>6621</v>
      </c>
      <c r="F3660" s="58" t="s">
        <v>7018</v>
      </c>
      <c r="G3660" s="87" t="s">
        <v>1932</v>
      </c>
      <c r="H3660" s="91" t="s">
        <v>1697</v>
      </c>
      <c r="I3660" s="57" t="s">
        <v>22</v>
      </c>
      <c r="J3660" s="57">
        <v>89</v>
      </c>
      <c r="K3660" s="57">
        <v>0</v>
      </c>
      <c r="L3660" s="57"/>
      <c r="M3660" s="57">
        <v>3.1</v>
      </c>
    </row>
    <row r="3661" s="83" customFormat="1" ht="36" spans="1:13">
      <c r="A3661" s="83" t="s">
        <v>44</v>
      </c>
      <c r="B3661" s="84">
        <v>3660</v>
      </c>
      <c r="C3661" s="57" t="s">
        <v>45</v>
      </c>
      <c r="D3661" s="57" t="s">
        <v>171</v>
      </c>
      <c r="E3661" s="42" t="s">
        <v>6621</v>
      </c>
      <c r="F3661" s="58" t="s">
        <v>7018</v>
      </c>
      <c r="G3661" s="87" t="s">
        <v>1699</v>
      </c>
      <c r="H3661" s="91" t="s">
        <v>1697</v>
      </c>
      <c r="I3661" s="57" t="s">
        <v>22</v>
      </c>
      <c r="J3661" s="57">
        <v>112</v>
      </c>
      <c r="K3661" s="57">
        <v>0</v>
      </c>
      <c r="L3661" s="57"/>
      <c r="M3661" s="57">
        <v>3.1</v>
      </c>
    </row>
    <row r="3662" s="83" customFormat="1" ht="36" spans="1:13">
      <c r="A3662" s="83" t="s">
        <v>44</v>
      </c>
      <c r="B3662" s="84">
        <v>3661</v>
      </c>
      <c r="C3662" s="57" t="s">
        <v>45</v>
      </c>
      <c r="D3662" s="57" t="s">
        <v>171</v>
      </c>
      <c r="E3662" s="42" t="s">
        <v>6621</v>
      </c>
      <c r="F3662" s="58" t="s">
        <v>7018</v>
      </c>
      <c r="G3662" s="87" t="s">
        <v>5394</v>
      </c>
      <c r="H3662" s="91" t="s">
        <v>1697</v>
      </c>
      <c r="I3662" s="57" t="s">
        <v>22</v>
      </c>
      <c r="J3662" s="57">
        <v>35</v>
      </c>
      <c r="K3662" s="57">
        <v>0</v>
      </c>
      <c r="L3662" s="57"/>
      <c r="M3662" s="57">
        <v>3.1</v>
      </c>
    </row>
    <row r="3663" s="83" customFormat="1" ht="36" spans="1:13">
      <c r="A3663" s="83" t="s">
        <v>44</v>
      </c>
      <c r="B3663" s="84">
        <v>3662</v>
      </c>
      <c r="C3663" s="57" t="s">
        <v>45</v>
      </c>
      <c r="D3663" s="57" t="s">
        <v>171</v>
      </c>
      <c r="E3663" s="42" t="s">
        <v>6621</v>
      </c>
      <c r="F3663" s="58" t="s">
        <v>7018</v>
      </c>
      <c r="G3663" s="87" t="s">
        <v>3059</v>
      </c>
      <c r="H3663" s="91" t="s">
        <v>1697</v>
      </c>
      <c r="I3663" s="57" t="s">
        <v>22</v>
      </c>
      <c r="J3663" s="57">
        <v>98</v>
      </c>
      <c r="K3663" s="57">
        <v>0</v>
      </c>
      <c r="L3663" s="57"/>
      <c r="M3663" s="57">
        <v>3.1</v>
      </c>
    </row>
    <row r="3664" s="83" customFormat="1" ht="36" spans="1:13">
      <c r="A3664" s="83" t="s">
        <v>44</v>
      </c>
      <c r="B3664" s="84">
        <v>3663</v>
      </c>
      <c r="C3664" s="57" t="s">
        <v>45</v>
      </c>
      <c r="D3664" s="57" t="s">
        <v>171</v>
      </c>
      <c r="E3664" s="42" t="s">
        <v>6621</v>
      </c>
      <c r="F3664" s="58" t="s">
        <v>7018</v>
      </c>
      <c r="G3664" s="87" t="s">
        <v>5396</v>
      </c>
      <c r="H3664" s="91" t="s">
        <v>1697</v>
      </c>
      <c r="I3664" s="57" t="s">
        <v>22</v>
      </c>
      <c r="J3664" s="57">
        <v>47</v>
      </c>
      <c r="K3664" s="57">
        <v>0</v>
      </c>
      <c r="L3664" s="57"/>
      <c r="M3664" s="57">
        <v>3.1</v>
      </c>
    </row>
    <row r="3665" s="83" customFormat="1" ht="36" spans="1:13">
      <c r="A3665" s="83" t="s">
        <v>44</v>
      </c>
      <c r="B3665" s="84">
        <v>3664</v>
      </c>
      <c r="C3665" s="57" t="s">
        <v>45</v>
      </c>
      <c r="D3665" s="57" t="s">
        <v>171</v>
      </c>
      <c r="E3665" s="42" t="s">
        <v>6621</v>
      </c>
      <c r="F3665" s="58" t="s">
        <v>7018</v>
      </c>
      <c r="G3665" s="87" t="s">
        <v>5395</v>
      </c>
      <c r="H3665" s="91" t="s">
        <v>1697</v>
      </c>
      <c r="I3665" s="57" t="s">
        <v>22</v>
      </c>
      <c r="J3665" s="57">
        <v>40</v>
      </c>
      <c r="K3665" s="57">
        <v>0</v>
      </c>
      <c r="L3665" s="57"/>
      <c r="M3665" s="57">
        <v>3.1</v>
      </c>
    </row>
    <row r="3666" s="83" customFormat="1" ht="41.4" spans="1:13">
      <c r="A3666" s="83" t="s">
        <v>44</v>
      </c>
      <c r="B3666" s="84">
        <v>3665</v>
      </c>
      <c r="C3666" s="57" t="s">
        <v>45</v>
      </c>
      <c r="D3666" s="57" t="s">
        <v>171</v>
      </c>
      <c r="E3666" s="42" t="s">
        <v>6621</v>
      </c>
      <c r="F3666" s="58" t="s">
        <v>7018</v>
      </c>
      <c r="G3666" s="87" t="s">
        <v>1932</v>
      </c>
      <c r="H3666" s="91" t="s">
        <v>2414</v>
      </c>
      <c r="I3666" s="57" t="s">
        <v>22</v>
      </c>
      <c r="J3666" s="57">
        <v>30</v>
      </c>
      <c r="K3666" s="57">
        <v>0</v>
      </c>
      <c r="L3666" s="57"/>
      <c r="M3666" s="57">
        <v>3.1</v>
      </c>
    </row>
    <row r="3667" s="83" customFormat="1" ht="41.4" spans="1:13">
      <c r="A3667" s="83" t="s">
        <v>44</v>
      </c>
      <c r="B3667" s="84">
        <v>3666</v>
      </c>
      <c r="C3667" s="57" t="s">
        <v>45</v>
      </c>
      <c r="D3667" s="57" t="s">
        <v>171</v>
      </c>
      <c r="E3667" s="42" t="s">
        <v>6621</v>
      </c>
      <c r="F3667" s="58" t="s">
        <v>7018</v>
      </c>
      <c r="G3667" s="87" t="s">
        <v>1699</v>
      </c>
      <c r="H3667" s="91" t="s">
        <v>2414</v>
      </c>
      <c r="I3667" s="57" t="s">
        <v>22</v>
      </c>
      <c r="J3667" s="57">
        <v>45</v>
      </c>
      <c r="K3667" s="57">
        <v>0</v>
      </c>
      <c r="L3667" s="57"/>
      <c r="M3667" s="57">
        <v>3.1</v>
      </c>
    </row>
    <row r="3668" s="83" customFormat="1" ht="41.4" spans="1:13">
      <c r="A3668" s="83" t="s">
        <v>44</v>
      </c>
      <c r="B3668" s="84">
        <v>3667</v>
      </c>
      <c r="C3668" s="57" t="s">
        <v>45</v>
      </c>
      <c r="D3668" s="57" t="s">
        <v>171</v>
      </c>
      <c r="E3668" s="42" t="s">
        <v>6621</v>
      </c>
      <c r="F3668" s="58" t="s">
        <v>7018</v>
      </c>
      <c r="G3668" s="87" t="s">
        <v>5394</v>
      </c>
      <c r="H3668" s="91" t="s">
        <v>2414</v>
      </c>
      <c r="I3668" s="57" t="s">
        <v>22</v>
      </c>
      <c r="J3668" s="57">
        <v>11</v>
      </c>
      <c r="K3668" s="57">
        <v>0</v>
      </c>
      <c r="L3668" s="57"/>
      <c r="M3668" s="57">
        <v>3.1</v>
      </c>
    </row>
    <row r="3669" s="83" customFormat="1" ht="41.4" spans="1:13">
      <c r="A3669" s="83" t="s">
        <v>44</v>
      </c>
      <c r="B3669" s="84">
        <v>3668</v>
      </c>
      <c r="C3669" s="57" t="s">
        <v>45</v>
      </c>
      <c r="D3669" s="57" t="s">
        <v>171</v>
      </c>
      <c r="E3669" s="42" t="s">
        <v>6621</v>
      </c>
      <c r="F3669" s="58" t="s">
        <v>7018</v>
      </c>
      <c r="G3669" s="87" t="s">
        <v>3059</v>
      </c>
      <c r="H3669" s="91" t="s">
        <v>2414</v>
      </c>
      <c r="I3669" s="57" t="s">
        <v>22</v>
      </c>
      <c r="J3669" s="57">
        <v>36</v>
      </c>
      <c r="K3669" s="57">
        <v>0</v>
      </c>
      <c r="L3669" s="57"/>
      <c r="M3669" s="57">
        <v>3.1</v>
      </c>
    </row>
    <row r="3670" s="83" customFormat="1" ht="41.4" spans="1:13">
      <c r="A3670" s="83" t="s">
        <v>44</v>
      </c>
      <c r="B3670" s="84">
        <v>3669</v>
      </c>
      <c r="C3670" s="57" t="s">
        <v>45</v>
      </c>
      <c r="D3670" s="57" t="s">
        <v>171</v>
      </c>
      <c r="E3670" s="42" t="s">
        <v>6621</v>
      </c>
      <c r="F3670" s="58" t="s">
        <v>7018</v>
      </c>
      <c r="G3670" s="87" t="s">
        <v>5396</v>
      </c>
      <c r="H3670" s="91" t="s">
        <v>2414</v>
      </c>
      <c r="I3670" s="57" t="s">
        <v>22</v>
      </c>
      <c r="J3670" s="57">
        <v>18</v>
      </c>
      <c r="K3670" s="57">
        <v>0</v>
      </c>
      <c r="L3670" s="57"/>
      <c r="M3670" s="57">
        <v>3.1</v>
      </c>
    </row>
    <row r="3671" s="83" customFormat="1" ht="41.4" spans="1:13">
      <c r="A3671" s="83" t="s">
        <v>44</v>
      </c>
      <c r="B3671" s="84">
        <v>3670</v>
      </c>
      <c r="C3671" s="57" t="s">
        <v>45</v>
      </c>
      <c r="D3671" s="57" t="s">
        <v>171</v>
      </c>
      <c r="E3671" s="42" t="s">
        <v>6621</v>
      </c>
      <c r="F3671" s="58" t="s">
        <v>7018</v>
      </c>
      <c r="G3671" s="87" t="s">
        <v>5395</v>
      </c>
      <c r="H3671" s="91" t="s">
        <v>2414</v>
      </c>
      <c r="I3671" s="57" t="s">
        <v>22</v>
      </c>
      <c r="J3671" s="57">
        <v>20</v>
      </c>
      <c r="K3671" s="57">
        <v>0</v>
      </c>
      <c r="L3671" s="57"/>
      <c r="M3671" s="57">
        <v>3.1</v>
      </c>
    </row>
    <row r="3672" s="83" customFormat="1" ht="41.4" spans="1:13">
      <c r="A3672" s="83" t="s">
        <v>44</v>
      </c>
      <c r="B3672" s="84">
        <v>3671</v>
      </c>
      <c r="C3672" s="57" t="s">
        <v>45</v>
      </c>
      <c r="D3672" s="57" t="s">
        <v>171</v>
      </c>
      <c r="E3672" s="42" t="s">
        <v>6621</v>
      </c>
      <c r="F3672" s="58" t="s">
        <v>7018</v>
      </c>
      <c r="G3672" s="87" t="s">
        <v>7032</v>
      </c>
      <c r="H3672" s="91" t="s">
        <v>2414</v>
      </c>
      <c r="I3672" s="57" t="s">
        <v>22</v>
      </c>
      <c r="J3672" s="57">
        <v>8</v>
      </c>
      <c r="K3672" s="57">
        <v>0</v>
      </c>
      <c r="L3672" s="57"/>
      <c r="M3672" s="57">
        <v>3.1</v>
      </c>
    </row>
    <row r="3673" s="83" customFormat="1" ht="41.4" spans="1:13">
      <c r="A3673" s="83" t="s">
        <v>44</v>
      </c>
      <c r="B3673" s="84">
        <v>3672</v>
      </c>
      <c r="C3673" s="57" t="s">
        <v>45</v>
      </c>
      <c r="D3673" s="57" t="s">
        <v>171</v>
      </c>
      <c r="E3673" s="42" t="s">
        <v>6621</v>
      </c>
      <c r="F3673" s="58" t="s">
        <v>7018</v>
      </c>
      <c r="G3673" s="87" t="s">
        <v>7033</v>
      </c>
      <c r="H3673" s="91" t="s">
        <v>2414</v>
      </c>
      <c r="I3673" s="57" t="s">
        <v>22</v>
      </c>
      <c r="J3673" s="57">
        <v>10</v>
      </c>
      <c r="K3673" s="57">
        <v>0</v>
      </c>
      <c r="L3673" s="57"/>
      <c r="M3673" s="57">
        <v>3.1</v>
      </c>
    </row>
    <row r="3674" s="83" customFormat="1" ht="41.4" spans="1:13">
      <c r="A3674" s="83" t="s">
        <v>44</v>
      </c>
      <c r="B3674" s="84">
        <v>3673</v>
      </c>
      <c r="C3674" s="57" t="s">
        <v>45</v>
      </c>
      <c r="D3674" s="57" t="s">
        <v>171</v>
      </c>
      <c r="E3674" s="42" t="s">
        <v>6621</v>
      </c>
      <c r="F3674" s="58" t="s">
        <v>7018</v>
      </c>
      <c r="G3674" s="87" t="s">
        <v>5417</v>
      </c>
      <c r="H3674" s="91" t="s">
        <v>2414</v>
      </c>
      <c r="I3674" s="57" t="s">
        <v>22</v>
      </c>
      <c r="J3674" s="57">
        <v>3</v>
      </c>
      <c r="K3674" s="57">
        <v>0</v>
      </c>
      <c r="L3674" s="57"/>
      <c r="M3674" s="57">
        <v>3.1</v>
      </c>
    </row>
    <row r="3675" s="83" customFormat="1" ht="41.4" spans="1:13">
      <c r="A3675" s="83" t="s">
        <v>44</v>
      </c>
      <c r="B3675" s="84">
        <v>3674</v>
      </c>
      <c r="C3675" s="57" t="s">
        <v>45</v>
      </c>
      <c r="D3675" s="57" t="s">
        <v>171</v>
      </c>
      <c r="E3675" s="42" t="s">
        <v>6621</v>
      </c>
      <c r="F3675" s="58" t="s">
        <v>7018</v>
      </c>
      <c r="G3675" s="87" t="s">
        <v>2956</v>
      </c>
      <c r="H3675" s="91" t="s">
        <v>2414</v>
      </c>
      <c r="I3675" s="57" t="s">
        <v>22</v>
      </c>
      <c r="J3675" s="57">
        <v>8</v>
      </c>
      <c r="K3675" s="57">
        <v>0</v>
      </c>
      <c r="L3675" s="57"/>
      <c r="M3675" s="57">
        <v>3.1</v>
      </c>
    </row>
    <row r="3676" s="83" customFormat="1" ht="41.4" spans="1:13">
      <c r="A3676" s="83" t="s">
        <v>44</v>
      </c>
      <c r="B3676" s="84">
        <v>3675</v>
      </c>
      <c r="C3676" s="57" t="s">
        <v>45</v>
      </c>
      <c r="D3676" s="57" t="s">
        <v>171</v>
      </c>
      <c r="E3676" s="42" t="s">
        <v>6621</v>
      </c>
      <c r="F3676" s="58" t="s">
        <v>7018</v>
      </c>
      <c r="G3676" s="87" t="s">
        <v>7034</v>
      </c>
      <c r="H3676" s="91" t="s">
        <v>2414</v>
      </c>
      <c r="I3676" s="57" t="s">
        <v>22</v>
      </c>
      <c r="J3676" s="57">
        <v>2</v>
      </c>
      <c r="K3676" s="57">
        <v>0</v>
      </c>
      <c r="L3676" s="57"/>
      <c r="M3676" s="57">
        <v>3.1</v>
      </c>
    </row>
    <row r="3677" s="83" customFormat="1" ht="41.4" spans="1:13">
      <c r="A3677" s="83" t="s">
        <v>44</v>
      </c>
      <c r="B3677" s="84">
        <v>3676</v>
      </c>
      <c r="C3677" s="57" t="s">
        <v>45</v>
      </c>
      <c r="D3677" s="57" t="s">
        <v>171</v>
      </c>
      <c r="E3677" s="42" t="s">
        <v>6621</v>
      </c>
      <c r="F3677" s="58" t="s">
        <v>7018</v>
      </c>
      <c r="G3677" s="87" t="s">
        <v>5420</v>
      </c>
      <c r="H3677" s="91" t="s">
        <v>2414</v>
      </c>
      <c r="I3677" s="57" t="s">
        <v>22</v>
      </c>
      <c r="J3677" s="57">
        <v>4</v>
      </c>
      <c r="K3677" s="57">
        <v>0</v>
      </c>
      <c r="L3677" s="57"/>
      <c r="M3677" s="57">
        <v>3.1</v>
      </c>
    </row>
    <row r="3678" s="83" customFormat="1" ht="36" spans="1:13">
      <c r="A3678" s="83" t="s">
        <v>44</v>
      </c>
      <c r="B3678" s="84">
        <v>3677</v>
      </c>
      <c r="C3678" s="57" t="s">
        <v>45</v>
      </c>
      <c r="D3678" s="57" t="s">
        <v>171</v>
      </c>
      <c r="E3678" s="42" t="s">
        <v>6621</v>
      </c>
      <c r="F3678" s="58" t="s">
        <v>7018</v>
      </c>
      <c r="G3678" s="87" t="s">
        <v>7032</v>
      </c>
      <c r="H3678" s="91" t="s">
        <v>4662</v>
      </c>
      <c r="I3678" s="57" t="s">
        <v>22</v>
      </c>
      <c r="J3678" s="57">
        <v>51</v>
      </c>
      <c r="K3678" s="57">
        <v>0</v>
      </c>
      <c r="L3678" s="57"/>
      <c r="M3678" s="57">
        <v>3.1</v>
      </c>
    </row>
    <row r="3679" s="83" customFormat="1" ht="36" spans="1:13">
      <c r="A3679" s="83" t="s">
        <v>44</v>
      </c>
      <c r="B3679" s="84">
        <v>3678</v>
      </c>
      <c r="C3679" s="57" t="s">
        <v>45</v>
      </c>
      <c r="D3679" s="57" t="s">
        <v>171</v>
      </c>
      <c r="E3679" s="42" t="s">
        <v>6621</v>
      </c>
      <c r="F3679" s="58" t="s">
        <v>7018</v>
      </c>
      <c r="G3679" s="87" t="s">
        <v>7033</v>
      </c>
      <c r="H3679" s="91" t="s">
        <v>4662</v>
      </c>
      <c r="I3679" s="57" t="s">
        <v>22</v>
      </c>
      <c r="J3679" s="57">
        <v>66</v>
      </c>
      <c r="K3679" s="57">
        <v>0</v>
      </c>
      <c r="L3679" s="57"/>
      <c r="M3679" s="57">
        <v>3.1</v>
      </c>
    </row>
    <row r="3680" s="83" customFormat="1" ht="36" spans="1:13">
      <c r="A3680" s="83" t="s">
        <v>44</v>
      </c>
      <c r="B3680" s="84">
        <v>3679</v>
      </c>
      <c r="C3680" s="57" t="s">
        <v>45</v>
      </c>
      <c r="D3680" s="57" t="s">
        <v>171</v>
      </c>
      <c r="E3680" s="42" t="s">
        <v>6621</v>
      </c>
      <c r="F3680" s="58" t="s">
        <v>7018</v>
      </c>
      <c r="G3680" s="87" t="s">
        <v>2956</v>
      </c>
      <c r="H3680" s="91" t="s">
        <v>4662</v>
      </c>
      <c r="I3680" s="57" t="s">
        <v>22</v>
      </c>
      <c r="J3680" s="57">
        <v>57</v>
      </c>
      <c r="K3680" s="57">
        <v>0</v>
      </c>
      <c r="L3680" s="57"/>
      <c r="M3680" s="57">
        <v>3.1</v>
      </c>
    </row>
    <row r="3681" s="83" customFormat="1" ht="36" spans="1:13">
      <c r="A3681" s="83" t="s">
        <v>44</v>
      </c>
      <c r="B3681" s="84">
        <v>3680</v>
      </c>
      <c r="C3681" s="57" t="s">
        <v>45</v>
      </c>
      <c r="D3681" s="57" t="s">
        <v>171</v>
      </c>
      <c r="E3681" s="42" t="s">
        <v>6621</v>
      </c>
      <c r="F3681" s="58" t="s">
        <v>7018</v>
      </c>
      <c r="G3681" s="87" t="s">
        <v>7034</v>
      </c>
      <c r="H3681" s="91" t="s">
        <v>4662</v>
      </c>
      <c r="I3681" s="57" t="s">
        <v>22</v>
      </c>
      <c r="J3681" s="57">
        <v>24</v>
      </c>
      <c r="K3681" s="57">
        <v>0</v>
      </c>
      <c r="L3681" s="57"/>
      <c r="M3681" s="57">
        <v>3.1</v>
      </c>
    </row>
    <row r="3682" s="83" customFormat="1" ht="36" spans="1:13">
      <c r="A3682" s="83" t="s">
        <v>44</v>
      </c>
      <c r="B3682" s="84">
        <v>3681</v>
      </c>
      <c r="C3682" s="57" t="s">
        <v>45</v>
      </c>
      <c r="D3682" s="57" t="s">
        <v>171</v>
      </c>
      <c r="E3682" s="42" t="s">
        <v>6621</v>
      </c>
      <c r="F3682" s="58" t="s">
        <v>7018</v>
      </c>
      <c r="G3682" s="87" t="s">
        <v>5420</v>
      </c>
      <c r="H3682" s="91" t="s">
        <v>4662</v>
      </c>
      <c r="I3682" s="57" t="s">
        <v>22</v>
      </c>
      <c r="J3682" s="57">
        <v>20</v>
      </c>
      <c r="K3682" s="57">
        <v>0</v>
      </c>
      <c r="L3682" s="57"/>
      <c r="M3682" s="57">
        <v>3.1</v>
      </c>
    </row>
    <row r="3683" s="83" customFormat="1" ht="36" spans="1:13">
      <c r="A3683" s="83" t="s">
        <v>44</v>
      </c>
      <c r="B3683" s="84">
        <v>3682</v>
      </c>
      <c r="C3683" s="57" t="s">
        <v>45</v>
      </c>
      <c r="D3683" s="57" t="s">
        <v>171</v>
      </c>
      <c r="E3683" s="42" t="s">
        <v>6621</v>
      </c>
      <c r="F3683" s="58" t="s">
        <v>7018</v>
      </c>
      <c r="G3683" s="87" t="s">
        <v>7035</v>
      </c>
      <c r="H3683" s="91" t="s">
        <v>5431</v>
      </c>
      <c r="I3683" s="57" t="s">
        <v>22</v>
      </c>
      <c r="J3683" s="57">
        <v>4</v>
      </c>
      <c r="K3683" s="57">
        <v>0</v>
      </c>
      <c r="L3683" s="57"/>
      <c r="M3683" s="57">
        <v>3.1</v>
      </c>
    </row>
    <row r="3684" s="83" customFormat="1" ht="36" spans="1:13">
      <c r="A3684" s="83" t="s">
        <v>44</v>
      </c>
      <c r="B3684" s="84">
        <v>3683</v>
      </c>
      <c r="C3684" s="57" t="s">
        <v>45</v>
      </c>
      <c r="D3684" s="57" t="s">
        <v>171</v>
      </c>
      <c r="E3684" s="42" t="s">
        <v>6621</v>
      </c>
      <c r="F3684" s="58" t="s">
        <v>7018</v>
      </c>
      <c r="G3684" s="87" t="s">
        <v>7036</v>
      </c>
      <c r="H3684" s="91" t="s">
        <v>5431</v>
      </c>
      <c r="I3684" s="57" t="s">
        <v>22</v>
      </c>
      <c r="J3684" s="57">
        <v>6</v>
      </c>
      <c r="K3684" s="57">
        <v>0</v>
      </c>
      <c r="L3684" s="57"/>
      <c r="M3684" s="57">
        <v>3.1</v>
      </c>
    </row>
    <row r="3685" s="83" customFormat="1" ht="36" spans="1:13">
      <c r="A3685" s="83" t="s">
        <v>44</v>
      </c>
      <c r="B3685" s="84">
        <v>3684</v>
      </c>
      <c r="C3685" s="57" t="s">
        <v>45</v>
      </c>
      <c r="D3685" s="57" t="s">
        <v>171</v>
      </c>
      <c r="E3685" s="42" t="s">
        <v>6621</v>
      </c>
      <c r="F3685" s="58" t="s">
        <v>7018</v>
      </c>
      <c r="G3685" s="87" t="s">
        <v>7037</v>
      </c>
      <c r="H3685" s="91" t="s">
        <v>5431</v>
      </c>
      <c r="I3685" s="57" t="s">
        <v>22</v>
      </c>
      <c r="J3685" s="57">
        <v>4</v>
      </c>
      <c r="K3685" s="57">
        <v>0</v>
      </c>
      <c r="L3685" s="57"/>
      <c r="M3685" s="57">
        <v>3.1</v>
      </c>
    </row>
    <row r="3686" s="83" customFormat="1" ht="36" spans="1:13">
      <c r="A3686" s="83" t="s">
        <v>44</v>
      </c>
      <c r="B3686" s="84">
        <v>3685</v>
      </c>
      <c r="C3686" s="57" t="s">
        <v>45</v>
      </c>
      <c r="D3686" s="57" t="s">
        <v>171</v>
      </c>
      <c r="E3686" s="42" t="s">
        <v>6621</v>
      </c>
      <c r="F3686" s="58" t="s">
        <v>7018</v>
      </c>
      <c r="G3686" s="87" t="s">
        <v>7038</v>
      </c>
      <c r="H3686" s="91" t="s">
        <v>5431</v>
      </c>
      <c r="I3686" s="57" t="s">
        <v>22</v>
      </c>
      <c r="J3686" s="57">
        <v>2</v>
      </c>
      <c r="K3686" s="57">
        <v>0</v>
      </c>
      <c r="L3686" s="57"/>
      <c r="M3686" s="57">
        <v>3.2</v>
      </c>
    </row>
    <row r="3687" s="83" customFormat="1" ht="36" spans="1:13">
      <c r="A3687" s="83" t="s">
        <v>44</v>
      </c>
      <c r="B3687" s="84">
        <v>3686</v>
      </c>
      <c r="C3687" s="57" t="s">
        <v>45</v>
      </c>
      <c r="D3687" s="57" t="s">
        <v>171</v>
      </c>
      <c r="E3687" s="42" t="s">
        <v>6621</v>
      </c>
      <c r="F3687" s="58" t="s">
        <v>7018</v>
      </c>
      <c r="G3687" s="87" t="s">
        <v>7039</v>
      </c>
      <c r="H3687" s="91" t="s">
        <v>5431</v>
      </c>
      <c r="I3687" s="57" t="s">
        <v>22</v>
      </c>
      <c r="J3687" s="57">
        <v>8</v>
      </c>
      <c r="K3687" s="57">
        <v>0</v>
      </c>
      <c r="L3687" s="57"/>
      <c r="M3687" s="57">
        <v>3.2</v>
      </c>
    </row>
    <row r="3688" s="83" customFormat="1" ht="36" spans="1:13">
      <c r="A3688" s="83" t="s">
        <v>44</v>
      </c>
      <c r="B3688" s="84">
        <v>3687</v>
      </c>
      <c r="C3688" s="57" t="s">
        <v>45</v>
      </c>
      <c r="D3688" s="57" t="s">
        <v>171</v>
      </c>
      <c r="E3688" s="42" t="s">
        <v>6621</v>
      </c>
      <c r="F3688" s="58" t="s">
        <v>7018</v>
      </c>
      <c r="G3688" s="87" t="s">
        <v>3066</v>
      </c>
      <c r="H3688" s="91" t="s">
        <v>5431</v>
      </c>
      <c r="I3688" s="57" t="s">
        <v>22</v>
      </c>
      <c r="J3688" s="57">
        <v>4</v>
      </c>
      <c r="K3688" s="57">
        <v>0</v>
      </c>
      <c r="L3688" s="57"/>
      <c r="M3688" s="57">
        <v>3.2</v>
      </c>
    </row>
    <row r="3689" s="83" customFormat="1" ht="36" spans="1:13">
      <c r="A3689" s="83" t="s">
        <v>44</v>
      </c>
      <c r="B3689" s="84">
        <v>3688</v>
      </c>
      <c r="C3689" s="57" t="s">
        <v>45</v>
      </c>
      <c r="D3689" s="57" t="s">
        <v>171</v>
      </c>
      <c r="E3689" s="42" t="s">
        <v>6621</v>
      </c>
      <c r="F3689" s="58" t="s">
        <v>7018</v>
      </c>
      <c r="G3689" s="87" t="s">
        <v>7040</v>
      </c>
      <c r="H3689" s="91" t="s">
        <v>5431</v>
      </c>
      <c r="I3689" s="57" t="s">
        <v>22</v>
      </c>
      <c r="J3689" s="57">
        <v>5</v>
      </c>
      <c r="K3689" s="57">
        <v>0</v>
      </c>
      <c r="L3689" s="57"/>
      <c r="M3689" s="57">
        <v>3.2</v>
      </c>
    </row>
    <row r="3690" s="83" customFormat="1" ht="36" spans="1:13">
      <c r="A3690" s="83" t="s">
        <v>44</v>
      </c>
      <c r="B3690" s="84">
        <v>3689</v>
      </c>
      <c r="C3690" s="57" t="s">
        <v>45</v>
      </c>
      <c r="D3690" s="57" t="s">
        <v>171</v>
      </c>
      <c r="E3690" s="42" t="s">
        <v>6621</v>
      </c>
      <c r="F3690" s="58" t="s">
        <v>7018</v>
      </c>
      <c r="G3690" s="87" t="s">
        <v>7041</v>
      </c>
      <c r="H3690" s="91" t="s">
        <v>5431</v>
      </c>
      <c r="I3690" s="57" t="s">
        <v>22</v>
      </c>
      <c r="J3690" s="57">
        <v>15</v>
      </c>
      <c r="K3690" s="57">
        <v>0</v>
      </c>
      <c r="L3690" s="57"/>
      <c r="M3690" s="57">
        <v>3.2</v>
      </c>
    </row>
    <row r="3691" s="83" customFormat="1" ht="36" spans="1:13">
      <c r="A3691" s="83" t="s">
        <v>44</v>
      </c>
      <c r="B3691" s="84">
        <v>3690</v>
      </c>
      <c r="C3691" s="57" t="s">
        <v>45</v>
      </c>
      <c r="D3691" s="57" t="s">
        <v>171</v>
      </c>
      <c r="E3691" s="42" t="s">
        <v>6621</v>
      </c>
      <c r="F3691" s="58" t="s">
        <v>7018</v>
      </c>
      <c r="G3691" s="87" t="s">
        <v>7042</v>
      </c>
      <c r="H3691" s="91" t="s">
        <v>5431</v>
      </c>
      <c r="I3691" s="57" t="s">
        <v>22</v>
      </c>
      <c r="J3691" s="57">
        <v>8</v>
      </c>
      <c r="K3691" s="57">
        <v>0</v>
      </c>
      <c r="L3691" s="57"/>
      <c r="M3691" s="57">
        <v>3.2</v>
      </c>
    </row>
    <row r="3692" s="83" customFormat="1" ht="41.4" spans="1:13">
      <c r="A3692" s="83" t="s">
        <v>44</v>
      </c>
      <c r="B3692" s="84">
        <v>3691</v>
      </c>
      <c r="C3692" s="57" t="s">
        <v>45</v>
      </c>
      <c r="D3692" s="57" t="s">
        <v>171</v>
      </c>
      <c r="E3692" s="42" t="s">
        <v>6621</v>
      </c>
      <c r="F3692" s="58" t="s">
        <v>7018</v>
      </c>
      <c r="G3692" s="87" t="s">
        <v>7043</v>
      </c>
      <c r="H3692" s="91" t="s">
        <v>3641</v>
      </c>
      <c r="I3692" s="57" t="s">
        <v>22</v>
      </c>
      <c r="J3692" s="57">
        <v>90</v>
      </c>
      <c r="K3692" s="57">
        <v>0</v>
      </c>
      <c r="L3692" s="57"/>
      <c r="M3692" s="57">
        <v>3.1</v>
      </c>
    </row>
    <row r="3693" s="83" customFormat="1" ht="41.4" spans="1:13">
      <c r="A3693" s="83" t="s">
        <v>44</v>
      </c>
      <c r="B3693" s="84">
        <v>3692</v>
      </c>
      <c r="C3693" s="57" t="s">
        <v>45</v>
      </c>
      <c r="D3693" s="57" t="s">
        <v>171</v>
      </c>
      <c r="E3693" s="42" t="s">
        <v>6621</v>
      </c>
      <c r="F3693" s="58" t="s">
        <v>7018</v>
      </c>
      <c r="G3693" s="87" t="s">
        <v>7044</v>
      </c>
      <c r="H3693" s="91" t="s">
        <v>3641</v>
      </c>
      <c r="I3693" s="57" t="s">
        <v>22</v>
      </c>
      <c r="J3693" s="57">
        <v>122</v>
      </c>
      <c r="K3693" s="57">
        <v>0</v>
      </c>
      <c r="L3693" s="57"/>
      <c r="M3693" s="57">
        <v>3.1</v>
      </c>
    </row>
    <row r="3694" s="83" customFormat="1" ht="41.4" spans="1:13">
      <c r="A3694" s="83" t="s">
        <v>44</v>
      </c>
      <c r="B3694" s="84">
        <v>3693</v>
      </c>
      <c r="C3694" s="57" t="s">
        <v>45</v>
      </c>
      <c r="D3694" s="57" t="s">
        <v>171</v>
      </c>
      <c r="E3694" s="42" t="s">
        <v>6621</v>
      </c>
      <c r="F3694" s="58" t="s">
        <v>7018</v>
      </c>
      <c r="G3694" s="87" t="s">
        <v>7045</v>
      </c>
      <c r="H3694" s="91" t="s">
        <v>3641</v>
      </c>
      <c r="I3694" s="57" t="s">
        <v>22</v>
      </c>
      <c r="J3694" s="57">
        <v>40</v>
      </c>
      <c r="K3694" s="57">
        <v>0</v>
      </c>
      <c r="L3694" s="57"/>
      <c r="M3694" s="57">
        <v>3.1</v>
      </c>
    </row>
    <row r="3695" s="83" customFormat="1" ht="41.4" spans="1:13">
      <c r="A3695" s="83" t="s">
        <v>44</v>
      </c>
      <c r="B3695" s="84">
        <v>3694</v>
      </c>
      <c r="C3695" s="57" t="s">
        <v>45</v>
      </c>
      <c r="D3695" s="57" t="s">
        <v>171</v>
      </c>
      <c r="E3695" s="42" t="s">
        <v>6621</v>
      </c>
      <c r="F3695" s="58" t="s">
        <v>7018</v>
      </c>
      <c r="G3695" s="87" t="s">
        <v>7046</v>
      </c>
      <c r="H3695" s="91" t="s">
        <v>3641</v>
      </c>
      <c r="I3695" s="57" t="s">
        <v>22</v>
      </c>
      <c r="J3695" s="57">
        <v>105</v>
      </c>
      <c r="K3695" s="57">
        <v>0</v>
      </c>
      <c r="L3695" s="57"/>
      <c r="M3695" s="57">
        <v>3.1</v>
      </c>
    </row>
    <row r="3696" s="83" customFormat="1" ht="41.4" spans="1:13">
      <c r="A3696" s="83" t="s">
        <v>44</v>
      </c>
      <c r="B3696" s="84">
        <v>3695</v>
      </c>
      <c r="C3696" s="57" t="s">
        <v>45</v>
      </c>
      <c r="D3696" s="57" t="s">
        <v>171</v>
      </c>
      <c r="E3696" s="42" t="s">
        <v>6621</v>
      </c>
      <c r="F3696" s="58" t="s">
        <v>7018</v>
      </c>
      <c r="G3696" s="87" t="s">
        <v>7047</v>
      </c>
      <c r="H3696" s="91" t="s">
        <v>3641</v>
      </c>
      <c r="I3696" s="57" t="s">
        <v>22</v>
      </c>
      <c r="J3696" s="57">
        <v>55</v>
      </c>
      <c r="K3696" s="57">
        <v>0</v>
      </c>
      <c r="L3696" s="57"/>
      <c r="M3696" s="57">
        <v>3.1</v>
      </c>
    </row>
    <row r="3697" s="83" customFormat="1" ht="41.4" spans="1:13">
      <c r="A3697" s="83" t="s">
        <v>44</v>
      </c>
      <c r="B3697" s="84">
        <v>3696</v>
      </c>
      <c r="C3697" s="57" t="s">
        <v>45</v>
      </c>
      <c r="D3697" s="57" t="s">
        <v>171</v>
      </c>
      <c r="E3697" s="42" t="s">
        <v>6621</v>
      </c>
      <c r="F3697" s="58" t="s">
        <v>7018</v>
      </c>
      <c r="G3697" s="87" t="s">
        <v>7048</v>
      </c>
      <c r="H3697" s="91" t="s">
        <v>3641</v>
      </c>
      <c r="I3697" s="57" t="s">
        <v>22</v>
      </c>
      <c r="J3697" s="57">
        <v>46</v>
      </c>
      <c r="K3697" s="57">
        <v>0</v>
      </c>
      <c r="L3697" s="57"/>
      <c r="M3697" s="57">
        <v>3.1</v>
      </c>
    </row>
    <row r="3698" s="83" customFormat="1" ht="41.4" spans="1:13">
      <c r="A3698" s="83" t="s">
        <v>44</v>
      </c>
      <c r="B3698" s="84">
        <v>3697</v>
      </c>
      <c r="C3698" s="57" t="s">
        <v>45</v>
      </c>
      <c r="D3698" s="57" t="s">
        <v>171</v>
      </c>
      <c r="E3698" s="42" t="s">
        <v>6621</v>
      </c>
      <c r="F3698" s="58" t="s">
        <v>7018</v>
      </c>
      <c r="G3698" s="87" t="s">
        <v>7049</v>
      </c>
      <c r="H3698" s="91" t="s">
        <v>3641</v>
      </c>
      <c r="I3698" s="57" t="s">
        <v>22</v>
      </c>
      <c r="J3698" s="57">
        <v>6</v>
      </c>
      <c r="K3698" s="57">
        <v>0</v>
      </c>
      <c r="L3698" s="57"/>
      <c r="M3698" s="57">
        <v>3.2</v>
      </c>
    </row>
    <row r="3699" s="83" customFormat="1" ht="41.4" spans="1:13">
      <c r="A3699" s="83" t="s">
        <v>44</v>
      </c>
      <c r="B3699" s="84">
        <v>3698</v>
      </c>
      <c r="C3699" s="57" t="s">
        <v>45</v>
      </c>
      <c r="D3699" s="57" t="s">
        <v>171</v>
      </c>
      <c r="E3699" s="42" t="s">
        <v>6621</v>
      </c>
      <c r="F3699" s="58" t="s">
        <v>7018</v>
      </c>
      <c r="G3699" s="87" t="s">
        <v>7050</v>
      </c>
      <c r="H3699" s="91" t="s">
        <v>3641</v>
      </c>
      <c r="I3699" s="57" t="s">
        <v>22</v>
      </c>
      <c r="J3699" s="57">
        <v>21</v>
      </c>
      <c r="K3699" s="57">
        <v>0</v>
      </c>
      <c r="L3699" s="57"/>
      <c r="M3699" s="57">
        <v>3.2</v>
      </c>
    </row>
    <row r="3700" s="83" customFormat="1" ht="41.4" spans="1:13">
      <c r="A3700" s="83" t="s">
        <v>44</v>
      </c>
      <c r="B3700" s="84">
        <v>3699</v>
      </c>
      <c r="C3700" s="57" t="s">
        <v>45</v>
      </c>
      <c r="D3700" s="57" t="s">
        <v>171</v>
      </c>
      <c r="E3700" s="42" t="s">
        <v>6621</v>
      </c>
      <c r="F3700" s="58" t="s">
        <v>7018</v>
      </c>
      <c r="G3700" s="87" t="s">
        <v>7051</v>
      </c>
      <c r="H3700" s="91" t="s">
        <v>3641</v>
      </c>
      <c r="I3700" s="57" t="s">
        <v>22</v>
      </c>
      <c r="J3700" s="57">
        <v>10</v>
      </c>
      <c r="K3700" s="57">
        <v>0</v>
      </c>
      <c r="L3700" s="57"/>
      <c r="M3700" s="57">
        <v>3.2</v>
      </c>
    </row>
    <row r="3701" s="83" customFormat="1" ht="36" spans="1:13">
      <c r="A3701" s="83" t="s">
        <v>44</v>
      </c>
      <c r="B3701" s="84">
        <v>3700</v>
      </c>
      <c r="C3701" s="57" t="s">
        <v>45</v>
      </c>
      <c r="D3701" s="57" t="s">
        <v>171</v>
      </c>
      <c r="E3701" s="42" t="s">
        <v>6621</v>
      </c>
      <c r="F3701" s="58" t="s">
        <v>7018</v>
      </c>
      <c r="G3701" s="87" t="s">
        <v>7052</v>
      </c>
      <c r="H3701" s="91" t="s">
        <v>7053</v>
      </c>
      <c r="I3701" s="57" t="s">
        <v>22</v>
      </c>
      <c r="J3701" s="57">
        <v>28</v>
      </c>
      <c r="K3701" s="57">
        <v>0</v>
      </c>
      <c r="L3701" s="57"/>
      <c r="M3701" s="57">
        <v>3.2</v>
      </c>
    </row>
    <row r="3702" s="83" customFormat="1" ht="36" spans="1:13">
      <c r="A3702" s="83" t="s">
        <v>44</v>
      </c>
      <c r="B3702" s="84">
        <v>3701</v>
      </c>
      <c r="C3702" s="57" t="s">
        <v>45</v>
      </c>
      <c r="D3702" s="57" t="s">
        <v>171</v>
      </c>
      <c r="E3702" s="42" t="s">
        <v>6621</v>
      </c>
      <c r="F3702" s="58" t="s">
        <v>7018</v>
      </c>
      <c r="G3702" s="87" t="s">
        <v>7054</v>
      </c>
      <c r="H3702" s="91" t="s">
        <v>7053</v>
      </c>
      <c r="I3702" s="57" t="s">
        <v>22</v>
      </c>
      <c r="J3702" s="57">
        <v>31</v>
      </c>
      <c r="K3702" s="57">
        <v>0</v>
      </c>
      <c r="L3702" s="57"/>
      <c r="M3702" s="57">
        <v>3.2</v>
      </c>
    </row>
    <row r="3703" s="83" customFormat="1" ht="36" spans="1:13">
      <c r="A3703" s="83" t="s">
        <v>44</v>
      </c>
      <c r="B3703" s="84">
        <v>3702</v>
      </c>
      <c r="C3703" s="57" t="s">
        <v>45</v>
      </c>
      <c r="D3703" s="57" t="s">
        <v>171</v>
      </c>
      <c r="E3703" s="42" t="s">
        <v>6621</v>
      </c>
      <c r="F3703" s="58" t="s">
        <v>7018</v>
      </c>
      <c r="G3703" s="87" t="s">
        <v>7055</v>
      </c>
      <c r="H3703" s="91" t="s">
        <v>7053</v>
      </c>
      <c r="I3703" s="57" t="s">
        <v>22</v>
      </c>
      <c r="J3703" s="57">
        <v>6</v>
      </c>
      <c r="K3703" s="57">
        <v>0</v>
      </c>
      <c r="L3703" s="57"/>
      <c r="M3703" s="57">
        <v>3.2</v>
      </c>
    </row>
    <row r="3704" s="83" customFormat="1" ht="36" spans="1:13">
      <c r="A3704" s="83" t="s">
        <v>44</v>
      </c>
      <c r="B3704" s="84">
        <v>3703</v>
      </c>
      <c r="C3704" s="57" t="s">
        <v>45</v>
      </c>
      <c r="D3704" s="57" t="s">
        <v>171</v>
      </c>
      <c r="E3704" s="42" t="s">
        <v>6621</v>
      </c>
      <c r="F3704" s="58" t="s">
        <v>7018</v>
      </c>
      <c r="G3704" s="87" t="s">
        <v>7056</v>
      </c>
      <c r="H3704" s="91" t="s">
        <v>7053</v>
      </c>
      <c r="I3704" s="57" t="s">
        <v>22</v>
      </c>
      <c r="J3704" s="57">
        <v>22</v>
      </c>
      <c r="K3704" s="57">
        <v>0</v>
      </c>
      <c r="L3704" s="57"/>
      <c r="M3704" s="57">
        <v>3.2</v>
      </c>
    </row>
    <row r="3705" s="83" customFormat="1" ht="36" spans="1:13">
      <c r="A3705" s="83" t="s">
        <v>44</v>
      </c>
      <c r="B3705" s="84">
        <v>3704</v>
      </c>
      <c r="C3705" s="57" t="s">
        <v>45</v>
      </c>
      <c r="D3705" s="57" t="s">
        <v>171</v>
      </c>
      <c r="E3705" s="42" t="s">
        <v>6621</v>
      </c>
      <c r="F3705" s="58" t="s">
        <v>7018</v>
      </c>
      <c r="G3705" s="87" t="s">
        <v>7057</v>
      </c>
      <c r="H3705" s="91" t="s">
        <v>7053</v>
      </c>
      <c r="I3705" s="57" t="s">
        <v>22</v>
      </c>
      <c r="J3705" s="57">
        <v>7</v>
      </c>
      <c r="K3705" s="57">
        <v>0</v>
      </c>
      <c r="L3705" s="57"/>
      <c r="M3705" s="57">
        <v>3.2</v>
      </c>
    </row>
    <row r="3706" s="83" customFormat="1" ht="36" spans="1:13">
      <c r="A3706" s="83" t="s">
        <v>44</v>
      </c>
      <c r="B3706" s="84">
        <v>3705</v>
      </c>
      <c r="C3706" s="57" t="s">
        <v>45</v>
      </c>
      <c r="D3706" s="57" t="s">
        <v>171</v>
      </c>
      <c r="E3706" s="42" t="s">
        <v>6621</v>
      </c>
      <c r="F3706" s="58" t="s">
        <v>7018</v>
      </c>
      <c r="G3706" s="87" t="s">
        <v>7058</v>
      </c>
      <c r="H3706" s="91" t="s">
        <v>7053</v>
      </c>
      <c r="I3706" s="57" t="s">
        <v>22</v>
      </c>
      <c r="J3706" s="57">
        <v>9</v>
      </c>
      <c r="K3706" s="57">
        <v>0</v>
      </c>
      <c r="L3706" s="57"/>
      <c r="M3706" s="57">
        <v>3.2</v>
      </c>
    </row>
    <row r="3707" s="83" customFormat="1" ht="41.4" spans="1:13">
      <c r="A3707" s="83" t="s">
        <v>44</v>
      </c>
      <c r="B3707" s="84">
        <v>3706</v>
      </c>
      <c r="C3707" s="57" t="s">
        <v>45</v>
      </c>
      <c r="D3707" s="57" t="s">
        <v>449</v>
      </c>
      <c r="E3707" s="42" t="s">
        <v>7059</v>
      </c>
      <c r="F3707" s="58" t="s">
        <v>451</v>
      </c>
      <c r="G3707" s="87" t="s">
        <v>452</v>
      </c>
      <c r="H3707" s="91" t="s">
        <v>453</v>
      </c>
      <c r="I3707" s="57" t="s">
        <v>22</v>
      </c>
      <c r="J3707" s="57">
        <v>237</v>
      </c>
      <c r="K3707" s="57">
        <v>0</v>
      </c>
      <c r="L3707" s="57">
        <v>2490</v>
      </c>
      <c r="M3707" s="57">
        <v>3.1</v>
      </c>
    </row>
    <row r="3708" s="83" customFormat="1" ht="41.4" spans="1:13">
      <c r="A3708" s="83" t="s">
        <v>44</v>
      </c>
      <c r="B3708" s="84">
        <v>3707</v>
      </c>
      <c r="C3708" s="57" t="s">
        <v>45</v>
      </c>
      <c r="D3708" s="57" t="s">
        <v>449</v>
      </c>
      <c r="E3708" s="42" t="s">
        <v>7059</v>
      </c>
      <c r="F3708" s="58" t="s">
        <v>451</v>
      </c>
      <c r="G3708" s="87" t="s">
        <v>455</v>
      </c>
      <c r="H3708" s="91" t="s">
        <v>453</v>
      </c>
      <c r="I3708" s="57" t="s">
        <v>22</v>
      </c>
      <c r="J3708" s="57">
        <v>171</v>
      </c>
      <c r="K3708" s="57">
        <v>0</v>
      </c>
      <c r="L3708" s="57">
        <v>1485</v>
      </c>
      <c r="M3708" s="57">
        <v>3.1</v>
      </c>
    </row>
    <row r="3709" s="83" customFormat="1" ht="41.4" spans="1:13">
      <c r="A3709" s="83" t="s">
        <v>44</v>
      </c>
      <c r="B3709" s="84">
        <v>3708</v>
      </c>
      <c r="C3709" s="57" t="s">
        <v>45</v>
      </c>
      <c r="D3709" s="57" t="s">
        <v>449</v>
      </c>
      <c r="E3709" s="42" t="s">
        <v>7059</v>
      </c>
      <c r="F3709" s="58" t="s">
        <v>451</v>
      </c>
      <c r="G3709" s="87" t="s">
        <v>2031</v>
      </c>
      <c r="H3709" s="91" t="s">
        <v>453</v>
      </c>
      <c r="I3709" s="57" t="s">
        <v>22</v>
      </c>
      <c r="J3709" s="57">
        <v>1193</v>
      </c>
      <c r="K3709" s="57">
        <v>0</v>
      </c>
      <c r="L3709" s="57">
        <v>3930</v>
      </c>
      <c r="M3709" s="57">
        <v>3.1</v>
      </c>
    </row>
    <row r="3710" s="83" customFormat="1" ht="41.4" spans="1:13">
      <c r="A3710" s="83" t="s">
        <v>44</v>
      </c>
      <c r="B3710" s="84">
        <v>3709</v>
      </c>
      <c r="C3710" s="57" t="s">
        <v>45</v>
      </c>
      <c r="D3710" s="57" t="s">
        <v>449</v>
      </c>
      <c r="E3710" s="42" t="s">
        <v>7059</v>
      </c>
      <c r="F3710" s="58" t="s">
        <v>451</v>
      </c>
      <c r="G3710" s="87" t="s">
        <v>2033</v>
      </c>
      <c r="H3710" s="91" t="s">
        <v>453</v>
      </c>
      <c r="I3710" s="57" t="s">
        <v>22</v>
      </c>
      <c r="J3710" s="57">
        <v>201</v>
      </c>
      <c r="K3710" s="57">
        <v>0</v>
      </c>
      <c r="L3710" s="57">
        <v>965</v>
      </c>
      <c r="M3710" s="57">
        <v>3.1</v>
      </c>
    </row>
    <row r="3711" s="83" customFormat="1" ht="41.4" spans="1:13">
      <c r="A3711" s="83" t="s">
        <v>44</v>
      </c>
      <c r="B3711" s="84">
        <v>3710</v>
      </c>
      <c r="C3711" s="57" t="s">
        <v>45</v>
      </c>
      <c r="D3711" s="57" t="s">
        <v>449</v>
      </c>
      <c r="E3711" s="42" t="s">
        <v>7059</v>
      </c>
      <c r="F3711" s="58" t="s">
        <v>451</v>
      </c>
      <c r="G3711" s="87" t="s">
        <v>457</v>
      </c>
      <c r="H3711" s="91" t="s">
        <v>453</v>
      </c>
      <c r="I3711" s="57" t="s">
        <v>22</v>
      </c>
      <c r="J3711" s="57">
        <v>1213</v>
      </c>
      <c r="K3711" s="57">
        <v>0</v>
      </c>
      <c r="L3711" s="57">
        <v>3525</v>
      </c>
      <c r="M3711" s="57">
        <v>3.1</v>
      </c>
    </row>
    <row r="3712" s="83" customFormat="1" ht="41.4" spans="1:13">
      <c r="A3712" s="83" t="s">
        <v>44</v>
      </c>
      <c r="B3712" s="84">
        <v>3711</v>
      </c>
      <c r="C3712" s="57" t="s">
        <v>45</v>
      </c>
      <c r="D3712" s="57" t="s">
        <v>449</v>
      </c>
      <c r="E3712" s="42" t="s">
        <v>7059</v>
      </c>
      <c r="F3712" s="58" t="s">
        <v>451</v>
      </c>
      <c r="G3712" s="87" t="s">
        <v>2037</v>
      </c>
      <c r="H3712" s="91" t="s">
        <v>453</v>
      </c>
      <c r="I3712" s="57" t="s">
        <v>22</v>
      </c>
      <c r="J3712" s="57">
        <v>505</v>
      </c>
      <c r="K3712" s="57">
        <v>0</v>
      </c>
      <c r="L3712" s="57">
        <v>2220</v>
      </c>
      <c r="M3712" s="57">
        <v>3.1</v>
      </c>
    </row>
    <row r="3713" s="83" customFormat="1" ht="41.4" spans="1:13">
      <c r="A3713" s="83" t="s">
        <v>44</v>
      </c>
      <c r="B3713" s="84">
        <v>3712</v>
      </c>
      <c r="C3713" s="57" t="s">
        <v>45</v>
      </c>
      <c r="D3713" s="57" t="s">
        <v>449</v>
      </c>
      <c r="E3713" s="42" t="s">
        <v>7059</v>
      </c>
      <c r="F3713" s="58" t="s">
        <v>451</v>
      </c>
      <c r="G3713" s="87" t="s">
        <v>2039</v>
      </c>
      <c r="H3713" s="91" t="s">
        <v>453</v>
      </c>
      <c r="I3713" s="57" t="s">
        <v>22</v>
      </c>
      <c r="J3713" s="57">
        <v>413</v>
      </c>
      <c r="K3713" s="57">
        <v>0</v>
      </c>
      <c r="L3713" s="57">
        <v>1430</v>
      </c>
      <c r="M3713" s="57">
        <v>3.1</v>
      </c>
    </row>
    <row r="3714" s="83" customFormat="1" ht="41.4" spans="1:13">
      <c r="A3714" s="83" t="s">
        <v>44</v>
      </c>
      <c r="B3714" s="84">
        <v>3713</v>
      </c>
      <c r="C3714" s="57" t="s">
        <v>45</v>
      </c>
      <c r="D3714" s="57" t="s">
        <v>449</v>
      </c>
      <c r="E3714" s="42" t="s">
        <v>7059</v>
      </c>
      <c r="F3714" s="58" t="s">
        <v>451</v>
      </c>
      <c r="G3714" s="87" t="s">
        <v>2041</v>
      </c>
      <c r="H3714" s="91" t="s">
        <v>453</v>
      </c>
      <c r="I3714" s="57" t="s">
        <v>22</v>
      </c>
      <c r="J3714" s="57">
        <v>319</v>
      </c>
      <c r="K3714" s="57">
        <v>0</v>
      </c>
      <c r="L3714" s="57">
        <v>630</v>
      </c>
      <c r="M3714" s="57">
        <v>3.1</v>
      </c>
    </row>
    <row r="3715" s="83" customFormat="1" ht="27" customHeight="1" spans="1:13">
      <c r="A3715" s="83" t="s">
        <v>44</v>
      </c>
      <c r="B3715" s="84">
        <v>3714</v>
      </c>
      <c r="C3715" s="57" t="s">
        <v>45</v>
      </c>
      <c r="D3715" s="57" t="s">
        <v>449</v>
      </c>
      <c r="E3715" s="42" t="s">
        <v>7059</v>
      </c>
      <c r="F3715" s="58" t="s">
        <v>459</v>
      </c>
      <c r="G3715" s="87" t="s">
        <v>7060</v>
      </c>
      <c r="H3715" s="91" t="s">
        <v>461</v>
      </c>
      <c r="I3715" s="57" t="s">
        <v>2335</v>
      </c>
      <c r="J3715" s="57">
        <v>306</v>
      </c>
      <c r="K3715" s="57">
        <v>0</v>
      </c>
      <c r="L3715" s="57">
        <v>28080</v>
      </c>
      <c r="M3715" s="57">
        <v>3.1</v>
      </c>
    </row>
    <row r="3716" s="83" customFormat="1" ht="41.4" spans="1:13">
      <c r="A3716" s="83" t="s">
        <v>44</v>
      </c>
      <c r="B3716" s="84">
        <v>3715</v>
      </c>
      <c r="C3716" s="57" t="s">
        <v>45</v>
      </c>
      <c r="D3716" s="57" t="s">
        <v>449</v>
      </c>
      <c r="E3716" s="42" t="s">
        <v>7059</v>
      </c>
      <c r="F3716" s="58" t="s">
        <v>463</v>
      </c>
      <c r="G3716" s="87" t="s">
        <v>2333</v>
      </c>
      <c r="H3716" s="91" t="s">
        <v>465</v>
      </c>
      <c r="I3716" s="57" t="s">
        <v>22</v>
      </c>
      <c r="J3716" s="57">
        <v>90</v>
      </c>
      <c r="K3716" s="57">
        <v>0</v>
      </c>
      <c r="L3716" s="57">
        <v>696</v>
      </c>
      <c r="M3716" s="57">
        <v>3.1</v>
      </c>
    </row>
    <row r="3717" s="83" customFormat="1" ht="41.4" spans="1:13">
      <c r="A3717" s="83" t="s">
        <v>44</v>
      </c>
      <c r="B3717" s="84">
        <v>3716</v>
      </c>
      <c r="C3717" s="57" t="s">
        <v>45</v>
      </c>
      <c r="D3717" s="57" t="s">
        <v>449</v>
      </c>
      <c r="E3717" s="42" t="s">
        <v>7059</v>
      </c>
      <c r="F3717" s="58" t="s">
        <v>463</v>
      </c>
      <c r="G3717" s="87" t="s">
        <v>2500</v>
      </c>
      <c r="H3717" s="91" t="s">
        <v>465</v>
      </c>
      <c r="I3717" s="57" t="s">
        <v>22</v>
      </c>
      <c r="J3717" s="57">
        <v>56</v>
      </c>
      <c r="K3717" s="57">
        <v>0</v>
      </c>
      <c r="L3717" s="57">
        <v>924</v>
      </c>
      <c r="M3717" s="57">
        <v>3.1</v>
      </c>
    </row>
    <row r="3718" s="83" customFormat="1" ht="41.4" spans="1:13">
      <c r="A3718" s="83" t="s">
        <v>44</v>
      </c>
      <c r="B3718" s="84">
        <v>3717</v>
      </c>
      <c r="C3718" s="57" t="s">
        <v>45</v>
      </c>
      <c r="D3718" s="57" t="s">
        <v>449</v>
      </c>
      <c r="E3718" s="42" t="s">
        <v>7059</v>
      </c>
      <c r="F3718" s="58" t="s">
        <v>463</v>
      </c>
      <c r="G3718" s="87" t="s">
        <v>2049</v>
      </c>
      <c r="H3718" s="91" t="s">
        <v>465</v>
      </c>
      <c r="I3718" s="57" t="s">
        <v>22</v>
      </c>
      <c r="J3718" s="57">
        <v>67</v>
      </c>
      <c r="K3718" s="57">
        <v>0</v>
      </c>
      <c r="L3718" s="57">
        <v>264</v>
      </c>
      <c r="M3718" s="57">
        <v>3.1</v>
      </c>
    </row>
    <row r="3719" s="83" customFormat="1" ht="41.4" spans="1:13">
      <c r="A3719" s="83" t="s">
        <v>44</v>
      </c>
      <c r="B3719" s="84">
        <v>3718</v>
      </c>
      <c r="C3719" s="57" t="s">
        <v>45</v>
      </c>
      <c r="D3719" s="57" t="s">
        <v>449</v>
      </c>
      <c r="E3719" s="42" t="s">
        <v>7059</v>
      </c>
      <c r="F3719" s="58" t="s">
        <v>463</v>
      </c>
      <c r="G3719" s="87" t="s">
        <v>2047</v>
      </c>
      <c r="H3719" s="91" t="s">
        <v>465</v>
      </c>
      <c r="I3719" s="57" t="s">
        <v>22</v>
      </c>
      <c r="J3719" s="57">
        <v>41</v>
      </c>
      <c r="K3719" s="57">
        <v>0</v>
      </c>
      <c r="L3719" s="57">
        <v>1236</v>
      </c>
      <c r="M3719" s="57">
        <v>3.1</v>
      </c>
    </row>
    <row r="3720" s="83" customFormat="1" ht="41.4" spans="1:13">
      <c r="A3720" s="83" t="s">
        <v>44</v>
      </c>
      <c r="B3720" s="84">
        <v>3719</v>
      </c>
      <c r="C3720" s="57" t="s">
        <v>45</v>
      </c>
      <c r="D3720" s="57" t="s">
        <v>449</v>
      </c>
      <c r="E3720" s="42" t="s">
        <v>7059</v>
      </c>
      <c r="F3720" s="58" t="s">
        <v>463</v>
      </c>
      <c r="G3720" s="87" t="s">
        <v>464</v>
      </c>
      <c r="H3720" s="91" t="s">
        <v>465</v>
      </c>
      <c r="I3720" s="57" t="s">
        <v>22</v>
      </c>
      <c r="J3720" s="57">
        <v>409</v>
      </c>
      <c r="K3720" s="57">
        <v>0</v>
      </c>
      <c r="L3720" s="57">
        <v>2448</v>
      </c>
      <c r="M3720" s="57">
        <v>3.1</v>
      </c>
    </row>
    <row r="3721" s="83" customFormat="1" ht="24" spans="1:13">
      <c r="A3721" s="83" t="s">
        <v>44</v>
      </c>
      <c r="B3721" s="84">
        <v>3720</v>
      </c>
      <c r="C3721" s="57" t="s">
        <v>45</v>
      </c>
      <c r="D3721" s="57" t="s">
        <v>3081</v>
      </c>
      <c r="E3721" s="42" t="s">
        <v>7059</v>
      </c>
      <c r="F3721" s="58" t="s">
        <v>3081</v>
      </c>
      <c r="G3721" s="87" t="s">
        <v>3082</v>
      </c>
      <c r="H3721" s="91" t="s">
        <v>3082</v>
      </c>
      <c r="I3721" s="57" t="s">
        <v>2335</v>
      </c>
      <c r="J3721" s="57">
        <v>730</v>
      </c>
      <c r="K3721" s="57">
        <v>0</v>
      </c>
      <c r="L3721" s="57"/>
      <c r="M3721" s="57">
        <v>3.1</v>
      </c>
    </row>
    <row r="3722" s="83" customFormat="1" ht="27.6" spans="1:13">
      <c r="A3722" s="83" t="s">
        <v>44</v>
      </c>
      <c r="B3722" s="84">
        <v>3721</v>
      </c>
      <c r="C3722" s="57" t="s">
        <v>45</v>
      </c>
      <c r="D3722" s="57" t="s">
        <v>3081</v>
      </c>
      <c r="E3722" s="42" t="s">
        <v>7059</v>
      </c>
      <c r="F3722" s="58" t="s">
        <v>5461</v>
      </c>
      <c r="G3722" s="87" t="s">
        <v>5462</v>
      </c>
      <c r="H3722" s="91" t="s">
        <v>5463</v>
      </c>
      <c r="I3722" s="57" t="s">
        <v>2335</v>
      </c>
      <c r="J3722" s="57">
        <v>1840</v>
      </c>
      <c r="K3722" s="57">
        <v>0</v>
      </c>
      <c r="L3722" s="57"/>
      <c r="M3722" s="57">
        <v>3.2</v>
      </c>
    </row>
    <row r="3723" s="83" customFormat="1" ht="27.6" spans="1:13">
      <c r="A3723" s="83" t="s">
        <v>44</v>
      </c>
      <c r="B3723" s="84">
        <v>3722</v>
      </c>
      <c r="C3723" s="57" t="s">
        <v>45</v>
      </c>
      <c r="D3723" s="57" t="s">
        <v>3081</v>
      </c>
      <c r="E3723" s="42" t="s">
        <v>7059</v>
      </c>
      <c r="F3723" s="58" t="s">
        <v>5461</v>
      </c>
      <c r="G3723" s="87" t="s">
        <v>5464</v>
      </c>
      <c r="H3723" s="91" t="s">
        <v>5463</v>
      </c>
      <c r="I3723" s="57" t="s">
        <v>2335</v>
      </c>
      <c r="J3723" s="57">
        <v>100</v>
      </c>
      <c r="K3723" s="57">
        <v>0</v>
      </c>
      <c r="L3723" s="57"/>
      <c r="M3723" s="57">
        <v>3.2</v>
      </c>
    </row>
    <row r="3724" s="57" customFormat="1" ht="24" spans="1:13">
      <c r="A3724" s="83" t="s">
        <v>44</v>
      </c>
      <c r="B3724" s="84">
        <v>3723</v>
      </c>
      <c r="C3724" s="57" t="s">
        <v>45</v>
      </c>
      <c r="D3724" s="57" t="s">
        <v>17</v>
      </c>
      <c r="E3724" s="42" t="s">
        <v>7059</v>
      </c>
      <c r="F3724" s="58" t="s">
        <v>2806</v>
      </c>
      <c r="G3724" s="87" t="s">
        <v>7061</v>
      </c>
      <c r="H3724" s="91"/>
      <c r="I3724" s="57" t="s">
        <v>22</v>
      </c>
      <c r="J3724" s="57">
        <v>1</v>
      </c>
      <c r="K3724" s="57">
        <v>1</v>
      </c>
      <c r="M3724" s="57">
        <v>3.2</v>
      </c>
    </row>
    <row r="3725" s="57" customFormat="1" ht="24" spans="1:13">
      <c r="A3725" s="83" t="s">
        <v>44</v>
      </c>
      <c r="B3725" s="84">
        <v>3724</v>
      </c>
      <c r="C3725" s="57" t="s">
        <v>45</v>
      </c>
      <c r="D3725" s="57" t="s">
        <v>17</v>
      </c>
      <c r="E3725" s="42" t="s">
        <v>7059</v>
      </c>
      <c r="F3725" s="58" t="s">
        <v>2806</v>
      </c>
      <c r="G3725" s="87" t="s">
        <v>2807</v>
      </c>
      <c r="H3725" s="91"/>
      <c r="I3725" s="57" t="s">
        <v>22</v>
      </c>
      <c r="J3725" s="57">
        <v>1</v>
      </c>
      <c r="K3725" s="57">
        <v>1</v>
      </c>
      <c r="M3725" s="57">
        <v>3.2</v>
      </c>
    </row>
    <row r="3726" s="57" customFormat="1" ht="24" spans="1:13">
      <c r="A3726" s="83" t="s">
        <v>44</v>
      </c>
      <c r="B3726" s="84">
        <v>3725</v>
      </c>
      <c r="C3726" s="57" t="s">
        <v>45</v>
      </c>
      <c r="D3726" s="57" t="s">
        <v>17</v>
      </c>
      <c r="E3726" s="42" t="s">
        <v>7059</v>
      </c>
      <c r="F3726" s="58" t="s">
        <v>2806</v>
      </c>
      <c r="G3726" s="87" t="s">
        <v>2808</v>
      </c>
      <c r="H3726" s="91"/>
      <c r="I3726" s="57" t="s">
        <v>22</v>
      </c>
      <c r="J3726" s="57">
        <v>1</v>
      </c>
      <c r="K3726" s="57">
        <v>0</v>
      </c>
      <c r="M3726" s="57">
        <v>3.2</v>
      </c>
    </row>
    <row r="3727" s="57" customFormat="1" ht="24" spans="1:13">
      <c r="A3727" s="83" t="s">
        <v>44</v>
      </c>
      <c r="B3727" s="84">
        <v>3726</v>
      </c>
      <c r="C3727" s="57" t="s">
        <v>45</v>
      </c>
      <c r="D3727" s="57" t="s">
        <v>17</v>
      </c>
      <c r="E3727" s="42" t="s">
        <v>7059</v>
      </c>
      <c r="F3727" s="58" t="s">
        <v>2806</v>
      </c>
      <c r="G3727" s="87" t="s">
        <v>2809</v>
      </c>
      <c r="H3727" s="91"/>
      <c r="I3727" s="57" t="s">
        <v>22</v>
      </c>
      <c r="J3727" s="57">
        <v>1</v>
      </c>
      <c r="K3727" s="57">
        <v>1</v>
      </c>
      <c r="M3727" s="57">
        <v>3.2</v>
      </c>
    </row>
    <row r="3728" s="57" customFormat="1" ht="24" spans="1:13">
      <c r="A3728" s="83" t="s">
        <v>44</v>
      </c>
      <c r="B3728" s="84">
        <v>3727</v>
      </c>
      <c r="C3728" s="57" t="s">
        <v>45</v>
      </c>
      <c r="D3728" s="57" t="s">
        <v>17</v>
      </c>
      <c r="E3728" s="42" t="s">
        <v>7059</v>
      </c>
      <c r="F3728" s="58" t="s">
        <v>2806</v>
      </c>
      <c r="G3728" s="87" t="s">
        <v>2810</v>
      </c>
      <c r="H3728" s="91"/>
      <c r="I3728" s="57" t="s">
        <v>22</v>
      </c>
      <c r="J3728" s="57">
        <v>2</v>
      </c>
      <c r="K3728" s="57">
        <v>1</v>
      </c>
      <c r="M3728" s="57">
        <v>3.2</v>
      </c>
    </row>
    <row r="3729" s="83" customFormat="1" ht="36" spans="1:13">
      <c r="A3729" s="83" t="s">
        <v>44</v>
      </c>
      <c r="B3729" s="84">
        <v>3728</v>
      </c>
      <c r="C3729" s="57" t="s">
        <v>45</v>
      </c>
      <c r="D3729" s="57" t="s">
        <v>323</v>
      </c>
      <c r="E3729" s="42" t="s">
        <v>6621</v>
      </c>
      <c r="F3729" s="58" t="s">
        <v>323</v>
      </c>
      <c r="G3729" s="87" t="s">
        <v>6884</v>
      </c>
      <c r="H3729" s="91" t="s">
        <v>6302</v>
      </c>
      <c r="I3729" s="57" t="s">
        <v>2124</v>
      </c>
      <c r="J3729" s="83">
        <v>20</v>
      </c>
      <c r="K3729" s="57">
        <f t="shared" ref="K3729:K3739" si="243">J3729</f>
        <v>20</v>
      </c>
      <c r="M3729" s="83">
        <v>3.2</v>
      </c>
    </row>
    <row r="3730" s="83" customFormat="1" ht="36" spans="1:13">
      <c r="A3730" s="83" t="s">
        <v>44</v>
      </c>
      <c r="B3730" s="84">
        <v>3729</v>
      </c>
      <c r="C3730" s="57" t="s">
        <v>45</v>
      </c>
      <c r="D3730" s="57" t="s">
        <v>323</v>
      </c>
      <c r="E3730" s="42" t="s">
        <v>6621</v>
      </c>
      <c r="F3730" s="58" t="s">
        <v>323</v>
      </c>
      <c r="G3730" s="87" t="s">
        <v>7062</v>
      </c>
      <c r="H3730" s="91" t="s">
        <v>6302</v>
      </c>
      <c r="I3730" s="57" t="s">
        <v>2124</v>
      </c>
      <c r="J3730" s="83">
        <v>7</v>
      </c>
      <c r="K3730" s="57">
        <f t="shared" ref="K3730:K3733" si="244">(CEILING(J3730*0.1,1))*1</f>
        <v>1</v>
      </c>
      <c r="M3730" s="83">
        <v>3.2</v>
      </c>
    </row>
    <row r="3731" s="83" customFormat="1" ht="36" spans="1:13">
      <c r="A3731" s="83" t="s">
        <v>44</v>
      </c>
      <c r="B3731" s="84">
        <v>3730</v>
      </c>
      <c r="C3731" s="57" t="s">
        <v>45</v>
      </c>
      <c r="D3731" s="57" t="s">
        <v>323</v>
      </c>
      <c r="E3731" s="42" t="s">
        <v>6621</v>
      </c>
      <c r="F3731" s="58" t="s">
        <v>323</v>
      </c>
      <c r="G3731" s="87" t="s">
        <v>7063</v>
      </c>
      <c r="H3731" s="91" t="s">
        <v>6302</v>
      </c>
      <c r="I3731" s="57" t="s">
        <v>2124</v>
      </c>
      <c r="J3731" s="83">
        <v>10</v>
      </c>
      <c r="K3731" s="57">
        <f t="shared" si="243"/>
        <v>10</v>
      </c>
      <c r="M3731" s="83">
        <v>3.2</v>
      </c>
    </row>
    <row r="3732" s="83" customFormat="1" ht="36" spans="1:13">
      <c r="A3732" s="83" t="s">
        <v>44</v>
      </c>
      <c r="B3732" s="84">
        <v>3731</v>
      </c>
      <c r="C3732" s="57" t="s">
        <v>45</v>
      </c>
      <c r="D3732" s="57" t="s">
        <v>323</v>
      </c>
      <c r="E3732" s="42" t="s">
        <v>6621</v>
      </c>
      <c r="F3732" s="58" t="s">
        <v>323</v>
      </c>
      <c r="G3732" s="87" t="s">
        <v>7064</v>
      </c>
      <c r="H3732" s="91" t="s">
        <v>6302</v>
      </c>
      <c r="I3732" s="57" t="s">
        <v>2124</v>
      </c>
      <c r="J3732" s="83">
        <v>2</v>
      </c>
      <c r="K3732" s="57">
        <f t="shared" si="244"/>
        <v>1</v>
      </c>
      <c r="M3732" s="83">
        <v>3.2</v>
      </c>
    </row>
    <row r="3733" s="83" customFormat="1" ht="36" spans="1:13">
      <c r="A3733" s="83" t="s">
        <v>44</v>
      </c>
      <c r="B3733" s="84">
        <v>3732</v>
      </c>
      <c r="C3733" s="57" t="s">
        <v>45</v>
      </c>
      <c r="D3733" s="57" t="s">
        <v>323</v>
      </c>
      <c r="E3733" s="42" t="s">
        <v>6621</v>
      </c>
      <c r="F3733" s="58" t="s">
        <v>323</v>
      </c>
      <c r="G3733" s="87" t="s">
        <v>6883</v>
      </c>
      <c r="H3733" s="91" t="s">
        <v>6302</v>
      </c>
      <c r="I3733" s="57" t="s">
        <v>2124</v>
      </c>
      <c r="J3733" s="83">
        <v>5</v>
      </c>
      <c r="K3733" s="57">
        <f t="shared" si="244"/>
        <v>1</v>
      </c>
      <c r="M3733" s="83">
        <v>3.2</v>
      </c>
    </row>
    <row r="3734" s="83" customFormat="1" ht="36" spans="1:13">
      <c r="A3734" s="83" t="s">
        <v>44</v>
      </c>
      <c r="B3734" s="84">
        <v>3733</v>
      </c>
      <c r="C3734" s="57" t="s">
        <v>45</v>
      </c>
      <c r="D3734" s="57" t="s">
        <v>323</v>
      </c>
      <c r="E3734" s="42" t="s">
        <v>6621</v>
      </c>
      <c r="F3734" s="58" t="s">
        <v>323</v>
      </c>
      <c r="G3734" s="87" t="s">
        <v>2822</v>
      </c>
      <c r="H3734" s="91" t="s">
        <v>6302</v>
      </c>
      <c r="I3734" s="57" t="s">
        <v>2124</v>
      </c>
      <c r="J3734" s="83">
        <v>10</v>
      </c>
      <c r="K3734" s="57">
        <f t="shared" si="243"/>
        <v>10</v>
      </c>
      <c r="M3734" s="83">
        <v>3.2</v>
      </c>
    </row>
    <row r="3735" s="83" customFormat="1" ht="36" spans="1:13">
      <c r="A3735" s="83" t="s">
        <v>44</v>
      </c>
      <c r="B3735" s="84">
        <v>3734</v>
      </c>
      <c r="C3735" s="57" t="s">
        <v>45</v>
      </c>
      <c r="D3735" s="57" t="s">
        <v>323</v>
      </c>
      <c r="E3735" s="42" t="s">
        <v>6621</v>
      </c>
      <c r="F3735" s="58" t="s">
        <v>323</v>
      </c>
      <c r="G3735" s="87" t="s">
        <v>7065</v>
      </c>
      <c r="H3735" s="91" t="s">
        <v>2374</v>
      </c>
      <c r="I3735" s="57" t="s">
        <v>2124</v>
      </c>
      <c r="J3735" s="83">
        <v>40</v>
      </c>
      <c r="K3735" s="83">
        <f t="shared" si="243"/>
        <v>40</v>
      </c>
      <c r="M3735" s="83">
        <v>3.2</v>
      </c>
    </row>
    <row r="3736" s="83" customFormat="1" ht="36" spans="1:13">
      <c r="A3736" s="83" t="s">
        <v>44</v>
      </c>
      <c r="B3736" s="84">
        <v>3735</v>
      </c>
      <c r="C3736" s="57" t="s">
        <v>45</v>
      </c>
      <c r="D3736" s="57" t="s">
        <v>323</v>
      </c>
      <c r="E3736" s="42" t="s">
        <v>6621</v>
      </c>
      <c r="F3736" s="58" t="s">
        <v>323</v>
      </c>
      <c r="G3736" s="87" t="s">
        <v>7066</v>
      </c>
      <c r="H3736" s="91" t="s">
        <v>2162</v>
      </c>
      <c r="I3736" s="57" t="s">
        <v>2124</v>
      </c>
      <c r="J3736" s="83">
        <v>500</v>
      </c>
      <c r="K3736" s="57">
        <f t="shared" si="243"/>
        <v>500</v>
      </c>
      <c r="M3736" s="83">
        <v>3.2</v>
      </c>
    </row>
    <row r="3737" s="83" customFormat="1" ht="36" spans="1:13">
      <c r="A3737" s="83" t="s">
        <v>44</v>
      </c>
      <c r="B3737" s="84">
        <v>3736</v>
      </c>
      <c r="C3737" s="57" t="s">
        <v>45</v>
      </c>
      <c r="D3737" s="57" t="s">
        <v>323</v>
      </c>
      <c r="E3737" s="42" t="s">
        <v>6621</v>
      </c>
      <c r="F3737" s="58" t="s">
        <v>323</v>
      </c>
      <c r="G3737" s="87" t="s">
        <v>7067</v>
      </c>
      <c r="H3737" s="91" t="s">
        <v>2162</v>
      </c>
      <c r="I3737" s="57" t="s">
        <v>2124</v>
      </c>
      <c r="J3737" s="83">
        <v>100</v>
      </c>
      <c r="K3737" s="57">
        <f t="shared" si="243"/>
        <v>100</v>
      </c>
      <c r="M3737" s="83">
        <v>3.2</v>
      </c>
    </row>
    <row r="3738" s="83" customFormat="1" ht="36" spans="1:13">
      <c r="A3738" s="83" t="s">
        <v>44</v>
      </c>
      <c r="B3738" s="84">
        <v>3737</v>
      </c>
      <c r="C3738" s="57" t="s">
        <v>45</v>
      </c>
      <c r="D3738" s="57" t="s">
        <v>323</v>
      </c>
      <c r="E3738" s="42" t="s">
        <v>6621</v>
      </c>
      <c r="F3738" s="58" t="s">
        <v>323</v>
      </c>
      <c r="G3738" s="87" t="s">
        <v>2176</v>
      </c>
      <c r="H3738" s="91" t="s">
        <v>2162</v>
      </c>
      <c r="I3738" s="57" t="s">
        <v>2124</v>
      </c>
      <c r="J3738" s="83">
        <v>400</v>
      </c>
      <c r="K3738" s="57">
        <f t="shared" si="243"/>
        <v>400</v>
      </c>
      <c r="M3738" s="83">
        <v>3.2</v>
      </c>
    </row>
    <row r="3739" s="83" customFormat="1" ht="36" spans="1:13">
      <c r="A3739" s="83" t="s">
        <v>44</v>
      </c>
      <c r="B3739" s="84">
        <v>3738</v>
      </c>
      <c r="C3739" s="57" t="s">
        <v>45</v>
      </c>
      <c r="D3739" s="57" t="s">
        <v>323</v>
      </c>
      <c r="E3739" s="42" t="s">
        <v>6621</v>
      </c>
      <c r="F3739" s="58" t="s">
        <v>323</v>
      </c>
      <c r="G3739" s="87" t="s">
        <v>2367</v>
      </c>
      <c r="H3739" s="91" t="s">
        <v>2162</v>
      </c>
      <c r="I3739" s="57" t="s">
        <v>2124</v>
      </c>
      <c r="J3739" s="83">
        <v>400</v>
      </c>
      <c r="K3739" s="57">
        <f t="shared" si="243"/>
        <v>400</v>
      </c>
      <c r="M3739" s="83">
        <v>3.2</v>
      </c>
    </row>
    <row r="3740" s="83" customFormat="1" ht="36" spans="1:13">
      <c r="A3740" s="83" t="s">
        <v>44</v>
      </c>
      <c r="B3740" s="84">
        <v>3739</v>
      </c>
      <c r="C3740" s="57" t="s">
        <v>45</v>
      </c>
      <c r="D3740" s="57" t="s">
        <v>323</v>
      </c>
      <c r="E3740" s="42" t="s">
        <v>6621</v>
      </c>
      <c r="F3740" s="58" t="s">
        <v>323</v>
      </c>
      <c r="G3740" s="87" t="s">
        <v>7068</v>
      </c>
      <c r="H3740" s="91" t="s">
        <v>2162</v>
      </c>
      <c r="I3740" s="57" t="s">
        <v>2124</v>
      </c>
      <c r="J3740" s="83">
        <v>100</v>
      </c>
      <c r="K3740" s="57">
        <v>10</v>
      </c>
      <c r="M3740" s="83">
        <v>3.2</v>
      </c>
    </row>
    <row r="3741" s="83" customFormat="1" ht="36" spans="1:13">
      <c r="A3741" s="83" t="s">
        <v>44</v>
      </c>
      <c r="B3741" s="84">
        <v>3740</v>
      </c>
      <c r="C3741" s="57" t="s">
        <v>45</v>
      </c>
      <c r="D3741" s="57" t="s">
        <v>323</v>
      </c>
      <c r="E3741" s="42" t="s">
        <v>6621</v>
      </c>
      <c r="F3741" s="58" t="s">
        <v>323</v>
      </c>
      <c r="G3741" s="87" t="s">
        <v>2983</v>
      </c>
      <c r="H3741" s="91" t="s">
        <v>2162</v>
      </c>
      <c r="I3741" s="57" t="s">
        <v>2124</v>
      </c>
      <c r="J3741" s="83">
        <v>200</v>
      </c>
      <c r="K3741" s="57">
        <v>20</v>
      </c>
      <c r="M3741" s="83">
        <v>3.2</v>
      </c>
    </row>
    <row r="3742" s="83" customFormat="1" ht="36" spans="1:13">
      <c r="A3742" s="83" t="s">
        <v>44</v>
      </c>
      <c r="B3742" s="84">
        <v>3741</v>
      </c>
      <c r="C3742" s="57" t="s">
        <v>45</v>
      </c>
      <c r="D3742" s="57" t="s">
        <v>323</v>
      </c>
      <c r="E3742" s="42" t="s">
        <v>6621</v>
      </c>
      <c r="F3742" s="58" t="s">
        <v>323</v>
      </c>
      <c r="G3742" s="87" t="s">
        <v>7069</v>
      </c>
      <c r="H3742" s="91" t="s">
        <v>2358</v>
      </c>
      <c r="I3742" s="57" t="s">
        <v>2124</v>
      </c>
      <c r="J3742" s="83">
        <v>60</v>
      </c>
      <c r="K3742" s="57">
        <f t="shared" ref="K3742:K3748" si="245">J3742</f>
        <v>60</v>
      </c>
      <c r="M3742" s="83">
        <v>3.2</v>
      </c>
    </row>
    <row r="3743" s="83" customFormat="1" ht="36" spans="1:13">
      <c r="A3743" s="83" t="s">
        <v>44</v>
      </c>
      <c r="B3743" s="84">
        <v>3742</v>
      </c>
      <c r="C3743" s="57" t="s">
        <v>45</v>
      </c>
      <c r="D3743" s="57" t="s">
        <v>323</v>
      </c>
      <c r="E3743" s="42" t="s">
        <v>6621</v>
      </c>
      <c r="F3743" s="58" t="s">
        <v>323</v>
      </c>
      <c r="G3743" s="87" t="s">
        <v>7070</v>
      </c>
      <c r="H3743" s="91" t="s">
        <v>2358</v>
      </c>
      <c r="I3743" s="57" t="s">
        <v>2124</v>
      </c>
      <c r="J3743" s="83">
        <v>30</v>
      </c>
      <c r="K3743" s="57">
        <v>3</v>
      </c>
      <c r="M3743" s="83">
        <v>3.2</v>
      </c>
    </row>
    <row r="3744" s="83" customFormat="1" ht="36" spans="1:13">
      <c r="A3744" s="83" t="s">
        <v>44</v>
      </c>
      <c r="B3744" s="84">
        <v>3743</v>
      </c>
      <c r="C3744" s="57" t="s">
        <v>45</v>
      </c>
      <c r="D3744" s="57" t="s">
        <v>323</v>
      </c>
      <c r="E3744" s="42" t="s">
        <v>6621</v>
      </c>
      <c r="F3744" s="58" t="s">
        <v>323</v>
      </c>
      <c r="G3744" s="87" t="s">
        <v>7071</v>
      </c>
      <c r="H3744" s="91" t="s">
        <v>2358</v>
      </c>
      <c r="I3744" s="57" t="s">
        <v>2124</v>
      </c>
      <c r="J3744" s="83">
        <v>40</v>
      </c>
      <c r="K3744" s="57">
        <f t="shared" si="245"/>
        <v>40</v>
      </c>
      <c r="M3744" s="83">
        <v>3.2</v>
      </c>
    </row>
    <row r="3745" s="83" customFormat="1" ht="36" spans="1:13">
      <c r="A3745" s="83" t="s">
        <v>44</v>
      </c>
      <c r="B3745" s="84">
        <v>3744</v>
      </c>
      <c r="C3745" s="57" t="s">
        <v>45</v>
      </c>
      <c r="D3745" s="57" t="s">
        <v>323</v>
      </c>
      <c r="E3745" s="42" t="s">
        <v>6621</v>
      </c>
      <c r="F3745" s="58" t="s">
        <v>323</v>
      </c>
      <c r="G3745" s="87" t="s">
        <v>7072</v>
      </c>
      <c r="H3745" s="91" t="s">
        <v>2358</v>
      </c>
      <c r="I3745" s="57" t="s">
        <v>2124</v>
      </c>
      <c r="J3745" s="83">
        <v>50</v>
      </c>
      <c r="K3745" s="57">
        <f t="shared" si="245"/>
        <v>50</v>
      </c>
      <c r="M3745" s="83">
        <v>3.2</v>
      </c>
    </row>
    <row r="3746" s="83" customFormat="1" ht="36" spans="1:13">
      <c r="A3746" s="83" t="s">
        <v>44</v>
      </c>
      <c r="B3746" s="84">
        <v>3745</v>
      </c>
      <c r="C3746" s="57" t="s">
        <v>45</v>
      </c>
      <c r="D3746" s="57" t="s">
        <v>323</v>
      </c>
      <c r="E3746" s="42" t="s">
        <v>6621</v>
      </c>
      <c r="F3746" s="58" t="s">
        <v>323</v>
      </c>
      <c r="G3746" s="87" t="s">
        <v>7073</v>
      </c>
      <c r="H3746" s="91" t="s">
        <v>2358</v>
      </c>
      <c r="I3746" s="57" t="s">
        <v>2124</v>
      </c>
      <c r="J3746" s="83">
        <v>40</v>
      </c>
      <c r="K3746" s="57">
        <f t="shared" si="245"/>
        <v>40</v>
      </c>
      <c r="M3746" s="83">
        <v>3.2</v>
      </c>
    </row>
    <row r="3747" s="83" customFormat="1" ht="36" spans="1:13">
      <c r="A3747" s="83" t="s">
        <v>44</v>
      </c>
      <c r="B3747" s="84">
        <v>3746</v>
      </c>
      <c r="C3747" s="57" t="s">
        <v>45</v>
      </c>
      <c r="D3747" s="57" t="s">
        <v>323</v>
      </c>
      <c r="E3747" s="42" t="s">
        <v>6621</v>
      </c>
      <c r="F3747" s="58" t="s">
        <v>323</v>
      </c>
      <c r="G3747" s="87" t="s">
        <v>7074</v>
      </c>
      <c r="H3747" s="91" t="s">
        <v>2358</v>
      </c>
      <c r="I3747" s="57" t="s">
        <v>2124</v>
      </c>
      <c r="J3747" s="83">
        <v>30</v>
      </c>
      <c r="K3747" s="57">
        <f t="shared" si="245"/>
        <v>30</v>
      </c>
      <c r="M3747" s="83">
        <v>3.2</v>
      </c>
    </row>
    <row r="3748" s="83" customFormat="1" ht="36" spans="1:13">
      <c r="A3748" s="83" t="s">
        <v>44</v>
      </c>
      <c r="B3748" s="84">
        <v>3747</v>
      </c>
      <c r="C3748" s="57" t="s">
        <v>45</v>
      </c>
      <c r="D3748" s="57" t="s">
        <v>323</v>
      </c>
      <c r="E3748" s="42" t="s">
        <v>6621</v>
      </c>
      <c r="F3748" s="58" t="s">
        <v>323</v>
      </c>
      <c r="G3748" s="87" t="s">
        <v>2129</v>
      </c>
      <c r="H3748" s="91" t="s">
        <v>2358</v>
      </c>
      <c r="I3748" s="57" t="s">
        <v>2124</v>
      </c>
      <c r="J3748" s="83">
        <v>80</v>
      </c>
      <c r="K3748" s="57">
        <f t="shared" si="245"/>
        <v>80</v>
      </c>
      <c r="M3748" s="83">
        <v>3.2</v>
      </c>
    </row>
    <row r="3749" s="83" customFormat="1" ht="36" spans="1:13">
      <c r="A3749" s="83" t="s">
        <v>44</v>
      </c>
      <c r="B3749" s="84">
        <v>3748</v>
      </c>
      <c r="C3749" s="57" t="s">
        <v>45</v>
      </c>
      <c r="D3749" s="57" t="s">
        <v>323</v>
      </c>
      <c r="E3749" s="42" t="s">
        <v>6621</v>
      </c>
      <c r="F3749" s="58" t="s">
        <v>323</v>
      </c>
      <c r="G3749" s="87" t="s">
        <v>7075</v>
      </c>
      <c r="H3749" s="91" t="s">
        <v>2358</v>
      </c>
      <c r="I3749" s="57" t="s">
        <v>2124</v>
      </c>
      <c r="J3749" s="83">
        <v>20</v>
      </c>
      <c r="K3749" s="57">
        <v>2</v>
      </c>
      <c r="M3749" s="83">
        <v>3.2</v>
      </c>
    </row>
    <row r="3750" s="83" customFormat="1" ht="36" spans="1:13">
      <c r="A3750" s="83" t="s">
        <v>44</v>
      </c>
      <c r="B3750" s="84">
        <v>3749</v>
      </c>
      <c r="C3750" s="57" t="s">
        <v>45</v>
      </c>
      <c r="D3750" s="57" t="s">
        <v>323</v>
      </c>
      <c r="E3750" s="42" t="s">
        <v>6621</v>
      </c>
      <c r="F3750" s="58" t="s">
        <v>323</v>
      </c>
      <c r="G3750" s="87" t="s">
        <v>2817</v>
      </c>
      <c r="H3750" s="91" t="s">
        <v>2358</v>
      </c>
      <c r="I3750" s="57" t="s">
        <v>2124</v>
      </c>
      <c r="J3750" s="83">
        <v>30</v>
      </c>
      <c r="K3750" s="57">
        <f t="shared" ref="K3750:K3757" si="246">J3750</f>
        <v>30</v>
      </c>
      <c r="M3750" s="83">
        <v>3.2</v>
      </c>
    </row>
    <row r="3751" s="83" customFormat="1" ht="36" spans="1:13">
      <c r="A3751" s="83" t="s">
        <v>44</v>
      </c>
      <c r="B3751" s="84">
        <v>3750</v>
      </c>
      <c r="C3751" s="57" t="s">
        <v>45</v>
      </c>
      <c r="D3751" s="57" t="s">
        <v>323</v>
      </c>
      <c r="E3751" s="42" t="s">
        <v>6621</v>
      </c>
      <c r="F3751" s="58" t="s">
        <v>323</v>
      </c>
      <c r="G3751" s="87" t="s">
        <v>7069</v>
      </c>
      <c r="H3751" s="91" t="s">
        <v>2141</v>
      </c>
      <c r="I3751" s="57" t="s">
        <v>2124</v>
      </c>
      <c r="J3751" s="83">
        <v>44</v>
      </c>
      <c r="K3751" s="57">
        <f t="shared" si="246"/>
        <v>44</v>
      </c>
      <c r="M3751" s="83">
        <v>3.2</v>
      </c>
    </row>
    <row r="3752" s="83" customFormat="1" ht="36" spans="1:13">
      <c r="A3752" s="83" t="s">
        <v>44</v>
      </c>
      <c r="B3752" s="84">
        <v>3751</v>
      </c>
      <c r="C3752" s="57" t="s">
        <v>45</v>
      </c>
      <c r="D3752" s="57" t="s">
        <v>323</v>
      </c>
      <c r="E3752" s="42" t="s">
        <v>6621</v>
      </c>
      <c r="F3752" s="58" t="s">
        <v>323</v>
      </c>
      <c r="G3752" s="87" t="s">
        <v>7070</v>
      </c>
      <c r="H3752" s="91" t="s">
        <v>2141</v>
      </c>
      <c r="I3752" s="57" t="s">
        <v>2124</v>
      </c>
      <c r="J3752" s="83">
        <v>22</v>
      </c>
      <c r="K3752" s="57">
        <f>(CEILING(J3752*0.1,1))*1</f>
        <v>3</v>
      </c>
      <c r="M3752" s="83">
        <v>3.2</v>
      </c>
    </row>
    <row r="3753" s="83" customFormat="1" ht="36" spans="1:13">
      <c r="A3753" s="83" t="s">
        <v>44</v>
      </c>
      <c r="B3753" s="84">
        <v>3752</v>
      </c>
      <c r="C3753" s="57" t="s">
        <v>45</v>
      </c>
      <c r="D3753" s="57" t="s">
        <v>323</v>
      </c>
      <c r="E3753" s="42" t="s">
        <v>6621</v>
      </c>
      <c r="F3753" s="58" t="s">
        <v>323</v>
      </c>
      <c r="G3753" s="87" t="s">
        <v>7071</v>
      </c>
      <c r="H3753" s="91" t="s">
        <v>2141</v>
      </c>
      <c r="I3753" s="57" t="s">
        <v>2124</v>
      </c>
      <c r="J3753" s="83">
        <v>29</v>
      </c>
      <c r="K3753" s="57">
        <f t="shared" si="246"/>
        <v>29</v>
      </c>
      <c r="M3753" s="83">
        <v>3.2</v>
      </c>
    </row>
    <row r="3754" s="83" customFormat="1" ht="36" spans="1:13">
      <c r="A3754" s="83" t="s">
        <v>44</v>
      </c>
      <c r="B3754" s="84">
        <v>3753</v>
      </c>
      <c r="C3754" s="57" t="s">
        <v>45</v>
      </c>
      <c r="D3754" s="57" t="s">
        <v>323</v>
      </c>
      <c r="E3754" s="42" t="s">
        <v>6621</v>
      </c>
      <c r="F3754" s="58" t="s">
        <v>323</v>
      </c>
      <c r="G3754" s="87" t="s">
        <v>7072</v>
      </c>
      <c r="H3754" s="91" t="s">
        <v>2141</v>
      </c>
      <c r="I3754" s="57" t="s">
        <v>2124</v>
      </c>
      <c r="J3754" s="83">
        <v>36</v>
      </c>
      <c r="K3754" s="57">
        <f t="shared" si="246"/>
        <v>36</v>
      </c>
      <c r="M3754" s="83">
        <v>3.2</v>
      </c>
    </row>
    <row r="3755" s="83" customFormat="1" ht="36" spans="1:13">
      <c r="A3755" s="83" t="s">
        <v>44</v>
      </c>
      <c r="B3755" s="84">
        <v>3754</v>
      </c>
      <c r="C3755" s="57" t="s">
        <v>45</v>
      </c>
      <c r="D3755" s="57" t="s">
        <v>323</v>
      </c>
      <c r="E3755" s="42" t="s">
        <v>6621</v>
      </c>
      <c r="F3755" s="58" t="s">
        <v>323</v>
      </c>
      <c r="G3755" s="87" t="s">
        <v>7073</v>
      </c>
      <c r="H3755" s="91" t="s">
        <v>2141</v>
      </c>
      <c r="I3755" s="57" t="s">
        <v>2124</v>
      </c>
      <c r="J3755" s="83">
        <v>29</v>
      </c>
      <c r="K3755" s="57">
        <f t="shared" si="246"/>
        <v>29</v>
      </c>
      <c r="M3755" s="83">
        <v>3.2</v>
      </c>
    </row>
    <row r="3756" s="83" customFormat="1" ht="36" spans="1:13">
      <c r="A3756" s="83" t="s">
        <v>44</v>
      </c>
      <c r="B3756" s="84">
        <v>3755</v>
      </c>
      <c r="C3756" s="57" t="s">
        <v>45</v>
      </c>
      <c r="D3756" s="57" t="s">
        <v>323</v>
      </c>
      <c r="E3756" s="42" t="s">
        <v>6621</v>
      </c>
      <c r="F3756" s="58" t="s">
        <v>323</v>
      </c>
      <c r="G3756" s="87" t="s">
        <v>7074</v>
      </c>
      <c r="H3756" s="91" t="s">
        <v>2141</v>
      </c>
      <c r="I3756" s="57" t="s">
        <v>2124</v>
      </c>
      <c r="J3756" s="83">
        <v>22</v>
      </c>
      <c r="K3756" s="57">
        <f t="shared" si="246"/>
        <v>22</v>
      </c>
      <c r="M3756" s="83">
        <v>3.2</v>
      </c>
    </row>
    <row r="3757" s="83" customFormat="1" ht="36" spans="1:13">
      <c r="A3757" s="83" t="s">
        <v>44</v>
      </c>
      <c r="B3757" s="84">
        <v>3756</v>
      </c>
      <c r="C3757" s="57" t="s">
        <v>45</v>
      </c>
      <c r="D3757" s="57" t="s">
        <v>323</v>
      </c>
      <c r="E3757" s="42" t="s">
        <v>6621</v>
      </c>
      <c r="F3757" s="58" t="s">
        <v>323</v>
      </c>
      <c r="G3757" s="87" t="s">
        <v>2129</v>
      </c>
      <c r="H3757" s="91" t="s">
        <v>2141</v>
      </c>
      <c r="I3757" s="57" t="s">
        <v>2124</v>
      </c>
      <c r="J3757" s="83">
        <v>58</v>
      </c>
      <c r="K3757" s="57">
        <f t="shared" si="246"/>
        <v>58</v>
      </c>
      <c r="M3757" s="83">
        <v>3.2</v>
      </c>
    </row>
    <row r="3758" s="83" customFormat="1" ht="36" spans="1:13">
      <c r="A3758" s="83" t="s">
        <v>44</v>
      </c>
      <c r="B3758" s="84">
        <v>3757</v>
      </c>
      <c r="C3758" s="57" t="s">
        <v>45</v>
      </c>
      <c r="D3758" s="57" t="s">
        <v>323</v>
      </c>
      <c r="E3758" s="42" t="s">
        <v>6621</v>
      </c>
      <c r="F3758" s="58" t="s">
        <v>323</v>
      </c>
      <c r="G3758" s="87" t="s">
        <v>7075</v>
      </c>
      <c r="H3758" s="91" t="s">
        <v>2141</v>
      </c>
      <c r="I3758" s="57" t="s">
        <v>2124</v>
      </c>
      <c r="J3758" s="83">
        <v>14</v>
      </c>
      <c r="K3758" s="57">
        <f>(CEILING(J3758*0.1,1))*1</f>
        <v>2</v>
      </c>
      <c r="M3758" s="83">
        <v>3.2</v>
      </c>
    </row>
    <row r="3759" s="83" customFormat="1" ht="36" spans="1:13">
      <c r="A3759" s="83" t="s">
        <v>44</v>
      </c>
      <c r="B3759" s="84">
        <v>3758</v>
      </c>
      <c r="C3759" s="57" t="s">
        <v>45</v>
      </c>
      <c r="D3759" s="57" t="s">
        <v>323</v>
      </c>
      <c r="E3759" s="42" t="s">
        <v>6621</v>
      </c>
      <c r="F3759" s="58" t="s">
        <v>323</v>
      </c>
      <c r="G3759" s="87" t="s">
        <v>2817</v>
      </c>
      <c r="H3759" s="91" t="s">
        <v>2141</v>
      </c>
      <c r="I3759" s="57" t="s">
        <v>2124</v>
      </c>
      <c r="J3759" s="83">
        <v>22</v>
      </c>
      <c r="K3759" s="57">
        <f>J3759</f>
        <v>22</v>
      </c>
      <c r="M3759" s="83">
        <v>3.2</v>
      </c>
    </row>
    <row r="3760" s="83" customFormat="1"/>
    <row r="3761" s="83" customFormat="1"/>
    <row r="3762" s="83" customFormat="1"/>
  </sheetData>
  <autoFilter ref="A1:AA3759">
    <extLst/>
  </autoFilter>
  <dataValidations count="3">
    <dataValidation allowBlank="1" showErrorMessage="1" sqref="B1:XFD1 F2"/>
    <dataValidation type="list" allowBlank="1" showErrorMessage="1" errorTitle="子类" error="请选择已设定的专业子类！" sqref="F3080:F3273">
      <formula1>#N/A</formula1>
    </dataValidation>
    <dataValidation type="list" allowBlank="1" sqref="I2826:I3273" errorStyle="information">
      <formula1>MTOUnit</formula1>
    </dataValidation>
  </dataValidation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dimension ref="A1:O849"/>
  <sheetViews>
    <sheetView topLeftCell="A222" workbookViewId="0">
      <selection activeCell="A1" sqref="$A1:$XFD1048576"/>
    </sheetView>
  </sheetViews>
  <sheetFormatPr defaultColWidth="9" defaultRowHeight="14.4"/>
  <cols>
    <col min="1" max="1" width="15.1018518518519" style="18" customWidth="1"/>
    <col min="2" max="2" width="6.88888888888889" style="19" customWidth="1"/>
    <col min="3" max="3" width="8.66666666666667" style="20" customWidth="1"/>
    <col min="4" max="4" width="10.4444444444444" style="20" customWidth="1"/>
    <col min="5" max="5" width="20.3333333333333" style="21" customWidth="1"/>
    <col min="6" max="6" width="20.3333333333333" style="22" customWidth="1"/>
    <col min="7" max="7" width="47.1018518518519" style="22" customWidth="1"/>
    <col min="8" max="8" width="40.4444444444444" style="23" customWidth="1"/>
    <col min="9" max="9" width="9.21296296296296" style="24" customWidth="1"/>
    <col min="10" max="12" width="9.10185185185185" style="133" customWidth="1"/>
    <col min="13" max="13" width="12.212962962963" style="114" customWidth="1"/>
    <col min="14" max="14" width="12.212962962963" style="26" customWidth="1"/>
    <col min="15" max="15" width="13.787037037037" style="27" customWidth="1"/>
    <col min="16" max="16" width="16.8055555555556" style="117" customWidth="1"/>
    <col min="17" max="17" width="15.4444444444444" style="118" customWidth="1"/>
    <col min="18" max="18" width="12.1018518518519" style="30" customWidth="1"/>
    <col min="19" max="19" width="12.6666666666667" style="30" customWidth="1"/>
    <col min="20" max="20" width="10.8888888888889" style="30" customWidth="1"/>
    <col min="21" max="21" width="16.4444444444444" style="30" customWidth="1"/>
    <col min="22" max="22" width="16.6666666666667" style="31" customWidth="1"/>
    <col min="23" max="23" width="10.1018518518519" style="32" customWidth="1"/>
    <col min="24" max="24" width="9.21296296296296" style="17" customWidth="1"/>
    <col min="25" max="25" width="16.6666666666667" style="17" customWidth="1"/>
    <col min="26" max="27" width="9" style="33"/>
    <col min="28" max="28" width="10.212962962963" style="34"/>
    <col min="29" max="16384" width="9" style="17"/>
  </cols>
  <sheetData>
    <row r="1" s="15" customFormat="1" ht="49.05" customHeight="1" spans="1:15">
      <c r="A1" s="35"/>
      <c r="B1" s="36" t="s">
        <v>1</v>
      </c>
      <c r="C1" s="37" t="s">
        <v>2</v>
      </c>
      <c r="D1" s="37" t="s">
        <v>3</v>
      </c>
      <c r="E1" s="37" t="s">
        <v>4</v>
      </c>
      <c r="F1" s="38" t="s">
        <v>49</v>
      </c>
      <c r="G1" s="38" t="s">
        <v>6</v>
      </c>
      <c r="H1" s="39" t="s">
        <v>7</v>
      </c>
      <c r="I1" s="37" t="s">
        <v>8</v>
      </c>
      <c r="J1" s="392" t="s">
        <v>9</v>
      </c>
      <c r="K1" s="392" t="s">
        <v>10</v>
      </c>
      <c r="L1" s="392" t="s">
        <v>11</v>
      </c>
      <c r="M1" s="44" t="s">
        <v>12</v>
      </c>
      <c r="N1" s="44" t="s">
        <v>13</v>
      </c>
      <c r="O1" s="45" t="s">
        <v>50</v>
      </c>
    </row>
    <row r="2" s="16" customFormat="1" ht="44" customHeight="1" spans="1:15">
      <c r="A2" s="18" t="s">
        <v>51</v>
      </c>
      <c r="B2" s="40" t="s">
        <v>52</v>
      </c>
      <c r="C2" s="41" t="s">
        <v>16</v>
      </c>
      <c r="D2" s="41" t="s">
        <v>53</v>
      </c>
      <c r="E2" s="42" t="s">
        <v>54</v>
      </c>
      <c r="F2" s="22" t="s">
        <v>55</v>
      </c>
      <c r="G2" s="22" t="s">
        <v>56</v>
      </c>
      <c r="H2" s="23" t="s">
        <v>57</v>
      </c>
      <c r="I2" s="46" t="s">
        <v>22</v>
      </c>
      <c r="J2" s="133">
        <v>4</v>
      </c>
      <c r="K2" s="133">
        <f t="shared" ref="K2:K16" si="0">J2</f>
        <v>4</v>
      </c>
      <c r="L2" s="133">
        <v>6</v>
      </c>
      <c r="M2" s="47">
        <v>3.2</v>
      </c>
      <c r="N2" s="47"/>
      <c r="O2" s="22"/>
    </row>
    <row r="3" s="16" customFormat="1" ht="44" customHeight="1" spans="1:15">
      <c r="A3" s="18" t="s">
        <v>51</v>
      </c>
      <c r="B3" s="40" t="s">
        <v>58</v>
      </c>
      <c r="C3" s="41" t="s">
        <v>16</v>
      </c>
      <c r="D3" s="41" t="s">
        <v>53</v>
      </c>
      <c r="E3" s="42" t="s">
        <v>54</v>
      </c>
      <c r="F3" s="22" t="s">
        <v>55</v>
      </c>
      <c r="G3" s="22" t="s">
        <v>56</v>
      </c>
      <c r="H3" s="23" t="s">
        <v>57</v>
      </c>
      <c r="I3" s="46" t="s">
        <v>22</v>
      </c>
      <c r="J3" s="133">
        <v>4</v>
      </c>
      <c r="K3" s="133">
        <f t="shared" si="0"/>
        <v>4</v>
      </c>
      <c r="L3" s="133">
        <v>6</v>
      </c>
      <c r="M3" s="47">
        <v>3.2</v>
      </c>
      <c r="N3" s="47"/>
      <c r="O3" s="22"/>
    </row>
    <row r="4" s="16" customFormat="1" ht="44" customHeight="1" spans="1:15">
      <c r="A4" s="18" t="s">
        <v>51</v>
      </c>
      <c r="B4" s="40" t="s">
        <v>59</v>
      </c>
      <c r="C4" s="41" t="s">
        <v>16</v>
      </c>
      <c r="D4" s="41" t="s">
        <v>53</v>
      </c>
      <c r="E4" s="42" t="s">
        <v>54</v>
      </c>
      <c r="F4" s="22" t="s">
        <v>55</v>
      </c>
      <c r="G4" s="22" t="s">
        <v>56</v>
      </c>
      <c r="H4" s="23" t="s">
        <v>57</v>
      </c>
      <c r="I4" s="46" t="s">
        <v>22</v>
      </c>
      <c r="J4" s="133">
        <v>3</v>
      </c>
      <c r="K4" s="133">
        <f t="shared" si="0"/>
        <v>3</v>
      </c>
      <c r="L4" s="133">
        <v>5</v>
      </c>
      <c r="M4" s="47">
        <v>3.2</v>
      </c>
      <c r="N4" s="47"/>
      <c r="O4" s="22"/>
    </row>
    <row r="5" s="16" customFormat="1" ht="44" customHeight="1" spans="1:15">
      <c r="A5" s="18" t="s">
        <v>51</v>
      </c>
      <c r="B5" s="40" t="s">
        <v>60</v>
      </c>
      <c r="C5" s="41" t="s">
        <v>16</v>
      </c>
      <c r="D5" s="41" t="s">
        <v>53</v>
      </c>
      <c r="E5" s="42" t="s">
        <v>54</v>
      </c>
      <c r="F5" s="22" t="s">
        <v>55</v>
      </c>
      <c r="G5" s="22" t="s">
        <v>56</v>
      </c>
      <c r="H5" s="23" t="s">
        <v>57</v>
      </c>
      <c r="I5" s="46" t="s">
        <v>22</v>
      </c>
      <c r="J5" s="133">
        <v>4</v>
      </c>
      <c r="K5" s="133">
        <f t="shared" si="0"/>
        <v>4</v>
      </c>
      <c r="L5" s="133">
        <v>6</v>
      </c>
      <c r="M5" s="47">
        <v>3.2</v>
      </c>
      <c r="N5" s="47"/>
      <c r="O5" s="22"/>
    </row>
    <row r="6" s="16" customFormat="1" ht="44" customHeight="1" spans="1:15">
      <c r="A6" s="18" t="s">
        <v>51</v>
      </c>
      <c r="B6" s="40" t="s">
        <v>61</v>
      </c>
      <c r="C6" s="41" t="s">
        <v>16</v>
      </c>
      <c r="D6" s="41" t="s">
        <v>53</v>
      </c>
      <c r="E6" s="42" t="s">
        <v>54</v>
      </c>
      <c r="F6" s="22" t="s">
        <v>55</v>
      </c>
      <c r="G6" s="22" t="s">
        <v>62</v>
      </c>
      <c r="H6" s="23" t="s">
        <v>57</v>
      </c>
      <c r="I6" s="46" t="s">
        <v>22</v>
      </c>
      <c r="J6" s="133">
        <v>5</v>
      </c>
      <c r="K6" s="133">
        <f>ROUNDUP(J6*0.2,0)</f>
        <v>1</v>
      </c>
      <c r="L6" s="133">
        <v>203</v>
      </c>
      <c r="M6" s="47">
        <v>3.2</v>
      </c>
      <c r="N6" s="47"/>
      <c r="O6" s="22"/>
    </row>
    <row r="7" s="243" customFormat="1" ht="44" customHeight="1" spans="1:15">
      <c r="A7" s="18" t="s">
        <v>51</v>
      </c>
      <c r="B7" s="40" t="s">
        <v>63</v>
      </c>
      <c r="C7" s="41" t="s">
        <v>16</v>
      </c>
      <c r="D7" s="41" t="s">
        <v>53</v>
      </c>
      <c r="E7" s="42" t="s">
        <v>54</v>
      </c>
      <c r="F7" s="22" t="s">
        <v>55</v>
      </c>
      <c r="G7" s="22" t="s">
        <v>64</v>
      </c>
      <c r="H7" s="23" t="s">
        <v>65</v>
      </c>
      <c r="I7" s="46" t="s">
        <v>22</v>
      </c>
      <c r="J7" s="133">
        <v>3</v>
      </c>
      <c r="K7" s="133">
        <f t="shared" si="0"/>
        <v>3</v>
      </c>
      <c r="L7" s="133">
        <v>1</v>
      </c>
      <c r="M7" s="47">
        <v>3.2</v>
      </c>
      <c r="N7" s="48"/>
      <c r="O7" s="22"/>
    </row>
    <row r="8" s="243" customFormat="1" ht="44" customHeight="1" spans="1:15">
      <c r="A8" s="18" t="s">
        <v>51</v>
      </c>
      <c r="B8" s="40" t="s">
        <v>66</v>
      </c>
      <c r="C8" s="41" t="s">
        <v>16</v>
      </c>
      <c r="D8" s="41" t="s">
        <v>53</v>
      </c>
      <c r="E8" s="42" t="s">
        <v>54</v>
      </c>
      <c r="F8" s="22" t="s">
        <v>55</v>
      </c>
      <c r="G8" s="22" t="s">
        <v>67</v>
      </c>
      <c r="H8" s="23" t="s">
        <v>57</v>
      </c>
      <c r="I8" s="46" t="s">
        <v>22</v>
      </c>
      <c r="J8" s="133">
        <v>3</v>
      </c>
      <c r="K8" s="133">
        <f t="shared" si="0"/>
        <v>3</v>
      </c>
      <c r="L8" s="133">
        <v>2</v>
      </c>
      <c r="M8" s="47">
        <v>3.2</v>
      </c>
      <c r="N8" s="48"/>
      <c r="O8" s="22"/>
    </row>
    <row r="9" s="243" customFormat="1" ht="44" customHeight="1" spans="1:15">
      <c r="A9" s="18" t="s">
        <v>51</v>
      </c>
      <c r="B9" s="40" t="s">
        <v>68</v>
      </c>
      <c r="C9" s="41" t="s">
        <v>16</v>
      </c>
      <c r="D9" s="41" t="s">
        <v>53</v>
      </c>
      <c r="E9" s="42" t="s">
        <v>54</v>
      </c>
      <c r="F9" s="22" t="s">
        <v>55</v>
      </c>
      <c r="G9" s="22" t="s">
        <v>69</v>
      </c>
      <c r="H9" s="23" t="s">
        <v>70</v>
      </c>
      <c r="I9" s="46" t="s">
        <v>22</v>
      </c>
      <c r="J9" s="133">
        <v>3</v>
      </c>
      <c r="K9" s="133">
        <f t="shared" si="0"/>
        <v>3</v>
      </c>
      <c r="L9" s="133">
        <v>1</v>
      </c>
      <c r="M9" s="47">
        <v>3.2</v>
      </c>
      <c r="N9" s="48"/>
      <c r="O9" s="22"/>
    </row>
    <row r="10" s="243" customFormat="1" ht="44" customHeight="1" spans="1:15">
      <c r="A10" s="18" t="s">
        <v>51</v>
      </c>
      <c r="B10" s="40" t="s">
        <v>71</v>
      </c>
      <c r="C10" s="41" t="s">
        <v>16</v>
      </c>
      <c r="D10" s="41" t="s">
        <v>53</v>
      </c>
      <c r="E10" s="42" t="s">
        <v>54</v>
      </c>
      <c r="F10" s="22" t="s">
        <v>55</v>
      </c>
      <c r="G10" s="22" t="s">
        <v>69</v>
      </c>
      <c r="H10" s="23" t="s">
        <v>70</v>
      </c>
      <c r="I10" s="46" t="s">
        <v>22</v>
      </c>
      <c r="J10" s="133">
        <v>4</v>
      </c>
      <c r="K10" s="133">
        <f t="shared" si="0"/>
        <v>4</v>
      </c>
      <c r="L10" s="133">
        <v>1</v>
      </c>
      <c r="M10" s="47">
        <v>3.2</v>
      </c>
      <c r="N10" s="48"/>
      <c r="O10" s="22"/>
    </row>
    <row r="11" s="243" customFormat="1" ht="44" customHeight="1" spans="1:15">
      <c r="A11" s="18" t="s">
        <v>51</v>
      </c>
      <c r="B11" s="40" t="s">
        <v>72</v>
      </c>
      <c r="C11" s="41" t="s">
        <v>16</v>
      </c>
      <c r="D11" s="41" t="s">
        <v>53</v>
      </c>
      <c r="E11" s="42" t="s">
        <v>54</v>
      </c>
      <c r="F11" s="22" t="s">
        <v>55</v>
      </c>
      <c r="G11" s="22" t="s">
        <v>69</v>
      </c>
      <c r="H11" s="23" t="s">
        <v>70</v>
      </c>
      <c r="I11" s="46" t="s">
        <v>22</v>
      </c>
      <c r="J11" s="133">
        <v>5</v>
      </c>
      <c r="K11" s="133">
        <f t="shared" si="0"/>
        <v>5</v>
      </c>
      <c r="L11" s="133">
        <v>1</v>
      </c>
      <c r="M11" s="47">
        <v>3.2</v>
      </c>
      <c r="N11" s="48"/>
      <c r="O11" s="22"/>
    </row>
    <row r="12" s="243" customFormat="1" ht="44" customHeight="1" spans="1:15">
      <c r="A12" s="18" t="s">
        <v>51</v>
      </c>
      <c r="B12" s="40" t="s">
        <v>73</v>
      </c>
      <c r="C12" s="41" t="s">
        <v>16</v>
      </c>
      <c r="D12" s="41" t="s">
        <v>53</v>
      </c>
      <c r="E12" s="42" t="s">
        <v>54</v>
      </c>
      <c r="F12" s="22" t="s">
        <v>55</v>
      </c>
      <c r="G12" s="22" t="s">
        <v>74</v>
      </c>
      <c r="H12" s="23" t="s">
        <v>65</v>
      </c>
      <c r="I12" s="46" t="s">
        <v>22</v>
      </c>
      <c r="J12" s="133">
        <v>4</v>
      </c>
      <c r="K12" s="133">
        <f t="shared" si="0"/>
        <v>4</v>
      </c>
      <c r="L12" s="133">
        <v>0</v>
      </c>
      <c r="M12" s="393">
        <v>3.1</v>
      </c>
      <c r="N12" s="48"/>
      <c r="O12" s="22"/>
    </row>
    <row r="13" s="243" customFormat="1" ht="44" customHeight="1" spans="1:15">
      <c r="A13" s="18" t="s">
        <v>51</v>
      </c>
      <c r="B13" s="40" t="s">
        <v>75</v>
      </c>
      <c r="C13" s="41" t="s">
        <v>16</v>
      </c>
      <c r="D13" s="41" t="s">
        <v>53</v>
      </c>
      <c r="E13" s="42" t="s">
        <v>54</v>
      </c>
      <c r="F13" s="22" t="s">
        <v>55</v>
      </c>
      <c r="G13" s="22" t="s">
        <v>74</v>
      </c>
      <c r="H13" s="23" t="s">
        <v>65</v>
      </c>
      <c r="I13" s="46" t="s">
        <v>22</v>
      </c>
      <c r="J13" s="133">
        <v>3</v>
      </c>
      <c r="K13" s="133">
        <f t="shared" si="0"/>
        <v>3</v>
      </c>
      <c r="L13" s="133">
        <v>0</v>
      </c>
      <c r="M13" s="393">
        <v>3.1</v>
      </c>
      <c r="N13" s="48"/>
      <c r="O13" s="22"/>
    </row>
    <row r="14" s="243" customFormat="1" ht="44" customHeight="1" spans="1:15">
      <c r="A14" s="18" t="s">
        <v>51</v>
      </c>
      <c r="B14" s="40" t="s">
        <v>76</v>
      </c>
      <c r="C14" s="41" t="s">
        <v>16</v>
      </c>
      <c r="D14" s="41" t="s">
        <v>53</v>
      </c>
      <c r="E14" s="42" t="s">
        <v>54</v>
      </c>
      <c r="F14" s="22" t="s">
        <v>55</v>
      </c>
      <c r="G14" s="22" t="s">
        <v>74</v>
      </c>
      <c r="H14" s="23" t="s">
        <v>65</v>
      </c>
      <c r="I14" s="46" t="s">
        <v>22</v>
      </c>
      <c r="J14" s="133">
        <v>4</v>
      </c>
      <c r="K14" s="133">
        <f t="shared" si="0"/>
        <v>4</v>
      </c>
      <c r="L14" s="133">
        <v>0</v>
      </c>
      <c r="M14" s="393">
        <v>3.1</v>
      </c>
      <c r="N14" s="48"/>
      <c r="O14" s="22"/>
    </row>
    <row r="15" s="243" customFormat="1" ht="44" customHeight="1" spans="1:15">
      <c r="A15" s="18" t="s">
        <v>51</v>
      </c>
      <c r="B15" s="40" t="s">
        <v>77</v>
      </c>
      <c r="C15" s="41" t="s">
        <v>16</v>
      </c>
      <c r="D15" s="41" t="s">
        <v>53</v>
      </c>
      <c r="E15" s="42" t="s">
        <v>54</v>
      </c>
      <c r="F15" s="22" t="s">
        <v>55</v>
      </c>
      <c r="G15" s="22" t="s">
        <v>74</v>
      </c>
      <c r="H15" s="23" t="s">
        <v>65</v>
      </c>
      <c r="I15" s="46" t="s">
        <v>22</v>
      </c>
      <c r="J15" s="133">
        <v>3</v>
      </c>
      <c r="K15" s="133">
        <f t="shared" si="0"/>
        <v>3</v>
      </c>
      <c r="L15" s="133">
        <v>0</v>
      </c>
      <c r="M15" s="393">
        <v>3.1</v>
      </c>
      <c r="N15" s="48"/>
      <c r="O15" s="22"/>
    </row>
    <row r="16" s="243" customFormat="1" ht="44" customHeight="1" spans="1:15">
      <c r="A16" s="18" t="s">
        <v>51</v>
      </c>
      <c r="B16" s="40" t="s">
        <v>78</v>
      </c>
      <c r="C16" s="41" t="s">
        <v>16</v>
      </c>
      <c r="D16" s="41" t="s">
        <v>53</v>
      </c>
      <c r="E16" s="42" t="s">
        <v>54</v>
      </c>
      <c r="F16" s="22" t="s">
        <v>55</v>
      </c>
      <c r="G16" s="22" t="s">
        <v>74</v>
      </c>
      <c r="H16" s="23" t="s">
        <v>65</v>
      </c>
      <c r="I16" s="46" t="s">
        <v>22</v>
      </c>
      <c r="J16" s="133">
        <v>4</v>
      </c>
      <c r="K16" s="133">
        <f t="shared" si="0"/>
        <v>4</v>
      </c>
      <c r="L16" s="133">
        <v>0</v>
      </c>
      <c r="M16" s="393">
        <v>3.1</v>
      </c>
      <c r="N16" s="48"/>
      <c r="O16" s="22"/>
    </row>
    <row r="17" s="243" customFormat="1" ht="44" customHeight="1" spans="1:15">
      <c r="A17" s="18" t="s">
        <v>51</v>
      </c>
      <c r="B17" s="40" t="s">
        <v>79</v>
      </c>
      <c r="C17" s="41" t="s">
        <v>16</v>
      </c>
      <c r="D17" s="41" t="s">
        <v>53</v>
      </c>
      <c r="E17" s="42" t="s">
        <v>54</v>
      </c>
      <c r="F17" s="22" t="s">
        <v>55</v>
      </c>
      <c r="G17" s="22" t="s">
        <v>80</v>
      </c>
      <c r="H17" s="23" t="s">
        <v>57</v>
      </c>
      <c r="I17" s="46" t="s">
        <v>22</v>
      </c>
      <c r="J17" s="133">
        <v>6</v>
      </c>
      <c r="K17" s="133">
        <f t="shared" ref="K17:K20" si="1">ROUNDUP(J17*0.2,0)</f>
        <v>2</v>
      </c>
      <c r="L17" s="133">
        <v>208</v>
      </c>
      <c r="M17" s="47">
        <v>3.2</v>
      </c>
      <c r="N17" s="48"/>
      <c r="O17" s="22"/>
    </row>
    <row r="18" s="243" customFormat="1" ht="44" customHeight="1" spans="1:15">
      <c r="A18" s="18" t="s">
        <v>51</v>
      </c>
      <c r="B18" s="40" t="s">
        <v>81</v>
      </c>
      <c r="C18" s="41" t="s">
        <v>16</v>
      </c>
      <c r="D18" s="41" t="s">
        <v>53</v>
      </c>
      <c r="E18" s="42" t="s">
        <v>54</v>
      </c>
      <c r="F18" s="22" t="s">
        <v>55</v>
      </c>
      <c r="G18" s="22" t="s">
        <v>80</v>
      </c>
      <c r="H18" s="23" t="s">
        <v>57</v>
      </c>
      <c r="I18" s="46" t="s">
        <v>22</v>
      </c>
      <c r="J18" s="133">
        <v>3</v>
      </c>
      <c r="K18" s="133">
        <f t="shared" si="1"/>
        <v>1</v>
      </c>
      <c r="L18" s="133">
        <v>104</v>
      </c>
      <c r="M18" s="47">
        <v>3.2</v>
      </c>
      <c r="N18" s="48"/>
      <c r="O18" s="22"/>
    </row>
    <row r="19" s="243" customFormat="1" ht="44" customHeight="1" spans="1:15">
      <c r="A19" s="18" t="s">
        <v>51</v>
      </c>
      <c r="B19" s="40" t="s">
        <v>82</v>
      </c>
      <c r="C19" s="41" t="s">
        <v>16</v>
      </c>
      <c r="D19" s="41" t="s">
        <v>53</v>
      </c>
      <c r="E19" s="42" t="s">
        <v>54</v>
      </c>
      <c r="F19" s="22" t="s">
        <v>55</v>
      </c>
      <c r="G19" s="22" t="s">
        <v>83</v>
      </c>
      <c r="H19" s="23" t="s">
        <v>57</v>
      </c>
      <c r="I19" s="46" t="s">
        <v>22</v>
      </c>
      <c r="J19" s="133">
        <v>4</v>
      </c>
      <c r="K19" s="133"/>
      <c r="L19" s="133">
        <v>516</v>
      </c>
      <c r="M19" s="47">
        <v>3.2</v>
      </c>
      <c r="N19" s="48"/>
      <c r="O19" s="22"/>
    </row>
    <row r="20" s="243" customFormat="1" ht="44" customHeight="1" spans="1:15">
      <c r="A20" s="18" t="s">
        <v>51</v>
      </c>
      <c r="B20" s="40" t="s">
        <v>84</v>
      </c>
      <c r="C20" s="41" t="s">
        <v>16</v>
      </c>
      <c r="D20" s="41" t="s">
        <v>53</v>
      </c>
      <c r="E20" s="42" t="s">
        <v>54</v>
      </c>
      <c r="F20" s="22" t="s">
        <v>55</v>
      </c>
      <c r="G20" s="22" t="s">
        <v>85</v>
      </c>
      <c r="H20" s="23" t="s">
        <v>57</v>
      </c>
      <c r="I20" s="46" t="s">
        <v>22</v>
      </c>
      <c r="J20" s="133">
        <v>2</v>
      </c>
      <c r="K20" s="133">
        <f t="shared" si="1"/>
        <v>1</v>
      </c>
      <c r="L20" s="133">
        <v>34</v>
      </c>
      <c r="M20" s="47">
        <v>3.2</v>
      </c>
      <c r="N20" s="48"/>
      <c r="O20" s="22"/>
    </row>
    <row r="21" s="243" customFormat="1" ht="44" customHeight="1" spans="1:15">
      <c r="A21" s="18" t="s">
        <v>51</v>
      </c>
      <c r="B21" s="40" t="s">
        <v>86</v>
      </c>
      <c r="C21" s="41" t="s">
        <v>16</v>
      </c>
      <c r="D21" s="41" t="s">
        <v>53</v>
      </c>
      <c r="E21" s="42" t="s">
        <v>54</v>
      </c>
      <c r="F21" s="22" t="s">
        <v>55</v>
      </c>
      <c r="G21" s="22" t="s">
        <v>87</v>
      </c>
      <c r="H21" s="23" t="s">
        <v>57</v>
      </c>
      <c r="I21" s="46" t="s">
        <v>22</v>
      </c>
      <c r="J21" s="133">
        <v>1</v>
      </c>
      <c r="K21" s="133"/>
      <c r="L21" s="133">
        <v>65</v>
      </c>
      <c r="M21" s="47">
        <v>3.2</v>
      </c>
      <c r="N21" s="48"/>
      <c r="O21" s="22"/>
    </row>
    <row r="22" s="243" customFormat="1" ht="44" customHeight="1" spans="1:15">
      <c r="A22" s="18" t="s">
        <v>51</v>
      </c>
      <c r="B22" s="40" t="s">
        <v>88</v>
      </c>
      <c r="C22" s="41" t="s">
        <v>16</v>
      </c>
      <c r="D22" s="41" t="s">
        <v>89</v>
      </c>
      <c r="E22" s="42" t="s">
        <v>54</v>
      </c>
      <c r="F22" s="22" t="s">
        <v>90</v>
      </c>
      <c r="G22" s="22" t="s">
        <v>91</v>
      </c>
      <c r="H22" s="23" t="s">
        <v>92</v>
      </c>
      <c r="I22" s="46" t="s">
        <v>22</v>
      </c>
      <c r="J22" s="133">
        <v>1</v>
      </c>
      <c r="K22" s="133">
        <f t="shared" ref="K22:K30" si="2">J22</f>
        <v>1</v>
      </c>
      <c r="L22" s="133">
        <v>4</v>
      </c>
      <c r="M22" s="47">
        <v>3.2</v>
      </c>
      <c r="N22" s="48"/>
      <c r="O22" s="22"/>
    </row>
    <row r="23" s="243" customFormat="1" ht="44" customHeight="1" spans="1:15">
      <c r="A23" s="18" t="s">
        <v>51</v>
      </c>
      <c r="B23" s="40" t="s">
        <v>93</v>
      </c>
      <c r="C23" s="41" t="s">
        <v>16</v>
      </c>
      <c r="D23" s="41" t="s">
        <v>89</v>
      </c>
      <c r="E23" s="42" t="s">
        <v>54</v>
      </c>
      <c r="F23" s="22" t="s">
        <v>90</v>
      </c>
      <c r="G23" s="22" t="s">
        <v>94</v>
      </c>
      <c r="H23" s="23" t="s">
        <v>92</v>
      </c>
      <c r="I23" s="46" t="s">
        <v>22</v>
      </c>
      <c r="J23" s="133">
        <v>1</v>
      </c>
      <c r="K23" s="133">
        <f>ROUNDUP(J23*0.2,0)</f>
        <v>1</v>
      </c>
      <c r="L23" s="133">
        <v>75</v>
      </c>
      <c r="M23" s="47">
        <v>3.2</v>
      </c>
      <c r="N23" s="48"/>
      <c r="O23" s="22"/>
    </row>
    <row r="24" s="243" customFormat="1" ht="44" customHeight="1" spans="1:15">
      <c r="A24" s="18" t="s">
        <v>51</v>
      </c>
      <c r="B24" s="40" t="s">
        <v>95</v>
      </c>
      <c r="C24" s="41" t="s">
        <v>16</v>
      </c>
      <c r="D24" s="41" t="s">
        <v>89</v>
      </c>
      <c r="E24" s="42" t="s">
        <v>54</v>
      </c>
      <c r="F24" s="22" t="s">
        <v>90</v>
      </c>
      <c r="G24" s="22" t="s">
        <v>96</v>
      </c>
      <c r="H24" s="23" t="s">
        <v>97</v>
      </c>
      <c r="I24" s="46" t="s">
        <v>22</v>
      </c>
      <c r="J24" s="133">
        <v>1</v>
      </c>
      <c r="K24" s="133">
        <f t="shared" si="2"/>
        <v>1</v>
      </c>
      <c r="L24" s="133">
        <v>2</v>
      </c>
      <c r="M24" s="47">
        <v>3.2</v>
      </c>
      <c r="N24" s="48"/>
      <c r="O24" s="22"/>
    </row>
    <row r="25" s="243" customFormat="1" ht="44" customHeight="1" spans="1:15">
      <c r="A25" s="18" t="s">
        <v>51</v>
      </c>
      <c r="B25" s="40" t="s">
        <v>98</v>
      </c>
      <c r="C25" s="41" t="s">
        <v>16</v>
      </c>
      <c r="D25" s="41" t="s">
        <v>89</v>
      </c>
      <c r="E25" s="42" t="s">
        <v>54</v>
      </c>
      <c r="F25" s="22" t="s">
        <v>90</v>
      </c>
      <c r="G25" s="22" t="s">
        <v>99</v>
      </c>
      <c r="H25" s="23" t="s">
        <v>100</v>
      </c>
      <c r="I25" s="46" t="s">
        <v>22</v>
      </c>
      <c r="J25" s="133">
        <v>1</v>
      </c>
      <c r="K25" s="133">
        <f t="shared" si="2"/>
        <v>1</v>
      </c>
      <c r="L25" s="133">
        <v>4</v>
      </c>
      <c r="M25" s="393">
        <v>3.2</v>
      </c>
      <c r="N25" s="48"/>
      <c r="O25" s="22"/>
    </row>
    <row r="26" s="243" customFormat="1" ht="44" customHeight="1" spans="1:15">
      <c r="A26" s="18" t="s">
        <v>51</v>
      </c>
      <c r="B26" s="40" t="s">
        <v>101</v>
      </c>
      <c r="C26" s="41" t="s">
        <v>16</v>
      </c>
      <c r="D26" s="41" t="s">
        <v>89</v>
      </c>
      <c r="E26" s="42" t="s">
        <v>54</v>
      </c>
      <c r="F26" s="22" t="s">
        <v>90</v>
      </c>
      <c r="G26" s="22" t="s">
        <v>102</v>
      </c>
      <c r="H26" s="23" t="s">
        <v>103</v>
      </c>
      <c r="I26" s="46" t="s">
        <v>22</v>
      </c>
      <c r="J26" s="133">
        <v>1</v>
      </c>
      <c r="K26" s="133">
        <f t="shared" si="2"/>
        <v>1</v>
      </c>
      <c r="L26" s="133">
        <v>1</v>
      </c>
      <c r="M26" s="393">
        <v>3.2</v>
      </c>
      <c r="N26" s="48"/>
      <c r="O26" s="22"/>
    </row>
    <row r="27" s="243" customFormat="1" ht="44" customHeight="1" spans="1:15">
      <c r="A27" s="18" t="s">
        <v>51</v>
      </c>
      <c r="B27" s="40" t="s">
        <v>104</v>
      </c>
      <c r="C27" s="41" t="s">
        <v>16</v>
      </c>
      <c r="D27" s="41" t="s">
        <v>89</v>
      </c>
      <c r="E27" s="42" t="s">
        <v>54</v>
      </c>
      <c r="F27" s="22" t="s">
        <v>90</v>
      </c>
      <c r="G27" s="22" t="s">
        <v>91</v>
      </c>
      <c r="H27" s="23" t="s">
        <v>92</v>
      </c>
      <c r="I27" s="46" t="s">
        <v>22</v>
      </c>
      <c r="J27" s="133">
        <v>1</v>
      </c>
      <c r="K27" s="133">
        <f t="shared" si="2"/>
        <v>1</v>
      </c>
      <c r="L27" s="133">
        <v>1</v>
      </c>
      <c r="M27" s="47">
        <v>3.2</v>
      </c>
      <c r="N27" s="48"/>
      <c r="O27" s="22"/>
    </row>
    <row r="28" s="243" customFormat="1" ht="44" customHeight="1" spans="1:15">
      <c r="A28" s="18" t="s">
        <v>51</v>
      </c>
      <c r="B28" s="40" t="s">
        <v>105</v>
      </c>
      <c r="C28" s="41" t="s">
        <v>16</v>
      </c>
      <c r="D28" s="41" t="s">
        <v>89</v>
      </c>
      <c r="E28" s="42" t="s">
        <v>54</v>
      </c>
      <c r="F28" s="22" t="s">
        <v>90</v>
      </c>
      <c r="G28" s="22" t="s">
        <v>106</v>
      </c>
      <c r="H28" s="23" t="s">
        <v>92</v>
      </c>
      <c r="I28" s="46" t="s">
        <v>22</v>
      </c>
      <c r="J28" s="133">
        <v>1</v>
      </c>
      <c r="K28" s="133">
        <f t="shared" si="2"/>
        <v>1</v>
      </c>
      <c r="L28" s="133">
        <v>1</v>
      </c>
      <c r="M28" s="47">
        <v>3.2</v>
      </c>
      <c r="N28" s="48"/>
      <c r="O28" s="22"/>
    </row>
    <row r="29" s="243" customFormat="1" ht="44" customHeight="1" spans="1:15">
      <c r="A29" s="18" t="s">
        <v>51</v>
      </c>
      <c r="B29" s="40" t="s">
        <v>107</v>
      </c>
      <c r="C29" s="41" t="s">
        <v>16</v>
      </c>
      <c r="D29" s="41" t="s">
        <v>89</v>
      </c>
      <c r="E29" s="42" t="s">
        <v>54</v>
      </c>
      <c r="F29" s="22" t="s">
        <v>90</v>
      </c>
      <c r="G29" s="22" t="s">
        <v>102</v>
      </c>
      <c r="H29" s="23" t="s">
        <v>103</v>
      </c>
      <c r="I29" s="46" t="s">
        <v>22</v>
      </c>
      <c r="J29" s="133">
        <v>1</v>
      </c>
      <c r="K29" s="133">
        <f t="shared" si="2"/>
        <v>1</v>
      </c>
      <c r="L29" s="133">
        <v>6</v>
      </c>
      <c r="M29" s="393">
        <v>3.2</v>
      </c>
      <c r="N29" s="48"/>
      <c r="O29" s="22"/>
    </row>
    <row r="30" s="243" customFormat="1" ht="44" customHeight="1" spans="1:15">
      <c r="A30" s="18" t="s">
        <v>51</v>
      </c>
      <c r="B30" s="40" t="s">
        <v>108</v>
      </c>
      <c r="C30" s="41" t="s">
        <v>16</v>
      </c>
      <c r="D30" s="41" t="s">
        <v>89</v>
      </c>
      <c r="E30" s="42" t="s">
        <v>54</v>
      </c>
      <c r="F30" s="22" t="s">
        <v>90</v>
      </c>
      <c r="G30" s="22" t="s">
        <v>102</v>
      </c>
      <c r="H30" s="23" t="s">
        <v>103</v>
      </c>
      <c r="I30" s="46" t="s">
        <v>22</v>
      </c>
      <c r="J30" s="133">
        <v>2</v>
      </c>
      <c r="K30" s="133">
        <f t="shared" si="2"/>
        <v>2</v>
      </c>
      <c r="L30" s="133">
        <v>12</v>
      </c>
      <c r="M30" s="393">
        <v>3.2</v>
      </c>
      <c r="N30" s="48"/>
      <c r="O30" s="22"/>
    </row>
    <row r="31" s="243" customFormat="1" ht="44" customHeight="1" spans="1:15">
      <c r="A31" s="18" t="s">
        <v>51</v>
      </c>
      <c r="B31" s="40" t="s">
        <v>109</v>
      </c>
      <c r="C31" s="41" t="s">
        <v>16</v>
      </c>
      <c r="D31" s="41" t="s">
        <v>89</v>
      </c>
      <c r="E31" s="42" t="s">
        <v>54</v>
      </c>
      <c r="F31" s="22" t="s">
        <v>90</v>
      </c>
      <c r="G31" s="22" t="s">
        <v>110</v>
      </c>
      <c r="H31" s="23" t="s">
        <v>92</v>
      </c>
      <c r="I31" s="46" t="s">
        <v>22</v>
      </c>
      <c r="J31" s="133">
        <v>1</v>
      </c>
      <c r="K31" s="133">
        <f t="shared" ref="K31:K33" si="3">ROUNDUP(J31*0.2,0)</f>
        <v>1</v>
      </c>
      <c r="L31" s="133">
        <v>33</v>
      </c>
      <c r="M31" s="47">
        <v>3.2</v>
      </c>
      <c r="N31" s="48"/>
      <c r="O31" s="22"/>
    </row>
    <row r="32" s="243" customFormat="1" ht="44" customHeight="1" spans="1:15">
      <c r="A32" s="18" t="s">
        <v>51</v>
      </c>
      <c r="B32" s="40" t="s">
        <v>111</v>
      </c>
      <c r="C32" s="41" t="s">
        <v>16</v>
      </c>
      <c r="D32" s="41" t="s">
        <v>89</v>
      </c>
      <c r="E32" s="42" t="s">
        <v>54</v>
      </c>
      <c r="F32" s="22" t="s">
        <v>90</v>
      </c>
      <c r="G32" s="22" t="s">
        <v>110</v>
      </c>
      <c r="H32" s="23" t="s">
        <v>92</v>
      </c>
      <c r="I32" s="46" t="s">
        <v>22</v>
      </c>
      <c r="J32" s="133">
        <v>1</v>
      </c>
      <c r="K32" s="133">
        <f t="shared" si="3"/>
        <v>1</v>
      </c>
      <c r="L32" s="133">
        <v>33</v>
      </c>
      <c r="M32" s="47">
        <v>3.2</v>
      </c>
      <c r="N32" s="48"/>
      <c r="O32" s="22"/>
    </row>
    <row r="33" s="243" customFormat="1" ht="44" customHeight="1" spans="1:15">
      <c r="A33" s="18" t="s">
        <v>51</v>
      </c>
      <c r="B33" s="40" t="s">
        <v>112</v>
      </c>
      <c r="C33" s="41" t="s">
        <v>16</v>
      </c>
      <c r="D33" s="41" t="s">
        <v>89</v>
      </c>
      <c r="E33" s="42" t="s">
        <v>54</v>
      </c>
      <c r="F33" s="22" t="s">
        <v>90</v>
      </c>
      <c r="G33" s="22" t="s">
        <v>94</v>
      </c>
      <c r="H33" s="23" t="s">
        <v>92</v>
      </c>
      <c r="I33" s="46" t="s">
        <v>22</v>
      </c>
      <c r="J33" s="133">
        <v>1</v>
      </c>
      <c r="K33" s="133">
        <f t="shared" si="3"/>
        <v>1</v>
      </c>
      <c r="L33" s="133">
        <v>75</v>
      </c>
      <c r="M33" s="47">
        <v>3.2</v>
      </c>
      <c r="N33" s="48"/>
      <c r="O33" s="22"/>
    </row>
    <row r="34" s="243" customFormat="1" ht="44" customHeight="1" spans="1:15">
      <c r="A34" s="18" t="s">
        <v>51</v>
      </c>
      <c r="B34" s="40" t="s">
        <v>113</v>
      </c>
      <c r="C34" s="41" t="s">
        <v>16</v>
      </c>
      <c r="D34" s="41" t="s">
        <v>89</v>
      </c>
      <c r="E34" s="42" t="s">
        <v>54</v>
      </c>
      <c r="F34" s="22" t="s">
        <v>114</v>
      </c>
      <c r="G34" s="22" t="s">
        <v>115</v>
      </c>
      <c r="H34" s="23" t="s">
        <v>92</v>
      </c>
      <c r="I34" s="46" t="s">
        <v>22</v>
      </c>
      <c r="J34" s="133">
        <v>4</v>
      </c>
      <c r="K34" s="133">
        <f t="shared" ref="K34:K36" si="4">J34</f>
        <v>4</v>
      </c>
      <c r="L34" s="133">
        <v>46</v>
      </c>
      <c r="M34" s="47">
        <v>3.2</v>
      </c>
      <c r="N34" s="48"/>
      <c r="O34" s="22"/>
    </row>
    <row r="35" s="243" customFormat="1" ht="44" customHeight="1" spans="1:15">
      <c r="A35" s="18" t="s">
        <v>51</v>
      </c>
      <c r="B35" s="40" t="s">
        <v>116</v>
      </c>
      <c r="C35" s="41" t="s">
        <v>16</v>
      </c>
      <c r="D35" s="41" t="s">
        <v>89</v>
      </c>
      <c r="E35" s="42" t="s">
        <v>54</v>
      </c>
      <c r="F35" s="22" t="s">
        <v>114</v>
      </c>
      <c r="G35" s="22" t="s">
        <v>115</v>
      </c>
      <c r="H35" s="23" t="s">
        <v>92</v>
      </c>
      <c r="I35" s="46" t="s">
        <v>22</v>
      </c>
      <c r="J35" s="133">
        <v>2</v>
      </c>
      <c r="K35" s="133">
        <f t="shared" si="4"/>
        <v>2</v>
      </c>
      <c r="L35" s="133">
        <v>23</v>
      </c>
      <c r="M35" s="47">
        <v>3.2</v>
      </c>
      <c r="N35" s="48"/>
      <c r="O35" s="22"/>
    </row>
    <row r="36" s="243" customFormat="1" ht="44" customHeight="1" spans="1:15">
      <c r="A36" s="18" t="s">
        <v>51</v>
      </c>
      <c r="B36" s="40" t="s">
        <v>117</v>
      </c>
      <c r="C36" s="41" t="s">
        <v>16</v>
      </c>
      <c r="D36" s="41" t="s">
        <v>89</v>
      </c>
      <c r="E36" s="42" t="s">
        <v>54</v>
      </c>
      <c r="F36" s="22" t="s">
        <v>114</v>
      </c>
      <c r="G36" s="22" t="s">
        <v>115</v>
      </c>
      <c r="H36" s="23" t="s">
        <v>92</v>
      </c>
      <c r="I36" s="46" t="s">
        <v>22</v>
      </c>
      <c r="J36" s="133">
        <v>3</v>
      </c>
      <c r="K36" s="133">
        <f t="shared" si="4"/>
        <v>3</v>
      </c>
      <c r="L36" s="133">
        <v>35</v>
      </c>
      <c r="M36" s="47">
        <v>3.2</v>
      </c>
      <c r="N36" s="48"/>
      <c r="O36" s="22"/>
    </row>
    <row r="37" s="243" customFormat="1" ht="44" customHeight="1" spans="1:15">
      <c r="A37" s="18" t="s">
        <v>51</v>
      </c>
      <c r="B37" s="40" t="s">
        <v>118</v>
      </c>
      <c r="C37" s="41" t="s">
        <v>16</v>
      </c>
      <c r="D37" s="41" t="s">
        <v>89</v>
      </c>
      <c r="E37" s="42" t="s">
        <v>54</v>
      </c>
      <c r="F37" s="22" t="s">
        <v>114</v>
      </c>
      <c r="G37" s="22" t="s">
        <v>119</v>
      </c>
      <c r="H37" s="23" t="s">
        <v>92</v>
      </c>
      <c r="I37" s="46" t="s">
        <v>22</v>
      </c>
      <c r="J37" s="133">
        <v>1</v>
      </c>
      <c r="K37" s="133">
        <f t="shared" ref="K37:K42" si="5">ROUNDUP(J37*0.2,0)</f>
        <v>1</v>
      </c>
      <c r="L37" s="133">
        <v>24</v>
      </c>
      <c r="M37" s="47">
        <v>3.2</v>
      </c>
      <c r="N37" s="48"/>
      <c r="O37" s="22"/>
    </row>
    <row r="38" s="243" customFormat="1" ht="44" customHeight="1" spans="1:15">
      <c r="A38" s="18" t="s">
        <v>51</v>
      </c>
      <c r="B38" s="40" t="s">
        <v>120</v>
      </c>
      <c r="C38" s="41" t="s">
        <v>16</v>
      </c>
      <c r="D38" s="41" t="s">
        <v>89</v>
      </c>
      <c r="E38" s="42" t="s">
        <v>54</v>
      </c>
      <c r="F38" s="22" t="s">
        <v>114</v>
      </c>
      <c r="G38" s="22" t="s">
        <v>121</v>
      </c>
      <c r="H38" s="23" t="s">
        <v>103</v>
      </c>
      <c r="I38" s="46" t="s">
        <v>22</v>
      </c>
      <c r="J38" s="133">
        <v>1</v>
      </c>
      <c r="K38" s="133">
        <f t="shared" ref="K38:K58" si="6">J38</f>
        <v>1</v>
      </c>
      <c r="L38" s="133">
        <v>4</v>
      </c>
      <c r="M38" s="393">
        <v>3.2</v>
      </c>
      <c r="N38" s="48"/>
      <c r="O38" s="22"/>
    </row>
    <row r="39" s="243" customFormat="1" ht="44" customHeight="1" spans="1:15">
      <c r="A39" s="18" t="s">
        <v>51</v>
      </c>
      <c r="B39" s="40" t="s">
        <v>122</v>
      </c>
      <c r="C39" s="41" t="s">
        <v>16</v>
      </c>
      <c r="D39" s="41" t="s">
        <v>89</v>
      </c>
      <c r="E39" s="42" t="s">
        <v>54</v>
      </c>
      <c r="F39" s="22" t="s">
        <v>114</v>
      </c>
      <c r="G39" s="22" t="s">
        <v>119</v>
      </c>
      <c r="H39" s="23" t="s">
        <v>92</v>
      </c>
      <c r="I39" s="46" t="s">
        <v>22</v>
      </c>
      <c r="J39" s="133">
        <v>1</v>
      </c>
      <c r="K39" s="133">
        <f t="shared" si="5"/>
        <v>1</v>
      </c>
      <c r="L39" s="133">
        <v>24</v>
      </c>
      <c r="M39" s="47">
        <v>3.2</v>
      </c>
      <c r="N39" s="48"/>
      <c r="O39" s="22"/>
    </row>
    <row r="40" s="243" customFormat="1" ht="44" customHeight="1" spans="1:15">
      <c r="A40" s="18" t="s">
        <v>51</v>
      </c>
      <c r="B40" s="40" t="s">
        <v>123</v>
      </c>
      <c r="C40" s="41" t="s">
        <v>16</v>
      </c>
      <c r="D40" s="41" t="s">
        <v>89</v>
      </c>
      <c r="E40" s="42" t="s">
        <v>54</v>
      </c>
      <c r="F40" s="22" t="s">
        <v>114</v>
      </c>
      <c r="G40" s="22" t="s">
        <v>121</v>
      </c>
      <c r="H40" s="23" t="s">
        <v>103</v>
      </c>
      <c r="I40" s="46" t="s">
        <v>22</v>
      </c>
      <c r="J40" s="133">
        <v>1</v>
      </c>
      <c r="K40" s="133">
        <f t="shared" si="6"/>
        <v>1</v>
      </c>
      <c r="L40" s="133">
        <v>4</v>
      </c>
      <c r="M40" s="393">
        <v>3.2</v>
      </c>
      <c r="N40" s="48"/>
      <c r="O40" s="22"/>
    </row>
    <row r="41" s="243" customFormat="1" ht="44" customHeight="1" spans="1:15">
      <c r="A41" s="18" t="s">
        <v>51</v>
      </c>
      <c r="B41" s="40" t="s">
        <v>124</v>
      </c>
      <c r="C41" s="41" t="s">
        <v>16</v>
      </c>
      <c r="D41" s="41" t="s">
        <v>89</v>
      </c>
      <c r="E41" s="42" t="s">
        <v>54</v>
      </c>
      <c r="F41" s="22" t="s">
        <v>114</v>
      </c>
      <c r="G41" s="22" t="s">
        <v>125</v>
      </c>
      <c r="H41" s="23" t="s">
        <v>92</v>
      </c>
      <c r="I41" s="46" t="s">
        <v>22</v>
      </c>
      <c r="J41" s="133">
        <v>2</v>
      </c>
      <c r="K41" s="133">
        <f t="shared" si="5"/>
        <v>1</v>
      </c>
      <c r="L41" s="133">
        <v>101</v>
      </c>
      <c r="M41" s="47">
        <v>3.2</v>
      </c>
      <c r="N41" s="48"/>
      <c r="O41" s="22"/>
    </row>
    <row r="42" s="243" customFormat="1" ht="44" customHeight="1" spans="1:15">
      <c r="A42" s="18" t="s">
        <v>51</v>
      </c>
      <c r="B42" s="40" t="s">
        <v>126</v>
      </c>
      <c r="C42" s="41" t="s">
        <v>16</v>
      </c>
      <c r="D42" s="41" t="s">
        <v>89</v>
      </c>
      <c r="E42" s="42" t="s">
        <v>54</v>
      </c>
      <c r="F42" s="22" t="s">
        <v>114</v>
      </c>
      <c r="G42" s="22" t="s">
        <v>125</v>
      </c>
      <c r="H42" s="23" t="s">
        <v>92</v>
      </c>
      <c r="I42" s="46" t="s">
        <v>22</v>
      </c>
      <c r="J42" s="133">
        <v>2</v>
      </c>
      <c r="K42" s="133">
        <f t="shared" si="5"/>
        <v>1</v>
      </c>
      <c r="L42" s="133">
        <v>101</v>
      </c>
      <c r="M42" s="47">
        <v>3.2</v>
      </c>
      <c r="N42" s="48"/>
      <c r="O42" s="22"/>
    </row>
    <row r="43" s="243" customFormat="1" ht="44" customHeight="1" spans="1:15">
      <c r="A43" s="18" t="s">
        <v>51</v>
      </c>
      <c r="B43" s="40" t="s">
        <v>127</v>
      </c>
      <c r="C43" s="41" t="s">
        <v>16</v>
      </c>
      <c r="D43" s="41" t="s">
        <v>89</v>
      </c>
      <c r="E43" s="42" t="s">
        <v>54</v>
      </c>
      <c r="F43" s="22" t="s">
        <v>114</v>
      </c>
      <c r="G43" s="22" t="s">
        <v>128</v>
      </c>
      <c r="H43" s="23" t="s">
        <v>100</v>
      </c>
      <c r="I43" s="46" t="s">
        <v>22</v>
      </c>
      <c r="J43" s="133">
        <v>6</v>
      </c>
      <c r="K43" s="133">
        <f t="shared" si="6"/>
        <v>6</v>
      </c>
      <c r="L43" s="133">
        <v>22</v>
      </c>
      <c r="M43" s="393">
        <v>3.2</v>
      </c>
      <c r="N43" s="48"/>
      <c r="O43" s="22"/>
    </row>
    <row r="44" s="243" customFormat="1" ht="44" customHeight="1" spans="1:15">
      <c r="A44" s="18" t="s">
        <v>51</v>
      </c>
      <c r="B44" s="40" t="s">
        <v>129</v>
      </c>
      <c r="C44" s="41" t="s">
        <v>16</v>
      </c>
      <c r="D44" s="41" t="s">
        <v>89</v>
      </c>
      <c r="E44" s="42" t="s">
        <v>54</v>
      </c>
      <c r="F44" s="22" t="s">
        <v>114</v>
      </c>
      <c r="G44" s="22" t="s">
        <v>128</v>
      </c>
      <c r="H44" s="23" t="s">
        <v>100</v>
      </c>
      <c r="I44" s="46" t="s">
        <v>22</v>
      </c>
      <c r="J44" s="133">
        <v>1</v>
      </c>
      <c r="K44" s="133">
        <f t="shared" si="6"/>
        <v>1</v>
      </c>
      <c r="L44" s="133">
        <v>4</v>
      </c>
      <c r="M44" s="393">
        <v>3.2</v>
      </c>
      <c r="N44" s="48"/>
      <c r="O44" s="22"/>
    </row>
    <row r="45" s="243" customFormat="1" ht="44" customHeight="1" spans="1:15">
      <c r="A45" s="18" t="s">
        <v>51</v>
      </c>
      <c r="B45" s="40" t="s">
        <v>130</v>
      </c>
      <c r="C45" s="41" t="s">
        <v>16</v>
      </c>
      <c r="D45" s="41" t="s">
        <v>89</v>
      </c>
      <c r="E45" s="42" t="s">
        <v>54</v>
      </c>
      <c r="F45" s="22" t="s">
        <v>114</v>
      </c>
      <c r="G45" s="22" t="s">
        <v>115</v>
      </c>
      <c r="H45" s="23" t="s">
        <v>92</v>
      </c>
      <c r="I45" s="46" t="s">
        <v>22</v>
      </c>
      <c r="J45" s="133">
        <v>5</v>
      </c>
      <c r="K45" s="133">
        <f t="shared" si="6"/>
        <v>5</v>
      </c>
      <c r="L45" s="133">
        <v>58</v>
      </c>
      <c r="M45" s="47">
        <v>3.2</v>
      </c>
      <c r="N45" s="48"/>
      <c r="O45" s="22"/>
    </row>
    <row r="46" s="243" customFormat="1" ht="44" customHeight="1" spans="1:15">
      <c r="A46" s="18" t="s">
        <v>51</v>
      </c>
      <c r="B46" s="40" t="s">
        <v>131</v>
      </c>
      <c r="C46" s="41" t="s">
        <v>16</v>
      </c>
      <c r="D46" s="41" t="s">
        <v>89</v>
      </c>
      <c r="E46" s="42" t="s">
        <v>54</v>
      </c>
      <c r="F46" s="22" t="s">
        <v>114</v>
      </c>
      <c r="G46" s="22" t="s">
        <v>115</v>
      </c>
      <c r="H46" s="23" t="s">
        <v>92</v>
      </c>
      <c r="I46" s="46" t="s">
        <v>22</v>
      </c>
      <c r="J46" s="133">
        <v>5</v>
      </c>
      <c r="K46" s="133">
        <f t="shared" si="6"/>
        <v>5</v>
      </c>
      <c r="L46" s="133">
        <v>58</v>
      </c>
      <c r="M46" s="47">
        <v>3.2</v>
      </c>
      <c r="N46" s="48"/>
      <c r="O46" s="22"/>
    </row>
    <row r="47" s="243" customFormat="1" ht="44" customHeight="1" spans="1:15">
      <c r="A47" s="18" t="s">
        <v>51</v>
      </c>
      <c r="B47" s="40" t="s">
        <v>132</v>
      </c>
      <c r="C47" s="41" t="s">
        <v>16</v>
      </c>
      <c r="D47" s="41" t="s">
        <v>89</v>
      </c>
      <c r="E47" s="42" t="s">
        <v>54</v>
      </c>
      <c r="F47" s="22" t="s">
        <v>114</v>
      </c>
      <c r="G47" s="22" t="s">
        <v>133</v>
      </c>
      <c r="H47" s="23" t="s">
        <v>134</v>
      </c>
      <c r="I47" s="46" t="s">
        <v>22</v>
      </c>
      <c r="J47" s="133">
        <v>3</v>
      </c>
      <c r="K47" s="133">
        <f t="shared" si="6"/>
        <v>3</v>
      </c>
      <c r="L47" s="133">
        <v>1</v>
      </c>
      <c r="M47" s="47">
        <v>3.2</v>
      </c>
      <c r="N47" s="48"/>
      <c r="O47" s="22"/>
    </row>
    <row r="48" s="243" customFormat="1" ht="44" customHeight="1" spans="1:15">
      <c r="A48" s="18" t="s">
        <v>51</v>
      </c>
      <c r="B48" s="40" t="s">
        <v>135</v>
      </c>
      <c r="C48" s="41" t="s">
        <v>16</v>
      </c>
      <c r="D48" s="41" t="s">
        <v>89</v>
      </c>
      <c r="E48" s="42" t="s">
        <v>54</v>
      </c>
      <c r="F48" s="22" t="s">
        <v>114</v>
      </c>
      <c r="G48" s="22" t="s">
        <v>136</v>
      </c>
      <c r="H48" s="23" t="s">
        <v>134</v>
      </c>
      <c r="I48" s="46" t="s">
        <v>22</v>
      </c>
      <c r="J48" s="133">
        <v>1</v>
      </c>
      <c r="K48" s="133">
        <f t="shared" si="6"/>
        <v>1</v>
      </c>
      <c r="L48" s="133">
        <v>2</v>
      </c>
      <c r="M48" s="47">
        <v>3.2</v>
      </c>
      <c r="N48" s="48"/>
      <c r="O48" s="22"/>
    </row>
    <row r="49" s="243" customFormat="1" ht="44" customHeight="1" spans="1:15">
      <c r="A49" s="18" t="s">
        <v>51</v>
      </c>
      <c r="B49" s="40" t="s">
        <v>137</v>
      </c>
      <c r="C49" s="41" t="s">
        <v>16</v>
      </c>
      <c r="D49" s="41" t="s">
        <v>89</v>
      </c>
      <c r="E49" s="42" t="s">
        <v>54</v>
      </c>
      <c r="F49" s="22" t="s">
        <v>114</v>
      </c>
      <c r="G49" s="22" t="s">
        <v>136</v>
      </c>
      <c r="H49" s="23" t="s">
        <v>134</v>
      </c>
      <c r="I49" s="46" t="s">
        <v>22</v>
      </c>
      <c r="J49" s="133">
        <v>1</v>
      </c>
      <c r="K49" s="133">
        <f t="shared" si="6"/>
        <v>1</v>
      </c>
      <c r="L49" s="133">
        <v>2</v>
      </c>
      <c r="M49" s="47">
        <v>3.2</v>
      </c>
      <c r="N49" s="48"/>
      <c r="O49" s="22"/>
    </row>
    <row r="50" s="243" customFormat="1" ht="44" customHeight="1" spans="1:15">
      <c r="A50" s="18" t="s">
        <v>51</v>
      </c>
      <c r="B50" s="40" t="s">
        <v>138</v>
      </c>
      <c r="C50" s="41" t="s">
        <v>16</v>
      </c>
      <c r="D50" s="41" t="s">
        <v>89</v>
      </c>
      <c r="E50" s="42" t="s">
        <v>54</v>
      </c>
      <c r="F50" s="22" t="s">
        <v>114</v>
      </c>
      <c r="G50" s="22" t="s">
        <v>136</v>
      </c>
      <c r="H50" s="23" t="s">
        <v>134</v>
      </c>
      <c r="I50" s="46" t="s">
        <v>22</v>
      </c>
      <c r="J50" s="133">
        <v>1</v>
      </c>
      <c r="K50" s="133">
        <f t="shared" si="6"/>
        <v>1</v>
      </c>
      <c r="L50" s="133">
        <v>2</v>
      </c>
      <c r="M50" s="47">
        <v>3.2</v>
      </c>
      <c r="N50" s="48"/>
      <c r="O50" s="22"/>
    </row>
    <row r="51" s="243" customFormat="1" ht="44" customHeight="1" spans="1:15">
      <c r="A51" s="18" t="s">
        <v>51</v>
      </c>
      <c r="B51" s="40" t="s">
        <v>139</v>
      </c>
      <c r="C51" s="41" t="s">
        <v>16</v>
      </c>
      <c r="D51" s="41" t="s">
        <v>89</v>
      </c>
      <c r="E51" s="42" t="s">
        <v>54</v>
      </c>
      <c r="F51" s="22" t="s">
        <v>114</v>
      </c>
      <c r="G51" s="22" t="s">
        <v>140</v>
      </c>
      <c r="H51" s="23" t="s">
        <v>100</v>
      </c>
      <c r="I51" s="46" t="s">
        <v>22</v>
      </c>
      <c r="J51" s="133">
        <v>2</v>
      </c>
      <c r="K51" s="133">
        <f t="shared" si="6"/>
        <v>2</v>
      </c>
      <c r="L51" s="133">
        <v>1</v>
      </c>
      <c r="M51" s="393">
        <v>3.2</v>
      </c>
      <c r="N51" s="48"/>
      <c r="O51" s="22"/>
    </row>
    <row r="52" s="243" customFormat="1" ht="44" customHeight="1" spans="1:15">
      <c r="A52" s="18" t="s">
        <v>51</v>
      </c>
      <c r="B52" s="40" t="s">
        <v>141</v>
      </c>
      <c r="C52" s="41" t="s">
        <v>16</v>
      </c>
      <c r="D52" s="41" t="s">
        <v>89</v>
      </c>
      <c r="E52" s="42" t="s">
        <v>54</v>
      </c>
      <c r="F52" s="22" t="s">
        <v>114</v>
      </c>
      <c r="G52" s="22" t="s">
        <v>142</v>
      </c>
      <c r="H52" s="23" t="s">
        <v>100</v>
      </c>
      <c r="I52" s="46" t="s">
        <v>22</v>
      </c>
      <c r="J52" s="133">
        <v>1</v>
      </c>
      <c r="K52" s="133">
        <f t="shared" si="6"/>
        <v>1</v>
      </c>
      <c r="L52" s="133">
        <v>2</v>
      </c>
      <c r="M52" s="393">
        <v>3.2</v>
      </c>
      <c r="N52" s="48"/>
      <c r="O52" s="22"/>
    </row>
    <row r="53" s="243" customFormat="1" ht="44" customHeight="1" spans="1:15">
      <c r="A53" s="18" t="s">
        <v>51</v>
      </c>
      <c r="B53" s="40" t="s">
        <v>143</v>
      </c>
      <c r="C53" s="41" t="s">
        <v>16</v>
      </c>
      <c r="D53" s="41" t="s">
        <v>89</v>
      </c>
      <c r="E53" s="42" t="s">
        <v>54</v>
      </c>
      <c r="F53" s="22" t="s">
        <v>114</v>
      </c>
      <c r="G53" s="22" t="s">
        <v>144</v>
      </c>
      <c r="H53" s="23" t="s">
        <v>100</v>
      </c>
      <c r="I53" s="46" t="s">
        <v>22</v>
      </c>
      <c r="J53" s="133">
        <v>1</v>
      </c>
      <c r="K53" s="133">
        <f t="shared" si="6"/>
        <v>1</v>
      </c>
      <c r="L53" s="133">
        <v>4</v>
      </c>
      <c r="M53" s="393">
        <v>3.2</v>
      </c>
      <c r="N53" s="48"/>
      <c r="O53" s="22"/>
    </row>
    <row r="54" s="243" customFormat="1" ht="44" customHeight="1" spans="1:15">
      <c r="A54" s="18" t="s">
        <v>51</v>
      </c>
      <c r="B54" s="40" t="s">
        <v>145</v>
      </c>
      <c r="C54" s="41" t="s">
        <v>16</v>
      </c>
      <c r="D54" s="41" t="s">
        <v>89</v>
      </c>
      <c r="E54" s="42" t="s">
        <v>54</v>
      </c>
      <c r="F54" s="22" t="s">
        <v>114</v>
      </c>
      <c r="G54" s="22" t="s">
        <v>142</v>
      </c>
      <c r="H54" s="23" t="s">
        <v>100</v>
      </c>
      <c r="I54" s="46" t="s">
        <v>22</v>
      </c>
      <c r="J54" s="133">
        <v>1</v>
      </c>
      <c r="K54" s="133">
        <f t="shared" si="6"/>
        <v>1</v>
      </c>
      <c r="L54" s="133">
        <v>2</v>
      </c>
      <c r="M54" s="393">
        <v>3.2</v>
      </c>
      <c r="N54" s="48"/>
      <c r="O54" s="22"/>
    </row>
    <row r="55" s="243" customFormat="1" ht="44" customHeight="1" spans="1:15">
      <c r="A55" s="18" t="s">
        <v>51</v>
      </c>
      <c r="B55" s="40" t="s">
        <v>146</v>
      </c>
      <c r="C55" s="41" t="s">
        <v>16</v>
      </c>
      <c r="D55" s="41" t="s">
        <v>89</v>
      </c>
      <c r="E55" s="42" t="s">
        <v>54</v>
      </c>
      <c r="F55" s="22" t="s">
        <v>114</v>
      </c>
      <c r="G55" s="22" t="s">
        <v>144</v>
      </c>
      <c r="H55" s="23" t="s">
        <v>100</v>
      </c>
      <c r="I55" s="46" t="s">
        <v>22</v>
      </c>
      <c r="J55" s="133">
        <v>6</v>
      </c>
      <c r="K55" s="133">
        <f t="shared" si="6"/>
        <v>6</v>
      </c>
      <c r="L55" s="133">
        <v>22</v>
      </c>
      <c r="M55" s="393">
        <v>3.2</v>
      </c>
      <c r="N55" s="48"/>
      <c r="O55" s="22"/>
    </row>
    <row r="56" s="243" customFormat="1" ht="44" customHeight="1" spans="1:15">
      <c r="A56" s="18" t="s">
        <v>51</v>
      </c>
      <c r="B56" s="40" t="s">
        <v>147</v>
      </c>
      <c r="C56" s="41" t="s">
        <v>16</v>
      </c>
      <c r="D56" s="41" t="s">
        <v>89</v>
      </c>
      <c r="E56" s="42" t="s">
        <v>54</v>
      </c>
      <c r="F56" s="22" t="s">
        <v>114</v>
      </c>
      <c r="G56" s="22" t="s">
        <v>144</v>
      </c>
      <c r="H56" s="23" t="s">
        <v>100</v>
      </c>
      <c r="I56" s="46" t="s">
        <v>22</v>
      </c>
      <c r="J56" s="133">
        <v>1</v>
      </c>
      <c r="K56" s="133">
        <f t="shared" si="6"/>
        <v>1</v>
      </c>
      <c r="L56" s="133">
        <v>4</v>
      </c>
      <c r="M56" s="393">
        <v>3.2</v>
      </c>
      <c r="N56" s="48"/>
      <c r="O56" s="22"/>
    </row>
    <row r="57" s="243" customFormat="1" ht="44" customHeight="1" spans="1:15">
      <c r="A57" s="18" t="s">
        <v>51</v>
      </c>
      <c r="B57" s="40" t="s">
        <v>148</v>
      </c>
      <c r="C57" s="41" t="s">
        <v>16</v>
      </c>
      <c r="D57" s="41" t="s">
        <v>89</v>
      </c>
      <c r="E57" s="42" t="s">
        <v>54</v>
      </c>
      <c r="F57" s="22" t="s">
        <v>114</v>
      </c>
      <c r="G57" s="22" t="s">
        <v>144</v>
      </c>
      <c r="H57" s="23" t="s">
        <v>100</v>
      </c>
      <c r="I57" s="46" t="s">
        <v>22</v>
      </c>
      <c r="J57" s="133">
        <v>3</v>
      </c>
      <c r="K57" s="133">
        <f t="shared" si="6"/>
        <v>3</v>
      </c>
      <c r="L57" s="133">
        <v>11</v>
      </c>
      <c r="M57" s="393">
        <v>3.2</v>
      </c>
      <c r="N57" s="48"/>
      <c r="O57" s="22"/>
    </row>
    <row r="58" s="243" customFormat="1" ht="44" customHeight="1" spans="1:15">
      <c r="A58" s="18" t="s">
        <v>51</v>
      </c>
      <c r="B58" s="40" t="s">
        <v>149</v>
      </c>
      <c r="C58" s="41" t="s">
        <v>16</v>
      </c>
      <c r="D58" s="41" t="s">
        <v>89</v>
      </c>
      <c r="E58" s="42" t="s">
        <v>54</v>
      </c>
      <c r="F58" s="22" t="s">
        <v>114</v>
      </c>
      <c r="G58" s="22" t="s">
        <v>144</v>
      </c>
      <c r="H58" s="23" t="s">
        <v>100</v>
      </c>
      <c r="I58" s="46" t="s">
        <v>22</v>
      </c>
      <c r="J58" s="133">
        <v>2</v>
      </c>
      <c r="K58" s="133">
        <f t="shared" si="6"/>
        <v>2</v>
      </c>
      <c r="L58" s="133">
        <v>8</v>
      </c>
      <c r="M58" s="393">
        <v>3.2</v>
      </c>
      <c r="N58" s="48"/>
      <c r="O58" s="22"/>
    </row>
    <row r="59" s="243" customFormat="1" ht="44" customHeight="1" spans="1:15">
      <c r="A59" s="18" t="s">
        <v>51</v>
      </c>
      <c r="B59" s="40" t="s">
        <v>150</v>
      </c>
      <c r="C59" s="41" t="s">
        <v>16</v>
      </c>
      <c r="D59" s="41" t="s">
        <v>89</v>
      </c>
      <c r="E59" s="42" t="s">
        <v>54</v>
      </c>
      <c r="F59" s="22" t="s">
        <v>114</v>
      </c>
      <c r="G59" s="22" t="s">
        <v>151</v>
      </c>
      <c r="H59" s="23" t="s">
        <v>92</v>
      </c>
      <c r="I59" s="46" t="s">
        <v>22</v>
      </c>
      <c r="J59" s="133">
        <v>2</v>
      </c>
      <c r="K59" s="133">
        <f t="shared" ref="K59:K65" si="7">ROUNDUP(J59*0.2,0)</f>
        <v>1</v>
      </c>
      <c r="L59" s="133">
        <v>1</v>
      </c>
      <c r="M59" s="47">
        <v>3.2</v>
      </c>
      <c r="N59" s="48"/>
      <c r="O59" s="22"/>
    </row>
    <row r="60" s="243" customFormat="1" ht="44" customHeight="1" spans="1:15">
      <c r="A60" s="18" t="s">
        <v>51</v>
      </c>
      <c r="B60" s="40" t="s">
        <v>152</v>
      </c>
      <c r="C60" s="41" t="s">
        <v>16</v>
      </c>
      <c r="D60" s="41" t="s">
        <v>89</v>
      </c>
      <c r="E60" s="42" t="s">
        <v>54</v>
      </c>
      <c r="F60" s="22" t="s">
        <v>114</v>
      </c>
      <c r="G60" s="22" t="s">
        <v>153</v>
      </c>
      <c r="H60" s="23" t="s">
        <v>103</v>
      </c>
      <c r="I60" s="46" t="s">
        <v>22</v>
      </c>
      <c r="J60" s="133">
        <v>1</v>
      </c>
      <c r="K60" s="133">
        <f t="shared" si="7"/>
        <v>1</v>
      </c>
      <c r="L60" s="133">
        <v>1</v>
      </c>
      <c r="M60" s="393">
        <v>3.2</v>
      </c>
      <c r="N60" s="48"/>
      <c r="O60" s="22"/>
    </row>
    <row r="61" s="243" customFormat="1" ht="44" customHeight="1" spans="1:15">
      <c r="A61" s="18" t="s">
        <v>51</v>
      </c>
      <c r="B61" s="40" t="s">
        <v>154</v>
      </c>
      <c r="C61" s="41" t="s">
        <v>16</v>
      </c>
      <c r="D61" s="41" t="s">
        <v>89</v>
      </c>
      <c r="E61" s="42" t="s">
        <v>54</v>
      </c>
      <c r="F61" s="22" t="s">
        <v>114</v>
      </c>
      <c r="G61" s="22" t="s">
        <v>155</v>
      </c>
      <c r="H61" s="23" t="s">
        <v>92</v>
      </c>
      <c r="I61" s="46" t="s">
        <v>22</v>
      </c>
      <c r="J61" s="133">
        <v>1</v>
      </c>
      <c r="K61" s="133">
        <f t="shared" ref="K61:K63" si="8">J61</f>
        <v>1</v>
      </c>
      <c r="L61" s="133">
        <v>1</v>
      </c>
      <c r="M61" s="47">
        <v>3.2</v>
      </c>
      <c r="N61" s="48"/>
      <c r="O61" s="22"/>
    </row>
    <row r="62" s="243" customFormat="1" ht="44" customHeight="1" spans="1:15">
      <c r="A62" s="18" t="s">
        <v>51</v>
      </c>
      <c r="B62" s="40" t="s">
        <v>156</v>
      </c>
      <c r="C62" s="41" t="s">
        <v>16</v>
      </c>
      <c r="D62" s="41" t="s">
        <v>89</v>
      </c>
      <c r="E62" s="42" t="s">
        <v>54</v>
      </c>
      <c r="F62" s="22" t="s">
        <v>114</v>
      </c>
      <c r="G62" s="22" t="s">
        <v>157</v>
      </c>
      <c r="H62" s="23" t="s">
        <v>92</v>
      </c>
      <c r="I62" s="46" t="s">
        <v>22</v>
      </c>
      <c r="J62" s="133">
        <v>10</v>
      </c>
      <c r="K62" s="133">
        <f t="shared" si="8"/>
        <v>10</v>
      </c>
      <c r="L62" s="133">
        <v>1</v>
      </c>
      <c r="M62" s="47">
        <v>3.2</v>
      </c>
      <c r="N62" s="48"/>
      <c r="O62" s="22"/>
    </row>
    <row r="63" s="243" customFormat="1" ht="44" customHeight="1" spans="1:15">
      <c r="A63" s="18" t="s">
        <v>51</v>
      </c>
      <c r="B63" s="40" t="s">
        <v>158</v>
      </c>
      <c r="C63" s="41" t="s">
        <v>16</v>
      </c>
      <c r="D63" s="41" t="s">
        <v>89</v>
      </c>
      <c r="E63" s="42" t="s">
        <v>54</v>
      </c>
      <c r="F63" s="22" t="s">
        <v>114</v>
      </c>
      <c r="G63" s="22" t="s">
        <v>159</v>
      </c>
      <c r="H63" s="23" t="s">
        <v>103</v>
      </c>
      <c r="I63" s="46" t="s">
        <v>22</v>
      </c>
      <c r="J63" s="133">
        <v>1</v>
      </c>
      <c r="K63" s="133">
        <f t="shared" si="8"/>
        <v>1</v>
      </c>
      <c r="L63" s="133">
        <v>1</v>
      </c>
      <c r="M63" s="393">
        <v>3.2</v>
      </c>
      <c r="N63" s="48"/>
      <c r="O63" s="22"/>
    </row>
    <row r="64" s="243" customFormat="1" ht="44" customHeight="1" spans="1:15">
      <c r="A64" s="18" t="s">
        <v>51</v>
      </c>
      <c r="B64" s="40" t="s">
        <v>160</v>
      </c>
      <c r="C64" s="41" t="s">
        <v>16</v>
      </c>
      <c r="D64" s="41" t="s">
        <v>89</v>
      </c>
      <c r="E64" s="42" t="s">
        <v>54</v>
      </c>
      <c r="F64" s="22" t="s">
        <v>114</v>
      </c>
      <c r="G64" s="22" t="s">
        <v>151</v>
      </c>
      <c r="H64" s="23" t="s">
        <v>92</v>
      </c>
      <c r="I64" s="46" t="s">
        <v>22</v>
      </c>
      <c r="J64" s="133">
        <v>1</v>
      </c>
      <c r="K64" s="133">
        <f t="shared" si="7"/>
        <v>1</v>
      </c>
      <c r="L64" s="133">
        <v>76</v>
      </c>
      <c r="M64" s="47">
        <v>3.2</v>
      </c>
      <c r="N64" s="48"/>
      <c r="O64" s="22"/>
    </row>
    <row r="65" s="244" customFormat="1" ht="44" customHeight="1" spans="1:15">
      <c r="A65" s="18" t="s">
        <v>51</v>
      </c>
      <c r="B65" s="40" t="s">
        <v>161</v>
      </c>
      <c r="C65" s="41" t="s">
        <v>16</v>
      </c>
      <c r="D65" s="41" t="s">
        <v>89</v>
      </c>
      <c r="E65" s="42" t="s">
        <v>54</v>
      </c>
      <c r="F65" s="22" t="s">
        <v>114</v>
      </c>
      <c r="G65" s="22" t="s">
        <v>153</v>
      </c>
      <c r="H65" s="23" t="s">
        <v>103</v>
      </c>
      <c r="I65" s="46" t="s">
        <v>22</v>
      </c>
      <c r="J65" s="133">
        <v>1</v>
      </c>
      <c r="K65" s="133">
        <f t="shared" si="7"/>
        <v>1</v>
      </c>
      <c r="L65" s="133">
        <v>22</v>
      </c>
      <c r="M65" s="393">
        <v>3.2</v>
      </c>
      <c r="N65" s="48"/>
      <c r="O65" s="22"/>
    </row>
    <row r="66" s="244" customFormat="1" ht="44" customHeight="1" spans="1:15">
      <c r="A66" s="18" t="s">
        <v>51</v>
      </c>
      <c r="B66" s="40" t="s">
        <v>162</v>
      </c>
      <c r="C66" s="41" t="s">
        <v>16</v>
      </c>
      <c r="D66" s="41" t="s">
        <v>89</v>
      </c>
      <c r="E66" s="42" t="s">
        <v>54</v>
      </c>
      <c r="F66" s="22" t="s">
        <v>114</v>
      </c>
      <c r="G66" s="22" t="s">
        <v>157</v>
      </c>
      <c r="H66" s="23" t="s">
        <v>92</v>
      </c>
      <c r="I66" s="46" t="s">
        <v>22</v>
      </c>
      <c r="J66" s="133">
        <v>1</v>
      </c>
      <c r="K66" s="133">
        <f t="shared" ref="K66:K69" si="9">J66</f>
        <v>1</v>
      </c>
      <c r="L66" s="133">
        <v>12</v>
      </c>
      <c r="M66" s="47">
        <v>3.2</v>
      </c>
      <c r="N66" s="48"/>
      <c r="O66" s="22"/>
    </row>
    <row r="67" s="244" customFormat="1" ht="44" customHeight="1" spans="1:15">
      <c r="A67" s="18" t="s">
        <v>51</v>
      </c>
      <c r="B67" s="40" t="s">
        <v>163</v>
      </c>
      <c r="C67" s="41" t="s">
        <v>16</v>
      </c>
      <c r="D67" s="41" t="s">
        <v>89</v>
      </c>
      <c r="E67" s="42" t="s">
        <v>54</v>
      </c>
      <c r="F67" s="22" t="s">
        <v>114</v>
      </c>
      <c r="G67" s="22" t="s">
        <v>159</v>
      </c>
      <c r="H67" s="23" t="s">
        <v>103</v>
      </c>
      <c r="I67" s="46" t="s">
        <v>22</v>
      </c>
      <c r="J67" s="133">
        <v>1</v>
      </c>
      <c r="K67" s="133">
        <f t="shared" si="9"/>
        <v>1</v>
      </c>
      <c r="L67" s="133">
        <v>6</v>
      </c>
      <c r="M67" s="393">
        <v>3.2</v>
      </c>
      <c r="N67" s="48"/>
      <c r="O67" s="22"/>
    </row>
    <row r="68" s="244" customFormat="1" ht="44" customHeight="1" spans="1:15">
      <c r="A68" s="18" t="s">
        <v>51</v>
      </c>
      <c r="B68" s="40" t="s">
        <v>164</v>
      </c>
      <c r="C68" s="41" t="s">
        <v>16</v>
      </c>
      <c r="D68" s="41" t="s">
        <v>89</v>
      </c>
      <c r="E68" s="42" t="s">
        <v>54</v>
      </c>
      <c r="F68" s="22" t="s">
        <v>114</v>
      </c>
      <c r="G68" s="22" t="s">
        <v>151</v>
      </c>
      <c r="H68" s="23" t="s">
        <v>92</v>
      </c>
      <c r="I68" s="46" t="s">
        <v>22</v>
      </c>
      <c r="J68" s="133">
        <v>8</v>
      </c>
      <c r="K68" s="133">
        <f>ROUNDUP(J68*0.2,0)</f>
        <v>2</v>
      </c>
      <c r="L68" s="133">
        <v>608</v>
      </c>
      <c r="M68" s="47">
        <v>3.2</v>
      </c>
      <c r="N68" s="48"/>
      <c r="O68" s="22"/>
    </row>
    <row r="69" s="243" customFormat="1" ht="44" customHeight="1" spans="1:15">
      <c r="A69" s="18" t="s">
        <v>51</v>
      </c>
      <c r="B69" s="40" t="s">
        <v>165</v>
      </c>
      <c r="C69" s="41" t="s">
        <v>16</v>
      </c>
      <c r="D69" s="41" t="s">
        <v>89</v>
      </c>
      <c r="E69" s="42" t="s">
        <v>54</v>
      </c>
      <c r="F69" s="22" t="s">
        <v>114</v>
      </c>
      <c r="G69" s="22" t="s">
        <v>159</v>
      </c>
      <c r="H69" s="23" t="s">
        <v>103</v>
      </c>
      <c r="I69" s="46" t="s">
        <v>22</v>
      </c>
      <c r="J69" s="133">
        <v>2</v>
      </c>
      <c r="K69" s="133">
        <f t="shared" si="9"/>
        <v>2</v>
      </c>
      <c r="L69" s="133">
        <v>12</v>
      </c>
      <c r="M69" s="393">
        <v>3.2</v>
      </c>
      <c r="N69" s="48"/>
      <c r="O69" s="22"/>
    </row>
    <row r="70" s="244" customFormat="1" ht="44" customHeight="1" spans="1:15">
      <c r="A70" s="18" t="s">
        <v>51</v>
      </c>
      <c r="B70" s="40" t="s">
        <v>166</v>
      </c>
      <c r="C70" s="41" t="s">
        <v>16</v>
      </c>
      <c r="D70" s="41" t="s">
        <v>89</v>
      </c>
      <c r="E70" s="42" t="s">
        <v>54</v>
      </c>
      <c r="F70" s="22" t="s">
        <v>114</v>
      </c>
      <c r="G70" s="22" t="s">
        <v>167</v>
      </c>
      <c r="H70" s="23" t="s">
        <v>92</v>
      </c>
      <c r="I70" s="46" t="s">
        <v>22</v>
      </c>
      <c r="J70" s="133">
        <v>1</v>
      </c>
      <c r="K70" s="133"/>
      <c r="L70" s="133">
        <v>224</v>
      </c>
      <c r="M70" s="47">
        <v>3.2</v>
      </c>
      <c r="N70" s="48"/>
      <c r="O70" s="22"/>
    </row>
    <row r="71" s="244" customFormat="1" ht="44" customHeight="1" spans="1:15">
      <c r="A71" s="18" t="s">
        <v>51</v>
      </c>
      <c r="B71" s="40" t="s">
        <v>168</v>
      </c>
      <c r="C71" s="41" t="s">
        <v>16</v>
      </c>
      <c r="D71" s="41" t="s">
        <v>89</v>
      </c>
      <c r="E71" s="42" t="s">
        <v>54</v>
      </c>
      <c r="F71" s="22" t="s">
        <v>114</v>
      </c>
      <c r="G71" s="22" t="s">
        <v>157</v>
      </c>
      <c r="H71" s="23" t="s">
        <v>92</v>
      </c>
      <c r="I71" s="46" t="s">
        <v>22</v>
      </c>
      <c r="J71" s="133">
        <v>1</v>
      </c>
      <c r="K71" s="133">
        <f>J71</f>
        <v>1</v>
      </c>
      <c r="L71" s="133">
        <v>12</v>
      </c>
      <c r="M71" s="47">
        <v>3.2</v>
      </c>
      <c r="N71" s="48"/>
      <c r="O71" s="22"/>
    </row>
    <row r="72" s="244" customFormat="1" ht="44" customHeight="1" spans="1:15">
      <c r="A72" s="18" t="s">
        <v>51</v>
      </c>
      <c r="B72" s="40" t="s">
        <v>169</v>
      </c>
      <c r="C72" s="41" t="s">
        <v>16</v>
      </c>
      <c r="D72" s="41" t="s">
        <v>89</v>
      </c>
      <c r="E72" s="42" t="s">
        <v>54</v>
      </c>
      <c r="F72" s="22" t="s">
        <v>114</v>
      </c>
      <c r="G72" s="22" t="s">
        <v>155</v>
      </c>
      <c r="H72" s="23" t="s">
        <v>92</v>
      </c>
      <c r="I72" s="46" t="s">
        <v>22</v>
      </c>
      <c r="J72" s="133">
        <v>2</v>
      </c>
      <c r="K72" s="133">
        <f>J72</f>
        <v>2</v>
      </c>
      <c r="L72" s="133">
        <v>8</v>
      </c>
      <c r="M72" s="47">
        <v>3.2</v>
      </c>
      <c r="N72" s="48"/>
      <c r="O72" s="22"/>
    </row>
    <row r="73" s="244" customFormat="1" ht="44" customHeight="1" spans="1:15">
      <c r="A73" s="18" t="s">
        <v>51</v>
      </c>
      <c r="B73" s="40" t="s">
        <v>170</v>
      </c>
      <c r="C73" s="41" t="s">
        <v>16</v>
      </c>
      <c r="D73" s="41" t="s">
        <v>171</v>
      </c>
      <c r="E73" s="42" t="s">
        <v>54</v>
      </c>
      <c r="F73" s="22" t="s">
        <v>172</v>
      </c>
      <c r="G73" s="22" t="s">
        <v>173</v>
      </c>
      <c r="H73" s="23" t="s">
        <v>174</v>
      </c>
      <c r="I73" s="46" t="s">
        <v>22</v>
      </c>
      <c r="J73" s="133">
        <v>4</v>
      </c>
      <c r="K73" s="133"/>
      <c r="L73" s="133">
        <v>0</v>
      </c>
      <c r="M73" s="393">
        <v>3.2</v>
      </c>
      <c r="N73" s="48"/>
      <c r="O73" s="22"/>
    </row>
    <row r="74" s="244" customFormat="1" ht="44" customHeight="1" spans="1:15">
      <c r="A74" s="18" t="s">
        <v>51</v>
      </c>
      <c r="B74" s="40" t="s">
        <v>175</v>
      </c>
      <c r="C74" s="41" t="s">
        <v>16</v>
      </c>
      <c r="D74" s="41" t="s">
        <v>171</v>
      </c>
      <c r="E74" s="42" t="s">
        <v>54</v>
      </c>
      <c r="F74" s="22" t="s">
        <v>172</v>
      </c>
      <c r="G74" s="22" t="s">
        <v>173</v>
      </c>
      <c r="H74" s="23" t="s">
        <v>174</v>
      </c>
      <c r="I74" s="46" t="s">
        <v>22</v>
      </c>
      <c r="J74" s="133">
        <v>3</v>
      </c>
      <c r="K74" s="133"/>
      <c r="L74" s="133">
        <v>0</v>
      </c>
      <c r="M74" s="393">
        <v>3.2</v>
      </c>
      <c r="N74" s="48"/>
      <c r="O74" s="22"/>
    </row>
    <row r="75" s="244" customFormat="1" ht="44" customHeight="1" spans="1:15">
      <c r="A75" s="18" t="s">
        <v>51</v>
      </c>
      <c r="B75" s="40" t="s">
        <v>176</v>
      </c>
      <c r="C75" s="41" t="s">
        <v>16</v>
      </c>
      <c r="D75" s="41" t="s">
        <v>171</v>
      </c>
      <c r="E75" s="42" t="s">
        <v>54</v>
      </c>
      <c r="F75" s="22" t="s">
        <v>172</v>
      </c>
      <c r="G75" s="22" t="s">
        <v>177</v>
      </c>
      <c r="H75" s="23" t="s">
        <v>174</v>
      </c>
      <c r="I75" s="46" t="s">
        <v>22</v>
      </c>
      <c r="J75" s="133">
        <v>2</v>
      </c>
      <c r="K75" s="133"/>
      <c r="L75" s="133">
        <v>0</v>
      </c>
      <c r="M75" s="393">
        <v>3.2</v>
      </c>
      <c r="N75" s="48"/>
      <c r="O75" s="22"/>
    </row>
    <row r="76" s="244" customFormat="1" ht="44" customHeight="1" spans="1:15">
      <c r="A76" s="18" t="s">
        <v>51</v>
      </c>
      <c r="B76" s="40" t="s">
        <v>178</v>
      </c>
      <c r="C76" s="41" t="s">
        <v>16</v>
      </c>
      <c r="D76" s="41" t="s">
        <v>171</v>
      </c>
      <c r="E76" s="42" t="s">
        <v>54</v>
      </c>
      <c r="F76" s="22" t="s">
        <v>172</v>
      </c>
      <c r="G76" s="22" t="s">
        <v>177</v>
      </c>
      <c r="H76" s="23" t="s">
        <v>174</v>
      </c>
      <c r="I76" s="46" t="s">
        <v>22</v>
      </c>
      <c r="J76" s="133">
        <v>2</v>
      </c>
      <c r="K76" s="133"/>
      <c r="L76" s="133">
        <v>0</v>
      </c>
      <c r="M76" s="393">
        <v>3.2</v>
      </c>
      <c r="N76" s="48"/>
      <c r="O76" s="22"/>
    </row>
    <row r="77" s="244" customFormat="1" ht="44" customHeight="1" spans="1:15">
      <c r="A77" s="18" t="s">
        <v>51</v>
      </c>
      <c r="B77" s="40" t="s">
        <v>179</v>
      </c>
      <c r="C77" s="41" t="s">
        <v>16</v>
      </c>
      <c r="D77" s="41" t="s">
        <v>171</v>
      </c>
      <c r="E77" s="42" t="s">
        <v>54</v>
      </c>
      <c r="F77" s="22" t="s">
        <v>172</v>
      </c>
      <c r="G77" s="22" t="s">
        <v>180</v>
      </c>
      <c r="H77" s="23" t="s">
        <v>174</v>
      </c>
      <c r="I77" s="46" t="s">
        <v>22</v>
      </c>
      <c r="J77" s="133">
        <v>2</v>
      </c>
      <c r="K77" s="133"/>
      <c r="L77" s="133">
        <v>1</v>
      </c>
      <c r="M77" s="393">
        <v>3.2</v>
      </c>
      <c r="N77" s="48"/>
      <c r="O77" s="22"/>
    </row>
    <row r="78" s="244" customFormat="1" ht="44" customHeight="1" spans="1:15">
      <c r="A78" s="18" t="s">
        <v>51</v>
      </c>
      <c r="B78" s="40" t="s">
        <v>181</v>
      </c>
      <c r="C78" s="41" t="s">
        <v>16</v>
      </c>
      <c r="D78" s="41" t="s">
        <v>171</v>
      </c>
      <c r="E78" s="42" t="s">
        <v>54</v>
      </c>
      <c r="F78" s="22" t="s">
        <v>172</v>
      </c>
      <c r="G78" s="22" t="s">
        <v>180</v>
      </c>
      <c r="H78" s="23" t="s">
        <v>174</v>
      </c>
      <c r="I78" s="46" t="s">
        <v>22</v>
      </c>
      <c r="J78" s="133">
        <v>2</v>
      </c>
      <c r="K78" s="133"/>
      <c r="L78" s="133">
        <v>1</v>
      </c>
      <c r="M78" s="393">
        <v>3.2</v>
      </c>
      <c r="N78" s="48"/>
      <c r="O78" s="22"/>
    </row>
    <row r="79" s="244" customFormat="1" ht="44" customHeight="1" spans="1:15">
      <c r="A79" s="18" t="s">
        <v>51</v>
      </c>
      <c r="B79" s="40" t="s">
        <v>182</v>
      </c>
      <c r="C79" s="41" t="s">
        <v>16</v>
      </c>
      <c r="D79" s="41" t="s">
        <v>171</v>
      </c>
      <c r="E79" s="42" t="s">
        <v>54</v>
      </c>
      <c r="F79" s="22" t="s">
        <v>172</v>
      </c>
      <c r="G79" s="22" t="s">
        <v>183</v>
      </c>
      <c r="H79" s="23" t="s">
        <v>184</v>
      </c>
      <c r="I79" s="46" t="s">
        <v>22</v>
      </c>
      <c r="J79" s="133">
        <v>9</v>
      </c>
      <c r="K79" s="133"/>
      <c r="L79" s="133">
        <v>0</v>
      </c>
      <c r="M79" s="393">
        <v>3.2</v>
      </c>
      <c r="N79" s="48"/>
      <c r="O79" s="22"/>
    </row>
    <row r="80" s="244" customFormat="1" ht="44" customHeight="1" spans="1:15">
      <c r="A80" s="18" t="s">
        <v>51</v>
      </c>
      <c r="B80" s="40" t="s">
        <v>185</v>
      </c>
      <c r="C80" s="41" t="s">
        <v>16</v>
      </c>
      <c r="D80" s="41" t="s">
        <v>171</v>
      </c>
      <c r="E80" s="42" t="s">
        <v>54</v>
      </c>
      <c r="F80" s="22" t="s">
        <v>172</v>
      </c>
      <c r="G80" s="22" t="s">
        <v>183</v>
      </c>
      <c r="H80" s="23" t="s">
        <v>184</v>
      </c>
      <c r="I80" s="46" t="s">
        <v>22</v>
      </c>
      <c r="J80" s="133">
        <v>2</v>
      </c>
      <c r="K80" s="133"/>
      <c r="L80" s="133">
        <v>0</v>
      </c>
      <c r="M80" s="393">
        <v>3.2</v>
      </c>
      <c r="N80" s="48"/>
      <c r="O80" s="22"/>
    </row>
    <row r="81" s="244" customFormat="1" ht="44" customHeight="1" spans="1:15">
      <c r="A81" s="18" t="s">
        <v>51</v>
      </c>
      <c r="B81" s="40" t="s">
        <v>186</v>
      </c>
      <c r="C81" s="41" t="s">
        <v>16</v>
      </c>
      <c r="D81" s="41" t="s">
        <v>171</v>
      </c>
      <c r="E81" s="42" t="s">
        <v>54</v>
      </c>
      <c r="F81" s="22" t="s">
        <v>172</v>
      </c>
      <c r="G81" s="22" t="s">
        <v>187</v>
      </c>
      <c r="H81" s="23" t="s">
        <v>188</v>
      </c>
      <c r="I81" s="46" t="s">
        <v>22</v>
      </c>
      <c r="J81" s="133">
        <v>5</v>
      </c>
      <c r="K81" s="133"/>
      <c r="L81" s="133">
        <v>1</v>
      </c>
      <c r="M81" s="393">
        <v>3.2</v>
      </c>
      <c r="N81" s="48"/>
      <c r="O81" s="22"/>
    </row>
    <row r="82" s="244" customFormat="1" ht="44" customHeight="1" spans="1:15">
      <c r="A82" s="18" t="s">
        <v>51</v>
      </c>
      <c r="B82" s="40" t="s">
        <v>189</v>
      </c>
      <c r="C82" s="41" t="s">
        <v>16</v>
      </c>
      <c r="D82" s="41" t="s">
        <v>171</v>
      </c>
      <c r="E82" s="42" t="s">
        <v>54</v>
      </c>
      <c r="F82" s="22" t="s">
        <v>172</v>
      </c>
      <c r="G82" s="22" t="s">
        <v>190</v>
      </c>
      <c r="H82" s="23" t="s">
        <v>188</v>
      </c>
      <c r="I82" s="46" t="s">
        <v>22</v>
      </c>
      <c r="J82" s="133">
        <v>2</v>
      </c>
      <c r="K82" s="133"/>
      <c r="L82" s="133">
        <v>0</v>
      </c>
      <c r="M82" s="393">
        <v>3.2</v>
      </c>
      <c r="N82" s="48"/>
      <c r="O82" s="22"/>
    </row>
    <row r="83" s="244" customFormat="1" ht="44" customHeight="1" spans="1:15">
      <c r="A83" s="18" t="s">
        <v>51</v>
      </c>
      <c r="B83" s="40" t="s">
        <v>191</v>
      </c>
      <c r="C83" s="41" t="s">
        <v>16</v>
      </c>
      <c r="D83" s="41" t="s">
        <v>171</v>
      </c>
      <c r="E83" s="42" t="s">
        <v>54</v>
      </c>
      <c r="F83" s="22" t="s">
        <v>172</v>
      </c>
      <c r="G83" s="22" t="s">
        <v>192</v>
      </c>
      <c r="H83" s="23" t="s">
        <v>188</v>
      </c>
      <c r="I83" s="46" t="s">
        <v>22</v>
      </c>
      <c r="J83" s="133">
        <v>5</v>
      </c>
      <c r="K83" s="133"/>
      <c r="L83" s="133">
        <v>1</v>
      </c>
      <c r="M83" s="393">
        <v>3.2</v>
      </c>
      <c r="N83" s="48"/>
      <c r="O83" s="22"/>
    </row>
    <row r="84" s="244" customFormat="1" ht="44" customHeight="1" spans="1:15">
      <c r="A84" s="18" t="s">
        <v>51</v>
      </c>
      <c r="B84" s="40" t="s">
        <v>193</v>
      </c>
      <c r="C84" s="41" t="s">
        <v>16</v>
      </c>
      <c r="D84" s="41" t="s">
        <v>171</v>
      </c>
      <c r="E84" s="42" t="s">
        <v>54</v>
      </c>
      <c r="F84" s="22" t="s">
        <v>172</v>
      </c>
      <c r="G84" s="22" t="s">
        <v>194</v>
      </c>
      <c r="H84" s="23" t="s">
        <v>188</v>
      </c>
      <c r="I84" s="46" t="s">
        <v>22</v>
      </c>
      <c r="J84" s="133">
        <v>1</v>
      </c>
      <c r="K84" s="133"/>
      <c r="L84" s="133">
        <v>1</v>
      </c>
      <c r="M84" s="393">
        <v>3.2</v>
      </c>
      <c r="N84" s="48"/>
      <c r="O84" s="22"/>
    </row>
    <row r="85" s="244" customFormat="1" ht="44" customHeight="1" spans="1:15">
      <c r="A85" s="18" t="s">
        <v>51</v>
      </c>
      <c r="B85" s="40" t="s">
        <v>195</v>
      </c>
      <c r="C85" s="41" t="s">
        <v>16</v>
      </c>
      <c r="D85" s="41" t="s">
        <v>171</v>
      </c>
      <c r="E85" s="42" t="s">
        <v>54</v>
      </c>
      <c r="F85" s="22" t="s">
        <v>172</v>
      </c>
      <c r="G85" s="22" t="s">
        <v>196</v>
      </c>
      <c r="H85" s="23" t="s">
        <v>188</v>
      </c>
      <c r="I85" s="46" t="s">
        <v>22</v>
      </c>
      <c r="J85" s="133">
        <v>3</v>
      </c>
      <c r="K85" s="133"/>
      <c r="L85" s="133">
        <v>1</v>
      </c>
      <c r="M85" s="393">
        <v>3.2</v>
      </c>
      <c r="N85" s="48"/>
      <c r="O85" s="22"/>
    </row>
    <row r="86" s="244" customFormat="1" ht="44" customHeight="1" spans="1:15">
      <c r="A86" s="18" t="s">
        <v>51</v>
      </c>
      <c r="B86" s="40" t="s">
        <v>197</v>
      </c>
      <c r="C86" s="41" t="s">
        <v>16</v>
      </c>
      <c r="D86" s="41" t="s">
        <v>171</v>
      </c>
      <c r="E86" s="42" t="s">
        <v>54</v>
      </c>
      <c r="F86" s="22" t="s">
        <v>172</v>
      </c>
      <c r="G86" s="22" t="s">
        <v>198</v>
      </c>
      <c r="H86" s="23" t="s">
        <v>199</v>
      </c>
      <c r="I86" s="46" t="s">
        <v>22</v>
      </c>
      <c r="J86" s="133">
        <v>1</v>
      </c>
      <c r="K86" s="133"/>
      <c r="L86" s="133">
        <v>0</v>
      </c>
      <c r="M86" s="393">
        <v>3.2</v>
      </c>
      <c r="N86" s="48"/>
      <c r="O86" s="22"/>
    </row>
    <row r="87" s="244" customFormat="1" ht="44" customHeight="1" spans="1:15">
      <c r="A87" s="18" t="s">
        <v>51</v>
      </c>
      <c r="B87" s="40" t="s">
        <v>200</v>
      </c>
      <c r="C87" s="41" t="s">
        <v>16</v>
      </c>
      <c r="D87" s="41" t="s">
        <v>171</v>
      </c>
      <c r="E87" s="42" t="s">
        <v>54</v>
      </c>
      <c r="F87" s="22" t="s">
        <v>172</v>
      </c>
      <c r="G87" s="22" t="s">
        <v>198</v>
      </c>
      <c r="H87" s="23" t="s">
        <v>199</v>
      </c>
      <c r="I87" s="46" t="s">
        <v>22</v>
      </c>
      <c r="J87" s="133">
        <v>1</v>
      </c>
      <c r="K87" s="133"/>
      <c r="L87" s="133">
        <v>0</v>
      </c>
      <c r="M87" s="393">
        <v>3.2</v>
      </c>
      <c r="N87" s="48"/>
      <c r="O87" s="22"/>
    </row>
    <row r="88" s="244" customFormat="1" ht="44" customHeight="1" spans="1:15">
      <c r="A88" s="18" t="s">
        <v>51</v>
      </c>
      <c r="B88" s="40" t="s">
        <v>201</v>
      </c>
      <c r="C88" s="41" t="s">
        <v>16</v>
      </c>
      <c r="D88" s="41" t="s">
        <v>171</v>
      </c>
      <c r="E88" s="42" t="s">
        <v>54</v>
      </c>
      <c r="F88" s="22" t="s">
        <v>172</v>
      </c>
      <c r="G88" s="22" t="s">
        <v>198</v>
      </c>
      <c r="H88" s="23" t="s">
        <v>199</v>
      </c>
      <c r="I88" s="46" t="s">
        <v>22</v>
      </c>
      <c r="J88" s="133">
        <v>1</v>
      </c>
      <c r="K88" s="133"/>
      <c r="L88" s="133">
        <v>0</v>
      </c>
      <c r="M88" s="393">
        <v>3.2</v>
      </c>
      <c r="N88" s="48"/>
      <c r="O88" s="22"/>
    </row>
    <row r="89" s="244" customFormat="1" ht="44" customHeight="1" spans="1:15">
      <c r="A89" s="18" t="s">
        <v>51</v>
      </c>
      <c r="B89" s="40" t="s">
        <v>202</v>
      </c>
      <c r="C89" s="41" t="s">
        <v>16</v>
      </c>
      <c r="D89" s="41" t="s">
        <v>171</v>
      </c>
      <c r="E89" s="42" t="s">
        <v>54</v>
      </c>
      <c r="F89" s="22" t="s">
        <v>172</v>
      </c>
      <c r="G89" s="22" t="s">
        <v>203</v>
      </c>
      <c r="H89" s="23" t="s">
        <v>204</v>
      </c>
      <c r="I89" s="46" t="s">
        <v>22</v>
      </c>
      <c r="J89" s="133">
        <v>2</v>
      </c>
      <c r="K89" s="133"/>
      <c r="L89" s="133">
        <v>1</v>
      </c>
      <c r="M89" s="393">
        <v>3.2</v>
      </c>
      <c r="N89" s="48"/>
      <c r="O89" s="22"/>
    </row>
    <row r="90" s="244" customFormat="1" ht="44" customHeight="1" spans="1:15">
      <c r="A90" s="18" t="s">
        <v>51</v>
      </c>
      <c r="B90" s="40" t="s">
        <v>205</v>
      </c>
      <c r="C90" s="41" t="s">
        <v>16</v>
      </c>
      <c r="D90" s="41" t="s">
        <v>171</v>
      </c>
      <c r="E90" s="42" t="s">
        <v>54</v>
      </c>
      <c r="F90" s="22" t="s">
        <v>172</v>
      </c>
      <c r="G90" s="22" t="s">
        <v>206</v>
      </c>
      <c r="H90" s="23" t="s">
        <v>204</v>
      </c>
      <c r="I90" s="46" t="s">
        <v>22</v>
      </c>
      <c r="J90" s="133">
        <v>1</v>
      </c>
      <c r="K90" s="133"/>
      <c r="L90" s="133">
        <v>0</v>
      </c>
      <c r="M90" s="393">
        <v>3.2</v>
      </c>
      <c r="N90" s="48"/>
      <c r="O90" s="22"/>
    </row>
    <row r="91" s="244" customFormat="1" ht="44" customHeight="1" spans="1:15">
      <c r="A91" s="18" t="s">
        <v>51</v>
      </c>
      <c r="B91" s="40" t="s">
        <v>207</v>
      </c>
      <c r="C91" s="41" t="s">
        <v>16</v>
      </c>
      <c r="D91" s="41" t="s">
        <v>171</v>
      </c>
      <c r="E91" s="42" t="s">
        <v>54</v>
      </c>
      <c r="F91" s="22" t="s">
        <v>172</v>
      </c>
      <c r="G91" s="22" t="s">
        <v>208</v>
      </c>
      <c r="H91" s="23" t="s">
        <v>204</v>
      </c>
      <c r="I91" s="46" t="s">
        <v>22</v>
      </c>
      <c r="J91" s="133">
        <v>2</v>
      </c>
      <c r="K91" s="133"/>
      <c r="L91" s="133">
        <v>0</v>
      </c>
      <c r="M91" s="393">
        <v>3.2</v>
      </c>
      <c r="N91" s="48"/>
      <c r="O91" s="22"/>
    </row>
    <row r="92" s="244" customFormat="1" ht="44" customHeight="1" spans="1:15">
      <c r="A92" s="18" t="s">
        <v>51</v>
      </c>
      <c r="B92" s="40" t="s">
        <v>209</v>
      </c>
      <c r="C92" s="41" t="s">
        <v>16</v>
      </c>
      <c r="D92" s="41" t="s">
        <v>171</v>
      </c>
      <c r="E92" s="42" t="s">
        <v>54</v>
      </c>
      <c r="F92" s="22" t="s">
        <v>172</v>
      </c>
      <c r="G92" s="22" t="s">
        <v>206</v>
      </c>
      <c r="H92" s="23" t="s">
        <v>204</v>
      </c>
      <c r="I92" s="46" t="s">
        <v>22</v>
      </c>
      <c r="J92" s="133">
        <v>1</v>
      </c>
      <c r="K92" s="133"/>
      <c r="L92" s="133">
        <v>0</v>
      </c>
      <c r="M92" s="393">
        <v>3.2</v>
      </c>
      <c r="N92" s="48"/>
      <c r="O92" s="22"/>
    </row>
    <row r="93" s="244" customFormat="1" ht="44" customHeight="1" spans="1:15">
      <c r="A93" s="18" t="s">
        <v>51</v>
      </c>
      <c r="B93" s="40" t="s">
        <v>210</v>
      </c>
      <c r="C93" s="41" t="s">
        <v>16</v>
      </c>
      <c r="D93" s="41" t="s">
        <v>171</v>
      </c>
      <c r="E93" s="42" t="s">
        <v>54</v>
      </c>
      <c r="F93" s="22" t="s">
        <v>172</v>
      </c>
      <c r="G93" s="22" t="s">
        <v>208</v>
      </c>
      <c r="H93" s="23" t="s">
        <v>204</v>
      </c>
      <c r="I93" s="46" t="s">
        <v>22</v>
      </c>
      <c r="J93" s="133">
        <v>7</v>
      </c>
      <c r="K93" s="133"/>
      <c r="L93" s="133">
        <v>0</v>
      </c>
      <c r="M93" s="393">
        <v>3.2</v>
      </c>
      <c r="N93" s="48"/>
      <c r="O93" s="22"/>
    </row>
    <row r="94" s="244" customFormat="1" ht="44" customHeight="1" spans="1:15">
      <c r="A94" s="18" t="s">
        <v>51</v>
      </c>
      <c r="B94" s="40" t="s">
        <v>211</v>
      </c>
      <c r="C94" s="41" t="s">
        <v>16</v>
      </c>
      <c r="D94" s="41" t="s">
        <v>171</v>
      </c>
      <c r="E94" s="42" t="s">
        <v>54</v>
      </c>
      <c r="F94" s="22" t="s">
        <v>172</v>
      </c>
      <c r="G94" s="22" t="s">
        <v>208</v>
      </c>
      <c r="H94" s="23" t="s">
        <v>204</v>
      </c>
      <c r="I94" s="46" t="s">
        <v>22</v>
      </c>
      <c r="J94" s="133">
        <v>1</v>
      </c>
      <c r="K94" s="133"/>
      <c r="L94" s="133">
        <v>0</v>
      </c>
      <c r="M94" s="393">
        <v>3.2</v>
      </c>
      <c r="N94" s="48"/>
      <c r="O94" s="22"/>
    </row>
    <row r="95" s="244" customFormat="1" ht="44" customHeight="1" spans="1:15">
      <c r="A95" s="18" t="s">
        <v>51</v>
      </c>
      <c r="B95" s="40" t="s">
        <v>212</v>
      </c>
      <c r="C95" s="41" t="s">
        <v>16</v>
      </c>
      <c r="D95" s="41" t="s">
        <v>171</v>
      </c>
      <c r="E95" s="42" t="s">
        <v>54</v>
      </c>
      <c r="F95" s="22" t="s">
        <v>172</v>
      </c>
      <c r="G95" s="22" t="s">
        <v>208</v>
      </c>
      <c r="H95" s="23" t="s">
        <v>204</v>
      </c>
      <c r="I95" s="46" t="s">
        <v>22</v>
      </c>
      <c r="J95" s="133">
        <v>4</v>
      </c>
      <c r="K95" s="133"/>
      <c r="L95" s="133">
        <v>0</v>
      </c>
      <c r="M95" s="393">
        <v>3.2</v>
      </c>
      <c r="N95" s="48"/>
      <c r="O95" s="22"/>
    </row>
    <row r="96" s="244" customFormat="1" ht="44" customHeight="1" spans="1:15">
      <c r="A96" s="18" t="s">
        <v>51</v>
      </c>
      <c r="B96" s="40" t="s">
        <v>213</v>
      </c>
      <c r="C96" s="41" t="s">
        <v>16</v>
      </c>
      <c r="D96" s="41" t="s">
        <v>171</v>
      </c>
      <c r="E96" s="42" t="s">
        <v>54</v>
      </c>
      <c r="F96" s="22" t="s">
        <v>172</v>
      </c>
      <c r="G96" s="22" t="s">
        <v>208</v>
      </c>
      <c r="H96" s="23" t="s">
        <v>204</v>
      </c>
      <c r="I96" s="46" t="s">
        <v>22</v>
      </c>
      <c r="J96" s="133">
        <v>4</v>
      </c>
      <c r="K96" s="133"/>
      <c r="L96" s="133">
        <v>0</v>
      </c>
      <c r="M96" s="393">
        <v>3.2</v>
      </c>
      <c r="N96" s="48"/>
      <c r="O96" s="22"/>
    </row>
    <row r="97" s="244" customFormat="1" ht="44" customHeight="1" spans="1:15">
      <c r="A97" s="18" t="s">
        <v>51</v>
      </c>
      <c r="B97" s="40" t="s">
        <v>214</v>
      </c>
      <c r="C97" s="41" t="s">
        <v>16</v>
      </c>
      <c r="D97" s="41" t="s">
        <v>171</v>
      </c>
      <c r="E97" s="42" t="s">
        <v>54</v>
      </c>
      <c r="F97" s="22" t="s">
        <v>172</v>
      </c>
      <c r="G97" s="22" t="s">
        <v>215</v>
      </c>
      <c r="H97" s="23" t="s">
        <v>174</v>
      </c>
      <c r="I97" s="46" t="s">
        <v>22</v>
      </c>
      <c r="J97" s="133">
        <v>2</v>
      </c>
      <c r="K97" s="133"/>
      <c r="L97" s="133">
        <v>1</v>
      </c>
      <c r="M97" s="393">
        <v>3.2</v>
      </c>
      <c r="N97" s="48"/>
      <c r="O97" s="22"/>
    </row>
    <row r="98" s="244" customFormat="1" ht="44" customHeight="1" spans="1:15">
      <c r="A98" s="18" t="s">
        <v>51</v>
      </c>
      <c r="B98" s="40" t="s">
        <v>216</v>
      </c>
      <c r="C98" s="41" t="s">
        <v>16</v>
      </c>
      <c r="D98" s="41" t="s">
        <v>171</v>
      </c>
      <c r="E98" s="42" t="s">
        <v>54</v>
      </c>
      <c r="F98" s="22" t="s">
        <v>172</v>
      </c>
      <c r="G98" s="22" t="s">
        <v>187</v>
      </c>
      <c r="H98" s="23" t="s">
        <v>188</v>
      </c>
      <c r="I98" s="46" t="s">
        <v>22</v>
      </c>
      <c r="J98" s="133">
        <v>10</v>
      </c>
      <c r="K98" s="133"/>
      <c r="L98" s="133">
        <v>1</v>
      </c>
      <c r="M98" s="393">
        <v>3.2</v>
      </c>
      <c r="N98" s="48"/>
      <c r="O98" s="22"/>
    </row>
    <row r="99" s="244" customFormat="1" ht="44" customHeight="1" spans="1:15">
      <c r="A99" s="18" t="s">
        <v>51</v>
      </c>
      <c r="B99" s="40" t="s">
        <v>217</v>
      </c>
      <c r="C99" s="41" t="s">
        <v>16</v>
      </c>
      <c r="D99" s="41" t="s">
        <v>171</v>
      </c>
      <c r="E99" s="42" t="s">
        <v>54</v>
      </c>
      <c r="F99" s="22" t="s">
        <v>172</v>
      </c>
      <c r="G99" s="22" t="s">
        <v>218</v>
      </c>
      <c r="H99" s="23" t="s">
        <v>188</v>
      </c>
      <c r="I99" s="46" t="s">
        <v>22</v>
      </c>
      <c r="J99" s="133">
        <v>1</v>
      </c>
      <c r="K99" s="133"/>
      <c r="L99" s="133">
        <v>1</v>
      </c>
      <c r="M99" s="393">
        <v>3.2</v>
      </c>
      <c r="N99" s="48"/>
      <c r="O99" s="22"/>
    </row>
    <row r="100" s="244" customFormat="1" ht="44" customHeight="1" spans="1:15">
      <c r="A100" s="18" t="s">
        <v>51</v>
      </c>
      <c r="B100" s="40" t="s">
        <v>219</v>
      </c>
      <c r="C100" s="41" t="s">
        <v>16</v>
      </c>
      <c r="D100" s="41" t="s">
        <v>171</v>
      </c>
      <c r="E100" s="42" t="s">
        <v>54</v>
      </c>
      <c r="F100" s="22" t="s">
        <v>172</v>
      </c>
      <c r="G100" s="22" t="s">
        <v>218</v>
      </c>
      <c r="H100" s="23" t="s">
        <v>188</v>
      </c>
      <c r="I100" s="46" t="s">
        <v>22</v>
      </c>
      <c r="J100" s="133">
        <v>1</v>
      </c>
      <c r="K100" s="133"/>
      <c r="L100" s="133">
        <v>1</v>
      </c>
      <c r="M100" s="393">
        <v>3.2</v>
      </c>
      <c r="N100" s="48"/>
      <c r="O100" s="22"/>
    </row>
    <row r="101" s="244" customFormat="1" ht="44" customHeight="1" spans="1:15">
      <c r="A101" s="18" t="s">
        <v>51</v>
      </c>
      <c r="B101" s="40" t="s">
        <v>220</v>
      </c>
      <c r="C101" s="41" t="s">
        <v>16</v>
      </c>
      <c r="D101" s="41" t="s">
        <v>171</v>
      </c>
      <c r="E101" s="42" t="s">
        <v>54</v>
      </c>
      <c r="F101" s="22" t="s">
        <v>172</v>
      </c>
      <c r="G101" s="22" t="s">
        <v>221</v>
      </c>
      <c r="H101" s="23" t="s">
        <v>188</v>
      </c>
      <c r="I101" s="46" t="s">
        <v>22</v>
      </c>
      <c r="J101" s="133">
        <v>1</v>
      </c>
      <c r="K101" s="133"/>
      <c r="L101" s="133">
        <v>0</v>
      </c>
      <c r="M101" s="393">
        <v>3.2</v>
      </c>
      <c r="N101" s="48"/>
      <c r="O101" s="22"/>
    </row>
    <row r="102" s="244" customFormat="1" ht="44" customHeight="1" spans="1:15">
      <c r="A102" s="18" t="s">
        <v>51</v>
      </c>
      <c r="B102" s="40" t="s">
        <v>222</v>
      </c>
      <c r="C102" s="41" t="s">
        <v>16</v>
      </c>
      <c r="D102" s="41" t="s">
        <v>171</v>
      </c>
      <c r="E102" s="42" t="s">
        <v>54</v>
      </c>
      <c r="F102" s="22" t="s">
        <v>172</v>
      </c>
      <c r="G102" s="22" t="s">
        <v>187</v>
      </c>
      <c r="H102" s="23" t="s">
        <v>188</v>
      </c>
      <c r="I102" s="46" t="s">
        <v>22</v>
      </c>
      <c r="J102" s="133">
        <v>1</v>
      </c>
      <c r="K102" s="133"/>
      <c r="L102" s="133">
        <v>0</v>
      </c>
      <c r="M102" s="393">
        <v>3.2</v>
      </c>
      <c r="N102" s="48"/>
      <c r="O102" s="22"/>
    </row>
    <row r="103" s="244" customFormat="1" ht="44" customHeight="1" spans="1:15">
      <c r="A103" s="18" t="s">
        <v>51</v>
      </c>
      <c r="B103" s="40" t="s">
        <v>223</v>
      </c>
      <c r="C103" s="41" t="s">
        <v>16</v>
      </c>
      <c r="D103" s="41" t="s">
        <v>171</v>
      </c>
      <c r="E103" s="42" t="s">
        <v>54</v>
      </c>
      <c r="F103" s="22" t="s">
        <v>172</v>
      </c>
      <c r="G103" s="22" t="s">
        <v>215</v>
      </c>
      <c r="H103" s="23" t="s">
        <v>174</v>
      </c>
      <c r="I103" s="46" t="s">
        <v>22</v>
      </c>
      <c r="J103" s="133">
        <v>2</v>
      </c>
      <c r="K103" s="133"/>
      <c r="L103" s="133">
        <v>0</v>
      </c>
      <c r="M103" s="393">
        <v>3.2</v>
      </c>
      <c r="N103" s="48"/>
      <c r="O103" s="22"/>
    </row>
    <row r="104" s="244" customFormat="1" ht="44" customHeight="1" spans="1:15">
      <c r="A104" s="18" t="s">
        <v>51</v>
      </c>
      <c r="B104" s="40" t="s">
        <v>224</v>
      </c>
      <c r="C104" s="41" t="s">
        <v>16</v>
      </c>
      <c r="D104" s="41" t="s">
        <v>171</v>
      </c>
      <c r="E104" s="42" t="s">
        <v>54</v>
      </c>
      <c r="F104" s="22" t="s">
        <v>172</v>
      </c>
      <c r="G104" s="22" t="s">
        <v>218</v>
      </c>
      <c r="H104" s="23" t="s">
        <v>188</v>
      </c>
      <c r="I104" s="46" t="s">
        <v>22</v>
      </c>
      <c r="J104" s="133">
        <v>10</v>
      </c>
      <c r="K104" s="133"/>
      <c r="L104" s="133">
        <v>10</v>
      </c>
      <c r="M104" s="393">
        <v>3.2</v>
      </c>
      <c r="N104" s="48"/>
      <c r="O104" s="22"/>
    </row>
    <row r="105" s="244" customFormat="1" ht="44" customHeight="1" spans="1:15">
      <c r="A105" s="18" t="s">
        <v>51</v>
      </c>
      <c r="B105" s="40" t="s">
        <v>225</v>
      </c>
      <c r="C105" s="41" t="s">
        <v>16</v>
      </c>
      <c r="D105" s="41" t="s">
        <v>171</v>
      </c>
      <c r="E105" s="42" t="s">
        <v>54</v>
      </c>
      <c r="F105" s="22" t="s">
        <v>172</v>
      </c>
      <c r="G105" s="22" t="s">
        <v>226</v>
      </c>
      <c r="H105" s="23" t="s">
        <v>188</v>
      </c>
      <c r="I105" s="46" t="s">
        <v>22</v>
      </c>
      <c r="J105" s="133">
        <v>1</v>
      </c>
      <c r="K105" s="133"/>
      <c r="L105" s="133">
        <v>0</v>
      </c>
      <c r="M105" s="393">
        <v>3.2</v>
      </c>
      <c r="N105" s="48"/>
      <c r="O105" s="22"/>
    </row>
    <row r="106" s="244" customFormat="1" ht="44" customHeight="1" spans="1:15">
      <c r="A106" s="18" t="s">
        <v>51</v>
      </c>
      <c r="B106" s="40" t="s">
        <v>227</v>
      </c>
      <c r="C106" s="41" t="s">
        <v>16</v>
      </c>
      <c r="D106" s="41" t="s">
        <v>171</v>
      </c>
      <c r="E106" s="42" t="s">
        <v>54</v>
      </c>
      <c r="F106" s="22" t="s">
        <v>172</v>
      </c>
      <c r="G106" s="22" t="s">
        <v>228</v>
      </c>
      <c r="H106" s="23" t="s">
        <v>188</v>
      </c>
      <c r="I106" s="46" t="s">
        <v>22</v>
      </c>
      <c r="J106" s="133">
        <v>1</v>
      </c>
      <c r="K106" s="133"/>
      <c r="L106" s="133">
        <v>0</v>
      </c>
      <c r="M106" s="393">
        <v>3.2</v>
      </c>
      <c r="N106" s="48"/>
      <c r="O106" s="22"/>
    </row>
    <row r="107" s="244" customFormat="1" ht="44" customHeight="1" spans="1:15">
      <c r="A107" s="18" t="s">
        <v>51</v>
      </c>
      <c r="B107" s="40" t="s">
        <v>229</v>
      </c>
      <c r="C107" s="41" t="s">
        <v>16</v>
      </c>
      <c r="D107" s="41" t="s">
        <v>171</v>
      </c>
      <c r="E107" s="42" t="s">
        <v>54</v>
      </c>
      <c r="F107" s="22" t="s">
        <v>172</v>
      </c>
      <c r="G107" s="22" t="s">
        <v>230</v>
      </c>
      <c r="H107" s="23" t="s">
        <v>188</v>
      </c>
      <c r="I107" s="46" t="s">
        <v>22</v>
      </c>
      <c r="J107" s="133">
        <v>1</v>
      </c>
      <c r="K107" s="133"/>
      <c r="L107" s="133">
        <v>2</v>
      </c>
      <c r="M107" s="393">
        <v>3.2</v>
      </c>
      <c r="N107" s="48"/>
      <c r="O107" s="22"/>
    </row>
    <row r="108" s="244" customFormat="1" ht="44" customHeight="1" spans="1:15">
      <c r="A108" s="18" t="s">
        <v>51</v>
      </c>
      <c r="B108" s="40" t="s">
        <v>231</v>
      </c>
      <c r="C108" s="41" t="s">
        <v>16</v>
      </c>
      <c r="D108" s="41" t="s">
        <v>171</v>
      </c>
      <c r="E108" s="42" t="s">
        <v>54</v>
      </c>
      <c r="F108" s="22" t="s">
        <v>172</v>
      </c>
      <c r="G108" s="22" t="s">
        <v>187</v>
      </c>
      <c r="H108" s="23" t="s">
        <v>188</v>
      </c>
      <c r="I108" s="46" t="s">
        <v>22</v>
      </c>
      <c r="J108" s="133">
        <v>1</v>
      </c>
      <c r="K108" s="133"/>
      <c r="L108" s="133">
        <v>0</v>
      </c>
      <c r="M108" s="393">
        <v>3.2</v>
      </c>
      <c r="N108" s="48"/>
      <c r="O108" s="22"/>
    </row>
    <row r="109" s="244" customFormat="1" ht="44" customHeight="1" spans="1:15">
      <c r="A109" s="18" t="s">
        <v>51</v>
      </c>
      <c r="B109" s="40" t="s">
        <v>232</v>
      </c>
      <c r="C109" s="41" t="s">
        <v>16</v>
      </c>
      <c r="D109" s="41" t="s">
        <v>171</v>
      </c>
      <c r="E109" s="42" t="s">
        <v>54</v>
      </c>
      <c r="F109" s="22" t="s">
        <v>172</v>
      </c>
      <c r="G109" s="22" t="s">
        <v>233</v>
      </c>
      <c r="H109" s="23" t="s">
        <v>188</v>
      </c>
      <c r="I109" s="46" t="s">
        <v>22</v>
      </c>
      <c r="J109" s="133">
        <v>2</v>
      </c>
      <c r="K109" s="133"/>
      <c r="L109" s="133">
        <v>0</v>
      </c>
      <c r="M109" s="393">
        <v>3.2</v>
      </c>
      <c r="N109" s="48"/>
      <c r="O109" s="22"/>
    </row>
    <row r="110" s="244" customFormat="1" ht="44" customHeight="1" spans="1:15">
      <c r="A110" s="18" t="s">
        <v>51</v>
      </c>
      <c r="B110" s="40" t="s">
        <v>234</v>
      </c>
      <c r="C110" s="41" t="s">
        <v>16</v>
      </c>
      <c r="D110" s="41" t="s">
        <v>171</v>
      </c>
      <c r="E110" s="42" t="s">
        <v>54</v>
      </c>
      <c r="F110" s="22" t="s">
        <v>172</v>
      </c>
      <c r="G110" s="22" t="s">
        <v>218</v>
      </c>
      <c r="H110" s="23" t="s">
        <v>188</v>
      </c>
      <c r="I110" s="46" t="s">
        <v>22</v>
      </c>
      <c r="J110" s="133">
        <v>1</v>
      </c>
      <c r="K110" s="133"/>
      <c r="L110" s="133">
        <v>1</v>
      </c>
      <c r="M110" s="393">
        <v>3.2</v>
      </c>
      <c r="N110" s="48"/>
      <c r="O110" s="22"/>
    </row>
    <row r="111" s="244" customFormat="1" ht="44" customHeight="1" spans="1:15">
      <c r="A111" s="18" t="s">
        <v>51</v>
      </c>
      <c r="B111" s="40" t="s">
        <v>235</v>
      </c>
      <c r="C111" s="41" t="s">
        <v>16</v>
      </c>
      <c r="D111" s="41" t="s">
        <v>53</v>
      </c>
      <c r="E111" s="42" t="s">
        <v>54</v>
      </c>
      <c r="F111" s="22" t="s">
        <v>236</v>
      </c>
      <c r="G111" s="22" t="s">
        <v>237</v>
      </c>
      <c r="H111" s="23" t="s">
        <v>103</v>
      </c>
      <c r="I111" s="46" t="s">
        <v>22</v>
      </c>
      <c r="J111" s="133">
        <v>8</v>
      </c>
      <c r="K111" s="133">
        <f t="shared" ref="K111:K116" si="10">ROUNDUP(J111*0.2,0)</f>
        <v>2</v>
      </c>
      <c r="L111" s="133">
        <v>1</v>
      </c>
      <c r="M111" s="393">
        <v>3.1</v>
      </c>
      <c r="N111" s="48"/>
      <c r="O111" s="22"/>
    </row>
    <row r="112" s="244" customFormat="1" ht="44" customHeight="1" spans="1:15">
      <c r="A112" s="18" t="s">
        <v>51</v>
      </c>
      <c r="B112" s="40" t="s">
        <v>238</v>
      </c>
      <c r="C112" s="41" t="s">
        <v>16</v>
      </c>
      <c r="D112" s="41" t="s">
        <v>53</v>
      </c>
      <c r="E112" s="42" t="s">
        <v>54</v>
      </c>
      <c r="F112" s="22" t="s">
        <v>236</v>
      </c>
      <c r="G112" s="22" t="s">
        <v>239</v>
      </c>
      <c r="H112" s="23" t="s">
        <v>103</v>
      </c>
      <c r="I112" s="46" t="s">
        <v>22</v>
      </c>
      <c r="J112" s="133">
        <v>1</v>
      </c>
      <c r="K112" s="133">
        <f t="shared" si="10"/>
        <v>1</v>
      </c>
      <c r="L112" s="133">
        <v>1</v>
      </c>
      <c r="M112" s="393">
        <v>3.1</v>
      </c>
      <c r="N112" s="48"/>
      <c r="O112" s="22"/>
    </row>
    <row r="113" s="244" customFormat="1" ht="44" customHeight="1" spans="1:15">
      <c r="A113" s="18" t="s">
        <v>51</v>
      </c>
      <c r="B113" s="40" t="s">
        <v>240</v>
      </c>
      <c r="C113" s="41" t="s">
        <v>16</v>
      </c>
      <c r="D113" s="41" t="s">
        <v>53</v>
      </c>
      <c r="E113" s="42" t="s">
        <v>54</v>
      </c>
      <c r="F113" s="22" t="s">
        <v>236</v>
      </c>
      <c r="G113" s="22" t="s">
        <v>237</v>
      </c>
      <c r="H113" s="23" t="s">
        <v>103</v>
      </c>
      <c r="I113" s="46" t="s">
        <v>22</v>
      </c>
      <c r="J113" s="133">
        <v>1</v>
      </c>
      <c r="K113" s="133">
        <f t="shared" si="10"/>
        <v>1</v>
      </c>
      <c r="L113" s="133">
        <v>1</v>
      </c>
      <c r="M113" s="393">
        <v>3.1</v>
      </c>
      <c r="N113" s="48"/>
      <c r="O113" s="22"/>
    </row>
    <row r="114" s="244" customFormat="1" ht="44" customHeight="1" spans="1:15">
      <c r="A114" s="18" t="s">
        <v>51</v>
      </c>
      <c r="B114" s="40" t="s">
        <v>241</v>
      </c>
      <c r="C114" s="41" t="s">
        <v>16</v>
      </c>
      <c r="D114" s="41" t="s">
        <v>53</v>
      </c>
      <c r="E114" s="42" t="s">
        <v>54</v>
      </c>
      <c r="F114" s="22" t="s">
        <v>236</v>
      </c>
      <c r="G114" s="22" t="s">
        <v>239</v>
      </c>
      <c r="H114" s="23" t="s">
        <v>103</v>
      </c>
      <c r="I114" s="46" t="s">
        <v>22</v>
      </c>
      <c r="J114" s="133">
        <v>1</v>
      </c>
      <c r="K114" s="133">
        <f t="shared" si="10"/>
        <v>1</v>
      </c>
      <c r="L114" s="133">
        <v>2</v>
      </c>
      <c r="M114" s="393">
        <v>3.1</v>
      </c>
      <c r="N114" s="48"/>
      <c r="O114" s="22"/>
    </row>
    <row r="115" s="244" customFormat="1" ht="44" customHeight="1" spans="1:15">
      <c r="A115" s="18" t="s">
        <v>51</v>
      </c>
      <c r="B115" s="40" t="s">
        <v>242</v>
      </c>
      <c r="C115" s="41" t="s">
        <v>16</v>
      </c>
      <c r="D115" s="41" t="s">
        <v>53</v>
      </c>
      <c r="E115" s="42" t="s">
        <v>54</v>
      </c>
      <c r="F115" s="22" t="s">
        <v>236</v>
      </c>
      <c r="G115" s="22" t="s">
        <v>237</v>
      </c>
      <c r="H115" s="23" t="s">
        <v>103</v>
      </c>
      <c r="I115" s="46" t="s">
        <v>22</v>
      </c>
      <c r="J115" s="133">
        <v>1</v>
      </c>
      <c r="K115" s="133">
        <f t="shared" si="10"/>
        <v>1</v>
      </c>
      <c r="L115" s="133">
        <v>1</v>
      </c>
      <c r="M115" s="393">
        <v>3.1</v>
      </c>
      <c r="N115" s="48"/>
      <c r="O115" s="22"/>
    </row>
    <row r="116" s="244" customFormat="1" ht="44" customHeight="1" spans="1:15">
      <c r="A116" s="18" t="s">
        <v>51</v>
      </c>
      <c r="B116" s="40" t="s">
        <v>243</v>
      </c>
      <c r="C116" s="41" t="s">
        <v>16</v>
      </c>
      <c r="D116" s="41" t="s">
        <v>53</v>
      </c>
      <c r="E116" s="42" t="s">
        <v>54</v>
      </c>
      <c r="F116" s="22" t="s">
        <v>236</v>
      </c>
      <c r="G116" s="22" t="s">
        <v>239</v>
      </c>
      <c r="H116" s="23" t="s">
        <v>103</v>
      </c>
      <c r="I116" s="46" t="s">
        <v>22</v>
      </c>
      <c r="J116" s="133">
        <v>2</v>
      </c>
      <c r="K116" s="133">
        <f t="shared" si="10"/>
        <v>1</v>
      </c>
      <c r="L116" s="133">
        <v>4</v>
      </c>
      <c r="M116" s="393">
        <v>3.1</v>
      </c>
      <c r="N116" s="48"/>
      <c r="O116" s="22"/>
    </row>
    <row r="117" s="244" customFormat="1" ht="44" customHeight="1" spans="1:15">
      <c r="A117" s="18" t="s">
        <v>51</v>
      </c>
      <c r="B117" s="40" t="s">
        <v>244</v>
      </c>
      <c r="C117" s="41" t="s">
        <v>16</v>
      </c>
      <c r="D117" s="41" t="s">
        <v>53</v>
      </c>
      <c r="E117" s="42" t="s">
        <v>54</v>
      </c>
      <c r="F117" s="22" t="s">
        <v>236</v>
      </c>
      <c r="G117" s="22" t="s">
        <v>245</v>
      </c>
      <c r="H117" s="23" t="s">
        <v>103</v>
      </c>
      <c r="I117" s="46" t="s">
        <v>22</v>
      </c>
      <c r="J117" s="133">
        <v>1</v>
      </c>
      <c r="K117" s="133"/>
      <c r="L117" s="133">
        <v>0</v>
      </c>
      <c r="M117" s="393">
        <v>3.1</v>
      </c>
      <c r="N117" s="48"/>
      <c r="O117" s="22"/>
    </row>
    <row r="118" s="244" customFormat="1" ht="44" customHeight="1" spans="1:15">
      <c r="A118" s="18" t="s">
        <v>51</v>
      </c>
      <c r="B118" s="40" t="s">
        <v>246</v>
      </c>
      <c r="C118" s="41" t="s">
        <v>16</v>
      </c>
      <c r="D118" s="41" t="s">
        <v>53</v>
      </c>
      <c r="E118" s="42" t="s">
        <v>54</v>
      </c>
      <c r="F118" s="22" t="s">
        <v>236</v>
      </c>
      <c r="G118" s="22" t="s">
        <v>247</v>
      </c>
      <c r="H118" s="23" t="s">
        <v>103</v>
      </c>
      <c r="I118" s="46" t="s">
        <v>22</v>
      </c>
      <c r="J118" s="133">
        <v>1</v>
      </c>
      <c r="K118" s="133"/>
      <c r="L118" s="133">
        <v>1</v>
      </c>
      <c r="M118" s="393">
        <v>3.1</v>
      </c>
      <c r="N118" s="48"/>
      <c r="O118" s="22"/>
    </row>
    <row r="119" s="244" customFormat="1" ht="44" customHeight="1" spans="1:15">
      <c r="A119" s="18" t="s">
        <v>51</v>
      </c>
      <c r="B119" s="40" t="s">
        <v>248</v>
      </c>
      <c r="C119" s="41" t="s">
        <v>16</v>
      </c>
      <c r="D119" s="41" t="s">
        <v>53</v>
      </c>
      <c r="E119" s="42" t="s">
        <v>54</v>
      </c>
      <c r="F119" s="22" t="s">
        <v>249</v>
      </c>
      <c r="G119" s="22" t="s">
        <v>250</v>
      </c>
      <c r="H119" s="23" t="s">
        <v>57</v>
      </c>
      <c r="I119" s="46" t="s">
        <v>22</v>
      </c>
      <c r="J119" s="133">
        <v>2</v>
      </c>
      <c r="K119" s="133">
        <f t="shared" ref="K119:K125" si="11">J119</f>
        <v>2</v>
      </c>
      <c r="L119" s="133">
        <v>2</v>
      </c>
      <c r="M119" s="47">
        <v>3.2</v>
      </c>
      <c r="N119" s="48"/>
      <c r="O119" s="22"/>
    </row>
    <row r="120" s="244" customFormat="1" ht="44" customHeight="1" spans="1:15">
      <c r="A120" s="18" t="s">
        <v>51</v>
      </c>
      <c r="B120" s="40" t="s">
        <v>251</v>
      </c>
      <c r="C120" s="41" t="s">
        <v>16</v>
      </c>
      <c r="D120" s="41" t="s">
        <v>53</v>
      </c>
      <c r="E120" s="42" t="s">
        <v>54</v>
      </c>
      <c r="F120" s="22" t="s">
        <v>249</v>
      </c>
      <c r="G120" s="22" t="s">
        <v>252</v>
      </c>
      <c r="H120" s="23" t="s">
        <v>57</v>
      </c>
      <c r="I120" s="46" t="s">
        <v>22</v>
      </c>
      <c r="J120" s="133">
        <v>2</v>
      </c>
      <c r="K120" s="133">
        <f t="shared" si="11"/>
        <v>2</v>
      </c>
      <c r="L120" s="133">
        <v>2</v>
      </c>
      <c r="M120" s="47">
        <v>3.2</v>
      </c>
      <c r="N120" s="48"/>
      <c r="O120" s="22"/>
    </row>
    <row r="121" s="244" customFormat="1" ht="44" customHeight="1" spans="1:15">
      <c r="A121" s="18" t="s">
        <v>51</v>
      </c>
      <c r="B121" s="40" t="s">
        <v>28</v>
      </c>
      <c r="C121" s="41" t="s">
        <v>16</v>
      </c>
      <c r="D121" s="41" t="s">
        <v>53</v>
      </c>
      <c r="E121" s="42" t="s">
        <v>54</v>
      </c>
      <c r="F121" s="22" t="s">
        <v>249</v>
      </c>
      <c r="G121" s="22" t="s">
        <v>253</v>
      </c>
      <c r="H121" s="23" t="s">
        <v>57</v>
      </c>
      <c r="I121" s="46" t="s">
        <v>22</v>
      </c>
      <c r="J121" s="133">
        <v>1</v>
      </c>
      <c r="K121" s="133">
        <f t="shared" ref="K121:K123" si="12">ROUNDUP(J121*0.2,0)</f>
        <v>1</v>
      </c>
      <c r="L121" s="133">
        <v>2</v>
      </c>
      <c r="M121" s="393">
        <v>3.1</v>
      </c>
      <c r="N121" s="48"/>
      <c r="O121" s="22"/>
    </row>
    <row r="122" s="244" customFormat="1" ht="44" customHeight="1" spans="1:15">
      <c r="A122" s="18" t="s">
        <v>51</v>
      </c>
      <c r="B122" s="40" t="s">
        <v>33</v>
      </c>
      <c r="C122" s="41" t="s">
        <v>16</v>
      </c>
      <c r="D122" s="41" t="s">
        <v>53</v>
      </c>
      <c r="E122" s="42" t="s">
        <v>54</v>
      </c>
      <c r="F122" s="22" t="s">
        <v>249</v>
      </c>
      <c r="G122" s="22" t="s">
        <v>254</v>
      </c>
      <c r="H122" s="23" t="s">
        <v>255</v>
      </c>
      <c r="I122" s="46" t="s">
        <v>22</v>
      </c>
      <c r="J122" s="133">
        <v>1</v>
      </c>
      <c r="K122" s="133">
        <f t="shared" si="12"/>
        <v>1</v>
      </c>
      <c r="L122" s="133">
        <v>2</v>
      </c>
      <c r="M122" s="393">
        <v>3.1</v>
      </c>
      <c r="N122" s="48"/>
      <c r="O122" s="22"/>
    </row>
    <row r="123" s="244" customFormat="1" ht="44" customHeight="1" spans="1:15">
      <c r="A123" s="18" t="s">
        <v>51</v>
      </c>
      <c r="B123" s="40" t="s">
        <v>35</v>
      </c>
      <c r="C123" s="41" t="s">
        <v>16</v>
      </c>
      <c r="D123" s="41" t="s">
        <v>53</v>
      </c>
      <c r="E123" s="42" t="s">
        <v>54</v>
      </c>
      <c r="F123" s="22" t="s">
        <v>249</v>
      </c>
      <c r="G123" s="22" t="s">
        <v>256</v>
      </c>
      <c r="H123" s="23" t="s">
        <v>57</v>
      </c>
      <c r="I123" s="46" t="s">
        <v>22</v>
      </c>
      <c r="J123" s="133">
        <v>2</v>
      </c>
      <c r="K123" s="133">
        <f t="shared" si="12"/>
        <v>1</v>
      </c>
      <c r="L123" s="133">
        <v>28</v>
      </c>
      <c r="M123" s="47">
        <v>3.2</v>
      </c>
      <c r="N123" s="48"/>
      <c r="O123" s="22"/>
    </row>
    <row r="124" s="244" customFormat="1" ht="44" customHeight="1" spans="1:15">
      <c r="A124" s="18" t="s">
        <v>51</v>
      </c>
      <c r="B124" s="40" t="s">
        <v>36</v>
      </c>
      <c r="C124" s="41" t="s">
        <v>16</v>
      </c>
      <c r="D124" s="41" t="s">
        <v>53</v>
      </c>
      <c r="E124" s="42" t="s">
        <v>54</v>
      </c>
      <c r="F124" s="22" t="s">
        <v>249</v>
      </c>
      <c r="G124" s="22" t="s">
        <v>257</v>
      </c>
      <c r="H124" s="23" t="s">
        <v>258</v>
      </c>
      <c r="I124" s="46" t="s">
        <v>22</v>
      </c>
      <c r="J124" s="133">
        <v>1</v>
      </c>
      <c r="K124" s="133">
        <f t="shared" si="11"/>
        <v>1</v>
      </c>
      <c r="L124" s="133">
        <v>0</v>
      </c>
      <c r="M124" s="393">
        <v>3.1</v>
      </c>
      <c r="N124" s="48"/>
      <c r="O124" s="22"/>
    </row>
    <row r="125" s="244" customFormat="1" ht="44" customHeight="1" spans="1:15">
      <c r="A125" s="18" t="s">
        <v>51</v>
      </c>
      <c r="B125" s="40" t="s">
        <v>39</v>
      </c>
      <c r="C125" s="41" t="s">
        <v>16</v>
      </c>
      <c r="D125" s="41" t="s">
        <v>53</v>
      </c>
      <c r="E125" s="42" t="s">
        <v>54</v>
      </c>
      <c r="F125" s="22" t="s">
        <v>249</v>
      </c>
      <c r="G125" s="22" t="s">
        <v>257</v>
      </c>
      <c r="H125" s="23" t="s">
        <v>258</v>
      </c>
      <c r="I125" s="46" t="s">
        <v>22</v>
      </c>
      <c r="J125" s="133">
        <v>1</v>
      </c>
      <c r="K125" s="133">
        <f t="shared" si="11"/>
        <v>1</v>
      </c>
      <c r="L125" s="133">
        <v>0</v>
      </c>
      <c r="M125" s="393">
        <v>3.1</v>
      </c>
      <c r="N125" s="48"/>
      <c r="O125" s="22"/>
    </row>
    <row r="126" s="244" customFormat="1" ht="44" customHeight="1" spans="1:15">
      <c r="A126" s="18" t="s">
        <v>51</v>
      </c>
      <c r="B126" s="40" t="s">
        <v>259</v>
      </c>
      <c r="C126" s="41" t="s">
        <v>16</v>
      </c>
      <c r="D126" s="41" t="s">
        <v>53</v>
      </c>
      <c r="E126" s="42" t="s">
        <v>54</v>
      </c>
      <c r="F126" s="22" t="s">
        <v>249</v>
      </c>
      <c r="G126" s="22" t="s">
        <v>260</v>
      </c>
      <c r="H126" s="23" t="s">
        <v>57</v>
      </c>
      <c r="I126" s="46" t="s">
        <v>22</v>
      </c>
      <c r="J126" s="133">
        <v>1</v>
      </c>
      <c r="K126" s="133">
        <f>ROUNDUP(J126*0.2,0)</f>
        <v>1</v>
      </c>
      <c r="L126" s="133">
        <v>1</v>
      </c>
      <c r="M126" s="47">
        <v>3.2</v>
      </c>
      <c r="N126" s="48"/>
      <c r="O126" s="22"/>
    </row>
    <row r="127" s="244" customFormat="1" ht="44" customHeight="1" spans="1:15">
      <c r="A127" s="18" t="s">
        <v>51</v>
      </c>
      <c r="B127" s="40" t="s">
        <v>261</v>
      </c>
      <c r="C127" s="41" t="s">
        <v>16</v>
      </c>
      <c r="D127" s="41" t="s">
        <v>53</v>
      </c>
      <c r="E127" s="42" t="s">
        <v>54</v>
      </c>
      <c r="F127" s="22" t="s">
        <v>249</v>
      </c>
      <c r="G127" s="22" t="s">
        <v>262</v>
      </c>
      <c r="H127" s="23" t="s">
        <v>57</v>
      </c>
      <c r="I127" s="46" t="s">
        <v>22</v>
      </c>
      <c r="J127" s="133">
        <v>1</v>
      </c>
      <c r="K127" s="133">
        <f t="shared" ref="K127:K131" si="13">J127</f>
        <v>1</v>
      </c>
      <c r="L127" s="133">
        <v>1</v>
      </c>
      <c r="M127" s="47">
        <v>3.2</v>
      </c>
      <c r="N127" s="48"/>
      <c r="O127" s="22"/>
    </row>
    <row r="128" s="244" customFormat="1" ht="44" customHeight="1" spans="1:15">
      <c r="A128" s="18" t="s">
        <v>51</v>
      </c>
      <c r="B128" s="40" t="s">
        <v>263</v>
      </c>
      <c r="C128" s="41" t="s">
        <v>16</v>
      </c>
      <c r="D128" s="41" t="s">
        <v>53</v>
      </c>
      <c r="E128" s="42" t="s">
        <v>54</v>
      </c>
      <c r="F128" s="22" t="s">
        <v>249</v>
      </c>
      <c r="G128" s="22" t="s">
        <v>264</v>
      </c>
      <c r="H128" s="23" t="s">
        <v>57</v>
      </c>
      <c r="I128" s="46" t="s">
        <v>22</v>
      </c>
      <c r="J128" s="133">
        <v>1</v>
      </c>
      <c r="K128" s="133">
        <f>ROUNDUP(J128*0.2,0)</f>
        <v>1</v>
      </c>
      <c r="L128" s="133">
        <v>11</v>
      </c>
      <c r="M128" s="47">
        <v>3.2</v>
      </c>
      <c r="N128" s="48"/>
      <c r="O128" s="50"/>
    </row>
    <row r="129" s="244" customFormat="1" ht="44" customHeight="1" spans="1:15">
      <c r="A129" s="18" t="s">
        <v>51</v>
      </c>
      <c r="B129" s="40" t="s">
        <v>265</v>
      </c>
      <c r="C129" s="41" t="s">
        <v>16</v>
      </c>
      <c r="D129" s="41" t="s">
        <v>17</v>
      </c>
      <c r="E129" s="42" t="s">
        <v>266</v>
      </c>
      <c r="F129" s="22" t="s">
        <v>267</v>
      </c>
      <c r="G129" s="22" t="s">
        <v>268</v>
      </c>
      <c r="H129" s="23" t="s">
        <v>100</v>
      </c>
      <c r="I129" s="46" t="s">
        <v>22</v>
      </c>
      <c r="J129" s="133">
        <v>1</v>
      </c>
      <c r="K129" s="133">
        <f t="shared" si="13"/>
        <v>1</v>
      </c>
      <c r="L129" s="133">
        <v>4</v>
      </c>
      <c r="M129" s="393">
        <v>3.2</v>
      </c>
      <c r="N129" s="48"/>
      <c r="O129" s="50" t="s">
        <v>269</v>
      </c>
    </row>
    <row r="130" s="244" customFormat="1" ht="44" customHeight="1" spans="1:15">
      <c r="A130" s="18" t="s">
        <v>51</v>
      </c>
      <c r="B130" s="40" t="s">
        <v>270</v>
      </c>
      <c r="C130" s="41" t="s">
        <v>16</v>
      </c>
      <c r="D130" s="41" t="s">
        <v>17</v>
      </c>
      <c r="E130" s="42" t="s">
        <v>266</v>
      </c>
      <c r="F130" s="22" t="s">
        <v>267</v>
      </c>
      <c r="G130" s="22" t="s">
        <v>268</v>
      </c>
      <c r="H130" s="23" t="s">
        <v>100</v>
      </c>
      <c r="I130" s="46" t="s">
        <v>22</v>
      </c>
      <c r="J130" s="133">
        <v>1</v>
      </c>
      <c r="K130" s="133">
        <f t="shared" si="13"/>
        <v>1</v>
      </c>
      <c r="L130" s="133">
        <v>4</v>
      </c>
      <c r="M130" s="393">
        <v>3.2</v>
      </c>
      <c r="N130" s="48"/>
      <c r="O130" s="50" t="s">
        <v>271</v>
      </c>
    </row>
    <row r="131" s="244" customFormat="1" ht="44" customHeight="1" spans="1:15">
      <c r="A131" s="18" t="s">
        <v>51</v>
      </c>
      <c r="B131" s="40" t="s">
        <v>272</v>
      </c>
      <c r="C131" s="41" t="s">
        <v>16</v>
      </c>
      <c r="D131" s="41" t="s">
        <v>17</v>
      </c>
      <c r="E131" s="42" t="s">
        <v>266</v>
      </c>
      <c r="F131" s="22" t="s">
        <v>267</v>
      </c>
      <c r="G131" s="22" t="s">
        <v>268</v>
      </c>
      <c r="H131" s="23" t="s">
        <v>100</v>
      </c>
      <c r="I131" s="46" t="s">
        <v>22</v>
      </c>
      <c r="J131" s="133">
        <v>1</v>
      </c>
      <c r="K131" s="133">
        <f t="shared" si="13"/>
        <v>1</v>
      </c>
      <c r="L131" s="133">
        <v>5</v>
      </c>
      <c r="M131" s="393">
        <v>3.2</v>
      </c>
      <c r="N131" s="48"/>
      <c r="O131" s="50" t="s">
        <v>273</v>
      </c>
    </row>
    <row r="132" s="244" customFormat="1" ht="44" customHeight="1" spans="1:15">
      <c r="A132" s="18" t="s">
        <v>51</v>
      </c>
      <c r="B132" s="40" t="s">
        <v>274</v>
      </c>
      <c r="C132" s="41" t="s">
        <v>16</v>
      </c>
      <c r="D132" s="41" t="s">
        <v>17</v>
      </c>
      <c r="E132" s="42" t="s">
        <v>266</v>
      </c>
      <c r="F132" s="22" t="s">
        <v>275</v>
      </c>
      <c r="G132" s="22" t="s">
        <v>276</v>
      </c>
      <c r="H132" s="136" t="s">
        <v>277</v>
      </c>
      <c r="I132" s="46" t="s">
        <v>22</v>
      </c>
      <c r="J132" s="133">
        <v>1</v>
      </c>
      <c r="K132" s="133">
        <v>0</v>
      </c>
      <c r="L132" s="133">
        <v>6</v>
      </c>
      <c r="M132" s="393">
        <v>3.2</v>
      </c>
      <c r="N132" s="48"/>
      <c r="O132" s="50" t="s">
        <v>278</v>
      </c>
    </row>
    <row r="133" s="244" customFormat="1" ht="44" customHeight="1" spans="1:15">
      <c r="A133" s="18" t="s">
        <v>51</v>
      </c>
      <c r="B133" s="40" t="s">
        <v>279</v>
      </c>
      <c r="C133" s="41" t="s">
        <v>16</v>
      </c>
      <c r="D133" s="41" t="s">
        <v>17</v>
      </c>
      <c r="E133" s="42" t="s">
        <v>266</v>
      </c>
      <c r="F133" s="22" t="s">
        <v>280</v>
      </c>
      <c r="G133" s="22" t="s">
        <v>281</v>
      </c>
      <c r="H133" s="23" t="s">
        <v>277</v>
      </c>
      <c r="I133" s="46" t="s">
        <v>22</v>
      </c>
      <c r="J133" s="133">
        <v>1</v>
      </c>
      <c r="K133" s="133">
        <v>0</v>
      </c>
      <c r="L133" s="133">
        <v>6</v>
      </c>
      <c r="M133" s="393">
        <v>3.2</v>
      </c>
      <c r="N133" s="48"/>
      <c r="O133" s="50" t="s">
        <v>282</v>
      </c>
    </row>
    <row r="134" s="244" customFormat="1" ht="44" customHeight="1" spans="1:15">
      <c r="A134" s="18" t="s">
        <v>51</v>
      </c>
      <c r="B134" s="40" t="s">
        <v>283</v>
      </c>
      <c r="C134" s="41" t="s">
        <v>16</v>
      </c>
      <c r="D134" s="41" t="s">
        <v>17</v>
      </c>
      <c r="E134" s="42" t="s">
        <v>266</v>
      </c>
      <c r="F134" s="22" t="s">
        <v>267</v>
      </c>
      <c r="G134" s="22" t="s">
        <v>284</v>
      </c>
      <c r="H134" s="23" t="s">
        <v>100</v>
      </c>
      <c r="I134" s="46" t="s">
        <v>22</v>
      </c>
      <c r="J134" s="133">
        <v>1</v>
      </c>
      <c r="K134" s="133">
        <f t="shared" ref="K134:K141" si="14">J134</f>
        <v>1</v>
      </c>
      <c r="L134" s="133">
        <v>5</v>
      </c>
      <c r="M134" s="393">
        <v>3.2</v>
      </c>
      <c r="N134" s="48"/>
      <c r="O134" s="50" t="s">
        <v>273</v>
      </c>
    </row>
    <row r="135" s="244" customFormat="1" ht="44" customHeight="1" spans="1:15">
      <c r="A135" s="18" t="s">
        <v>51</v>
      </c>
      <c r="B135" s="40" t="s">
        <v>285</v>
      </c>
      <c r="C135" s="41" t="s">
        <v>16</v>
      </c>
      <c r="D135" s="41" t="s">
        <v>17</v>
      </c>
      <c r="E135" s="42" t="s">
        <v>266</v>
      </c>
      <c r="F135" s="22" t="s">
        <v>280</v>
      </c>
      <c r="G135" s="22" t="s">
        <v>286</v>
      </c>
      <c r="H135" s="23" t="s">
        <v>277</v>
      </c>
      <c r="I135" s="46" t="s">
        <v>22</v>
      </c>
      <c r="J135" s="133">
        <v>1</v>
      </c>
      <c r="K135" s="133">
        <v>0</v>
      </c>
      <c r="L135" s="133">
        <v>6</v>
      </c>
      <c r="M135" s="393">
        <v>3.2</v>
      </c>
      <c r="N135" s="48"/>
      <c r="O135" s="50" t="s">
        <v>287</v>
      </c>
    </row>
    <row r="136" s="244" customFormat="1" ht="44" customHeight="1" spans="1:15">
      <c r="A136" s="18" t="s">
        <v>51</v>
      </c>
      <c r="B136" s="40" t="s">
        <v>288</v>
      </c>
      <c r="C136" s="41" t="s">
        <v>16</v>
      </c>
      <c r="D136" s="41" t="s">
        <v>89</v>
      </c>
      <c r="E136" s="42" t="s">
        <v>54</v>
      </c>
      <c r="F136" s="22" t="s">
        <v>289</v>
      </c>
      <c r="G136" s="22" t="s">
        <v>290</v>
      </c>
      <c r="H136" s="23" t="s">
        <v>291</v>
      </c>
      <c r="I136" s="46" t="s">
        <v>22</v>
      </c>
      <c r="J136" s="133">
        <v>3</v>
      </c>
      <c r="K136" s="133">
        <f t="shared" si="14"/>
        <v>3</v>
      </c>
      <c r="L136" s="133">
        <v>1</v>
      </c>
      <c r="M136" s="47">
        <v>3.2</v>
      </c>
      <c r="N136" s="48"/>
      <c r="O136" s="22"/>
    </row>
    <row r="137" s="244" customFormat="1" ht="44" customHeight="1" spans="1:15">
      <c r="A137" s="18" t="s">
        <v>51</v>
      </c>
      <c r="B137" s="40" t="s">
        <v>292</v>
      </c>
      <c r="C137" s="41" t="s">
        <v>16</v>
      </c>
      <c r="D137" s="41" t="s">
        <v>89</v>
      </c>
      <c r="E137" s="42" t="s">
        <v>54</v>
      </c>
      <c r="F137" s="22" t="s">
        <v>289</v>
      </c>
      <c r="G137" s="22" t="s">
        <v>290</v>
      </c>
      <c r="H137" s="23" t="s">
        <v>291</v>
      </c>
      <c r="I137" s="46" t="s">
        <v>22</v>
      </c>
      <c r="J137" s="133">
        <v>1</v>
      </c>
      <c r="K137" s="133">
        <f t="shared" si="14"/>
        <v>1</v>
      </c>
      <c r="L137" s="133">
        <v>0</v>
      </c>
      <c r="M137" s="47">
        <v>3.2</v>
      </c>
      <c r="N137" s="48"/>
      <c r="O137" s="22"/>
    </row>
    <row r="138" s="244" customFormat="1" ht="44" customHeight="1" spans="1:15">
      <c r="A138" s="18" t="s">
        <v>51</v>
      </c>
      <c r="B138" s="40" t="s">
        <v>293</v>
      </c>
      <c r="C138" s="41" t="s">
        <v>16</v>
      </c>
      <c r="D138" s="41" t="s">
        <v>89</v>
      </c>
      <c r="E138" s="42" t="s">
        <v>54</v>
      </c>
      <c r="F138" s="22" t="s">
        <v>289</v>
      </c>
      <c r="G138" s="22" t="s">
        <v>294</v>
      </c>
      <c r="H138" s="23" t="s">
        <v>291</v>
      </c>
      <c r="I138" s="46" t="s">
        <v>22</v>
      </c>
      <c r="J138" s="133">
        <v>1</v>
      </c>
      <c r="K138" s="133">
        <f t="shared" si="14"/>
        <v>1</v>
      </c>
      <c r="L138" s="133">
        <v>1</v>
      </c>
      <c r="M138" s="47">
        <v>3.2</v>
      </c>
      <c r="N138" s="48"/>
      <c r="O138" s="22"/>
    </row>
    <row r="139" s="244" customFormat="1" ht="44" customHeight="1" spans="1:15">
      <c r="A139" s="18" t="s">
        <v>51</v>
      </c>
      <c r="B139" s="40" t="s">
        <v>295</v>
      </c>
      <c r="C139" s="41" t="s">
        <v>16</v>
      </c>
      <c r="D139" s="41" t="s">
        <v>89</v>
      </c>
      <c r="E139" s="42" t="s">
        <v>54</v>
      </c>
      <c r="F139" s="22" t="s">
        <v>289</v>
      </c>
      <c r="G139" s="22" t="s">
        <v>294</v>
      </c>
      <c r="H139" s="23" t="s">
        <v>291</v>
      </c>
      <c r="I139" s="46" t="s">
        <v>22</v>
      </c>
      <c r="J139" s="133">
        <v>1</v>
      </c>
      <c r="K139" s="133">
        <f t="shared" si="14"/>
        <v>1</v>
      </c>
      <c r="L139" s="133">
        <v>1</v>
      </c>
      <c r="M139" s="47">
        <v>3.2</v>
      </c>
      <c r="N139" s="48"/>
      <c r="O139" s="22"/>
    </row>
    <row r="140" s="244" customFormat="1" ht="44" customHeight="1" spans="1:15">
      <c r="A140" s="18" t="s">
        <v>51</v>
      </c>
      <c r="B140" s="40" t="s">
        <v>296</v>
      </c>
      <c r="C140" s="41" t="s">
        <v>16</v>
      </c>
      <c r="D140" s="41" t="s">
        <v>89</v>
      </c>
      <c r="E140" s="42" t="s">
        <v>54</v>
      </c>
      <c r="F140" s="22" t="s">
        <v>289</v>
      </c>
      <c r="G140" s="22" t="s">
        <v>294</v>
      </c>
      <c r="H140" s="23" t="s">
        <v>291</v>
      </c>
      <c r="I140" s="46" t="s">
        <v>22</v>
      </c>
      <c r="J140" s="133">
        <v>4</v>
      </c>
      <c r="K140" s="133">
        <f t="shared" si="14"/>
        <v>4</v>
      </c>
      <c r="L140" s="133">
        <v>3</v>
      </c>
      <c r="M140" s="47">
        <v>3.2</v>
      </c>
      <c r="N140" s="48"/>
      <c r="O140" s="22"/>
    </row>
    <row r="141" s="244" customFormat="1" ht="44" customHeight="1" spans="1:15">
      <c r="A141" s="18" t="s">
        <v>51</v>
      </c>
      <c r="B141" s="40" t="s">
        <v>297</v>
      </c>
      <c r="C141" s="41" t="s">
        <v>16</v>
      </c>
      <c r="D141" s="41" t="s">
        <v>89</v>
      </c>
      <c r="E141" s="42" t="s">
        <v>54</v>
      </c>
      <c r="F141" s="22" t="s">
        <v>289</v>
      </c>
      <c r="G141" s="22" t="s">
        <v>294</v>
      </c>
      <c r="H141" s="23" t="s">
        <v>291</v>
      </c>
      <c r="I141" s="46" t="s">
        <v>22</v>
      </c>
      <c r="J141" s="133">
        <v>2</v>
      </c>
      <c r="K141" s="133">
        <f t="shared" si="14"/>
        <v>2</v>
      </c>
      <c r="L141" s="133">
        <v>2</v>
      </c>
      <c r="M141" s="47">
        <v>3.2</v>
      </c>
      <c r="N141" s="48"/>
      <c r="O141" s="22"/>
    </row>
    <row r="142" s="244" customFormat="1" ht="44" customHeight="1" spans="1:15">
      <c r="A142" s="18" t="s">
        <v>51</v>
      </c>
      <c r="B142" s="40" t="s">
        <v>298</v>
      </c>
      <c r="C142" s="41" t="s">
        <v>16</v>
      </c>
      <c r="D142" s="41" t="s">
        <v>89</v>
      </c>
      <c r="E142" s="42" t="s">
        <v>54</v>
      </c>
      <c r="F142" s="22" t="s">
        <v>289</v>
      </c>
      <c r="G142" s="22" t="s">
        <v>299</v>
      </c>
      <c r="H142" s="23" t="s">
        <v>300</v>
      </c>
      <c r="I142" s="46" t="s">
        <v>22</v>
      </c>
      <c r="J142" s="133">
        <v>2</v>
      </c>
      <c r="K142" s="133">
        <f>ROUNDUP(J142*0.2,0)</f>
        <v>1</v>
      </c>
      <c r="L142" s="133">
        <v>58</v>
      </c>
      <c r="M142" s="47">
        <v>3.2</v>
      </c>
      <c r="N142" s="48"/>
      <c r="O142" s="22"/>
    </row>
    <row r="143" s="17" customFormat="1" ht="44" customHeight="1" spans="1:15">
      <c r="A143" s="18" t="s">
        <v>51</v>
      </c>
      <c r="B143" s="40" t="s">
        <v>301</v>
      </c>
      <c r="C143" s="41" t="s">
        <v>16</v>
      </c>
      <c r="D143" s="41" t="s">
        <v>89</v>
      </c>
      <c r="E143" s="42" t="s">
        <v>54</v>
      </c>
      <c r="F143" s="22" t="s">
        <v>289</v>
      </c>
      <c r="G143" s="22" t="s">
        <v>302</v>
      </c>
      <c r="H143" s="23" t="s">
        <v>291</v>
      </c>
      <c r="I143" s="46" t="s">
        <v>22</v>
      </c>
      <c r="J143" s="133">
        <v>1</v>
      </c>
      <c r="K143" s="133">
        <f t="shared" ref="K143:K153" si="15">J143</f>
        <v>1</v>
      </c>
      <c r="L143" s="133">
        <v>1</v>
      </c>
      <c r="M143" s="393">
        <v>3.2</v>
      </c>
      <c r="N143" s="48"/>
      <c r="O143" s="22"/>
    </row>
    <row r="144" s="17" customFormat="1" ht="44" customHeight="1" spans="1:15">
      <c r="A144" s="18" t="s">
        <v>51</v>
      </c>
      <c r="B144" s="40" t="s">
        <v>303</v>
      </c>
      <c r="C144" s="41" t="s">
        <v>16</v>
      </c>
      <c r="D144" s="41" t="s">
        <v>53</v>
      </c>
      <c r="E144" s="42" t="s">
        <v>54</v>
      </c>
      <c r="F144" s="22" t="s">
        <v>304</v>
      </c>
      <c r="G144" s="22" t="s">
        <v>305</v>
      </c>
      <c r="H144" s="23" t="s">
        <v>57</v>
      </c>
      <c r="I144" s="46" t="s">
        <v>22</v>
      </c>
      <c r="J144" s="133">
        <v>2</v>
      </c>
      <c r="K144" s="133">
        <f t="shared" si="15"/>
        <v>2</v>
      </c>
      <c r="L144" s="133">
        <v>5</v>
      </c>
      <c r="M144" s="47">
        <v>3.2</v>
      </c>
      <c r="N144" s="48"/>
      <c r="O144" s="22"/>
    </row>
    <row r="145" s="17" customFormat="1" ht="44" customHeight="1" spans="1:15">
      <c r="A145" s="18" t="s">
        <v>51</v>
      </c>
      <c r="B145" s="40" t="s">
        <v>306</v>
      </c>
      <c r="C145" s="41" t="s">
        <v>16</v>
      </c>
      <c r="D145" s="41" t="s">
        <v>53</v>
      </c>
      <c r="E145" s="42" t="s">
        <v>54</v>
      </c>
      <c r="F145" s="22" t="s">
        <v>304</v>
      </c>
      <c r="G145" s="22" t="s">
        <v>307</v>
      </c>
      <c r="H145" s="23" t="s">
        <v>57</v>
      </c>
      <c r="I145" s="46" t="s">
        <v>22</v>
      </c>
      <c r="J145" s="133">
        <v>1</v>
      </c>
      <c r="K145" s="133">
        <f t="shared" si="15"/>
        <v>1</v>
      </c>
      <c r="L145" s="133">
        <v>3</v>
      </c>
      <c r="M145" s="47">
        <v>3.2</v>
      </c>
      <c r="N145" s="48"/>
      <c r="O145" s="22"/>
    </row>
    <row r="146" s="17" customFormat="1" ht="44" customHeight="1" spans="1:15">
      <c r="A146" s="18" t="s">
        <v>51</v>
      </c>
      <c r="B146" s="40" t="s">
        <v>308</v>
      </c>
      <c r="C146" s="41" t="s">
        <v>16</v>
      </c>
      <c r="D146" s="41" t="s">
        <v>53</v>
      </c>
      <c r="E146" s="42" t="s">
        <v>54</v>
      </c>
      <c r="F146" s="22" t="s">
        <v>304</v>
      </c>
      <c r="G146" s="22" t="s">
        <v>307</v>
      </c>
      <c r="H146" s="23" t="s">
        <v>57</v>
      </c>
      <c r="I146" s="46" t="s">
        <v>22</v>
      </c>
      <c r="J146" s="133">
        <v>1</v>
      </c>
      <c r="K146" s="133">
        <f t="shared" si="15"/>
        <v>1</v>
      </c>
      <c r="L146" s="133">
        <v>3</v>
      </c>
      <c r="M146" s="47">
        <v>3.2</v>
      </c>
      <c r="N146" s="48"/>
      <c r="O146" s="22"/>
    </row>
    <row r="147" s="17" customFormat="1" ht="44" customHeight="1" spans="1:15">
      <c r="A147" s="18" t="s">
        <v>51</v>
      </c>
      <c r="B147" s="40" t="s">
        <v>309</v>
      </c>
      <c r="C147" s="41" t="s">
        <v>16</v>
      </c>
      <c r="D147" s="41" t="s">
        <v>53</v>
      </c>
      <c r="E147" s="42" t="s">
        <v>54</v>
      </c>
      <c r="F147" s="22" t="s">
        <v>304</v>
      </c>
      <c r="G147" s="22" t="s">
        <v>307</v>
      </c>
      <c r="H147" s="23" t="s">
        <v>57</v>
      </c>
      <c r="I147" s="46" t="s">
        <v>22</v>
      </c>
      <c r="J147" s="133">
        <v>1</v>
      </c>
      <c r="K147" s="133">
        <f t="shared" si="15"/>
        <v>1</v>
      </c>
      <c r="L147" s="133">
        <v>3</v>
      </c>
      <c r="M147" s="47">
        <v>3.2</v>
      </c>
      <c r="N147" s="48"/>
      <c r="O147" s="22"/>
    </row>
    <row r="148" s="17" customFormat="1" ht="44" customHeight="1" spans="1:15">
      <c r="A148" s="18" t="s">
        <v>51</v>
      </c>
      <c r="B148" s="40" t="s">
        <v>310</v>
      </c>
      <c r="C148" s="41" t="s">
        <v>16</v>
      </c>
      <c r="D148" s="41" t="s">
        <v>53</v>
      </c>
      <c r="E148" s="42" t="s">
        <v>54</v>
      </c>
      <c r="F148" s="22" t="s">
        <v>304</v>
      </c>
      <c r="G148" s="22" t="s">
        <v>311</v>
      </c>
      <c r="H148" s="23" t="s">
        <v>65</v>
      </c>
      <c r="I148" s="46" t="s">
        <v>22</v>
      </c>
      <c r="J148" s="133">
        <v>2</v>
      </c>
      <c r="K148" s="133">
        <f t="shared" si="15"/>
        <v>2</v>
      </c>
      <c r="L148" s="133">
        <v>1</v>
      </c>
      <c r="M148" s="47">
        <v>3.2</v>
      </c>
      <c r="N148" s="48"/>
      <c r="O148" s="22"/>
    </row>
    <row r="149" s="17" customFormat="1" ht="44" customHeight="1" spans="1:15">
      <c r="A149" s="18" t="s">
        <v>51</v>
      </c>
      <c r="B149" s="40" t="s">
        <v>312</v>
      </c>
      <c r="C149" s="41" t="s">
        <v>16</v>
      </c>
      <c r="D149" s="41" t="s">
        <v>53</v>
      </c>
      <c r="E149" s="42" t="s">
        <v>54</v>
      </c>
      <c r="F149" s="22" t="s">
        <v>304</v>
      </c>
      <c r="G149" s="22" t="s">
        <v>305</v>
      </c>
      <c r="H149" s="23" t="s">
        <v>57</v>
      </c>
      <c r="I149" s="46" t="s">
        <v>22</v>
      </c>
      <c r="J149" s="133">
        <v>1</v>
      </c>
      <c r="K149" s="133">
        <f t="shared" si="15"/>
        <v>1</v>
      </c>
      <c r="L149" s="133">
        <v>3</v>
      </c>
      <c r="M149" s="47">
        <v>3.2</v>
      </c>
      <c r="N149" s="48"/>
      <c r="O149" s="22"/>
    </row>
    <row r="150" s="17" customFormat="1" ht="44" customHeight="1" spans="1:15">
      <c r="A150" s="18" t="s">
        <v>51</v>
      </c>
      <c r="B150" s="40" t="s">
        <v>313</v>
      </c>
      <c r="C150" s="41" t="s">
        <v>16</v>
      </c>
      <c r="D150" s="41" t="s">
        <v>53</v>
      </c>
      <c r="E150" s="42" t="s">
        <v>54</v>
      </c>
      <c r="F150" s="22" t="s">
        <v>304</v>
      </c>
      <c r="G150" s="22" t="s">
        <v>314</v>
      </c>
      <c r="H150" s="23" t="s">
        <v>65</v>
      </c>
      <c r="I150" s="46" t="s">
        <v>22</v>
      </c>
      <c r="J150" s="133">
        <v>3</v>
      </c>
      <c r="K150" s="133">
        <f t="shared" si="15"/>
        <v>3</v>
      </c>
      <c r="L150" s="133">
        <v>1</v>
      </c>
      <c r="M150" s="393">
        <v>3.1</v>
      </c>
      <c r="N150" s="48"/>
      <c r="O150" s="22"/>
    </row>
    <row r="151" s="17" customFormat="1" ht="44" customHeight="1" spans="1:15">
      <c r="A151" s="18" t="s">
        <v>51</v>
      </c>
      <c r="B151" s="40" t="s">
        <v>315</v>
      </c>
      <c r="C151" s="41" t="s">
        <v>16</v>
      </c>
      <c r="D151" s="41" t="s">
        <v>53</v>
      </c>
      <c r="E151" s="42" t="s">
        <v>54</v>
      </c>
      <c r="F151" s="22" t="s">
        <v>304</v>
      </c>
      <c r="G151" s="22" t="s">
        <v>314</v>
      </c>
      <c r="H151" s="23" t="s">
        <v>65</v>
      </c>
      <c r="I151" s="46" t="s">
        <v>22</v>
      </c>
      <c r="J151" s="133">
        <v>1</v>
      </c>
      <c r="K151" s="133">
        <f t="shared" si="15"/>
        <v>1</v>
      </c>
      <c r="L151" s="133">
        <v>0</v>
      </c>
      <c r="M151" s="393">
        <v>3.1</v>
      </c>
      <c r="N151" s="48"/>
      <c r="O151" s="22"/>
    </row>
    <row r="152" s="17" customFormat="1" ht="44" customHeight="1" spans="1:15">
      <c r="A152" s="18" t="s">
        <v>51</v>
      </c>
      <c r="B152" s="40" t="s">
        <v>316</v>
      </c>
      <c r="C152" s="41" t="s">
        <v>16</v>
      </c>
      <c r="D152" s="41" t="s">
        <v>53</v>
      </c>
      <c r="E152" s="42" t="s">
        <v>54</v>
      </c>
      <c r="F152" s="22" t="s">
        <v>304</v>
      </c>
      <c r="G152" s="22" t="s">
        <v>314</v>
      </c>
      <c r="H152" s="23" t="s">
        <v>65</v>
      </c>
      <c r="I152" s="46" t="s">
        <v>22</v>
      </c>
      <c r="J152" s="133">
        <v>2</v>
      </c>
      <c r="K152" s="133">
        <f t="shared" si="15"/>
        <v>2</v>
      </c>
      <c r="L152" s="133">
        <v>1</v>
      </c>
      <c r="M152" s="393">
        <v>3.1</v>
      </c>
      <c r="N152" s="48"/>
      <c r="O152" s="22"/>
    </row>
    <row r="153" s="17" customFormat="1" ht="44" customHeight="1" spans="1:15">
      <c r="A153" s="18" t="s">
        <v>51</v>
      </c>
      <c r="B153" s="40" t="s">
        <v>317</v>
      </c>
      <c r="C153" s="41" t="s">
        <v>16</v>
      </c>
      <c r="D153" s="41" t="s">
        <v>53</v>
      </c>
      <c r="E153" s="42" t="s">
        <v>54</v>
      </c>
      <c r="F153" s="22" t="s">
        <v>304</v>
      </c>
      <c r="G153" s="22" t="s">
        <v>318</v>
      </c>
      <c r="H153" s="23" t="s">
        <v>57</v>
      </c>
      <c r="I153" s="46" t="s">
        <v>22</v>
      </c>
      <c r="J153" s="133">
        <v>1</v>
      </c>
      <c r="K153" s="133">
        <f t="shared" si="15"/>
        <v>1</v>
      </c>
      <c r="L153" s="133">
        <v>1</v>
      </c>
      <c r="M153" s="47">
        <v>3.2</v>
      </c>
      <c r="N153" s="48"/>
      <c r="O153" s="22"/>
    </row>
    <row r="154" s="17" customFormat="1" ht="44" customHeight="1" spans="1:15">
      <c r="A154" s="18" t="s">
        <v>51</v>
      </c>
      <c r="B154" s="40" t="s">
        <v>319</v>
      </c>
      <c r="C154" s="41" t="s">
        <v>16</v>
      </c>
      <c r="D154" s="41" t="s">
        <v>53</v>
      </c>
      <c r="E154" s="42" t="s">
        <v>54</v>
      </c>
      <c r="F154" s="22" t="s">
        <v>304</v>
      </c>
      <c r="G154" s="22" t="s">
        <v>320</v>
      </c>
      <c r="H154" s="23" t="s">
        <v>57</v>
      </c>
      <c r="I154" s="46" t="s">
        <v>22</v>
      </c>
      <c r="J154" s="133">
        <v>1</v>
      </c>
      <c r="K154" s="133">
        <f>ROUNDUP(J154*0.2,0)</f>
        <v>1</v>
      </c>
      <c r="L154" s="133">
        <v>48</v>
      </c>
      <c r="M154" s="47">
        <v>3.2</v>
      </c>
      <c r="N154" s="48"/>
      <c r="O154" s="22"/>
    </row>
    <row r="155" s="17" customFormat="1" ht="44" customHeight="1" spans="1:15">
      <c r="A155" s="18" t="s">
        <v>51</v>
      </c>
      <c r="B155" s="40" t="s">
        <v>321</v>
      </c>
      <c r="C155" s="41" t="s">
        <v>16</v>
      </c>
      <c r="D155" s="41" t="s">
        <v>322</v>
      </c>
      <c r="E155" s="42" t="s">
        <v>54</v>
      </c>
      <c r="F155" s="22" t="s">
        <v>323</v>
      </c>
      <c r="G155" s="22" t="s">
        <v>324</v>
      </c>
      <c r="H155" s="23" t="s">
        <v>325</v>
      </c>
      <c r="I155" s="46" t="s">
        <v>22</v>
      </c>
      <c r="J155" s="133">
        <v>5</v>
      </c>
      <c r="K155" s="133">
        <f t="shared" ref="K155:K158" si="16">J155</f>
        <v>5</v>
      </c>
      <c r="L155" s="133">
        <v>56</v>
      </c>
      <c r="M155" s="47">
        <v>3.2</v>
      </c>
      <c r="N155" s="48"/>
      <c r="O155" s="22"/>
    </row>
    <row r="156" s="17" customFormat="1" ht="44" customHeight="1" spans="1:15">
      <c r="A156" s="18" t="s">
        <v>51</v>
      </c>
      <c r="B156" s="40" t="s">
        <v>326</v>
      </c>
      <c r="C156" s="41" t="s">
        <v>16</v>
      </c>
      <c r="D156" s="41" t="s">
        <v>322</v>
      </c>
      <c r="E156" s="42" t="s">
        <v>54</v>
      </c>
      <c r="F156" s="22" t="s">
        <v>323</v>
      </c>
      <c r="G156" s="22" t="s">
        <v>324</v>
      </c>
      <c r="H156" s="23" t="s">
        <v>325</v>
      </c>
      <c r="I156" s="46" t="s">
        <v>22</v>
      </c>
      <c r="J156" s="133">
        <v>5</v>
      </c>
      <c r="K156" s="133">
        <f t="shared" si="16"/>
        <v>5</v>
      </c>
      <c r="L156" s="133">
        <v>56</v>
      </c>
      <c r="M156" s="47">
        <v>3.2</v>
      </c>
      <c r="N156" s="48"/>
      <c r="O156" s="22"/>
    </row>
    <row r="157" s="17" customFormat="1" ht="44" customHeight="1" spans="1:15">
      <c r="A157" s="18" t="s">
        <v>51</v>
      </c>
      <c r="B157" s="40" t="s">
        <v>327</v>
      </c>
      <c r="C157" s="41" t="s">
        <v>16</v>
      </c>
      <c r="D157" s="41" t="s">
        <v>322</v>
      </c>
      <c r="E157" s="42" t="s">
        <v>54</v>
      </c>
      <c r="F157" s="22" t="s">
        <v>323</v>
      </c>
      <c r="G157" s="22" t="s">
        <v>324</v>
      </c>
      <c r="H157" s="23" t="s">
        <v>325</v>
      </c>
      <c r="I157" s="46" t="s">
        <v>22</v>
      </c>
      <c r="J157" s="133">
        <v>5</v>
      </c>
      <c r="K157" s="133">
        <f t="shared" si="16"/>
        <v>5</v>
      </c>
      <c r="L157" s="133">
        <v>56</v>
      </c>
      <c r="M157" s="47">
        <v>3.2</v>
      </c>
      <c r="N157" s="48"/>
      <c r="O157" s="22"/>
    </row>
    <row r="158" s="17" customFormat="1" ht="44" customHeight="1" spans="1:15">
      <c r="A158" s="18" t="s">
        <v>51</v>
      </c>
      <c r="B158" s="40" t="s">
        <v>328</v>
      </c>
      <c r="C158" s="41" t="s">
        <v>16</v>
      </c>
      <c r="D158" s="41" t="s">
        <v>322</v>
      </c>
      <c r="E158" s="42" t="s">
        <v>54</v>
      </c>
      <c r="F158" s="22" t="s">
        <v>323</v>
      </c>
      <c r="G158" s="22" t="s">
        <v>324</v>
      </c>
      <c r="H158" s="23" t="s">
        <v>325</v>
      </c>
      <c r="I158" s="46" t="s">
        <v>22</v>
      </c>
      <c r="J158" s="133">
        <v>3</v>
      </c>
      <c r="K158" s="133">
        <f t="shared" si="16"/>
        <v>3</v>
      </c>
      <c r="L158" s="133">
        <v>28</v>
      </c>
      <c r="M158" s="47">
        <v>3.2</v>
      </c>
      <c r="N158" s="48"/>
      <c r="O158" s="22"/>
    </row>
    <row r="159" s="17" customFormat="1" ht="44" customHeight="1" spans="1:15">
      <c r="A159" s="18" t="s">
        <v>51</v>
      </c>
      <c r="B159" s="40" t="s">
        <v>329</v>
      </c>
      <c r="C159" s="41" t="s">
        <v>16</v>
      </c>
      <c r="D159" s="41" t="s">
        <v>322</v>
      </c>
      <c r="E159" s="42" t="s">
        <v>54</v>
      </c>
      <c r="F159" s="22" t="s">
        <v>323</v>
      </c>
      <c r="G159" s="22" t="s">
        <v>330</v>
      </c>
      <c r="H159" s="23" t="s">
        <v>325</v>
      </c>
      <c r="I159" s="46" t="s">
        <v>22</v>
      </c>
      <c r="J159" s="133">
        <v>4</v>
      </c>
      <c r="K159" s="133">
        <f>ROUNDUP(J159*0.2,0)</f>
        <v>1</v>
      </c>
      <c r="L159" s="133">
        <v>362</v>
      </c>
      <c r="M159" s="47">
        <v>3.2</v>
      </c>
      <c r="N159" s="48"/>
      <c r="O159" s="22"/>
    </row>
    <row r="160" s="17" customFormat="1" ht="44" customHeight="1" spans="1:15">
      <c r="A160" s="18" t="s">
        <v>51</v>
      </c>
      <c r="B160" s="40" t="s">
        <v>331</v>
      </c>
      <c r="C160" s="41" t="s">
        <v>16</v>
      </c>
      <c r="D160" s="41" t="s">
        <v>322</v>
      </c>
      <c r="E160" s="42" t="s">
        <v>54</v>
      </c>
      <c r="F160" s="22" t="s">
        <v>323</v>
      </c>
      <c r="G160" s="22" t="s">
        <v>332</v>
      </c>
      <c r="H160" s="23" t="s">
        <v>333</v>
      </c>
      <c r="I160" s="46" t="s">
        <v>22</v>
      </c>
      <c r="J160" s="133">
        <v>5</v>
      </c>
      <c r="K160" s="133">
        <f t="shared" ref="K160:K170" si="17">J160</f>
        <v>5</v>
      </c>
      <c r="L160" s="133">
        <v>25</v>
      </c>
      <c r="M160" s="47">
        <v>3.2</v>
      </c>
      <c r="N160" s="48"/>
      <c r="O160" s="22"/>
    </row>
    <row r="161" s="17" customFormat="1" ht="44" customHeight="1" spans="1:15">
      <c r="A161" s="18" t="s">
        <v>51</v>
      </c>
      <c r="B161" s="40" t="s">
        <v>334</v>
      </c>
      <c r="C161" s="41" t="s">
        <v>16</v>
      </c>
      <c r="D161" s="41" t="s">
        <v>322</v>
      </c>
      <c r="E161" s="42" t="s">
        <v>54</v>
      </c>
      <c r="F161" s="22" t="s">
        <v>323</v>
      </c>
      <c r="G161" s="22" t="s">
        <v>332</v>
      </c>
      <c r="H161" s="23" t="s">
        <v>333</v>
      </c>
      <c r="I161" s="46" t="s">
        <v>22</v>
      </c>
      <c r="J161" s="133">
        <v>3</v>
      </c>
      <c r="K161" s="133">
        <f t="shared" si="17"/>
        <v>3</v>
      </c>
      <c r="L161" s="133">
        <v>14</v>
      </c>
      <c r="M161" s="47">
        <v>3.2</v>
      </c>
      <c r="N161" s="48"/>
      <c r="O161" s="22"/>
    </row>
    <row r="162" s="17" customFormat="1" ht="44" customHeight="1" spans="1:15">
      <c r="A162" s="18" t="s">
        <v>51</v>
      </c>
      <c r="B162" s="40" t="s">
        <v>335</v>
      </c>
      <c r="C162" s="41" t="s">
        <v>16</v>
      </c>
      <c r="D162" s="41" t="s">
        <v>322</v>
      </c>
      <c r="E162" s="42" t="s">
        <v>54</v>
      </c>
      <c r="F162" s="22" t="s">
        <v>323</v>
      </c>
      <c r="G162" s="22" t="s">
        <v>336</v>
      </c>
      <c r="H162" s="23" t="s">
        <v>325</v>
      </c>
      <c r="I162" s="46" t="s">
        <v>22</v>
      </c>
      <c r="J162" s="133">
        <v>1</v>
      </c>
      <c r="K162" s="133">
        <f t="shared" si="17"/>
        <v>1</v>
      </c>
      <c r="L162" s="133">
        <v>1</v>
      </c>
      <c r="M162" s="47">
        <v>3.2</v>
      </c>
      <c r="N162" s="48"/>
      <c r="O162" s="22"/>
    </row>
    <row r="163" s="17" customFormat="1" ht="44" customHeight="1" spans="1:15">
      <c r="A163" s="18" t="s">
        <v>51</v>
      </c>
      <c r="B163" s="40" t="s">
        <v>337</v>
      </c>
      <c r="C163" s="41" t="s">
        <v>16</v>
      </c>
      <c r="D163" s="41" t="s">
        <v>322</v>
      </c>
      <c r="E163" s="42" t="s">
        <v>54</v>
      </c>
      <c r="F163" s="22" t="s">
        <v>323</v>
      </c>
      <c r="G163" s="22" t="s">
        <v>338</v>
      </c>
      <c r="H163" s="23" t="s">
        <v>339</v>
      </c>
      <c r="I163" s="46" t="s">
        <v>22</v>
      </c>
      <c r="J163" s="133">
        <v>5</v>
      </c>
      <c r="K163" s="133">
        <f t="shared" si="17"/>
        <v>5</v>
      </c>
      <c r="L163" s="133">
        <v>10</v>
      </c>
      <c r="M163" s="47">
        <v>3.2</v>
      </c>
      <c r="N163" s="48"/>
      <c r="O163" s="22"/>
    </row>
    <row r="164" s="17" customFormat="1" ht="44" customHeight="1" spans="1:15">
      <c r="A164" s="18" t="s">
        <v>51</v>
      </c>
      <c r="B164" s="40" t="s">
        <v>340</v>
      </c>
      <c r="C164" s="41" t="s">
        <v>16</v>
      </c>
      <c r="D164" s="41" t="s">
        <v>322</v>
      </c>
      <c r="E164" s="42" t="s">
        <v>54</v>
      </c>
      <c r="F164" s="22" t="s">
        <v>323</v>
      </c>
      <c r="G164" s="22" t="s">
        <v>338</v>
      </c>
      <c r="H164" s="23" t="s">
        <v>339</v>
      </c>
      <c r="I164" s="46" t="s">
        <v>22</v>
      </c>
      <c r="J164" s="133">
        <v>4</v>
      </c>
      <c r="K164" s="133">
        <f t="shared" si="17"/>
        <v>4</v>
      </c>
      <c r="L164" s="133">
        <v>8</v>
      </c>
      <c r="M164" s="47">
        <v>3.2</v>
      </c>
      <c r="N164" s="48"/>
      <c r="O164" s="22"/>
    </row>
    <row r="165" s="17" customFormat="1" ht="44" customHeight="1" spans="1:15">
      <c r="A165" s="18" t="s">
        <v>51</v>
      </c>
      <c r="B165" s="40" t="s">
        <v>341</v>
      </c>
      <c r="C165" s="41" t="s">
        <v>16</v>
      </c>
      <c r="D165" s="41" t="s">
        <v>322</v>
      </c>
      <c r="E165" s="42" t="s">
        <v>54</v>
      </c>
      <c r="F165" s="22" t="s">
        <v>323</v>
      </c>
      <c r="G165" s="22" t="s">
        <v>338</v>
      </c>
      <c r="H165" s="23" t="s">
        <v>339</v>
      </c>
      <c r="I165" s="46" t="s">
        <v>22</v>
      </c>
      <c r="J165" s="133">
        <v>4</v>
      </c>
      <c r="K165" s="133">
        <f t="shared" si="17"/>
        <v>4</v>
      </c>
      <c r="L165" s="133">
        <v>8</v>
      </c>
      <c r="M165" s="47">
        <v>3.2</v>
      </c>
      <c r="N165" s="48"/>
      <c r="O165" s="22"/>
    </row>
    <row r="166" s="17" customFormat="1" ht="44" customHeight="1" spans="1:15">
      <c r="A166" s="18" t="s">
        <v>51</v>
      </c>
      <c r="B166" s="40" t="s">
        <v>342</v>
      </c>
      <c r="C166" s="41" t="s">
        <v>16</v>
      </c>
      <c r="D166" s="41" t="s">
        <v>322</v>
      </c>
      <c r="E166" s="42" t="s">
        <v>54</v>
      </c>
      <c r="F166" s="22" t="s">
        <v>323</v>
      </c>
      <c r="G166" s="22" t="s">
        <v>343</v>
      </c>
      <c r="H166" s="23" t="s">
        <v>333</v>
      </c>
      <c r="I166" s="46" t="s">
        <v>22</v>
      </c>
      <c r="J166" s="133">
        <v>14</v>
      </c>
      <c r="K166" s="133">
        <f t="shared" si="17"/>
        <v>14</v>
      </c>
      <c r="L166" s="133">
        <v>35</v>
      </c>
      <c r="M166" s="47">
        <v>3.2</v>
      </c>
      <c r="N166" s="48"/>
      <c r="O166" s="22"/>
    </row>
    <row r="167" s="17" customFormat="1" ht="44" customHeight="1" spans="1:15">
      <c r="A167" s="18" t="s">
        <v>51</v>
      </c>
      <c r="B167" s="40" t="s">
        <v>344</v>
      </c>
      <c r="C167" s="41" t="s">
        <v>16</v>
      </c>
      <c r="D167" s="41" t="s">
        <v>322</v>
      </c>
      <c r="E167" s="42" t="s">
        <v>54</v>
      </c>
      <c r="F167" s="22" t="s">
        <v>323</v>
      </c>
      <c r="G167" s="22" t="s">
        <v>343</v>
      </c>
      <c r="H167" s="23" t="s">
        <v>333</v>
      </c>
      <c r="I167" s="46" t="s">
        <v>22</v>
      </c>
      <c r="J167" s="133">
        <v>14</v>
      </c>
      <c r="K167" s="133">
        <f t="shared" si="17"/>
        <v>14</v>
      </c>
      <c r="L167" s="133">
        <v>35</v>
      </c>
      <c r="M167" s="47">
        <v>3.2</v>
      </c>
      <c r="N167" s="48"/>
      <c r="O167" s="22"/>
    </row>
    <row r="168" s="17" customFormat="1" ht="44" customHeight="1" spans="1:15">
      <c r="A168" s="18" t="s">
        <v>51</v>
      </c>
      <c r="B168" s="40" t="s">
        <v>40</v>
      </c>
      <c r="C168" s="41" t="s">
        <v>16</v>
      </c>
      <c r="D168" s="41" t="s">
        <v>322</v>
      </c>
      <c r="E168" s="42" t="s">
        <v>54</v>
      </c>
      <c r="F168" s="22" t="s">
        <v>323</v>
      </c>
      <c r="G168" s="22" t="s">
        <v>343</v>
      </c>
      <c r="H168" s="23" t="s">
        <v>333</v>
      </c>
      <c r="I168" s="46" t="s">
        <v>22</v>
      </c>
      <c r="J168" s="133">
        <v>4</v>
      </c>
      <c r="K168" s="133">
        <f t="shared" si="17"/>
        <v>4</v>
      </c>
      <c r="L168" s="133">
        <v>9</v>
      </c>
      <c r="M168" s="47">
        <v>3.2</v>
      </c>
      <c r="N168" s="48"/>
      <c r="O168" s="22"/>
    </row>
    <row r="169" s="17" customFormat="1" ht="44" customHeight="1" spans="1:15">
      <c r="A169" s="18" t="s">
        <v>51</v>
      </c>
      <c r="B169" s="40" t="s">
        <v>43</v>
      </c>
      <c r="C169" s="41" t="s">
        <v>16</v>
      </c>
      <c r="D169" s="41" t="s">
        <v>322</v>
      </c>
      <c r="E169" s="42" t="s">
        <v>54</v>
      </c>
      <c r="F169" s="22" t="s">
        <v>323</v>
      </c>
      <c r="G169" s="22" t="s">
        <v>343</v>
      </c>
      <c r="H169" s="23" t="s">
        <v>333</v>
      </c>
      <c r="I169" s="46" t="s">
        <v>22</v>
      </c>
      <c r="J169" s="133">
        <v>4</v>
      </c>
      <c r="K169" s="133">
        <f t="shared" si="17"/>
        <v>4</v>
      </c>
      <c r="L169" s="133">
        <v>9</v>
      </c>
      <c r="M169" s="47">
        <v>3.2</v>
      </c>
      <c r="N169" s="48"/>
      <c r="O169" s="22"/>
    </row>
    <row r="170" s="17" customFormat="1" ht="44" customHeight="1" spans="1:15">
      <c r="A170" s="18" t="s">
        <v>51</v>
      </c>
      <c r="B170" s="40" t="s">
        <v>345</v>
      </c>
      <c r="C170" s="41" t="s">
        <v>16</v>
      </c>
      <c r="D170" s="41" t="s">
        <v>322</v>
      </c>
      <c r="E170" s="42" t="s">
        <v>54</v>
      </c>
      <c r="F170" s="22" t="s">
        <v>323</v>
      </c>
      <c r="G170" s="22" t="s">
        <v>343</v>
      </c>
      <c r="H170" s="23" t="s">
        <v>333</v>
      </c>
      <c r="I170" s="46" t="s">
        <v>22</v>
      </c>
      <c r="J170" s="133">
        <v>5</v>
      </c>
      <c r="K170" s="133">
        <f t="shared" si="17"/>
        <v>5</v>
      </c>
      <c r="L170" s="133">
        <v>13</v>
      </c>
      <c r="M170" s="47">
        <v>3.2</v>
      </c>
      <c r="N170" s="48"/>
      <c r="O170" s="22"/>
    </row>
    <row r="171" s="17" customFormat="1" ht="52" customHeight="1" spans="1:15">
      <c r="A171" s="18" t="s">
        <v>51</v>
      </c>
      <c r="B171" s="40" t="s">
        <v>346</v>
      </c>
      <c r="C171" s="41" t="s">
        <v>16</v>
      </c>
      <c r="D171" s="41" t="s">
        <v>322</v>
      </c>
      <c r="E171" s="42" t="s">
        <v>54</v>
      </c>
      <c r="F171" s="22" t="s">
        <v>323</v>
      </c>
      <c r="G171" s="22" t="s">
        <v>347</v>
      </c>
      <c r="H171" s="23" t="s">
        <v>348</v>
      </c>
      <c r="I171" s="46" t="s">
        <v>22</v>
      </c>
      <c r="J171" s="133">
        <v>14</v>
      </c>
      <c r="K171" s="133">
        <f>ROUNDUP(J171*0.2,0)</f>
        <v>3</v>
      </c>
      <c r="L171" s="133">
        <v>1277</v>
      </c>
      <c r="M171" s="47">
        <v>3.2</v>
      </c>
      <c r="N171" s="48"/>
      <c r="O171" s="22"/>
    </row>
    <row r="172" s="17" customFormat="1" ht="52" customHeight="1" spans="1:15">
      <c r="A172" s="18" t="s">
        <v>51</v>
      </c>
      <c r="B172" s="40" t="s">
        <v>349</v>
      </c>
      <c r="C172" s="41" t="s">
        <v>16</v>
      </c>
      <c r="D172" s="41" t="s">
        <v>322</v>
      </c>
      <c r="E172" s="42" t="s">
        <v>54</v>
      </c>
      <c r="F172" s="22" t="s">
        <v>323</v>
      </c>
      <c r="G172" s="22" t="s">
        <v>347</v>
      </c>
      <c r="H172" s="23" t="s">
        <v>348</v>
      </c>
      <c r="I172" s="46" t="s">
        <v>22</v>
      </c>
      <c r="J172" s="133">
        <v>6</v>
      </c>
      <c r="K172" s="133">
        <f>ROUNDUP(J172*0.2,0)</f>
        <v>2</v>
      </c>
      <c r="L172" s="133">
        <v>548</v>
      </c>
      <c r="M172" s="47">
        <v>3.2</v>
      </c>
      <c r="N172" s="48"/>
      <c r="O172" s="22"/>
    </row>
    <row r="173" s="17" customFormat="1" ht="50" customHeight="1" spans="1:15">
      <c r="A173" s="18" t="s">
        <v>51</v>
      </c>
      <c r="B173" s="40" t="s">
        <v>350</v>
      </c>
      <c r="C173" s="41" t="s">
        <v>16</v>
      </c>
      <c r="D173" s="41" t="s">
        <v>322</v>
      </c>
      <c r="E173" s="42" t="s">
        <v>54</v>
      </c>
      <c r="F173" s="22" t="s">
        <v>323</v>
      </c>
      <c r="G173" s="22" t="s">
        <v>351</v>
      </c>
      <c r="H173" s="23" t="s">
        <v>348</v>
      </c>
      <c r="I173" s="46" t="s">
        <v>22</v>
      </c>
      <c r="J173" s="133">
        <v>18</v>
      </c>
      <c r="K173" s="133"/>
      <c r="L173" s="133">
        <v>3788</v>
      </c>
      <c r="M173" s="47">
        <v>3.2</v>
      </c>
      <c r="N173" s="48"/>
      <c r="O173" s="22"/>
    </row>
    <row r="174" s="17" customFormat="1" ht="44" customHeight="1" spans="1:15">
      <c r="A174" s="18" t="s">
        <v>51</v>
      </c>
      <c r="B174" s="40" t="s">
        <v>352</v>
      </c>
      <c r="C174" s="41" t="s">
        <v>16</v>
      </c>
      <c r="D174" s="41" t="s">
        <v>353</v>
      </c>
      <c r="E174" s="42" t="s">
        <v>54</v>
      </c>
      <c r="F174" s="22" t="s">
        <v>354</v>
      </c>
      <c r="G174" s="22" t="s">
        <v>355</v>
      </c>
      <c r="H174" s="23" t="s">
        <v>356</v>
      </c>
      <c r="I174" s="46" t="s">
        <v>22</v>
      </c>
      <c r="J174" s="133">
        <v>1</v>
      </c>
      <c r="K174" s="133">
        <f t="shared" ref="K174:K182" si="18">J174</f>
        <v>1</v>
      </c>
      <c r="L174" s="133">
        <v>16</v>
      </c>
      <c r="M174" s="47">
        <v>3.2</v>
      </c>
      <c r="N174" s="48"/>
      <c r="O174" s="22"/>
    </row>
    <row r="175" s="17" customFormat="1" ht="44" customHeight="1" spans="1:15">
      <c r="A175" s="18" t="s">
        <v>51</v>
      </c>
      <c r="B175" s="40" t="s">
        <v>357</v>
      </c>
      <c r="C175" s="41" t="s">
        <v>16</v>
      </c>
      <c r="D175" s="41" t="s">
        <v>353</v>
      </c>
      <c r="E175" s="42" t="s">
        <v>54</v>
      </c>
      <c r="F175" s="22" t="s">
        <v>354</v>
      </c>
      <c r="G175" s="22" t="s">
        <v>358</v>
      </c>
      <c r="H175" s="23" t="s">
        <v>356</v>
      </c>
      <c r="I175" s="46" t="s">
        <v>22</v>
      </c>
      <c r="J175" s="133">
        <v>1</v>
      </c>
      <c r="K175" s="133">
        <f t="shared" si="18"/>
        <v>1</v>
      </c>
      <c r="L175" s="133">
        <v>13</v>
      </c>
      <c r="M175" s="47">
        <v>3.2</v>
      </c>
      <c r="N175" s="48"/>
      <c r="O175" s="22"/>
    </row>
    <row r="176" s="17" customFormat="1" ht="44" customHeight="1" spans="1:15">
      <c r="A176" s="18" t="s">
        <v>51</v>
      </c>
      <c r="B176" s="40" t="s">
        <v>359</v>
      </c>
      <c r="C176" s="41" t="s">
        <v>16</v>
      </c>
      <c r="D176" s="41" t="s">
        <v>353</v>
      </c>
      <c r="E176" s="42" t="s">
        <v>54</v>
      </c>
      <c r="F176" s="22" t="s">
        <v>354</v>
      </c>
      <c r="G176" s="22" t="s">
        <v>358</v>
      </c>
      <c r="H176" s="23" t="s">
        <v>356</v>
      </c>
      <c r="I176" s="46" t="s">
        <v>22</v>
      </c>
      <c r="J176" s="133">
        <v>1</v>
      </c>
      <c r="K176" s="133">
        <f t="shared" si="18"/>
        <v>1</v>
      </c>
      <c r="L176" s="133">
        <v>13</v>
      </c>
      <c r="M176" s="47">
        <v>3.2</v>
      </c>
      <c r="N176" s="48"/>
      <c r="O176" s="22"/>
    </row>
    <row r="177" s="17" customFormat="1" ht="44" customHeight="1" spans="1:15">
      <c r="A177" s="18" t="s">
        <v>51</v>
      </c>
      <c r="B177" s="40" t="s">
        <v>360</v>
      </c>
      <c r="C177" s="41" t="s">
        <v>16</v>
      </c>
      <c r="D177" s="41" t="s">
        <v>353</v>
      </c>
      <c r="E177" s="42" t="s">
        <v>54</v>
      </c>
      <c r="F177" s="22" t="s">
        <v>361</v>
      </c>
      <c r="G177" s="22" t="s">
        <v>362</v>
      </c>
      <c r="H177" s="23" t="s">
        <v>363</v>
      </c>
      <c r="I177" s="46" t="s">
        <v>22</v>
      </c>
      <c r="J177" s="133">
        <v>2</v>
      </c>
      <c r="K177" s="133">
        <f t="shared" si="18"/>
        <v>2</v>
      </c>
      <c r="L177" s="133">
        <v>248</v>
      </c>
      <c r="M177" s="47">
        <v>3.2</v>
      </c>
      <c r="N177" s="48"/>
      <c r="O177" s="22"/>
    </row>
    <row r="178" s="17" customFormat="1" ht="44" customHeight="1" spans="1:15">
      <c r="A178" s="18" t="s">
        <v>51</v>
      </c>
      <c r="B178" s="40" t="s">
        <v>364</v>
      </c>
      <c r="C178" s="41" t="s">
        <v>16</v>
      </c>
      <c r="D178" s="41" t="s">
        <v>353</v>
      </c>
      <c r="E178" s="42" t="s">
        <v>54</v>
      </c>
      <c r="F178" s="22" t="s">
        <v>361</v>
      </c>
      <c r="G178" s="22" t="s">
        <v>362</v>
      </c>
      <c r="H178" s="23" t="s">
        <v>363</v>
      </c>
      <c r="I178" s="46" t="s">
        <v>22</v>
      </c>
      <c r="J178" s="133">
        <v>1</v>
      </c>
      <c r="K178" s="133">
        <f t="shared" si="18"/>
        <v>1</v>
      </c>
      <c r="L178" s="133">
        <v>124</v>
      </c>
      <c r="M178" s="47">
        <v>3.2</v>
      </c>
      <c r="N178" s="48"/>
      <c r="O178" s="22"/>
    </row>
    <row r="179" s="17" customFormat="1" ht="44" customHeight="1" spans="1:15">
      <c r="A179" s="18" t="s">
        <v>51</v>
      </c>
      <c r="B179" s="40" t="s">
        <v>365</v>
      </c>
      <c r="C179" s="41" t="s">
        <v>16</v>
      </c>
      <c r="D179" s="41" t="s">
        <v>353</v>
      </c>
      <c r="E179" s="42" t="s">
        <v>54</v>
      </c>
      <c r="F179" s="22" t="s">
        <v>361</v>
      </c>
      <c r="G179" s="22" t="s">
        <v>366</v>
      </c>
      <c r="H179" s="23" t="s">
        <v>356</v>
      </c>
      <c r="I179" s="46" t="s">
        <v>22</v>
      </c>
      <c r="J179" s="133">
        <v>4</v>
      </c>
      <c r="K179" s="133">
        <f t="shared" si="18"/>
        <v>4</v>
      </c>
      <c r="L179" s="133">
        <v>1</v>
      </c>
      <c r="M179" s="47">
        <v>3.2</v>
      </c>
      <c r="N179" s="48"/>
      <c r="O179" s="22"/>
    </row>
    <row r="180" s="17" customFormat="1" ht="44" customHeight="1" spans="1:15">
      <c r="A180" s="18" t="s">
        <v>51</v>
      </c>
      <c r="B180" s="40" t="s">
        <v>367</v>
      </c>
      <c r="C180" s="41" t="s">
        <v>16</v>
      </c>
      <c r="D180" s="41" t="s">
        <v>353</v>
      </c>
      <c r="E180" s="42" t="s">
        <v>54</v>
      </c>
      <c r="F180" s="22" t="s">
        <v>361</v>
      </c>
      <c r="G180" s="22" t="s">
        <v>368</v>
      </c>
      <c r="H180" s="23" t="s">
        <v>356</v>
      </c>
      <c r="I180" s="46" t="s">
        <v>22</v>
      </c>
      <c r="J180" s="133">
        <v>1</v>
      </c>
      <c r="K180" s="133">
        <f t="shared" si="18"/>
        <v>1</v>
      </c>
      <c r="L180" s="133">
        <v>124</v>
      </c>
      <c r="M180" s="47">
        <v>3.2</v>
      </c>
      <c r="N180" s="48"/>
      <c r="O180" s="22"/>
    </row>
    <row r="181" s="17" customFormat="1" ht="44" customHeight="1" spans="1:15">
      <c r="A181" s="18" t="s">
        <v>51</v>
      </c>
      <c r="B181" s="40" t="s">
        <v>369</v>
      </c>
      <c r="C181" s="41" t="s">
        <v>16</v>
      </c>
      <c r="D181" s="41" t="s">
        <v>353</v>
      </c>
      <c r="E181" s="42" t="s">
        <v>54</v>
      </c>
      <c r="F181" s="22" t="s">
        <v>370</v>
      </c>
      <c r="G181" s="22" t="s">
        <v>371</v>
      </c>
      <c r="H181" s="23" t="s">
        <v>372</v>
      </c>
      <c r="I181" s="46" t="s">
        <v>22</v>
      </c>
      <c r="J181" s="133">
        <v>1</v>
      </c>
      <c r="K181" s="133">
        <f t="shared" si="18"/>
        <v>1</v>
      </c>
      <c r="L181" s="133">
        <v>13</v>
      </c>
      <c r="M181" s="47">
        <v>3.2</v>
      </c>
      <c r="N181" s="48"/>
      <c r="O181" s="22"/>
    </row>
    <row r="182" s="17" customFormat="1" ht="44" customHeight="1" spans="1:15">
      <c r="A182" s="18" t="s">
        <v>51</v>
      </c>
      <c r="B182" s="40" t="s">
        <v>373</v>
      </c>
      <c r="C182" s="41" t="s">
        <v>16</v>
      </c>
      <c r="D182" s="41" t="s">
        <v>353</v>
      </c>
      <c r="E182" s="42" t="s">
        <v>54</v>
      </c>
      <c r="F182" s="22" t="s">
        <v>370</v>
      </c>
      <c r="G182" s="22" t="s">
        <v>371</v>
      </c>
      <c r="H182" s="23" t="s">
        <v>372</v>
      </c>
      <c r="I182" s="46" t="s">
        <v>22</v>
      </c>
      <c r="J182" s="133">
        <v>1</v>
      </c>
      <c r="K182" s="133">
        <f t="shared" si="18"/>
        <v>1</v>
      </c>
      <c r="L182" s="133">
        <v>13</v>
      </c>
      <c r="M182" s="47">
        <v>3.2</v>
      </c>
      <c r="N182" s="48"/>
      <c r="O182" s="22"/>
    </row>
    <row r="183" s="17" customFormat="1" ht="44" customHeight="1" spans="1:15">
      <c r="A183" s="18" t="s">
        <v>51</v>
      </c>
      <c r="B183" s="40" t="s">
        <v>374</v>
      </c>
      <c r="C183" s="41" t="s">
        <v>16</v>
      </c>
      <c r="D183" s="41" t="s">
        <v>353</v>
      </c>
      <c r="E183" s="42" t="s">
        <v>54</v>
      </c>
      <c r="F183" s="22" t="s">
        <v>375</v>
      </c>
      <c r="G183" s="22" t="s">
        <v>376</v>
      </c>
      <c r="H183" s="23" t="s">
        <v>377</v>
      </c>
      <c r="I183" s="46" t="s">
        <v>22</v>
      </c>
      <c r="J183" s="133">
        <v>1</v>
      </c>
      <c r="K183" s="133">
        <f>ROUNDUP(J183*0.2,0)</f>
        <v>1</v>
      </c>
      <c r="L183" s="133">
        <v>310</v>
      </c>
      <c r="M183" s="47">
        <v>3.2</v>
      </c>
      <c r="N183" s="48"/>
      <c r="O183" s="22"/>
    </row>
    <row r="184" s="17" customFormat="1" ht="44" customHeight="1" spans="1:15">
      <c r="A184" s="18" t="s">
        <v>51</v>
      </c>
      <c r="B184" s="40" t="s">
        <v>378</v>
      </c>
      <c r="C184" s="41" t="s">
        <v>16</v>
      </c>
      <c r="D184" s="41" t="s">
        <v>353</v>
      </c>
      <c r="E184" s="42" t="s">
        <v>54</v>
      </c>
      <c r="F184" s="22" t="s">
        <v>370</v>
      </c>
      <c r="G184" s="22" t="s">
        <v>379</v>
      </c>
      <c r="H184" s="23" t="s">
        <v>380</v>
      </c>
      <c r="I184" s="46" t="s">
        <v>22</v>
      </c>
      <c r="J184" s="133">
        <v>2</v>
      </c>
      <c r="K184" s="133">
        <f t="shared" ref="K184:K194" si="19">J184</f>
        <v>2</v>
      </c>
      <c r="L184" s="133">
        <v>24</v>
      </c>
      <c r="M184" s="47">
        <v>3.2</v>
      </c>
      <c r="N184" s="48"/>
      <c r="O184" s="22"/>
    </row>
    <row r="185" s="17" customFormat="1" ht="44" customHeight="1" spans="1:15">
      <c r="A185" s="18" t="s">
        <v>51</v>
      </c>
      <c r="B185" s="40" t="s">
        <v>381</v>
      </c>
      <c r="C185" s="41" t="s">
        <v>16</v>
      </c>
      <c r="D185" s="41" t="s">
        <v>353</v>
      </c>
      <c r="E185" s="42" t="s">
        <v>54</v>
      </c>
      <c r="F185" s="22" t="s">
        <v>370</v>
      </c>
      <c r="G185" s="22" t="s">
        <v>382</v>
      </c>
      <c r="H185" s="23" t="s">
        <v>383</v>
      </c>
      <c r="I185" s="46" t="s">
        <v>22</v>
      </c>
      <c r="J185" s="133">
        <v>1</v>
      </c>
      <c r="K185" s="133">
        <f t="shared" si="19"/>
        <v>1</v>
      </c>
      <c r="L185" s="133">
        <v>7</v>
      </c>
      <c r="M185" s="47">
        <v>3.2</v>
      </c>
      <c r="N185" s="48"/>
      <c r="O185" s="22"/>
    </row>
    <row r="186" s="17" customFormat="1" ht="55" customHeight="1" spans="1:15">
      <c r="A186" s="18" t="s">
        <v>51</v>
      </c>
      <c r="B186" s="40" t="s">
        <v>384</v>
      </c>
      <c r="C186" s="41" t="s">
        <v>16</v>
      </c>
      <c r="D186" s="41" t="s">
        <v>353</v>
      </c>
      <c r="E186" s="42" t="s">
        <v>54</v>
      </c>
      <c r="F186" s="22" t="s">
        <v>375</v>
      </c>
      <c r="G186" s="22" t="s">
        <v>385</v>
      </c>
      <c r="H186" s="23" t="s">
        <v>386</v>
      </c>
      <c r="I186" s="46" t="s">
        <v>22</v>
      </c>
      <c r="J186" s="133">
        <v>1</v>
      </c>
      <c r="K186" s="133">
        <f t="shared" si="19"/>
        <v>1</v>
      </c>
      <c r="L186" s="133">
        <v>37</v>
      </c>
      <c r="M186" s="47">
        <v>3.2</v>
      </c>
      <c r="N186" s="48"/>
      <c r="O186" s="22"/>
    </row>
    <row r="187" s="17" customFormat="1" ht="44" customHeight="1" spans="1:15">
      <c r="A187" s="18" t="s">
        <v>51</v>
      </c>
      <c r="B187" s="40" t="s">
        <v>387</v>
      </c>
      <c r="C187" s="41" t="s">
        <v>16</v>
      </c>
      <c r="D187" s="41" t="s">
        <v>353</v>
      </c>
      <c r="E187" s="42" t="s">
        <v>54</v>
      </c>
      <c r="F187" s="22" t="s">
        <v>370</v>
      </c>
      <c r="G187" s="22" t="s">
        <v>388</v>
      </c>
      <c r="H187" s="23" t="s">
        <v>380</v>
      </c>
      <c r="I187" s="46" t="s">
        <v>22</v>
      </c>
      <c r="J187" s="133">
        <v>2</v>
      </c>
      <c r="K187" s="133">
        <f t="shared" si="19"/>
        <v>2</v>
      </c>
      <c r="L187" s="133">
        <v>22</v>
      </c>
      <c r="M187" s="47">
        <v>3.2</v>
      </c>
      <c r="N187" s="48"/>
      <c r="O187" s="22"/>
    </row>
    <row r="188" s="17" customFormat="1" ht="44" customHeight="1" spans="1:15">
      <c r="A188" s="18" t="s">
        <v>51</v>
      </c>
      <c r="B188" s="40" t="s">
        <v>389</v>
      </c>
      <c r="C188" s="41" t="s">
        <v>16</v>
      </c>
      <c r="D188" s="41" t="s">
        <v>353</v>
      </c>
      <c r="E188" s="42" t="s">
        <v>54</v>
      </c>
      <c r="F188" s="22" t="s">
        <v>370</v>
      </c>
      <c r="G188" s="22" t="s">
        <v>388</v>
      </c>
      <c r="H188" s="23" t="s">
        <v>380</v>
      </c>
      <c r="I188" s="46" t="s">
        <v>22</v>
      </c>
      <c r="J188" s="133">
        <v>1</v>
      </c>
      <c r="K188" s="133">
        <f t="shared" si="19"/>
        <v>1</v>
      </c>
      <c r="L188" s="133">
        <v>11</v>
      </c>
      <c r="M188" s="47">
        <v>3.2</v>
      </c>
      <c r="N188" s="48"/>
      <c r="O188" s="22"/>
    </row>
    <row r="189" s="17" customFormat="1" ht="44" customHeight="1" spans="1:15">
      <c r="A189" s="18" t="s">
        <v>51</v>
      </c>
      <c r="B189" s="40" t="s">
        <v>390</v>
      </c>
      <c r="C189" s="41" t="s">
        <v>16</v>
      </c>
      <c r="D189" s="41" t="s">
        <v>353</v>
      </c>
      <c r="E189" s="42" t="s">
        <v>54</v>
      </c>
      <c r="F189" s="22" t="s">
        <v>391</v>
      </c>
      <c r="G189" s="22" t="s">
        <v>392</v>
      </c>
      <c r="H189" s="23" t="s">
        <v>393</v>
      </c>
      <c r="I189" s="46" t="s">
        <v>22</v>
      </c>
      <c r="J189" s="133">
        <v>1</v>
      </c>
      <c r="K189" s="133">
        <f t="shared" si="19"/>
        <v>1</v>
      </c>
      <c r="L189" s="133">
        <v>38</v>
      </c>
      <c r="M189" s="47">
        <v>3.2</v>
      </c>
      <c r="N189" s="48"/>
      <c r="O189" s="22"/>
    </row>
    <row r="190" s="17" customFormat="1" ht="44" customHeight="1" spans="1:15">
      <c r="A190" s="18" t="s">
        <v>51</v>
      </c>
      <c r="B190" s="40" t="s">
        <v>394</v>
      </c>
      <c r="C190" s="41" t="s">
        <v>16</v>
      </c>
      <c r="D190" s="41" t="s">
        <v>353</v>
      </c>
      <c r="E190" s="42" t="s">
        <v>54</v>
      </c>
      <c r="F190" s="22" t="s">
        <v>370</v>
      </c>
      <c r="G190" s="22" t="s">
        <v>395</v>
      </c>
      <c r="H190" s="23" t="s">
        <v>383</v>
      </c>
      <c r="I190" s="46" t="s">
        <v>22</v>
      </c>
      <c r="J190" s="133">
        <v>1</v>
      </c>
      <c r="K190" s="133">
        <f t="shared" si="19"/>
        <v>1</v>
      </c>
      <c r="L190" s="133">
        <v>1</v>
      </c>
      <c r="M190" s="47">
        <v>3.2</v>
      </c>
      <c r="N190" s="48"/>
      <c r="O190" s="22"/>
    </row>
    <row r="191" s="17" customFormat="1" ht="44" customHeight="1" spans="1:15">
      <c r="A191" s="18" t="s">
        <v>51</v>
      </c>
      <c r="B191" s="40" t="s">
        <v>396</v>
      </c>
      <c r="C191" s="41" t="s">
        <v>16</v>
      </c>
      <c r="D191" s="41" t="s">
        <v>353</v>
      </c>
      <c r="E191" s="42" t="s">
        <v>54</v>
      </c>
      <c r="F191" s="22" t="s">
        <v>370</v>
      </c>
      <c r="G191" s="22" t="s">
        <v>397</v>
      </c>
      <c r="H191" s="23" t="s">
        <v>398</v>
      </c>
      <c r="I191" s="46" t="s">
        <v>22</v>
      </c>
      <c r="J191" s="133">
        <v>1</v>
      </c>
      <c r="K191" s="133">
        <f t="shared" si="19"/>
        <v>1</v>
      </c>
      <c r="L191" s="133">
        <v>1</v>
      </c>
      <c r="M191" s="47">
        <v>3.2</v>
      </c>
      <c r="N191" s="48"/>
      <c r="O191" s="22"/>
    </row>
    <row r="192" s="17" customFormat="1" ht="44" customHeight="1" spans="1:15">
      <c r="A192" s="18" t="s">
        <v>51</v>
      </c>
      <c r="B192" s="40" t="s">
        <v>399</v>
      </c>
      <c r="C192" s="41" t="s">
        <v>16</v>
      </c>
      <c r="D192" s="41" t="s">
        <v>353</v>
      </c>
      <c r="E192" s="42" t="s">
        <v>54</v>
      </c>
      <c r="F192" s="22" t="s">
        <v>370</v>
      </c>
      <c r="G192" s="22" t="s">
        <v>395</v>
      </c>
      <c r="H192" s="23" t="s">
        <v>383</v>
      </c>
      <c r="I192" s="46" t="s">
        <v>22</v>
      </c>
      <c r="J192" s="133">
        <v>1</v>
      </c>
      <c r="K192" s="133">
        <f t="shared" si="19"/>
        <v>1</v>
      </c>
      <c r="L192" s="133">
        <v>1</v>
      </c>
      <c r="M192" s="47">
        <v>3.2</v>
      </c>
      <c r="N192" s="48"/>
      <c r="O192" s="22"/>
    </row>
    <row r="193" s="17" customFormat="1" ht="44" customHeight="1" spans="1:15">
      <c r="A193" s="18" t="s">
        <v>51</v>
      </c>
      <c r="B193" s="40" t="s">
        <v>400</v>
      </c>
      <c r="C193" s="41" t="s">
        <v>16</v>
      </c>
      <c r="D193" s="41" t="s">
        <v>353</v>
      </c>
      <c r="E193" s="42" t="s">
        <v>54</v>
      </c>
      <c r="F193" s="22" t="s">
        <v>391</v>
      </c>
      <c r="G193" s="22" t="s">
        <v>401</v>
      </c>
      <c r="H193" s="23" t="s">
        <v>386</v>
      </c>
      <c r="I193" s="46" t="s">
        <v>22</v>
      </c>
      <c r="J193" s="133">
        <v>1</v>
      </c>
      <c r="K193" s="133">
        <f t="shared" si="19"/>
        <v>1</v>
      </c>
      <c r="L193" s="133">
        <v>1</v>
      </c>
      <c r="M193" s="47">
        <v>3.2</v>
      </c>
      <c r="N193" s="48"/>
      <c r="O193" s="22"/>
    </row>
    <row r="194" s="17" customFormat="1" ht="44" customHeight="1" spans="1:15">
      <c r="A194" s="18" t="s">
        <v>51</v>
      </c>
      <c r="B194" s="40" t="s">
        <v>402</v>
      </c>
      <c r="C194" s="41" t="s">
        <v>16</v>
      </c>
      <c r="D194" s="41" t="s">
        <v>353</v>
      </c>
      <c r="E194" s="42" t="s">
        <v>54</v>
      </c>
      <c r="F194" s="22" t="s">
        <v>370</v>
      </c>
      <c r="G194" s="22" t="s">
        <v>395</v>
      </c>
      <c r="H194" s="23" t="s">
        <v>383</v>
      </c>
      <c r="I194" s="46" t="s">
        <v>22</v>
      </c>
      <c r="J194" s="133">
        <v>1</v>
      </c>
      <c r="K194" s="133">
        <f t="shared" si="19"/>
        <v>1</v>
      </c>
      <c r="L194" s="133">
        <v>18</v>
      </c>
      <c r="M194" s="47">
        <v>3.2</v>
      </c>
      <c r="N194" s="48"/>
      <c r="O194" s="22"/>
    </row>
    <row r="195" s="17" customFormat="1" ht="44" customHeight="1" spans="1:15">
      <c r="A195" s="18" t="s">
        <v>51</v>
      </c>
      <c r="B195" s="40" t="s">
        <v>403</v>
      </c>
      <c r="C195" s="41" t="s">
        <v>16</v>
      </c>
      <c r="D195" s="41" t="s">
        <v>353</v>
      </c>
      <c r="E195" s="42" t="s">
        <v>54</v>
      </c>
      <c r="F195" s="22" t="s">
        <v>370</v>
      </c>
      <c r="G195" s="22" t="s">
        <v>404</v>
      </c>
      <c r="H195" s="23" t="s">
        <v>405</v>
      </c>
      <c r="I195" s="46" t="s">
        <v>22</v>
      </c>
      <c r="J195" s="133">
        <v>2</v>
      </c>
      <c r="K195" s="133">
        <f>ROUNDUP(J195*0.2,0)</f>
        <v>1</v>
      </c>
      <c r="L195" s="133">
        <v>642</v>
      </c>
      <c r="M195" s="47">
        <v>3.2</v>
      </c>
      <c r="N195" s="48"/>
      <c r="O195" s="22"/>
    </row>
    <row r="196" s="17" customFormat="1" ht="44" customHeight="1" spans="1:15">
      <c r="A196" s="18" t="s">
        <v>51</v>
      </c>
      <c r="B196" s="40" t="s">
        <v>406</v>
      </c>
      <c r="C196" s="41" t="s">
        <v>16</v>
      </c>
      <c r="D196" s="41" t="s">
        <v>353</v>
      </c>
      <c r="E196" s="42" t="s">
        <v>54</v>
      </c>
      <c r="F196" s="22" t="s">
        <v>375</v>
      </c>
      <c r="G196" s="22" t="s">
        <v>407</v>
      </c>
      <c r="H196" s="23" t="s">
        <v>408</v>
      </c>
      <c r="I196" s="46" t="s">
        <v>22</v>
      </c>
      <c r="J196" s="133">
        <v>1</v>
      </c>
      <c r="K196" s="133">
        <f>ROUNDUP(J196*0.2,0)</f>
        <v>1</v>
      </c>
      <c r="L196" s="133">
        <v>480</v>
      </c>
      <c r="M196" s="47">
        <v>3.2</v>
      </c>
      <c r="N196" s="48"/>
      <c r="O196" s="22"/>
    </row>
    <row r="197" s="17" customFormat="1" ht="44" customHeight="1" spans="1:15">
      <c r="A197" s="18" t="s">
        <v>51</v>
      </c>
      <c r="B197" s="40" t="s">
        <v>409</v>
      </c>
      <c r="C197" s="41" t="s">
        <v>16</v>
      </c>
      <c r="D197" s="41" t="s">
        <v>353</v>
      </c>
      <c r="E197" s="42" t="s">
        <v>54</v>
      </c>
      <c r="F197" s="22" t="s">
        <v>370</v>
      </c>
      <c r="G197" s="22" t="s">
        <v>382</v>
      </c>
      <c r="H197" s="23" t="s">
        <v>383</v>
      </c>
      <c r="I197" s="46" t="s">
        <v>22</v>
      </c>
      <c r="J197" s="133">
        <v>1</v>
      </c>
      <c r="K197" s="133">
        <f>J197</f>
        <v>1</v>
      </c>
      <c r="L197" s="133">
        <v>11</v>
      </c>
      <c r="M197" s="47">
        <v>3.2</v>
      </c>
      <c r="N197" s="48"/>
      <c r="O197" s="22"/>
    </row>
    <row r="198" s="17" customFormat="1" ht="44" customHeight="1" spans="1:15">
      <c r="A198" s="18" t="s">
        <v>51</v>
      </c>
      <c r="B198" s="40" t="s">
        <v>410</v>
      </c>
      <c r="C198" s="41" t="s">
        <v>16</v>
      </c>
      <c r="D198" s="41" t="s">
        <v>353</v>
      </c>
      <c r="E198" s="42" t="s">
        <v>54</v>
      </c>
      <c r="F198" s="22" t="s">
        <v>375</v>
      </c>
      <c r="G198" s="22" t="s">
        <v>411</v>
      </c>
      <c r="H198" s="23" t="s">
        <v>412</v>
      </c>
      <c r="I198" s="46" t="s">
        <v>22</v>
      </c>
      <c r="J198" s="133">
        <v>2</v>
      </c>
      <c r="K198" s="133">
        <f>J198</f>
        <v>2</v>
      </c>
      <c r="L198" s="133">
        <v>1</v>
      </c>
      <c r="M198" s="47">
        <v>3.2</v>
      </c>
      <c r="N198" s="48"/>
      <c r="O198" s="22"/>
    </row>
    <row r="199" s="17" customFormat="1" ht="44" customHeight="1" spans="1:15">
      <c r="A199" s="18" t="s">
        <v>51</v>
      </c>
      <c r="B199" s="40" t="s">
        <v>413</v>
      </c>
      <c r="C199" s="41" t="s">
        <v>16</v>
      </c>
      <c r="D199" s="41" t="s">
        <v>414</v>
      </c>
      <c r="E199" s="42" t="s">
        <v>54</v>
      </c>
      <c r="F199" s="42" t="s">
        <v>415</v>
      </c>
      <c r="G199" s="22" t="s">
        <v>416</v>
      </c>
      <c r="H199" s="40" t="s">
        <v>417</v>
      </c>
      <c r="I199" s="46" t="s">
        <v>22</v>
      </c>
      <c r="J199" s="133">
        <v>8</v>
      </c>
      <c r="K199" s="133">
        <v>0</v>
      </c>
      <c r="L199" s="133"/>
      <c r="M199" s="393">
        <v>3.1</v>
      </c>
      <c r="N199" s="48"/>
      <c r="O199" s="22"/>
    </row>
    <row r="200" s="17" customFormat="1" ht="44" customHeight="1" spans="1:15">
      <c r="A200" s="18" t="s">
        <v>51</v>
      </c>
      <c r="B200" s="40" t="s">
        <v>418</v>
      </c>
      <c r="C200" s="41" t="s">
        <v>16</v>
      </c>
      <c r="D200" s="41" t="s">
        <v>414</v>
      </c>
      <c r="E200" s="42" t="s">
        <v>54</v>
      </c>
      <c r="F200" s="42" t="s">
        <v>415</v>
      </c>
      <c r="G200" s="22" t="s">
        <v>419</v>
      </c>
      <c r="H200" s="40" t="s">
        <v>417</v>
      </c>
      <c r="I200" s="46" t="s">
        <v>22</v>
      </c>
      <c r="J200" s="133">
        <v>72</v>
      </c>
      <c r="K200" s="133">
        <v>0</v>
      </c>
      <c r="L200" s="133"/>
      <c r="M200" s="393">
        <v>3.1</v>
      </c>
      <c r="N200" s="48"/>
      <c r="O200" s="22"/>
    </row>
    <row r="201" s="17" customFormat="1" ht="44" customHeight="1" spans="1:15">
      <c r="A201" s="18" t="s">
        <v>51</v>
      </c>
      <c r="B201" s="40" t="s">
        <v>420</v>
      </c>
      <c r="C201" s="41" t="s">
        <v>16</v>
      </c>
      <c r="D201" s="41" t="s">
        <v>414</v>
      </c>
      <c r="E201" s="42" t="s">
        <v>54</v>
      </c>
      <c r="F201" s="42" t="s">
        <v>415</v>
      </c>
      <c r="G201" s="22" t="s">
        <v>421</v>
      </c>
      <c r="H201" s="40" t="s">
        <v>417</v>
      </c>
      <c r="I201" s="46" t="s">
        <v>22</v>
      </c>
      <c r="J201" s="133">
        <v>16</v>
      </c>
      <c r="K201" s="133">
        <v>0</v>
      </c>
      <c r="L201" s="133"/>
      <c r="M201" s="393">
        <v>3.1</v>
      </c>
      <c r="N201" s="48"/>
      <c r="O201" s="22"/>
    </row>
    <row r="202" s="17" customFormat="1" ht="44" customHeight="1" spans="1:15">
      <c r="A202" s="18" t="s">
        <v>51</v>
      </c>
      <c r="B202" s="40" t="s">
        <v>422</v>
      </c>
      <c r="C202" s="41" t="s">
        <v>16</v>
      </c>
      <c r="D202" s="41" t="s">
        <v>414</v>
      </c>
      <c r="E202" s="42" t="s">
        <v>54</v>
      </c>
      <c r="F202" s="42" t="s">
        <v>415</v>
      </c>
      <c r="G202" s="22" t="s">
        <v>423</v>
      </c>
      <c r="H202" s="40" t="s">
        <v>417</v>
      </c>
      <c r="I202" s="46" t="s">
        <v>22</v>
      </c>
      <c r="J202" s="133">
        <v>48</v>
      </c>
      <c r="K202" s="133">
        <v>0</v>
      </c>
      <c r="L202" s="133"/>
      <c r="M202" s="393">
        <v>3.1</v>
      </c>
      <c r="N202" s="48"/>
      <c r="O202" s="22"/>
    </row>
    <row r="203" s="17" customFormat="1" ht="44" customHeight="1" spans="1:15">
      <c r="A203" s="18" t="s">
        <v>51</v>
      </c>
      <c r="B203" s="40" t="s">
        <v>424</v>
      </c>
      <c r="C203" s="41" t="s">
        <v>16</v>
      </c>
      <c r="D203" s="41" t="s">
        <v>414</v>
      </c>
      <c r="E203" s="42" t="s">
        <v>54</v>
      </c>
      <c r="F203" s="42" t="s">
        <v>415</v>
      </c>
      <c r="G203" s="22" t="s">
        <v>416</v>
      </c>
      <c r="H203" s="40" t="s">
        <v>417</v>
      </c>
      <c r="I203" s="46" t="s">
        <v>22</v>
      </c>
      <c r="J203" s="133">
        <v>44</v>
      </c>
      <c r="K203" s="133">
        <v>0</v>
      </c>
      <c r="L203" s="133"/>
      <c r="M203" s="393">
        <v>3.1</v>
      </c>
      <c r="N203" s="48"/>
      <c r="O203" s="22"/>
    </row>
    <row r="204" s="17" customFormat="1" ht="44" customHeight="1" spans="1:15">
      <c r="A204" s="18" t="s">
        <v>51</v>
      </c>
      <c r="B204" s="40" t="s">
        <v>425</v>
      </c>
      <c r="C204" s="41" t="s">
        <v>16</v>
      </c>
      <c r="D204" s="41" t="s">
        <v>414</v>
      </c>
      <c r="E204" s="42" t="s">
        <v>54</v>
      </c>
      <c r="F204" s="42" t="s">
        <v>415</v>
      </c>
      <c r="G204" s="22" t="s">
        <v>416</v>
      </c>
      <c r="H204" s="40" t="s">
        <v>417</v>
      </c>
      <c r="I204" s="46" t="s">
        <v>22</v>
      </c>
      <c r="J204" s="133">
        <v>4</v>
      </c>
      <c r="K204" s="133">
        <v>0</v>
      </c>
      <c r="L204" s="133"/>
      <c r="M204" s="393">
        <v>3.1</v>
      </c>
      <c r="N204" s="48"/>
      <c r="O204" s="22"/>
    </row>
    <row r="205" s="17" customFormat="1" ht="44" customHeight="1" spans="1:15">
      <c r="A205" s="18" t="s">
        <v>51</v>
      </c>
      <c r="B205" s="40" t="s">
        <v>426</v>
      </c>
      <c r="C205" s="41" t="s">
        <v>16</v>
      </c>
      <c r="D205" s="41" t="s">
        <v>414</v>
      </c>
      <c r="E205" s="42" t="s">
        <v>54</v>
      </c>
      <c r="F205" s="42" t="s">
        <v>415</v>
      </c>
      <c r="G205" s="22" t="s">
        <v>419</v>
      </c>
      <c r="H205" s="40" t="s">
        <v>417</v>
      </c>
      <c r="I205" s="46" t="s">
        <v>22</v>
      </c>
      <c r="J205" s="133">
        <v>80</v>
      </c>
      <c r="K205" s="133">
        <v>0</v>
      </c>
      <c r="L205" s="133"/>
      <c r="M205" s="393">
        <v>3.1</v>
      </c>
      <c r="N205" s="48"/>
      <c r="O205" s="22"/>
    </row>
    <row r="206" s="17" customFormat="1" ht="44" customHeight="1" spans="1:15">
      <c r="A206" s="18" t="s">
        <v>51</v>
      </c>
      <c r="B206" s="40" t="s">
        <v>427</v>
      </c>
      <c r="C206" s="41" t="s">
        <v>16</v>
      </c>
      <c r="D206" s="41" t="s">
        <v>414</v>
      </c>
      <c r="E206" s="42" t="s">
        <v>54</v>
      </c>
      <c r="F206" s="42" t="s">
        <v>415</v>
      </c>
      <c r="G206" s="22" t="s">
        <v>428</v>
      </c>
      <c r="H206" s="40" t="s">
        <v>417</v>
      </c>
      <c r="I206" s="46" t="s">
        <v>22</v>
      </c>
      <c r="J206" s="133">
        <v>12</v>
      </c>
      <c r="K206" s="133">
        <v>0</v>
      </c>
      <c r="L206" s="133"/>
      <c r="M206" s="393">
        <v>3.1</v>
      </c>
      <c r="N206" s="48"/>
      <c r="O206" s="22"/>
    </row>
    <row r="207" s="17" customFormat="1" ht="44" customHeight="1" spans="1:15">
      <c r="A207" s="18" t="s">
        <v>51</v>
      </c>
      <c r="B207" s="40" t="s">
        <v>429</v>
      </c>
      <c r="C207" s="41" t="s">
        <v>16</v>
      </c>
      <c r="D207" s="41" t="s">
        <v>414</v>
      </c>
      <c r="E207" s="42" t="s">
        <v>54</v>
      </c>
      <c r="F207" s="42" t="s">
        <v>415</v>
      </c>
      <c r="G207" s="22" t="s">
        <v>430</v>
      </c>
      <c r="H207" s="40" t="s">
        <v>417</v>
      </c>
      <c r="I207" s="46" t="s">
        <v>22</v>
      </c>
      <c r="J207" s="133">
        <v>16</v>
      </c>
      <c r="K207" s="133">
        <v>0</v>
      </c>
      <c r="L207" s="133"/>
      <c r="M207" s="393">
        <v>3.1</v>
      </c>
      <c r="N207" s="48"/>
      <c r="O207" s="22"/>
    </row>
    <row r="208" s="17" customFormat="1" ht="44" customHeight="1" spans="1:15">
      <c r="A208" s="18" t="s">
        <v>51</v>
      </c>
      <c r="B208" s="40" t="s">
        <v>431</v>
      </c>
      <c r="C208" s="41" t="s">
        <v>16</v>
      </c>
      <c r="D208" s="41" t="s">
        <v>414</v>
      </c>
      <c r="E208" s="42" t="s">
        <v>54</v>
      </c>
      <c r="F208" s="42" t="s">
        <v>415</v>
      </c>
      <c r="G208" s="22" t="s">
        <v>432</v>
      </c>
      <c r="H208" s="40" t="s">
        <v>417</v>
      </c>
      <c r="I208" s="46" t="s">
        <v>22</v>
      </c>
      <c r="J208" s="133">
        <v>12</v>
      </c>
      <c r="K208" s="133">
        <v>0</v>
      </c>
      <c r="L208" s="133"/>
      <c r="M208" s="393">
        <v>3.1</v>
      </c>
      <c r="N208" s="48"/>
      <c r="O208" s="22"/>
    </row>
    <row r="209" s="17" customFormat="1" ht="44" customHeight="1" spans="1:15">
      <c r="A209" s="18" t="s">
        <v>51</v>
      </c>
      <c r="B209" s="40" t="s">
        <v>433</v>
      </c>
      <c r="C209" s="41" t="s">
        <v>16</v>
      </c>
      <c r="D209" s="41" t="s">
        <v>414</v>
      </c>
      <c r="E209" s="42" t="s">
        <v>54</v>
      </c>
      <c r="F209" s="42" t="s">
        <v>415</v>
      </c>
      <c r="G209" s="22" t="s">
        <v>430</v>
      </c>
      <c r="H209" s="40" t="s">
        <v>417</v>
      </c>
      <c r="I209" s="46" t="s">
        <v>22</v>
      </c>
      <c r="J209" s="133">
        <v>8</v>
      </c>
      <c r="K209" s="133">
        <v>0</v>
      </c>
      <c r="L209" s="133"/>
      <c r="M209" s="393">
        <v>3.1</v>
      </c>
      <c r="N209" s="48"/>
      <c r="O209" s="22"/>
    </row>
    <row r="210" s="17" customFormat="1" ht="44" customHeight="1" spans="1:15">
      <c r="A210" s="18" t="s">
        <v>51</v>
      </c>
      <c r="B210" s="40" t="s">
        <v>434</v>
      </c>
      <c r="C210" s="41" t="s">
        <v>16</v>
      </c>
      <c r="D210" s="41" t="s">
        <v>414</v>
      </c>
      <c r="E210" s="42" t="s">
        <v>54</v>
      </c>
      <c r="F210" s="42" t="s">
        <v>415</v>
      </c>
      <c r="G210" s="22" t="s">
        <v>432</v>
      </c>
      <c r="H210" s="40" t="s">
        <v>417</v>
      </c>
      <c r="I210" s="46" t="s">
        <v>22</v>
      </c>
      <c r="J210" s="133">
        <v>8</v>
      </c>
      <c r="K210" s="133">
        <v>0</v>
      </c>
      <c r="L210" s="133"/>
      <c r="M210" s="393">
        <v>3.1</v>
      </c>
      <c r="N210" s="48"/>
      <c r="O210" s="22"/>
    </row>
    <row r="211" s="17" customFormat="1" ht="44" customHeight="1" spans="1:15">
      <c r="A211" s="18" t="s">
        <v>51</v>
      </c>
      <c r="B211" s="40" t="s">
        <v>435</v>
      </c>
      <c r="C211" s="41" t="s">
        <v>16</v>
      </c>
      <c r="D211" s="41" t="s">
        <v>414</v>
      </c>
      <c r="E211" s="42" t="s">
        <v>54</v>
      </c>
      <c r="F211" s="42" t="s">
        <v>415</v>
      </c>
      <c r="G211" s="22" t="s">
        <v>416</v>
      </c>
      <c r="H211" s="40" t="s">
        <v>417</v>
      </c>
      <c r="I211" s="46" t="s">
        <v>22</v>
      </c>
      <c r="J211" s="133">
        <f>22*4</f>
        <v>88</v>
      </c>
      <c r="K211" s="133">
        <v>0</v>
      </c>
      <c r="L211" s="133"/>
      <c r="M211" s="393">
        <v>3.1</v>
      </c>
      <c r="N211" s="48"/>
      <c r="O211" s="22"/>
    </row>
    <row r="212" s="17" customFormat="1" ht="44" customHeight="1" spans="1:15">
      <c r="A212" s="18" t="s">
        <v>51</v>
      </c>
      <c r="B212" s="40" t="s">
        <v>436</v>
      </c>
      <c r="C212" s="41" t="s">
        <v>16</v>
      </c>
      <c r="D212" s="41" t="s">
        <v>414</v>
      </c>
      <c r="E212" s="42" t="s">
        <v>54</v>
      </c>
      <c r="F212" s="42" t="s">
        <v>415</v>
      </c>
      <c r="G212" s="22" t="s">
        <v>437</v>
      </c>
      <c r="H212" s="40" t="s">
        <v>417</v>
      </c>
      <c r="I212" s="46" t="s">
        <v>22</v>
      </c>
      <c r="J212" s="133">
        <v>32</v>
      </c>
      <c r="K212" s="133">
        <v>0</v>
      </c>
      <c r="L212" s="133"/>
      <c r="M212" s="393">
        <v>3.1</v>
      </c>
      <c r="N212" s="48"/>
      <c r="O212" s="22"/>
    </row>
    <row r="213" s="17" customFormat="1" ht="44" customHeight="1" spans="1:15">
      <c r="A213" s="18" t="s">
        <v>51</v>
      </c>
      <c r="B213" s="40" t="s">
        <v>438</v>
      </c>
      <c r="C213" s="41" t="s">
        <v>16</v>
      </c>
      <c r="D213" s="41" t="s">
        <v>414</v>
      </c>
      <c r="E213" s="42" t="s">
        <v>54</v>
      </c>
      <c r="F213" s="42" t="s">
        <v>415</v>
      </c>
      <c r="G213" s="22" t="s">
        <v>439</v>
      </c>
      <c r="H213" s="40" t="s">
        <v>417</v>
      </c>
      <c r="I213" s="46" t="s">
        <v>22</v>
      </c>
      <c r="J213" s="133">
        <v>12</v>
      </c>
      <c r="K213" s="133">
        <v>0</v>
      </c>
      <c r="L213" s="133"/>
      <c r="M213" s="393">
        <v>3.1</v>
      </c>
      <c r="N213" s="48"/>
      <c r="O213" s="22"/>
    </row>
    <row r="214" s="17" customFormat="1" ht="44" customHeight="1" spans="1:15">
      <c r="A214" s="18" t="s">
        <v>51</v>
      </c>
      <c r="B214" s="40" t="s">
        <v>440</v>
      </c>
      <c r="C214" s="41" t="s">
        <v>16</v>
      </c>
      <c r="D214" s="41" t="s">
        <v>414</v>
      </c>
      <c r="E214" s="42" t="s">
        <v>54</v>
      </c>
      <c r="F214" s="42" t="s">
        <v>415</v>
      </c>
      <c r="G214" s="22" t="s">
        <v>416</v>
      </c>
      <c r="H214" s="40" t="s">
        <v>417</v>
      </c>
      <c r="I214" s="46" t="s">
        <v>22</v>
      </c>
      <c r="J214" s="133">
        <v>16</v>
      </c>
      <c r="K214" s="133">
        <v>0</v>
      </c>
      <c r="L214" s="133"/>
      <c r="M214" s="393">
        <v>3.1</v>
      </c>
      <c r="N214" s="48"/>
      <c r="O214" s="22"/>
    </row>
    <row r="215" s="17" customFormat="1" ht="44" customHeight="1" spans="1:15">
      <c r="A215" s="18" t="s">
        <v>51</v>
      </c>
      <c r="B215" s="40" t="s">
        <v>441</v>
      </c>
      <c r="C215" s="41" t="s">
        <v>16</v>
      </c>
      <c r="D215" s="41" t="s">
        <v>414</v>
      </c>
      <c r="E215" s="42" t="s">
        <v>54</v>
      </c>
      <c r="F215" s="42" t="s">
        <v>415</v>
      </c>
      <c r="G215" s="22" t="s">
        <v>419</v>
      </c>
      <c r="H215" s="40" t="s">
        <v>417</v>
      </c>
      <c r="I215" s="46" t="s">
        <v>22</v>
      </c>
      <c r="J215" s="133">
        <f>13*8</f>
        <v>104</v>
      </c>
      <c r="K215" s="133">
        <v>0</v>
      </c>
      <c r="L215" s="133"/>
      <c r="M215" s="393">
        <v>3.1</v>
      </c>
      <c r="N215" s="48"/>
      <c r="O215" s="22"/>
    </row>
    <row r="216" s="17" customFormat="1" ht="44" customHeight="1" spans="1:15">
      <c r="A216" s="18" t="s">
        <v>51</v>
      </c>
      <c r="B216" s="40" t="s">
        <v>442</v>
      </c>
      <c r="C216" s="41" t="s">
        <v>16</v>
      </c>
      <c r="D216" s="41" t="s">
        <v>414</v>
      </c>
      <c r="E216" s="42" t="s">
        <v>54</v>
      </c>
      <c r="F216" s="42" t="s">
        <v>415</v>
      </c>
      <c r="G216" s="22" t="s">
        <v>443</v>
      </c>
      <c r="H216" s="40" t="s">
        <v>417</v>
      </c>
      <c r="I216" s="46" t="s">
        <v>22</v>
      </c>
      <c r="J216" s="133">
        <v>16</v>
      </c>
      <c r="K216" s="133">
        <v>0</v>
      </c>
      <c r="L216" s="133"/>
      <c r="M216" s="393">
        <v>3.1</v>
      </c>
      <c r="N216" s="48"/>
      <c r="O216" s="22"/>
    </row>
    <row r="217" s="17" customFormat="1" ht="44" customHeight="1" spans="1:15">
      <c r="A217" s="18" t="s">
        <v>51</v>
      </c>
      <c r="B217" s="40" t="s">
        <v>444</v>
      </c>
      <c r="C217" s="41" t="s">
        <v>16</v>
      </c>
      <c r="D217" s="41" t="s">
        <v>414</v>
      </c>
      <c r="E217" s="42" t="s">
        <v>54</v>
      </c>
      <c r="F217" s="42" t="s">
        <v>415</v>
      </c>
      <c r="G217" s="22" t="s">
        <v>445</v>
      </c>
      <c r="H217" s="40" t="s">
        <v>417</v>
      </c>
      <c r="I217" s="46" t="s">
        <v>22</v>
      </c>
      <c r="J217" s="133">
        <v>16</v>
      </c>
      <c r="K217" s="133">
        <v>0</v>
      </c>
      <c r="L217" s="133"/>
      <c r="M217" s="393">
        <v>3.1</v>
      </c>
      <c r="N217" s="48"/>
      <c r="O217" s="22"/>
    </row>
    <row r="218" s="17" customFormat="1" ht="44" customHeight="1" spans="1:15">
      <c r="A218" s="18" t="s">
        <v>51</v>
      </c>
      <c r="B218" s="40" t="s">
        <v>446</v>
      </c>
      <c r="C218" s="41" t="s">
        <v>16</v>
      </c>
      <c r="D218" s="41" t="s">
        <v>414</v>
      </c>
      <c r="E218" s="42" t="s">
        <v>54</v>
      </c>
      <c r="F218" s="42" t="s">
        <v>415</v>
      </c>
      <c r="G218" s="22" t="s">
        <v>447</v>
      </c>
      <c r="H218" s="40" t="s">
        <v>417</v>
      </c>
      <c r="I218" s="46" t="s">
        <v>22</v>
      </c>
      <c r="J218" s="133">
        <f>14*12</f>
        <v>168</v>
      </c>
      <c r="K218" s="133">
        <v>0</v>
      </c>
      <c r="L218" s="133"/>
      <c r="M218" s="393">
        <v>3.1</v>
      </c>
      <c r="N218" s="48"/>
      <c r="O218" s="22"/>
    </row>
    <row r="219" s="17" customFormat="1" ht="44" customHeight="1" spans="1:15">
      <c r="A219" s="18" t="s">
        <v>51</v>
      </c>
      <c r="B219" s="40" t="s">
        <v>448</v>
      </c>
      <c r="C219" s="41" t="s">
        <v>16</v>
      </c>
      <c r="D219" s="41" t="s">
        <v>449</v>
      </c>
      <c r="E219" s="42" t="s">
        <v>450</v>
      </c>
      <c r="F219" s="22" t="s">
        <v>451</v>
      </c>
      <c r="G219" s="22" t="s">
        <v>452</v>
      </c>
      <c r="H219" s="22" t="s">
        <v>453</v>
      </c>
      <c r="I219" s="46" t="s">
        <v>22</v>
      </c>
      <c r="J219" s="133">
        <v>13</v>
      </c>
      <c r="K219" s="133">
        <v>0</v>
      </c>
      <c r="L219" s="133">
        <f t="shared" ref="L219:L221" si="20">J219*5</f>
        <v>65</v>
      </c>
      <c r="M219" s="393">
        <v>3.1</v>
      </c>
      <c r="N219" s="49"/>
      <c r="O219" s="22"/>
    </row>
    <row r="220" s="17" customFormat="1" ht="44" customHeight="1" spans="1:15">
      <c r="A220" s="18" t="s">
        <v>51</v>
      </c>
      <c r="B220" s="40" t="s">
        <v>454</v>
      </c>
      <c r="C220" s="41" t="s">
        <v>16</v>
      </c>
      <c r="D220" s="41" t="s">
        <v>449</v>
      </c>
      <c r="E220" s="42" t="s">
        <v>450</v>
      </c>
      <c r="F220" s="22" t="s">
        <v>451</v>
      </c>
      <c r="G220" s="22" t="s">
        <v>455</v>
      </c>
      <c r="H220" s="22" t="s">
        <v>453</v>
      </c>
      <c r="I220" s="46" t="s">
        <v>22</v>
      </c>
      <c r="J220" s="133">
        <v>13</v>
      </c>
      <c r="K220" s="133">
        <v>0</v>
      </c>
      <c r="L220" s="133">
        <f t="shared" si="20"/>
        <v>65</v>
      </c>
      <c r="M220" s="393">
        <v>3.1</v>
      </c>
      <c r="N220" s="49"/>
      <c r="O220" s="22"/>
    </row>
    <row r="221" s="17" customFormat="1" ht="44" customHeight="1" spans="1:15">
      <c r="A221" s="18" t="s">
        <v>51</v>
      </c>
      <c r="B221" s="40" t="s">
        <v>456</v>
      </c>
      <c r="C221" s="41" t="s">
        <v>16</v>
      </c>
      <c r="D221" s="41" t="s">
        <v>449</v>
      </c>
      <c r="E221" s="42" t="s">
        <v>450</v>
      </c>
      <c r="F221" s="22" t="s">
        <v>451</v>
      </c>
      <c r="G221" s="22" t="s">
        <v>457</v>
      </c>
      <c r="H221" s="22" t="s">
        <v>453</v>
      </c>
      <c r="I221" s="46" t="s">
        <v>22</v>
      </c>
      <c r="J221" s="133">
        <v>13</v>
      </c>
      <c r="K221" s="133">
        <v>0</v>
      </c>
      <c r="L221" s="133">
        <f t="shared" si="20"/>
        <v>65</v>
      </c>
      <c r="M221" s="393">
        <v>3.1</v>
      </c>
      <c r="N221" s="49"/>
      <c r="O221" s="22"/>
    </row>
    <row r="222" s="17" customFormat="1" ht="44" customHeight="1" spans="1:15">
      <c r="A222" s="18" t="s">
        <v>51</v>
      </c>
      <c r="B222" s="40" t="s">
        <v>458</v>
      </c>
      <c r="C222" s="41" t="s">
        <v>16</v>
      </c>
      <c r="D222" s="41" t="s">
        <v>449</v>
      </c>
      <c r="E222" s="42" t="s">
        <v>450</v>
      </c>
      <c r="F222" s="22" t="s">
        <v>459</v>
      </c>
      <c r="G222" s="22" t="s">
        <v>460</v>
      </c>
      <c r="H222" s="22" t="s">
        <v>461</v>
      </c>
      <c r="I222" s="46" t="s">
        <v>22</v>
      </c>
      <c r="J222" s="133">
        <v>20</v>
      </c>
      <c r="K222" s="133">
        <v>0</v>
      </c>
      <c r="L222" s="133">
        <f>J222*78</f>
        <v>1560</v>
      </c>
      <c r="M222" s="393">
        <v>3.1</v>
      </c>
      <c r="N222" s="49"/>
      <c r="O222" s="22"/>
    </row>
    <row r="223" s="17" customFormat="1" ht="44" customHeight="1" spans="1:15">
      <c r="A223" s="18" t="s">
        <v>51</v>
      </c>
      <c r="B223" s="40" t="s">
        <v>462</v>
      </c>
      <c r="C223" s="41" t="s">
        <v>16</v>
      </c>
      <c r="D223" s="41" t="s">
        <v>449</v>
      </c>
      <c r="E223" s="42" t="s">
        <v>450</v>
      </c>
      <c r="F223" s="22" t="s">
        <v>463</v>
      </c>
      <c r="G223" s="22" t="s">
        <v>464</v>
      </c>
      <c r="H223" s="22" t="s">
        <v>465</v>
      </c>
      <c r="I223" s="46" t="s">
        <v>22</v>
      </c>
      <c r="J223" s="133">
        <v>13</v>
      </c>
      <c r="K223" s="133">
        <v>0</v>
      </c>
      <c r="L223" s="133">
        <f>J223*12</f>
        <v>156</v>
      </c>
      <c r="M223" s="393">
        <v>3.1</v>
      </c>
      <c r="N223" s="49"/>
      <c r="O223" s="22"/>
    </row>
    <row r="224" s="17" customFormat="1" ht="44" customHeight="1" spans="1:15">
      <c r="A224" s="18"/>
      <c r="B224" s="19"/>
      <c r="C224" s="20"/>
      <c r="D224" s="20"/>
      <c r="E224" s="21"/>
      <c r="F224" s="22"/>
      <c r="G224" s="22"/>
      <c r="H224" s="23"/>
      <c r="I224" s="24"/>
      <c r="J224" s="133"/>
      <c r="K224" s="133"/>
      <c r="L224" s="133"/>
      <c r="M224" s="114"/>
      <c r="N224" s="26"/>
      <c r="O224" s="27"/>
    </row>
    <row r="225" s="17" customFormat="1" ht="44" customHeight="1" spans="1:15">
      <c r="A225" s="18"/>
      <c r="B225" s="19"/>
      <c r="C225" s="20"/>
      <c r="D225" s="20"/>
      <c r="E225" s="21"/>
      <c r="F225" s="22"/>
      <c r="G225" s="22"/>
      <c r="H225" s="23"/>
      <c r="I225" s="24"/>
      <c r="J225" s="133"/>
      <c r="K225" s="133"/>
      <c r="L225" s="133"/>
      <c r="M225" s="114"/>
      <c r="N225" s="26"/>
      <c r="O225" s="27"/>
    </row>
    <row r="226" s="17" customFormat="1" ht="44" customHeight="1" spans="1:15">
      <c r="A226" s="18"/>
      <c r="B226" s="19"/>
      <c r="C226" s="20"/>
      <c r="D226" s="20"/>
      <c r="E226" s="21"/>
      <c r="F226" s="22"/>
      <c r="G226" s="22"/>
      <c r="H226" s="23"/>
      <c r="I226" s="24"/>
      <c r="J226" s="133"/>
      <c r="K226" s="133"/>
      <c r="L226" s="133"/>
      <c r="M226" s="114"/>
      <c r="N226" s="26"/>
      <c r="O226" s="27"/>
    </row>
    <row r="227" s="17" customFormat="1" ht="44" customHeight="1" spans="1:15">
      <c r="A227" s="18"/>
      <c r="B227" s="19"/>
      <c r="C227" s="20"/>
      <c r="D227" s="20"/>
      <c r="E227" s="21"/>
      <c r="F227" s="22"/>
      <c r="G227" s="22"/>
      <c r="H227" s="23"/>
      <c r="I227" s="24"/>
      <c r="J227" s="133"/>
      <c r="K227" s="133"/>
      <c r="L227" s="133"/>
      <c r="M227" s="114"/>
      <c r="N227" s="26"/>
      <c r="O227" s="27"/>
    </row>
    <row r="228" s="17" customFormat="1" ht="44" customHeight="1" spans="1:15">
      <c r="A228" s="18"/>
      <c r="B228" s="19"/>
      <c r="C228" s="20"/>
      <c r="D228" s="20"/>
      <c r="E228" s="21"/>
      <c r="F228" s="22"/>
      <c r="G228" s="22"/>
      <c r="H228" s="23"/>
      <c r="I228" s="24"/>
      <c r="J228" s="133"/>
      <c r="K228" s="133"/>
      <c r="L228" s="133"/>
      <c r="M228" s="114"/>
      <c r="N228" s="26"/>
      <c r="O228" s="27"/>
    </row>
    <row r="229" s="17" customFormat="1" ht="44" customHeight="1" spans="1:15">
      <c r="A229" s="18"/>
      <c r="B229" s="19"/>
      <c r="C229" s="20"/>
      <c r="D229" s="20"/>
      <c r="E229" s="21"/>
      <c r="F229" s="22"/>
      <c r="G229" s="22"/>
      <c r="H229" s="23"/>
      <c r="I229" s="24"/>
      <c r="J229" s="133"/>
      <c r="K229" s="133"/>
      <c r="L229" s="133"/>
      <c r="M229" s="114"/>
      <c r="N229" s="26"/>
      <c r="O229" s="27"/>
    </row>
    <row r="230" s="17" customFormat="1" ht="44" customHeight="1" spans="1:15">
      <c r="A230" s="18"/>
      <c r="B230" s="19"/>
      <c r="C230" s="20"/>
      <c r="D230" s="20"/>
      <c r="E230" s="21"/>
      <c r="F230" s="22"/>
      <c r="G230" s="22"/>
      <c r="H230" s="23"/>
      <c r="I230" s="24"/>
      <c r="J230" s="133"/>
      <c r="K230" s="133"/>
      <c r="L230" s="133"/>
      <c r="M230" s="114"/>
      <c r="N230" s="26"/>
      <c r="O230" s="27"/>
    </row>
    <row r="231" s="17" customFormat="1" ht="44" customHeight="1" spans="1:15">
      <c r="A231" s="18"/>
      <c r="B231" s="19"/>
      <c r="C231" s="20"/>
      <c r="D231" s="20"/>
      <c r="E231" s="21"/>
      <c r="F231" s="22"/>
      <c r="G231" s="22"/>
      <c r="H231" s="23"/>
      <c r="I231" s="24"/>
      <c r="J231" s="133"/>
      <c r="K231" s="133"/>
      <c r="L231" s="133"/>
      <c r="M231" s="114"/>
      <c r="N231" s="26"/>
      <c r="O231" s="27"/>
    </row>
    <row r="232" s="17" customFormat="1" ht="44" customHeight="1" spans="1:15">
      <c r="A232" s="18"/>
      <c r="B232" s="19"/>
      <c r="C232" s="20"/>
      <c r="D232" s="20"/>
      <c r="E232" s="21"/>
      <c r="F232" s="22"/>
      <c r="G232" s="22"/>
      <c r="H232" s="23"/>
      <c r="I232" s="24"/>
      <c r="J232" s="133"/>
      <c r="K232" s="133"/>
      <c r="L232" s="133"/>
      <c r="M232" s="114"/>
      <c r="N232" s="26"/>
      <c r="O232" s="27"/>
    </row>
    <row r="233" s="17" customFormat="1" ht="44" customHeight="1" spans="1:15">
      <c r="A233" s="18"/>
      <c r="B233" s="19"/>
      <c r="C233" s="20"/>
      <c r="D233" s="20"/>
      <c r="E233" s="21"/>
      <c r="F233" s="22"/>
      <c r="G233" s="22"/>
      <c r="H233" s="23"/>
      <c r="I233" s="24"/>
      <c r="J233" s="133"/>
      <c r="K233" s="133"/>
      <c r="L233" s="133"/>
      <c r="M233" s="114"/>
      <c r="N233" s="26"/>
      <c r="O233" s="27"/>
    </row>
    <row r="234" s="17" customFormat="1" ht="44" customHeight="1" spans="1:15">
      <c r="A234" s="18"/>
      <c r="B234" s="19"/>
      <c r="C234" s="20"/>
      <c r="D234" s="20"/>
      <c r="E234" s="21"/>
      <c r="F234" s="22"/>
      <c r="G234" s="22"/>
      <c r="H234" s="23"/>
      <c r="I234" s="24"/>
      <c r="J234" s="133"/>
      <c r="K234" s="133"/>
      <c r="L234" s="133"/>
      <c r="M234" s="114"/>
      <c r="N234" s="26"/>
      <c r="O234" s="27"/>
    </row>
    <row r="235" s="17" customFormat="1" ht="44" customHeight="1" spans="1:15">
      <c r="A235" s="18"/>
      <c r="B235" s="19"/>
      <c r="C235" s="20"/>
      <c r="D235" s="20"/>
      <c r="E235" s="21"/>
      <c r="F235" s="22"/>
      <c r="G235" s="22"/>
      <c r="H235" s="23"/>
      <c r="I235" s="24"/>
      <c r="J235" s="133"/>
      <c r="K235" s="133"/>
      <c r="L235" s="133"/>
      <c r="M235" s="114"/>
      <c r="N235" s="26"/>
      <c r="O235" s="27"/>
    </row>
    <row r="236" s="17" customFormat="1" ht="44" customHeight="1" spans="1:15">
      <c r="A236" s="18"/>
      <c r="B236" s="19"/>
      <c r="C236" s="20"/>
      <c r="D236" s="20"/>
      <c r="E236" s="21"/>
      <c r="F236" s="22"/>
      <c r="G236" s="22"/>
      <c r="H236" s="23"/>
      <c r="I236" s="24"/>
      <c r="J236" s="133"/>
      <c r="K236" s="133"/>
      <c r="L236" s="133"/>
      <c r="M236" s="114"/>
      <c r="N236" s="26"/>
      <c r="O236" s="27"/>
    </row>
    <row r="237" s="17" customFormat="1" ht="44" customHeight="1" spans="1:15">
      <c r="A237" s="18"/>
      <c r="B237" s="19"/>
      <c r="C237" s="20"/>
      <c r="D237" s="20"/>
      <c r="E237" s="21"/>
      <c r="F237" s="22"/>
      <c r="G237" s="22"/>
      <c r="H237" s="23"/>
      <c r="I237" s="24"/>
      <c r="J237" s="133"/>
      <c r="K237" s="133"/>
      <c r="L237" s="133"/>
      <c r="M237" s="114"/>
      <c r="N237" s="26"/>
      <c r="O237" s="27"/>
    </row>
    <row r="238" s="17" customFormat="1" ht="44" customHeight="1" spans="1:15">
      <c r="A238" s="18"/>
      <c r="B238" s="19"/>
      <c r="C238" s="20"/>
      <c r="D238" s="20"/>
      <c r="E238" s="21"/>
      <c r="F238" s="22"/>
      <c r="G238" s="22"/>
      <c r="H238" s="23"/>
      <c r="I238" s="24"/>
      <c r="J238" s="133"/>
      <c r="K238" s="133"/>
      <c r="L238" s="133"/>
      <c r="M238" s="114"/>
      <c r="N238" s="26"/>
      <c r="O238" s="27"/>
    </row>
    <row r="239" s="17" customFormat="1" ht="44" customHeight="1" spans="1:15">
      <c r="A239" s="18"/>
      <c r="B239" s="19"/>
      <c r="C239" s="20"/>
      <c r="D239" s="20"/>
      <c r="E239" s="21"/>
      <c r="F239" s="22"/>
      <c r="G239" s="22"/>
      <c r="H239" s="23"/>
      <c r="I239" s="24"/>
      <c r="J239" s="133"/>
      <c r="K239" s="133"/>
      <c r="L239" s="133"/>
      <c r="M239" s="114"/>
      <c r="N239" s="26"/>
      <c r="O239" s="27"/>
    </row>
    <row r="240" s="17" customFormat="1" ht="44" customHeight="1" spans="1:15">
      <c r="A240" s="18"/>
      <c r="B240" s="19"/>
      <c r="C240" s="20"/>
      <c r="D240" s="20"/>
      <c r="E240" s="21"/>
      <c r="F240" s="22"/>
      <c r="G240" s="22"/>
      <c r="H240" s="23"/>
      <c r="I240" s="24"/>
      <c r="J240" s="133"/>
      <c r="K240" s="133"/>
      <c r="L240" s="133"/>
      <c r="M240" s="114"/>
      <c r="N240" s="26"/>
      <c r="O240" s="27"/>
    </row>
    <row r="241" s="17" customFormat="1" ht="44" customHeight="1" spans="1:15">
      <c r="A241" s="18"/>
      <c r="B241" s="19"/>
      <c r="C241" s="20"/>
      <c r="D241" s="20"/>
      <c r="E241" s="21"/>
      <c r="F241" s="22"/>
      <c r="G241" s="22"/>
      <c r="H241" s="23"/>
      <c r="I241" s="24"/>
      <c r="J241" s="133"/>
      <c r="K241" s="133"/>
      <c r="L241" s="133"/>
      <c r="M241" s="114"/>
      <c r="N241" s="26"/>
      <c r="O241" s="27"/>
    </row>
    <row r="242" s="17" customFormat="1" ht="44" customHeight="1" spans="1:15">
      <c r="A242" s="18"/>
      <c r="B242" s="19"/>
      <c r="C242" s="20"/>
      <c r="D242" s="20"/>
      <c r="E242" s="21"/>
      <c r="F242" s="22"/>
      <c r="G242" s="22"/>
      <c r="H242" s="23"/>
      <c r="I242" s="24"/>
      <c r="J242" s="133"/>
      <c r="K242" s="133"/>
      <c r="L242" s="133"/>
      <c r="M242" s="114"/>
      <c r="N242" s="26"/>
      <c r="O242" s="27"/>
    </row>
    <row r="243" s="17" customFormat="1" ht="44" customHeight="1" spans="1:15">
      <c r="A243" s="18"/>
      <c r="B243" s="19"/>
      <c r="C243" s="20"/>
      <c r="D243" s="20"/>
      <c r="E243" s="21"/>
      <c r="F243" s="22"/>
      <c r="G243" s="22"/>
      <c r="H243" s="23"/>
      <c r="I243" s="24"/>
      <c r="J243" s="133"/>
      <c r="K243" s="133"/>
      <c r="L243" s="133"/>
      <c r="M243" s="114"/>
      <c r="N243" s="26"/>
      <c r="O243" s="27"/>
    </row>
    <row r="244" s="17" customFormat="1" ht="44" customHeight="1" spans="1:15">
      <c r="A244" s="18"/>
      <c r="B244" s="19"/>
      <c r="C244" s="20"/>
      <c r="D244" s="20"/>
      <c r="E244" s="21"/>
      <c r="F244" s="22"/>
      <c r="G244" s="22"/>
      <c r="H244" s="23"/>
      <c r="I244" s="24"/>
      <c r="J244" s="133"/>
      <c r="K244" s="133"/>
      <c r="L244" s="133"/>
      <c r="M244" s="114"/>
      <c r="N244" s="26"/>
      <c r="O244" s="27"/>
    </row>
    <row r="245" s="17" customFormat="1" ht="44" customHeight="1" spans="1:15">
      <c r="A245" s="18"/>
      <c r="B245" s="19"/>
      <c r="C245" s="20"/>
      <c r="D245" s="20"/>
      <c r="E245" s="21"/>
      <c r="F245" s="22"/>
      <c r="G245" s="22"/>
      <c r="H245" s="23"/>
      <c r="I245" s="24"/>
      <c r="J245" s="133"/>
      <c r="K245" s="133"/>
      <c r="L245" s="133"/>
      <c r="M245" s="114"/>
      <c r="N245" s="26"/>
      <c r="O245" s="27"/>
    </row>
    <row r="246" s="17" customFormat="1" ht="44" customHeight="1" spans="1:15">
      <c r="A246" s="18"/>
      <c r="B246" s="19"/>
      <c r="C246" s="20"/>
      <c r="D246" s="20"/>
      <c r="E246" s="21"/>
      <c r="F246" s="22"/>
      <c r="G246" s="22"/>
      <c r="H246" s="23"/>
      <c r="I246" s="24"/>
      <c r="J246" s="133"/>
      <c r="K246" s="133"/>
      <c r="L246" s="133"/>
      <c r="M246" s="114"/>
      <c r="N246" s="26"/>
      <c r="O246" s="27"/>
    </row>
    <row r="247" s="17" customFormat="1" ht="44" customHeight="1" spans="1:15">
      <c r="A247" s="18"/>
      <c r="B247" s="19"/>
      <c r="C247" s="20"/>
      <c r="D247" s="20"/>
      <c r="E247" s="21"/>
      <c r="F247" s="22"/>
      <c r="G247" s="22"/>
      <c r="H247" s="23"/>
      <c r="I247" s="24"/>
      <c r="J247" s="133"/>
      <c r="K247" s="133"/>
      <c r="L247" s="133"/>
      <c r="M247" s="114"/>
      <c r="N247" s="26"/>
      <c r="O247" s="27"/>
    </row>
    <row r="248" s="17" customFormat="1" ht="44" customHeight="1" spans="1:15">
      <c r="A248" s="18"/>
      <c r="B248" s="19"/>
      <c r="C248" s="20"/>
      <c r="D248" s="20"/>
      <c r="E248" s="21"/>
      <c r="F248" s="22"/>
      <c r="G248" s="22"/>
      <c r="H248" s="23"/>
      <c r="I248" s="24"/>
      <c r="J248" s="133"/>
      <c r="K248" s="133"/>
      <c r="L248" s="133"/>
      <c r="M248" s="114"/>
      <c r="N248" s="26"/>
      <c r="O248" s="27"/>
    </row>
    <row r="249" s="17" customFormat="1" ht="44" customHeight="1" spans="1:15">
      <c r="A249" s="18"/>
      <c r="B249" s="19"/>
      <c r="C249" s="20"/>
      <c r="D249" s="20"/>
      <c r="E249" s="21"/>
      <c r="F249" s="22"/>
      <c r="G249" s="22"/>
      <c r="H249" s="23"/>
      <c r="I249" s="24"/>
      <c r="J249" s="133"/>
      <c r="K249" s="133"/>
      <c r="L249" s="133"/>
      <c r="M249" s="114"/>
      <c r="N249" s="26"/>
      <c r="O249" s="27"/>
    </row>
    <row r="250" s="17" customFormat="1" ht="44" customHeight="1" spans="1:15">
      <c r="A250" s="18"/>
      <c r="B250" s="19"/>
      <c r="C250" s="20"/>
      <c r="D250" s="20"/>
      <c r="E250" s="21"/>
      <c r="F250" s="22"/>
      <c r="G250" s="22"/>
      <c r="H250" s="23"/>
      <c r="I250" s="24"/>
      <c r="J250" s="133"/>
      <c r="K250" s="133"/>
      <c r="L250" s="133"/>
      <c r="M250" s="114"/>
      <c r="N250" s="26"/>
      <c r="O250" s="27"/>
    </row>
    <row r="251" s="17" customFormat="1" ht="44" customHeight="1" spans="1:15">
      <c r="A251" s="18"/>
      <c r="B251" s="19"/>
      <c r="C251" s="20"/>
      <c r="D251" s="20"/>
      <c r="E251" s="21"/>
      <c r="F251" s="22"/>
      <c r="G251" s="22"/>
      <c r="H251" s="23"/>
      <c r="I251" s="24"/>
      <c r="J251" s="133"/>
      <c r="K251" s="133"/>
      <c r="L251" s="133"/>
      <c r="M251" s="114"/>
      <c r="N251" s="26"/>
      <c r="O251" s="27"/>
    </row>
    <row r="252" s="17" customFormat="1" ht="44" customHeight="1" spans="1:15">
      <c r="A252" s="18"/>
      <c r="B252" s="19"/>
      <c r="C252" s="20"/>
      <c r="D252" s="20"/>
      <c r="E252" s="21"/>
      <c r="F252" s="22"/>
      <c r="G252" s="22"/>
      <c r="H252" s="23"/>
      <c r="I252" s="24"/>
      <c r="J252" s="133"/>
      <c r="K252" s="133"/>
      <c r="L252" s="133"/>
      <c r="M252" s="114"/>
      <c r="N252" s="26"/>
      <c r="O252" s="27"/>
    </row>
    <row r="253" s="17" customFormat="1" ht="44" customHeight="1" spans="1:15">
      <c r="A253" s="18"/>
      <c r="B253" s="19"/>
      <c r="C253" s="20"/>
      <c r="D253" s="20"/>
      <c r="E253" s="21"/>
      <c r="F253" s="22"/>
      <c r="G253" s="22"/>
      <c r="H253" s="23"/>
      <c r="I253" s="24"/>
      <c r="J253" s="133"/>
      <c r="K253" s="133"/>
      <c r="L253" s="133"/>
      <c r="M253" s="114"/>
      <c r="N253" s="26"/>
      <c r="O253" s="27"/>
    </row>
    <row r="254" s="17" customFormat="1" ht="44" customHeight="1" spans="1:15">
      <c r="A254" s="18"/>
      <c r="B254" s="19"/>
      <c r="C254" s="20"/>
      <c r="D254" s="20"/>
      <c r="E254" s="21"/>
      <c r="F254" s="22"/>
      <c r="G254" s="22"/>
      <c r="H254" s="23"/>
      <c r="I254" s="24"/>
      <c r="J254" s="133"/>
      <c r="K254" s="133"/>
      <c r="L254" s="133"/>
      <c r="M254" s="114"/>
      <c r="N254" s="26"/>
      <c r="O254" s="27"/>
    </row>
    <row r="255" s="17" customFormat="1" ht="44" customHeight="1" spans="1:15">
      <c r="A255" s="18"/>
      <c r="B255" s="19"/>
      <c r="C255" s="20"/>
      <c r="D255" s="20"/>
      <c r="E255" s="21"/>
      <c r="F255" s="22"/>
      <c r="G255" s="22"/>
      <c r="H255" s="23"/>
      <c r="I255" s="24"/>
      <c r="J255" s="133"/>
      <c r="K255" s="133"/>
      <c r="L255" s="133"/>
      <c r="M255" s="114"/>
      <c r="N255" s="26"/>
      <c r="O255" s="27"/>
    </row>
    <row r="256" s="17" customFormat="1" ht="44" customHeight="1" spans="1:15">
      <c r="A256" s="18"/>
      <c r="B256" s="19"/>
      <c r="C256" s="20"/>
      <c r="D256" s="20"/>
      <c r="E256" s="21"/>
      <c r="F256" s="22"/>
      <c r="G256" s="22"/>
      <c r="H256" s="23"/>
      <c r="I256" s="24"/>
      <c r="J256" s="133"/>
      <c r="K256" s="133"/>
      <c r="L256" s="133"/>
      <c r="M256" s="114"/>
      <c r="N256" s="26"/>
      <c r="O256" s="27"/>
    </row>
    <row r="257" s="17" customFormat="1" ht="44" customHeight="1" spans="1:15">
      <c r="A257" s="18"/>
      <c r="B257" s="19"/>
      <c r="C257" s="20"/>
      <c r="D257" s="20"/>
      <c r="E257" s="21"/>
      <c r="F257" s="22"/>
      <c r="G257" s="22"/>
      <c r="H257" s="23"/>
      <c r="I257" s="24"/>
      <c r="J257" s="133"/>
      <c r="K257" s="133"/>
      <c r="L257" s="133"/>
      <c r="M257" s="114"/>
      <c r="N257" s="26"/>
      <c r="O257" s="27"/>
    </row>
    <row r="258" s="17" customFormat="1" ht="44" customHeight="1" spans="1:15">
      <c r="A258" s="18"/>
      <c r="B258" s="19"/>
      <c r="C258" s="20"/>
      <c r="D258" s="20"/>
      <c r="E258" s="21"/>
      <c r="F258" s="22"/>
      <c r="G258" s="22"/>
      <c r="H258" s="23"/>
      <c r="I258" s="24"/>
      <c r="J258" s="133"/>
      <c r="K258" s="133"/>
      <c r="L258" s="133"/>
      <c r="M258" s="114"/>
      <c r="N258" s="26"/>
      <c r="O258" s="27"/>
    </row>
    <row r="259" s="17" customFormat="1" ht="44" customHeight="1" spans="1:15">
      <c r="A259" s="18"/>
      <c r="B259" s="19"/>
      <c r="C259" s="20"/>
      <c r="D259" s="20"/>
      <c r="E259" s="21"/>
      <c r="F259" s="22"/>
      <c r="G259" s="22"/>
      <c r="H259" s="23"/>
      <c r="I259" s="24"/>
      <c r="J259" s="133"/>
      <c r="K259" s="133"/>
      <c r="L259" s="133"/>
      <c r="M259" s="114"/>
      <c r="N259" s="26"/>
      <c r="O259" s="27"/>
    </row>
    <row r="260" s="17" customFormat="1" ht="44" customHeight="1" spans="1:15">
      <c r="A260" s="18"/>
      <c r="B260" s="19"/>
      <c r="C260" s="20"/>
      <c r="D260" s="20"/>
      <c r="E260" s="21"/>
      <c r="F260" s="22"/>
      <c r="G260" s="22"/>
      <c r="H260" s="23"/>
      <c r="I260" s="24"/>
      <c r="J260" s="133"/>
      <c r="K260" s="133"/>
      <c r="L260" s="133"/>
      <c r="M260" s="114"/>
      <c r="N260" s="26"/>
      <c r="O260" s="27"/>
    </row>
    <row r="261" s="17" customFormat="1" ht="44" customHeight="1" spans="1:15">
      <c r="A261" s="18"/>
      <c r="B261" s="19"/>
      <c r="C261" s="20"/>
      <c r="D261" s="20"/>
      <c r="E261" s="21"/>
      <c r="F261" s="22"/>
      <c r="G261" s="22"/>
      <c r="H261" s="23"/>
      <c r="I261" s="24"/>
      <c r="J261" s="133"/>
      <c r="K261" s="133"/>
      <c r="L261" s="133"/>
      <c r="M261" s="114"/>
      <c r="N261" s="26"/>
      <c r="O261" s="27"/>
    </row>
    <row r="262" s="17" customFormat="1" ht="44" customHeight="1" spans="1:15">
      <c r="A262" s="18"/>
      <c r="B262" s="19"/>
      <c r="C262" s="20"/>
      <c r="D262" s="20"/>
      <c r="E262" s="21"/>
      <c r="F262" s="22"/>
      <c r="G262" s="22"/>
      <c r="H262" s="23"/>
      <c r="I262" s="24"/>
      <c r="J262" s="133"/>
      <c r="K262" s="133"/>
      <c r="L262" s="133"/>
      <c r="M262" s="114"/>
      <c r="N262" s="26"/>
      <c r="O262" s="27"/>
    </row>
    <row r="263" s="17" customFormat="1" ht="44" customHeight="1" spans="1:15">
      <c r="A263" s="18"/>
      <c r="B263" s="19"/>
      <c r="C263" s="20"/>
      <c r="D263" s="20"/>
      <c r="E263" s="21"/>
      <c r="F263" s="22"/>
      <c r="G263" s="22"/>
      <c r="H263" s="23"/>
      <c r="I263" s="24"/>
      <c r="J263" s="133"/>
      <c r="K263" s="133"/>
      <c r="L263" s="133"/>
      <c r="M263" s="114"/>
      <c r="N263" s="26"/>
      <c r="O263" s="27"/>
    </row>
    <row r="264" s="17" customFormat="1" ht="44" customHeight="1" spans="1:15">
      <c r="A264" s="18"/>
      <c r="B264" s="19"/>
      <c r="C264" s="20"/>
      <c r="D264" s="20"/>
      <c r="E264" s="21"/>
      <c r="F264" s="22"/>
      <c r="G264" s="22"/>
      <c r="H264" s="23"/>
      <c r="I264" s="24"/>
      <c r="J264" s="133"/>
      <c r="K264" s="133"/>
      <c r="L264" s="133"/>
      <c r="M264" s="114"/>
      <c r="N264" s="26"/>
      <c r="O264" s="27"/>
    </row>
    <row r="265" s="17" customFormat="1" ht="44" customHeight="1" spans="1:15">
      <c r="A265" s="18"/>
      <c r="B265" s="19"/>
      <c r="C265" s="20"/>
      <c r="D265" s="20"/>
      <c r="E265" s="21"/>
      <c r="F265" s="22"/>
      <c r="G265" s="22"/>
      <c r="H265" s="23"/>
      <c r="I265" s="24"/>
      <c r="J265" s="133"/>
      <c r="K265" s="133"/>
      <c r="L265" s="133"/>
      <c r="M265" s="114"/>
      <c r="N265" s="26"/>
      <c r="O265" s="27"/>
    </row>
    <row r="266" s="17" customFormat="1" ht="44" customHeight="1" spans="1:15">
      <c r="A266" s="18"/>
      <c r="B266" s="19"/>
      <c r="C266" s="20"/>
      <c r="D266" s="20"/>
      <c r="E266" s="21"/>
      <c r="F266" s="22"/>
      <c r="G266" s="22"/>
      <c r="H266" s="23"/>
      <c r="I266" s="24"/>
      <c r="J266" s="133"/>
      <c r="K266" s="133"/>
      <c r="L266" s="133"/>
      <c r="M266" s="114"/>
      <c r="N266" s="26"/>
      <c r="O266" s="27"/>
    </row>
    <row r="267" s="17" customFormat="1" ht="44" customHeight="1" spans="1:15">
      <c r="A267" s="18"/>
      <c r="B267" s="19"/>
      <c r="C267" s="20"/>
      <c r="D267" s="20"/>
      <c r="E267" s="21"/>
      <c r="F267" s="22"/>
      <c r="G267" s="22"/>
      <c r="H267" s="23"/>
      <c r="I267" s="24"/>
      <c r="J267" s="133"/>
      <c r="K267" s="133"/>
      <c r="L267" s="133"/>
      <c r="M267" s="114"/>
      <c r="N267" s="26"/>
      <c r="O267" s="27"/>
    </row>
    <row r="268" s="17" customFormat="1" ht="44" customHeight="1" spans="1:15">
      <c r="A268" s="18"/>
      <c r="B268" s="19"/>
      <c r="C268" s="20"/>
      <c r="D268" s="20"/>
      <c r="E268" s="21"/>
      <c r="F268" s="22"/>
      <c r="G268" s="22"/>
      <c r="H268" s="23"/>
      <c r="I268" s="24"/>
      <c r="J268" s="133"/>
      <c r="K268" s="133"/>
      <c r="L268" s="133"/>
      <c r="M268" s="114"/>
      <c r="N268" s="26"/>
      <c r="O268" s="27"/>
    </row>
    <row r="269" s="17" customFormat="1" ht="44" customHeight="1" spans="1:15">
      <c r="A269" s="18"/>
      <c r="B269" s="19"/>
      <c r="C269" s="20"/>
      <c r="D269" s="20"/>
      <c r="E269" s="21"/>
      <c r="F269" s="22"/>
      <c r="G269" s="22"/>
      <c r="H269" s="23"/>
      <c r="I269" s="24"/>
      <c r="J269" s="133"/>
      <c r="K269" s="133"/>
      <c r="L269" s="133"/>
      <c r="M269" s="114"/>
      <c r="N269" s="26"/>
      <c r="O269" s="27"/>
    </row>
    <row r="270" s="17" customFormat="1" ht="44" customHeight="1" spans="1:15">
      <c r="A270" s="18"/>
      <c r="B270" s="19"/>
      <c r="C270" s="20"/>
      <c r="D270" s="20"/>
      <c r="E270" s="21"/>
      <c r="F270" s="22"/>
      <c r="G270" s="22"/>
      <c r="H270" s="23"/>
      <c r="I270" s="24"/>
      <c r="J270" s="133"/>
      <c r="K270" s="133"/>
      <c r="L270" s="133"/>
      <c r="M270" s="114"/>
      <c r="N270" s="26"/>
      <c r="O270" s="27"/>
    </row>
    <row r="271" s="17" customFormat="1" ht="44" customHeight="1" spans="1:15">
      <c r="A271" s="18"/>
      <c r="B271" s="19"/>
      <c r="C271" s="20"/>
      <c r="D271" s="20"/>
      <c r="E271" s="21"/>
      <c r="F271" s="22"/>
      <c r="G271" s="22"/>
      <c r="H271" s="23"/>
      <c r="I271" s="24"/>
      <c r="J271" s="133"/>
      <c r="K271" s="133"/>
      <c r="L271" s="133"/>
      <c r="M271" s="114"/>
      <c r="N271" s="26"/>
      <c r="O271" s="27"/>
    </row>
    <row r="272" s="17" customFormat="1" ht="44" customHeight="1" spans="1:15">
      <c r="A272" s="18"/>
      <c r="B272" s="19"/>
      <c r="C272" s="20"/>
      <c r="D272" s="20"/>
      <c r="E272" s="21"/>
      <c r="F272" s="22"/>
      <c r="G272" s="22"/>
      <c r="H272" s="23"/>
      <c r="I272" s="24"/>
      <c r="J272" s="133"/>
      <c r="K272" s="133"/>
      <c r="L272" s="133"/>
      <c r="M272" s="114"/>
      <c r="N272" s="26"/>
      <c r="O272" s="27"/>
    </row>
    <row r="273" s="17" customFormat="1" ht="44" customHeight="1" spans="1:15">
      <c r="A273" s="18"/>
      <c r="B273" s="19"/>
      <c r="C273" s="20"/>
      <c r="D273" s="20"/>
      <c r="E273" s="21"/>
      <c r="F273" s="22"/>
      <c r="G273" s="22"/>
      <c r="H273" s="23"/>
      <c r="I273" s="24"/>
      <c r="J273" s="133"/>
      <c r="K273" s="133"/>
      <c r="L273" s="133"/>
      <c r="M273" s="114"/>
      <c r="N273" s="26"/>
      <c r="O273" s="27"/>
    </row>
    <row r="274" s="17" customFormat="1" ht="44" customHeight="1" spans="1:15">
      <c r="A274" s="18"/>
      <c r="B274" s="19"/>
      <c r="C274" s="20"/>
      <c r="D274" s="20"/>
      <c r="E274" s="21"/>
      <c r="F274" s="22"/>
      <c r="G274" s="22"/>
      <c r="H274" s="23"/>
      <c r="I274" s="24"/>
      <c r="J274" s="133"/>
      <c r="K274" s="133"/>
      <c r="L274" s="133"/>
      <c r="M274" s="114"/>
      <c r="N274" s="26"/>
      <c r="O274" s="27"/>
    </row>
    <row r="275" s="17" customFormat="1" ht="44" customHeight="1" spans="1:15">
      <c r="A275" s="18"/>
      <c r="B275" s="19"/>
      <c r="C275" s="20"/>
      <c r="D275" s="20"/>
      <c r="E275" s="21"/>
      <c r="F275" s="22"/>
      <c r="G275" s="22"/>
      <c r="H275" s="23"/>
      <c r="I275" s="24"/>
      <c r="J275" s="133"/>
      <c r="K275" s="133"/>
      <c r="L275" s="133"/>
      <c r="M275" s="114"/>
      <c r="N275" s="26"/>
      <c r="O275" s="27"/>
    </row>
    <row r="276" s="17" customFormat="1" ht="44" customHeight="1" spans="1:15">
      <c r="A276" s="18"/>
      <c r="B276" s="19"/>
      <c r="C276" s="20"/>
      <c r="D276" s="20"/>
      <c r="E276" s="21"/>
      <c r="F276" s="22"/>
      <c r="G276" s="22"/>
      <c r="H276" s="23"/>
      <c r="I276" s="24"/>
      <c r="J276" s="133"/>
      <c r="K276" s="133"/>
      <c r="L276" s="133"/>
      <c r="M276" s="114"/>
      <c r="N276" s="26"/>
      <c r="O276" s="27"/>
    </row>
    <row r="277" s="17" customFormat="1" ht="44" customHeight="1" spans="1:15">
      <c r="A277" s="18"/>
      <c r="B277" s="19"/>
      <c r="C277" s="20"/>
      <c r="D277" s="20"/>
      <c r="E277" s="21"/>
      <c r="F277" s="22"/>
      <c r="G277" s="22"/>
      <c r="H277" s="23"/>
      <c r="I277" s="24"/>
      <c r="J277" s="133"/>
      <c r="K277" s="133"/>
      <c r="L277" s="133"/>
      <c r="M277" s="114"/>
      <c r="N277" s="26"/>
      <c r="O277" s="27"/>
    </row>
    <row r="278" s="17" customFormat="1" ht="44" customHeight="1" spans="1:15">
      <c r="A278" s="18"/>
      <c r="B278" s="19"/>
      <c r="C278" s="20"/>
      <c r="D278" s="20"/>
      <c r="E278" s="21"/>
      <c r="F278" s="22"/>
      <c r="G278" s="22"/>
      <c r="H278" s="23"/>
      <c r="I278" s="24"/>
      <c r="J278" s="133"/>
      <c r="K278" s="133"/>
      <c r="L278" s="133"/>
      <c r="M278" s="114"/>
      <c r="N278" s="26"/>
      <c r="O278" s="27"/>
    </row>
    <row r="279" s="17" customFormat="1" ht="44" customHeight="1" spans="1:15">
      <c r="A279" s="18"/>
      <c r="B279" s="19"/>
      <c r="C279" s="20"/>
      <c r="D279" s="20"/>
      <c r="E279" s="21"/>
      <c r="F279" s="22"/>
      <c r="G279" s="22"/>
      <c r="H279" s="23"/>
      <c r="I279" s="24"/>
      <c r="J279" s="133"/>
      <c r="K279" s="133"/>
      <c r="L279" s="133"/>
      <c r="M279" s="114"/>
      <c r="N279" s="26"/>
      <c r="O279" s="27"/>
    </row>
    <row r="280" s="17" customFormat="1" ht="44" customHeight="1" spans="1:15">
      <c r="A280" s="18"/>
      <c r="B280" s="19"/>
      <c r="C280" s="20"/>
      <c r="D280" s="20"/>
      <c r="E280" s="21"/>
      <c r="F280" s="22"/>
      <c r="G280" s="22"/>
      <c r="H280" s="23"/>
      <c r="I280" s="24"/>
      <c r="J280" s="133"/>
      <c r="K280" s="133"/>
      <c r="L280" s="133"/>
      <c r="M280" s="114"/>
      <c r="N280" s="26"/>
      <c r="O280" s="27"/>
    </row>
    <row r="281" s="17" customFormat="1" ht="44" customHeight="1" spans="1:15">
      <c r="A281" s="18"/>
      <c r="B281" s="19"/>
      <c r="C281" s="20"/>
      <c r="D281" s="20"/>
      <c r="E281" s="21"/>
      <c r="F281" s="22"/>
      <c r="G281" s="22"/>
      <c r="H281" s="23"/>
      <c r="I281" s="24"/>
      <c r="J281" s="133"/>
      <c r="K281" s="133"/>
      <c r="L281" s="133"/>
      <c r="M281" s="114"/>
      <c r="N281" s="26"/>
      <c r="O281" s="27"/>
    </row>
    <row r="282" s="17" customFormat="1" ht="44" customHeight="1" spans="1:15">
      <c r="A282" s="18"/>
      <c r="B282" s="19"/>
      <c r="C282" s="20"/>
      <c r="D282" s="20"/>
      <c r="E282" s="21"/>
      <c r="F282" s="22"/>
      <c r="G282" s="22"/>
      <c r="H282" s="23"/>
      <c r="I282" s="24"/>
      <c r="J282" s="133"/>
      <c r="K282" s="133"/>
      <c r="L282" s="133"/>
      <c r="M282" s="114"/>
      <c r="N282" s="26"/>
      <c r="O282" s="27"/>
    </row>
    <row r="283" s="17" customFormat="1" ht="44" customHeight="1" spans="1:15">
      <c r="A283" s="18"/>
      <c r="B283" s="19"/>
      <c r="C283" s="20"/>
      <c r="D283" s="20"/>
      <c r="E283" s="21"/>
      <c r="F283" s="22"/>
      <c r="G283" s="22"/>
      <c r="H283" s="23"/>
      <c r="I283" s="24"/>
      <c r="J283" s="133"/>
      <c r="K283" s="133"/>
      <c r="L283" s="133"/>
      <c r="M283" s="114"/>
      <c r="N283" s="26"/>
      <c r="O283" s="27"/>
    </row>
    <row r="284" s="17" customFormat="1" ht="44" customHeight="1" spans="1:15">
      <c r="A284" s="18"/>
      <c r="B284" s="19"/>
      <c r="C284" s="20"/>
      <c r="D284" s="20"/>
      <c r="E284" s="21"/>
      <c r="F284" s="22"/>
      <c r="G284" s="22"/>
      <c r="H284" s="23"/>
      <c r="I284" s="24"/>
      <c r="J284" s="133"/>
      <c r="K284" s="133"/>
      <c r="L284" s="133"/>
      <c r="M284" s="114"/>
      <c r="N284" s="26"/>
      <c r="O284" s="27"/>
    </row>
    <row r="285" s="17" customFormat="1" ht="44" customHeight="1" spans="1:15">
      <c r="A285" s="18"/>
      <c r="B285" s="19"/>
      <c r="C285" s="20"/>
      <c r="D285" s="20"/>
      <c r="E285" s="21"/>
      <c r="F285" s="22"/>
      <c r="G285" s="22"/>
      <c r="H285" s="23"/>
      <c r="I285" s="24"/>
      <c r="J285" s="133"/>
      <c r="K285" s="133"/>
      <c r="L285" s="133"/>
      <c r="M285" s="114"/>
      <c r="N285" s="26"/>
      <c r="O285" s="27"/>
    </row>
    <row r="286" s="17" customFormat="1" ht="44" customHeight="1" spans="1:15">
      <c r="A286" s="18"/>
      <c r="B286" s="19"/>
      <c r="C286" s="20"/>
      <c r="D286" s="20"/>
      <c r="E286" s="21"/>
      <c r="F286" s="22"/>
      <c r="G286" s="22"/>
      <c r="H286" s="23"/>
      <c r="I286" s="24"/>
      <c r="J286" s="133"/>
      <c r="K286" s="133"/>
      <c r="L286" s="133"/>
      <c r="M286" s="114"/>
      <c r="N286" s="26"/>
      <c r="O286" s="27"/>
    </row>
    <row r="287" s="17" customFormat="1" ht="44" customHeight="1" spans="1:15">
      <c r="A287" s="18"/>
      <c r="B287" s="19"/>
      <c r="C287" s="20"/>
      <c r="D287" s="20"/>
      <c r="E287" s="21"/>
      <c r="F287" s="22"/>
      <c r="G287" s="22"/>
      <c r="H287" s="23"/>
      <c r="I287" s="24"/>
      <c r="J287" s="133"/>
      <c r="K287" s="133"/>
      <c r="L287" s="133"/>
      <c r="M287" s="114"/>
      <c r="N287" s="26"/>
      <c r="O287" s="27"/>
    </row>
    <row r="288" s="17" customFormat="1" ht="44" customHeight="1" spans="1:15">
      <c r="A288" s="18"/>
      <c r="B288" s="19"/>
      <c r="C288" s="20"/>
      <c r="D288" s="20"/>
      <c r="E288" s="21"/>
      <c r="F288" s="22"/>
      <c r="G288" s="22"/>
      <c r="H288" s="23"/>
      <c r="I288" s="24"/>
      <c r="J288" s="133"/>
      <c r="K288" s="133"/>
      <c r="L288" s="133"/>
      <c r="M288" s="114"/>
      <c r="N288" s="26"/>
      <c r="O288" s="27"/>
    </row>
    <row r="289" s="17" customFormat="1" ht="44" customHeight="1" spans="1:15">
      <c r="A289" s="18"/>
      <c r="B289" s="19"/>
      <c r="C289" s="20"/>
      <c r="D289" s="20"/>
      <c r="E289" s="21"/>
      <c r="F289" s="22"/>
      <c r="G289" s="22"/>
      <c r="H289" s="23"/>
      <c r="I289" s="24"/>
      <c r="J289" s="133"/>
      <c r="K289" s="133"/>
      <c r="L289" s="133"/>
      <c r="M289" s="114"/>
      <c r="N289" s="26"/>
      <c r="O289" s="27"/>
    </row>
    <row r="290" s="17" customFormat="1" ht="13.2" spans="1:15">
      <c r="A290" s="18"/>
      <c r="B290" s="19"/>
      <c r="C290" s="20"/>
      <c r="D290" s="20"/>
      <c r="E290" s="21"/>
      <c r="F290" s="22"/>
      <c r="G290" s="22"/>
      <c r="H290" s="23"/>
      <c r="I290" s="24"/>
      <c r="J290" s="133"/>
      <c r="K290" s="133"/>
      <c r="L290" s="133"/>
      <c r="M290" s="114"/>
      <c r="N290" s="26"/>
      <c r="O290" s="27"/>
    </row>
    <row r="291" s="17" customFormat="1" ht="13.2" spans="1:15">
      <c r="A291" s="18"/>
      <c r="B291" s="19"/>
      <c r="C291" s="20"/>
      <c r="D291" s="20"/>
      <c r="E291" s="21"/>
      <c r="F291" s="22"/>
      <c r="G291" s="22"/>
      <c r="H291" s="23"/>
      <c r="I291" s="24"/>
      <c r="J291" s="133"/>
      <c r="K291" s="133"/>
      <c r="L291" s="133"/>
      <c r="M291" s="114"/>
      <c r="N291" s="26"/>
      <c r="O291" s="27"/>
    </row>
    <row r="292" s="17" customFormat="1" ht="13.2" spans="1:15">
      <c r="A292" s="18"/>
      <c r="B292" s="19"/>
      <c r="C292" s="20"/>
      <c r="D292" s="20"/>
      <c r="E292" s="21"/>
      <c r="F292" s="22"/>
      <c r="G292" s="22"/>
      <c r="H292" s="23"/>
      <c r="I292" s="24"/>
      <c r="J292" s="133"/>
      <c r="K292" s="133"/>
      <c r="L292" s="133"/>
      <c r="M292" s="114"/>
      <c r="N292" s="26"/>
      <c r="O292" s="27"/>
    </row>
    <row r="293" s="17" customFormat="1" ht="13.2" spans="1:15">
      <c r="A293" s="18"/>
      <c r="B293" s="19"/>
      <c r="C293" s="20"/>
      <c r="D293" s="20"/>
      <c r="E293" s="21"/>
      <c r="F293" s="22"/>
      <c r="G293" s="22"/>
      <c r="H293" s="23"/>
      <c r="I293" s="24"/>
      <c r="J293" s="133"/>
      <c r="K293" s="133"/>
      <c r="L293" s="133"/>
      <c r="M293" s="114"/>
      <c r="N293" s="26"/>
      <c r="O293" s="27"/>
    </row>
    <row r="294" s="17" customFormat="1" ht="13.2" spans="1:15">
      <c r="A294" s="18"/>
      <c r="B294" s="19"/>
      <c r="C294" s="20"/>
      <c r="D294" s="20"/>
      <c r="E294" s="21"/>
      <c r="F294" s="22"/>
      <c r="G294" s="22"/>
      <c r="H294" s="23"/>
      <c r="I294" s="24"/>
      <c r="J294" s="133"/>
      <c r="K294" s="133"/>
      <c r="L294" s="133"/>
      <c r="M294" s="114"/>
      <c r="N294" s="26"/>
      <c r="O294" s="27"/>
    </row>
    <row r="295" s="17" customFormat="1" ht="13.2" spans="1:15">
      <c r="A295" s="18"/>
      <c r="B295" s="19"/>
      <c r="C295" s="20"/>
      <c r="D295" s="20"/>
      <c r="E295" s="21"/>
      <c r="F295" s="22"/>
      <c r="G295" s="22"/>
      <c r="H295" s="23"/>
      <c r="I295" s="24"/>
      <c r="J295" s="133"/>
      <c r="K295" s="133"/>
      <c r="L295" s="133"/>
      <c r="M295" s="114"/>
      <c r="N295" s="26"/>
      <c r="O295" s="27"/>
    </row>
    <row r="296" s="17" customFormat="1" ht="13.2" spans="1:15">
      <c r="A296" s="18"/>
      <c r="B296" s="19"/>
      <c r="C296" s="20"/>
      <c r="D296" s="20"/>
      <c r="E296" s="21"/>
      <c r="F296" s="22"/>
      <c r="G296" s="22"/>
      <c r="H296" s="23"/>
      <c r="I296" s="24"/>
      <c r="J296" s="133"/>
      <c r="K296" s="133"/>
      <c r="L296" s="133"/>
      <c r="M296" s="114"/>
      <c r="N296" s="26"/>
      <c r="O296" s="27"/>
    </row>
    <row r="297" s="17" customFormat="1" ht="13.2" spans="1:15">
      <c r="A297" s="18"/>
      <c r="B297" s="19"/>
      <c r="C297" s="20"/>
      <c r="D297" s="20"/>
      <c r="E297" s="21"/>
      <c r="F297" s="22"/>
      <c r="G297" s="22"/>
      <c r="H297" s="23"/>
      <c r="I297" s="24"/>
      <c r="J297" s="133"/>
      <c r="K297" s="133"/>
      <c r="L297" s="133"/>
      <c r="M297" s="114"/>
      <c r="N297" s="26"/>
      <c r="O297" s="27"/>
    </row>
    <row r="298" s="17" customFormat="1" ht="13.2" spans="1:15">
      <c r="A298" s="18"/>
      <c r="B298" s="19"/>
      <c r="C298" s="20"/>
      <c r="D298" s="20"/>
      <c r="E298" s="21"/>
      <c r="F298" s="22"/>
      <c r="G298" s="22"/>
      <c r="H298" s="23"/>
      <c r="I298" s="24"/>
      <c r="J298" s="133"/>
      <c r="K298" s="133"/>
      <c r="L298" s="133"/>
      <c r="M298" s="114"/>
      <c r="N298" s="26"/>
      <c r="O298" s="27"/>
    </row>
    <row r="299" s="17" customFormat="1" ht="13.2" spans="1:15">
      <c r="A299" s="18"/>
      <c r="B299" s="19"/>
      <c r="C299" s="20"/>
      <c r="D299" s="20"/>
      <c r="E299" s="21"/>
      <c r="F299" s="22"/>
      <c r="G299" s="22"/>
      <c r="H299" s="23"/>
      <c r="I299" s="24"/>
      <c r="J299" s="133"/>
      <c r="K299" s="133"/>
      <c r="L299" s="133"/>
      <c r="M299" s="114"/>
      <c r="N299" s="26"/>
      <c r="O299" s="27"/>
    </row>
    <row r="300" s="17" customFormat="1" ht="13.2" spans="1:15">
      <c r="A300" s="18"/>
      <c r="B300" s="19"/>
      <c r="C300" s="20"/>
      <c r="D300" s="20"/>
      <c r="E300" s="21"/>
      <c r="F300" s="22"/>
      <c r="G300" s="22"/>
      <c r="H300" s="23"/>
      <c r="I300" s="24"/>
      <c r="J300" s="133"/>
      <c r="K300" s="133"/>
      <c r="L300" s="133"/>
      <c r="M300" s="114"/>
      <c r="N300" s="26"/>
      <c r="O300" s="27"/>
    </row>
    <row r="301" s="17" customFormat="1" ht="13.2" spans="1:15">
      <c r="A301" s="18"/>
      <c r="B301" s="19"/>
      <c r="C301" s="20"/>
      <c r="D301" s="20"/>
      <c r="E301" s="21"/>
      <c r="F301" s="22"/>
      <c r="G301" s="22"/>
      <c r="H301" s="23"/>
      <c r="I301" s="24"/>
      <c r="J301" s="133"/>
      <c r="K301" s="133"/>
      <c r="L301" s="133"/>
      <c r="M301" s="114"/>
      <c r="N301" s="26"/>
      <c r="O301" s="27"/>
    </row>
    <row r="302" s="17" customFormat="1" ht="13.2" spans="1:15">
      <c r="A302" s="18"/>
      <c r="B302" s="19"/>
      <c r="C302" s="20"/>
      <c r="D302" s="20"/>
      <c r="E302" s="21"/>
      <c r="F302" s="22"/>
      <c r="G302" s="22"/>
      <c r="H302" s="23"/>
      <c r="I302" s="24"/>
      <c r="J302" s="133"/>
      <c r="K302" s="133"/>
      <c r="L302" s="133"/>
      <c r="M302" s="114"/>
      <c r="N302" s="26"/>
      <c r="O302" s="27"/>
    </row>
    <row r="303" s="17" customFormat="1" ht="13.2" spans="1:15">
      <c r="A303" s="18"/>
      <c r="B303" s="19"/>
      <c r="C303" s="20"/>
      <c r="D303" s="20"/>
      <c r="E303" s="21"/>
      <c r="F303" s="22"/>
      <c r="G303" s="22"/>
      <c r="H303" s="23"/>
      <c r="I303" s="24"/>
      <c r="J303" s="133"/>
      <c r="K303" s="133"/>
      <c r="L303" s="133"/>
      <c r="M303" s="114"/>
      <c r="N303" s="26"/>
      <c r="O303" s="27"/>
    </row>
    <row r="304" s="17" customFormat="1" ht="13.2" spans="1:15">
      <c r="A304" s="18"/>
      <c r="B304" s="19"/>
      <c r="C304" s="20"/>
      <c r="D304" s="20"/>
      <c r="E304" s="21"/>
      <c r="F304" s="22"/>
      <c r="G304" s="22"/>
      <c r="H304" s="23"/>
      <c r="I304" s="24"/>
      <c r="J304" s="133"/>
      <c r="K304" s="133"/>
      <c r="L304" s="133"/>
      <c r="M304" s="114"/>
      <c r="N304" s="26"/>
      <c r="O304" s="27"/>
    </row>
    <row r="305" s="17" customFormat="1" ht="13.2" spans="1:15">
      <c r="A305" s="18"/>
      <c r="B305" s="19"/>
      <c r="C305" s="20"/>
      <c r="D305" s="20"/>
      <c r="E305" s="21"/>
      <c r="F305" s="22"/>
      <c r="G305" s="22"/>
      <c r="H305" s="23"/>
      <c r="I305" s="24"/>
      <c r="J305" s="133"/>
      <c r="K305" s="133"/>
      <c r="L305" s="133"/>
      <c r="M305" s="114"/>
      <c r="N305" s="26"/>
      <c r="O305" s="27"/>
    </row>
    <row r="306" s="17" customFormat="1" ht="13.2" spans="1:15">
      <c r="A306" s="18"/>
      <c r="B306" s="19"/>
      <c r="C306" s="20"/>
      <c r="D306" s="20"/>
      <c r="E306" s="21"/>
      <c r="F306" s="22"/>
      <c r="G306" s="22"/>
      <c r="H306" s="23"/>
      <c r="I306" s="24"/>
      <c r="J306" s="133"/>
      <c r="K306" s="133"/>
      <c r="L306" s="133"/>
      <c r="M306" s="114"/>
      <c r="N306" s="26"/>
      <c r="O306" s="27"/>
    </row>
    <row r="307" s="17" customFormat="1" ht="13.2" spans="1:15">
      <c r="A307" s="18"/>
      <c r="B307" s="19"/>
      <c r="C307" s="20"/>
      <c r="D307" s="20"/>
      <c r="E307" s="21"/>
      <c r="F307" s="22"/>
      <c r="G307" s="22"/>
      <c r="H307" s="23"/>
      <c r="I307" s="24"/>
      <c r="J307" s="133"/>
      <c r="K307" s="133"/>
      <c r="L307" s="133"/>
      <c r="M307" s="114"/>
      <c r="N307" s="26"/>
      <c r="O307" s="27"/>
    </row>
    <row r="308" s="17" customFormat="1" ht="13.2" spans="1:15">
      <c r="A308" s="18"/>
      <c r="B308" s="19"/>
      <c r="C308" s="20"/>
      <c r="D308" s="20"/>
      <c r="E308" s="21"/>
      <c r="F308" s="22"/>
      <c r="G308" s="22"/>
      <c r="H308" s="23"/>
      <c r="I308" s="24"/>
      <c r="J308" s="133"/>
      <c r="K308" s="133"/>
      <c r="L308" s="133"/>
      <c r="M308" s="114"/>
      <c r="N308" s="26"/>
      <c r="O308" s="27"/>
    </row>
    <row r="309" s="17" customFormat="1" ht="13.2" spans="1:15">
      <c r="A309" s="18"/>
      <c r="B309" s="19"/>
      <c r="C309" s="20"/>
      <c r="D309" s="20"/>
      <c r="E309" s="21"/>
      <c r="F309" s="22"/>
      <c r="G309" s="22"/>
      <c r="H309" s="23"/>
      <c r="I309" s="24"/>
      <c r="J309" s="133"/>
      <c r="K309" s="133"/>
      <c r="L309" s="133"/>
      <c r="M309" s="114"/>
      <c r="N309" s="26"/>
      <c r="O309" s="27"/>
    </row>
    <row r="310" s="17" customFormat="1" ht="13.2" spans="1:15">
      <c r="A310" s="18"/>
      <c r="B310" s="19"/>
      <c r="C310" s="20"/>
      <c r="D310" s="20"/>
      <c r="E310" s="21"/>
      <c r="F310" s="22"/>
      <c r="G310" s="22"/>
      <c r="H310" s="23"/>
      <c r="I310" s="24"/>
      <c r="J310" s="133"/>
      <c r="K310" s="133"/>
      <c r="L310" s="133"/>
      <c r="M310" s="114"/>
      <c r="N310" s="26"/>
      <c r="O310" s="27"/>
    </row>
    <row r="311" s="17" customFormat="1" ht="13.2" spans="1:15">
      <c r="A311" s="18"/>
      <c r="B311" s="19"/>
      <c r="C311" s="20"/>
      <c r="D311" s="20"/>
      <c r="E311" s="21"/>
      <c r="F311" s="22"/>
      <c r="G311" s="22"/>
      <c r="H311" s="23"/>
      <c r="I311" s="24"/>
      <c r="J311" s="133"/>
      <c r="K311" s="133"/>
      <c r="L311" s="133"/>
      <c r="M311" s="114"/>
      <c r="N311" s="26"/>
      <c r="O311" s="27"/>
    </row>
    <row r="312" s="17" customFormat="1" ht="13.2" spans="1:15">
      <c r="A312" s="18"/>
      <c r="B312" s="19"/>
      <c r="C312" s="20"/>
      <c r="D312" s="20"/>
      <c r="E312" s="21"/>
      <c r="F312" s="22"/>
      <c r="G312" s="22"/>
      <c r="H312" s="23"/>
      <c r="I312" s="24"/>
      <c r="J312" s="133"/>
      <c r="K312" s="133"/>
      <c r="L312" s="133"/>
      <c r="M312" s="114"/>
      <c r="N312" s="26"/>
      <c r="O312" s="27"/>
    </row>
    <row r="313" s="17" customFormat="1" ht="13.2" spans="1:15">
      <c r="A313" s="18"/>
      <c r="B313" s="19"/>
      <c r="C313" s="20"/>
      <c r="D313" s="20"/>
      <c r="E313" s="21"/>
      <c r="F313" s="22"/>
      <c r="G313" s="22"/>
      <c r="H313" s="23"/>
      <c r="I313" s="24"/>
      <c r="J313" s="133"/>
      <c r="K313" s="133"/>
      <c r="L313" s="133"/>
      <c r="M313" s="114"/>
      <c r="N313" s="26"/>
      <c r="O313" s="27"/>
    </row>
    <row r="314" s="17" customFormat="1" ht="13.2" spans="1:15">
      <c r="A314" s="18"/>
      <c r="B314" s="19"/>
      <c r="C314" s="20"/>
      <c r="D314" s="20"/>
      <c r="E314" s="21"/>
      <c r="F314" s="22"/>
      <c r="G314" s="22"/>
      <c r="H314" s="23"/>
      <c r="I314" s="24"/>
      <c r="J314" s="133"/>
      <c r="K314" s="133"/>
      <c r="L314" s="133"/>
      <c r="M314" s="114"/>
      <c r="N314" s="26"/>
      <c r="O314" s="27"/>
    </row>
    <row r="315" s="17" customFormat="1" ht="13.2" spans="1:15">
      <c r="A315" s="18"/>
      <c r="B315" s="19"/>
      <c r="C315" s="20"/>
      <c r="D315" s="20"/>
      <c r="E315" s="21"/>
      <c r="F315" s="22"/>
      <c r="G315" s="22"/>
      <c r="H315" s="23"/>
      <c r="I315" s="24"/>
      <c r="J315" s="133"/>
      <c r="K315" s="133"/>
      <c r="L315" s="133"/>
      <c r="M315" s="114"/>
      <c r="N315" s="26"/>
      <c r="O315" s="27"/>
    </row>
    <row r="316" s="17" customFormat="1" ht="13.2" spans="1:15">
      <c r="A316" s="18"/>
      <c r="B316" s="19"/>
      <c r="C316" s="20"/>
      <c r="D316" s="20"/>
      <c r="E316" s="21"/>
      <c r="F316" s="22"/>
      <c r="G316" s="22"/>
      <c r="H316" s="23"/>
      <c r="I316" s="24"/>
      <c r="J316" s="133"/>
      <c r="K316" s="133"/>
      <c r="L316" s="133"/>
      <c r="M316" s="114"/>
      <c r="N316" s="26"/>
      <c r="O316" s="27"/>
    </row>
    <row r="317" s="17" customFormat="1" ht="13.2" spans="1:15">
      <c r="A317" s="18"/>
      <c r="B317" s="19"/>
      <c r="C317" s="20"/>
      <c r="D317" s="20"/>
      <c r="E317" s="21"/>
      <c r="F317" s="22"/>
      <c r="G317" s="22"/>
      <c r="H317" s="23"/>
      <c r="I317" s="24"/>
      <c r="J317" s="133"/>
      <c r="K317" s="133"/>
      <c r="L317" s="133"/>
      <c r="M317" s="114"/>
      <c r="N317" s="26"/>
      <c r="O317" s="27"/>
    </row>
    <row r="318" s="17" customFormat="1" ht="13.2" spans="1:15">
      <c r="A318" s="18"/>
      <c r="B318" s="19"/>
      <c r="C318" s="20"/>
      <c r="D318" s="20"/>
      <c r="E318" s="21"/>
      <c r="F318" s="22"/>
      <c r="G318" s="22"/>
      <c r="H318" s="23"/>
      <c r="I318" s="24"/>
      <c r="J318" s="133"/>
      <c r="K318" s="133"/>
      <c r="L318" s="133"/>
      <c r="M318" s="114"/>
      <c r="N318" s="26"/>
      <c r="O318" s="27"/>
    </row>
    <row r="319" s="17" customFormat="1" ht="13.2" spans="1:15">
      <c r="A319" s="18"/>
      <c r="B319" s="19"/>
      <c r="C319" s="20"/>
      <c r="D319" s="20"/>
      <c r="E319" s="21"/>
      <c r="F319" s="22"/>
      <c r="G319" s="22"/>
      <c r="H319" s="23"/>
      <c r="I319" s="24"/>
      <c r="J319" s="133"/>
      <c r="K319" s="133"/>
      <c r="L319" s="133"/>
      <c r="M319" s="114"/>
      <c r="N319" s="26"/>
      <c r="O319" s="27"/>
    </row>
    <row r="320" s="17" customFormat="1" ht="13.2" spans="1:15">
      <c r="A320" s="18"/>
      <c r="B320" s="19"/>
      <c r="C320" s="20"/>
      <c r="D320" s="20"/>
      <c r="E320" s="21"/>
      <c r="F320" s="22"/>
      <c r="G320" s="22"/>
      <c r="H320" s="23"/>
      <c r="I320" s="24"/>
      <c r="J320" s="133"/>
      <c r="K320" s="133"/>
      <c r="L320" s="133"/>
      <c r="M320" s="114"/>
      <c r="N320" s="26"/>
      <c r="O320" s="27"/>
    </row>
    <row r="321" s="17" customFormat="1" ht="13.2" spans="1:15">
      <c r="A321" s="18"/>
      <c r="B321" s="19"/>
      <c r="C321" s="20"/>
      <c r="D321" s="20"/>
      <c r="E321" s="21"/>
      <c r="F321" s="22"/>
      <c r="G321" s="22"/>
      <c r="H321" s="23"/>
      <c r="I321" s="24"/>
      <c r="J321" s="133"/>
      <c r="K321" s="133"/>
      <c r="L321" s="133"/>
      <c r="M321" s="114"/>
      <c r="N321" s="26"/>
      <c r="O321" s="27"/>
    </row>
    <row r="322" s="17" customFormat="1" ht="13.2" spans="1:15">
      <c r="A322" s="18"/>
      <c r="B322" s="19"/>
      <c r="C322" s="20"/>
      <c r="D322" s="20"/>
      <c r="E322" s="21"/>
      <c r="F322" s="22"/>
      <c r="G322" s="22"/>
      <c r="H322" s="23"/>
      <c r="I322" s="24"/>
      <c r="J322" s="133"/>
      <c r="K322" s="133"/>
      <c r="L322" s="133"/>
      <c r="M322" s="114"/>
      <c r="N322" s="26"/>
      <c r="O322" s="27"/>
    </row>
    <row r="323" s="17" customFormat="1" ht="13.2" spans="1:15">
      <c r="A323" s="18"/>
      <c r="B323" s="19"/>
      <c r="C323" s="20"/>
      <c r="D323" s="20"/>
      <c r="E323" s="21"/>
      <c r="F323" s="22"/>
      <c r="G323" s="22"/>
      <c r="H323" s="23"/>
      <c r="I323" s="24"/>
      <c r="J323" s="133"/>
      <c r="K323" s="133"/>
      <c r="L323" s="133"/>
      <c r="M323" s="114"/>
      <c r="N323" s="26"/>
      <c r="O323" s="27"/>
    </row>
    <row r="324" s="17" customFormat="1" ht="13.2" spans="1:15">
      <c r="A324" s="18"/>
      <c r="B324" s="19"/>
      <c r="C324" s="20"/>
      <c r="D324" s="20"/>
      <c r="E324" s="21"/>
      <c r="F324" s="22"/>
      <c r="G324" s="22"/>
      <c r="H324" s="23"/>
      <c r="I324" s="24"/>
      <c r="J324" s="133"/>
      <c r="K324" s="133"/>
      <c r="L324" s="133"/>
      <c r="M324" s="114"/>
      <c r="N324" s="26"/>
      <c r="O324" s="27"/>
    </row>
    <row r="325" s="17" customFormat="1" ht="13.2" spans="1:15">
      <c r="A325" s="18"/>
      <c r="B325" s="19"/>
      <c r="C325" s="20"/>
      <c r="D325" s="20"/>
      <c r="E325" s="21"/>
      <c r="F325" s="22"/>
      <c r="G325" s="22"/>
      <c r="H325" s="23"/>
      <c r="I325" s="24"/>
      <c r="J325" s="133"/>
      <c r="K325" s="133"/>
      <c r="L325" s="133"/>
      <c r="M325" s="114"/>
      <c r="N325" s="26"/>
      <c r="O325" s="27"/>
    </row>
    <row r="326" s="17" customFormat="1" ht="13.2" spans="1:15">
      <c r="A326" s="18"/>
      <c r="B326" s="19"/>
      <c r="C326" s="20"/>
      <c r="D326" s="20"/>
      <c r="E326" s="21"/>
      <c r="F326" s="22"/>
      <c r="G326" s="22"/>
      <c r="H326" s="23"/>
      <c r="I326" s="24"/>
      <c r="J326" s="133"/>
      <c r="K326" s="133"/>
      <c r="L326" s="133"/>
      <c r="M326" s="114"/>
      <c r="N326" s="26"/>
      <c r="O326" s="27"/>
    </row>
    <row r="327" s="17" customFormat="1" ht="13.2" spans="1:15">
      <c r="A327" s="18"/>
      <c r="B327" s="19"/>
      <c r="C327" s="20"/>
      <c r="D327" s="20"/>
      <c r="E327" s="21"/>
      <c r="F327" s="22"/>
      <c r="G327" s="22"/>
      <c r="H327" s="23"/>
      <c r="I327" s="24"/>
      <c r="J327" s="133"/>
      <c r="K327" s="133"/>
      <c r="L327" s="133"/>
      <c r="M327" s="114"/>
      <c r="N327" s="26"/>
      <c r="O327" s="27"/>
    </row>
    <row r="328" s="17" customFormat="1" ht="13.2" spans="1:15">
      <c r="A328" s="18"/>
      <c r="B328" s="19"/>
      <c r="C328" s="20"/>
      <c r="D328" s="20"/>
      <c r="E328" s="21"/>
      <c r="F328" s="22"/>
      <c r="G328" s="22"/>
      <c r="H328" s="23"/>
      <c r="I328" s="24"/>
      <c r="J328" s="133"/>
      <c r="K328" s="133"/>
      <c r="L328" s="133"/>
      <c r="M328" s="114"/>
      <c r="N328" s="26"/>
      <c r="O328" s="27"/>
    </row>
    <row r="329" s="17" customFormat="1" ht="13.2" spans="1:15">
      <c r="A329" s="18"/>
      <c r="B329" s="19"/>
      <c r="C329" s="20"/>
      <c r="D329" s="20"/>
      <c r="E329" s="21"/>
      <c r="F329" s="22"/>
      <c r="G329" s="22"/>
      <c r="H329" s="23"/>
      <c r="I329" s="24"/>
      <c r="J329" s="133"/>
      <c r="K329" s="133"/>
      <c r="L329" s="133"/>
      <c r="M329" s="114"/>
      <c r="N329" s="26"/>
      <c r="O329" s="27"/>
    </row>
    <row r="330" s="17" customFormat="1" ht="13.2" spans="1:15">
      <c r="A330" s="18"/>
      <c r="B330" s="19"/>
      <c r="C330" s="20"/>
      <c r="D330" s="20"/>
      <c r="E330" s="21"/>
      <c r="F330" s="22"/>
      <c r="G330" s="22"/>
      <c r="H330" s="23"/>
      <c r="I330" s="24"/>
      <c r="J330" s="133"/>
      <c r="K330" s="133"/>
      <c r="L330" s="133"/>
      <c r="M330" s="114"/>
      <c r="N330" s="26"/>
      <c r="O330" s="27"/>
    </row>
    <row r="331" s="17" customFormat="1" ht="13.2" spans="1:15">
      <c r="A331" s="18"/>
      <c r="B331" s="19"/>
      <c r="C331" s="20"/>
      <c r="D331" s="20"/>
      <c r="E331" s="21"/>
      <c r="F331" s="22"/>
      <c r="G331" s="22"/>
      <c r="H331" s="23"/>
      <c r="I331" s="24"/>
      <c r="J331" s="133"/>
      <c r="K331" s="133"/>
      <c r="L331" s="133"/>
      <c r="M331" s="114"/>
      <c r="N331" s="26"/>
      <c r="O331" s="27"/>
    </row>
    <row r="332" s="17" customFormat="1" ht="13.2" spans="1:15">
      <c r="A332" s="18"/>
      <c r="B332" s="19"/>
      <c r="C332" s="20"/>
      <c r="D332" s="20"/>
      <c r="E332" s="21"/>
      <c r="F332" s="22"/>
      <c r="G332" s="22"/>
      <c r="H332" s="23"/>
      <c r="I332" s="24"/>
      <c r="J332" s="133"/>
      <c r="K332" s="133"/>
      <c r="L332" s="133"/>
      <c r="M332" s="114"/>
      <c r="N332" s="26"/>
      <c r="O332" s="27"/>
    </row>
    <row r="333" s="17" customFormat="1" ht="13.2" spans="1:15">
      <c r="A333" s="18"/>
      <c r="B333" s="19"/>
      <c r="C333" s="20"/>
      <c r="D333" s="20"/>
      <c r="E333" s="21"/>
      <c r="F333" s="22"/>
      <c r="G333" s="22"/>
      <c r="H333" s="23"/>
      <c r="I333" s="24"/>
      <c r="J333" s="133"/>
      <c r="K333" s="133"/>
      <c r="L333" s="133"/>
      <c r="M333" s="114"/>
      <c r="N333" s="26"/>
      <c r="O333" s="27"/>
    </row>
    <row r="334" s="17" customFormat="1" ht="13.2" spans="1:15">
      <c r="A334" s="18"/>
      <c r="B334" s="19"/>
      <c r="C334" s="20"/>
      <c r="D334" s="20"/>
      <c r="E334" s="21"/>
      <c r="F334" s="22"/>
      <c r="G334" s="22"/>
      <c r="H334" s="23"/>
      <c r="I334" s="24"/>
      <c r="J334" s="133"/>
      <c r="K334" s="133"/>
      <c r="L334" s="133"/>
      <c r="M334" s="114"/>
      <c r="N334" s="26"/>
      <c r="O334" s="27"/>
    </row>
    <row r="335" s="17" customFormat="1" ht="13.2" spans="1:15">
      <c r="A335" s="18"/>
      <c r="B335" s="19"/>
      <c r="C335" s="20"/>
      <c r="D335" s="20"/>
      <c r="E335" s="21"/>
      <c r="F335" s="22"/>
      <c r="G335" s="22"/>
      <c r="H335" s="23"/>
      <c r="I335" s="24"/>
      <c r="J335" s="133"/>
      <c r="K335" s="133"/>
      <c r="L335" s="133"/>
      <c r="M335" s="114"/>
      <c r="N335" s="26"/>
      <c r="O335" s="27"/>
    </row>
    <row r="336" s="17" customFormat="1" ht="13.2" spans="1:15">
      <c r="A336" s="18"/>
      <c r="B336" s="19"/>
      <c r="C336" s="20"/>
      <c r="D336" s="20"/>
      <c r="E336" s="21"/>
      <c r="F336" s="22"/>
      <c r="G336" s="22"/>
      <c r="H336" s="23"/>
      <c r="I336" s="24"/>
      <c r="J336" s="133"/>
      <c r="K336" s="133"/>
      <c r="L336" s="133"/>
      <c r="M336" s="114"/>
      <c r="N336" s="26"/>
      <c r="O336" s="27"/>
    </row>
    <row r="337" s="17" customFormat="1" ht="13.2" spans="1:15">
      <c r="A337" s="18"/>
      <c r="B337" s="19"/>
      <c r="C337" s="20"/>
      <c r="D337" s="20"/>
      <c r="E337" s="21"/>
      <c r="F337" s="22"/>
      <c r="G337" s="22"/>
      <c r="H337" s="23"/>
      <c r="I337" s="24"/>
      <c r="J337" s="133"/>
      <c r="K337" s="133"/>
      <c r="L337" s="133"/>
      <c r="M337" s="114"/>
      <c r="N337" s="26"/>
      <c r="O337" s="27"/>
    </row>
    <row r="338" s="17" customFormat="1" ht="13.2" spans="1:15">
      <c r="A338" s="18"/>
      <c r="B338" s="19"/>
      <c r="C338" s="20"/>
      <c r="D338" s="20"/>
      <c r="E338" s="21"/>
      <c r="F338" s="22"/>
      <c r="G338" s="22"/>
      <c r="H338" s="23"/>
      <c r="I338" s="24"/>
      <c r="J338" s="133"/>
      <c r="K338" s="133"/>
      <c r="L338" s="133"/>
      <c r="M338" s="114"/>
      <c r="N338" s="26"/>
      <c r="O338" s="27"/>
    </row>
    <row r="339" s="17" customFormat="1" ht="13.2" spans="1:15">
      <c r="A339" s="18"/>
      <c r="B339" s="19"/>
      <c r="C339" s="20"/>
      <c r="D339" s="20"/>
      <c r="E339" s="21"/>
      <c r="F339" s="22"/>
      <c r="G339" s="22"/>
      <c r="H339" s="23"/>
      <c r="I339" s="24"/>
      <c r="J339" s="133"/>
      <c r="K339" s="133"/>
      <c r="L339" s="133"/>
      <c r="M339" s="114"/>
      <c r="N339" s="26"/>
      <c r="O339" s="27"/>
    </row>
    <row r="340" s="17" customFormat="1" ht="13.2" spans="1:15">
      <c r="A340" s="18"/>
      <c r="B340" s="19"/>
      <c r="C340" s="20"/>
      <c r="D340" s="20"/>
      <c r="E340" s="21"/>
      <c r="F340" s="22"/>
      <c r="G340" s="22"/>
      <c r="H340" s="23"/>
      <c r="I340" s="24"/>
      <c r="J340" s="133"/>
      <c r="K340" s="133"/>
      <c r="L340" s="133"/>
      <c r="M340" s="114"/>
      <c r="N340" s="26"/>
      <c r="O340" s="27"/>
    </row>
    <row r="341" s="17" customFormat="1" ht="13.2" spans="1:15">
      <c r="A341" s="18"/>
      <c r="B341" s="19"/>
      <c r="C341" s="20"/>
      <c r="D341" s="20"/>
      <c r="E341" s="21"/>
      <c r="F341" s="22"/>
      <c r="G341" s="22"/>
      <c r="H341" s="23"/>
      <c r="I341" s="24"/>
      <c r="J341" s="133"/>
      <c r="K341" s="133"/>
      <c r="L341" s="133"/>
      <c r="M341" s="114"/>
      <c r="N341" s="26"/>
      <c r="O341" s="27"/>
    </row>
    <row r="342" s="17" customFormat="1" ht="13.2" spans="1:15">
      <c r="A342" s="18"/>
      <c r="B342" s="19"/>
      <c r="C342" s="20"/>
      <c r="D342" s="20"/>
      <c r="E342" s="21"/>
      <c r="F342" s="22"/>
      <c r="G342" s="22"/>
      <c r="H342" s="23"/>
      <c r="I342" s="24"/>
      <c r="J342" s="133"/>
      <c r="K342" s="133"/>
      <c r="L342" s="133"/>
      <c r="M342" s="114"/>
      <c r="N342" s="26"/>
      <c r="O342" s="27"/>
    </row>
    <row r="343" s="17" customFormat="1" ht="13.2" spans="1:15">
      <c r="A343" s="18"/>
      <c r="B343" s="19"/>
      <c r="C343" s="20"/>
      <c r="D343" s="20"/>
      <c r="E343" s="21"/>
      <c r="F343" s="22"/>
      <c r="G343" s="22"/>
      <c r="H343" s="23"/>
      <c r="I343" s="24"/>
      <c r="J343" s="133"/>
      <c r="K343" s="133"/>
      <c r="L343" s="133"/>
      <c r="M343" s="114"/>
      <c r="N343" s="26"/>
      <c r="O343" s="27"/>
    </row>
    <row r="344" s="17" customFormat="1" ht="13.2" spans="1:15">
      <c r="A344" s="18"/>
      <c r="B344" s="19"/>
      <c r="C344" s="20"/>
      <c r="D344" s="20"/>
      <c r="E344" s="21"/>
      <c r="F344" s="22"/>
      <c r="G344" s="22"/>
      <c r="H344" s="23"/>
      <c r="I344" s="24"/>
      <c r="J344" s="133"/>
      <c r="K344" s="133"/>
      <c r="L344" s="133"/>
      <c r="M344" s="114"/>
      <c r="N344" s="26"/>
      <c r="O344" s="27"/>
    </row>
    <row r="345" s="17" customFormat="1" ht="13.2" spans="1:15">
      <c r="A345" s="18"/>
      <c r="B345" s="19"/>
      <c r="C345" s="20"/>
      <c r="D345" s="20"/>
      <c r="E345" s="21"/>
      <c r="F345" s="22"/>
      <c r="G345" s="22"/>
      <c r="H345" s="23"/>
      <c r="I345" s="24"/>
      <c r="J345" s="133"/>
      <c r="K345" s="133"/>
      <c r="L345" s="133"/>
      <c r="M345" s="114"/>
      <c r="N345" s="26"/>
      <c r="O345" s="27"/>
    </row>
    <row r="346" s="17" customFormat="1" ht="13.2" spans="1:15">
      <c r="A346" s="18"/>
      <c r="B346" s="19"/>
      <c r="C346" s="20"/>
      <c r="D346" s="20"/>
      <c r="E346" s="21"/>
      <c r="F346" s="22"/>
      <c r="G346" s="22"/>
      <c r="H346" s="23"/>
      <c r="I346" s="24"/>
      <c r="J346" s="133"/>
      <c r="K346" s="133"/>
      <c r="L346" s="133"/>
      <c r="M346" s="114"/>
      <c r="N346" s="26"/>
      <c r="O346" s="27"/>
    </row>
    <row r="347" s="17" customFormat="1" ht="13.2" spans="1:15">
      <c r="A347" s="18"/>
      <c r="B347" s="19"/>
      <c r="C347" s="20"/>
      <c r="D347" s="20"/>
      <c r="E347" s="21"/>
      <c r="F347" s="22"/>
      <c r="G347" s="22"/>
      <c r="H347" s="23"/>
      <c r="I347" s="24"/>
      <c r="J347" s="133"/>
      <c r="K347" s="133"/>
      <c r="L347" s="133"/>
      <c r="M347" s="114"/>
      <c r="N347" s="26"/>
      <c r="O347" s="27"/>
    </row>
    <row r="348" s="17" customFormat="1" ht="13.2" spans="1:15">
      <c r="A348" s="18"/>
      <c r="B348" s="19"/>
      <c r="C348" s="20"/>
      <c r="D348" s="20"/>
      <c r="E348" s="21"/>
      <c r="F348" s="22"/>
      <c r="G348" s="22"/>
      <c r="H348" s="23"/>
      <c r="I348" s="24"/>
      <c r="J348" s="133"/>
      <c r="K348" s="133"/>
      <c r="L348" s="133"/>
      <c r="M348" s="114"/>
      <c r="N348" s="26"/>
      <c r="O348" s="27"/>
    </row>
    <row r="349" s="17" customFormat="1" ht="13.2" spans="1:15">
      <c r="A349" s="18"/>
      <c r="B349" s="19"/>
      <c r="C349" s="20"/>
      <c r="D349" s="20"/>
      <c r="E349" s="21"/>
      <c r="F349" s="22"/>
      <c r="G349" s="22"/>
      <c r="H349" s="23"/>
      <c r="I349" s="24"/>
      <c r="J349" s="133"/>
      <c r="K349" s="133"/>
      <c r="L349" s="133"/>
      <c r="M349" s="114"/>
      <c r="N349" s="26"/>
      <c r="O349" s="27"/>
    </row>
    <row r="350" s="17" customFormat="1" ht="13.2" spans="1:15">
      <c r="A350" s="18"/>
      <c r="B350" s="19"/>
      <c r="C350" s="20"/>
      <c r="D350" s="20"/>
      <c r="E350" s="21"/>
      <c r="F350" s="22"/>
      <c r="G350" s="22"/>
      <c r="H350" s="23"/>
      <c r="I350" s="24"/>
      <c r="J350" s="133"/>
      <c r="K350" s="133"/>
      <c r="L350" s="133"/>
      <c r="M350" s="114"/>
      <c r="N350" s="26"/>
      <c r="O350" s="27"/>
    </row>
    <row r="351" s="17" customFormat="1" ht="13.2" spans="1:15">
      <c r="A351" s="18"/>
      <c r="B351" s="19"/>
      <c r="C351" s="20"/>
      <c r="D351" s="20"/>
      <c r="E351" s="21"/>
      <c r="F351" s="22"/>
      <c r="G351" s="22"/>
      <c r="H351" s="23"/>
      <c r="I351" s="24"/>
      <c r="J351" s="133"/>
      <c r="K351" s="133"/>
      <c r="L351" s="133"/>
      <c r="M351" s="114"/>
      <c r="N351" s="26"/>
      <c r="O351" s="27"/>
    </row>
    <row r="352" s="17" customFormat="1" ht="13.2" spans="1:15">
      <c r="A352" s="18"/>
      <c r="B352" s="19"/>
      <c r="C352" s="20"/>
      <c r="D352" s="20"/>
      <c r="E352" s="21"/>
      <c r="F352" s="22"/>
      <c r="G352" s="22"/>
      <c r="H352" s="23"/>
      <c r="I352" s="24"/>
      <c r="J352" s="133"/>
      <c r="K352" s="133"/>
      <c r="L352" s="133"/>
      <c r="M352" s="114"/>
      <c r="N352" s="26"/>
      <c r="O352" s="27"/>
    </row>
    <row r="353" s="17" customFormat="1" ht="13.2" spans="1:15">
      <c r="A353" s="18"/>
      <c r="B353" s="19"/>
      <c r="C353" s="20"/>
      <c r="D353" s="20"/>
      <c r="E353" s="21"/>
      <c r="F353" s="22"/>
      <c r="G353" s="22"/>
      <c r="H353" s="23"/>
      <c r="I353" s="24"/>
      <c r="J353" s="133"/>
      <c r="K353" s="133"/>
      <c r="L353" s="133"/>
      <c r="M353" s="114"/>
      <c r="N353" s="26"/>
      <c r="O353" s="27"/>
    </row>
    <row r="354" s="17" customFormat="1" ht="13.2" spans="1:15">
      <c r="A354" s="18"/>
      <c r="B354" s="19"/>
      <c r="C354" s="20"/>
      <c r="D354" s="20"/>
      <c r="E354" s="21"/>
      <c r="F354" s="22"/>
      <c r="G354" s="22"/>
      <c r="H354" s="23"/>
      <c r="I354" s="24"/>
      <c r="J354" s="133"/>
      <c r="K354" s="133"/>
      <c r="L354" s="133"/>
      <c r="M354" s="114"/>
      <c r="N354" s="26"/>
      <c r="O354" s="27"/>
    </row>
    <row r="355" s="17" customFormat="1" ht="13.2" spans="1:15">
      <c r="A355" s="18"/>
      <c r="B355" s="19"/>
      <c r="C355" s="20"/>
      <c r="D355" s="20"/>
      <c r="E355" s="21"/>
      <c r="F355" s="22"/>
      <c r="G355" s="22"/>
      <c r="H355" s="23"/>
      <c r="I355" s="24"/>
      <c r="J355" s="133"/>
      <c r="K355" s="133"/>
      <c r="L355" s="133"/>
      <c r="M355" s="114"/>
      <c r="N355" s="26"/>
      <c r="O355" s="27"/>
    </row>
    <row r="356" s="17" customFormat="1" ht="13.2" spans="1:15">
      <c r="A356" s="18"/>
      <c r="B356" s="19"/>
      <c r="C356" s="20"/>
      <c r="D356" s="20"/>
      <c r="E356" s="21"/>
      <c r="F356" s="22"/>
      <c r="G356" s="22"/>
      <c r="H356" s="23"/>
      <c r="I356" s="24"/>
      <c r="J356" s="133"/>
      <c r="K356" s="133"/>
      <c r="L356" s="133"/>
      <c r="M356" s="114"/>
      <c r="N356" s="26"/>
      <c r="O356" s="27"/>
    </row>
    <row r="357" s="17" customFormat="1" ht="13.2" spans="1:15">
      <c r="A357" s="18"/>
      <c r="B357" s="19"/>
      <c r="C357" s="20"/>
      <c r="D357" s="20"/>
      <c r="E357" s="21"/>
      <c r="F357" s="22"/>
      <c r="G357" s="22"/>
      <c r="H357" s="23"/>
      <c r="I357" s="24"/>
      <c r="J357" s="133"/>
      <c r="K357" s="133"/>
      <c r="L357" s="133"/>
      <c r="M357" s="114"/>
      <c r="N357" s="26"/>
      <c r="O357" s="27"/>
    </row>
    <row r="358" s="17" customFormat="1" ht="13.2" spans="1:15">
      <c r="A358" s="18"/>
      <c r="B358" s="19"/>
      <c r="C358" s="20"/>
      <c r="D358" s="20"/>
      <c r="E358" s="21"/>
      <c r="F358" s="22"/>
      <c r="G358" s="22"/>
      <c r="H358" s="23"/>
      <c r="I358" s="24"/>
      <c r="J358" s="133"/>
      <c r="K358" s="133"/>
      <c r="L358" s="133"/>
      <c r="M358" s="114"/>
      <c r="N358" s="26"/>
      <c r="O358" s="27"/>
    </row>
    <row r="359" s="17" customFormat="1" ht="13.2" spans="1:15">
      <c r="A359" s="18"/>
      <c r="B359" s="19"/>
      <c r="C359" s="20"/>
      <c r="D359" s="20"/>
      <c r="E359" s="21"/>
      <c r="F359" s="22"/>
      <c r="G359" s="22"/>
      <c r="H359" s="23"/>
      <c r="I359" s="24"/>
      <c r="J359" s="133"/>
      <c r="K359" s="133"/>
      <c r="L359" s="133"/>
      <c r="M359" s="114"/>
      <c r="N359" s="26"/>
      <c r="O359" s="27"/>
    </row>
    <row r="360" s="17" customFormat="1" ht="13.2" spans="1:15">
      <c r="A360" s="18"/>
      <c r="B360" s="19"/>
      <c r="C360" s="20"/>
      <c r="D360" s="20"/>
      <c r="E360" s="21"/>
      <c r="F360" s="22"/>
      <c r="G360" s="22"/>
      <c r="H360" s="23"/>
      <c r="I360" s="24"/>
      <c r="J360" s="133"/>
      <c r="K360" s="133"/>
      <c r="L360" s="133"/>
      <c r="M360" s="114"/>
      <c r="N360" s="26"/>
      <c r="O360" s="27"/>
    </row>
    <row r="361" s="17" customFormat="1" ht="13.2" spans="1:15">
      <c r="A361" s="18"/>
      <c r="B361" s="19"/>
      <c r="C361" s="20"/>
      <c r="D361" s="20"/>
      <c r="E361" s="21"/>
      <c r="F361" s="22"/>
      <c r="G361" s="22"/>
      <c r="H361" s="23"/>
      <c r="I361" s="24"/>
      <c r="J361" s="133"/>
      <c r="K361" s="133"/>
      <c r="L361" s="133"/>
      <c r="M361" s="114"/>
      <c r="N361" s="26"/>
      <c r="O361" s="27"/>
    </row>
    <row r="362" s="17" customFormat="1" ht="13.2" spans="1:15">
      <c r="A362" s="18"/>
      <c r="B362" s="19"/>
      <c r="C362" s="20"/>
      <c r="D362" s="20"/>
      <c r="E362" s="21"/>
      <c r="F362" s="22"/>
      <c r="G362" s="22"/>
      <c r="H362" s="23"/>
      <c r="I362" s="24"/>
      <c r="J362" s="133"/>
      <c r="K362" s="133"/>
      <c r="L362" s="133"/>
      <c r="M362" s="114"/>
      <c r="N362" s="26"/>
      <c r="O362" s="27"/>
    </row>
    <row r="363" s="17" customFormat="1" ht="13.2" spans="1:15">
      <c r="A363" s="18"/>
      <c r="B363" s="19"/>
      <c r="C363" s="20"/>
      <c r="D363" s="20"/>
      <c r="E363" s="21"/>
      <c r="F363" s="22"/>
      <c r="G363" s="22"/>
      <c r="H363" s="23"/>
      <c r="I363" s="24"/>
      <c r="J363" s="133"/>
      <c r="K363" s="133"/>
      <c r="L363" s="133"/>
      <c r="M363" s="114"/>
      <c r="N363" s="26"/>
      <c r="O363" s="27"/>
    </row>
    <row r="364" s="17" customFormat="1" ht="13.2" spans="1:15">
      <c r="A364" s="18"/>
      <c r="B364" s="19"/>
      <c r="C364" s="20"/>
      <c r="D364" s="20"/>
      <c r="E364" s="21"/>
      <c r="F364" s="22"/>
      <c r="G364" s="22"/>
      <c r="H364" s="23"/>
      <c r="I364" s="24"/>
      <c r="J364" s="133"/>
      <c r="K364" s="133"/>
      <c r="L364" s="133"/>
      <c r="M364" s="114"/>
      <c r="N364" s="26"/>
      <c r="O364" s="27"/>
    </row>
    <row r="365" s="17" customFormat="1" ht="13.2" spans="1:15">
      <c r="A365" s="18"/>
      <c r="B365" s="19"/>
      <c r="C365" s="20"/>
      <c r="D365" s="20"/>
      <c r="E365" s="21"/>
      <c r="F365" s="22"/>
      <c r="G365" s="22"/>
      <c r="H365" s="23"/>
      <c r="I365" s="24"/>
      <c r="J365" s="133"/>
      <c r="K365" s="133"/>
      <c r="L365" s="133"/>
      <c r="M365" s="114"/>
      <c r="N365" s="26"/>
      <c r="O365" s="27"/>
    </row>
    <row r="366" s="17" customFormat="1" ht="13.2" spans="1:15">
      <c r="A366" s="18"/>
      <c r="B366" s="19"/>
      <c r="C366" s="20"/>
      <c r="D366" s="20"/>
      <c r="E366" s="21"/>
      <c r="F366" s="22"/>
      <c r="G366" s="22"/>
      <c r="H366" s="23"/>
      <c r="I366" s="24"/>
      <c r="J366" s="133"/>
      <c r="K366" s="133"/>
      <c r="L366" s="133"/>
      <c r="M366" s="114"/>
      <c r="N366" s="26"/>
      <c r="O366" s="27"/>
    </row>
    <row r="367" s="17" customFormat="1" ht="13.2" spans="1:15">
      <c r="A367" s="18"/>
      <c r="B367" s="19"/>
      <c r="C367" s="20"/>
      <c r="D367" s="20"/>
      <c r="E367" s="21"/>
      <c r="F367" s="22"/>
      <c r="G367" s="22"/>
      <c r="H367" s="23"/>
      <c r="I367" s="24"/>
      <c r="J367" s="133"/>
      <c r="K367" s="133"/>
      <c r="L367" s="133"/>
      <c r="M367" s="114"/>
      <c r="N367" s="26"/>
      <c r="O367" s="27"/>
    </row>
    <row r="368" s="17" customFormat="1" ht="13.2" spans="1:15">
      <c r="A368" s="18"/>
      <c r="B368" s="19"/>
      <c r="C368" s="20"/>
      <c r="D368" s="20"/>
      <c r="E368" s="21"/>
      <c r="F368" s="22"/>
      <c r="G368" s="22"/>
      <c r="H368" s="23"/>
      <c r="I368" s="24"/>
      <c r="J368" s="133"/>
      <c r="K368" s="133"/>
      <c r="L368" s="133"/>
      <c r="M368" s="114"/>
      <c r="N368" s="26"/>
      <c r="O368" s="27"/>
    </row>
    <row r="369" s="17" customFormat="1" ht="13.2" spans="1:15">
      <c r="A369" s="18"/>
      <c r="B369" s="19"/>
      <c r="C369" s="20"/>
      <c r="D369" s="20"/>
      <c r="E369" s="21"/>
      <c r="F369" s="22"/>
      <c r="G369" s="22"/>
      <c r="H369" s="23"/>
      <c r="I369" s="24"/>
      <c r="J369" s="133"/>
      <c r="K369" s="133"/>
      <c r="L369" s="133"/>
      <c r="M369" s="114"/>
      <c r="N369" s="26"/>
      <c r="O369" s="27"/>
    </row>
    <row r="370" s="17" customFormat="1" ht="13.2" spans="1:15">
      <c r="A370" s="18"/>
      <c r="B370" s="19"/>
      <c r="C370" s="20"/>
      <c r="D370" s="20"/>
      <c r="E370" s="21"/>
      <c r="F370" s="22"/>
      <c r="G370" s="22"/>
      <c r="H370" s="23"/>
      <c r="I370" s="24"/>
      <c r="J370" s="133"/>
      <c r="K370" s="133"/>
      <c r="L370" s="133"/>
      <c r="M370" s="114"/>
      <c r="N370" s="26"/>
      <c r="O370" s="27"/>
    </row>
    <row r="371" s="17" customFormat="1" ht="13.2" spans="1:15">
      <c r="A371" s="18"/>
      <c r="B371" s="19"/>
      <c r="C371" s="20"/>
      <c r="D371" s="20"/>
      <c r="E371" s="21"/>
      <c r="F371" s="22"/>
      <c r="G371" s="22"/>
      <c r="H371" s="23"/>
      <c r="I371" s="24"/>
      <c r="J371" s="133"/>
      <c r="K371" s="133"/>
      <c r="L371" s="133"/>
      <c r="M371" s="114"/>
      <c r="N371" s="26"/>
      <c r="O371" s="27"/>
    </row>
    <row r="372" s="17" customFormat="1" ht="13.2" spans="1:15">
      <c r="A372" s="18"/>
      <c r="B372" s="19"/>
      <c r="C372" s="20"/>
      <c r="D372" s="20"/>
      <c r="E372" s="21"/>
      <c r="F372" s="22"/>
      <c r="G372" s="22"/>
      <c r="H372" s="23"/>
      <c r="I372" s="24"/>
      <c r="J372" s="133"/>
      <c r="K372" s="133"/>
      <c r="L372" s="133"/>
      <c r="M372" s="114"/>
      <c r="N372" s="26"/>
      <c r="O372" s="27"/>
    </row>
    <row r="373" s="17" customFormat="1" ht="13.2" spans="1:15">
      <c r="A373" s="18"/>
      <c r="B373" s="19"/>
      <c r="C373" s="20"/>
      <c r="D373" s="20"/>
      <c r="E373" s="21"/>
      <c r="F373" s="22"/>
      <c r="G373" s="22"/>
      <c r="H373" s="23"/>
      <c r="I373" s="24"/>
      <c r="J373" s="133"/>
      <c r="K373" s="133"/>
      <c r="L373" s="133"/>
      <c r="M373" s="114"/>
      <c r="N373" s="26"/>
      <c r="O373" s="27"/>
    </row>
    <row r="374" s="17" customFormat="1" ht="13.2" spans="1:15">
      <c r="A374" s="18"/>
      <c r="B374" s="19"/>
      <c r="C374" s="20"/>
      <c r="D374" s="20"/>
      <c r="E374" s="21"/>
      <c r="F374" s="22"/>
      <c r="G374" s="22"/>
      <c r="H374" s="23"/>
      <c r="I374" s="24"/>
      <c r="J374" s="133"/>
      <c r="K374" s="133"/>
      <c r="L374" s="133"/>
      <c r="M374" s="114"/>
      <c r="N374" s="26"/>
      <c r="O374" s="27"/>
    </row>
    <row r="375" s="17" customFormat="1" ht="13.2" spans="1:15">
      <c r="A375" s="18"/>
      <c r="B375" s="19"/>
      <c r="C375" s="20"/>
      <c r="D375" s="20"/>
      <c r="E375" s="21"/>
      <c r="F375" s="22"/>
      <c r="G375" s="22"/>
      <c r="H375" s="23"/>
      <c r="I375" s="24"/>
      <c r="J375" s="133"/>
      <c r="K375" s="133"/>
      <c r="L375" s="133"/>
      <c r="M375" s="114"/>
      <c r="N375" s="26"/>
      <c r="O375" s="27"/>
    </row>
    <row r="376" s="17" customFormat="1" ht="13.2" spans="1:15">
      <c r="A376" s="18"/>
      <c r="B376" s="19"/>
      <c r="C376" s="20"/>
      <c r="D376" s="20"/>
      <c r="E376" s="21"/>
      <c r="F376" s="22"/>
      <c r="G376" s="22"/>
      <c r="H376" s="23"/>
      <c r="I376" s="24"/>
      <c r="J376" s="133"/>
      <c r="K376" s="133"/>
      <c r="L376" s="133"/>
      <c r="M376" s="114"/>
      <c r="N376" s="26"/>
      <c r="O376" s="27"/>
    </row>
    <row r="377" s="17" customFormat="1" ht="13.2" spans="1:15">
      <c r="A377" s="18"/>
      <c r="B377" s="19"/>
      <c r="C377" s="20"/>
      <c r="D377" s="20"/>
      <c r="E377" s="21"/>
      <c r="F377" s="22"/>
      <c r="G377" s="22"/>
      <c r="H377" s="23"/>
      <c r="I377" s="24"/>
      <c r="J377" s="133"/>
      <c r="K377" s="133"/>
      <c r="L377" s="133"/>
      <c r="M377" s="114"/>
      <c r="N377" s="26"/>
      <c r="O377" s="27"/>
    </row>
    <row r="378" s="17" customFormat="1" ht="13.2" spans="1:15">
      <c r="A378" s="18"/>
      <c r="B378" s="19"/>
      <c r="C378" s="20"/>
      <c r="D378" s="20"/>
      <c r="E378" s="21"/>
      <c r="F378" s="22"/>
      <c r="G378" s="22"/>
      <c r="H378" s="23"/>
      <c r="I378" s="24"/>
      <c r="J378" s="133"/>
      <c r="K378" s="133"/>
      <c r="L378" s="133"/>
      <c r="M378" s="114"/>
      <c r="N378" s="26"/>
      <c r="O378" s="27"/>
    </row>
    <row r="379" s="17" customFormat="1" ht="13.2" spans="1:15">
      <c r="A379" s="18"/>
      <c r="B379" s="19"/>
      <c r="C379" s="20"/>
      <c r="D379" s="20"/>
      <c r="E379" s="21"/>
      <c r="F379" s="22"/>
      <c r="G379" s="22"/>
      <c r="H379" s="23"/>
      <c r="I379" s="24"/>
      <c r="J379" s="133"/>
      <c r="K379" s="133"/>
      <c r="L379" s="133"/>
      <c r="M379" s="114"/>
      <c r="N379" s="26"/>
      <c r="O379" s="27"/>
    </row>
    <row r="380" s="17" customFormat="1" ht="13.2" spans="1:15">
      <c r="A380" s="18"/>
      <c r="B380" s="19"/>
      <c r="C380" s="20"/>
      <c r="D380" s="20"/>
      <c r="E380" s="21"/>
      <c r="F380" s="22"/>
      <c r="G380" s="22"/>
      <c r="H380" s="23"/>
      <c r="I380" s="24"/>
      <c r="J380" s="133"/>
      <c r="K380" s="133"/>
      <c r="L380" s="133"/>
      <c r="M380" s="114"/>
      <c r="N380" s="26"/>
      <c r="O380" s="27"/>
    </row>
    <row r="381" s="17" customFormat="1" ht="13.2" spans="1:15">
      <c r="A381" s="18"/>
      <c r="B381" s="19"/>
      <c r="C381" s="20"/>
      <c r="D381" s="20"/>
      <c r="E381" s="21"/>
      <c r="F381" s="22"/>
      <c r="G381" s="22"/>
      <c r="H381" s="23"/>
      <c r="I381" s="24"/>
      <c r="J381" s="133"/>
      <c r="K381" s="133"/>
      <c r="L381" s="133"/>
      <c r="M381" s="114"/>
      <c r="N381" s="26"/>
      <c r="O381" s="27"/>
    </row>
    <row r="382" s="17" customFormat="1" ht="13.2" spans="1:15">
      <c r="A382" s="18"/>
      <c r="B382" s="19"/>
      <c r="C382" s="20"/>
      <c r="D382" s="20"/>
      <c r="E382" s="21"/>
      <c r="F382" s="22"/>
      <c r="G382" s="22"/>
      <c r="H382" s="23"/>
      <c r="I382" s="24"/>
      <c r="J382" s="133"/>
      <c r="K382" s="133"/>
      <c r="L382" s="133"/>
      <c r="M382" s="114"/>
      <c r="N382" s="26"/>
      <c r="O382" s="27"/>
    </row>
    <row r="383" s="17" customFormat="1" ht="13.2" spans="1:15">
      <c r="A383" s="18"/>
      <c r="B383" s="19"/>
      <c r="C383" s="20"/>
      <c r="D383" s="20"/>
      <c r="E383" s="21"/>
      <c r="F383" s="22"/>
      <c r="G383" s="22"/>
      <c r="H383" s="23"/>
      <c r="I383" s="24"/>
      <c r="J383" s="133"/>
      <c r="K383" s="133"/>
      <c r="L383" s="133"/>
      <c r="M383" s="114"/>
      <c r="N383" s="26"/>
      <c r="O383" s="27"/>
    </row>
    <row r="384" s="17" customFormat="1" ht="13.2" spans="1:15">
      <c r="A384" s="18"/>
      <c r="B384" s="19"/>
      <c r="C384" s="20"/>
      <c r="D384" s="20"/>
      <c r="E384" s="21"/>
      <c r="F384" s="22"/>
      <c r="G384" s="22"/>
      <c r="H384" s="23"/>
      <c r="I384" s="24"/>
      <c r="J384" s="133"/>
      <c r="K384" s="133"/>
      <c r="L384" s="133"/>
      <c r="M384" s="114"/>
      <c r="N384" s="26"/>
      <c r="O384" s="27"/>
    </row>
    <row r="385" s="17" customFormat="1" ht="13.2" spans="1:15">
      <c r="A385" s="18"/>
      <c r="B385" s="19"/>
      <c r="C385" s="20"/>
      <c r="D385" s="20"/>
      <c r="E385" s="21"/>
      <c r="F385" s="22"/>
      <c r="G385" s="22"/>
      <c r="H385" s="23"/>
      <c r="I385" s="24"/>
      <c r="J385" s="133"/>
      <c r="K385" s="133"/>
      <c r="L385" s="133"/>
      <c r="M385" s="114"/>
      <c r="N385" s="26"/>
      <c r="O385" s="27"/>
    </row>
    <row r="386" s="17" customFormat="1" ht="13.2" spans="1:15">
      <c r="A386" s="18"/>
      <c r="B386" s="19"/>
      <c r="C386" s="20"/>
      <c r="D386" s="20"/>
      <c r="E386" s="21"/>
      <c r="F386" s="22"/>
      <c r="G386" s="22"/>
      <c r="H386" s="23"/>
      <c r="I386" s="24"/>
      <c r="J386" s="133"/>
      <c r="K386" s="133"/>
      <c r="L386" s="133"/>
      <c r="M386" s="114"/>
      <c r="N386" s="26"/>
      <c r="O386" s="27"/>
    </row>
    <row r="387" s="17" customFormat="1" ht="13.2" spans="1:15">
      <c r="A387" s="18"/>
      <c r="B387" s="19"/>
      <c r="C387" s="20"/>
      <c r="D387" s="20"/>
      <c r="E387" s="21"/>
      <c r="F387" s="22"/>
      <c r="G387" s="22"/>
      <c r="H387" s="23"/>
      <c r="I387" s="24"/>
      <c r="J387" s="133"/>
      <c r="K387" s="133"/>
      <c r="L387" s="133"/>
      <c r="M387" s="114"/>
      <c r="N387" s="26"/>
      <c r="O387" s="27"/>
    </row>
    <row r="388" s="17" customFormat="1" ht="13.2" spans="1:15">
      <c r="A388" s="18"/>
      <c r="B388" s="19"/>
      <c r="C388" s="20"/>
      <c r="D388" s="20"/>
      <c r="E388" s="21"/>
      <c r="F388" s="22"/>
      <c r="G388" s="22"/>
      <c r="H388" s="23"/>
      <c r="I388" s="24"/>
      <c r="J388" s="133"/>
      <c r="K388" s="133"/>
      <c r="L388" s="133"/>
      <c r="M388" s="114"/>
      <c r="N388" s="26"/>
      <c r="O388" s="27"/>
    </row>
    <row r="389" s="17" customFormat="1" ht="13.2" spans="1:15">
      <c r="A389" s="18"/>
      <c r="B389" s="19"/>
      <c r="C389" s="20"/>
      <c r="D389" s="20"/>
      <c r="E389" s="21"/>
      <c r="F389" s="22"/>
      <c r="G389" s="22"/>
      <c r="H389" s="23"/>
      <c r="I389" s="24"/>
      <c r="J389" s="133"/>
      <c r="K389" s="133"/>
      <c r="L389" s="133"/>
      <c r="M389" s="114"/>
      <c r="N389" s="26"/>
      <c r="O389" s="27"/>
    </row>
    <row r="390" s="17" customFormat="1" ht="13.2" spans="1:15">
      <c r="A390" s="18"/>
      <c r="B390" s="19"/>
      <c r="C390" s="20"/>
      <c r="D390" s="20"/>
      <c r="E390" s="21"/>
      <c r="F390" s="22"/>
      <c r="G390" s="22"/>
      <c r="H390" s="23"/>
      <c r="I390" s="24"/>
      <c r="J390" s="133"/>
      <c r="K390" s="133"/>
      <c r="L390" s="133"/>
      <c r="M390" s="114"/>
      <c r="N390" s="26"/>
      <c r="O390" s="27"/>
    </row>
    <row r="391" s="17" customFormat="1" ht="13.2" spans="1:15">
      <c r="A391" s="18"/>
      <c r="B391" s="19"/>
      <c r="C391" s="20"/>
      <c r="D391" s="20"/>
      <c r="E391" s="21"/>
      <c r="F391" s="22"/>
      <c r="G391" s="22"/>
      <c r="H391" s="23"/>
      <c r="I391" s="24"/>
      <c r="J391" s="133"/>
      <c r="K391" s="133"/>
      <c r="L391" s="133"/>
      <c r="M391" s="114"/>
      <c r="N391" s="26"/>
      <c r="O391" s="27"/>
    </row>
    <row r="392" s="17" customFormat="1" ht="13.2" spans="1:15">
      <c r="A392" s="18"/>
      <c r="B392" s="19"/>
      <c r="C392" s="20"/>
      <c r="D392" s="20"/>
      <c r="E392" s="21"/>
      <c r="F392" s="22"/>
      <c r="G392" s="22"/>
      <c r="H392" s="23"/>
      <c r="I392" s="24"/>
      <c r="J392" s="133"/>
      <c r="K392" s="133"/>
      <c r="L392" s="133"/>
      <c r="M392" s="114"/>
      <c r="N392" s="26"/>
      <c r="O392" s="27"/>
    </row>
    <row r="393" s="17" customFormat="1" ht="13.2" spans="1:15">
      <c r="A393" s="18"/>
      <c r="B393" s="19"/>
      <c r="C393" s="20"/>
      <c r="D393" s="20"/>
      <c r="E393" s="21"/>
      <c r="F393" s="22"/>
      <c r="G393" s="22"/>
      <c r="H393" s="23"/>
      <c r="I393" s="24"/>
      <c r="J393" s="133"/>
      <c r="K393" s="133"/>
      <c r="L393" s="133"/>
      <c r="M393" s="114"/>
      <c r="N393" s="26"/>
      <c r="O393" s="27"/>
    </row>
    <row r="394" s="17" customFormat="1" ht="13.2" spans="1:15">
      <c r="A394" s="18"/>
      <c r="B394" s="19"/>
      <c r="C394" s="20"/>
      <c r="D394" s="20"/>
      <c r="E394" s="21"/>
      <c r="F394" s="22"/>
      <c r="G394" s="22"/>
      <c r="H394" s="23"/>
      <c r="I394" s="24"/>
      <c r="J394" s="133"/>
      <c r="K394" s="133"/>
      <c r="L394" s="133"/>
      <c r="M394" s="114"/>
      <c r="N394" s="26"/>
      <c r="O394" s="27"/>
    </row>
    <row r="395" s="17" customFormat="1" ht="13.2" spans="1:15">
      <c r="A395" s="18"/>
      <c r="B395" s="19"/>
      <c r="C395" s="20"/>
      <c r="D395" s="20"/>
      <c r="E395" s="21"/>
      <c r="F395" s="22"/>
      <c r="G395" s="22"/>
      <c r="H395" s="23"/>
      <c r="I395" s="24"/>
      <c r="J395" s="133"/>
      <c r="K395" s="133"/>
      <c r="L395" s="133"/>
      <c r="M395" s="114"/>
      <c r="N395" s="26"/>
      <c r="O395" s="27"/>
    </row>
    <row r="396" s="17" customFormat="1" ht="13.2" spans="1:15">
      <c r="A396" s="18"/>
      <c r="B396" s="19"/>
      <c r="C396" s="20"/>
      <c r="D396" s="20"/>
      <c r="E396" s="21"/>
      <c r="F396" s="22"/>
      <c r="G396" s="22"/>
      <c r="H396" s="23"/>
      <c r="I396" s="24"/>
      <c r="J396" s="133"/>
      <c r="K396" s="133"/>
      <c r="L396" s="133"/>
      <c r="M396" s="114"/>
      <c r="N396" s="26"/>
      <c r="O396" s="27"/>
    </row>
    <row r="397" s="17" customFormat="1" ht="13.2" spans="1:15">
      <c r="A397" s="18"/>
      <c r="B397" s="19"/>
      <c r="C397" s="20"/>
      <c r="D397" s="20"/>
      <c r="E397" s="21"/>
      <c r="F397" s="22"/>
      <c r="G397" s="22"/>
      <c r="H397" s="23"/>
      <c r="I397" s="24"/>
      <c r="J397" s="133"/>
      <c r="K397" s="133"/>
      <c r="L397" s="133"/>
      <c r="M397" s="114"/>
      <c r="N397" s="26"/>
      <c r="O397" s="27"/>
    </row>
    <row r="398" s="17" customFormat="1" ht="13.2" spans="1:15">
      <c r="A398" s="18"/>
      <c r="B398" s="19"/>
      <c r="C398" s="20"/>
      <c r="D398" s="20"/>
      <c r="E398" s="21"/>
      <c r="F398" s="22"/>
      <c r="G398" s="22"/>
      <c r="H398" s="23"/>
      <c r="I398" s="24"/>
      <c r="J398" s="133"/>
      <c r="K398" s="133"/>
      <c r="L398" s="133"/>
      <c r="M398" s="114"/>
      <c r="N398" s="26"/>
      <c r="O398" s="27"/>
    </row>
    <row r="399" s="17" customFormat="1" ht="13.2" spans="1:15">
      <c r="A399" s="18"/>
      <c r="B399" s="19"/>
      <c r="C399" s="20"/>
      <c r="D399" s="20"/>
      <c r="E399" s="21"/>
      <c r="F399" s="22"/>
      <c r="G399" s="22"/>
      <c r="H399" s="23"/>
      <c r="I399" s="24"/>
      <c r="J399" s="133"/>
      <c r="K399" s="133"/>
      <c r="L399" s="133"/>
      <c r="M399" s="114"/>
      <c r="N399" s="26"/>
      <c r="O399" s="27"/>
    </row>
    <row r="400" s="17" customFormat="1" ht="13.2" spans="1:15">
      <c r="A400" s="18"/>
      <c r="B400" s="19"/>
      <c r="C400" s="20"/>
      <c r="D400" s="20"/>
      <c r="E400" s="21"/>
      <c r="F400" s="22"/>
      <c r="G400" s="22"/>
      <c r="H400" s="23"/>
      <c r="I400" s="24"/>
      <c r="J400" s="133"/>
      <c r="K400" s="133"/>
      <c r="L400" s="133"/>
      <c r="M400" s="114"/>
      <c r="N400" s="26"/>
      <c r="O400" s="27"/>
    </row>
    <row r="401" s="17" customFormat="1" ht="13.2" spans="1:15">
      <c r="A401" s="18"/>
      <c r="B401" s="19"/>
      <c r="C401" s="20"/>
      <c r="D401" s="20"/>
      <c r="E401" s="21"/>
      <c r="F401" s="22"/>
      <c r="G401" s="22"/>
      <c r="H401" s="23"/>
      <c r="I401" s="24"/>
      <c r="J401" s="133"/>
      <c r="K401" s="133"/>
      <c r="L401" s="133"/>
      <c r="M401" s="114"/>
      <c r="N401" s="26"/>
      <c r="O401" s="27"/>
    </row>
    <row r="402" s="17" customFormat="1" ht="13.2" spans="1:15">
      <c r="A402" s="18"/>
      <c r="B402" s="19"/>
      <c r="C402" s="20"/>
      <c r="D402" s="20"/>
      <c r="E402" s="21"/>
      <c r="F402" s="22"/>
      <c r="G402" s="22"/>
      <c r="H402" s="23"/>
      <c r="I402" s="24"/>
      <c r="J402" s="133"/>
      <c r="K402" s="133"/>
      <c r="L402" s="133"/>
      <c r="M402" s="114"/>
      <c r="N402" s="26"/>
      <c r="O402" s="27"/>
    </row>
    <row r="403" s="17" customFormat="1" ht="13.2" spans="1:15">
      <c r="A403" s="18"/>
      <c r="B403" s="19"/>
      <c r="C403" s="20"/>
      <c r="D403" s="20"/>
      <c r="E403" s="21"/>
      <c r="F403" s="22"/>
      <c r="G403" s="22"/>
      <c r="H403" s="23"/>
      <c r="I403" s="24"/>
      <c r="J403" s="133"/>
      <c r="K403" s="133"/>
      <c r="L403" s="133"/>
      <c r="M403" s="114"/>
      <c r="N403" s="26"/>
      <c r="O403" s="27"/>
    </row>
    <row r="404" s="17" customFormat="1" ht="13.2" spans="1:15">
      <c r="A404" s="18"/>
      <c r="B404" s="19"/>
      <c r="C404" s="20"/>
      <c r="D404" s="20"/>
      <c r="E404" s="21"/>
      <c r="F404" s="22"/>
      <c r="G404" s="22"/>
      <c r="H404" s="23"/>
      <c r="I404" s="24"/>
      <c r="J404" s="133"/>
      <c r="K404" s="133"/>
      <c r="L404" s="133"/>
      <c r="M404" s="114"/>
      <c r="N404" s="26"/>
      <c r="O404" s="27"/>
    </row>
    <row r="405" s="17" customFormat="1" ht="13.2" spans="1:15">
      <c r="A405" s="18"/>
      <c r="B405" s="19"/>
      <c r="C405" s="20"/>
      <c r="D405" s="20"/>
      <c r="E405" s="21"/>
      <c r="F405" s="22"/>
      <c r="G405" s="22"/>
      <c r="H405" s="23"/>
      <c r="I405" s="24"/>
      <c r="J405" s="133"/>
      <c r="K405" s="133"/>
      <c r="L405" s="133"/>
      <c r="M405" s="114"/>
      <c r="N405" s="26"/>
      <c r="O405" s="27"/>
    </row>
    <row r="406" s="17" customFormat="1" ht="13.2" spans="1:15">
      <c r="A406" s="18"/>
      <c r="B406" s="19"/>
      <c r="C406" s="20"/>
      <c r="D406" s="20"/>
      <c r="E406" s="21"/>
      <c r="F406" s="22"/>
      <c r="G406" s="22"/>
      <c r="H406" s="23"/>
      <c r="I406" s="24"/>
      <c r="J406" s="133"/>
      <c r="K406" s="133"/>
      <c r="L406" s="133"/>
      <c r="M406" s="114"/>
      <c r="N406" s="26"/>
      <c r="O406" s="27"/>
    </row>
    <row r="407" s="17" customFormat="1" ht="13.2" spans="1:15">
      <c r="A407" s="18"/>
      <c r="B407" s="19"/>
      <c r="C407" s="20"/>
      <c r="D407" s="20"/>
      <c r="E407" s="21"/>
      <c r="F407" s="22"/>
      <c r="G407" s="22"/>
      <c r="H407" s="23"/>
      <c r="I407" s="24"/>
      <c r="J407" s="133"/>
      <c r="K407" s="133"/>
      <c r="L407" s="133"/>
      <c r="M407" s="114"/>
      <c r="N407" s="26"/>
      <c r="O407" s="27"/>
    </row>
    <row r="408" s="17" customFormat="1" ht="13.2" spans="1:15">
      <c r="A408" s="18"/>
      <c r="B408" s="19"/>
      <c r="C408" s="20"/>
      <c r="D408" s="20"/>
      <c r="E408" s="21"/>
      <c r="F408" s="22"/>
      <c r="G408" s="22"/>
      <c r="H408" s="23"/>
      <c r="I408" s="24"/>
      <c r="J408" s="133"/>
      <c r="K408" s="133"/>
      <c r="L408" s="133"/>
      <c r="M408" s="114"/>
      <c r="N408" s="26"/>
      <c r="O408" s="27"/>
    </row>
    <row r="409" s="17" customFormat="1" ht="13.2" spans="1:15">
      <c r="A409" s="18"/>
      <c r="B409" s="19"/>
      <c r="C409" s="20"/>
      <c r="D409" s="20"/>
      <c r="E409" s="21"/>
      <c r="F409" s="22"/>
      <c r="G409" s="22"/>
      <c r="H409" s="23"/>
      <c r="I409" s="24"/>
      <c r="J409" s="133"/>
      <c r="K409" s="133"/>
      <c r="L409" s="133"/>
      <c r="M409" s="114"/>
      <c r="N409" s="26"/>
      <c r="O409" s="27"/>
    </row>
    <row r="410" s="17" customFormat="1" ht="13.2" spans="1:15">
      <c r="A410" s="18"/>
      <c r="B410" s="19"/>
      <c r="C410" s="20"/>
      <c r="D410" s="20"/>
      <c r="E410" s="21"/>
      <c r="F410" s="22"/>
      <c r="G410" s="22"/>
      <c r="H410" s="23"/>
      <c r="I410" s="24"/>
      <c r="J410" s="133"/>
      <c r="K410" s="133"/>
      <c r="L410" s="133"/>
      <c r="M410" s="114"/>
      <c r="N410" s="26"/>
      <c r="O410" s="27"/>
    </row>
    <row r="411" s="17" customFormat="1" ht="13.2" spans="1:15">
      <c r="A411" s="18"/>
      <c r="B411" s="19"/>
      <c r="C411" s="20"/>
      <c r="D411" s="20"/>
      <c r="E411" s="21"/>
      <c r="F411" s="22"/>
      <c r="G411" s="22"/>
      <c r="H411" s="23"/>
      <c r="I411" s="24"/>
      <c r="J411" s="133"/>
      <c r="K411" s="133"/>
      <c r="L411" s="133"/>
      <c r="M411" s="114"/>
      <c r="N411" s="26"/>
      <c r="O411" s="27"/>
    </row>
    <row r="412" s="17" customFormat="1" ht="13.2" spans="1:15">
      <c r="A412" s="18"/>
      <c r="B412" s="19"/>
      <c r="C412" s="20"/>
      <c r="D412" s="20"/>
      <c r="E412" s="21"/>
      <c r="F412" s="22"/>
      <c r="G412" s="22"/>
      <c r="H412" s="23"/>
      <c r="I412" s="24"/>
      <c r="J412" s="133"/>
      <c r="K412" s="133"/>
      <c r="L412" s="133"/>
      <c r="M412" s="114"/>
      <c r="N412" s="26"/>
      <c r="O412" s="27"/>
    </row>
    <row r="413" s="17" customFormat="1" ht="13.2" spans="1:15">
      <c r="A413" s="18"/>
      <c r="B413" s="19"/>
      <c r="C413" s="20"/>
      <c r="D413" s="20"/>
      <c r="E413" s="21"/>
      <c r="F413" s="22"/>
      <c r="G413" s="22"/>
      <c r="H413" s="23"/>
      <c r="I413" s="24"/>
      <c r="J413" s="133"/>
      <c r="K413" s="133"/>
      <c r="L413" s="133"/>
      <c r="M413" s="114"/>
      <c r="N413" s="26"/>
      <c r="O413" s="27"/>
    </row>
    <row r="414" s="17" customFormat="1" ht="13.2" spans="1:15">
      <c r="A414" s="18"/>
      <c r="B414" s="19"/>
      <c r="C414" s="20"/>
      <c r="D414" s="20"/>
      <c r="E414" s="21"/>
      <c r="F414" s="22"/>
      <c r="G414" s="22"/>
      <c r="H414" s="23"/>
      <c r="I414" s="24"/>
      <c r="J414" s="133"/>
      <c r="K414" s="133"/>
      <c r="L414" s="133"/>
      <c r="M414" s="114"/>
      <c r="N414" s="26"/>
      <c r="O414" s="27"/>
    </row>
    <row r="415" s="17" customFormat="1" ht="13.2" spans="1:15">
      <c r="A415" s="18"/>
      <c r="B415" s="19"/>
      <c r="C415" s="20"/>
      <c r="D415" s="20"/>
      <c r="E415" s="21"/>
      <c r="F415" s="22"/>
      <c r="G415" s="22"/>
      <c r="H415" s="23"/>
      <c r="I415" s="24"/>
      <c r="J415" s="133"/>
      <c r="K415" s="133"/>
      <c r="L415" s="133"/>
      <c r="M415" s="114"/>
      <c r="N415" s="26"/>
      <c r="O415" s="27"/>
    </row>
    <row r="416" s="17" customFormat="1" ht="13.2" spans="1:15">
      <c r="A416" s="18"/>
      <c r="B416" s="19"/>
      <c r="C416" s="20"/>
      <c r="D416" s="20"/>
      <c r="E416" s="21"/>
      <c r="F416" s="22"/>
      <c r="G416" s="22"/>
      <c r="H416" s="23"/>
      <c r="I416" s="24"/>
      <c r="J416" s="133"/>
      <c r="K416" s="133"/>
      <c r="L416" s="133"/>
      <c r="M416" s="114"/>
      <c r="N416" s="26"/>
      <c r="O416" s="27"/>
    </row>
    <row r="417" s="17" customFormat="1" ht="13.2" spans="1:15">
      <c r="A417" s="18"/>
      <c r="B417" s="19"/>
      <c r="C417" s="20"/>
      <c r="D417" s="20"/>
      <c r="E417" s="21"/>
      <c r="F417" s="22"/>
      <c r="G417" s="22"/>
      <c r="H417" s="23"/>
      <c r="I417" s="24"/>
      <c r="J417" s="133"/>
      <c r="K417" s="133"/>
      <c r="L417" s="133"/>
      <c r="M417" s="114"/>
      <c r="N417" s="26"/>
      <c r="O417" s="27"/>
    </row>
    <row r="418" s="17" customFormat="1" ht="13.2" spans="1:15">
      <c r="A418" s="18"/>
      <c r="B418" s="19"/>
      <c r="C418" s="20"/>
      <c r="D418" s="20"/>
      <c r="E418" s="21"/>
      <c r="F418" s="22"/>
      <c r="G418" s="22"/>
      <c r="H418" s="23"/>
      <c r="I418" s="24"/>
      <c r="J418" s="133"/>
      <c r="K418" s="133"/>
      <c r="L418" s="133"/>
      <c r="M418" s="114"/>
      <c r="N418" s="26"/>
      <c r="O418" s="27"/>
    </row>
    <row r="419" s="17" customFormat="1" ht="13.2" spans="1:15">
      <c r="A419" s="18"/>
      <c r="B419" s="19"/>
      <c r="C419" s="20"/>
      <c r="D419" s="20"/>
      <c r="E419" s="21"/>
      <c r="F419" s="22"/>
      <c r="G419" s="22"/>
      <c r="H419" s="23"/>
      <c r="I419" s="24"/>
      <c r="J419" s="133"/>
      <c r="K419" s="133"/>
      <c r="L419" s="133"/>
      <c r="M419" s="114"/>
      <c r="N419" s="26"/>
      <c r="O419" s="27"/>
    </row>
    <row r="420" s="17" customFormat="1" ht="13.2" spans="1:15">
      <c r="A420" s="18"/>
      <c r="B420" s="19"/>
      <c r="C420" s="20"/>
      <c r="D420" s="20"/>
      <c r="E420" s="21"/>
      <c r="F420" s="22"/>
      <c r="G420" s="22"/>
      <c r="H420" s="23"/>
      <c r="I420" s="24"/>
      <c r="J420" s="133"/>
      <c r="K420" s="133"/>
      <c r="L420" s="133"/>
      <c r="M420" s="114"/>
      <c r="N420" s="26"/>
      <c r="O420" s="27"/>
    </row>
    <row r="421" s="17" customFormat="1" ht="13.2" spans="1:15">
      <c r="A421" s="18"/>
      <c r="B421" s="19"/>
      <c r="C421" s="20"/>
      <c r="D421" s="20"/>
      <c r="E421" s="21"/>
      <c r="F421" s="22"/>
      <c r="G421" s="22"/>
      <c r="H421" s="23"/>
      <c r="I421" s="24"/>
      <c r="J421" s="133"/>
      <c r="K421" s="133"/>
      <c r="L421" s="133"/>
      <c r="M421" s="114"/>
      <c r="N421" s="26"/>
      <c r="O421" s="27"/>
    </row>
    <row r="422" s="17" customFormat="1" ht="13.2" spans="1:15">
      <c r="A422" s="18"/>
      <c r="B422" s="19"/>
      <c r="C422" s="20"/>
      <c r="D422" s="20"/>
      <c r="E422" s="21"/>
      <c r="F422" s="22"/>
      <c r="G422" s="22"/>
      <c r="H422" s="23"/>
      <c r="I422" s="24"/>
      <c r="J422" s="133"/>
      <c r="K422" s="133"/>
      <c r="L422" s="133"/>
      <c r="M422" s="114"/>
      <c r="N422" s="26"/>
      <c r="O422" s="27"/>
    </row>
    <row r="423" s="17" customFormat="1" ht="13.2" spans="1:15">
      <c r="A423" s="18"/>
      <c r="B423" s="19"/>
      <c r="C423" s="20"/>
      <c r="D423" s="20"/>
      <c r="E423" s="21"/>
      <c r="F423" s="22"/>
      <c r="G423" s="22"/>
      <c r="H423" s="23"/>
      <c r="I423" s="24"/>
      <c r="J423" s="133"/>
      <c r="K423" s="133"/>
      <c r="L423" s="133"/>
      <c r="M423" s="114"/>
      <c r="N423" s="26"/>
      <c r="O423" s="27"/>
    </row>
    <row r="424" s="17" customFormat="1" ht="13.2" spans="1:15">
      <c r="A424" s="18"/>
      <c r="B424" s="19"/>
      <c r="C424" s="20"/>
      <c r="D424" s="20"/>
      <c r="E424" s="21"/>
      <c r="F424" s="22"/>
      <c r="G424" s="22"/>
      <c r="H424" s="23"/>
      <c r="I424" s="24"/>
      <c r="J424" s="133"/>
      <c r="K424" s="133"/>
      <c r="L424" s="133"/>
      <c r="M424" s="114"/>
      <c r="N424" s="26"/>
      <c r="O424" s="27"/>
    </row>
    <row r="425" s="17" customFormat="1" ht="13.2" spans="1:15">
      <c r="A425" s="18"/>
      <c r="B425" s="19"/>
      <c r="C425" s="20"/>
      <c r="D425" s="20"/>
      <c r="E425" s="21"/>
      <c r="F425" s="22"/>
      <c r="G425" s="22"/>
      <c r="H425" s="23"/>
      <c r="I425" s="24"/>
      <c r="J425" s="133"/>
      <c r="K425" s="133"/>
      <c r="L425" s="133"/>
      <c r="M425" s="114"/>
      <c r="N425" s="26"/>
      <c r="O425" s="27"/>
    </row>
    <row r="426" s="17" customFormat="1" ht="13.2" spans="1:15">
      <c r="A426" s="18"/>
      <c r="B426" s="19"/>
      <c r="C426" s="20"/>
      <c r="D426" s="20"/>
      <c r="E426" s="21"/>
      <c r="F426" s="22"/>
      <c r="G426" s="22"/>
      <c r="H426" s="23"/>
      <c r="I426" s="24"/>
      <c r="J426" s="133"/>
      <c r="K426" s="133"/>
      <c r="L426" s="133"/>
      <c r="M426" s="114"/>
      <c r="N426" s="26"/>
      <c r="O426" s="27"/>
    </row>
    <row r="427" s="17" customFormat="1" ht="13.2" spans="1:15">
      <c r="A427" s="18"/>
      <c r="B427" s="19"/>
      <c r="C427" s="20"/>
      <c r="D427" s="20"/>
      <c r="E427" s="21"/>
      <c r="F427" s="22"/>
      <c r="G427" s="22"/>
      <c r="H427" s="23"/>
      <c r="I427" s="24"/>
      <c r="J427" s="133"/>
      <c r="K427" s="133"/>
      <c r="L427" s="133"/>
      <c r="M427" s="114"/>
      <c r="N427" s="26"/>
      <c r="O427" s="27"/>
    </row>
    <row r="428" s="17" customFormat="1" ht="13.2" spans="1:15">
      <c r="A428" s="18"/>
      <c r="B428" s="19"/>
      <c r="C428" s="20"/>
      <c r="D428" s="20"/>
      <c r="E428" s="21"/>
      <c r="F428" s="22"/>
      <c r="G428" s="22"/>
      <c r="H428" s="23"/>
      <c r="I428" s="24"/>
      <c r="J428" s="133"/>
      <c r="K428" s="133"/>
      <c r="L428" s="133"/>
      <c r="M428" s="114"/>
      <c r="N428" s="26"/>
      <c r="O428" s="27"/>
    </row>
    <row r="429" s="17" customFormat="1" ht="13.2" spans="1:15">
      <c r="A429" s="18"/>
      <c r="B429" s="19"/>
      <c r="C429" s="20"/>
      <c r="D429" s="20"/>
      <c r="E429" s="21"/>
      <c r="F429" s="22"/>
      <c r="G429" s="22"/>
      <c r="H429" s="23"/>
      <c r="I429" s="24"/>
      <c r="J429" s="133"/>
      <c r="K429" s="133"/>
      <c r="L429" s="133"/>
      <c r="M429" s="114"/>
      <c r="N429" s="26"/>
      <c r="O429" s="27"/>
    </row>
    <row r="430" s="17" customFormat="1" ht="13.2" spans="1:15">
      <c r="A430" s="18"/>
      <c r="B430" s="19"/>
      <c r="C430" s="20"/>
      <c r="D430" s="20"/>
      <c r="E430" s="21"/>
      <c r="F430" s="22"/>
      <c r="G430" s="22"/>
      <c r="H430" s="23"/>
      <c r="I430" s="24"/>
      <c r="J430" s="133"/>
      <c r="K430" s="133"/>
      <c r="L430" s="133"/>
      <c r="M430" s="114"/>
      <c r="N430" s="26"/>
      <c r="O430" s="27"/>
    </row>
    <row r="431" s="17" customFormat="1" ht="13.2" spans="1:15">
      <c r="A431" s="18"/>
      <c r="B431" s="19"/>
      <c r="C431" s="20"/>
      <c r="D431" s="20"/>
      <c r="E431" s="21"/>
      <c r="F431" s="22"/>
      <c r="G431" s="22"/>
      <c r="H431" s="23"/>
      <c r="I431" s="24"/>
      <c r="J431" s="133"/>
      <c r="K431" s="133"/>
      <c r="L431" s="133"/>
      <c r="M431" s="114"/>
      <c r="N431" s="26"/>
      <c r="O431" s="27"/>
    </row>
    <row r="432" s="17" customFormat="1" ht="13.2" spans="1:15">
      <c r="A432" s="18"/>
      <c r="B432" s="19"/>
      <c r="C432" s="20"/>
      <c r="D432" s="20"/>
      <c r="E432" s="21"/>
      <c r="F432" s="22"/>
      <c r="G432" s="22"/>
      <c r="H432" s="23"/>
      <c r="I432" s="24"/>
      <c r="J432" s="133"/>
      <c r="K432" s="133"/>
      <c r="L432" s="133"/>
      <c r="M432" s="114"/>
      <c r="N432" s="26"/>
      <c r="O432" s="27"/>
    </row>
    <row r="433" s="17" customFormat="1" ht="13.2" spans="1:15">
      <c r="A433" s="18"/>
      <c r="B433" s="19"/>
      <c r="C433" s="20"/>
      <c r="D433" s="20"/>
      <c r="E433" s="21"/>
      <c r="F433" s="22"/>
      <c r="G433" s="22"/>
      <c r="H433" s="23"/>
      <c r="I433" s="24"/>
      <c r="J433" s="133"/>
      <c r="K433" s="133"/>
      <c r="L433" s="133"/>
      <c r="M433" s="114"/>
      <c r="N433" s="26"/>
      <c r="O433" s="27"/>
    </row>
    <row r="434" s="17" customFormat="1" ht="13.2" spans="1:15">
      <c r="A434" s="18"/>
      <c r="B434" s="19"/>
      <c r="C434" s="20"/>
      <c r="D434" s="20"/>
      <c r="E434" s="21"/>
      <c r="F434" s="22"/>
      <c r="G434" s="22"/>
      <c r="H434" s="23"/>
      <c r="I434" s="24"/>
      <c r="J434" s="133"/>
      <c r="K434" s="133"/>
      <c r="L434" s="133"/>
      <c r="M434" s="114"/>
      <c r="N434" s="26"/>
      <c r="O434" s="27"/>
    </row>
    <row r="435" s="17" customFormat="1" ht="13.2" spans="1:15">
      <c r="A435" s="18"/>
      <c r="B435" s="19"/>
      <c r="C435" s="20"/>
      <c r="D435" s="20"/>
      <c r="E435" s="21"/>
      <c r="F435" s="22"/>
      <c r="G435" s="22"/>
      <c r="H435" s="23"/>
      <c r="I435" s="24"/>
      <c r="J435" s="133"/>
      <c r="K435" s="133"/>
      <c r="L435" s="133"/>
      <c r="M435" s="114"/>
      <c r="N435" s="26"/>
      <c r="O435" s="27"/>
    </row>
    <row r="436" s="17" customFormat="1" ht="13.2" spans="1:15">
      <c r="A436" s="18"/>
      <c r="B436" s="19"/>
      <c r="C436" s="20"/>
      <c r="D436" s="20"/>
      <c r="E436" s="21"/>
      <c r="F436" s="22"/>
      <c r="G436" s="22"/>
      <c r="H436" s="23"/>
      <c r="I436" s="53"/>
      <c r="J436" s="133"/>
      <c r="K436" s="133"/>
      <c r="L436" s="133"/>
      <c r="M436" s="152"/>
      <c r="N436" s="54"/>
      <c r="O436" s="27"/>
    </row>
    <row r="437" s="17" customFormat="1" ht="13.2" spans="1:15">
      <c r="A437" s="18"/>
      <c r="B437" s="19"/>
      <c r="C437" s="20"/>
      <c r="D437" s="20"/>
      <c r="E437" s="21"/>
      <c r="F437" s="22"/>
      <c r="G437" s="22"/>
      <c r="H437" s="23"/>
      <c r="I437" s="24"/>
      <c r="J437" s="133"/>
      <c r="K437" s="133"/>
      <c r="L437" s="133"/>
      <c r="M437" s="114"/>
      <c r="N437" s="26"/>
      <c r="O437" s="27"/>
    </row>
    <row r="438" s="17" customFormat="1" ht="13.2" spans="1:15">
      <c r="A438" s="18"/>
      <c r="B438" s="19"/>
      <c r="C438" s="20"/>
      <c r="D438" s="20"/>
      <c r="E438" s="21"/>
      <c r="F438" s="22"/>
      <c r="G438" s="22"/>
      <c r="H438" s="23"/>
      <c r="I438" s="24"/>
      <c r="J438" s="133"/>
      <c r="K438" s="133"/>
      <c r="L438" s="133"/>
      <c r="M438" s="114"/>
      <c r="N438" s="26"/>
      <c r="O438" s="27"/>
    </row>
    <row r="439" s="17" customFormat="1" ht="13.2" spans="1:15">
      <c r="A439" s="18"/>
      <c r="B439" s="19"/>
      <c r="C439" s="20"/>
      <c r="D439" s="20"/>
      <c r="E439" s="21"/>
      <c r="F439" s="22"/>
      <c r="G439" s="22"/>
      <c r="H439" s="23"/>
      <c r="I439" s="24"/>
      <c r="J439" s="133"/>
      <c r="K439" s="133"/>
      <c r="L439" s="133"/>
      <c r="M439" s="114"/>
      <c r="N439" s="26"/>
      <c r="O439" s="27"/>
    </row>
    <row r="440" s="17" customFormat="1" ht="13.2" spans="1:15">
      <c r="A440" s="18"/>
      <c r="B440" s="19"/>
      <c r="C440" s="20"/>
      <c r="D440" s="20"/>
      <c r="E440" s="21"/>
      <c r="F440" s="22"/>
      <c r="G440" s="22"/>
      <c r="H440" s="23"/>
      <c r="I440" s="24"/>
      <c r="J440" s="133"/>
      <c r="K440" s="133"/>
      <c r="L440" s="133"/>
      <c r="M440" s="114"/>
      <c r="N440" s="26"/>
      <c r="O440" s="27"/>
    </row>
    <row r="441" s="17" customFormat="1" ht="13.2" spans="1:15">
      <c r="A441" s="18"/>
      <c r="B441" s="19"/>
      <c r="C441" s="20"/>
      <c r="D441" s="20"/>
      <c r="E441" s="21"/>
      <c r="F441" s="22"/>
      <c r="G441" s="22"/>
      <c r="H441" s="23"/>
      <c r="I441" s="24"/>
      <c r="J441" s="133"/>
      <c r="K441" s="133"/>
      <c r="L441" s="133"/>
      <c r="M441" s="114"/>
      <c r="N441" s="26"/>
      <c r="O441" s="27"/>
    </row>
    <row r="442" s="17" customFormat="1" ht="13.2" spans="1:15">
      <c r="A442" s="18"/>
      <c r="B442" s="19"/>
      <c r="C442" s="20"/>
      <c r="D442" s="20"/>
      <c r="E442" s="21"/>
      <c r="F442" s="22"/>
      <c r="G442" s="22"/>
      <c r="H442" s="23"/>
      <c r="I442" s="24"/>
      <c r="J442" s="133"/>
      <c r="K442" s="133"/>
      <c r="L442" s="133"/>
      <c r="M442" s="114"/>
      <c r="N442" s="26"/>
      <c r="O442" s="27"/>
    </row>
    <row r="443" s="17" customFormat="1" ht="13.2" spans="1:15">
      <c r="A443" s="18"/>
      <c r="B443" s="19"/>
      <c r="C443" s="20"/>
      <c r="D443" s="20"/>
      <c r="E443" s="21"/>
      <c r="F443" s="22"/>
      <c r="G443" s="22"/>
      <c r="H443" s="23"/>
      <c r="I443" s="24"/>
      <c r="J443" s="133"/>
      <c r="K443" s="133"/>
      <c r="L443" s="133"/>
      <c r="M443" s="114"/>
      <c r="N443" s="26"/>
      <c r="O443" s="27"/>
    </row>
    <row r="444" s="17" customFormat="1" ht="13.2" spans="1:15">
      <c r="A444" s="18"/>
      <c r="B444" s="19"/>
      <c r="C444" s="20"/>
      <c r="D444" s="20"/>
      <c r="E444" s="21"/>
      <c r="F444" s="22"/>
      <c r="G444" s="22"/>
      <c r="H444" s="23"/>
      <c r="I444" s="24"/>
      <c r="J444" s="133"/>
      <c r="K444" s="133"/>
      <c r="L444" s="133"/>
      <c r="M444" s="114"/>
      <c r="N444" s="26"/>
      <c r="O444" s="27"/>
    </row>
    <row r="445" s="17" customFormat="1" ht="13.2" spans="1:15">
      <c r="A445" s="18"/>
      <c r="B445" s="19"/>
      <c r="C445" s="20"/>
      <c r="D445" s="20"/>
      <c r="E445" s="21"/>
      <c r="F445" s="22"/>
      <c r="G445" s="22"/>
      <c r="H445" s="23"/>
      <c r="I445" s="24"/>
      <c r="J445" s="133"/>
      <c r="K445" s="133"/>
      <c r="L445" s="133"/>
      <c r="M445" s="114"/>
      <c r="N445" s="26"/>
      <c r="O445" s="27"/>
    </row>
    <row r="446" s="17" customFormat="1" ht="13.2" spans="1:15">
      <c r="A446" s="18"/>
      <c r="B446" s="19"/>
      <c r="C446" s="20"/>
      <c r="D446" s="20"/>
      <c r="E446" s="21"/>
      <c r="F446" s="22"/>
      <c r="G446" s="22"/>
      <c r="H446" s="23"/>
      <c r="I446" s="24"/>
      <c r="J446" s="133"/>
      <c r="K446" s="133"/>
      <c r="L446" s="133"/>
      <c r="M446" s="114"/>
      <c r="N446" s="26"/>
      <c r="O446" s="27"/>
    </row>
    <row r="447" s="17" customFormat="1" ht="13.2" spans="1:15">
      <c r="A447" s="18"/>
      <c r="B447" s="19"/>
      <c r="C447" s="20"/>
      <c r="D447" s="20"/>
      <c r="E447" s="21"/>
      <c r="F447" s="22"/>
      <c r="G447" s="22"/>
      <c r="H447" s="23"/>
      <c r="I447" s="24"/>
      <c r="J447" s="133"/>
      <c r="K447" s="133"/>
      <c r="L447" s="133"/>
      <c r="M447" s="114"/>
      <c r="N447" s="26"/>
      <c r="O447" s="27"/>
    </row>
    <row r="448" s="17" customFormat="1" ht="13.2" spans="1:15">
      <c r="A448" s="18"/>
      <c r="B448" s="19"/>
      <c r="C448" s="20"/>
      <c r="D448" s="20"/>
      <c r="E448" s="21"/>
      <c r="F448" s="22"/>
      <c r="G448" s="22"/>
      <c r="H448" s="23"/>
      <c r="I448" s="24"/>
      <c r="J448" s="133"/>
      <c r="K448" s="133"/>
      <c r="L448" s="133"/>
      <c r="M448" s="114"/>
      <c r="N448" s="26"/>
      <c r="O448" s="27"/>
    </row>
    <row r="449" s="17" customFormat="1" ht="13.2" spans="1:15">
      <c r="A449" s="18"/>
      <c r="B449" s="19"/>
      <c r="C449" s="20"/>
      <c r="D449" s="20"/>
      <c r="E449" s="21"/>
      <c r="F449" s="22"/>
      <c r="G449" s="22"/>
      <c r="H449" s="23"/>
      <c r="I449" s="24"/>
      <c r="J449" s="133"/>
      <c r="K449" s="133"/>
      <c r="L449" s="133"/>
      <c r="M449" s="114"/>
      <c r="N449" s="26"/>
      <c r="O449" s="27"/>
    </row>
    <row r="450" s="17" customFormat="1" ht="13.2" spans="1:15">
      <c r="A450" s="18"/>
      <c r="B450" s="19"/>
      <c r="C450" s="20"/>
      <c r="D450" s="20"/>
      <c r="E450" s="21"/>
      <c r="F450" s="22"/>
      <c r="G450" s="22"/>
      <c r="H450" s="23"/>
      <c r="I450" s="24"/>
      <c r="J450" s="133"/>
      <c r="K450" s="133"/>
      <c r="L450" s="133"/>
      <c r="M450" s="114"/>
      <c r="N450" s="26"/>
      <c r="O450" s="27"/>
    </row>
    <row r="451" s="17" customFormat="1" ht="13.2" spans="1:15">
      <c r="A451" s="18"/>
      <c r="B451" s="19"/>
      <c r="C451" s="20"/>
      <c r="D451" s="20"/>
      <c r="E451" s="21"/>
      <c r="F451" s="22"/>
      <c r="G451" s="22"/>
      <c r="H451" s="23"/>
      <c r="I451" s="24"/>
      <c r="J451" s="133"/>
      <c r="K451" s="133"/>
      <c r="L451" s="133"/>
      <c r="M451" s="114"/>
      <c r="N451" s="26"/>
      <c r="O451" s="27"/>
    </row>
    <row r="452" s="17" customFormat="1" ht="13.2" spans="1:15">
      <c r="A452" s="18"/>
      <c r="B452" s="19"/>
      <c r="C452" s="20"/>
      <c r="D452" s="20"/>
      <c r="E452" s="21"/>
      <c r="F452" s="22"/>
      <c r="G452" s="22"/>
      <c r="H452" s="23"/>
      <c r="I452" s="24"/>
      <c r="J452" s="133"/>
      <c r="K452" s="133"/>
      <c r="L452" s="133"/>
      <c r="M452" s="114"/>
      <c r="N452" s="26"/>
      <c r="O452" s="27"/>
    </row>
    <row r="453" s="17" customFormat="1" ht="13.2" spans="1:15">
      <c r="A453" s="18"/>
      <c r="B453" s="19"/>
      <c r="C453" s="20"/>
      <c r="D453" s="20"/>
      <c r="E453" s="21"/>
      <c r="F453" s="22"/>
      <c r="G453" s="22"/>
      <c r="H453" s="23"/>
      <c r="I453" s="24"/>
      <c r="J453" s="133"/>
      <c r="K453" s="133"/>
      <c r="L453" s="133"/>
      <c r="M453" s="114"/>
      <c r="N453" s="26"/>
      <c r="O453" s="27"/>
    </row>
    <row r="454" s="17" customFormat="1" ht="13.2" spans="1:15">
      <c r="A454" s="18"/>
      <c r="B454" s="19"/>
      <c r="C454" s="20"/>
      <c r="D454" s="20"/>
      <c r="E454" s="21"/>
      <c r="F454" s="22"/>
      <c r="G454" s="22"/>
      <c r="H454" s="23"/>
      <c r="I454" s="24"/>
      <c r="J454" s="133"/>
      <c r="K454" s="133"/>
      <c r="L454" s="133"/>
      <c r="M454" s="114"/>
      <c r="N454" s="26"/>
      <c r="O454" s="27"/>
    </row>
    <row r="455" s="17" customFormat="1" ht="13.2" spans="1:15">
      <c r="A455" s="18"/>
      <c r="B455" s="19"/>
      <c r="C455" s="20"/>
      <c r="D455" s="20"/>
      <c r="E455" s="21"/>
      <c r="F455" s="22"/>
      <c r="G455" s="22"/>
      <c r="H455" s="23"/>
      <c r="I455" s="24"/>
      <c r="J455" s="133"/>
      <c r="K455" s="133"/>
      <c r="L455" s="133"/>
      <c r="M455" s="114"/>
      <c r="N455" s="26"/>
      <c r="O455" s="27"/>
    </row>
    <row r="456" s="17" customFormat="1" ht="13.2" spans="1:15">
      <c r="A456" s="18"/>
      <c r="B456" s="19"/>
      <c r="C456" s="20"/>
      <c r="D456" s="20"/>
      <c r="E456" s="21"/>
      <c r="F456" s="22"/>
      <c r="G456" s="22"/>
      <c r="H456" s="23"/>
      <c r="I456" s="24"/>
      <c r="J456" s="133"/>
      <c r="K456" s="133"/>
      <c r="L456" s="133"/>
      <c r="M456" s="114"/>
      <c r="N456" s="26"/>
      <c r="O456" s="27"/>
    </row>
    <row r="457" s="17" customFormat="1" ht="13.2" spans="1:15">
      <c r="A457" s="18"/>
      <c r="B457" s="19"/>
      <c r="C457" s="20"/>
      <c r="D457" s="20"/>
      <c r="E457" s="21"/>
      <c r="F457" s="22"/>
      <c r="G457" s="22"/>
      <c r="H457" s="23"/>
      <c r="I457" s="24"/>
      <c r="J457" s="133"/>
      <c r="K457" s="133"/>
      <c r="L457" s="133"/>
      <c r="M457" s="114"/>
      <c r="N457" s="26"/>
      <c r="O457" s="27"/>
    </row>
    <row r="458" s="17" customFormat="1" ht="13.2" spans="1:15">
      <c r="A458" s="18"/>
      <c r="B458" s="19"/>
      <c r="C458" s="20"/>
      <c r="D458" s="20"/>
      <c r="E458" s="21"/>
      <c r="F458" s="22"/>
      <c r="G458" s="22"/>
      <c r="H458" s="23"/>
      <c r="I458" s="24"/>
      <c r="J458" s="133"/>
      <c r="K458" s="133"/>
      <c r="L458" s="133"/>
      <c r="M458" s="114"/>
      <c r="N458" s="26"/>
      <c r="O458" s="27"/>
    </row>
    <row r="459" s="17" customFormat="1" ht="13.2" spans="1:15">
      <c r="A459" s="18"/>
      <c r="B459" s="19"/>
      <c r="C459" s="20"/>
      <c r="D459" s="20"/>
      <c r="E459" s="21"/>
      <c r="F459" s="22"/>
      <c r="G459" s="22"/>
      <c r="H459" s="23"/>
      <c r="I459" s="24"/>
      <c r="J459" s="133"/>
      <c r="K459" s="133"/>
      <c r="L459" s="133"/>
      <c r="M459" s="114"/>
      <c r="N459" s="26"/>
      <c r="O459" s="27"/>
    </row>
    <row r="460" s="17" customFormat="1" ht="13.2" spans="1:15">
      <c r="A460" s="18"/>
      <c r="B460" s="19"/>
      <c r="C460" s="20"/>
      <c r="D460" s="20"/>
      <c r="E460" s="21"/>
      <c r="F460" s="22"/>
      <c r="G460" s="22"/>
      <c r="H460" s="23"/>
      <c r="I460" s="24"/>
      <c r="J460" s="133"/>
      <c r="K460" s="133"/>
      <c r="L460" s="133"/>
      <c r="M460" s="114"/>
      <c r="N460" s="26"/>
      <c r="O460" s="27"/>
    </row>
    <row r="461" s="17" customFormat="1" ht="13.2" spans="1:15">
      <c r="A461" s="18"/>
      <c r="B461" s="19"/>
      <c r="C461" s="20"/>
      <c r="D461" s="20"/>
      <c r="E461" s="21"/>
      <c r="F461" s="22"/>
      <c r="G461" s="22"/>
      <c r="H461" s="23"/>
      <c r="I461" s="24"/>
      <c r="J461" s="133"/>
      <c r="K461" s="133"/>
      <c r="L461" s="133"/>
      <c r="M461" s="114"/>
      <c r="N461" s="26"/>
      <c r="O461" s="27"/>
    </row>
    <row r="462" s="17" customFormat="1" ht="13.2" spans="1:15">
      <c r="A462" s="18"/>
      <c r="B462" s="19"/>
      <c r="C462" s="20"/>
      <c r="D462" s="20"/>
      <c r="E462" s="21"/>
      <c r="F462" s="22"/>
      <c r="G462" s="22"/>
      <c r="H462" s="23"/>
      <c r="I462" s="24"/>
      <c r="J462" s="133"/>
      <c r="K462" s="133"/>
      <c r="L462" s="133"/>
      <c r="M462" s="114"/>
      <c r="N462" s="26"/>
      <c r="O462" s="27"/>
    </row>
    <row r="463" s="17" customFormat="1" ht="13.2" spans="1:15">
      <c r="A463" s="18"/>
      <c r="B463" s="19"/>
      <c r="C463" s="20"/>
      <c r="D463" s="20"/>
      <c r="E463" s="21"/>
      <c r="F463" s="22"/>
      <c r="G463" s="22"/>
      <c r="H463" s="23"/>
      <c r="I463" s="24"/>
      <c r="J463" s="133"/>
      <c r="K463" s="133"/>
      <c r="L463" s="133"/>
      <c r="M463" s="114"/>
      <c r="N463" s="26"/>
      <c r="O463" s="27"/>
    </row>
    <row r="464" s="17" customFormat="1" ht="13.2" spans="1:15">
      <c r="A464" s="18"/>
      <c r="B464" s="19"/>
      <c r="C464" s="20"/>
      <c r="D464" s="20"/>
      <c r="E464" s="21"/>
      <c r="F464" s="22"/>
      <c r="G464" s="22"/>
      <c r="H464" s="23"/>
      <c r="I464" s="24"/>
      <c r="J464" s="133"/>
      <c r="K464" s="133"/>
      <c r="L464" s="133"/>
      <c r="M464" s="114"/>
      <c r="N464" s="26"/>
      <c r="O464" s="27"/>
    </row>
    <row r="465" s="17" customFormat="1" ht="13.2" spans="1:15">
      <c r="A465" s="18"/>
      <c r="B465" s="19"/>
      <c r="C465" s="20"/>
      <c r="D465" s="20"/>
      <c r="E465" s="21"/>
      <c r="F465" s="22"/>
      <c r="G465" s="22"/>
      <c r="H465" s="23"/>
      <c r="I465" s="24"/>
      <c r="J465" s="133"/>
      <c r="K465" s="133"/>
      <c r="L465" s="133"/>
      <c r="M465" s="114"/>
      <c r="N465" s="26"/>
      <c r="O465" s="27"/>
    </row>
    <row r="466" s="17" customFormat="1" ht="13.2" spans="1:15">
      <c r="A466" s="18"/>
      <c r="B466" s="19"/>
      <c r="C466" s="20"/>
      <c r="D466" s="20"/>
      <c r="E466" s="21"/>
      <c r="F466" s="22"/>
      <c r="G466" s="22"/>
      <c r="H466" s="23"/>
      <c r="I466" s="24"/>
      <c r="J466" s="133"/>
      <c r="K466" s="133"/>
      <c r="L466" s="133"/>
      <c r="M466" s="114"/>
      <c r="N466" s="26"/>
      <c r="O466" s="27"/>
    </row>
    <row r="467" s="17" customFormat="1" ht="13.2" spans="1:15">
      <c r="A467" s="18"/>
      <c r="B467" s="19"/>
      <c r="C467" s="20"/>
      <c r="D467" s="20"/>
      <c r="E467" s="21"/>
      <c r="F467" s="22"/>
      <c r="G467" s="22"/>
      <c r="H467" s="23"/>
      <c r="I467" s="24"/>
      <c r="J467" s="133"/>
      <c r="K467" s="133"/>
      <c r="L467" s="133"/>
      <c r="M467" s="114"/>
      <c r="N467" s="26"/>
      <c r="O467" s="27"/>
    </row>
    <row r="468" s="17" customFormat="1" ht="13.2" spans="1:15">
      <c r="A468" s="18"/>
      <c r="B468" s="19"/>
      <c r="C468" s="20"/>
      <c r="D468" s="20"/>
      <c r="E468" s="21"/>
      <c r="F468" s="22"/>
      <c r="G468" s="22"/>
      <c r="H468" s="23"/>
      <c r="I468" s="24"/>
      <c r="J468" s="133"/>
      <c r="K468" s="133"/>
      <c r="L468" s="133"/>
      <c r="M468" s="114"/>
      <c r="N468" s="26"/>
      <c r="O468" s="27"/>
    </row>
    <row r="469" s="17" customFormat="1" ht="13.2" spans="1:15">
      <c r="A469" s="18"/>
      <c r="B469" s="19"/>
      <c r="C469" s="20"/>
      <c r="D469" s="20"/>
      <c r="E469" s="21"/>
      <c r="F469" s="22"/>
      <c r="G469" s="22"/>
      <c r="H469" s="23"/>
      <c r="I469" s="24"/>
      <c r="J469" s="133"/>
      <c r="K469" s="133"/>
      <c r="L469" s="133"/>
      <c r="M469" s="114"/>
      <c r="N469" s="26"/>
      <c r="O469" s="27"/>
    </row>
    <row r="470" s="17" customFormat="1" ht="13.2" spans="1:15">
      <c r="A470" s="18"/>
      <c r="B470" s="19"/>
      <c r="C470" s="20"/>
      <c r="D470" s="20"/>
      <c r="E470" s="21"/>
      <c r="F470" s="22"/>
      <c r="G470" s="22"/>
      <c r="H470" s="23"/>
      <c r="I470" s="24"/>
      <c r="J470" s="133"/>
      <c r="K470" s="133"/>
      <c r="L470" s="133"/>
      <c r="M470" s="114"/>
      <c r="N470" s="26"/>
      <c r="O470" s="27"/>
    </row>
    <row r="471" s="17" customFormat="1" ht="13.2" spans="1:15">
      <c r="A471" s="18"/>
      <c r="B471" s="19"/>
      <c r="C471" s="20"/>
      <c r="D471" s="20"/>
      <c r="E471" s="21"/>
      <c r="F471" s="22"/>
      <c r="G471" s="22"/>
      <c r="H471" s="23"/>
      <c r="I471" s="24"/>
      <c r="J471" s="133"/>
      <c r="K471" s="133"/>
      <c r="L471" s="133"/>
      <c r="M471" s="114"/>
      <c r="N471" s="26"/>
      <c r="O471" s="27"/>
    </row>
    <row r="472" s="17" customFormat="1" ht="13.2" spans="1:15">
      <c r="A472" s="18"/>
      <c r="B472" s="19"/>
      <c r="C472" s="20"/>
      <c r="D472" s="20"/>
      <c r="E472" s="21"/>
      <c r="F472" s="22"/>
      <c r="G472" s="22"/>
      <c r="H472" s="23"/>
      <c r="I472" s="24"/>
      <c r="J472" s="133"/>
      <c r="K472" s="133"/>
      <c r="L472" s="133"/>
      <c r="M472" s="114"/>
      <c r="N472" s="26"/>
      <c r="O472" s="27"/>
    </row>
    <row r="473" s="17" customFormat="1" ht="13.2" spans="1:15">
      <c r="A473" s="18"/>
      <c r="B473" s="19"/>
      <c r="C473" s="20"/>
      <c r="D473" s="20"/>
      <c r="E473" s="21"/>
      <c r="F473" s="22"/>
      <c r="G473" s="22"/>
      <c r="H473" s="23"/>
      <c r="I473" s="24"/>
      <c r="J473" s="133"/>
      <c r="K473" s="133"/>
      <c r="L473" s="133"/>
      <c r="M473" s="114"/>
      <c r="N473" s="26"/>
      <c r="O473" s="27"/>
    </row>
    <row r="474" s="17" customFormat="1" ht="13.2" spans="1:15">
      <c r="A474" s="18"/>
      <c r="B474" s="19"/>
      <c r="C474" s="20"/>
      <c r="D474" s="20"/>
      <c r="E474" s="21"/>
      <c r="F474" s="22"/>
      <c r="G474" s="22"/>
      <c r="H474" s="23"/>
      <c r="I474" s="24"/>
      <c r="J474" s="133"/>
      <c r="K474" s="133"/>
      <c r="L474" s="133"/>
      <c r="M474" s="114"/>
      <c r="N474" s="26"/>
      <c r="O474" s="27"/>
    </row>
    <row r="475" s="17" customFormat="1" ht="13.2" spans="1:15">
      <c r="A475" s="18"/>
      <c r="B475" s="19"/>
      <c r="C475" s="20"/>
      <c r="D475" s="20"/>
      <c r="E475" s="21"/>
      <c r="F475" s="22"/>
      <c r="G475" s="22"/>
      <c r="H475" s="23"/>
      <c r="I475" s="24"/>
      <c r="J475" s="133"/>
      <c r="K475" s="133"/>
      <c r="L475" s="133"/>
      <c r="M475" s="114"/>
      <c r="N475" s="26"/>
      <c r="O475" s="27"/>
    </row>
    <row r="476" s="17" customFormat="1" ht="13.2" spans="1:15">
      <c r="A476" s="18"/>
      <c r="B476" s="19"/>
      <c r="C476" s="20"/>
      <c r="D476" s="20"/>
      <c r="E476" s="21"/>
      <c r="F476" s="22"/>
      <c r="G476" s="22"/>
      <c r="H476" s="23"/>
      <c r="I476" s="24"/>
      <c r="J476" s="133"/>
      <c r="K476" s="133"/>
      <c r="L476" s="133"/>
      <c r="M476" s="114"/>
      <c r="N476" s="26"/>
      <c r="O476" s="27"/>
    </row>
    <row r="477" s="17" customFormat="1" ht="13.2" spans="1:15">
      <c r="A477" s="18"/>
      <c r="B477" s="19"/>
      <c r="C477" s="20"/>
      <c r="D477" s="20"/>
      <c r="E477" s="21"/>
      <c r="F477" s="22"/>
      <c r="G477" s="22"/>
      <c r="H477" s="23"/>
      <c r="I477" s="24"/>
      <c r="J477" s="133"/>
      <c r="K477" s="133"/>
      <c r="L477" s="133"/>
      <c r="M477" s="114"/>
      <c r="N477" s="26"/>
      <c r="O477" s="27"/>
    </row>
    <row r="478" s="17" customFormat="1" ht="13.2" spans="1:15">
      <c r="A478" s="18"/>
      <c r="B478" s="19"/>
      <c r="C478" s="20"/>
      <c r="D478" s="20"/>
      <c r="E478" s="21"/>
      <c r="F478" s="22"/>
      <c r="G478" s="22"/>
      <c r="H478" s="23"/>
      <c r="I478" s="24"/>
      <c r="J478" s="133"/>
      <c r="K478" s="133"/>
      <c r="L478" s="133"/>
      <c r="M478" s="114"/>
      <c r="N478" s="26"/>
      <c r="O478" s="27"/>
    </row>
    <row r="479" s="17" customFormat="1" ht="13.2" spans="1:15">
      <c r="A479" s="18"/>
      <c r="B479" s="19"/>
      <c r="C479" s="20"/>
      <c r="D479" s="20"/>
      <c r="E479" s="21"/>
      <c r="F479" s="22"/>
      <c r="G479" s="22"/>
      <c r="H479" s="23"/>
      <c r="I479" s="24"/>
      <c r="J479" s="133"/>
      <c r="K479" s="133"/>
      <c r="L479" s="133"/>
      <c r="M479" s="114"/>
      <c r="N479" s="26"/>
      <c r="O479" s="27"/>
    </row>
    <row r="480" s="17" customFormat="1" ht="13.2" spans="1:15">
      <c r="A480" s="18"/>
      <c r="B480" s="19"/>
      <c r="C480" s="20"/>
      <c r="D480" s="20"/>
      <c r="E480" s="21"/>
      <c r="F480" s="22"/>
      <c r="G480" s="22"/>
      <c r="H480" s="23"/>
      <c r="I480" s="24"/>
      <c r="J480" s="133"/>
      <c r="K480" s="133"/>
      <c r="L480" s="133"/>
      <c r="M480" s="114"/>
      <c r="N480" s="26"/>
      <c r="O480" s="27"/>
    </row>
    <row r="481" s="17" customFormat="1" ht="13.2" spans="1:15">
      <c r="A481" s="18"/>
      <c r="B481" s="19"/>
      <c r="C481" s="20"/>
      <c r="D481" s="20"/>
      <c r="E481" s="21"/>
      <c r="F481" s="22"/>
      <c r="G481" s="22"/>
      <c r="H481" s="23"/>
      <c r="I481" s="24"/>
      <c r="J481" s="133"/>
      <c r="K481" s="133"/>
      <c r="L481" s="133"/>
      <c r="M481" s="114"/>
      <c r="N481" s="26"/>
      <c r="O481" s="27"/>
    </row>
    <row r="482" s="17" customFormat="1" ht="13.2" spans="1:15">
      <c r="A482" s="18"/>
      <c r="B482" s="19"/>
      <c r="C482" s="20"/>
      <c r="D482" s="20"/>
      <c r="E482" s="21"/>
      <c r="F482" s="22"/>
      <c r="G482" s="22"/>
      <c r="H482" s="23"/>
      <c r="I482" s="24"/>
      <c r="J482" s="133"/>
      <c r="K482" s="133"/>
      <c r="L482" s="133"/>
      <c r="M482" s="114"/>
      <c r="N482" s="26"/>
      <c r="O482" s="27"/>
    </row>
    <row r="483" s="17" customFormat="1" ht="13.2" spans="1:15">
      <c r="A483" s="18"/>
      <c r="B483" s="19"/>
      <c r="C483" s="20"/>
      <c r="D483" s="20"/>
      <c r="E483" s="21"/>
      <c r="F483" s="22"/>
      <c r="G483" s="22"/>
      <c r="H483" s="23"/>
      <c r="I483" s="24"/>
      <c r="J483" s="133"/>
      <c r="K483" s="133"/>
      <c r="L483" s="133"/>
      <c r="M483" s="114"/>
      <c r="N483" s="26"/>
      <c r="O483" s="27"/>
    </row>
    <row r="484" s="17" customFormat="1" ht="13.2" spans="1:15">
      <c r="A484" s="18"/>
      <c r="B484" s="19"/>
      <c r="C484" s="20"/>
      <c r="D484" s="20"/>
      <c r="E484" s="21"/>
      <c r="F484" s="22"/>
      <c r="G484" s="22"/>
      <c r="H484" s="23"/>
      <c r="I484" s="24"/>
      <c r="J484" s="133"/>
      <c r="K484" s="133"/>
      <c r="L484" s="133"/>
      <c r="M484" s="114"/>
      <c r="N484" s="26"/>
      <c r="O484" s="27"/>
    </row>
    <row r="485" s="17" customFormat="1" ht="13.2" spans="1:15">
      <c r="A485" s="18"/>
      <c r="B485" s="19"/>
      <c r="C485" s="20"/>
      <c r="D485" s="20"/>
      <c r="E485" s="21"/>
      <c r="F485" s="22"/>
      <c r="G485" s="22"/>
      <c r="H485" s="23"/>
      <c r="I485" s="24"/>
      <c r="J485" s="133"/>
      <c r="K485" s="133"/>
      <c r="L485" s="133"/>
      <c r="M485" s="114"/>
      <c r="N485" s="26"/>
      <c r="O485" s="27"/>
    </row>
    <row r="486" s="17" customFormat="1" ht="13.2" spans="1:15">
      <c r="A486" s="18"/>
      <c r="B486" s="19"/>
      <c r="C486" s="20"/>
      <c r="D486" s="20"/>
      <c r="E486" s="21"/>
      <c r="F486" s="22"/>
      <c r="G486" s="22"/>
      <c r="H486" s="23"/>
      <c r="I486" s="24"/>
      <c r="J486" s="133"/>
      <c r="K486" s="133"/>
      <c r="L486" s="133"/>
      <c r="M486" s="114"/>
      <c r="N486" s="26"/>
      <c r="O486" s="27"/>
    </row>
    <row r="487" s="17" customFormat="1" ht="13.2" spans="1:15">
      <c r="A487" s="18"/>
      <c r="B487" s="19"/>
      <c r="C487" s="20"/>
      <c r="D487" s="20"/>
      <c r="E487" s="21"/>
      <c r="F487" s="22"/>
      <c r="G487" s="22"/>
      <c r="H487" s="23"/>
      <c r="I487" s="24"/>
      <c r="J487" s="133"/>
      <c r="K487" s="133"/>
      <c r="L487" s="133"/>
      <c r="M487" s="114"/>
      <c r="N487" s="26"/>
      <c r="O487" s="27"/>
    </row>
    <row r="488" s="17" customFormat="1" ht="13.2" spans="1:15">
      <c r="A488" s="18"/>
      <c r="B488" s="19"/>
      <c r="C488" s="20"/>
      <c r="D488" s="20"/>
      <c r="E488" s="21"/>
      <c r="F488" s="22"/>
      <c r="G488" s="22"/>
      <c r="H488" s="23"/>
      <c r="I488" s="24"/>
      <c r="J488" s="133"/>
      <c r="K488" s="133"/>
      <c r="L488" s="133"/>
      <c r="M488" s="114"/>
      <c r="N488" s="26"/>
      <c r="O488" s="27"/>
    </row>
    <row r="489" s="17" customFormat="1" ht="13.2" spans="1:15">
      <c r="A489" s="18"/>
      <c r="B489" s="19"/>
      <c r="C489" s="20"/>
      <c r="D489" s="20"/>
      <c r="E489" s="21"/>
      <c r="F489" s="22"/>
      <c r="G489" s="22"/>
      <c r="H489" s="23"/>
      <c r="I489" s="24"/>
      <c r="J489" s="133"/>
      <c r="K489" s="133"/>
      <c r="L489" s="133"/>
      <c r="M489" s="114"/>
      <c r="N489" s="26"/>
      <c r="O489" s="27"/>
    </row>
    <row r="490" s="17" customFormat="1" ht="13.2" spans="1:15">
      <c r="A490" s="18"/>
      <c r="B490" s="19"/>
      <c r="C490" s="20"/>
      <c r="D490" s="20"/>
      <c r="E490" s="21"/>
      <c r="F490" s="22"/>
      <c r="G490" s="22"/>
      <c r="H490" s="23"/>
      <c r="I490" s="24"/>
      <c r="J490" s="133"/>
      <c r="K490" s="133"/>
      <c r="L490" s="133"/>
      <c r="M490" s="114"/>
      <c r="N490" s="26"/>
      <c r="O490" s="27"/>
    </row>
    <row r="491" s="17" customFormat="1" ht="13.2" spans="1:15">
      <c r="A491" s="18"/>
      <c r="B491" s="19"/>
      <c r="C491" s="20"/>
      <c r="D491" s="20"/>
      <c r="E491" s="21"/>
      <c r="F491" s="22"/>
      <c r="G491" s="22"/>
      <c r="H491" s="23"/>
      <c r="I491" s="24"/>
      <c r="J491" s="133"/>
      <c r="K491" s="133"/>
      <c r="L491" s="133"/>
      <c r="M491" s="114"/>
      <c r="N491" s="26"/>
      <c r="O491" s="27"/>
    </row>
    <row r="492" s="17" customFormat="1" ht="13.2" spans="1:15">
      <c r="A492" s="18"/>
      <c r="B492" s="19"/>
      <c r="C492" s="20"/>
      <c r="D492" s="20"/>
      <c r="E492" s="21"/>
      <c r="F492" s="22"/>
      <c r="G492" s="22"/>
      <c r="H492" s="23"/>
      <c r="I492" s="24"/>
      <c r="J492" s="133"/>
      <c r="K492" s="133"/>
      <c r="L492" s="133"/>
      <c r="M492" s="114"/>
      <c r="N492" s="26"/>
      <c r="O492" s="27"/>
    </row>
    <row r="493" s="17" customFormat="1" ht="13.2" spans="1:15">
      <c r="A493" s="18"/>
      <c r="B493" s="19"/>
      <c r="C493" s="20"/>
      <c r="D493" s="20"/>
      <c r="E493" s="21"/>
      <c r="F493" s="22"/>
      <c r="G493" s="22"/>
      <c r="H493" s="23"/>
      <c r="I493" s="24"/>
      <c r="J493" s="133"/>
      <c r="K493" s="133"/>
      <c r="L493" s="133"/>
      <c r="M493" s="114"/>
      <c r="N493" s="26"/>
      <c r="O493" s="27"/>
    </row>
    <row r="494" s="17" customFormat="1" ht="13.2" spans="1:15">
      <c r="A494" s="18"/>
      <c r="B494" s="19"/>
      <c r="C494" s="20"/>
      <c r="D494" s="20"/>
      <c r="E494" s="21"/>
      <c r="F494" s="22"/>
      <c r="G494" s="22"/>
      <c r="H494" s="23"/>
      <c r="I494" s="24"/>
      <c r="J494" s="133"/>
      <c r="K494" s="133"/>
      <c r="L494" s="133"/>
      <c r="M494" s="114"/>
      <c r="N494" s="26"/>
      <c r="O494" s="27"/>
    </row>
    <row r="495" s="17" customFormat="1" ht="13.2" spans="1:15">
      <c r="A495" s="18"/>
      <c r="B495" s="19"/>
      <c r="C495" s="20"/>
      <c r="D495" s="20"/>
      <c r="E495" s="21"/>
      <c r="F495" s="22"/>
      <c r="G495" s="22"/>
      <c r="H495" s="23"/>
      <c r="I495" s="24"/>
      <c r="J495" s="133"/>
      <c r="K495" s="133"/>
      <c r="L495" s="133"/>
      <c r="M495" s="114"/>
      <c r="N495" s="26"/>
      <c r="O495" s="27"/>
    </row>
    <row r="496" s="17" customFormat="1" ht="13.2" spans="1:15">
      <c r="A496" s="18"/>
      <c r="B496" s="19"/>
      <c r="C496" s="20"/>
      <c r="D496" s="20"/>
      <c r="E496" s="21"/>
      <c r="F496" s="22"/>
      <c r="G496" s="22"/>
      <c r="H496" s="23"/>
      <c r="I496" s="24"/>
      <c r="J496" s="133"/>
      <c r="K496" s="133"/>
      <c r="L496" s="133"/>
      <c r="M496" s="114"/>
      <c r="N496" s="26"/>
      <c r="O496" s="27"/>
    </row>
    <row r="497" s="17" customFormat="1" ht="13.2" spans="1:15">
      <c r="A497" s="18"/>
      <c r="B497" s="19"/>
      <c r="C497" s="20"/>
      <c r="D497" s="20"/>
      <c r="E497" s="21"/>
      <c r="F497" s="22"/>
      <c r="G497" s="22"/>
      <c r="H497" s="23"/>
      <c r="I497" s="24"/>
      <c r="J497" s="133"/>
      <c r="K497" s="133"/>
      <c r="L497" s="133"/>
      <c r="M497" s="114"/>
      <c r="N497" s="26"/>
      <c r="O497" s="27"/>
    </row>
    <row r="498" s="17" customFormat="1" ht="13.2" spans="1:15">
      <c r="A498" s="18"/>
      <c r="B498" s="19"/>
      <c r="C498" s="20"/>
      <c r="D498" s="20"/>
      <c r="E498" s="21"/>
      <c r="F498" s="22"/>
      <c r="G498" s="22"/>
      <c r="H498" s="23"/>
      <c r="I498" s="24"/>
      <c r="J498" s="133"/>
      <c r="K498" s="133"/>
      <c r="L498" s="133"/>
      <c r="M498" s="114"/>
      <c r="N498" s="26"/>
      <c r="O498" s="27"/>
    </row>
    <row r="499" s="17" customFormat="1" ht="13.2" spans="1:15">
      <c r="A499" s="18"/>
      <c r="B499" s="19"/>
      <c r="C499" s="20"/>
      <c r="D499" s="20"/>
      <c r="E499" s="21"/>
      <c r="F499" s="22"/>
      <c r="G499" s="22"/>
      <c r="H499" s="23"/>
      <c r="I499" s="24"/>
      <c r="J499" s="133"/>
      <c r="K499" s="133"/>
      <c r="L499" s="133"/>
      <c r="M499" s="114"/>
      <c r="N499" s="26"/>
      <c r="O499" s="27"/>
    </row>
    <row r="500" s="17" customFormat="1" ht="13.2" spans="1:15">
      <c r="A500" s="18"/>
      <c r="B500" s="19"/>
      <c r="C500" s="20"/>
      <c r="D500" s="20"/>
      <c r="E500" s="21"/>
      <c r="F500" s="22"/>
      <c r="G500" s="22"/>
      <c r="H500" s="23"/>
      <c r="I500" s="24"/>
      <c r="J500" s="133"/>
      <c r="K500" s="133"/>
      <c r="L500" s="133"/>
      <c r="M500" s="114"/>
      <c r="N500" s="26"/>
      <c r="O500" s="27"/>
    </row>
    <row r="501" s="17" customFormat="1" ht="13.2" spans="1:15">
      <c r="A501" s="18"/>
      <c r="B501" s="19"/>
      <c r="C501" s="20"/>
      <c r="D501" s="20"/>
      <c r="E501" s="21"/>
      <c r="F501" s="22"/>
      <c r="G501" s="22"/>
      <c r="H501" s="23"/>
      <c r="I501" s="24"/>
      <c r="J501" s="133"/>
      <c r="K501" s="133"/>
      <c r="L501" s="133"/>
      <c r="M501" s="114"/>
      <c r="N501" s="26"/>
      <c r="O501" s="27"/>
    </row>
    <row r="502" s="17" customFormat="1" ht="13.2" spans="1:15">
      <c r="A502" s="18"/>
      <c r="B502" s="19"/>
      <c r="C502" s="20"/>
      <c r="D502" s="20"/>
      <c r="E502" s="21"/>
      <c r="F502" s="22"/>
      <c r="G502" s="22"/>
      <c r="H502" s="23"/>
      <c r="I502" s="24"/>
      <c r="J502" s="133"/>
      <c r="K502" s="133"/>
      <c r="L502" s="133"/>
      <c r="M502" s="114"/>
      <c r="N502" s="26"/>
      <c r="O502" s="27"/>
    </row>
    <row r="503" s="17" customFormat="1" ht="13.2" spans="1:15">
      <c r="A503" s="18"/>
      <c r="B503" s="19"/>
      <c r="C503" s="20"/>
      <c r="D503" s="20"/>
      <c r="E503" s="21"/>
      <c r="F503" s="22"/>
      <c r="G503" s="22"/>
      <c r="H503" s="23"/>
      <c r="I503" s="24"/>
      <c r="J503" s="133"/>
      <c r="K503" s="133"/>
      <c r="L503" s="133"/>
      <c r="M503" s="114"/>
      <c r="N503" s="26"/>
      <c r="O503" s="27"/>
    </row>
    <row r="504" s="17" customFormat="1" ht="13.2" spans="1:15">
      <c r="A504" s="18"/>
      <c r="B504" s="19"/>
      <c r="C504" s="20"/>
      <c r="D504" s="20"/>
      <c r="E504" s="21"/>
      <c r="F504" s="22"/>
      <c r="G504" s="22"/>
      <c r="H504" s="23"/>
      <c r="I504" s="24"/>
      <c r="J504" s="133"/>
      <c r="K504" s="133"/>
      <c r="L504" s="133"/>
      <c r="M504" s="114"/>
      <c r="N504" s="26"/>
      <c r="O504" s="27"/>
    </row>
    <row r="505" s="17" customFormat="1" ht="13.2" spans="1:15">
      <c r="A505" s="18"/>
      <c r="B505" s="19"/>
      <c r="C505" s="20"/>
      <c r="D505" s="20"/>
      <c r="E505" s="21"/>
      <c r="F505" s="22"/>
      <c r="G505" s="22"/>
      <c r="H505" s="23"/>
      <c r="I505" s="24"/>
      <c r="J505" s="133"/>
      <c r="K505" s="133"/>
      <c r="L505" s="133"/>
      <c r="M505" s="114"/>
      <c r="N505" s="26"/>
      <c r="O505" s="27"/>
    </row>
    <row r="506" s="17" customFormat="1" ht="13.2" spans="1:15">
      <c r="A506" s="18"/>
      <c r="B506" s="19"/>
      <c r="C506" s="20"/>
      <c r="D506" s="20"/>
      <c r="E506" s="21"/>
      <c r="F506" s="22"/>
      <c r="G506" s="22"/>
      <c r="H506" s="23"/>
      <c r="I506" s="24"/>
      <c r="J506" s="133"/>
      <c r="K506" s="133"/>
      <c r="L506" s="133"/>
      <c r="M506" s="114"/>
      <c r="N506" s="26"/>
      <c r="O506" s="27"/>
    </row>
    <row r="507" s="17" customFormat="1" ht="13.2" spans="1:15">
      <c r="A507" s="18"/>
      <c r="B507" s="19"/>
      <c r="C507" s="20"/>
      <c r="D507" s="20"/>
      <c r="E507" s="21"/>
      <c r="F507" s="22"/>
      <c r="G507" s="22"/>
      <c r="H507" s="23"/>
      <c r="I507" s="24"/>
      <c r="J507" s="133"/>
      <c r="K507" s="133"/>
      <c r="L507" s="133"/>
      <c r="M507" s="114"/>
      <c r="N507" s="26"/>
      <c r="O507" s="27"/>
    </row>
    <row r="508" s="17" customFormat="1" ht="13.2" spans="1:15">
      <c r="A508" s="18"/>
      <c r="B508" s="19"/>
      <c r="C508" s="20"/>
      <c r="D508" s="20"/>
      <c r="E508" s="21"/>
      <c r="F508" s="22"/>
      <c r="G508" s="22"/>
      <c r="H508" s="23"/>
      <c r="I508" s="24"/>
      <c r="J508" s="133"/>
      <c r="K508" s="133"/>
      <c r="L508" s="133"/>
      <c r="M508" s="114"/>
      <c r="N508" s="26"/>
      <c r="O508" s="27"/>
    </row>
    <row r="509" s="17" customFormat="1" ht="13.2" spans="1:15">
      <c r="A509" s="18"/>
      <c r="B509" s="19"/>
      <c r="C509" s="20"/>
      <c r="D509" s="20"/>
      <c r="E509" s="21"/>
      <c r="F509" s="22"/>
      <c r="G509" s="22"/>
      <c r="H509" s="23"/>
      <c r="I509" s="24"/>
      <c r="J509" s="133"/>
      <c r="K509" s="133"/>
      <c r="L509" s="133"/>
      <c r="M509" s="114"/>
      <c r="N509" s="26"/>
      <c r="O509" s="27"/>
    </row>
    <row r="510" s="17" customFormat="1" ht="13.2" spans="1:15">
      <c r="A510" s="18"/>
      <c r="B510" s="19"/>
      <c r="C510" s="20"/>
      <c r="D510" s="20"/>
      <c r="E510" s="21"/>
      <c r="F510" s="22"/>
      <c r="G510" s="22"/>
      <c r="H510" s="23"/>
      <c r="I510" s="24"/>
      <c r="J510" s="133"/>
      <c r="K510" s="133"/>
      <c r="L510" s="133"/>
      <c r="M510" s="114"/>
      <c r="N510" s="26"/>
      <c r="O510" s="27"/>
    </row>
    <row r="511" s="17" customFormat="1" ht="13.2" spans="1:15">
      <c r="A511" s="18"/>
      <c r="B511" s="19"/>
      <c r="C511" s="20"/>
      <c r="D511" s="20"/>
      <c r="E511" s="21"/>
      <c r="F511" s="22"/>
      <c r="G511" s="22"/>
      <c r="H511" s="23"/>
      <c r="I511" s="24"/>
      <c r="J511" s="133"/>
      <c r="K511" s="133"/>
      <c r="L511" s="133"/>
      <c r="M511" s="114"/>
      <c r="N511" s="26"/>
      <c r="O511" s="27"/>
    </row>
    <row r="512" s="17" customFormat="1" ht="13.2" spans="1:15">
      <c r="A512" s="18"/>
      <c r="B512" s="19"/>
      <c r="C512" s="20"/>
      <c r="D512" s="20"/>
      <c r="E512" s="21"/>
      <c r="F512" s="22"/>
      <c r="G512" s="22"/>
      <c r="H512" s="23"/>
      <c r="I512" s="24"/>
      <c r="J512" s="133"/>
      <c r="K512" s="133"/>
      <c r="L512" s="133"/>
      <c r="M512" s="114"/>
      <c r="N512" s="26"/>
      <c r="O512" s="27"/>
    </row>
    <row r="513" s="17" customFormat="1" ht="13.2" spans="1:15">
      <c r="A513" s="18"/>
      <c r="B513" s="19"/>
      <c r="C513" s="20"/>
      <c r="D513" s="20"/>
      <c r="E513" s="21"/>
      <c r="F513" s="22"/>
      <c r="G513" s="22"/>
      <c r="H513" s="23"/>
      <c r="I513" s="24"/>
      <c r="J513" s="133"/>
      <c r="K513" s="133"/>
      <c r="L513" s="133"/>
      <c r="M513" s="114"/>
      <c r="N513" s="26"/>
      <c r="O513" s="27"/>
    </row>
    <row r="514" s="17" customFormat="1" ht="13.2" spans="1:15">
      <c r="A514" s="18"/>
      <c r="B514" s="19"/>
      <c r="C514" s="20"/>
      <c r="D514" s="20"/>
      <c r="E514" s="21"/>
      <c r="F514" s="22"/>
      <c r="G514" s="22"/>
      <c r="H514" s="23"/>
      <c r="I514" s="24"/>
      <c r="J514" s="133"/>
      <c r="K514" s="133"/>
      <c r="L514" s="133"/>
      <c r="M514" s="114"/>
      <c r="N514" s="26"/>
      <c r="O514" s="27"/>
    </row>
    <row r="515" s="17" customFormat="1" ht="13.2" spans="1:15">
      <c r="A515" s="18"/>
      <c r="B515" s="19"/>
      <c r="C515" s="20"/>
      <c r="D515" s="20"/>
      <c r="E515" s="21"/>
      <c r="F515" s="22"/>
      <c r="G515" s="22"/>
      <c r="H515" s="23"/>
      <c r="I515" s="24"/>
      <c r="J515" s="133"/>
      <c r="K515" s="133"/>
      <c r="L515" s="133"/>
      <c r="M515" s="114"/>
      <c r="N515" s="26"/>
      <c r="O515" s="27"/>
    </row>
    <row r="516" s="17" customFormat="1" ht="13.2" spans="1:15">
      <c r="A516" s="18"/>
      <c r="B516" s="19"/>
      <c r="C516" s="20"/>
      <c r="D516" s="20"/>
      <c r="E516" s="21"/>
      <c r="F516" s="22"/>
      <c r="G516" s="22"/>
      <c r="H516" s="23"/>
      <c r="I516" s="24"/>
      <c r="J516" s="133"/>
      <c r="K516" s="133"/>
      <c r="L516" s="133"/>
      <c r="M516" s="114"/>
      <c r="N516" s="26"/>
      <c r="O516" s="27"/>
    </row>
    <row r="517" s="17" customFormat="1" ht="13.2" spans="1:15">
      <c r="A517" s="18"/>
      <c r="B517" s="19"/>
      <c r="C517" s="20"/>
      <c r="D517" s="20"/>
      <c r="E517" s="21"/>
      <c r="F517" s="22"/>
      <c r="G517" s="22"/>
      <c r="H517" s="23"/>
      <c r="I517" s="24"/>
      <c r="J517" s="133"/>
      <c r="K517" s="133"/>
      <c r="L517" s="133"/>
      <c r="M517" s="114"/>
      <c r="N517" s="26"/>
      <c r="O517" s="27"/>
    </row>
    <row r="518" s="17" customFormat="1" ht="13.2" spans="1:15">
      <c r="A518" s="18"/>
      <c r="B518" s="19"/>
      <c r="C518" s="20"/>
      <c r="D518" s="20"/>
      <c r="E518" s="21"/>
      <c r="F518" s="22"/>
      <c r="G518" s="22"/>
      <c r="H518" s="23"/>
      <c r="I518" s="24"/>
      <c r="J518" s="133"/>
      <c r="K518" s="133"/>
      <c r="L518" s="133"/>
      <c r="M518" s="114"/>
      <c r="N518" s="26"/>
      <c r="O518" s="27"/>
    </row>
    <row r="519" s="17" customFormat="1" ht="13.2" spans="1:15">
      <c r="A519" s="18"/>
      <c r="B519" s="19"/>
      <c r="C519" s="20"/>
      <c r="D519" s="20"/>
      <c r="E519" s="21"/>
      <c r="F519" s="22"/>
      <c r="G519" s="22"/>
      <c r="H519" s="23"/>
      <c r="I519" s="24"/>
      <c r="J519" s="133"/>
      <c r="K519" s="133"/>
      <c r="L519" s="133"/>
      <c r="M519" s="114"/>
      <c r="N519" s="26"/>
      <c r="O519" s="27"/>
    </row>
    <row r="520" s="17" customFormat="1" ht="13.2" spans="1:15">
      <c r="A520" s="18"/>
      <c r="B520" s="19"/>
      <c r="C520" s="20"/>
      <c r="D520" s="20"/>
      <c r="E520" s="21"/>
      <c r="F520" s="22"/>
      <c r="G520" s="22"/>
      <c r="H520" s="23"/>
      <c r="I520" s="24"/>
      <c r="J520" s="133"/>
      <c r="K520" s="133"/>
      <c r="L520" s="133"/>
      <c r="M520" s="114"/>
      <c r="N520" s="26"/>
      <c r="O520" s="27"/>
    </row>
    <row r="521" s="17" customFormat="1" ht="13.2" spans="1:15">
      <c r="A521" s="18"/>
      <c r="B521" s="19"/>
      <c r="C521" s="20"/>
      <c r="D521" s="20"/>
      <c r="E521" s="21"/>
      <c r="F521" s="22"/>
      <c r="G521" s="22"/>
      <c r="H521" s="23"/>
      <c r="I521" s="24"/>
      <c r="J521" s="133"/>
      <c r="K521" s="133"/>
      <c r="L521" s="133"/>
      <c r="M521" s="114"/>
      <c r="N521" s="26"/>
      <c r="O521" s="27"/>
    </row>
    <row r="522" s="17" customFormat="1" ht="13.2" spans="1:15">
      <c r="A522" s="18"/>
      <c r="B522" s="19"/>
      <c r="C522" s="20"/>
      <c r="D522" s="20"/>
      <c r="E522" s="21"/>
      <c r="F522" s="22"/>
      <c r="G522" s="22"/>
      <c r="H522" s="23"/>
      <c r="I522" s="24"/>
      <c r="J522" s="133"/>
      <c r="K522" s="133"/>
      <c r="L522" s="133"/>
      <c r="M522" s="114"/>
      <c r="N522" s="26"/>
      <c r="O522" s="27"/>
    </row>
    <row r="523" s="17" customFormat="1" ht="13.2" spans="1:15">
      <c r="A523" s="18"/>
      <c r="B523" s="19"/>
      <c r="C523" s="20"/>
      <c r="D523" s="20"/>
      <c r="E523" s="21"/>
      <c r="F523" s="22"/>
      <c r="G523" s="22"/>
      <c r="H523" s="23"/>
      <c r="I523" s="24"/>
      <c r="J523" s="133"/>
      <c r="K523" s="133"/>
      <c r="L523" s="133"/>
      <c r="M523" s="114"/>
      <c r="N523" s="26"/>
      <c r="O523" s="27"/>
    </row>
    <row r="524" s="17" customFormat="1" ht="13.2" spans="1:15">
      <c r="A524" s="18"/>
      <c r="B524" s="19"/>
      <c r="C524" s="20"/>
      <c r="D524" s="20"/>
      <c r="E524" s="21"/>
      <c r="F524" s="22"/>
      <c r="G524" s="22"/>
      <c r="H524" s="23"/>
      <c r="I524" s="24"/>
      <c r="J524" s="133"/>
      <c r="K524" s="133"/>
      <c r="L524" s="133"/>
      <c r="M524" s="114"/>
      <c r="N524" s="26"/>
      <c r="O524" s="27"/>
    </row>
    <row r="525" s="17" customFormat="1" ht="13.2" spans="1:15">
      <c r="A525" s="18"/>
      <c r="B525" s="19"/>
      <c r="C525" s="20"/>
      <c r="D525" s="20"/>
      <c r="E525" s="21"/>
      <c r="F525" s="22"/>
      <c r="G525" s="22"/>
      <c r="H525" s="23"/>
      <c r="I525" s="24"/>
      <c r="J525" s="133"/>
      <c r="K525" s="133"/>
      <c r="L525" s="133"/>
      <c r="M525" s="114"/>
      <c r="N525" s="26"/>
      <c r="O525" s="27"/>
    </row>
    <row r="526" s="17" customFormat="1" ht="13.2" spans="1:15">
      <c r="A526" s="18"/>
      <c r="B526" s="19"/>
      <c r="C526" s="20"/>
      <c r="D526" s="20"/>
      <c r="E526" s="21"/>
      <c r="F526" s="22"/>
      <c r="G526" s="22"/>
      <c r="H526" s="23"/>
      <c r="I526" s="24"/>
      <c r="J526" s="133"/>
      <c r="K526" s="133"/>
      <c r="L526" s="133"/>
      <c r="M526" s="114"/>
      <c r="N526" s="26"/>
      <c r="O526" s="27"/>
    </row>
    <row r="527" s="17" customFormat="1" ht="13.2" spans="1:15">
      <c r="A527" s="18"/>
      <c r="B527" s="19"/>
      <c r="C527" s="20"/>
      <c r="D527" s="20"/>
      <c r="E527" s="21"/>
      <c r="F527" s="22"/>
      <c r="G527" s="22"/>
      <c r="H527" s="23"/>
      <c r="I527" s="24"/>
      <c r="J527" s="133"/>
      <c r="K527" s="133"/>
      <c r="L527" s="133"/>
      <c r="M527" s="114"/>
      <c r="N527" s="26"/>
      <c r="O527" s="27"/>
    </row>
    <row r="528" s="17" customFormat="1" ht="13.2" spans="1:15">
      <c r="A528" s="18"/>
      <c r="B528" s="19"/>
      <c r="C528" s="20"/>
      <c r="D528" s="20"/>
      <c r="E528" s="21"/>
      <c r="F528" s="22"/>
      <c r="G528" s="22"/>
      <c r="H528" s="23"/>
      <c r="I528" s="24"/>
      <c r="J528" s="133"/>
      <c r="K528" s="133"/>
      <c r="L528" s="133"/>
      <c r="M528" s="114"/>
      <c r="N528" s="26"/>
      <c r="O528" s="27"/>
    </row>
    <row r="529" s="17" customFormat="1" ht="13.2" spans="1:15">
      <c r="A529" s="18"/>
      <c r="B529" s="19"/>
      <c r="C529" s="20"/>
      <c r="D529" s="20"/>
      <c r="E529" s="21"/>
      <c r="F529" s="22"/>
      <c r="G529" s="22"/>
      <c r="H529" s="23"/>
      <c r="I529" s="24"/>
      <c r="J529" s="133"/>
      <c r="K529" s="133"/>
      <c r="L529" s="133"/>
      <c r="M529" s="114"/>
      <c r="N529" s="26"/>
      <c r="O529" s="27"/>
    </row>
    <row r="530" s="17" customFormat="1" ht="13.2" spans="1:15">
      <c r="A530" s="18"/>
      <c r="B530" s="19"/>
      <c r="C530" s="20"/>
      <c r="D530" s="20"/>
      <c r="E530" s="21"/>
      <c r="F530" s="22"/>
      <c r="G530" s="22"/>
      <c r="H530" s="23"/>
      <c r="I530" s="24"/>
      <c r="J530" s="133"/>
      <c r="K530" s="133"/>
      <c r="L530" s="133"/>
      <c r="M530" s="114"/>
      <c r="N530" s="26"/>
      <c r="O530" s="27"/>
    </row>
    <row r="531" s="17" customFormat="1" ht="13.2" spans="1:15">
      <c r="A531" s="18"/>
      <c r="B531" s="19"/>
      <c r="C531" s="20"/>
      <c r="D531" s="20"/>
      <c r="E531" s="21"/>
      <c r="F531" s="22"/>
      <c r="G531" s="22"/>
      <c r="H531" s="23"/>
      <c r="I531" s="24"/>
      <c r="J531" s="133"/>
      <c r="K531" s="133"/>
      <c r="L531" s="133"/>
      <c r="M531" s="114"/>
      <c r="N531" s="26"/>
      <c r="O531" s="27"/>
    </row>
    <row r="532" s="17" customFormat="1" ht="13.2" spans="1:15">
      <c r="A532" s="18"/>
      <c r="B532" s="19"/>
      <c r="C532" s="20"/>
      <c r="D532" s="20"/>
      <c r="E532" s="21"/>
      <c r="F532" s="22"/>
      <c r="G532" s="22"/>
      <c r="H532" s="23"/>
      <c r="I532" s="24"/>
      <c r="J532" s="133"/>
      <c r="K532" s="133"/>
      <c r="L532" s="133"/>
      <c r="M532" s="114"/>
      <c r="N532" s="26"/>
      <c r="O532" s="27"/>
    </row>
    <row r="533" s="17" customFormat="1" ht="13.2" spans="1:15">
      <c r="A533" s="18"/>
      <c r="B533" s="19"/>
      <c r="C533" s="20"/>
      <c r="D533" s="20"/>
      <c r="E533" s="21"/>
      <c r="F533" s="22"/>
      <c r="G533" s="22"/>
      <c r="H533" s="23"/>
      <c r="I533" s="24"/>
      <c r="J533" s="133"/>
      <c r="K533" s="133"/>
      <c r="L533" s="133"/>
      <c r="M533" s="114"/>
      <c r="N533" s="26"/>
      <c r="O533" s="27"/>
    </row>
    <row r="534" s="17" customFormat="1" ht="13.2" spans="1:15">
      <c r="A534" s="18"/>
      <c r="B534" s="19"/>
      <c r="C534" s="20"/>
      <c r="D534" s="20"/>
      <c r="E534" s="21"/>
      <c r="F534" s="22"/>
      <c r="G534" s="22"/>
      <c r="H534" s="23"/>
      <c r="I534" s="24"/>
      <c r="J534" s="133"/>
      <c r="K534" s="133"/>
      <c r="L534" s="133"/>
      <c r="M534" s="114"/>
      <c r="N534" s="26"/>
      <c r="O534" s="27"/>
    </row>
    <row r="535" s="17" customFormat="1" ht="13.2" spans="1:15">
      <c r="A535" s="18"/>
      <c r="B535" s="19"/>
      <c r="C535" s="20"/>
      <c r="D535" s="20"/>
      <c r="E535" s="21"/>
      <c r="F535" s="22"/>
      <c r="G535" s="22"/>
      <c r="H535" s="23"/>
      <c r="I535" s="24"/>
      <c r="J535" s="133"/>
      <c r="K535" s="133"/>
      <c r="L535" s="133"/>
      <c r="M535" s="114"/>
      <c r="N535" s="26"/>
      <c r="O535" s="27"/>
    </row>
    <row r="536" s="17" customFormat="1" ht="13.2" spans="1:15">
      <c r="A536" s="18"/>
      <c r="B536" s="19"/>
      <c r="C536" s="20"/>
      <c r="D536" s="20"/>
      <c r="E536" s="21"/>
      <c r="F536" s="22"/>
      <c r="G536" s="22"/>
      <c r="H536" s="23"/>
      <c r="I536" s="24"/>
      <c r="J536" s="133"/>
      <c r="K536" s="133"/>
      <c r="L536" s="133"/>
      <c r="M536" s="114"/>
      <c r="N536" s="26"/>
      <c r="O536" s="27"/>
    </row>
    <row r="537" s="17" customFormat="1" ht="13.2" spans="1:15">
      <c r="A537" s="18"/>
      <c r="B537" s="19"/>
      <c r="C537" s="20"/>
      <c r="D537" s="20"/>
      <c r="E537" s="21"/>
      <c r="F537" s="22"/>
      <c r="G537" s="22"/>
      <c r="H537" s="23"/>
      <c r="I537" s="24"/>
      <c r="J537" s="133"/>
      <c r="K537" s="133"/>
      <c r="L537" s="133"/>
      <c r="M537" s="114"/>
      <c r="N537" s="26"/>
      <c r="O537" s="27"/>
    </row>
    <row r="538" s="17" customFormat="1" ht="13.2" spans="1:15">
      <c r="A538" s="18"/>
      <c r="B538" s="19"/>
      <c r="C538" s="20"/>
      <c r="D538" s="20"/>
      <c r="E538" s="21"/>
      <c r="F538" s="22"/>
      <c r="G538" s="22"/>
      <c r="H538" s="23"/>
      <c r="I538" s="24"/>
      <c r="J538" s="133"/>
      <c r="K538" s="133"/>
      <c r="L538" s="133"/>
      <c r="M538" s="114"/>
      <c r="N538" s="26"/>
      <c r="O538" s="27"/>
    </row>
    <row r="539" s="17" customFormat="1" ht="13.2" spans="1:15">
      <c r="A539" s="18"/>
      <c r="B539" s="19"/>
      <c r="C539" s="20"/>
      <c r="D539" s="20"/>
      <c r="E539" s="21"/>
      <c r="F539" s="22"/>
      <c r="G539" s="22"/>
      <c r="H539" s="23"/>
      <c r="I539" s="24"/>
      <c r="J539" s="133"/>
      <c r="K539" s="133"/>
      <c r="L539" s="133"/>
      <c r="M539" s="114"/>
      <c r="N539" s="26"/>
      <c r="O539" s="27"/>
    </row>
    <row r="540" s="17" customFormat="1" ht="13.2" spans="1:15">
      <c r="A540" s="18"/>
      <c r="B540" s="19"/>
      <c r="C540" s="20"/>
      <c r="D540" s="20"/>
      <c r="E540" s="21"/>
      <c r="F540" s="22"/>
      <c r="G540" s="22"/>
      <c r="H540" s="23"/>
      <c r="I540" s="24"/>
      <c r="J540" s="133"/>
      <c r="K540" s="133"/>
      <c r="L540" s="133"/>
      <c r="M540" s="114"/>
      <c r="N540" s="26"/>
      <c r="O540" s="27"/>
    </row>
    <row r="541" s="17" customFormat="1" ht="13.2" spans="1:15">
      <c r="A541" s="18"/>
      <c r="B541" s="19"/>
      <c r="C541" s="20"/>
      <c r="D541" s="20"/>
      <c r="E541" s="21"/>
      <c r="F541" s="22"/>
      <c r="G541" s="22"/>
      <c r="H541" s="23"/>
      <c r="I541" s="24"/>
      <c r="J541" s="133"/>
      <c r="K541" s="133"/>
      <c r="L541" s="133"/>
      <c r="M541" s="114"/>
      <c r="N541" s="26"/>
      <c r="O541" s="27"/>
    </row>
    <row r="542" s="17" customFormat="1" ht="13.2" spans="1:15">
      <c r="A542" s="18"/>
      <c r="B542" s="19"/>
      <c r="C542" s="20"/>
      <c r="D542" s="20"/>
      <c r="E542" s="21"/>
      <c r="F542" s="22"/>
      <c r="G542" s="22"/>
      <c r="H542" s="23"/>
      <c r="I542" s="24"/>
      <c r="J542" s="133"/>
      <c r="K542" s="133"/>
      <c r="L542" s="133"/>
      <c r="M542" s="114"/>
      <c r="N542" s="26"/>
      <c r="O542" s="27"/>
    </row>
    <row r="543" s="17" customFormat="1" ht="13.2" spans="1:15">
      <c r="A543" s="18"/>
      <c r="B543" s="19"/>
      <c r="C543" s="20"/>
      <c r="D543" s="20"/>
      <c r="E543" s="21"/>
      <c r="F543" s="22"/>
      <c r="G543" s="22"/>
      <c r="H543" s="23"/>
      <c r="I543" s="24"/>
      <c r="J543" s="133"/>
      <c r="K543" s="133"/>
      <c r="L543" s="133"/>
      <c r="M543" s="114"/>
      <c r="N543" s="26"/>
      <c r="O543" s="27"/>
    </row>
    <row r="544" s="17" customFormat="1" ht="13.2" spans="1:15">
      <c r="A544" s="18"/>
      <c r="B544" s="19"/>
      <c r="C544" s="20"/>
      <c r="D544" s="20"/>
      <c r="E544" s="21"/>
      <c r="F544" s="22"/>
      <c r="G544" s="22"/>
      <c r="H544" s="23"/>
      <c r="I544" s="24"/>
      <c r="J544" s="133"/>
      <c r="K544" s="133"/>
      <c r="L544" s="133"/>
      <c r="M544" s="114"/>
      <c r="N544" s="26"/>
      <c r="O544" s="27"/>
    </row>
    <row r="545" s="17" customFormat="1" ht="13.2" spans="1:15">
      <c r="A545" s="18"/>
      <c r="B545" s="19"/>
      <c r="C545" s="20"/>
      <c r="D545" s="20"/>
      <c r="E545" s="21"/>
      <c r="F545" s="22"/>
      <c r="G545" s="22"/>
      <c r="H545" s="23"/>
      <c r="I545" s="24"/>
      <c r="J545" s="133"/>
      <c r="K545" s="133"/>
      <c r="L545" s="133"/>
      <c r="M545" s="114"/>
      <c r="N545" s="26"/>
      <c r="O545" s="27"/>
    </row>
    <row r="546" s="17" customFormat="1" ht="13.2" spans="1:15">
      <c r="A546" s="18"/>
      <c r="B546" s="19"/>
      <c r="C546" s="20"/>
      <c r="D546" s="20"/>
      <c r="E546" s="21"/>
      <c r="F546" s="22"/>
      <c r="G546" s="22"/>
      <c r="H546" s="23"/>
      <c r="I546" s="24"/>
      <c r="J546" s="133"/>
      <c r="K546" s="133"/>
      <c r="L546" s="133"/>
      <c r="M546" s="114"/>
      <c r="N546" s="26"/>
      <c r="O546" s="27"/>
    </row>
    <row r="547" s="17" customFormat="1" ht="13.2" spans="1:15">
      <c r="A547" s="18"/>
      <c r="B547" s="19"/>
      <c r="C547" s="20"/>
      <c r="D547" s="20"/>
      <c r="E547" s="21"/>
      <c r="F547" s="22"/>
      <c r="G547" s="22"/>
      <c r="H547" s="23"/>
      <c r="I547" s="24"/>
      <c r="J547" s="133"/>
      <c r="K547" s="133"/>
      <c r="L547" s="133"/>
      <c r="M547" s="114"/>
      <c r="N547" s="26"/>
      <c r="O547" s="27"/>
    </row>
    <row r="548" s="17" customFormat="1" ht="13.2" spans="1:15">
      <c r="A548" s="18"/>
      <c r="B548" s="19"/>
      <c r="C548" s="20"/>
      <c r="D548" s="20"/>
      <c r="E548" s="21"/>
      <c r="F548" s="22"/>
      <c r="G548" s="22"/>
      <c r="H548" s="23"/>
      <c r="I548" s="24"/>
      <c r="J548" s="133"/>
      <c r="K548" s="133"/>
      <c r="L548" s="133"/>
      <c r="M548" s="114"/>
      <c r="N548" s="26"/>
      <c r="O548" s="27"/>
    </row>
    <row r="549" s="17" customFormat="1" ht="13.2" spans="1:15">
      <c r="A549" s="18"/>
      <c r="B549" s="19"/>
      <c r="C549" s="20"/>
      <c r="D549" s="20"/>
      <c r="E549" s="21"/>
      <c r="F549" s="22"/>
      <c r="G549" s="22"/>
      <c r="H549" s="23"/>
      <c r="I549" s="24"/>
      <c r="J549" s="133"/>
      <c r="K549" s="133"/>
      <c r="L549" s="133"/>
      <c r="M549" s="114"/>
      <c r="N549" s="26"/>
      <c r="O549" s="27"/>
    </row>
    <row r="550" s="17" customFormat="1" ht="13.2" spans="1:15">
      <c r="A550" s="18"/>
      <c r="B550" s="19"/>
      <c r="C550" s="20"/>
      <c r="D550" s="20"/>
      <c r="E550" s="21"/>
      <c r="F550" s="22"/>
      <c r="G550" s="22"/>
      <c r="H550" s="23"/>
      <c r="I550" s="24"/>
      <c r="J550" s="133"/>
      <c r="K550" s="133"/>
      <c r="L550" s="133"/>
      <c r="M550" s="114"/>
      <c r="N550" s="26"/>
      <c r="O550" s="27"/>
    </row>
    <row r="551" s="17" customFormat="1" ht="13.2" spans="1:15">
      <c r="A551" s="18"/>
      <c r="B551" s="19"/>
      <c r="C551" s="20"/>
      <c r="D551" s="20"/>
      <c r="E551" s="21"/>
      <c r="F551" s="22"/>
      <c r="G551" s="22"/>
      <c r="H551" s="23"/>
      <c r="I551" s="24"/>
      <c r="J551" s="133"/>
      <c r="K551" s="133"/>
      <c r="L551" s="133"/>
      <c r="M551" s="114"/>
      <c r="N551" s="26"/>
      <c r="O551" s="27"/>
    </row>
    <row r="552" s="17" customFormat="1" ht="13.2" spans="1:15">
      <c r="A552" s="18"/>
      <c r="B552" s="19"/>
      <c r="C552" s="20"/>
      <c r="D552" s="20"/>
      <c r="E552" s="21"/>
      <c r="F552" s="22"/>
      <c r="G552" s="22"/>
      <c r="H552" s="23"/>
      <c r="I552" s="24"/>
      <c r="J552" s="133"/>
      <c r="K552" s="133"/>
      <c r="L552" s="133"/>
      <c r="M552" s="114"/>
      <c r="N552" s="26"/>
      <c r="O552" s="27"/>
    </row>
    <row r="553" s="17" customFormat="1" ht="13.2" spans="1:15">
      <c r="A553" s="18"/>
      <c r="B553" s="19"/>
      <c r="C553" s="20"/>
      <c r="D553" s="20"/>
      <c r="E553" s="21"/>
      <c r="F553" s="22"/>
      <c r="G553" s="22"/>
      <c r="H553" s="23"/>
      <c r="I553" s="24"/>
      <c r="J553" s="133"/>
      <c r="K553" s="133"/>
      <c r="L553" s="133"/>
      <c r="M553" s="114"/>
      <c r="N553" s="26"/>
      <c r="O553" s="27"/>
    </row>
    <row r="554" s="17" customFormat="1" ht="13.2" spans="1:15">
      <c r="A554" s="18"/>
      <c r="B554" s="19"/>
      <c r="C554" s="20"/>
      <c r="D554" s="20"/>
      <c r="E554" s="21"/>
      <c r="F554" s="22"/>
      <c r="G554" s="22"/>
      <c r="H554" s="23"/>
      <c r="I554" s="24"/>
      <c r="J554" s="133"/>
      <c r="K554" s="133"/>
      <c r="L554" s="133"/>
      <c r="M554" s="114"/>
      <c r="N554" s="26"/>
      <c r="O554" s="27"/>
    </row>
    <row r="555" s="17" customFormat="1" ht="13.2" spans="1:15">
      <c r="A555" s="18"/>
      <c r="B555" s="19"/>
      <c r="C555" s="20"/>
      <c r="D555" s="20"/>
      <c r="E555" s="21"/>
      <c r="F555" s="22"/>
      <c r="G555" s="22"/>
      <c r="H555" s="23"/>
      <c r="I555" s="24"/>
      <c r="J555" s="133"/>
      <c r="K555" s="133"/>
      <c r="L555" s="133"/>
      <c r="M555" s="114"/>
      <c r="N555" s="26"/>
      <c r="O555" s="27"/>
    </row>
    <row r="556" s="17" customFormat="1" ht="13.2" spans="1:15">
      <c r="A556" s="18"/>
      <c r="B556" s="19"/>
      <c r="C556" s="20"/>
      <c r="D556" s="20"/>
      <c r="E556" s="21"/>
      <c r="F556" s="22"/>
      <c r="G556" s="22"/>
      <c r="H556" s="23"/>
      <c r="I556" s="24"/>
      <c r="J556" s="133"/>
      <c r="K556" s="133"/>
      <c r="L556" s="133"/>
      <c r="M556" s="114"/>
      <c r="N556" s="26"/>
      <c r="O556" s="27"/>
    </row>
    <row r="557" s="17" customFormat="1" ht="13.2" spans="1:15">
      <c r="A557" s="18"/>
      <c r="B557" s="19"/>
      <c r="C557" s="20"/>
      <c r="D557" s="20"/>
      <c r="E557" s="21"/>
      <c r="F557" s="22"/>
      <c r="G557" s="22"/>
      <c r="H557" s="23"/>
      <c r="I557" s="24"/>
      <c r="J557" s="133"/>
      <c r="K557" s="133"/>
      <c r="L557" s="133"/>
      <c r="M557" s="114"/>
      <c r="N557" s="26"/>
      <c r="O557" s="27"/>
    </row>
    <row r="558" s="17" customFormat="1" ht="13.2" spans="1:15">
      <c r="A558" s="18"/>
      <c r="B558" s="19"/>
      <c r="C558" s="20"/>
      <c r="D558" s="20"/>
      <c r="E558" s="21"/>
      <c r="F558" s="22"/>
      <c r="G558" s="22"/>
      <c r="H558" s="23"/>
      <c r="I558" s="24"/>
      <c r="J558" s="133"/>
      <c r="K558" s="133"/>
      <c r="L558" s="133"/>
      <c r="M558" s="114"/>
      <c r="N558" s="26"/>
      <c r="O558" s="27"/>
    </row>
    <row r="559" s="17" customFormat="1" ht="13.2" spans="1:15">
      <c r="A559" s="18"/>
      <c r="B559" s="19"/>
      <c r="C559" s="20"/>
      <c r="D559" s="20"/>
      <c r="E559" s="21"/>
      <c r="F559" s="22"/>
      <c r="G559" s="22"/>
      <c r="H559" s="23"/>
      <c r="I559" s="24"/>
      <c r="J559" s="133"/>
      <c r="K559" s="133"/>
      <c r="L559" s="133"/>
      <c r="M559" s="114"/>
      <c r="N559" s="26"/>
      <c r="O559" s="27"/>
    </row>
    <row r="560" s="17" customFormat="1" ht="13.2" spans="1:15">
      <c r="A560" s="18"/>
      <c r="B560" s="19"/>
      <c r="C560" s="20"/>
      <c r="D560" s="20"/>
      <c r="E560" s="21"/>
      <c r="F560" s="22"/>
      <c r="G560" s="22"/>
      <c r="H560" s="23"/>
      <c r="I560" s="24"/>
      <c r="J560" s="133"/>
      <c r="K560" s="133"/>
      <c r="L560" s="133"/>
      <c r="M560" s="114"/>
      <c r="N560" s="26"/>
      <c r="O560" s="27"/>
    </row>
    <row r="561" s="17" customFormat="1" ht="13.2" spans="1:15">
      <c r="A561" s="18"/>
      <c r="B561" s="19"/>
      <c r="C561" s="20"/>
      <c r="D561" s="20"/>
      <c r="E561" s="21"/>
      <c r="F561" s="22"/>
      <c r="G561" s="22"/>
      <c r="H561" s="23"/>
      <c r="I561" s="24"/>
      <c r="J561" s="133"/>
      <c r="K561" s="133"/>
      <c r="L561" s="133"/>
      <c r="M561" s="114"/>
      <c r="N561" s="26"/>
      <c r="O561" s="27"/>
    </row>
    <row r="562" s="17" customFormat="1" ht="13.2" spans="1:15">
      <c r="A562" s="18"/>
      <c r="B562" s="19"/>
      <c r="C562" s="20"/>
      <c r="D562" s="20"/>
      <c r="E562" s="21"/>
      <c r="F562" s="22"/>
      <c r="G562" s="22"/>
      <c r="H562" s="23"/>
      <c r="I562" s="24"/>
      <c r="J562" s="133"/>
      <c r="K562" s="133"/>
      <c r="L562" s="133"/>
      <c r="M562" s="114"/>
      <c r="N562" s="26"/>
      <c r="O562" s="27"/>
    </row>
    <row r="563" s="17" customFormat="1" ht="13.2" spans="1:15">
      <c r="A563" s="18"/>
      <c r="B563" s="19"/>
      <c r="C563" s="20"/>
      <c r="D563" s="20"/>
      <c r="E563" s="21"/>
      <c r="F563" s="22"/>
      <c r="G563" s="22"/>
      <c r="H563" s="23"/>
      <c r="I563" s="24"/>
      <c r="J563" s="133"/>
      <c r="K563" s="133"/>
      <c r="L563" s="133"/>
      <c r="M563" s="114"/>
      <c r="N563" s="26"/>
      <c r="O563" s="27"/>
    </row>
    <row r="564" s="17" customFormat="1" ht="13.2" spans="1:15">
      <c r="A564" s="18"/>
      <c r="B564" s="19"/>
      <c r="C564" s="20"/>
      <c r="D564" s="20"/>
      <c r="E564" s="21"/>
      <c r="F564" s="22"/>
      <c r="G564" s="22"/>
      <c r="H564" s="23"/>
      <c r="I564" s="24"/>
      <c r="J564" s="133"/>
      <c r="K564" s="133"/>
      <c r="L564" s="133"/>
      <c r="M564" s="114"/>
      <c r="N564" s="26"/>
      <c r="O564" s="27"/>
    </row>
    <row r="565" s="17" customFormat="1" ht="13.2" spans="1:15">
      <c r="A565" s="18"/>
      <c r="B565" s="19"/>
      <c r="C565" s="20"/>
      <c r="D565" s="20"/>
      <c r="E565" s="21"/>
      <c r="F565" s="22"/>
      <c r="G565" s="22"/>
      <c r="H565" s="23"/>
      <c r="I565" s="24"/>
      <c r="J565" s="133"/>
      <c r="K565" s="133"/>
      <c r="L565" s="133"/>
      <c r="M565" s="114"/>
      <c r="N565" s="26"/>
      <c r="O565" s="27"/>
    </row>
    <row r="566" s="17" customFormat="1" ht="13.2" spans="1:15">
      <c r="A566" s="18"/>
      <c r="B566" s="19"/>
      <c r="C566" s="20"/>
      <c r="D566" s="20"/>
      <c r="E566" s="21"/>
      <c r="F566" s="22"/>
      <c r="G566" s="22"/>
      <c r="H566" s="23"/>
      <c r="I566" s="24"/>
      <c r="J566" s="133"/>
      <c r="K566" s="133"/>
      <c r="L566" s="133"/>
      <c r="M566" s="114"/>
      <c r="N566" s="26"/>
      <c r="O566" s="27"/>
    </row>
    <row r="567" s="17" customFormat="1" ht="13.2" spans="1:15">
      <c r="A567" s="18"/>
      <c r="B567" s="19"/>
      <c r="C567" s="20"/>
      <c r="D567" s="20"/>
      <c r="E567" s="21"/>
      <c r="F567" s="22"/>
      <c r="G567" s="22"/>
      <c r="H567" s="23"/>
      <c r="I567" s="24"/>
      <c r="J567" s="133"/>
      <c r="K567" s="133"/>
      <c r="L567" s="133"/>
      <c r="M567" s="114"/>
      <c r="N567" s="26"/>
      <c r="O567" s="27"/>
    </row>
    <row r="568" s="17" customFormat="1" ht="13.2" spans="1:15">
      <c r="A568" s="18"/>
      <c r="B568" s="19"/>
      <c r="C568" s="20"/>
      <c r="D568" s="20"/>
      <c r="E568" s="21"/>
      <c r="F568" s="22"/>
      <c r="G568" s="22"/>
      <c r="H568" s="23"/>
      <c r="I568" s="24"/>
      <c r="J568" s="133"/>
      <c r="K568" s="133"/>
      <c r="L568" s="133"/>
      <c r="M568" s="114"/>
      <c r="N568" s="26"/>
      <c r="O568" s="27"/>
    </row>
    <row r="569" s="17" customFormat="1" ht="13.2" spans="1:15">
      <c r="A569" s="18"/>
      <c r="B569" s="19"/>
      <c r="C569" s="20"/>
      <c r="D569" s="20"/>
      <c r="E569" s="21"/>
      <c r="F569" s="22"/>
      <c r="G569" s="22"/>
      <c r="H569" s="23"/>
      <c r="I569" s="24"/>
      <c r="J569" s="133"/>
      <c r="K569" s="133"/>
      <c r="L569" s="133"/>
      <c r="M569" s="114"/>
      <c r="N569" s="26"/>
      <c r="O569" s="27"/>
    </row>
    <row r="570" s="17" customFormat="1" ht="13.2" spans="1:15">
      <c r="A570" s="18"/>
      <c r="B570" s="19"/>
      <c r="C570" s="20"/>
      <c r="D570" s="20"/>
      <c r="E570" s="21"/>
      <c r="F570" s="22"/>
      <c r="G570" s="22"/>
      <c r="H570" s="23"/>
      <c r="I570" s="24"/>
      <c r="J570" s="133"/>
      <c r="K570" s="133"/>
      <c r="L570" s="133"/>
      <c r="M570" s="114"/>
      <c r="N570" s="26"/>
      <c r="O570" s="27"/>
    </row>
    <row r="571" s="17" customFormat="1" ht="13.2" spans="1:15">
      <c r="A571" s="18"/>
      <c r="B571" s="19"/>
      <c r="C571" s="20"/>
      <c r="D571" s="20"/>
      <c r="E571" s="21"/>
      <c r="F571" s="22"/>
      <c r="G571" s="22"/>
      <c r="H571" s="23"/>
      <c r="I571" s="24"/>
      <c r="J571" s="133"/>
      <c r="K571" s="133"/>
      <c r="L571" s="133"/>
      <c r="M571" s="114"/>
      <c r="N571" s="26"/>
      <c r="O571" s="27"/>
    </row>
    <row r="572" s="17" customFormat="1" ht="13.2" spans="1:15">
      <c r="A572" s="18"/>
      <c r="B572" s="19"/>
      <c r="C572" s="20"/>
      <c r="D572" s="20"/>
      <c r="E572" s="21"/>
      <c r="F572" s="22"/>
      <c r="G572" s="22"/>
      <c r="H572" s="23"/>
      <c r="I572" s="24"/>
      <c r="J572" s="133"/>
      <c r="K572" s="133"/>
      <c r="L572" s="133"/>
      <c r="M572" s="114"/>
      <c r="N572" s="26"/>
      <c r="O572" s="27"/>
    </row>
    <row r="573" s="17" customFormat="1" ht="13.2" spans="1:15">
      <c r="A573" s="18"/>
      <c r="B573" s="19"/>
      <c r="C573" s="20"/>
      <c r="D573" s="20"/>
      <c r="E573" s="21"/>
      <c r="F573" s="22"/>
      <c r="G573" s="22"/>
      <c r="H573" s="23"/>
      <c r="I573" s="24"/>
      <c r="J573" s="133"/>
      <c r="K573" s="133"/>
      <c r="L573" s="133"/>
      <c r="M573" s="114"/>
      <c r="N573" s="26"/>
      <c r="O573" s="27"/>
    </row>
    <row r="574" s="17" customFormat="1" ht="13.2" spans="1:15">
      <c r="A574" s="18"/>
      <c r="B574" s="19"/>
      <c r="C574" s="20"/>
      <c r="D574" s="20"/>
      <c r="E574" s="21"/>
      <c r="F574" s="22"/>
      <c r="G574" s="22"/>
      <c r="H574" s="23"/>
      <c r="I574" s="24"/>
      <c r="J574" s="133"/>
      <c r="K574" s="133"/>
      <c r="L574" s="133"/>
      <c r="M574" s="114"/>
      <c r="N574" s="26"/>
      <c r="O574" s="27"/>
    </row>
    <row r="575" s="17" customFormat="1" ht="13.2" spans="1:15">
      <c r="A575" s="18"/>
      <c r="B575" s="19"/>
      <c r="C575" s="20"/>
      <c r="D575" s="20"/>
      <c r="E575" s="21"/>
      <c r="F575" s="22"/>
      <c r="G575" s="22"/>
      <c r="H575" s="23"/>
      <c r="I575" s="24"/>
      <c r="J575" s="133"/>
      <c r="K575" s="133"/>
      <c r="L575" s="133"/>
      <c r="M575" s="114"/>
      <c r="N575" s="26"/>
      <c r="O575" s="27"/>
    </row>
    <row r="576" s="17" customFormat="1" ht="13.2" spans="1:15">
      <c r="A576" s="18"/>
      <c r="B576" s="19"/>
      <c r="C576" s="20"/>
      <c r="D576" s="20"/>
      <c r="E576" s="21"/>
      <c r="F576" s="22"/>
      <c r="G576" s="22"/>
      <c r="H576" s="23"/>
      <c r="I576" s="24"/>
      <c r="J576" s="133"/>
      <c r="K576" s="133"/>
      <c r="L576" s="133"/>
      <c r="M576" s="114"/>
      <c r="N576" s="26"/>
      <c r="O576" s="27"/>
    </row>
    <row r="577" s="17" customFormat="1" ht="13.2" spans="1:15">
      <c r="A577" s="18"/>
      <c r="B577" s="19"/>
      <c r="C577" s="20"/>
      <c r="D577" s="20"/>
      <c r="E577" s="21"/>
      <c r="F577" s="22"/>
      <c r="G577" s="22"/>
      <c r="H577" s="23"/>
      <c r="I577" s="24"/>
      <c r="J577" s="133"/>
      <c r="K577" s="133"/>
      <c r="L577" s="133"/>
      <c r="M577" s="114"/>
      <c r="N577" s="26"/>
      <c r="O577" s="27"/>
    </row>
    <row r="578" s="17" customFormat="1" ht="13.2" spans="1:15">
      <c r="A578" s="18"/>
      <c r="B578" s="19"/>
      <c r="C578" s="20"/>
      <c r="D578" s="20"/>
      <c r="E578" s="21"/>
      <c r="F578" s="22"/>
      <c r="G578" s="22"/>
      <c r="H578" s="23"/>
      <c r="I578" s="24"/>
      <c r="J578" s="133"/>
      <c r="K578" s="133"/>
      <c r="L578" s="133"/>
      <c r="M578" s="114"/>
      <c r="N578" s="26"/>
      <c r="O578" s="27"/>
    </row>
    <row r="579" s="17" customFormat="1" ht="13.2" spans="1:15">
      <c r="A579" s="18"/>
      <c r="B579" s="19"/>
      <c r="C579" s="20"/>
      <c r="D579" s="20"/>
      <c r="E579" s="21"/>
      <c r="F579" s="22"/>
      <c r="G579" s="22"/>
      <c r="H579" s="23"/>
      <c r="I579" s="24"/>
      <c r="J579" s="133"/>
      <c r="K579" s="133"/>
      <c r="L579" s="133"/>
      <c r="M579" s="114"/>
      <c r="N579" s="26"/>
      <c r="O579" s="27"/>
    </row>
    <row r="580" s="17" customFormat="1" ht="13.2" spans="1:15">
      <c r="A580" s="18"/>
      <c r="B580" s="19"/>
      <c r="C580" s="20"/>
      <c r="D580" s="20"/>
      <c r="E580" s="21"/>
      <c r="F580" s="22"/>
      <c r="G580" s="22"/>
      <c r="H580" s="23"/>
      <c r="I580" s="24"/>
      <c r="J580" s="133"/>
      <c r="K580" s="133"/>
      <c r="L580" s="133"/>
      <c r="M580" s="114"/>
      <c r="N580" s="26"/>
      <c r="O580" s="27"/>
    </row>
    <row r="581" s="17" customFormat="1" ht="13.2" spans="1:15">
      <c r="A581" s="18"/>
      <c r="B581" s="19"/>
      <c r="C581" s="20"/>
      <c r="D581" s="20"/>
      <c r="E581" s="21"/>
      <c r="F581" s="22"/>
      <c r="G581" s="22"/>
      <c r="H581" s="23"/>
      <c r="I581" s="24"/>
      <c r="J581" s="133"/>
      <c r="K581" s="133"/>
      <c r="L581" s="133"/>
      <c r="M581" s="114"/>
      <c r="N581" s="26"/>
      <c r="O581" s="27"/>
    </row>
    <row r="582" s="17" customFormat="1" ht="13.2" spans="1:15">
      <c r="A582" s="18"/>
      <c r="B582" s="19"/>
      <c r="C582" s="20"/>
      <c r="D582" s="20"/>
      <c r="E582" s="21"/>
      <c r="F582" s="22"/>
      <c r="G582" s="22"/>
      <c r="H582" s="23"/>
      <c r="I582" s="24"/>
      <c r="J582" s="133"/>
      <c r="K582" s="133"/>
      <c r="L582" s="133"/>
      <c r="M582" s="114"/>
      <c r="N582" s="26"/>
      <c r="O582" s="27"/>
    </row>
    <row r="583" s="17" customFormat="1" ht="13.2" spans="1:15">
      <c r="A583" s="18"/>
      <c r="B583" s="19"/>
      <c r="C583" s="20"/>
      <c r="D583" s="20"/>
      <c r="E583" s="21"/>
      <c r="F583" s="22"/>
      <c r="G583" s="22"/>
      <c r="H583" s="23"/>
      <c r="I583" s="24"/>
      <c r="J583" s="133"/>
      <c r="K583" s="133"/>
      <c r="L583" s="133"/>
      <c r="M583" s="114"/>
      <c r="N583" s="26"/>
      <c r="O583" s="27"/>
    </row>
    <row r="584" s="17" customFormat="1" ht="13.2" spans="1:15">
      <c r="A584" s="18"/>
      <c r="B584" s="19"/>
      <c r="C584" s="20"/>
      <c r="D584" s="20"/>
      <c r="E584" s="21"/>
      <c r="F584" s="22"/>
      <c r="G584" s="22"/>
      <c r="H584" s="23"/>
      <c r="I584" s="24"/>
      <c r="J584" s="133"/>
      <c r="K584" s="133"/>
      <c r="L584" s="133"/>
      <c r="M584" s="114"/>
      <c r="N584" s="26"/>
      <c r="O584" s="27"/>
    </row>
    <row r="585" s="17" customFormat="1" ht="13.2" spans="1:15">
      <c r="A585" s="18"/>
      <c r="B585" s="19"/>
      <c r="C585" s="20"/>
      <c r="D585" s="20"/>
      <c r="E585" s="21"/>
      <c r="F585" s="22"/>
      <c r="G585" s="22"/>
      <c r="H585" s="23"/>
      <c r="I585" s="24"/>
      <c r="J585" s="133"/>
      <c r="K585" s="133"/>
      <c r="L585" s="133"/>
      <c r="M585" s="114"/>
      <c r="N585" s="26"/>
      <c r="O585" s="27"/>
    </row>
    <row r="586" s="17" customFormat="1" ht="13.2" spans="1:15">
      <c r="A586" s="18"/>
      <c r="B586" s="19"/>
      <c r="C586" s="20"/>
      <c r="D586" s="20"/>
      <c r="E586" s="21"/>
      <c r="F586" s="22"/>
      <c r="G586" s="22"/>
      <c r="H586" s="23"/>
      <c r="I586" s="24"/>
      <c r="J586" s="133"/>
      <c r="K586" s="133"/>
      <c r="L586" s="133"/>
      <c r="M586" s="114"/>
      <c r="N586" s="26"/>
      <c r="O586" s="27"/>
    </row>
    <row r="587" s="17" customFormat="1" ht="13.2" spans="1:15">
      <c r="A587" s="18"/>
      <c r="B587" s="19"/>
      <c r="C587" s="20"/>
      <c r="D587" s="20"/>
      <c r="E587" s="21"/>
      <c r="F587" s="22"/>
      <c r="G587" s="22"/>
      <c r="H587" s="23"/>
      <c r="I587" s="24"/>
      <c r="J587" s="133"/>
      <c r="K587" s="133"/>
      <c r="L587" s="133"/>
      <c r="M587" s="114"/>
      <c r="N587" s="26"/>
      <c r="O587" s="27"/>
    </row>
    <row r="588" s="17" customFormat="1" ht="13.2" spans="1:15">
      <c r="A588" s="18"/>
      <c r="B588" s="19"/>
      <c r="C588" s="20"/>
      <c r="D588" s="20"/>
      <c r="E588" s="21"/>
      <c r="F588" s="22"/>
      <c r="G588" s="22"/>
      <c r="H588" s="23"/>
      <c r="I588" s="24"/>
      <c r="J588" s="133"/>
      <c r="K588" s="133"/>
      <c r="L588" s="133"/>
      <c r="M588" s="114"/>
      <c r="N588" s="26"/>
      <c r="O588" s="27"/>
    </row>
    <row r="589" s="17" customFormat="1" ht="13.2" spans="1:15">
      <c r="A589" s="18"/>
      <c r="B589" s="19"/>
      <c r="C589" s="20"/>
      <c r="D589" s="20"/>
      <c r="E589" s="21"/>
      <c r="F589" s="22"/>
      <c r="G589" s="22"/>
      <c r="H589" s="23"/>
      <c r="I589" s="24"/>
      <c r="J589" s="133"/>
      <c r="K589" s="133"/>
      <c r="L589" s="133"/>
      <c r="M589" s="114"/>
      <c r="N589" s="26"/>
      <c r="O589" s="27"/>
    </row>
    <row r="590" s="17" customFormat="1" ht="13.2" spans="1:15">
      <c r="A590" s="18"/>
      <c r="B590" s="19"/>
      <c r="C590" s="20"/>
      <c r="D590" s="20"/>
      <c r="E590" s="21"/>
      <c r="F590" s="22"/>
      <c r="G590" s="22"/>
      <c r="H590" s="23"/>
      <c r="I590" s="24"/>
      <c r="J590" s="133"/>
      <c r="K590" s="133"/>
      <c r="L590" s="133"/>
      <c r="M590" s="114"/>
      <c r="N590" s="26"/>
      <c r="O590" s="27"/>
    </row>
    <row r="591" s="17" customFormat="1" ht="13.2" spans="1:15">
      <c r="A591" s="18"/>
      <c r="B591" s="19"/>
      <c r="C591" s="20"/>
      <c r="D591" s="20"/>
      <c r="E591" s="21"/>
      <c r="F591" s="22"/>
      <c r="G591" s="22"/>
      <c r="H591" s="23"/>
      <c r="I591" s="24"/>
      <c r="J591" s="133"/>
      <c r="K591" s="133"/>
      <c r="L591" s="133"/>
      <c r="M591" s="114"/>
      <c r="N591" s="26"/>
      <c r="O591" s="27"/>
    </row>
    <row r="592" s="17" customFormat="1" ht="13.2" spans="1:15">
      <c r="A592" s="18"/>
      <c r="B592" s="19"/>
      <c r="C592" s="20"/>
      <c r="D592" s="20"/>
      <c r="E592" s="21"/>
      <c r="F592" s="22"/>
      <c r="G592" s="22"/>
      <c r="H592" s="23"/>
      <c r="I592" s="24"/>
      <c r="J592" s="133"/>
      <c r="K592" s="133"/>
      <c r="L592" s="133"/>
      <c r="M592" s="114"/>
      <c r="N592" s="26"/>
      <c r="O592" s="27"/>
    </row>
    <row r="593" s="17" customFormat="1" ht="13.2" spans="1:15">
      <c r="A593" s="18"/>
      <c r="B593" s="19"/>
      <c r="C593" s="20"/>
      <c r="D593" s="20"/>
      <c r="E593" s="21"/>
      <c r="F593" s="22"/>
      <c r="G593" s="22"/>
      <c r="H593" s="23"/>
      <c r="I593" s="24"/>
      <c r="J593" s="133"/>
      <c r="K593" s="133"/>
      <c r="L593" s="133"/>
      <c r="M593" s="114"/>
      <c r="N593" s="26"/>
      <c r="O593" s="27"/>
    </row>
    <row r="594" s="17" customFormat="1" ht="13.2" spans="1:15">
      <c r="A594" s="18"/>
      <c r="B594" s="19"/>
      <c r="C594" s="20"/>
      <c r="D594" s="20"/>
      <c r="E594" s="21"/>
      <c r="F594" s="22"/>
      <c r="G594" s="22"/>
      <c r="H594" s="23"/>
      <c r="I594" s="24"/>
      <c r="J594" s="133"/>
      <c r="K594" s="133"/>
      <c r="L594" s="133"/>
      <c r="M594" s="114"/>
      <c r="N594" s="26"/>
      <c r="O594" s="27"/>
    </row>
    <row r="595" s="17" customFormat="1" ht="13.2" spans="1:15">
      <c r="A595" s="18"/>
      <c r="B595" s="19"/>
      <c r="C595" s="20"/>
      <c r="D595" s="20"/>
      <c r="E595" s="21"/>
      <c r="F595" s="22"/>
      <c r="G595" s="22"/>
      <c r="H595" s="23"/>
      <c r="I595" s="24"/>
      <c r="J595" s="133"/>
      <c r="K595" s="133"/>
      <c r="L595" s="133"/>
      <c r="M595" s="114"/>
      <c r="N595" s="26"/>
      <c r="O595" s="27"/>
    </row>
    <row r="596" s="17" customFormat="1" ht="13.2" spans="1:15">
      <c r="A596" s="18"/>
      <c r="B596" s="19"/>
      <c r="C596" s="20"/>
      <c r="D596" s="20"/>
      <c r="E596" s="21"/>
      <c r="F596" s="22"/>
      <c r="G596" s="22"/>
      <c r="H596" s="23"/>
      <c r="I596" s="24"/>
      <c r="J596" s="133"/>
      <c r="K596" s="133"/>
      <c r="L596" s="133"/>
      <c r="M596" s="114"/>
      <c r="N596" s="26"/>
      <c r="O596" s="27"/>
    </row>
    <row r="597" s="17" customFormat="1" ht="13.2" spans="1:15">
      <c r="A597" s="18"/>
      <c r="B597" s="19"/>
      <c r="C597" s="20"/>
      <c r="D597" s="20"/>
      <c r="E597" s="21"/>
      <c r="F597" s="22"/>
      <c r="G597" s="22"/>
      <c r="H597" s="23"/>
      <c r="I597" s="24"/>
      <c r="J597" s="133"/>
      <c r="K597" s="133"/>
      <c r="L597" s="133"/>
      <c r="M597" s="114"/>
      <c r="N597" s="26"/>
      <c r="O597" s="27"/>
    </row>
    <row r="598" s="17" customFormat="1" ht="13.2" spans="1:15">
      <c r="A598" s="18"/>
      <c r="B598" s="19"/>
      <c r="C598" s="20"/>
      <c r="D598" s="20"/>
      <c r="E598" s="21"/>
      <c r="F598" s="22"/>
      <c r="G598" s="22"/>
      <c r="H598" s="23"/>
      <c r="I598" s="24"/>
      <c r="J598" s="133"/>
      <c r="K598" s="133"/>
      <c r="L598" s="133"/>
      <c r="M598" s="114"/>
      <c r="N598" s="26"/>
      <c r="O598" s="27"/>
    </row>
    <row r="599" s="17" customFormat="1" ht="13.2" spans="1:15">
      <c r="A599" s="18"/>
      <c r="B599" s="19"/>
      <c r="C599" s="20"/>
      <c r="D599" s="20"/>
      <c r="E599" s="21"/>
      <c r="F599" s="22"/>
      <c r="G599" s="22"/>
      <c r="H599" s="23"/>
      <c r="I599" s="24"/>
      <c r="J599" s="133"/>
      <c r="K599" s="133"/>
      <c r="L599" s="133"/>
      <c r="M599" s="114"/>
      <c r="N599" s="26"/>
      <c r="O599" s="27"/>
    </row>
    <row r="600" s="17" customFormat="1" ht="13.2" spans="1:15">
      <c r="A600" s="18"/>
      <c r="B600" s="19"/>
      <c r="C600" s="20"/>
      <c r="D600" s="20"/>
      <c r="E600" s="21"/>
      <c r="F600" s="22"/>
      <c r="G600" s="22"/>
      <c r="H600" s="23"/>
      <c r="I600" s="24"/>
      <c r="J600" s="133"/>
      <c r="K600" s="133"/>
      <c r="L600" s="133"/>
      <c r="M600" s="114"/>
      <c r="N600" s="26"/>
      <c r="O600" s="27"/>
    </row>
    <row r="601" s="17" customFormat="1" ht="13.2" spans="1:15">
      <c r="A601" s="18"/>
      <c r="B601" s="19"/>
      <c r="C601" s="20"/>
      <c r="D601" s="20"/>
      <c r="E601" s="21"/>
      <c r="F601" s="22"/>
      <c r="G601" s="22"/>
      <c r="H601" s="23"/>
      <c r="I601" s="24"/>
      <c r="J601" s="133"/>
      <c r="K601" s="133"/>
      <c r="L601" s="133"/>
      <c r="M601" s="114"/>
      <c r="N601" s="26"/>
      <c r="O601" s="27"/>
    </row>
    <row r="602" s="17" customFormat="1" ht="13.2" spans="1:15">
      <c r="A602" s="18"/>
      <c r="B602" s="19"/>
      <c r="C602" s="20"/>
      <c r="D602" s="20"/>
      <c r="E602" s="21"/>
      <c r="F602" s="22"/>
      <c r="G602" s="22"/>
      <c r="H602" s="23"/>
      <c r="I602" s="24"/>
      <c r="J602" s="133"/>
      <c r="K602" s="133"/>
      <c r="L602" s="133"/>
      <c r="M602" s="114"/>
      <c r="N602" s="26"/>
      <c r="O602" s="27"/>
    </row>
    <row r="603" s="17" customFormat="1" ht="13.2" spans="1:15">
      <c r="A603" s="18"/>
      <c r="B603" s="19"/>
      <c r="C603" s="20"/>
      <c r="D603" s="20"/>
      <c r="E603" s="21"/>
      <c r="F603" s="22"/>
      <c r="G603" s="22"/>
      <c r="H603" s="23"/>
      <c r="I603" s="24"/>
      <c r="J603" s="133"/>
      <c r="K603" s="133"/>
      <c r="L603" s="133"/>
      <c r="M603" s="114"/>
      <c r="N603" s="26"/>
      <c r="O603" s="27"/>
    </row>
    <row r="604" s="17" customFormat="1" ht="13.2" spans="1:15">
      <c r="A604" s="18"/>
      <c r="B604" s="19"/>
      <c r="C604" s="20"/>
      <c r="D604" s="20"/>
      <c r="E604" s="21"/>
      <c r="F604" s="22"/>
      <c r="G604" s="22"/>
      <c r="H604" s="23"/>
      <c r="I604" s="24"/>
      <c r="J604" s="133"/>
      <c r="K604" s="133"/>
      <c r="L604" s="133"/>
      <c r="M604" s="114"/>
      <c r="N604" s="26"/>
      <c r="O604" s="27"/>
    </row>
    <row r="605" s="17" customFormat="1" ht="13.2" spans="1:15">
      <c r="A605" s="18"/>
      <c r="B605" s="19"/>
      <c r="C605" s="20"/>
      <c r="D605" s="20"/>
      <c r="E605" s="21"/>
      <c r="F605" s="22"/>
      <c r="G605" s="22"/>
      <c r="H605" s="23"/>
      <c r="I605" s="24"/>
      <c r="J605" s="133"/>
      <c r="K605" s="133"/>
      <c r="L605" s="133"/>
      <c r="M605" s="114"/>
      <c r="N605" s="26"/>
      <c r="O605" s="27"/>
    </row>
    <row r="606" s="17" customFormat="1" ht="13.2" spans="1:15">
      <c r="A606" s="18"/>
      <c r="B606" s="19"/>
      <c r="C606" s="20"/>
      <c r="D606" s="20"/>
      <c r="E606" s="21"/>
      <c r="F606" s="22"/>
      <c r="G606" s="22"/>
      <c r="H606" s="23"/>
      <c r="I606" s="24"/>
      <c r="J606" s="133"/>
      <c r="K606" s="133"/>
      <c r="L606" s="133"/>
      <c r="M606" s="114"/>
      <c r="N606" s="26"/>
      <c r="O606" s="27"/>
    </row>
    <row r="607" s="17" customFormat="1" ht="13.2" spans="1:15">
      <c r="A607" s="18"/>
      <c r="B607" s="19"/>
      <c r="C607" s="20"/>
      <c r="D607" s="20"/>
      <c r="E607" s="21"/>
      <c r="F607" s="22"/>
      <c r="G607" s="22"/>
      <c r="H607" s="23"/>
      <c r="I607" s="24"/>
      <c r="J607" s="133"/>
      <c r="K607" s="133"/>
      <c r="L607" s="133"/>
      <c r="M607" s="114"/>
      <c r="N607" s="26"/>
      <c r="O607" s="27"/>
    </row>
    <row r="608" s="17" customFormat="1" ht="13.2" spans="1:15">
      <c r="A608" s="18"/>
      <c r="B608" s="19"/>
      <c r="C608" s="20"/>
      <c r="D608" s="20"/>
      <c r="E608" s="21"/>
      <c r="F608" s="22"/>
      <c r="G608" s="22"/>
      <c r="H608" s="23"/>
      <c r="I608" s="24"/>
      <c r="J608" s="133"/>
      <c r="K608" s="133"/>
      <c r="L608" s="133"/>
      <c r="M608" s="114"/>
      <c r="N608" s="26"/>
      <c r="O608" s="27"/>
    </row>
    <row r="609" s="17" customFormat="1" ht="13.2" spans="1:15">
      <c r="A609" s="18"/>
      <c r="B609" s="19"/>
      <c r="C609" s="20"/>
      <c r="D609" s="20"/>
      <c r="E609" s="21"/>
      <c r="F609" s="22"/>
      <c r="G609" s="22"/>
      <c r="H609" s="23"/>
      <c r="I609" s="24"/>
      <c r="J609" s="133"/>
      <c r="K609" s="133"/>
      <c r="L609" s="133"/>
      <c r="M609" s="114"/>
      <c r="N609" s="26"/>
      <c r="O609" s="27"/>
    </row>
    <row r="610" s="17" customFormat="1" ht="13.2" spans="1:15">
      <c r="A610" s="18"/>
      <c r="B610" s="19"/>
      <c r="C610" s="20"/>
      <c r="D610" s="20"/>
      <c r="E610" s="21"/>
      <c r="F610" s="22"/>
      <c r="G610" s="22"/>
      <c r="H610" s="23"/>
      <c r="I610" s="24"/>
      <c r="J610" s="133"/>
      <c r="K610" s="133"/>
      <c r="L610" s="133"/>
      <c r="M610" s="114"/>
      <c r="N610" s="26"/>
      <c r="O610" s="27"/>
    </row>
    <row r="611" s="17" customFormat="1" ht="13.2" spans="1:15">
      <c r="A611" s="18"/>
      <c r="B611" s="19"/>
      <c r="C611" s="20"/>
      <c r="D611" s="20"/>
      <c r="E611" s="21"/>
      <c r="F611" s="22"/>
      <c r="G611" s="22"/>
      <c r="H611" s="23"/>
      <c r="I611" s="24"/>
      <c r="J611" s="133"/>
      <c r="K611" s="133"/>
      <c r="L611" s="133"/>
      <c r="M611" s="114"/>
      <c r="N611" s="26"/>
      <c r="O611" s="27"/>
    </row>
    <row r="612" s="17" customFormat="1" ht="13.2" spans="1:15">
      <c r="A612" s="18"/>
      <c r="B612" s="19"/>
      <c r="C612" s="20"/>
      <c r="D612" s="20"/>
      <c r="E612" s="21"/>
      <c r="F612" s="22"/>
      <c r="G612" s="22"/>
      <c r="H612" s="23"/>
      <c r="I612" s="24"/>
      <c r="J612" s="133"/>
      <c r="K612" s="133"/>
      <c r="L612" s="133"/>
      <c r="M612" s="114"/>
      <c r="N612" s="26"/>
      <c r="O612" s="27"/>
    </row>
    <row r="613" s="17" customFormat="1" ht="13.2" spans="1:15">
      <c r="A613" s="18"/>
      <c r="B613" s="19"/>
      <c r="C613" s="20"/>
      <c r="D613" s="20"/>
      <c r="E613" s="21"/>
      <c r="F613" s="22"/>
      <c r="G613" s="22"/>
      <c r="H613" s="23"/>
      <c r="I613" s="24"/>
      <c r="J613" s="133"/>
      <c r="K613" s="133"/>
      <c r="L613" s="133"/>
      <c r="M613" s="114"/>
      <c r="N613" s="26"/>
      <c r="O613" s="27"/>
    </row>
    <row r="614" s="17" customFormat="1" ht="13.2" spans="1:15">
      <c r="A614" s="18"/>
      <c r="B614" s="19"/>
      <c r="C614" s="20"/>
      <c r="D614" s="20"/>
      <c r="E614" s="21"/>
      <c r="F614" s="22"/>
      <c r="G614" s="22"/>
      <c r="H614" s="23"/>
      <c r="I614" s="24"/>
      <c r="J614" s="133"/>
      <c r="K614" s="133"/>
      <c r="L614" s="133"/>
      <c r="M614" s="114"/>
      <c r="N614" s="26"/>
      <c r="O614" s="27"/>
    </row>
    <row r="615" s="17" customFormat="1" ht="13.2" spans="1:15">
      <c r="A615" s="18"/>
      <c r="B615" s="19"/>
      <c r="C615" s="20"/>
      <c r="D615" s="20"/>
      <c r="E615" s="21"/>
      <c r="F615" s="22"/>
      <c r="G615" s="22"/>
      <c r="H615" s="23"/>
      <c r="I615" s="24"/>
      <c r="J615" s="133"/>
      <c r="K615" s="133"/>
      <c r="L615" s="133"/>
      <c r="M615" s="114"/>
      <c r="N615" s="26"/>
      <c r="O615" s="27"/>
    </row>
    <row r="616" s="17" customFormat="1" ht="13.2" spans="1:15">
      <c r="A616" s="18"/>
      <c r="B616" s="19"/>
      <c r="C616" s="20"/>
      <c r="D616" s="20"/>
      <c r="E616" s="21"/>
      <c r="F616" s="22"/>
      <c r="G616" s="22"/>
      <c r="H616" s="23"/>
      <c r="I616" s="24"/>
      <c r="J616" s="133"/>
      <c r="K616" s="133"/>
      <c r="L616" s="133"/>
      <c r="M616" s="114"/>
      <c r="N616" s="26"/>
      <c r="O616" s="27"/>
    </row>
    <row r="617" s="17" customFormat="1" ht="13.2" spans="1:15">
      <c r="A617" s="18"/>
      <c r="B617" s="19"/>
      <c r="C617" s="20"/>
      <c r="D617" s="20"/>
      <c r="E617" s="21"/>
      <c r="F617" s="22"/>
      <c r="G617" s="22"/>
      <c r="H617" s="23"/>
      <c r="I617" s="24"/>
      <c r="J617" s="133"/>
      <c r="K617" s="133"/>
      <c r="L617" s="133"/>
      <c r="M617" s="114"/>
      <c r="N617" s="26"/>
      <c r="O617" s="27"/>
    </row>
    <row r="618" s="17" customFormat="1" ht="13.2" spans="1:15">
      <c r="A618" s="18"/>
      <c r="B618" s="19"/>
      <c r="C618" s="20"/>
      <c r="D618" s="20"/>
      <c r="E618" s="21"/>
      <c r="F618" s="22"/>
      <c r="G618" s="22"/>
      <c r="H618" s="23"/>
      <c r="I618" s="24"/>
      <c r="J618" s="133"/>
      <c r="K618" s="133"/>
      <c r="L618" s="133"/>
      <c r="M618" s="114"/>
      <c r="N618" s="26"/>
      <c r="O618" s="27"/>
    </row>
    <row r="619" s="17" customFormat="1" ht="13.2" spans="1:15">
      <c r="A619" s="18"/>
      <c r="B619" s="19"/>
      <c r="C619" s="20"/>
      <c r="D619" s="20"/>
      <c r="E619" s="21"/>
      <c r="F619" s="22"/>
      <c r="G619" s="22"/>
      <c r="H619" s="23"/>
      <c r="I619" s="24"/>
      <c r="J619" s="133"/>
      <c r="K619" s="133"/>
      <c r="L619" s="133"/>
      <c r="M619" s="114"/>
      <c r="N619" s="26"/>
      <c r="O619" s="27"/>
    </row>
    <row r="620" s="17" customFormat="1" ht="13.2" spans="1:15">
      <c r="A620" s="18"/>
      <c r="B620" s="19"/>
      <c r="C620" s="20"/>
      <c r="D620" s="20"/>
      <c r="E620" s="21"/>
      <c r="F620" s="22"/>
      <c r="G620" s="22"/>
      <c r="H620" s="23"/>
      <c r="I620" s="24"/>
      <c r="J620" s="133"/>
      <c r="K620" s="133"/>
      <c r="L620" s="133"/>
      <c r="M620" s="114"/>
      <c r="N620" s="26"/>
      <c r="O620" s="27"/>
    </row>
    <row r="621" s="17" customFormat="1" ht="13.2" spans="1:15">
      <c r="A621" s="18"/>
      <c r="B621" s="19"/>
      <c r="C621" s="20"/>
      <c r="D621" s="20"/>
      <c r="E621" s="21"/>
      <c r="F621" s="22"/>
      <c r="G621" s="22"/>
      <c r="H621" s="23"/>
      <c r="I621" s="24"/>
      <c r="J621" s="133"/>
      <c r="K621" s="133"/>
      <c r="L621" s="133"/>
      <c r="M621" s="114"/>
      <c r="N621" s="26"/>
      <c r="O621" s="27"/>
    </row>
    <row r="622" s="17" customFormat="1" ht="13.2" spans="1:15">
      <c r="A622" s="18"/>
      <c r="B622" s="19"/>
      <c r="C622" s="20"/>
      <c r="D622" s="20"/>
      <c r="E622" s="21"/>
      <c r="F622" s="22"/>
      <c r="G622" s="22"/>
      <c r="H622" s="23"/>
      <c r="I622" s="24"/>
      <c r="J622" s="133"/>
      <c r="K622" s="133"/>
      <c r="L622" s="133"/>
      <c r="M622" s="114"/>
      <c r="N622" s="26"/>
      <c r="O622" s="27"/>
    </row>
    <row r="623" s="17" customFormat="1" ht="13.2" spans="1:15">
      <c r="A623" s="18"/>
      <c r="B623" s="19"/>
      <c r="C623" s="20"/>
      <c r="D623" s="20"/>
      <c r="E623" s="21"/>
      <c r="F623" s="22"/>
      <c r="G623" s="22"/>
      <c r="H623" s="23"/>
      <c r="I623" s="24"/>
      <c r="J623" s="133"/>
      <c r="K623" s="133"/>
      <c r="L623" s="133"/>
      <c r="M623" s="114"/>
      <c r="N623" s="26"/>
      <c r="O623" s="27"/>
    </row>
    <row r="624" s="17" customFormat="1" ht="13.2" spans="1:15">
      <c r="A624" s="18"/>
      <c r="B624" s="19"/>
      <c r="C624" s="20"/>
      <c r="D624" s="20"/>
      <c r="E624" s="21"/>
      <c r="F624" s="22"/>
      <c r="G624" s="22"/>
      <c r="H624" s="23"/>
      <c r="I624" s="24"/>
      <c r="J624" s="133"/>
      <c r="K624" s="133"/>
      <c r="L624" s="133"/>
      <c r="M624" s="114"/>
      <c r="N624" s="26"/>
      <c r="O624" s="27"/>
    </row>
    <row r="625" s="17" customFormat="1" ht="13.2" spans="1:15">
      <c r="A625" s="18"/>
      <c r="B625" s="19"/>
      <c r="C625" s="20"/>
      <c r="D625" s="20"/>
      <c r="E625" s="21"/>
      <c r="F625" s="22"/>
      <c r="G625" s="22"/>
      <c r="H625" s="23"/>
      <c r="I625" s="24"/>
      <c r="J625" s="133"/>
      <c r="K625" s="133"/>
      <c r="L625" s="133"/>
      <c r="M625" s="114"/>
      <c r="N625" s="26"/>
      <c r="O625" s="27"/>
    </row>
    <row r="626" s="17" customFormat="1" ht="13.2" spans="1:15">
      <c r="A626" s="18"/>
      <c r="B626" s="19"/>
      <c r="C626" s="20"/>
      <c r="D626" s="20"/>
      <c r="E626" s="21"/>
      <c r="F626" s="22"/>
      <c r="G626" s="22"/>
      <c r="H626" s="23"/>
      <c r="I626" s="24"/>
      <c r="J626" s="133"/>
      <c r="K626" s="133"/>
      <c r="L626" s="133"/>
      <c r="M626" s="114"/>
      <c r="N626" s="26"/>
      <c r="O626" s="27"/>
    </row>
    <row r="627" s="17" customFormat="1" ht="13.2" spans="1:15">
      <c r="A627" s="18"/>
      <c r="B627" s="19"/>
      <c r="C627" s="20"/>
      <c r="D627" s="20"/>
      <c r="E627" s="21"/>
      <c r="F627" s="22"/>
      <c r="G627" s="22"/>
      <c r="H627" s="23"/>
      <c r="I627" s="24"/>
      <c r="J627" s="133"/>
      <c r="K627" s="133"/>
      <c r="L627" s="133"/>
      <c r="M627" s="114"/>
      <c r="N627" s="26"/>
      <c r="O627" s="27"/>
    </row>
    <row r="628" s="17" customFormat="1" ht="13.2" spans="1:15">
      <c r="A628" s="18"/>
      <c r="B628" s="19"/>
      <c r="C628" s="20"/>
      <c r="D628" s="20"/>
      <c r="E628" s="21"/>
      <c r="F628" s="22"/>
      <c r="G628" s="22"/>
      <c r="H628" s="23"/>
      <c r="I628" s="24"/>
      <c r="J628" s="133"/>
      <c r="K628" s="133"/>
      <c r="L628" s="133"/>
      <c r="M628" s="114"/>
      <c r="N628" s="26"/>
      <c r="O628" s="27"/>
    </row>
    <row r="629" s="17" customFormat="1" ht="13.2" spans="1:15">
      <c r="A629" s="18"/>
      <c r="B629" s="19"/>
      <c r="C629" s="20"/>
      <c r="D629" s="20"/>
      <c r="E629" s="21"/>
      <c r="F629" s="22"/>
      <c r="G629" s="22"/>
      <c r="H629" s="23"/>
      <c r="I629" s="24"/>
      <c r="J629" s="133"/>
      <c r="K629" s="133"/>
      <c r="L629" s="133"/>
      <c r="M629" s="114"/>
      <c r="N629" s="26"/>
      <c r="O629" s="27"/>
    </row>
    <row r="630" s="17" customFormat="1" ht="13.2" spans="1:15">
      <c r="A630" s="18"/>
      <c r="B630" s="19"/>
      <c r="C630" s="20"/>
      <c r="D630" s="20"/>
      <c r="E630" s="21"/>
      <c r="F630" s="22"/>
      <c r="G630" s="22"/>
      <c r="H630" s="23"/>
      <c r="I630" s="24"/>
      <c r="J630" s="133"/>
      <c r="K630" s="133"/>
      <c r="L630" s="133"/>
      <c r="M630" s="114"/>
      <c r="N630" s="26"/>
      <c r="O630" s="27"/>
    </row>
    <row r="631" s="17" customFormat="1" ht="13.2" spans="1:15">
      <c r="A631" s="18"/>
      <c r="B631" s="19"/>
      <c r="C631" s="20"/>
      <c r="D631" s="20"/>
      <c r="E631" s="21"/>
      <c r="F631" s="22"/>
      <c r="G631" s="22"/>
      <c r="H631" s="23"/>
      <c r="I631" s="24"/>
      <c r="J631" s="133"/>
      <c r="K631" s="133"/>
      <c r="L631" s="133"/>
      <c r="M631" s="114"/>
      <c r="N631" s="26"/>
      <c r="O631" s="27"/>
    </row>
    <row r="632" s="17" customFormat="1" ht="13.2" spans="1:15">
      <c r="A632" s="18"/>
      <c r="B632" s="19"/>
      <c r="C632" s="20"/>
      <c r="D632" s="20"/>
      <c r="E632" s="21"/>
      <c r="F632" s="22"/>
      <c r="G632" s="22"/>
      <c r="H632" s="23"/>
      <c r="I632" s="24"/>
      <c r="J632" s="133"/>
      <c r="K632" s="133"/>
      <c r="L632" s="133"/>
      <c r="M632" s="114"/>
      <c r="N632" s="26"/>
      <c r="O632" s="27"/>
    </row>
    <row r="633" s="17" customFormat="1" ht="13.2" spans="1:15">
      <c r="A633" s="18"/>
      <c r="B633" s="19"/>
      <c r="C633" s="20"/>
      <c r="D633" s="20"/>
      <c r="E633" s="21"/>
      <c r="F633" s="22"/>
      <c r="G633" s="22"/>
      <c r="H633" s="23"/>
      <c r="I633" s="24"/>
      <c r="J633" s="133"/>
      <c r="K633" s="133"/>
      <c r="L633" s="133"/>
      <c r="M633" s="114"/>
      <c r="N633" s="26"/>
      <c r="O633" s="27"/>
    </row>
    <row r="634" s="17" customFormat="1" ht="13.2" spans="1:15">
      <c r="A634" s="18"/>
      <c r="B634" s="19"/>
      <c r="C634" s="20"/>
      <c r="D634" s="20"/>
      <c r="E634" s="21"/>
      <c r="F634" s="22"/>
      <c r="G634" s="22"/>
      <c r="H634" s="23"/>
      <c r="I634" s="24"/>
      <c r="J634" s="133"/>
      <c r="K634" s="133"/>
      <c r="L634" s="133"/>
      <c r="M634" s="114"/>
      <c r="N634" s="26"/>
      <c r="O634" s="27"/>
    </row>
    <row r="635" s="17" customFormat="1" ht="13.2" spans="1:15">
      <c r="A635" s="18"/>
      <c r="B635" s="19"/>
      <c r="C635" s="20"/>
      <c r="D635" s="20"/>
      <c r="E635" s="21"/>
      <c r="F635" s="22"/>
      <c r="G635" s="22"/>
      <c r="H635" s="23"/>
      <c r="I635" s="24"/>
      <c r="J635" s="133"/>
      <c r="K635" s="133"/>
      <c r="L635" s="133"/>
      <c r="M635" s="114"/>
      <c r="N635" s="26"/>
      <c r="O635" s="27"/>
    </row>
    <row r="636" s="17" customFormat="1" ht="13.2" spans="1:15">
      <c r="A636" s="18"/>
      <c r="B636" s="19"/>
      <c r="C636" s="20"/>
      <c r="D636" s="20"/>
      <c r="E636" s="21"/>
      <c r="F636" s="22"/>
      <c r="G636" s="22"/>
      <c r="H636" s="23"/>
      <c r="I636" s="24"/>
      <c r="J636" s="133"/>
      <c r="K636" s="133"/>
      <c r="L636" s="133"/>
      <c r="M636" s="114"/>
      <c r="N636" s="26"/>
      <c r="O636" s="27"/>
    </row>
    <row r="637" s="17" customFormat="1" ht="13.2" spans="1:15">
      <c r="A637" s="18"/>
      <c r="B637" s="19"/>
      <c r="C637" s="20"/>
      <c r="D637" s="20"/>
      <c r="E637" s="21"/>
      <c r="F637" s="22"/>
      <c r="G637" s="22"/>
      <c r="H637" s="23"/>
      <c r="I637" s="24"/>
      <c r="J637" s="133"/>
      <c r="K637" s="133"/>
      <c r="L637" s="133"/>
      <c r="M637" s="114"/>
      <c r="N637" s="26"/>
      <c r="O637" s="27"/>
    </row>
    <row r="638" s="17" customFormat="1" ht="13.2" spans="1:15">
      <c r="A638" s="18"/>
      <c r="B638" s="19"/>
      <c r="C638" s="20"/>
      <c r="D638" s="20"/>
      <c r="E638" s="21"/>
      <c r="F638" s="22"/>
      <c r="G638" s="22"/>
      <c r="H638" s="23"/>
      <c r="I638" s="24"/>
      <c r="J638" s="133"/>
      <c r="K638" s="133"/>
      <c r="L638" s="133"/>
      <c r="M638" s="114"/>
      <c r="N638" s="26"/>
      <c r="O638" s="27"/>
    </row>
    <row r="639" s="17" customFormat="1" ht="13.2" spans="1:15">
      <c r="A639" s="18"/>
      <c r="B639" s="19"/>
      <c r="C639" s="20"/>
      <c r="D639" s="20"/>
      <c r="E639" s="21"/>
      <c r="F639" s="22"/>
      <c r="G639" s="22"/>
      <c r="H639" s="23"/>
      <c r="I639" s="24"/>
      <c r="J639" s="133"/>
      <c r="K639" s="133"/>
      <c r="L639" s="133"/>
      <c r="M639" s="114"/>
      <c r="N639" s="26"/>
      <c r="O639" s="27"/>
    </row>
    <row r="640" s="17" customFormat="1" ht="13.2" spans="1:15">
      <c r="A640" s="18"/>
      <c r="B640" s="19"/>
      <c r="C640" s="20"/>
      <c r="D640" s="20"/>
      <c r="E640" s="21"/>
      <c r="F640" s="22"/>
      <c r="G640" s="22"/>
      <c r="H640" s="23"/>
      <c r="I640" s="24"/>
      <c r="J640" s="133"/>
      <c r="K640" s="133"/>
      <c r="L640" s="133"/>
      <c r="M640" s="114"/>
      <c r="N640" s="26"/>
      <c r="O640" s="27"/>
    </row>
    <row r="641" s="17" customFormat="1" ht="13.2" spans="1:15">
      <c r="A641" s="18"/>
      <c r="B641" s="19"/>
      <c r="C641" s="20"/>
      <c r="D641" s="20"/>
      <c r="E641" s="21"/>
      <c r="F641" s="22"/>
      <c r="G641" s="22"/>
      <c r="H641" s="23"/>
      <c r="I641" s="24"/>
      <c r="J641" s="133"/>
      <c r="K641" s="133"/>
      <c r="L641" s="133"/>
      <c r="M641" s="114"/>
      <c r="N641" s="26"/>
      <c r="O641" s="27"/>
    </row>
    <row r="642" s="17" customFormat="1" ht="13.2" spans="1:15">
      <c r="A642" s="18"/>
      <c r="B642" s="19"/>
      <c r="C642" s="20"/>
      <c r="D642" s="20"/>
      <c r="E642" s="21"/>
      <c r="F642" s="22"/>
      <c r="G642" s="22"/>
      <c r="H642" s="23"/>
      <c r="I642" s="24"/>
      <c r="J642" s="133"/>
      <c r="K642" s="133"/>
      <c r="L642" s="133"/>
      <c r="M642" s="114"/>
      <c r="N642" s="26"/>
      <c r="O642" s="27"/>
    </row>
    <row r="643" s="17" customFormat="1" ht="13.2" spans="1:15">
      <c r="A643" s="18"/>
      <c r="B643" s="19"/>
      <c r="C643" s="20"/>
      <c r="D643" s="20"/>
      <c r="E643" s="21"/>
      <c r="F643" s="22"/>
      <c r="G643" s="22"/>
      <c r="H643" s="23"/>
      <c r="I643" s="24"/>
      <c r="J643" s="133"/>
      <c r="K643" s="133"/>
      <c r="L643" s="133"/>
      <c r="M643" s="114"/>
      <c r="N643" s="26"/>
      <c r="O643" s="27"/>
    </row>
    <row r="644" s="17" customFormat="1" ht="13.2" spans="1:15">
      <c r="A644" s="18"/>
      <c r="B644" s="19"/>
      <c r="C644" s="20"/>
      <c r="D644" s="20"/>
      <c r="E644" s="21"/>
      <c r="F644" s="22"/>
      <c r="G644" s="22"/>
      <c r="H644" s="23"/>
      <c r="I644" s="24"/>
      <c r="J644" s="133"/>
      <c r="K644" s="133"/>
      <c r="L644" s="133"/>
      <c r="M644" s="114"/>
      <c r="N644" s="26"/>
      <c r="O644" s="27"/>
    </row>
    <row r="645" s="17" customFormat="1" ht="13.2" spans="1:15">
      <c r="A645" s="18"/>
      <c r="B645" s="19"/>
      <c r="C645" s="20"/>
      <c r="D645" s="20"/>
      <c r="E645" s="21"/>
      <c r="F645" s="22"/>
      <c r="G645" s="22"/>
      <c r="H645" s="23"/>
      <c r="I645" s="24"/>
      <c r="J645" s="133"/>
      <c r="K645" s="133"/>
      <c r="L645" s="133"/>
      <c r="M645" s="114"/>
      <c r="N645" s="26"/>
      <c r="O645" s="27"/>
    </row>
    <row r="646" s="17" customFormat="1" ht="13.2" spans="1:15">
      <c r="A646" s="18"/>
      <c r="B646" s="19"/>
      <c r="C646" s="20"/>
      <c r="D646" s="20"/>
      <c r="E646" s="21"/>
      <c r="F646" s="22"/>
      <c r="G646" s="22"/>
      <c r="H646" s="23"/>
      <c r="I646" s="24"/>
      <c r="J646" s="133"/>
      <c r="K646" s="133"/>
      <c r="L646" s="133"/>
      <c r="M646" s="114"/>
      <c r="N646" s="26"/>
      <c r="O646" s="27"/>
    </row>
    <row r="647" s="17" customFormat="1" ht="13.2" spans="1:15">
      <c r="A647" s="18"/>
      <c r="B647" s="19"/>
      <c r="C647" s="20"/>
      <c r="D647" s="20"/>
      <c r="E647" s="21"/>
      <c r="F647" s="22"/>
      <c r="G647" s="22"/>
      <c r="H647" s="23"/>
      <c r="I647" s="24"/>
      <c r="J647" s="133"/>
      <c r="K647" s="133"/>
      <c r="L647" s="133"/>
      <c r="M647" s="114"/>
      <c r="N647" s="26"/>
      <c r="O647" s="27"/>
    </row>
    <row r="648" s="17" customFormat="1" ht="13.2" spans="1:15">
      <c r="A648" s="18"/>
      <c r="B648" s="19"/>
      <c r="C648" s="20"/>
      <c r="D648" s="20"/>
      <c r="E648" s="21"/>
      <c r="F648" s="22"/>
      <c r="G648" s="22"/>
      <c r="H648" s="23"/>
      <c r="I648" s="24"/>
      <c r="J648" s="133"/>
      <c r="K648" s="133"/>
      <c r="L648" s="133"/>
      <c r="M648" s="114"/>
      <c r="N648" s="26"/>
      <c r="O648" s="27"/>
    </row>
    <row r="649" s="17" customFormat="1" ht="13.2" spans="1:15">
      <c r="A649" s="18"/>
      <c r="B649" s="19"/>
      <c r="C649" s="20"/>
      <c r="D649" s="20"/>
      <c r="E649" s="21"/>
      <c r="F649" s="22"/>
      <c r="G649" s="22"/>
      <c r="H649" s="23"/>
      <c r="I649" s="24"/>
      <c r="J649" s="133"/>
      <c r="K649" s="133"/>
      <c r="L649" s="133"/>
      <c r="M649" s="114"/>
      <c r="N649" s="26"/>
      <c r="O649" s="27"/>
    </row>
    <row r="650" s="17" customFormat="1" ht="13.2" spans="1:15">
      <c r="A650" s="18"/>
      <c r="B650" s="19"/>
      <c r="C650" s="20"/>
      <c r="D650" s="20"/>
      <c r="E650" s="21"/>
      <c r="F650" s="22"/>
      <c r="G650" s="22"/>
      <c r="H650" s="23"/>
      <c r="I650" s="24"/>
      <c r="J650" s="133"/>
      <c r="K650" s="133"/>
      <c r="L650" s="133"/>
      <c r="M650" s="114"/>
      <c r="N650" s="26"/>
      <c r="O650" s="27"/>
    </row>
    <row r="651" s="17" customFormat="1" ht="13.2" spans="1:15">
      <c r="A651" s="18"/>
      <c r="B651" s="19"/>
      <c r="C651" s="20"/>
      <c r="D651" s="20"/>
      <c r="E651" s="21"/>
      <c r="F651" s="22"/>
      <c r="G651" s="22"/>
      <c r="H651" s="23"/>
      <c r="I651" s="24"/>
      <c r="J651" s="133"/>
      <c r="K651" s="133"/>
      <c r="L651" s="133"/>
      <c r="M651" s="114"/>
      <c r="N651" s="26"/>
      <c r="O651" s="27"/>
    </row>
    <row r="652" s="17" customFormat="1" ht="13.2" spans="1:15">
      <c r="A652" s="18"/>
      <c r="B652" s="19"/>
      <c r="C652" s="20"/>
      <c r="D652" s="20"/>
      <c r="E652" s="21"/>
      <c r="F652" s="22"/>
      <c r="G652" s="22"/>
      <c r="H652" s="23"/>
      <c r="I652" s="24"/>
      <c r="J652" s="133"/>
      <c r="K652" s="133"/>
      <c r="L652" s="133"/>
      <c r="M652" s="114"/>
      <c r="N652" s="26"/>
      <c r="O652" s="27"/>
    </row>
    <row r="653" s="17" customFormat="1" ht="13.2" spans="1:15">
      <c r="A653" s="18"/>
      <c r="B653" s="19"/>
      <c r="C653" s="20"/>
      <c r="D653" s="20"/>
      <c r="E653" s="21"/>
      <c r="F653" s="22"/>
      <c r="G653" s="22"/>
      <c r="H653" s="23"/>
      <c r="I653" s="24"/>
      <c r="J653" s="133"/>
      <c r="K653" s="133"/>
      <c r="L653" s="133"/>
      <c r="M653" s="114"/>
      <c r="N653" s="26"/>
      <c r="O653" s="27"/>
    </row>
    <row r="654" s="17" customFormat="1" ht="13.2" spans="1:15">
      <c r="A654" s="18"/>
      <c r="B654" s="19"/>
      <c r="C654" s="20"/>
      <c r="D654" s="20"/>
      <c r="E654" s="21"/>
      <c r="F654" s="22"/>
      <c r="G654" s="22"/>
      <c r="H654" s="23"/>
      <c r="I654" s="53"/>
      <c r="J654" s="133"/>
      <c r="K654" s="133"/>
      <c r="L654" s="133"/>
      <c r="M654" s="152"/>
      <c r="N654" s="54"/>
      <c r="O654" s="27"/>
    </row>
    <row r="655" s="17" customFormat="1" ht="13.2" spans="1:15">
      <c r="A655" s="18"/>
      <c r="B655" s="19"/>
      <c r="C655" s="20"/>
      <c r="D655" s="20"/>
      <c r="E655" s="21"/>
      <c r="F655" s="22"/>
      <c r="G655" s="22"/>
      <c r="H655" s="23"/>
      <c r="I655" s="24"/>
      <c r="J655" s="133"/>
      <c r="K655" s="133"/>
      <c r="L655" s="133"/>
      <c r="M655" s="114"/>
      <c r="N655" s="26"/>
      <c r="O655" s="27"/>
    </row>
    <row r="656" s="17" customFormat="1" ht="13.2" spans="1:15">
      <c r="A656" s="18"/>
      <c r="B656" s="19"/>
      <c r="C656" s="20"/>
      <c r="D656" s="20"/>
      <c r="E656" s="21"/>
      <c r="F656" s="22"/>
      <c r="G656" s="22"/>
      <c r="H656" s="23"/>
      <c r="I656" s="24"/>
      <c r="J656" s="133"/>
      <c r="K656" s="133"/>
      <c r="L656" s="133"/>
      <c r="M656" s="114"/>
      <c r="N656" s="26"/>
      <c r="O656" s="27"/>
    </row>
    <row r="657" s="17" customFormat="1" ht="13.2" spans="1:15">
      <c r="A657" s="18"/>
      <c r="B657" s="19"/>
      <c r="C657" s="20"/>
      <c r="D657" s="20"/>
      <c r="E657" s="21"/>
      <c r="F657" s="22"/>
      <c r="G657" s="22"/>
      <c r="H657" s="23"/>
      <c r="I657" s="24"/>
      <c r="J657" s="133"/>
      <c r="K657" s="133"/>
      <c r="L657" s="133"/>
      <c r="M657" s="114"/>
      <c r="N657" s="26"/>
      <c r="O657" s="27"/>
    </row>
    <row r="658" s="17" customFormat="1" ht="13.2" spans="1:15">
      <c r="A658" s="18"/>
      <c r="B658" s="19"/>
      <c r="C658" s="20"/>
      <c r="D658" s="20"/>
      <c r="E658" s="21"/>
      <c r="F658" s="22"/>
      <c r="G658" s="22"/>
      <c r="H658" s="23"/>
      <c r="I658" s="24"/>
      <c r="J658" s="133"/>
      <c r="K658" s="133"/>
      <c r="L658" s="133"/>
      <c r="M658" s="114"/>
      <c r="N658" s="26"/>
      <c r="O658" s="27"/>
    </row>
    <row r="659" s="17" customFormat="1" ht="13.2" spans="1:15">
      <c r="A659" s="18"/>
      <c r="B659" s="19"/>
      <c r="C659" s="20"/>
      <c r="D659" s="20"/>
      <c r="E659" s="21"/>
      <c r="F659" s="22"/>
      <c r="G659" s="22"/>
      <c r="H659" s="23"/>
      <c r="I659" s="24"/>
      <c r="J659" s="133"/>
      <c r="K659" s="133"/>
      <c r="L659" s="133"/>
      <c r="M659" s="114"/>
      <c r="N659" s="26"/>
      <c r="O659" s="27"/>
    </row>
    <row r="660" s="17" customFormat="1" ht="13.2" spans="1:15">
      <c r="A660" s="18"/>
      <c r="B660" s="19"/>
      <c r="C660" s="20"/>
      <c r="D660" s="20"/>
      <c r="E660" s="21"/>
      <c r="F660" s="22"/>
      <c r="G660" s="22"/>
      <c r="H660" s="23"/>
      <c r="I660" s="24"/>
      <c r="J660" s="133"/>
      <c r="K660" s="133"/>
      <c r="L660" s="133"/>
      <c r="M660" s="114"/>
      <c r="N660" s="26"/>
      <c r="O660" s="27"/>
    </row>
    <row r="661" s="17" customFormat="1" ht="13.2" spans="1:15">
      <c r="A661" s="18"/>
      <c r="B661" s="19"/>
      <c r="C661" s="20"/>
      <c r="D661" s="20"/>
      <c r="E661" s="21"/>
      <c r="F661" s="22"/>
      <c r="G661" s="22"/>
      <c r="H661" s="23"/>
      <c r="I661" s="24"/>
      <c r="J661" s="133"/>
      <c r="K661" s="133"/>
      <c r="L661" s="133"/>
      <c r="M661" s="114"/>
      <c r="N661" s="26"/>
      <c r="O661" s="27"/>
    </row>
    <row r="662" s="17" customFormat="1" ht="13.2" spans="1:15">
      <c r="A662" s="18"/>
      <c r="B662" s="19"/>
      <c r="C662" s="20"/>
      <c r="D662" s="20"/>
      <c r="E662" s="21"/>
      <c r="F662" s="22"/>
      <c r="G662" s="22"/>
      <c r="H662" s="23"/>
      <c r="I662" s="24"/>
      <c r="J662" s="133"/>
      <c r="K662" s="133"/>
      <c r="L662" s="133"/>
      <c r="M662" s="114"/>
      <c r="N662" s="26"/>
      <c r="O662" s="27"/>
    </row>
    <row r="663" s="17" customFormat="1" ht="13.2" spans="1:15">
      <c r="A663" s="18"/>
      <c r="B663" s="19"/>
      <c r="C663" s="20"/>
      <c r="D663" s="20"/>
      <c r="E663" s="21"/>
      <c r="F663" s="22"/>
      <c r="G663" s="22"/>
      <c r="H663" s="23"/>
      <c r="I663" s="24"/>
      <c r="J663" s="133"/>
      <c r="K663" s="133"/>
      <c r="L663" s="133"/>
      <c r="M663" s="114"/>
      <c r="N663" s="26"/>
      <c r="O663" s="27"/>
    </row>
    <row r="664" s="17" customFormat="1" ht="13.2" spans="1:15">
      <c r="A664" s="18"/>
      <c r="B664" s="19"/>
      <c r="C664" s="20"/>
      <c r="D664" s="20"/>
      <c r="E664" s="21"/>
      <c r="F664" s="22"/>
      <c r="G664" s="22"/>
      <c r="H664" s="23"/>
      <c r="I664" s="24"/>
      <c r="J664" s="133"/>
      <c r="K664" s="133"/>
      <c r="L664" s="133"/>
      <c r="M664" s="114"/>
      <c r="N664" s="26"/>
      <c r="O664" s="27"/>
    </row>
    <row r="665" s="17" customFormat="1" ht="13.2" spans="1:15">
      <c r="A665" s="18"/>
      <c r="B665" s="19"/>
      <c r="C665" s="20"/>
      <c r="D665" s="20"/>
      <c r="E665" s="21"/>
      <c r="F665" s="22"/>
      <c r="G665" s="22"/>
      <c r="H665" s="23"/>
      <c r="I665" s="24"/>
      <c r="J665" s="133"/>
      <c r="K665" s="133"/>
      <c r="L665" s="133"/>
      <c r="M665" s="114"/>
      <c r="N665" s="26"/>
      <c r="O665" s="27"/>
    </row>
    <row r="666" s="17" customFormat="1" ht="13.2" spans="1:15">
      <c r="A666" s="18"/>
      <c r="B666" s="19"/>
      <c r="C666" s="20"/>
      <c r="D666" s="20"/>
      <c r="E666" s="21"/>
      <c r="F666" s="22"/>
      <c r="G666" s="22"/>
      <c r="H666" s="23"/>
      <c r="I666" s="24"/>
      <c r="J666" s="133"/>
      <c r="K666" s="133"/>
      <c r="L666" s="133"/>
      <c r="M666" s="114"/>
      <c r="N666" s="26"/>
      <c r="O666" s="27"/>
    </row>
    <row r="667" s="17" customFormat="1" ht="13.2" spans="1:15">
      <c r="A667" s="18"/>
      <c r="B667" s="19"/>
      <c r="C667" s="20"/>
      <c r="D667" s="20"/>
      <c r="E667" s="21"/>
      <c r="F667" s="22"/>
      <c r="G667" s="22"/>
      <c r="H667" s="23"/>
      <c r="I667" s="24"/>
      <c r="J667" s="133"/>
      <c r="K667" s="133"/>
      <c r="L667" s="133"/>
      <c r="M667" s="114"/>
      <c r="N667" s="26"/>
      <c r="O667" s="27"/>
    </row>
    <row r="668" s="17" customFormat="1" ht="13.2" spans="1:15">
      <c r="A668" s="18"/>
      <c r="B668" s="19"/>
      <c r="C668" s="20"/>
      <c r="D668" s="20"/>
      <c r="E668" s="21"/>
      <c r="F668" s="22"/>
      <c r="G668" s="22"/>
      <c r="H668" s="23"/>
      <c r="I668" s="24"/>
      <c r="J668" s="133"/>
      <c r="K668" s="133"/>
      <c r="L668" s="133"/>
      <c r="M668" s="114"/>
      <c r="N668" s="26"/>
      <c r="O668" s="27"/>
    </row>
    <row r="669" s="17" customFormat="1" ht="13.2" spans="1:15">
      <c r="A669" s="18"/>
      <c r="B669" s="19"/>
      <c r="C669" s="20"/>
      <c r="D669" s="20"/>
      <c r="E669" s="21"/>
      <c r="F669" s="22"/>
      <c r="G669" s="22"/>
      <c r="H669" s="23"/>
      <c r="I669" s="24"/>
      <c r="J669" s="133"/>
      <c r="K669" s="133"/>
      <c r="L669" s="133"/>
      <c r="M669" s="114"/>
      <c r="N669" s="26"/>
      <c r="O669" s="27"/>
    </row>
    <row r="670" s="17" customFormat="1" ht="13.2" spans="1:15">
      <c r="A670" s="18"/>
      <c r="B670" s="19"/>
      <c r="C670" s="20"/>
      <c r="D670" s="20"/>
      <c r="E670" s="21"/>
      <c r="F670" s="22"/>
      <c r="G670" s="22"/>
      <c r="H670" s="23"/>
      <c r="I670" s="24"/>
      <c r="J670" s="133"/>
      <c r="K670" s="133"/>
      <c r="L670" s="133"/>
      <c r="M670" s="114"/>
      <c r="N670" s="26"/>
      <c r="O670" s="27"/>
    </row>
    <row r="671" s="17" customFormat="1" ht="13.2" spans="1:15">
      <c r="A671" s="18"/>
      <c r="B671" s="19"/>
      <c r="C671" s="20"/>
      <c r="D671" s="20"/>
      <c r="E671" s="21"/>
      <c r="F671" s="22"/>
      <c r="G671" s="22"/>
      <c r="H671" s="23"/>
      <c r="I671" s="24"/>
      <c r="J671" s="133"/>
      <c r="K671" s="133"/>
      <c r="L671" s="133"/>
      <c r="M671" s="114"/>
      <c r="N671" s="26"/>
      <c r="O671" s="27"/>
    </row>
    <row r="672" s="17" customFormat="1" ht="13.2" spans="1:15">
      <c r="A672" s="18"/>
      <c r="B672" s="19"/>
      <c r="C672" s="20"/>
      <c r="D672" s="20"/>
      <c r="E672" s="21"/>
      <c r="F672" s="22"/>
      <c r="G672" s="22"/>
      <c r="H672" s="23"/>
      <c r="I672" s="24"/>
      <c r="J672" s="133"/>
      <c r="K672" s="133"/>
      <c r="L672" s="133"/>
      <c r="M672" s="114"/>
      <c r="N672" s="26"/>
      <c r="O672" s="27"/>
    </row>
    <row r="673" s="17" customFormat="1" ht="13.2" spans="1:15">
      <c r="A673" s="18"/>
      <c r="B673" s="19"/>
      <c r="C673" s="20"/>
      <c r="D673" s="20"/>
      <c r="E673" s="21"/>
      <c r="F673" s="22"/>
      <c r="G673" s="22"/>
      <c r="H673" s="23"/>
      <c r="I673" s="24"/>
      <c r="J673" s="133"/>
      <c r="K673" s="133"/>
      <c r="L673" s="133"/>
      <c r="M673" s="114"/>
      <c r="N673" s="26"/>
      <c r="O673" s="27"/>
    </row>
    <row r="674" s="17" customFormat="1" ht="13.2" spans="1:15">
      <c r="A674" s="18"/>
      <c r="B674" s="19"/>
      <c r="C674" s="20"/>
      <c r="D674" s="20"/>
      <c r="E674" s="21"/>
      <c r="F674" s="22"/>
      <c r="G674" s="22"/>
      <c r="H674" s="23"/>
      <c r="I674" s="24"/>
      <c r="J674" s="133"/>
      <c r="K674" s="133"/>
      <c r="L674" s="133"/>
      <c r="M674" s="114"/>
      <c r="N674" s="26"/>
      <c r="O674" s="27"/>
    </row>
    <row r="675" s="17" customFormat="1" ht="13.2" spans="1:15">
      <c r="A675" s="18"/>
      <c r="B675" s="19"/>
      <c r="C675" s="20"/>
      <c r="D675" s="20"/>
      <c r="E675" s="21"/>
      <c r="F675" s="22"/>
      <c r="G675" s="22"/>
      <c r="H675" s="23"/>
      <c r="I675" s="24"/>
      <c r="J675" s="133"/>
      <c r="K675" s="133"/>
      <c r="L675" s="133"/>
      <c r="M675" s="114"/>
      <c r="N675" s="26"/>
      <c r="O675" s="27"/>
    </row>
    <row r="676" s="17" customFormat="1" ht="13.2" spans="1:15">
      <c r="A676" s="18"/>
      <c r="B676" s="19"/>
      <c r="C676" s="20"/>
      <c r="D676" s="20"/>
      <c r="E676" s="21"/>
      <c r="F676" s="22"/>
      <c r="G676" s="22"/>
      <c r="H676" s="23"/>
      <c r="I676" s="24"/>
      <c r="J676" s="133"/>
      <c r="K676" s="133"/>
      <c r="L676" s="133"/>
      <c r="M676" s="114"/>
      <c r="N676" s="26"/>
      <c r="O676" s="27"/>
    </row>
    <row r="677" s="17" customFormat="1" ht="13.2" spans="1:15">
      <c r="A677" s="18"/>
      <c r="B677" s="19"/>
      <c r="C677" s="20"/>
      <c r="D677" s="20"/>
      <c r="E677" s="21"/>
      <c r="F677" s="22"/>
      <c r="G677" s="22"/>
      <c r="H677" s="23"/>
      <c r="I677" s="24"/>
      <c r="J677" s="133"/>
      <c r="K677" s="133"/>
      <c r="L677" s="133"/>
      <c r="M677" s="114"/>
      <c r="N677" s="26"/>
      <c r="O677" s="27"/>
    </row>
    <row r="678" s="17" customFormat="1" ht="13.2" spans="1:15">
      <c r="A678" s="18"/>
      <c r="B678" s="19"/>
      <c r="C678" s="20"/>
      <c r="D678" s="20"/>
      <c r="E678" s="21"/>
      <c r="F678" s="22"/>
      <c r="G678" s="22"/>
      <c r="H678" s="23"/>
      <c r="I678" s="24"/>
      <c r="J678" s="133"/>
      <c r="K678" s="133"/>
      <c r="L678" s="133"/>
      <c r="M678" s="114"/>
      <c r="N678" s="26"/>
      <c r="O678" s="27"/>
    </row>
    <row r="679" s="17" customFormat="1" ht="13.2" spans="1:15">
      <c r="A679" s="18"/>
      <c r="B679" s="19"/>
      <c r="C679" s="20"/>
      <c r="D679" s="20"/>
      <c r="E679" s="21"/>
      <c r="F679" s="22"/>
      <c r="G679" s="22"/>
      <c r="H679" s="23"/>
      <c r="I679" s="24"/>
      <c r="J679" s="133"/>
      <c r="K679" s="133"/>
      <c r="L679" s="133"/>
      <c r="M679" s="114"/>
      <c r="N679" s="26"/>
      <c r="O679" s="27"/>
    </row>
    <row r="680" s="17" customFormat="1" ht="13.2" spans="1:15">
      <c r="A680" s="18"/>
      <c r="B680" s="19"/>
      <c r="C680" s="20"/>
      <c r="D680" s="20"/>
      <c r="E680" s="21"/>
      <c r="F680" s="22"/>
      <c r="G680" s="22"/>
      <c r="H680" s="23"/>
      <c r="I680" s="24"/>
      <c r="J680" s="133"/>
      <c r="K680" s="133"/>
      <c r="L680" s="133"/>
      <c r="M680" s="114"/>
      <c r="N680" s="26"/>
      <c r="O680" s="27"/>
    </row>
    <row r="681" s="17" customFormat="1" ht="13.2" spans="1:15">
      <c r="A681" s="18"/>
      <c r="B681" s="19"/>
      <c r="C681" s="20"/>
      <c r="D681" s="20"/>
      <c r="E681" s="21"/>
      <c r="F681" s="22"/>
      <c r="G681" s="22"/>
      <c r="H681" s="23"/>
      <c r="I681" s="24"/>
      <c r="J681" s="133"/>
      <c r="K681" s="133"/>
      <c r="L681" s="133"/>
      <c r="M681" s="114"/>
      <c r="N681" s="26"/>
      <c r="O681" s="27"/>
    </row>
    <row r="682" s="17" customFormat="1" ht="13.2" spans="1:15">
      <c r="A682" s="18"/>
      <c r="B682" s="19"/>
      <c r="C682" s="20"/>
      <c r="D682" s="20"/>
      <c r="E682" s="21"/>
      <c r="F682" s="22"/>
      <c r="G682" s="22"/>
      <c r="H682" s="23"/>
      <c r="I682" s="24"/>
      <c r="J682" s="133"/>
      <c r="K682" s="133"/>
      <c r="L682" s="133"/>
      <c r="M682" s="114"/>
      <c r="N682" s="26"/>
      <c r="O682" s="27"/>
    </row>
    <row r="683" s="17" customFormat="1" ht="13.2" spans="1:15">
      <c r="A683" s="18"/>
      <c r="B683" s="19"/>
      <c r="C683" s="20"/>
      <c r="D683" s="20"/>
      <c r="E683" s="21"/>
      <c r="F683" s="22"/>
      <c r="G683" s="22"/>
      <c r="H683" s="23"/>
      <c r="I683" s="24"/>
      <c r="J683" s="133"/>
      <c r="K683" s="133"/>
      <c r="L683" s="133"/>
      <c r="M683" s="114"/>
      <c r="N683" s="26"/>
      <c r="O683" s="27"/>
    </row>
    <row r="684" s="17" customFormat="1" ht="13.2" spans="1:15">
      <c r="A684" s="18"/>
      <c r="B684" s="19"/>
      <c r="C684" s="20"/>
      <c r="D684" s="20"/>
      <c r="E684" s="21"/>
      <c r="F684" s="22"/>
      <c r="G684" s="22"/>
      <c r="H684" s="23"/>
      <c r="I684" s="24"/>
      <c r="J684" s="133"/>
      <c r="K684" s="133"/>
      <c r="L684" s="133"/>
      <c r="M684" s="114"/>
      <c r="N684" s="26"/>
      <c r="O684" s="27"/>
    </row>
    <row r="685" s="17" customFormat="1" ht="13.2" spans="1:15">
      <c r="A685" s="18"/>
      <c r="B685" s="19"/>
      <c r="C685" s="20"/>
      <c r="D685" s="20"/>
      <c r="E685" s="21"/>
      <c r="F685" s="22"/>
      <c r="G685" s="22"/>
      <c r="H685" s="23"/>
      <c r="I685" s="24"/>
      <c r="J685" s="133"/>
      <c r="K685" s="133"/>
      <c r="L685" s="133"/>
      <c r="M685" s="114"/>
      <c r="N685" s="26"/>
      <c r="O685" s="27"/>
    </row>
    <row r="686" s="17" customFormat="1" ht="13.2" spans="1:15">
      <c r="A686" s="18"/>
      <c r="B686" s="19"/>
      <c r="C686" s="20"/>
      <c r="D686" s="20"/>
      <c r="E686" s="21"/>
      <c r="F686" s="22"/>
      <c r="G686" s="22"/>
      <c r="H686" s="23"/>
      <c r="I686" s="24"/>
      <c r="J686" s="133"/>
      <c r="K686" s="133"/>
      <c r="L686" s="133"/>
      <c r="M686" s="114"/>
      <c r="N686" s="26"/>
      <c r="O686" s="27"/>
    </row>
    <row r="687" s="17" customFormat="1" ht="13.2" spans="1:15">
      <c r="A687" s="18"/>
      <c r="B687" s="19"/>
      <c r="C687" s="20"/>
      <c r="D687" s="20"/>
      <c r="E687" s="21"/>
      <c r="F687" s="22"/>
      <c r="G687" s="22"/>
      <c r="H687" s="23"/>
      <c r="I687" s="24"/>
      <c r="J687" s="133"/>
      <c r="K687" s="133"/>
      <c r="L687" s="133"/>
      <c r="M687" s="114"/>
      <c r="N687" s="26"/>
      <c r="O687" s="27"/>
    </row>
    <row r="688" s="17" customFormat="1" ht="13.2" spans="1:15">
      <c r="A688" s="18"/>
      <c r="B688" s="19"/>
      <c r="C688" s="20"/>
      <c r="D688" s="20"/>
      <c r="E688" s="21"/>
      <c r="F688" s="22"/>
      <c r="G688" s="22"/>
      <c r="H688" s="23"/>
      <c r="I688" s="24"/>
      <c r="J688" s="133"/>
      <c r="K688" s="133"/>
      <c r="L688" s="133"/>
      <c r="M688" s="114"/>
      <c r="N688" s="26"/>
      <c r="O688" s="27"/>
    </row>
    <row r="689" s="17" customFormat="1" ht="13.2" spans="1:15">
      <c r="A689" s="18"/>
      <c r="B689" s="19"/>
      <c r="C689" s="20"/>
      <c r="D689" s="20"/>
      <c r="E689" s="21"/>
      <c r="F689" s="22"/>
      <c r="G689" s="22"/>
      <c r="H689" s="23"/>
      <c r="I689" s="24"/>
      <c r="J689" s="133"/>
      <c r="K689" s="133"/>
      <c r="L689" s="133"/>
      <c r="M689" s="114"/>
      <c r="N689" s="26"/>
      <c r="O689" s="27"/>
    </row>
    <row r="690" s="17" customFormat="1" ht="13.2" spans="1:15">
      <c r="A690" s="18"/>
      <c r="B690" s="19"/>
      <c r="C690" s="20"/>
      <c r="D690" s="20"/>
      <c r="E690" s="21"/>
      <c r="F690" s="22"/>
      <c r="G690" s="22"/>
      <c r="H690" s="23"/>
      <c r="I690" s="24"/>
      <c r="J690" s="133"/>
      <c r="K690" s="133"/>
      <c r="L690" s="133"/>
      <c r="M690" s="114"/>
      <c r="N690" s="26"/>
      <c r="O690" s="27"/>
    </row>
    <row r="691" s="17" customFormat="1" ht="13.2" spans="1:15">
      <c r="A691" s="18"/>
      <c r="B691" s="19"/>
      <c r="C691" s="20"/>
      <c r="D691" s="20"/>
      <c r="E691" s="21"/>
      <c r="F691" s="22"/>
      <c r="G691" s="22"/>
      <c r="H691" s="23"/>
      <c r="I691" s="24"/>
      <c r="J691" s="133"/>
      <c r="K691" s="133"/>
      <c r="L691" s="133"/>
      <c r="M691" s="114"/>
      <c r="N691" s="26"/>
      <c r="O691" s="27"/>
    </row>
    <row r="692" s="17" customFormat="1" ht="13.2" spans="1:15">
      <c r="A692" s="18"/>
      <c r="B692" s="19"/>
      <c r="C692" s="20"/>
      <c r="D692" s="20"/>
      <c r="E692" s="21"/>
      <c r="F692" s="22"/>
      <c r="G692" s="22"/>
      <c r="H692" s="23"/>
      <c r="I692" s="24"/>
      <c r="J692" s="133"/>
      <c r="K692" s="133"/>
      <c r="L692" s="133"/>
      <c r="M692" s="114"/>
      <c r="N692" s="26"/>
      <c r="O692" s="27"/>
    </row>
    <row r="693" s="17" customFormat="1" ht="13.2" spans="1:15">
      <c r="A693" s="18"/>
      <c r="B693" s="19"/>
      <c r="C693" s="20"/>
      <c r="D693" s="20"/>
      <c r="E693" s="21"/>
      <c r="F693" s="22"/>
      <c r="G693" s="22"/>
      <c r="H693" s="23"/>
      <c r="I693" s="24"/>
      <c r="J693" s="133"/>
      <c r="K693" s="133"/>
      <c r="L693" s="133"/>
      <c r="M693" s="114"/>
      <c r="N693" s="26"/>
      <c r="O693" s="27"/>
    </row>
    <row r="694" s="17" customFormat="1" ht="13.2" spans="1:15">
      <c r="A694" s="18"/>
      <c r="B694" s="19"/>
      <c r="C694" s="20"/>
      <c r="D694" s="20"/>
      <c r="E694" s="21"/>
      <c r="F694" s="22"/>
      <c r="G694" s="22"/>
      <c r="H694" s="23"/>
      <c r="I694" s="24"/>
      <c r="J694" s="133"/>
      <c r="K694" s="133"/>
      <c r="L694" s="133"/>
      <c r="M694" s="114"/>
      <c r="N694" s="26"/>
      <c r="O694" s="27"/>
    </row>
    <row r="695" s="17" customFormat="1" ht="13.2" spans="1:15">
      <c r="A695" s="18"/>
      <c r="B695" s="19"/>
      <c r="C695" s="20"/>
      <c r="D695" s="20"/>
      <c r="E695" s="21"/>
      <c r="F695" s="22"/>
      <c r="G695" s="22"/>
      <c r="H695" s="23"/>
      <c r="I695" s="24"/>
      <c r="J695" s="133"/>
      <c r="K695" s="133"/>
      <c r="L695" s="133"/>
      <c r="M695" s="114"/>
      <c r="N695" s="26"/>
      <c r="O695" s="27"/>
    </row>
    <row r="696" s="17" customFormat="1" ht="13.2" spans="1:15">
      <c r="A696" s="18"/>
      <c r="B696" s="19"/>
      <c r="C696" s="20"/>
      <c r="D696" s="20"/>
      <c r="E696" s="21"/>
      <c r="F696" s="22"/>
      <c r="G696" s="22"/>
      <c r="H696" s="23"/>
      <c r="I696" s="24"/>
      <c r="J696" s="133"/>
      <c r="K696" s="133"/>
      <c r="L696" s="133"/>
      <c r="M696" s="114"/>
      <c r="N696" s="26"/>
      <c r="O696" s="27"/>
    </row>
    <row r="697" s="17" customFormat="1" ht="13.2" spans="1:15">
      <c r="A697" s="18"/>
      <c r="B697" s="19"/>
      <c r="C697" s="20"/>
      <c r="D697" s="20"/>
      <c r="E697" s="21"/>
      <c r="F697" s="22"/>
      <c r="G697" s="22"/>
      <c r="H697" s="23"/>
      <c r="I697" s="24"/>
      <c r="J697" s="133"/>
      <c r="K697" s="133"/>
      <c r="L697" s="133"/>
      <c r="M697" s="114"/>
      <c r="N697" s="26"/>
      <c r="O697" s="27"/>
    </row>
    <row r="698" s="17" customFormat="1" ht="13.2" spans="1:15">
      <c r="A698" s="18"/>
      <c r="B698" s="19"/>
      <c r="C698" s="20"/>
      <c r="D698" s="20"/>
      <c r="E698" s="21"/>
      <c r="F698" s="22"/>
      <c r="G698" s="22"/>
      <c r="H698" s="23"/>
      <c r="I698" s="24"/>
      <c r="J698" s="133"/>
      <c r="K698" s="133"/>
      <c r="L698" s="133"/>
      <c r="M698" s="114"/>
      <c r="N698" s="26"/>
      <c r="O698" s="27"/>
    </row>
    <row r="699" s="17" customFormat="1" ht="13.2" spans="1:15">
      <c r="A699" s="18"/>
      <c r="B699" s="19"/>
      <c r="C699" s="20"/>
      <c r="D699" s="20"/>
      <c r="E699" s="21"/>
      <c r="F699" s="22"/>
      <c r="G699" s="22"/>
      <c r="H699" s="23"/>
      <c r="I699" s="24"/>
      <c r="J699" s="133"/>
      <c r="K699" s="133"/>
      <c r="L699" s="133"/>
      <c r="M699" s="114"/>
      <c r="N699" s="26"/>
      <c r="O699" s="27"/>
    </row>
    <row r="700" s="17" customFormat="1" ht="13.2" spans="1:15">
      <c r="A700" s="18"/>
      <c r="B700" s="19"/>
      <c r="C700" s="20"/>
      <c r="D700" s="20"/>
      <c r="E700" s="21"/>
      <c r="F700" s="22"/>
      <c r="G700" s="22"/>
      <c r="H700" s="23"/>
      <c r="I700" s="24"/>
      <c r="J700" s="133"/>
      <c r="K700" s="133"/>
      <c r="L700" s="133"/>
      <c r="M700" s="114"/>
      <c r="N700" s="26"/>
      <c r="O700" s="27"/>
    </row>
    <row r="701" s="17" customFormat="1" ht="13.2" spans="1:15">
      <c r="A701" s="18"/>
      <c r="B701" s="19"/>
      <c r="C701" s="20"/>
      <c r="D701" s="20"/>
      <c r="E701" s="21"/>
      <c r="F701" s="22"/>
      <c r="G701" s="22"/>
      <c r="H701" s="23"/>
      <c r="I701" s="24"/>
      <c r="J701" s="133"/>
      <c r="K701" s="133"/>
      <c r="L701" s="133"/>
      <c r="M701" s="114"/>
      <c r="N701" s="26"/>
      <c r="O701" s="27"/>
    </row>
    <row r="702" s="17" customFormat="1" ht="13.2" spans="1:15">
      <c r="A702" s="18"/>
      <c r="B702" s="19"/>
      <c r="C702" s="20"/>
      <c r="D702" s="20"/>
      <c r="E702" s="21"/>
      <c r="F702" s="22"/>
      <c r="G702" s="22"/>
      <c r="H702" s="23"/>
      <c r="I702" s="24"/>
      <c r="J702" s="133"/>
      <c r="K702" s="133"/>
      <c r="L702" s="133"/>
      <c r="M702" s="114"/>
      <c r="N702" s="26"/>
      <c r="O702" s="27"/>
    </row>
    <row r="703" s="17" customFormat="1" ht="13.2" spans="1:15">
      <c r="A703" s="18"/>
      <c r="B703" s="19"/>
      <c r="C703" s="20"/>
      <c r="D703" s="20"/>
      <c r="E703" s="21"/>
      <c r="F703" s="22"/>
      <c r="G703" s="22"/>
      <c r="H703" s="23"/>
      <c r="I703" s="24"/>
      <c r="J703" s="133"/>
      <c r="K703" s="133"/>
      <c r="L703" s="133"/>
      <c r="M703" s="114"/>
      <c r="N703" s="26"/>
      <c r="O703" s="27"/>
    </row>
    <row r="704" s="17" customFormat="1" ht="13.2" spans="1:15">
      <c r="A704" s="18"/>
      <c r="B704" s="19"/>
      <c r="C704" s="20"/>
      <c r="D704" s="20"/>
      <c r="E704" s="21"/>
      <c r="F704" s="22"/>
      <c r="G704" s="22"/>
      <c r="H704" s="23"/>
      <c r="I704" s="24"/>
      <c r="J704" s="133"/>
      <c r="K704" s="133"/>
      <c r="L704" s="133"/>
      <c r="M704" s="114"/>
      <c r="N704" s="26"/>
      <c r="O704" s="27"/>
    </row>
    <row r="705" s="17" customFormat="1" ht="13.2" spans="1:15">
      <c r="A705" s="18"/>
      <c r="B705" s="19"/>
      <c r="C705" s="20"/>
      <c r="D705" s="20"/>
      <c r="E705" s="21"/>
      <c r="F705" s="22"/>
      <c r="G705" s="22"/>
      <c r="H705" s="23"/>
      <c r="I705" s="24"/>
      <c r="J705" s="133"/>
      <c r="K705" s="133"/>
      <c r="L705" s="133"/>
      <c r="M705" s="114"/>
      <c r="N705" s="26"/>
      <c r="O705" s="27"/>
    </row>
    <row r="706" s="17" customFormat="1" ht="13.2" spans="1:15">
      <c r="A706" s="18"/>
      <c r="B706" s="19"/>
      <c r="C706" s="20"/>
      <c r="D706" s="20"/>
      <c r="E706" s="21"/>
      <c r="F706" s="22"/>
      <c r="G706" s="22"/>
      <c r="H706" s="23"/>
      <c r="I706" s="24"/>
      <c r="J706" s="133"/>
      <c r="K706" s="133"/>
      <c r="L706" s="133"/>
      <c r="M706" s="114"/>
      <c r="N706" s="26"/>
      <c r="O706" s="27"/>
    </row>
    <row r="707" s="17" customFormat="1" ht="13.2" spans="1:15">
      <c r="A707" s="18"/>
      <c r="B707" s="19"/>
      <c r="C707" s="20"/>
      <c r="D707" s="20"/>
      <c r="E707" s="21"/>
      <c r="F707" s="22"/>
      <c r="G707" s="22"/>
      <c r="H707" s="23"/>
      <c r="I707" s="24"/>
      <c r="J707" s="133"/>
      <c r="K707" s="133"/>
      <c r="L707" s="133"/>
      <c r="M707" s="114"/>
      <c r="N707" s="26"/>
      <c r="O707" s="27"/>
    </row>
    <row r="708" s="17" customFormat="1" ht="13.2" spans="1:15">
      <c r="A708" s="18"/>
      <c r="B708" s="19"/>
      <c r="C708" s="20"/>
      <c r="D708" s="20"/>
      <c r="E708" s="21"/>
      <c r="F708" s="22"/>
      <c r="G708" s="22"/>
      <c r="H708" s="23"/>
      <c r="I708" s="24"/>
      <c r="J708" s="133"/>
      <c r="K708" s="133"/>
      <c r="L708" s="133"/>
      <c r="M708" s="114"/>
      <c r="N708" s="26"/>
      <c r="O708" s="27"/>
    </row>
    <row r="709" s="17" customFormat="1" ht="13.2" spans="1:15">
      <c r="A709" s="18"/>
      <c r="B709" s="19"/>
      <c r="C709" s="20"/>
      <c r="D709" s="20"/>
      <c r="E709" s="21"/>
      <c r="F709" s="22"/>
      <c r="G709" s="22"/>
      <c r="H709" s="23"/>
      <c r="I709" s="24"/>
      <c r="J709" s="133"/>
      <c r="K709" s="133"/>
      <c r="L709" s="133"/>
      <c r="M709" s="114"/>
      <c r="N709" s="26"/>
      <c r="O709" s="27"/>
    </row>
    <row r="710" s="17" customFormat="1" ht="13.2" spans="1:15">
      <c r="A710" s="18"/>
      <c r="B710" s="19"/>
      <c r="C710" s="20"/>
      <c r="D710" s="20"/>
      <c r="E710" s="21"/>
      <c r="F710" s="22"/>
      <c r="G710" s="22"/>
      <c r="H710" s="23"/>
      <c r="I710" s="24"/>
      <c r="J710" s="133"/>
      <c r="K710" s="133"/>
      <c r="L710" s="133"/>
      <c r="M710" s="114"/>
      <c r="N710" s="26"/>
      <c r="O710" s="27"/>
    </row>
    <row r="711" s="17" customFormat="1" ht="13.2" spans="1:15">
      <c r="A711" s="18"/>
      <c r="B711" s="19"/>
      <c r="C711" s="20"/>
      <c r="D711" s="20"/>
      <c r="E711" s="21"/>
      <c r="F711" s="22"/>
      <c r="G711" s="22"/>
      <c r="H711" s="23"/>
      <c r="I711" s="24"/>
      <c r="J711" s="133"/>
      <c r="K711" s="133"/>
      <c r="L711" s="133"/>
      <c r="M711" s="114"/>
      <c r="N711" s="26"/>
      <c r="O711" s="27"/>
    </row>
    <row r="712" s="17" customFormat="1" ht="13.2" spans="1:15">
      <c r="A712" s="18"/>
      <c r="B712" s="19"/>
      <c r="C712" s="20"/>
      <c r="D712" s="20"/>
      <c r="E712" s="21"/>
      <c r="F712" s="22"/>
      <c r="G712" s="22"/>
      <c r="H712" s="23"/>
      <c r="I712" s="24"/>
      <c r="J712" s="133"/>
      <c r="K712" s="133"/>
      <c r="L712" s="133"/>
      <c r="M712" s="114"/>
      <c r="N712" s="26"/>
      <c r="O712" s="27"/>
    </row>
    <row r="713" s="17" customFormat="1" ht="13.2" spans="1:15">
      <c r="A713" s="18"/>
      <c r="B713" s="19"/>
      <c r="C713" s="20"/>
      <c r="D713" s="20"/>
      <c r="E713" s="21"/>
      <c r="F713" s="22"/>
      <c r="G713" s="22"/>
      <c r="H713" s="23"/>
      <c r="I713" s="24"/>
      <c r="J713" s="133"/>
      <c r="K713" s="133"/>
      <c r="L713" s="133"/>
      <c r="M713" s="114"/>
      <c r="N713" s="26"/>
      <c r="O713" s="27"/>
    </row>
    <row r="714" s="17" customFormat="1" ht="13.2" spans="1:15">
      <c r="A714" s="18"/>
      <c r="B714" s="19"/>
      <c r="C714" s="20"/>
      <c r="D714" s="20"/>
      <c r="E714" s="21"/>
      <c r="F714" s="22"/>
      <c r="G714" s="22"/>
      <c r="H714" s="23"/>
      <c r="I714" s="24"/>
      <c r="J714" s="133"/>
      <c r="K714" s="133"/>
      <c r="L714" s="133"/>
      <c r="M714" s="114"/>
      <c r="N714" s="26"/>
      <c r="O714" s="27"/>
    </row>
    <row r="715" s="17" customFormat="1" ht="13.2" spans="1:15">
      <c r="A715" s="18"/>
      <c r="B715" s="19"/>
      <c r="C715" s="20"/>
      <c r="D715" s="20"/>
      <c r="E715" s="21"/>
      <c r="F715" s="22"/>
      <c r="G715" s="22"/>
      <c r="H715" s="23"/>
      <c r="I715" s="24"/>
      <c r="J715" s="133"/>
      <c r="K715" s="133"/>
      <c r="L715" s="133"/>
      <c r="M715" s="114"/>
      <c r="N715" s="26"/>
      <c r="O715" s="27"/>
    </row>
    <row r="716" s="17" customFormat="1" ht="13.2" spans="1:15">
      <c r="A716" s="18"/>
      <c r="B716" s="19"/>
      <c r="C716" s="20"/>
      <c r="D716" s="20"/>
      <c r="E716" s="21"/>
      <c r="F716" s="22"/>
      <c r="G716" s="22"/>
      <c r="H716" s="23"/>
      <c r="I716" s="24"/>
      <c r="J716" s="133"/>
      <c r="K716" s="133"/>
      <c r="L716" s="133"/>
      <c r="M716" s="114"/>
      <c r="N716" s="26"/>
      <c r="O716" s="27"/>
    </row>
    <row r="717" s="17" customFormat="1" ht="13.2" spans="1:15">
      <c r="A717" s="18"/>
      <c r="B717" s="19"/>
      <c r="C717" s="20"/>
      <c r="D717" s="20"/>
      <c r="E717" s="21"/>
      <c r="F717" s="22"/>
      <c r="G717" s="22"/>
      <c r="H717" s="23"/>
      <c r="I717" s="24"/>
      <c r="J717" s="133"/>
      <c r="K717" s="133"/>
      <c r="L717" s="133"/>
      <c r="M717" s="114"/>
      <c r="N717" s="26"/>
      <c r="O717" s="27"/>
    </row>
    <row r="718" s="17" customFormat="1" ht="13.2" spans="1:15">
      <c r="A718" s="18"/>
      <c r="B718" s="19"/>
      <c r="C718" s="20"/>
      <c r="D718" s="20"/>
      <c r="E718" s="21"/>
      <c r="F718" s="22"/>
      <c r="G718" s="22"/>
      <c r="H718" s="23"/>
      <c r="I718" s="24"/>
      <c r="J718" s="133"/>
      <c r="K718" s="133"/>
      <c r="L718" s="133"/>
      <c r="M718" s="114"/>
      <c r="N718" s="26"/>
      <c r="O718" s="27"/>
    </row>
    <row r="719" s="17" customFormat="1" ht="13.2" spans="1:15">
      <c r="A719" s="18"/>
      <c r="B719" s="19"/>
      <c r="C719" s="20"/>
      <c r="D719" s="20"/>
      <c r="E719" s="21"/>
      <c r="F719" s="22"/>
      <c r="G719" s="22"/>
      <c r="H719" s="23"/>
      <c r="I719" s="24"/>
      <c r="J719" s="133"/>
      <c r="K719" s="133"/>
      <c r="L719" s="133"/>
      <c r="M719" s="114"/>
      <c r="N719" s="26"/>
      <c r="O719" s="27"/>
    </row>
    <row r="720" s="17" customFormat="1" ht="13.2" spans="1:15">
      <c r="A720" s="18"/>
      <c r="B720" s="19"/>
      <c r="C720" s="20"/>
      <c r="D720" s="20"/>
      <c r="E720" s="21"/>
      <c r="F720" s="22"/>
      <c r="G720" s="22"/>
      <c r="H720" s="23"/>
      <c r="I720" s="24"/>
      <c r="J720" s="133"/>
      <c r="K720" s="133"/>
      <c r="L720" s="133"/>
      <c r="M720" s="114"/>
      <c r="N720" s="26"/>
      <c r="O720" s="27"/>
    </row>
    <row r="721" s="17" customFormat="1" ht="13.2" spans="1:15">
      <c r="A721" s="18"/>
      <c r="B721" s="19"/>
      <c r="C721" s="20"/>
      <c r="D721" s="20"/>
      <c r="E721" s="21"/>
      <c r="F721" s="22"/>
      <c r="G721" s="22"/>
      <c r="H721" s="23"/>
      <c r="I721" s="24"/>
      <c r="J721" s="133"/>
      <c r="K721" s="133"/>
      <c r="L721" s="133"/>
      <c r="M721" s="114"/>
      <c r="N721" s="26"/>
      <c r="O721" s="27"/>
    </row>
    <row r="722" s="17" customFormat="1" ht="13.2" spans="1:15">
      <c r="A722" s="18"/>
      <c r="B722" s="19"/>
      <c r="C722" s="20"/>
      <c r="D722" s="20"/>
      <c r="E722" s="21"/>
      <c r="F722" s="22"/>
      <c r="G722" s="22"/>
      <c r="H722" s="23"/>
      <c r="I722" s="24"/>
      <c r="J722" s="133"/>
      <c r="K722" s="133"/>
      <c r="L722" s="133"/>
      <c r="M722" s="114"/>
      <c r="N722" s="26"/>
      <c r="O722" s="27"/>
    </row>
    <row r="723" s="17" customFormat="1" ht="13.2" spans="1:15">
      <c r="A723" s="18"/>
      <c r="B723" s="19"/>
      <c r="C723" s="20"/>
      <c r="D723" s="20"/>
      <c r="E723" s="21"/>
      <c r="F723" s="22"/>
      <c r="G723" s="22"/>
      <c r="H723" s="23"/>
      <c r="I723" s="24"/>
      <c r="J723" s="133"/>
      <c r="K723" s="133"/>
      <c r="L723" s="133"/>
      <c r="M723" s="114"/>
      <c r="N723" s="26"/>
      <c r="O723" s="27"/>
    </row>
    <row r="724" s="17" customFormat="1" ht="13.2" spans="1:15">
      <c r="A724" s="18"/>
      <c r="B724" s="19"/>
      <c r="C724" s="20"/>
      <c r="D724" s="20"/>
      <c r="E724" s="21"/>
      <c r="F724" s="22"/>
      <c r="G724" s="22"/>
      <c r="H724" s="23"/>
      <c r="I724" s="24"/>
      <c r="J724" s="133"/>
      <c r="K724" s="133"/>
      <c r="L724" s="133"/>
      <c r="M724" s="114"/>
      <c r="N724" s="26"/>
      <c r="O724" s="27"/>
    </row>
    <row r="725" s="17" customFormat="1" ht="13.2" spans="1:15">
      <c r="A725" s="18"/>
      <c r="B725" s="19"/>
      <c r="C725" s="20"/>
      <c r="D725" s="20"/>
      <c r="E725" s="21"/>
      <c r="F725" s="22"/>
      <c r="G725" s="22"/>
      <c r="H725" s="23"/>
      <c r="I725" s="24"/>
      <c r="J725" s="133"/>
      <c r="K725" s="133"/>
      <c r="L725" s="133"/>
      <c r="M725" s="114"/>
      <c r="N725" s="26"/>
      <c r="O725" s="27"/>
    </row>
    <row r="726" s="17" customFormat="1" ht="13.2" spans="1:15">
      <c r="A726" s="18"/>
      <c r="B726" s="19"/>
      <c r="C726" s="20"/>
      <c r="D726" s="20"/>
      <c r="E726" s="21"/>
      <c r="F726" s="22"/>
      <c r="G726" s="22"/>
      <c r="H726" s="23"/>
      <c r="I726" s="24"/>
      <c r="J726" s="133"/>
      <c r="K726" s="133"/>
      <c r="L726" s="133"/>
      <c r="M726" s="114"/>
      <c r="N726" s="26"/>
      <c r="O726" s="27"/>
    </row>
    <row r="727" s="17" customFormat="1" ht="13.2" spans="1:15">
      <c r="A727" s="18"/>
      <c r="B727" s="19"/>
      <c r="C727" s="20"/>
      <c r="D727" s="20"/>
      <c r="E727" s="21"/>
      <c r="F727" s="22"/>
      <c r="G727" s="22"/>
      <c r="H727" s="23"/>
      <c r="I727" s="24"/>
      <c r="J727" s="133"/>
      <c r="K727" s="133"/>
      <c r="L727" s="133"/>
      <c r="M727" s="114"/>
      <c r="N727" s="26"/>
      <c r="O727" s="27"/>
    </row>
    <row r="728" s="17" customFormat="1" ht="13.2" spans="1:15">
      <c r="A728" s="18"/>
      <c r="B728" s="19"/>
      <c r="C728" s="20"/>
      <c r="D728" s="20"/>
      <c r="E728" s="21"/>
      <c r="F728" s="22"/>
      <c r="G728" s="22"/>
      <c r="H728" s="23"/>
      <c r="I728" s="24"/>
      <c r="J728" s="133"/>
      <c r="K728" s="133"/>
      <c r="L728" s="133"/>
      <c r="M728" s="114"/>
      <c r="N728" s="26"/>
      <c r="O728" s="27"/>
    </row>
    <row r="729" s="17" customFormat="1" ht="13.2" spans="1:15">
      <c r="A729" s="18"/>
      <c r="B729" s="19"/>
      <c r="C729" s="20"/>
      <c r="D729" s="20"/>
      <c r="E729" s="21"/>
      <c r="F729" s="22"/>
      <c r="G729" s="22"/>
      <c r="H729" s="23"/>
      <c r="I729" s="24"/>
      <c r="J729" s="133"/>
      <c r="K729" s="133"/>
      <c r="L729" s="133"/>
      <c r="M729" s="114"/>
      <c r="N729" s="26"/>
      <c r="O729" s="27"/>
    </row>
    <row r="730" s="17" customFormat="1" ht="13.2" spans="1:15">
      <c r="A730" s="18"/>
      <c r="B730" s="19"/>
      <c r="C730" s="20"/>
      <c r="D730" s="20"/>
      <c r="E730" s="21"/>
      <c r="F730" s="22"/>
      <c r="G730" s="22"/>
      <c r="H730" s="23"/>
      <c r="I730" s="24"/>
      <c r="J730" s="133"/>
      <c r="K730" s="133"/>
      <c r="L730" s="133"/>
      <c r="M730" s="114"/>
      <c r="N730" s="26"/>
      <c r="O730" s="27"/>
    </row>
    <row r="731" s="17" customFormat="1" ht="13.2" spans="1:15">
      <c r="A731" s="18"/>
      <c r="B731" s="19"/>
      <c r="C731" s="20"/>
      <c r="D731" s="20"/>
      <c r="E731" s="21"/>
      <c r="F731" s="22"/>
      <c r="G731" s="22"/>
      <c r="H731" s="23"/>
      <c r="I731" s="24"/>
      <c r="J731" s="133"/>
      <c r="K731" s="133"/>
      <c r="L731" s="133"/>
      <c r="M731" s="114"/>
      <c r="N731" s="26"/>
      <c r="O731" s="27"/>
    </row>
    <row r="732" s="17" customFormat="1" ht="13.2" spans="1:15">
      <c r="A732" s="18"/>
      <c r="B732" s="19"/>
      <c r="C732" s="20"/>
      <c r="D732" s="20"/>
      <c r="E732" s="21"/>
      <c r="F732" s="22"/>
      <c r="G732" s="22"/>
      <c r="H732" s="23"/>
      <c r="I732" s="24"/>
      <c r="J732" s="133"/>
      <c r="K732" s="133"/>
      <c r="L732" s="133"/>
      <c r="M732" s="114"/>
      <c r="N732" s="26"/>
      <c r="O732" s="27"/>
    </row>
    <row r="733" s="17" customFormat="1" ht="13.2" spans="1:15">
      <c r="A733" s="18"/>
      <c r="B733" s="19"/>
      <c r="C733" s="20"/>
      <c r="D733" s="20"/>
      <c r="E733" s="21"/>
      <c r="F733" s="22"/>
      <c r="G733" s="22"/>
      <c r="H733" s="23"/>
      <c r="I733" s="24"/>
      <c r="J733" s="133"/>
      <c r="K733" s="133"/>
      <c r="L733" s="133"/>
      <c r="M733" s="114"/>
      <c r="N733" s="26"/>
      <c r="O733" s="27"/>
    </row>
    <row r="734" s="17" customFormat="1" ht="13.2" spans="1:15">
      <c r="A734" s="18"/>
      <c r="B734" s="19"/>
      <c r="C734" s="20"/>
      <c r="D734" s="20"/>
      <c r="E734" s="21"/>
      <c r="F734" s="22"/>
      <c r="G734" s="22"/>
      <c r="H734" s="23"/>
      <c r="I734" s="24"/>
      <c r="J734" s="133"/>
      <c r="K734" s="133"/>
      <c r="L734" s="133"/>
      <c r="M734" s="114"/>
      <c r="N734" s="26"/>
      <c r="O734" s="27"/>
    </row>
    <row r="735" s="17" customFormat="1" ht="13.2" spans="1:15">
      <c r="A735" s="18"/>
      <c r="B735" s="19"/>
      <c r="C735" s="20"/>
      <c r="D735" s="20"/>
      <c r="E735" s="21"/>
      <c r="F735" s="22"/>
      <c r="G735" s="22"/>
      <c r="H735" s="23"/>
      <c r="I735" s="24"/>
      <c r="J735" s="133"/>
      <c r="K735" s="133"/>
      <c r="L735" s="133"/>
      <c r="M735" s="114"/>
      <c r="N735" s="26"/>
      <c r="O735" s="27"/>
    </row>
    <row r="736" s="17" customFormat="1" ht="13.2" spans="1:15">
      <c r="A736" s="18"/>
      <c r="B736" s="19"/>
      <c r="C736" s="20"/>
      <c r="D736" s="20"/>
      <c r="E736" s="21"/>
      <c r="F736" s="22"/>
      <c r="G736" s="22"/>
      <c r="H736" s="23"/>
      <c r="I736" s="24"/>
      <c r="J736" s="133"/>
      <c r="K736" s="133"/>
      <c r="L736" s="133"/>
      <c r="M736" s="114"/>
      <c r="N736" s="26"/>
      <c r="O736" s="27"/>
    </row>
    <row r="737" s="17" customFormat="1" ht="13.2" spans="1:15">
      <c r="A737" s="18"/>
      <c r="B737" s="19"/>
      <c r="C737" s="20"/>
      <c r="D737" s="20"/>
      <c r="E737" s="21"/>
      <c r="F737" s="22"/>
      <c r="G737" s="22"/>
      <c r="H737" s="23"/>
      <c r="I737" s="24"/>
      <c r="J737" s="133"/>
      <c r="K737" s="133"/>
      <c r="L737" s="133"/>
      <c r="M737" s="114"/>
      <c r="N737" s="26"/>
      <c r="O737" s="27"/>
    </row>
    <row r="738" s="17" customFormat="1" ht="13.2" spans="1:15">
      <c r="A738" s="18"/>
      <c r="B738" s="19"/>
      <c r="C738" s="20"/>
      <c r="D738" s="20"/>
      <c r="E738" s="21"/>
      <c r="F738" s="22"/>
      <c r="G738" s="22"/>
      <c r="H738" s="23"/>
      <c r="I738" s="24"/>
      <c r="J738" s="133"/>
      <c r="K738" s="133"/>
      <c r="L738" s="133"/>
      <c r="M738" s="114"/>
      <c r="N738" s="26"/>
      <c r="O738" s="27"/>
    </row>
    <row r="739" s="17" customFormat="1" ht="13.2" spans="1:15">
      <c r="A739" s="18"/>
      <c r="B739" s="19"/>
      <c r="C739" s="20"/>
      <c r="D739" s="20"/>
      <c r="E739" s="21"/>
      <c r="F739" s="22"/>
      <c r="G739" s="22"/>
      <c r="H739" s="23"/>
      <c r="I739" s="24"/>
      <c r="J739" s="133"/>
      <c r="K739" s="133"/>
      <c r="L739" s="133"/>
      <c r="M739" s="114"/>
      <c r="N739" s="26"/>
      <c r="O739" s="27"/>
    </row>
    <row r="740" s="17" customFormat="1" ht="13.2" spans="1:15">
      <c r="A740" s="18"/>
      <c r="B740" s="19"/>
      <c r="C740" s="20"/>
      <c r="D740" s="20"/>
      <c r="E740" s="21"/>
      <c r="F740" s="22"/>
      <c r="G740" s="22"/>
      <c r="H740" s="23"/>
      <c r="I740" s="24"/>
      <c r="J740" s="133"/>
      <c r="K740" s="133"/>
      <c r="L740" s="133"/>
      <c r="M740" s="114"/>
      <c r="N740" s="26"/>
      <c r="O740" s="27"/>
    </row>
    <row r="741" s="17" customFormat="1" ht="13.2" spans="1:15">
      <c r="A741" s="18"/>
      <c r="B741" s="19"/>
      <c r="C741" s="20"/>
      <c r="D741" s="20"/>
      <c r="E741" s="21"/>
      <c r="F741" s="22"/>
      <c r="G741" s="22"/>
      <c r="H741" s="23"/>
      <c r="I741" s="24"/>
      <c r="J741" s="133"/>
      <c r="K741" s="133"/>
      <c r="L741" s="133"/>
      <c r="M741" s="114"/>
      <c r="N741" s="26"/>
      <c r="O741" s="27"/>
    </row>
    <row r="742" s="17" customFormat="1" ht="13.2" spans="1:15">
      <c r="A742" s="18"/>
      <c r="B742" s="19"/>
      <c r="C742" s="20"/>
      <c r="D742" s="20"/>
      <c r="E742" s="21"/>
      <c r="F742" s="22"/>
      <c r="G742" s="22"/>
      <c r="H742" s="23"/>
      <c r="I742" s="24"/>
      <c r="J742" s="133"/>
      <c r="K742" s="133"/>
      <c r="L742" s="133"/>
      <c r="M742" s="114"/>
      <c r="N742" s="26"/>
      <c r="O742" s="27"/>
    </row>
    <row r="743" s="17" customFormat="1" ht="13.2" spans="1:15">
      <c r="A743" s="18"/>
      <c r="B743" s="19"/>
      <c r="C743" s="20"/>
      <c r="D743" s="20"/>
      <c r="E743" s="21"/>
      <c r="F743" s="22"/>
      <c r="G743" s="22"/>
      <c r="H743" s="23"/>
      <c r="I743" s="24"/>
      <c r="J743" s="133"/>
      <c r="K743" s="133"/>
      <c r="L743" s="133"/>
      <c r="M743" s="114"/>
      <c r="N743" s="26"/>
      <c r="O743" s="27"/>
    </row>
    <row r="744" s="17" customFormat="1" ht="13.2" spans="1:15">
      <c r="A744" s="18"/>
      <c r="B744" s="19"/>
      <c r="C744" s="20"/>
      <c r="D744" s="20"/>
      <c r="E744" s="21"/>
      <c r="F744" s="22"/>
      <c r="G744" s="22"/>
      <c r="H744" s="23"/>
      <c r="I744" s="24"/>
      <c r="J744" s="133"/>
      <c r="K744" s="133"/>
      <c r="L744" s="133"/>
      <c r="M744" s="114"/>
      <c r="N744" s="26"/>
      <c r="O744" s="27"/>
    </row>
    <row r="745" s="17" customFormat="1" ht="13.2" spans="1:15">
      <c r="A745" s="18"/>
      <c r="B745" s="19"/>
      <c r="C745" s="20"/>
      <c r="D745" s="20"/>
      <c r="E745" s="21"/>
      <c r="F745" s="22"/>
      <c r="G745" s="22"/>
      <c r="H745" s="23"/>
      <c r="I745" s="24"/>
      <c r="J745" s="133"/>
      <c r="K745" s="133"/>
      <c r="L745" s="133"/>
      <c r="M745" s="114"/>
      <c r="N745" s="26"/>
      <c r="O745" s="27"/>
    </row>
    <row r="746" s="17" customFormat="1" ht="13.2" spans="1:15">
      <c r="A746" s="18"/>
      <c r="B746" s="19"/>
      <c r="C746" s="20"/>
      <c r="D746" s="20"/>
      <c r="E746" s="21"/>
      <c r="F746" s="22"/>
      <c r="G746" s="22"/>
      <c r="H746" s="23"/>
      <c r="I746" s="24"/>
      <c r="J746" s="133"/>
      <c r="K746" s="133"/>
      <c r="L746" s="133"/>
      <c r="M746" s="114"/>
      <c r="N746" s="26"/>
      <c r="O746" s="27"/>
    </row>
    <row r="747" s="17" customFormat="1" ht="13.2" spans="1:15">
      <c r="A747" s="18"/>
      <c r="B747" s="19"/>
      <c r="C747" s="20"/>
      <c r="D747" s="20"/>
      <c r="E747" s="21"/>
      <c r="F747" s="22"/>
      <c r="G747" s="22"/>
      <c r="H747" s="23"/>
      <c r="I747" s="24"/>
      <c r="J747" s="133"/>
      <c r="K747" s="133"/>
      <c r="L747" s="133"/>
      <c r="M747" s="114"/>
      <c r="N747" s="26"/>
      <c r="O747" s="27"/>
    </row>
    <row r="748" s="17" customFormat="1" ht="13.2" spans="1:15">
      <c r="A748" s="18"/>
      <c r="B748" s="19"/>
      <c r="C748" s="20"/>
      <c r="D748" s="20"/>
      <c r="E748" s="21"/>
      <c r="F748" s="22"/>
      <c r="G748" s="22"/>
      <c r="H748" s="23"/>
      <c r="I748" s="24"/>
      <c r="J748" s="133"/>
      <c r="K748" s="133"/>
      <c r="L748" s="133"/>
      <c r="M748" s="114"/>
      <c r="N748" s="26"/>
      <c r="O748" s="27"/>
    </row>
    <row r="749" s="17" customFormat="1" ht="13.2" spans="1:15">
      <c r="A749" s="18"/>
      <c r="B749" s="19"/>
      <c r="C749" s="20"/>
      <c r="D749" s="20"/>
      <c r="E749" s="21"/>
      <c r="F749" s="22"/>
      <c r="G749" s="22"/>
      <c r="H749" s="23"/>
      <c r="I749" s="24"/>
      <c r="J749" s="133"/>
      <c r="K749" s="133"/>
      <c r="L749" s="133"/>
      <c r="M749" s="114"/>
      <c r="N749" s="26"/>
      <c r="O749" s="27"/>
    </row>
    <row r="750" s="17" customFormat="1" ht="13.2" spans="1:15">
      <c r="A750" s="18"/>
      <c r="B750" s="19"/>
      <c r="C750" s="20"/>
      <c r="D750" s="20"/>
      <c r="E750" s="21"/>
      <c r="F750" s="22"/>
      <c r="G750" s="22"/>
      <c r="H750" s="23"/>
      <c r="I750" s="24"/>
      <c r="J750" s="133"/>
      <c r="K750" s="133"/>
      <c r="L750" s="133"/>
      <c r="M750" s="114"/>
      <c r="N750" s="26"/>
      <c r="O750" s="27"/>
    </row>
    <row r="751" s="17" customFormat="1" ht="13.2" spans="1:15">
      <c r="A751" s="18"/>
      <c r="B751" s="19"/>
      <c r="C751" s="20"/>
      <c r="D751" s="20"/>
      <c r="E751" s="21"/>
      <c r="F751" s="22"/>
      <c r="G751" s="22"/>
      <c r="H751" s="23"/>
      <c r="I751" s="24"/>
      <c r="J751" s="133"/>
      <c r="K751" s="133"/>
      <c r="L751" s="133"/>
      <c r="M751" s="114"/>
      <c r="N751" s="26"/>
      <c r="O751" s="27"/>
    </row>
    <row r="752" s="17" customFormat="1" ht="13.2" spans="1:15">
      <c r="A752" s="18"/>
      <c r="B752" s="19"/>
      <c r="C752" s="20"/>
      <c r="D752" s="20"/>
      <c r="E752" s="21"/>
      <c r="F752" s="22"/>
      <c r="G752" s="22"/>
      <c r="H752" s="23"/>
      <c r="I752" s="24"/>
      <c r="J752" s="133"/>
      <c r="K752" s="133"/>
      <c r="L752" s="133"/>
      <c r="M752" s="114"/>
      <c r="N752" s="26"/>
      <c r="O752" s="27"/>
    </row>
    <row r="753" s="17" customFormat="1" ht="13.2" spans="1:15">
      <c r="A753" s="18"/>
      <c r="B753" s="19"/>
      <c r="C753" s="20"/>
      <c r="D753" s="20"/>
      <c r="E753" s="21"/>
      <c r="F753" s="22"/>
      <c r="G753" s="22"/>
      <c r="H753" s="23"/>
      <c r="I753" s="24"/>
      <c r="J753" s="133"/>
      <c r="K753" s="133"/>
      <c r="L753" s="133"/>
      <c r="M753" s="114"/>
      <c r="N753" s="26"/>
      <c r="O753" s="27"/>
    </row>
    <row r="754" s="17" customFormat="1" ht="13.2" spans="1:15">
      <c r="A754" s="18"/>
      <c r="B754" s="19"/>
      <c r="C754" s="20"/>
      <c r="D754" s="20"/>
      <c r="E754" s="21"/>
      <c r="F754" s="22"/>
      <c r="G754" s="22"/>
      <c r="H754" s="23"/>
      <c r="I754" s="24"/>
      <c r="J754" s="133"/>
      <c r="K754" s="133"/>
      <c r="L754" s="133"/>
      <c r="M754" s="114"/>
      <c r="N754" s="26"/>
      <c r="O754" s="27"/>
    </row>
    <row r="755" s="17" customFormat="1" ht="13.2" spans="1:15">
      <c r="A755" s="18"/>
      <c r="B755" s="19"/>
      <c r="C755" s="20"/>
      <c r="D755" s="20"/>
      <c r="E755" s="21"/>
      <c r="F755" s="22"/>
      <c r="G755" s="22"/>
      <c r="H755" s="23"/>
      <c r="I755" s="24"/>
      <c r="J755" s="133"/>
      <c r="K755" s="133"/>
      <c r="L755" s="133"/>
      <c r="M755" s="114"/>
      <c r="N755" s="26"/>
      <c r="O755" s="27"/>
    </row>
    <row r="756" s="17" customFormat="1" ht="13.2" spans="1:15">
      <c r="A756" s="18"/>
      <c r="B756" s="19"/>
      <c r="C756" s="20"/>
      <c r="D756" s="20"/>
      <c r="E756" s="21"/>
      <c r="F756" s="22"/>
      <c r="G756" s="22"/>
      <c r="H756" s="23"/>
      <c r="I756" s="24"/>
      <c r="J756" s="133"/>
      <c r="K756" s="133"/>
      <c r="L756" s="133"/>
      <c r="M756" s="114"/>
      <c r="N756" s="26"/>
      <c r="O756" s="27"/>
    </row>
    <row r="757" s="17" customFormat="1" ht="13.2" spans="1:15">
      <c r="A757" s="18"/>
      <c r="B757" s="19"/>
      <c r="C757" s="20"/>
      <c r="D757" s="20"/>
      <c r="E757" s="21"/>
      <c r="F757" s="22"/>
      <c r="G757" s="22"/>
      <c r="H757" s="23"/>
      <c r="I757" s="24"/>
      <c r="J757" s="133"/>
      <c r="K757" s="133"/>
      <c r="L757" s="133"/>
      <c r="M757" s="114"/>
      <c r="N757" s="26"/>
      <c r="O757" s="27"/>
    </row>
    <row r="758" s="17" customFormat="1" ht="13.2" spans="1:15">
      <c r="A758" s="18"/>
      <c r="B758" s="19"/>
      <c r="C758" s="20"/>
      <c r="D758" s="20"/>
      <c r="E758" s="21"/>
      <c r="F758" s="22"/>
      <c r="G758" s="22"/>
      <c r="H758" s="23"/>
      <c r="I758" s="24"/>
      <c r="J758" s="133"/>
      <c r="K758" s="133"/>
      <c r="L758" s="133"/>
      <c r="M758" s="114"/>
      <c r="N758" s="26"/>
      <c r="O758" s="27"/>
    </row>
    <row r="759" s="17" customFormat="1" ht="13.2" spans="1:15">
      <c r="A759" s="18"/>
      <c r="B759" s="19"/>
      <c r="C759" s="20"/>
      <c r="D759" s="20"/>
      <c r="E759" s="21"/>
      <c r="F759" s="22"/>
      <c r="G759" s="22"/>
      <c r="H759" s="23"/>
      <c r="I759" s="24"/>
      <c r="J759" s="133"/>
      <c r="K759" s="133"/>
      <c r="L759" s="133"/>
      <c r="M759" s="114"/>
      <c r="N759" s="26"/>
      <c r="O759" s="27"/>
    </row>
    <row r="760" s="17" customFormat="1" ht="13.2" spans="1:15">
      <c r="A760" s="18"/>
      <c r="B760" s="19"/>
      <c r="C760" s="20"/>
      <c r="D760" s="20"/>
      <c r="E760" s="21"/>
      <c r="F760" s="22"/>
      <c r="G760" s="22"/>
      <c r="H760" s="23"/>
      <c r="I760" s="24"/>
      <c r="J760" s="133"/>
      <c r="K760" s="133"/>
      <c r="L760" s="133"/>
      <c r="M760" s="114"/>
      <c r="N760" s="26"/>
      <c r="O760" s="27"/>
    </row>
    <row r="761" s="17" customFormat="1" ht="13.2" spans="1:15">
      <c r="A761" s="18"/>
      <c r="B761" s="19"/>
      <c r="C761" s="20"/>
      <c r="D761" s="20"/>
      <c r="E761" s="21"/>
      <c r="F761" s="22"/>
      <c r="G761" s="22"/>
      <c r="H761" s="23"/>
      <c r="I761" s="24"/>
      <c r="J761" s="133"/>
      <c r="K761" s="133"/>
      <c r="L761" s="133"/>
      <c r="M761" s="114"/>
      <c r="N761" s="26"/>
      <c r="O761" s="27"/>
    </row>
    <row r="762" s="17" customFormat="1" ht="13.2" spans="1:15">
      <c r="A762" s="18"/>
      <c r="B762" s="19"/>
      <c r="C762" s="20"/>
      <c r="D762" s="20"/>
      <c r="E762" s="21"/>
      <c r="F762" s="22"/>
      <c r="G762" s="22"/>
      <c r="H762" s="23"/>
      <c r="I762" s="24"/>
      <c r="J762" s="133"/>
      <c r="K762" s="133"/>
      <c r="L762" s="133"/>
      <c r="M762" s="114"/>
      <c r="N762" s="26"/>
      <c r="O762" s="27"/>
    </row>
    <row r="763" s="17" customFormat="1" ht="13.2" spans="1:15">
      <c r="A763" s="18"/>
      <c r="B763" s="19"/>
      <c r="C763" s="20"/>
      <c r="D763" s="20"/>
      <c r="E763" s="21"/>
      <c r="F763" s="22"/>
      <c r="G763" s="22"/>
      <c r="H763" s="23"/>
      <c r="I763" s="24"/>
      <c r="J763" s="133"/>
      <c r="K763" s="133"/>
      <c r="L763" s="133"/>
      <c r="M763" s="114"/>
      <c r="N763" s="26"/>
      <c r="O763" s="27"/>
    </row>
    <row r="764" s="17" customFormat="1" ht="13.2" spans="1:15">
      <c r="A764" s="18"/>
      <c r="B764" s="19"/>
      <c r="C764" s="20"/>
      <c r="D764" s="20"/>
      <c r="E764" s="21"/>
      <c r="F764" s="22"/>
      <c r="G764" s="22"/>
      <c r="H764" s="23"/>
      <c r="I764" s="24"/>
      <c r="J764" s="133"/>
      <c r="K764" s="133"/>
      <c r="L764" s="133"/>
      <c r="M764" s="114"/>
      <c r="N764" s="26"/>
      <c r="O764" s="27"/>
    </row>
    <row r="765" s="17" customFormat="1" ht="13.2" spans="1:15">
      <c r="A765" s="18"/>
      <c r="B765" s="19"/>
      <c r="C765" s="20"/>
      <c r="D765" s="20"/>
      <c r="E765" s="21"/>
      <c r="F765" s="22"/>
      <c r="G765" s="22"/>
      <c r="H765" s="23"/>
      <c r="I765" s="24"/>
      <c r="J765" s="133"/>
      <c r="K765" s="133"/>
      <c r="L765" s="133"/>
      <c r="M765" s="114"/>
      <c r="N765" s="26"/>
      <c r="O765" s="27"/>
    </row>
    <row r="766" s="17" customFormat="1" ht="13.2" spans="1:15">
      <c r="A766" s="18"/>
      <c r="B766" s="19"/>
      <c r="C766" s="20"/>
      <c r="D766" s="20"/>
      <c r="E766" s="21"/>
      <c r="F766" s="22"/>
      <c r="G766" s="22"/>
      <c r="H766" s="23"/>
      <c r="I766" s="24"/>
      <c r="J766" s="133"/>
      <c r="K766" s="133"/>
      <c r="L766" s="133"/>
      <c r="M766" s="114"/>
      <c r="N766" s="26"/>
      <c r="O766" s="27"/>
    </row>
    <row r="767" s="17" customFormat="1" ht="13.2" spans="1:15">
      <c r="A767" s="18"/>
      <c r="B767" s="19"/>
      <c r="C767" s="20"/>
      <c r="D767" s="20"/>
      <c r="E767" s="21"/>
      <c r="F767" s="22"/>
      <c r="G767" s="22"/>
      <c r="H767" s="23"/>
      <c r="I767" s="24"/>
      <c r="J767" s="133"/>
      <c r="K767" s="133"/>
      <c r="L767" s="133"/>
      <c r="M767" s="114"/>
      <c r="N767" s="26"/>
      <c r="O767" s="27"/>
    </row>
    <row r="768" s="17" customFormat="1" ht="13.2" spans="1:15">
      <c r="A768" s="18"/>
      <c r="B768" s="19"/>
      <c r="C768" s="20"/>
      <c r="D768" s="20"/>
      <c r="E768" s="21"/>
      <c r="F768" s="22"/>
      <c r="G768" s="22"/>
      <c r="H768" s="23"/>
      <c r="I768" s="24"/>
      <c r="J768" s="133"/>
      <c r="K768" s="133"/>
      <c r="L768" s="133"/>
      <c r="M768" s="114"/>
      <c r="N768" s="26"/>
      <c r="O768" s="27"/>
    </row>
    <row r="769" s="17" customFormat="1" ht="13.2" spans="1:15">
      <c r="A769" s="18"/>
      <c r="B769" s="19"/>
      <c r="C769" s="20"/>
      <c r="D769" s="20"/>
      <c r="E769" s="21"/>
      <c r="F769" s="22"/>
      <c r="G769" s="22"/>
      <c r="H769" s="23"/>
      <c r="I769" s="24"/>
      <c r="J769" s="133"/>
      <c r="K769" s="133"/>
      <c r="L769" s="133"/>
      <c r="M769" s="114"/>
      <c r="N769" s="26"/>
      <c r="O769" s="27"/>
    </row>
    <row r="770" s="17" customFormat="1" ht="13.2" spans="1:15">
      <c r="A770" s="18"/>
      <c r="B770" s="19"/>
      <c r="C770" s="20"/>
      <c r="D770" s="20"/>
      <c r="E770" s="21"/>
      <c r="F770" s="22"/>
      <c r="G770" s="22"/>
      <c r="H770" s="23"/>
      <c r="I770" s="24"/>
      <c r="J770" s="133"/>
      <c r="K770" s="133"/>
      <c r="L770" s="133"/>
      <c r="M770" s="114"/>
      <c r="N770" s="26"/>
      <c r="O770" s="27"/>
    </row>
    <row r="771" s="17" customFormat="1" ht="13.2" spans="1:15">
      <c r="A771" s="18"/>
      <c r="B771" s="19"/>
      <c r="C771" s="20"/>
      <c r="D771" s="20"/>
      <c r="E771" s="21"/>
      <c r="F771" s="22"/>
      <c r="G771" s="22"/>
      <c r="H771" s="23"/>
      <c r="I771" s="24"/>
      <c r="J771" s="133"/>
      <c r="K771" s="133"/>
      <c r="L771" s="133"/>
      <c r="M771" s="114"/>
      <c r="N771" s="26"/>
      <c r="O771" s="27"/>
    </row>
    <row r="772" s="17" customFormat="1" ht="13.2" spans="1:15">
      <c r="A772" s="18"/>
      <c r="B772" s="19"/>
      <c r="C772" s="20"/>
      <c r="D772" s="20"/>
      <c r="E772" s="21"/>
      <c r="F772" s="22"/>
      <c r="G772" s="22"/>
      <c r="H772" s="23"/>
      <c r="I772" s="24"/>
      <c r="J772" s="133"/>
      <c r="K772" s="133"/>
      <c r="L772" s="133"/>
      <c r="M772" s="114"/>
      <c r="N772" s="26"/>
      <c r="O772" s="27"/>
    </row>
    <row r="773" s="17" customFormat="1" ht="13.2" spans="1:15">
      <c r="A773" s="18"/>
      <c r="B773" s="19"/>
      <c r="C773" s="20"/>
      <c r="D773" s="20"/>
      <c r="E773" s="21"/>
      <c r="F773" s="22"/>
      <c r="G773" s="22"/>
      <c r="H773" s="23"/>
      <c r="I773" s="24"/>
      <c r="J773" s="133"/>
      <c r="K773" s="133"/>
      <c r="L773" s="133"/>
      <c r="M773" s="114"/>
      <c r="N773" s="26"/>
      <c r="O773" s="27"/>
    </row>
    <row r="774" s="17" customFormat="1" ht="13.2" spans="1:15">
      <c r="A774" s="18"/>
      <c r="B774" s="19"/>
      <c r="C774" s="20"/>
      <c r="D774" s="20"/>
      <c r="E774" s="21"/>
      <c r="F774" s="22"/>
      <c r="G774" s="22"/>
      <c r="H774" s="23"/>
      <c r="I774" s="24"/>
      <c r="J774" s="133"/>
      <c r="K774" s="133"/>
      <c r="L774" s="133"/>
      <c r="M774" s="114"/>
      <c r="N774" s="26"/>
      <c r="O774" s="27"/>
    </row>
    <row r="775" s="17" customFormat="1" ht="13.2" spans="1:15">
      <c r="A775" s="18"/>
      <c r="B775" s="19"/>
      <c r="C775" s="20"/>
      <c r="D775" s="20"/>
      <c r="E775" s="21"/>
      <c r="F775" s="22"/>
      <c r="G775" s="22"/>
      <c r="H775" s="23"/>
      <c r="I775" s="24"/>
      <c r="J775" s="133"/>
      <c r="K775" s="133"/>
      <c r="L775" s="133"/>
      <c r="M775" s="114"/>
      <c r="N775" s="26"/>
      <c r="O775" s="27"/>
    </row>
    <row r="776" s="17" customFormat="1" ht="13.2" spans="1:15">
      <c r="A776" s="18"/>
      <c r="B776" s="19"/>
      <c r="C776" s="20"/>
      <c r="D776" s="20"/>
      <c r="E776" s="21"/>
      <c r="F776" s="22"/>
      <c r="G776" s="22"/>
      <c r="H776" s="23"/>
      <c r="I776" s="24"/>
      <c r="J776" s="133"/>
      <c r="K776" s="133"/>
      <c r="L776" s="133"/>
      <c r="M776" s="114"/>
      <c r="N776" s="26"/>
      <c r="O776" s="27"/>
    </row>
    <row r="777" s="17" customFormat="1" ht="13.2" spans="1:15">
      <c r="A777" s="18"/>
      <c r="B777" s="19"/>
      <c r="C777" s="20"/>
      <c r="D777" s="20"/>
      <c r="E777" s="21"/>
      <c r="F777" s="22"/>
      <c r="G777" s="22"/>
      <c r="H777" s="23"/>
      <c r="I777" s="24"/>
      <c r="J777" s="133"/>
      <c r="K777" s="133"/>
      <c r="L777" s="133"/>
      <c r="M777" s="114"/>
      <c r="N777" s="26"/>
      <c r="O777" s="27"/>
    </row>
    <row r="778" s="17" customFormat="1" ht="13.2" spans="1:15">
      <c r="A778" s="18"/>
      <c r="B778" s="19"/>
      <c r="C778" s="20"/>
      <c r="D778" s="20"/>
      <c r="E778" s="21"/>
      <c r="F778" s="22"/>
      <c r="G778" s="22"/>
      <c r="H778" s="23"/>
      <c r="I778" s="24"/>
      <c r="J778" s="133"/>
      <c r="K778" s="133"/>
      <c r="L778" s="133"/>
      <c r="M778" s="114"/>
      <c r="N778" s="26"/>
      <c r="O778" s="27"/>
    </row>
    <row r="779" s="17" customFormat="1" ht="13.2" spans="1:15">
      <c r="A779" s="18"/>
      <c r="B779" s="19"/>
      <c r="C779" s="20"/>
      <c r="D779" s="20"/>
      <c r="E779" s="21"/>
      <c r="F779" s="22"/>
      <c r="G779" s="22"/>
      <c r="H779" s="23"/>
      <c r="I779" s="24"/>
      <c r="J779" s="133"/>
      <c r="K779" s="133"/>
      <c r="L779" s="133"/>
      <c r="M779" s="114"/>
      <c r="N779" s="26"/>
      <c r="O779" s="27"/>
    </row>
    <row r="780" s="17" customFormat="1" ht="13.2" spans="1:15">
      <c r="A780" s="18"/>
      <c r="B780" s="19"/>
      <c r="C780" s="20"/>
      <c r="D780" s="20"/>
      <c r="E780" s="21"/>
      <c r="F780" s="22"/>
      <c r="G780" s="22"/>
      <c r="H780" s="23"/>
      <c r="I780" s="24"/>
      <c r="J780" s="133"/>
      <c r="K780" s="133"/>
      <c r="L780" s="133"/>
      <c r="M780" s="114"/>
      <c r="N780" s="26"/>
      <c r="O780" s="27"/>
    </row>
    <row r="781" s="17" customFormat="1" ht="13.2" spans="1:15">
      <c r="A781" s="18"/>
      <c r="B781" s="19"/>
      <c r="C781" s="20"/>
      <c r="D781" s="20"/>
      <c r="E781" s="21"/>
      <c r="F781" s="22"/>
      <c r="G781" s="22"/>
      <c r="H781" s="23"/>
      <c r="I781" s="24"/>
      <c r="J781" s="133"/>
      <c r="K781" s="133"/>
      <c r="L781" s="133"/>
      <c r="M781" s="114"/>
      <c r="N781" s="26"/>
      <c r="O781" s="27"/>
    </row>
    <row r="782" s="17" customFormat="1" ht="13.2" spans="1:15">
      <c r="A782" s="18"/>
      <c r="B782" s="19"/>
      <c r="C782" s="20"/>
      <c r="D782" s="20"/>
      <c r="E782" s="21"/>
      <c r="F782" s="22"/>
      <c r="G782" s="22"/>
      <c r="H782" s="23"/>
      <c r="I782" s="24"/>
      <c r="J782" s="133"/>
      <c r="K782" s="133"/>
      <c r="L782" s="133"/>
      <c r="M782" s="114"/>
      <c r="N782" s="26"/>
      <c r="O782" s="27"/>
    </row>
    <row r="783" s="17" customFormat="1" ht="13.2" spans="1:15">
      <c r="A783" s="18"/>
      <c r="B783" s="19"/>
      <c r="C783" s="20"/>
      <c r="D783" s="20"/>
      <c r="E783" s="21"/>
      <c r="F783" s="22"/>
      <c r="G783" s="22"/>
      <c r="H783" s="23"/>
      <c r="I783" s="24"/>
      <c r="J783" s="133"/>
      <c r="K783" s="133"/>
      <c r="L783" s="133"/>
      <c r="M783" s="114"/>
      <c r="N783" s="26"/>
      <c r="O783" s="27"/>
    </row>
    <row r="784" s="17" customFormat="1" ht="13.2" spans="1:15">
      <c r="A784" s="18"/>
      <c r="B784" s="19"/>
      <c r="C784" s="20"/>
      <c r="D784" s="20"/>
      <c r="E784" s="21"/>
      <c r="F784" s="22"/>
      <c r="G784" s="22"/>
      <c r="H784" s="23"/>
      <c r="I784" s="24"/>
      <c r="J784" s="133"/>
      <c r="K784" s="133"/>
      <c r="L784" s="133"/>
      <c r="M784" s="114"/>
      <c r="N784" s="26"/>
      <c r="O784" s="27"/>
    </row>
    <row r="785" s="17" customFormat="1" ht="13.2" spans="1:15">
      <c r="A785" s="18"/>
      <c r="B785" s="19"/>
      <c r="C785" s="20"/>
      <c r="D785" s="20"/>
      <c r="E785" s="21"/>
      <c r="F785" s="22"/>
      <c r="G785" s="22"/>
      <c r="H785" s="23"/>
      <c r="I785" s="24"/>
      <c r="J785" s="133"/>
      <c r="K785" s="133"/>
      <c r="L785" s="133"/>
      <c r="M785" s="114"/>
      <c r="N785" s="26"/>
      <c r="O785" s="27"/>
    </row>
    <row r="786" s="17" customFormat="1" ht="13.2" spans="1:15">
      <c r="A786" s="18"/>
      <c r="B786" s="19"/>
      <c r="C786" s="20"/>
      <c r="D786" s="20"/>
      <c r="E786" s="21"/>
      <c r="F786" s="22"/>
      <c r="G786" s="22"/>
      <c r="H786" s="23"/>
      <c r="I786" s="24"/>
      <c r="J786" s="133"/>
      <c r="K786" s="133"/>
      <c r="L786" s="133"/>
      <c r="M786" s="114"/>
      <c r="N786" s="26"/>
      <c r="O786" s="27"/>
    </row>
    <row r="787" s="17" customFormat="1" ht="13.2" spans="1:15">
      <c r="A787" s="18"/>
      <c r="B787" s="19"/>
      <c r="C787" s="20"/>
      <c r="D787" s="20"/>
      <c r="E787" s="21"/>
      <c r="F787" s="22"/>
      <c r="G787" s="22"/>
      <c r="H787" s="23"/>
      <c r="I787" s="24"/>
      <c r="J787" s="133"/>
      <c r="K787" s="133"/>
      <c r="L787" s="133"/>
      <c r="M787" s="114"/>
      <c r="N787" s="26"/>
      <c r="O787" s="27"/>
    </row>
    <row r="788" s="17" customFormat="1" ht="13.2" spans="1:15">
      <c r="A788" s="18"/>
      <c r="B788" s="19"/>
      <c r="C788" s="20"/>
      <c r="D788" s="20"/>
      <c r="E788" s="21"/>
      <c r="F788" s="22"/>
      <c r="G788" s="22"/>
      <c r="H788" s="23"/>
      <c r="I788" s="24"/>
      <c r="J788" s="133"/>
      <c r="K788" s="133"/>
      <c r="L788" s="133"/>
      <c r="M788" s="114"/>
      <c r="N788" s="26"/>
      <c r="O788" s="27"/>
    </row>
    <row r="789" s="17" customFormat="1" ht="13.2" spans="1:15">
      <c r="A789" s="18"/>
      <c r="B789" s="19"/>
      <c r="C789" s="20"/>
      <c r="D789" s="20"/>
      <c r="E789" s="21"/>
      <c r="F789" s="22"/>
      <c r="G789" s="22"/>
      <c r="H789" s="23"/>
      <c r="I789" s="24"/>
      <c r="J789" s="133"/>
      <c r="K789" s="133"/>
      <c r="L789" s="133"/>
      <c r="M789" s="114"/>
      <c r="N789" s="26"/>
      <c r="O789" s="27"/>
    </row>
    <row r="790" s="17" customFormat="1" ht="13.2" spans="1:15">
      <c r="A790" s="18"/>
      <c r="B790" s="19"/>
      <c r="C790" s="20"/>
      <c r="D790" s="20"/>
      <c r="E790" s="21"/>
      <c r="F790" s="22"/>
      <c r="G790" s="22"/>
      <c r="H790" s="23"/>
      <c r="I790" s="24"/>
      <c r="J790" s="133"/>
      <c r="K790" s="133"/>
      <c r="L790" s="133"/>
      <c r="M790" s="114"/>
      <c r="N790" s="26"/>
      <c r="O790" s="27"/>
    </row>
    <row r="791" s="17" customFormat="1" ht="13.2" spans="1:15">
      <c r="A791" s="18"/>
      <c r="B791" s="19"/>
      <c r="C791" s="20"/>
      <c r="D791" s="20"/>
      <c r="E791" s="21"/>
      <c r="F791" s="22"/>
      <c r="G791" s="22"/>
      <c r="H791" s="23"/>
      <c r="I791" s="24"/>
      <c r="J791" s="133"/>
      <c r="K791" s="133"/>
      <c r="L791" s="133"/>
      <c r="M791" s="114"/>
      <c r="N791" s="26"/>
      <c r="O791" s="27"/>
    </row>
    <row r="792" s="17" customFormat="1" ht="13.2" spans="1:15">
      <c r="A792" s="18"/>
      <c r="B792" s="19"/>
      <c r="C792" s="20"/>
      <c r="D792" s="20"/>
      <c r="E792" s="21"/>
      <c r="F792" s="22"/>
      <c r="G792" s="22"/>
      <c r="H792" s="23"/>
      <c r="I792" s="24"/>
      <c r="J792" s="133"/>
      <c r="K792" s="133"/>
      <c r="L792" s="133"/>
      <c r="M792" s="114"/>
      <c r="N792" s="26"/>
      <c r="O792" s="27"/>
    </row>
    <row r="793" s="17" customFormat="1" ht="13.2" spans="1:15">
      <c r="A793" s="18"/>
      <c r="B793" s="19"/>
      <c r="C793" s="20"/>
      <c r="D793" s="20"/>
      <c r="E793" s="21"/>
      <c r="F793" s="22"/>
      <c r="G793" s="22"/>
      <c r="H793" s="23"/>
      <c r="I793" s="24"/>
      <c r="J793" s="133"/>
      <c r="K793" s="133"/>
      <c r="L793" s="133"/>
      <c r="M793" s="114"/>
      <c r="N793" s="26"/>
      <c r="O793" s="27"/>
    </row>
    <row r="794" s="17" customFormat="1" ht="13.2" spans="1:15">
      <c r="A794" s="18"/>
      <c r="B794" s="19"/>
      <c r="C794" s="20"/>
      <c r="D794" s="20"/>
      <c r="E794" s="21"/>
      <c r="F794" s="22"/>
      <c r="G794" s="22"/>
      <c r="H794" s="23"/>
      <c r="I794" s="24"/>
      <c r="J794" s="133"/>
      <c r="K794" s="133"/>
      <c r="L794" s="133"/>
      <c r="M794" s="114"/>
      <c r="N794" s="26"/>
      <c r="O794" s="27"/>
    </row>
    <row r="795" s="17" customFormat="1" ht="13.2" spans="1:15">
      <c r="A795" s="18"/>
      <c r="B795" s="19"/>
      <c r="C795" s="20"/>
      <c r="D795" s="20"/>
      <c r="E795" s="21"/>
      <c r="F795" s="22"/>
      <c r="G795" s="22"/>
      <c r="H795" s="23"/>
      <c r="I795" s="24"/>
      <c r="J795" s="133"/>
      <c r="K795" s="133"/>
      <c r="L795" s="133"/>
      <c r="M795" s="114"/>
      <c r="N795" s="26"/>
      <c r="O795" s="27"/>
    </row>
    <row r="796" s="17" customFormat="1" ht="13.2" spans="1:15">
      <c r="A796" s="18"/>
      <c r="B796" s="19"/>
      <c r="C796" s="20"/>
      <c r="D796" s="20"/>
      <c r="E796" s="21"/>
      <c r="F796" s="22"/>
      <c r="G796" s="22"/>
      <c r="H796" s="23"/>
      <c r="I796" s="24"/>
      <c r="J796" s="133"/>
      <c r="K796" s="133"/>
      <c r="L796" s="133"/>
      <c r="M796" s="114"/>
      <c r="N796" s="26"/>
      <c r="O796" s="27"/>
    </row>
    <row r="797" s="17" customFormat="1" ht="13.2" spans="1:15">
      <c r="A797" s="18"/>
      <c r="B797" s="19"/>
      <c r="C797" s="20"/>
      <c r="D797" s="20"/>
      <c r="E797" s="21"/>
      <c r="F797" s="22"/>
      <c r="G797" s="22"/>
      <c r="H797" s="23"/>
      <c r="I797" s="24"/>
      <c r="J797" s="133"/>
      <c r="K797" s="133"/>
      <c r="L797" s="133"/>
      <c r="M797" s="114"/>
      <c r="N797" s="26"/>
      <c r="O797" s="27"/>
    </row>
    <row r="798" s="17" customFormat="1" ht="13.2" spans="1:15">
      <c r="A798" s="18"/>
      <c r="B798" s="19"/>
      <c r="C798" s="20"/>
      <c r="D798" s="20"/>
      <c r="E798" s="21"/>
      <c r="F798" s="22"/>
      <c r="G798" s="22"/>
      <c r="H798" s="23"/>
      <c r="I798" s="24"/>
      <c r="J798" s="133"/>
      <c r="K798" s="133"/>
      <c r="L798" s="133"/>
      <c r="M798" s="114"/>
      <c r="N798" s="26"/>
      <c r="O798" s="27"/>
    </row>
    <row r="799" s="17" customFormat="1" ht="13.2" spans="1:15">
      <c r="A799" s="18"/>
      <c r="B799" s="19"/>
      <c r="C799" s="20"/>
      <c r="D799" s="20"/>
      <c r="E799" s="21"/>
      <c r="F799" s="22"/>
      <c r="G799" s="22"/>
      <c r="H799" s="23"/>
      <c r="I799" s="24"/>
      <c r="J799" s="133"/>
      <c r="K799" s="133"/>
      <c r="L799" s="133"/>
      <c r="M799" s="114"/>
      <c r="N799" s="26"/>
      <c r="O799" s="27"/>
    </row>
    <row r="800" s="17" customFormat="1" ht="13.2" spans="1:15">
      <c r="A800" s="18"/>
      <c r="B800" s="19"/>
      <c r="C800" s="20"/>
      <c r="D800" s="20"/>
      <c r="E800" s="21"/>
      <c r="F800" s="22"/>
      <c r="G800" s="22"/>
      <c r="H800" s="23"/>
      <c r="I800" s="24"/>
      <c r="J800" s="133"/>
      <c r="K800" s="133"/>
      <c r="L800" s="133"/>
      <c r="M800" s="114"/>
      <c r="N800" s="26"/>
      <c r="O800" s="27"/>
    </row>
    <row r="801" s="17" customFormat="1" ht="13.2" spans="1:15">
      <c r="A801" s="18"/>
      <c r="B801" s="19"/>
      <c r="C801" s="20"/>
      <c r="D801" s="20"/>
      <c r="E801" s="21"/>
      <c r="F801" s="22"/>
      <c r="G801" s="22"/>
      <c r="H801" s="23"/>
      <c r="I801" s="24"/>
      <c r="J801" s="133"/>
      <c r="K801" s="133"/>
      <c r="L801" s="133"/>
      <c r="M801" s="114"/>
      <c r="N801" s="26"/>
      <c r="O801" s="27"/>
    </row>
    <row r="802" s="17" customFormat="1" ht="13.2" spans="1:15">
      <c r="A802" s="18"/>
      <c r="B802" s="19"/>
      <c r="C802" s="20"/>
      <c r="D802" s="20"/>
      <c r="E802" s="21"/>
      <c r="F802" s="22"/>
      <c r="G802" s="22"/>
      <c r="H802" s="23"/>
      <c r="I802" s="24"/>
      <c r="J802" s="133"/>
      <c r="K802" s="133"/>
      <c r="L802" s="133"/>
      <c r="M802" s="114"/>
      <c r="N802" s="26"/>
      <c r="O802" s="27"/>
    </row>
    <row r="803" s="17" customFormat="1" ht="13.2" spans="1:15">
      <c r="A803" s="18"/>
      <c r="B803" s="19"/>
      <c r="C803" s="20"/>
      <c r="D803" s="20"/>
      <c r="E803" s="21"/>
      <c r="F803" s="22"/>
      <c r="G803" s="22"/>
      <c r="H803" s="23"/>
      <c r="I803" s="24"/>
      <c r="J803" s="133"/>
      <c r="K803" s="133"/>
      <c r="L803" s="133"/>
      <c r="M803" s="114"/>
      <c r="N803" s="26"/>
      <c r="O803" s="27"/>
    </row>
    <row r="804" s="17" customFormat="1" ht="13.2" spans="1:15">
      <c r="A804" s="18"/>
      <c r="B804" s="19"/>
      <c r="C804" s="20"/>
      <c r="D804" s="20"/>
      <c r="E804" s="21"/>
      <c r="F804" s="22"/>
      <c r="G804" s="22"/>
      <c r="H804" s="23"/>
      <c r="I804" s="24"/>
      <c r="J804" s="133"/>
      <c r="K804" s="133"/>
      <c r="L804" s="133"/>
      <c r="M804" s="114"/>
      <c r="N804" s="26"/>
      <c r="O804" s="27"/>
    </row>
    <row r="805" s="17" customFormat="1" ht="13.2" spans="1:15">
      <c r="A805" s="18"/>
      <c r="B805" s="19"/>
      <c r="C805" s="20"/>
      <c r="D805" s="20"/>
      <c r="E805" s="21"/>
      <c r="F805" s="22"/>
      <c r="G805" s="22"/>
      <c r="H805" s="23"/>
      <c r="I805" s="24"/>
      <c r="J805" s="133"/>
      <c r="K805" s="133"/>
      <c r="L805" s="133"/>
      <c r="M805" s="114"/>
      <c r="N805" s="26"/>
      <c r="O805" s="27"/>
    </row>
    <row r="806" s="17" customFormat="1" ht="13.2" spans="1:15">
      <c r="A806" s="18"/>
      <c r="B806" s="19"/>
      <c r="C806" s="20"/>
      <c r="D806" s="20"/>
      <c r="E806" s="21"/>
      <c r="F806" s="22"/>
      <c r="G806" s="22"/>
      <c r="H806" s="23"/>
      <c r="I806" s="24"/>
      <c r="J806" s="133"/>
      <c r="K806" s="133"/>
      <c r="L806" s="133"/>
      <c r="M806" s="114"/>
      <c r="N806" s="26"/>
      <c r="O806" s="27"/>
    </row>
    <row r="807" s="17" customFormat="1" ht="13.2" spans="1:15">
      <c r="A807" s="18"/>
      <c r="B807" s="19"/>
      <c r="C807" s="20"/>
      <c r="D807" s="20"/>
      <c r="E807" s="21"/>
      <c r="F807" s="22"/>
      <c r="G807" s="22"/>
      <c r="H807" s="23"/>
      <c r="I807" s="24"/>
      <c r="J807" s="133"/>
      <c r="K807" s="133"/>
      <c r="L807" s="133"/>
      <c r="M807" s="114"/>
      <c r="N807" s="26"/>
      <c r="O807" s="27"/>
    </row>
    <row r="808" s="17" customFormat="1" ht="13.2" spans="1:15">
      <c r="A808" s="18"/>
      <c r="B808" s="19"/>
      <c r="C808" s="20"/>
      <c r="D808" s="20"/>
      <c r="E808" s="21"/>
      <c r="F808" s="22"/>
      <c r="G808" s="22"/>
      <c r="H808" s="23"/>
      <c r="I808" s="24"/>
      <c r="J808" s="133"/>
      <c r="K808" s="133"/>
      <c r="L808" s="133"/>
      <c r="M808" s="114"/>
      <c r="N808" s="26"/>
      <c r="O808" s="27"/>
    </row>
    <row r="809" s="17" customFormat="1" ht="13.2" spans="1:15">
      <c r="A809" s="18"/>
      <c r="B809" s="19"/>
      <c r="C809" s="20"/>
      <c r="D809" s="20"/>
      <c r="E809" s="21"/>
      <c r="F809" s="22"/>
      <c r="G809" s="22"/>
      <c r="H809" s="23"/>
      <c r="I809" s="24"/>
      <c r="J809" s="133"/>
      <c r="K809" s="133"/>
      <c r="L809" s="133"/>
      <c r="M809" s="114"/>
      <c r="N809" s="26"/>
      <c r="O809" s="27"/>
    </row>
    <row r="810" s="17" customFormat="1" ht="13.2" spans="1:15">
      <c r="A810" s="18"/>
      <c r="B810" s="19"/>
      <c r="C810" s="20"/>
      <c r="D810" s="20"/>
      <c r="E810" s="21"/>
      <c r="F810" s="22"/>
      <c r="G810" s="22"/>
      <c r="H810" s="23"/>
      <c r="I810" s="24"/>
      <c r="J810" s="133"/>
      <c r="K810" s="133"/>
      <c r="L810" s="133"/>
      <c r="M810" s="114"/>
      <c r="N810" s="26"/>
      <c r="O810" s="27"/>
    </row>
    <row r="811" s="17" customFormat="1" ht="13.2" spans="1:15">
      <c r="A811" s="18"/>
      <c r="B811" s="19"/>
      <c r="C811" s="20"/>
      <c r="D811" s="20"/>
      <c r="E811" s="21"/>
      <c r="F811" s="22"/>
      <c r="G811" s="22"/>
      <c r="H811" s="23"/>
      <c r="I811" s="24"/>
      <c r="J811" s="133"/>
      <c r="K811" s="133"/>
      <c r="L811" s="133"/>
      <c r="M811" s="114"/>
      <c r="N811" s="26"/>
      <c r="O811" s="27"/>
    </row>
    <row r="812" s="17" customFormat="1" ht="13.2" spans="1:15">
      <c r="A812" s="18"/>
      <c r="B812" s="19"/>
      <c r="C812" s="20"/>
      <c r="D812" s="20"/>
      <c r="E812" s="21"/>
      <c r="F812" s="22"/>
      <c r="G812" s="22"/>
      <c r="H812" s="23"/>
      <c r="I812" s="24"/>
      <c r="J812" s="133"/>
      <c r="K812" s="133"/>
      <c r="L812" s="133"/>
      <c r="M812" s="114"/>
      <c r="N812" s="26"/>
      <c r="O812" s="27"/>
    </row>
    <row r="813" s="17" customFormat="1" ht="13.2" spans="1:15">
      <c r="A813" s="18"/>
      <c r="B813" s="19"/>
      <c r="C813" s="20"/>
      <c r="D813" s="20"/>
      <c r="E813" s="21"/>
      <c r="F813" s="22"/>
      <c r="G813" s="22"/>
      <c r="H813" s="23"/>
      <c r="I813" s="24"/>
      <c r="J813" s="133"/>
      <c r="K813" s="133"/>
      <c r="L813" s="133"/>
      <c r="M813" s="114"/>
      <c r="N813" s="26"/>
      <c r="O813" s="27"/>
    </row>
    <row r="814" s="17" customFormat="1" ht="13.2" spans="1:15">
      <c r="A814" s="18"/>
      <c r="B814" s="19"/>
      <c r="C814" s="20"/>
      <c r="D814" s="20"/>
      <c r="E814" s="21"/>
      <c r="F814" s="22"/>
      <c r="G814" s="22"/>
      <c r="H814" s="23"/>
      <c r="I814" s="24"/>
      <c r="J814" s="133"/>
      <c r="K814" s="133"/>
      <c r="L814" s="133"/>
      <c r="M814" s="114"/>
      <c r="N814" s="26"/>
      <c r="O814" s="27"/>
    </row>
    <row r="815" s="17" customFormat="1" ht="13.2" spans="1:15">
      <c r="A815" s="18"/>
      <c r="B815" s="19"/>
      <c r="C815" s="20"/>
      <c r="D815" s="20"/>
      <c r="E815" s="21"/>
      <c r="F815" s="22"/>
      <c r="G815" s="22"/>
      <c r="H815" s="23"/>
      <c r="I815" s="24"/>
      <c r="J815" s="133"/>
      <c r="K815" s="133"/>
      <c r="L815" s="133"/>
      <c r="M815" s="114"/>
      <c r="N815" s="26"/>
      <c r="O815" s="27"/>
    </row>
    <row r="816" s="17" customFormat="1" ht="13.2" spans="1:15">
      <c r="A816" s="18"/>
      <c r="B816" s="19"/>
      <c r="C816" s="20"/>
      <c r="D816" s="20"/>
      <c r="E816" s="21"/>
      <c r="F816" s="22"/>
      <c r="G816" s="22"/>
      <c r="H816" s="23"/>
      <c r="I816" s="24"/>
      <c r="J816" s="133"/>
      <c r="K816" s="133"/>
      <c r="L816" s="133"/>
      <c r="M816" s="114"/>
      <c r="N816" s="26"/>
      <c r="O816" s="27"/>
    </row>
    <row r="817" s="17" customFormat="1" ht="13.2" spans="1:15">
      <c r="A817" s="18"/>
      <c r="B817" s="19"/>
      <c r="C817" s="20"/>
      <c r="D817" s="20"/>
      <c r="E817" s="21"/>
      <c r="F817" s="22"/>
      <c r="G817" s="22"/>
      <c r="H817" s="23"/>
      <c r="I817" s="24"/>
      <c r="J817" s="133"/>
      <c r="K817" s="133"/>
      <c r="L817" s="133"/>
      <c r="M817" s="114"/>
      <c r="N817" s="26"/>
      <c r="O817" s="27"/>
    </row>
    <row r="818" s="17" customFormat="1" ht="13.2" spans="1:15">
      <c r="A818" s="18"/>
      <c r="B818" s="19"/>
      <c r="C818" s="20"/>
      <c r="D818" s="20"/>
      <c r="E818" s="21"/>
      <c r="F818" s="22"/>
      <c r="G818" s="22"/>
      <c r="H818" s="23"/>
      <c r="I818" s="24"/>
      <c r="J818" s="133"/>
      <c r="K818" s="133"/>
      <c r="L818" s="133"/>
      <c r="M818" s="114"/>
      <c r="N818" s="26"/>
      <c r="O818" s="27"/>
    </row>
    <row r="819" s="17" customFormat="1" ht="13.2" spans="1:15">
      <c r="A819" s="18"/>
      <c r="B819" s="19"/>
      <c r="C819" s="20"/>
      <c r="D819" s="20"/>
      <c r="E819" s="21"/>
      <c r="F819" s="22"/>
      <c r="G819" s="22"/>
      <c r="H819" s="23"/>
      <c r="I819" s="24"/>
      <c r="J819" s="133"/>
      <c r="K819" s="133"/>
      <c r="L819" s="133"/>
      <c r="M819" s="114"/>
      <c r="N819" s="26"/>
      <c r="O819" s="27"/>
    </row>
    <row r="820" s="17" customFormat="1" ht="13.2" spans="1:15">
      <c r="A820" s="18"/>
      <c r="B820" s="19"/>
      <c r="C820" s="20"/>
      <c r="D820" s="20"/>
      <c r="E820" s="21"/>
      <c r="F820" s="22"/>
      <c r="G820" s="22"/>
      <c r="H820" s="23"/>
      <c r="I820" s="24"/>
      <c r="J820" s="133"/>
      <c r="K820" s="133"/>
      <c r="L820" s="133"/>
      <c r="M820" s="114"/>
      <c r="N820" s="26"/>
      <c r="O820" s="27"/>
    </row>
    <row r="821" s="17" customFormat="1" ht="13.2" spans="1:15">
      <c r="A821" s="18"/>
      <c r="B821" s="19"/>
      <c r="C821" s="20"/>
      <c r="D821" s="20"/>
      <c r="E821" s="21"/>
      <c r="F821" s="22"/>
      <c r="G821" s="22"/>
      <c r="H821" s="23"/>
      <c r="I821" s="24"/>
      <c r="J821" s="133"/>
      <c r="K821" s="133"/>
      <c r="L821" s="133"/>
      <c r="M821" s="114"/>
      <c r="N821" s="26"/>
      <c r="O821" s="27"/>
    </row>
    <row r="822" s="17" customFormat="1" ht="13.2" spans="1:15">
      <c r="A822" s="18"/>
      <c r="B822" s="19"/>
      <c r="C822" s="20"/>
      <c r="D822" s="20"/>
      <c r="E822" s="21"/>
      <c r="F822" s="22"/>
      <c r="G822" s="22"/>
      <c r="H822" s="23"/>
      <c r="I822" s="24"/>
      <c r="J822" s="133"/>
      <c r="K822" s="133"/>
      <c r="L822" s="133"/>
      <c r="M822" s="114"/>
      <c r="N822" s="26"/>
      <c r="O822" s="27"/>
    </row>
    <row r="823" s="17" customFormat="1" ht="13.2" spans="1:15">
      <c r="A823" s="18"/>
      <c r="B823" s="19"/>
      <c r="C823" s="20"/>
      <c r="D823" s="20"/>
      <c r="E823" s="21"/>
      <c r="F823" s="22"/>
      <c r="G823" s="22"/>
      <c r="H823" s="23"/>
      <c r="I823" s="24"/>
      <c r="J823" s="133"/>
      <c r="K823" s="133"/>
      <c r="L823" s="133"/>
      <c r="M823" s="114"/>
      <c r="N823" s="26"/>
      <c r="O823" s="27"/>
    </row>
    <row r="824" s="17" customFormat="1" ht="13.2" spans="1:15">
      <c r="A824" s="18"/>
      <c r="B824" s="19"/>
      <c r="C824" s="20"/>
      <c r="D824" s="20"/>
      <c r="E824" s="21"/>
      <c r="F824" s="22"/>
      <c r="G824" s="22"/>
      <c r="H824" s="23"/>
      <c r="I824" s="24"/>
      <c r="J824" s="133"/>
      <c r="K824" s="133"/>
      <c r="L824" s="133"/>
      <c r="M824" s="114"/>
      <c r="N824" s="26"/>
      <c r="O824" s="27"/>
    </row>
    <row r="825" s="17" customFormat="1" ht="13.2" spans="1:15">
      <c r="A825" s="18"/>
      <c r="B825" s="19"/>
      <c r="C825" s="20"/>
      <c r="D825" s="20"/>
      <c r="E825" s="21"/>
      <c r="F825" s="22"/>
      <c r="G825" s="22"/>
      <c r="H825" s="23"/>
      <c r="I825" s="24"/>
      <c r="J825" s="133"/>
      <c r="K825" s="133"/>
      <c r="L825" s="133"/>
      <c r="M825" s="114"/>
      <c r="N825" s="26"/>
      <c r="O825" s="27"/>
    </row>
    <row r="826" s="17" customFormat="1" ht="13.2" spans="1:15">
      <c r="A826" s="18"/>
      <c r="B826" s="19"/>
      <c r="C826" s="20"/>
      <c r="D826" s="20"/>
      <c r="E826" s="21"/>
      <c r="F826" s="22"/>
      <c r="G826" s="22"/>
      <c r="H826" s="23"/>
      <c r="I826" s="24"/>
      <c r="J826" s="133"/>
      <c r="K826" s="133"/>
      <c r="L826" s="133"/>
      <c r="M826" s="114"/>
      <c r="N826" s="26"/>
      <c r="O826" s="27"/>
    </row>
    <row r="827" s="17" customFormat="1" ht="13.2" spans="1:15">
      <c r="A827" s="18"/>
      <c r="B827" s="19"/>
      <c r="C827" s="20"/>
      <c r="D827" s="20"/>
      <c r="E827" s="21"/>
      <c r="F827" s="22"/>
      <c r="G827" s="22"/>
      <c r="H827" s="23"/>
      <c r="I827" s="24"/>
      <c r="J827" s="133"/>
      <c r="K827" s="133"/>
      <c r="L827" s="133"/>
      <c r="M827" s="114"/>
      <c r="N827" s="26"/>
      <c r="O827" s="27"/>
    </row>
    <row r="828" s="17" customFormat="1" ht="13.2" spans="1:15">
      <c r="A828" s="18"/>
      <c r="B828" s="19"/>
      <c r="C828" s="20"/>
      <c r="D828" s="20"/>
      <c r="E828" s="21"/>
      <c r="F828" s="22"/>
      <c r="G828" s="22"/>
      <c r="H828" s="23"/>
      <c r="I828" s="24"/>
      <c r="J828" s="133"/>
      <c r="K828" s="133"/>
      <c r="L828" s="133"/>
      <c r="M828" s="114"/>
      <c r="N828" s="26"/>
      <c r="O828" s="27"/>
    </row>
    <row r="829" s="17" customFormat="1" ht="13.2" spans="1:15">
      <c r="A829" s="18"/>
      <c r="B829" s="19"/>
      <c r="C829" s="20"/>
      <c r="D829" s="20"/>
      <c r="E829" s="21"/>
      <c r="F829" s="22"/>
      <c r="G829" s="22"/>
      <c r="H829" s="23"/>
      <c r="I829" s="24"/>
      <c r="J829" s="133"/>
      <c r="K829" s="133"/>
      <c r="L829" s="133"/>
      <c r="M829" s="114"/>
      <c r="N829" s="26"/>
      <c r="O829" s="27"/>
    </row>
    <row r="830" s="17" customFormat="1" ht="13.2" spans="1:15">
      <c r="A830" s="18"/>
      <c r="B830" s="19"/>
      <c r="C830" s="20"/>
      <c r="D830" s="20"/>
      <c r="E830" s="21"/>
      <c r="F830" s="22"/>
      <c r="G830" s="22"/>
      <c r="H830" s="23"/>
      <c r="I830" s="24"/>
      <c r="J830" s="133"/>
      <c r="K830" s="133"/>
      <c r="L830" s="133"/>
      <c r="M830" s="114"/>
      <c r="N830" s="26"/>
      <c r="O830" s="27"/>
    </row>
    <row r="831" s="17" customFormat="1" ht="13.2" spans="1:15">
      <c r="A831" s="18"/>
      <c r="B831" s="19"/>
      <c r="C831" s="20"/>
      <c r="D831" s="20"/>
      <c r="E831" s="21"/>
      <c r="F831" s="22"/>
      <c r="G831" s="22"/>
      <c r="H831" s="23"/>
      <c r="I831" s="24"/>
      <c r="J831" s="133"/>
      <c r="K831" s="133"/>
      <c r="L831" s="133"/>
      <c r="M831" s="114"/>
      <c r="N831" s="26"/>
      <c r="O831" s="27"/>
    </row>
    <row r="832" s="17" customFormat="1" ht="13.2" spans="1:15">
      <c r="A832" s="18"/>
      <c r="B832" s="19"/>
      <c r="C832" s="20"/>
      <c r="D832" s="20"/>
      <c r="E832" s="21"/>
      <c r="F832" s="22"/>
      <c r="G832" s="22"/>
      <c r="H832" s="23"/>
      <c r="I832" s="24"/>
      <c r="J832" s="133"/>
      <c r="K832" s="133"/>
      <c r="L832" s="133"/>
      <c r="M832" s="114"/>
      <c r="N832" s="26"/>
      <c r="O832" s="27"/>
    </row>
    <row r="833" s="17" customFormat="1" ht="13.2" spans="1:15">
      <c r="A833" s="18"/>
      <c r="B833" s="19"/>
      <c r="C833" s="20"/>
      <c r="D833" s="20"/>
      <c r="E833" s="21"/>
      <c r="F833" s="22"/>
      <c r="G833" s="22"/>
      <c r="H833" s="23"/>
      <c r="I833" s="24"/>
      <c r="J833" s="133"/>
      <c r="K833" s="133"/>
      <c r="L833" s="133"/>
      <c r="M833" s="114"/>
      <c r="N833" s="26"/>
      <c r="O833" s="27"/>
    </row>
    <row r="834" s="17" customFormat="1" ht="13.2" spans="1:15">
      <c r="A834" s="18"/>
      <c r="B834" s="19"/>
      <c r="C834" s="20"/>
      <c r="D834" s="20"/>
      <c r="E834" s="21"/>
      <c r="F834" s="22"/>
      <c r="G834" s="22"/>
      <c r="H834" s="23"/>
      <c r="I834" s="24"/>
      <c r="J834" s="133"/>
      <c r="K834" s="133"/>
      <c r="L834" s="133"/>
      <c r="M834" s="114"/>
      <c r="N834" s="26"/>
      <c r="O834" s="27"/>
    </row>
    <row r="835" s="17" customFormat="1" ht="13.2" spans="1:15">
      <c r="A835" s="18"/>
      <c r="B835" s="19"/>
      <c r="C835" s="20"/>
      <c r="D835" s="20"/>
      <c r="E835" s="21"/>
      <c r="F835" s="22"/>
      <c r="G835" s="22"/>
      <c r="H835" s="23"/>
      <c r="I835" s="24"/>
      <c r="J835" s="133"/>
      <c r="K835" s="133"/>
      <c r="L835" s="133"/>
      <c r="M835" s="114"/>
      <c r="N835" s="26"/>
      <c r="O835" s="27"/>
    </row>
    <row r="836" s="17" customFormat="1" ht="13.2" spans="1:15">
      <c r="A836" s="18"/>
      <c r="B836" s="19"/>
      <c r="C836" s="20"/>
      <c r="D836" s="20"/>
      <c r="E836" s="21"/>
      <c r="F836" s="22"/>
      <c r="G836" s="22"/>
      <c r="H836" s="23"/>
      <c r="I836" s="24"/>
      <c r="J836" s="133"/>
      <c r="K836" s="133"/>
      <c r="L836" s="133"/>
      <c r="M836" s="114"/>
      <c r="N836" s="26"/>
      <c r="O836" s="27"/>
    </row>
    <row r="837" s="17" customFormat="1" ht="13.2" spans="1:15">
      <c r="A837" s="18"/>
      <c r="B837" s="19"/>
      <c r="C837" s="20"/>
      <c r="D837" s="20"/>
      <c r="E837" s="21"/>
      <c r="F837" s="22"/>
      <c r="G837" s="22"/>
      <c r="H837" s="23"/>
      <c r="I837" s="24"/>
      <c r="J837" s="133"/>
      <c r="K837" s="133"/>
      <c r="L837" s="133"/>
      <c r="M837" s="114"/>
      <c r="N837" s="26"/>
      <c r="O837" s="27"/>
    </row>
    <row r="838" s="17" customFormat="1" ht="13.2" spans="1:15">
      <c r="A838" s="18"/>
      <c r="B838" s="19"/>
      <c r="C838" s="20"/>
      <c r="D838" s="20"/>
      <c r="E838" s="21"/>
      <c r="F838" s="22"/>
      <c r="G838" s="22"/>
      <c r="H838" s="23"/>
      <c r="I838" s="24"/>
      <c r="J838" s="133"/>
      <c r="K838" s="133"/>
      <c r="L838" s="133"/>
      <c r="M838" s="114"/>
      <c r="N838" s="26"/>
      <c r="O838" s="27"/>
    </row>
    <row r="839" s="17" customFormat="1" ht="13.2" spans="1:15">
      <c r="A839" s="18"/>
      <c r="B839" s="19"/>
      <c r="C839" s="20"/>
      <c r="D839" s="20"/>
      <c r="E839" s="21"/>
      <c r="F839" s="22"/>
      <c r="G839" s="22"/>
      <c r="H839" s="23"/>
      <c r="I839" s="24"/>
      <c r="J839" s="133"/>
      <c r="K839" s="133"/>
      <c r="L839" s="133"/>
      <c r="M839" s="114"/>
      <c r="N839" s="26"/>
      <c r="O839" s="27"/>
    </row>
    <row r="840" s="17" customFormat="1" ht="13.2" spans="1:15">
      <c r="A840" s="18"/>
      <c r="B840" s="19"/>
      <c r="C840" s="20"/>
      <c r="D840" s="20"/>
      <c r="E840" s="21"/>
      <c r="F840" s="22"/>
      <c r="G840" s="22"/>
      <c r="H840" s="23"/>
      <c r="I840" s="24"/>
      <c r="J840" s="133"/>
      <c r="K840" s="133"/>
      <c r="L840" s="133"/>
      <c r="M840" s="114"/>
      <c r="N840" s="26"/>
      <c r="O840" s="27"/>
    </row>
    <row r="841" s="17" customFormat="1" ht="13.2" spans="1:15">
      <c r="A841" s="18"/>
      <c r="B841" s="19"/>
      <c r="C841" s="20"/>
      <c r="D841" s="20"/>
      <c r="E841" s="21"/>
      <c r="F841" s="22"/>
      <c r="G841" s="22"/>
      <c r="H841" s="23"/>
      <c r="I841" s="24"/>
      <c r="J841" s="133"/>
      <c r="K841" s="133"/>
      <c r="L841" s="133"/>
      <c r="M841" s="114"/>
      <c r="N841" s="26"/>
      <c r="O841" s="27"/>
    </row>
    <row r="842" s="17" customFormat="1" ht="13.2" spans="1:15">
      <c r="A842" s="18"/>
      <c r="B842" s="19"/>
      <c r="C842" s="20"/>
      <c r="D842" s="20"/>
      <c r="E842" s="21"/>
      <c r="F842" s="22"/>
      <c r="G842" s="22"/>
      <c r="H842" s="23"/>
      <c r="I842" s="24"/>
      <c r="J842" s="133"/>
      <c r="K842" s="133"/>
      <c r="L842" s="133"/>
      <c r="M842" s="114"/>
      <c r="N842" s="26"/>
      <c r="O842" s="27"/>
    </row>
    <row r="843" s="17" customFormat="1" ht="13.2" spans="1:15">
      <c r="A843" s="18"/>
      <c r="B843" s="19"/>
      <c r="C843" s="20"/>
      <c r="D843" s="20"/>
      <c r="E843" s="21"/>
      <c r="F843" s="22"/>
      <c r="G843" s="22"/>
      <c r="H843" s="23"/>
      <c r="I843" s="24"/>
      <c r="J843" s="133"/>
      <c r="K843" s="133"/>
      <c r="L843" s="133"/>
      <c r="M843" s="114"/>
      <c r="N843" s="26"/>
      <c r="O843" s="27"/>
    </row>
    <row r="844" s="17" customFormat="1" ht="13.2" spans="1:15">
      <c r="A844" s="18"/>
      <c r="B844" s="19"/>
      <c r="C844" s="20"/>
      <c r="D844" s="20"/>
      <c r="E844" s="21"/>
      <c r="F844" s="22"/>
      <c r="G844" s="22"/>
      <c r="H844" s="23"/>
      <c r="I844" s="24"/>
      <c r="J844" s="133"/>
      <c r="K844" s="133"/>
      <c r="L844" s="133"/>
      <c r="M844" s="114"/>
      <c r="N844" s="26"/>
      <c r="O844" s="27"/>
    </row>
    <row r="845" s="17" customFormat="1" ht="13.2" spans="1:15">
      <c r="A845" s="18"/>
      <c r="B845" s="19"/>
      <c r="C845" s="20"/>
      <c r="D845" s="20"/>
      <c r="E845" s="21"/>
      <c r="F845" s="22"/>
      <c r="G845" s="22"/>
      <c r="H845" s="23"/>
      <c r="I845" s="24"/>
      <c r="J845" s="133"/>
      <c r="K845" s="133"/>
      <c r="L845" s="133"/>
      <c r="M845" s="114"/>
      <c r="N845" s="26"/>
      <c r="O845" s="27"/>
    </row>
    <row r="846" s="17" customFormat="1" ht="13.2" spans="1:15">
      <c r="A846" s="18"/>
      <c r="B846" s="55" t="s">
        <v>466</v>
      </c>
      <c r="C846" s="20"/>
      <c r="D846" s="20"/>
      <c r="E846" s="21"/>
      <c r="F846" s="22"/>
      <c r="G846" s="22"/>
      <c r="H846" s="23"/>
      <c r="I846" s="24"/>
      <c r="J846" s="133"/>
      <c r="K846" s="133"/>
      <c r="L846" s="133"/>
      <c r="M846" s="114"/>
      <c r="N846" s="26"/>
      <c r="O846" s="27"/>
    </row>
    <row r="847" s="17" customFormat="1" ht="13.2" spans="1:15">
      <c r="A847" s="18"/>
      <c r="B847" s="55" t="s">
        <v>467</v>
      </c>
      <c r="C847" s="20"/>
      <c r="D847" s="20"/>
      <c r="E847" s="21"/>
      <c r="F847" s="22"/>
      <c r="G847" s="22"/>
      <c r="H847" s="23"/>
      <c r="I847" s="24"/>
      <c r="J847" s="133"/>
      <c r="K847" s="133"/>
      <c r="L847" s="133"/>
      <c r="M847" s="114"/>
      <c r="N847" s="26"/>
      <c r="O847" s="27"/>
    </row>
    <row r="848" s="17" customFormat="1" ht="13.2" spans="1:15">
      <c r="A848" s="18"/>
      <c r="B848" s="55" t="s">
        <v>468</v>
      </c>
      <c r="C848" s="20"/>
      <c r="D848" s="20"/>
      <c r="E848" s="21"/>
      <c r="F848" s="22"/>
      <c r="G848" s="22"/>
      <c r="H848" s="23"/>
      <c r="I848" s="24"/>
      <c r="J848" s="133"/>
      <c r="K848" s="133"/>
      <c r="L848" s="133"/>
      <c r="M848" s="114"/>
      <c r="N848" s="26"/>
      <c r="O848" s="27"/>
    </row>
    <row r="849" s="17" customFormat="1" ht="13.2" spans="1:15">
      <c r="A849" s="18"/>
      <c r="B849" s="19" t="s">
        <v>469</v>
      </c>
      <c r="C849" s="20"/>
      <c r="D849" s="20"/>
      <c r="E849" s="21"/>
      <c r="F849" s="22"/>
      <c r="G849" s="22"/>
      <c r="H849" s="23"/>
      <c r="I849" s="24"/>
      <c r="J849" s="133"/>
      <c r="K849" s="133"/>
      <c r="L849" s="133"/>
      <c r="M849" s="114"/>
      <c r="N849" s="26"/>
      <c r="O849" s="27"/>
    </row>
  </sheetData>
  <dataValidations count="8">
    <dataValidation type="decimal" operator="between" allowBlank="1" showInputMessage="1" showErrorMessage="1" error="Input the number!" sqref="Q2:U5 Q7:U64323">
      <formula1>-100000000</formula1>
      <formula2>1000000000000</formula2>
    </dataValidation>
    <dataValidation type="list" allowBlank="1" showInputMessage="1" showErrorMessage="1" sqref="V2:V5 V7:V64323">
      <formula1>PBS</formula1>
    </dataValidation>
    <dataValidation allowBlank="1" showErrorMessage="1" sqref="A1:O1 Q1:XFD1 O6 Q6:XFD6"/>
    <dataValidation type="list" allowBlank="1" showErrorMessage="1" errorTitle="专业" error="请选择已设定的专业！" sqref="C2:C64323">
      <formula1>Discipline</formula1>
    </dataValidation>
    <dataValidation type="list" allowBlank="1" showErrorMessage="1" errorTitle="子类" error="请选择已设定的专业子类！" sqref="D2:D64323">
      <formula1>DisciplinePopup</formula1>
    </dataValidation>
    <dataValidation type="list" allowBlank="1" showInputMessage="1" showErrorMessage="1" sqref="W2:W5 W7:W64323">
      <formula1>OBS</formula1>
    </dataValidation>
    <dataValidation type="list" allowBlank="1" sqref="I2:I64323" errorStyle="information">
      <formula1>MTOUnit</formula1>
    </dataValidation>
    <dataValidation type="decimal" operator="between" allowBlank="1" showInputMessage="1" showErrorMessage="1" error="Input the number!" sqref="J204:J64323">
      <formula1>-1000000</formula1>
      <formula2>1000000</formula2>
    </dataValidation>
  </dataValidations>
  <pageMargins left="0.75" right="0.75" top="1" bottom="1" header="0.5" footer="0.5"/>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dimension ref="A1:O1685"/>
  <sheetViews>
    <sheetView topLeftCell="A1674" workbookViewId="0">
      <selection activeCell="A1" sqref="$A1:$XFD1048576"/>
    </sheetView>
  </sheetViews>
  <sheetFormatPr defaultColWidth="9" defaultRowHeight="13.8"/>
  <cols>
    <col min="1" max="1" width="14.5" style="57" customWidth="1"/>
    <col min="2" max="3" width="9" style="57"/>
    <col min="4" max="4" width="10.6481481481481" style="57" customWidth="1"/>
    <col min="5" max="5" width="26.9444444444444" style="58" customWidth="1"/>
    <col min="6" max="6" width="21.1944444444444" style="58" customWidth="1"/>
    <col min="7" max="7" width="50.25" style="58" customWidth="1"/>
    <col min="8" max="8" width="27.287037037037" style="58" customWidth="1"/>
    <col min="9" max="9" width="9" style="57"/>
    <col min="10" max="10" width="9" style="59"/>
    <col min="11" max="13" width="9" style="57"/>
    <col min="14" max="14" width="9.12037037037037" style="57" customWidth="1"/>
    <col min="15" max="16384" width="9" style="57"/>
  </cols>
  <sheetData>
    <row r="1" s="56" customFormat="1" ht="58.2" spans="2:15">
      <c r="B1" s="60" t="s">
        <v>1</v>
      </c>
      <c r="C1" s="60" t="s">
        <v>2</v>
      </c>
      <c r="D1" s="60" t="s">
        <v>2501</v>
      </c>
      <c r="E1" s="60" t="s">
        <v>2502</v>
      </c>
      <c r="F1" s="61" t="s">
        <v>5</v>
      </c>
      <c r="G1" s="61" t="s">
        <v>2811</v>
      </c>
      <c r="H1" s="61" t="s">
        <v>2504</v>
      </c>
      <c r="I1" s="61" t="s">
        <v>2505</v>
      </c>
      <c r="J1" s="67" t="s">
        <v>2506</v>
      </c>
      <c r="K1" s="68" t="s">
        <v>2507</v>
      </c>
      <c r="L1" s="69" t="s">
        <v>11</v>
      </c>
      <c r="M1" s="69" t="s">
        <v>2508</v>
      </c>
      <c r="N1" s="69" t="s">
        <v>2509</v>
      </c>
      <c r="O1" s="70" t="s">
        <v>14</v>
      </c>
    </row>
    <row r="2" s="57" customFormat="1" ht="41.4" spans="1:13">
      <c r="A2" s="57" t="s">
        <v>7076</v>
      </c>
      <c r="B2" s="62">
        <v>1</v>
      </c>
      <c r="C2" s="63" t="s">
        <v>45</v>
      </c>
      <c r="D2" s="63" t="s">
        <v>89</v>
      </c>
      <c r="E2" s="42" t="s">
        <v>7077</v>
      </c>
      <c r="F2" s="64" t="s">
        <v>114</v>
      </c>
      <c r="G2" s="65" t="s">
        <v>3403</v>
      </c>
      <c r="H2" s="66" t="s">
        <v>2166</v>
      </c>
      <c r="I2" s="63" t="s">
        <v>22</v>
      </c>
      <c r="J2" s="71">
        <v>1</v>
      </c>
      <c r="K2" s="57">
        <v>0</v>
      </c>
      <c r="L2" s="71">
        <v>11</v>
      </c>
      <c r="M2" s="63">
        <v>3.2</v>
      </c>
    </row>
    <row r="3" s="57" customFormat="1" ht="41.4" spans="1:13">
      <c r="A3" s="57" t="s">
        <v>7076</v>
      </c>
      <c r="B3" s="62">
        <v>2</v>
      </c>
      <c r="C3" s="63" t="s">
        <v>45</v>
      </c>
      <c r="D3" s="57" t="s">
        <v>53</v>
      </c>
      <c r="E3" s="42" t="s">
        <v>7077</v>
      </c>
      <c r="F3" s="57" t="s">
        <v>55</v>
      </c>
      <c r="G3" s="58" t="s">
        <v>2643</v>
      </c>
      <c r="H3" s="58" t="s">
        <v>2158</v>
      </c>
      <c r="I3" s="63" t="s">
        <v>22</v>
      </c>
      <c r="J3" s="72">
        <v>1</v>
      </c>
      <c r="K3" s="57">
        <f>(CEILING(J3*0.2,1))*1</f>
        <v>1</v>
      </c>
      <c r="L3" s="57">
        <v>10</v>
      </c>
      <c r="M3" s="63">
        <v>3.2</v>
      </c>
    </row>
    <row r="4" s="57" customFormat="1" ht="69" spans="1:13">
      <c r="A4" s="57" t="s">
        <v>7076</v>
      </c>
      <c r="B4" s="62">
        <v>3</v>
      </c>
      <c r="C4" s="63" t="s">
        <v>45</v>
      </c>
      <c r="D4" s="57" t="s">
        <v>171</v>
      </c>
      <c r="E4" s="42" t="s">
        <v>7077</v>
      </c>
      <c r="F4" s="57" t="s">
        <v>172</v>
      </c>
      <c r="G4" s="58" t="s">
        <v>3405</v>
      </c>
      <c r="H4" s="58" t="s">
        <v>3256</v>
      </c>
      <c r="I4" s="63" t="s">
        <v>22</v>
      </c>
      <c r="J4" s="72">
        <v>1</v>
      </c>
      <c r="K4" s="57">
        <v>0</v>
      </c>
      <c r="L4" s="57">
        <v>0.3</v>
      </c>
      <c r="M4" s="57">
        <v>3.1</v>
      </c>
    </row>
    <row r="5" s="57" customFormat="1" ht="41.4" spans="1:13">
      <c r="A5" s="57" t="s">
        <v>7076</v>
      </c>
      <c r="B5" s="62">
        <v>4</v>
      </c>
      <c r="C5" s="63" t="s">
        <v>45</v>
      </c>
      <c r="D5" s="57" t="s">
        <v>322</v>
      </c>
      <c r="E5" s="42" t="s">
        <v>7077</v>
      </c>
      <c r="F5" s="58" t="s">
        <v>323</v>
      </c>
      <c r="G5" s="58" t="s">
        <v>2668</v>
      </c>
      <c r="H5" s="58" t="s">
        <v>2162</v>
      </c>
      <c r="I5" s="57" t="s">
        <v>2124</v>
      </c>
      <c r="J5" s="73">
        <v>21.682</v>
      </c>
      <c r="K5" s="57">
        <f>(CEILING(J5*0.1,1))*1</f>
        <v>3</v>
      </c>
      <c r="L5" s="57">
        <v>613</v>
      </c>
      <c r="M5" s="63">
        <v>3.2</v>
      </c>
    </row>
    <row r="6" s="57" customFormat="1" ht="41.4" spans="1:13">
      <c r="A6" s="57" t="s">
        <v>7076</v>
      </c>
      <c r="B6" s="62">
        <v>5</v>
      </c>
      <c r="C6" s="63" t="s">
        <v>45</v>
      </c>
      <c r="D6" s="63" t="s">
        <v>89</v>
      </c>
      <c r="E6" s="42" t="s">
        <v>7077</v>
      </c>
      <c r="F6" s="57" t="s">
        <v>90</v>
      </c>
      <c r="G6" s="58" t="s">
        <v>2602</v>
      </c>
      <c r="H6" s="66" t="s">
        <v>2166</v>
      </c>
      <c r="I6" s="63" t="s">
        <v>22</v>
      </c>
      <c r="J6" s="72">
        <v>1</v>
      </c>
      <c r="K6" s="57">
        <v>0</v>
      </c>
      <c r="L6" s="57">
        <v>8</v>
      </c>
      <c r="M6" s="63">
        <v>3.2</v>
      </c>
    </row>
    <row r="7" s="57" customFormat="1" ht="41.4" spans="1:13">
      <c r="A7" s="57" t="s">
        <v>7076</v>
      </c>
      <c r="B7" s="62">
        <v>6</v>
      </c>
      <c r="C7" s="63" t="s">
        <v>45</v>
      </c>
      <c r="D7" s="63" t="s">
        <v>89</v>
      </c>
      <c r="E7" s="42" t="s">
        <v>7077</v>
      </c>
      <c r="F7" s="57" t="s">
        <v>114</v>
      </c>
      <c r="G7" s="58" t="s">
        <v>2710</v>
      </c>
      <c r="H7" s="66" t="s">
        <v>2166</v>
      </c>
      <c r="I7" s="63" t="s">
        <v>22</v>
      </c>
      <c r="J7" s="72">
        <v>1</v>
      </c>
      <c r="K7" s="57">
        <v>0</v>
      </c>
      <c r="L7" s="57">
        <v>7</v>
      </c>
      <c r="M7" s="63">
        <v>3.2</v>
      </c>
    </row>
    <row r="8" s="57" customFormat="1" ht="41.4" spans="1:13">
      <c r="A8" s="57" t="s">
        <v>7076</v>
      </c>
      <c r="B8" s="62">
        <v>7</v>
      </c>
      <c r="C8" s="63" t="s">
        <v>45</v>
      </c>
      <c r="D8" s="57" t="s">
        <v>53</v>
      </c>
      <c r="E8" s="42" t="s">
        <v>7077</v>
      </c>
      <c r="F8" s="57" t="s">
        <v>55</v>
      </c>
      <c r="G8" s="58" t="s">
        <v>2687</v>
      </c>
      <c r="H8" s="58" t="s">
        <v>2158</v>
      </c>
      <c r="I8" s="63" t="s">
        <v>22</v>
      </c>
      <c r="J8" s="72">
        <v>3</v>
      </c>
      <c r="K8" s="57">
        <f>(CEILING(J8*0.2,1))*1</f>
        <v>1</v>
      </c>
      <c r="L8" s="57">
        <v>12</v>
      </c>
      <c r="M8" s="63">
        <v>3.2</v>
      </c>
    </row>
    <row r="9" s="57" customFormat="1" ht="69" spans="1:13">
      <c r="A9" s="57" t="s">
        <v>7076</v>
      </c>
      <c r="B9" s="62">
        <v>8</v>
      </c>
      <c r="C9" s="63" t="s">
        <v>45</v>
      </c>
      <c r="D9" s="57" t="s">
        <v>171</v>
      </c>
      <c r="E9" s="42" t="s">
        <v>7077</v>
      </c>
      <c r="F9" s="57" t="s">
        <v>172</v>
      </c>
      <c r="G9" s="58" t="s">
        <v>2714</v>
      </c>
      <c r="H9" s="58" t="s">
        <v>3256</v>
      </c>
      <c r="I9" s="63" t="s">
        <v>22</v>
      </c>
      <c r="J9" s="72">
        <v>1</v>
      </c>
      <c r="K9" s="57">
        <v>0</v>
      </c>
      <c r="L9" s="57">
        <v>0.24</v>
      </c>
      <c r="M9" s="57">
        <v>3.1</v>
      </c>
    </row>
    <row r="10" s="57" customFormat="1" ht="41.4" spans="1:13">
      <c r="A10" s="57" t="s">
        <v>7076</v>
      </c>
      <c r="B10" s="62">
        <v>9</v>
      </c>
      <c r="C10" s="63" t="s">
        <v>45</v>
      </c>
      <c r="D10" s="57" t="s">
        <v>322</v>
      </c>
      <c r="E10" s="42" t="s">
        <v>7077</v>
      </c>
      <c r="F10" s="58" t="s">
        <v>323</v>
      </c>
      <c r="G10" s="58" t="s">
        <v>2688</v>
      </c>
      <c r="H10" s="58" t="s">
        <v>2162</v>
      </c>
      <c r="I10" s="57" t="s">
        <v>2124</v>
      </c>
      <c r="J10" s="73">
        <v>15.061</v>
      </c>
      <c r="K10" s="57">
        <f>(CEILING(J10*0.1,1))*1</f>
        <v>2</v>
      </c>
      <c r="L10" s="57">
        <v>242</v>
      </c>
      <c r="M10" s="63">
        <v>3.2</v>
      </c>
    </row>
    <row r="11" s="57" customFormat="1" ht="41.4" spans="1:13">
      <c r="A11" s="57" t="s">
        <v>7076</v>
      </c>
      <c r="B11" s="62">
        <v>10</v>
      </c>
      <c r="C11" s="63" t="s">
        <v>45</v>
      </c>
      <c r="D11" s="63" t="s">
        <v>89</v>
      </c>
      <c r="E11" s="42" t="s">
        <v>7077</v>
      </c>
      <c r="F11" s="57" t="s">
        <v>90</v>
      </c>
      <c r="G11" s="58" t="s">
        <v>2602</v>
      </c>
      <c r="H11" s="66" t="s">
        <v>2166</v>
      </c>
      <c r="I11" s="63" t="s">
        <v>22</v>
      </c>
      <c r="J11" s="72">
        <v>1</v>
      </c>
      <c r="K11" s="57">
        <v>0</v>
      </c>
      <c r="L11" s="57">
        <v>8</v>
      </c>
      <c r="M11" s="63">
        <v>3.2</v>
      </c>
    </row>
    <row r="12" s="57" customFormat="1" ht="41.4" spans="1:13">
      <c r="A12" s="57" t="s">
        <v>7076</v>
      </c>
      <c r="B12" s="62">
        <v>11</v>
      </c>
      <c r="C12" s="63" t="s">
        <v>45</v>
      </c>
      <c r="D12" s="63" t="s">
        <v>89</v>
      </c>
      <c r="E12" s="42" t="s">
        <v>7077</v>
      </c>
      <c r="F12" s="57" t="s">
        <v>114</v>
      </c>
      <c r="G12" s="58" t="s">
        <v>2710</v>
      </c>
      <c r="H12" s="66" t="s">
        <v>2166</v>
      </c>
      <c r="I12" s="63" t="s">
        <v>22</v>
      </c>
      <c r="J12" s="72">
        <v>1</v>
      </c>
      <c r="K12" s="57">
        <v>0</v>
      </c>
      <c r="L12" s="57">
        <v>7</v>
      </c>
      <c r="M12" s="63">
        <v>3.2</v>
      </c>
    </row>
    <row r="13" s="57" customFormat="1" ht="41.4" spans="1:13">
      <c r="A13" s="57" t="s">
        <v>7076</v>
      </c>
      <c r="B13" s="62">
        <v>12</v>
      </c>
      <c r="C13" s="63" t="s">
        <v>45</v>
      </c>
      <c r="D13" s="57" t="s">
        <v>53</v>
      </c>
      <c r="E13" s="42" t="s">
        <v>7077</v>
      </c>
      <c r="F13" s="57" t="s">
        <v>304</v>
      </c>
      <c r="G13" s="58" t="s">
        <v>2711</v>
      </c>
      <c r="H13" s="58" t="s">
        <v>2158</v>
      </c>
      <c r="I13" s="63" t="s">
        <v>22</v>
      </c>
      <c r="J13" s="72">
        <v>1</v>
      </c>
      <c r="K13" s="57">
        <f>(CEILING(J13*0.2,1))*1</f>
        <v>1</v>
      </c>
      <c r="L13" s="57">
        <v>6</v>
      </c>
      <c r="M13" s="63">
        <v>3.2</v>
      </c>
    </row>
    <row r="14" s="57" customFormat="1" ht="69" spans="1:13">
      <c r="A14" s="57" t="s">
        <v>7076</v>
      </c>
      <c r="B14" s="62">
        <v>13</v>
      </c>
      <c r="C14" s="63" t="s">
        <v>45</v>
      </c>
      <c r="D14" s="57" t="s">
        <v>171</v>
      </c>
      <c r="E14" s="42" t="s">
        <v>7077</v>
      </c>
      <c r="F14" s="57" t="s">
        <v>172</v>
      </c>
      <c r="G14" s="58" t="s">
        <v>2714</v>
      </c>
      <c r="H14" s="58" t="s">
        <v>3256</v>
      </c>
      <c r="I14" s="63" t="s">
        <v>22</v>
      </c>
      <c r="J14" s="72">
        <v>1</v>
      </c>
      <c r="K14" s="57">
        <v>0</v>
      </c>
      <c r="L14" s="57">
        <v>0.24</v>
      </c>
      <c r="M14" s="57">
        <v>3.1</v>
      </c>
    </row>
    <row r="15" s="57" customFormat="1" ht="41.4" spans="1:13">
      <c r="A15" s="57" t="s">
        <v>7076</v>
      </c>
      <c r="B15" s="62">
        <v>14</v>
      </c>
      <c r="C15" s="63" t="s">
        <v>45</v>
      </c>
      <c r="D15" s="57" t="s">
        <v>322</v>
      </c>
      <c r="E15" s="42" t="s">
        <v>7077</v>
      </c>
      <c r="F15" s="58" t="s">
        <v>323</v>
      </c>
      <c r="G15" s="58" t="s">
        <v>2688</v>
      </c>
      <c r="H15" s="58" t="s">
        <v>2162</v>
      </c>
      <c r="I15" s="57" t="s">
        <v>2124</v>
      </c>
      <c r="J15" s="73">
        <v>23.3242</v>
      </c>
      <c r="K15" s="57">
        <f>(CEILING(J15*0.1,1))*1</f>
        <v>3</v>
      </c>
      <c r="L15" s="57">
        <v>375</v>
      </c>
      <c r="M15" s="63">
        <v>3.2</v>
      </c>
    </row>
    <row r="16" s="57" customFormat="1" ht="55.2" spans="1:13">
      <c r="A16" s="57" t="s">
        <v>7076</v>
      </c>
      <c r="B16" s="62">
        <v>15</v>
      </c>
      <c r="C16" s="63" t="s">
        <v>45</v>
      </c>
      <c r="D16" s="63" t="s">
        <v>89</v>
      </c>
      <c r="E16" s="42" t="s">
        <v>7077</v>
      </c>
      <c r="F16" s="57" t="s">
        <v>90</v>
      </c>
      <c r="G16" s="58" t="s">
        <v>7078</v>
      </c>
      <c r="H16" s="58" t="s">
        <v>3358</v>
      </c>
      <c r="I16" s="63" t="s">
        <v>22</v>
      </c>
      <c r="J16" s="72">
        <v>2</v>
      </c>
      <c r="K16" s="57">
        <v>0</v>
      </c>
      <c r="L16" s="57">
        <v>12</v>
      </c>
      <c r="M16" s="57">
        <v>3.1</v>
      </c>
    </row>
    <row r="17" s="57" customFormat="1" ht="55.2" spans="1:13">
      <c r="A17" s="57" t="s">
        <v>7076</v>
      </c>
      <c r="B17" s="62">
        <v>16</v>
      </c>
      <c r="C17" s="63" t="s">
        <v>45</v>
      </c>
      <c r="D17" s="63" t="s">
        <v>89</v>
      </c>
      <c r="E17" s="42" t="s">
        <v>7077</v>
      </c>
      <c r="F17" s="57" t="s">
        <v>114</v>
      </c>
      <c r="G17" s="58" t="s">
        <v>7079</v>
      </c>
      <c r="H17" s="58" t="s">
        <v>3358</v>
      </c>
      <c r="I17" s="63" t="s">
        <v>22</v>
      </c>
      <c r="J17" s="72">
        <v>3</v>
      </c>
      <c r="K17" s="57">
        <v>0</v>
      </c>
      <c r="L17" s="57">
        <v>14.34</v>
      </c>
      <c r="M17" s="57">
        <v>3.1</v>
      </c>
    </row>
    <row r="18" s="57" customFormat="1" ht="41.4" spans="1:13">
      <c r="A18" s="57" t="s">
        <v>7076</v>
      </c>
      <c r="B18" s="62">
        <v>17</v>
      </c>
      <c r="C18" s="63" t="s">
        <v>45</v>
      </c>
      <c r="D18" s="57" t="s">
        <v>53</v>
      </c>
      <c r="E18" s="42" t="s">
        <v>7077</v>
      </c>
      <c r="F18" s="57" t="s">
        <v>55</v>
      </c>
      <c r="G18" s="58" t="s">
        <v>4603</v>
      </c>
      <c r="H18" s="58" t="s">
        <v>3358</v>
      </c>
      <c r="I18" s="63" t="s">
        <v>22</v>
      </c>
      <c r="J18" s="72">
        <v>1</v>
      </c>
      <c r="K18" s="57">
        <f t="shared" ref="K18:K20" si="0">(CEILING(J18*0.2,1))*1</f>
        <v>1</v>
      </c>
      <c r="L18" s="57">
        <v>2.7</v>
      </c>
      <c r="M18" s="57">
        <v>3.1</v>
      </c>
    </row>
    <row r="19" s="57" customFormat="1" ht="41.4" spans="1:13">
      <c r="A19" s="57" t="s">
        <v>7076</v>
      </c>
      <c r="B19" s="62">
        <v>18</v>
      </c>
      <c r="C19" s="63" t="s">
        <v>45</v>
      </c>
      <c r="D19" s="57" t="s">
        <v>53</v>
      </c>
      <c r="E19" s="42" t="s">
        <v>7077</v>
      </c>
      <c r="F19" s="57" t="s">
        <v>55</v>
      </c>
      <c r="G19" s="58" t="s">
        <v>7080</v>
      </c>
      <c r="H19" s="58" t="s">
        <v>3358</v>
      </c>
      <c r="I19" s="63" t="s">
        <v>22</v>
      </c>
      <c r="J19" s="72">
        <v>2</v>
      </c>
      <c r="K19" s="57">
        <f t="shared" si="0"/>
        <v>1</v>
      </c>
      <c r="L19" s="57">
        <v>3</v>
      </c>
      <c r="M19" s="57">
        <v>3.1</v>
      </c>
    </row>
    <row r="20" s="57" customFormat="1" ht="27.6" spans="1:13">
      <c r="A20" s="57" t="s">
        <v>7076</v>
      </c>
      <c r="B20" s="62">
        <v>19</v>
      </c>
      <c r="C20" s="63" t="s">
        <v>45</v>
      </c>
      <c r="D20" s="57" t="s">
        <v>53</v>
      </c>
      <c r="E20" s="42" t="s">
        <v>7077</v>
      </c>
      <c r="F20" s="57" t="s">
        <v>304</v>
      </c>
      <c r="G20" s="58" t="s">
        <v>6182</v>
      </c>
      <c r="H20" s="58" t="s">
        <v>3358</v>
      </c>
      <c r="I20" s="63" t="s">
        <v>22</v>
      </c>
      <c r="J20" s="72">
        <v>1</v>
      </c>
      <c r="K20" s="57">
        <f t="shared" si="0"/>
        <v>1</v>
      </c>
      <c r="L20" s="57">
        <v>4.05</v>
      </c>
      <c r="M20" s="57">
        <v>3.1</v>
      </c>
    </row>
    <row r="21" s="57" customFormat="1" ht="41.4" spans="1:13">
      <c r="A21" s="57" t="s">
        <v>7076</v>
      </c>
      <c r="B21" s="62">
        <v>20</v>
      </c>
      <c r="C21" s="63" t="s">
        <v>45</v>
      </c>
      <c r="D21" s="57" t="s">
        <v>171</v>
      </c>
      <c r="E21" s="42" t="s">
        <v>7077</v>
      </c>
      <c r="F21" s="57" t="s">
        <v>172</v>
      </c>
      <c r="G21" s="58" t="s">
        <v>7081</v>
      </c>
      <c r="H21" s="58" t="s">
        <v>7082</v>
      </c>
      <c r="I21" s="63" t="s">
        <v>22</v>
      </c>
      <c r="J21" s="72">
        <v>3</v>
      </c>
      <c r="K21" s="57">
        <v>0</v>
      </c>
      <c r="L21" s="57">
        <v>1</v>
      </c>
      <c r="M21" s="57">
        <v>3.1</v>
      </c>
    </row>
    <row r="22" s="57" customFormat="1" ht="27.6" spans="1:13">
      <c r="A22" s="57" t="s">
        <v>7076</v>
      </c>
      <c r="B22" s="62">
        <v>21</v>
      </c>
      <c r="C22" s="63" t="s">
        <v>45</v>
      </c>
      <c r="D22" s="57" t="s">
        <v>322</v>
      </c>
      <c r="E22" s="42" t="s">
        <v>7077</v>
      </c>
      <c r="F22" s="58" t="s">
        <v>323</v>
      </c>
      <c r="G22" s="58" t="s">
        <v>3395</v>
      </c>
      <c r="H22" s="58" t="s">
        <v>3358</v>
      </c>
      <c r="I22" s="57" t="s">
        <v>2124</v>
      </c>
      <c r="J22" s="73">
        <v>21.8866</v>
      </c>
      <c r="K22" s="57">
        <f>(CEILING(J22*0.1,1))*1</f>
        <v>3</v>
      </c>
      <c r="L22" s="57">
        <v>200</v>
      </c>
      <c r="M22" s="57">
        <v>3.1</v>
      </c>
    </row>
    <row r="23" s="57" customFormat="1" ht="41.4" spans="1:13">
      <c r="A23" s="57" t="s">
        <v>7076</v>
      </c>
      <c r="B23" s="62">
        <v>22</v>
      </c>
      <c r="C23" s="63" t="s">
        <v>45</v>
      </c>
      <c r="D23" s="63" t="s">
        <v>89</v>
      </c>
      <c r="E23" s="42" t="s">
        <v>7077</v>
      </c>
      <c r="F23" s="57" t="s">
        <v>114</v>
      </c>
      <c r="G23" s="58" t="s">
        <v>3821</v>
      </c>
      <c r="H23" s="58" t="s">
        <v>2638</v>
      </c>
      <c r="I23" s="63" t="s">
        <v>22</v>
      </c>
      <c r="J23" s="72">
        <v>1</v>
      </c>
      <c r="K23" s="57">
        <v>0</v>
      </c>
      <c r="L23" s="57">
        <v>7</v>
      </c>
      <c r="M23" s="63">
        <v>3.2</v>
      </c>
    </row>
    <row r="24" s="57" customFormat="1" ht="41.4" spans="1:13">
      <c r="A24" s="57" t="s">
        <v>7076</v>
      </c>
      <c r="B24" s="62">
        <v>23</v>
      </c>
      <c r="C24" s="63" t="s">
        <v>45</v>
      </c>
      <c r="D24" s="57" t="s">
        <v>53</v>
      </c>
      <c r="E24" s="42" t="s">
        <v>7077</v>
      </c>
      <c r="F24" s="57" t="s">
        <v>55</v>
      </c>
      <c r="G24" s="58" t="s">
        <v>3618</v>
      </c>
      <c r="H24" s="58" t="s">
        <v>2121</v>
      </c>
      <c r="I24" s="63" t="s">
        <v>22</v>
      </c>
      <c r="J24" s="72">
        <v>4</v>
      </c>
      <c r="K24" s="57">
        <f t="shared" ref="K24:K26" si="1">(CEILING(J24*0.2,1))*1</f>
        <v>1</v>
      </c>
      <c r="L24" s="57">
        <v>9</v>
      </c>
      <c r="M24" s="63">
        <v>3.2</v>
      </c>
    </row>
    <row r="25" s="57" customFormat="1" ht="41.4" spans="1:13">
      <c r="A25" s="57" t="s">
        <v>7076</v>
      </c>
      <c r="B25" s="62">
        <v>24</v>
      </c>
      <c r="C25" s="63" t="s">
        <v>45</v>
      </c>
      <c r="D25" s="57" t="s">
        <v>53</v>
      </c>
      <c r="E25" s="42" t="s">
        <v>7077</v>
      </c>
      <c r="F25" s="57" t="s">
        <v>304</v>
      </c>
      <c r="G25" s="58" t="s">
        <v>3823</v>
      </c>
      <c r="H25" s="58" t="s">
        <v>2121</v>
      </c>
      <c r="I25" s="63" t="s">
        <v>22</v>
      </c>
      <c r="J25" s="72">
        <v>1</v>
      </c>
      <c r="K25" s="57">
        <f t="shared" si="1"/>
        <v>1</v>
      </c>
      <c r="L25" s="57">
        <v>4</v>
      </c>
      <c r="M25" s="63">
        <v>3.2</v>
      </c>
    </row>
    <row r="26" s="57" customFormat="1" ht="41.4" spans="1:13">
      <c r="A26" s="57" t="s">
        <v>7076</v>
      </c>
      <c r="B26" s="62">
        <v>25</v>
      </c>
      <c r="C26" s="63" t="s">
        <v>45</v>
      </c>
      <c r="D26" s="57" t="s">
        <v>53</v>
      </c>
      <c r="E26" s="42" t="s">
        <v>7077</v>
      </c>
      <c r="F26" s="57" t="s">
        <v>249</v>
      </c>
      <c r="G26" s="58" t="s">
        <v>4364</v>
      </c>
      <c r="H26" s="58" t="s">
        <v>2121</v>
      </c>
      <c r="I26" s="63" t="s">
        <v>22</v>
      </c>
      <c r="J26" s="72">
        <v>1</v>
      </c>
      <c r="K26" s="57">
        <f t="shared" si="1"/>
        <v>1</v>
      </c>
      <c r="L26" s="57">
        <v>1</v>
      </c>
      <c r="M26" s="63">
        <v>3.2</v>
      </c>
    </row>
    <row r="27" s="57" customFormat="1" ht="41.4" spans="1:13">
      <c r="A27" s="57" t="s">
        <v>7076</v>
      </c>
      <c r="B27" s="62">
        <v>26</v>
      </c>
      <c r="C27" s="63" t="s">
        <v>45</v>
      </c>
      <c r="D27" s="57" t="s">
        <v>322</v>
      </c>
      <c r="E27" s="42" t="s">
        <v>7077</v>
      </c>
      <c r="F27" s="58" t="s">
        <v>323</v>
      </c>
      <c r="G27" s="58" t="s">
        <v>3619</v>
      </c>
      <c r="H27" s="58" t="s">
        <v>2123</v>
      </c>
      <c r="I27" s="57" t="s">
        <v>2124</v>
      </c>
      <c r="J27" s="73">
        <v>15.5263</v>
      </c>
      <c r="K27" s="57">
        <f>(CEILING(J27*0.1,1))*1</f>
        <v>2</v>
      </c>
      <c r="L27" s="57">
        <v>130</v>
      </c>
      <c r="M27" s="63">
        <v>3.2</v>
      </c>
    </row>
    <row r="28" s="57" customFormat="1" ht="41.4" spans="1:13">
      <c r="A28" s="57" t="s">
        <v>7076</v>
      </c>
      <c r="B28" s="62">
        <v>27</v>
      </c>
      <c r="C28" s="63" t="s">
        <v>45</v>
      </c>
      <c r="D28" s="63" t="s">
        <v>89</v>
      </c>
      <c r="E28" s="42" t="s">
        <v>7077</v>
      </c>
      <c r="F28" s="57" t="s">
        <v>114</v>
      </c>
      <c r="G28" s="58" t="s">
        <v>3815</v>
      </c>
      <c r="H28" s="58" t="s">
        <v>2118</v>
      </c>
      <c r="I28" s="63" t="s">
        <v>22</v>
      </c>
      <c r="J28" s="72">
        <v>3</v>
      </c>
      <c r="K28" s="57">
        <v>0</v>
      </c>
      <c r="L28" s="57">
        <v>93</v>
      </c>
      <c r="M28" s="63">
        <v>3.2</v>
      </c>
    </row>
    <row r="29" s="57" customFormat="1" ht="41.4" spans="1:13">
      <c r="A29" s="57" t="s">
        <v>7076</v>
      </c>
      <c r="B29" s="62">
        <v>28</v>
      </c>
      <c r="C29" s="63" t="s">
        <v>45</v>
      </c>
      <c r="D29" s="57" t="s">
        <v>53</v>
      </c>
      <c r="E29" s="42" t="s">
        <v>7077</v>
      </c>
      <c r="F29" s="57" t="s">
        <v>249</v>
      </c>
      <c r="G29" s="58" t="s">
        <v>7083</v>
      </c>
      <c r="H29" s="58" t="s">
        <v>2121</v>
      </c>
      <c r="I29" s="63" t="s">
        <v>22</v>
      </c>
      <c r="J29" s="72">
        <v>1</v>
      </c>
      <c r="K29" s="57">
        <f t="shared" ref="K29:K34" si="2">(CEILING(J29*0.2,1))*1</f>
        <v>1</v>
      </c>
      <c r="L29" s="57">
        <v>2</v>
      </c>
      <c r="M29" s="63">
        <v>3.2</v>
      </c>
    </row>
    <row r="30" s="57" customFormat="1" ht="41.4" spans="1:13">
      <c r="A30" s="57" t="s">
        <v>7076</v>
      </c>
      <c r="B30" s="62">
        <v>29</v>
      </c>
      <c r="C30" s="63" t="s">
        <v>45</v>
      </c>
      <c r="D30" s="57" t="s">
        <v>53</v>
      </c>
      <c r="E30" s="42" t="s">
        <v>7077</v>
      </c>
      <c r="F30" s="57" t="s">
        <v>304</v>
      </c>
      <c r="G30" s="58" t="s">
        <v>7084</v>
      </c>
      <c r="H30" s="58" t="s">
        <v>2121</v>
      </c>
      <c r="I30" s="63" t="s">
        <v>22</v>
      </c>
      <c r="J30" s="72">
        <v>1</v>
      </c>
      <c r="K30" s="57">
        <f t="shared" si="2"/>
        <v>1</v>
      </c>
      <c r="L30" s="57">
        <v>7</v>
      </c>
      <c r="M30" s="63">
        <v>3.2</v>
      </c>
    </row>
    <row r="31" s="57" customFormat="1" ht="55.2" spans="1:13">
      <c r="A31" s="57" t="s">
        <v>7076</v>
      </c>
      <c r="B31" s="62">
        <v>30</v>
      </c>
      <c r="C31" s="63" t="s">
        <v>45</v>
      </c>
      <c r="D31" s="57" t="s">
        <v>171</v>
      </c>
      <c r="E31" s="42" t="s">
        <v>7077</v>
      </c>
      <c r="F31" s="57" t="s">
        <v>172</v>
      </c>
      <c r="G31" s="58" t="s">
        <v>7085</v>
      </c>
      <c r="H31" s="58" t="s">
        <v>1705</v>
      </c>
      <c r="I31" s="63" t="s">
        <v>22</v>
      </c>
      <c r="J31" s="72">
        <v>4</v>
      </c>
      <c r="K31" s="57">
        <v>0</v>
      </c>
      <c r="L31" s="57">
        <v>2</v>
      </c>
      <c r="M31" s="63">
        <v>3.2</v>
      </c>
    </row>
    <row r="32" s="57" customFormat="1" ht="41.4" spans="1:13">
      <c r="A32" s="57" t="s">
        <v>7076</v>
      </c>
      <c r="B32" s="62">
        <v>31</v>
      </c>
      <c r="C32" s="63" t="s">
        <v>45</v>
      </c>
      <c r="D32" s="63" t="s">
        <v>89</v>
      </c>
      <c r="E32" s="42" t="s">
        <v>7077</v>
      </c>
      <c r="F32" s="57" t="s">
        <v>114</v>
      </c>
      <c r="G32" s="58" t="s">
        <v>3815</v>
      </c>
      <c r="H32" s="58" t="s">
        <v>2118</v>
      </c>
      <c r="I32" s="63" t="s">
        <v>22</v>
      </c>
      <c r="J32" s="72">
        <v>3</v>
      </c>
      <c r="K32" s="57">
        <v>0</v>
      </c>
      <c r="L32" s="57">
        <v>93</v>
      </c>
      <c r="M32" s="63">
        <v>3.2</v>
      </c>
    </row>
    <row r="33" s="57" customFormat="1" ht="41.4" spans="1:13">
      <c r="A33" s="57" t="s">
        <v>7076</v>
      </c>
      <c r="B33" s="62">
        <v>32</v>
      </c>
      <c r="C33" s="63" t="s">
        <v>45</v>
      </c>
      <c r="D33" s="57" t="s">
        <v>53</v>
      </c>
      <c r="E33" s="42" t="s">
        <v>7077</v>
      </c>
      <c r="F33" s="57" t="s">
        <v>249</v>
      </c>
      <c r="G33" s="58" t="s">
        <v>7083</v>
      </c>
      <c r="H33" s="58" t="s">
        <v>2121</v>
      </c>
      <c r="I33" s="63" t="s">
        <v>22</v>
      </c>
      <c r="J33" s="72">
        <v>1</v>
      </c>
      <c r="K33" s="57">
        <f t="shared" si="2"/>
        <v>1</v>
      </c>
      <c r="L33" s="57">
        <v>2</v>
      </c>
      <c r="M33" s="63">
        <v>3.2</v>
      </c>
    </row>
    <row r="34" s="57" customFormat="1" ht="41.4" spans="1:13">
      <c r="A34" s="57" t="s">
        <v>7076</v>
      </c>
      <c r="B34" s="62">
        <v>33</v>
      </c>
      <c r="C34" s="63" t="s">
        <v>45</v>
      </c>
      <c r="D34" s="57" t="s">
        <v>53</v>
      </c>
      <c r="E34" s="42" t="s">
        <v>7077</v>
      </c>
      <c r="F34" s="57" t="s">
        <v>304</v>
      </c>
      <c r="G34" s="58" t="s">
        <v>7084</v>
      </c>
      <c r="H34" s="58" t="s">
        <v>2121</v>
      </c>
      <c r="I34" s="63" t="s">
        <v>22</v>
      </c>
      <c r="J34" s="72">
        <v>1</v>
      </c>
      <c r="K34" s="57">
        <f t="shared" si="2"/>
        <v>1</v>
      </c>
      <c r="L34" s="57">
        <v>7</v>
      </c>
      <c r="M34" s="63">
        <v>3.2</v>
      </c>
    </row>
    <row r="35" s="57" customFormat="1" ht="55.2" spans="1:13">
      <c r="A35" s="57" t="s">
        <v>7076</v>
      </c>
      <c r="B35" s="62">
        <v>34</v>
      </c>
      <c r="C35" s="63" t="s">
        <v>45</v>
      </c>
      <c r="D35" s="57" t="s">
        <v>171</v>
      </c>
      <c r="E35" s="42" t="s">
        <v>7077</v>
      </c>
      <c r="F35" s="57" t="s">
        <v>172</v>
      </c>
      <c r="G35" s="58" t="s">
        <v>7085</v>
      </c>
      <c r="H35" s="58" t="s">
        <v>1705</v>
      </c>
      <c r="I35" s="63" t="s">
        <v>22</v>
      </c>
      <c r="J35" s="72">
        <v>4</v>
      </c>
      <c r="K35" s="57">
        <v>0</v>
      </c>
      <c r="L35" s="57">
        <v>2</v>
      </c>
      <c r="M35" s="63">
        <v>3.2</v>
      </c>
    </row>
    <row r="36" s="57" customFormat="1" ht="41.4" spans="1:13">
      <c r="A36" s="57" t="s">
        <v>7076</v>
      </c>
      <c r="B36" s="62">
        <v>35</v>
      </c>
      <c r="C36" s="63" t="s">
        <v>45</v>
      </c>
      <c r="D36" s="63" t="s">
        <v>89</v>
      </c>
      <c r="E36" s="42" t="s">
        <v>7077</v>
      </c>
      <c r="F36" s="57" t="s">
        <v>114</v>
      </c>
      <c r="G36" s="58" t="s">
        <v>3821</v>
      </c>
      <c r="H36" s="58" t="s">
        <v>2638</v>
      </c>
      <c r="I36" s="63" t="s">
        <v>22</v>
      </c>
      <c r="J36" s="72">
        <v>1</v>
      </c>
      <c r="K36" s="57">
        <v>0</v>
      </c>
      <c r="L36" s="57">
        <v>7</v>
      </c>
      <c r="M36" s="63">
        <v>3.2</v>
      </c>
    </row>
    <row r="37" s="57" customFormat="1" ht="41.4" spans="1:13">
      <c r="A37" s="57" t="s">
        <v>7076</v>
      </c>
      <c r="B37" s="62">
        <v>36</v>
      </c>
      <c r="C37" s="63" t="s">
        <v>45</v>
      </c>
      <c r="D37" s="57" t="s">
        <v>53</v>
      </c>
      <c r="E37" s="42" t="s">
        <v>7077</v>
      </c>
      <c r="F37" s="57" t="s">
        <v>55</v>
      </c>
      <c r="G37" s="58" t="s">
        <v>3618</v>
      </c>
      <c r="H37" s="58" t="s">
        <v>2121</v>
      </c>
      <c r="I37" s="63" t="s">
        <v>22</v>
      </c>
      <c r="J37" s="72">
        <v>5</v>
      </c>
      <c r="K37" s="57">
        <f t="shared" ref="K37:K39" si="3">(CEILING(J37*0.2,1))*1</f>
        <v>1</v>
      </c>
      <c r="L37" s="57">
        <v>11</v>
      </c>
      <c r="M37" s="63">
        <v>3.2</v>
      </c>
    </row>
    <row r="38" s="57" customFormat="1" ht="41.4" spans="1:13">
      <c r="A38" s="57" t="s">
        <v>7076</v>
      </c>
      <c r="B38" s="62">
        <v>37</v>
      </c>
      <c r="C38" s="63" t="s">
        <v>45</v>
      </c>
      <c r="D38" s="57" t="s">
        <v>53</v>
      </c>
      <c r="E38" s="42" t="s">
        <v>7077</v>
      </c>
      <c r="F38" s="57" t="s">
        <v>304</v>
      </c>
      <c r="G38" s="58" t="s">
        <v>3823</v>
      </c>
      <c r="H38" s="58" t="s">
        <v>2121</v>
      </c>
      <c r="I38" s="63" t="s">
        <v>22</v>
      </c>
      <c r="J38" s="72">
        <v>1</v>
      </c>
      <c r="K38" s="57">
        <f t="shared" si="3"/>
        <v>1</v>
      </c>
      <c r="L38" s="57">
        <v>4</v>
      </c>
      <c r="M38" s="63">
        <v>3.2</v>
      </c>
    </row>
    <row r="39" s="57" customFormat="1" ht="41.4" spans="1:13">
      <c r="A39" s="57" t="s">
        <v>7076</v>
      </c>
      <c r="B39" s="62">
        <v>38</v>
      </c>
      <c r="C39" s="63" t="s">
        <v>45</v>
      </c>
      <c r="D39" s="57" t="s">
        <v>53</v>
      </c>
      <c r="E39" s="42" t="s">
        <v>7077</v>
      </c>
      <c r="F39" s="57" t="s">
        <v>249</v>
      </c>
      <c r="G39" s="58" t="s">
        <v>4364</v>
      </c>
      <c r="H39" s="58" t="s">
        <v>2121</v>
      </c>
      <c r="I39" s="63" t="s">
        <v>22</v>
      </c>
      <c r="J39" s="72">
        <v>1</v>
      </c>
      <c r="K39" s="57">
        <f t="shared" si="3"/>
        <v>1</v>
      </c>
      <c r="L39" s="57">
        <v>1</v>
      </c>
      <c r="M39" s="63">
        <v>3.2</v>
      </c>
    </row>
    <row r="40" s="57" customFormat="1" ht="41.4" spans="1:13">
      <c r="A40" s="57" t="s">
        <v>7076</v>
      </c>
      <c r="B40" s="62">
        <v>39</v>
      </c>
      <c r="C40" s="63" t="s">
        <v>45</v>
      </c>
      <c r="D40" s="57" t="s">
        <v>322</v>
      </c>
      <c r="E40" s="42" t="s">
        <v>7077</v>
      </c>
      <c r="F40" s="58" t="s">
        <v>323</v>
      </c>
      <c r="G40" s="58" t="s">
        <v>3619</v>
      </c>
      <c r="H40" s="58" t="s">
        <v>2123</v>
      </c>
      <c r="I40" s="57" t="s">
        <v>2124</v>
      </c>
      <c r="J40" s="73">
        <v>21.8021</v>
      </c>
      <c r="K40" s="57">
        <f>(CEILING(J40*0.1,1))*1</f>
        <v>3</v>
      </c>
      <c r="L40" s="57">
        <v>182</v>
      </c>
      <c r="M40" s="63">
        <v>3.2</v>
      </c>
    </row>
    <row r="41" s="57" customFormat="1" ht="41.4" spans="1:13">
      <c r="A41" s="57" t="s">
        <v>7076</v>
      </c>
      <c r="B41" s="62">
        <v>40</v>
      </c>
      <c r="C41" s="63" t="s">
        <v>45</v>
      </c>
      <c r="D41" s="63" t="s">
        <v>89</v>
      </c>
      <c r="E41" s="42" t="s">
        <v>7077</v>
      </c>
      <c r="F41" s="57" t="s">
        <v>114</v>
      </c>
      <c r="G41" s="58" t="s">
        <v>3815</v>
      </c>
      <c r="H41" s="58" t="s">
        <v>2118</v>
      </c>
      <c r="I41" s="63" t="s">
        <v>22</v>
      </c>
      <c r="J41" s="72">
        <v>3</v>
      </c>
      <c r="K41" s="57">
        <v>0</v>
      </c>
      <c r="L41" s="57">
        <v>93</v>
      </c>
      <c r="M41" s="63">
        <v>3.2</v>
      </c>
    </row>
    <row r="42" s="57" customFormat="1" ht="41.4" spans="1:13">
      <c r="A42" s="57" t="s">
        <v>7076</v>
      </c>
      <c r="B42" s="62">
        <v>41</v>
      </c>
      <c r="C42" s="63" t="s">
        <v>45</v>
      </c>
      <c r="D42" s="57" t="s">
        <v>53</v>
      </c>
      <c r="E42" s="42" t="s">
        <v>7077</v>
      </c>
      <c r="F42" s="57" t="s">
        <v>249</v>
      </c>
      <c r="G42" s="58" t="s">
        <v>7083</v>
      </c>
      <c r="H42" s="58" t="s">
        <v>2121</v>
      </c>
      <c r="I42" s="63" t="s">
        <v>22</v>
      </c>
      <c r="J42" s="72">
        <v>1</v>
      </c>
      <c r="K42" s="57">
        <f t="shared" ref="K42:K48" si="4">(CEILING(J42*0.2,1))*1</f>
        <v>1</v>
      </c>
      <c r="L42" s="57">
        <v>2</v>
      </c>
      <c r="M42" s="63">
        <v>3.2</v>
      </c>
    </row>
    <row r="43" s="57" customFormat="1" ht="41.4" spans="1:13">
      <c r="A43" s="57" t="s">
        <v>7076</v>
      </c>
      <c r="B43" s="62">
        <v>42</v>
      </c>
      <c r="C43" s="63" t="s">
        <v>45</v>
      </c>
      <c r="D43" s="57" t="s">
        <v>53</v>
      </c>
      <c r="E43" s="42" t="s">
        <v>7077</v>
      </c>
      <c r="F43" s="57" t="s">
        <v>304</v>
      </c>
      <c r="G43" s="58" t="s">
        <v>7084</v>
      </c>
      <c r="H43" s="58" t="s">
        <v>2121</v>
      </c>
      <c r="I43" s="63" t="s">
        <v>22</v>
      </c>
      <c r="J43" s="72">
        <v>1</v>
      </c>
      <c r="K43" s="57">
        <f t="shared" si="4"/>
        <v>1</v>
      </c>
      <c r="L43" s="57">
        <v>7</v>
      </c>
      <c r="M43" s="63">
        <v>3.2</v>
      </c>
    </row>
    <row r="44" s="57" customFormat="1" ht="55.2" spans="1:13">
      <c r="A44" s="57" t="s">
        <v>7076</v>
      </c>
      <c r="B44" s="62">
        <v>43</v>
      </c>
      <c r="C44" s="63" t="s">
        <v>45</v>
      </c>
      <c r="D44" s="57" t="s">
        <v>171</v>
      </c>
      <c r="E44" s="42" t="s">
        <v>7077</v>
      </c>
      <c r="F44" s="57" t="s">
        <v>172</v>
      </c>
      <c r="G44" s="58" t="s">
        <v>7085</v>
      </c>
      <c r="H44" s="58" t="s">
        <v>1705</v>
      </c>
      <c r="I44" s="63" t="s">
        <v>22</v>
      </c>
      <c r="J44" s="72">
        <v>4</v>
      </c>
      <c r="K44" s="57">
        <v>0</v>
      </c>
      <c r="L44" s="57">
        <v>2</v>
      </c>
      <c r="M44" s="63">
        <v>3.2</v>
      </c>
    </row>
    <row r="45" s="57" customFormat="1" ht="41.4" spans="1:13">
      <c r="A45" s="57" t="s">
        <v>7076</v>
      </c>
      <c r="B45" s="62">
        <v>44</v>
      </c>
      <c r="C45" s="63" t="s">
        <v>45</v>
      </c>
      <c r="D45" s="63" t="s">
        <v>89</v>
      </c>
      <c r="E45" s="42" t="s">
        <v>7077</v>
      </c>
      <c r="F45" s="57" t="s">
        <v>114</v>
      </c>
      <c r="G45" s="58" t="s">
        <v>3821</v>
      </c>
      <c r="H45" s="58" t="s">
        <v>2638</v>
      </c>
      <c r="I45" s="63" t="s">
        <v>22</v>
      </c>
      <c r="J45" s="72">
        <v>1</v>
      </c>
      <c r="K45" s="57">
        <v>0</v>
      </c>
      <c r="L45" s="57">
        <v>7</v>
      </c>
      <c r="M45" s="63">
        <v>3.2</v>
      </c>
    </row>
    <row r="46" s="57" customFormat="1" ht="41.4" spans="1:13">
      <c r="A46" s="57" t="s">
        <v>7076</v>
      </c>
      <c r="B46" s="62">
        <v>45</v>
      </c>
      <c r="C46" s="63" t="s">
        <v>45</v>
      </c>
      <c r="D46" s="57" t="s">
        <v>53</v>
      </c>
      <c r="E46" s="42" t="s">
        <v>7077</v>
      </c>
      <c r="F46" s="57" t="s">
        <v>55</v>
      </c>
      <c r="G46" s="58" t="s">
        <v>3618</v>
      </c>
      <c r="H46" s="58" t="s">
        <v>2121</v>
      </c>
      <c r="I46" s="63" t="s">
        <v>22</v>
      </c>
      <c r="J46" s="72">
        <v>4</v>
      </c>
      <c r="K46" s="57">
        <f t="shared" si="4"/>
        <v>1</v>
      </c>
      <c r="L46" s="57">
        <v>9</v>
      </c>
      <c r="M46" s="63">
        <v>3.2</v>
      </c>
    </row>
    <row r="47" s="57" customFormat="1" ht="41.4" spans="1:13">
      <c r="A47" s="57" t="s">
        <v>7076</v>
      </c>
      <c r="B47" s="62">
        <v>46</v>
      </c>
      <c r="C47" s="63" t="s">
        <v>45</v>
      </c>
      <c r="D47" s="57" t="s">
        <v>53</v>
      </c>
      <c r="E47" s="42" t="s">
        <v>7077</v>
      </c>
      <c r="F47" s="57" t="s">
        <v>304</v>
      </c>
      <c r="G47" s="58" t="s">
        <v>3823</v>
      </c>
      <c r="H47" s="58" t="s">
        <v>2121</v>
      </c>
      <c r="I47" s="63" t="s">
        <v>22</v>
      </c>
      <c r="J47" s="72">
        <v>1</v>
      </c>
      <c r="K47" s="57">
        <f t="shared" si="4"/>
        <v>1</v>
      </c>
      <c r="L47" s="57">
        <v>4</v>
      </c>
      <c r="M47" s="63">
        <v>3.2</v>
      </c>
    </row>
    <row r="48" s="57" customFormat="1" ht="41.4" spans="1:13">
      <c r="A48" s="57" t="s">
        <v>7076</v>
      </c>
      <c r="B48" s="62">
        <v>47</v>
      </c>
      <c r="C48" s="63" t="s">
        <v>45</v>
      </c>
      <c r="D48" s="57" t="s">
        <v>53</v>
      </c>
      <c r="E48" s="42" t="s">
        <v>7077</v>
      </c>
      <c r="F48" s="57" t="s">
        <v>249</v>
      </c>
      <c r="G48" s="58" t="s">
        <v>4364</v>
      </c>
      <c r="H48" s="58" t="s">
        <v>2121</v>
      </c>
      <c r="I48" s="63" t="s">
        <v>22</v>
      </c>
      <c r="J48" s="72">
        <v>1</v>
      </c>
      <c r="K48" s="57">
        <f t="shared" si="4"/>
        <v>1</v>
      </c>
      <c r="L48" s="57">
        <v>1</v>
      </c>
      <c r="M48" s="63">
        <v>3.2</v>
      </c>
    </row>
    <row r="49" s="57" customFormat="1" ht="41.4" spans="1:13">
      <c r="A49" s="57" t="s">
        <v>7076</v>
      </c>
      <c r="B49" s="62">
        <v>48</v>
      </c>
      <c r="C49" s="63" t="s">
        <v>45</v>
      </c>
      <c r="D49" s="57" t="s">
        <v>322</v>
      </c>
      <c r="E49" s="42" t="s">
        <v>7077</v>
      </c>
      <c r="F49" s="58" t="s">
        <v>323</v>
      </c>
      <c r="G49" s="58" t="s">
        <v>3619</v>
      </c>
      <c r="H49" s="58" t="s">
        <v>2123</v>
      </c>
      <c r="I49" s="57" t="s">
        <v>2124</v>
      </c>
      <c r="J49" s="73">
        <v>16.5899</v>
      </c>
      <c r="K49" s="57">
        <f>(CEILING(J49*0.1,1))*1</f>
        <v>2</v>
      </c>
      <c r="L49" s="57">
        <v>139</v>
      </c>
      <c r="M49" s="63">
        <v>3.2</v>
      </c>
    </row>
    <row r="50" s="57" customFormat="1" ht="41.4" spans="1:13">
      <c r="A50" s="57" t="s">
        <v>7076</v>
      </c>
      <c r="B50" s="62">
        <v>49</v>
      </c>
      <c r="C50" s="63" t="s">
        <v>45</v>
      </c>
      <c r="D50" s="63" t="s">
        <v>89</v>
      </c>
      <c r="E50" s="42" t="s">
        <v>7077</v>
      </c>
      <c r="F50" s="57" t="s">
        <v>114</v>
      </c>
      <c r="G50" s="58" t="s">
        <v>3815</v>
      </c>
      <c r="H50" s="58" t="s">
        <v>2118</v>
      </c>
      <c r="I50" s="63" t="s">
        <v>22</v>
      </c>
      <c r="J50" s="72">
        <v>3</v>
      </c>
      <c r="K50" s="57">
        <v>0</v>
      </c>
      <c r="L50" s="57">
        <v>93</v>
      </c>
      <c r="M50" s="63">
        <v>3.2</v>
      </c>
    </row>
    <row r="51" s="57" customFormat="1" ht="41.4" spans="1:13">
      <c r="A51" s="57" t="s">
        <v>7076</v>
      </c>
      <c r="B51" s="62">
        <v>50</v>
      </c>
      <c r="C51" s="63" t="s">
        <v>45</v>
      </c>
      <c r="D51" s="57" t="s">
        <v>53</v>
      </c>
      <c r="E51" s="42" t="s">
        <v>7077</v>
      </c>
      <c r="F51" s="57" t="s">
        <v>249</v>
      </c>
      <c r="G51" s="58" t="s">
        <v>7083</v>
      </c>
      <c r="H51" s="58" t="s">
        <v>2121</v>
      </c>
      <c r="I51" s="63" t="s">
        <v>22</v>
      </c>
      <c r="J51" s="72">
        <v>1</v>
      </c>
      <c r="K51" s="57">
        <f t="shared" ref="K51:K56" si="5">(CEILING(J51*0.2,1))*1</f>
        <v>1</v>
      </c>
      <c r="L51" s="57">
        <v>2</v>
      </c>
      <c r="M51" s="63">
        <v>3.2</v>
      </c>
    </row>
    <row r="52" s="57" customFormat="1" ht="41.4" spans="1:13">
      <c r="A52" s="57" t="s">
        <v>7076</v>
      </c>
      <c r="B52" s="62">
        <v>51</v>
      </c>
      <c r="C52" s="63" t="s">
        <v>45</v>
      </c>
      <c r="D52" s="57" t="s">
        <v>53</v>
      </c>
      <c r="E52" s="42" t="s">
        <v>7077</v>
      </c>
      <c r="F52" s="57" t="s">
        <v>304</v>
      </c>
      <c r="G52" s="58" t="s">
        <v>7084</v>
      </c>
      <c r="H52" s="58" t="s">
        <v>2121</v>
      </c>
      <c r="I52" s="63" t="s">
        <v>22</v>
      </c>
      <c r="J52" s="72">
        <v>1</v>
      </c>
      <c r="K52" s="57">
        <f t="shared" si="5"/>
        <v>1</v>
      </c>
      <c r="L52" s="57">
        <v>7</v>
      </c>
      <c r="M52" s="63">
        <v>3.2</v>
      </c>
    </row>
    <row r="53" s="57" customFormat="1" ht="55.2" spans="1:13">
      <c r="A53" s="57" t="s">
        <v>7076</v>
      </c>
      <c r="B53" s="62">
        <v>52</v>
      </c>
      <c r="C53" s="63" t="s">
        <v>45</v>
      </c>
      <c r="D53" s="57" t="s">
        <v>171</v>
      </c>
      <c r="E53" s="42" t="s">
        <v>7077</v>
      </c>
      <c r="F53" s="57" t="s">
        <v>172</v>
      </c>
      <c r="G53" s="58" t="s">
        <v>7085</v>
      </c>
      <c r="H53" s="58" t="s">
        <v>1705</v>
      </c>
      <c r="I53" s="63" t="s">
        <v>22</v>
      </c>
      <c r="J53" s="72">
        <v>4</v>
      </c>
      <c r="K53" s="57">
        <v>0</v>
      </c>
      <c r="L53" s="57">
        <v>2</v>
      </c>
      <c r="M53" s="63">
        <v>3.2</v>
      </c>
    </row>
    <row r="54" s="57" customFormat="1" ht="41.4" spans="1:13">
      <c r="A54" s="57" t="s">
        <v>7076</v>
      </c>
      <c r="B54" s="62">
        <v>53</v>
      </c>
      <c r="C54" s="63" t="s">
        <v>45</v>
      </c>
      <c r="D54" s="57" t="s">
        <v>53</v>
      </c>
      <c r="E54" s="42" t="s">
        <v>7077</v>
      </c>
      <c r="F54" s="57" t="s">
        <v>55</v>
      </c>
      <c r="G54" s="58" t="s">
        <v>3618</v>
      </c>
      <c r="H54" s="58" t="s">
        <v>2121</v>
      </c>
      <c r="I54" s="63" t="s">
        <v>22</v>
      </c>
      <c r="J54" s="72">
        <v>5</v>
      </c>
      <c r="K54" s="57">
        <f t="shared" si="5"/>
        <v>1</v>
      </c>
      <c r="L54" s="57">
        <v>11</v>
      </c>
      <c r="M54" s="63">
        <v>3.2</v>
      </c>
    </row>
    <row r="55" s="57" customFormat="1" ht="41.4" spans="1:13">
      <c r="A55" s="57" t="s">
        <v>7076</v>
      </c>
      <c r="B55" s="62">
        <v>54</v>
      </c>
      <c r="C55" s="63" t="s">
        <v>45</v>
      </c>
      <c r="D55" s="57" t="s">
        <v>53</v>
      </c>
      <c r="E55" s="42" t="s">
        <v>7077</v>
      </c>
      <c r="F55" s="57" t="s">
        <v>249</v>
      </c>
      <c r="G55" s="58" t="s">
        <v>4364</v>
      </c>
      <c r="H55" s="58" t="s">
        <v>2121</v>
      </c>
      <c r="I55" s="63" t="s">
        <v>22</v>
      </c>
      <c r="J55" s="72">
        <v>1</v>
      </c>
      <c r="K55" s="57">
        <f t="shared" si="5"/>
        <v>1</v>
      </c>
      <c r="L55" s="57">
        <v>1</v>
      </c>
      <c r="M55" s="63">
        <v>3.2</v>
      </c>
    </row>
    <row r="56" s="57" customFormat="1" ht="41.4" spans="1:13">
      <c r="A56" s="57" t="s">
        <v>7076</v>
      </c>
      <c r="B56" s="62">
        <v>55</v>
      </c>
      <c r="C56" s="63" t="s">
        <v>45</v>
      </c>
      <c r="D56" s="57" t="s">
        <v>53</v>
      </c>
      <c r="E56" s="42" t="s">
        <v>7077</v>
      </c>
      <c r="F56" s="57" t="s">
        <v>304</v>
      </c>
      <c r="G56" s="58" t="s">
        <v>3823</v>
      </c>
      <c r="H56" s="58" t="s">
        <v>2121</v>
      </c>
      <c r="I56" s="63" t="s">
        <v>22</v>
      </c>
      <c r="J56" s="72">
        <v>1</v>
      </c>
      <c r="K56" s="57">
        <f t="shared" si="5"/>
        <v>1</v>
      </c>
      <c r="L56" s="57">
        <v>4</v>
      </c>
      <c r="M56" s="63">
        <v>3.2</v>
      </c>
    </row>
    <row r="57" s="57" customFormat="1" ht="41.4" spans="1:13">
      <c r="A57" s="57" t="s">
        <v>7076</v>
      </c>
      <c r="B57" s="62">
        <v>56</v>
      </c>
      <c r="C57" s="63" t="s">
        <v>45</v>
      </c>
      <c r="D57" s="57" t="s">
        <v>322</v>
      </c>
      <c r="E57" s="42" t="s">
        <v>7077</v>
      </c>
      <c r="F57" s="58" t="s">
        <v>323</v>
      </c>
      <c r="G57" s="58" t="s">
        <v>3619</v>
      </c>
      <c r="H57" s="58" t="s">
        <v>2123</v>
      </c>
      <c r="I57" s="57" t="s">
        <v>2124</v>
      </c>
      <c r="J57" s="73">
        <v>13.0484</v>
      </c>
      <c r="K57" s="57">
        <f>(CEILING(J57*0.1,1))*1</f>
        <v>2</v>
      </c>
      <c r="L57" s="57">
        <v>109</v>
      </c>
      <c r="M57" s="63">
        <v>3.2</v>
      </c>
    </row>
    <row r="58" s="57" customFormat="1" ht="41.4" spans="1:13">
      <c r="A58" s="57" t="s">
        <v>7076</v>
      </c>
      <c r="B58" s="62">
        <v>57</v>
      </c>
      <c r="C58" s="63" t="s">
        <v>45</v>
      </c>
      <c r="D58" s="63" t="s">
        <v>89</v>
      </c>
      <c r="E58" s="42" t="s">
        <v>7077</v>
      </c>
      <c r="F58" s="57" t="s">
        <v>114</v>
      </c>
      <c r="G58" s="58" t="s">
        <v>3815</v>
      </c>
      <c r="H58" s="58" t="s">
        <v>2118</v>
      </c>
      <c r="I58" s="63" t="s">
        <v>22</v>
      </c>
      <c r="J58" s="72">
        <v>1</v>
      </c>
      <c r="K58" s="57">
        <v>0</v>
      </c>
      <c r="L58" s="57">
        <v>31</v>
      </c>
      <c r="M58" s="63">
        <v>3.2</v>
      </c>
    </row>
    <row r="59" s="57" customFormat="1" ht="41.4" spans="1:13">
      <c r="A59" s="57" t="s">
        <v>7076</v>
      </c>
      <c r="B59" s="62">
        <v>58</v>
      </c>
      <c r="C59" s="63" t="s">
        <v>45</v>
      </c>
      <c r="D59" s="63" t="s">
        <v>89</v>
      </c>
      <c r="E59" s="42" t="s">
        <v>7077</v>
      </c>
      <c r="F59" s="57" t="s">
        <v>114</v>
      </c>
      <c r="G59" s="58" t="s">
        <v>3815</v>
      </c>
      <c r="H59" s="58" t="s">
        <v>2118</v>
      </c>
      <c r="I59" s="63" t="s">
        <v>22</v>
      </c>
      <c r="J59" s="72">
        <v>3</v>
      </c>
      <c r="K59" s="57">
        <v>0</v>
      </c>
      <c r="L59" s="57">
        <v>93</v>
      </c>
      <c r="M59" s="63">
        <v>3.2</v>
      </c>
    </row>
    <row r="60" s="57" customFormat="1" ht="41.4" spans="1:13">
      <c r="A60" s="57" t="s">
        <v>7076</v>
      </c>
      <c r="B60" s="62">
        <v>59</v>
      </c>
      <c r="C60" s="63" t="s">
        <v>45</v>
      </c>
      <c r="D60" s="57" t="s">
        <v>53</v>
      </c>
      <c r="E60" s="42" t="s">
        <v>7077</v>
      </c>
      <c r="F60" s="57" t="s">
        <v>249</v>
      </c>
      <c r="G60" s="58" t="s">
        <v>7083</v>
      </c>
      <c r="H60" s="58" t="s">
        <v>2121</v>
      </c>
      <c r="I60" s="63" t="s">
        <v>22</v>
      </c>
      <c r="J60" s="72">
        <v>1</v>
      </c>
      <c r="K60" s="57">
        <f t="shared" ref="K60:K67" si="6">(CEILING(J60*0.2,1))*1</f>
        <v>1</v>
      </c>
      <c r="L60" s="57">
        <v>2</v>
      </c>
      <c r="M60" s="63">
        <v>3.2</v>
      </c>
    </row>
    <row r="61" s="57" customFormat="1" ht="41.4" spans="1:13">
      <c r="A61" s="57" t="s">
        <v>7076</v>
      </c>
      <c r="B61" s="62">
        <v>60</v>
      </c>
      <c r="C61" s="63" t="s">
        <v>45</v>
      </c>
      <c r="D61" s="57" t="s">
        <v>53</v>
      </c>
      <c r="E61" s="42" t="s">
        <v>7077</v>
      </c>
      <c r="F61" s="57" t="s">
        <v>304</v>
      </c>
      <c r="G61" s="58" t="s">
        <v>7084</v>
      </c>
      <c r="H61" s="58" t="s">
        <v>2121</v>
      </c>
      <c r="I61" s="63" t="s">
        <v>22</v>
      </c>
      <c r="J61" s="72">
        <v>1</v>
      </c>
      <c r="K61" s="57">
        <f t="shared" si="6"/>
        <v>1</v>
      </c>
      <c r="L61" s="57">
        <v>7</v>
      </c>
      <c r="M61" s="63">
        <v>3.2</v>
      </c>
    </row>
    <row r="62" s="57" customFormat="1" ht="55.2" spans="1:13">
      <c r="A62" s="57" t="s">
        <v>7076</v>
      </c>
      <c r="B62" s="62">
        <v>61</v>
      </c>
      <c r="C62" s="63" t="s">
        <v>45</v>
      </c>
      <c r="D62" s="57" t="s">
        <v>171</v>
      </c>
      <c r="E62" s="42" t="s">
        <v>7077</v>
      </c>
      <c r="F62" s="57" t="s">
        <v>172</v>
      </c>
      <c r="G62" s="58" t="s">
        <v>7085</v>
      </c>
      <c r="H62" s="58" t="s">
        <v>1705</v>
      </c>
      <c r="I62" s="63" t="s">
        <v>22</v>
      </c>
      <c r="J62" s="72">
        <v>4</v>
      </c>
      <c r="K62" s="57">
        <v>0</v>
      </c>
      <c r="L62" s="57">
        <v>2</v>
      </c>
      <c r="M62" s="63">
        <v>3.2</v>
      </c>
    </row>
    <row r="63" s="57" customFormat="1" ht="41.4" spans="1:13">
      <c r="A63" s="57" t="s">
        <v>7076</v>
      </c>
      <c r="B63" s="62">
        <v>62</v>
      </c>
      <c r="C63" s="63" t="s">
        <v>45</v>
      </c>
      <c r="D63" s="57" t="s">
        <v>322</v>
      </c>
      <c r="E63" s="42" t="s">
        <v>7077</v>
      </c>
      <c r="F63" s="58" t="s">
        <v>323</v>
      </c>
      <c r="G63" s="58" t="s">
        <v>3818</v>
      </c>
      <c r="H63" s="58" t="s">
        <v>2123</v>
      </c>
      <c r="I63" s="57" t="s">
        <v>2124</v>
      </c>
      <c r="J63" s="73">
        <v>0.3225</v>
      </c>
      <c r="K63" s="57">
        <f>(CEILING(J63*0.1,1))*1</f>
        <v>1</v>
      </c>
      <c r="L63" s="57">
        <v>9</v>
      </c>
      <c r="M63" s="63">
        <v>3.2</v>
      </c>
    </row>
    <row r="64" s="57" customFormat="1" ht="41.4" spans="1:13">
      <c r="A64" s="57" t="s">
        <v>7076</v>
      </c>
      <c r="B64" s="62">
        <v>63</v>
      </c>
      <c r="C64" s="63" t="s">
        <v>45</v>
      </c>
      <c r="D64" s="63" t="s">
        <v>89</v>
      </c>
      <c r="E64" s="42" t="s">
        <v>7077</v>
      </c>
      <c r="F64" s="57" t="s">
        <v>114</v>
      </c>
      <c r="G64" s="58" t="s">
        <v>3821</v>
      </c>
      <c r="H64" s="58" t="s">
        <v>2638</v>
      </c>
      <c r="I64" s="63" t="s">
        <v>22</v>
      </c>
      <c r="J64" s="72">
        <v>1</v>
      </c>
      <c r="K64" s="57">
        <v>0</v>
      </c>
      <c r="L64" s="57">
        <v>7</v>
      </c>
      <c r="M64" s="63">
        <v>3.2</v>
      </c>
    </row>
    <row r="65" s="57" customFormat="1" ht="41.4" spans="1:13">
      <c r="A65" s="57" t="s">
        <v>7076</v>
      </c>
      <c r="B65" s="62">
        <v>64</v>
      </c>
      <c r="C65" s="63" t="s">
        <v>45</v>
      </c>
      <c r="D65" s="57" t="s">
        <v>53</v>
      </c>
      <c r="E65" s="42" t="s">
        <v>7077</v>
      </c>
      <c r="F65" s="57" t="s">
        <v>55</v>
      </c>
      <c r="G65" s="58" t="s">
        <v>3618</v>
      </c>
      <c r="H65" s="58" t="s">
        <v>2121</v>
      </c>
      <c r="I65" s="63" t="s">
        <v>22</v>
      </c>
      <c r="J65" s="72">
        <v>3</v>
      </c>
      <c r="K65" s="57">
        <f t="shared" si="6"/>
        <v>1</v>
      </c>
      <c r="L65" s="57">
        <v>7</v>
      </c>
      <c r="M65" s="63">
        <v>3.2</v>
      </c>
    </row>
    <row r="66" s="57" customFormat="1" ht="41.4" spans="1:13">
      <c r="A66" s="57" t="s">
        <v>7076</v>
      </c>
      <c r="B66" s="62">
        <v>65</v>
      </c>
      <c r="C66" s="63" t="s">
        <v>45</v>
      </c>
      <c r="D66" s="57" t="s">
        <v>53</v>
      </c>
      <c r="E66" s="42" t="s">
        <v>7077</v>
      </c>
      <c r="F66" s="57" t="s">
        <v>304</v>
      </c>
      <c r="G66" s="58" t="s">
        <v>3823</v>
      </c>
      <c r="H66" s="58" t="s">
        <v>2121</v>
      </c>
      <c r="I66" s="63" t="s">
        <v>22</v>
      </c>
      <c r="J66" s="72">
        <v>1</v>
      </c>
      <c r="K66" s="57">
        <f t="shared" si="6"/>
        <v>1</v>
      </c>
      <c r="L66" s="57">
        <v>4</v>
      </c>
      <c r="M66" s="63">
        <v>3.2</v>
      </c>
    </row>
    <row r="67" s="57" customFormat="1" ht="41.4" spans="1:13">
      <c r="A67" s="57" t="s">
        <v>7076</v>
      </c>
      <c r="B67" s="62">
        <v>66</v>
      </c>
      <c r="C67" s="63" t="s">
        <v>45</v>
      </c>
      <c r="D67" s="57" t="s">
        <v>53</v>
      </c>
      <c r="E67" s="42" t="s">
        <v>7077</v>
      </c>
      <c r="F67" s="57" t="s">
        <v>249</v>
      </c>
      <c r="G67" s="58" t="s">
        <v>4364</v>
      </c>
      <c r="H67" s="58" t="s">
        <v>2121</v>
      </c>
      <c r="I67" s="63" t="s">
        <v>22</v>
      </c>
      <c r="J67" s="72">
        <v>1</v>
      </c>
      <c r="K67" s="57">
        <f t="shared" si="6"/>
        <v>1</v>
      </c>
      <c r="L67" s="57">
        <v>1</v>
      </c>
      <c r="M67" s="63">
        <v>3.2</v>
      </c>
    </row>
    <row r="68" s="57" customFormat="1" ht="41.4" spans="1:13">
      <c r="A68" s="57" t="s">
        <v>7076</v>
      </c>
      <c r="B68" s="62">
        <v>67</v>
      </c>
      <c r="C68" s="63" t="s">
        <v>45</v>
      </c>
      <c r="D68" s="57" t="s">
        <v>322</v>
      </c>
      <c r="E68" s="42" t="s">
        <v>7077</v>
      </c>
      <c r="F68" s="58" t="s">
        <v>323</v>
      </c>
      <c r="G68" s="58" t="s">
        <v>3619</v>
      </c>
      <c r="H68" s="58" t="s">
        <v>2123</v>
      </c>
      <c r="I68" s="57" t="s">
        <v>2124</v>
      </c>
      <c r="J68" s="73">
        <v>12.3388</v>
      </c>
      <c r="K68" s="57">
        <f>(CEILING(J68*0.1,1))*1</f>
        <v>2</v>
      </c>
      <c r="L68" s="57">
        <v>103</v>
      </c>
      <c r="M68" s="63">
        <v>3.2</v>
      </c>
    </row>
    <row r="69" s="57" customFormat="1" ht="27.6" spans="1:13">
      <c r="A69" s="57" t="s">
        <v>7076</v>
      </c>
      <c r="B69" s="62">
        <v>68</v>
      </c>
      <c r="C69" s="63" t="s">
        <v>45</v>
      </c>
      <c r="D69" s="63" t="s">
        <v>89</v>
      </c>
      <c r="E69" s="42" t="s">
        <v>7077</v>
      </c>
      <c r="F69" s="57" t="s">
        <v>114</v>
      </c>
      <c r="G69" s="58" t="s">
        <v>6195</v>
      </c>
      <c r="H69" s="58" t="s">
        <v>2134</v>
      </c>
      <c r="I69" s="63" t="s">
        <v>22</v>
      </c>
      <c r="J69" s="72">
        <v>4</v>
      </c>
      <c r="K69" s="57">
        <v>0</v>
      </c>
      <c r="L69" s="57">
        <v>39</v>
      </c>
      <c r="M69" s="57">
        <v>3.1</v>
      </c>
    </row>
    <row r="70" s="57" customFormat="1" ht="41.4" spans="1:13">
      <c r="A70" s="57" t="s">
        <v>7076</v>
      </c>
      <c r="B70" s="62">
        <v>69</v>
      </c>
      <c r="C70" s="63" t="s">
        <v>45</v>
      </c>
      <c r="D70" s="57" t="s">
        <v>53</v>
      </c>
      <c r="E70" s="42" t="s">
        <v>7077</v>
      </c>
      <c r="F70" s="57" t="s">
        <v>55</v>
      </c>
      <c r="G70" s="58" t="s">
        <v>3614</v>
      </c>
      <c r="H70" s="58" t="s">
        <v>2356</v>
      </c>
      <c r="I70" s="63" t="s">
        <v>22</v>
      </c>
      <c r="J70" s="72">
        <v>1</v>
      </c>
      <c r="K70" s="57">
        <f t="shared" ref="K70:K72" si="7">(CEILING(J70*0.2,1))*1</f>
        <v>1</v>
      </c>
      <c r="L70" s="57">
        <v>5</v>
      </c>
      <c r="M70" s="63">
        <v>3.2</v>
      </c>
    </row>
    <row r="71" s="57" customFormat="1" ht="41.4" spans="1:13">
      <c r="A71" s="57" t="s">
        <v>7076</v>
      </c>
      <c r="B71" s="62">
        <v>70</v>
      </c>
      <c r="C71" s="63" t="s">
        <v>45</v>
      </c>
      <c r="D71" s="57" t="s">
        <v>53</v>
      </c>
      <c r="E71" s="42" t="s">
        <v>7077</v>
      </c>
      <c r="F71" s="57" t="s">
        <v>249</v>
      </c>
      <c r="G71" s="58" t="s">
        <v>7086</v>
      </c>
      <c r="H71" s="58" t="s">
        <v>2356</v>
      </c>
      <c r="I71" s="63" t="s">
        <v>22</v>
      </c>
      <c r="J71" s="72">
        <v>1</v>
      </c>
      <c r="K71" s="57">
        <f t="shared" si="7"/>
        <v>1</v>
      </c>
      <c r="L71" s="57">
        <v>3</v>
      </c>
      <c r="M71" s="63">
        <v>3.2</v>
      </c>
    </row>
    <row r="72" s="57" customFormat="1" ht="41.4" spans="1:13">
      <c r="A72" s="57" t="s">
        <v>7076</v>
      </c>
      <c r="B72" s="62">
        <v>71</v>
      </c>
      <c r="C72" s="63" t="s">
        <v>45</v>
      </c>
      <c r="D72" s="57" t="s">
        <v>53</v>
      </c>
      <c r="E72" s="42" t="s">
        <v>7077</v>
      </c>
      <c r="F72" s="57" t="s">
        <v>249</v>
      </c>
      <c r="G72" s="58" t="s">
        <v>3621</v>
      </c>
      <c r="H72" s="58" t="s">
        <v>2356</v>
      </c>
      <c r="I72" s="63" t="s">
        <v>22</v>
      </c>
      <c r="J72" s="72">
        <v>1</v>
      </c>
      <c r="K72" s="57">
        <f t="shared" si="7"/>
        <v>1</v>
      </c>
      <c r="L72" s="57">
        <v>2</v>
      </c>
      <c r="M72" s="63">
        <v>3.2</v>
      </c>
    </row>
    <row r="73" s="57" customFormat="1" ht="55.2" spans="1:13">
      <c r="A73" s="57" t="s">
        <v>7076</v>
      </c>
      <c r="B73" s="62">
        <v>72</v>
      </c>
      <c r="C73" s="63" t="s">
        <v>45</v>
      </c>
      <c r="D73" s="57" t="s">
        <v>171</v>
      </c>
      <c r="E73" s="42" t="s">
        <v>7077</v>
      </c>
      <c r="F73" s="58" t="s">
        <v>172</v>
      </c>
      <c r="G73" s="58" t="s">
        <v>7087</v>
      </c>
      <c r="H73" s="58" t="s">
        <v>3641</v>
      </c>
      <c r="I73" s="63" t="s">
        <v>22</v>
      </c>
      <c r="J73" s="72">
        <v>4</v>
      </c>
      <c r="K73" s="57">
        <v>0</v>
      </c>
      <c r="L73" s="57">
        <v>1</v>
      </c>
      <c r="M73" s="57">
        <v>3.1</v>
      </c>
    </row>
    <row r="74" s="57" customFormat="1" ht="55.2" spans="1:13">
      <c r="A74" s="57" t="s">
        <v>7076</v>
      </c>
      <c r="B74" s="62">
        <v>73</v>
      </c>
      <c r="C74" s="63" t="s">
        <v>45</v>
      </c>
      <c r="D74" s="57" t="s">
        <v>53</v>
      </c>
      <c r="E74" s="42" t="s">
        <v>7077</v>
      </c>
      <c r="F74" s="57" t="s">
        <v>236</v>
      </c>
      <c r="G74" s="58" t="s">
        <v>7088</v>
      </c>
      <c r="H74" s="58" t="s">
        <v>2134</v>
      </c>
      <c r="I74" s="63" t="s">
        <v>22</v>
      </c>
      <c r="J74" s="72">
        <v>2</v>
      </c>
      <c r="K74" s="57">
        <f>(CEILING(J74*0.2,1))*1</f>
        <v>1</v>
      </c>
      <c r="L74" s="57">
        <v>8</v>
      </c>
      <c r="M74" s="63">
        <v>3.2</v>
      </c>
    </row>
    <row r="75" s="57" customFormat="1" ht="41.4" spans="1:13">
      <c r="A75" s="57" t="s">
        <v>7076</v>
      </c>
      <c r="B75" s="62">
        <v>74</v>
      </c>
      <c r="C75" s="63" t="s">
        <v>45</v>
      </c>
      <c r="D75" s="57" t="s">
        <v>322</v>
      </c>
      <c r="E75" s="42" t="s">
        <v>7077</v>
      </c>
      <c r="F75" s="57" t="s">
        <v>323</v>
      </c>
      <c r="G75" s="58" t="s">
        <v>3617</v>
      </c>
      <c r="H75" s="58" t="s">
        <v>2358</v>
      </c>
      <c r="I75" s="57" t="s">
        <v>2124</v>
      </c>
      <c r="J75" s="73">
        <v>1.2</v>
      </c>
      <c r="K75" s="57">
        <f>(CEILING(J75*0.1,1))*1</f>
        <v>1</v>
      </c>
      <c r="L75" s="57">
        <v>17</v>
      </c>
      <c r="M75" s="63">
        <v>3.2</v>
      </c>
    </row>
    <row r="76" s="57" customFormat="1" ht="41.4" spans="1:13">
      <c r="A76" s="57" t="s">
        <v>7076</v>
      </c>
      <c r="B76" s="62">
        <v>75</v>
      </c>
      <c r="C76" s="63" t="s">
        <v>45</v>
      </c>
      <c r="D76" s="63" t="s">
        <v>89</v>
      </c>
      <c r="E76" s="42" t="s">
        <v>7077</v>
      </c>
      <c r="F76" s="57" t="s">
        <v>114</v>
      </c>
      <c r="G76" s="58" t="s">
        <v>7089</v>
      </c>
      <c r="H76" s="58" t="s">
        <v>2134</v>
      </c>
      <c r="I76" s="63" t="s">
        <v>22</v>
      </c>
      <c r="J76" s="72">
        <v>3</v>
      </c>
      <c r="K76" s="57">
        <v>0</v>
      </c>
      <c r="L76" s="57">
        <v>870</v>
      </c>
      <c r="M76" s="63">
        <v>3.2</v>
      </c>
    </row>
    <row r="77" s="57" customFormat="1" ht="41.4" spans="1:13">
      <c r="A77" s="57" t="s">
        <v>7076</v>
      </c>
      <c r="B77" s="62">
        <v>76</v>
      </c>
      <c r="C77" s="63" t="s">
        <v>45</v>
      </c>
      <c r="D77" s="57" t="s">
        <v>53</v>
      </c>
      <c r="E77" s="42" t="s">
        <v>7077</v>
      </c>
      <c r="F77" s="57" t="s">
        <v>55</v>
      </c>
      <c r="G77" s="58" t="s">
        <v>7090</v>
      </c>
      <c r="H77" s="58" t="s">
        <v>3860</v>
      </c>
      <c r="I77" s="63" t="s">
        <v>22</v>
      </c>
      <c r="J77" s="72">
        <v>1</v>
      </c>
      <c r="K77" s="57">
        <v>0</v>
      </c>
      <c r="L77" s="57">
        <v>480</v>
      </c>
      <c r="M77" s="63">
        <v>3.2</v>
      </c>
    </row>
    <row r="78" s="57" customFormat="1" ht="41.4" spans="1:13">
      <c r="A78" s="57" t="s">
        <v>7076</v>
      </c>
      <c r="B78" s="62">
        <v>77</v>
      </c>
      <c r="C78" s="63" t="s">
        <v>45</v>
      </c>
      <c r="D78" s="57" t="s">
        <v>171</v>
      </c>
      <c r="E78" s="42" t="s">
        <v>7077</v>
      </c>
      <c r="F78" s="58" t="s">
        <v>172</v>
      </c>
      <c r="G78" s="58" t="s">
        <v>7091</v>
      </c>
      <c r="H78" s="58" t="s">
        <v>7092</v>
      </c>
      <c r="I78" s="63" t="s">
        <v>22</v>
      </c>
      <c r="J78" s="72">
        <v>2</v>
      </c>
      <c r="K78" s="57">
        <v>0</v>
      </c>
      <c r="L78" s="57">
        <v>6</v>
      </c>
      <c r="M78" s="57">
        <v>3.1</v>
      </c>
    </row>
    <row r="79" s="57" customFormat="1" ht="41.4" spans="1:13">
      <c r="A79" s="57" t="s">
        <v>7076</v>
      </c>
      <c r="B79" s="62">
        <v>78</v>
      </c>
      <c r="C79" s="63" t="s">
        <v>45</v>
      </c>
      <c r="D79" s="57" t="s">
        <v>53</v>
      </c>
      <c r="E79" s="42" t="s">
        <v>7077</v>
      </c>
      <c r="F79" s="57" t="s">
        <v>236</v>
      </c>
      <c r="G79" s="58" t="s">
        <v>3868</v>
      </c>
      <c r="H79" s="58" t="s">
        <v>2134</v>
      </c>
      <c r="I79" s="63" t="s">
        <v>22</v>
      </c>
      <c r="J79" s="72">
        <v>1</v>
      </c>
      <c r="K79" s="57">
        <v>0</v>
      </c>
      <c r="L79" s="57">
        <v>1</v>
      </c>
      <c r="M79" s="63">
        <v>3.2</v>
      </c>
    </row>
    <row r="80" s="57" customFormat="1" ht="41.4" spans="1:13">
      <c r="A80" s="57" t="s">
        <v>7076</v>
      </c>
      <c r="B80" s="62">
        <v>79</v>
      </c>
      <c r="C80" s="63" t="s">
        <v>45</v>
      </c>
      <c r="D80" s="57" t="s">
        <v>322</v>
      </c>
      <c r="E80" s="42" t="s">
        <v>7077</v>
      </c>
      <c r="F80" s="57" t="s">
        <v>323</v>
      </c>
      <c r="G80" s="58" t="s">
        <v>7093</v>
      </c>
      <c r="H80" s="66" t="s">
        <v>3147</v>
      </c>
      <c r="I80" s="57" t="s">
        <v>2124</v>
      </c>
      <c r="J80" s="73">
        <v>23.973</v>
      </c>
      <c r="K80" s="57">
        <v>0</v>
      </c>
      <c r="L80" s="57">
        <v>5413</v>
      </c>
      <c r="M80" s="63">
        <v>3.2</v>
      </c>
    </row>
    <row r="81" s="57" customFormat="1" ht="41.4" spans="1:13">
      <c r="A81" s="57" t="s">
        <v>7076</v>
      </c>
      <c r="B81" s="62">
        <v>80</v>
      </c>
      <c r="C81" s="63" t="s">
        <v>45</v>
      </c>
      <c r="D81" s="63" t="s">
        <v>89</v>
      </c>
      <c r="E81" s="42" t="s">
        <v>7077</v>
      </c>
      <c r="F81" s="57" t="s">
        <v>114</v>
      </c>
      <c r="G81" s="58" t="s">
        <v>7094</v>
      </c>
      <c r="H81" s="58" t="s">
        <v>2134</v>
      </c>
      <c r="I81" s="63" t="s">
        <v>22</v>
      </c>
      <c r="J81" s="72">
        <v>3</v>
      </c>
      <c r="K81" s="57">
        <v>0</v>
      </c>
      <c r="L81" s="57">
        <v>540</v>
      </c>
      <c r="M81" s="63">
        <v>3.2</v>
      </c>
    </row>
    <row r="82" s="57" customFormat="1" ht="41.4" spans="1:13">
      <c r="A82" s="57" t="s">
        <v>7076</v>
      </c>
      <c r="B82" s="62">
        <v>81</v>
      </c>
      <c r="C82" s="63" t="s">
        <v>45</v>
      </c>
      <c r="D82" s="57" t="s">
        <v>53</v>
      </c>
      <c r="E82" s="42" t="s">
        <v>7077</v>
      </c>
      <c r="F82" s="57" t="s">
        <v>55</v>
      </c>
      <c r="G82" s="58" t="s">
        <v>3859</v>
      </c>
      <c r="H82" s="58" t="s">
        <v>3860</v>
      </c>
      <c r="I82" s="63" t="s">
        <v>22</v>
      </c>
      <c r="J82" s="72">
        <v>3</v>
      </c>
      <c r="K82" s="57">
        <v>0</v>
      </c>
      <c r="L82" s="57">
        <v>793</v>
      </c>
      <c r="M82" s="63">
        <v>3.2</v>
      </c>
    </row>
    <row r="83" s="57" customFormat="1" ht="41.4" spans="1:13">
      <c r="A83" s="57" t="s">
        <v>7076</v>
      </c>
      <c r="B83" s="62">
        <v>82</v>
      </c>
      <c r="C83" s="63" t="s">
        <v>45</v>
      </c>
      <c r="D83" s="57" t="s">
        <v>171</v>
      </c>
      <c r="E83" s="42" t="s">
        <v>7077</v>
      </c>
      <c r="F83" s="57" t="s">
        <v>172</v>
      </c>
      <c r="G83" s="58" t="s">
        <v>7095</v>
      </c>
      <c r="H83" s="58" t="s">
        <v>7092</v>
      </c>
      <c r="I83" s="63" t="s">
        <v>22</v>
      </c>
      <c r="J83" s="72">
        <v>2</v>
      </c>
      <c r="K83" s="57">
        <v>0</v>
      </c>
      <c r="L83" s="57">
        <v>4</v>
      </c>
      <c r="M83" s="57">
        <v>3.1</v>
      </c>
    </row>
    <row r="84" s="57" customFormat="1" ht="41.4" spans="1:13">
      <c r="A84" s="57" t="s">
        <v>7076</v>
      </c>
      <c r="B84" s="62">
        <v>83</v>
      </c>
      <c r="C84" s="63" t="s">
        <v>45</v>
      </c>
      <c r="D84" s="57" t="s">
        <v>53</v>
      </c>
      <c r="E84" s="42" t="s">
        <v>7077</v>
      </c>
      <c r="F84" s="57" t="s">
        <v>236</v>
      </c>
      <c r="G84" s="58" t="s">
        <v>3868</v>
      </c>
      <c r="H84" s="58" t="s">
        <v>2134</v>
      </c>
      <c r="I84" s="63" t="s">
        <v>22</v>
      </c>
      <c r="J84" s="72">
        <v>1</v>
      </c>
      <c r="K84" s="57">
        <v>0</v>
      </c>
      <c r="L84" s="57">
        <v>1</v>
      </c>
      <c r="M84" s="63">
        <v>3.2</v>
      </c>
    </row>
    <row r="85" s="57" customFormat="1" ht="41.4" spans="1:13">
      <c r="A85" s="57" t="s">
        <v>7076</v>
      </c>
      <c r="B85" s="62">
        <v>84</v>
      </c>
      <c r="C85" s="63" t="s">
        <v>45</v>
      </c>
      <c r="D85" s="57" t="s">
        <v>322</v>
      </c>
      <c r="E85" s="42" t="s">
        <v>7077</v>
      </c>
      <c r="F85" s="58" t="s">
        <v>323</v>
      </c>
      <c r="G85" s="58" t="s">
        <v>3873</v>
      </c>
      <c r="H85" s="66" t="s">
        <v>3147</v>
      </c>
      <c r="I85" s="57" t="s">
        <v>2124</v>
      </c>
      <c r="J85" s="73">
        <v>48.0174</v>
      </c>
      <c r="K85" s="57">
        <v>0</v>
      </c>
      <c r="L85" s="57">
        <v>7072</v>
      </c>
      <c r="M85" s="63">
        <v>3.2</v>
      </c>
    </row>
    <row r="86" s="57" customFormat="1" ht="41.4" spans="1:13">
      <c r="A86" s="57" t="s">
        <v>7076</v>
      </c>
      <c r="B86" s="62">
        <v>85</v>
      </c>
      <c r="C86" s="63" t="s">
        <v>45</v>
      </c>
      <c r="D86" s="63" t="s">
        <v>89</v>
      </c>
      <c r="E86" s="42" t="s">
        <v>7077</v>
      </c>
      <c r="F86" s="57" t="s">
        <v>114</v>
      </c>
      <c r="G86" s="58" t="s">
        <v>7096</v>
      </c>
      <c r="H86" s="66" t="s">
        <v>2166</v>
      </c>
      <c r="I86" s="63" t="s">
        <v>22</v>
      </c>
      <c r="J86" s="72">
        <v>2</v>
      </c>
      <c r="K86" s="57">
        <v>0</v>
      </c>
      <c r="L86" s="57">
        <v>580</v>
      </c>
      <c r="M86" s="63">
        <v>3.2</v>
      </c>
    </row>
    <row r="87" s="57" customFormat="1" ht="41.4" spans="1:13">
      <c r="A87" s="57" t="s">
        <v>7076</v>
      </c>
      <c r="B87" s="62">
        <v>86</v>
      </c>
      <c r="C87" s="63" t="s">
        <v>45</v>
      </c>
      <c r="D87" s="63" t="s">
        <v>89</v>
      </c>
      <c r="E87" s="42" t="s">
        <v>7077</v>
      </c>
      <c r="F87" s="57" t="s">
        <v>114</v>
      </c>
      <c r="G87" s="58" t="s">
        <v>7097</v>
      </c>
      <c r="H87" s="66" t="s">
        <v>2166</v>
      </c>
      <c r="I87" s="63" t="s">
        <v>22</v>
      </c>
      <c r="J87" s="72">
        <v>1</v>
      </c>
      <c r="K87" s="57">
        <v>0</v>
      </c>
      <c r="L87" s="57">
        <v>575</v>
      </c>
      <c r="M87" s="63">
        <v>3.2</v>
      </c>
    </row>
    <row r="88" s="57" customFormat="1" ht="41.4" spans="1:13">
      <c r="A88" s="57" t="s">
        <v>7076</v>
      </c>
      <c r="B88" s="62">
        <v>87</v>
      </c>
      <c r="C88" s="63" t="s">
        <v>45</v>
      </c>
      <c r="D88" s="57" t="s">
        <v>53</v>
      </c>
      <c r="E88" s="42" t="s">
        <v>7077</v>
      </c>
      <c r="F88" s="57" t="s">
        <v>55</v>
      </c>
      <c r="G88" s="58" t="s">
        <v>7098</v>
      </c>
      <c r="H88" s="66" t="s">
        <v>3207</v>
      </c>
      <c r="I88" s="63" t="s">
        <v>22</v>
      </c>
      <c r="J88" s="72">
        <v>2</v>
      </c>
      <c r="K88" s="57">
        <v>0</v>
      </c>
      <c r="L88" s="57">
        <v>1250</v>
      </c>
      <c r="M88" s="63">
        <v>3.2</v>
      </c>
    </row>
    <row r="89" s="57" customFormat="1" ht="55.2" spans="1:13">
      <c r="A89" s="57" t="s">
        <v>7076</v>
      </c>
      <c r="B89" s="62">
        <v>88</v>
      </c>
      <c r="C89" s="63" t="s">
        <v>45</v>
      </c>
      <c r="D89" s="57" t="s">
        <v>53</v>
      </c>
      <c r="E89" s="42" t="s">
        <v>7077</v>
      </c>
      <c r="F89" s="57" t="s">
        <v>249</v>
      </c>
      <c r="G89" s="58" t="s">
        <v>7099</v>
      </c>
      <c r="H89" s="58" t="s">
        <v>3207</v>
      </c>
      <c r="I89" s="63" t="s">
        <v>22</v>
      </c>
      <c r="J89" s="72">
        <v>1</v>
      </c>
      <c r="K89" s="57">
        <v>0</v>
      </c>
      <c r="L89" s="57">
        <v>368.38</v>
      </c>
      <c r="M89" s="63">
        <v>3.2</v>
      </c>
    </row>
    <row r="90" s="57" customFormat="1" ht="69" spans="1:13">
      <c r="A90" s="57" t="s">
        <v>7076</v>
      </c>
      <c r="B90" s="62">
        <v>89</v>
      </c>
      <c r="C90" s="63" t="s">
        <v>45</v>
      </c>
      <c r="D90" s="57" t="s">
        <v>171</v>
      </c>
      <c r="E90" s="42" t="s">
        <v>7077</v>
      </c>
      <c r="F90" s="57" t="s">
        <v>172</v>
      </c>
      <c r="G90" s="58" t="s">
        <v>7100</v>
      </c>
      <c r="H90" s="58" t="s">
        <v>2414</v>
      </c>
      <c r="I90" s="63" t="s">
        <v>22</v>
      </c>
      <c r="J90" s="72">
        <v>1</v>
      </c>
      <c r="K90" s="57">
        <v>0</v>
      </c>
      <c r="L90" s="57">
        <v>3</v>
      </c>
      <c r="M90" s="57">
        <v>3.1</v>
      </c>
    </row>
    <row r="91" s="57" customFormat="1" ht="69" spans="1:13">
      <c r="A91" s="57" t="s">
        <v>7076</v>
      </c>
      <c r="B91" s="62">
        <v>90</v>
      </c>
      <c r="C91" s="63" t="s">
        <v>45</v>
      </c>
      <c r="D91" s="57" t="s">
        <v>171</v>
      </c>
      <c r="E91" s="42" t="s">
        <v>7077</v>
      </c>
      <c r="F91" s="57" t="s">
        <v>172</v>
      </c>
      <c r="G91" s="58" t="s">
        <v>7101</v>
      </c>
      <c r="H91" s="58" t="s">
        <v>2414</v>
      </c>
      <c r="I91" s="63" t="s">
        <v>22</v>
      </c>
      <c r="J91" s="72">
        <v>1</v>
      </c>
      <c r="K91" s="57">
        <v>0</v>
      </c>
      <c r="L91" s="57">
        <v>3.5</v>
      </c>
      <c r="M91" s="57">
        <v>3.1</v>
      </c>
    </row>
    <row r="92" s="57" customFormat="1" ht="41.4" spans="1:13">
      <c r="A92" s="57" t="s">
        <v>7076</v>
      </c>
      <c r="B92" s="62">
        <v>91</v>
      </c>
      <c r="C92" s="63" t="s">
        <v>45</v>
      </c>
      <c r="D92" s="57" t="s">
        <v>322</v>
      </c>
      <c r="E92" s="42" t="s">
        <v>7077</v>
      </c>
      <c r="F92" s="57" t="s">
        <v>323</v>
      </c>
      <c r="G92" s="58" t="s">
        <v>7102</v>
      </c>
      <c r="H92" s="58" t="s">
        <v>3200</v>
      </c>
      <c r="I92" s="57" t="s">
        <v>2124</v>
      </c>
      <c r="J92" s="73">
        <v>36.0854</v>
      </c>
      <c r="K92" s="57">
        <v>0</v>
      </c>
      <c r="L92" s="57">
        <v>10187</v>
      </c>
      <c r="M92" s="63">
        <v>3.2</v>
      </c>
    </row>
    <row r="93" s="57" customFormat="1" ht="55.2" spans="1:13">
      <c r="A93" s="57" t="s">
        <v>7076</v>
      </c>
      <c r="B93" s="62">
        <v>92</v>
      </c>
      <c r="C93" s="63" t="s">
        <v>45</v>
      </c>
      <c r="D93" s="57" t="s">
        <v>53</v>
      </c>
      <c r="E93" s="42" t="s">
        <v>7077</v>
      </c>
      <c r="F93" s="57" t="s">
        <v>236</v>
      </c>
      <c r="G93" s="58" t="s">
        <v>7103</v>
      </c>
      <c r="H93" s="58" t="s">
        <v>2134</v>
      </c>
      <c r="I93" s="63" t="s">
        <v>22</v>
      </c>
      <c r="J93" s="72">
        <v>3</v>
      </c>
      <c r="K93" s="57">
        <v>0</v>
      </c>
      <c r="L93" s="57">
        <v>12</v>
      </c>
      <c r="M93" s="63">
        <v>3.2</v>
      </c>
    </row>
    <row r="94" s="57" customFormat="1" ht="27.6" spans="1:13">
      <c r="A94" s="57" t="s">
        <v>7076</v>
      </c>
      <c r="B94" s="62">
        <v>93</v>
      </c>
      <c r="C94" s="63" t="s">
        <v>45</v>
      </c>
      <c r="D94" s="57" t="s">
        <v>449</v>
      </c>
      <c r="E94" s="42" t="s">
        <v>7077</v>
      </c>
      <c r="F94" s="58" t="s">
        <v>4445</v>
      </c>
      <c r="G94" s="58" t="s">
        <v>7104</v>
      </c>
      <c r="H94" s="58"/>
      <c r="I94" s="63" t="s">
        <v>22</v>
      </c>
      <c r="J94" s="72">
        <v>1</v>
      </c>
      <c r="K94" s="57">
        <v>0</v>
      </c>
      <c r="M94" s="57">
        <v>3.1</v>
      </c>
    </row>
    <row r="95" s="57" customFormat="1" ht="41.4" spans="1:13">
      <c r="A95" s="57" t="s">
        <v>7076</v>
      </c>
      <c r="B95" s="62">
        <v>94</v>
      </c>
      <c r="C95" s="63" t="s">
        <v>45</v>
      </c>
      <c r="D95" s="63" t="s">
        <v>89</v>
      </c>
      <c r="E95" s="42" t="s">
        <v>7077</v>
      </c>
      <c r="F95" s="57" t="s">
        <v>114</v>
      </c>
      <c r="G95" s="58" t="s">
        <v>2710</v>
      </c>
      <c r="H95" s="66" t="s">
        <v>2166</v>
      </c>
      <c r="I95" s="63" t="s">
        <v>22</v>
      </c>
      <c r="J95" s="72">
        <v>1</v>
      </c>
      <c r="K95" s="57">
        <v>0</v>
      </c>
      <c r="L95" s="57">
        <v>7</v>
      </c>
      <c r="M95" s="63">
        <v>3.2</v>
      </c>
    </row>
    <row r="96" s="57" customFormat="1" ht="41.4" spans="1:13">
      <c r="A96" s="57" t="s">
        <v>7076</v>
      </c>
      <c r="B96" s="62">
        <v>95</v>
      </c>
      <c r="C96" s="63" t="s">
        <v>45</v>
      </c>
      <c r="D96" s="63" t="s">
        <v>89</v>
      </c>
      <c r="E96" s="42" t="s">
        <v>7077</v>
      </c>
      <c r="F96" s="57" t="s">
        <v>114</v>
      </c>
      <c r="G96" s="58" t="s">
        <v>3403</v>
      </c>
      <c r="H96" s="66" t="s">
        <v>2166</v>
      </c>
      <c r="I96" s="63" t="s">
        <v>22</v>
      </c>
      <c r="J96" s="72">
        <v>4</v>
      </c>
      <c r="K96" s="57">
        <v>0</v>
      </c>
      <c r="L96" s="57">
        <v>43</v>
      </c>
      <c r="M96" s="63">
        <v>3.2</v>
      </c>
    </row>
    <row r="97" s="57" customFormat="1" ht="41.4" spans="1:13">
      <c r="A97" s="57" t="s">
        <v>7076</v>
      </c>
      <c r="B97" s="62">
        <v>96</v>
      </c>
      <c r="C97" s="63" t="s">
        <v>45</v>
      </c>
      <c r="D97" s="57" t="s">
        <v>53</v>
      </c>
      <c r="E97" s="42" t="s">
        <v>7077</v>
      </c>
      <c r="F97" s="57" t="s">
        <v>55</v>
      </c>
      <c r="G97" s="58" t="s">
        <v>2643</v>
      </c>
      <c r="H97" s="58" t="s">
        <v>2158</v>
      </c>
      <c r="I97" s="63" t="s">
        <v>22</v>
      </c>
      <c r="J97" s="72">
        <v>12</v>
      </c>
      <c r="K97" s="57">
        <f t="shared" ref="K97:K99" si="8">(CEILING(J97*0.2,1))*1</f>
        <v>3</v>
      </c>
      <c r="L97" s="57">
        <v>122</v>
      </c>
      <c r="M97" s="63">
        <v>3.2</v>
      </c>
    </row>
    <row r="98" s="57" customFormat="1" ht="41.4" spans="1:13">
      <c r="A98" s="57" t="s">
        <v>7076</v>
      </c>
      <c r="B98" s="62">
        <v>97</v>
      </c>
      <c r="C98" s="63" t="s">
        <v>45</v>
      </c>
      <c r="D98" s="57" t="s">
        <v>53</v>
      </c>
      <c r="E98" s="42" t="s">
        <v>7077</v>
      </c>
      <c r="F98" s="57" t="s">
        <v>249</v>
      </c>
      <c r="G98" s="58" t="s">
        <v>2644</v>
      </c>
      <c r="H98" s="58" t="s">
        <v>2158</v>
      </c>
      <c r="I98" s="63" t="s">
        <v>22</v>
      </c>
      <c r="J98" s="72">
        <v>1</v>
      </c>
      <c r="K98" s="57">
        <f t="shared" si="8"/>
        <v>1</v>
      </c>
      <c r="L98" s="57">
        <v>4</v>
      </c>
      <c r="M98" s="63">
        <v>3.2</v>
      </c>
    </row>
    <row r="99" s="57" customFormat="1" ht="41.4" spans="1:13">
      <c r="A99" s="57" t="s">
        <v>7076</v>
      </c>
      <c r="B99" s="62">
        <v>98</v>
      </c>
      <c r="C99" s="63" t="s">
        <v>45</v>
      </c>
      <c r="D99" s="57" t="s">
        <v>53</v>
      </c>
      <c r="E99" s="42" t="s">
        <v>7077</v>
      </c>
      <c r="F99" s="57" t="s">
        <v>304</v>
      </c>
      <c r="G99" s="58" t="s">
        <v>2666</v>
      </c>
      <c r="H99" s="58" t="s">
        <v>2158</v>
      </c>
      <c r="I99" s="63" t="s">
        <v>22</v>
      </c>
      <c r="J99" s="72">
        <v>1</v>
      </c>
      <c r="K99" s="57">
        <f t="shared" si="8"/>
        <v>1</v>
      </c>
      <c r="L99" s="57">
        <v>18</v>
      </c>
      <c r="M99" s="63">
        <v>3.2</v>
      </c>
    </row>
    <row r="100" s="57" customFormat="1" ht="69" spans="1:13">
      <c r="A100" s="57" t="s">
        <v>7076</v>
      </c>
      <c r="B100" s="62">
        <v>99</v>
      </c>
      <c r="C100" s="63" t="s">
        <v>45</v>
      </c>
      <c r="D100" s="57" t="s">
        <v>171</v>
      </c>
      <c r="E100" s="42" t="s">
        <v>7077</v>
      </c>
      <c r="F100" s="57" t="s">
        <v>172</v>
      </c>
      <c r="G100" s="58" t="s">
        <v>3405</v>
      </c>
      <c r="H100" s="58" t="s">
        <v>3256</v>
      </c>
      <c r="I100" s="63" t="s">
        <v>22</v>
      </c>
      <c r="J100" s="72">
        <v>4</v>
      </c>
      <c r="K100" s="57">
        <v>0</v>
      </c>
      <c r="L100" s="57">
        <v>1</v>
      </c>
      <c r="M100" s="57">
        <v>3.1</v>
      </c>
    </row>
    <row r="101" s="57" customFormat="1" ht="55.2" spans="1:13">
      <c r="A101" s="57" t="s">
        <v>7076</v>
      </c>
      <c r="B101" s="62">
        <v>100</v>
      </c>
      <c r="C101" s="63" t="s">
        <v>45</v>
      </c>
      <c r="D101" s="57" t="s">
        <v>53</v>
      </c>
      <c r="E101" s="42" t="s">
        <v>7077</v>
      </c>
      <c r="F101" s="58" t="s">
        <v>236</v>
      </c>
      <c r="G101" s="58" t="s">
        <v>7105</v>
      </c>
      <c r="H101" s="66" t="s">
        <v>2166</v>
      </c>
      <c r="I101" s="63" t="s">
        <v>22</v>
      </c>
      <c r="J101" s="72">
        <v>2</v>
      </c>
      <c r="K101" s="57">
        <v>0</v>
      </c>
      <c r="L101" s="57">
        <v>8</v>
      </c>
      <c r="M101" s="63">
        <v>3.2</v>
      </c>
    </row>
    <row r="102" s="57" customFormat="1" ht="41.4" spans="1:13">
      <c r="A102" s="57" t="s">
        <v>7076</v>
      </c>
      <c r="B102" s="62">
        <v>101</v>
      </c>
      <c r="C102" s="63" t="s">
        <v>45</v>
      </c>
      <c r="D102" s="57" t="s">
        <v>322</v>
      </c>
      <c r="E102" s="42" t="s">
        <v>7077</v>
      </c>
      <c r="F102" s="57" t="s">
        <v>323</v>
      </c>
      <c r="G102" s="58" t="s">
        <v>2668</v>
      </c>
      <c r="H102" s="58" t="s">
        <v>2162</v>
      </c>
      <c r="I102" s="57" t="s">
        <v>2124</v>
      </c>
      <c r="J102" s="73">
        <v>46.1438</v>
      </c>
      <c r="K102" s="57">
        <f>(CEILING(J102*0.1,1))*1</f>
        <v>5</v>
      </c>
      <c r="L102" s="57">
        <v>1304</v>
      </c>
      <c r="M102" s="63">
        <v>3.2</v>
      </c>
    </row>
    <row r="103" s="57" customFormat="1" ht="41.4" spans="1:13">
      <c r="A103" s="57" t="s">
        <v>7076</v>
      </c>
      <c r="B103" s="62">
        <v>102</v>
      </c>
      <c r="C103" s="63" t="s">
        <v>45</v>
      </c>
      <c r="D103" s="63" t="s">
        <v>89</v>
      </c>
      <c r="E103" s="42" t="s">
        <v>7077</v>
      </c>
      <c r="F103" s="57" t="s">
        <v>114</v>
      </c>
      <c r="G103" s="58" t="s">
        <v>4101</v>
      </c>
      <c r="H103" s="66" t="s">
        <v>2166</v>
      </c>
      <c r="I103" s="63" t="s">
        <v>22</v>
      </c>
      <c r="J103" s="72">
        <v>3</v>
      </c>
      <c r="K103" s="57">
        <v>0</v>
      </c>
      <c r="L103" s="57">
        <v>354</v>
      </c>
      <c r="M103" s="63">
        <v>3.2</v>
      </c>
    </row>
    <row r="104" s="57" customFormat="1" ht="41.4" spans="1:13">
      <c r="A104" s="57" t="s">
        <v>7076</v>
      </c>
      <c r="B104" s="62">
        <v>103</v>
      </c>
      <c r="C104" s="63" t="s">
        <v>45</v>
      </c>
      <c r="D104" s="57" t="s">
        <v>53</v>
      </c>
      <c r="E104" s="42" t="s">
        <v>7077</v>
      </c>
      <c r="F104" s="57" t="s">
        <v>55</v>
      </c>
      <c r="G104" s="58" t="s">
        <v>3951</v>
      </c>
      <c r="H104" s="58" t="s">
        <v>2158</v>
      </c>
      <c r="I104" s="63" t="s">
        <v>22</v>
      </c>
      <c r="J104" s="72">
        <v>3</v>
      </c>
      <c r="K104" s="57">
        <v>0</v>
      </c>
      <c r="L104" s="57">
        <v>606</v>
      </c>
      <c r="M104" s="63">
        <v>3.2</v>
      </c>
    </row>
    <row r="105" s="57" customFormat="1" ht="41.4" spans="1:13">
      <c r="A105" s="57" t="s">
        <v>7076</v>
      </c>
      <c r="B105" s="62">
        <v>104</v>
      </c>
      <c r="C105" s="63" t="s">
        <v>45</v>
      </c>
      <c r="D105" s="57" t="s">
        <v>53</v>
      </c>
      <c r="E105" s="42" t="s">
        <v>7077</v>
      </c>
      <c r="F105" s="57" t="s">
        <v>55</v>
      </c>
      <c r="G105" s="58" t="s">
        <v>3957</v>
      </c>
      <c r="H105" s="58" t="s">
        <v>2158</v>
      </c>
      <c r="I105" s="63" t="s">
        <v>22</v>
      </c>
      <c r="J105" s="72">
        <v>1</v>
      </c>
      <c r="K105" s="57">
        <v>0</v>
      </c>
      <c r="L105" s="57">
        <v>103</v>
      </c>
      <c r="M105" s="63">
        <v>3.2</v>
      </c>
    </row>
    <row r="106" s="57" customFormat="1" ht="69" spans="1:13">
      <c r="A106" s="57" t="s">
        <v>7076</v>
      </c>
      <c r="B106" s="62">
        <v>105</v>
      </c>
      <c r="C106" s="63" t="s">
        <v>45</v>
      </c>
      <c r="D106" s="57" t="s">
        <v>171</v>
      </c>
      <c r="E106" s="42" t="s">
        <v>7077</v>
      </c>
      <c r="F106" s="58" t="s">
        <v>172</v>
      </c>
      <c r="G106" s="58" t="s">
        <v>7106</v>
      </c>
      <c r="H106" s="58" t="s">
        <v>2414</v>
      </c>
      <c r="I106" s="63" t="s">
        <v>22</v>
      </c>
      <c r="J106" s="72">
        <v>2</v>
      </c>
      <c r="K106" s="57">
        <v>0</v>
      </c>
      <c r="L106" s="57">
        <v>4</v>
      </c>
      <c r="M106" s="57">
        <v>3.1</v>
      </c>
    </row>
    <row r="107" s="57" customFormat="1" ht="41.4" spans="1:13">
      <c r="A107" s="57" t="s">
        <v>7076</v>
      </c>
      <c r="B107" s="62">
        <v>106</v>
      </c>
      <c r="C107" s="63" t="s">
        <v>45</v>
      </c>
      <c r="D107" s="57" t="s">
        <v>53</v>
      </c>
      <c r="E107" s="42" t="s">
        <v>7077</v>
      </c>
      <c r="F107" s="57" t="s">
        <v>236</v>
      </c>
      <c r="G107" s="58" t="s">
        <v>3971</v>
      </c>
      <c r="H107" s="66" t="s">
        <v>2166</v>
      </c>
      <c r="I107" s="63" t="s">
        <v>22</v>
      </c>
      <c r="J107" s="72">
        <v>1</v>
      </c>
      <c r="K107" s="57">
        <v>0</v>
      </c>
      <c r="L107" s="57">
        <v>1</v>
      </c>
      <c r="M107" s="63">
        <v>3.2</v>
      </c>
    </row>
    <row r="108" s="57" customFormat="1" ht="41.4" spans="1:13">
      <c r="A108" s="57" t="s">
        <v>7076</v>
      </c>
      <c r="B108" s="62">
        <v>107</v>
      </c>
      <c r="C108" s="63" t="s">
        <v>45</v>
      </c>
      <c r="D108" s="57" t="s">
        <v>53</v>
      </c>
      <c r="E108" s="42" t="s">
        <v>7077</v>
      </c>
      <c r="F108" s="57" t="s">
        <v>236</v>
      </c>
      <c r="G108" s="58" t="s">
        <v>3961</v>
      </c>
      <c r="H108" s="66" t="s">
        <v>2166</v>
      </c>
      <c r="I108" s="63" t="s">
        <v>22</v>
      </c>
      <c r="J108" s="72">
        <v>1</v>
      </c>
      <c r="K108" s="57">
        <v>0</v>
      </c>
      <c r="L108" s="57">
        <v>6.44</v>
      </c>
      <c r="M108" s="63">
        <v>3.2</v>
      </c>
    </row>
    <row r="109" s="57" customFormat="1" ht="41.4" spans="1:13">
      <c r="A109" s="57" t="s">
        <v>7076</v>
      </c>
      <c r="B109" s="62">
        <v>108</v>
      </c>
      <c r="C109" s="63" t="s">
        <v>45</v>
      </c>
      <c r="D109" s="57" t="s">
        <v>322</v>
      </c>
      <c r="E109" s="42" t="s">
        <v>7077</v>
      </c>
      <c r="F109" s="57" t="s">
        <v>323</v>
      </c>
      <c r="G109" s="58" t="s">
        <v>3962</v>
      </c>
      <c r="H109" s="58" t="s">
        <v>2162</v>
      </c>
      <c r="I109" s="57" t="s">
        <v>2124</v>
      </c>
      <c r="J109" s="73">
        <v>8.7534</v>
      </c>
      <c r="K109" s="57">
        <v>0</v>
      </c>
      <c r="L109" s="57">
        <v>1235</v>
      </c>
      <c r="M109" s="63">
        <v>3.2</v>
      </c>
    </row>
    <row r="110" s="57" customFormat="1" ht="41.4" spans="1:13">
      <c r="A110" s="57" t="s">
        <v>7076</v>
      </c>
      <c r="B110" s="62">
        <v>109</v>
      </c>
      <c r="C110" s="63" t="s">
        <v>45</v>
      </c>
      <c r="D110" s="63" t="s">
        <v>89</v>
      </c>
      <c r="E110" s="42" t="s">
        <v>7077</v>
      </c>
      <c r="F110" s="57" t="s">
        <v>114</v>
      </c>
      <c r="G110" s="58" t="s">
        <v>4101</v>
      </c>
      <c r="H110" s="66" t="s">
        <v>2166</v>
      </c>
      <c r="I110" s="63" t="s">
        <v>22</v>
      </c>
      <c r="J110" s="72">
        <v>3</v>
      </c>
      <c r="K110" s="57">
        <v>0</v>
      </c>
      <c r="L110" s="57">
        <v>354</v>
      </c>
      <c r="M110" s="63">
        <v>3.2</v>
      </c>
    </row>
    <row r="111" s="57" customFormat="1" ht="41.4" spans="1:13">
      <c r="A111" s="57" t="s">
        <v>7076</v>
      </c>
      <c r="B111" s="62">
        <v>110</v>
      </c>
      <c r="C111" s="63" t="s">
        <v>45</v>
      </c>
      <c r="D111" s="57" t="s">
        <v>53</v>
      </c>
      <c r="E111" s="42" t="s">
        <v>7077</v>
      </c>
      <c r="F111" s="57" t="s">
        <v>55</v>
      </c>
      <c r="G111" s="58" t="s">
        <v>3951</v>
      </c>
      <c r="H111" s="58" t="s">
        <v>2158</v>
      </c>
      <c r="I111" s="63" t="s">
        <v>22</v>
      </c>
      <c r="J111" s="72">
        <v>5</v>
      </c>
      <c r="K111" s="57">
        <v>0</v>
      </c>
      <c r="L111" s="57">
        <v>1010</v>
      </c>
      <c r="M111" s="63">
        <v>3.2</v>
      </c>
    </row>
    <row r="112" s="57" customFormat="1" ht="69" spans="1:13">
      <c r="A112" s="57" t="s">
        <v>7076</v>
      </c>
      <c r="B112" s="62">
        <v>111</v>
      </c>
      <c r="C112" s="63" t="s">
        <v>45</v>
      </c>
      <c r="D112" s="57" t="s">
        <v>171</v>
      </c>
      <c r="E112" s="42" t="s">
        <v>7077</v>
      </c>
      <c r="F112" s="57" t="s">
        <v>172</v>
      </c>
      <c r="G112" s="58" t="s">
        <v>7106</v>
      </c>
      <c r="H112" s="58" t="s">
        <v>2414</v>
      </c>
      <c r="I112" s="63" t="s">
        <v>22</v>
      </c>
      <c r="J112" s="72">
        <v>2</v>
      </c>
      <c r="K112" s="57">
        <v>0</v>
      </c>
      <c r="L112" s="57">
        <v>4</v>
      </c>
      <c r="M112" s="57">
        <v>3.1</v>
      </c>
    </row>
    <row r="113" s="57" customFormat="1" ht="55.2" spans="1:13">
      <c r="A113" s="57" t="s">
        <v>7076</v>
      </c>
      <c r="B113" s="62">
        <v>112</v>
      </c>
      <c r="C113" s="63" t="s">
        <v>45</v>
      </c>
      <c r="D113" s="57" t="s">
        <v>53</v>
      </c>
      <c r="E113" s="42" t="s">
        <v>7077</v>
      </c>
      <c r="F113" s="57" t="s">
        <v>236</v>
      </c>
      <c r="G113" s="58" t="s">
        <v>7107</v>
      </c>
      <c r="H113" s="66" t="s">
        <v>2166</v>
      </c>
      <c r="I113" s="63" t="s">
        <v>22</v>
      </c>
      <c r="J113" s="72">
        <v>3</v>
      </c>
      <c r="K113" s="57">
        <v>0</v>
      </c>
      <c r="L113" s="57">
        <v>12</v>
      </c>
      <c r="M113" s="63">
        <v>3.2</v>
      </c>
    </row>
    <row r="114" s="57" customFormat="1" ht="41.4" spans="1:13">
      <c r="A114" s="57" t="s">
        <v>7076</v>
      </c>
      <c r="B114" s="62">
        <v>113</v>
      </c>
      <c r="C114" s="63" t="s">
        <v>45</v>
      </c>
      <c r="D114" s="57" t="s">
        <v>322</v>
      </c>
      <c r="E114" s="42" t="s">
        <v>7077</v>
      </c>
      <c r="F114" s="57" t="s">
        <v>323</v>
      </c>
      <c r="G114" s="58" t="s">
        <v>3962</v>
      </c>
      <c r="H114" s="58" t="s">
        <v>2162</v>
      </c>
      <c r="I114" s="57" t="s">
        <v>2124</v>
      </c>
      <c r="J114" s="73">
        <v>18.6728</v>
      </c>
      <c r="K114" s="57">
        <v>0</v>
      </c>
      <c r="L114" s="57">
        <v>2635</v>
      </c>
      <c r="M114" s="63">
        <v>3.2</v>
      </c>
    </row>
    <row r="115" s="57" customFormat="1" spans="1:13">
      <c r="A115" s="57" t="s">
        <v>7076</v>
      </c>
      <c r="B115" s="62">
        <v>114</v>
      </c>
      <c r="C115" s="63" t="s">
        <v>45</v>
      </c>
      <c r="D115" s="57" t="s">
        <v>449</v>
      </c>
      <c r="E115" s="42" t="s">
        <v>7077</v>
      </c>
      <c r="F115" s="57" t="s">
        <v>7108</v>
      </c>
      <c r="G115" s="58" t="s">
        <v>7104</v>
      </c>
      <c r="H115" s="58"/>
      <c r="I115" s="63" t="s">
        <v>22</v>
      </c>
      <c r="J115" s="72">
        <v>1</v>
      </c>
      <c r="K115" s="57">
        <v>0</v>
      </c>
      <c r="M115" s="57">
        <v>3.1</v>
      </c>
    </row>
    <row r="116" s="57" customFormat="1" ht="41.4" spans="1:13">
      <c r="A116" s="57" t="s">
        <v>7076</v>
      </c>
      <c r="B116" s="62">
        <v>115</v>
      </c>
      <c r="C116" s="63" t="s">
        <v>45</v>
      </c>
      <c r="D116" s="57" t="s">
        <v>53</v>
      </c>
      <c r="E116" s="42" t="s">
        <v>7077</v>
      </c>
      <c r="F116" s="57" t="s">
        <v>289</v>
      </c>
      <c r="G116" s="58" t="s">
        <v>4483</v>
      </c>
      <c r="H116" s="58" t="s">
        <v>2191</v>
      </c>
      <c r="I116" s="63" t="s">
        <v>22</v>
      </c>
      <c r="J116" s="72">
        <v>1</v>
      </c>
      <c r="K116" s="57">
        <f t="shared" ref="K116:K123" si="9">(CEILING(J116*0.2,1))*1</f>
        <v>1</v>
      </c>
      <c r="L116" s="57">
        <v>3</v>
      </c>
      <c r="M116" s="63">
        <v>3.2</v>
      </c>
    </row>
    <row r="117" s="57" customFormat="1" ht="41.4" spans="1:13">
      <c r="A117" s="57" t="s">
        <v>7076</v>
      </c>
      <c r="B117" s="62">
        <v>116</v>
      </c>
      <c r="C117" s="63" t="s">
        <v>45</v>
      </c>
      <c r="D117" s="63" t="s">
        <v>89</v>
      </c>
      <c r="E117" s="42" t="s">
        <v>7077</v>
      </c>
      <c r="F117" s="57" t="s">
        <v>114</v>
      </c>
      <c r="G117" s="58" t="s">
        <v>3821</v>
      </c>
      <c r="H117" s="58" t="s">
        <v>2638</v>
      </c>
      <c r="I117" s="63" t="s">
        <v>22</v>
      </c>
      <c r="J117" s="72">
        <v>6</v>
      </c>
      <c r="K117" s="57">
        <v>0</v>
      </c>
      <c r="L117" s="57">
        <v>39</v>
      </c>
      <c r="M117" s="63">
        <v>3.2</v>
      </c>
    </row>
    <row r="118" s="57" customFormat="1" ht="41.4" spans="1:13">
      <c r="A118" s="57" t="s">
        <v>7076</v>
      </c>
      <c r="B118" s="62">
        <v>117</v>
      </c>
      <c r="C118" s="63" t="s">
        <v>45</v>
      </c>
      <c r="D118" s="63" t="s">
        <v>89</v>
      </c>
      <c r="E118" s="42" t="s">
        <v>7077</v>
      </c>
      <c r="F118" s="57" t="s">
        <v>114</v>
      </c>
      <c r="G118" s="58" t="s">
        <v>2699</v>
      </c>
      <c r="H118" s="58" t="s">
        <v>2638</v>
      </c>
      <c r="I118" s="63" t="s">
        <v>22</v>
      </c>
      <c r="J118" s="72">
        <v>5</v>
      </c>
      <c r="K118" s="57">
        <v>0</v>
      </c>
      <c r="L118" s="57">
        <v>48</v>
      </c>
      <c r="M118" s="63">
        <v>3.2</v>
      </c>
    </row>
    <row r="119" s="57" customFormat="1" ht="41.4" spans="1:13">
      <c r="A119" s="57" t="s">
        <v>7076</v>
      </c>
      <c r="B119" s="62">
        <v>118</v>
      </c>
      <c r="C119" s="63" t="s">
        <v>45</v>
      </c>
      <c r="D119" s="57" t="s">
        <v>53</v>
      </c>
      <c r="E119" s="42" t="s">
        <v>7077</v>
      </c>
      <c r="F119" s="57" t="s">
        <v>249</v>
      </c>
      <c r="G119" s="58" t="s">
        <v>3733</v>
      </c>
      <c r="H119" s="58" t="s">
        <v>2121</v>
      </c>
      <c r="I119" s="63" t="s">
        <v>22</v>
      </c>
      <c r="J119" s="72">
        <v>1</v>
      </c>
      <c r="K119" s="57">
        <f t="shared" si="9"/>
        <v>1</v>
      </c>
      <c r="L119" s="57">
        <v>1</v>
      </c>
      <c r="M119" s="63">
        <v>3.2</v>
      </c>
    </row>
    <row r="120" s="57" customFormat="1" ht="41.4" spans="1:13">
      <c r="A120" s="57" t="s">
        <v>7076</v>
      </c>
      <c r="B120" s="62">
        <v>119</v>
      </c>
      <c r="C120" s="63" t="s">
        <v>45</v>
      </c>
      <c r="D120" s="57" t="s">
        <v>53</v>
      </c>
      <c r="E120" s="42" t="s">
        <v>7077</v>
      </c>
      <c r="F120" s="58" t="s">
        <v>304</v>
      </c>
      <c r="G120" s="58" t="s">
        <v>3735</v>
      </c>
      <c r="H120" s="58" t="s">
        <v>2121</v>
      </c>
      <c r="I120" s="63" t="s">
        <v>22</v>
      </c>
      <c r="J120" s="72">
        <v>1</v>
      </c>
      <c r="K120" s="57">
        <f t="shared" si="9"/>
        <v>1</v>
      </c>
      <c r="L120" s="57">
        <v>7</v>
      </c>
      <c r="M120" s="63">
        <v>3.2</v>
      </c>
    </row>
    <row r="121" s="57" customFormat="1" ht="41.4" spans="1:13">
      <c r="A121" s="57" t="s">
        <v>7076</v>
      </c>
      <c r="B121" s="62">
        <v>120</v>
      </c>
      <c r="C121" s="63" t="s">
        <v>45</v>
      </c>
      <c r="D121" s="57" t="s">
        <v>53</v>
      </c>
      <c r="E121" s="42" t="s">
        <v>7077</v>
      </c>
      <c r="F121" s="58" t="s">
        <v>304</v>
      </c>
      <c r="G121" s="58" t="s">
        <v>3793</v>
      </c>
      <c r="H121" s="58" t="s">
        <v>2121</v>
      </c>
      <c r="I121" s="63" t="s">
        <v>22</v>
      </c>
      <c r="J121" s="72">
        <v>1</v>
      </c>
      <c r="K121" s="57">
        <f t="shared" si="9"/>
        <v>1</v>
      </c>
      <c r="L121" s="57">
        <v>7</v>
      </c>
      <c r="M121" s="63">
        <v>3.2</v>
      </c>
    </row>
    <row r="122" s="57" customFormat="1" ht="41.4" spans="1:13">
      <c r="A122" s="57" t="s">
        <v>7076</v>
      </c>
      <c r="B122" s="62">
        <v>121</v>
      </c>
      <c r="C122" s="63" t="s">
        <v>45</v>
      </c>
      <c r="D122" s="57" t="s">
        <v>53</v>
      </c>
      <c r="E122" s="42" t="s">
        <v>7077</v>
      </c>
      <c r="F122" s="57" t="s">
        <v>55</v>
      </c>
      <c r="G122" s="58" t="s">
        <v>2701</v>
      </c>
      <c r="H122" s="58" t="s">
        <v>2121</v>
      </c>
      <c r="I122" s="63" t="s">
        <v>22</v>
      </c>
      <c r="J122" s="72">
        <v>3</v>
      </c>
      <c r="K122" s="57">
        <f t="shared" si="9"/>
        <v>1</v>
      </c>
      <c r="L122" s="57">
        <v>16</v>
      </c>
      <c r="M122" s="63">
        <v>3.2</v>
      </c>
    </row>
    <row r="123" s="57" customFormat="1" ht="41.4" spans="1:13">
      <c r="A123" s="57" t="s">
        <v>7076</v>
      </c>
      <c r="B123" s="62">
        <v>122</v>
      </c>
      <c r="C123" s="63" t="s">
        <v>45</v>
      </c>
      <c r="D123" s="57" t="s">
        <v>53</v>
      </c>
      <c r="E123" s="42" t="s">
        <v>7077</v>
      </c>
      <c r="F123" s="57" t="s">
        <v>249</v>
      </c>
      <c r="G123" s="58" t="s">
        <v>4093</v>
      </c>
      <c r="H123" s="58" t="s">
        <v>2121</v>
      </c>
      <c r="I123" s="63" t="s">
        <v>22</v>
      </c>
      <c r="J123" s="72">
        <v>1</v>
      </c>
      <c r="K123" s="57">
        <f t="shared" si="9"/>
        <v>1</v>
      </c>
      <c r="L123" s="57">
        <v>2</v>
      </c>
      <c r="M123" s="63">
        <v>3.2</v>
      </c>
    </row>
    <row r="124" s="57" customFormat="1" ht="41.4" spans="1:13">
      <c r="A124" s="57" t="s">
        <v>7076</v>
      </c>
      <c r="B124" s="62">
        <v>123</v>
      </c>
      <c r="C124" s="63" t="s">
        <v>45</v>
      </c>
      <c r="D124" s="57" t="s">
        <v>17</v>
      </c>
      <c r="E124" s="42" t="s">
        <v>7077</v>
      </c>
      <c r="F124" s="57" t="s">
        <v>2787</v>
      </c>
      <c r="G124" s="58" t="s">
        <v>7109</v>
      </c>
      <c r="H124" s="58" t="s">
        <v>2123</v>
      </c>
      <c r="I124" s="63" t="s">
        <v>22</v>
      </c>
      <c r="J124" s="72">
        <v>1</v>
      </c>
      <c r="K124" s="74">
        <v>1</v>
      </c>
      <c r="L124" s="57">
        <v>70</v>
      </c>
      <c r="M124" s="63">
        <v>3.2</v>
      </c>
    </row>
    <row r="125" s="57" customFormat="1" ht="41.4" spans="1:13">
      <c r="A125" s="57" t="s">
        <v>7076</v>
      </c>
      <c r="B125" s="62">
        <v>124</v>
      </c>
      <c r="C125" s="63" t="s">
        <v>45</v>
      </c>
      <c r="D125" s="57" t="s">
        <v>171</v>
      </c>
      <c r="E125" s="42" t="s">
        <v>7077</v>
      </c>
      <c r="F125" s="57" t="s">
        <v>2787</v>
      </c>
      <c r="G125" s="58" t="s">
        <v>3824</v>
      </c>
      <c r="H125" s="58" t="s">
        <v>1926</v>
      </c>
      <c r="I125" s="63" t="s">
        <v>22</v>
      </c>
      <c r="J125" s="72">
        <v>6</v>
      </c>
      <c r="K125" s="57">
        <v>0</v>
      </c>
      <c r="L125" s="57">
        <v>2</v>
      </c>
      <c r="M125" s="57">
        <v>3.1</v>
      </c>
    </row>
    <row r="126" s="57" customFormat="1" ht="41.4" spans="1:13">
      <c r="A126" s="57" t="s">
        <v>7076</v>
      </c>
      <c r="B126" s="62">
        <v>125</v>
      </c>
      <c r="C126" s="63" t="s">
        <v>45</v>
      </c>
      <c r="D126" s="57" t="s">
        <v>171</v>
      </c>
      <c r="E126" s="42" t="s">
        <v>7077</v>
      </c>
      <c r="F126" s="57" t="s">
        <v>2787</v>
      </c>
      <c r="G126" s="58" t="s">
        <v>2703</v>
      </c>
      <c r="H126" s="58" t="s">
        <v>1926</v>
      </c>
      <c r="I126" s="63" t="s">
        <v>22</v>
      </c>
      <c r="J126" s="72">
        <v>4</v>
      </c>
      <c r="K126" s="57">
        <v>0</v>
      </c>
      <c r="L126" s="57">
        <v>2</v>
      </c>
      <c r="M126" s="57">
        <v>3.1</v>
      </c>
    </row>
    <row r="127" s="57" customFormat="1" ht="55.2" spans="1:13">
      <c r="A127" s="57" t="s">
        <v>7076</v>
      </c>
      <c r="B127" s="62">
        <v>126</v>
      </c>
      <c r="C127" s="63" t="s">
        <v>45</v>
      </c>
      <c r="D127" s="57" t="s">
        <v>53</v>
      </c>
      <c r="E127" s="42" t="s">
        <v>7077</v>
      </c>
      <c r="F127" s="57" t="s">
        <v>2787</v>
      </c>
      <c r="G127" s="58" t="s">
        <v>7110</v>
      </c>
      <c r="H127" s="58" t="s">
        <v>2345</v>
      </c>
      <c r="I127" s="63" t="s">
        <v>22</v>
      </c>
      <c r="J127" s="72">
        <v>5</v>
      </c>
      <c r="K127" s="57">
        <f t="shared" ref="K127:K131" si="10">(CEILING(J127*0.2,1))*1</f>
        <v>1</v>
      </c>
      <c r="L127" s="57">
        <v>11</v>
      </c>
      <c r="M127" s="63">
        <v>3.2</v>
      </c>
    </row>
    <row r="128" s="57" customFormat="1" ht="41.4" spans="1:13">
      <c r="A128" s="57" t="s">
        <v>7076</v>
      </c>
      <c r="B128" s="62">
        <v>127</v>
      </c>
      <c r="C128" s="63" t="s">
        <v>45</v>
      </c>
      <c r="D128" s="57" t="s">
        <v>53</v>
      </c>
      <c r="E128" s="42" t="s">
        <v>7077</v>
      </c>
      <c r="F128" s="57" t="s">
        <v>2787</v>
      </c>
      <c r="G128" s="58" t="s">
        <v>2704</v>
      </c>
      <c r="H128" s="58" t="s">
        <v>2345</v>
      </c>
      <c r="I128" s="63" t="s">
        <v>22</v>
      </c>
      <c r="J128" s="72">
        <v>1</v>
      </c>
      <c r="K128" s="57">
        <f t="shared" si="10"/>
        <v>1</v>
      </c>
      <c r="L128" s="57">
        <v>1</v>
      </c>
      <c r="M128" s="63">
        <v>3.2</v>
      </c>
    </row>
    <row r="129" s="57" customFormat="1" ht="41.4" spans="1:13">
      <c r="A129" s="57" t="s">
        <v>7076</v>
      </c>
      <c r="B129" s="62">
        <v>128</v>
      </c>
      <c r="C129" s="63" t="s">
        <v>45</v>
      </c>
      <c r="D129" s="57" t="s">
        <v>322</v>
      </c>
      <c r="E129" s="42" t="s">
        <v>7077</v>
      </c>
      <c r="F129" s="58" t="s">
        <v>323</v>
      </c>
      <c r="G129" s="58" t="s">
        <v>3619</v>
      </c>
      <c r="H129" s="58" t="s">
        <v>2123</v>
      </c>
      <c r="I129" s="63" t="s">
        <v>2124</v>
      </c>
      <c r="J129" s="73">
        <v>2.6826</v>
      </c>
      <c r="K129" s="57">
        <v>0</v>
      </c>
      <c r="L129" s="57">
        <v>22</v>
      </c>
      <c r="M129" s="63">
        <v>3.2</v>
      </c>
    </row>
    <row r="130" s="57" customFormat="1" ht="41.4" spans="1:13">
      <c r="A130" s="57" t="s">
        <v>7076</v>
      </c>
      <c r="B130" s="62">
        <v>129</v>
      </c>
      <c r="C130" s="63" t="s">
        <v>45</v>
      </c>
      <c r="D130" s="57" t="s">
        <v>322</v>
      </c>
      <c r="E130" s="42" t="s">
        <v>7077</v>
      </c>
      <c r="F130" s="58" t="s">
        <v>323</v>
      </c>
      <c r="G130" s="58" t="s">
        <v>2705</v>
      </c>
      <c r="H130" s="58" t="s">
        <v>2123</v>
      </c>
      <c r="I130" s="63" t="s">
        <v>2124</v>
      </c>
      <c r="J130" s="73">
        <v>6.9647</v>
      </c>
      <c r="K130" s="57">
        <v>0</v>
      </c>
      <c r="L130" s="57">
        <v>96</v>
      </c>
      <c r="M130" s="63">
        <v>3.2</v>
      </c>
    </row>
    <row r="131" s="57" customFormat="1" ht="41.4" spans="1:13">
      <c r="A131" s="57" t="s">
        <v>7076</v>
      </c>
      <c r="B131" s="62">
        <v>130</v>
      </c>
      <c r="C131" s="63" t="s">
        <v>45</v>
      </c>
      <c r="D131" s="57" t="s">
        <v>53</v>
      </c>
      <c r="E131" s="42" t="s">
        <v>7077</v>
      </c>
      <c r="F131" s="57" t="s">
        <v>2787</v>
      </c>
      <c r="G131" s="58" t="s">
        <v>4483</v>
      </c>
      <c r="H131" s="58" t="s">
        <v>2191</v>
      </c>
      <c r="I131" s="63" t="s">
        <v>22</v>
      </c>
      <c r="J131" s="72">
        <v>1</v>
      </c>
      <c r="K131" s="57">
        <f t="shared" si="10"/>
        <v>1</v>
      </c>
      <c r="L131" s="57">
        <v>3</v>
      </c>
      <c r="M131" s="63">
        <v>3.2</v>
      </c>
    </row>
    <row r="132" s="57" customFormat="1" ht="41.4" spans="1:13">
      <c r="A132" s="57" t="s">
        <v>7076</v>
      </c>
      <c r="B132" s="62">
        <v>131</v>
      </c>
      <c r="C132" s="63" t="s">
        <v>45</v>
      </c>
      <c r="D132" s="63" t="s">
        <v>89</v>
      </c>
      <c r="E132" s="42" t="s">
        <v>7077</v>
      </c>
      <c r="F132" s="57" t="s">
        <v>2787</v>
      </c>
      <c r="G132" s="58" t="s">
        <v>3821</v>
      </c>
      <c r="H132" s="58" t="s">
        <v>2638</v>
      </c>
      <c r="I132" s="63" t="s">
        <v>22</v>
      </c>
      <c r="J132" s="72">
        <v>6</v>
      </c>
      <c r="K132" s="57">
        <v>0</v>
      </c>
      <c r="L132" s="57">
        <v>39</v>
      </c>
      <c r="M132" s="63">
        <v>3.2</v>
      </c>
    </row>
    <row r="133" s="57" customFormat="1" ht="41.4" spans="1:13">
      <c r="A133" s="57" t="s">
        <v>7076</v>
      </c>
      <c r="B133" s="62">
        <v>132</v>
      </c>
      <c r="C133" s="63" t="s">
        <v>45</v>
      </c>
      <c r="D133" s="57" t="s">
        <v>53</v>
      </c>
      <c r="E133" s="42" t="s">
        <v>7077</v>
      </c>
      <c r="F133" s="57" t="s">
        <v>2787</v>
      </c>
      <c r="G133" s="58" t="s">
        <v>3733</v>
      </c>
      <c r="H133" s="58" t="s">
        <v>2121</v>
      </c>
      <c r="I133" s="63" t="s">
        <v>22</v>
      </c>
      <c r="J133" s="72">
        <v>1</v>
      </c>
      <c r="K133" s="57">
        <f t="shared" ref="K133:K137" si="11">(CEILING(J133*0.2,1))*1</f>
        <v>1</v>
      </c>
      <c r="L133" s="57">
        <v>1</v>
      </c>
      <c r="M133" s="63">
        <v>3.2</v>
      </c>
    </row>
    <row r="134" s="57" customFormat="1" ht="41.4" spans="1:13">
      <c r="A134" s="57" t="s">
        <v>7076</v>
      </c>
      <c r="B134" s="62">
        <v>133</v>
      </c>
      <c r="C134" s="63" t="s">
        <v>45</v>
      </c>
      <c r="D134" s="57" t="s">
        <v>53</v>
      </c>
      <c r="E134" s="42" t="s">
        <v>7077</v>
      </c>
      <c r="F134" s="57" t="s">
        <v>2787</v>
      </c>
      <c r="G134" s="58" t="s">
        <v>3618</v>
      </c>
      <c r="H134" s="58" t="s">
        <v>2121</v>
      </c>
      <c r="I134" s="63" t="s">
        <v>22</v>
      </c>
      <c r="J134" s="72">
        <v>1</v>
      </c>
      <c r="K134" s="57">
        <f t="shared" si="11"/>
        <v>1</v>
      </c>
      <c r="L134" s="57">
        <v>2</v>
      </c>
      <c r="M134" s="63">
        <v>3.2</v>
      </c>
    </row>
    <row r="135" s="57" customFormat="1" ht="41.4" spans="1:13">
      <c r="A135" s="57" t="s">
        <v>7076</v>
      </c>
      <c r="B135" s="62">
        <v>134</v>
      </c>
      <c r="C135" s="63" t="s">
        <v>45</v>
      </c>
      <c r="D135" s="57" t="s">
        <v>17</v>
      </c>
      <c r="E135" s="42" t="s">
        <v>7077</v>
      </c>
      <c r="F135" s="57" t="s">
        <v>2787</v>
      </c>
      <c r="G135" s="58" t="s">
        <v>7109</v>
      </c>
      <c r="H135" s="58" t="s">
        <v>2123</v>
      </c>
      <c r="I135" s="63" t="s">
        <v>22</v>
      </c>
      <c r="J135" s="72">
        <v>1</v>
      </c>
      <c r="K135" s="74">
        <v>1</v>
      </c>
      <c r="L135" s="57">
        <v>70</v>
      </c>
      <c r="M135" s="63">
        <v>3.2</v>
      </c>
    </row>
    <row r="136" s="57" customFormat="1" ht="41.4" spans="1:13">
      <c r="A136" s="57" t="s">
        <v>7076</v>
      </c>
      <c r="B136" s="62">
        <v>135</v>
      </c>
      <c r="C136" s="63" t="s">
        <v>45</v>
      </c>
      <c r="D136" s="57" t="s">
        <v>171</v>
      </c>
      <c r="E136" s="42" t="s">
        <v>7077</v>
      </c>
      <c r="F136" s="57" t="s">
        <v>2787</v>
      </c>
      <c r="G136" s="58" t="s">
        <v>3824</v>
      </c>
      <c r="H136" s="58" t="s">
        <v>1926</v>
      </c>
      <c r="I136" s="63" t="s">
        <v>22</v>
      </c>
      <c r="J136" s="72">
        <v>6</v>
      </c>
      <c r="K136" s="57">
        <v>0</v>
      </c>
      <c r="L136" s="57">
        <v>2</v>
      </c>
      <c r="M136" s="57">
        <v>3.1</v>
      </c>
    </row>
    <row r="137" s="57" customFormat="1" ht="55.2" spans="1:13">
      <c r="A137" s="57" t="s">
        <v>7076</v>
      </c>
      <c r="B137" s="62">
        <v>136</v>
      </c>
      <c r="C137" s="63" t="s">
        <v>45</v>
      </c>
      <c r="D137" s="57" t="s">
        <v>53</v>
      </c>
      <c r="E137" s="42" t="s">
        <v>7077</v>
      </c>
      <c r="F137" s="57" t="s">
        <v>2787</v>
      </c>
      <c r="G137" s="58" t="s">
        <v>7110</v>
      </c>
      <c r="H137" s="58" t="s">
        <v>2345</v>
      </c>
      <c r="I137" s="63" t="s">
        <v>22</v>
      </c>
      <c r="J137" s="72">
        <v>5</v>
      </c>
      <c r="K137" s="57">
        <f t="shared" si="11"/>
        <v>1</v>
      </c>
      <c r="L137" s="57">
        <v>11</v>
      </c>
      <c r="M137" s="63">
        <v>3.2</v>
      </c>
    </row>
    <row r="138" s="57" customFormat="1" ht="41.4" spans="1:13">
      <c r="A138" s="57" t="s">
        <v>7076</v>
      </c>
      <c r="B138" s="62">
        <v>137</v>
      </c>
      <c r="C138" s="63" t="s">
        <v>45</v>
      </c>
      <c r="D138" s="57" t="s">
        <v>322</v>
      </c>
      <c r="E138" s="42" t="s">
        <v>7077</v>
      </c>
      <c r="F138" s="58" t="s">
        <v>323</v>
      </c>
      <c r="G138" s="58" t="s">
        <v>3619</v>
      </c>
      <c r="H138" s="58" t="s">
        <v>2123</v>
      </c>
      <c r="I138" s="63" t="s">
        <v>2124</v>
      </c>
      <c r="J138" s="73">
        <v>5.7867</v>
      </c>
      <c r="K138" s="57">
        <v>0</v>
      </c>
      <c r="L138" s="57">
        <v>48</v>
      </c>
      <c r="M138" s="63">
        <v>3.2</v>
      </c>
    </row>
    <row r="139" s="57" customFormat="1" ht="41.4" spans="1:13">
      <c r="A139" s="57" t="s">
        <v>7076</v>
      </c>
      <c r="B139" s="62">
        <v>138</v>
      </c>
      <c r="C139" s="63" t="s">
        <v>45</v>
      </c>
      <c r="D139" s="57" t="s">
        <v>53</v>
      </c>
      <c r="E139" s="42" t="s">
        <v>7077</v>
      </c>
      <c r="F139" s="57" t="s">
        <v>2787</v>
      </c>
      <c r="G139" s="58" t="s">
        <v>4483</v>
      </c>
      <c r="H139" s="58" t="s">
        <v>2191</v>
      </c>
      <c r="I139" s="63" t="s">
        <v>22</v>
      </c>
      <c r="J139" s="72">
        <v>1</v>
      </c>
      <c r="K139" s="57">
        <f t="shared" ref="K139:K147" si="12">(CEILING(J139*0.2,1))*1</f>
        <v>1</v>
      </c>
      <c r="L139" s="57">
        <v>3</v>
      </c>
      <c r="M139" s="63">
        <v>3.2</v>
      </c>
    </row>
    <row r="140" s="57" customFormat="1" ht="41.4" spans="1:13">
      <c r="A140" s="57" t="s">
        <v>7076</v>
      </c>
      <c r="B140" s="62">
        <v>139</v>
      </c>
      <c r="C140" s="63" t="s">
        <v>45</v>
      </c>
      <c r="D140" s="63" t="s">
        <v>89</v>
      </c>
      <c r="E140" s="42" t="s">
        <v>7077</v>
      </c>
      <c r="F140" s="57" t="s">
        <v>2787</v>
      </c>
      <c r="G140" s="58" t="s">
        <v>3821</v>
      </c>
      <c r="H140" s="58" t="s">
        <v>2638</v>
      </c>
      <c r="I140" s="63" t="s">
        <v>22</v>
      </c>
      <c r="J140" s="72">
        <v>6</v>
      </c>
      <c r="K140" s="57">
        <v>0</v>
      </c>
      <c r="L140" s="57">
        <v>39</v>
      </c>
      <c r="M140" s="63">
        <v>3.2</v>
      </c>
    </row>
    <row r="141" s="57" customFormat="1" ht="41.4" spans="1:13">
      <c r="A141" s="57" t="s">
        <v>7076</v>
      </c>
      <c r="B141" s="62">
        <v>140</v>
      </c>
      <c r="C141" s="63" t="s">
        <v>45</v>
      </c>
      <c r="D141" s="63" t="s">
        <v>89</v>
      </c>
      <c r="E141" s="42" t="s">
        <v>7077</v>
      </c>
      <c r="F141" s="57" t="s">
        <v>2787</v>
      </c>
      <c r="G141" s="58" t="s">
        <v>2699</v>
      </c>
      <c r="H141" s="58" t="s">
        <v>2638</v>
      </c>
      <c r="I141" s="63" t="s">
        <v>22</v>
      </c>
      <c r="J141" s="72">
        <v>5</v>
      </c>
      <c r="K141" s="57">
        <v>0</v>
      </c>
      <c r="L141" s="57">
        <v>48</v>
      </c>
      <c r="M141" s="63">
        <v>3.2</v>
      </c>
    </row>
    <row r="142" s="57" customFormat="1" ht="41.4" spans="1:13">
      <c r="A142" s="57" t="s">
        <v>7076</v>
      </c>
      <c r="B142" s="62">
        <v>141</v>
      </c>
      <c r="C142" s="63" t="s">
        <v>45</v>
      </c>
      <c r="D142" s="57" t="s">
        <v>53</v>
      </c>
      <c r="E142" s="42" t="s">
        <v>7077</v>
      </c>
      <c r="F142" s="57" t="s">
        <v>2787</v>
      </c>
      <c r="G142" s="58" t="s">
        <v>3733</v>
      </c>
      <c r="H142" s="58" t="s">
        <v>2121</v>
      </c>
      <c r="I142" s="63" t="s">
        <v>22</v>
      </c>
      <c r="J142" s="72">
        <v>1</v>
      </c>
      <c r="K142" s="57">
        <f t="shared" si="12"/>
        <v>1</v>
      </c>
      <c r="L142" s="57">
        <v>1</v>
      </c>
      <c r="M142" s="63">
        <v>3.2</v>
      </c>
    </row>
    <row r="143" s="57" customFormat="1" ht="41.4" spans="1:13">
      <c r="A143" s="57" t="s">
        <v>7076</v>
      </c>
      <c r="B143" s="62">
        <v>142</v>
      </c>
      <c r="C143" s="63" t="s">
        <v>45</v>
      </c>
      <c r="D143" s="57" t="s">
        <v>53</v>
      </c>
      <c r="E143" s="42" t="s">
        <v>7077</v>
      </c>
      <c r="F143" s="57" t="s">
        <v>2787</v>
      </c>
      <c r="G143" s="58" t="s">
        <v>3735</v>
      </c>
      <c r="H143" s="58" t="s">
        <v>2121</v>
      </c>
      <c r="I143" s="63" t="s">
        <v>22</v>
      </c>
      <c r="J143" s="72">
        <v>1</v>
      </c>
      <c r="K143" s="57">
        <f t="shared" si="12"/>
        <v>1</v>
      </c>
      <c r="L143" s="57">
        <v>7</v>
      </c>
      <c r="M143" s="63">
        <v>3.2</v>
      </c>
    </row>
    <row r="144" s="57" customFormat="1" ht="41.4" spans="1:13">
      <c r="A144" s="57" t="s">
        <v>7076</v>
      </c>
      <c r="B144" s="62">
        <v>143</v>
      </c>
      <c r="C144" s="63" t="s">
        <v>45</v>
      </c>
      <c r="D144" s="57" t="s">
        <v>53</v>
      </c>
      <c r="E144" s="42" t="s">
        <v>7077</v>
      </c>
      <c r="F144" s="58" t="s">
        <v>2787</v>
      </c>
      <c r="G144" s="58" t="s">
        <v>3618</v>
      </c>
      <c r="H144" s="58" t="s">
        <v>2121</v>
      </c>
      <c r="I144" s="63" t="s">
        <v>22</v>
      </c>
      <c r="J144" s="72">
        <v>1</v>
      </c>
      <c r="K144" s="57">
        <f t="shared" si="12"/>
        <v>1</v>
      </c>
      <c r="L144" s="57">
        <v>2</v>
      </c>
      <c r="M144" s="63">
        <v>3.2</v>
      </c>
    </row>
    <row r="145" s="57" customFormat="1" ht="41.4" spans="1:13">
      <c r="A145" s="57" t="s">
        <v>7076</v>
      </c>
      <c r="B145" s="62">
        <v>144</v>
      </c>
      <c r="C145" s="63" t="s">
        <v>45</v>
      </c>
      <c r="D145" s="57" t="s">
        <v>53</v>
      </c>
      <c r="E145" s="42" t="s">
        <v>7077</v>
      </c>
      <c r="F145" s="58" t="s">
        <v>2787</v>
      </c>
      <c r="G145" s="58" t="s">
        <v>2701</v>
      </c>
      <c r="H145" s="58" t="s">
        <v>2121</v>
      </c>
      <c r="I145" s="63" t="s">
        <v>22</v>
      </c>
      <c r="J145" s="72">
        <v>3</v>
      </c>
      <c r="K145" s="57">
        <f t="shared" si="12"/>
        <v>1</v>
      </c>
      <c r="L145" s="57">
        <v>16</v>
      </c>
      <c r="M145" s="63">
        <v>3.2</v>
      </c>
    </row>
    <row r="146" s="57" customFormat="1" ht="41.4" spans="1:13">
      <c r="A146" s="57" t="s">
        <v>7076</v>
      </c>
      <c r="B146" s="62">
        <v>145</v>
      </c>
      <c r="C146" s="63" t="s">
        <v>45</v>
      </c>
      <c r="D146" s="57" t="s">
        <v>53</v>
      </c>
      <c r="E146" s="42" t="s">
        <v>7077</v>
      </c>
      <c r="F146" s="57" t="s">
        <v>2787</v>
      </c>
      <c r="G146" s="58" t="s">
        <v>3736</v>
      </c>
      <c r="H146" s="58" t="s">
        <v>2121</v>
      </c>
      <c r="I146" s="63" t="s">
        <v>22</v>
      </c>
      <c r="J146" s="72">
        <v>1</v>
      </c>
      <c r="K146" s="57">
        <f t="shared" si="12"/>
        <v>1</v>
      </c>
      <c r="L146" s="57">
        <v>8</v>
      </c>
      <c r="M146" s="63">
        <v>3.2</v>
      </c>
    </row>
    <row r="147" s="57" customFormat="1" ht="41.4" spans="1:13">
      <c r="A147" s="57" t="s">
        <v>7076</v>
      </c>
      <c r="B147" s="62">
        <v>146</v>
      </c>
      <c r="C147" s="63" t="s">
        <v>45</v>
      </c>
      <c r="D147" s="57" t="s">
        <v>53</v>
      </c>
      <c r="E147" s="42" t="s">
        <v>7077</v>
      </c>
      <c r="F147" s="57" t="s">
        <v>2787</v>
      </c>
      <c r="G147" s="58" t="s">
        <v>4093</v>
      </c>
      <c r="H147" s="58" t="s">
        <v>2121</v>
      </c>
      <c r="I147" s="63" t="s">
        <v>22</v>
      </c>
      <c r="J147" s="72">
        <v>1</v>
      </c>
      <c r="K147" s="57">
        <f t="shared" si="12"/>
        <v>1</v>
      </c>
      <c r="L147" s="57">
        <v>2</v>
      </c>
      <c r="M147" s="63">
        <v>3.2</v>
      </c>
    </row>
    <row r="148" s="57" customFormat="1" ht="41.4" spans="1:13">
      <c r="A148" s="57" t="s">
        <v>7076</v>
      </c>
      <c r="B148" s="62">
        <v>147</v>
      </c>
      <c r="C148" s="63" t="s">
        <v>45</v>
      </c>
      <c r="D148" s="57" t="s">
        <v>17</v>
      </c>
      <c r="E148" s="42" t="s">
        <v>7077</v>
      </c>
      <c r="F148" s="57" t="s">
        <v>2787</v>
      </c>
      <c r="G148" s="58" t="s">
        <v>7109</v>
      </c>
      <c r="H148" s="58" t="s">
        <v>2123</v>
      </c>
      <c r="I148" s="63" t="s">
        <v>22</v>
      </c>
      <c r="J148" s="72">
        <v>1</v>
      </c>
      <c r="K148" s="74">
        <v>1</v>
      </c>
      <c r="L148" s="57">
        <v>70</v>
      </c>
      <c r="M148" s="63">
        <v>3.2</v>
      </c>
    </row>
    <row r="149" s="57" customFormat="1" ht="41.4" spans="1:13">
      <c r="A149" s="57" t="s">
        <v>7076</v>
      </c>
      <c r="B149" s="62">
        <v>148</v>
      </c>
      <c r="C149" s="63" t="s">
        <v>45</v>
      </c>
      <c r="D149" s="57" t="s">
        <v>171</v>
      </c>
      <c r="E149" s="42" t="s">
        <v>7077</v>
      </c>
      <c r="F149" s="57" t="s">
        <v>2787</v>
      </c>
      <c r="G149" s="58" t="s">
        <v>3824</v>
      </c>
      <c r="H149" s="58" t="s">
        <v>1926</v>
      </c>
      <c r="I149" s="63" t="s">
        <v>22</v>
      </c>
      <c r="J149" s="72">
        <v>6</v>
      </c>
      <c r="K149" s="57">
        <v>0</v>
      </c>
      <c r="L149" s="57">
        <v>2</v>
      </c>
      <c r="M149" s="57">
        <v>3.1</v>
      </c>
    </row>
    <row r="150" s="57" customFormat="1" ht="41.4" spans="1:13">
      <c r="A150" s="57" t="s">
        <v>7076</v>
      </c>
      <c r="B150" s="62">
        <v>149</v>
      </c>
      <c r="C150" s="63" t="s">
        <v>45</v>
      </c>
      <c r="D150" s="57" t="s">
        <v>171</v>
      </c>
      <c r="E150" s="42" t="s">
        <v>7077</v>
      </c>
      <c r="F150" s="57" t="s">
        <v>2787</v>
      </c>
      <c r="G150" s="58" t="s">
        <v>2703</v>
      </c>
      <c r="H150" s="58" t="s">
        <v>1926</v>
      </c>
      <c r="I150" s="63" t="s">
        <v>22</v>
      </c>
      <c r="J150" s="72">
        <v>4</v>
      </c>
      <c r="K150" s="57">
        <v>0</v>
      </c>
      <c r="L150" s="57">
        <v>2</v>
      </c>
      <c r="M150" s="57">
        <v>3.1</v>
      </c>
    </row>
    <row r="151" s="57" customFormat="1" ht="55.2" spans="1:13">
      <c r="A151" s="57" t="s">
        <v>7076</v>
      </c>
      <c r="B151" s="62">
        <v>150</v>
      </c>
      <c r="C151" s="63" t="s">
        <v>45</v>
      </c>
      <c r="D151" s="57" t="s">
        <v>53</v>
      </c>
      <c r="E151" s="42" t="s">
        <v>7077</v>
      </c>
      <c r="F151" s="57" t="s">
        <v>2787</v>
      </c>
      <c r="G151" s="58" t="s">
        <v>7110</v>
      </c>
      <c r="H151" s="58" t="s">
        <v>2345</v>
      </c>
      <c r="I151" s="63" t="s">
        <v>22</v>
      </c>
      <c r="J151" s="72">
        <v>5</v>
      </c>
      <c r="K151" s="57">
        <f t="shared" ref="K151:K155" si="13">(CEILING(J151*0.2,1))*1</f>
        <v>1</v>
      </c>
      <c r="L151" s="57">
        <v>11</v>
      </c>
      <c r="M151" s="63">
        <v>3.2</v>
      </c>
    </row>
    <row r="152" s="57" customFormat="1" ht="41.4" spans="1:13">
      <c r="A152" s="57" t="s">
        <v>7076</v>
      </c>
      <c r="B152" s="62">
        <v>151</v>
      </c>
      <c r="C152" s="63" t="s">
        <v>45</v>
      </c>
      <c r="D152" s="57" t="s">
        <v>53</v>
      </c>
      <c r="E152" s="42" t="s">
        <v>7077</v>
      </c>
      <c r="F152" s="57" t="s">
        <v>2787</v>
      </c>
      <c r="G152" s="58" t="s">
        <v>2704</v>
      </c>
      <c r="H152" s="58" t="s">
        <v>2345</v>
      </c>
      <c r="I152" s="63" t="s">
        <v>22</v>
      </c>
      <c r="J152" s="72">
        <v>1</v>
      </c>
      <c r="K152" s="57">
        <f t="shared" si="13"/>
        <v>1</v>
      </c>
      <c r="L152" s="57">
        <v>1</v>
      </c>
      <c r="M152" s="63">
        <v>3.2</v>
      </c>
    </row>
    <row r="153" s="57" customFormat="1" ht="41.4" spans="1:13">
      <c r="A153" s="57" t="s">
        <v>7076</v>
      </c>
      <c r="B153" s="62">
        <v>152</v>
      </c>
      <c r="C153" s="63" t="s">
        <v>45</v>
      </c>
      <c r="D153" s="57" t="s">
        <v>322</v>
      </c>
      <c r="E153" s="42" t="s">
        <v>7077</v>
      </c>
      <c r="F153" s="58" t="s">
        <v>323</v>
      </c>
      <c r="G153" s="58" t="s">
        <v>3619</v>
      </c>
      <c r="H153" s="58" t="s">
        <v>2123</v>
      </c>
      <c r="I153" s="63" t="s">
        <v>2124</v>
      </c>
      <c r="J153" s="73">
        <v>3.5719</v>
      </c>
      <c r="K153" s="57">
        <v>0</v>
      </c>
      <c r="L153" s="57">
        <v>30</v>
      </c>
      <c r="M153" s="63">
        <v>3.2</v>
      </c>
    </row>
    <row r="154" s="57" customFormat="1" ht="41.4" spans="1:13">
      <c r="A154" s="57" t="s">
        <v>7076</v>
      </c>
      <c r="B154" s="62">
        <v>153</v>
      </c>
      <c r="C154" s="63" t="s">
        <v>45</v>
      </c>
      <c r="D154" s="57" t="s">
        <v>322</v>
      </c>
      <c r="E154" s="42" t="s">
        <v>7077</v>
      </c>
      <c r="F154" s="58" t="s">
        <v>323</v>
      </c>
      <c r="G154" s="58" t="s">
        <v>2705</v>
      </c>
      <c r="H154" s="58" t="s">
        <v>2123</v>
      </c>
      <c r="I154" s="63" t="s">
        <v>2124</v>
      </c>
      <c r="J154" s="73">
        <v>8.62176</v>
      </c>
      <c r="K154" s="57">
        <v>0</v>
      </c>
      <c r="L154" s="57">
        <v>119</v>
      </c>
      <c r="M154" s="63">
        <v>3.2</v>
      </c>
    </row>
    <row r="155" s="57" customFormat="1" ht="41.4" spans="1:13">
      <c r="A155" s="57" t="s">
        <v>7076</v>
      </c>
      <c r="B155" s="62">
        <v>154</v>
      </c>
      <c r="C155" s="63" t="s">
        <v>45</v>
      </c>
      <c r="D155" s="57" t="s">
        <v>53</v>
      </c>
      <c r="E155" s="42" t="s">
        <v>7077</v>
      </c>
      <c r="F155" s="57" t="s">
        <v>2787</v>
      </c>
      <c r="G155" s="58" t="s">
        <v>4483</v>
      </c>
      <c r="H155" s="58" t="s">
        <v>2191</v>
      </c>
      <c r="I155" s="63" t="s">
        <v>22</v>
      </c>
      <c r="J155" s="72">
        <v>1</v>
      </c>
      <c r="K155" s="57">
        <f t="shared" si="13"/>
        <v>1</v>
      </c>
      <c r="L155" s="57">
        <v>3</v>
      </c>
      <c r="M155" s="63">
        <v>3.2</v>
      </c>
    </row>
    <row r="156" s="57" customFormat="1" ht="41.4" spans="1:13">
      <c r="A156" s="57" t="s">
        <v>7076</v>
      </c>
      <c r="B156" s="62">
        <v>155</v>
      </c>
      <c r="C156" s="63" t="s">
        <v>45</v>
      </c>
      <c r="D156" s="63" t="s">
        <v>89</v>
      </c>
      <c r="E156" s="42" t="s">
        <v>7077</v>
      </c>
      <c r="F156" s="57" t="s">
        <v>2787</v>
      </c>
      <c r="G156" s="58" t="s">
        <v>3821</v>
      </c>
      <c r="H156" s="58" t="s">
        <v>2638</v>
      </c>
      <c r="I156" s="63" t="s">
        <v>22</v>
      </c>
      <c r="J156" s="72">
        <v>6</v>
      </c>
      <c r="K156" s="57">
        <v>0</v>
      </c>
      <c r="L156" s="57">
        <v>39</v>
      </c>
      <c r="M156" s="63">
        <v>3.2</v>
      </c>
    </row>
    <row r="157" s="57" customFormat="1" ht="41.4" spans="1:13">
      <c r="A157" s="57" t="s">
        <v>7076</v>
      </c>
      <c r="B157" s="62">
        <v>156</v>
      </c>
      <c r="C157" s="63" t="s">
        <v>45</v>
      </c>
      <c r="D157" s="57" t="s">
        <v>53</v>
      </c>
      <c r="E157" s="42" t="s">
        <v>7077</v>
      </c>
      <c r="F157" s="57" t="s">
        <v>2787</v>
      </c>
      <c r="G157" s="58" t="s">
        <v>3733</v>
      </c>
      <c r="H157" s="58" t="s">
        <v>2121</v>
      </c>
      <c r="I157" s="63" t="s">
        <v>22</v>
      </c>
      <c r="J157" s="72">
        <v>1</v>
      </c>
      <c r="K157" s="57">
        <f t="shared" ref="K157:K159" si="14">(CEILING(J157*0.2,1))*1</f>
        <v>1</v>
      </c>
      <c r="L157" s="57">
        <v>1</v>
      </c>
      <c r="M157" s="63">
        <v>3.2</v>
      </c>
    </row>
    <row r="158" s="57" customFormat="1" ht="41.4" spans="1:13">
      <c r="A158" s="57" t="s">
        <v>7076</v>
      </c>
      <c r="B158" s="62">
        <v>157</v>
      </c>
      <c r="C158" s="63" t="s">
        <v>45</v>
      </c>
      <c r="D158" s="57" t="s">
        <v>53</v>
      </c>
      <c r="E158" s="42" t="s">
        <v>7077</v>
      </c>
      <c r="F158" s="57" t="s">
        <v>2787</v>
      </c>
      <c r="G158" s="58" t="s">
        <v>3618</v>
      </c>
      <c r="H158" s="58" t="s">
        <v>2121</v>
      </c>
      <c r="I158" s="63" t="s">
        <v>22</v>
      </c>
      <c r="J158" s="72">
        <v>1</v>
      </c>
      <c r="K158" s="57">
        <f t="shared" si="14"/>
        <v>1</v>
      </c>
      <c r="L158" s="57">
        <v>2</v>
      </c>
      <c r="M158" s="63">
        <v>3.2</v>
      </c>
    </row>
    <row r="159" s="57" customFormat="1" ht="41.4" spans="1:13">
      <c r="A159" s="57" t="s">
        <v>7076</v>
      </c>
      <c r="B159" s="62">
        <v>158</v>
      </c>
      <c r="C159" s="63" t="s">
        <v>45</v>
      </c>
      <c r="D159" s="57" t="s">
        <v>53</v>
      </c>
      <c r="E159" s="42" t="s">
        <v>7077</v>
      </c>
      <c r="F159" s="57" t="s">
        <v>2787</v>
      </c>
      <c r="G159" s="58" t="s">
        <v>4093</v>
      </c>
      <c r="H159" s="58" t="s">
        <v>2121</v>
      </c>
      <c r="I159" s="63" t="s">
        <v>22</v>
      </c>
      <c r="J159" s="72">
        <v>1</v>
      </c>
      <c r="K159" s="57">
        <f t="shared" si="14"/>
        <v>1</v>
      </c>
      <c r="L159" s="57">
        <v>2</v>
      </c>
      <c r="M159" s="63">
        <v>3.2</v>
      </c>
    </row>
    <row r="160" s="57" customFormat="1" ht="41.4" spans="1:13">
      <c r="A160" s="57" t="s">
        <v>7076</v>
      </c>
      <c r="B160" s="62">
        <v>159</v>
      </c>
      <c r="C160" s="63" t="s">
        <v>45</v>
      </c>
      <c r="D160" s="57" t="s">
        <v>17</v>
      </c>
      <c r="E160" s="42" t="s">
        <v>7077</v>
      </c>
      <c r="F160" s="57" t="s">
        <v>2787</v>
      </c>
      <c r="G160" s="58" t="s">
        <v>7109</v>
      </c>
      <c r="H160" s="58" t="s">
        <v>2123</v>
      </c>
      <c r="I160" s="63" t="s">
        <v>22</v>
      </c>
      <c r="J160" s="72">
        <v>1</v>
      </c>
      <c r="K160" s="74">
        <v>1</v>
      </c>
      <c r="L160" s="57">
        <v>70</v>
      </c>
      <c r="M160" s="63">
        <v>3.2</v>
      </c>
    </row>
    <row r="161" s="57" customFormat="1" ht="41.4" spans="1:13">
      <c r="A161" s="57" t="s">
        <v>7076</v>
      </c>
      <c r="B161" s="62">
        <v>160</v>
      </c>
      <c r="C161" s="63" t="s">
        <v>45</v>
      </c>
      <c r="D161" s="57" t="s">
        <v>171</v>
      </c>
      <c r="E161" s="42" t="s">
        <v>7077</v>
      </c>
      <c r="F161" s="58" t="s">
        <v>172</v>
      </c>
      <c r="G161" s="58" t="s">
        <v>3824</v>
      </c>
      <c r="H161" s="58" t="s">
        <v>1926</v>
      </c>
      <c r="I161" s="63" t="s">
        <v>22</v>
      </c>
      <c r="J161" s="72">
        <v>6</v>
      </c>
      <c r="K161" s="57">
        <v>0</v>
      </c>
      <c r="L161" s="57">
        <v>2</v>
      </c>
      <c r="M161" s="57">
        <v>3.1</v>
      </c>
    </row>
    <row r="162" s="57" customFormat="1" ht="55.2" spans="1:13">
      <c r="A162" s="57" t="s">
        <v>7076</v>
      </c>
      <c r="B162" s="62">
        <v>161</v>
      </c>
      <c r="C162" s="63" t="s">
        <v>45</v>
      </c>
      <c r="D162" s="57" t="s">
        <v>53</v>
      </c>
      <c r="E162" s="42" t="s">
        <v>7077</v>
      </c>
      <c r="F162" s="57" t="s">
        <v>236</v>
      </c>
      <c r="G162" s="58" t="s">
        <v>7110</v>
      </c>
      <c r="H162" s="58" t="s">
        <v>2345</v>
      </c>
      <c r="I162" s="63" t="s">
        <v>22</v>
      </c>
      <c r="J162" s="72">
        <v>5</v>
      </c>
      <c r="K162" s="57">
        <f t="shared" ref="K162:K168" si="15">(CEILING(J162*0.2,1))*1</f>
        <v>1</v>
      </c>
      <c r="L162" s="57">
        <v>11</v>
      </c>
      <c r="M162" s="63">
        <v>3.2</v>
      </c>
    </row>
    <row r="163" s="57" customFormat="1" ht="41.4" spans="1:13">
      <c r="A163" s="57" t="s">
        <v>7076</v>
      </c>
      <c r="B163" s="62">
        <v>162</v>
      </c>
      <c r="C163" s="63" t="s">
        <v>45</v>
      </c>
      <c r="D163" s="57" t="s">
        <v>322</v>
      </c>
      <c r="E163" s="42" t="s">
        <v>7077</v>
      </c>
      <c r="F163" s="57" t="s">
        <v>323</v>
      </c>
      <c r="G163" s="58" t="s">
        <v>3619</v>
      </c>
      <c r="H163" s="58" t="s">
        <v>2123</v>
      </c>
      <c r="I163" s="57" t="s">
        <v>2124</v>
      </c>
      <c r="J163" s="73">
        <v>3.1139</v>
      </c>
      <c r="K163" s="57">
        <f>(CEILING(J163*0.1,1))*1</f>
        <v>1</v>
      </c>
      <c r="L163" s="57">
        <v>26</v>
      </c>
      <c r="M163" s="63">
        <v>3.2</v>
      </c>
    </row>
    <row r="164" s="57" customFormat="1" ht="41.4" spans="1:13">
      <c r="A164" s="57" t="s">
        <v>7076</v>
      </c>
      <c r="B164" s="62">
        <v>163</v>
      </c>
      <c r="C164" s="63" t="s">
        <v>45</v>
      </c>
      <c r="D164" s="63" t="s">
        <v>89</v>
      </c>
      <c r="E164" s="42" t="s">
        <v>7077</v>
      </c>
      <c r="F164" s="57" t="s">
        <v>114</v>
      </c>
      <c r="G164" s="58" t="s">
        <v>4013</v>
      </c>
      <c r="H164" s="66" t="s">
        <v>2166</v>
      </c>
      <c r="I164" s="63" t="s">
        <v>22</v>
      </c>
      <c r="J164" s="72">
        <v>7</v>
      </c>
      <c r="K164" s="57">
        <v>0</v>
      </c>
      <c r="L164" s="57">
        <v>122</v>
      </c>
      <c r="M164" s="63">
        <v>3.2</v>
      </c>
    </row>
    <row r="165" s="57" customFormat="1" ht="41.4" spans="1:13">
      <c r="A165" s="57" t="s">
        <v>7076</v>
      </c>
      <c r="B165" s="62">
        <v>164</v>
      </c>
      <c r="C165" s="63" t="s">
        <v>45</v>
      </c>
      <c r="D165" s="57" t="s">
        <v>53</v>
      </c>
      <c r="E165" s="42" t="s">
        <v>7077</v>
      </c>
      <c r="F165" s="57" t="s">
        <v>55</v>
      </c>
      <c r="G165" s="58" t="s">
        <v>4014</v>
      </c>
      <c r="H165" s="58" t="s">
        <v>2158</v>
      </c>
      <c r="I165" s="63" t="s">
        <v>22</v>
      </c>
      <c r="J165" s="72">
        <v>5</v>
      </c>
      <c r="K165" s="57">
        <f t="shared" si="15"/>
        <v>1</v>
      </c>
      <c r="L165" s="57">
        <v>27</v>
      </c>
      <c r="M165" s="63">
        <v>3.2</v>
      </c>
    </row>
    <row r="166" s="57" customFormat="1" ht="41.4" spans="1:13">
      <c r="A166" s="57" t="s">
        <v>7076</v>
      </c>
      <c r="B166" s="62">
        <v>165</v>
      </c>
      <c r="C166" s="63" t="s">
        <v>45</v>
      </c>
      <c r="D166" s="57" t="s">
        <v>53</v>
      </c>
      <c r="E166" s="42" t="s">
        <v>7077</v>
      </c>
      <c r="F166" s="57" t="s">
        <v>249</v>
      </c>
      <c r="G166" s="58" t="s">
        <v>4015</v>
      </c>
      <c r="H166" s="58" t="s">
        <v>2158</v>
      </c>
      <c r="I166" s="63" t="s">
        <v>22</v>
      </c>
      <c r="J166" s="72">
        <v>1</v>
      </c>
      <c r="K166" s="57">
        <f t="shared" si="15"/>
        <v>1</v>
      </c>
      <c r="L166" s="57">
        <v>4</v>
      </c>
      <c r="M166" s="63">
        <v>3.2</v>
      </c>
    </row>
    <row r="167" s="57" customFormat="1" ht="41.4" spans="1:13">
      <c r="A167" s="57" t="s">
        <v>7076</v>
      </c>
      <c r="B167" s="62">
        <v>166</v>
      </c>
      <c r="C167" s="63" t="s">
        <v>45</v>
      </c>
      <c r="D167" s="57" t="s">
        <v>53</v>
      </c>
      <c r="E167" s="42" t="s">
        <v>7077</v>
      </c>
      <c r="F167" s="58" t="s">
        <v>304</v>
      </c>
      <c r="G167" s="58" t="s">
        <v>6323</v>
      </c>
      <c r="H167" s="58" t="s">
        <v>2158</v>
      </c>
      <c r="I167" s="63" t="s">
        <v>22</v>
      </c>
      <c r="J167" s="72">
        <v>1</v>
      </c>
      <c r="K167" s="57">
        <f t="shared" si="15"/>
        <v>1</v>
      </c>
      <c r="L167" s="57">
        <v>8</v>
      </c>
      <c r="M167" s="63">
        <v>3.2</v>
      </c>
    </row>
    <row r="168" s="57" customFormat="1" ht="41.4" spans="1:13">
      <c r="A168" s="57" t="s">
        <v>7076</v>
      </c>
      <c r="B168" s="62">
        <v>167</v>
      </c>
      <c r="C168" s="63" t="s">
        <v>45</v>
      </c>
      <c r="D168" s="57" t="s">
        <v>53</v>
      </c>
      <c r="E168" s="42" t="s">
        <v>7077</v>
      </c>
      <c r="F168" s="57" t="s">
        <v>304</v>
      </c>
      <c r="G168" s="58" t="s">
        <v>4017</v>
      </c>
      <c r="H168" s="58" t="s">
        <v>2158</v>
      </c>
      <c r="I168" s="63" t="s">
        <v>22</v>
      </c>
      <c r="J168" s="72">
        <v>1</v>
      </c>
      <c r="K168" s="57">
        <f t="shared" si="15"/>
        <v>1</v>
      </c>
      <c r="L168" s="57">
        <v>16</v>
      </c>
      <c r="M168" s="63">
        <v>3.2</v>
      </c>
    </row>
    <row r="169" s="57" customFormat="1" ht="69" spans="1:13">
      <c r="A169" s="57" t="s">
        <v>7076</v>
      </c>
      <c r="B169" s="62">
        <v>168</v>
      </c>
      <c r="C169" s="63" t="s">
        <v>45</v>
      </c>
      <c r="D169" s="57" t="s">
        <v>171</v>
      </c>
      <c r="E169" s="42" t="s">
        <v>7077</v>
      </c>
      <c r="F169" s="57" t="s">
        <v>172</v>
      </c>
      <c r="G169" s="58" t="s">
        <v>7111</v>
      </c>
      <c r="H169" s="58" t="s">
        <v>3256</v>
      </c>
      <c r="I169" s="63" t="s">
        <v>22</v>
      </c>
      <c r="J169" s="72">
        <v>7</v>
      </c>
      <c r="K169" s="57">
        <v>0</v>
      </c>
      <c r="L169" s="57">
        <v>2</v>
      </c>
      <c r="M169" s="57">
        <v>3.1</v>
      </c>
    </row>
    <row r="170" s="57" customFormat="1" ht="55.2" spans="1:13">
      <c r="A170" s="57" t="s">
        <v>7076</v>
      </c>
      <c r="B170" s="62">
        <v>169</v>
      </c>
      <c r="C170" s="63" t="s">
        <v>45</v>
      </c>
      <c r="D170" s="57" t="s">
        <v>53</v>
      </c>
      <c r="E170" s="42" t="s">
        <v>7077</v>
      </c>
      <c r="F170" s="57" t="s">
        <v>236</v>
      </c>
      <c r="G170" s="58" t="s">
        <v>7112</v>
      </c>
      <c r="H170" s="66" t="s">
        <v>2166</v>
      </c>
      <c r="I170" s="63" t="s">
        <v>22</v>
      </c>
      <c r="J170" s="72">
        <v>2</v>
      </c>
      <c r="K170" s="57">
        <v>0</v>
      </c>
      <c r="L170" s="57">
        <v>5</v>
      </c>
      <c r="M170" s="63">
        <v>3.2</v>
      </c>
    </row>
    <row r="171" s="57" customFormat="1" ht="41.4" spans="1:13">
      <c r="A171" s="57" t="s">
        <v>7076</v>
      </c>
      <c r="B171" s="62">
        <v>170</v>
      </c>
      <c r="C171" s="63" t="s">
        <v>45</v>
      </c>
      <c r="D171" s="57" t="s">
        <v>322</v>
      </c>
      <c r="E171" s="42" t="s">
        <v>7077</v>
      </c>
      <c r="F171" s="57" t="s">
        <v>323</v>
      </c>
      <c r="G171" s="58" t="s">
        <v>4020</v>
      </c>
      <c r="H171" s="58" t="s">
        <v>2162</v>
      </c>
      <c r="I171" s="57" t="s">
        <v>2124</v>
      </c>
      <c r="J171" s="73">
        <v>3.067</v>
      </c>
      <c r="K171" s="57">
        <f>(CEILING(J171*0.1,1))*1</f>
        <v>1</v>
      </c>
      <c r="L171" s="57">
        <v>68</v>
      </c>
      <c r="M171" s="63">
        <v>3.2</v>
      </c>
    </row>
    <row r="172" s="57" customFormat="1" ht="41.4" spans="1:13">
      <c r="A172" s="57" t="s">
        <v>7076</v>
      </c>
      <c r="B172" s="62">
        <v>171</v>
      </c>
      <c r="C172" s="63" t="s">
        <v>45</v>
      </c>
      <c r="D172" s="63" t="s">
        <v>89</v>
      </c>
      <c r="E172" s="42" t="s">
        <v>7077</v>
      </c>
      <c r="F172" s="57" t="s">
        <v>114</v>
      </c>
      <c r="G172" s="58" t="s">
        <v>4296</v>
      </c>
      <c r="H172" s="66" t="s">
        <v>2166</v>
      </c>
      <c r="I172" s="63" t="s">
        <v>22</v>
      </c>
      <c r="J172" s="72">
        <v>3</v>
      </c>
      <c r="K172" s="57">
        <v>0</v>
      </c>
      <c r="L172" s="57">
        <v>107</v>
      </c>
      <c r="M172" s="63">
        <v>3.2</v>
      </c>
    </row>
    <row r="173" s="57" customFormat="1" ht="41.4" spans="1:13">
      <c r="A173" s="57" t="s">
        <v>7076</v>
      </c>
      <c r="B173" s="62">
        <v>172</v>
      </c>
      <c r="C173" s="63" t="s">
        <v>45</v>
      </c>
      <c r="D173" s="57" t="s">
        <v>53</v>
      </c>
      <c r="E173" s="42" t="s">
        <v>7077</v>
      </c>
      <c r="F173" s="57" t="s">
        <v>249</v>
      </c>
      <c r="G173" s="58" t="s">
        <v>4298</v>
      </c>
      <c r="H173" s="58" t="s">
        <v>2158</v>
      </c>
      <c r="I173" s="63" t="s">
        <v>22</v>
      </c>
      <c r="J173" s="72">
        <v>1</v>
      </c>
      <c r="K173" s="57">
        <f>(CEILING(J173*0.2,1))*1</f>
        <v>1</v>
      </c>
      <c r="L173" s="57">
        <v>6</v>
      </c>
      <c r="M173" s="63">
        <v>3.2</v>
      </c>
    </row>
    <row r="174" s="57" customFormat="1" ht="69" spans="1:13">
      <c r="A174" s="57" t="s">
        <v>7076</v>
      </c>
      <c r="B174" s="62">
        <v>173</v>
      </c>
      <c r="C174" s="63" t="s">
        <v>45</v>
      </c>
      <c r="D174" s="57" t="s">
        <v>171</v>
      </c>
      <c r="E174" s="42" t="s">
        <v>7077</v>
      </c>
      <c r="F174" s="57" t="s">
        <v>172</v>
      </c>
      <c r="G174" s="58" t="s">
        <v>7113</v>
      </c>
      <c r="H174" s="58" t="s">
        <v>3256</v>
      </c>
      <c r="I174" s="63" t="s">
        <v>22</v>
      </c>
      <c r="J174" s="72">
        <v>4</v>
      </c>
      <c r="K174" s="57">
        <v>0</v>
      </c>
      <c r="L174" s="57">
        <v>2</v>
      </c>
      <c r="M174" s="57">
        <v>3.1</v>
      </c>
    </row>
    <row r="175" s="57" customFormat="1" ht="55.2" spans="1:13">
      <c r="A175" s="57" t="s">
        <v>7076</v>
      </c>
      <c r="B175" s="62">
        <v>174</v>
      </c>
      <c r="C175" s="63" t="s">
        <v>45</v>
      </c>
      <c r="D175" s="57" t="s">
        <v>53</v>
      </c>
      <c r="E175" s="42" t="s">
        <v>7077</v>
      </c>
      <c r="F175" s="57" t="s">
        <v>236</v>
      </c>
      <c r="G175" s="58" t="s">
        <v>7114</v>
      </c>
      <c r="H175" s="66" t="s">
        <v>2166</v>
      </c>
      <c r="I175" s="63" t="s">
        <v>22</v>
      </c>
      <c r="J175" s="72">
        <v>1</v>
      </c>
      <c r="K175" s="57">
        <v>0</v>
      </c>
      <c r="L175" s="57">
        <v>5</v>
      </c>
      <c r="M175" s="63">
        <v>3.2</v>
      </c>
    </row>
    <row r="176" s="57" customFormat="1" ht="41.4" spans="1:13">
      <c r="A176" s="57" t="s">
        <v>7076</v>
      </c>
      <c r="B176" s="62">
        <v>175</v>
      </c>
      <c r="C176" s="63" t="s">
        <v>45</v>
      </c>
      <c r="D176" s="57" t="s">
        <v>53</v>
      </c>
      <c r="E176" s="42" t="s">
        <v>7077</v>
      </c>
      <c r="F176" s="57" t="s">
        <v>236</v>
      </c>
      <c r="G176" s="58" t="s">
        <v>4302</v>
      </c>
      <c r="H176" s="66" t="s">
        <v>2166</v>
      </c>
      <c r="I176" s="63" t="s">
        <v>22</v>
      </c>
      <c r="J176" s="72">
        <v>3</v>
      </c>
      <c r="K176" s="57">
        <v>0</v>
      </c>
      <c r="L176" s="57">
        <v>3</v>
      </c>
      <c r="M176" s="63">
        <v>3.2</v>
      </c>
    </row>
    <row r="177" s="57" customFormat="1" ht="41.4" spans="1:13">
      <c r="A177" s="57" t="s">
        <v>7076</v>
      </c>
      <c r="B177" s="62">
        <v>176</v>
      </c>
      <c r="C177" s="63" t="s">
        <v>45</v>
      </c>
      <c r="D177" s="57" t="s">
        <v>322</v>
      </c>
      <c r="E177" s="42" t="s">
        <v>7077</v>
      </c>
      <c r="F177" s="57" t="s">
        <v>323</v>
      </c>
      <c r="G177" s="58" t="s">
        <v>4301</v>
      </c>
      <c r="H177" s="58" t="s">
        <v>2162</v>
      </c>
      <c r="I177" s="57" t="s">
        <v>2124</v>
      </c>
      <c r="J177" s="73">
        <v>0.9</v>
      </c>
      <c r="K177" s="57">
        <f>(CEILING(J177*0.1,1))*1</f>
        <v>1</v>
      </c>
      <c r="L177" s="57">
        <v>38</v>
      </c>
      <c r="M177" s="63">
        <v>3.2</v>
      </c>
    </row>
    <row r="178" s="57" customFormat="1" ht="41.4" spans="1:13">
      <c r="A178" s="57" t="s">
        <v>7076</v>
      </c>
      <c r="B178" s="62">
        <v>177</v>
      </c>
      <c r="C178" s="63" t="s">
        <v>45</v>
      </c>
      <c r="D178" s="63" t="s">
        <v>89</v>
      </c>
      <c r="E178" s="42" t="s">
        <v>7077</v>
      </c>
      <c r="F178" s="58" t="s">
        <v>114</v>
      </c>
      <c r="G178" s="58" t="s">
        <v>3403</v>
      </c>
      <c r="H178" s="66" t="s">
        <v>2166</v>
      </c>
      <c r="I178" s="63" t="s">
        <v>22</v>
      </c>
      <c r="J178" s="72">
        <v>1</v>
      </c>
      <c r="K178" s="57">
        <v>0</v>
      </c>
      <c r="L178" s="57">
        <v>11</v>
      </c>
      <c r="M178" s="63">
        <v>3.2</v>
      </c>
    </row>
    <row r="179" s="57" customFormat="1" ht="41.4" spans="1:13">
      <c r="A179" s="57" t="s">
        <v>7076</v>
      </c>
      <c r="B179" s="62">
        <v>178</v>
      </c>
      <c r="C179" s="63" t="s">
        <v>45</v>
      </c>
      <c r="D179" s="57" t="s">
        <v>53</v>
      </c>
      <c r="E179" s="42" t="s">
        <v>7077</v>
      </c>
      <c r="F179" s="57" t="s">
        <v>249</v>
      </c>
      <c r="G179" s="58" t="s">
        <v>6329</v>
      </c>
      <c r="H179" s="58" t="s">
        <v>2158</v>
      </c>
      <c r="I179" s="63" t="s">
        <v>22</v>
      </c>
      <c r="J179" s="72">
        <v>1</v>
      </c>
      <c r="K179" s="57">
        <f t="shared" ref="K179:K181" si="16">(CEILING(J179*0.2,1))*1</f>
        <v>1</v>
      </c>
      <c r="L179" s="57">
        <v>6</v>
      </c>
      <c r="M179" s="63">
        <v>3.2</v>
      </c>
    </row>
    <row r="180" s="57" customFormat="1" ht="41.4" spans="1:13">
      <c r="A180" s="57" t="s">
        <v>7076</v>
      </c>
      <c r="B180" s="62">
        <v>179</v>
      </c>
      <c r="C180" s="63" t="s">
        <v>45</v>
      </c>
      <c r="D180" s="57" t="s">
        <v>53</v>
      </c>
      <c r="E180" s="42" t="s">
        <v>7077</v>
      </c>
      <c r="F180" s="57" t="s">
        <v>304</v>
      </c>
      <c r="G180" s="58" t="s">
        <v>3876</v>
      </c>
      <c r="H180" s="58" t="s">
        <v>2158</v>
      </c>
      <c r="I180" s="63" t="s">
        <v>22</v>
      </c>
      <c r="J180" s="72">
        <v>1</v>
      </c>
      <c r="K180" s="57">
        <f t="shared" si="16"/>
        <v>1</v>
      </c>
      <c r="L180" s="57">
        <v>16</v>
      </c>
      <c r="M180" s="63">
        <v>3.2</v>
      </c>
    </row>
    <row r="181" s="57" customFormat="1" ht="41.4" spans="1:13">
      <c r="A181" s="57" t="s">
        <v>7076</v>
      </c>
      <c r="B181" s="62">
        <v>180</v>
      </c>
      <c r="C181" s="63" t="s">
        <v>45</v>
      </c>
      <c r="D181" s="57" t="s">
        <v>53</v>
      </c>
      <c r="E181" s="42" t="s">
        <v>7077</v>
      </c>
      <c r="F181" s="57" t="s">
        <v>304</v>
      </c>
      <c r="G181" s="58" t="s">
        <v>6179</v>
      </c>
      <c r="H181" s="58" t="s">
        <v>2158</v>
      </c>
      <c r="I181" s="63" t="s">
        <v>22</v>
      </c>
      <c r="J181" s="72">
        <v>1</v>
      </c>
      <c r="K181" s="57">
        <f t="shared" si="16"/>
        <v>1</v>
      </c>
      <c r="L181" s="57">
        <v>16</v>
      </c>
      <c r="M181" s="63">
        <v>3.2</v>
      </c>
    </row>
    <row r="182" s="57" customFormat="1" ht="41.4" spans="1:13">
      <c r="A182" s="57" t="s">
        <v>7076</v>
      </c>
      <c r="B182" s="62">
        <v>181</v>
      </c>
      <c r="C182" s="63" t="s">
        <v>45</v>
      </c>
      <c r="D182" s="63" t="s">
        <v>89</v>
      </c>
      <c r="E182" s="42" t="s">
        <v>7077</v>
      </c>
      <c r="F182" s="57" t="s">
        <v>114</v>
      </c>
      <c r="G182" s="58" t="s">
        <v>3403</v>
      </c>
      <c r="H182" s="66" t="s">
        <v>2166</v>
      </c>
      <c r="I182" s="63" t="s">
        <v>22</v>
      </c>
      <c r="J182" s="72">
        <v>4</v>
      </c>
      <c r="K182" s="57">
        <v>0</v>
      </c>
      <c r="L182" s="57">
        <v>43</v>
      </c>
      <c r="M182" s="63">
        <v>3.2</v>
      </c>
    </row>
    <row r="183" s="57" customFormat="1" ht="41.4" spans="1:13">
      <c r="A183" s="57" t="s">
        <v>7076</v>
      </c>
      <c r="B183" s="62">
        <v>182</v>
      </c>
      <c r="C183" s="63" t="s">
        <v>45</v>
      </c>
      <c r="D183" s="57" t="s">
        <v>53</v>
      </c>
      <c r="E183" s="42" t="s">
        <v>7077</v>
      </c>
      <c r="F183" s="57" t="s">
        <v>249</v>
      </c>
      <c r="G183" s="58" t="s">
        <v>6329</v>
      </c>
      <c r="H183" s="58" t="s">
        <v>2158</v>
      </c>
      <c r="I183" s="63" t="s">
        <v>22</v>
      </c>
      <c r="J183" s="72">
        <v>1</v>
      </c>
      <c r="K183" s="57">
        <f>(CEILING(J183*0.2,1))*1</f>
        <v>1</v>
      </c>
      <c r="L183" s="57">
        <v>6</v>
      </c>
      <c r="M183" s="63">
        <v>3.2</v>
      </c>
    </row>
    <row r="184" s="57" customFormat="1" ht="69" spans="1:13">
      <c r="A184" s="57" t="s">
        <v>7076</v>
      </c>
      <c r="B184" s="62">
        <v>183</v>
      </c>
      <c r="C184" s="63" t="s">
        <v>45</v>
      </c>
      <c r="D184" s="57" t="s">
        <v>171</v>
      </c>
      <c r="E184" s="42" t="s">
        <v>7077</v>
      </c>
      <c r="F184" s="57" t="s">
        <v>172</v>
      </c>
      <c r="G184" s="58" t="s">
        <v>2714</v>
      </c>
      <c r="H184" s="58" t="s">
        <v>3256</v>
      </c>
      <c r="I184" s="63" t="s">
        <v>22</v>
      </c>
      <c r="J184" s="72">
        <v>1</v>
      </c>
      <c r="K184" s="57">
        <v>0</v>
      </c>
      <c r="L184" s="57">
        <v>0.24</v>
      </c>
      <c r="M184" s="57">
        <v>3.1</v>
      </c>
    </row>
    <row r="185" s="57" customFormat="1" ht="69" spans="1:13">
      <c r="A185" s="57" t="s">
        <v>7076</v>
      </c>
      <c r="B185" s="62">
        <v>184</v>
      </c>
      <c r="C185" s="63" t="s">
        <v>45</v>
      </c>
      <c r="D185" s="57" t="s">
        <v>171</v>
      </c>
      <c r="E185" s="42" t="s">
        <v>7077</v>
      </c>
      <c r="F185" s="58" t="s">
        <v>172</v>
      </c>
      <c r="G185" s="58" t="s">
        <v>3405</v>
      </c>
      <c r="H185" s="58" t="s">
        <v>3256</v>
      </c>
      <c r="I185" s="63" t="s">
        <v>22</v>
      </c>
      <c r="J185" s="72">
        <v>4</v>
      </c>
      <c r="K185" s="57">
        <v>0</v>
      </c>
      <c r="L185" s="57">
        <v>1</v>
      </c>
      <c r="M185" s="57">
        <v>3.1</v>
      </c>
    </row>
    <row r="186" s="57" customFormat="1" ht="55.2" spans="1:13">
      <c r="A186" s="57" t="s">
        <v>7076</v>
      </c>
      <c r="B186" s="62">
        <v>185</v>
      </c>
      <c r="C186" s="63" t="s">
        <v>45</v>
      </c>
      <c r="D186" s="57" t="s">
        <v>53</v>
      </c>
      <c r="E186" s="42" t="s">
        <v>7077</v>
      </c>
      <c r="F186" s="57" t="s">
        <v>236</v>
      </c>
      <c r="G186" s="58" t="s">
        <v>7105</v>
      </c>
      <c r="H186" s="66" t="s">
        <v>2166</v>
      </c>
      <c r="I186" s="63" t="s">
        <v>22</v>
      </c>
      <c r="J186" s="72">
        <v>2</v>
      </c>
      <c r="K186" s="57">
        <v>0</v>
      </c>
      <c r="L186" s="57">
        <v>8</v>
      </c>
      <c r="M186" s="63">
        <v>3.2</v>
      </c>
    </row>
    <row r="187" s="57" customFormat="1" ht="41.4" spans="1:13">
      <c r="A187" s="57" t="s">
        <v>7076</v>
      </c>
      <c r="B187" s="62">
        <v>186</v>
      </c>
      <c r="C187" s="63" t="s">
        <v>45</v>
      </c>
      <c r="D187" s="57" t="s">
        <v>53</v>
      </c>
      <c r="E187" s="42" t="s">
        <v>7077</v>
      </c>
      <c r="F187" s="57" t="s">
        <v>236</v>
      </c>
      <c r="G187" s="58" t="s">
        <v>2667</v>
      </c>
      <c r="H187" s="66" t="s">
        <v>2166</v>
      </c>
      <c r="I187" s="63" t="s">
        <v>22</v>
      </c>
      <c r="J187" s="72">
        <v>1</v>
      </c>
      <c r="K187" s="57">
        <f t="shared" ref="K187:K191" si="17">(CEILING(J187*0.2,1))*1</f>
        <v>1</v>
      </c>
      <c r="L187" s="57">
        <v>1</v>
      </c>
      <c r="M187" s="63">
        <v>3.2</v>
      </c>
    </row>
    <row r="188" s="57" customFormat="1" ht="41.4" spans="1:13">
      <c r="A188" s="57" t="s">
        <v>7076</v>
      </c>
      <c r="B188" s="62">
        <v>187</v>
      </c>
      <c r="C188" s="63" t="s">
        <v>45</v>
      </c>
      <c r="D188" s="57" t="s">
        <v>322</v>
      </c>
      <c r="E188" s="42" t="s">
        <v>7077</v>
      </c>
      <c r="F188" s="57" t="s">
        <v>323</v>
      </c>
      <c r="G188" s="58" t="s">
        <v>2668</v>
      </c>
      <c r="H188" s="58" t="s">
        <v>2162</v>
      </c>
      <c r="I188" s="57" t="s">
        <v>2124</v>
      </c>
      <c r="J188" s="73">
        <v>0.9</v>
      </c>
      <c r="K188" s="57">
        <f>(CEILING(J188*0.1,1))*1</f>
        <v>1</v>
      </c>
      <c r="L188" s="57">
        <v>25</v>
      </c>
      <c r="M188" s="63">
        <v>3.2</v>
      </c>
    </row>
    <row r="189" s="57" customFormat="1" ht="41.4" spans="1:13">
      <c r="A189" s="57" t="s">
        <v>7076</v>
      </c>
      <c r="B189" s="62">
        <v>188</v>
      </c>
      <c r="C189" s="63" t="s">
        <v>45</v>
      </c>
      <c r="D189" s="63" t="s">
        <v>89</v>
      </c>
      <c r="E189" s="42" t="s">
        <v>7077</v>
      </c>
      <c r="F189" s="57" t="s">
        <v>114</v>
      </c>
      <c r="G189" s="58" t="s">
        <v>2710</v>
      </c>
      <c r="H189" s="66" t="s">
        <v>2166</v>
      </c>
      <c r="I189" s="63" t="s">
        <v>22</v>
      </c>
      <c r="J189" s="72">
        <v>12</v>
      </c>
      <c r="K189" s="57">
        <v>0</v>
      </c>
      <c r="L189" s="57">
        <v>85</v>
      </c>
      <c r="M189" s="63">
        <v>3.2</v>
      </c>
    </row>
    <row r="190" s="57" customFormat="1" ht="41.4" spans="1:13">
      <c r="A190" s="57" t="s">
        <v>7076</v>
      </c>
      <c r="B190" s="62">
        <v>189</v>
      </c>
      <c r="C190" s="63" t="s">
        <v>45</v>
      </c>
      <c r="D190" s="57" t="s">
        <v>53</v>
      </c>
      <c r="E190" s="42" t="s">
        <v>7077</v>
      </c>
      <c r="F190" s="57" t="s">
        <v>55</v>
      </c>
      <c r="G190" s="58" t="s">
        <v>2687</v>
      </c>
      <c r="H190" s="58" t="s">
        <v>2158</v>
      </c>
      <c r="I190" s="63" t="s">
        <v>22</v>
      </c>
      <c r="J190" s="72">
        <v>3</v>
      </c>
      <c r="K190" s="57">
        <f t="shared" si="17"/>
        <v>1</v>
      </c>
      <c r="L190" s="57">
        <v>12</v>
      </c>
      <c r="M190" s="63">
        <v>3.2</v>
      </c>
    </row>
    <row r="191" s="57" customFormat="1" ht="41.4" spans="1:13">
      <c r="A191" s="57" t="s">
        <v>7076</v>
      </c>
      <c r="B191" s="62">
        <v>190</v>
      </c>
      <c r="C191" s="63" t="s">
        <v>45</v>
      </c>
      <c r="D191" s="57" t="s">
        <v>53</v>
      </c>
      <c r="E191" s="42" t="s">
        <v>7077</v>
      </c>
      <c r="F191" s="57" t="s">
        <v>304</v>
      </c>
      <c r="G191" s="58" t="s">
        <v>2711</v>
      </c>
      <c r="H191" s="58" t="s">
        <v>2158</v>
      </c>
      <c r="I191" s="63" t="s">
        <v>22</v>
      </c>
      <c r="J191" s="72">
        <v>2</v>
      </c>
      <c r="K191" s="57">
        <f t="shared" si="17"/>
        <v>1</v>
      </c>
      <c r="L191" s="57">
        <v>12</v>
      </c>
      <c r="M191" s="63">
        <v>3.2</v>
      </c>
    </row>
    <row r="192" s="57" customFormat="1" ht="69" spans="1:13">
      <c r="A192" s="57" t="s">
        <v>7076</v>
      </c>
      <c r="B192" s="62">
        <v>191</v>
      </c>
      <c r="C192" s="63" t="s">
        <v>45</v>
      </c>
      <c r="D192" s="57" t="s">
        <v>171</v>
      </c>
      <c r="E192" s="42" t="s">
        <v>7077</v>
      </c>
      <c r="F192" s="58" t="s">
        <v>172</v>
      </c>
      <c r="G192" s="58" t="s">
        <v>2714</v>
      </c>
      <c r="H192" s="58" t="s">
        <v>3256</v>
      </c>
      <c r="I192" s="63" t="s">
        <v>22</v>
      </c>
      <c r="J192" s="72">
        <v>11</v>
      </c>
      <c r="K192" s="57">
        <v>0</v>
      </c>
      <c r="L192" s="57">
        <v>3</v>
      </c>
      <c r="M192" s="57">
        <v>3.1</v>
      </c>
    </row>
    <row r="193" s="57" customFormat="1" ht="55.2" spans="1:13">
      <c r="A193" s="57" t="s">
        <v>7076</v>
      </c>
      <c r="B193" s="62">
        <v>192</v>
      </c>
      <c r="C193" s="63" t="s">
        <v>45</v>
      </c>
      <c r="D193" s="57" t="s">
        <v>53</v>
      </c>
      <c r="E193" s="42" t="s">
        <v>7077</v>
      </c>
      <c r="F193" s="57" t="s">
        <v>236</v>
      </c>
      <c r="G193" s="58" t="s">
        <v>7115</v>
      </c>
      <c r="H193" s="66" t="s">
        <v>2166</v>
      </c>
      <c r="I193" s="63" t="s">
        <v>22</v>
      </c>
      <c r="J193" s="72">
        <v>4</v>
      </c>
      <c r="K193" s="57">
        <v>0</v>
      </c>
      <c r="L193" s="57">
        <v>9</v>
      </c>
      <c r="M193" s="63">
        <v>3.2</v>
      </c>
    </row>
    <row r="194" s="57" customFormat="1" ht="55.2" spans="1:13">
      <c r="A194" s="57" t="s">
        <v>7076</v>
      </c>
      <c r="B194" s="62">
        <v>193</v>
      </c>
      <c r="C194" s="63" t="s">
        <v>45</v>
      </c>
      <c r="D194" s="57" t="s">
        <v>53</v>
      </c>
      <c r="E194" s="42" t="s">
        <v>7077</v>
      </c>
      <c r="F194" s="57" t="s">
        <v>236</v>
      </c>
      <c r="G194" s="58" t="s">
        <v>7116</v>
      </c>
      <c r="H194" s="66" t="s">
        <v>2166</v>
      </c>
      <c r="I194" s="63" t="s">
        <v>22</v>
      </c>
      <c r="J194" s="72">
        <v>1</v>
      </c>
      <c r="K194" s="57">
        <f t="shared" ref="K194:K198" si="18">(CEILING(J194*0.2,1))*1</f>
        <v>1</v>
      </c>
      <c r="L194" s="57">
        <v>4</v>
      </c>
      <c r="M194" s="63">
        <v>3.2</v>
      </c>
    </row>
    <row r="195" s="57" customFormat="1" ht="41.4" spans="1:13">
      <c r="A195" s="57" t="s">
        <v>7076</v>
      </c>
      <c r="B195" s="62">
        <v>194</v>
      </c>
      <c r="C195" s="63" t="s">
        <v>45</v>
      </c>
      <c r="D195" s="57" t="s">
        <v>322</v>
      </c>
      <c r="E195" s="42" t="s">
        <v>7077</v>
      </c>
      <c r="F195" s="57" t="s">
        <v>323</v>
      </c>
      <c r="G195" s="58" t="s">
        <v>2688</v>
      </c>
      <c r="H195" s="58" t="s">
        <v>2162</v>
      </c>
      <c r="I195" s="57" t="s">
        <v>2124</v>
      </c>
      <c r="J195" s="73">
        <v>2.8915</v>
      </c>
      <c r="K195" s="57">
        <f>(CEILING(J195*0.1,1))*1</f>
        <v>1</v>
      </c>
      <c r="L195" s="57">
        <v>46</v>
      </c>
      <c r="M195" s="63">
        <v>3.2</v>
      </c>
    </row>
    <row r="196" s="57" customFormat="1" ht="41.4" spans="1:13">
      <c r="A196" s="57" t="s">
        <v>7076</v>
      </c>
      <c r="B196" s="62">
        <v>195</v>
      </c>
      <c r="C196" s="63" t="s">
        <v>45</v>
      </c>
      <c r="D196" s="57" t="s">
        <v>53</v>
      </c>
      <c r="E196" s="42" t="s">
        <v>7077</v>
      </c>
      <c r="F196" s="57" t="s">
        <v>289</v>
      </c>
      <c r="G196" s="58" t="s">
        <v>7117</v>
      </c>
      <c r="H196" s="58" t="s">
        <v>3582</v>
      </c>
      <c r="I196" s="63" t="s">
        <v>22</v>
      </c>
      <c r="J196" s="72">
        <v>1</v>
      </c>
      <c r="K196" s="57">
        <f t="shared" si="18"/>
        <v>1</v>
      </c>
      <c r="L196" s="57">
        <v>22</v>
      </c>
      <c r="M196" s="63">
        <v>3.2</v>
      </c>
    </row>
    <row r="197" s="57" customFormat="1" ht="41.4" spans="1:13">
      <c r="A197" s="57" t="s">
        <v>7076</v>
      </c>
      <c r="B197" s="62">
        <v>196</v>
      </c>
      <c r="C197" s="63" t="s">
        <v>45</v>
      </c>
      <c r="D197" s="63" t="s">
        <v>89</v>
      </c>
      <c r="E197" s="42" t="s">
        <v>7077</v>
      </c>
      <c r="F197" s="58" t="s">
        <v>114</v>
      </c>
      <c r="G197" s="58" t="s">
        <v>2766</v>
      </c>
      <c r="H197" s="66" t="s">
        <v>2166</v>
      </c>
      <c r="I197" s="63" t="s">
        <v>22</v>
      </c>
      <c r="J197" s="72">
        <v>7</v>
      </c>
      <c r="K197" s="57">
        <v>0</v>
      </c>
      <c r="L197" s="57">
        <v>353</v>
      </c>
      <c r="M197" s="63">
        <v>3.2</v>
      </c>
    </row>
    <row r="198" s="57" customFormat="1" ht="41.4" spans="1:13">
      <c r="A198" s="57" t="s">
        <v>7076</v>
      </c>
      <c r="B198" s="62">
        <v>197</v>
      </c>
      <c r="C198" s="63" t="s">
        <v>45</v>
      </c>
      <c r="D198" s="57" t="s">
        <v>53</v>
      </c>
      <c r="E198" s="42" t="s">
        <v>7077</v>
      </c>
      <c r="F198" s="57" t="s">
        <v>55</v>
      </c>
      <c r="G198" s="58" t="s">
        <v>2605</v>
      </c>
      <c r="H198" s="58" t="s">
        <v>2158</v>
      </c>
      <c r="I198" s="63" t="s">
        <v>22</v>
      </c>
      <c r="J198" s="72">
        <v>4</v>
      </c>
      <c r="K198" s="57">
        <f t="shared" si="18"/>
        <v>1</v>
      </c>
      <c r="L198" s="57">
        <v>92</v>
      </c>
      <c r="M198" s="63">
        <v>3.2</v>
      </c>
    </row>
    <row r="199" s="57" customFormat="1" ht="55.2" spans="1:13">
      <c r="A199" s="57" t="s">
        <v>7076</v>
      </c>
      <c r="B199" s="62">
        <v>198</v>
      </c>
      <c r="C199" s="63" t="s">
        <v>45</v>
      </c>
      <c r="D199" s="57" t="s">
        <v>171</v>
      </c>
      <c r="E199" s="42" t="s">
        <v>7077</v>
      </c>
      <c r="F199" s="58" t="s">
        <v>172</v>
      </c>
      <c r="G199" s="58" t="s">
        <v>2598</v>
      </c>
      <c r="H199" s="58" t="s">
        <v>1809</v>
      </c>
      <c r="I199" s="63" t="s">
        <v>22</v>
      </c>
      <c r="J199" s="72">
        <v>7</v>
      </c>
      <c r="K199" s="57">
        <v>0</v>
      </c>
      <c r="L199" s="57">
        <v>5</v>
      </c>
      <c r="M199" s="63">
        <v>3.2</v>
      </c>
    </row>
    <row r="200" s="57" customFormat="1" ht="55.2" spans="1:13">
      <c r="A200" s="57" t="s">
        <v>7076</v>
      </c>
      <c r="B200" s="62">
        <v>199</v>
      </c>
      <c r="C200" s="63" t="s">
        <v>45</v>
      </c>
      <c r="D200" s="57" t="s">
        <v>53</v>
      </c>
      <c r="E200" s="42" t="s">
        <v>7077</v>
      </c>
      <c r="F200" s="57" t="s">
        <v>236</v>
      </c>
      <c r="G200" s="58" t="s">
        <v>2613</v>
      </c>
      <c r="H200" s="58" t="s">
        <v>3349</v>
      </c>
      <c r="I200" s="63" t="s">
        <v>22</v>
      </c>
      <c r="J200" s="72">
        <v>1</v>
      </c>
      <c r="K200" s="57">
        <v>0</v>
      </c>
      <c r="L200" s="57">
        <v>5</v>
      </c>
      <c r="M200" s="63">
        <v>3.2</v>
      </c>
    </row>
    <row r="201" s="57" customFormat="1" ht="41.4" spans="1:13">
      <c r="A201" s="57" t="s">
        <v>7076</v>
      </c>
      <c r="B201" s="62">
        <v>200</v>
      </c>
      <c r="C201" s="63" t="s">
        <v>45</v>
      </c>
      <c r="D201" s="57" t="s">
        <v>53</v>
      </c>
      <c r="E201" s="42" t="s">
        <v>7077</v>
      </c>
      <c r="F201" s="57" t="s">
        <v>236</v>
      </c>
      <c r="G201" s="58" t="s">
        <v>2614</v>
      </c>
      <c r="H201" s="66" t="s">
        <v>3351</v>
      </c>
      <c r="I201" s="63" t="s">
        <v>22</v>
      </c>
      <c r="J201" s="72">
        <v>10</v>
      </c>
      <c r="K201" s="57">
        <v>0</v>
      </c>
      <c r="L201" s="57">
        <v>10</v>
      </c>
      <c r="M201" s="63">
        <v>3.2</v>
      </c>
    </row>
    <row r="202" s="57" customFormat="1" ht="41.4" spans="1:13">
      <c r="A202" s="57" t="s">
        <v>7076</v>
      </c>
      <c r="B202" s="62">
        <v>201</v>
      </c>
      <c r="C202" s="63" t="s">
        <v>45</v>
      </c>
      <c r="D202" s="57" t="s">
        <v>322</v>
      </c>
      <c r="E202" s="42" t="s">
        <v>7077</v>
      </c>
      <c r="F202" s="57" t="s">
        <v>323</v>
      </c>
      <c r="G202" s="58" t="s">
        <v>2767</v>
      </c>
      <c r="H202" s="58" t="s">
        <v>2162</v>
      </c>
      <c r="I202" s="57" t="s">
        <v>2124</v>
      </c>
      <c r="J202" s="73">
        <v>33.6711</v>
      </c>
      <c r="K202" s="57">
        <f>(CEILING(J202*0.1,1))*1</f>
        <v>4</v>
      </c>
      <c r="L202" s="57">
        <v>1825</v>
      </c>
      <c r="M202" s="63">
        <v>3.2</v>
      </c>
    </row>
    <row r="203" s="57" customFormat="1" ht="41.4" spans="1:13">
      <c r="A203" s="57" t="s">
        <v>7076</v>
      </c>
      <c r="B203" s="62">
        <v>202</v>
      </c>
      <c r="C203" s="63" t="s">
        <v>45</v>
      </c>
      <c r="D203" s="63" t="s">
        <v>89</v>
      </c>
      <c r="E203" s="42" t="s">
        <v>7077</v>
      </c>
      <c r="F203" s="57" t="s">
        <v>114</v>
      </c>
      <c r="G203" s="58" t="s">
        <v>7118</v>
      </c>
      <c r="H203" s="58" t="s">
        <v>7119</v>
      </c>
      <c r="I203" s="63" t="s">
        <v>22</v>
      </c>
      <c r="J203" s="72">
        <v>2</v>
      </c>
      <c r="K203" s="57">
        <v>0</v>
      </c>
      <c r="L203" s="57">
        <v>101</v>
      </c>
      <c r="M203" s="63">
        <v>3.2</v>
      </c>
    </row>
    <row r="204" s="57" customFormat="1" ht="41.4" spans="1:13">
      <c r="A204" s="57" t="s">
        <v>7076</v>
      </c>
      <c r="B204" s="62">
        <v>203</v>
      </c>
      <c r="C204" s="63" t="s">
        <v>45</v>
      </c>
      <c r="D204" s="63" t="s">
        <v>89</v>
      </c>
      <c r="E204" s="42" t="s">
        <v>7077</v>
      </c>
      <c r="F204" s="57" t="s">
        <v>90</v>
      </c>
      <c r="G204" s="58" t="s">
        <v>7120</v>
      </c>
      <c r="H204" s="58" t="s">
        <v>7119</v>
      </c>
      <c r="I204" s="63" t="s">
        <v>22</v>
      </c>
      <c r="J204" s="72">
        <v>1</v>
      </c>
      <c r="K204" s="57">
        <v>0</v>
      </c>
      <c r="L204" s="57">
        <v>53</v>
      </c>
      <c r="M204" s="63">
        <v>3.2</v>
      </c>
    </row>
    <row r="205" s="57" customFormat="1" ht="41.4" spans="1:13">
      <c r="A205" s="57" t="s">
        <v>7076</v>
      </c>
      <c r="B205" s="62">
        <v>204</v>
      </c>
      <c r="C205" s="63" t="s">
        <v>45</v>
      </c>
      <c r="D205" s="57" t="s">
        <v>53</v>
      </c>
      <c r="E205" s="42" t="s">
        <v>7077</v>
      </c>
      <c r="F205" s="57" t="s">
        <v>304</v>
      </c>
      <c r="G205" s="58" t="s">
        <v>7121</v>
      </c>
      <c r="H205" s="66" t="s">
        <v>7122</v>
      </c>
      <c r="I205" s="63" t="s">
        <v>22</v>
      </c>
      <c r="J205" s="72">
        <v>1</v>
      </c>
      <c r="K205" s="57">
        <f t="shared" ref="K205:K210" si="19">(CEILING(J205*0.2,1))*1</f>
        <v>1</v>
      </c>
      <c r="L205" s="57">
        <v>24</v>
      </c>
      <c r="M205" s="63">
        <v>3.2</v>
      </c>
    </row>
    <row r="206" s="57" customFormat="1" ht="41.4" spans="1:13">
      <c r="A206" s="57" t="s">
        <v>7076</v>
      </c>
      <c r="B206" s="62">
        <v>205</v>
      </c>
      <c r="C206" s="63" t="s">
        <v>45</v>
      </c>
      <c r="D206" s="57" t="s">
        <v>171</v>
      </c>
      <c r="E206" s="42" t="s">
        <v>7077</v>
      </c>
      <c r="F206" s="57" t="s">
        <v>172</v>
      </c>
      <c r="G206" s="58" t="s">
        <v>7123</v>
      </c>
      <c r="H206" s="66" t="s">
        <v>1869</v>
      </c>
      <c r="I206" s="63" t="s">
        <v>22</v>
      </c>
      <c r="J206" s="72">
        <v>1</v>
      </c>
      <c r="K206" s="57">
        <v>0</v>
      </c>
      <c r="L206" s="57">
        <v>1</v>
      </c>
      <c r="M206" s="63">
        <v>3.2</v>
      </c>
    </row>
    <row r="207" s="57" customFormat="1" ht="41.4" spans="1:13">
      <c r="A207" s="57" t="s">
        <v>7076</v>
      </c>
      <c r="B207" s="62">
        <v>206</v>
      </c>
      <c r="C207" s="63" t="s">
        <v>45</v>
      </c>
      <c r="D207" s="57" t="s">
        <v>322</v>
      </c>
      <c r="E207" s="42" t="s">
        <v>7077</v>
      </c>
      <c r="F207" s="58" t="s">
        <v>323</v>
      </c>
      <c r="G207" s="58" t="s">
        <v>7124</v>
      </c>
      <c r="H207" s="66" t="s">
        <v>7122</v>
      </c>
      <c r="I207" s="57" t="s">
        <v>2124</v>
      </c>
      <c r="J207" s="73">
        <v>35.274</v>
      </c>
      <c r="K207" s="57">
        <f>(CEILING(J207*0.1,1))*1</f>
        <v>4</v>
      </c>
      <c r="L207" s="57">
        <v>1719</v>
      </c>
      <c r="M207" s="63">
        <v>3.2</v>
      </c>
    </row>
    <row r="208" s="57" customFormat="1" ht="55.2" spans="1:13">
      <c r="A208" s="57" t="s">
        <v>7076</v>
      </c>
      <c r="B208" s="62">
        <v>207</v>
      </c>
      <c r="C208" s="63" t="s">
        <v>45</v>
      </c>
      <c r="D208" s="57" t="s">
        <v>53</v>
      </c>
      <c r="E208" s="42" t="s">
        <v>7077</v>
      </c>
      <c r="F208" s="57" t="s">
        <v>877</v>
      </c>
      <c r="G208" s="58" t="s">
        <v>7125</v>
      </c>
      <c r="H208" s="66" t="s">
        <v>7122</v>
      </c>
      <c r="I208" s="63" t="s">
        <v>22</v>
      </c>
      <c r="J208" s="72">
        <v>3</v>
      </c>
      <c r="K208" s="57">
        <f t="shared" si="19"/>
        <v>1</v>
      </c>
      <c r="L208" s="57">
        <v>175</v>
      </c>
      <c r="M208" s="63">
        <v>3.2</v>
      </c>
    </row>
    <row r="209" s="57" customFormat="1" ht="41.4" spans="1:13">
      <c r="A209" s="57" t="s">
        <v>7076</v>
      </c>
      <c r="B209" s="62">
        <v>208</v>
      </c>
      <c r="C209" s="63" t="s">
        <v>45</v>
      </c>
      <c r="D209" s="57" t="s">
        <v>322</v>
      </c>
      <c r="E209" s="42" t="s">
        <v>7077</v>
      </c>
      <c r="F209" s="57" t="s">
        <v>323</v>
      </c>
      <c r="G209" s="58" t="s">
        <v>2767</v>
      </c>
      <c r="H209" s="58" t="s">
        <v>2162</v>
      </c>
      <c r="I209" s="57" t="s">
        <v>2124</v>
      </c>
      <c r="J209" s="73">
        <v>1.15</v>
      </c>
      <c r="K209" s="57">
        <f>(CEILING(J209*0.1,1))*1</f>
        <v>1</v>
      </c>
      <c r="L209" s="57">
        <v>62</v>
      </c>
      <c r="M209" s="63">
        <v>3.2</v>
      </c>
    </row>
    <row r="210" s="57" customFormat="1" ht="41.4" spans="1:13">
      <c r="A210" s="57" t="s">
        <v>7076</v>
      </c>
      <c r="B210" s="62">
        <v>209</v>
      </c>
      <c r="C210" s="63" t="s">
        <v>45</v>
      </c>
      <c r="D210" s="57" t="s">
        <v>53</v>
      </c>
      <c r="E210" s="42" t="s">
        <v>7077</v>
      </c>
      <c r="F210" s="57" t="s">
        <v>289</v>
      </c>
      <c r="G210" s="58" t="s">
        <v>7117</v>
      </c>
      <c r="H210" s="58" t="s">
        <v>3582</v>
      </c>
      <c r="I210" s="63" t="s">
        <v>22</v>
      </c>
      <c r="J210" s="72">
        <v>1</v>
      </c>
      <c r="K210" s="57">
        <f t="shared" si="19"/>
        <v>1</v>
      </c>
      <c r="L210" s="57">
        <v>22</v>
      </c>
      <c r="M210" s="63">
        <v>3.2</v>
      </c>
    </row>
    <row r="211" s="57" customFormat="1" ht="41.4" spans="1:13">
      <c r="A211" s="57" t="s">
        <v>7076</v>
      </c>
      <c r="B211" s="62">
        <v>210</v>
      </c>
      <c r="C211" s="63" t="s">
        <v>45</v>
      </c>
      <c r="D211" s="63" t="s">
        <v>89</v>
      </c>
      <c r="E211" s="42" t="s">
        <v>7077</v>
      </c>
      <c r="F211" s="57" t="s">
        <v>114</v>
      </c>
      <c r="G211" s="58" t="s">
        <v>2766</v>
      </c>
      <c r="H211" s="66" t="s">
        <v>2166</v>
      </c>
      <c r="I211" s="63" t="s">
        <v>22</v>
      </c>
      <c r="J211" s="72">
        <v>4</v>
      </c>
      <c r="K211" s="57">
        <v>0</v>
      </c>
      <c r="L211" s="57">
        <v>202</v>
      </c>
      <c r="M211" s="63">
        <v>3.2</v>
      </c>
    </row>
    <row r="212" s="57" customFormat="1" ht="55.2" spans="1:13">
      <c r="A212" s="57" t="s">
        <v>7076</v>
      </c>
      <c r="B212" s="62">
        <v>211</v>
      </c>
      <c r="C212" s="63" t="s">
        <v>45</v>
      </c>
      <c r="D212" s="63" t="s">
        <v>89</v>
      </c>
      <c r="E212" s="42" t="s">
        <v>7077</v>
      </c>
      <c r="F212" s="57" t="s">
        <v>114</v>
      </c>
      <c r="G212" s="58" t="s">
        <v>7126</v>
      </c>
      <c r="H212" s="66" t="s">
        <v>2166</v>
      </c>
      <c r="I212" s="63" t="s">
        <v>22</v>
      </c>
      <c r="J212" s="72">
        <v>1</v>
      </c>
      <c r="K212" s="57">
        <v>0</v>
      </c>
      <c r="L212" s="57">
        <v>70</v>
      </c>
      <c r="M212" s="63">
        <v>3.2</v>
      </c>
    </row>
    <row r="213" s="57" customFormat="1" ht="41.4" spans="1:13">
      <c r="A213" s="57" t="s">
        <v>7076</v>
      </c>
      <c r="B213" s="62">
        <v>212</v>
      </c>
      <c r="C213" s="63" t="s">
        <v>45</v>
      </c>
      <c r="D213" s="57" t="s">
        <v>53</v>
      </c>
      <c r="E213" s="42" t="s">
        <v>7077</v>
      </c>
      <c r="F213" s="58" t="s">
        <v>55</v>
      </c>
      <c r="G213" s="58" t="s">
        <v>2605</v>
      </c>
      <c r="H213" s="58" t="s">
        <v>2158</v>
      </c>
      <c r="I213" s="63" t="s">
        <v>22</v>
      </c>
      <c r="J213" s="72">
        <v>5</v>
      </c>
      <c r="K213" s="57">
        <f>(CEILING(J213*0.2,1))*1</f>
        <v>1</v>
      </c>
      <c r="L213" s="57">
        <v>115</v>
      </c>
      <c r="M213" s="63">
        <v>3.2</v>
      </c>
    </row>
    <row r="214" s="57" customFormat="1" ht="55.2" spans="1:13">
      <c r="A214" s="57" t="s">
        <v>7076</v>
      </c>
      <c r="B214" s="62">
        <v>213</v>
      </c>
      <c r="C214" s="63" t="s">
        <v>45</v>
      </c>
      <c r="D214" s="57" t="s">
        <v>171</v>
      </c>
      <c r="E214" s="42" t="s">
        <v>7077</v>
      </c>
      <c r="F214" s="57" t="s">
        <v>172</v>
      </c>
      <c r="G214" s="58" t="s">
        <v>2598</v>
      </c>
      <c r="H214" s="58" t="s">
        <v>1809</v>
      </c>
      <c r="I214" s="63" t="s">
        <v>22</v>
      </c>
      <c r="J214" s="72">
        <v>6</v>
      </c>
      <c r="K214" s="57">
        <v>0</v>
      </c>
      <c r="L214" s="57">
        <v>4</v>
      </c>
      <c r="M214" s="63">
        <v>3.2</v>
      </c>
    </row>
    <row r="215" s="57" customFormat="1" ht="55.2" spans="1:13">
      <c r="A215" s="57" t="s">
        <v>7076</v>
      </c>
      <c r="B215" s="62">
        <v>214</v>
      </c>
      <c r="C215" s="63" t="s">
        <v>45</v>
      </c>
      <c r="D215" s="57" t="s">
        <v>53</v>
      </c>
      <c r="E215" s="42" t="s">
        <v>7077</v>
      </c>
      <c r="F215" s="57" t="s">
        <v>236</v>
      </c>
      <c r="G215" s="58" t="s">
        <v>2613</v>
      </c>
      <c r="H215" s="66" t="s">
        <v>3349</v>
      </c>
      <c r="I215" s="63" t="s">
        <v>22</v>
      </c>
      <c r="J215" s="72">
        <v>1</v>
      </c>
      <c r="K215" s="57">
        <v>0</v>
      </c>
      <c r="L215" s="57">
        <v>5</v>
      </c>
      <c r="M215" s="63">
        <v>3.2</v>
      </c>
    </row>
    <row r="216" s="57" customFormat="1" ht="41.4" spans="1:13">
      <c r="A216" s="57" t="s">
        <v>7076</v>
      </c>
      <c r="B216" s="62">
        <v>215</v>
      </c>
      <c r="C216" s="63" t="s">
        <v>45</v>
      </c>
      <c r="D216" s="57" t="s">
        <v>53</v>
      </c>
      <c r="E216" s="42" t="s">
        <v>7077</v>
      </c>
      <c r="F216" s="57" t="s">
        <v>236</v>
      </c>
      <c r="G216" s="58" t="s">
        <v>2614</v>
      </c>
      <c r="H216" s="66" t="s">
        <v>3351</v>
      </c>
      <c r="I216" s="63" t="s">
        <v>22</v>
      </c>
      <c r="J216" s="72">
        <v>10</v>
      </c>
      <c r="K216" s="57">
        <v>0</v>
      </c>
      <c r="L216" s="57">
        <v>10</v>
      </c>
      <c r="M216" s="63">
        <v>3.2</v>
      </c>
    </row>
    <row r="217" s="57" customFormat="1" ht="41.4" spans="1:13">
      <c r="A217" s="57" t="s">
        <v>7076</v>
      </c>
      <c r="B217" s="62">
        <v>216</v>
      </c>
      <c r="C217" s="63" t="s">
        <v>45</v>
      </c>
      <c r="D217" s="57" t="s">
        <v>322</v>
      </c>
      <c r="E217" s="42" t="s">
        <v>7077</v>
      </c>
      <c r="F217" s="57" t="s">
        <v>323</v>
      </c>
      <c r="G217" s="58" t="s">
        <v>2767</v>
      </c>
      <c r="H217" s="58" t="s">
        <v>2162</v>
      </c>
      <c r="I217" s="57" t="s">
        <v>2124</v>
      </c>
      <c r="J217" s="73">
        <v>45.1659</v>
      </c>
      <c r="K217" s="57">
        <f>(CEILING(J217*0.1,1))*1</f>
        <v>5</v>
      </c>
      <c r="L217" s="57">
        <v>2448</v>
      </c>
      <c r="M217" s="63">
        <v>3.2</v>
      </c>
    </row>
    <row r="218" s="57" customFormat="1" ht="41.4" spans="1:13">
      <c r="A218" s="57" t="s">
        <v>7076</v>
      </c>
      <c r="B218" s="62">
        <v>217</v>
      </c>
      <c r="C218" s="63" t="s">
        <v>45</v>
      </c>
      <c r="D218" s="57" t="s">
        <v>53</v>
      </c>
      <c r="E218" s="42" t="s">
        <v>7077</v>
      </c>
      <c r="F218" s="57" t="s">
        <v>289</v>
      </c>
      <c r="G218" s="58" t="s">
        <v>7117</v>
      </c>
      <c r="H218" s="58" t="s">
        <v>3582</v>
      </c>
      <c r="I218" s="63" t="s">
        <v>22</v>
      </c>
      <c r="J218" s="72">
        <v>1</v>
      </c>
      <c r="K218" s="57">
        <f>(CEILING(J218*0.2,1))*1</f>
        <v>1</v>
      </c>
      <c r="L218" s="57">
        <v>22</v>
      </c>
      <c r="M218" s="63">
        <v>3.2</v>
      </c>
    </row>
    <row r="219" s="57" customFormat="1" ht="41.4" spans="1:13">
      <c r="A219" s="57" t="s">
        <v>7076</v>
      </c>
      <c r="B219" s="62">
        <v>218</v>
      </c>
      <c r="C219" s="63" t="s">
        <v>45</v>
      </c>
      <c r="D219" s="63" t="s">
        <v>89</v>
      </c>
      <c r="E219" s="42" t="s">
        <v>7077</v>
      </c>
      <c r="F219" s="57" t="s">
        <v>114</v>
      </c>
      <c r="G219" s="58" t="s">
        <v>2766</v>
      </c>
      <c r="H219" s="66" t="s">
        <v>2166</v>
      </c>
      <c r="I219" s="63" t="s">
        <v>22</v>
      </c>
      <c r="J219" s="72">
        <v>5</v>
      </c>
      <c r="K219" s="57">
        <v>0</v>
      </c>
      <c r="L219" s="57">
        <v>252</v>
      </c>
      <c r="M219" s="63">
        <v>3.2</v>
      </c>
    </row>
    <row r="220" s="57" customFormat="1" ht="41.4" spans="1:13">
      <c r="A220" s="57" t="s">
        <v>7076</v>
      </c>
      <c r="B220" s="62">
        <v>219</v>
      </c>
      <c r="C220" s="63" t="s">
        <v>45</v>
      </c>
      <c r="D220" s="57" t="s">
        <v>53</v>
      </c>
      <c r="E220" s="42" t="s">
        <v>7077</v>
      </c>
      <c r="F220" s="57" t="s">
        <v>55</v>
      </c>
      <c r="G220" s="58" t="s">
        <v>2605</v>
      </c>
      <c r="H220" s="58" t="s">
        <v>2158</v>
      </c>
      <c r="I220" s="63" t="s">
        <v>22</v>
      </c>
      <c r="J220" s="72">
        <v>4</v>
      </c>
      <c r="K220" s="57">
        <f>(CEILING(J220*0.2,1))*1</f>
        <v>1</v>
      </c>
      <c r="L220" s="57">
        <v>92</v>
      </c>
      <c r="M220" s="63">
        <v>3.2</v>
      </c>
    </row>
    <row r="221" s="57" customFormat="1" ht="55.2" spans="1:13">
      <c r="A221" s="57" t="s">
        <v>7076</v>
      </c>
      <c r="B221" s="62">
        <v>220</v>
      </c>
      <c r="C221" s="63" t="s">
        <v>45</v>
      </c>
      <c r="D221" s="57" t="s">
        <v>171</v>
      </c>
      <c r="E221" s="42" t="s">
        <v>7077</v>
      </c>
      <c r="F221" s="58" t="s">
        <v>172</v>
      </c>
      <c r="G221" s="58" t="s">
        <v>2598</v>
      </c>
      <c r="H221" s="58" t="s">
        <v>1809</v>
      </c>
      <c r="I221" s="63" t="s">
        <v>22</v>
      </c>
      <c r="J221" s="72">
        <v>6</v>
      </c>
      <c r="K221" s="57">
        <v>0</v>
      </c>
      <c r="L221" s="57">
        <v>4</v>
      </c>
      <c r="M221" s="63">
        <v>3.2</v>
      </c>
    </row>
    <row r="222" s="57" customFormat="1" ht="41.4" spans="1:13">
      <c r="A222" s="57" t="s">
        <v>7076</v>
      </c>
      <c r="B222" s="62">
        <v>221</v>
      </c>
      <c r="C222" s="63" t="s">
        <v>45</v>
      </c>
      <c r="D222" s="57" t="s">
        <v>53</v>
      </c>
      <c r="E222" s="42" t="s">
        <v>7077</v>
      </c>
      <c r="F222" s="57" t="s">
        <v>236</v>
      </c>
      <c r="G222" s="58" t="s">
        <v>2614</v>
      </c>
      <c r="H222" s="66" t="s">
        <v>2166</v>
      </c>
      <c r="I222" s="63" t="s">
        <v>22</v>
      </c>
      <c r="J222" s="72">
        <v>11</v>
      </c>
      <c r="K222" s="57">
        <v>0</v>
      </c>
      <c r="L222" s="57">
        <v>11</v>
      </c>
      <c r="M222" s="63">
        <v>3.2</v>
      </c>
    </row>
    <row r="223" s="57" customFormat="1" ht="41.4" spans="1:13">
      <c r="A223" s="57" t="s">
        <v>7076</v>
      </c>
      <c r="B223" s="62">
        <v>222</v>
      </c>
      <c r="C223" s="63" t="s">
        <v>45</v>
      </c>
      <c r="D223" s="57" t="s">
        <v>322</v>
      </c>
      <c r="E223" s="42" t="s">
        <v>7077</v>
      </c>
      <c r="F223" s="57" t="s">
        <v>323</v>
      </c>
      <c r="G223" s="58" t="s">
        <v>2767</v>
      </c>
      <c r="H223" s="58" t="s">
        <v>2162</v>
      </c>
      <c r="I223" s="57" t="s">
        <v>2124</v>
      </c>
      <c r="J223" s="73">
        <v>49.0885</v>
      </c>
      <c r="K223" s="57">
        <f>(CEILING(J223*0.1,1))*1</f>
        <v>5</v>
      </c>
      <c r="L223" s="57">
        <v>2661</v>
      </c>
      <c r="M223" s="63">
        <v>3.2</v>
      </c>
    </row>
    <row r="224" s="57" customFormat="1" ht="41.4" spans="1:13">
      <c r="A224" s="57" t="s">
        <v>7076</v>
      </c>
      <c r="B224" s="62">
        <v>223</v>
      </c>
      <c r="C224" s="63" t="s">
        <v>45</v>
      </c>
      <c r="D224" s="57" t="s">
        <v>53</v>
      </c>
      <c r="E224" s="42" t="s">
        <v>7077</v>
      </c>
      <c r="F224" s="57" t="s">
        <v>289</v>
      </c>
      <c r="G224" s="58" t="s">
        <v>7127</v>
      </c>
      <c r="H224" s="58" t="s">
        <v>3582</v>
      </c>
      <c r="I224" s="63" t="s">
        <v>22</v>
      </c>
      <c r="J224" s="72">
        <v>1</v>
      </c>
      <c r="K224" s="57">
        <v>0</v>
      </c>
      <c r="L224" s="57">
        <v>78</v>
      </c>
      <c r="M224" s="63">
        <v>3.2</v>
      </c>
    </row>
    <row r="225" s="57" customFormat="1" ht="41.4" spans="1:13">
      <c r="A225" s="57" t="s">
        <v>7076</v>
      </c>
      <c r="B225" s="62">
        <v>224</v>
      </c>
      <c r="C225" s="63" t="s">
        <v>45</v>
      </c>
      <c r="D225" s="63" t="s">
        <v>89</v>
      </c>
      <c r="E225" s="42" t="s">
        <v>7077</v>
      </c>
      <c r="F225" s="57" t="s">
        <v>114</v>
      </c>
      <c r="G225" s="58" t="s">
        <v>4273</v>
      </c>
      <c r="H225" s="66" t="s">
        <v>2166</v>
      </c>
      <c r="I225" s="63" t="s">
        <v>22</v>
      </c>
      <c r="J225" s="72">
        <v>5</v>
      </c>
      <c r="K225" s="57">
        <v>0</v>
      </c>
      <c r="L225" s="57">
        <v>660</v>
      </c>
      <c r="M225" s="63">
        <v>3.2</v>
      </c>
    </row>
    <row r="226" s="57" customFormat="1" ht="41.4" spans="1:13">
      <c r="A226" s="57" t="s">
        <v>7076</v>
      </c>
      <c r="B226" s="62">
        <v>225</v>
      </c>
      <c r="C226" s="63" t="s">
        <v>45</v>
      </c>
      <c r="D226" s="57" t="s">
        <v>53</v>
      </c>
      <c r="E226" s="42" t="s">
        <v>7077</v>
      </c>
      <c r="F226" s="57" t="s">
        <v>55</v>
      </c>
      <c r="G226" s="58" t="s">
        <v>4274</v>
      </c>
      <c r="H226" s="58" t="s">
        <v>2158</v>
      </c>
      <c r="I226" s="63" t="s">
        <v>22</v>
      </c>
      <c r="J226" s="72">
        <v>4</v>
      </c>
      <c r="K226" s="57">
        <v>0</v>
      </c>
      <c r="L226" s="57">
        <v>340</v>
      </c>
      <c r="M226" s="63">
        <v>3.2</v>
      </c>
    </row>
    <row r="227" s="57" customFormat="1" ht="41.4" spans="1:13">
      <c r="A227" s="57" t="s">
        <v>7076</v>
      </c>
      <c r="B227" s="62">
        <v>226</v>
      </c>
      <c r="C227" s="63" t="s">
        <v>45</v>
      </c>
      <c r="D227" s="57" t="s">
        <v>53</v>
      </c>
      <c r="E227" s="42" t="s">
        <v>7077</v>
      </c>
      <c r="F227" s="58" t="s">
        <v>55</v>
      </c>
      <c r="G227" s="58" t="s">
        <v>4275</v>
      </c>
      <c r="H227" s="58" t="s">
        <v>2158</v>
      </c>
      <c r="I227" s="63" t="s">
        <v>22</v>
      </c>
      <c r="J227" s="72">
        <v>1</v>
      </c>
      <c r="K227" s="57">
        <v>0</v>
      </c>
      <c r="L227" s="57">
        <v>42</v>
      </c>
      <c r="M227" s="63">
        <v>3.2</v>
      </c>
    </row>
    <row r="228" s="57" customFormat="1" ht="41.4" spans="1:13">
      <c r="A228" s="57" t="s">
        <v>7076</v>
      </c>
      <c r="B228" s="62">
        <v>227</v>
      </c>
      <c r="C228" s="63" t="s">
        <v>45</v>
      </c>
      <c r="D228" s="57" t="s">
        <v>53</v>
      </c>
      <c r="E228" s="42" t="s">
        <v>7077</v>
      </c>
      <c r="F228" s="57" t="s">
        <v>304</v>
      </c>
      <c r="G228" s="58" t="s">
        <v>7128</v>
      </c>
      <c r="H228" s="58" t="s">
        <v>2158</v>
      </c>
      <c r="I228" s="63" t="s">
        <v>22</v>
      </c>
      <c r="J228" s="72">
        <v>1</v>
      </c>
      <c r="K228" s="57">
        <v>0</v>
      </c>
      <c r="L228" s="57">
        <v>71</v>
      </c>
      <c r="M228" s="63">
        <v>3.2</v>
      </c>
    </row>
    <row r="229" s="57" customFormat="1" ht="55.2" spans="1:13">
      <c r="A229" s="57" t="s">
        <v>7076</v>
      </c>
      <c r="B229" s="62">
        <v>228</v>
      </c>
      <c r="C229" s="63" t="s">
        <v>45</v>
      </c>
      <c r="D229" s="57" t="s">
        <v>171</v>
      </c>
      <c r="E229" s="42" t="s">
        <v>7077</v>
      </c>
      <c r="F229" s="57" t="s">
        <v>172</v>
      </c>
      <c r="G229" s="58" t="s">
        <v>3277</v>
      </c>
      <c r="H229" s="58" t="s">
        <v>1809</v>
      </c>
      <c r="I229" s="63" t="s">
        <v>22</v>
      </c>
      <c r="J229" s="72">
        <v>6</v>
      </c>
      <c r="K229" s="57">
        <v>0</v>
      </c>
      <c r="L229" s="57">
        <v>9</v>
      </c>
      <c r="M229" s="63">
        <v>3.2</v>
      </c>
    </row>
    <row r="230" s="57" customFormat="1" ht="41.4" spans="1:13">
      <c r="A230" s="57" t="s">
        <v>7076</v>
      </c>
      <c r="B230" s="62">
        <v>229</v>
      </c>
      <c r="C230" s="63" t="s">
        <v>45</v>
      </c>
      <c r="D230" s="57" t="s">
        <v>53</v>
      </c>
      <c r="E230" s="42" t="s">
        <v>7077</v>
      </c>
      <c r="F230" s="57" t="s">
        <v>236</v>
      </c>
      <c r="G230" s="58" t="s">
        <v>3575</v>
      </c>
      <c r="H230" s="66" t="s">
        <v>2166</v>
      </c>
      <c r="I230" s="63" t="s">
        <v>22</v>
      </c>
      <c r="J230" s="72">
        <v>10</v>
      </c>
      <c r="K230" s="57">
        <v>0</v>
      </c>
      <c r="L230" s="57">
        <v>10</v>
      </c>
      <c r="M230" s="63">
        <v>3.2</v>
      </c>
    </row>
    <row r="231" s="57" customFormat="1" ht="41.4" spans="1:13">
      <c r="A231" s="57" t="s">
        <v>7076</v>
      </c>
      <c r="B231" s="62">
        <v>230</v>
      </c>
      <c r="C231" s="63" t="s">
        <v>45</v>
      </c>
      <c r="D231" s="57" t="s">
        <v>322</v>
      </c>
      <c r="E231" s="42" t="s">
        <v>7077</v>
      </c>
      <c r="F231" s="57" t="s">
        <v>323</v>
      </c>
      <c r="G231" s="58" t="s">
        <v>4277</v>
      </c>
      <c r="H231" s="58" t="s">
        <v>2162</v>
      </c>
      <c r="I231" s="57" t="s">
        <v>2124</v>
      </c>
      <c r="J231" s="73">
        <v>29.6892</v>
      </c>
      <c r="K231" s="57">
        <v>0</v>
      </c>
      <c r="L231" s="57">
        <v>3949</v>
      </c>
      <c r="M231" s="63">
        <v>3.2</v>
      </c>
    </row>
    <row r="232" s="57" customFormat="1" ht="41.4" spans="1:13">
      <c r="A232" s="57" t="s">
        <v>7076</v>
      </c>
      <c r="B232" s="62">
        <v>231</v>
      </c>
      <c r="C232" s="63" t="s">
        <v>45</v>
      </c>
      <c r="D232" s="63" t="s">
        <v>89</v>
      </c>
      <c r="E232" s="42" t="s">
        <v>7077</v>
      </c>
      <c r="F232" s="57" t="s">
        <v>114</v>
      </c>
      <c r="G232" s="58" t="s">
        <v>7118</v>
      </c>
      <c r="H232" s="58" t="s">
        <v>7119</v>
      </c>
      <c r="I232" s="63" t="s">
        <v>22</v>
      </c>
      <c r="J232" s="72">
        <v>1</v>
      </c>
      <c r="K232" s="57">
        <v>0</v>
      </c>
      <c r="L232" s="57">
        <v>50</v>
      </c>
      <c r="M232" s="63">
        <v>3.2</v>
      </c>
    </row>
    <row r="233" s="57" customFormat="1" ht="41.4" spans="1:13">
      <c r="A233" s="57" t="s">
        <v>7076</v>
      </c>
      <c r="B233" s="62">
        <v>232</v>
      </c>
      <c r="C233" s="63" t="s">
        <v>45</v>
      </c>
      <c r="D233" s="63" t="s">
        <v>89</v>
      </c>
      <c r="E233" s="42" t="s">
        <v>7077</v>
      </c>
      <c r="F233" s="58" t="s">
        <v>114</v>
      </c>
      <c r="G233" s="58" t="s">
        <v>7118</v>
      </c>
      <c r="H233" s="58" t="s">
        <v>7119</v>
      </c>
      <c r="I233" s="63" t="s">
        <v>22</v>
      </c>
      <c r="J233" s="72">
        <v>1</v>
      </c>
      <c r="K233" s="57">
        <v>0</v>
      </c>
      <c r="L233" s="57">
        <v>50</v>
      </c>
      <c r="M233" s="63">
        <v>3.2</v>
      </c>
    </row>
    <row r="234" s="57" customFormat="1" ht="41.4" spans="1:13">
      <c r="A234" s="57" t="s">
        <v>7076</v>
      </c>
      <c r="B234" s="62">
        <v>233</v>
      </c>
      <c r="C234" s="63" t="s">
        <v>45</v>
      </c>
      <c r="D234" s="63" t="s">
        <v>89</v>
      </c>
      <c r="E234" s="42" t="s">
        <v>7077</v>
      </c>
      <c r="F234" s="57" t="s">
        <v>90</v>
      </c>
      <c r="G234" s="58" t="s">
        <v>7120</v>
      </c>
      <c r="H234" s="58" t="s">
        <v>7119</v>
      </c>
      <c r="I234" s="63" t="s">
        <v>22</v>
      </c>
      <c r="J234" s="72">
        <v>1</v>
      </c>
      <c r="K234" s="57">
        <v>0</v>
      </c>
      <c r="L234" s="57">
        <v>53</v>
      </c>
      <c r="M234" s="63">
        <v>3.2</v>
      </c>
    </row>
    <row r="235" s="57" customFormat="1" ht="41.4" spans="1:13">
      <c r="A235" s="57" t="s">
        <v>7076</v>
      </c>
      <c r="B235" s="62">
        <v>234</v>
      </c>
      <c r="C235" s="63" t="s">
        <v>45</v>
      </c>
      <c r="D235" s="57" t="s">
        <v>53</v>
      </c>
      <c r="E235" s="42" t="s">
        <v>7077</v>
      </c>
      <c r="F235" s="57" t="s">
        <v>304</v>
      </c>
      <c r="G235" s="58" t="s">
        <v>7121</v>
      </c>
      <c r="H235" s="66" t="s">
        <v>7122</v>
      </c>
      <c r="I235" s="63" t="s">
        <v>22</v>
      </c>
      <c r="J235" s="72">
        <v>1</v>
      </c>
      <c r="K235" s="57">
        <f>(CEILING(J235*0.2,1))*1</f>
        <v>1</v>
      </c>
      <c r="L235" s="57">
        <v>24</v>
      </c>
      <c r="M235" s="63">
        <v>3.2</v>
      </c>
    </row>
    <row r="236" s="57" customFormat="1" ht="41.4" spans="1:13">
      <c r="A236" s="57" t="s">
        <v>7076</v>
      </c>
      <c r="B236" s="62">
        <v>235</v>
      </c>
      <c r="C236" s="63" t="s">
        <v>45</v>
      </c>
      <c r="D236" s="57" t="s">
        <v>171</v>
      </c>
      <c r="E236" s="42" t="s">
        <v>7077</v>
      </c>
      <c r="F236" s="57" t="s">
        <v>172</v>
      </c>
      <c r="G236" s="58" t="s">
        <v>7123</v>
      </c>
      <c r="H236" s="66" t="s">
        <v>1869</v>
      </c>
      <c r="I236" s="63" t="s">
        <v>22</v>
      </c>
      <c r="J236" s="72">
        <v>1</v>
      </c>
      <c r="K236" s="57">
        <v>0</v>
      </c>
      <c r="L236" s="57">
        <v>1</v>
      </c>
      <c r="M236" s="63">
        <v>3.2</v>
      </c>
    </row>
    <row r="237" s="57" customFormat="1" ht="41.4" spans="1:13">
      <c r="A237" s="57" t="s">
        <v>7076</v>
      </c>
      <c r="B237" s="62">
        <v>236</v>
      </c>
      <c r="C237" s="63" t="s">
        <v>45</v>
      </c>
      <c r="D237" s="57" t="s">
        <v>322</v>
      </c>
      <c r="E237" s="42" t="s">
        <v>7077</v>
      </c>
      <c r="F237" s="57" t="s">
        <v>323</v>
      </c>
      <c r="G237" s="58" t="s">
        <v>7124</v>
      </c>
      <c r="H237" s="66" t="s">
        <v>7122</v>
      </c>
      <c r="I237" s="57" t="s">
        <v>2124</v>
      </c>
      <c r="J237" s="73">
        <v>38.4757</v>
      </c>
      <c r="K237" s="57">
        <f>(CEILING(J237*0.1,1))*1</f>
        <v>4</v>
      </c>
      <c r="L237" s="57">
        <v>1875</v>
      </c>
      <c r="M237" s="63">
        <v>3.2</v>
      </c>
    </row>
    <row r="238" s="57" customFormat="1" ht="55.2" spans="1:13">
      <c r="A238" s="57" t="s">
        <v>7076</v>
      </c>
      <c r="B238" s="62">
        <v>237</v>
      </c>
      <c r="C238" s="63" t="s">
        <v>45</v>
      </c>
      <c r="D238" s="57" t="s">
        <v>53</v>
      </c>
      <c r="E238" s="42" t="s">
        <v>7077</v>
      </c>
      <c r="F238" s="57" t="s">
        <v>877</v>
      </c>
      <c r="G238" s="58" t="s">
        <v>7125</v>
      </c>
      <c r="H238" s="66" t="s">
        <v>7122</v>
      </c>
      <c r="I238" s="63" t="s">
        <v>22</v>
      </c>
      <c r="J238" s="72">
        <v>7</v>
      </c>
      <c r="K238" s="57">
        <f>(CEILING(J238*0.2,1))*1</f>
        <v>2</v>
      </c>
      <c r="L238" s="57">
        <v>408</v>
      </c>
      <c r="M238" s="63">
        <v>3.2</v>
      </c>
    </row>
    <row r="239" s="57" customFormat="1" ht="41.4" spans="1:13">
      <c r="A239" s="57" t="s">
        <v>7076</v>
      </c>
      <c r="B239" s="62">
        <v>238</v>
      </c>
      <c r="C239" s="63" t="s">
        <v>45</v>
      </c>
      <c r="D239" s="63" t="s">
        <v>89</v>
      </c>
      <c r="E239" s="42" t="s">
        <v>7077</v>
      </c>
      <c r="F239" s="58" t="s">
        <v>114</v>
      </c>
      <c r="G239" s="58" t="s">
        <v>7118</v>
      </c>
      <c r="H239" s="58" t="s">
        <v>7119</v>
      </c>
      <c r="I239" s="63" t="s">
        <v>22</v>
      </c>
      <c r="J239" s="72">
        <v>2</v>
      </c>
      <c r="K239" s="57">
        <v>0</v>
      </c>
      <c r="L239" s="57">
        <v>101</v>
      </c>
      <c r="M239" s="63">
        <v>3.2</v>
      </c>
    </row>
    <row r="240" s="57" customFormat="1" ht="41.4" spans="1:13">
      <c r="A240" s="57" t="s">
        <v>7076</v>
      </c>
      <c r="B240" s="62">
        <v>239</v>
      </c>
      <c r="C240" s="63" t="s">
        <v>45</v>
      </c>
      <c r="D240" s="63" t="s">
        <v>89</v>
      </c>
      <c r="E240" s="42" t="s">
        <v>7077</v>
      </c>
      <c r="F240" s="57" t="s">
        <v>90</v>
      </c>
      <c r="G240" s="58" t="s">
        <v>7120</v>
      </c>
      <c r="H240" s="58" t="s">
        <v>7119</v>
      </c>
      <c r="I240" s="63" t="s">
        <v>22</v>
      </c>
      <c r="J240" s="72">
        <v>1</v>
      </c>
      <c r="K240" s="57">
        <v>0</v>
      </c>
      <c r="L240" s="57">
        <v>53</v>
      </c>
      <c r="M240" s="63">
        <v>3.2</v>
      </c>
    </row>
    <row r="241" s="57" customFormat="1" ht="41.4" spans="1:13">
      <c r="A241" s="57" t="s">
        <v>7076</v>
      </c>
      <c r="B241" s="62">
        <v>240</v>
      </c>
      <c r="C241" s="63" t="s">
        <v>45</v>
      </c>
      <c r="D241" s="57" t="s">
        <v>53</v>
      </c>
      <c r="E241" s="42" t="s">
        <v>7077</v>
      </c>
      <c r="F241" s="57" t="s">
        <v>304</v>
      </c>
      <c r="G241" s="58" t="s">
        <v>7121</v>
      </c>
      <c r="H241" s="66" t="s">
        <v>7122</v>
      </c>
      <c r="I241" s="63" t="s">
        <v>22</v>
      </c>
      <c r="J241" s="72">
        <v>1</v>
      </c>
      <c r="K241" s="57">
        <f>(CEILING(J241*0.2,1))*1</f>
        <v>1</v>
      </c>
      <c r="L241" s="57">
        <v>24</v>
      </c>
      <c r="M241" s="63">
        <v>3.2</v>
      </c>
    </row>
    <row r="242" s="57" customFormat="1" ht="41.4" spans="1:13">
      <c r="A242" s="57" t="s">
        <v>7076</v>
      </c>
      <c r="B242" s="62">
        <v>241</v>
      </c>
      <c r="C242" s="63" t="s">
        <v>45</v>
      </c>
      <c r="D242" s="57" t="s">
        <v>171</v>
      </c>
      <c r="E242" s="42" t="s">
        <v>7077</v>
      </c>
      <c r="F242" s="57" t="s">
        <v>172</v>
      </c>
      <c r="G242" s="58" t="s">
        <v>7123</v>
      </c>
      <c r="H242" s="66" t="s">
        <v>1869</v>
      </c>
      <c r="I242" s="63" t="s">
        <v>22</v>
      </c>
      <c r="J242" s="72">
        <v>1</v>
      </c>
      <c r="K242" s="57">
        <v>0</v>
      </c>
      <c r="L242" s="57">
        <v>1</v>
      </c>
      <c r="M242" s="63">
        <v>3.2</v>
      </c>
    </row>
    <row r="243" s="57" customFormat="1" ht="41.4" spans="1:13">
      <c r="A243" s="57" t="s">
        <v>7076</v>
      </c>
      <c r="B243" s="62">
        <v>242</v>
      </c>
      <c r="C243" s="63" t="s">
        <v>45</v>
      </c>
      <c r="D243" s="57" t="s">
        <v>322</v>
      </c>
      <c r="E243" s="42" t="s">
        <v>7077</v>
      </c>
      <c r="F243" s="57" t="s">
        <v>323</v>
      </c>
      <c r="G243" s="58" t="s">
        <v>7124</v>
      </c>
      <c r="H243" s="66" t="s">
        <v>7122</v>
      </c>
      <c r="I243" s="57" t="s">
        <v>2124</v>
      </c>
      <c r="J243" s="73">
        <v>54.2743</v>
      </c>
      <c r="K243" s="57">
        <f>(CEILING(J243*0.1,1))*1</f>
        <v>6</v>
      </c>
      <c r="L243" s="57">
        <v>2645</v>
      </c>
      <c r="M243" s="63">
        <v>3.2</v>
      </c>
    </row>
    <row r="244" s="57" customFormat="1" ht="55.2" spans="1:13">
      <c r="A244" s="57" t="s">
        <v>7076</v>
      </c>
      <c r="B244" s="62">
        <v>243</v>
      </c>
      <c r="C244" s="63" t="s">
        <v>45</v>
      </c>
      <c r="D244" s="57" t="s">
        <v>53</v>
      </c>
      <c r="E244" s="42" t="s">
        <v>7077</v>
      </c>
      <c r="F244" s="58" t="s">
        <v>877</v>
      </c>
      <c r="G244" s="58" t="s">
        <v>7125</v>
      </c>
      <c r="H244" s="66" t="s">
        <v>7122</v>
      </c>
      <c r="I244" s="63" t="s">
        <v>22</v>
      </c>
      <c r="J244" s="72">
        <v>4</v>
      </c>
      <c r="K244" s="57">
        <f>(CEILING(J244*0.2,1))*1</f>
        <v>1</v>
      </c>
      <c r="L244" s="57">
        <v>233</v>
      </c>
      <c r="M244" s="63">
        <v>3.2</v>
      </c>
    </row>
    <row r="245" s="57" customFormat="1" ht="41.4" spans="1:13">
      <c r="A245" s="57" t="s">
        <v>7076</v>
      </c>
      <c r="B245" s="62">
        <v>244</v>
      </c>
      <c r="C245" s="63" t="s">
        <v>45</v>
      </c>
      <c r="D245" s="63" t="s">
        <v>89</v>
      </c>
      <c r="E245" s="42" t="s">
        <v>7077</v>
      </c>
      <c r="F245" s="57" t="s">
        <v>90</v>
      </c>
      <c r="G245" s="58" t="s">
        <v>7129</v>
      </c>
      <c r="H245" s="66" t="s">
        <v>2166</v>
      </c>
      <c r="I245" s="63" t="s">
        <v>22</v>
      </c>
      <c r="J245" s="72">
        <v>1</v>
      </c>
      <c r="K245" s="57">
        <v>0</v>
      </c>
      <c r="L245" s="57">
        <v>25</v>
      </c>
      <c r="M245" s="63">
        <v>3.2</v>
      </c>
    </row>
    <row r="246" s="57" customFormat="1" ht="41.4" spans="1:13">
      <c r="A246" s="57" t="s">
        <v>7076</v>
      </c>
      <c r="B246" s="62">
        <v>245</v>
      </c>
      <c r="C246" s="63" t="s">
        <v>45</v>
      </c>
      <c r="D246" s="63" t="s">
        <v>89</v>
      </c>
      <c r="E246" s="42" t="s">
        <v>7077</v>
      </c>
      <c r="F246" s="57" t="s">
        <v>114</v>
      </c>
      <c r="G246" s="58" t="s">
        <v>6423</v>
      </c>
      <c r="H246" s="66" t="s">
        <v>2166</v>
      </c>
      <c r="I246" s="63" t="s">
        <v>22</v>
      </c>
      <c r="J246" s="72">
        <v>1</v>
      </c>
      <c r="K246" s="57">
        <v>0</v>
      </c>
      <c r="L246" s="57">
        <v>23</v>
      </c>
      <c r="M246" s="63">
        <v>3.2</v>
      </c>
    </row>
    <row r="247" s="57" customFormat="1" ht="41.4" spans="1:13">
      <c r="A247" s="57" t="s">
        <v>7076</v>
      </c>
      <c r="B247" s="62">
        <v>246</v>
      </c>
      <c r="C247" s="63" t="s">
        <v>45</v>
      </c>
      <c r="D247" s="57" t="s">
        <v>53</v>
      </c>
      <c r="E247" s="42" t="s">
        <v>7077</v>
      </c>
      <c r="F247" s="57" t="s">
        <v>55</v>
      </c>
      <c r="G247" s="58" t="s">
        <v>6424</v>
      </c>
      <c r="H247" s="58" t="s">
        <v>2158</v>
      </c>
      <c r="I247" s="63" t="s">
        <v>22</v>
      </c>
      <c r="J247" s="72">
        <v>2</v>
      </c>
      <c r="K247" s="57">
        <f>(CEILING(J247*0.2,1))*1</f>
        <v>1</v>
      </c>
      <c r="L247" s="57">
        <v>14</v>
      </c>
      <c r="M247" s="63">
        <v>3.2</v>
      </c>
    </row>
    <row r="248" s="57" customFormat="1" ht="55.2" spans="1:13">
      <c r="A248" s="57" t="s">
        <v>7076</v>
      </c>
      <c r="B248" s="62">
        <v>247</v>
      </c>
      <c r="C248" s="63" t="s">
        <v>45</v>
      </c>
      <c r="D248" s="57" t="s">
        <v>171</v>
      </c>
      <c r="E248" s="42" t="s">
        <v>7077</v>
      </c>
      <c r="F248" s="57" t="s">
        <v>172</v>
      </c>
      <c r="G248" s="58" t="s">
        <v>7130</v>
      </c>
      <c r="H248" s="58" t="s">
        <v>1809</v>
      </c>
      <c r="I248" s="63" t="s">
        <v>22</v>
      </c>
      <c r="J248" s="72">
        <v>1</v>
      </c>
      <c r="K248" s="57">
        <v>0</v>
      </c>
      <c r="L248" s="57">
        <v>0.38</v>
      </c>
      <c r="M248" s="63">
        <v>3.2</v>
      </c>
    </row>
    <row r="249" s="57" customFormat="1" ht="41.4" spans="1:13">
      <c r="A249" s="57" t="s">
        <v>7076</v>
      </c>
      <c r="B249" s="62">
        <v>248</v>
      </c>
      <c r="C249" s="63" t="s">
        <v>45</v>
      </c>
      <c r="D249" s="57" t="s">
        <v>322</v>
      </c>
      <c r="E249" s="42" t="s">
        <v>7077</v>
      </c>
      <c r="F249" s="58" t="s">
        <v>323</v>
      </c>
      <c r="G249" s="58" t="s">
        <v>6427</v>
      </c>
      <c r="H249" s="58" t="s">
        <v>2162</v>
      </c>
      <c r="I249" s="57" t="s">
        <v>2124</v>
      </c>
      <c r="J249" s="73">
        <v>10.2454</v>
      </c>
      <c r="K249" s="57">
        <f>(CEILING(J249*0.1,1))*1</f>
        <v>2</v>
      </c>
      <c r="L249" s="57">
        <v>290</v>
      </c>
      <c r="M249" s="63">
        <v>3.2</v>
      </c>
    </row>
    <row r="250" s="57" customFormat="1" ht="41.4" spans="1:13">
      <c r="A250" s="57" t="s">
        <v>7076</v>
      </c>
      <c r="B250" s="62">
        <v>249</v>
      </c>
      <c r="C250" s="63" t="s">
        <v>45</v>
      </c>
      <c r="D250" s="63" t="s">
        <v>89</v>
      </c>
      <c r="E250" s="42" t="s">
        <v>7077</v>
      </c>
      <c r="F250" s="57" t="s">
        <v>114</v>
      </c>
      <c r="G250" s="58" t="s">
        <v>7131</v>
      </c>
      <c r="H250" s="58" t="s">
        <v>7119</v>
      </c>
      <c r="I250" s="63" t="s">
        <v>22</v>
      </c>
      <c r="J250" s="72">
        <v>2</v>
      </c>
      <c r="K250" s="57">
        <v>0</v>
      </c>
      <c r="L250" s="57">
        <v>245</v>
      </c>
      <c r="M250" s="63">
        <v>3.2</v>
      </c>
    </row>
    <row r="251" s="57" customFormat="1" ht="41.4" spans="1:13">
      <c r="A251" s="57" t="s">
        <v>7076</v>
      </c>
      <c r="B251" s="62">
        <v>250</v>
      </c>
      <c r="C251" s="63" t="s">
        <v>45</v>
      </c>
      <c r="D251" s="63" t="s">
        <v>89</v>
      </c>
      <c r="E251" s="42" t="s">
        <v>7077</v>
      </c>
      <c r="F251" s="57" t="s">
        <v>90</v>
      </c>
      <c r="G251" s="58" t="s">
        <v>7132</v>
      </c>
      <c r="H251" s="58" t="s">
        <v>7119</v>
      </c>
      <c r="I251" s="63" t="s">
        <v>22</v>
      </c>
      <c r="J251" s="72">
        <v>1</v>
      </c>
      <c r="K251" s="57">
        <v>0</v>
      </c>
      <c r="L251" s="57">
        <v>132</v>
      </c>
      <c r="M251" s="63">
        <v>3.2</v>
      </c>
    </row>
    <row r="252" s="57" customFormat="1" ht="41.4" spans="1:13">
      <c r="A252" s="57" t="s">
        <v>7076</v>
      </c>
      <c r="B252" s="62">
        <v>251</v>
      </c>
      <c r="C252" s="63" t="s">
        <v>45</v>
      </c>
      <c r="D252" s="57" t="s">
        <v>53</v>
      </c>
      <c r="E252" s="42" t="s">
        <v>7077</v>
      </c>
      <c r="F252" s="57" t="s">
        <v>304</v>
      </c>
      <c r="G252" s="58" t="s">
        <v>7133</v>
      </c>
      <c r="H252" s="66" t="s">
        <v>7122</v>
      </c>
      <c r="I252" s="63" t="s">
        <v>22</v>
      </c>
      <c r="J252" s="72">
        <v>1</v>
      </c>
      <c r="K252" s="57">
        <v>0</v>
      </c>
      <c r="L252" s="57">
        <v>59</v>
      </c>
      <c r="M252" s="63">
        <v>3.2</v>
      </c>
    </row>
    <row r="253" s="57" customFormat="1" ht="41.4" spans="1:13">
      <c r="A253" s="57" t="s">
        <v>7076</v>
      </c>
      <c r="B253" s="62">
        <v>252</v>
      </c>
      <c r="C253" s="63" t="s">
        <v>45</v>
      </c>
      <c r="D253" s="57" t="s">
        <v>171</v>
      </c>
      <c r="E253" s="42" t="s">
        <v>7077</v>
      </c>
      <c r="F253" s="57" t="s">
        <v>172</v>
      </c>
      <c r="G253" s="58" t="s">
        <v>7134</v>
      </c>
      <c r="H253" s="66" t="s">
        <v>1869</v>
      </c>
      <c r="I253" s="63" t="s">
        <v>22</v>
      </c>
      <c r="J253" s="72">
        <v>1</v>
      </c>
      <c r="K253" s="57">
        <v>0</v>
      </c>
      <c r="L253" s="57">
        <v>2</v>
      </c>
      <c r="M253" s="63">
        <v>3.2</v>
      </c>
    </row>
    <row r="254" s="57" customFormat="1" ht="41.4" spans="1:13">
      <c r="A254" s="57" t="s">
        <v>7076</v>
      </c>
      <c r="B254" s="62">
        <v>253</v>
      </c>
      <c r="C254" s="63" t="s">
        <v>45</v>
      </c>
      <c r="D254" s="57" t="s">
        <v>322</v>
      </c>
      <c r="E254" s="42" t="s">
        <v>7077</v>
      </c>
      <c r="F254" s="58" t="s">
        <v>323</v>
      </c>
      <c r="G254" s="58" t="s">
        <v>7135</v>
      </c>
      <c r="H254" s="66" t="s">
        <v>7122</v>
      </c>
      <c r="I254" s="57" t="s">
        <v>2124</v>
      </c>
      <c r="J254" s="73">
        <v>26.1957</v>
      </c>
      <c r="K254" s="57">
        <v>0</v>
      </c>
      <c r="L254" s="57">
        <v>2136</v>
      </c>
      <c r="M254" s="63">
        <v>3.2</v>
      </c>
    </row>
    <row r="255" s="57" customFormat="1" ht="55.2" spans="1:13">
      <c r="A255" s="57" t="s">
        <v>7076</v>
      </c>
      <c r="B255" s="62">
        <v>254</v>
      </c>
      <c r="C255" s="63" t="s">
        <v>45</v>
      </c>
      <c r="D255" s="57" t="s">
        <v>53</v>
      </c>
      <c r="E255" s="42" t="s">
        <v>7077</v>
      </c>
      <c r="F255" s="57" t="s">
        <v>877</v>
      </c>
      <c r="G255" s="58" t="s">
        <v>7136</v>
      </c>
      <c r="H255" s="66" t="s">
        <v>7122</v>
      </c>
      <c r="I255" s="63" t="s">
        <v>22</v>
      </c>
      <c r="J255" s="72">
        <v>3</v>
      </c>
      <c r="K255" s="57">
        <v>0</v>
      </c>
      <c r="L255" s="57">
        <v>488</v>
      </c>
      <c r="M255" s="63">
        <v>3.2</v>
      </c>
    </row>
    <row r="256" s="57" customFormat="1" ht="41.4" spans="1:13">
      <c r="A256" s="57" t="s">
        <v>7076</v>
      </c>
      <c r="B256" s="62">
        <v>255</v>
      </c>
      <c r="C256" s="63" t="s">
        <v>45</v>
      </c>
      <c r="D256" s="63" t="s">
        <v>89</v>
      </c>
      <c r="E256" s="42" t="s">
        <v>7077</v>
      </c>
      <c r="F256" s="57" t="s">
        <v>114</v>
      </c>
      <c r="G256" s="58" t="s">
        <v>3403</v>
      </c>
      <c r="H256" s="66" t="s">
        <v>2166</v>
      </c>
      <c r="I256" s="63" t="s">
        <v>22</v>
      </c>
      <c r="J256" s="72">
        <v>1</v>
      </c>
      <c r="K256" s="57">
        <v>0</v>
      </c>
      <c r="L256" s="57">
        <v>11</v>
      </c>
      <c r="M256" s="63">
        <v>3.2</v>
      </c>
    </row>
    <row r="257" s="57" customFormat="1" ht="41.4" spans="1:13">
      <c r="A257" s="57" t="s">
        <v>7076</v>
      </c>
      <c r="B257" s="62">
        <v>256</v>
      </c>
      <c r="C257" s="63" t="s">
        <v>45</v>
      </c>
      <c r="D257" s="57" t="s">
        <v>53</v>
      </c>
      <c r="E257" s="42" t="s">
        <v>7077</v>
      </c>
      <c r="F257" s="57" t="s">
        <v>55</v>
      </c>
      <c r="G257" s="58" t="s">
        <v>2643</v>
      </c>
      <c r="H257" s="58" t="s">
        <v>2158</v>
      </c>
      <c r="I257" s="63" t="s">
        <v>22</v>
      </c>
      <c r="J257" s="72">
        <v>2</v>
      </c>
      <c r="K257" s="57">
        <f>(CEILING(J257*0.2,1))*1</f>
        <v>1</v>
      </c>
      <c r="L257" s="57">
        <v>20</v>
      </c>
      <c r="M257" s="63">
        <v>3.2</v>
      </c>
    </row>
    <row r="258" s="57" customFormat="1" ht="69" spans="1:13">
      <c r="A258" s="57" t="s">
        <v>7076</v>
      </c>
      <c r="B258" s="62">
        <v>257</v>
      </c>
      <c r="C258" s="63" t="s">
        <v>45</v>
      </c>
      <c r="D258" s="57" t="s">
        <v>171</v>
      </c>
      <c r="E258" s="42" t="s">
        <v>7077</v>
      </c>
      <c r="F258" s="57" t="s">
        <v>172</v>
      </c>
      <c r="G258" s="58" t="s">
        <v>3405</v>
      </c>
      <c r="H258" s="58" t="s">
        <v>3256</v>
      </c>
      <c r="I258" s="63" t="s">
        <v>22</v>
      </c>
      <c r="J258" s="72">
        <v>1</v>
      </c>
      <c r="K258" s="57">
        <v>0</v>
      </c>
      <c r="L258" s="57">
        <v>0.3</v>
      </c>
      <c r="M258" s="57">
        <v>3.1</v>
      </c>
    </row>
    <row r="259" s="57" customFormat="1" ht="41.4" spans="1:13">
      <c r="A259" s="57" t="s">
        <v>7076</v>
      </c>
      <c r="B259" s="62">
        <v>258</v>
      </c>
      <c r="C259" s="63" t="s">
        <v>45</v>
      </c>
      <c r="D259" s="57" t="s">
        <v>322</v>
      </c>
      <c r="E259" s="42" t="s">
        <v>7077</v>
      </c>
      <c r="F259" s="57" t="s">
        <v>323</v>
      </c>
      <c r="G259" s="58" t="s">
        <v>2668</v>
      </c>
      <c r="H259" s="58" t="s">
        <v>2162</v>
      </c>
      <c r="I259" s="57" t="s">
        <v>2124</v>
      </c>
      <c r="J259" s="73">
        <v>0.5</v>
      </c>
      <c r="K259" s="57">
        <f>(CEILING(J259*0.1,1))*1</f>
        <v>1</v>
      </c>
      <c r="L259" s="57">
        <v>14</v>
      </c>
      <c r="M259" s="63">
        <v>3.2</v>
      </c>
    </row>
    <row r="260" s="57" customFormat="1" ht="41.4" spans="1:13">
      <c r="A260" s="57" t="s">
        <v>7076</v>
      </c>
      <c r="B260" s="62">
        <v>259</v>
      </c>
      <c r="C260" s="63" t="s">
        <v>45</v>
      </c>
      <c r="D260" s="63" t="s">
        <v>89</v>
      </c>
      <c r="E260" s="42" t="s">
        <v>7077</v>
      </c>
      <c r="F260" s="57" t="s">
        <v>114</v>
      </c>
      <c r="G260" s="58" t="s">
        <v>7137</v>
      </c>
      <c r="H260" s="58" t="s">
        <v>7119</v>
      </c>
      <c r="I260" s="63" t="s">
        <v>22</v>
      </c>
      <c r="J260" s="72">
        <v>2</v>
      </c>
      <c r="K260" s="57">
        <v>0</v>
      </c>
      <c r="L260" s="57">
        <v>427</v>
      </c>
      <c r="M260" s="63">
        <v>3.2</v>
      </c>
    </row>
    <row r="261" s="57" customFormat="1" ht="41.4" spans="1:13">
      <c r="A261" s="57" t="s">
        <v>7076</v>
      </c>
      <c r="B261" s="62">
        <v>260</v>
      </c>
      <c r="C261" s="63" t="s">
        <v>45</v>
      </c>
      <c r="D261" s="63" t="s">
        <v>89</v>
      </c>
      <c r="E261" s="42" t="s">
        <v>7077</v>
      </c>
      <c r="F261" s="57" t="s">
        <v>90</v>
      </c>
      <c r="G261" s="58" t="s">
        <v>7138</v>
      </c>
      <c r="H261" s="58" t="s">
        <v>7119</v>
      </c>
      <c r="I261" s="63" t="s">
        <v>22</v>
      </c>
      <c r="J261" s="72">
        <v>1</v>
      </c>
      <c r="K261" s="57">
        <v>0</v>
      </c>
      <c r="L261" s="57">
        <v>232</v>
      </c>
      <c r="M261" s="63">
        <v>3.2</v>
      </c>
    </row>
    <row r="262" s="57" customFormat="1" ht="41.4" spans="1:13">
      <c r="A262" s="57" t="s">
        <v>7076</v>
      </c>
      <c r="B262" s="62">
        <v>261</v>
      </c>
      <c r="C262" s="63" t="s">
        <v>45</v>
      </c>
      <c r="D262" s="57" t="s">
        <v>53</v>
      </c>
      <c r="E262" s="42" t="s">
        <v>7077</v>
      </c>
      <c r="F262" s="57" t="s">
        <v>304</v>
      </c>
      <c r="G262" s="58" t="s">
        <v>7139</v>
      </c>
      <c r="H262" s="66" t="s">
        <v>7122</v>
      </c>
      <c r="I262" s="63" t="s">
        <v>22</v>
      </c>
      <c r="J262" s="72">
        <v>1</v>
      </c>
      <c r="K262" s="57">
        <v>0</v>
      </c>
      <c r="L262" s="57">
        <v>89</v>
      </c>
      <c r="M262" s="63">
        <v>3.2</v>
      </c>
    </row>
    <row r="263" s="57" customFormat="1" ht="41.4" spans="1:13">
      <c r="A263" s="57" t="s">
        <v>7076</v>
      </c>
      <c r="B263" s="62">
        <v>262</v>
      </c>
      <c r="C263" s="63" t="s">
        <v>45</v>
      </c>
      <c r="D263" s="57" t="s">
        <v>171</v>
      </c>
      <c r="E263" s="42" t="s">
        <v>7077</v>
      </c>
      <c r="F263" s="57" t="s">
        <v>172</v>
      </c>
      <c r="G263" s="58" t="s">
        <v>7140</v>
      </c>
      <c r="H263" s="66" t="s">
        <v>1869</v>
      </c>
      <c r="I263" s="63" t="s">
        <v>22</v>
      </c>
      <c r="J263" s="72">
        <v>1</v>
      </c>
      <c r="K263" s="57">
        <v>0</v>
      </c>
      <c r="L263" s="57">
        <v>2</v>
      </c>
      <c r="M263" s="63">
        <v>3.2</v>
      </c>
    </row>
    <row r="264" s="57" customFormat="1" ht="41.4" spans="1:13">
      <c r="A264" s="57" t="s">
        <v>7076</v>
      </c>
      <c r="B264" s="62">
        <v>263</v>
      </c>
      <c r="C264" s="63" t="s">
        <v>45</v>
      </c>
      <c r="D264" s="57" t="s">
        <v>322</v>
      </c>
      <c r="E264" s="42" t="s">
        <v>7077</v>
      </c>
      <c r="F264" s="57" t="s">
        <v>323</v>
      </c>
      <c r="G264" s="58" t="s">
        <v>7141</v>
      </c>
      <c r="H264" s="66" t="s">
        <v>7122</v>
      </c>
      <c r="I264" s="57" t="s">
        <v>2124</v>
      </c>
      <c r="J264" s="73">
        <v>18.2903</v>
      </c>
      <c r="K264" s="57">
        <v>0</v>
      </c>
      <c r="L264" s="57">
        <v>2102</v>
      </c>
      <c r="M264" s="63">
        <v>3.2</v>
      </c>
    </row>
    <row r="265" s="57" customFormat="1" ht="55.2" spans="1:13">
      <c r="A265" s="57" t="s">
        <v>7076</v>
      </c>
      <c r="B265" s="62">
        <v>264</v>
      </c>
      <c r="C265" s="63" t="s">
        <v>45</v>
      </c>
      <c r="D265" s="57" t="s">
        <v>53</v>
      </c>
      <c r="E265" s="42" t="s">
        <v>7077</v>
      </c>
      <c r="F265" s="57" t="s">
        <v>877</v>
      </c>
      <c r="G265" s="58" t="s">
        <v>7142</v>
      </c>
      <c r="H265" s="66" t="s">
        <v>7122</v>
      </c>
      <c r="I265" s="63" t="s">
        <v>22</v>
      </c>
      <c r="J265" s="72">
        <v>2</v>
      </c>
      <c r="K265" s="57">
        <v>0</v>
      </c>
      <c r="L265" s="57">
        <v>507</v>
      </c>
      <c r="M265" s="63">
        <v>3.2</v>
      </c>
    </row>
    <row r="266" s="57" customFormat="1" ht="41.4" spans="1:13">
      <c r="A266" s="57" t="s">
        <v>7076</v>
      </c>
      <c r="B266" s="62">
        <v>265</v>
      </c>
      <c r="C266" s="63" t="s">
        <v>45</v>
      </c>
      <c r="D266" s="57" t="s">
        <v>53</v>
      </c>
      <c r="E266" s="42" t="s">
        <v>7077</v>
      </c>
      <c r="F266" s="57" t="s">
        <v>289</v>
      </c>
      <c r="G266" s="58" t="s">
        <v>7143</v>
      </c>
      <c r="H266" s="66" t="s">
        <v>2580</v>
      </c>
      <c r="I266" s="63" t="s">
        <v>22</v>
      </c>
      <c r="J266" s="72">
        <v>1</v>
      </c>
      <c r="K266" s="57">
        <f>(CEILING(J266*0.2,1))*1</f>
        <v>1</v>
      </c>
      <c r="L266" s="57">
        <v>51</v>
      </c>
      <c r="M266" s="63">
        <v>3.2</v>
      </c>
    </row>
    <row r="267" s="57" customFormat="1" ht="41.4" spans="1:13">
      <c r="A267" s="57" t="s">
        <v>7076</v>
      </c>
      <c r="B267" s="62">
        <v>266</v>
      </c>
      <c r="C267" s="63" t="s">
        <v>45</v>
      </c>
      <c r="D267" s="57" t="s">
        <v>53</v>
      </c>
      <c r="E267" s="42" t="s">
        <v>7077</v>
      </c>
      <c r="F267" s="58" t="s">
        <v>289</v>
      </c>
      <c r="G267" s="58" t="s">
        <v>7144</v>
      </c>
      <c r="H267" s="66" t="s">
        <v>2580</v>
      </c>
      <c r="I267" s="63" t="s">
        <v>22</v>
      </c>
      <c r="J267" s="72">
        <v>1</v>
      </c>
      <c r="K267" s="57">
        <v>0</v>
      </c>
      <c r="L267" s="57">
        <v>96</v>
      </c>
      <c r="M267" s="63">
        <v>3.2</v>
      </c>
    </row>
    <row r="268" s="57" customFormat="1" ht="41.4" spans="1:13">
      <c r="A268" s="57" t="s">
        <v>7076</v>
      </c>
      <c r="B268" s="62">
        <v>267</v>
      </c>
      <c r="C268" s="63" t="s">
        <v>45</v>
      </c>
      <c r="D268" s="63" t="s">
        <v>89</v>
      </c>
      <c r="E268" s="42" t="s">
        <v>7077</v>
      </c>
      <c r="F268" s="58" t="s">
        <v>114</v>
      </c>
      <c r="G268" s="58" t="s">
        <v>2732</v>
      </c>
      <c r="H268" s="66" t="s">
        <v>2166</v>
      </c>
      <c r="I268" s="63" t="s">
        <v>22</v>
      </c>
      <c r="J268" s="72">
        <v>2</v>
      </c>
      <c r="K268" s="57">
        <v>0</v>
      </c>
      <c r="L268" s="57">
        <v>272</v>
      </c>
      <c r="M268" s="63">
        <v>3.2</v>
      </c>
    </row>
    <row r="269" s="57" customFormat="1" ht="41.4" spans="1:13">
      <c r="A269" s="57" t="s">
        <v>7076</v>
      </c>
      <c r="B269" s="62">
        <v>268</v>
      </c>
      <c r="C269" s="63" t="s">
        <v>45</v>
      </c>
      <c r="D269" s="63" t="s">
        <v>89</v>
      </c>
      <c r="E269" s="42" t="s">
        <v>7077</v>
      </c>
      <c r="F269" s="57" t="s">
        <v>114</v>
      </c>
      <c r="G269" s="58" t="s">
        <v>3302</v>
      </c>
      <c r="H269" s="66" t="s">
        <v>2166</v>
      </c>
      <c r="I269" s="63" t="s">
        <v>22</v>
      </c>
      <c r="J269" s="72">
        <v>7</v>
      </c>
      <c r="K269" s="57">
        <v>0</v>
      </c>
      <c r="L269" s="57">
        <v>1652</v>
      </c>
      <c r="M269" s="63">
        <v>3.2</v>
      </c>
    </row>
    <row r="270" s="57" customFormat="1" ht="41.4" spans="1:13">
      <c r="A270" s="57" t="s">
        <v>7076</v>
      </c>
      <c r="B270" s="62">
        <v>269</v>
      </c>
      <c r="C270" s="63" t="s">
        <v>45</v>
      </c>
      <c r="D270" s="57" t="s">
        <v>53</v>
      </c>
      <c r="E270" s="42" t="s">
        <v>7077</v>
      </c>
      <c r="F270" s="57" t="s">
        <v>55</v>
      </c>
      <c r="G270" s="58" t="s">
        <v>3303</v>
      </c>
      <c r="H270" s="58" t="s">
        <v>2158</v>
      </c>
      <c r="I270" s="63" t="s">
        <v>22</v>
      </c>
      <c r="J270" s="72">
        <v>9</v>
      </c>
      <c r="K270" s="57">
        <v>0</v>
      </c>
      <c r="L270" s="57">
        <v>1109</v>
      </c>
      <c r="M270" s="63">
        <v>3.2</v>
      </c>
    </row>
    <row r="271" s="57" customFormat="1" ht="55.2" spans="1:13">
      <c r="A271" s="57" t="s">
        <v>7076</v>
      </c>
      <c r="B271" s="62">
        <v>270</v>
      </c>
      <c r="C271" s="63" t="s">
        <v>45</v>
      </c>
      <c r="D271" s="57" t="s">
        <v>53</v>
      </c>
      <c r="E271" s="42" t="s">
        <v>7077</v>
      </c>
      <c r="F271" s="57" t="s">
        <v>249</v>
      </c>
      <c r="G271" s="58" t="s">
        <v>7145</v>
      </c>
      <c r="H271" s="58" t="s">
        <v>2158</v>
      </c>
      <c r="I271" s="63" t="s">
        <v>22</v>
      </c>
      <c r="J271" s="72">
        <v>2</v>
      </c>
      <c r="K271" s="57">
        <v>0</v>
      </c>
      <c r="L271" s="57">
        <v>73</v>
      </c>
      <c r="M271" s="63">
        <v>3.2</v>
      </c>
    </row>
    <row r="272" s="57" customFormat="1" ht="55.2" spans="1:13">
      <c r="A272" s="57" t="s">
        <v>7076</v>
      </c>
      <c r="B272" s="62">
        <v>271</v>
      </c>
      <c r="C272" s="63" t="s">
        <v>45</v>
      </c>
      <c r="D272" s="57" t="s">
        <v>53</v>
      </c>
      <c r="E272" s="42" t="s">
        <v>7077</v>
      </c>
      <c r="F272" s="57" t="s">
        <v>304</v>
      </c>
      <c r="G272" s="58" t="s">
        <v>7146</v>
      </c>
      <c r="H272" s="58" t="s">
        <v>2158</v>
      </c>
      <c r="I272" s="63" t="s">
        <v>22</v>
      </c>
      <c r="J272" s="72">
        <v>1</v>
      </c>
      <c r="K272" s="57">
        <v>0</v>
      </c>
      <c r="L272" s="57">
        <v>135</v>
      </c>
      <c r="M272" s="63">
        <v>3.2</v>
      </c>
    </row>
    <row r="273" s="57" customFormat="1" ht="55.2" spans="1:13">
      <c r="A273" s="57" t="s">
        <v>7076</v>
      </c>
      <c r="B273" s="62">
        <v>272</v>
      </c>
      <c r="C273" s="63" t="s">
        <v>45</v>
      </c>
      <c r="D273" s="57" t="s">
        <v>171</v>
      </c>
      <c r="E273" s="42" t="s">
        <v>7077</v>
      </c>
      <c r="F273" s="57" t="s">
        <v>172</v>
      </c>
      <c r="G273" s="58" t="s">
        <v>7147</v>
      </c>
      <c r="H273" s="58" t="s">
        <v>1711</v>
      </c>
      <c r="I273" s="63" t="s">
        <v>22</v>
      </c>
      <c r="J273" s="72">
        <v>4</v>
      </c>
      <c r="K273" s="57">
        <v>0</v>
      </c>
      <c r="L273" s="57">
        <v>3</v>
      </c>
      <c r="M273" s="63">
        <v>3.2</v>
      </c>
    </row>
    <row r="274" s="57" customFormat="1" ht="55.2" spans="1:13">
      <c r="A274" s="57" t="s">
        <v>7076</v>
      </c>
      <c r="B274" s="62">
        <v>273</v>
      </c>
      <c r="C274" s="63" t="s">
        <v>45</v>
      </c>
      <c r="D274" s="57" t="s">
        <v>171</v>
      </c>
      <c r="E274" s="42" t="s">
        <v>7077</v>
      </c>
      <c r="F274" s="57" t="s">
        <v>172</v>
      </c>
      <c r="G274" s="58" t="s">
        <v>3299</v>
      </c>
      <c r="H274" s="58" t="s">
        <v>1711</v>
      </c>
      <c r="I274" s="63" t="s">
        <v>22</v>
      </c>
      <c r="J274" s="72">
        <v>8</v>
      </c>
      <c r="K274" s="57">
        <v>0</v>
      </c>
      <c r="L274" s="57">
        <v>9</v>
      </c>
      <c r="M274" s="63">
        <v>3.2</v>
      </c>
    </row>
    <row r="275" s="57" customFormat="1" ht="41.4" spans="1:13">
      <c r="A275" s="57" t="s">
        <v>7076</v>
      </c>
      <c r="B275" s="62">
        <v>274</v>
      </c>
      <c r="C275" s="63" t="s">
        <v>45</v>
      </c>
      <c r="D275" s="57" t="s">
        <v>53</v>
      </c>
      <c r="E275" s="42" t="s">
        <v>7077</v>
      </c>
      <c r="F275" s="57" t="s">
        <v>236</v>
      </c>
      <c r="G275" s="58" t="s">
        <v>3340</v>
      </c>
      <c r="H275" s="66" t="s">
        <v>2166</v>
      </c>
      <c r="I275" s="63" t="s">
        <v>22</v>
      </c>
      <c r="J275" s="72">
        <v>13</v>
      </c>
      <c r="K275" s="57">
        <v>0</v>
      </c>
      <c r="L275" s="57">
        <v>9</v>
      </c>
      <c r="M275" s="63">
        <v>3.2</v>
      </c>
    </row>
    <row r="276" s="57" customFormat="1" ht="41.4" spans="1:13">
      <c r="A276" s="57" t="s">
        <v>7076</v>
      </c>
      <c r="B276" s="62">
        <v>275</v>
      </c>
      <c r="C276" s="63" t="s">
        <v>45</v>
      </c>
      <c r="D276" s="57" t="s">
        <v>53</v>
      </c>
      <c r="E276" s="42" t="s">
        <v>7077</v>
      </c>
      <c r="F276" s="57" t="s">
        <v>236</v>
      </c>
      <c r="G276" s="58" t="s">
        <v>3662</v>
      </c>
      <c r="H276" s="66" t="s">
        <v>2166</v>
      </c>
      <c r="I276" s="63" t="s">
        <v>22</v>
      </c>
      <c r="J276" s="72">
        <v>1</v>
      </c>
      <c r="K276" s="57">
        <v>0</v>
      </c>
      <c r="L276" s="57">
        <v>2</v>
      </c>
      <c r="M276" s="63">
        <v>3.2</v>
      </c>
    </row>
    <row r="277" s="57" customFormat="1" ht="41.4" spans="1:13">
      <c r="A277" s="57" t="s">
        <v>7076</v>
      </c>
      <c r="B277" s="62">
        <v>276</v>
      </c>
      <c r="C277" s="63" t="s">
        <v>45</v>
      </c>
      <c r="D277" s="57" t="s">
        <v>322</v>
      </c>
      <c r="E277" s="42" t="s">
        <v>7077</v>
      </c>
      <c r="F277" s="57" t="s">
        <v>323</v>
      </c>
      <c r="G277" s="58" t="s">
        <v>2739</v>
      </c>
      <c r="H277" s="58" t="s">
        <v>2162</v>
      </c>
      <c r="I277" s="57" t="s">
        <v>2124</v>
      </c>
      <c r="J277" s="73">
        <v>1.03115</v>
      </c>
      <c r="K277" s="57">
        <f>(CEILING(J277*0.1,1))*1</f>
        <v>1</v>
      </c>
      <c r="L277" s="57">
        <v>145</v>
      </c>
      <c r="M277" s="63">
        <v>3.2</v>
      </c>
    </row>
    <row r="278" s="57" customFormat="1" ht="41.4" spans="1:13">
      <c r="A278" s="57" t="s">
        <v>7076</v>
      </c>
      <c r="B278" s="62">
        <v>277</v>
      </c>
      <c r="C278" s="63" t="s">
        <v>45</v>
      </c>
      <c r="D278" s="57" t="s">
        <v>322</v>
      </c>
      <c r="E278" s="42" t="s">
        <v>7077</v>
      </c>
      <c r="F278" s="57" t="s">
        <v>323</v>
      </c>
      <c r="G278" s="58" t="s">
        <v>3304</v>
      </c>
      <c r="H278" s="58" t="s">
        <v>2162</v>
      </c>
      <c r="I278" s="57" t="s">
        <v>2124</v>
      </c>
      <c r="J278" s="73">
        <v>31.1404</v>
      </c>
      <c r="K278" s="57">
        <v>0</v>
      </c>
      <c r="L278" s="57">
        <v>6280</v>
      </c>
      <c r="M278" s="63">
        <v>3.2</v>
      </c>
    </row>
    <row r="279" s="57" customFormat="1" ht="41.4" spans="1:13">
      <c r="A279" s="57" t="s">
        <v>7076</v>
      </c>
      <c r="B279" s="62">
        <v>278</v>
      </c>
      <c r="C279" s="63" t="s">
        <v>45</v>
      </c>
      <c r="D279" s="57" t="s">
        <v>53</v>
      </c>
      <c r="E279" s="42" t="s">
        <v>7077</v>
      </c>
      <c r="F279" s="58" t="s">
        <v>289</v>
      </c>
      <c r="G279" s="58" t="s">
        <v>7144</v>
      </c>
      <c r="H279" s="66" t="s">
        <v>2580</v>
      </c>
      <c r="I279" s="63" t="s">
        <v>22</v>
      </c>
      <c r="J279" s="72">
        <v>1</v>
      </c>
      <c r="K279" s="57">
        <v>0</v>
      </c>
      <c r="L279" s="57">
        <v>96</v>
      </c>
      <c r="M279" s="63">
        <v>3.2</v>
      </c>
    </row>
    <row r="280" s="57" customFormat="1" ht="41.4" spans="1:13">
      <c r="A280" s="57" t="s">
        <v>7076</v>
      </c>
      <c r="B280" s="62">
        <v>279</v>
      </c>
      <c r="C280" s="63" t="s">
        <v>45</v>
      </c>
      <c r="D280" s="57" t="s">
        <v>53</v>
      </c>
      <c r="E280" s="42" t="s">
        <v>7077</v>
      </c>
      <c r="F280" s="58" t="s">
        <v>289</v>
      </c>
      <c r="G280" s="58" t="s">
        <v>3512</v>
      </c>
      <c r="H280" s="66" t="s">
        <v>2580</v>
      </c>
      <c r="I280" s="63" t="s">
        <v>22</v>
      </c>
      <c r="J280" s="72">
        <v>1</v>
      </c>
      <c r="K280" s="57">
        <v>0</v>
      </c>
      <c r="L280" s="57">
        <v>165</v>
      </c>
      <c r="M280" s="63">
        <v>3.2</v>
      </c>
    </row>
    <row r="281" s="57" customFormat="1" ht="41.4" spans="1:13">
      <c r="A281" s="57" t="s">
        <v>7076</v>
      </c>
      <c r="B281" s="62">
        <v>280</v>
      </c>
      <c r="C281" s="63" t="s">
        <v>45</v>
      </c>
      <c r="D281" s="63" t="s">
        <v>89</v>
      </c>
      <c r="E281" s="42" t="s">
        <v>7077</v>
      </c>
      <c r="F281" s="57" t="s">
        <v>114</v>
      </c>
      <c r="G281" s="58" t="s">
        <v>3302</v>
      </c>
      <c r="H281" s="66" t="s">
        <v>2166</v>
      </c>
      <c r="I281" s="63" t="s">
        <v>22</v>
      </c>
      <c r="J281" s="72">
        <v>2</v>
      </c>
      <c r="K281" s="57">
        <v>0</v>
      </c>
      <c r="L281" s="57">
        <v>472</v>
      </c>
      <c r="M281" s="63">
        <v>3.2</v>
      </c>
    </row>
    <row r="282" s="57" customFormat="1" ht="41.4" spans="1:13">
      <c r="A282" s="57" t="s">
        <v>7076</v>
      </c>
      <c r="B282" s="62">
        <v>281</v>
      </c>
      <c r="C282" s="63" t="s">
        <v>45</v>
      </c>
      <c r="D282" s="63" t="s">
        <v>89</v>
      </c>
      <c r="E282" s="42" t="s">
        <v>7077</v>
      </c>
      <c r="F282" s="57" t="s">
        <v>114</v>
      </c>
      <c r="G282" s="58" t="s">
        <v>3338</v>
      </c>
      <c r="H282" s="66" t="s">
        <v>2166</v>
      </c>
      <c r="I282" s="63" t="s">
        <v>22</v>
      </c>
      <c r="J282" s="72">
        <v>4</v>
      </c>
      <c r="K282" s="57">
        <v>0</v>
      </c>
      <c r="L282" s="57">
        <v>1437</v>
      </c>
      <c r="M282" s="63">
        <v>3.2</v>
      </c>
    </row>
    <row r="283" s="57" customFormat="1" ht="41.4" spans="1:13">
      <c r="A283" s="57" t="s">
        <v>7076</v>
      </c>
      <c r="B283" s="62">
        <v>282</v>
      </c>
      <c r="C283" s="63" t="s">
        <v>45</v>
      </c>
      <c r="D283" s="57" t="s">
        <v>53</v>
      </c>
      <c r="E283" s="42" t="s">
        <v>7077</v>
      </c>
      <c r="F283" s="57" t="s">
        <v>55</v>
      </c>
      <c r="G283" s="58" t="s">
        <v>3339</v>
      </c>
      <c r="H283" s="58" t="s">
        <v>2158</v>
      </c>
      <c r="I283" s="63" t="s">
        <v>22</v>
      </c>
      <c r="J283" s="72">
        <v>5</v>
      </c>
      <c r="K283" s="57">
        <v>0</v>
      </c>
      <c r="L283" s="57">
        <v>1034</v>
      </c>
      <c r="M283" s="63">
        <v>3.2</v>
      </c>
    </row>
    <row r="284" s="57" customFormat="1" ht="55.2" spans="1:13">
      <c r="A284" s="57" t="s">
        <v>7076</v>
      </c>
      <c r="B284" s="62">
        <v>283</v>
      </c>
      <c r="C284" s="63" t="s">
        <v>45</v>
      </c>
      <c r="D284" s="57" t="s">
        <v>53</v>
      </c>
      <c r="E284" s="42" t="s">
        <v>7077</v>
      </c>
      <c r="F284" s="57" t="s">
        <v>249</v>
      </c>
      <c r="G284" s="58" t="s">
        <v>3347</v>
      </c>
      <c r="H284" s="58" t="s">
        <v>2158</v>
      </c>
      <c r="I284" s="63" t="s">
        <v>22</v>
      </c>
      <c r="J284" s="72">
        <v>2</v>
      </c>
      <c r="K284" s="57">
        <v>0</v>
      </c>
      <c r="L284" s="57">
        <v>118</v>
      </c>
      <c r="M284" s="63">
        <v>3.2</v>
      </c>
    </row>
    <row r="285" s="57" customFormat="1" ht="55.2" spans="1:13">
      <c r="A285" s="57" t="s">
        <v>7076</v>
      </c>
      <c r="B285" s="62">
        <v>284</v>
      </c>
      <c r="C285" s="63" t="s">
        <v>45</v>
      </c>
      <c r="D285" s="57" t="s">
        <v>171</v>
      </c>
      <c r="E285" s="42" t="s">
        <v>7077</v>
      </c>
      <c r="F285" s="57" t="s">
        <v>172</v>
      </c>
      <c r="G285" s="58" t="s">
        <v>3299</v>
      </c>
      <c r="H285" s="58" t="s">
        <v>1711</v>
      </c>
      <c r="I285" s="63" t="s">
        <v>22</v>
      </c>
      <c r="J285" s="72">
        <v>4</v>
      </c>
      <c r="K285" s="57">
        <v>0</v>
      </c>
      <c r="L285" s="57">
        <v>5</v>
      </c>
      <c r="M285" s="63">
        <v>3.2</v>
      </c>
    </row>
    <row r="286" s="57" customFormat="1" ht="55.2" spans="1:13">
      <c r="A286" s="57" t="s">
        <v>7076</v>
      </c>
      <c r="B286" s="62">
        <v>285</v>
      </c>
      <c r="C286" s="63" t="s">
        <v>45</v>
      </c>
      <c r="D286" s="57" t="s">
        <v>171</v>
      </c>
      <c r="E286" s="42" t="s">
        <v>7077</v>
      </c>
      <c r="F286" s="58" t="s">
        <v>172</v>
      </c>
      <c r="G286" s="58" t="s">
        <v>3307</v>
      </c>
      <c r="H286" s="58" t="s">
        <v>1711</v>
      </c>
      <c r="I286" s="63" t="s">
        <v>22</v>
      </c>
      <c r="J286" s="72">
        <v>5</v>
      </c>
      <c r="K286" s="57">
        <v>0</v>
      </c>
      <c r="L286" s="57">
        <v>7</v>
      </c>
      <c r="M286" s="63">
        <v>3.2</v>
      </c>
    </row>
    <row r="287" s="57" customFormat="1" ht="41.4" spans="1:13">
      <c r="A287" s="57" t="s">
        <v>7076</v>
      </c>
      <c r="B287" s="62">
        <v>286</v>
      </c>
      <c r="C287" s="63" t="s">
        <v>45</v>
      </c>
      <c r="D287" s="57" t="s">
        <v>53</v>
      </c>
      <c r="E287" s="42" t="s">
        <v>7077</v>
      </c>
      <c r="F287" s="58" t="s">
        <v>236</v>
      </c>
      <c r="G287" s="58" t="s">
        <v>3326</v>
      </c>
      <c r="H287" s="66" t="s">
        <v>2166</v>
      </c>
      <c r="I287" s="63" t="s">
        <v>22</v>
      </c>
      <c r="J287" s="72">
        <v>5</v>
      </c>
      <c r="K287" s="57">
        <v>0</v>
      </c>
      <c r="L287" s="57">
        <v>3</v>
      </c>
      <c r="M287" s="63">
        <v>3.2</v>
      </c>
    </row>
    <row r="288" s="57" customFormat="1" ht="43" customHeight="1" spans="1:13">
      <c r="A288" s="57" t="s">
        <v>7076</v>
      </c>
      <c r="B288" s="62">
        <v>287</v>
      </c>
      <c r="C288" s="63" t="s">
        <v>45</v>
      </c>
      <c r="D288" s="57" t="s">
        <v>53</v>
      </c>
      <c r="E288" s="42" t="s">
        <v>7077</v>
      </c>
      <c r="F288" s="57" t="s">
        <v>236</v>
      </c>
      <c r="G288" s="58" t="s">
        <v>7148</v>
      </c>
      <c r="H288" s="58" t="s">
        <v>2166</v>
      </c>
      <c r="I288" s="63" t="s">
        <v>22</v>
      </c>
      <c r="J288" s="72">
        <v>1</v>
      </c>
      <c r="K288" s="57">
        <v>0</v>
      </c>
      <c r="L288" s="57">
        <v>7</v>
      </c>
      <c r="M288" s="63">
        <v>3.2</v>
      </c>
    </row>
    <row r="289" s="57" customFormat="1" ht="41.4" spans="1:13">
      <c r="A289" s="57" t="s">
        <v>7076</v>
      </c>
      <c r="B289" s="62">
        <v>288</v>
      </c>
      <c r="C289" s="63" t="s">
        <v>45</v>
      </c>
      <c r="D289" s="57" t="s">
        <v>322</v>
      </c>
      <c r="E289" s="42" t="s">
        <v>7077</v>
      </c>
      <c r="F289" s="57" t="s">
        <v>323</v>
      </c>
      <c r="G289" s="58" t="s">
        <v>3304</v>
      </c>
      <c r="H289" s="58" t="s">
        <v>2162</v>
      </c>
      <c r="I289" s="57" t="s">
        <v>2124</v>
      </c>
      <c r="J289" s="73">
        <v>0.8544</v>
      </c>
      <c r="K289" s="57">
        <v>0</v>
      </c>
      <c r="L289" s="57">
        <v>172</v>
      </c>
      <c r="M289" s="63">
        <v>3.2</v>
      </c>
    </row>
    <row r="290" s="57" customFormat="1" ht="41.4" spans="1:13">
      <c r="A290" s="57" t="s">
        <v>7076</v>
      </c>
      <c r="B290" s="62">
        <v>289</v>
      </c>
      <c r="C290" s="63" t="s">
        <v>45</v>
      </c>
      <c r="D290" s="57" t="s">
        <v>322</v>
      </c>
      <c r="E290" s="42" t="s">
        <v>7077</v>
      </c>
      <c r="F290" s="57" t="s">
        <v>323</v>
      </c>
      <c r="G290" s="58" t="s">
        <v>3327</v>
      </c>
      <c r="H290" s="58" t="s">
        <v>2162</v>
      </c>
      <c r="I290" s="57" t="s">
        <v>2124</v>
      </c>
      <c r="J290" s="73">
        <v>22.7953</v>
      </c>
      <c r="K290" s="57">
        <v>0</v>
      </c>
      <c r="L290" s="57">
        <v>6422</v>
      </c>
      <c r="M290" s="63">
        <v>3.2</v>
      </c>
    </row>
    <row r="291" s="57" customFormat="1" ht="41.4" spans="1:13">
      <c r="A291" s="57" t="s">
        <v>7076</v>
      </c>
      <c r="B291" s="62">
        <v>290</v>
      </c>
      <c r="C291" s="63" t="s">
        <v>45</v>
      </c>
      <c r="D291" s="57" t="s">
        <v>53</v>
      </c>
      <c r="E291" s="42" t="s">
        <v>7077</v>
      </c>
      <c r="F291" s="57" t="s">
        <v>289</v>
      </c>
      <c r="G291" s="58" t="s">
        <v>7149</v>
      </c>
      <c r="H291" s="66" t="s">
        <v>2580</v>
      </c>
      <c r="I291" s="63" t="s">
        <v>22</v>
      </c>
      <c r="J291" s="72">
        <v>1</v>
      </c>
      <c r="K291" s="57">
        <f t="shared" ref="K291:K294" si="20">(CEILING(J291*0.2,1))*1</f>
        <v>1</v>
      </c>
      <c r="L291" s="57">
        <v>29</v>
      </c>
      <c r="M291" s="63">
        <v>3.2</v>
      </c>
    </row>
    <row r="292" s="57" customFormat="1" ht="41.4" spans="1:13">
      <c r="A292" s="57" t="s">
        <v>7076</v>
      </c>
      <c r="B292" s="62">
        <v>291</v>
      </c>
      <c r="C292" s="63" t="s">
        <v>45</v>
      </c>
      <c r="D292" s="63" t="s">
        <v>89</v>
      </c>
      <c r="E292" s="42" t="s">
        <v>7077</v>
      </c>
      <c r="F292" s="58" t="s">
        <v>114</v>
      </c>
      <c r="G292" s="58" t="s">
        <v>2760</v>
      </c>
      <c r="H292" s="66" t="s">
        <v>2166</v>
      </c>
      <c r="I292" s="63" t="s">
        <v>22</v>
      </c>
      <c r="J292" s="72">
        <v>1</v>
      </c>
      <c r="K292" s="57">
        <v>0</v>
      </c>
      <c r="L292" s="57">
        <v>77</v>
      </c>
      <c r="M292" s="63">
        <v>3.2</v>
      </c>
    </row>
    <row r="293" s="57" customFormat="1" ht="41.4" spans="1:13">
      <c r="A293" s="57" t="s">
        <v>7076</v>
      </c>
      <c r="B293" s="62">
        <v>292</v>
      </c>
      <c r="C293" s="63" t="s">
        <v>45</v>
      </c>
      <c r="D293" s="57" t="s">
        <v>53</v>
      </c>
      <c r="E293" s="42" t="s">
        <v>7077</v>
      </c>
      <c r="F293" s="57" t="s">
        <v>55</v>
      </c>
      <c r="G293" s="58" t="s">
        <v>2734</v>
      </c>
      <c r="H293" s="58" t="s">
        <v>2158</v>
      </c>
      <c r="I293" s="63" t="s">
        <v>22</v>
      </c>
      <c r="J293" s="72">
        <v>5</v>
      </c>
      <c r="K293" s="57">
        <f t="shared" si="20"/>
        <v>1</v>
      </c>
      <c r="L293" s="57">
        <v>344</v>
      </c>
      <c r="M293" s="63">
        <v>3.2</v>
      </c>
    </row>
    <row r="294" s="57" customFormat="1" ht="55.2" spans="1:13">
      <c r="A294" s="57" t="s">
        <v>7076</v>
      </c>
      <c r="B294" s="62">
        <v>293</v>
      </c>
      <c r="C294" s="63" t="s">
        <v>45</v>
      </c>
      <c r="D294" s="57" t="s">
        <v>53</v>
      </c>
      <c r="E294" s="42" t="s">
        <v>7077</v>
      </c>
      <c r="F294" s="57" t="s">
        <v>249</v>
      </c>
      <c r="G294" s="58" t="s">
        <v>7150</v>
      </c>
      <c r="H294" s="58" t="s">
        <v>2158</v>
      </c>
      <c r="I294" s="63" t="s">
        <v>22</v>
      </c>
      <c r="J294" s="72">
        <v>1</v>
      </c>
      <c r="K294" s="57">
        <f t="shared" si="20"/>
        <v>1</v>
      </c>
      <c r="L294" s="57">
        <v>21</v>
      </c>
      <c r="M294" s="63">
        <v>3.2</v>
      </c>
    </row>
    <row r="295" s="57" customFormat="1" ht="55.2" spans="1:13">
      <c r="A295" s="57" t="s">
        <v>7076</v>
      </c>
      <c r="B295" s="62">
        <v>294</v>
      </c>
      <c r="C295" s="63" t="s">
        <v>45</v>
      </c>
      <c r="D295" s="57" t="s">
        <v>171</v>
      </c>
      <c r="E295" s="42" t="s">
        <v>7077</v>
      </c>
      <c r="F295" s="57" t="s">
        <v>172</v>
      </c>
      <c r="G295" s="58" t="s">
        <v>7151</v>
      </c>
      <c r="H295" s="58" t="s">
        <v>1711</v>
      </c>
      <c r="I295" s="63" t="s">
        <v>22</v>
      </c>
      <c r="J295" s="72">
        <v>2</v>
      </c>
      <c r="K295" s="57">
        <v>0</v>
      </c>
      <c r="L295" s="57">
        <v>1</v>
      </c>
      <c r="M295" s="63">
        <v>3.2</v>
      </c>
    </row>
    <row r="296" s="57" customFormat="1" ht="41.4" spans="1:13">
      <c r="A296" s="57" t="s">
        <v>7076</v>
      </c>
      <c r="B296" s="62">
        <v>295</v>
      </c>
      <c r="C296" s="63" t="s">
        <v>45</v>
      </c>
      <c r="D296" s="57" t="s">
        <v>322</v>
      </c>
      <c r="E296" s="42" t="s">
        <v>7077</v>
      </c>
      <c r="F296" s="57" t="s">
        <v>323</v>
      </c>
      <c r="G296" s="58" t="s">
        <v>2739</v>
      </c>
      <c r="H296" s="58" t="s">
        <v>2162</v>
      </c>
      <c r="I296" s="57" t="s">
        <v>2124</v>
      </c>
      <c r="J296" s="73">
        <v>25.2685</v>
      </c>
      <c r="K296" s="57">
        <f>(CEILING(J296*0.1,1))*1</f>
        <v>3</v>
      </c>
      <c r="L296" s="57">
        <v>3558</v>
      </c>
      <c r="M296" s="63">
        <v>3.2</v>
      </c>
    </row>
    <row r="297" s="57" customFormat="1" ht="41.4" spans="1:13">
      <c r="A297" s="57" t="s">
        <v>7076</v>
      </c>
      <c r="B297" s="62">
        <v>296</v>
      </c>
      <c r="C297" s="63" t="s">
        <v>45</v>
      </c>
      <c r="D297" s="57" t="s">
        <v>322</v>
      </c>
      <c r="E297" s="42" t="s">
        <v>7077</v>
      </c>
      <c r="F297" s="57" t="s">
        <v>323</v>
      </c>
      <c r="G297" s="58" t="s">
        <v>3301</v>
      </c>
      <c r="H297" s="58" t="s">
        <v>2162</v>
      </c>
      <c r="I297" s="57" t="s">
        <v>2124</v>
      </c>
      <c r="J297" s="73">
        <v>0.15</v>
      </c>
      <c r="K297" s="57">
        <f>(CEILING(J297*0.1,1))*1</f>
        <v>1</v>
      </c>
      <c r="L297" s="57">
        <v>13</v>
      </c>
      <c r="M297" s="63">
        <v>3.2</v>
      </c>
    </row>
    <row r="298" s="57" customFormat="1" ht="41.4" spans="1:13">
      <c r="A298" s="57" t="s">
        <v>7076</v>
      </c>
      <c r="B298" s="62">
        <v>297</v>
      </c>
      <c r="C298" s="63" t="s">
        <v>45</v>
      </c>
      <c r="D298" s="63" t="s">
        <v>89</v>
      </c>
      <c r="E298" s="42" t="s">
        <v>7077</v>
      </c>
      <c r="F298" s="57" t="s">
        <v>114</v>
      </c>
      <c r="G298" s="58" t="s">
        <v>7152</v>
      </c>
      <c r="H298" s="58" t="s">
        <v>7119</v>
      </c>
      <c r="I298" s="63" t="s">
        <v>22</v>
      </c>
      <c r="J298" s="72">
        <v>2</v>
      </c>
      <c r="K298" s="57">
        <v>0</v>
      </c>
      <c r="L298" s="57">
        <v>244</v>
      </c>
      <c r="M298" s="63">
        <v>3.2</v>
      </c>
    </row>
    <row r="299" s="57" customFormat="1" ht="41.4" spans="1:13">
      <c r="A299" s="57" t="s">
        <v>7076</v>
      </c>
      <c r="B299" s="62">
        <v>298</v>
      </c>
      <c r="C299" s="63" t="s">
        <v>45</v>
      </c>
      <c r="D299" s="63" t="s">
        <v>89</v>
      </c>
      <c r="E299" s="42" t="s">
        <v>7077</v>
      </c>
      <c r="F299" s="57" t="s">
        <v>90</v>
      </c>
      <c r="G299" s="58" t="s">
        <v>7153</v>
      </c>
      <c r="H299" s="58" t="s">
        <v>7119</v>
      </c>
      <c r="I299" s="63" t="s">
        <v>22</v>
      </c>
      <c r="J299" s="72">
        <v>1</v>
      </c>
      <c r="K299" s="57">
        <v>0</v>
      </c>
      <c r="L299" s="57">
        <v>136</v>
      </c>
      <c r="M299" s="63">
        <v>3.2</v>
      </c>
    </row>
    <row r="300" s="57" customFormat="1" ht="41.4" spans="1:13">
      <c r="A300" s="57" t="s">
        <v>7076</v>
      </c>
      <c r="B300" s="62">
        <v>299</v>
      </c>
      <c r="C300" s="63" t="s">
        <v>45</v>
      </c>
      <c r="D300" s="57" t="s">
        <v>53</v>
      </c>
      <c r="E300" s="42" t="s">
        <v>7077</v>
      </c>
      <c r="F300" s="57" t="s">
        <v>304</v>
      </c>
      <c r="G300" s="58" t="s">
        <v>7154</v>
      </c>
      <c r="H300" s="66" t="s">
        <v>7122</v>
      </c>
      <c r="I300" s="63" t="s">
        <v>22</v>
      </c>
      <c r="J300" s="72">
        <v>1</v>
      </c>
      <c r="K300" s="57">
        <f t="shared" ref="K300:K304" si="21">(CEILING(J300*0.2,1))*1</f>
        <v>1</v>
      </c>
      <c r="L300" s="57">
        <v>49</v>
      </c>
      <c r="M300" s="63">
        <v>3.2</v>
      </c>
    </row>
    <row r="301" s="57" customFormat="1" ht="41.4" spans="1:13">
      <c r="A301" s="57" t="s">
        <v>7076</v>
      </c>
      <c r="B301" s="62">
        <v>300</v>
      </c>
      <c r="C301" s="63" t="s">
        <v>45</v>
      </c>
      <c r="D301" s="57" t="s">
        <v>171</v>
      </c>
      <c r="E301" s="42" t="s">
        <v>7077</v>
      </c>
      <c r="F301" s="57" t="s">
        <v>172</v>
      </c>
      <c r="G301" s="58" t="s">
        <v>7155</v>
      </c>
      <c r="H301" s="66" t="s">
        <v>1869</v>
      </c>
      <c r="I301" s="63" t="s">
        <v>22</v>
      </c>
      <c r="J301" s="72">
        <v>1</v>
      </c>
      <c r="K301" s="57">
        <v>0</v>
      </c>
      <c r="L301" s="57">
        <v>1</v>
      </c>
      <c r="M301" s="63">
        <v>3.2</v>
      </c>
    </row>
    <row r="302" s="57" customFormat="1" ht="41.4" spans="1:13">
      <c r="A302" s="57" t="s">
        <v>7076</v>
      </c>
      <c r="B302" s="62">
        <v>301</v>
      </c>
      <c r="C302" s="63" t="s">
        <v>45</v>
      </c>
      <c r="D302" s="57" t="s">
        <v>322</v>
      </c>
      <c r="E302" s="42" t="s">
        <v>7077</v>
      </c>
      <c r="F302" s="57" t="s">
        <v>323</v>
      </c>
      <c r="G302" s="58" t="s">
        <v>7156</v>
      </c>
      <c r="H302" s="66" t="s">
        <v>7122</v>
      </c>
      <c r="I302" s="57" t="s">
        <v>2124</v>
      </c>
      <c r="J302" s="73">
        <v>34.3678</v>
      </c>
      <c r="K302" s="57">
        <f>(CEILING(J302*0.1,1))*1</f>
        <v>4</v>
      </c>
      <c r="L302" s="57">
        <v>2611</v>
      </c>
      <c r="M302" s="63">
        <v>3.2</v>
      </c>
    </row>
    <row r="303" s="57" customFormat="1" ht="55.2" spans="1:13">
      <c r="A303" s="57" t="s">
        <v>7076</v>
      </c>
      <c r="B303" s="62">
        <v>302</v>
      </c>
      <c r="C303" s="63" t="s">
        <v>45</v>
      </c>
      <c r="D303" s="57" t="s">
        <v>53</v>
      </c>
      <c r="E303" s="42" t="s">
        <v>7077</v>
      </c>
      <c r="F303" s="57" t="s">
        <v>877</v>
      </c>
      <c r="G303" s="58" t="s">
        <v>7157</v>
      </c>
      <c r="H303" s="66" t="s">
        <v>7122</v>
      </c>
      <c r="I303" s="63" t="s">
        <v>22</v>
      </c>
      <c r="J303" s="72">
        <v>6</v>
      </c>
      <c r="K303" s="57">
        <f t="shared" si="21"/>
        <v>2</v>
      </c>
      <c r="L303" s="57">
        <v>806</v>
      </c>
      <c r="M303" s="63">
        <v>3.2</v>
      </c>
    </row>
    <row r="304" s="57" customFormat="1" ht="41.4" spans="1:13">
      <c r="A304" s="57" t="s">
        <v>7076</v>
      </c>
      <c r="B304" s="62">
        <v>303</v>
      </c>
      <c r="C304" s="63" t="s">
        <v>45</v>
      </c>
      <c r="D304" s="57" t="s">
        <v>53</v>
      </c>
      <c r="E304" s="42" t="s">
        <v>7077</v>
      </c>
      <c r="F304" s="58" t="s">
        <v>289</v>
      </c>
      <c r="G304" s="58" t="s">
        <v>7143</v>
      </c>
      <c r="H304" s="66" t="s">
        <v>2580</v>
      </c>
      <c r="I304" s="63" t="s">
        <v>22</v>
      </c>
      <c r="J304" s="72">
        <v>1</v>
      </c>
      <c r="K304" s="57">
        <f t="shared" si="21"/>
        <v>1</v>
      </c>
      <c r="L304" s="57">
        <v>51</v>
      </c>
      <c r="M304" s="63">
        <v>3.2</v>
      </c>
    </row>
    <row r="305" s="57" customFormat="1" ht="41.4" spans="1:13">
      <c r="A305" s="57" t="s">
        <v>7076</v>
      </c>
      <c r="B305" s="62">
        <v>304</v>
      </c>
      <c r="C305" s="63" t="s">
        <v>45</v>
      </c>
      <c r="D305" s="63" t="s">
        <v>89</v>
      </c>
      <c r="E305" s="42" t="s">
        <v>7077</v>
      </c>
      <c r="F305" s="57" t="s">
        <v>114</v>
      </c>
      <c r="G305" s="58" t="s">
        <v>2732</v>
      </c>
      <c r="H305" s="66" t="s">
        <v>2166</v>
      </c>
      <c r="I305" s="63" t="s">
        <v>22</v>
      </c>
      <c r="J305" s="72">
        <v>7</v>
      </c>
      <c r="K305" s="57">
        <v>0</v>
      </c>
      <c r="L305" s="57">
        <v>952</v>
      </c>
      <c r="M305" s="63">
        <v>3.2</v>
      </c>
    </row>
    <row r="306" s="57" customFormat="1" ht="41.4" spans="1:13">
      <c r="A306" s="57" t="s">
        <v>7076</v>
      </c>
      <c r="B306" s="62">
        <v>305</v>
      </c>
      <c r="C306" s="63" t="s">
        <v>45</v>
      </c>
      <c r="D306" s="63" t="s">
        <v>89</v>
      </c>
      <c r="E306" s="42" t="s">
        <v>7077</v>
      </c>
      <c r="F306" s="57" t="s">
        <v>114</v>
      </c>
      <c r="G306" s="58" t="s">
        <v>2760</v>
      </c>
      <c r="H306" s="66" t="s">
        <v>2166</v>
      </c>
      <c r="I306" s="63" t="s">
        <v>22</v>
      </c>
      <c r="J306" s="72">
        <v>1</v>
      </c>
      <c r="K306" s="57">
        <v>0</v>
      </c>
      <c r="L306" s="57">
        <v>77</v>
      </c>
      <c r="M306" s="63">
        <v>3.2</v>
      </c>
    </row>
    <row r="307" s="57" customFormat="1" ht="41.4" spans="1:13">
      <c r="A307" s="57" t="s">
        <v>7076</v>
      </c>
      <c r="B307" s="62">
        <v>306</v>
      </c>
      <c r="C307" s="63" t="s">
        <v>45</v>
      </c>
      <c r="D307" s="57" t="s">
        <v>53</v>
      </c>
      <c r="E307" s="42" t="s">
        <v>7077</v>
      </c>
      <c r="F307" s="57" t="s">
        <v>55</v>
      </c>
      <c r="G307" s="58" t="s">
        <v>2734</v>
      </c>
      <c r="H307" s="58" t="s">
        <v>2158</v>
      </c>
      <c r="I307" s="63" t="s">
        <v>22</v>
      </c>
      <c r="J307" s="72">
        <v>5</v>
      </c>
      <c r="K307" s="57">
        <f t="shared" ref="K307:K309" si="22">(CEILING(J307*0.2,1))*1</f>
        <v>1</v>
      </c>
      <c r="L307" s="57">
        <v>344</v>
      </c>
      <c r="M307" s="63">
        <v>3.2</v>
      </c>
    </row>
    <row r="308" s="57" customFormat="1" ht="55.2" spans="1:13">
      <c r="A308" s="57" t="s">
        <v>7076</v>
      </c>
      <c r="B308" s="62">
        <v>307</v>
      </c>
      <c r="C308" s="63" t="s">
        <v>45</v>
      </c>
      <c r="D308" s="57" t="s">
        <v>53</v>
      </c>
      <c r="E308" s="42" t="s">
        <v>7077</v>
      </c>
      <c r="F308" s="57" t="s">
        <v>304</v>
      </c>
      <c r="G308" s="58" t="s">
        <v>7158</v>
      </c>
      <c r="H308" s="58" t="s">
        <v>2158</v>
      </c>
      <c r="I308" s="63" t="s">
        <v>22</v>
      </c>
      <c r="J308" s="72">
        <v>1</v>
      </c>
      <c r="K308" s="57">
        <f t="shared" si="22"/>
        <v>1</v>
      </c>
      <c r="L308" s="57">
        <v>80</v>
      </c>
      <c r="M308" s="63">
        <v>3.2</v>
      </c>
    </row>
    <row r="309" s="57" customFormat="1" ht="55.2" spans="1:13">
      <c r="A309" s="57" t="s">
        <v>7076</v>
      </c>
      <c r="B309" s="62">
        <v>308</v>
      </c>
      <c r="C309" s="63" t="s">
        <v>45</v>
      </c>
      <c r="D309" s="57" t="s">
        <v>53</v>
      </c>
      <c r="E309" s="42" t="s">
        <v>7077</v>
      </c>
      <c r="F309" s="57" t="s">
        <v>249</v>
      </c>
      <c r="G309" s="58" t="s">
        <v>7150</v>
      </c>
      <c r="H309" s="58" t="s">
        <v>2158</v>
      </c>
      <c r="I309" s="63" t="s">
        <v>22</v>
      </c>
      <c r="J309" s="72">
        <v>1</v>
      </c>
      <c r="K309" s="57">
        <f t="shared" si="22"/>
        <v>1</v>
      </c>
      <c r="L309" s="57">
        <v>21</v>
      </c>
      <c r="M309" s="63">
        <v>3.2</v>
      </c>
    </row>
    <row r="310" s="57" customFormat="1" ht="55.2" spans="1:13">
      <c r="A310" s="57" t="s">
        <v>7076</v>
      </c>
      <c r="B310" s="62">
        <v>309</v>
      </c>
      <c r="C310" s="63" t="s">
        <v>45</v>
      </c>
      <c r="D310" s="57" t="s">
        <v>171</v>
      </c>
      <c r="E310" s="42" t="s">
        <v>7077</v>
      </c>
      <c r="F310" s="57" t="s">
        <v>172</v>
      </c>
      <c r="G310" s="58" t="s">
        <v>7151</v>
      </c>
      <c r="H310" s="58" t="s">
        <v>1711</v>
      </c>
      <c r="I310" s="63" t="s">
        <v>22</v>
      </c>
      <c r="J310" s="72">
        <v>2</v>
      </c>
      <c r="K310" s="57">
        <v>0</v>
      </c>
      <c r="L310" s="57">
        <v>1</v>
      </c>
      <c r="M310" s="63">
        <v>3.2</v>
      </c>
    </row>
    <row r="311" s="57" customFormat="1" ht="55.2" spans="1:13">
      <c r="A311" s="57" t="s">
        <v>7076</v>
      </c>
      <c r="B311" s="62">
        <v>310</v>
      </c>
      <c r="C311" s="63" t="s">
        <v>45</v>
      </c>
      <c r="D311" s="57" t="s">
        <v>171</v>
      </c>
      <c r="E311" s="42" t="s">
        <v>7077</v>
      </c>
      <c r="F311" s="57" t="s">
        <v>172</v>
      </c>
      <c r="G311" s="58" t="s">
        <v>7147</v>
      </c>
      <c r="H311" s="58" t="s">
        <v>1711</v>
      </c>
      <c r="I311" s="63" t="s">
        <v>22</v>
      </c>
      <c r="J311" s="72">
        <v>8</v>
      </c>
      <c r="K311" s="57">
        <v>0</v>
      </c>
      <c r="L311" s="57">
        <v>6</v>
      </c>
      <c r="M311" s="63">
        <v>3.2</v>
      </c>
    </row>
    <row r="312" s="57" customFormat="1" ht="41.4" spans="1:13">
      <c r="A312" s="57" t="s">
        <v>7076</v>
      </c>
      <c r="B312" s="62">
        <v>311</v>
      </c>
      <c r="C312" s="63" t="s">
        <v>45</v>
      </c>
      <c r="D312" s="57" t="s">
        <v>53</v>
      </c>
      <c r="E312" s="42" t="s">
        <v>7077</v>
      </c>
      <c r="F312" s="57" t="s">
        <v>236</v>
      </c>
      <c r="G312" s="58" t="s">
        <v>2738</v>
      </c>
      <c r="H312" s="66" t="s">
        <v>2166</v>
      </c>
      <c r="I312" s="63" t="s">
        <v>22</v>
      </c>
      <c r="J312" s="72">
        <v>13</v>
      </c>
      <c r="K312" s="57">
        <f t="shared" ref="K312:K315" si="23">(CEILING(J312*0.2,1))*1</f>
        <v>3</v>
      </c>
      <c r="L312" s="57">
        <v>9</v>
      </c>
      <c r="M312" s="63">
        <v>3.2</v>
      </c>
    </row>
    <row r="313" s="57" customFormat="1" ht="41.4" spans="1:13">
      <c r="A313" s="57" t="s">
        <v>7076</v>
      </c>
      <c r="B313" s="62">
        <v>312</v>
      </c>
      <c r="C313" s="63" t="s">
        <v>45</v>
      </c>
      <c r="D313" s="57" t="s">
        <v>53</v>
      </c>
      <c r="E313" s="42" t="s">
        <v>7077</v>
      </c>
      <c r="F313" s="57" t="s">
        <v>236</v>
      </c>
      <c r="G313" s="58" t="s">
        <v>7159</v>
      </c>
      <c r="H313" s="66" t="s">
        <v>2166</v>
      </c>
      <c r="I313" s="63" t="s">
        <v>22</v>
      </c>
      <c r="J313" s="72">
        <v>1</v>
      </c>
      <c r="K313" s="57">
        <f t="shared" si="23"/>
        <v>1</v>
      </c>
      <c r="L313" s="57">
        <v>2</v>
      </c>
      <c r="M313" s="63">
        <v>3.2</v>
      </c>
    </row>
    <row r="314" s="57" customFormat="1" ht="41.4" spans="1:13">
      <c r="A314" s="57" t="s">
        <v>7076</v>
      </c>
      <c r="B314" s="62">
        <v>313</v>
      </c>
      <c r="C314" s="63" t="s">
        <v>45</v>
      </c>
      <c r="D314" s="57" t="s">
        <v>322</v>
      </c>
      <c r="E314" s="42" t="s">
        <v>7077</v>
      </c>
      <c r="F314" s="57" t="s">
        <v>323</v>
      </c>
      <c r="G314" s="58" t="s">
        <v>2739</v>
      </c>
      <c r="H314" s="58" t="s">
        <v>2162</v>
      </c>
      <c r="I314" s="57" t="s">
        <v>2124</v>
      </c>
      <c r="J314" s="73">
        <v>19.9365</v>
      </c>
      <c r="K314" s="57">
        <f>(CEILING(J314*0.1,1))*1</f>
        <v>2</v>
      </c>
      <c r="L314" s="57">
        <v>2807</v>
      </c>
      <c r="M314" s="63">
        <v>3.2</v>
      </c>
    </row>
    <row r="315" s="57" customFormat="1" ht="41.4" spans="1:13">
      <c r="A315" s="57" t="s">
        <v>7076</v>
      </c>
      <c r="B315" s="62">
        <v>314</v>
      </c>
      <c r="C315" s="63" t="s">
        <v>45</v>
      </c>
      <c r="D315" s="57" t="s">
        <v>53</v>
      </c>
      <c r="E315" s="42" t="s">
        <v>7077</v>
      </c>
      <c r="F315" s="57" t="s">
        <v>289</v>
      </c>
      <c r="G315" s="58" t="s">
        <v>7143</v>
      </c>
      <c r="H315" s="66" t="s">
        <v>2580</v>
      </c>
      <c r="I315" s="63" t="s">
        <v>22</v>
      </c>
      <c r="J315" s="72">
        <v>1</v>
      </c>
      <c r="K315" s="57">
        <f t="shared" si="23"/>
        <v>1</v>
      </c>
      <c r="L315" s="57">
        <v>51</v>
      </c>
      <c r="M315" s="63">
        <v>3.2</v>
      </c>
    </row>
    <row r="316" s="57" customFormat="1" ht="41.4" spans="1:13">
      <c r="A316" s="57" t="s">
        <v>7076</v>
      </c>
      <c r="B316" s="62">
        <v>315</v>
      </c>
      <c r="C316" s="63" t="s">
        <v>45</v>
      </c>
      <c r="D316" s="57" t="s">
        <v>53</v>
      </c>
      <c r="E316" s="42" t="s">
        <v>7077</v>
      </c>
      <c r="F316" s="58" t="s">
        <v>289</v>
      </c>
      <c r="G316" s="58" t="s">
        <v>7144</v>
      </c>
      <c r="H316" s="66" t="s">
        <v>2580</v>
      </c>
      <c r="I316" s="63" t="s">
        <v>22</v>
      </c>
      <c r="J316" s="72">
        <v>1</v>
      </c>
      <c r="K316" s="57">
        <v>0</v>
      </c>
      <c r="L316" s="57">
        <v>96</v>
      </c>
      <c r="M316" s="63">
        <v>3.2</v>
      </c>
    </row>
    <row r="317" s="57" customFormat="1" ht="41.4" spans="1:13">
      <c r="A317" s="57" t="s">
        <v>7076</v>
      </c>
      <c r="B317" s="62">
        <v>316</v>
      </c>
      <c r="C317" s="63" t="s">
        <v>45</v>
      </c>
      <c r="D317" s="63" t="s">
        <v>89</v>
      </c>
      <c r="E317" s="42" t="s">
        <v>7077</v>
      </c>
      <c r="F317" s="58" t="s">
        <v>114</v>
      </c>
      <c r="G317" s="58" t="s">
        <v>2732</v>
      </c>
      <c r="H317" s="66" t="s">
        <v>2166</v>
      </c>
      <c r="I317" s="63" t="s">
        <v>22</v>
      </c>
      <c r="J317" s="72">
        <v>2</v>
      </c>
      <c r="K317" s="57">
        <v>0</v>
      </c>
      <c r="L317" s="57">
        <v>272</v>
      </c>
      <c r="M317" s="63">
        <v>3.2</v>
      </c>
    </row>
    <row r="318" s="57" customFormat="1" ht="41.4" spans="1:13">
      <c r="A318" s="57" t="s">
        <v>7076</v>
      </c>
      <c r="B318" s="62">
        <v>317</v>
      </c>
      <c r="C318" s="63" t="s">
        <v>45</v>
      </c>
      <c r="D318" s="63" t="s">
        <v>89</v>
      </c>
      <c r="E318" s="42" t="s">
        <v>7077</v>
      </c>
      <c r="F318" s="57" t="s">
        <v>114</v>
      </c>
      <c r="G318" s="58" t="s">
        <v>3302</v>
      </c>
      <c r="H318" s="66" t="s">
        <v>2166</v>
      </c>
      <c r="I318" s="63" t="s">
        <v>22</v>
      </c>
      <c r="J318" s="72">
        <v>7</v>
      </c>
      <c r="K318" s="57">
        <v>0</v>
      </c>
      <c r="L318" s="57">
        <v>1652</v>
      </c>
      <c r="M318" s="63">
        <v>3.2</v>
      </c>
    </row>
    <row r="319" s="57" customFormat="1" ht="41.4" spans="1:13">
      <c r="A319" s="57" t="s">
        <v>7076</v>
      </c>
      <c r="B319" s="62">
        <v>318</v>
      </c>
      <c r="C319" s="63" t="s">
        <v>45</v>
      </c>
      <c r="D319" s="57" t="s">
        <v>53</v>
      </c>
      <c r="E319" s="42" t="s">
        <v>7077</v>
      </c>
      <c r="F319" s="57" t="s">
        <v>55</v>
      </c>
      <c r="G319" s="58" t="s">
        <v>3303</v>
      </c>
      <c r="H319" s="58" t="s">
        <v>2158</v>
      </c>
      <c r="I319" s="63" t="s">
        <v>22</v>
      </c>
      <c r="J319" s="72">
        <v>8</v>
      </c>
      <c r="K319" s="57">
        <v>0</v>
      </c>
      <c r="L319" s="57">
        <v>986</v>
      </c>
      <c r="M319" s="63">
        <v>3.2</v>
      </c>
    </row>
    <row r="320" s="57" customFormat="1" ht="55.2" spans="1:13">
      <c r="A320" s="57" t="s">
        <v>7076</v>
      </c>
      <c r="B320" s="62">
        <v>319</v>
      </c>
      <c r="C320" s="63" t="s">
        <v>45</v>
      </c>
      <c r="D320" s="57" t="s">
        <v>53</v>
      </c>
      <c r="E320" s="42" t="s">
        <v>7077</v>
      </c>
      <c r="F320" s="57" t="s">
        <v>249</v>
      </c>
      <c r="G320" s="58" t="s">
        <v>7145</v>
      </c>
      <c r="H320" s="58" t="s">
        <v>2158</v>
      </c>
      <c r="I320" s="63" t="s">
        <v>22</v>
      </c>
      <c r="J320" s="72">
        <v>2</v>
      </c>
      <c r="K320" s="57">
        <v>0</v>
      </c>
      <c r="L320" s="57">
        <v>73</v>
      </c>
      <c r="M320" s="63">
        <v>3.2</v>
      </c>
    </row>
    <row r="321" s="57" customFormat="1" ht="55.2" spans="1:13">
      <c r="A321" s="57" t="s">
        <v>7076</v>
      </c>
      <c r="B321" s="62">
        <v>320</v>
      </c>
      <c r="C321" s="63" t="s">
        <v>45</v>
      </c>
      <c r="D321" s="57" t="s">
        <v>53</v>
      </c>
      <c r="E321" s="42" t="s">
        <v>7077</v>
      </c>
      <c r="F321" s="57" t="s">
        <v>304</v>
      </c>
      <c r="G321" s="58" t="s">
        <v>7146</v>
      </c>
      <c r="H321" s="58" t="s">
        <v>2158</v>
      </c>
      <c r="I321" s="63" t="s">
        <v>22</v>
      </c>
      <c r="J321" s="72">
        <v>1</v>
      </c>
      <c r="K321" s="57">
        <v>0</v>
      </c>
      <c r="L321" s="57">
        <v>135</v>
      </c>
      <c r="M321" s="63">
        <v>3.2</v>
      </c>
    </row>
    <row r="322" s="57" customFormat="1" ht="55.2" spans="1:13">
      <c r="A322" s="57" t="s">
        <v>7076</v>
      </c>
      <c r="B322" s="62">
        <v>321</v>
      </c>
      <c r="C322" s="63" t="s">
        <v>45</v>
      </c>
      <c r="D322" s="57" t="s">
        <v>171</v>
      </c>
      <c r="E322" s="42" t="s">
        <v>7077</v>
      </c>
      <c r="F322" s="57" t="s">
        <v>172</v>
      </c>
      <c r="G322" s="58" t="s">
        <v>7147</v>
      </c>
      <c r="H322" s="58" t="s">
        <v>1711</v>
      </c>
      <c r="I322" s="63" t="s">
        <v>22</v>
      </c>
      <c r="J322" s="72">
        <v>5</v>
      </c>
      <c r="K322" s="57">
        <v>0</v>
      </c>
      <c r="L322" s="57">
        <v>4</v>
      </c>
      <c r="M322" s="63">
        <v>3.2</v>
      </c>
    </row>
    <row r="323" s="57" customFormat="1" ht="55.2" spans="1:13">
      <c r="A323" s="57" t="s">
        <v>7076</v>
      </c>
      <c r="B323" s="62">
        <v>322</v>
      </c>
      <c r="C323" s="63" t="s">
        <v>45</v>
      </c>
      <c r="D323" s="57" t="s">
        <v>171</v>
      </c>
      <c r="E323" s="42" t="s">
        <v>7077</v>
      </c>
      <c r="F323" s="57" t="s">
        <v>172</v>
      </c>
      <c r="G323" s="58" t="s">
        <v>3299</v>
      </c>
      <c r="H323" s="58" t="s">
        <v>1711</v>
      </c>
      <c r="I323" s="63" t="s">
        <v>22</v>
      </c>
      <c r="J323" s="72">
        <v>8</v>
      </c>
      <c r="K323" s="57">
        <v>0</v>
      </c>
      <c r="L323" s="57">
        <v>9</v>
      </c>
      <c r="M323" s="63">
        <v>3.2</v>
      </c>
    </row>
    <row r="324" s="57" customFormat="1" ht="41.4" spans="1:13">
      <c r="A324" s="57" t="s">
        <v>7076</v>
      </c>
      <c r="B324" s="62">
        <v>323</v>
      </c>
      <c r="C324" s="63" t="s">
        <v>45</v>
      </c>
      <c r="D324" s="57" t="s">
        <v>53</v>
      </c>
      <c r="E324" s="42" t="s">
        <v>7077</v>
      </c>
      <c r="F324" s="57" t="s">
        <v>236</v>
      </c>
      <c r="G324" s="58" t="s">
        <v>3340</v>
      </c>
      <c r="H324" s="66" t="s">
        <v>2166</v>
      </c>
      <c r="I324" s="63" t="s">
        <v>22</v>
      </c>
      <c r="J324" s="72">
        <v>13</v>
      </c>
      <c r="K324" s="57">
        <v>0</v>
      </c>
      <c r="L324" s="57">
        <v>9</v>
      </c>
      <c r="M324" s="63">
        <v>3.2</v>
      </c>
    </row>
    <row r="325" s="57" customFormat="1" ht="41.4" spans="1:13">
      <c r="A325" s="57" t="s">
        <v>7076</v>
      </c>
      <c r="B325" s="62">
        <v>324</v>
      </c>
      <c r="C325" s="63" t="s">
        <v>45</v>
      </c>
      <c r="D325" s="57" t="s">
        <v>53</v>
      </c>
      <c r="E325" s="42" t="s">
        <v>7077</v>
      </c>
      <c r="F325" s="57" t="s">
        <v>236</v>
      </c>
      <c r="G325" s="58" t="s">
        <v>3662</v>
      </c>
      <c r="H325" s="66" t="s">
        <v>2166</v>
      </c>
      <c r="I325" s="63" t="s">
        <v>22</v>
      </c>
      <c r="J325" s="72">
        <v>1</v>
      </c>
      <c r="K325" s="57">
        <v>0</v>
      </c>
      <c r="L325" s="57">
        <v>2</v>
      </c>
      <c r="M325" s="63">
        <v>3.2</v>
      </c>
    </row>
    <row r="326" s="57" customFormat="1" ht="41.4" spans="1:13">
      <c r="A326" s="57" t="s">
        <v>7076</v>
      </c>
      <c r="B326" s="62">
        <v>325</v>
      </c>
      <c r="C326" s="63" t="s">
        <v>45</v>
      </c>
      <c r="D326" s="57" t="s">
        <v>322</v>
      </c>
      <c r="E326" s="42" t="s">
        <v>7077</v>
      </c>
      <c r="F326" s="57" t="s">
        <v>323</v>
      </c>
      <c r="G326" s="58" t="s">
        <v>2739</v>
      </c>
      <c r="H326" s="58" t="s">
        <v>2162</v>
      </c>
      <c r="I326" s="57" t="s">
        <v>2124</v>
      </c>
      <c r="J326" s="73">
        <v>1.31289</v>
      </c>
      <c r="K326" s="57">
        <f>(CEILING(J326*0.1,1))*1</f>
        <v>1</v>
      </c>
      <c r="L326" s="57">
        <v>185</v>
      </c>
      <c r="M326" s="63">
        <v>3.2</v>
      </c>
    </row>
    <row r="327" s="57" customFormat="1" ht="41.4" spans="1:13">
      <c r="A327" s="57" t="s">
        <v>7076</v>
      </c>
      <c r="B327" s="62">
        <v>326</v>
      </c>
      <c r="C327" s="63" t="s">
        <v>45</v>
      </c>
      <c r="D327" s="57" t="s">
        <v>322</v>
      </c>
      <c r="E327" s="42" t="s">
        <v>7077</v>
      </c>
      <c r="F327" s="57" t="s">
        <v>323</v>
      </c>
      <c r="G327" s="58" t="s">
        <v>3304</v>
      </c>
      <c r="H327" s="58" t="s">
        <v>2162</v>
      </c>
      <c r="I327" s="57" t="s">
        <v>2124</v>
      </c>
      <c r="J327" s="73">
        <v>52.2852</v>
      </c>
      <c r="K327" s="57">
        <v>0</v>
      </c>
      <c r="L327" s="57">
        <v>10545</v>
      </c>
      <c r="M327" s="63">
        <v>3.2</v>
      </c>
    </row>
    <row r="328" s="57" customFormat="1" ht="41.4" spans="1:13">
      <c r="A328" s="57" t="s">
        <v>7076</v>
      </c>
      <c r="B328" s="62">
        <v>327</v>
      </c>
      <c r="C328" s="63" t="s">
        <v>45</v>
      </c>
      <c r="D328" s="57" t="s">
        <v>53</v>
      </c>
      <c r="E328" s="42" t="s">
        <v>7077</v>
      </c>
      <c r="F328" s="57" t="s">
        <v>289</v>
      </c>
      <c r="G328" s="58" t="s">
        <v>7144</v>
      </c>
      <c r="H328" s="66" t="s">
        <v>2580</v>
      </c>
      <c r="I328" s="63" t="s">
        <v>22</v>
      </c>
      <c r="J328" s="72">
        <v>1</v>
      </c>
      <c r="K328" s="57">
        <v>0</v>
      </c>
      <c r="L328" s="57">
        <v>96</v>
      </c>
      <c r="M328" s="63">
        <v>3.2</v>
      </c>
    </row>
    <row r="329" s="57" customFormat="1" ht="41.4" spans="1:13">
      <c r="A329" s="57" t="s">
        <v>7076</v>
      </c>
      <c r="B329" s="62">
        <v>328</v>
      </c>
      <c r="C329" s="63" t="s">
        <v>45</v>
      </c>
      <c r="D329" s="57" t="s">
        <v>53</v>
      </c>
      <c r="E329" s="42" t="s">
        <v>7077</v>
      </c>
      <c r="F329" s="58" t="s">
        <v>289</v>
      </c>
      <c r="G329" s="58" t="s">
        <v>3512</v>
      </c>
      <c r="H329" s="66" t="s">
        <v>2580</v>
      </c>
      <c r="I329" s="63" t="s">
        <v>22</v>
      </c>
      <c r="J329" s="72">
        <v>1</v>
      </c>
      <c r="K329" s="57">
        <v>0</v>
      </c>
      <c r="L329" s="57">
        <v>165</v>
      </c>
      <c r="M329" s="63">
        <v>3.2</v>
      </c>
    </row>
    <row r="330" s="57" customFormat="1" ht="41.4" spans="1:13">
      <c r="A330" s="57" t="s">
        <v>7076</v>
      </c>
      <c r="B330" s="62">
        <v>329</v>
      </c>
      <c r="C330" s="63" t="s">
        <v>45</v>
      </c>
      <c r="D330" s="63" t="s">
        <v>89</v>
      </c>
      <c r="E330" s="42" t="s">
        <v>7077</v>
      </c>
      <c r="F330" s="58" t="s">
        <v>114</v>
      </c>
      <c r="G330" s="58" t="s">
        <v>3302</v>
      </c>
      <c r="H330" s="66" t="s">
        <v>2166</v>
      </c>
      <c r="I330" s="63" t="s">
        <v>22</v>
      </c>
      <c r="J330" s="72">
        <v>2</v>
      </c>
      <c r="K330" s="57">
        <v>0</v>
      </c>
      <c r="L330" s="57">
        <v>472</v>
      </c>
      <c r="M330" s="63">
        <v>3.2</v>
      </c>
    </row>
    <row r="331" s="57" customFormat="1" ht="41.4" spans="1:13">
      <c r="A331" s="57" t="s">
        <v>7076</v>
      </c>
      <c r="B331" s="62">
        <v>330</v>
      </c>
      <c r="C331" s="63" t="s">
        <v>45</v>
      </c>
      <c r="D331" s="63" t="s">
        <v>89</v>
      </c>
      <c r="E331" s="42" t="s">
        <v>7077</v>
      </c>
      <c r="F331" s="57" t="s">
        <v>114</v>
      </c>
      <c r="G331" s="58" t="s">
        <v>3338</v>
      </c>
      <c r="H331" s="66" t="s">
        <v>2166</v>
      </c>
      <c r="I331" s="63" t="s">
        <v>22</v>
      </c>
      <c r="J331" s="72">
        <v>7</v>
      </c>
      <c r="K331" s="57">
        <v>0</v>
      </c>
      <c r="L331" s="57">
        <v>2515</v>
      </c>
      <c r="M331" s="63">
        <v>3.2</v>
      </c>
    </row>
    <row r="332" s="57" customFormat="1" ht="41.4" spans="1:13">
      <c r="A332" s="57" t="s">
        <v>7076</v>
      </c>
      <c r="B332" s="62">
        <v>331</v>
      </c>
      <c r="C332" s="63" t="s">
        <v>45</v>
      </c>
      <c r="D332" s="57" t="s">
        <v>53</v>
      </c>
      <c r="E332" s="42" t="s">
        <v>7077</v>
      </c>
      <c r="F332" s="57" t="s">
        <v>55</v>
      </c>
      <c r="G332" s="58" t="s">
        <v>3339</v>
      </c>
      <c r="H332" s="58" t="s">
        <v>2158</v>
      </c>
      <c r="I332" s="63" t="s">
        <v>22</v>
      </c>
      <c r="J332" s="72">
        <v>8</v>
      </c>
      <c r="K332" s="57">
        <v>0</v>
      </c>
      <c r="L332" s="57">
        <v>1654</v>
      </c>
      <c r="M332" s="63">
        <v>3.2</v>
      </c>
    </row>
    <row r="333" s="57" customFormat="1" ht="55.2" spans="1:13">
      <c r="A333" s="57" t="s">
        <v>7076</v>
      </c>
      <c r="B333" s="62">
        <v>332</v>
      </c>
      <c r="C333" s="63" t="s">
        <v>45</v>
      </c>
      <c r="D333" s="57" t="s">
        <v>53</v>
      </c>
      <c r="E333" s="42" t="s">
        <v>7077</v>
      </c>
      <c r="F333" s="57" t="s">
        <v>249</v>
      </c>
      <c r="G333" s="58" t="s">
        <v>3347</v>
      </c>
      <c r="H333" s="58" t="s">
        <v>2158</v>
      </c>
      <c r="I333" s="63" t="s">
        <v>22</v>
      </c>
      <c r="J333" s="72">
        <v>2</v>
      </c>
      <c r="K333" s="57">
        <v>0</v>
      </c>
      <c r="L333" s="57">
        <v>118</v>
      </c>
      <c r="M333" s="63">
        <v>3.2</v>
      </c>
    </row>
    <row r="334" s="57" customFormat="1" ht="55.2" spans="1:13">
      <c r="A334" s="57" t="s">
        <v>7076</v>
      </c>
      <c r="B334" s="62">
        <v>333</v>
      </c>
      <c r="C334" s="63" t="s">
        <v>45</v>
      </c>
      <c r="D334" s="57" t="s">
        <v>171</v>
      </c>
      <c r="E334" s="42" t="s">
        <v>7077</v>
      </c>
      <c r="F334" s="57" t="s">
        <v>172</v>
      </c>
      <c r="G334" s="58" t="s">
        <v>3299</v>
      </c>
      <c r="H334" s="58" t="s">
        <v>1711</v>
      </c>
      <c r="I334" s="63" t="s">
        <v>22</v>
      </c>
      <c r="J334" s="72">
        <v>4</v>
      </c>
      <c r="K334" s="57">
        <v>0</v>
      </c>
      <c r="L334" s="57">
        <v>5</v>
      </c>
      <c r="M334" s="63">
        <v>3.2</v>
      </c>
    </row>
    <row r="335" s="57" customFormat="1" ht="55.2" spans="1:13">
      <c r="A335" s="57" t="s">
        <v>7076</v>
      </c>
      <c r="B335" s="62">
        <v>334</v>
      </c>
      <c r="C335" s="63" t="s">
        <v>45</v>
      </c>
      <c r="D335" s="57" t="s">
        <v>171</v>
      </c>
      <c r="E335" s="42" t="s">
        <v>7077</v>
      </c>
      <c r="F335" s="57" t="s">
        <v>172</v>
      </c>
      <c r="G335" s="58" t="s">
        <v>3307</v>
      </c>
      <c r="H335" s="58" t="s">
        <v>1711</v>
      </c>
      <c r="I335" s="63" t="s">
        <v>22</v>
      </c>
      <c r="J335" s="72">
        <v>8</v>
      </c>
      <c r="K335" s="57">
        <v>0</v>
      </c>
      <c r="L335" s="57">
        <v>11</v>
      </c>
      <c r="M335" s="63">
        <v>3.2</v>
      </c>
    </row>
    <row r="336" s="57" customFormat="1" ht="41.4" spans="1:13">
      <c r="A336" s="57" t="s">
        <v>7076</v>
      </c>
      <c r="B336" s="62">
        <v>335</v>
      </c>
      <c r="C336" s="63" t="s">
        <v>45</v>
      </c>
      <c r="D336" s="57" t="s">
        <v>53</v>
      </c>
      <c r="E336" s="42" t="s">
        <v>7077</v>
      </c>
      <c r="F336" s="57" t="s">
        <v>236</v>
      </c>
      <c r="G336" s="58" t="s">
        <v>3326</v>
      </c>
      <c r="H336" s="66" t="s">
        <v>2166</v>
      </c>
      <c r="I336" s="63" t="s">
        <v>22</v>
      </c>
      <c r="J336" s="72">
        <v>13</v>
      </c>
      <c r="K336" s="57">
        <v>0</v>
      </c>
      <c r="L336" s="57">
        <v>9</v>
      </c>
      <c r="M336" s="63">
        <v>3.2</v>
      </c>
    </row>
    <row r="337" s="57" customFormat="1" ht="41.4" spans="1:13">
      <c r="A337" s="57" t="s">
        <v>7076</v>
      </c>
      <c r="B337" s="62">
        <v>336</v>
      </c>
      <c r="C337" s="63" t="s">
        <v>45</v>
      </c>
      <c r="D337" s="57" t="s">
        <v>53</v>
      </c>
      <c r="E337" s="42" t="s">
        <v>7077</v>
      </c>
      <c r="F337" s="57" t="s">
        <v>236</v>
      </c>
      <c r="G337" s="58" t="s">
        <v>4457</v>
      </c>
      <c r="H337" s="66" t="s">
        <v>2166</v>
      </c>
      <c r="I337" s="63" t="s">
        <v>22</v>
      </c>
      <c r="J337" s="72">
        <v>1</v>
      </c>
      <c r="K337" s="57">
        <v>0</v>
      </c>
      <c r="L337" s="57">
        <v>2</v>
      </c>
      <c r="M337" s="63">
        <v>3.2</v>
      </c>
    </row>
    <row r="338" s="57" customFormat="1" ht="41.4" spans="1:13">
      <c r="A338" s="57" t="s">
        <v>7076</v>
      </c>
      <c r="B338" s="62">
        <v>337</v>
      </c>
      <c r="C338" s="63" t="s">
        <v>45</v>
      </c>
      <c r="D338" s="57" t="s">
        <v>53</v>
      </c>
      <c r="E338" s="42" t="s">
        <v>7077</v>
      </c>
      <c r="F338" s="57" t="s">
        <v>236</v>
      </c>
      <c r="G338" s="58" t="s">
        <v>7160</v>
      </c>
      <c r="H338" s="66" t="s">
        <v>2166</v>
      </c>
      <c r="I338" s="63" t="s">
        <v>22</v>
      </c>
      <c r="J338" s="72">
        <v>1</v>
      </c>
      <c r="K338" s="57">
        <v>0</v>
      </c>
      <c r="L338" s="57">
        <v>3</v>
      </c>
      <c r="M338" s="63">
        <v>3.2</v>
      </c>
    </row>
    <row r="339" s="57" customFormat="1" ht="41.4" spans="1:13">
      <c r="A339" s="57" t="s">
        <v>7076</v>
      </c>
      <c r="B339" s="62">
        <v>338</v>
      </c>
      <c r="C339" s="63" t="s">
        <v>45</v>
      </c>
      <c r="D339" s="57" t="s">
        <v>322</v>
      </c>
      <c r="E339" s="42" t="s">
        <v>7077</v>
      </c>
      <c r="F339" s="57" t="s">
        <v>323</v>
      </c>
      <c r="G339" s="58" t="s">
        <v>3304</v>
      </c>
      <c r="H339" s="58" t="s">
        <v>2162</v>
      </c>
      <c r="I339" s="57" t="s">
        <v>2124</v>
      </c>
      <c r="J339" s="73">
        <v>1</v>
      </c>
      <c r="K339" s="57">
        <v>0</v>
      </c>
      <c r="L339" s="57">
        <v>202</v>
      </c>
      <c r="M339" s="63">
        <v>3.2</v>
      </c>
    </row>
    <row r="340" s="57" customFormat="1" ht="41.4" spans="1:13">
      <c r="A340" s="57" t="s">
        <v>7076</v>
      </c>
      <c r="B340" s="62">
        <v>339</v>
      </c>
      <c r="C340" s="63" t="s">
        <v>45</v>
      </c>
      <c r="D340" s="57" t="s">
        <v>322</v>
      </c>
      <c r="E340" s="42" t="s">
        <v>7077</v>
      </c>
      <c r="F340" s="57" t="s">
        <v>323</v>
      </c>
      <c r="G340" s="58" t="s">
        <v>3327</v>
      </c>
      <c r="H340" s="58" t="s">
        <v>2162</v>
      </c>
      <c r="I340" s="57" t="s">
        <v>2124</v>
      </c>
      <c r="J340" s="73">
        <v>35.5215</v>
      </c>
      <c r="K340" s="57">
        <v>0</v>
      </c>
      <c r="L340" s="57">
        <v>10008</v>
      </c>
      <c r="M340" s="63">
        <v>3.2</v>
      </c>
    </row>
    <row r="341" s="57" customFormat="1" ht="41.4" spans="1:13">
      <c r="A341" s="57" t="s">
        <v>7076</v>
      </c>
      <c r="B341" s="62">
        <v>340</v>
      </c>
      <c r="C341" s="63" t="s">
        <v>45</v>
      </c>
      <c r="D341" s="57" t="s">
        <v>53</v>
      </c>
      <c r="E341" s="42" t="s">
        <v>7077</v>
      </c>
      <c r="F341" s="57" t="s">
        <v>289</v>
      </c>
      <c r="G341" s="58" t="s">
        <v>7144</v>
      </c>
      <c r="H341" s="66" t="s">
        <v>2580</v>
      </c>
      <c r="I341" s="63" t="s">
        <v>22</v>
      </c>
      <c r="J341" s="72">
        <v>1</v>
      </c>
      <c r="K341" s="57">
        <v>0</v>
      </c>
      <c r="L341" s="57">
        <v>96</v>
      </c>
      <c r="M341" s="63">
        <v>3.2</v>
      </c>
    </row>
    <row r="342" s="57" customFormat="1" ht="41.4" spans="1:13">
      <c r="A342" s="57" t="s">
        <v>7076</v>
      </c>
      <c r="B342" s="62">
        <v>341</v>
      </c>
      <c r="C342" s="63" t="s">
        <v>45</v>
      </c>
      <c r="D342" s="57" t="s">
        <v>53</v>
      </c>
      <c r="E342" s="42" t="s">
        <v>7077</v>
      </c>
      <c r="F342" s="58" t="s">
        <v>289</v>
      </c>
      <c r="G342" s="58" t="s">
        <v>3512</v>
      </c>
      <c r="H342" s="66" t="s">
        <v>2580</v>
      </c>
      <c r="I342" s="63" t="s">
        <v>22</v>
      </c>
      <c r="J342" s="72">
        <v>1</v>
      </c>
      <c r="K342" s="57">
        <v>0</v>
      </c>
      <c r="L342" s="57">
        <v>165</v>
      </c>
      <c r="M342" s="63">
        <v>3.2</v>
      </c>
    </row>
    <row r="343" s="57" customFormat="1" ht="41.4" spans="1:13">
      <c r="A343" s="57" t="s">
        <v>7076</v>
      </c>
      <c r="B343" s="62">
        <v>342</v>
      </c>
      <c r="C343" s="63" t="s">
        <v>45</v>
      </c>
      <c r="D343" s="63" t="s">
        <v>89</v>
      </c>
      <c r="E343" s="42" t="s">
        <v>7077</v>
      </c>
      <c r="F343" s="57" t="s">
        <v>114</v>
      </c>
      <c r="G343" s="58" t="s">
        <v>3302</v>
      </c>
      <c r="H343" s="66" t="s">
        <v>2166</v>
      </c>
      <c r="I343" s="63" t="s">
        <v>22</v>
      </c>
      <c r="J343" s="72">
        <v>2</v>
      </c>
      <c r="K343" s="57">
        <v>0</v>
      </c>
      <c r="L343" s="57">
        <v>472</v>
      </c>
      <c r="M343" s="63">
        <v>3.2</v>
      </c>
    </row>
    <row r="344" s="57" customFormat="1" ht="41.4" spans="1:13">
      <c r="A344" s="57" t="s">
        <v>7076</v>
      </c>
      <c r="B344" s="62">
        <v>343</v>
      </c>
      <c r="C344" s="63" t="s">
        <v>45</v>
      </c>
      <c r="D344" s="63" t="s">
        <v>89</v>
      </c>
      <c r="E344" s="42" t="s">
        <v>7077</v>
      </c>
      <c r="F344" s="57" t="s">
        <v>114</v>
      </c>
      <c r="G344" s="58" t="s">
        <v>3338</v>
      </c>
      <c r="H344" s="66" t="s">
        <v>2166</v>
      </c>
      <c r="I344" s="63" t="s">
        <v>22</v>
      </c>
      <c r="J344" s="72">
        <v>6</v>
      </c>
      <c r="K344" s="57">
        <v>0</v>
      </c>
      <c r="L344" s="57">
        <v>2156</v>
      </c>
      <c r="M344" s="63">
        <v>3.2</v>
      </c>
    </row>
    <row r="345" s="57" customFormat="1" ht="41.4" spans="1:13">
      <c r="A345" s="57" t="s">
        <v>7076</v>
      </c>
      <c r="B345" s="62">
        <v>344</v>
      </c>
      <c r="C345" s="63" t="s">
        <v>45</v>
      </c>
      <c r="D345" s="57" t="s">
        <v>53</v>
      </c>
      <c r="E345" s="42" t="s">
        <v>7077</v>
      </c>
      <c r="F345" s="57" t="s">
        <v>55</v>
      </c>
      <c r="G345" s="58" t="s">
        <v>3339</v>
      </c>
      <c r="H345" s="58" t="s">
        <v>2158</v>
      </c>
      <c r="I345" s="63" t="s">
        <v>22</v>
      </c>
      <c r="J345" s="72">
        <v>10</v>
      </c>
      <c r="K345" s="57">
        <v>0</v>
      </c>
      <c r="L345" s="57">
        <v>2067</v>
      </c>
      <c r="M345" s="63">
        <v>3.2</v>
      </c>
    </row>
    <row r="346" s="57" customFormat="1" ht="55.2" spans="1:13">
      <c r="A346" s="57" t="s">
        <v>7076</v>
      </c>
      <c r="B346" s="62">
        <v>345</v>
      </c>
      <c r="C346" s="63" t="s">
        <v>45</v>
      </c>
      <c r="D346" s="57" t="s">
        <v>53</v>
      </c>
      <c r="E346" s="42" t="s">
        <v>7077</v>
      </c>
      <c r="F346" s="57" t="s">
        <v>249</v>
      </c>
      <c r="G346" s="58" t="s">
        <v>3347</v>
      </c>
      <c r="H346" s="58" t="s">
        <v>2158</v>
      </c>
      <c r="I346" s="63" t="s">
        <v>22</v>
      </c>
      <c r="J346" s="72">
        <v>2</v>
      </c>
      <c r="K346" s="57">
        <v>0</v>
      </c>
      <c r="L346" s="57">
        <v>118</v>
      </c>
      <c r="M346" s="63">
        <v>3.2</v>
      </c>
    </row>
    <row r="347" s="57" customFormat="1" ht="55.2" spans="1:13">
      <c r="A347" s="57" t="s">
        <v>7076</v>
      </c>
      <c r="B347" s="62">
        <v>346</v>
      </c>
      <c r="C347" s="63" t="s">
        <v>45</v>
      </c>
      <c r="D347" s="57" t="s">
        <v>171</v>
      </c>
      <c r="E347" s="42" t="s">
        <v>7077</v>
      </c>
      <c r="F347" s="57" t="s">
        <v>172</v>
      </c>
      <c r="G347" s="58" t="s">
        <v>3299</v>
      </c>
      <c r="H347" s="58" t="s">
        <v>1711</v>
      </c>
      <c r="I347" s="63" t="s">
        <v>22</v>
      </c>
      <c r="J347" s="72">
        <v>4</v>
      </c>
      <c r="K347" s="57">
        <v>0</v>
      </c>
      <c r="L347" s="57">
        <v>5</v>
      </c>
      <c r="M347" s="63">
        <v>3.2</v>
      </c>
    </row>
    <row r="348" s="57" customFormat="1" ht="55.2" spans="1:13">
      <c r="A348" s="57" t="s">
        <v>7076</v>
      </c>
      <c r="B348" s="62">
        <v>347</v>
      </c>
      <c r="C348" s="63" t="s">
        <v>45</v>
      </c>
      <c r="D348" s="57" t="s">
        <v>171</v>
      </c>
      <c r="E348" s="42" t="s">
        <v>7077</v>
      </c>
      <c r="F348" s="57" t="s">
        <v>172</v>
      </c>
      <c r="G348" s="58" t="s">
        <v>3307</v>
      </c>
      <c r="H348" s="58" t="s">
        <v>1711</v>
      </c>
      <c r="I348" s="63" t="s">
        <v>22</v>
      </c>
      <c r="J348" s="72">
        <v>8</v>
      </c>
      <c r="K348" s="57">
        <v>0</v>
      </c>
      <c r="L348" s="57">
        <v>11</v>
      </c>
      <c r="M348" s="63">
        <v>3.2</v>
      </c>
    </row>
    <row r="349" s="57" customFormat="1" ht="41.4" spans="1:13">
      <c r="A349" s="57" t="s">
        <v>7076</v>
      </c>
      <c r="B349" s="62">
        <v>348</v>
      </c>
      <c r="C349" s="63" t="s">
        <v>45</v>
      </c>
      <c r="D349" s="57" t="s">
        <v>53</v>
      </c>
      <c r="E349" s="42" t="s">
        <v>7077</v>
      </c>
      <c r="F349" s="57" t="s">
        <v>236</v>
      </c>
      <c r="G349" s="58" t="s">
        <v>3326</v>
      </c>
      <c r="H349" s="66" t="s">
        <v>2166</v>
      </c>
      <c r="I349" s="63" t="s">
        <v>22</v>
      </c>
      <c r="J349" s="72">
        <v>13</v>
      </c>
      <c r="K349" s="57">
        <v>0</v>
      </c>
      <c r="L349" s="57">
        <v>9</v>
      </c>
      <c r="M349" s="63">
        <v>3.2</v>
      </c>
    </row>
    <row r="350" s="57" customFormat="1" ht="41.4" spans="1:13">
      <c r="A350" s="57" t="s">
        <v>7076</v>
      </c>
      <c r="B350" s="62">
        <v>349</v>
      </c>
      <c r="C350" s="63" t="s">
        <v>45</v>
      </c>
      <c r="D350" s="57" t="s">
        <v>53</v>
      </c>
      <c r="E350" s="42" t="s">
        <v>7077</v>
      </c>
      <c r="F350" s="57" t="s">
        <v>236</v>
      </c>
      <c r="G350" s="58" t="s">
        <v>4457</v>
      </c>
      <c r="H350" s="66" t="s">
        <v>2166</v>
      </c>
      <c r="I350" s="63" t="s">
        <v>22</v>
      </c>
      <c r="J350" s="72">
        <v>1</v>
      </c>
      <c r="K350" s="57">
        <v>0</v>
      </c>
      <c r="L350" s="57">
        <v>2</v>
      </c>
      <c r="M350" s="63">
        <v>3.2</v>
      </c>
    </row>
    <row r="351" s="57" customFormat="1" ht="41.4" spans="1:13">
      <c r="A351" s="57" t="s">
        <v>7076</v>
      </c>
      <c r="B351" s="62">
        <v>350</v>
      </c>
      <c r="C351" s="63" t="s">
        <v>45</v>
      </c>
      <c r="D351" s="57" t="s">
        <v>53</v>
      </c>
      <c r="E351" s="42" t="s">
        <v>7077</v>
      </c>
      <c r="F351" s="57" t="s">
        <v>236</v>
      </c>
      <c r="G351" s="58" t="s">
        <v>7160</v>
      </c>
      <c r="H351" s="66" t="s">
        <v>2166</v>
      </c>
      <c r="I351" s="63" t="s">
        <v>22</v>
      </c>
      <c r="J351" s="72">
        <v>1</v>
      </c>
      <c r="K351" s="57">
        <v>0</v>
      </c>
      <c r="L351" s="57">
        <v>3</v>
      </c>
      <c r="M351" s="63">
        <v>3.2</v>
      </c>
    </row>
    <row r="352" s="57" customFormat="1" ht="41.4" spans="1:13">
      <c r="A352" s="57" t="s">
        <v>7076</v>
      </c>
      <c r="B352" s="62">
        <v>351</v>
      </c>
      <c r="C352" s="63" t="s">
        <v>45</v>
      </c>
      <c r="D352" s="57" t="s">
        <v>322</v>
      </c>
      <c r="E352" s="42" t="s">
        <v>7077</v>
      </c>
      <c r="F352" s="57" t="s">
        <v>323</v>
      </c>
      <c r="G352" s="58" t="s">
        <v>3327</v>
      </c>
      <c r="H352" s="58" t="s">
        <v>2162</v>
      </c>
      <c r="I352" s="57" t="s">
        <v>2124</v>
      </c>
      <c r="J352" s="73">
        <v>38.8746</v>
      </c>
      <c r="K352" s="57">
        <v>0</v>
      </c>
      <c r="L352" s="57">
        <v>10953</v>
      </c>
      <c r="M352" s="63">
        <v>3.2</v>
      </c>
    </row>
    <row r="353" s="57" customFormat="1" ht="41.4" spans="1:13">
      <c r="A353" s="57" t="s">
        <v>7076</v>
      </c>
      <c r="B353" s="62">
        <v>352</v>
      </c>
      <c r="C353" s="63" t="s">
        <v>45</v>
      </c>
      <c r="D353" s="63" t="s">
        <v>89</v>
      </c>
      <c r="E353" s="42" t="s">
        <v>7077</v>
      </c>
      <c r="F353" s="57" t="s">
        <v>114</v>
      </c>
      <c r="G353" s="58" t="s">
        <v>3338</v>
      </c>
      <c r="H353" s="66" t="s">
        <v>2166</v>
      </c>
      <c r="I353" s="63" t="s">
        <v>22</v>
      </c>
      <c r="J353" s="72">
        <v>1</v>
      </c>
      <c r="K353" s="57">
        <v>0</v>
      </c>
      <c r="L353" s="57">
        <v>359</v>
      </c>
      <c r="M353" s="63">
        <v>3.2</v>
      </c>
    </row>
    <row r="354" s="57" customFormat="1" ht="41.4" spans="1:13">
      <c r="A354" s="57" t="s">
        <v>7076</v>
      </c>
      <c r="B354" s="62">
        <v>353</v>
      </c>
      <c r="C354" s="63" t="s">
        <v>45</v>
      </c>
      <c r="D354" s="57" t="s">
        <v>53</v>
      </c>
      <c r="E354" s="42" t="s">
        <v>7077</v>
      </c>
      <c r="F354" s="58" t="s">
        <v>289</v>
      </c>
      <c r="G354" s="58" t="s">
        <v>3512</v>
      </c>
      <c r="H354" s="66" t="s">
        <v>2580</v>
      </c>
      <c r="I354" s="63" t="s">
        <v>22</v>
      </c>
      <c r="J354" s="72">
        <v>1</v>
      </c>
      <c r="K354" s="57">
        <v>0</v>
      </c>
      <c r="L354" s="57">
        <v>165</v>
      </c>
      <c r="M354" s="63">
        <v>3.2</v>
      </c>
    </row>
    <row r="355" s="57" customFormat="1" ht="41.4" spans="1:13">
      <c r="A355" s="57" t="s">
        <v>7076</v>
      </c>
      <c r="B355" s="62">
        <v>354</v>
      </c>
      <c r="C355" s="63" t="s">
        <v>45</v>
      </c>
      <c r="D355" s="57" t="s">
        <v>53</v>
      </c>
      <c r="E355" s="42" t="s">
        <v>7077</v>
      </c>
      <c r="F355" s="57" t="s">
        <v>289</v>
      </c>
      <c r="G355" s="58" t="s">
        <v>7161</v>
      </c>
      <c r="H355" s="66" t="s">
        <v>2580</v>
      </c>
      <c r="I355" s="63" t="s">
        <v>22</v>
      </c>
      <c r="J355" s="72">
        <v>1</v>
      </c>
      <c r="K355" s="57">
        <v>0</v>
      </c>
      <c r="L355" s="57">
        <v>225</v>
      </c>
      <c r="M355" s="63">
        <v>3.2</v>
      </c>
    </row>
    <row r="356" s="57" customFormat="1" ht="41.4" spans="1:13">
      <c r="A356" s="57" t="s">
        <v>7076</v>
      </c>
      <c r="B356" s="62">
        <v>355</v>
      </c>
      <c r="C356" s="63" t="s">
        <v>45</v>
      </c>
      <c r="D356" s="63" t="s">
        <v>89</v>
      </c>
      <c r="E356" s="42" t="s">
        <v>7077</v>
      </c>
      <c r="F356" s="57" t="s">
        <v>114</v>
      </c>
      <c r="G356" s="58" t="s">
        <v>3338</v>
      </c>
      <c r="H356" s="66" t="s">
        <v>2166</v>
      </c>
      <c r="I356" s="63" t="s">
        <v>22</v>
      </c>
      <c r="J356" s="72">
        <v>2</v>
      </c>
      <c r="K356" s="57">
        <v>0</v>
      </c>
      <c r="L356" s="57">
        <v>719</v>
      </c>
      <c r="M356" s="63">
        <v>3.2</v>
      </c>
    </row>
    <row r="357" s="57" customFormat="1" ht="41.4" spans="1:13">
      <c r="A357" s="57" t="s">
        <v>7076</v>
      </c>
      <c r="B357" s="62">
        <v>356</v>
      </c>
      <c r="C357" s="63" t="s">
        <v>45</v>
      </c>
      <c r="D357" s="63" t="s">
        <v>89</v>
      </c>
      <c r="E357" s="42" t="s">
        <v>7077</v>
      </c>
      <c r="F357" s="57" t="s">
        <v>114</v>
      </c>
      <c r="G357" s="58" t="s">
        <v>4415</v>
      </c>
      <c r="H357" s="66" t="s">
        <v>2166</v>
      </c>
      <c r="I357" s="63" t="s">
        <v>22</v>
      </c>
      <c r="J357" s="72">
        <v>4</v>
      </c>
      <c r="K357" s="57">
        <v>0</v>
      </c>
      <c r="L357" s="57">
        <v>1872</v>
      </c>
      <c r="M357" s="63">
        <v>3.2</v>
      </c>
    </row>
    <row r="358" s="57" customFormat="1" ht="41.4" spans="1:13">
      <c r="A358" s="57" t="s">
        <v>7076</v>
      </c>
      <c r="B358" s="62">
        <v>357</v>
      </c>
      <c r="C358" s="63" t="s">
        <v>45</v>
      </c>
      <c r="D358" s="57" t="s">
        <v>53</v>
      </c>
      <c r="E358" s="42" t="s">
        <v>7077</v>
      </c>
      <c r="F358" s="57" t="s">
        <v>55</v>
      </c>
      <c r="G358" s="58" t="s">
        <v>4416</v>
      </c>
      <c r="H358" s="58" t="s">
        <v>2158</v>
      </c>
      <c r="I358" s="63" t="s">
        <v>22</v>
      </c>
      <c r="J358" s="72">
        <v>4</v>
      </c>
      <c r="K358" s="57">
        <v>0</v>
      </c>
      <c r="L358" s="57">
        <v>1119</v>
      </c>
      <c r="M358" s="63">
        <v>3.2</v>
      </c>
    </row>
    <row r="359" s="57" customFormat="1" ht="41.4" spans="1:13">
      <c r="A359" s="57" t="s">
        <v>7076</v>
      </c>
      <c r="B359" s="62">
        <v>358</v>
      </c>
      <c r="C359" s="63" t="s">
        <v>45</v>
      </c>
      <c r="D359" s="57" t="s">
        <v>53</v>
      </c>
      <c r="E359" s="42" t="s">
        <v>7077</v>
      </c>
      <c r="F359" s="57" t="s">
        <v>55</v>
      </c>
      <c r="G359" s="58" t="s">
        <v>4417</v>
      </c>
      <c r="H359" s="58" t="s">
        <v>2158</v>
      </c>
      <c r="I359" s="63" t="s">
        <v>22</v>
      </c>
      <c r="J359" s="72">
        <v>1</v>
      </c>
      <c r="K359" s="57">
        <v>0</v>
      </c>
      <c r="L359" s="57">
        <v>140</v>
      </c>
      <c r="M359" s="63">
        <v>3.2</v>
      </c>
    </row>
    <row r="360" s="57" customFormat="1" ht="55.2" spans="1:13">
      <c r="A360" s="57" t="s">
        <v>7076</v>
      </c>
      <c r="B360" s="62">
        <v>359</v>
      </c>
      <c r="C360" s="63" t="s">
        <v>45</v>
      </c>
      <c r="D360" s="57" t="s">
        <v>53</v>
      </c>
      <c r="E360" s="42" t="s">
        <v>7077</v>
      </c>
      <c r="F360" s="57" t="s">
        <v>249</v>
      </c>
      <c r="G360" s="58" t="s">
        <v>7162</v>
      </c>
      <c r="H360" s="58" t="s">
        <v>2158</v>
      </c>
      <c r="I360" s="63" t="s">
        <v>22</v>
      </c>
      <c r="J360" s="72">
        <v>2</v>
      </c>
      <c r="K360" s="57">
        <v>0</v>
      </c>
      <c r="L360" s="57">
        <v>231</v>
      </c>
      <c r="M360" s="63">
        <v>3.2</v>
      </c>
    </row>
    <row r="361" s="57" customFormat="1" ht="55.2" spans="1:13">
      <c r="A361" s="57" t="s">
        <v>7076</v>
      </c>
      <c r="B361" s="62">
        <v>360</v>
      </c>
      <c r="C361" s="63" t="s">
        <v>45</v>
      </c>
      <c r="D361" s="57" t="s">
        <v>171</v>
      </c>
      <c r="E361" s="42" t="s">
        <v>7077</v>
      </c>
      <c r="F361" s="57" t="s">
        <v>172</v>
      </c>
      <c r="G361" s="58" t="s">
        <v>3307</v>
      </c>
      <c r="H361" s="58" t="s">
        <v>1711</v>
      </c>
      <c r="I361" s="63" t="s">
        <v>22</v>
      </c>
      <c r="J361" s="72">
        <v>4</v>
      </c>
      <c r="K361" s="57">
        <v>0</v>
      </c>
      <c r="L361" s="57">
        <v>6</v>
      </c>
      <c r="M361" s="63">
        <v>3.2</v>
      </c>
    </row>
    <row r="362" s="57" customFormat="1" ht="55.2" spans="1:13">
      <c r="A362" s="57" t="s">
        <v>7076</v>
      </c>
      <c r="B362" s="62">
        <v>361</v>
      </c>
      <c r="C362" s="63" t="s">
        <v>45</v>
      </c>
      <c r="D362" s="57" t="s">
        <v>171</v>
      </c>
      <c r="E362" s="42" t="s">
        <v>7077</v>
      </c>
      <c r="F362" s="57" t="s">
        <v>172</v>
      </c>
      <c r="G362" s="58" t="s">
        <v>7163</v>
      </c>
      <c r="H362" s="58" t="s">
        <v>1711</v>
      </c>
      <c r="I362" s="63" t="s">
        <v>22</v>
      </c>
      <c r="J362" s="72">
        <v>5</v>
      </c>
      <c r="K362" s="57">
        <v>0</v>
      </c>
      <c r="L362" s="57">
        <v>8</v>
      </c>
      <c r="M362" s="63">
        <v>3.2</v>
      </c>
    </row>
    <row r="363" s="57" customFormat="1" ht="41.4" spans="1:13">
      <c r="A363" s="57" t="s">
        <v>7076</v>
      </c>
      <c r="B363" s="62">
        <v>362</v>
      </c>
      <c r="C363" s="63" t="s">
        <v>45</v>
      </c>
      <c r="D363" s="57" t="s">
        <v>53</v>
      </c>
      <c r="E363" s="42" t="s">
        <v>7077</v>
      </c>
      <c r="F363" s="57" t="s">
        <v>236</v>
      </c>
      <c r="G363" s="58" t="s">
        <v>4419</v>
      </c>
      <c r="H363" s="66" t="s">
        <v>2166</v>
      </c>
      <c r="I363" s="63" t="s">
        <v>22</v>
      </c>
      <c r="J363" s="72">
        <v>6</v>
      </c>
      <c r="K363" s="57">
        <v>0</v>
      </c>
      <c r="L363" s="57">
        <v>4</v>
      </c>
      <c r="M363" s="63">
        <v>3.2</v>
      </c>
    </row>
    <row r="364" s="57" customFormat="1" ht="41.4" spans="1:13">
      <c r="A364" s="57" t="s">
        <v>7076</v>
      </c>
      <c r="B364" s="62">
        <v>363</v>
      </c>
      <c r="C364" s="63" t="s">
        <v>45</v>
      </c>
      <c r="D364" s="57" t="s">
        <v>322</v>
      </c>
      <c r="E364" s="42" t="s">
        <v>7077</v>
      </c>
      <c r="F364" s="57" t="s">
        <v>323</v>
      </c>
      <c r="G364" s="58" t="s">
        <v>4421</v>
      </c>
      <c r="H364" s="58" t="s">
        <v>2162</v>
      </c>
      <c r="I364" s="57" t="s">
        <v>2124</v>
      </c>
      <c r="J364" s="73">
        <v>15.8175</v>
      </c>
      <c r="K364" s="57">
        <v>0</v>
      </c>
      <c r="L364" s="57">
        <v>5171</v>
      </c>
      <c r="M364" s="63">
        <v>3.2</v>
      </c>
    </row>
    <row r="365" s="57" customFormat="1" ht="41.4" spans="1:13">
      <c r="A365" s="57" t="s">
        <v>7076</v>
      </c>
      <c r="B365" s="62">
        <v>364</v>
      </c>
      <c r="C365" s="63" t="s">
        <v>45</v>
      </c>
      <c r="D365" s="57" t="s">
        <v>53</v>
      </c>
      <c r="E365" s="42" t="s">
        <v>7077</v>
      </c>
      <c r="F365" s="58" t="s">
        <v>289</v>
      </c>
      <c r="G365" s="58" t="s">
        <v>7144</v>
      </c>
      <c r="H365" s="66" t="s">
        <v>2580</v>
      </c>
      <c r="I365" s="63" t="s">
        <v>22</v>
      </c>
      <c r="J365" s="72">
        <v>1</v>
      </c>
      <c r="K365" s="57">
        <v>0</v>
      </c>
      <c r="L365" s="57">
        <v>96</v>
      </c>
      <c r="M365" s="63">
        <v>3.2</v>
      </c>
    </row>
    <row r="366" s="57" customFormat="1" ht="41.4" spans="1:13">
      <c r="A366" s="57" t="s">
        <v>7076</v>
      </c>
      <c r="B366" s="62">
        <v>365</v>
      </c>
      <c r="C366" s="63" t="s">
        <v>45</v>
      </c>
      <c r="D366" s="57" t="s">
        <v>53</v>
      </c>
      <c r="E366" s="42" t="s">
        <v>7077</v>
      </c>
      <c r="F366" s="57" t="s">
        <v>289</v>
      </c>
      <c r="G366" s="58" t="s">
        <v>3512</v>
      </c>
      <c r="H366" s="66" t="s">
        <v>2580</v>
      </c>
      <c r="I366" s="63" t="s">
        <v>22</v>
      </c>
      <c r="J366" s="72">
        <v>1</v>
      </c>
      <c r="K366" s="57">
        <v>0</v>
      </c>
      <c r="L366" s="57">
        <v>165</v>
      </c>
      <c r="M366" s="63">
        <v>3.2</v>
      </c>
    </row>
    <row r="367" s="57" customFormat="1" ht="41.4" spans="1:13">
      <c r="A367" s="57" t="s">
        <v>7076</v>
      </c>
      <c r="B367" s="62">
        <v>366</v>
      </c>
      <c r="C367" s="63" t="s">
        <v>45</v>
      </c>
      <c r="D367" s="63" t="s">
        <v>89</v>
      </c>
      <c r="E367" s="42" t="s">
        <v>7077</v>
      </c>
      <c r="F367" s="57" t="s">
        <v>114</v>
      </c>
      <c r="G367" s="58" t="s">
        <v>3302</v>
      </c>
      <c r="H367" s="66" t="s">
        <v>2166</v>
      </c>
      <c r="I367" s="63" t="s">
        <v>22</v>
      </c>
      <c r="J367" s="72">
        <v>2</v>
      </c>
      <c r="K367" s="57">
        <v>0</v>
      </c>
      <c r="L367" s="57">
        <v>472</v>
      </c>
      <c r="M367" s="63">
        <v>3.2</v>
      </c>
    </row>
    <row r="368" s="57" customFormat="1" ht="41.4" spans="1:13">
      <c r="A368" s="57" t="s">
        <v>7076</v>
      </c>
      <c r="B368" s="62">
        <v>367</v>
      </c>
      <c r="C368" s="63" t="s">
        <v>45</v>
      </c>
      <c r="D368" s="63" t="s">
        <v>89</v>
      </c>
      <c r="E368" s="42" t="s">
        <v>7077</v>
      </c>
      <c r="F368" s="57" t="s">
        <v>114</v>
      </c>
      <c r="G368" s="58" t="s">
        <v>3338</v>
      </c>
      <c r="H368" s="66" t="s">
        <v>2166</v>
      </c>
      <c r="I368" s="63" t="s">
        <v>22</v>
      </c>
      <c r="J368" s="72">
        <v>3</v>
      </c>
      <c r="K368" s="57">
        <v>0</v>
      </c>
      <c r="L368" s="57">
        <v>1078</v>
      </c>
      <c r="M368" s="63">
        <v>3.2</v>
      </c>
    </row>
    <row r="369" s="57" customFormat="1" ht="55.2" spans="1:13">
      <c r="A369" s="57" t="s">
        <v>7076</v>
      </c>
      <c r="B369" s="62">
        <v>368</v>
      </c>
      <c r="C369" s="63" t="s">
        <v>45</v>
      </c>
      <c r="D369" s="63" t="s">
        <v>89</v>
      </c>
      <c r="E369" s="42" t="s">
        <v>7077</v>
      </c>
      <c r="F369" s="57" t="s">
        <v>114</v>
      </c>
      <c r="G369" s="58" t="s">
        <v>7164</v>
      </c>
      <c r="H369" s="66" t="s">
        <v>2166</v>
      </c>
      <c r="I369" s="63" t="s">
        <v>22</v>
      </c>
      <c r="J369" s="72">
        <v>1</v>
      </c>
      <c r="K369" s="57">
        <v>0</v>
      </c>
      <c r="L369" s="57">
        <v>303</v>
      </c>
      <c r="M369" s="63">
        <v>3.2</v>
      </c>
    </row>
    <row r="370" s="57" customFormat="1" ht="41.4" spans="1:13">
      <c r="A370" s="57" t="s">
        <v>7076</v>
      </c>
      <c r="B370" s="62">
        <v>369</v>
      </c>
      <c r="C370" s="63" t="s">
        <v>45</v>
      </c>
      <c r="D370" s="57" t="s">
        <v>53</v>
      </c>
      <c r="E370" s="42" t="s">
        <v>7077</v>
      </c>
      <c r="F370" s="58" t="s">
        <v>55</v>
      </c>
      <c r="G370" s="58" t="s">
        <v>3339</v>
      </c>
      <c r="H370" s="58" t="s">
        <v>2158</v>
      </c>
      <c r="I370" s="63" t="s">
        <v>22</v>
      </c>
      <c r="J370" s="72">
        <v>4</v>
      </c>
      <c r="K370" s="57">
        <v>0</v>
      </c>
      <c r="L370" s="57">
        <v>827</v>
      </c>
      <c r="M370" s="63">
        <v>3.2</v>
      </c>
    </row>
    <row r="371" s="57" customFormat="1" ht="55.2" spans="1:13">
      <c r="A371" s="57" t="s">
        <v>7076</v>
      </c>
      <c r="B371" s="62">
        <v>370</v>
      </c>
      <c r="C371" s="63" t="s">
        <v>45</v>
      </c>
      <c r="D371" s="57" t="s">
        <v>53</v>
      </c>
      <c r="E371" s="42" t="s">
        <v>7077</v>
      </c>
      <c r="F371" s="57" t="s">
        <v>249</v>
      </c>
      <c r="G371" s="58" t="s">
        <v>3347</v>
      </c>
      <c r="H371" s="58" t="s">
        <v>2158</v>
      </c>
      <c r="I371" s="63" t="s">
        <v>22</v>
      </c>
      <c r="J371" s="72">
        <v>2</v>
      </c>
      <c r="K371" s="57">
        <v>0</v>
      </c>
      <c r="L371" s="57">
        <v>118</v>
      </c>
      <c r="M371" s="63">
        <v>3.2</v>
      </c>
    </row>
    <row r="372" s="57" customFormat="1" ht="55.2" spans="1:13">
      <c r="A372" s="57" t="s">
        <v>7076</v>
      </c>
      <c r="B372" s="62">
        <v>371</v>
      </c>
      <c r="C372" s="63" t="s">
        <v>45</v>
      </c>
      <c r="D372" s="57" t="s">
        <v>171</v>
      </c>
      <c r="E372" s="42" t="s">
        <v>7077</v>
      </c>
      <c r="F372" s="57" t="s">
        <v>172</v>
      </c>
      <c r="G372" s="58" t="s">
        <v>3299</v>
      </c>
      <c r="H372" s="58" t="s">
        <v>1711</v>
      </c>
      <c r="I372" s="63" t="s">
        <v>22</v>
      </c>
      <c r="J372" s="72">
        <v>4</v>
      </c>
      <c r="K372" s="57">
        <v>0</v>
      </c>
      <c r="L372" s="57">
        <v>5</v>
      </c>
      <c r="M372" s="63">
        <v>3.2</v>
      </c>
    </row>
    <row r="373" s="57" customFormat="1" ht="55.2" spans="1:13">
      <c r="A373" s="57" t="s">
        <v>7076</v>
      </c>
      <c r="B373" s="62">
        <v>372</v>
      </c>
      <c r="C373" s="63" t="s">
        <v>45</v>
      </c>
      <c r="D373" s="57" t="s">
        <v>171</v>
      </c>
      <c r="E373" s="42" t="s">
        <v>7077</v>
      </c>
      <c r="F373" s="57" t="s">
        <v>172</v>
      </c>
      <c r="G373" s="58" t="s">
        <v>3307</v>
      </c>
      <c r="H373" s="58" t="s">
        <v>1711</v>
      </c>
      <c r="I373" s="63" t="s">
        <v>22</v>
      </c>
      <c r="J373" s="72">
        <v>5</v>
      </c>
      <c r="K373" s="57">
        <v>0</v>
      </c>
      <c r="L373" s="57">
        <v>7</v>
      </c>
      <c r="M373" s="63">
        <v>3.2</v>
      </c>
    </row>
    <row r="374" s="57" customFormat="1" ht="41.4" spans="1:13">
      <c r="A374" s="57" t="s">
        <v>7076</v>
      </c>
      <c r="B374" s="62">
        <v>373</v>
      </c>
      <c r="C374" s="63" t="s">
        <v>45</v>
      </c>
      <c r="D374" s="57" t="s">
        <v>53</v>
      </c>
      <c r="E374" s="42" t="s">
        <v>7077</v>
      </c>
      <c r="F374" s="57" t="s">
        <v>236</v>
      </c>
      <c r="G374" s="58" t="s">
        <v>3326</v>
      </c>
      <c r="H374" s="66" t="s">
        <v>2166</v>
      </c>
      <c r="I374" s="63" t="s">
        <v>22</v>
      </c>
      <c r="J374" s="72">
        <v>6</v>
      </c>
      <c r="K374" s="57">
        <v>0</v>
      </c>
      <c r="L374" s="57">
        <v>4</v>
      </c>
      <c r="M374" s="63">
        <v>3.2</v>
      </c>
    </row>
    <row r="375" s="57" customFormat="1" ht="41.4" spans="1:13">
      <c r="A375" s="57" t="s">
        <v>7076</v>
      </c>
      <c r="B375" s="62">
        <v>374</v>
      </c>
      <c r="C375" s="63" t="s">
        <v>45</v>
      </c>
      <c r="D375" s="57" t="s">
        <v>322</v>
      </c>
      <c r="E375" s="42" t="s">
        <v>7077</v>
      </c>
      <c r="F375" s="58" t="s">
        <v>323</v>
      </c>
      <c r="G375" s="58" t="s">
        <v>3327</v>
      </c>
      <c r="H375" s="58" t="s">
        <v>2162</v>
      </c>
      <c r="I375" s="57" t="s">
        <v>2124</v>
      </c>
      <c r="J375" s="73">
        <v>21.4958</v>
      </c>
      <c r="K375" s="57">
        <v>0</v>
      </c>
      <c r="L375" s="57">
        <v>6056</v>
      </c>
      <c r="M375" s="63">
        <v>3.2</v>
      </c>
    </row>
    <row r="376" s="57" customFormat="1" ht="41.4" spans="1:13">
      <c r="A376" s="57" t="s">
        <v>7076</v>
      </c>
      <c r="B376" s="62">
        <v>375</v>
      </c>
      <c r="C376" s="63" t="s">
        <v>45</v>
      </c>
      <c r="D376" s="63" t="s">
        <v>89</v>
      </c>
      <c r="E376" s="42" t="s">
        <v>7077</v>
      </c>
      <c r="F376" s="57" t="s">
        <v>114</v>
      </c>
      <c r="G376" s="58" t="s">
        <v>4450</v>
      </c>
      <c r="H376" s="66" t="s">
        <v>2166</v>
      </c>
      <c r="I376" s="63" t="s">
        <v>22</v>
      </c>
      <c r="J376" s="72">
        <v>1</v>
      </c>
      <c r="K376" s="57">
        <v>0</v>
      </c>
      <c r="L376" s="57">
        <v>33</v>
      </c>
      <c r="M376" s="63">
        <v>3.2</v>
      </c>
    </row>
    <row r="377" s="57" customFormat="1" ht="41.4" spans="1:13">
      <c r="A377" s="57" t="s">
        <v>7076</v>
      </c>
      <c r="B377" s="62">
        <v>376</v>
      </c>
      <c r="C377" s="63" t="s">
        <v>45</v>
      </c>
      <c r="D377" s="63" t="s">
        <v>89</v>
      </c>
      <c r="E377" s="42" t="s">
        <v>7077</v>
      </c>
      <c r="F377" s="57" t="s">
        <v>90</v>
      </c>
      <c r="G377" s="58" t="s">
        <v>7165</v>
      </c>
      <c r="H377" s="66" t="s">
        <v>2166</v>
      </c>
      <c r="I377" s="63" t="s">
        <v>22</v>
      </c>
      <c r="J377" s="72">
        <v>1</v>
      </c>
      <c r="K377" s="57">
        <v>0</v>
      </c>
      <c r="L377" s="57">
        <v>33</v>
      </c>
      <c r="M377" s="63">
        <v>3.2</v>
      </c>
    </row>
    <row r="378" s="57" customFormat="1" ht="41.4" spans="1:13">
      <c r="A378" s="57" t="s">
        <v>7076</v>
      </c>
      <c r="B378" s="62">
        <v>377</v>
      </c>
      <c r="C378" s="63" t="s">
        <v>45</v>
      </c>
      <c r="D378" s="57" t="s">
        <v>53</v>
      </c>
      <c r="E378" s="42" t="s">
        <v>7077</v>
      </c>
      <c r="F378" s="57" t="s">
        <v>55</v>
      </c>
      <c r="G378" s="58" t="s">
        <v>4451</v>
      </c>
      <c r="H378" s="58" t="s">
        <v>2158</v>
      </c>
      <c r="I378" s="63" t="s">
        <v>22</v>
      </c>
      <c r="J378" s="72">
        <v>2</v>
      </c>
      <c r="K378" s="57">
        <f>(CEILING(J378*0.2,1))*1</f>
        <v>1</v>
      </c>
      <c r="L378" s="57">
        <v>23</v>
      </c>
      <c r="M378" s="63">
        <v>3.2</v>
      </c>
    </row>
    <row r="379" s="57" customFormat="1" ht="55.2" spans="1:13">
      <c r="A379" s="57" t="s">
        <v>7076</v>
      </c>
      <c r="B379" s="62">
        <v>378</v>
      </c>
      <c r="C379" s="63" t="s">
        <v>45</v>
      </c>
      <c r="D379" s="57" t="s">
        <v>171</v>
      </c>
      <c r="E379" s="42" t="s">
        <v>7077</v>
      </c>
      <c r="F379" s="57" t="s">
        <v>172</v>
      </c>
      <c r="G379" s="58" t="s">
        <v>7166</v>
      </c>
      <c r="H379" s="58" t="s">
        <v>1711</v>
      </c>
      <c r="I379" s="63" t="s">
        <v>22</v>
      </c>
      <c r="J379" s="72">
        <v>1</v>
      </c>
      <c r="K379" s="57">
        <v>0</v>
      </c>
      <c r="L379" s="57">
        <v>0.32</v>
      </c>
      <c r="M379" s="63">
        <v>3.2</v>
      </c>
    </row>
    <row r="380" s="57" customFormat="1" ht="41.4" spans="1:13">
      <c r="A380" s="57" t="s">
        <v>7076</v>
      </c>
      <c r="B380" s="62">
        <v>379</v>
      </c>
      <c r="C380" s="63" t="s">
        <v>45</v>
      </c>
      <c r="D380" s="57" t="s">
        <v>322</v>
      </c>
      <c r="E380" s="42" t="s">
        <v>7077</v>
      </c>
      <c r="F380" s="58" t="s">
        <v>323</v>
      </c>
      <c r="G380" s="58" t="s">
        <v>4454</v>
      </c>
      <c r="H380" s="58" t="s">
        <v>2162</v>
      </c>
      <c r="I380" s="57" t="s">
        <v>2124</v>
      </c>
      <c r="J380" s="73">
        <v>10.9018</v>
      </c>
      <c r="K380" s="57">
        <f>(CEILING(J380*0.1,1))*1</f>
        <v>2</v>
      </c>
      <c r="L380" s="57">
        <v>510</v>
      </c>
      <c r="M380" s="63">
        <v>3.2</v>
      </c>
    </row>
    <row r="381" s="57" customFormat="1" ht="41.4" spans="1:13">
      <c r="A381" s="57" t="s">
        <v>7076</v>
      </c>
      <c r="B381" s="62">
        <v>380</v>
      </c>
      <c r="C381" s="63" t="s">
        <v>45</v>
      </c>
      <c r="D381" s="63" t="s">
        <v>89</v>
      </c>
      <c r="E381" s="42" t="s">
        <v>7077</v>
      </c>
      <c r="F381" s="57" t="s">
        <v>114</v>
      </c>
      <c r="G381" s="58" t="s">
        <v>4450</v>
      </c>
      <c r="H381" s="66" t="s">
        <v>2166</v>
      </c>
      <c r="I381" s="63" t="s">
        <v>22</v>
      </c>
      <c r="J381" s="72">
        <v>1</v>
      </c>
      <c r="K381" s="57">
        <v>0</v>
      </c>
      <c r="L381" s="57">
        <v>33</v>
      </c>
      <c r="M381" s="63">
        <v>3.2</v>
      </c>
    </row>
    <row r="382" s="57" customFormat="1" ht="41.4" spans="1:13">
      <c r="A382" s="57" t="s">
        <v>7076</v>
      </c>
      <c r="B382" s="62">
        <v>381</v>
      </c>
      <c r="C382" s="63" t="s">
        <v>45</v>
      </c>
      <c r="D382" s="63" t="s">
        <v>89</v>
      </c>
      <c r="E382" s="42" t="s">
        <v>7077</v>
      </c>
      <c r="F382" s="57" t="s">
        <v>90</v>
      </c>
      <c r="G382" s="58" t="s">
        <v>7165</v>
      </c>
      <c r="H382" s="66" t="s">
        <v>2166</v>
      </c>
      <c r="I382" s="63" t="s">
        <v>22</v>
      </c>
      <c r="J382" s="72">
        <v>1</v>
      </c>
      <c r="K382" s="57">
        <v>0</v>
      </c>
      <c r="L382" s="57">
        <v>33</v>
      </c>
      <c r="M382" s="63">
        <v>3.2</v>
      </c>
    </row>
    <row r="383" s="57" customFormat="1" ht="41.4" spans="1:13">
      <c r="A383" s="57" t="s">
        <v>7076</v>
      </c>
      <c r="B383" s="62">
        <v>382</v>
      </c>
      <c r="C383" s="63" t="s">
        <v>45</v>
      </c>
      <c r="D383" s="57" t="s">
        <v>53</v>
      </c>
      <c r="E383" s="42" t="s">
        <v>7077</v>
      </c>
      <c r="F383" s="57" t="s">
        <v>55</v>
      </c>
      <c r="G383" s="58" t="s">
        <v>4451</v>
      </c>
      <c r="H383" s="58" t="s">
        <v>2158</v>
      </c>
      <c r="I383" s="63" t="s">
        <v>22</v>
      </c>
      <c r="J383" s="72">
        <v>2</v>
      </c>
      <c r="K383" s="57">
        <f>(CEILING(J383*0.2,1))*1</f>
        <v>1</v>
      </c>
      <c r="L383" s="57">
        <v>23</v>
      </c>
      <c r="M383" s="63">
        <v>3.2</v>
      </c>
    </row>
    <row r="384" s="57" customFormat="1" ht="55.2" spans="1:13">
      <c r="A384" s="57" t="s">
        <v>7076</v>
      </c>
      <c r="B384" s="62">
        <v>383</v>
      </c>
      <c r="C384" s="63" t="s">
        <v>45</v>
      </c>
      <c r="D384" s="57" t="s">
        <v>171</v>
      </c>
      <c r="E384" s="42" t="s">
        <v>7077</v>
      </c>
      <c r="F384" s="57" t="s">
        <v>172</v>
      </c>
      <c r="G384" s="58" t="s">
        <v>7166</v>
      </c>
      <c r="H384" s="58" t="s">
        <v>1711</v>
      </c>
      <c r="I384" s="63" t="s">
        <v>22</v>
      </c>
      <c r="J384" s="72">
        <v>1</v>
      </c>
      <c r="K384" s="57">
        <v>0</v>
      </c>
      <c r="L384" s="57">
        <v>0.32</v>
      </c>
      <c r="M384" s="63">
        <v>3.2</v>
      </c>
    </row>
    <row r="385" s="57" customFormat="1" ht="41.4" spans="1:13">
      <c r="A385" s="57" t="s">
        <v>7076</v>
      </c>
      <c r="B385" s="62">
        <v>384</v>
      </c>
      <c r="C385" s="63" t="s">
        <v>45</v>
      </c>
      <c r="D385" s="57" t="s">
        <v>322</v>
      </c>
      <c r="E385" s="42" t="s">
        <v>7077</v>
      </c>
      <c r="F385" s="57" t="s">
        <v>323</v>
      </c>
      <c r="G385" s="58" t="s">
        <v>4454</v>
      </c>
      <c r="H385" s="58" t="s">
        <v>2162</v>
      </c>
      <c r="I385" s="57" t="s">
        <v>2124</v>
      </c>
      <c r="J385" s="73">
        <v>10.0324</v>
      </c>
      <c r="K385" s="57">
        <f>(CEILING(J385*0.1,1))*1</f>
        <v>2</v>
      </c>
      <c r="L385" s="57">
        <v>470</v>
      </c>
      <c r="M385" s="63">
        <v>3.2</v>
      </c>
    </row>
    <row r="386" s="57" customFormat="1" ht="41.4" spans="1:13">
      <c r="A386" s="57" t="s">
        <v>7076</v>
      </c>
      <c r="B386" s="62">
        <v>385</v>
      </c>
      <c r="C386" s="63" t="s">
        <v>45</v>
      </c>
      <c r="D386" s="63" t="s">
        <v>89</v>
      </c>
      <c r="E386" s="42" t="s">
        <v>7077</v>
      </c>
      <c r="F386" s="58" t="s">
        <v>114</v>
      </c>
      <c r="G386" s="58" t="s">
        <v>7137</v>
      </c>
      <c r="H386" s="58" t="s">
        <v>7119</v>
      </c>
      <c r="I386" s="63" t="s">
        <v>22</v>
      </c>
      <c r="J386" s="72">
        <v>2</v>
      </c>
      <c r="K386" s="57">
        <v>0</v>
      </c>
      <c r="L386" s="57">
        <v>427</v>
      </c>
      <c r="M386" s="63">
        <v>3.2</v>
      </c>
    </row>
    <row r="387" s="57" customFormat="1" ht="41.4" spans="1:13">
      <c r="A387" s="57" t="s">
        <v>7076</v>
      </c>
      <c r="B387" s="62">
        <v>386</v>
      </c>
      <c r="C387" s="63" t="s">
        <v>45</v>
      </c>
      <c r="D387" s="63" t="s">
        <v>89</v>
      </c>
      <c r="E387" s="42" t="s">
        <v>7077</v>
      </c>
      <c r="F387" s="57" t="s">
        <v>90</v>
      </c>
      <c r="G387" s="58" t="s">
        <v>7138</v>
      </c>
      <c r="H387" s="58" t="s">
        <v>7119</v>
      </c>
      <c r="I387" s="63" t="s">
        <v>22</v>
      </c>
      <c r="J387" s="72">
        <v>1</v>
      </c>
      <c r="K387" s="57">
        <v>0</v>
      </c>
      <c r="L387" s="57">
        <v>232</v>
      </c>
      <c r="M387" s="63">
        <v>3.2</v>
      </c>
    </row>
    <row r="388" s="57" customFormat="1" ht="41.4" spans="1:13">
      <c r="A388" s="57" t="s">
        <v>7076</v>
      </c>
      <c r="B388" s="62">
        <v>387</v>
      </c>
      <c r="C388" s="63" t="s">
        <v>45</v>
      </c>
      <c r="D388" s="57" t="s">
        <v>53</v>
      </c>
      <c r="E388" s="42" t="s">
        <v>7077</v>
      </c>
      <c r="F388" s="57" t="s">
        <v>304</v>
      </c>
      <c r="G388" s="58" t="s">
        <v>7139</v>
      </c>
      <c r="H388" s="66" t="s">
        <v>7122</v>
      </c>
      <c r="I388" s="63" t="s">
        <v>22</v>
      </c>
      <c r="J388" s="72">
        <v>1</v>
      </c>
      <c r="K388" s="57">
        <v>0</v>
      </c>
      <c r="L388" s="57">
        <v>89</v>
      </c>
      <c r="M388" s="63">
        <v>3.2</v>
      </c>
    </row>
    <row r="389" s="57" customFormat="1" ht="41.4" spans="1:13">
      <c r="A389" s="57" t="s">
        <v>7076</v>
      </c>
      <c r="B389" s="62">
        <v>388</v>
      </c>
      <c r="C389" s="63" t="s">
        <v>45</v>
      </c>
      <c r="D389" s="57" t="s">
        <v>171</v>
      </c>
      <c r="E389" s="42" t="s">
        <v>7077</v>
      </c>
      <c r="F389" s="57" t="s">
        <v>172</v>
      </c>
      <c r="G389" s="58" t="s">
        <v>7140</v>
      </c>
      <c r="H389" s="66" t="s">
        <v>1869</v>
      </c>
      <c r="I389" s="63" t="s">
        <v>22</v>
      </c>
      <c r="J389" s="72">
        <v>1</v>
      </c>
      <c r="K389" s="57">
        <v>0</v>
      </c>
      <c r="L389" s="57">
        <v>2</v>
      </c>
      <c r="M389" s="63">
        <v>3.2</v>
      </c>
    </row>
    <row r="390" s="57" customFormat="1" ht="41.4" spans="1:13">
      <c r="A390" s="57" t="s">
        <v>7076</v>
      </c>
      <c r="B390" s="62">
        <v>389</v>
      </c>
      <c r="C390" s="63" t="s">
        <v>45</v>
      </c>
      <c r="D390" s="57" t="s">
        <v>322</v>
      </c>
      <c r="E390" s="42" t="s">
        <v>7077</v>
      </c>
      <c r="F390" s="57" t="s">
        <v>323</v>
      </c>
      <c r="G390" s="58" t="s">
        <v>7141</v>
      </c>
      <c r="H390" s="66" t="s">
        <v>7122</v>
      </c>
      <c r="I390" s="57" t="s">
        <v>2124</v>
      </c>
      <c r="J390" s="73">
        <v>19.4043</v>
      </c>
      <c r="K390" s="57">
        <v>0</v>
      </c>
      <c r="L390" s="57">
        <v>2231</v>
      </c>
      <c r="M390" s="63">
        <v>3.2</v>
      </c>
    </row>
    <row r="391" s="57" customFormat="1" ht="55.2" spans="1:13">
      <c r="A391" s="57" t="s">
        <v>7076</v>
      </c>
      <c r="B391" s="62">
        <v>390</v>
      </c>
      <c r="C391" s="63" t="s">
        <v>45</v>
      </c>
      <c r="D391" s="57" t="s">
        <v>53</v>
      </c>
      <c r="E391" s="42" t="s">
        <v>7077</v>
      </c>
      <c r="F391" s="58" t="s">
        <v>877</v>
      </c>
      <c r="G391" s="58" t="s">
        <v>7142</v>
      </c>
      <c r="H391" s="66" t="s">
        <v>7122</v>
      </c>
      <c r="I391" s="63" t="s">
        <v>22</v>
      </c>
      <c r="J391" s="72">
        <v>2</v>
      </c>
      <c r="K391" s="57">
        <v>0</v>
      </c>
      <c r="L391" s="57">
        <v>507</v>
      </c>
      <c r="M391" s="63">
        <v>3.2</v>
      </c>
    </row>
    <row r="392" s="57" customFormat="1" ht="41.4" spans="1:13">
      <c r="A392" s="57" t="s">
        <v>7076</v>
      </c>
      <c r="B392" s="62">
        <v>391</v>
      </c>
      <c r="C392" s="63" t="s">
        <v>45</v>
      </c>
      <c r="D392" s="63" t="s">
        <v>89</v>
      </c>
      <c r="E392" s="42" t="s">
        <v>7077</v>
      </c>
      <c r="F392" s="57" t="s">
        <v>114</v>
      </c>
      <c r="G392" s="58" t="s">
        <v>4450</v>
      </c>
      <c r="H392" s="66" t="s">
        <v>2166</v>
      </c>
      <c r="I392" s="63" t="s">
        <v>22</v>
      </c>
      <c r="J392" s="72">
        <v>1</v>
      </c>
      <c r="K392" s="57">
        <v>0</v>
      </c>
      <c r="L392" s="57">
        <v>33</v>
      </c>
      <c r="M392" s="63">
        <v>3.2</v>
      </c>
    </row>
    <row r="393" s="57" customFormat="1" ht="41.4" spans="1:13">
      <c r="A393" s="57" t="s">
        <v>7076</v>
      </c>
      <c r="B393" s="62">
        <v>392</v>
      </c>
      <c r="C393" s="63" t="s">
        <v>45</v>
      </c>
      <c r="D393" s="63" t="s">
        <v>89</v>
      </c>
      <c r="E393" s="42" t="s">
        <v>7077</v>
      </c>
      <c r="F393" s="57" t="s">
        <v>90</v>
      </c>
      <c r="G393" s="58" t="s">
        <v>7165</v>
      </c>
      <c r="H393" s="66" t="s">
        <v>2166</v>
      </c>
      <c r="I393" s="63" t="s">
        <v>22</v>
      </c>
      <c r="J393" s="72">
        <v>1</v>
      </c>
      <c r="K393" s="57">
        <v>0</v>
      </c>
      <c r="L393" s="57">
        <v>33</v>
      </c>
      <c r="M393" s="63">
        <v>3.2</v>
      </c>
    </row>
    <row r="394" s="57" customFormat="1" ht="41.4" spans="1:13">
      <c r="A394" s="57" t="s">
        <v>7076</v>
      </c>
      <c r="B394" s="62">
        <v>393</v>
      </c>
      <c r="C394" s="63" t="s">
        <v>45</v>
      </c>
      <c r="D394" s="57" t="s">
        <v>53</v>
      </c>
      <c r="E394" s="42" t="s">
        <v>7077</v>
      </c>
      <c r="F394" s="57" t="s">
        <v>55</v>
      </c>
      <c r="G394" s="58" t="s">
        <v>4451</v>
      </c>
      <c r="H394" s="58" t="s">
        <v>2158</v>
      </c>
      <c r="I394" s="63" t="s">
        <v>22</v>
      </c>
      <c r="J394" s="72">
        <v>2</v>
      </c>
      <c r="K394" s="57">
        <f>(CEILING(J394*0.2,1))*1</f>
        <v>1</v>
      </c>
      <c r="L394" s="57">
        <v>23</v>
      </c>
      <c r="M394" s="63">
        <v>3.2</v>
      </c>
    </row>
    <row r="395" s="57" customFormat="1" ht="55.2" spans="1:13">
      <c r="A395" s="57" t="s">
        <v>7076</v>
      </c>
      <c r="B395" s="62">
        <v>394</v>
      </c>
      <c r="C395" s="63" t="s">
        <v>45</v>
      </c>
      <c r="D395" s="57" t="s">
        <v>171</v>
      </c>
      <c r="E395" s="42" t="s">
        <v>7077</v>
      </c>
      <c r="F395" s="57" t="s">
        <v>172</v>
      </c>
      <c r="G395" s="58" t="s">
        <v>7166</v>
      </c>
      <c r="H395" s="58" t="s">
        <v>1711</v>
      </c>
      <c r="I395" s="63" t="s">
        <v>22</v>
      </c>
      <c r="J395" s="72">
        <v>1</v>
      </c>
      <c r="K395" s="57">
        <v>0</v>
      </c>
      <c r="L395" s="57">
        <v>0.32</v>
      </c>
      <c r="M395" s="63">
        <v>3.2</v>
      </c>
    </row>
    <row r="396" s="57" customFormat="1" ht="41.4" spans="1:13">
      <c r="A396" s="57" t="s">
        <v>7076</v>
      </c>
      <c r="B396" s="62">
        <v>395</v>
      </c>
      <c r="C396" s="63" t="s">
        <v>45</v>
      </c>
      <c r="D396" s="57" t="s">
        <v>322</v>
      </c>
      <c r="E396" s="42" t="s">
        <v>7077</v>
      </c>
      <c r="F396" s="57" t="s">
        <v>323</v>
      </c>
      <c r="G396" s="58" t="s">
        <v>4454</v>
      </c>
      <c r="H396" s="58" t="s">
        <v>2162</v>
      </c>
      <c r="I396" s="57" t="s">
        <v>2124</v>
      </c>
      <c r="J396" s="73">
        <v>6.85391</v>
      </c>
      <c r="K396" s="57">
        <f>(CEILING(J396*0.1,1))*1</f>
        <v>1</v>
      </c>
      <c r="L396" s="57">
        <v>321</v>
      </c>
      <c r="M396" s="63">
        <v>3.2</v>
      </c>
    </row>
    <row r="397" s="57" customFormat="1" ht="41.4" spans="1:13">
      <c r="A397" s="57" t="s">
        <v>7076</v>
      </c>
      <c r="B397" s="62">
        <v>396</v>
      </c>
      <c r="C397" s="63" t="s">
        <v>45</v>
      </c>
      <c r="D397" s="63" t="s">
        <v>89</v>
      </c>
      <c r="E397" s="42" t="s">
        <v>7077</v>
      </c>
      <c r="F397" s="58" t="s">
        <v>114</v>
      </c>
      <c r="G397" s="58" t="s">
        <v>7167</v>
      </c>
      <c r="H397" s="58" t="s">
        <v>7119</v>
      </c>
      <c r="I397" s="63" t="s">
        <v>22</v>
      </c>
      <c r="J397" s="72">
        <v>2</v>
      </c>
      <c r="K397" s="57">
        <v>0</v>
      </c>
      <c r="L397" s="57">
        <v>646</v>
      </c>
      <c r="M397" s="63">
        <v>3.2</v>
      </c>
    </row>
    <row r="398" s="57" customFormat="1" ht="41.4" spans="1:13">
      <c r="A398" s="57" t="s">
        <v>7076</v>
      </c>
      <c r="B398" s="62">
        <v>397</v>
      </c>
      <c r="C398" s="63" t="s">
        <v>45</v>
      </c>
      <c r="D398" s="63" t="s">
        <v>89</v>
      </c>
      <c r="E398" s="42" t="s">
        <v>7077</v>
      </c>
      <c r="F398" s="57" t="s">
        <v>90</v>
      </c>
      <c r="G398" s="58" t="s">
        <v>7168</v>
      </c>
      <c r="H398" s="58" t="s">
        <v>7119</v>
      </c>
      <c r="I398" s="63" t="s">
        <v>22</v>
      </c>
      <c r="J398" s="72">
        <v>1</v>
      </c>
      <c r="K398" s="57">
        <v>0</v>
      </c>
      <c r="L398" s="57">
        <v>314</v>
      </c>
      <c r="M398" s="63">
        <v>3.2</v>
      </c>
    </row>
    <row r="399" s="57" customFormat="1" ht="41.4" spans="1:13">
      <c r="A399" s="57" t="s">
        <v>7076</v>
      </c>
      <c r="B399" s="62">
        <v>398</v>
      </c>
      <c r="C399" s="63" t="s">
        <v>45</v>
      </c>
      <c r="D399" s="57" t="s">
        <v>53</v>
      </c>
      <c r="E399" s="42" t="s">
        <v>7077</v>
      </c>
      <c r="F399" s="57" t="s">
        <v>304</v>
      </c>
      <c r="G399" s="58" t="s">
        <v>7169</v>
      </c>
      <c r="H399" s="66" t="s">
        <v>7122</v>
      </c>
      <c r="I399" s="63" t="s">
        <v>22</v>
      </c>
      <c r="J399" s="72">
        <v>1</v>
      </c>
      <c r="K399" s="57">
        <v>0</v>
      </c>
      <c r="L399" s="57">
        <v>141</v>
      </c>
      <c r="M399" s="63">
        <v>3.2</v>
      </c>
    </row>
    <row r="400" s="57" customFormat="1" ht="41.4" spans="1:13">
      <c r="A400" s="57" t="s">
        <v>7076</v>
      </c>
      <c r="B400" s="62">
        <v>399</v>
      </c>
      <c r="C400" s="63" t="s">
        <v>45</v>
      </c>
      <c r="D400" s="57" t="s">
        <v>171</v>
      </c>
      <c r="E400" s="42" t="s">
        <v>7077</v>
      </c>
      <c r="F400" s="57" t="s">
        <v>172</v>
      </c>
      <c r="G400" s="58" t="s">
        <v>7170</v>
      </c>
      <c r="H400" s="66" t="s">
        <v>1869</v>
      </c>
      <c r="I400" s="63" t="s">
        <v>22</v>
      </c>
      <c r="J400" s="72">
        <v>1</v>
      </c>
      <c r="K400" s="57">
        <v>0</v>
      </c>
      <c r="L400" s="57">
        <v>2</v>
      </c>
      <c r="M400" s="63">
        <v>3.2</v>
      </c>
    </row>
    <row r="401" s="57" customFormat="1" ht="41.4" spans="1:13">
      <c r="A401" s="57" t="s">
        <v>7076</v>
      </c>
      <c r="B401" s="62">
        <v>400</v>
      </c>
      <c r="C401" s="63" t="s">
        <v>45</v>
      </c>
      <c r="D401" s="57" t="s">
        <v>322</v>
      </c>
      <c r="E401" s="42" t="s">
        <v>7077</v>
      </c>
      <c r="F401" s="57" t="s">
        <v>323</v>
      </c>
      <c r="G401" s="58" t="s">
        <v>7171</v>
      </c>
      <c r="H401" s="66" t="s">
        <v>7122</v>
      </c>
      <c r="I401" s="57" t="s">
        <v>2124</v>
      </c>
      <c r="J401" s="73">
        <v>21.6628</v>
      </c>
      <c r="K401" s="57">
        <v>0</v>
      </c>
      <c r="L401" s="57">
        <v>3337</v>
      </c>
      <c r="M401" s="63">
        <v>3.2</v>
      </c>
    </row>
    <row r="402" s="57" customFormat="1" ht="55.2" spans="1:13">
      <c r="A402" s="57" t="s">
        <v>7076</v>
      </c>
      <c r="B402" s="62">
        <v>401</v>
      </c>
      <c r="C402" s="63" t="s">
        <v>45</v>
      </c>
      <c r="D402" s="57" t="s">
        <v>53</v>
      </c>
      <c r="E402" s="42" t="s">
        <v>7077</v>
      </c>
      <c r="F402" s="58" t="s">
        <v>877</v>
      </c>
      <c r="G402" s="58" t="s">
        <v>7172</v>
      </c>
      <c r="H402" s="66" t="s">
        <v>7122</v>
      </c>
      <c r="I402" s="63" t="s">
        <v>22</v>
      </c>
      <c r="J402" s="72">
        <v>3</v>
      </c>
      <c r="K402" s="57">
        <v>0</v>
      </c>
      <c r="L402" s="57">
        <v>725</v>
      </c>
      <c r="M402" s="63">
        <v>3.2</v>
      </c>
    </row>
    <row r="403" s="57" customFormat="1" ht="41.4" spans="1:13">
      <c r="A403" s="57" t="s">
        <v>7076</v>
      </c>
      <c r="B403" s="62">
        <v>402</v>
      </c>
      <c r="C403" s="63" t="s">
        <v>45</v>
      </c>
      <c r="D403" s="63" t="s">
        <v>89</v>
      </c>
      <c r="E403" s="42" t="s">
        <v>7077</v>
      </c>
      <c r="F403" s="57" t="s">
        <v>114</v>
      </c>
      <c r="G403" s="58" t="s">
        <v>4450</v>
      </c>
      <c r="H403" s="66" t="s">
        <v>2166</v>
      </c>
      <c r="I403" s="63" t="s">
        <v>22</v>
      </c>
      <c r="J403" s="72">
        <v>1</v>
      </c>
      <c r="K403" s="57">
        <v>0</v>
      </c>
      <c r="L403" s="57">
        <v>33</v>
      </c>
      <c r="M403" s="63">
        <v>3.2</v>
      </c>
    </row>
    <row r="404" s="57" customFormat="1" ht="41.4" spans="1:13">
      <c r="A404" s="57" t="s">
        <v>7076</v>
      </c>
      <c r="B404" s="62">
        <v>403</v>
      </c>
      <c r="C404" s="63" t="s">
        <v>45</v>
      </c>
      <c r="D404" s="63" t="s">
        <v>89</v>
      </c>
      <c r="E404" s="42" t="s">
        <v>7077</v>
      </c>
      <c r="F404" s="57" t="s">
        <v>90</v>
      </c>
      <c r="G404" s="58" t="s">
        <v>7165</v>
      </c>
      <c r="H404" s="66" t="s">
        <v>2166</v>
      </c>
      <c r="I404" s="63" t="s">
        <v>22</v>
      </c>
      <c r="J404" s="72">
        <v>1</v>
      </c>
      <c r="K404" s="57">
        <v>0</v>
      </c>
      <c r="L404" s="57">
        <v>33</v>
      </c>
      <c r="M404" s="63">
        <v>3.2</v>
      </c>
    </row>
    <row r="405" s="57" customFormat="1" ht="41.4" spans="1:13">
      <c r="A405" s="57" t="s">
        <v>7076</v>
      </c>
      <c r="B405" s="62">
        <v>404</v>
      </c>
      <c r="C405" s="63" t="s">
        <v>45</v>
      </c>
      <c r="D405" s="57" t="s">
        <v>53</v>
      </c>
      <c r="E405" s="42" t="s">
        <v>7077</v>
      </c>
      <c r="F405" s="57" t="s">
        <v>55</v>
      </c>
      <c r="G405" s="58" t="s">
        <v>4451</v>
      </c>
      <c r="H405" s="58" t="s">
        <v>2158</v>
      </c>
      <c r="I405" s="63" t="s">
        <v>22</v>
      </c>
      <c r="J405" s="72">
        <v>2</v>
      </c>
      <c r="K405" s="57">
        <f>(CEILING(J405*0.2,1))*1</f>
        <v>1</v>
      </c>
      <c r="L405" s="57">
        <v>23</v>
      </c>
      <c r="M405" s="63">
        <v>3.2</v>
      </c>
    </row>
    <row r="406" s="57" customFormat="1" ht="55.2" spans="1:13">
      <c r="A406" s="57" t="s">
        <v>7076</v>
      </c>
      <c r="B406" s="62">
        <v>405</v>
      </c>
      <c r="C406" s="63" t="s">
        <v>45</v>
      </c>
      <c r="D406" s="57" t="s">
        <v>171</v>
      </c>
      <c r="E406" s="42" t="s">
        <v>7077</v>
      </c>
      <c r="F406" s="57" t="s">
        <v>172</v>
      </c>
      <c r="G406" s="58" t="s">
        <v>7166</v>
      </c>
      <c r="H406" s="58" t="s">
        <v>1711</v>
      </c>
      <c r="I406" s="63" t="s">
        <v>22</v>
      </c>
      <c r="J406" s="72">
        <v>1</v>
      </c>
      <c r="K406" s="57">
        <v>0</v>
      </c>
      <c r="L406" s="57">
        <v>0.32</v>
      </c>
      <c r="M406" s="63">
        <v>3.2</v>
      </c>
    </row>
    <row r="407" s="57" customFormat="1" ht="41.4" spans="1:13">
      <c r="A407" s="57" t="s">
        <v>7076</v>
      </c>
      <c r="B407" s="62">
        <v>406</v>
      </c>
      <c r="C407" s="63" t="s">
        <v>45</v>
      </c>
      <c r="D407" s="57" t="s">
        <v>322</v>
      </c>
      <c r="E407" s="42" t="s">
        <v>7077</v>
      </c>
      <c r="F407" s="57" t="s">
        <v>323</v>
      </c>
      <c r="G407" s="58" t="s">
        <v>4454</v>
      </c>
      <c r="H407" s="58" t="s">
        <v>2162</v>
      </c>
      <c r="I407" s="57" t="s">
        <v>2124</v>
      </c>
      <c r="J407" s="73">
        <v>9.21067</v>
      </c>
      <c r="K407" s="57">
        <f>(CEILING(J407*0.1,1))*1</f>
        <v>1</v>
      </c>
      <c r="L407" s="57">
        <v>431</v>
      </c>
      <c r="M407" s="63">
        <v>3.2</v>
      </c>
    </row>
    <row r="408" s="57" customFormat="1" ht="41.4" spans="1:13">
      <c r="A408" s="57" t="s">
        <v>7076</v>
      </c>
      <c r="B408" s="62">
        <v>407</v>
      </c>
      <c r="C408" s="63" t="s">
        <v>45</v>
      </c>
      <c r="D408" s="63" t="s">
        <v>89</v>
      </c>
      <c r="E408" s="42" t="s">
        <v>7077</v>
      </c>
      <c r="F408" s="58" t="s">
        <v>114</v>
      </c>
      <c r="G408" s="58" t="s">
        <v>7167</v>
      </c>
      <c r="H408" s="58" t="s">
        <v>7119</v>
      </c>
      <c r="I408" s="63" t="s">
        <v>22</v>
      </c>
      <c r="J408" s="72">
        <v>2</v>
      </c>
      <c r="K408" s="57">
        <v>0</v>
      </c>
      <c r="L408" s="57">
        <v>646</v>
      </c>
      <c r="M408" s="63">
        <v>3.2</v>
      </c>
    </row>
    <row r="409" s="57" customFormat="1" ht="41.4" spans="1:13">
      <c r="A409" s="57" t="s">
        <v>7076</v>
      </c>
      <c r="B409" s="62">
        <v>408</v>
      </c>
      <c r="C409" s="63" t="s">
        <v>45</v>
      </c>
      <c r="D409" s="63" t="s">
        <v>89</v>
      </c>
      <c r="E409" s="42" t="s">
        <v>7077</v>
      </c>
      <c r="F409" s="57" t="s">
        <v>90</v>
      </c>
      <c r="G409" s="58" t="s">
        <v>7168</v>
      </c>
      <c r="H409" s="58" t="s">
        <v>7119</v>
      </c>
      <c r="I409" s="63" t="s">
        <v>22</v>
      </c>
      <c r="J409" s="72">
        <v>1</v>
      </c>
      <c r="K409" s="57">
        <v>0</v>
      </c>
      <c r="L409" s="57">
        <v>314</v>
      </c>
      <c r="M409" s="63">
        <v>3.2</v>
      </c>
    </row>
    <row r="410" s="57" customFormat="1" ht="41.4" spans="1:13">
      <c r="A410" s="57" t="s">
        <v>7076</v>
      </c>
      <c r="B410" s="62">
        <v>409</v>
      </c>
      <c r="C410" s="63" t="s">
        <v>45</v>
      </c>
      <c r="D410" s="57" t="s">
        <v>53</v>
      </c>
      <c r="E410" s="42" t="s">
        <v>7077</v>
      </c>
      <c r="F410" s="57" t="s">
        <v>304</v>
      </c>
      <c r="G410" s="58" t="s">
        <v>7169</v>
      </c>
      <c r="H410" s="66" t="s">
        <v>7122</v>
      </c>
      <c r="I410" s="63" t="s">
        <v>22</v>
      </c>
      <c r="J410" s="72">
        <v>1</v>
      </c>
      <c r="K410" s="57">
        <v>0</v>
      </c>
      <c r="L410" s="57">
        <v>141</v>
      </c>
      <c r="M410" s="63">
        <v>3.2</v>
      </c>
    </row>
    <row r="411" s="57" customFormat="1" ht="41.4" spans="1:13">
      <c r="A411" s="57" t="s">
        <v>7076</v>
      </c>
      <c r="B411" s="62">
        <v>410</v>
      </c>
      <c r="C411" s="63" t="s">
        <v>45</v>
      </c>
      <c r="D411" s="57" t="s">
        <v>171</v>
      </c>
      <c r="E411" s="42" t="s">
        <v>7077</v>
      </c>
      <c r="F411" s="57" t="s">
        <v>172</v>
      </c>
      <c r="G411" s="58" t="s">
        <v>7170</v>
      </c>
      <c r="H411" s="66" t="s">
        <v>1869</v>
      </c>
      <c r="I411" s="63" t="s">
        <v>22</v>
      </c>
      <c r="J411" s="72">
        <v>1</v>
      </c>
      <c r="K411" s="57">
        <v>0</v>
      </c>
      <c r="L411" s="57">
        <v>2</v>
      </c>
      <c r="M411" s="63">
        <v>3.2</v>
      </c>
    </row>
    <row r="412" s="57" customFormat="1" ht="41.4" spans="1:13">
      <c r="A412" s="57" t="s">
        <v>7076</v>
      </c>
      <c r="B412" s="62">
        <v>411</v>
      </c>
      <c r="C412" s="63" t="s">
        <v>45</v>
      </c>
      <c r="D412" s="57" t="s">
        <v>322</v>
      </c>
      <c r="E412" s="42" t="s">
        <v>7077</v>
      </c>
      <c r="F412" s="57" t="s">
        <v>323</v>
      </c>
      <c r="G412" s="58" t="s">
        <v>7171</v>
      </c>
      <c r="H412" s="66" t="s">
        <v>7122</v>
      </c>
      <c r="I412" s="57" t="s">
        <v>2124</v>
      </c>
      <c r="J412" s="73">
        <v>17.3758</v>
      </c>
      <c r="K412" s="57">
        <v>0</v>
      </c>
      <c r="L412" s="57">
        <v>2676</v>
      </c>
      <c r="M412" s="63">
        <v>3.2</v>
      </c>
    </row>
    <row r="413" s="57" customFormat="1" ht="55.2" spans="1:13">
      <c r="A413" s="57" t="s">
        <v>7076</v>
      </c>
      <c r="B413" s="62">
        <v>412</v>
      </c>
      <c r="C413" s="63" t="s">
        <v>45</v>
      </c>
      <c r="D413" s="57" t="s">
        <v>53</v>
      </c>
      <c r="E413" s="42" t="s">
        <v>7077</v>
      </c>
      <c r="F413" s="57" t="s">
        <v>877</v>
      </c>
      <c r="G413" s="58" t="s">
        <v>7172</v>
      </c>
      <c r="H413" s="66" t="s">
        <v>7122</v>
      </c>
      <c r="I413" s="63" t="s">
        <v>22</v>
      </c>
      <c r="J413" s="72">
        <v>3</v>
      </c>
      <c r="K413" s="57">
        <v>0</v>
      </c>
      <c r="L413" s="57">
        <v>725</v>
      </c>
      <c r="M413" s="63">
        <v>3.2</v>
      </c>
    </row>
    <row r="414" s="57" customFormat="1" ht="41.4" spans="1:13">
      <c r="A414" s="57" t="s">
        <v>7076</v>
      </c>
      <c r="B414" s="62">
        <v>413</v>
      </c>
      <c r="C414" s="63" t="s">
        <v>45</v>
      </c>
      <c r="D414" s="63" t="s">
        <v>89</v>
      </c>
      <c r="E414" s="42" t="s">
        <v>7077</v>
      </c>
      <c r="F414" s="58" t="s">
        <v>114</v>
      </c>
      <c r="G414" s="58" t="s">
        <v>4450</v>
      </c>
      <c r="H414" s="66" t="s">
        <v>2166</v>
      </c>
      <c r="I414" s="63" t="s">
        <v>22</v>
      </c>
      <c r="J414" s="72">
        <v>1</v>
      </c>
      <c r="K414" s="57">
        <v>0</v>
      </c>
      <c r="L414" s="57">
        <v>33</v>
      </c>
      <c r="M414" s="63">
        <v>3.2</v>
      </c>
    </row>
    <row r="415" s="57" customFormat="1" ht="41.4" spans="1:13">
      <c r="A415" s="57" t="s">
        <v>7076</v>
      </c>
      <c r="B415" s="62">
        <v>414</v>
      </c>
      <c r="C415" s="63" t="s">
        <v>45</v>
      </c>
      <c r="D415" s="63" t="s">
        <v>89</v>
      </c>
      <c r="E415" s="42" t="s">
        <v>7077</v>
      </c>
      <c r="F415" s="58" t="s">
        <v>90</v>
      </c>
      <c r="G415" s="58" t="s">
        <v>7165</v>
      </c>
      <c r="H415" s="66" t="s">
        <v>2166</v>
      </c>
      <c r="I415" s="63" t="s">
        <v>22</v>
      </c>
      <c r="J415" s="72">
        <v>1</v>
      </c>
      <c r="K415" s="57">
        <v>0</v>
      </c>
      <c r="L415" s="57">
        <v>33</v>
      </c>
      <c r="M415" s="63">
        <v>3.2</v>
      </c>
    </row>
    <row r="416" s="57" customFormat="1" ht="41.4" spans="1:13">
      <c r="A416" s="57" t="s">
        <v>7076</v>
      </c>
      <c r="B416" s="62">
        <v>415</v>
      </c>
      <c r="C416" s="63" t="s">
        <v>45</v>
      </c>
      <c r="D416" s="57" t="s">
        <v>53</v>
      </c>
      <c r="E416" s="42" t="s">
        <v>7077</v>
      </c>
      <c r="F416" s="57" t="s">
        <v>55</v>
      </c>
      <c r="G416" s="58" t="s">
        <v>4451</v>
      </c>
      <c r="H416" s="58" t="s">
        <v>2158</v>
      </c>
      <c r="I416" s="63" t="s">
        <v>22</v>
      </c>
      <c r="J416" s="72">
        <v>2</v>
      </c>
      <c r="K416" s="57">
        <f>(CEILING(J416*0.2,1))*1</f>
        <v>1</v>
      </c>
      <c r="L416" s="57">
        <v>23</v>
      </c>
      <c r="M416" s="63">
        <v>3.2</v>
      </c>
    </row>
    <row r="417" s="57" customFormat="1" ht="55.2" spans="1:13">
      <c r="A417" s="57" t="s">
        <v>7076</v>
      </c>
      <c r="B417" s="62">
        <v>416</v>
      </c>
      <c r="C417" s="63" t="s">
        <v>45</v>
      </c>
      <c r="D417" s="57" t="s">
        <v>171</v>
      </c>
      <c r="E417" s="42" t="s">
        <v>7077</v>
      </c>
      <c r="F417" s="57" t="s">
        <v>172</v>
      </c>
      <c r="G417" s="58" t="s">
        <v>7166</v>
      </c>
      <c r="H417" s="58" t="s">
        <v>1711</v>
      </c>
      <c r="I417" s="63" t="s">
        <v>22</v>
      </c>
      <c r="J417" s="72">
        <v>1</v>
      </c>
      <c r="K417" s="57">
        <v>0</v>
      </c>
      <c r="L417" s="57">
        <v>0.32</v>
      </c>
      <c r="M417" s="63">
        <v>3.2</v>
      </c>
    </row>
    <row r="418" s="57" customFormat="1" ht="41.4" spans="1:13">
      <c r="A418" s="57" t="s">
        <v>7076</v>
      </c>
      <c r="B418" s="62">
        <v>417</v>
      </c>
      <c r="C418" s="63" t="s">
        <v>45</v>
      </c>
      <c r="D418" s="57" t="s">
        <v>322</v>
      </c>
      <c r="E418" s="42" t="s">
        <v>7077</v>
      </c>
      <c r="F418" s="57" t="s">
        <v>323</v>
      </c>
      <c r="G418" s="58" t="s">
        <v>4454</v>
      </c>
      <c r="H418" s="58" t="s">
        <v>2162</v>
      </c>
      <c r="I418" s="57" t="s">
        <v>2124</v>
      </c>
      <c r="J418" s="73">
        <v>8.88327</v>
      </c>
      <c r="K418" s="57">
        <f>(CEILING(J418*0.1,1))*1</f>
        <v>1</v>
      </c>
      <c r="L418" s="57">
        <v>416</v>
      </c>
      <c r="M418" s="63">
        <v>3.2</v>
      </c>
    </row>
    <row r="419" s="57" customFormat="1" ht="55.2" spans="1:13">
      <c r="A419" s="57" t="s">
        <v>7076</v>
      </c>
      <c r="B419" s="62">
        <v>418</v>
      </c>
      <c r="C419" s="63" t="s">
        <v>45</v>
      </c>
      <c r="D419" s="63" t="s">
        <v>89</v>
      </c>
      <c r="E419" s="42" t="s">
        <v>7077</v>
      </c>
      <c r="F419" s="57" t="s">
        <v>114</v>
      </c>
      <c r="G419" s="58" t="s">
        <v>7173</v>
      </c>
      <c r="H419" s="58" t="s">
        <v>2849</v>
      </c>
      <c r="I419" s="63" t="s">
        <v>22</v>
      </c>
      <c r="J419" s="72">
        <v>5</v>
      </c>
      <c r="K419" s="57">
        <v>0</v>
      </c>
      <c r="L419" s="57">
        <v>24</v>
      </c>
      <c r="M419" s="57">
        <v>3.1</v>
      </c>
    </row>
    <row r="420" s="57" customFormat="1" ht="41.4" spans="1:13">
      <c r="A420" s="57" t="s">
        <v>7076</v>
      </c>
      <c r="B420" s="62">
        <v>419</v>
      </c>
      <c r="C420" s="63" t="s">
        <v>45</v>
      </c>
      <c r="D420" s="57" t="s">
        <v>53</v>
      </c>
      <c r="E420" s="42" t="s">
        <v>7077</v>
      </c>
      <c r="F420" s="57" t="s">
        <v>55</v>
      </c>
      <c r="G420" s="58" t="s">
        <v>2296</v>
      </c>
      <c r="H420" s="58" t="s">
        <v>2849</v>
      </c>
      <c r="I420" s="63" t="s">
        <v>22</v>
      </c>
      <c r="J420" s="72">
        <v>2</v>
      </c>
      <c r="K420" s="57">
        <f>(CEILING(J420*0.2,1))*1</f>
        <v>1</v>
      </c>
      <c r="L420" s="57">
        <v>5</v>
      </c>
      <c r="M420" s="57">
        <v>3.1</v>
      </c>
    </row>
    <row r="421" s="57" customFormat="1" ht="41.4" spans="1:13">
      <c r="A421" s="57" t="s">
        <v>7076</v>
      </c>
      <c r="B421" s="62">
        <v>420</v>
      </c>
      <c r="C421" s="63" t="s">
        <v>45</v>
      </c>
      <c r="D421" s="57" t="s">
        <v>53</v>
      </c>
      <c r="E421" s="42" t="s">
        <v>7077</v>
      </c>
      <c r="F421" s="57" t="s">
        <v>55</v>
      </c>
      <c r="G421" s="58" t="s">
        <v>4541</v>
      </c>
      <c r="H421" s="58" t="s">
        <v>2849</v>
      </c>
      <c r="I421" s="63" t="s">
        <v>22</v>
      </c>
      <c r="J421" s="72">
        <v>4</v>
      </c>
      <c r="K421" s="57">
        <v>0</v>
      </c>
      <c r="L421" s="57">
        <v>39</v>
      </c>
      <c r="M421" s="57">
        <v>3.1</v>
      </c>
    </row>
    <row r="422" s="57" customFormat="1" ht="41.4" spans="1:13">
      <c r="A422" s="57" t="s">
        <v>7076</v>
      </c>
      <c r="B422" s="62">
        <v>421</v>
      </c>
      <c r="C422" s="63" t="s">
        <v>45</v>
      </c>
      <c r="D422" s="57" t="s">
        <v>53</v>
      </c>
      <c r="E422" s="42" t="s">
        <v>7077</v>
      </c>
      <c r="F422" s="57" t="s">
        <v>249</v>
      </c>
      <c r="G422" s="58" t="s">
        <v>7174</v>
      </c>
      <c r="H422" s="58" t="s">
        <v>2849</v>
      </c>
      <c r="I422" s="63" t="s">
        <v>22</v>
      </c>
      <c r="J422" s="72">
        <v>1</v>
      </c>
      <c r="K422" s="57">
        <v>0</v>
      </c>
      <c r="L422" s="57">
        <v>3</v>
      </c>
      <c r="M422" s="57">
        <v>3.1</v>
      </c>
    </row>
    <row r="423" s="57" customFormat="1" ht="41.4" spans="1:13">
      <c r="A423" s="57" t="s">
        <v>7076</v>
      </c>
      <c r="B423" s="62">
        <v>422</v>
      </c>
      <c r="C423" s="63" t="s">
        <v>45</v>
      </c>
      <c r="D423" s="57" t="s">
        <v>171</v>
      </c>
      <c r="E423" s="42" t="s">
        <v>7077</v>
      </c>
      <c r="F423" s="58" t="s">
        <v>172</v>
      </c>
      <c r="G423" s="58" t="s">
        <v>3360</v>
      </c>
      <c r="H423" s="58" t="s">
        <v>2299</v>
      </c>
      <c r="I423" s="63" t="s">
        <v>22</v>
      </c>
      <c r="J423" s="72">
        <v>3</v>
      </c>
      <c r="K423" s="57">
        <v>0</v>
      </c>
      <c r="L423" s="57">
        <v>0.18</v>
      </c>
      <c r="M423" s="57">
        <v>3.1</v>
      </c>
    </row>
    <row r="424" s="57" customFormat="1" ht="41.4" spans="1:13">
      <c r="A424" s="57" t="s">
        <v>7076</v>
      </c>
      <c r="B424" s="62">
        <v>423</v>
      </c>
      <c r="C424" s="63" t="s">
        <v>45</v>
      </c>
      <c r="D424" s="57" t="s">
        <v>322</v>
      </c>
      <c r="E424" s="42" t="s">
        <v>7077</v>
      </c>
      <c r="F424" s="57" t="s">
        <v>323</v>
      </c>
      <c r="G424" s="58" t="s">
        <v>4538</v>
      </c>
      <c r="H424" s="58" t="s">
        <v>2849</v>
      </c>
      <c r="I424" s="57" t="s">
        <v>2124</v>
      </c>
      <c r="J424" s="73">
        <v>2.74934</v>
      </c>
      <c r="K424" s="57">
        <f>(CEILING(J424*0.1,1))*1</f>
        <v>1</v>
      </c>
      <c r="L424" s="57">
        <v>10</v>
      </c>
      <c r="M424" s="57">
        <v>3.1</v>
      </c>
    </row>
    <row r="425" s="57" customFormat="1" ht="41.4" spans="1:13">
      <c r="A425" s="57" t="s">
        <v>7076</v>
      </c>
      <c r="B425" s="62">
        <v>424</v>
      </c>
      <c r="C425" s="63" t="s">
        <v>45</v>
      </c>
      <c r="D425" s="57" t="s">
        <v>322</v>
      </c>
      <c r="E425" s="42" t="s">
        <v>7077</v>
      </c>
      <c r="F425" s="57" t="s">
        <v>323</v>
      </c>
      <c r="G425" s="58" t="s">
        <v>4546</v>
      </c>
      <c r="H425" s="58" t="s">
        <v>2849</v>
      </c>
      <c r="I425" s="57" t="s">
        <v>2124</v>
      </c>
      <c r="J425" s="73">
        <v>15.8553</v>
      </c>
      <c r="K425" s="57">
        <v>0</v>
      </c>
      <c r="L425" s="57">
        <v>135</v>
      </c>
      <c r="M425" s="57">
        <v>3.1</v>
      </c>
    </row>
    <row r="426" s="57" customFormat="1" ht="27.6" spans="1:13">
      <c r="A426" s="57" t="s">
        <v>7076</v>
      </c>
      <c r="B426" s="62">
        <v>425</v>
      </c>
      <c r="C426" s="63" t="s">
        <v>45</v>
      </c>
      <c r="D426" s="63" t="s">
        <v>89</v>
      </c>
      <c r="E426" s="42" t="s">
        <v>7077</v>
      </c>
      <c r="F426" s="57" t="s">
        <v>114</v>
      </c>
      <c r="G426" s="58" t="s">
        <v>4552</v>
      </c>
      <c r="H426" s="58" t="s">
        <v>2369</v>
      </c>
      <c r="I426" s="63" t="s">
        <v>22</v>
      </c>
      <c r="J426" s="72">
        <v>1</v>
      </c>
      <c r="K426" s="57">
        <v>0</v>
      </c>
      <c r="L426" s="57">
        <v>11</v>
      </c>
      <c r="M426" s="57">
        <v>3.1</v>
      </c>
    </row>
    <row r="427" s="57" customFormat="1" ht="27.6" spans="1:13">
      <c r="A427" s="57" t="s">
        <v>7076</v>
      </c>
      <c r="B427" s="62">
        <v>426</v>
      </c>
      <c r="C427" s="63" t="s">
        <v>45</v>
      </c>
      <c r="D427" s="57" t="s">
        <v>53</v>
      </c>
      <c r="E427" s="42" t="s">
        <v>7077</v>
      </c>
      <c r="F427" s="57" t="s">
        <v>55</v>
      </c>
      <c r="G427" s="58" t="s">
        <v>4553</v>
      </c>
      <c r="H427" s="58" t="s">
        <v>2371</v>
      </c>
      <c r="I427" s="63" t="s">
        <v>22</v>
      </c>
      <c r="J427" s="72">
        <v>9</v>
      </c>
      <c r="K427" s="57">
        <f>(CEILING(J427*0.2,1))*1</f>
        <v>2</v>
      </c>
      <c r="L427" s="57">
        <v>92</v>
      </c>
      <c r="M427" s="57">
        <v>3.1</v>
      </c>
    </row>
    <row r="428" s="57" customFormat="1" ht="41.4" spans="1:13">
      <c r="A428" s="57" t="s">
        <v>7076</v>
      </c>
      <c r="B428" s="62">
        <v>427</v>
      </c>
      <c r="C428" s="63" t="s">
        <v>45</v>
      </c>
      <c r="D428" s="57" t="s">
        <v>171</v>
      </c>
      <c r="E428" s="42" t="s">
        <v>7077</v>
      </c>
      <c r="F428" s="58" t="s">
        <v>172</v>
      </c>
      <c r="G428" s="58" t="s">
        <v>4476</v>
      </c>
      <c r="H428" s="58" t="s">
        <v>1697</v>
      </c>
      <c r="I428" s="63" t="s">
        <v>22</v>
      </c>
      <c r="J428" s="72">
        <v>1</v>
      </c>
      <c r="K428" s="57">
        <v>0</v>
      </c>
      <c r="L428" s="57">
        <v>0</v>
      </c>
      <c r="M428" s="57">
        <v>3.1</v>
      </c>
    </row>
    <row r="429" s="57" customFormat="1" ht="27.6" spans="1:13">
      <c r="A429" s="57" t="s">
        <v>7076</v>
      </c>
      <c r="B429" s="62">
        <v>428</v>
      </c>
      <c r="C429" s="63" t="s">
        <v>45</v>
      </c>
      <c r="D429" s="57" t="s">
        <v>322</v>
      </c>
      <c r="E429" s="42" t="s">
        <v>7077</v>
      </c>
      <c r="F429" s="57" t="s">
        <v>323</v>
      </c>
      <c r="G429" s="58" t="s">
        <v>4554</v>
      </c>
      <c r="H429" s="58" t="s">
        <v>2374</v>
      </c>
      <c r="I429" s="57" t="s">
        <v>2124</v>
      </c>
      <c r="J429" s="73">
        <v>44.3365</v>
      </c>
      <c r="K429" s="57">
        <f>(CEILING(J429*0.1,1))*1</f>
        <v>5</v>
      </c>
      <c r="L429" s="57">
        <v>1253</v>
      </c>
      <c r="M429" s="57">
        <v>3.1</v>
      </c>
    </row>
    <row r="430" s="57" customFormat="1" ht="55.2" spans="1:13">
      <c r="A430" s="57" t="s">
        <v>7076</v>
      </c>
      <c r="B430" s="62">
        <v>429</v>
      </c>
      <c r="C430" s="63" t="s">
        <v>45</v>
      </c>
      <c r="D430" s="63" t="s">
        <v>89</v>
      </c>
      <c r="E430" s="42" t="s">
        <v>7077</v>
      </c>
      <c r="F430" s="57" t="s">
        <v>114</v>
      </c>
      <c r="G430" s="58" t="s">
        <v>3449</v>
      </c>
      <c r="H430" s="58" t="s">
        <v>2849</v>
      </c>
      <c r="I430" s="63" t="s">
        <v>22</v>
      </c>
      <c r="J430" s="72">
        <v>10</v>
      </c>
      <c r="K430" s="57">
        <v>0</v>
      </c>
      <c r="L430" s="57">
        <v>341</v>
      </c>
      <c r="M430" s="57">
        <v>3.1</v>
      </c>
    </row>
    <row r="431" s="57" customFormat="1" ht="41.4" spans="1:13">
      <c r="A431" s="57" t="s">
        <v>7076</v>
      </c>
      <c r="B431" s="62">
        <v>430</v>
      </c>
      <c r="C431" s="63" t="s">
        <v>45</v>
      </c>
      <c r="D431" s="57" t="s">
        <v>53</v>
      </c>
      <c r="E431" s="42" t="s">
        <v>7077</v>
      </c>
      <c r="F431" s="57" t="s">
        <v>55</v>
      </c>
      <c r="G431" s="58" t="s">
        <v>3430</v>
      </c>
      <c r="H431" s="58" t="s">
        <v>2849</v>
      </c>
      <c r="I431" s="63" t="s">
        <v>22</v>
      </c>
      <c r="J431" s="72">
        <v>3</v>
      </c>
      <c r="K431" s="57">
        <v>0</v>
      </c>
      <c r="L431" s="57">
        <v>84</v>
      </c>
      <c r="M431" s="57">
        <v>3.1</v>
      </c>
    </row>
    <row r="432" s="57" customFormat="1" ht="41.4" spans="1:13">
      <c r="A432" s="57" t="s">
        <v>7076</v>
      </c>
      <c r="B432" s="62">
        <v>431</v>
      </c>
      <c r="C432" s="63" t="s">
        <v>45</v>
      </c>
      <c r="D432" s="57" t="s">
        <v>53</v>
      </c>
      <c r="E432" s="42" t="s">
        <v>7077</v>
      </c>
      <c r="F432" s="57" t="s">
        <v>55</v>
      </c>
      <c r="G432" s="58" t="s">
        <v>3450</v>
      </c>
      <c r="H432" s="58" t="s">
        <v>2849</v>
      </c>
      <c r="I432" s="63" t="s">
        <v>22</v>
      </c>
      <c r="J432" s="72">
        <v>27</v>
      </c>
      <c r="K432" s="57">
        <v>0</v>
      </c>
      <c r="L432" s="57">
        <v>1342</v>
      </c>
      <c r="M432" s="57">
        <v>3.1</v>
      </c>
    </row>
    <row r="433" s="57" customFormat="1" ht="41.4" spans="1:13">
      <c r="A433" s="57" t="s">
        <v>7076</v>
      </c>
      <c r="B433" s="62">
        <v>432</v>
      </c>
      <c r="C433" s="63" t="s">
        <v>45</v>
      </c>
      <c r="D433" s="57" t="s">
        <v>53</v>
      </c>
      <c r="E433" s="42" t="s">
        <v>7077</v>
      </c>
      <c r="F433" s="58" t="s">
        <v>304</v>
      </c>
      <c r="G433" s="58" t="s">
        <v>3518</v>
      </c>
      <c r="H433" s="58" t="s">
        <v>2849</v>
      </c>
      <c r="I433" s="63" t="s">
        <v>22</v>
      </c>
      <c r="J433" s="72">
        <v>4</v>
      </c>
      <c r="K433" s="57">
        <v>0</v>
      </c>
      <c r="L433" s="57">
        <v>254</v>
      </c>
      <c r="M433" s="57">
        <v>3.1</v>
      </c>
    </row>
    <row r="434" s="57" customFormat="1" ht="41.4" spans="1:13">
      <c r="A434" s="57" t="s">
        <v>7076</v>
      </c>
      <c r="B434" s="62">
        <v>433</v>
      </c>
      <c r="C434" s="63" t="s">
        <v>45</v>
      </c>
      <c r="D434" s="57" t="s">
        <v>171</v>
      </c>
      <c r="E434" s="42" t="s">
        <v>7077</v>
      </c>
      <c r="F434" s="57" t="s">
        <v>172</v>
      </c>
      <c r="G434" s="58" t="s">
        <v>3431</v>
      </c>
      <c r="H434" s="58" t="s">
        <v>2299</v>
      </c>
      <c r="I434" s="63" t="s">
        <v>22</v>
      </c>
      <c r="J434" s="72">
        <v>10</v>
      </c>
      <c r="K434" s="57">
        <v>0</v>
      </c>
      <c r="L434" s="57">
        <v>3</v>
      </c>
      <c r="M434" s="57">
        <v>3.1</v>
      </c>
    </row>
    <row r="435" s="57" customFormat="1" ht="41.4" spans="1:13">
      <c r="A435" s="57" t="s">
        <v>7076</v>
      </c>
      <c r="B435" s="62">
        <v>434</v>
      </c>
      <c r="C435" s="63" t="s">
        <v>45</v>
      </c>
      <c r="D435" s="57" t="s">
        <v>53</v>
      </c>
      <c r="E435" s="42" t="s">
        <v>7077</v>
      </c>
      <c r="F435" s="57" t="s">
        <v>236</v>
      </c>
      <c r="G435" s="58" t="s">
        <v>3432</v>
      </c>
      <c r="H435" s="58" t="s">
        <v>3114</v>
      </c>
      <c r="I435" s="63" t="s">
        <v>22</v>
      </c>
      <c r="J435" s="72">
        <v>1</v>
      </c>
      <c r="K435" s="57">
        <v>0</v>
      </c>
      <c r="L435" s="57">
        <v>1</v>
      </c>
      <c r="M435" s="57">
        <v>3.1</v>
      </c>
    </row>
    <row r="436" s="57" customFormat="1" ht="41.4" spans="1:13">
      <c r="A436" s="57" t="s">
        <v>7076</v>
      </c>
      <c r="B436" s="62">
        <v>435</v>
      </c>
      <c r="C436" s="63" t="s">
        <v>45</v>
      </c>
      <c r="D436" s="57" t="s">
        <v>53</v>
      </c>
      <c r="E436" s="42" t="s">
        <v>7077</v>
      </c>
      <c r="F436" s="57" t="s">
        <v>236</v>
      </c>
      <c r="G436" s="58" t="s">
        <v>3433</v>
      </c>
      <c r="H436" s="58" t="s">
        <v>3114</v>
      </c>
      <c r="I436" s="63" t="s">
        <v>22</v>
      </c>
      <c r="J436" s="72">
        <v>4</v>
      </c>
      <c r="K436" s="57">
        <v>0</v>
      </c>
      <c r="L436" s="57">
        <v>6</v>
      </c>
      <c r="M436" s="57">
        <v>3.1</v>
      </c>
    </row>
    <row r="437" s="57" customFormat="1" ht="41.4" spans="1:13">
      <c r="A437" s="57" t="s">
        <v>7076</v>
      </c>
      <c r="B437" s="62">
        <v>436</v>
      </c>
      <c r="C437" s="63" t="s">
        <v>45</v>
      </c>
      <c r="D437" s="57" t="s">
        <v>322</v>
      </c>
      <c r="E437" s="42" t="s">
        <v>7077</v>
      </c>
      <c r="F437" s="57" t="s">
        <v>323</v>
      </c>
      <c r="G437" s="58" t="s">
        <v>3434</v>
      </c>
      <c r="H437" s="58" t="s">
        <v>2849</v>
      </c>
      <c r="I437" s="57" t="s">
        <v>2124</v>
      </c>
      <c r="J437" s="73">
        <v>86.5101</v>
      </c>
      <c r="K437" s="57">
        <v>0</v>
      </c>
      <c r="L437" s="57">
        <v>2163</v>
      </c>
      <c r="M437" s="57">
        <v>3.1</v>
      </c>
    </row>
    <row r="438" s="57" customFormat="1" ht="55.2" spans="1:13">
      <c r="A438" s="57" t="s">
        <v>7076</v>
      </c>
      <c r="B438" s="62">
        <v>437</v>
      </c>
      <c r="C438" s="63" t="s">
        <v>45</v>
      </c>
      <c r="D438" s="63" t="s">
        <v>89</v>
      </c>
      <c r="E438" s="42" t="s">
        <v>7077</v>
      </c>
      <c r="F438" s="57" t="s">
        <v>114</v>
      </c>
      <c r="G438" s="58" t="s">
        <v>3449</v>
      </c>
      <c r="H438" s="58" t="s">
        <v>2849</v>
      </c>
      <c r="I438" s="63" t="s">
        <v>22</v>
      </c>
      <c r="J438" s="72">
        <v>3</v>
      </c>
      <c r="K438" s="57">
        <v>0</v>
      </c>
      <c r="L438" s="57">
        <v>102</v>
      </c>
      <c r="M438" s="57">
        <v>3.1</v>
      </c>
    </row>
    <row r="439" s="57" customFormat="1" ht="41.4" spans="1:13">
      <c r="A439" s="57" t="s">
        <v>7076</v>
      </c>
      <c r="B439" s="62">
        <v>438</v>
      </c>
      <c r="C439" s="63" t="s">
        <v>45</v>
      </c>
      <c r="D439" s="57" t="s">
        <v>53</v>
      </c>
      <c r="E439" s="42" t="s">
        <v>7077</v>
      </c>
      <c r="F439" s="57" t="s">
        <v>55</v>
      </c>
      <c r="G439" s="58" t="s">
        <v>3430</v>
      </c>
      <c r="H439" s="58" t="s">
        <v>2849</v>
      </c>
      <c r="I439" s="63" t="s">
        <v>22</v>
      </c>
      <c r="J439" s="72">
        <v>1</v>
      </c>
      <c r="K439" s="57">
        <v>0</v>
      </c>
      <c r="L439" s="57">
        <v>28</v>
      </c>
      <c r="M439" s="57">
        <v>3.1</v>
      </c>
    </row>
    <row r="440" s="57" customFormat="1" ht="41.4" spans="1:13">
      <c r="A440" s="57" t="s">
        <v>7076</v>
      </c>
      <c r="B440" s="62">
        <v>439</v>
      </c>
      <c r="C440" s="63" t="s">
        <v>45</v>
      </c>
      <c r="D440" s="57" t="s">
        <v>53</v>
      </c>
      <c r="E440" s="42" t="s">
        <v>7077</v>
      </c>
      <c r="F440" s="58" t="s">
        <v>55</v>
      </c>
      <c r="G440" s="58" t="s">
        <v>3450</v>
      </c>
      <c r="H440" s="58" t="s">
        <v>2849</v>
      </c>
      <c r="I440" s="63" t="s">
        <v>22</v>
      </c>
      <c r="J440" s="72">
        <v>3</v>
      </c>
      <c r="K440" s="57">
        <v>0</v>
      </c>
      <c r="L440" s="57">
        <v>149</v>
      </c>
      <c r="M440" s="57">
        <v>3.1</v>
      </c>
    </row>
    <row r="441" s="57" customFormat="1" ht="41.4" spans="1:13">
      <c r="A441" s="57" t="s">
        <v>7076</v>
      </c>
      <c r="B441" s="62">
        <v>440</v>
      </c>
      <c r="C441" s="63" t="s">
        <v>45</v>
      </c>
      <c r="D441" s="57" t="s">
        <v>171</v>
      </c>
      <c r="E441" s="42" t="s">
        <v>7077</v>
      </c>
      <c r="F441" s="57" t="s">
        <v>172</v>
      </c>
      <c r="G441" s="58" t="s">
        <v>3431</v>
      </c>
      <c r="H441" s="58" t="s">
        <v>2299</v>
      </c>
      <c r="I441" s="63" t="s">
        <v>22</v>
      </c>
      <c r="J441" s="72">
        <v>2</v>
      </c>
      <c r="K441" s="57">
        <v>0</v>
      </c>
      <c r="L441" s="57">
        <v>1</v>
      </c>
      <c r="M441" s="57">
        <v>3.1</v>
      </c>
    </row>
    <row r="442" s="57" customFormat="1" ht="41.4" spans="1:13">
      <c r="A442" s="57" t="s">
        <v>7076</v>
      </c>
      <c r="B442" s="62">
        <v>441</v>
      </c>
      <c r="C442" s="63" t="s">
        <v>45</v>
      </c>
      <c r="D442" s="57" t="s">
        <v>322</v>
      </c>
      <c r="E442" s="42" t="s">
        <v>7077</v>
      </c>
      <c r="F442" s="57" t="s">
        <v>323</v>
      </c>
      <c r="G442" s="58" t="s">
        <v>3434</v>
      </c>
      <c r="H442" s="58" t="s">
        <v>2849</v>
      </c>
      <c r="I442" s="57" t="s">
        <v>2124</v>
      </c>
      <c r="J442" s="73">
        <v>6.66438</v>
      </c>
      <c r="K442" s="57">
        <v>0</v>
      </c>
      <c r="L442" s="57">
        <v>167</v>
      </c>
      <c r="M442" s="57">
        <v>3.1</v>
      </c>
    </row>
    <row r="443" s="57" customFormat="1" ht="55.2" spans="1:13">
      <c r="A443" s="57" t="s">
        <v>7076</v>
      </c>
      <c r="B443" s="62">
        <v>442</v>
      </c>
      <c r="C443" s="63" t="s">
        <v>45</v>
      </c>
      <c r="D443" s="63" t="s">
        <v>89</v>
      </c>
      <c r="E443" s="42" t="s">
        <v>7077</v>
      </c>
      <c r="F443" s="57" t="s">
        <v>114</v>
      </c>
      <c r="G443" s="58" t="s">
        <v>3449</v>
      </c>
      <c r="H443" s="58" t="s">
        <v>2849</v>
      </c>
      <c r="I443" s="63" t="s">
        <v>22</v>
      </c>
      <c r="J443" s="72">
        <v>3</v>
      </c>
      <c r="K443" s="57">
        <v>0</v>
      </c>
      <c r="L443" s="57">
        <v>102</v>
      </c>
      <c r="M443" s="57">
        <v>3.1</v>
      </c>
    </row>
    <row r="444" s="57" customFormat="1" ht="41.4" spans="1:13">
      <c r="A444" s="57" t="s">
        <v>7076</v>
      </c>
      <c r="B444" s="62">
        <v>443</v>
      </c>
      <c r="C444" s="63" t="s">
        <v>45</v>
      </c>
      <c r="D444" s="57" t="s">
        <v>53</v>
      </c>
      <c r="E444" s="42" t="s">
        <v>7077</v>
      </c>
      <c r="F444" s="57" t="s">
        <v>55</v>
      </c>
      <c r="G444" s="58" t="s">
        <v>3430</v>
      </c>
      <c r="H444" s="58" t="s">
        <v>2849</v>
      </c>
      <c r="I444" s="63" t="s">
        <v>22</v>
      </c>
      <c r="J444" s="72">
        <v>1</v>
      </c>
      <c r="K444" s="57">
        <v>0</v>
      </c>
      <c r="L444" s="57">
        <v>28</v>
      </c>
      <c r="M444" s="57">
        <v>3.1</v>
      </c>
    </row>
    <row r="445" s="57" customFormat="1" ht="41.4" spans="1:13">
      <c r="A445" s="57" t="s">
        <v>7076</v>
      </c>
      <c r="B445" s="62">
        <v>444</v>
      </c>
      <c r="C445" s="63" t="s">
        <v>45</v>
      </c>
      <c r="D445" s="57" t="s">
        <v>53</v>
      </c>
      <c r="E445" s="42" t="s">
        <v>7077</v>
      </c>
      <c r="F445" s="57" t="s">
        <v>55</v>
      </c>
      <c r="G445" s="58" t="s">
        <v>3450</v>
      </c>
      <c r="H445" s="58" t="s">
        <v>2849</v>
      </c>
      <c r="I445" s="63" t="s">
        <v>22</v>
      </c>
      <c r="J445" s="72">
        <v>3</v>
      </c>
      <c r="K445" s="57">
        <v>0</v>
      </c>
      <c r="L445" s="57">
        <v>149</v>
      </c>
      <c r="M445" s="57">
        <v>3.1</v>
      </c>
    </row>
    <row r="446" s="57" customFormat="1" ht="41.4" spans="1:13">
      <c r="A446" s="57" t="s">
        <v>7076</v>
      </c>
      <c r="B446" s="62">
        <v>445</v>
      </c>
      <c r="C446" s="63" t="s">
        <v>45</v>
      </c>
      <c r="D446" s="57" t="s">
        <v>171</v>
      </c>
      <c r="E446" s="42" t="s">
        <v>7077</v>
      </c>
      <c r="F446" s="57" t="s">
        <v>172</v>
      </c>
      <c r="G446" s="58" t="s">
        <v>3431</v>
      </c>
      <c r="H446" s="58" t="s">
        <v>2299</v>
      </c>
      <c r="I446" s="63" t="s">
        <v>22</v>
      </c>
      <c r="J446" s="72">
        <v>2</v>
      </c>
      <c r="K446" s="57">
        <v>0</v>
      </c>
      <c r="L446" s="57">
        <v>1</v>
      </c>
      <c r="M446" s="57">
        <v>3.1</v>
      </c>
    </row>
    <row r="447" s="57" customFormat="1" ht="41.4" spans="1:13">
      <c r="A447" s="57" t="s">
        <v>7076</v>
      </c>
      <c r="B447" s="62">
        <v>446</v>
      </c>
      <c r="C447" s="63" t="s">
        <v>45</v>
      </c>
      <c r="D447" s="57" t="s">
        <v>322</v>
      </c>
      <c r="E447" s="42" t="s">
        <v>7077</v>
      </c>
      <c r="F447" s="57" t="s">
        <v>323</v>
      </c>
      <c r="G447" s="58" t="s">
        <v>3434</v>
      </c>
      <c r="H447" s="58" t="s">
        <v>2849</v>
      </c>
      <c r="I447" s="57" t="s">
        <v>2124</v>
      </c>
      <c r="J447" s="73">
        <v>6.09698</v>
      </c>
      <c r="K447" s="57">
        <v>0</v>
      </c>
      <c r="L447" s="57">
        <v>152</v>
      </c>
      <c r="M447" s="57">
        <v>3.1</v>
      </c>
    </row>
    <row r="448" s="57" customFormat="1" ht="55.2" spans="1:13">
      <c r="A448" s="57" t="s">
        <v>7076</v>
      </c>
      <c r="B448" s="62">
        <v>447</v>
      </c>
      <c r="C448" s="63" t="s">
        <v>45</v>
      </c>
      <c r="D448" s="63" t="s">
        <v>89</v>
      </c>
      <c r="E448" s="42" t="s">
        <v>7077</v>
      </c>
      <c r="F448" s="57" t="s">
        <v>114</v>
      </c>
      <c r="G448" s="58" t="s">
        <v>3441</v>
      </c>
      <c r="H448" s="58" t="s">
        <v>2849</v>
      </c>
      <c r="I448" s="63" t="s">
        <v>22</v>
      </c>
      <c r="J448" s="72">
        <v>2</v>
      </c>
      <c r="K448" s="57">
        <v>0</v>
      </c>
      <c r="L448" s="57">
        <v>7</v>
      </c>
      <c r="M448" s="57">
        <v>3.1</v>
      </c>
    </row>
    <row r="449" s="57" customFormat="1" ht="41.4" spans="1:13">
      <c r="A449" s="57" t="s">
        <v>7076</v>
      </c>
      <c r="B449" s="62">
        <v>448</v>
      </c>
      <c r="C449" s="63" t="s">
        <v>45</v>
      </c>
      <c r="D449" s="57" t="s">
        <v>53</v>
      </c>
      <c r="E449" s="42" t="s">
        <v>7077</v>
      </c>
      <c r="F449" s="57" t="s">
        <v>55</v>
      </c>
      <c r="G449" s="58" t="s">
        <v>3668</v>
      </c>
      <c r="H449" s="58" t="s">
        <v>2849</v>
      </c>
      <c r="I449" s="63" t="s">
        <v>22</v>
      </c>
      <c r="J449" s="72">
        <v>1</v>
      </c>
      <c r="K449" s="57">
        <f t="shared" ref="K449:K452" si="24">(CEILING(J449*0.2,1))*1</f>
        <v>1</v>
      </c>
      <c r="L449" s="57">
        <v>1</v>
      </c>
      <c r="M449" s="57">
        <v>3.1</v>
      </c>
    </row>
    <row r="450" s="57" customFormat="1" ht="41.4" spans="1:13">
      <c r="A450" s="57" t="s">
        <v>7076</v>
      </c>
      <c r="B450" s="62">
        <v>449</v>
      </c>
      <c r="C450" s="63" t="s">
        <v>45</v>
      </c>
      <c r="D450" s="57" t="s">
        <v>53</v>
      </c>
      <c r="E450" s="42" t="s">
        <v>7077</v>
      </c>
      <c r="F450" s="57" t="s">
        <v>55</v>
      </c>
      <c r="G450" s="58" t="s">
        <v>3442</v>
      </c>
      <c r="H450" s="58" t="s">
        <v>2849</v>
      </c>
      <c r="I450" s="63" t="s">
        <v>22</v>
      </c>
      <c r="J450" s="72">
        <v>2</v>
      </c>
      <c r="K450" s="57">
        <f t="shared" si="24"/>
        <v>1</v>
      </c>
      <c r="L450" s="57">
        <v>2</v>
      </c>
      <c r="M450" s="57">
        <v>3.1</v>
      </c>
    </row>
    <row r="451" s="57" customFormat="1" ht="41.4" spans="1:13">
      <c r="A451" s="57" t="s">
        <v>7076</v>
      </c>
      <c r="B451" s="62">
        <v>450</v>
      </c>
      <c r="C451" s="63" t="s">
        <v>45</v>
      </c>
      <c r="D451" s="57" t="s">
        <v>53</v>
      </c>
      <c r="E451" s="42" t="s">
        <v>7077</v>
      </c>
      <c r="F451" s="57" t="s">
        <v>249</v>
      </c>
      <c r="G451" s="58" t="s">
        <v>3451</v>
      </c>
      <c r="H451" s="58" t="s">
        <v>2849</v>
      </c>
      <c r="I451" s="63" t="s">
        <v>22</v>
      </c>
      <c r="J451" s="72">
        <v>1</v>
      </c>
      <c r="K451" s="57">
        <f t="shared" si="24"/>
        <v>1</v>
      </c>
      <c r="L451" s="57">
        <v>0.435</v>
      </c>
      <c r="M451" s="57">
        <v>3.1</v>
      </c>
    </row>
    <row r="452" s="57" customFormat="1" ht="41.4" spans="1:13">
      <c r="A452" s="57" t="s">
        <v>7076</v>
      </c>
      <c r="B452" s="62">
        <v>451</v>
      </c>
      <c r="C452" s="63" t="s">
        <v>45</v>
      </c>
      <c r="D452" s="57" t="s">
        <v>53</v>
      </c>
      <c r="E452" s="42" t="s">
        <v>7077</v>
      </c>
      <c r="F452" s="57" t="s">
        <v>304</v>
      </c>
      <c r="G452" s="58" t="s">
        <v>3443</v>
      </c>
      <c r="H452" s="58" t="s">
        <v>2849</v>
      </c>
      <c r="I452" s="63" t="s">
        <v>22</v>
      </c>
      <c r="J452" s="72">
        <v>1</v>
      </c>
      <c r="K452" s="57">
        <f t="shared" si="24"/>
        <v>1</v>
      </c>
      <c r="L452" s="57">
        <v>2</v>
      </c>
      <c r="M452" s="57">
        <v>3.1</v>
      </c>
    </row>
    <row r="453" s="57" customFormat="1" ht="41.4" spans="1:13">
      <c r="A453" s="57" t="s">
        <v>7076</v>
      </c>
      <c r="B453" s="62">
        <v>452</v>
      </c>
      <c r="C453" s="63" t="s">
        <v>45</v>
      </c>
      <c r="D453" s="57" t="s">
        <v>171</v>
      </c>
      <c r="E453" s="42" t="s">
        <v>7077</v>
      </c>
      <c r="F453" s="57" t="s">
        <v>172</v>
      </c>
      <c r="G453" s="58" t="s">
        <v>3381</v>
      </c>
      <c r="H453" s="58" t="s">
        <v>2299</v>
      </c>
      <c r="I453" s="63" t="s">
        <v>22</v>
      </c>
      <c r="J453" s="72">
        <v>2</v>
      </c>
      <c r="K453" s="57">
        <v>0</v>
      </c>
      <c r="L453" s="57">
        <v>0.1</v>
      </c>
      <c r="M453" s="57">
        <v>3.1</v>
      </c>
    </row>
    <row r="454" s="57" customFormat="1" ht="41.4" spans="1:13">
      <c r="A454" s="57" t="s">
        <v>7076</v>
      </c>
      <c r="B454" s="62">
        <v>453</v>
      </c>
      <c r="C454" s="63" t="s">
        <v>45</v>
      </c>
      <c r="D454" s="57" t="s">
        <v>322</v>
      </c>
      <c r="E454" s="42" t="s">
        <v>7077</v>
      </c>
      <c r="F454" s="57" t="s">
        <v>323</v>
      </c>
      <c r="G454" s="58" t="s">
        <v>3444</v>
      </c>
      <c r="H454" s="58" t="s">
        <v>2849</v>
      </c>
      <c r="I454" s="57" t="s">
        <v>2124</v>
      </c>
      <c r="J454" s="73">
        <v>8.41414</v>
      </c>
      <c r="K454" s="57">
        <f>(CEILING(J454*0.1,1))*1</f>
        <v>1</v>
      </c>
      <c r="L454" s="57">
        <v>35</v>
      </c>
      <c r="M454" s="57">
        <v>3.1</v>
      </c>
    </row>
    <row r="455" s="57" customFormat="1" ht="27.6" spans="1:13">
      <c r="A455" s="57" t="s">
        <v>7076</v>
      </c>
      <c r="B455" s="62">
        <v>454</v>
      </c>
      <c r="C455" s="63" t="s">
        <v>45</v>
      </c>
      <c r="D455" s="63" t="s">
        <v>89</v>
      </c>
      <c r="E455" s="42" t="s">
        <v>7077</v>
      </c>
      <c r="F455" s="57" t="s">
        <v>90</v>
      </c>
      <c r="G455" s="58" t="s">
        <v>7175</v>
      </c>
      <c r="H455" s="58" t="s">
        <v>3489</v>
      </c>
      <c r="I455" s="63" t="s">
        <v>22</v>
      </c>
      <c r="J455" s="72">
        <v>1</v>
      </c>
      <c r="K455" s="57">
        <v>0</v>
      </c>
      <c r="L455" s="57">
        <v>71</v>
      </c>
      <c r="M455" s="57">
        <v>3.1</v>
      </c>
    </row>
    <row r="456" s="57" customFormat="1" ht="27.6" spans="1:13">
      <c r="A456" s="57" t="s">
        <v>7076</v>
      </c>
      <c r="B456" s="62">
        <v>455</v>
      </c>
      <c r="C456" s="63" t="s">
        <v>45</v>
      </c>
      <c r="D456" s="63" t="s">
        <v>89</v>
      </c>
      <c r="E456" s="42" t="s">
        <v>7077</v>
      </c>
      <c r="F456" s="57" t="s">
        <v>114</v>
      </c>
      <c r="G456" s="58" t="s">
        <v>3673</v>
      </c>
      <c r="H456" s="58" t="s">
        <v>3453</v>
      </c>
      <c r="I456" s="63" t="s">
        <v>22</v>
      </c>
      <c r="J456" s="72">
        <v>1</v>
      </c>
      <c r="K456" s="57">
        <v>0</v>
      </c>
      <c r="L456" s="57">
        <v>28</v>
      </c>
      <c r="M456" s="57">
        <v>3.1</v>
      </c>
    </row>
    <row r="457" s="57" customFormat="1" ht="27.6" spans="1:13">
      <c r="A457" s="57" t="s">
        <v>7076</v>
      </c>
      <c r="B457" s="62">
        <v>456</v>
      </c>
      <c r="C457" s="63" t="s">
        <v>45</v>
      </c>
      <c r="D457" s="63" t="s">
        <v>89</v>
      </c>
      <c r="E457" s="42" t="s">
        <v>7077</v>
      </c>
      <c r="F457" s="57" t="s">
        <v>114</v>
      </c>
      <c r="G457" s="58" t="s">
        <v>3669</v>
      </c>
      <c r="H457" s="58" t="s">
        <v>3453</v>
      </c>
      <c r="I457" s="63" t="s">
        <v>22</v>
      </c>
      <c r="J457" s="72">
        <v>1</v>
      </c>
      <c r="K457" s="57">
        <v>0</v>
      </c>
      <c r="L457" s="57">
        <v>63</v>
      </c>
      <c r="M457" s="57">
        <v>3.1</v>
      </c>
    </row>
    <row r="458" s="57" customFormat="1" ht="41.4" spans="1:13">
      <c r="A458" s="57" t="s">
        <v>7076</v>
      </c>
      <c r="B458" s="62">
        <v>457</v>
      </c>
      <c r="C458" s="63" t="s">
        <v>45</v>
      </c>
      <c r="D458" s="57" t="s">
        <v>53</v>
      </c>
      <c r="E458" s="42" t="s">
        <v>7077</v>
      </c>
      <c r="F458" s="57" t="s">
        <v>249</v>
      </c>
      <c r="G458" s="58" t="s">
        <v>3460</v>
      </c>
      <c r="H458" s="58" t="s">
        <v>3453</v>
      </c>
      <c r="I458" s="63" t="s">
        <v>22</v>
      </c>
      <c r="J458" s="72">
        <v>4</v>
      </c>
      <c r="K458" s="57">
        <f t="shared" ref="K458:K462" si="25">(CEILING(J458*0.2,1))*1</f>
        <v>1</v>
      </c>
      <c r="L458" s="57">
        <v>3</v>
      </c>
      <c r="M458" s="57">
        <v>3.1</v>
      </c>
    </row>
    <row r="459" s="57" customFormat="1" ht="27.6" spans="1:13">
      <c r="A459" s="57" t="s">
        <v>7076</v>
      </c>
      <c r="B459" s="62">
        <v>458</v>
      </c>
      <c r="C459" s="63" t="s">
        <v>45</v>
      </c>
      <c r="D459" s="57" t="s">
        <v>53</v>
      </c>
      <c r="E459" s="42" t="s">
        <v>7077</v>
      </c>
      <c r="F459" s="57" t="s">
        <v>55</v>
      </c>
      <c r="G459" s="58" t="s">
        <v>3462</v>
      </c>
      <c r="H459" s="58" t="s">
        <v>3453</v>
      </c>
      <c r="I459" s="63" t="s">
        <v>22</v>
      </c>
      <c r="J459" s="72">
        <v>2</v>
      </c>
      <c r="K459" s="57">
        <f t="shared" si="25"/>
        <v>1</v>
      </c>
      <c r="L459" s="57">
        <v>11</v>
      </c>
      <c r="M459" s="57">
        <v>3.1</v>
      </c>
    </row>
    <row r="460" s="57" customFormat="1" ht="27.6" spans="1:13">
      <c r="A460" s="57" t="s">
        <v>7076</v>
      </c>
      <c r="B460" s="62">
        <v>459</v>
      </c>
      <c r="C460" s="63" t="s">
        <v>45</v>
      </c>
      <c r="D460" s="57" t="s">
        <v>53</v>
      </c>
      <c r="E460" s="42" t="s">
        <v>7077</v>
      </c>
      <c r="F460" s="57" t="s">
        <v>55</v>
      </c>
      <c r="G460" s="58" t="s">
        <v>3465</v>
      </c>
      <c r="H460" s="58" t="s">
        <v>3453</v>
      </c>
      <c r="I460" s="63" t="s">
        <v>22</v>
      </c>
      <c r="J460" s="72">
        <v>8</v>
      </c>
      <c r="K460" s="57">
        <v>0</v>
      </c>
      <c r="L460" s="57">
        <v>360</v>
      </c>
      <c r="M460" s="57">
        <v>3.1</v>
      </c>
    </row>
    <row r="461" s="57" customFormat="1" ht="41.4" spans="1:13">
      <c r="A461" s="57" t="s">
        <v>7076</v>
      </c>
      <c r="B461" s="62">
        <v>460</v>
      </c>
      <c r="C461" s="63" t="s">
        <v>45</v>
      </c>
      <c r="D461" s="57" t="s">
        <v>53</v>
      </c>
      <c r="E461" s="42" t="s">
        <v>7077</v>
      </c>
      <c r="F461" s="57" t="s">
        <v>249</v>
      </c>
      <c r="G461" s="58" t="s">
        <v>3470</v>
      </c>
      <c r="H461" s="58" t="s">
        <v>3453</v>
      </c>
      <c r="I461" s="63" t="s">
        <v>22</v>
      </c>
      <c r="J461" s="72">
        <v>4</v>
      </c>
      <c r="K461" s="57">
        <f t="shared" si="25"/>
        <v>1</v>
      </c>
      <c r="L461" s="57">
        <v>8</v>
      </c>
      <c r="M461" s="57">
        <v>3.1</v>
      </c>
    </row>
    <row r="462" s="57" customFormat="1" ht="41.4" spans="1:13">
      <c r="A462" s="57" t="s">
        <v>7076</v>
      </c>
      <c r="B462" s="62">
        <v>461</v>
      </c>
      <c r="C462" s="63" t="s">
        <v>45</v>
      </c>
      <c r="D462" s="57" t="s">
        <v>53</v>
      </c>
      <c r="E462" s="42" t="s">
        <v>7077</v>
      </c>
      <c r="F462" s="57" t="s">
        <v>249</v>
      </c>
      <c r="G462" s="58" t="s">
        <v>6571</v>
      </c>
      <c r="H462" s="58" t="s">
        <v>3453</v>
      </c>
      <c r="I462" s="63" t="s">
        <v>22</v>
      </c>
      <c r="J462" s="72">
        <v>2</v>
      </c>
      <c r="K462" s="57">
        <f t="shared" si="25"/>
        <v>1</v>
      </c>
      <c r="L462" s="57">
        <v>7</v>
      </c>
      <c r="M462" s="57">
        <v>3.1</v>
      </c>
    </row>
    <row r="463" s="57" customFormat="1" ht="41.4" spans="1:13">
      <c r="A463" s="57" t="s">
        <v>7076</v>
      </c>
      <c r="B463" s="62">
        <v>462</v>
      </c>
      <c r="C463" s="63" t="s">
        <v>45</v>
      </c>
      <c r="D463" s="57" t="s">
        <v>53</v>
      </c>
      <c r="E463" s="42" t="s">
        <v>7077</v>
      </c>
      <c r="F463" s="57" t="s">
        <v>249</v>
      </c>
      <c r="G463" s="58" t="s">
        <v>4586</v>
      </c>
      <c r="H463" s="58" t="s">
        <v>3453</v>
      </c>
      <c r="I463" s="63" t="s">
        <v>22</v>
      </c>
      <c r="J463" s="72">
        <v>1</v>
      </c>
      <c r="K463" s="57">
        <v>0</v>
      </c>
      <c r="L463" s="57">
        <v>11</v>
      </c>
      <c r="M463" s="57">
        <v>3.1</v>
      </c>
    </row>
    <row r="464" s="57" customFormat="1" ht="27.6" spans="1:13">
      <c r="A464" s="57" t="s">
        <v>7076</v>
      </c>
      <c r="B464" s="62">
        <v>463</v>
      </c>
      <c r="C464" s="63" t="s">
        <v>45</v>
      </c>
      <c r="D464" s="57" t="s">
        <v>53</v>
      </c>
      <c r="E464" s="42" t="s">
        <v>7077</v>
      </c>
      <c r="F464" s="57" t="s">
        <v>304</v>
      </c>
      <c r="G464" s="58" t="s">
        <v>7176</v>
      </c>
      <c r="H464" s="58" t="s">
        <v>3453</v>
      </c>
      <c r="I464" s="63" t="s">
        <v>22</v>
      </c>
      <c r="J464" s="72">
        <v>1</v>
      </c>
      <c r="K464" s="57">
        <f>(CEILING(J464*0.2,1))*1</f>
        <v>1</v>
      </c>
      <c r="L464" s="57">
        <v>10</v>
      </c>
      <c r="M464" s="57">
        <v>3.1</v>
      </c>
    </row>
    <row r="465" s="57" customFormat="1" ht="27.6" spans="1:13">
      <c r="A465" s="57" t="s">
        <v>7076</v>
      </c>
      <c r="B465" s="62">
        <v>464</v>
      </c>
      <c r="C465" s="63" t="s">
        <v>45</v>
      </c>
      <c r="D465" s="57" t="s">
        <v>53</v>
      </c>
      <c r="E465" s="42" t="s">
        <v>7077</v>
      </c>
      <c r="F465" s="57" t="s">
        <v>304</v>
      </c>
      <c r="G465" s="58" t="s">
        <v>4589</v>
      </c>
      <c r="H465" s="58" t="s">
        <v>3453</v>
      </c>
      <c r="I465" s="63" t="s">
        <v>22</v>
      </c>
      <c r="J465" s="72">
        <v>2</v>
      </c>
      <c r="K465" s="57">
        <f>(CEILING(J465*0.2,1))*1</f>
        <v>1</v>
      </c>
      <c r="L465" s="57">
        <v>20</v>
      </c>
      <c r="M465" s="57">
        <v>3.1</v>
      </c>
    </row>
    <row r="466" s="57" customFormat="1" ht="27.6" spans="1:13">
      <c r="A466" s="57" t="s">
        <v>7076</v>
      </c>
      <c r="B466" s="62">
        <v>465</v>
      </c>
      <c r="C466" s="63" t="s">
        <v>45</v>
      </c>
      <c r="D466" s="57" t="s">
        <v>53</v>
      </c>
      <c r="E466" s="42" t="s">
        <v>7077</v>
      </c>
      <c r="F466" s="57" t="s">
        <v>304</v>
      </c>
      <c r="G466" s="58" t="s">
        <v>4592</v>
      </c>
      <c r="H466" s="58" t="s">
        <v>3453</v>
      </c>
      <c r="I466" s="63" t="s">
        <v>22</v>
      </c>
      <c r="J466" s="72">
        <v>1</v>
      </c>
      <c r="K466" s="57">
        <v>0</v>
      </c>
      <c r="L466" s="57">
        <v>23</v>
      </c>
      <c r="M466" s="57">
        <v>3.1</v>
      </c>
    </row>
    <row r="467" s="57" customFormat="1" ht="41.4" spans="1:13">
      <c r="A467" s="57" t="s">
        <v>7076</v>
      </c>
      <c r="B467" s="62">
        <v>466</v>
      </c>
      <c r="C467" s="63" t="s">
        <v>45</v>
      </c>
      <c r="D467" s="57" t="s">
        <v>171</v>
      </c>
      <c r="E467" s="42" t="s">
        <v>7077</v>
      </c>
      <c r="F467" s="57" t="s">
        <v>172</v>
      </c>
      <c r="G467" s="58" t="s">
        <v>3438</v>
      </c>
      <c r="H467" s="58" t="s">
        <v>2299</v>
      </c>
      <c r="I467" s="63" t="s">
        <v>22</v>
      </c>
      <c r="J467" s="72">
        <v>2</v>
      </c>
      <c r="K467" s="57">
        <v>0</v>
      </c>
      <c r="L467" s="57">
        <v>0.38</v>
      </c>
      <c r="M467" s="57">
        <v>3.1</v>
      </c>
    </row>
    <row r="468" s="57" customFormat="1" ht="27.6" spans="1:13">
      <c r="A468" s="57" t="s">
        <v>7076</v>
      </c>
      <c r="B468" s="62">
        <v>467</v>
      </c>
      <c r="C468" s="63" t="s">
        <v>45</v>
      </c>
      <c r="D468" s="57" t="s">
        <v>322</v>
      </c>
      <c r="E468" s="42" t="s">
        <v>7077</v>
      </c>
      <c r="F468" s="57" t="s">
        <v>323</v>
      </c>
      <c r="G468" s="58" t="s">
        <v>3479</v>
      </c>
      <c r="H468" s="58" t="s">
        <v>3453</v>
      </c>
      <c r="I468" s="57" t="s">
        <v>2124</v>
      </c>
      <c r="J468" s="73">
        <v>3.5</v>
      </c>
      <c r="K468" s="57">
        <f t="shared" ref="K468:K470" si="26">(CEILING(J468*0.1,1))*1</f>
        <v>1</v>
      </c>
      <c r="L468" s="57">
        <v>31</v>
      </c>
      <c r="M468" s="57">
        <v>3.1</v>
      </c>
    </row>
    <row r="469" s="57" customFormat="1" ht="27.6" spans="1:13">
      <c r="A469" s="57" t="s">
        <v>7076</v>
      </c>
      <c r="B469" s="62">
        <v>468</v>
      </c>
      <c r="C469" s="63" t="s">
        <v>45</v>
      </c>
      <c r="D469" s="57" t="s">
        <v>322</v>
      </c>
      <c r="E469" s="42" t="s">
        <v>7077</v>
      </c>
      <c r="F469" s="57" t="s">
        <v>323</v>
      </c>
      <c r="G469" s="58" t="s">
        <v>3480</v>
      </c>
      <c r="H469" s="58" t="s">
        <v>3453</v>
      </c>
      <c r="I469" s="57" t="s">
        <v>2124</v>
      </c>
      <c r="J469" s="73">
        <v>49.9462</v>
      </c>
      <c r="K469" s="57">
        <f t="shared" si="26"/>
        <v>5</v>
      </c>
      <c r="L469" s="57">
        <v>761</v>
      </c>
      <c r="M469" s="57">
        <v>3.1</v>
      </c>
    </row>
    <row r="470" s="57" customFormat="1" ht="27.6" spans="1:13">
      <c r="A470" s="57" t="s">
        <v>7076</v>
      </c>
      <c r="B470" s="62">
        <v>469</v>
      </c>
      <c r="C470" s="63" t="s">
        <v>45</v>
      </c>
      <c r="D470" s="57" t="s">
        <v>322</v>
      </c>
      <c r="E470" s="42" t="s">
        <v>7077</v>
      </c>
      <c r="F470" s="57" t="s">
        <v>323</v>
      </c>
      <c r="G470" s="58" t="s">
        <v>3481</v>
      </c>
      <c r="H470" s="58" t="s">
        <v>3453</v>
      </c>
      <c r="I470" s="57" t="s">
        <v>2124</v>
      </c>
      <c r="J470" s="73">
        <v>33.4205</v>
      </c>
      <c r="K470" s="57">
        <f t="shared" si="26"/>
        <v>4</v>
      </c>
      <c r="L470" s="57">
        <v>904</v>
      </c>
      <c r="M470" s="57">
        <v>3.1</v>
      </c>
    </row>
    <row r="471" s="57" customFormat="1" ht="27.6" spans="1:13">
      <c r="A471" s="57" t="s">
        <v>7076</v>
      </c>
      <c r="B471" s="62">
        <v>470</v>
      </c>
      <c r="C471" s="63" t="s">
        <v>45</v>
      </c>
      <c r="D471" s="57" t="s">
        <v>322</v>
      </c>
      <c r="E471" s="42" t="s">
        <v>7077</v>
      </c>
      <c r="F471" s="57" t="s">
        <v>323</v>
      </c>
      <c r="G471" s="58" t="s">
        <v>3482</v>
      </c>
      <c r="H471" s="58" t="s">
        <v>3453</v>
      </c>
      <c r="I471" s="57" t="s">
        <v>2124</v>
      </c>
      <c r="J471" s="73">
        <v>43.1928</v>
      </c>
      <c r="K471" s="57">
        <v>0</v>
      </c>
      <c r="L471" s="57">
        <v>2682</v>
      </c>
      <c r="M471" s="57">
        <v>3.1</v>
      </c>
    </row>
    <row r="472" s="57" customFormat="1" ht="27.6" spans="1:13">
      <c r="A472" s="57" t="s">
        <v>7076</v>
      </c>
      <c r="B472" s="62">
        <v>471</v>
      </c>
      <c r="C472" s="63" t="s">
        <v>45</v>
      </c>
      <c r="D472" s="63" t="s">
        <v>89</v>
      </c>
      <c r="E472" s="42" t="s">
        <v>7077</v>
      </c>
      <c r="F472" s="57" t="s">
        <v>90</v>
      </c>
      <c r="G472" s="58" t="s">
        <v>3671</v>
      </c>
      <c r="H472" s="58" t="s">
        <v>3489</v>
      </c>
      <c r="I472" s="63" t="s">
        <v>22</v>
      </c>
      <c r="J472" s="72">
        <v>1</v>
      </c>
      <c r="K472" s="57">
        <v>0</v>
      </c>
      <c r="L472" s="57">
        <v>25</v>
      </c>
      <c r="M472" s="57">
        <v>3.1</v>
      </c>
    </row>
    <row r="473" s="57" customFormat="1" ht="27.6" spans="1:13">
      <c r="A473" s="57" t="s">
        <v>7076</v>
      </c>
      <c r="B473" s="62">
        <v>472</v>
      </c>
      <c r="C473" s="63" t="s">
        <v>45</v>
      </c>
      <c r="D473" s="63" t="s">
        <v>89</v>
      </c>
      <c r="E473" s="42" t="s">
        <v>7077</v>
      </c>
      <c r="F473" s="57" t="s">
        <v>114</v>
      </c>
      <c r="G473" s="58" t="s">
        <v>3673</v>
      </c>
      <c r="H473" s="58" t="s">
        <v>3453</v>
      </c>
      <c r="I473" s="63" t="s">
        <v>22</v>
      </c>
      <c r="J473" s="72">
        <v>1</v>
      </c>
      <c r="K473" s="57">
        <v>0</v>
      </c>
      <c r="L473" s="57">
        <v>28</v>
      </c>
      <c r="M473" s="57">
        <v>3.1</v>
      </c>
    </row>
    <row r="474" s="57" customFormat="1" ht="27.6" spans="1:13">
      <c r="A474" s="57" t="s">
        <v>7076</v>
      </c>
      <c r="B474" s="62">
        <v>473</v>
      </c>
      <c r="C474" s="63" t="s">
        <v>45</v>
      </c>
      <c r="D474" s="63" t="s">
        <v>89</v>
      </c>
      <c r="E474" s="42" t="s">
        <v>7077</v>
      </c>
      <c r="F474" s="57" t="s">
        <v>114</v>
      </c>
      <c r="G474" s="58" t="s">
        <v>4573</v>
      </c>
      <c r="H474" s="58" t="s">
        <v>3453</v>
      </c>
      <c r="I474" s="63" t="s">
        <v>22</v>
      </c>
      <c r="J474" s="72">
        <v>1</v>
      </c>
      <c r="K474" s="57">
        <v>0</v>
      </c>
      <c r="L474" s="57">
        <v>39</v>
      </c>
      <c r="M474" s="57">
        <v>3.1</v>
      </c>
    </row>
    <row r="475" s="57" customFormat="1" ht="41.4" spans="1:13">
      <c r="A475" s="57" t="s">
        <v>7076</v>
      </c>
      <c r="B475" s="62">
        <v>474</v>
      </c>
      <c r="C475" s="63" t="s">
        <v>45</v>
      </c>
      <c r="D475" s="57" t="s">
        <v>53</v>
      </c>
      <c r="E475" s="42" t="s">
        <v>7077</v>
      </c>
      <c r="F475" s="57" t="s">
        <v>249</v>
      </c>
      <c r="G475" s="58" t="s">
        <v>3460</v>
      </c>
      <c r="H475" s="58" t="s">
        <v>3453</v>
      </c>
      <c r="I475" s="63" t="s">
        <v>22</v>
      </c>
      <c r="J475" s="72">
        <v>8</v>
      </c>
      <c r="K475" s="57">
        <f t="shared" ref="K475:K477" si="27">(CEILING(J475*0.2,1))*1</f>
        <v>2</v>
      </c>
      <c r="L475" s="57">
        <v>6</v>
      </c>
      <c r="M475" s="57">
        <v>3.1</v>
      </c>
    </row>
    <row r="476" s="57" customFormat="1" ht="27.6" spans="1:13">
      <c r="A476" s="57" t="s">
        <v>7076</v>
      </c>
      <c r="B476" s="62">
        <v>475</v>
      </c>
      <c r="C476" s="63" t="s">
        <v>45</v>
      </c>
      <c r="D476" s="57" t="s">
        <v>53</v>
      </c>
      <c r="E476" s="42" t="s">
        <v>7077</v>
      </c>
      <c r="F476" s="57" t="s">
        <v>55</v>
      </c>
      <c r="G476" s="58" t="s">
        <v>3462</v>
      </c>
      <c r="H476" s="58" t="s">
        <v>3453</v>
      </c>
      <c r="I476" s="63" t="s">
        <v>22</v>
      </c>
      <c r="J476" s="72">
        <v>4</v>
      </c>
      <c r="K476" s="57">
        <f t="shared" si="27"/>
        <v>1</v>
      </c>
      <c r="L476" s="57">
        <v>22</v>
      </c>
      <c r="M476" s="57">
        <v>3.1</v>
      </c>
    </row>
    <row r="477" s="57" customFormat="1" ht="27.6" spans="1:13">
      <c r="A477" s="57" t="s">
        <v>7076</v>
      </c>
      <c r="B477" s="62">
        <v>476</v>
      </c>
      <c r="C477" s="63" t="s">
        <v>45</v>
      </c>
      <c r="D477" s="57" t="s">
        <v>53</v>
      </c>
      <c r="E477" s="42" t="s">
        <v>7077</v>
      </c>
      <c r="F477" s="57" t="s">
        <v>55</v>
      </c>
      <c r="G477" s="58" t="s">
        <v>3464</v>
      </c>
      <c r="H477" s="58" t="s">
        <v>3453</v>
      </c>
      <c r="I477" s="63" t="s">
        <v>22</v>
      </c>
      <c r="J477" s="72">
        <v>6</v>
      </c>
      <c r="K477" s="57">
        <f t="shared" si="27"/>
        <v>2</v>
      </c>
      <c r="L477" s="57">
        <v>78</v>
      </c>
      <c r="M477" s="57">
        <v>3.1</v>
      </c>
    </row>
    <row r="478" s="57" customFormat="1" ht="27.6" spans="1:13">
      <c r="A478" s="57" t="s">
        <v>7076</v>
      </c>
      <c r="B478" s="62">
        <v>477</v>
      </c>
      <c r="C478" s="63" t="s">
        <v>45</v>
      </c>
      <c r="D478" s="57" t="s">
        <v>53</v>
      </c>
      <c r="E478" s="42" t="s">
        <v>7077</v>
      </c>
      <c r="F478" s="57" t="s">
        <v>55</v>
      </c>
      <c r="G478" s="58" t="s">
        <v>4574</v>
      </c>
      <c r="H478" s="58" t="s">
        <v>3453</v>
      </c>
      <c r="I478" s="63" t="s">
        <v>22</v>
      </c>
      <c r="J478" s="72">
        <v>4</v>
      </c>
      <c r="K478" s="57">
        <v>0</v>
      </c>
      <c r="L478" s="57">
        <v>96</v>
      </c>
      <c r="M478" s="57">
        <v>3.1</v>
      </c>
    </row>
    <row r="479" s="57" customFormat="1" ht="27.6" spans="1:13">
      <c r="A479" s="57" t="s">
        <v>7076</v>
      </c>
      <c r="B479" s="62">
        <v>478</v>
      </c>
      <c r="C479" s="63" t="s">
        <v>45</v>
      </c>
      <c r="D479" s="57" t="s">
        <v>53</v>
      </c>
      <c r="E479" s="42" t="s">
        <v>7077</v>
      </c>
      <c r="F479" s="57" t="s">
        <v>55</v>
      </c>
      <c r="G479" s="58" t="s">
        <v>7177</v>
      </c>
      <c r="H479" s="58" t="s">
        <v>3453</v>
      </c>
      <c r="I479" s="63" t="s">
        <v>22</v>
      </c>
      <c r="J479" s="72">
        <v>1</v>
      </c>
      <c r="K479" s="57">
        <f t="shared" ref="K479:K481" si="28">(CEILING(J479*0.2,1))*1</f>
        <v>1</v>
      </c>
      <c r="L479" s="57">
        <v>7</v>
      </c>
      <c r="M479" s="57">
        <v>3.1</v>
      </c>
    </row>
    <row r="480" s="57" customFormat="1" ht="41.4" spans="1:13">
      <c r="A480" s="57" t="s">
        <v>7076</v>
      </c>
      <c r="B480" s="62">
        <v>479</v>
      </c>
      <c r="C480" s="63" t="s">
        <v>45</v>
      </c>
      <c r="D480" s="57" t="s">
        <v>53</v>
      </c>
      <c r="E480" s="42" t="s">
        <v>7077</v>
      </c>
      <c r="F480" s="57" t="s">
        <v>249</v>
      </c>
      <c r="G480" s="58" t="s">
        <v>3470</v>
      </c>
      <c r="H480" s="58" t="s">
        <v>3453</v>
      </c>
      <c r="I480" s="63" t="s">
        <v>22</v>
      </c>
      <c r="J480" s="72">
        <v>8</v>
      </c>
      <c r="K480" s="57">
        <f t="shared" si="28"/>
        <v>2</v>
      </c>
      <c r="L480" s="57">
        <v>15</v>
      </c>
      <c r="M480" s="57">
        <v>3.1</v>
      </c>
    </row>
    <row r="481" s="57" customFormat="1" ht="41.4" spans="1:13">
      <c r="A481" s="57" t="s">
        <v>7076</v>
      </c>
      <c r="B481" s="62">
        <v>480</v>
      </c>
      <c r="C481" s="63" t="s">
        <v>45</v>
      </c>
      <c r="D481" s="57" t="s">
        <v>53</v>
      </c>
      <c r="E481" s="42" t="s">
        <v>7077</v>
      </c>
      <c r="F481" s="57" t="s">
        <v>249</v>
      </c>
      <c r="G481" s="58" t="s">
        <v>6571</v>
      </c>
      <c r="H481" s="58" t="s">
        <v>3453</v>
      </c>
      <c r="I481" s="63" t="s">
        <v>22</v>
      </c>
      <c r="J481" s="72">
        <v>4</v>
      </c>
      <c r="K481" s="57">
        <f t="shared" si="28"/>
        <v>1</v>
      </c>
      <c r="L481" s="57">
        <v>14</v>
      </c>
      <c r="M481" s="57">
        <v>3.1</v>
      </c>
    </row>
    <row r="482" s="57" customFormat="1" ht="41.4" spans="1:13">
      <c r="A482" s="57" t="s">
        <v>7076</v>
      </c>
      <c r="B482" s="62">
        <v>481</v>
      </c>
      <c r="C482" s="63" t="s">
        <v>45</v>
      </c>
      <c r="D482" s="57" t="s">
        <v>53</v>
      </c>
      <c r="E482" s="42" t="s">
        <v>7077</v>
      </c>
      <c r="F482" s="57" t="s">
        <v>249</v>
      </c>
      <c r="G482" s="58" t="s">
        <v>6573</v>
      </c>
      <c r="H482" s="58" t="s">
        <v>3453</v>
      </c>
      <c r="I482" s="63" t="s">
        <v>22</v>
      </c>
      <c r="J482" s="72">
        <v>1</v>
      </c>
      <c r="K482" s="57">
        <v>0</v>
      </c>
      <c r="L482" s="57">
        <v>8</v>
      </c>
      <c r="M482" s="57">
        <v>3.1</v>
      </c>
    </row>
    <row r="483" s="57" customFormat="1" ht="27.6" spans="1:13">
      <c r="A483" s="57" t="s">
        <v>7076</v>
      </c>
      <c r="B483" s="62">
        <v>482</v>
      </c>
      <c r="C483" s="63" t="s">
        <v>45</v>
      </c>
      <c r="D483" s="57" t="s">
        <v>53</v>
      </c>
      <c r="E483" s="42" t="s">
        <v>7077</v>
      </c>
      <c r="F483" s="57" t="s">
        <v>304</v>
      </c>
      <c r="G483" s="58" t="s">
        <v>7176</v>
      </c>
      <c r="H483" s="58" t="s">
        <v>3453</v>
      </c>
      <c r="I483" s="63" t="s">
        <v>22</v>
      </c>
      <c r="J483" s="72">
        <v>2</v>
      </c>
      <c r="K483" s="57">
        <f>(CEILING(J483*0.2,1))*1</f>
        <v>1</v>
      </c>
      <c r="L483" s="57">
        <v>20</v>
      </c>
      <c r="M483" s="57">
        <v>3.1</v>
      </c>
    </row>
    <row r="484" s="57" customFormat="1" ht="27.6" spans="1:13">
      <c r="A484" s="57" t="s">
        <v>7076</v>
      </c>
      <c r="B484" s="62">
        <v>483</v>
      </c>
      <c r="C484" s="63" t="s">
        <v>45</v>
      </c>
      <c r="D484" s="57" t="s">
        <v>53</v>
      </c>
      <c r="E484" s="42" t="s">
        <v>7077</v>
      </c>
      <c r="F484" s="57" t="s">
        <v>304</v>
      </c>
      <c r="G484" s="58" t="s">
        <v>4589</v>
      </c>
      <c r="H484" s="58" t="s">
        <v>3453</v>
      </c>
      <c r="I484" s="63" t="s">
        <v>22</v>
      </c>
      <c r="J484" s="72">
        <v>4</v>
      </c>
      <c r="K484" s="57">
        <f>(CEILING(J484*0.2,1))*1</f>
        <v>1</v>
      </c>
      <c r="L484" s="57">
        <v>40</v>
      </c>
      <c r="M484" s="57">
        <v>3.1</v>
      </c>
    </row>
    <row r="485" s="57" customFormat="1" ht="27.6" spans="1:13">
      <c r="A485" s="57" t="s">
        <v>7076</v>
      </c>
      <c r="B485" s="62">
        <v>484</v>
      </c>
      <c r="C485" s="63" t="s">
        <v>45</v>
      </c>
      <c r="D485" s="57" t="s">
        <v>53</v>
      </c>
      <c r="E485" s="42" t="s">
        <v>7077</v>
      </c>
      <c r="F485" s="57" t="s">
        <v>304</v>
      </c>
      <c r="G485" s="58" t="s">
        <v>6572</v>
      </c>
      <c r="H485" s="58" t="s">
        <v>3453</v>
      </c>
      <c r="I485" s="63" t="s">
        <v>22</v>
      </c>
      <c r="J485" s="72">
        <v>2</v>
      </c>
      <c r="K485" s="57">
        <v>0</v>
      </c>
      <c r="L485" s="57">
        <v>26</v>
      </c>
      <c r="M485" s="57">
        <v>3.1</v>
      </c>
    </row>
    <row r="486" s="57" customFormat="1" ht="41.4" spans="1:13">
      <c r="A486" s="57" t="s">
        <v>7076</v>
      </c>
      <c r="B486" s="62">
        <v>485</v>
      </c>
      <c r="C486" s="63" t="s">
        <v>45</v>
      </c>
      <c r="D486" s="57" t="s">
        <v>171</v>
      </c>
      <c r="E486" s="42" t="s">
        <v>7077</v>
      </c>
      <c r="F486" s="57" t="s">
        <v>172</v>
      </c>
      <c r="G486" s="58" t="s">
        <v>3674</v>
      </c>
      <c r="H486" s="58" t="s">
        <v>2299</v>
      </c>
      <c r="I486" s="63" t="s">
        <v>22</v>
      </c>
      <c r="J486" s="72">
        <v>1</v>
      </c>
      <c r="K486" s="57">
        <v>0</v>
      </c>
      <c r="L486" s="57">
        <v>0.18</v>
      </c>
      <c r="M486" s="57">
        <v>3.1</v>
      </c>
    </row>
    <row r="487" s="57" customFormat="1" ht="41.4" spans="1:13">
      <c r="A487" s="57" t="s">
        <v>7076</v>
      </c>
      <c r="B487" s="62">
        <v>486</v>
      </c>
      <c r="C487" s="63" t="s">
        <v>45</v>
      </c>
      <c r="D487" s="57" t="s">
        <v>171</v>
      </c>
      <c r="E487" s="42" t="s">
        <v>7077</v>
      </c>
      <c r="F487" s="57" t="s">
        <v>172</v>
      </c>
      <c r="G487" s="58" t="s">
        <v>4544</v>
      </c>
      <c r="H487" s="58" t="s">
        <v>2299</v>
      </c>
      <c r="I487" s="63" t="s">
        <v>22</v>
      </c>
      <c r="J487" s="72">
        <v>1</v>
      </c>
      <c r="K487" s="57">
        <v>0</v>
      </c>
      <c r="L487" s="57">
        <v>0.04</v>
      </c>
      <c r="M487" s="57">
        <v>3.1</v>
      </c>
    </row>
    <row r="488" s="57" customFormat="1" ht="27.6" spans="1:13">
      <c r="A488" s="57" t="s">
        <v>7076</v>
      </c>
      <c r="B488" s="62">
        <v>487</v>
      </c>
      <c r="C488" s="63" t="s">
        <v>45</v>
      </c>
      <c r="D488" s="57" t="s">
        <v>322</v>
      </c>
      <c r="E488" s="42" t="s">
        <v>7077</v>
      </c>
      <c r="F488" s="57" t="s">
        <v>323</v>
      </c>
      <c r="G488" s="58" t="s">
        <v>3479</v>
      </c>
      <c r="H488" s="58" t="s">
        <v>3453</v>
      </c>
      <c r="I488" s="57" t="s">
        <v>2124</v>
      </c>
      <c r="J488" s="73">
        <v>7</v>
      </c>
      <c r="K488" s="57">
        <f t="shared" ref="K488:K490" si="29">(CEILING(J488*0.1,1))*1</f>
        <v>1</v>
      </c>
      <c r="L488" s="57">
        <v>62</v>
      </c>
      <c r="M488" s="57">
        <v>3.1</v>
      </c>
    </row>
    <row r="489" s="57" customFormat="1" ht="27.6" spans="1:13">
      <c r="A489" s="57" t="s">
        <v>7076</v>
      </c>
      <c r="B489" s="62">
        <v>488</v>
      </c>
      <c r="C489" s="63" t="s">
        <v>45</v>
      </c>
      <c r="D489" s="57" t="s">
        <v>322</v>
      </c>
      <c r="E489" s="42" t="s">
        <v>7077</v>
      </c>
      <c r="F489" s="57" t="s">
        <v>323</v>
      </c>
      <c r="G489" s="58" t="s">
        <v>3480</v>
      </c>
      <c r="H489" s="58" t="s">
        <v>3453</v>
      </c>
      <c r="I489" s="57" t="s">
        <v>2124</v>
      </c>
      <c r="J489" s="73">
        <v>98.8451</v>
      </c>
      <c r="K489" s="57">
        <f t="shared" si="29"/>
        <v>10</v>
      </c>
      <c r="L489" s="57">
        <v>1506</v>
      </c>
      <c r="M489" s="57">
        <v>3.1</v>
      </c>
    </row>
    <row r="490" s="57" customFormat="1" ht="27.6" spans="1:13">
      <c r="A490" s="57" t="s">
        <v>7076</v>
      </c>
      <c r="B490" s="62">
        <v>489</v>
      </c>
      <c r="C490" s="63" t="s">
        <v>45</v>
      </c>
      <c r="D490" s="57" t="s">
        <v>322</v>
      </c>
      <c r="E490" s="42" t="s">
        <v>7077</v>
      </c>
      <c r="F490" s="57" t="s">
        <v>323</v>
      </c>
      <c r="G490" s="58" t="s">
        <v>3481</v>
      </c>
      <c r="H490" s="58" t="s">
        <v>3453</v>
      </c>
      <c r="I490" s="57" t="s">
        <v>2124</v>
      </c>
      <c r="J490" s="73">
        <v>76.8079</v>
      </c>
      <c r="K490" s="57">
        <f t="shared" si="29"/>
        <v>8</v>
      </c>
      <c r="L490" s="57">
        <v>2077</v>
      </c>
      <c r="M490" s="57">
        <v>3.1</v>
      </c>
    </row>
    <row r="491" s="57" customFormat="1" ht="27.6" spans="1:13">
      <c r="A491" s="57" t="s">
        <v>7076</v>
      </c>
      <c r="B491" s="62">
        <v>490</v>
      </c>
      <c r="C491" s="63" t="s">
        <v>45</v>
      </c>
      <c r="D491" s="57" t="s">
        <v>322</v>
      </c>
      <c r="E491" s="42" t="s">
        <v>7077</v>
      </c>
      <c r="F491" s="57" t="s">
        <v>323</v>
      </c>
      <c r="G491" s="58" t="s">
        <v>4578</v>
      </c>
      <c r="H491" s="58" t="s">
        <v>3453</v>
      </c>
      <c r="I491" s="57" t="s">
        <v>2124</v>
      </c>
      <c r="J491" s="73">
        <v>39.8859</v>
      </c>
      <c r="K491" s="57">
        <v>0</v>
      </c>
      <c r="L491" s="57">
        <v>1606</v>
      </c>
      <c r="M491" s="57">
        <v>3.1</v>
      </c>
    </row>
    <row r="492" s="57" customFormat="1" ht="27.6" spans="1:13">
      <c r="A492" s="57" t="s">
        <v>7076</v>
      </c>
      <c r="B492" s="62">
        <v>491</v>
      </c>
      <c r="C492" s="63" t="s">
        <v>45</v>
      </c>
      <c r="D492" s="63" t="s">
        <v>89</v>
      </c>
      <c r="E492" s="42" t="s">
        <v>7077</v>
      </c>
      <c r="F492" s="57" t="s">
        <v>90</v>
      </c>
      <c r="G492" s="58" t="s">
        <v>3671</v>
      </c>
      <c r="H492" s="58" t="s">
        <v>3489</v>
      </c>
      <c r="I492" s="63" t="s">
        <v>22</v>
      </c>
      <c r="J492" s="72">
        <v>1</v>
      </c>
      <c r="K492" s="57">
        <v>0</v>
      </c>
      <c r="L492" s="57">
        <v>25</v>
      </c>
      <c r="M492" s="57">
        <v>3.1</v>
      </c>
    </row>
    <row r="493" s="57" customFormat="1" ht="27.6" spans="1:13">
      <c r="A493" s="57" t="s">
        <v>7076</v>
      </c>
      <c r="B493" s="62">
        <v>492</v>
      </c>
      <c r="C493" s="63" t="s">
        <v>45</v>
      </c>
      <c r="D493" s="63" t="s">
        <v>89</v>
      </c>
      <c r="E493" s="42" t="s">
        <v>7077</v>
      </c>
      <c r="F493" s="57" t="s">
        <v>114</v>
      </c>
      <c r="G493" s="58" t="s">
        <v>3673</v>
      </c>
      <c r="H493" s="58" t="s">
        <v>3453</v>
      </c>
      <c r="I493" s="63" t="s">
        <v>22</v>
      </c>
      <c r="J493" s="72">
        <v>1</v>
      </c>
      <c r="K493" s="57">
        <v>0</v>
      </c>
      <c r="L493" s="57">
        <v>28</v>
      </c>
      <c r="M493" s="57">
        <v>3.1</v>
      </c>
    </row>
    <row r="494" s="57" customFormat="1" ht="27.6" spans="1:13">
      <c r="A494" s="57" t="s">
        <v>7076</v>
      </c>
      <c r="B494" s="62">
        <v>493</v>
      </c>
      <c r="C494" s="63" t="s">
        <v>45</v>
      </c>
      <c r="D494" s="63" t="s">
        <v>89</v>
      </c>
      <c r="E494" s="42" t="s">
        <v>7077</v>
      </c>
      <c r="F494" s="57" t="s">
        <v>114</v>
      </c>
      <c r="G494" s="58" t="s">
        <v>4573</v>
      </c>
      <c r="H494" s="58" t="s">
        <v>3453</v>
      </c>
      <c r="I494" s="63" t="s">
        <v>22</v>
      </c>
      <c r="J494" s="72">
        <v>1</v>
      </c>
      <c r="K494" s="57">
        <v>0</v>
      </c>
      <c r="L494" s="57">
        <v>39</v>
      </c>
      <c r="M494" s="57">
        <v>3.1</v>
      </c>
    </row>
    <row r="495" s="57" customFormat="1" ht="41.4" spans="1:13">
      <c r="A495" s="57" t="s">
        <v>7076</v>
      </c>
      <c r="B495" s="62">
        <v>494</v>
      </c>
      <c r="C495" s="63" t="s">
        <v>45</v>
      </c>
      <c r="D495" s="57" t="s">
        <v>53</v>
      </c>
      <c r="E495" s="42" t="s">
        <v>7077</v>
      </c>
      <c r="F495" s="57" t="s">
        <v>249</v>
      </c>
      <c r="G495" s="58" t="s">
        <v>3460</v>
      </c>
      <c r="H495" s="58" t="s">
        <v>3453</v>
      </c>
      <c r="I495" s="63" t="s">
        <v>22</v>
      </c>
      <c r="J495" s="72">
        <v>8</v>
      </c>
      <c r="K495" s="57">
        <f t="shared" ref="K495:K497" si="30">(CEILING(J495*0.2,1))*1</f>
        <v>2</v>
      </c>
      <c r="L495" s="57">
        <v>6</v>
      </c>
      <c r="M495" s="57">
        <v>3.1</v>
      </c>
    </row>
    <row r="496" s="57" customFormat="1" ht="27.6" spans="1:13">
      <c r="A496" s="57" t="s">
        <v>7076</v>
      </c>
      <c r="B496" s="62">
        <v>495</v>
      </c>
      <c r="C496" s="63" t="s">
        <v>45</v>
      </c>
      <c r="D496" s="57" t="s">
        <v>53</v>
      </c>
      <c r="E496" s="42" t="s">
        <v>7077</v>
      </c>
      <c r="F496" s="57" t="s">
        <v>55</v>
      </c>
      <c r="G496" s="58" t="s">
        <v>3462</v>
      </c>
      <c r="H496" s="58" t="s">
        <v>3453</v>
      </c>
      <c r="I496" s="63" t="s">
        <v>22</v>
      </c>
      <c r="J496" s="72">
        <v>8</v>
      </c>
      <c r="K496" s="57">
        <f t="shared" si="30"/>
        <v>2</v>
      </c>
      <c r="L496" s="57">
        <v>44</v>
      </c>
      <c r="M496" s="57">
        <v>3.1</v>
      </c>
    </row>
    <row r="497" s="57" customFormat="1" ht="27.6" spans="1:13">
      <c r="A497" s="57" t="s">
        <v>7076</v>
      </c>
      <c r="B497" s="62">
        <v>496</v>
      </c>
      <c r="C497" s="63" t="s">
        <v>45</v>
      </c>
      <c r="D497" s="57" t="s">
        <v>53</v>
      </c>
      <c r="E497" s="42" t="s">
        <v>7077</v>
      </c>
      <c r="F497" s="57" t="s">
        <v>55</v>
      </c>
      <c r="G497" s="58" t="s">
        <v>3464</v>
      </c>
      <c r="H497" s="58" t="s">
        <v>3453</v>
      </c>
      <c r="I497" s="63" t="s">
        <v>22</v>
      </c>
      <c r="J497" s="72">
        <v>4</v>
      </c>
      <c r="K497" s="57">
        <f t="shared" si="30"/>
        <v>1</v>
      </c>
      <c r="L497" s="57">
        <v>52</v>
      </c>
      <c r="M497" s="57">
        <v>3.1</v>
      </c>
    </row>
    <row r="498" s="57" customFormat="1" ht="27.6" spans="1:13">
      <c r="A498" s="57" t="s">
        <v>7076</v>
      </c>
      <c r="B498" s="62">
        <v>497</v>
      </c>
      <c r="C498" s="63" t="s">
        <v>45</v>
      </c>
      <c r="D498" s="57" t="s">
        <v>53</v>
      </c>
      <c r="E498" s="42" t="s">
        <v>7077</v>
      </c>
      <c r="F498" s="57" t="s">
        <v>55</v>
      </c>
      <c r="G498" s="58" t="s">
        <v>4574</v>
      </c>
      <c r="H498" s="58" t="s">
        <v>3453</v>
      </c>
      <c r="I498" s="63" t="s">
        <v>22</v>
      </c>
      <c r="J498" s="72">
        <v>3</v>
      </c>
      <c r="K498" s="57">
        <v>0</v>
      </c>
      <c r="L498" s="57">
        <v>72</v>
      </c>
      <c r="M498" s="57">
        <v>3.1</v>
      </c>
    </row>
    <row r="499" s="57" customFormat="1" ht="27.6" spans="1:13">
      <c r="A499" s="57" t="s">
        <v>7076</v>
      </c>
      <c r="B499" s="62">
        <v>498</v>
      </c>
      <c r="C499" s="63" t="s">
        <v>45</v>
      </c>
      <c r="D499" s="57" t="s">
        <v>53</v>
      </c>
      <c r="E499" s="42" t="s">
        <v>7077</v>
      </c>
      <c r="F499" s="57" t="s">
        <v>55</v>
      </c>
      <c r="G499" s="58" t="s">
        <v>3466</v>
      </c>
      <c r="H499" s="58" t="s">
        <v>3453</v>
      </c>
      <c r="I499" s="63" t="s">
        <v>22</v>
      </c>
      <c r="J499" s="72">
        <v>2</v>
      </c>
      <c r="K499" s="57">
        <f t="shared" ref="K499:K502" si="31">(CEILING(J499*0.2,1))*1</f>
        <v>1</v>
      </c>
      <c r="L499" s="57">
        <v>5</v>
      </c>
      <c r="M499" s="57">
        <v>3.1</v>
      </c>
    </row>
    <row r="500" s="57" customFormat="1" ht="27.6" spans="1:13">
      <c r="A500" s="57" t="s">
        <v>7076</v>
      </c>
      <c r="B500" s="62">
        <v>499</v>
      </c>
      <c r="C500" s="63" t="s">
        <v>45</v>
      </c>
      <c r="D500" s="57" t="s">
        <v>53</v>
      </c>
      <c r="E500" s="42" t="s">
        <v>7077</v>
      </c>
      <c r="F500" s="57" t="s">
        <v>55</v>
      </c>
      <c r="G500" s="58" t="s">
        <v>7177</v>
      </c>
      <c r="H500" s="58" t="s">
        <v>3453</v>
      </c>
      <c r="I500" s="63" t="s">
        <v>22</v>
      </c>
      <c r="J500" s="72">
        <v>1</v>
      </c>
      <c r="K500" s="57">
        <f t="shared" si="31"/>
        <v>1</v>
      </c>
      <c r="L500" s="57">
        <v>7</v>
      </c>
      <c r="M500" s="57">
        <v>3.1</v>
      </c>
    </row>
    <row r="501" s="57" customFormat="1" ht="41.4" spans="1:13">
      <c r="A501" s="57" t="s">
        <v>7076</v>
      </c>
      <c r="B501" s="62">
        <v>500</v>
      </c>
      <c r="C501" s="63" t="s">
        <v>45</v>
      </c>
      <c r="D501" s="57" t="s">
        <v>53</v>
      </c>
      <c r="E501" s="42" t="s">
        <v>7077</v>
      </c>
      <c r="F501" s="57" t="s">
        <v>249</v>
      </c>
      <c r="G501" s="58" t="s">
        <v>3470</v>
      </c>
      <c r="H501" s="58" t="s">
        <v>3453</v>
      </c>
      <c r="I501" s="63" t="s">
        <v>22</v>
      </c>
      <c r="J501" s="72">
        <v>8</v>
      </c>
      <c r="K501" s="57">
        <f t="shared" si="31"/>
        <v>2</v>
      </c>
      <c r="L501" s="57">
        <v>15</v>
      </c>
      <c r="M501" s="57">
        <v>3.1</v>
      </c>
    </row>
    <row r="502" s="57" customFormat="1" ht="41.4" spans="1:13">
      <c r="A502" s="57" t="s">
        <v>7076</v>
      </c>
      <c r="B502" s="62">
        <v>501</v>
      </c>
      <c r="C502" s="63" t="s">
        <v>45</v>
      </c>
      <c r="D502" s="57" t="s">
        <v>53</v>
      </c>
      <c r="E502" s="42" t="s">
        <v>7077</v>
      </c>
      <c r="F502" s="57" t="s">
        <v>249</v>
      </c>
      <c r="G502" s="58" t="s">
        <v>6571</v>
      </c>
      <c r="H502" s="58" t="s">
        <v>3453</v>
      </c>
      <c r="I502" s="63" t="s">
        <v>22</v>
      </c>
      <c r="J502" s="72">
        <v>4</v>
      </c>
      <c r="K502" s="57">
        <f t="shared" si="31"/>
        <v>1</v>
      </c>
      <c r="L502" s="57">
        <v>14</v>
      </c>
      <c r="M502" s="57">
        <v>3.1</v>
      </c>
    </row>
    <row r="503" s="57" customFormat="1" ht="41.4" spans="1:13">
      <c r="A503" s="57" t="s">
        <v>7076</v>
      </c>
      <c r="B503" s="62">
        <v>502</v>
      </c>
      <c r="C503" s="63" t="s">
        <v>45</v>
      </c>
      <c r="D503" s="57" t="s">
        <v>53</v>
      </c>
      <c r="E503" s="42" t="s">
        <v>7077</v>
      </c>
      <c r="F503" s="57" t="s">
        <v>249</v>
      </c>
      <c r="G503" s="58" t="s">
        <v>6573</v>
      </c>
      <c r="H503" s="58" t="s">
        <v>3453</v>
      </c>
      <c r="I503" s="63" t="s">
        <v>22</v>
      </c>
      <c r="J503" s="72">
        <v>1</v>
      </c>
      <c r="K503" s="57">
        <v>0</v>
      </c>
      <c r="L503" s="57">
        <v>8</v>
      </c>
      <c r="M503" s="57">
        <v>3.1</v>
      </c>
    </row>
    <row r="504" s="57" customFormat="1" ht="27.6" spans="1:13">
      <c r="A504" s="57" t="s">
        <v>7076</v>
      </c>
      <c r="B504" s="62">
        <v>503</v>
      </c>
      <c r="C504" s="63" t="s">
        <v>45</v>
      </c>
      <c r="D504" s="57" t="s">
        <v>53</v>
      </c>
      <c r="E504" s="42" t="s">
        <v>7077</v>
      </c>
      <c r="F504" s="58" t="s">
        <v>304</v>
      </c>
      <c r="G504" s="58" t="s">
        <v>7176</v>
      </c>
      <c r="H504" s="58" t="s">
        <v>3453</v>
      </c>
      <c r="I504" s="63" t="s">
        <v>22</v>
      </c>
      <c r="J504" s="72">
        <v>2</v>
      </c>
      <c r="K504" s="57">
        <f>(CEILING(J504*0.2,1))*1</f>
        <v>1</v>
      </c>
      <c r="L504" s="57">
        <v>20</v>
      </c>
      <c r="M504" s="57">
        <v>3.1</v>
      </c>
    </row>
    <row r="505" s="57" customFormat="1" ht="27.6" spans="1:13">
      <c r="A505" s="57" t="s">
        <v>7076</v>
      </c>
      <c r="B505" s="62">
        <v>504</v>
      </c>
      <c r="C505" s="63" t="s">
        <v>45</v>
      </c>
      <c r="D505" s="57" t="s">
        <v>53</v>
      </c>
      <c r="E505" s="42" t="s">
        <v>7077</v>
      </c>
      <c r="F505" s="57" t="s">
        <v>304</v>
      </c>
      <c r="G505" s="58" t="s">
        <v>4589</v>
      </c>
      <c r="H505" s="58" t="s">
        <v>3453</v>
      </c>
      <c r="I505" s="63" t="s">
        <v>22</v>
      </c>
      <c r="J505" s="72">
        <v>4</v>
      </c>
      <c r="K505" s="57">
        <f>(CEILING(J505*0.2,1))*1</f>
        <v>1</v>
      </c>
      <c r="L505" s="57">
        <v>40</v>
      </c>
      <c r="M505" s="57">
        <v>3.1</v>
      </c>
    </row>
    <row r="506" s="57" customFormat="1" ht="27.6" spans="1:13">
      <c r="A506" s="57" t="s">
        <v>7076</v>
      </c>
      <c r="B506" s="62">
        <v>505</v>
      </c>
      <c r="C506" s="63" t="s">
        <v>45</v>
      </c>
      <c r="D506" s="57" t="s">
        <v>53</v>
      </c>
      <c r="E506" s="42" t="s">
        <v>7077</v>
      </c>
      <c r="F506" s="57" t="s">
        <v>304</v>
      </c>
      <c r="G506" s="58" t="s">
        <v>6572</v>
      </c>
      <c r="H506" s="58" t="s">
        <v>3453</v>
      </c>
      <c r="I506" s="63" t="s">
        <v>22</v>
      </c>
      <c r="J506" s="72">
        <v>2</v>
      </c>
      <c r="K506" s="57">
        <v>0</v>
      </c>
      <c r="L506" s="57">
        <v>26</v>
      </c>
      <c r="M506" s="57">
        <v>3.1</v>
      </c>
    </row>
    <row r="507" s="57" customFormat="1" ht="41.4" spans="1:13">
      <c r="A507" s="57" t="s">
        <v>7076</v>
      </c>
      <c r="B507" s="62">
        <v>506</v>
      </c>
      <c r="C507" s="63" t="s">
        <v>45</v>
      </c>
      <c r="D507" s="57" t="s">
        <v>171</v>
      </c>
      <c r="E507" s="42" t="s">
        <v>7077</v>
      </c>
      <c r="F507" s="57" t="s">
        <v>172</v>
      </c>
      <c r="G507" s="58" t="s">
        <v>3674</v>
      </c>
      <c r="H507" s="58" t="s">
        <v>2299</v>
      </c>
      <c r="I507" s="63" t="s">
        <v>22</v>
      </c>
      <c r="J507" s="72">
        <v>1</v>
      </c>
      <c r="K507" s="57">
        <v>0</v>
      </c>
      <c r="L507" s="57">
        <v>0.09</v>
      </c>
      <c r="M507" s="57">
        <v>3.1</v>
      </c>
    </row>
    <row r="508" s="57" customFormat="1" ht="41.4" spans="1:13">
      <c r="A508" s="57" t="s">
        <v>7076</v>
      </c>
      <c r="B508" s="62">
        <v>507</v>
      </c>
      <c r="C508" s="63" t="s">
        <v>45</v>
      </c>
      <c r="D508" s="57" t="s">
        <v>171</v>
      </c>
      <c r="E508" s="42" t="s">
        <v>7077</v>
      </c>
      <c r="F508" s="57" t="s">
        <v>172</v>
      </c>
      <c r="G508" s="58" t="s">
        <v>4544</v>
      </c>
      <c r="H508" s="58" t="s">
        <v>2299</v>
      </c>
      <c r="I508" s="63" t="s">
        <v>22</v>
      </c>
      <c r="J508" s="72">
        <v>1</v>
      </c>
      <c r="K508" s="57">
        <v>0</v>
      </c>
      <c r="L508" s="57">
        <v>0.02</v>
      </c>
      <c r="M508" s="57">
        <v>3.1</v>
      </c>
    </row>
    <row r="509" s="57" customFormat="1" ht="27.6" spans="1:13">
      <c r="A509" s="57" t="s">
        <v>7076</v>
      </c>
      <c r="B509" s="62">
        <v>508</v>
      </c>
      <c r="C509" s="63" t="s">
        <v>45</v>
      </c>
      <c r="D509" s="57" t="s">
        <v>322</v>
      </c>
      <c r="E509" s="42" t="s">
        <v>7077</v>
      </c>
      <c r="F509" s="57" t="s">
        <v>323</v>
      </c>
      <c r="G509" s="58" t="s">
        <v>3479</v>
      </c>
      <c r="H509" s="58" t="s">
        <v>3453</v>
      </c>
      <c r="I509" s="57" t="s">
        <v>2124</v>
      </c>
      <c r="J509" s="73">
        <v>7</v>
      </c>
      <c r="K509" s="57">
        <f t="shared" ref="K509:K511" si="32">(CEILING(J509*0.1,1))*1</f>
        <v>1</v>
      </c>
      <c r="L509" s="57">
        <v>62</v>
      </c>
      <c r="M509" s="57">
        <v>3.1</v>
      </c>
    </row>
    <row r="510" s="57" customFormat="1" ht="27.6" spans="1:13">
      <c r="A510" s="57" t="s">
        <v>7076</v>
      </c>
      <c r="B510" s="62">
        <v>509</v>
      </c>
      <c r="C510" s="63" t="s">
        <v>45</v>
      </c>
      <c r="D510" s="57" t="s">
        <v>322</v>
      </c>
      <c r="E510" s="42" t="s">
        <v>7077</v>
      </c>
      <c r="F510" s="57" t="s">
        <v>323</v>
      </c>
      <c r="G510" s="58" t="s">
        <v>3480</v>
      </c>
      <c r="H510" s="58" t="s">
        <v>3453</v>
      </c>
      <c r="I510" s="57" t="s">
        <v>2124</v>
      </c>
      <c r="J510" s="73">
        <v>97.4596</v>
      </c>
      <c r="K510" s="57">
        <f t="shared" si="32"/>
        <v>10</v>
      </c>
      <c r="L510" s="57">
        <v>1485</v>
      </c>
      <c r="M510" s="57">
        <v>3.1</v>
      </c>
    </row>
    <row r="511" s="57" customFormat="1" ht="27.6" spans="1:13">
      <c r="A511" s="57" t="s">
        <v>7076</v>
      </c>
      <c r="B511" s="62">
        <v>510</v>
      </c>
      <c r="C511" s="63" t="s">
        <v>45</v>
      </c>
      <c r="D511" s="57" t="s">
        <v>322</v>
      </c>
      <c r="E511" s="42" t="s">
        <v>7077</v>
      </c>
      <c r="F511" s="57" t="s">
        <v>323</v>
      </c>
      <c r="G511" s="58" t="s">
        <v>3481</v>
      </c>
      <c r="H511" s="58" t="s">
        <v>3453</v>
      </c>
      <c r="I511" s="57" t="s">
        <v>2124</v>
      </c>
      <c r="J511" s="73">
        <v>79.2529</v>
      </c>
      <c r="K511" s="57">
        <f t="shared" si="32"/>
        <v>8</v>
      </c>
      <c r="L511" s="57">
        <v>2143</v>
      </c>
      <c r="M511" s="57">
        <v>3.1</v>
      </c>
    </row>
    <row r="512" s="57" customFormat="1" ht="27.6" spans="1:13">
      <c r="A512" s="57" t="s">
        <v>7076</v>
      </c>
      <c r="B512" s="62">
        <v>511</v>
      </c>
      <c r="C512" s="63" t="s">
        <v>45</v>
      </c>
      <c r="D512" s="57" t="s">
        <v>322</v>
      </c>
      <c r="E512" s="42" t="s">
        <v>7077</v>
      </c>
      <c r="F512" s="58" t="s">
        <v>323</v>
      </c>
      <c r="G512" s="58" t="s">
        <v>4578</v>
      </c>
      <c r="H512" s="58" t="s">
        <v>3453</v>
      </c>
      <c r="I512" s="57" t="s">
        <v>2124</v>
      </c>
      <c r="J512" s="73">
        <v>9.8061</v>
      </c>
      <c r="K512" s="57">
        <v>0</v>
      </c>
      <c r="L512" s="57">
        <v>395</v>
      </c>
      <c r="M512" s="57">
        <v>3.1</v>
      </c>
    </row>
    <row r="513" s="57" customFormat="1" ht="55.2" spans="1:13">
      <c r="A513" s="57" t="s">
        <v>7076</v>
      </c>
      <c r="B513" s="62">
        <v>512</v>
      </c>
      <c r="C513" s="63" t="s">
        <v>45</v>
      </c>
      <c r="D513" s="63" t="s">
        <v>89</v>
      </c>
      <c r="E513" s="42" t="s">
        <v>7077</v>
      </c>
      <c r="F513" s="57" t="s">
        <v>114</v>
      </c>
      <c r="G513" s="58" t="s">
        <v>3441</v>
      </c>
      <c r="H513" s="58" t="s">
        <v>2849</v>
      </c>
      <c r="I513" s="63" t="s">
        <v>22</v>
      </c>
      <c r="J513" s="72">
        <v>2</v>
      </c>
      <c r="K513" s="57">
        <v>0</v>
      </c>
      <c r="L513" s="57">
        <v>7</v>
      </c>
      <c r="M513" s="57">
        <v>3.1</v>
      </c>
    </row>
    <row r="514" s="57" customFormat="1" ht="41.4" spans="1:13">
      <c r="A514" s="57" t="s">
        <v>7076</v>
      </c>
      <c r="B514" s="62">
        <v>513</v>
      </c>
      <c r="C514" s="63" t="s">
        <v>45</v>
      </c>
      <c r="D514" s="57" t="s">
        <v>53</v>
      </c>
      <c r="E514" s="42" t="s">
        <v>7077</v>
      </c>
      <c r="F514" s="57" t="s">
        <v>55</v>
      </c>
      <c r="G514" s="58" t="s">
        <v>3442</v>
      </c>
      <c r="H514" s="58" t="s">
        <v>2849</v>
      </c>
      <c r="I514" s="63" t="s">
        <v>22</v>
      </c>
      <c r="J514" s="72">
        <v>2</v>
      </c>
      <c r="K514" s="57">
        <f t="shared" ref="K514:K516" si="33">(CEILING(J514*0.2,1))*1</f>
        <v>1</v>
      </c>
      <c r="L514" s="57">
        <v>2</v>
      </c>
      <c r="M514" s="57">
        <v>3.1</v>
      </c>
    </row>
    <row r="515" s="57" customFormat="1" ht="41.4" spans="1:13">
      <c r="A515" s="57" t="s">
        <v>7076</v>
      </c>
      <c r="B515" s="62">
        <v>514</v>
      </c>
      <c r="C515" s="63" t="s">
        <v>45</v>
      </c>
      <c r="D515" s="57" t="s">
        <v>53</v>
      </c>
      <c r="E515" s="42" t="s">
        <v>7077</v>
      </c>
      <c r="F515" s="57" t="s">
        <v>249</v>
      </c>
      <c r="G515" s="58" t="s">
        <v>3451</v>
      </c>
      <c r="H515" s="58" t="s">
        <v>2849</v>
      </c>
      <c r="I515" s="63" t="s">
        <v>22</v>
      </c>
      <c r="J515" s="72">
        <v>1</v>
      </c>
      <c r="K515" s="57">
        <f t="shared" si="33"/>
        <v>1</v>
      </c>
      <c r="L515" s="57">
        <v>0.435</v>
      </c>
      <c r="M515" s="57">
        <v>3.1</v>
      </c>
    </row>
    <row r="516" s="57" customFormat="1" ht="41.4" spans="1:13">
      <c r="A516" s="57" t="s">
        <v>7076</v>
      </c>
      <c r="B516" s="62">
        <v>515</v>
      </c>
      <c r="C516" s="63" t="s">
        <v>45</v>
      </c>
      <c r="D516" s="57" t="s">
        <v>53</v>
      </c>
      <c r="E516" s="42" t="s">
        <v>7077</v>
      </c>
      <c r="F516" s="57" t="s">
        <v>304</v>
      </c>
      <c r="G516" s="58" t="s">
        <v>3443</v>
      </c>
      <c r="H516" s="58" t="s">
        <v>2849</v>
      </c>
      <c r="I516" s="63" t="s">
        <v>22</v>
      </c>
      <c r="J516" s="72">
        <v>1</v>
      </c>
      <c r="K516" s="57">
        <f t="shared" si="33"/>
        <v>1</v>
      </c>
      <c r="L516" s="57">
        <v>2</v>
      </c>
      <c r="M516" s="57">
        <v>3.1</v>
      </c>
    </row>
    <row r="517" s="57" customFormat="1" ht="41.4" spans="1:13">
      <c r="A517" s="57" t="s">
        <v>7076</v>
      </c>
      <c r="B517" s="62">
        <v>516</v>
      </c>
      <c r="C517" s="63" t="s">
        <v>45</v>
      </c>
      <c r="D517" s="57" t="s">
        <v>171</v>
      </c>
      <c r="E517" s="42" t="s">
        <v>7077</v>
      </c>
      <c r="F517" s="58" t="s">
        <v>172</v>
      </c>
      <c r="G517" s="58" t="s">
        <v>3381</v>
      </c>
      <c r="H517" s="58" t="s">
        <v>2299</v>
      </c>
      <c r="I517" s="63" t="s">
        <v>22</v>
      </c>
      <c r="J517" s="72">
        <v>2</v>
      </c>
      <c r="K517" s="57">
        <v>0</v>
      </c>
      <c r="L517" s="57">
        <v>0.1</v>
      </c>
      <c r="M517" s="57">
        <v>3.1</v>
      </c>
    </row>
    <row r="518" s="57" customFormat="1" ht="41.4" spans="1:13">
      <c r="A518" s="57" t="s">
        <v>7076</v>
      </c>
      <c r="B518" s="62">
        <v>517</v>
      </c>
      <c r="C518" s="63" t="s">
        <v>45</v>
      </c>
      <c r="D518" s="57" t="s">
        <v>322</v>
      </c>
      <c r="E518" s="42" t="s">
        <v>7077</v>
      </c>
      <c r="F518" s="57" t="s">
        <v>323</v>
      </c>
      <c r="G518" s="58" t="s">
        <v>3444</v>
      </c>
      <c r="H518" s="58" t="s">
        <v>2849</v>
      </c>
      <c r="I518" s="57" t="s">
        <v>2124</v>
      </c>
      <c r="J518" s="73">
        <v>4.4068</v>
      </c>
      <c r="K518" s="57">
        <f>(CEILING(J518*0.1,1))*1</f>
        <v>1</v>
      </c>
      <c r="L518" s="57">
        <v>18</v>
      </c>
      <c r="M518" s="57">
        <v>3.1</v>
      </c>
    </row>
    <row r="519" s="57" customFormat="1" ht="27.6" spans="1:13">
      <c r="A519" s="57" t="s">
        <v>7076</v>
      </c>
      <c r="B519" s="62">
        <v>518</v>
      </c>
      <c r="C519" s="63" t="s">
        <v>45</v>
      </c>
      <c r="D519" s="63" t="s">
        <v>89</v>
      </c>
      <c r="E519" s="42" t="s">
        <v>7077</v>
      </c>
      <c r="F519" s="57" t="s">
        <v>114</v>
      </c>
      <c r="G519" s="58" t="s">
        <v>3669</v>
      </c>
      <c r="H519" s="58" t="s">
        <v>3453</v>
      </c>
      <c r="I519" s="63" t="s">
        <v>22</v>
      </c>
      <c r="J519" s="72">
        <v>1</v>
      </c>
      <c r="K519" s="57">
        <v>0</v>
      </c>
      <c r="L519" s="57">
        <v>63</v>
      </c>
      <c r="M519" s="57">
        <v>3.1</v>
      </c>
    </row>
    <row r="520" s="57" customFormat="1" ht="27.6" spans="1:13">
      <c r="A520" s="57" t="s">
        <v>7076</v>
      </c>
      <c r="B520" s="62">
        <v>519</v>
      </c>
      <c r="C520" s="63" t="s">
        <v>45</v>
      </c>
      <c r="D520" s="57" t="s">
        <v>53</v>
      </c>
      <c r="E520" s="42" t="s">
        <v>7077</v>
      </c>
      <c r="F520" s="57" t="s">
        <v>55</v>
      </c>
      <c r="G520" s="58" t="s">
        <v>3465</v>
      </c>
      <c r="H520" s="58" t="s">
        <v>3453</v>
      </c>
      <c r="I520" s="63" t="s">
        <v>22</v>
      </c>
      <c r="J520" s="72">
        <v>3</v>
      </c>
      <c r="K520" s="57">
        <v>0</v>
      </c>
      <c r="L520" s="57">
        <v>135</v>
      </c>
      <c r="M520" s="57">
        <v>3.1</v>
      </c>
    </row>
    <row r="521" s="57" customFormat="1" ht="27.6" spans="1:13">
      <c r="A521" s="57" t="s">
        <v>7076</v>
      </c>
      <c r="B521" s="62">
        <v>520</v>
      </c>
      <c r="C521" s="63" t="s">
        <v>45</v>
      </c>
      <c r="D521" s="57" t="s">
        <v>322</v>
      </c>
      <c r="E521" s="42" t="s">
        <v>7077</v>
      </c>
      <c r="F521" s="58" t="s">
        <v>323</v>
      </c>
      <c r="G521" s="58" t="s">
        <v>3482</v>
      </c>
      <c r="H521" s="58" t="s">
        <v>3453</v>
      </c>
      <c r="I521" s="57" t="s">
        <v>2124</v>
      </c>
      <c r="J521" s="73">
        <v>12.2732</v>
      </c>
      <c r="K521" s="57">
        <v>0</v>
      </c>
      <c r="L521" s="57">
        <v>762</v>
      </c>
      <c r="M521" s="57">
        <v>3.1</v>
      </c>
    </row>
    <row r="522" s="57" customFormat="1" ht="55.2" spans="1:13">
      <c r="A522" s="57" t="s">
        <v>7076</v>
      </c>
      <c r="B522" s="62">
        <v>521</v>
      </c>
      <c r="C522" s="63" t="s">
        <v>45</v>
      </c>
      <c r="D522" s="63" t="s">
        <v>89</v>
      </c>
      <c r="E522" s="42" t="s">
        <v>7077</v>
      </c>
      <c r="F522" s="57" t="s">
        <v>114</v>
      </c>
      <c r="G522" s="58" t="s">
        <v>3441</v>
      </c>
      <c r="H522" s="58" t="s">
        <v>2849</v>
      </c>
      <c r="I522" s="63" t="s">
        <v>22</v>
      </c>
      <c r="J522" s="72">
        <v>3</v>
      </c>
      <c r="K522" s="57">
        <v>0</v>
      </c>
      <c r="L522" s="57">
        <v>10</v>
      </c>
      <c r="M522" s="57">
        <v>3.1</v>
      </c>
    </row>
    <row r="523" s="57" customFormat="1" ht="41.4" spans="1:13">
      <c r="A523" s="57" t="s">
        <v>7076</v>
      </c>
      <c r="B523" s="62">
        <v>522</v>
      </c>
      <c r="C523" s="63" t="s">
        <v>45</v>
      </c>
      <c r="D523" s="57" t="s">
        <v>53</v>
      </c>
      <c r="E523" s="42" t="s">
        <v>7077</v>
      </c>
      <c r="F523" s="58" t="s">
        <v>55</v>
      </c>
      <c r="G523" s="58" t="s">
        <v>3442</v>
      </c>
      <c r="H523" s="58" t="s">
        <v>2849</v>
      </c>
      <c r="I523" s="63" t="s">
        <v>22</v>
      </c>
      <c r="J523" s="72">
        <v>5</v>
      </c>
      <c r="K523" s="57">
        <f t="shared" ref="K523:K529" si="34">(CEILING(J523*0.2,1))*1</f>
        <v>1</v>
      </c>
      <c r="L523" s="57">
        <v>6</v>
      </c>
      <c r="M523" s="57">
        <v>3.1</v>
      </c>
    </row>
    <row r="524" s="57" customFormat="1" ht="41.4" spans="1:13">
      <c r="A524" s="57" t="s">
        <v>7076</v>
      </c>
      <c r="B524" s="62">
        <v>523</v>
      </c>
      <c r="C524" s="63" t="s">
        <v>45</v>
      </c>
      <c r="D524" s="57" t="s">
        <v>53</v>
      </c>
      <c r="E524" s="42" t="s">
        <v>7077</v>
      </c>
      <c r="F524" s="57" t="s">
        <v>304</v>
      </c>
      <c r="G524" s="58" t="s">
        <v>3443</v>
      </c>
      <c r="H524" s="58" t="s">
        <v>2849</v>
      </c>
      <c r="I524" s="63" t="s">
        <v>22</v>
      </c>
      <c r="J524" s="72">
        <v>2</v>
      </c>
      <c r="K524" s="57">
        <f t="shared" si="34"/>
        <v>1</v>
      </c>
      <c r="L524" s="57">
        <v>3</v>
      </c>
      <c r="M524" s="57">
        <v>3.1</v>
      </c>
    </row>
    <row r="525" s="57" customFormat="1" ht="41.4" spans="1:13">
      <c r="A525" s="57" t="s">
        <v>7076</v>
      </c>
      <c r="B525" s="62">
        <v>524</v>
      </c>
      <c r="C525" s="63" t="s">
        <v>45</v>
      </c>
      <c r="D525" s="57" t="s">
        <v>171</v>
      </c>
      <c r="E525" s="42" t="s">
        <v>7077</v>
      </c>
      <c r="F525" s="57" t="s">
        <v>172</v>
      </c>
      <c r="G525" s="58" t="s">
        <v>3381</v>
      </c>
      <c r="H525" s="58" t="s">
        <v>2299</v>
      </c>
      <c r="I525" s="63" t="s">
        <v>22</v>
      </c>
      <c r="J525" s="72">
        <v>3</v>
      </c>
      <c r="K525" s="57">
        <v>0</v>
      </c>
      <c r="L525" s="57">
        <v>0.15</v>
      </c>
      <c r="M525" s="57">
        <v>3.1</v>
      </c>
    </row>
    <row r="526" s="57" customFormat="1" ht="41.4" spans="1:13">
      <c r="A526" s="57" t="s">
        <v>7076</v>
      </c>
      <c r="B526" s="62">
        <v>525</v>
      </c>
      <c r="C526" s="63" t="s">
        <v>45</v>
      </c>
      <c r="D526" s="57" t="s">
        <v>322</v>
      </c>
      <c r="E526" s="42" t="s">
        <v>7077</v>
      </c>
      <c r="F526" s="57" t="s">
        <v>323</v>
      </c>
      <c r="G526" s="58" t="s">
        <v>3444</v>
      </c>
      <c r="H526" s="58" t="s">
        <v>2849</v>
      </c>
      <c r="I526" s="57" t="s">
        <v>2124</v>
      </c>
      <c r="J526" s="73">
        <v>8.02236</v>
      </c>
      <c r="K526" s="57">
        <f>(CEILING(J526*0.1,1))*1</f>
        <v>1</v>
      </c>
      <c r="L526" s="57">
        <v>34</v>
      </c>
      <c r="M526" s="57">
        <v>3.1</v>
      </c>
    </row>
    <row r="527" s="57" customFormat="1" ht="55.2" spans="1:13">
      <c r="A527" s="57" t="s">
        <v>7076</v>
      </c>
      <c r="B527" s="62">
        <v>526</v>
      </c>
      <c r="C527" s="63" t="s">
        <v>45</v>
      </c>
      <c r="D527" s="63" t="s">
        <v>89</v>
      </c>
      <c r="E527" s="42" t="s">
        <v>7077</v>
      </c>
      <c r="F527" s="58" t="s">
        <v>114</v>
      </c>
      <c r="G527" s="58" t="s">
        <v>3441</v>
      </c>
      <c r="H527" s="58" t="s">
        <v>2849</v>
      </c>
      <c r="I527" s="63" t="s">
        <v>22</v>
      </c>
      <c r="J527" s="72">
        <v>3</v>
      </c>
      <c r="K527" s="57">
        <v>0</v>
      </c>
      <c r="L527" s="57">
        <v>10</v>
      </c>
      <c r="M527" s="57">
        <v>3.1</v>
      </c>
    </row>
    <row r="528" s="57" customFormat="1" ht="41.4" spans="1:13">
      <c r="A528" s="57" t="s">
        <v>7076</v>
      </c>
      <c r="B528" s="62">
        <v>527</v>
      </c>
      <c r="C528" s="63" t="s">
        <v>45</v>
      </c>
      <c r="D528" s="57" t="s">
        <v>53</v>
      </c>
      <c r="E528" s="42" t="s">
        <v>7077</v>
      </c>
      <c r="F528" s="57" t="s">
        <v>55</v>
      </c>
      <c r="G528" s="58" t="s">
        <v>3442</v>
      </c>
      <c r="H528" s="58" t="s">
        <v>2849</v>
      </c>
      <c r="I528" s="63" t="s">
        <v>22</v>
      </c>
      <c r="J528" s="72">
        <v>7</v>
      </c>
      <c r="K528" s="57">
        <f t="shared" si="34"/>
        <v>2</v>
      </c>
      <c r="L528" s="57">
        <v>8</v>
      </c>
      <c r="M528" s="57">
        <v>3.1</v>
      </c>
    </row>
    <row r="529" s="57" customFormat="1" ht="41.4" spans="1:13">
      <c r="A529" s="57" t="s">
        <v>7076</v>
      </c>
      <c r="B529" s="62">
        <v>528</v>
      </c>
      <c r="C529" s="63" t="s">
        <v>45</v>
      </c>
      <c r="D529" s="57" t="s">
        <v>53</v>
      </c>
      <c r="E529" s="42" t="s">
        <v>7077</v>
      </c>
      <c r="F529" s="57" t="s">
        <v>304</v>
      </c>
      <c r="G529" s="58" t="s">
        <v>3443</v>
      </c>
      <c r="H529" s="58" t="s">
        <v>2849</v>
      </c>
      <c r="I529" s="63" t="s">
        <v>22</v>
      </c>
      <c r="J529" s="72">
        <v>1</v>
      </c>
      <c r="K529" s="57">
        <f t="shared" si="34"/>
        <v>1</v>
      </c>
      <c r="L529" s="57">
        <v>2</v>
      </c>
      <c r="M529" s="57">
        <v>3.1</v>
      </c>
    </row>
    <row r="530" s="57" customFormat="1" ht="41.4" spans="1:13">
      <c r="A530" s="57" t="s">
        <v>7076</v>
      </c>
      <c r="B530" s="62">
        <v>529</v>
      </c>
      <c r="C530" s="63" t="s">
        <v>45</v>
      </c>
      <c r="D530" s="57" t="s">
        <v>171</v>
      </c>
      <c r="E530" s="42" t="s">
        <v>7077</v>
      </c>
      <c r="F530" s="57" t="s">
        <v>172</v>
      </c>
      <c r="G530" s="58" t="s">
        <v>3381</v>
      </c>
      <c r="H530" s="58" t="s">
        <v>2299</v>
      </c>
      <c r="I530" s="63" t="s">
        <v>22</v>
      </c>
      <c r="J530" s="72">
        <v>3</v>
      </c>
      <c r="K530" s="57">
        <v>0</v>
      </c>
      <c r="L530" s="57">
        <v>0.15</v>
      </c>
      <c r="M530" s="57">
        <v>3.1</v>
      </c>
    </row>
    <row r="531" s="57" customFormat="1" ht="41.4" spans="1:13">
      <c r="A531" s="57" t="s">
        <v>7076</v>
      </c>
      <c r="B531" s="62">
        <v>530</v>
      </c>
      <c r="C531" s="63" t="s">
        <v>45</v>
      </c>
      <c r="D531" s="57" t="s">
        <v>322</v>
      </c>
      <c r="E531" s="42" t="s">
        <v>7077</v>
      </c>
      <c r="F531" s="58" t="s">
        <v>323</v>
      </c>
      <c r="G531" s="58" t="s">
        <v>3444</v>
      </c>
      <c r="H531" s="58" t="s">
        <v>2849</v>
      </c>
      <c r="I531" s="57" t="s">
        <v>2124</v>
      </c>
      <c r="J531" s="73">
        <v>9.54801</v>
      </c>
      <c r="K531" s="57">
        <f>(CEILING(J531*0.1,1))*1</f>
        <v>1</v>
      </c>
      <c r="L531" s="57">
        <v>40</v>
      </c>
      <c r="M531" s="57">
        <v>3.1</v>
      </c>
    </row>
    <row r="532" s="57" customFormat="1" ht="41.4" spans="1:13">
      <c r="A532" s="57" t="s">
        <v>7076</v>
      </c>
      <c r="B532" s="62">
        <v>531</v>
      </c>
      <c r="C532" s="63" t="s">
        <v>45</v>
      </c>
      <c r="D532" s="63" t="s">
        <v>89</v>
      </c>
      <c r="E532" s="42" t="s">
        <v>7077</v>
      </c>
      <c r="F532" s="57" t="s">
        <v>90</v>
      </c>
      <c r="G532" s="58" t="s">
        <v>6178</v>
      </c>
      <c r="H532" s="66" t="s">
        <v>2166</v>
      </c>
      <c r="I532" s="63" t="s">
        <v>22</v>
      </c>
      <c r="J532" s="72">
        <v>1</v>
      </c>
      <c r="K532" s="57">
        <v>0</v>
      </c>
      <c r="L532" s="57">
        <v>12</v>
      </c>
      <c r="M532" s="63">
        <v>3.2</v>
      </c>
    </row>
    <row r="533" s="57" customFormat="1" ht="69" spans="1:13">
      <c r="A533" s="57" t="s">
        <v>7076</v>
      </c>
      <c r="B533" s="62">
        <v>532</v>
      </c>
      <c r="C533" s="63" t="s">
        <v>45</v>
      </c>
      <c r="D533" s="57" t="s">
        <v>171</v>
      </c>
      <c r="E533" s="42" t="s">
        <v>7077</v>
      </c>
      <c r="F533" s="57" t="s">
        <v>172</v>
      </c>
      <c r="G533" s="58" t="s">
        <v>7178</v>
      </c>
      <c r="H533" s="58" t="s">
        <v>3256</v>
      </c>
      <c r="I533" s="63" t="s">
        <v>22</v>
      </c>
      <c r="J533" s="72">
        <v>1</v>
      </c>
      <c r="K533" s="57">
        <v>0</v>
      </c>
      <c r="L533" s="57">
        <v>0.3</v>
      </c>
      <c r="M533" s="57">
        <v>3.1</v>
      </c>
    </row>
    <row r="534" s="57" customFormat="1" ht="41.4" spans="1:13">
      <c r="A534" s="57" t="s">
        <v>7076</v>
      </c>
      <c r="B534" s="62">
        <v>533</v>
      </c>
      <c r="C534" s="63" t="s">
        <v>45</v>
      </c>
      <c r="D534" s="57" t="s">
        <v>53</v>
      </c>
      <c r="E534" s="42" t="s">
        <v>7077</v>
      </c>
      <c r="F534" s="57" t="s">
        <v>236</v>
      </c>
      <c r="G534" s="58" t="s">
        <v>2667</v>
      </c>
      <c r="H534" s="66" t="s">
        <v>2166</v>
      </c>
      <c r="I534" s="63" t="s">
        <v>22</v>
      </c>
      <c r="J534" s="72">
        <v>1</v>
      </c>
      <c r="K534" s="57">
        <f>(CEILING(J534*0.2,1))*1</f>
        <v>1</v>
      </c>
      <c r="L534" s="57">
        <v>1</v>
      </c>
      <c r="M534" s="63">
        <v>3.2</v>
      </c>
    </row>
    <row r="535" s="57" customFormat="1" ht="41.4" spans="1:13">
      <c r="A535" s="57" t="s">
        <v>7076</v>
      </c>
      <c r="B535" s="62">
        <v>534</v>
      </c>
      <c r="C535" s="63" t="s">
        <v>45</v>
      </c>
      <c r="D535" s="57" t="s">
        <v>322</v>
      </c>
      <c r="E535" s="42" t="s">
        <v>7077</v>
      </c>
      <c r="F535" s="58" t="s">
        <v>323</v>
      </c>
      <c r="G535" s="58" t="s">
        <v>2668</v>
      </c>
      <c r="H535" s="58" t="s">
        <v>2162</v>
      </c>
      <c r="I535" s="57" t="s">
        <v>2124</v>
      </c>
      <c r="J535" s="73">
        <v>19.5682</v>
      </c>
      <c r="K535" s="57">
        <f>(CEILING(J535*0.1,1))*1</f>
        <v>2</v>
      </c>
      <c r="L535" s="57">
        <v>553</v>
      </c>
      <c r="M535" s="63">
        <v>3.2</v>
      </c>
    </row>
    <row r="536" s="57" customFormat="1" ht="27.6" spans="1:13">
      <c r="A536" s="57" t="s">
        <v>7076</v>
      </c>
      <c r="B536" s="62">
        <v>535</v>
      </c>
      <c r="C536" s="63" t="s">
        <v>45</v>
      </c>
      <c r="D536" s="63" t="s">
        <v>89</v>
      </c>
      <c r="E536" s="42" t="s">
        <v>7077</v>
      </c>
      <c r="F536" s="57" t="s">
        <v>114</v>
      </c>
      <c r="G536" s="58" t="s">
        <v>7179</v>
      </c>
      <c r="H536" s="58" t="s">
        <v>7180</v>
      </c>
      <c r="I536" s="63" t="s">
        <v>22</v>
      </c>
      <c r="J536" s="72">
        <v>1</v>
      </c>
      <c r="K536" s="57">
        <v>0</v>
      </c>
      <c r="L536" s="57">
        <v>11</v>
      </c>
      <c r="M536" s="57">
        <v>3.1</v>
      </c>
    </row>
    <row r="537" s="57" customFormat="1" ht="41.4" spans="1:13">
      <c r="A537" s="57" t="s">
        <v>7076</v>
      </c>
      <c r="B537" s="62">
        <v>536</v>
      </c>
      <c r="C537" s="63" t="s">
        <v>45</v>
      </c>
      <c r="D537" s="57" t="s">
        <v>53</v>
      </c>
      <c r="E537" s="42" t="s">
        <v>7077</v>
      </c>
      <c r="F537" s="57" t="s">
        <v>55</v>
      </c>
      <c r="G537" s="58" t="s">
        <v>2687</v>
      </c>
      <c r="H537" s="58" t="s">
        <v>2158</v>
      </c>
      <c r="I537" s="63" t="s">
        <v>22</v>
      </c>
      <c r="J537" s="72">
        <v>2</v>
      </c>
      <c r="K537" s="57">
        <f>(CEILING(J537*0.2,1))*1</f>
        <v>1</v>
      </c>
      <c r="L537" s="57">
        <v>8</v>
      </c>
      <c r="M537" s="63">
        <v>3.2</v>
      </c>
    </row>
    <row r="538" s="57" customFormat="1" ht="41.4" spans="1:13">
      <c r="A538" s="57" t="s">
        <v>7076</v>
      </c>
      <c r="B538" s="62">
        <v>537</v>
      </c>
      <c r="C538" s="63" t="s">
        <v>45</v>
      </c>
      <c r="D538" s="57" t="s">
        <v>322</v>
      </c>
      <c r="E538" s="42" t="s">
        <v>7077</v>
      </c>
      <c r="F538" s="58" t="s">
        <v>323</v>
      </c>
      <c r="G538" s="58" t="s">
        <v>2688</v>
      </c>
      <c r="H538" s="58" t="s">
        <v>2162</v>
      </c>
      <c r="I538" s="57" t="s">
        <v>2124</v>
      </c>
      <c r="J538" s="73">
        <v>25.7401</v>
      </c>
      <c r="K538" s="57">
        <f>(CEILING(J538*0.1,1))*1</f>
        <v>3</v>
      </c>
      <c r="L538" s="57">
        <v>414</v>
      </c>
      <c r="M538" s="63">
        <v>3.2</v>
      </c>
    </row>
    <row r="539" s="57" customFormat="1" ht="41.4" spans="1:13">
      <c r="A539" s="57" t="s">
        <v>7076</v>
      </c>
      <c r="B539" s="62">
        <v>538</v>
      </c>
      <c r="C539" s="63" t="s">
        <v>45</v>
      </c>
      <c r="D539" s="57" t="s">
        <v>53</v>
      </c>
      <c r="E539" s="42" t="s">
        <v>7077</v>
      </c>
      <c r="F539" s="57" t="s">
        <v>55</v>
      </c>
      <c r="G539" s="58" t="s">
        <v>3638</v>
      </c>
      <c r="H539" s="58" t="s">
        <v>2356</v>
      </c>
      <c r="I539" s="63" t="s">
        <v>22</v>
      </c>
      <c r="J539" s="72">
        <v>7</v>
      </c>
      <c r="K539" s="57">
        <v>0</v>
      </c>
      <c r="L539" s="57">
        <v>252</v>
      </c>
      <c r="M539" s="63">
        <v>3.2</v>
      </c>
    </row>
    <row r="540" s="57" customFormat="1" ht="41.4" spans="1:13">
      <c r="A540" s="57" t="s">
        <v>7076</v>
      </c>
      <c r="B540" s="62">
        <v>539</v>
      </c>
      <c r="C540" s="63" t="s">
        <v>45</v>
      </c>
      <c r="D540" s="57" t="s">
        <v>53</v>
      </c>
      <c r="E540" s="42" t="s">
        <v>7077</v>
      </c>
      <c r="F540" s="57" t="s">
        <v>249</v>
      </c>
      <c r="G540" s="58" t="s">
        <v>7181</v>
      </c>
      <c r="H540" s="58" t="s">
        <v>2356</v>
      </c>
      <c r="I540" s="63" t="s">
        <v>22</v>
      </c>
      <c r="J540" s="72">
        <v>1</v>
      </c>
      <c r="K540" s="57">
        <f t="shared" ref="K540:K545" si="35">(CEILING(J540*0.2,1))*1</f>
        <v>1</v>
      </c>
      <c r="L540" s="57">
        <v>2</v>
      </c>
      <c r="M540" s="63">
        <v>3.2</v>
      </c>
    </row>
    <row r="541" s="57" customFormat="1" ht="41.4" spans="1:13">
      <c r="A541" s="57" t="s">
        <v>7076</v>
      </c>
      <c r="B541" s="62">
        <v>540</v>
      </c>
      <c r="C541" s="63" t="s">
        <v>45</v>
      </c>
      <c r="D541" s="57" t="s">
        <v>53</v>
      </c>
      <c r="E541" s="42" t="s">
        <v>7077</v>
      </c>
      <c r="F541" s="57" t="s">
        <v>249</v>
      </c>
      <c r="G541" s="58" t="s">
        <v>7182</v>
      </c>
      <c r="H541" s="58" t="s">
        <v>2356</v>
      </c>
      <c r="I541" s="63" t="s">
        <v>22</v>
      </c>
      <c r="J541" s="72">
        <v>1</v>
      </c>
      <c r="K541" s="57">
        <v>0</v>
      </c>
      <c r="L541" s="57">
        <v>13</v>
      </c>
      <c r="M541" s="63">
        <v>3.2</v>
      </c>
    </row>
    <row r="542" s="57" customFormat="1" ht="41.4" spans="1:13">
      <c r="A542" s="57" t="s">
        <v>7076</v>
      </c>
      <c r="B542" s="62">
        <v>541</v>
      </c>
      <c r="C542" s="63" t="s">
        <v>45</v>
      </c>
      <c r="D542" s="57" t="s">
        <v>322</v>
      </c>
      <c r="E542" s="42" t="s">
        <v>7077</v>
      </c>
      <c r="F542" s="57" t="s">
        <v>323</v>
      </c>
      <c r="G542" s="58" t="s">
        <v>3645</v>
      </c>
      <c r="H542" s="58" t="s">
        <v>2988</v>
      </c>
      <c r="I542" s="57" t="s">
        <v>2124</v>
      </c>
      <c r="J542" s="73">
        <v>14.9543</v>
      </c>
      <c r="K542" s="57">
        <v>0</v>
      </c>
      <c r="L542" s="57">
        <v>622</v>
      </c>
      <c r="M542" s="63">
        <v>3.2</v>
      </c>
    </row>
    <row r="543" s="57" customFormat="1" ht="41.4" spans="1:13">
      <c r="A543" s="57" t="s">
        <v>7076</v>
      </c>
      <c r="B543" s="62">
        <v>542</v>
      </c>
      <c r="C543" s="63" t="s">
        <v>45</v>
      </c>
      <c r="D543" s="57" t="s">
        <v>53</v>
      </c>
      <c r="E543" s="42" t="s">
        <v>7077</v>
      </c>
      <c r="F543" s="57" t="s">
        <v>55</v>
      </c>
      <c r="G543" s="58" t="s">
        <v>3797</v>
      </c>
      <c r="H543" s="58" t="s">
        <v>2356</v>
      </c>
      <c r="I543" s="63" t="s">
        <v>22</v>
      </c>
      <c r="J543" s="72">
        <v>3</v>
      </c>
      <c r="K543" s="57">
        <f t="shared" si="35"/>
        <v>1</v>
      </c>
      <c r="L543" s="57">
        <v>32</v>
      </c>
      <c r="M543" s="63">
        <v>3.2</v>
      </c>
    </row>
    <row r="544" s="57" customFormat="1" ht="41.4" spans="1:13">
      <c r="A544" s="57" t="s">
        <v>7076</v>
      </c>
      <c r="B544" s="62">
        <v>543</v>
      </c>
      <c r="C544" s="63" t="s">
        <v>45</v>
      </c>
      <c r="D544" s="57" t="s">
        <v>53</v>
      </c>
      <c r="E544" s="42" t="s">
        <v>7077</v>
      </c>
      <c r="F544" s="58" t="s">
        <v>249</v>
      </c>
      <c r="G544" s="58" t="s">
        <v>6234</v>
      </c>
      <c r="H544" s="58" t="s">
        <v>2356</v>
      </c>
      <c r="I544" s="63" t="s">
        <v>22</v>
      </c>
      <c r="J544" s="72">
        <v>1</v>
      </c>
      <c r="K544" s="57">
        <f t="shared" si="35"/>
        <v>1</v>
      </c>
      <c r="L544" s="57">
        <v>1</v>
      </c>
      <c r="M544" s="63">
        <v>3.2</v>
      </c>
    </row>
    <row r="545" s="57" customFormat="1" ht="41.4" spans="1:13">
      <c r="A545" s="57" t="s">
        <v>7076</v>
      </c>
      <c r="B545" s="62">
        <v>544</v>
      </c>
      <c r="C545" s="63" t="s">
        <v>45</v>
      </c>
      <c r="D545" s="57" t="s">
        <v>53</v>
      </c>
      <c r="E545" s="42" t="s">
        <v>7077</v>
      </c>
      <c r="F545" s="57" t="s">
        <v>249</v>
      </c>
      <c r="G545" s="58" t="s">
        <v>7183</v>
      </c>
      <c r="H545" s="58" t="s">
        <v>2356</v>
      </c>
      <c r="I545" s="63" t="s">
        <v>22</v>
      </c>
      <c r="J545" s="72">
        <v>1</v>
      </c>
      <c r="K545" s="57">
        <f t="shared" si="35"/>
        <v>1</v>
      </c>
      <c r="L545" s="57">
        <v>3</v>
      </c>
      <c r="M545" s="63">
        <v>3.2</v>
      </c>
    </row>
    <row r="546" s="57" customFormat="1" ht="41.4" spans="1:13">
      <c r="A546" s="57" t="s">
        <v>7076</v>
      </c>
      <c r="B546" s="62">
        <v>545</v>
      </c>
      <c r="C546" s="63" t="s">
        <v>45</v>
      </c>
      <c r="D546" s="57" t="s">
        <v>322</v>
      </c>
      <c r="E546" s="42" t="s">
        <v>7077</v>
      </c>
      <c r="F546" s="57" t="s">
        <v>323</v>
      </c>
      <c r="G546" s="58" t="s">
        <v>3799</v>
      </c>
      <c r="H546" s="58" t="s">
        <v>2358</v>
      </c>
      <c r="I546" s="57" t="s">
        <v>2124</v>
      </c>
      <c r="J546" s="73">
        <v>20.4494</v>
      </c>
      <c r="K546" s="57">
        <f>(CEILING(J546*0.1,1))*1</f>
        <v>3</v>
      </c>
      <c r="L546" s="57">
        <v>411</v>
      </c>
      <c r="M546" s="63">
        <v>3.2</v>
      </c>
    </row>
    <row r="547" s="57" customFormat="1" ht="27.6" spans="1:13">
      <c r="A547" s="57" t="s">
        <v>7076</v>
      </c>
      <c r="B547" s="62">
        <v>546</v>
      </c>
      <c r="C547" s="63" t="s">
        <v>45</v>
      </c>
      <c r="D547" s="63" t="s">
        <v>89</v>
      </c>
      <c r="E547" s="42" t="s">
        <v>7077</v>
      </c>
      <c r="F547" s="57" t="s">
        <v>114</v>
      </c>
      <c r="G547" s="58" t="s">
        <v>6195</v>
      </c>
      <c r="H547" s="58" t="s">
        <v>2134</v>
      </c>
      <c r="I547" s="63" t="s">
        <v>22</v>
      </c>
      <c r="J547" s="72">
        <v>1</v>
      </c>
      <c r="K547" s="57">
        <v>0</v>
      </c>
      <c r="L547" s="57">
        <v>10</v>
      </c>
      <c r="M547" s="57">
        <v>3.1</v>
      </c>
    </row>
    <row r="548" s="57" customFormat="1" ht="41.4" spans="1:13">
      <c r="A548" s="57" t="s">
        <v>7076</v>
      </c>
      <c r="B548" s="62">
        <v>547</v>
      </c>
      <c r="C548" s="63" t="s">
        <v>45</v>
      </c>
      <c r="D548" s="57" t="s">
        <v>53</v>
      </c>
      <c r="E548" s="42" t="s">
        <v>7077</v>
      </c>
      <c r="F548" s="57" t="s">
        <v>55</v>
      </c>
      <c r="G548" s="58" t="s">
        <v>4077</v>
      </c>
      <c r="H548" s="58" t="s">
        <v>2356</v>
      </c>
      <c r="I548" s="63" t="s">
        <v>22</v>
      </c>
      <c r="J548" s="72">
        <v>6</v>
      </c>
      <c r="K548" s="57">
        <v>0</v>
      </c>
      <c r="L548" s="57">
        <v>165</v>
      </c>
      <c r="M548" s="63">
        <v>3.2</v>
      </c>
    </row>
    <row r="549" s="57" customFormat="1" ht="41.4" spans="1:13">
      <c r="A549" s="57" t="s">
        <v>7076</v>
      </c>
      <c r="B549" s="62">
        <v>548</v>
      </c>
      <c r="C549" s="63" t="s">
        <v>45</v>
      </c>
      <c r="D549" s="57" t="s">
        <v>53</v>
      </c>
      <c r="E549" s="42" t="s">
        <v>7077</v>
      </c>
      <c r="F549" s="58" t="s">
        <v>249</v>
      </c>
      <c r="G549" s="58" t="s">
        <v>6196</v>
      </c>
      <c r="H549" s="58" t="s">
        <v>2356</v>
      </c>
      <c r="I549" s="63" t="s">
        <v>22</v>
      </c>
      <c r="J549" s="72">
        <v>1</v>
      </c>
      <c r="K549" s="57">
        <v>0</v>
      </c>
      <c r="L549" s="57">
        <v>7</v>
      </c>
      <c r="M549" s="63">
        <v>3.2</v>
      </c>
    </row>
    <row r="550" s="57" customFormat="1" ht="41.4" spans="1:13">
      <c r="A550" s="57" t="s">
        <v>7076</v>
      </c>
      <c r="B550" s="62">
        <v>549</v>
      </c>
      <c r="C550" s="63" t="s">
        <v>45</v>
      </c>
      <c r="D550" s="57" t="s">
        <v>322</v>
      </c>
      <c r="E550" s="42" t="s">
        <v>7077</v>
      </c>
      <c r="F550" s="57" t="s">
        <v>323</v>
      </c>
      <c r="G550" s="58" t="s">
        <v>4081</v>
      </c>
      <c r="H550" s="58" t="s">
        <v>2358</v>
      </c>
      <c r="I550" s="57" t="s">
        <v>2124</v>
      </c>
      <c r="J550" s="73">
        <v>20.0338</v>
      </c>
      <c r="K550" s="57">
        <v>0</v>
      </c>
      <c r="L550" s="57">
        <v>726</v>
      </c>
      <c r="M550" s="63">
        <v>3.2</v>
      </c>
    </row>
    <row r="551" s="57" customFormat="1" ht="27.6" spans="1:13">
      <c r="A551" s="57" t="s">
        <v>7076</v>
      </c>
      <c r="B551" s="62">
        <v>550</v>
      </c>
      <c r="C551" s="63" t="s">
        <v>45</v>
      </c>
      <c r="D551" s="63" t="s">
        <v>89</v>
      </c>
      <c r="E551" s="42" t="s">
        <v>7077</v>
      </c>
      <c r="F551" s="57" t="s">
        <v>114</v>
      </c>
      <c r="G551" s="58" t="s">
        <v>6195</v>
      </c>
      <c r="H551" s="58" t="s">
        <v>2134</v>
      </c>
      <c r="I551" s="63" t="s">
        <v>22</v>
      </c>
      <c r="J551" s="72">
        <v>1</v>
      </c>
      <c r="K551" s="57">
        <v>0</v>
      </c>
      <c r="L551" s="57">
        <v>10</v>
      </c>
      <c r="M551" s="57">
        <v>3.1</v>
      </c>
    </row>
    <row r="552" s="57" customFormat="1" ht="41.4" spans="1:13">
      <c r="A552" s="57" t="s">
        <v>7076</v>
      </c>
      <c r="B552" s="62">
        <v>551</v>
      </c>
      <c r="C552" s="63" t="s">
        <v>45</v>
      </c>
      <c r="D552" s="57" t="s">
        <v>53</v>
      </c>
      <c r="E552" s="42" t="s">
        <v>7077</v>
      </c>
      <c r="F552" s="57" t="s">
        <v>55</v>
      </c>
      <c r="G552" s="58" t="s">
        <v>4077</v>
      </c>
      <c r="H552" s="58" t="s">
        <v>2356</v>
      </c>
      <c r="I552" s="63" t="s">
        <v>22</v>
      </c>
      <c r="J552" s="72">
        <v>6</v>
      </c>
      <c r="K552" s="57">
        <v>0</v>
      </c>
      <c r="L552" s="57">
        <v>165</v>
      </c>
      <c r="M552" s="63">
        <v>3.2</v>
      </c>
    </row>
    <row r="553" s="57" customFormat="1" ht="41.4" spans="1:13">
      <c r="A553" s="57" t="s">
        <v>7076</v>
      </c>
      <c r="B553" s="62">
        <v>552</v>
      </c>
      <c r="C553" s="63" t="s">
        <v>45</v>
      </c>
      <c r="D553" s="57" t="s">
        <v>53</v>
      </c>
      <c r="E553" s="42" t="s">
        <v>7077</v>
      </c>
      <c r="F553" s="57" t="s">
        <v>249</v>
      </c>
      <c r="G553" s="58" t="s">
        <v>6196</v>
      </c>
      <c r="H553" s="58" t="s">
        <v>2356</v>
      </c>
      <c r="I553" s="63" t="s">
        <v>22</v>
      </c>
      <c r="J553" s="72">
        <v>1</v>
      </c>
      <c r="K553" s="57">
        <v>0</v>
      </c>
      <c r="L553" s="57">
        <v>7</v>
      </c>
      <c r="M553" s="63">
        <v>3.2</v>
      </c>
    </row>
    <row r="554" s="57" customFormat="1" ht="41.4" spans="1:13">
      <c r="A554" s="57" t="s">
        <v>7076</v>
      </c>
      <c r="B554" s="62">
        <v>553</v>
      </c>
      <c r="C554" s="63" t="s">
        <v>45</v>
      </c>
      <c r="D554" s="57" t="s">
        <v>322</v>
      </c>
      <c r="E554" s="42" t="s">
        <v>7077</v>
      </c>
      <c r="F554" s="58" t="s">
        <v>323</v>
      </c>
      <c r="G554" s="58" t="s">
        <v>4081</v>
      </c>
      <c r="H554" s="58" t="s">
        <v>2358</v>
      </c>
      <c r="I554" s="57" t="s">
        <v>2124</v>
      </c>
      <c r="J554" s="73">
        <v>20.5049</v>
      </c>
      <c r="K554" s="57">
        <v>0</v>
      </c>
      <c r="L554" s="57">
        <v>743</v>
      </c>
      <c r="M554" s="63">
        <v>3.2</v>
      </c>
    </row>
    <row r="555" s="57" customFormat="1" ht="41.4" spans="1:13">
      <c r="A555" s="57" t="s">
        <v>7076</v>
      </c>
      <c r="B555" s="62">
        <v>554</v>
      </c>
      <c r="C555" s="63" t="s">
        <v>45</v>
      </c>
      <c r="D555" s="57" t="s">
        <v>53</v>
      </c>
      <c r="E555" s="42" t="s">
        <v>7077</v>
      </c>
      <c r="F555" s="57" t="s">
        <v>249</v>
      </c>
      <c r="G555" s="58" t="s">
        <v>6234</v>
      </c>
      <c r="H555" s="58" t="s">
        <v>2356</v>
      </c>
      <c r="I555" s="63" t="s">
        <v>22</v>
      </c>
      <c r="J555" s="72">
        <v>1</v>
      </c>
      <c r="K555" s="57">
        <f>(CEILING(J555*0.2,1))*1</f>
        <v>1</v>
      </c>
      <c r="L555" s="57">
        <v>1</v>
      </c>
      <c r="M555" s="63">
        <v>3.2</v>
      </c>
    </row>
    <row r="556" s="57" customFormat="1" ht="41.4" spans="1:13">
      <c r="A556" s="57" t="s">
        <v>7076</v>
      </c>
      <c r="B556" s="62">
        <v>555</v>
      </c>
      <c r="C556" s="63" t="s">
        <v>45</v>
      </c>
      <c r="D556" s="57" t="s">
        <v>53</v>
      </c>
      <c r="E556" s="42" t="s">
        <v>7077</v>
      </c>
      <c r="F556" s="57" t="s">
        <v>249</v>
      </c>
      <c r="G556" s="58" t="s">
        <v>7183</v>
      </c>
      <c r="H556" s="58" t="s">
        <v>2356</v>
      </c>
      <c r="I556" s="63" t="s">
        <v>22</v>
      </c>
      <c r="J556" s="72">
        <v>1</v>
      </c>
      <c r="K556" s="57">
        <f>(CEILING(J556*0.2,1))*1</f>
        <v>1</v>
      </c>
      <c r="L556" s="57">
        <v>3</v>
      </c>
      <c r="M556" s="63">
        <v>3.2</v>
      </c>
    </row>
    <row r="557" s="57" customFormat="1" ht="41.4" spans="1:13">
      <c r="A557" s="57" t="s">
        <v>7076</v>
      </c>
      <c r="B557" s="62">
        <v>556</v>
      </c>
      <c r="C557" s="63" t="s">
        <v>45</v>
      </c>
      <c r="D557" s="57" t="s">
        <v>53</v>
      </c>
      <c r="E557" s="42" t="s">
        <v>7077</v>
      </c>
      <c r="F557" s="58" t="s">
        <v>55</v>
      </c>
      <c r="G557" s="58" t="s">
        <v>6254</v>
      </c>
      <c r="H557" s="58" t="s">
        <v>2356</v>
      </c>
      <c r="I557" s="63" t="s">
        <v>22</v>
      </c>
      <c r="J557" s="72">
        <v>2</v>
      </c>
      <c r="K557" s="57">
        <v>0</v>
      </c>
      <c r="L557" s="57">
        <v>47.6</v>
      </c>
      <c r="M557" s="63">
        <v>3.2</v>
      </c>
    </row>
    <row r="558" s="57" customFormat="1" ht="41.4" spans="1:13">
      <c r="A558" s="57" t="s">
        <v>7076</v>
      </c>
      <c r="B558" s="62">
        <v>557</v>
      </c>
      <c r="C558" s="63" t="s">
        <v>45</v>
      </c>
      <c r="D558" s="57" t="s">
        <v>53</v>
      </c>
      <c r="E558" s="42" t="s">
        <v>7077</v>
      </c>
      <c r="F558" s="57" t="s">
        <v>55</v>
      </c>
      <c r="G558" s="58" t="s">
        <v>4028</v>
      </c>
      <c r="H558" s="58" t="s">
        <v>2356</v>
      </c>
      <c r="I558" s="63" t="s">
        <v>22</v>
      </c>
      <c r="J558" s="72">
        <v>3</v>
      </c>
      <c r="K558" s="57">
        <v>0</v>
      </c>
      <c r="L558" s="57">
        <v>142.5</v>
      </c>
      <c r="M558" s="63">
        <v>3.2</v>
      </c>
    </row>
    <row r="559" s="57" customFormat="1" ht="41.4" spans="1:13">
      <c r="A559" s="57" t="s">
        <v>7076</v>
      </c>
      <c r="B559" s="62">
        <v>558</v>
      </c>
      <c r="C559" s="63" t="s">
        <v>45</v>
      </c>
      <c r="D559" s="57" t="s">
        <v>53</v>
      </c>
      <c r="E559" s="42" t="s">
        <v>7077</v>
      </c>
      <c r="F559" s="57" t="s">
        <v>249</v>
      </c>
      <c r="G559" s="58" t="s">
        <v>7184</v>
      </c>
      <c r="H559" s="58" t="s">
        <v>2356</v>
      </c>
      <c r="I559" s="63" t="s">
        <v>22</v>
      </c>
      <c r="J559" s="72">
        <v>1</v>
      </c>
      <c r="K559" s="57">
        <v>0</v>
      </c>
      <c r="L559" s="57">
        <v>17</v>
      </c>
      <c r="M559" s="63">
        <v>3.2</v>
      </c>
    </row>
    <row r="560" s="57" customFormat="1" ht="41.4" spans="1:13">
      <c r="A560" s="57" t="s">
        <v>7076</v>
      </c>
      <c r="B560" s="62">
        <v>559</v>
      </c>
      <c r="C560" s="63" t="s">
        <v>45</v>
      </c>
      <c r="D560" s="57" t="s">
        <v>322</v>
      </c>
      <c r="E560" s="42" t="s">
        <v>7077</v>
      </c>
      <c r="F560" s="57" t="s">
        <v>323</v>
      </c>
      <c r="G560" s="58" t="s">
        <v>4034</v>
      </c>
      <c r="H560" s="58" t="s">
        <v>2988</v>
      </c>
      <c r="I560" s="57" t="s">
        <v>2124</v>
      </c>
      <c r="J560" s="73">
        <v>8.17195</v>
      </c>
      <c r="K560" s="57">
        <v>0</v>
      </c>
      <c r="L560" s="57">
        <v>389</v>
      </c>
      <c r="M560" s="63">
        <v>3.2</v>
      </c>
    </row>
    <row r="561" s="57" customFormat="1" ht="41.4" spans="1:13">
      <c r="A561" s="57" t="s">
        <v>7076</v>
      </c>
      <c r="B561" s="62">
        <v>560</v>
      </c>
      <c r="C561" s="63" t="s">
        <v>45</v>
      </c>
      <c r="D561" s="63" t="s">
        <v>89</v>
      </c>
      <c r="E561" s="42" t="s">
        <v>7077</v>
      </c>
      <c r="F561" s="57" t="s">
        <v>114</v>
      </c>
      <c r="G561" s="58" t="s">
        <v>3821</v>
      </c>
      <c r="H561" s="58" t="s">
        <v>2638</v>
      </c>
      <c r="I561" s="63" t="s">
        <v>22</v>
      </c>
      <c r="J561" s="72">
        <v>1</v>
      </c>
      <c r="K561" s="57">
        <v>0</v>
      </c>
      <c r="L561" s="57">
        <v>7</v>
      </c>
      <c r="M561" s="63">
        <v>3.2</v>
      </c>
    </row>
    <row r="562" s="57" customFormat="1" ht="41.4" spans="1:13">
      <c r="A562" s="57" t="s">
        <v>7076</v>
      </c>
      <c r="B562" s="62">
        <v>561</v>
      </c>
      <c r="C562" s="63" t="s">
        <v>45</v>
      </c>
      <c r="D562" s="57" t="s">
        <v>53</v>
      </c>
      <c r="E562" s="42" t="s">
        <v>7077</v>
      </c>
      <c r="F562" s="58" t="s">
        <v>55</v>
      </c>
      <c r="G562" s="58" t="s">
        <v>3618</v>
      </c>
      <c r="H562" s="58" t="s">
        <v>2121</v>
      </c>
      <c r="I562" s="63" t="s">
        <v>22</v>
      </c>
      <c r="J562" s="72">
        <v>4</v>
      </c>
      <c r="K562" s="57">
        <f t="shared" ref="K562:K564" si="36">(CEILING(J562*0.2,1))*1</f>
        <v>1</v>
      </c>
      <c r="L562" s="57">
        <v>9</v>
      </c>
      <c r="M562" s="63">
        <v>3.2</v>
      </c>
    </row>
    <row r="563" s="57" customFormat="1" ht="41.4" spans="1:13">
      <c r="A563" s="57" t="s">
        <v>7076</v>
      </c>
      <c r="B563" s="62">
        <v>562</v>
      </c>
      <c r="C563" s="63" t="s">
        <v>45</v>
      </c>
      <c r="D563" s="57" t="s">
        <v>53</v>
      </c>
      <c r="E563" s="42" t="s">
        <v>7077</v>
      </c>
      <c r="F563" s="57" t="s">
        <v>304</v>
      </c>
      <c r="G563" s="58" t="s">
        <v>3823</v>
      </c>
      <c r="H563" s="58" t="s">
        <v>2121</v>
      </c>
      <c r="I563" s="63" t="s">
        <v>22</v>
      </c>
      <c r="J563" s="72">
        <v>1</v>
      </c>
      <c r="K563" s="57">
        <f t="shared" si="36"/>
        <v>1</v>
      </c>
      <c r="L563" s="57">
        <v>4</v>
      </c>
      <c r="M563" s="63">
        <v>3.2</v>
      </c>
    </row>
    <row r="564" s="57" customFormat="1" ht="41.4" spans="1:13">
      <c r="A564" s="57" t="s">
        <v>7076</v>
      </c>
      <c r="B564" s="62">
        <v>563</v>
      </c>
      <c r="C564" s="63" t="s">
        <v>45</v>
      </c>
      <c r="D564" s="57" t="s">
        <v>53</v>
      </c>
      <c r="E564" s="42" t="s">
        <v>7077</v>
      </c>
      <c r="F564" s="57" t="s">
        <v>249</v>
      </c>
      <c r="G564" s="58" t="s">
        <v>4364</v>
      </c>
      <c r="H564" s="58" t="s">
        <v>2121</v>
      </c>
      <c r="I564" s="63" t="s">
        <v>22</v>
      </c>
      <c r="J564" s="72">
        <v>1</v>
      </c>
      <c r="K564" s="57">
        <f t="shared" si="36"/>
        <v>1</v>
      </c>
      <c r="L564" s="57">
        <v>1</v>
      </c>
      <c r="M564" s="63">
        <v>3.2</v>
      </c>
    </row>
    <row r="565" s="57" customFormat="1" ht="41.4" spans="1:13">
      <c r="A565" s="57" t="s">
        <v>7076</v>
      </c>
      <c r="B565" s="62">
        <v>564</v>
      </c>
      <c r="C565" s="63" t="s">
        <v>45</v>
      </c>
      <c r="D565" s="57" t="s">
        <v>322</v>
      </c>
      <c r="E565" s="42" t="s">
        <v>7077</v>
      </c>
      <c r="F565" s="57" t="s">
        <v>323</v>
      </c>
      <c r="G565" s="58" t="s">
        <v>3619</v>
      </c>
      <c r="H565" s="58" t="s">
        <v>2123</v>
      </c>
      <c r="I565" s="57" t="s">
        <v>2124</v>
      </c>
      <c r="J565" s="73">
        <v>6.8006</v>
      </c>
      <c r="K565" s="57">
        <f>(CEILING(J565*0.1,1))*1</f>
        <v>1</v>
      </c>
      <c r="L565" s="57">
        <v>57</v>
      </c>
      <c r="M565" s="63">
        <v>3.2</v>
      </c>
    </row>
    <row r="566" s="57" customFormat="1" ht="41.4" spans="1:13">
      <c r="A566" s="57" t="s">
        <v>7076</v>
      </c>
      <c r="B566" s="62">
        <v>565</v>
      </c>
      <c r="C566" s="63" t="s">
        <v>45</v>
      </c>
      <c r="D566" s="57" t="s">
        <v>53</v>
      </c>
      <c r="E566" s="42" t="s">
        <v>7077</v>
      </c>
      <c r="F566" s="57" t="s">
        <v>249</v>
      </c>
      <c r="G566" s="58" t="s">
        <v>4364</v>
      </c>
      <c r="H566" s="58" t="s">
        <v>2121</v>
      </c>
      <c r="I566" s="63" t="s">
        <v>22</v>
      </c>
      <c r="J566" s="72">
        <v>1</v>
      </c>
      <c r="K566" s="57">
        <f t="shared" ref="K566:K572" si="37">(CEILING(J566*0.2,1))*1</f>
        <v>1</v>
      </c>
      <c r="L566" s="57">
        <v>1</v>
      </c>
      <c r="M566" s="63">
        <v>3.2</v>
      </c>
    </row>
    <row r="567" s="57" customFormat="1" ht="41.4" spans="1:13">
      <c r="A567" s="57" t="s">
        <v>7076</v>
      </c>
      <c r="B567" s="62">
        <v>566</v>
      </c>
      <c r="C567" s="63" t="s">
        <v>45</v>
      </c>
      <c r="D567" s="57" t="s">
        <v>53</v>
      </c>
      <c r="E567" s="42" t="s">
        <v>7077</v>
      </c>
      <c r="F567" s="58" t="s">
        <v>249</v>
      </c>
      <c r="G567" s="58" t="s">
        <v>4490</v>
      </c>
      <c r="H567" s="58" t="s">
        <v>2121</v>
      </c>
      <c r="I567" s="63" t="s">
        <v>22</v>
      </c>
      <c r="J567" s="72">
        <v>1</v>
      </c>
      <c r="K567" s="57">
        <f t="shared" si="37"/>
        <v>1</v>
      </c>
      <c r="L567" s="57">
        <v>7</v>
      </c>
      <c r="M567" s="63">
        <v>3.2</v>
      </c>
    </row>
    <row r="568" s="57" customFormat="1" ht="41.4" spans="1:13">
      <c r="A568" s="57" t="s">
        <v>7076</v>
      </c>
      <c r="B568" s="62">
        <v>567</v>
      </c>
      <c r="C568" s="63" t="s">
        <v>45</v>
      </c>
      <c r="D568" s="57" t="s">
        <v>53</v>
      </c>
      <c r="E568" s="42" t="s">
        <v>7077</v>
      </c>
      <c r="F568" s="57" t="s">
        <v>55</v>
      </c>
      <c r="G568" s="58" t="s">
        <v>4073</v>
      </c>
      <c r="H568" s="58" t="s">
        <v>2158</v>
      </c>
      <c r="I568" s="63" t="s">
        <v>22</v>
      </c>
      <c r="J568" s="72">
        <v>7</v>
      </c>
      <c r="K568" s="57">
        <v>0</v>
      </c>
      <c r="L568" s="57">
        <v>547</v>
      </c>
      <c r="M568" s="63">
        <v>3.2</v>
      </c>
    </row>
    <row r="569" s="57" customFormat="1" ht="41.4" spans="1:13">
      <c r="A569" s="57" t="s">
        <v>7076</v>
      </c>
      <c r="B569" s="62">
        <v>568</v>
      </c>
      <c r="C569" s="63" t="s">
        <v>45</v>
      </c>
      <c r="D569" s="57" t="s">
        <v>53</v>
      </c>
      <c r="E569" s="42" t="s">
        <v>7077</v>
      </c>
      <c r="F569" s="57" t="s">
        <v>249</v>
      </c>
      <c r="G569" s="58" t="s">
        <v>7185</v>
      </c>
      <c r="H569" s="58" t="s">
        <v>2158</v>
      </c>
      <c r="I569" s="63" t="s">
        <v>22</v>
      </c>
      <c r="J569" s="72">
        <v>1</v>
      </c>
      <c r="K569" s="57">
        <v>0</v>
      </c>
      <c r="L569" s="57">
        <v>28</v>
      </c>
      <c r="M569" s="63">
        <v>3.2</v>
      </c>
    </row>
    <row r="570" s="57" customFormat="1" ht="41.4" spans="1:13">
      <c r="A570" s="57" t="s">
        <v>7076</v>
      </c>
      <c r="B570" s="62">
        <v>569</v>
      </c>
      <c r="C570" s="63" t="s">
        <v>45</v>
      </c>
      <c r="D570" s="57" t="s">
        <v>322</v>
      </c>
      <c r="E570" s="42" t="s">
        <v>7077</v>
      </c>
      <c r="F570" s="58" t="s">
        <v>323</v>
      </c>
      <c r="G570" s="58" t="s">
        <v>4075</v>
      </c>
      <c r="H570" s="58" t="s">
        <v>2162</v>
      </c>
      <c r="I570" s="57" t="s">
        <v>2124</v>
      </c>
      <c r="J570" s="73">
        <v>19.9598</v>
      </c>
      <c r="K570" s="57">
        <v>0</v>
      </c>
      <c r="L570" s="57">
        <v>1553</v>
      </c>
      <c r="M570" s="63">
        <v>3.2</v>
      </c>
    </row>
    <row r="571" s="57" customFormat="1" ht="41.4" spans="1:13">
      <c r="A571" s="57" t="s">
        <v>7076</v>
      </c>
      <c r="B571" s="62">
        <v>570</v>
      </c>
      <c r="C571" s="63" t="s">
        <v>45</v>
      </c>
      <c r="D571" s="57" t="s">
        <v>53</v>
      </c>
      <c r="E571" s="42" t="s">
        <v>7077</v>
      </c>
      <c r="F571" s="57" t="s">
        <v>55</v>
      </c>
      <c r="G571" s="58" t="s">
        <v>3618</v>
      </c>
      <c r="H571" s="58" t="s">
        <v>2121</v>
      </c>
      <c r="I571" s="63" t="s">
        <v>22</v>
      </c>
      <c r="J571" s="72">
        <v>4</v>
      </c>
      <c r="K571" s="57">
        <f t="shared" si="37"/>
        <v>1</v>
      </c>
      <c r="L571" s="57">
        <v>8.8</v>
      </c>
      <c r="M571" s="63">
        <v>3.2</v>
      </c>
    </row>
    <row r="572" s="57" customFormat="1" ht="41.4" spans="1:13">
      <c r="A572" s="57" t="s">
        <v>7076</v>
      </c>
      <c r="B572" s="62">
        <v>571</v>
      </c>
      <c r="C572" s="63" t="s">
        <v>45</v>
      </c>
      <c r="D572" s="57" t="s">
        <v>53</v>
      </c>
      <c r="E572" s="42" t="s">
        <v>7077</v>
      </c>
      <c r="F572" s="57" t="s">
        <v>249</v>
      </c>
      <c r="G572" s="58" t="s">
        <v>4485</v>
      </c>
      <c r="H572" s="58" t="s">
        <v>2121</v>
      </c>
      <c r="I572" s="63" t="s">
        <v>22</v>
      </c>
      <c r="J572" s="72">
        <v>1</v>
      </c>
      <c r="K572" s="57">
        <f t="shared" si="37"/>
        <v>1</v>
      </c>
      <c r="L572" s="57">
        <v>1</v>
      </c>
      <c r="M572" s="63">
        <v>3.2</v>
      </c>
    </row>
    <row r="573" s="57" customFormat="1" ht="41.4" spans="1:13">
      <c r="A573" s="57" t="s">
        <v>7076</v>
      </c>
      <c r="B573" s="62">
        <v>572</v>
      </c>
      <c r="C573" s="63" t="s">
        <v>45</v>
      </c>
      <c r="D573" s="57" t="s">
        <v>322</v>
      </c>
      <c r="E573" s="42" t="s">
        <v>7077</v>
      </c>
      <c r="F573" s="57" t="s">
        <v>323</v>
      </c>
      <c r="G573" s="58" t="s">
        <v>3619</v>
      </c>
      <c r="H573" s="58" t="s">
        <v>2123</v>
      </c>
      <c r="I573" s="57" t="s">
        <v>2124</v>
      </c>
      <c r="J573" s="73">
        <v>24.2832</v>
      </c>
      <c r="K573" s="57">
        <f>(CEILING(J573*0.1,1))*1</f>
        <v>3</v>
      </c>
      <c r="L573" s="57">
        <v>180</v>
      </c>
      <c r="M573" s="63">
        <v>3.2</v>
      </c>
    </row>
    <row r="574" s="57" customFormat="1" ht="41.4" spans="1:13">
      <c r="A574" s="57" t="s">
        <v>7076</v>
      </c>
      <c r="B574" s="62">
        <v>573</v>
      </c>
      <c r="C574" s="63" t="s">
        <v>45</v>
      </c>
      <c r="D574" s="57" t="s">
        <v>53</v>
      </c>
      <c r="E574" s="42" t="s">
        <v>7077</v>
      </c>
      <c r="F574" s="57" t="s">
        <v>55</v>
      </c>
      <c r="G574" s="58" t="s">
        <v>3774</v>
      </c>
      <c r="H574" s="58" t="s">
        <v>2121</v>
      </c>
      <c r="I574" s="63" t="s">
        <v>22</v>
      </c>
      <c r="J574" s="72">
        <v>4</v>
      </c>
      <c r="K574" s="57">
        <v>0</v>
      </c>
      <c r="L574" s="57">
        <v>78</v>
      </c>
      <c r="M574" s="63">
        <v>3.2</v>
      </c>
    </row>
    <row r="575" s="57" customFormat="1" ht="41.4" spans="1:13">
      <c r="A575" s="57" t="s">
        <v>7076</v>
      </c>
      <c r="B575" s="62">
        <v>574</v>
      </c>
      <c r="C575" s="63" t="s">
        <v>45</v>
      </c>
      <c r="D575" s="57" t="s">
        <v>53</v>
      </c>
      <c r="E575" s="42" t="s">
        <v>7077</v>
      </c>
      <c r="F575" s="58" t="s">
        <v>249</v>
      </c>
      <c r="G575" s="58" t="s">
        <v>4485</v>
      </c>
      <c r="H575" s="58" t="s">
        <v>2121</v>
      </c>
      <c r="I575" s="63" t="s">
        <v>22</v>
      </c>
      <c r="J575" s="72">
        <v>1</v>
      </c>
      <c r="K575" s="57">
        <f>(CEILING(J575*0.2,1))*1</f>
        <v>1</v>
      </c>
      <c r="L575" s="57">
        <v>1</v>
      </c>
      <c r="M575" s="63">
        <v>3.2</v>
      </c>
    </row>
    <row r="576" s="57" customFormat="1" ht="41.4" spans="1:13">
      <c r="A576" s="57" t="s">
        <v>7076</v>
      </c>
      <c r="B576" s="62">
        <v>575</v>
      </c>
      <c r="C576" s="63" t="s">
        <v>45</v>
      </c>
      <c r="D576" s="57" t="s">
        <v>53</v>
      </c>
      <c r="E576" s="42" t="s">
        <v>7077</v>
      </c>
      <c r="F576" s="57" t="s">
        <v>249</v>
      </c>
      <c r="G576" s="58" t="s">
        <v>7186</v>
      </c>
      <c r="H576" s="58" t="s">
        <v>2121</v>
      </c>
      <c r="I576" s="63" t="s">
        <v>22</v>
      </c>
      <c r="J576" s="72">
        <v>1</v>
      </c>
      <c r="K576" s="57">
        <v>0</v>
      </c>
      <c r="L576" s="57">
        <v>11</v>
      </c>
      <c r="M576" s="63">
        <v>3.2</v>
      </c>
    </row>
    <row r="577" s="57" customFormat="1" ht="41.4" spans="1:13">
      <c r="A577" s="57" t="s">
        <v>7076</v>
      </c>
      <c r="B577" s="62">
        <v>576</v>
      </c>
      <c r="C577" s="63" t="s">
        <v>45</v>
      </c>
      <c r="D577" s="57" t="s">
        <v>322</v>
      </c>
      <c r="E577" s="42" t="s">
        <v>7077</v>
      </c>
      <c r="F577" s="57" t="s">
        <v>323</v>
      </c>
      <c r="G577" s="58" t="s">
        <v>3775</v>
      </c>
      <c r="H577" s="58" t="s">
        <v>2123</v>
      </c>
      <c r="I577" s="57" t="s">
        <v>2124</v>
      </c>
      <c r="J577" s="73">
        <v>22.5981</v>
      </c>
      <c r="K577" s="57">
        <v>0</v>
      </c>
      <c r="L577" s="57">
        <v>632</v>
      </c>
      <c r="M577" s="63">
        <v>3.2</v>
      </c>
    </row>
    <row r="578" s="57" customFormat="1" ht="41.4" spans="1:13">
      <c r="A578" s="57" t="s">
        <v>7076</v>
      </c>
      <c r="B578" s="62">
        <v>577</v>
      </c>
      <c r="C578" s="63" t="s">
        <v>45</v>
      </c>
      <c r="D578" s="57" t="s">
        <v>53</v>
      </c>
      <c r="E578" s="42" t="s">
        <v>7077</v>
      </c>
      <c r="F578" s="57" t="s">
        <v>55</v>
      </c>
      <c r="G578" s="58" t="s">
        <v>3774</v>
      </c>
      <c r="H578" s="58" t="s">
        <v>2121</v>
      </c>
      <c r="I578" s="63" t="s">
        <v>22</v>
      </c>
      <c r="J578" s="72">
        <v>3</v>
      </c>
      <c r="K578" s="57">
        <v>0</v>
      </c>
      <c r="L578" s="57">
        <v>59</v>
      </c>
      <c r="M578" s="63">
        <v>3.2</v>
      </c>
    </row>
    <row r="579" s="57" customFormat="1" ht="41.4" spans="1:13">
      <c r="A579" s="57" t="s">
        <v>7076</v>
      </c>
      <c r="B579" s="62">
        <v>578</v>
      </c>
      <c r="C579" s="63" t="s">
        <v>45</v>
      </c>
      <c r="D579" s="57" t="s">
        <v>53</v>
      </c>
      <c r="E579" s="42" t="s">
        <v>7077</v>
      </c>
      <c r="F579" s="57" t="s">
        <v>249</v>
      </c>
      <c r="G579" s="58" t="s">
        <v>4485</v>
      </c>
      <c r="H579" s="58" t="s">
        <v>2121</v>
      </c>
      <c r="I579" s="63" t="s">
        <v>22</v>
      </c>
      <c r="J579" s="72">
        <v>1</v>
      </c>
      <c r="K579" s="57">
        <f t="shared" ref="K579:K583" si="38">(CEILING(J579*0.2,1))*1</f>
        <v>1</v>
      </c>
      <c r="L579" s="57">
        <v>1</v>
      </c>
      <c r="M579" s="63">
        <v>3.2</v>
      </c>
    </row>
    <row r="580" s="57" customFormat="1" ht="41.4" spans="1:13">
      <c r="A580" s="57" t="s">
        <v>7076</v>
      </c>
      <c r="B580" s="62">
        <v>579</v>
      </c>
      <c r="C580" s="63" t="s">
        <v>45</v>
      </c>
      <c r="D580" s="57" t="s">
        <v>53</v>
      </c>
      <c r="E580" s="42" t="s">
        <v>7077</v>
      </c>
      <c r="F580" s="58" t="s">
        <v>249</v>
      </c>
      <c r="G580" s="58" t="s">
        <v>7187</v>
      </c>
      <c r="H580" s="58" t="s">
        <v>2121</v>
      </c>
      <c r="I580" s="63" t="s">
        <v>22</v>
      </c>
      <c r="J580" s="72">
        <v>1</v>
      </c>
      <c r="K580" s="57">
        <v>0</v>
      </c>
      <c r="L580" s="57">
        <v>11</v>
      </c>
      <c r="M580" s="63">
        <v>3.2</v>
      </c>
    </row>
    <row r="581" s="57" customFormat="1" ht="41.4" spans="1:13">
      <c r="A581" s="57" t="s">
        <v>7076</v>
      </c>
      <c r="B581" s="62">
        <v>580</v>
      </c>
      <c r="C581" s="63" t="s">
        <v>45</v>
      </c>
      <c r="D581" s="57" t="s">
        <v>322</v>
      </c>
      <c r="E581" s="42" t="s">
        <v>7077</v>
      </c>
      <c r="F581" s="57" t="s">
        <v>323</v>
      </c>
      <c r="G581" s="58" t="s">
        <v>3775</v>
      </c>
      <c r="H581" s="58" t="s">
        <v>2123</v>
      </c>
      <c r="I581" s="57" t="s">
        <v>2124</v>
      </c>
      <c r="J581" s="73">
        <v>22.6012</v>
      </c>
      <c r="K581" s="57">
        <v>0</v>
      </c>
      <c r="L581" s="57">
        <v>632</v>
      </c>
      <c r="M581" s="63">
        <v>3.2</v>
      </c>
    </row>
    <row r="582" s="57" customFormat="1" ht="41.4" spans="1:13">
      <c r="A582" s="57" t="s">
        <v>7076</v>
      </c>
      <c r="B582" s="62">
        <v>581</v>
      </c>
      <c r="C582" s="63" t="s">
        <v>45</v>
      </c>
      <c r="D582" s="57" t="s">
        <v>53</v>
      </c>
      <c r="E582" s="42" t="s">
        <v>7077</v>
      </c>
      <c r="F582" s="57" t="s">
        <v>55</v>
      </c>
      <c r="G582" s="58" t="s">
        <v>2701</v>
      </c>
      <c r="H582" s="58" t="s">
        <v>2121</v>
      </c>
      <c r="I582" s="63" t="s">
        <v>22</v>
      </c>
      <c r="J582" s="72">
        <v>4</v>
      </c>
      <c r="K582" s="57">
        <f t="shared" si="38"/>
        <v>1</v>
      </c>
      <c r="L582" s="57">
        <v>22</v>
      </c>
      <c r="M582" s="63">
        <v>3.2</v>
      </c>
    </row>
    <row r="583" s="57" customFormat="1" ht="41.4" spans="1:13">
      <c r="A583" s="57" t="s">
        <v>7076</v>
      </c>
      <c r="B583" s="62">
        <v>582</v>
      </c>
      <c r="C583" s="63" t="s">
        <v>45</v>
      </c>
      <c r="D583" s="57" t="s">
        <v>53</v>
      </c>
      <c r="E583" s="42" t="s">
        <v>7077</v>
      </c>
      <c r="F583" s="57" t="s">
        <v>249</v>
      </c>
      <c r="G583" s="58" t="s">
        <v>4057</v>
      </c>
      <c r="H583" s="58" t="s">
        <v>2121</v>
      </c>
      <c r="I583" s="63" t="s">
        <v>22</v>
      </c>
      <c r="J583" s="72">
        <v>1</v>
      </c>
      <c r="K583" s="57">
        <f t="shared" si="38"/>
        <v>1</v>
      </c>
      <c r="L583" s="57">
        <v>2</v>
      </c>
      <c r="M583" s="63">
        <v>3.2</v>
      </c>
    </row>
    <row r="584" s="57" customFormat="1" ht="41.4" spans="1:13">
      <c r="A584" s="57" t="s">
        <v>7076</v>
      </c>
      <c r="B584" s="62">
        <v>583</v>
      </c>
      <c r="C584" s="63" t="s">
        <v>45</v>
      </c>
      <c r="D584" s="57" t="s">
        <v>322</v>
      </c>
      <c r="E584" s="42" t="s">
        <v>7077</v>
      </c>
      <c r="F584" s="58" t="s">
        <v>323</v>
      </c>
      <c r="G584" s="58" t="s">
        <v>2705</v>
      </c>
      <c r="H584" s="58" t="s">
        <v>2123</v>
      </c>
      <c r="I584" s="57" t="s">
        <v>2124</v>
      </c>
      <c r="J584" s="73">
        <v>23.1626</v>
      </c>
      <c r="K584" s="57">
        <f>(CEILING(J584*0.1,1))*1</f>
        <v>3</v>
      </c>
      <c r="L584" s="57">
        <v>320</v>
      </c>
      <c r="M584" s="63">
        <v>3.2</v>
      </c>
    </row>
    <row r="585" s="57" customFormat="1" ht="41.4" spans="1:13">
      <c r="A585" s="57" t="s">
        <v>7076</v>
      </c>
      <c r="B585" s="62">
        <v>584</v>
      </c>
      <c r="C585" s="63" t="s">
        <v>45</v>
      </c>
      <c r="D585" s="63" t="s">
        <v>89</v>
      </c>
      <c r="E585" s="42" t="s">
        <v>7077</v>
      </c>
      <c r="F585" s="57" t="s">
        <v>114</v>
      </c>
      <c r="G585" s="58" t="s">
        <v>3821</v>
      </c>
      <c r="H585" s="58" t="s">
        <v>2638</v>
      </c>
      <c r="I585" s="63" t="s">
        <v>22</v>
      </c>
      <c r="J585" s="72">
        <v>1</v>
      </c>
      <c r="K585" s="57">
        <v>0</v>
      </c>
      <c r="L585" s="57">
        <v>7</v>
      </c>
      <c r="M585" s="63">
        <v>3.2</v>
      </c>
    </row>
    <row r="586" s="57" customFormat="1" ht="41.4" spans="1:13">
      <c r="A586" s="57" t="s">
        <v>7076</v>
      </c>
      <c r="B586" s="62">
        <v>585</v>
      </c>
      <c r="C586" s="63" t="s">
        <v>45</v>
      </c>
      <c r="D586" s="57" t="s">
        <v>53</v>
      </c>
      <c r="E586" s="42" t="s">
        <v>7077</v>
      </c>
      <c r="F586" s="58" t="s">
        <v>55</v>
      </c>
      <c r="G586" s="58" t="s">
        <v>3618</v>
      </c>
      <c r="H586" s="58" t="s">
        <v>2121</v>
      </c>
      <c r="I586" s="63" t="s">
        <v>22</v>
      </c>
      <c r="J586" s="72">
        <v>4</v>
      </c>
      <c r="K586" s="57">
        <f t="shared" ref="K586:K588" si="39">(CEILING(J586*0.2,1))*1</f>
        <v>1</v>
      </c>
      <c r="L586" s="57">
        <v>9</v>
      </c>
      <c r="M586" s="63">
        <v>3.2</v>
      </c>
    </row>
    <row r="587" s="57" customFormat="1" ht="41.4" spans="1:13">
      <c r="A587" s="57" t="s">
        <v>7076</v>
      </c>
      <c r="B587" s="62">
        <v>586</v>
      </c>
      <c r="C587" s="63" t="s">
        <v>45</v>
      </c>
      <c r="D587" s="57" t="s">
        <v>53</v>
      </c>
      <c r="E587" s="42" t="s">
        <v>7077</v>
      </c>
      <c r="F587" s="57" t="s">
        <v>304</v>
      </c>
      <c r="G587" s="58" t="s">
        <v>3823</v>
      </c>
      <c r="H587" s="58" t="s">
        <v>2121</v>
      </c>
      <c r="I587" s="63" t="s">
        <v>22</v>
      </c>
      <c r="J587" s="72">
        <v>1</v>
      </c>
      <c r="K587" s="57">
        <f t="shared" si="39"/>
        <v>1</v>
      </c>
      <c r="L587" s="57">
        <v>4</v>
      </c>
      <c r="M587" s="63">
        <v>3.2</v>
      </c>
    </row>
    <row r="588" s="57" customFormat="1" ht="41.4" spans="1:13">
      <c r="A588" s="57" t="s">
        <v>7076</v>
      </c>
      <c r="B588" s="62">
        <v>587</v>
      </c>
      <c r="C588" s="63" t="s">
        <v>45</v>
      </c>
      <c r="D588" s="57" t="s">
        <v>53</v>
      </c>
      <c r="E588" s="42" t="s">
        <v>7077</v>
      </c>
      <c r="F588" s="57" t="s">
        <v>249</v>
      </c>
      <c r="G588" s="58" t="s">
        <v>4364</v>
      </c>
      <c r="H588" s="58" t="s">
        <v>2121</v>
      </c>
      <c r="I588" s="63" t="s">
        <v>22</v>
      </c>
      <c r="J588" s="72">
        <v>1</v>
      </c>
      <c r="K588" s="57">
        <f t="shared" si="39"/>
        <v>1</v>
      </c>
      <c r="L588" s="57">
        <v>1</v>
      </c>
      <c r="M588" s="63">
        <v>3.2</v>
      </c>
    </row>
    <row r="589" s="57" customFormat="1" ht="41.4" spans="1:13">
      <c r="A589" s="57" t="s">
        <v>7076</v>
      </c>
      <c r="B589" s="62">
        <v>588</v>
      </c>
      <c r="C589" s="63" t="s">
        <v>45</v>
      </c>
      <c r="D589" s="57" t="s">
        <v>322</v>
      </c>
      <c r="E589" s="42" t="s">
        <v>7077</v>
      </c>
      <c r="F589" s="57" t="s">
        <v>323</v>
      </c>
      <c r="G589" s="58" t="s">
        <v>3619</v>
      </c>
      <c r="H589" s="58" t="s">
        <v>2123</v>
      </c>
      <c r="I589" s="57" t="s">
        <v>2124</v>
      </c>
      <c r="J589" s="73">
        <v>7.96891</v>
      </c>
      <c r="K589" s="57">
        <f>(CEILING(J589*0.1,1))*1</f>
        <v>1</v>
      </c>
      <c r="L589" s="57">
        <v>67</v>
      </c>
      <c r="M589" s="63">
        <v>3.2</v>
      </c>
    </row>
    <row r="590" s="57" customFormat="1" ht="41.4" spans="1:13">
      <c r="A590" s="57" t="s">
        <v>7076</v>
      </c>
      <c r="B590" s="62">
        <v>589</v>
      </c>
      <c r="C590" s="63" t="s">
        <v>45</v>
      </c>
      <c r="D590" s="63" t="s">
        <v>89</v>
      </c>
      <c r="E590" s="42" t="s">
        <v>7077</v>
      </c>
      <c r="F590" s="57" t="s">
        <v>114</v>
      </c>
      <c r="G590" s="58" t="s">
        <v>3821</v>
      </c>
      <c r="H590" s="58" t="s">
        <v>2638</v>
      </c>
      <c r="I590" s="63" t="s">
        <v>22</v>
      </c>
      <c r="J590" s="72">
        <v>1</v>
      </c>
      <c r="K590" s="57">
        <v>0</v>
      </c>
      <c r="L590" s="57">
        <v>7</v>
      </c>
      <c r="M590" s="63">
        <v>3.2</v>
      </c>
    </row>
    <row r="591" s="57" customFormat="1" ht="41.4" spans="1:13">
      <c r="A591" s="57" t="s">
        <v>7076</v>
      </c>
      <c r="B591" s="62">
        <v>590</v>
      </c>
      <c r="C591" s="63" t="s">
        <v>45</v>
      </c>
      <c r="D591" s="57" t="s">
        <v>53</v>
      </c>
      <c r="E591" s="42" t="s">
        <v>7077</v>
      </c>
      <c r="F591" s="58" t="s">
        <v>55</v>
      </c>
      <c r="G591" s="58" t="s">
        <v>3618</v>
      </c>
      <c r="H591" s="58" t="s">
        <v>2121</v>
      </c>
      <c r="I591" s="63" t="s">
        <v>22</v>
      </c>
      <c r="J591" s="72">
        <v>6</v>
      </c>
      <c r="K591" s="57">
        <f t="shared" ref="K591:K593" si="40">(CEILING(J591*0.2,1))*1</f>
        <v>2</v>
      </c>
      <c r="L591" s="57">
        <v>13</v>
      </c>
      <c r="M591" s="63">
        <v>3.2</v>
      </c>
    </row>
    <row r="592" s="57" customFormat="1" ht="41.4" spans="1:13">
      <c r="A592" s="57" t="s">
        <v>7076</v>
      </c>
      <c r="B592" s="62">
        <v>591</v>
      </c>
      <c r="C592" s="63" t="s">
        <v>45</v>
      </c>
      <c r="D592" s="57" t="s">
        <v>53</v>
      </c>
      <c r="E592" s="42" t="s">
        <v>7077</v>
      </c>
      <c r="F592" s="57" t="s">
        <v>304</v>
      </c>
      <c r="G592" s="58" t="s">
        <v>3823</v>
      </c>
      <c r="H592" s="58" t="s">
        <v>2121</v>
      </c>
      <c r="I592" s="63" t="s">
        <v>22</v>
      </c>
      <c r="J592" s="72">
        <v>1</v>
      </c>
      <c r="K592" s="57">
        <f t="shared" si="40"/>
        <v>1</v>
      </c>
      <c r="L592" s="57">
        <v>4</v>
      </c>
      <c r="M592" s="63">
        <v>3.2</v>
      </c>
    </row>
    <row r="593" s="57" customFormat="1" ht="41.4" spans="1:13">
      <c r="A593" s="57" t="s">
        <v>7076</v>
      </c>
      <c r="B593" s="62">
        <v>592</v>
      </c>
      <c r="C593" s="63" t="s">
        <v>45</v>
      </c>
      <c r="D593" s="57" t="s">
        <v>53</v>
      </c>
      <c r="E593" s="42" t="s">
        <v>7077</v>
      </c>
      <c r="F593" s="57" t="s">
        <v>249</v>
      </c>
      <c r="G593" s="58" t="s">
        <v>4364</v>
      </c>
      <c r="H593" s="58" t="s">
        <v>2121</v>
      </c>
      <c r="I593" s="63" t="s">
        <v>22</v>
      </c>
      <c r="J593" s="72">
        <v>1</v>
      </c>
      <c r="K593" s="57">
        <f t="shared" si="40"/>
        <v>1</v>
      </c>
      <c r="L593" s="57">
        <v>1</v>
      </c>
      <c r="M593" s="63">
        <v>3.2</v>
      </c>
    </row>
    <row r="594" s="57" customFormat="1" ht="41.4" spans="1:13">
      <c r="A594" s="57" t="s">
        <v>7076</v>
      </c>
      <c r="B594" s="62">
        <v>593</v>
      </c>
      <c r="C594" s="63" t="s">
        <v>45</v>
      </c>
      <c r="D594" s="57" t="s">
        <v>322</v>
      </c>
      <c r="E594" s="42" t="s">
        <v>7077</v>
      </c>
      <c r="F594" s="57" t="s">
        <v>323</v>
      </c>
      <c r="G594" s="58" t="s">
        <v>3619</v>
      </c>
      <c r="H594" s="58" t="s">
        <v>2123</v>
      </c>
      <c r="I594" s="57" t="s">
        <v>2124</v>
      </c>
      <c r="J594" s="73">
        <v>14.9754</v>
      </c>
      <c r="K594" s="57">
        <f>(CEILING(J594*0.1,1))*1</f>
        <v>2</v>
      </c>
      <c r="L594" s="57">
        <v>125</v>
      </c>
      <c r="M594" s="63">
        <v>3.2</v>
      </c>
    </row>
    <row r="595" s="57" customFormat="1" ht="41.4" spans="1:13">
      <c r="A595" s="57" t="s">
        <v>7076</v>
      </c>
      <c r="B595" s="62">
        <v>594</v>
      </c>
      <c r="C595" s="63" t="s">
        <v>45</v>
      </c>
      <c r="D595" s="57" t="s">
        <v>53</v>
      </c>
      <c r="E595" s="42" t="s">
        <v>7077</v>
      </c>
      <c r="F595" s="57" t="s">
        <v>55</v>
      </c>
      <c r="G595" s="58" t="s">
        <v>3989</v>
      </c>
      <c r="H595" s="58" t="s">
        <v>2356</v>
      </c>
      <c r="I595" s="63" t="s">
        <v>22</v>
      </c>
      <c r="J595" s="72">
        <v>2</v>
      </c>
      <c r="K595" s="57">
        <f t="shared" ref="K595:K598" si="41">(CEILING(J595*0.2,1))*1</f>
        <v>1</v>
      </c>
      <c r="L595" s="57">
        <v>4</v>
      </c>
      <c r="M595" s="63">
        <v>3.2</v>
      </c>
    </row>
    <row r="596" s="57" customFormat="1" ht="41.4" spans="1:13">
      <c r="A596" s="57" t="s">
        <v>7076</v>
      </c>
      <c r="B596" s="62">
        <v>595</v>
      </c>
      <c r="C596" s="63" t="s">
        <v>45</v>
      </c>
      <c r="D596" s="57" t="s">
        <v>53</v>
      </c>
      <c r="E596" s="42" t="s">
        <v>7077</v>
      </c>
      <c r="F596" s="57" t="s">
        <v>249</v>
      </c>
      <c r="G596" s="58" t="s">
        <v>6235</v>
      </c>
      <c r="H596" s="58" t="s">
        <v>2356</v>
      </c>
      <c r="I596" s="63" t="s">
        <v>22</v>
      </c>
      <c r="J596" s="72">
        <v>1</v>
      </c>
      <c r="K596" s="57">
        <f t="shared" si="41"/>
        <v>1</v>
      </c>
      <c r="L596" s="57">
        <v>2</v>
      </c>
      <c r="M596" s="63">
        <v>3.2</v>
      </c>
    </row>
    <row r="597" s="57" customFormat="1" ht="41.4" spans="1:13">
      <c r="A597" s="57" t="s">
        <v>7076</v>
      </c>
      <c r="B597" s="62">
        <v>596</v>
      </c>
      <c r="C597" s="63" t="s">
        <v>45</v>
      </c>
      <c r="D597" s="57" t="s">
        <v>322</v>
      </c>
      <c r="E597" s="42" t="s">
        <v>7077</v>
      </c>
      <c r="F597" s="57" t="s">
        <v>323</v>
      </c>
      <c r="G597" s="58" t="s">
        <v>3997</v>
      </c>
      <c r="H597" s="58" t="s">
        <v>2358</v>
      </c>
      <c r="I597" s="57" t="s">
        <v>2124</v>
      </c>
      <c r="J597" s="73">
        <v>12.8717</v>
      </c>
      <c r="K597" s="57">
        <f>(CEILING(J597*0.1,1))*1</f>
        <v>2</v>
      </c>
      <c r="L597" s="57">
        <v>108</v>
      </c>
      <c r="M597" s="63">
        <v>3.2</v>
      </c>
    </row>
    <row r="598" s="57" customFormat="1" ht="41.4" spans="1:13">
      <c r="A598" s="57" t="s">
        <v>7076</v>
      </c>
      <c r="B598" s="62">
        <v>597</v>
      </c>
      <c r="C598" s="63" t="s">
        <v>45</v>
      </c>
      <c r="D598" s="57" t="s">
        <v>53</v>
      </c>
      <c r="E598" s="42" t="s">
        <v>7077</v>
      </c>
      <c r="F598" s="58" t="s">
        <v>289</v>
      </c>
      <c r="G598" s="58" t="s">
        <v>7188</v>
      </c>
      <c r="H598" s="58" t="s">
        <v>2131</v>
      </c>
      <c r="I598" s="63" t="s">
        <v>22</v>
      </c>
      <c r="J598" s="72">
        <v>1</v>
      </c>
      <c r="K598" s="57">
        <f t="shared" si="41"/>
        <v>1</v>
      </c>
      <c r="L598" s="57">
        <v>12</v>
      </c>
      <c r="M598" s="63">
        <v>3.2</v>
      </c>
    </row>
    <row r="599" s="57" customFormat="1" ht="41.4" spans="1:13">
      <c r="A599" s="57" t="s">
        <v>7076</v>
      </c>
      <c r="B599" s="62">
        <v>598</v>
      </c>
      <c r="C599" s="63" t="s">
        <v>45</v>
      </c>
      <c r="D599" s="63" t="s">
        <v>89</v>
      </c>
      <c r="E599" s="42" t="s">
        <v>7077</v>
      </c>
      <c r="F599" s="57" t="s">
        <v>114</v>
      </c>
      <c r="G599" s="58" t="s">
        <v>6270</v>
      </c>
      <c r="H599" s="58" t="s">
        <v>2134</v>
      </c>
      <c r="I599" s="63" t="s">
        <v>22</v>
      </c>
      <c r="J599" s="72">
        <v>4</v>
      </c>
      <c r="K599" s="57">
        <v>0</v>
      </c>
      <c r="L599" s="57">
        <v>295</v>
      </c>
      <c r="M599" s="63">
        <v>3.2</v>
      </c>
    </row>
    <row r="600" s="57" customFormat="1" ht="41.4" spans="1:13">
      <c r="A600" s="57" t="s">
        <v>7076</v>
      </c>
      <c r="B600" s="62">
        <v>599</v>
      </c>
      <c r="C600" s="63" t="s">
        <v>45</v>
      </c>
      <c r="D600" s="57" t="s">
        <v>171</v>
      </c>
      <c r="E600" s="42" t="s">
        <v>7077</v>
      </c>
      <c r="F600" s="57" t="s">
        <v>172</v>
      </c>
      <c r="G600" s="58" t="s">
        <v>6273</v>
      </c>
      <c r="H600" s="58" t="s">
        <v>1874</v>
      </c>
      <c r="I600" s="63" t="s">
        <v>22</v>
      </c>
      <c r="J600" s="72">
        <v>4</v>
      </c>
      <c r="K600" s="57">
        <v>0</v>
      </c>
      <c r="L600" s="57">
        <v>3</v>
      </c>
      <c r="M600" s="63">
        <v>3.2</v>
      </c>
    </row>
    <row r="601" s="57" customFormat="1" ht="41.4" spans="1:13">
      <c r="A601" s="57" t="s">
        <v>7076</v>
      </c>
      <c r="B601" s="62">
        <v>600</v>
      </c>
      <c r="C601" s="63" t="s">
        <v>45</v>
      </c>
      <c r="D601" s="57" t="s">
        <v>53</v>
      </c>
      <c r="E601" s="42" t="s">
        <v>7077</v>
      </c>
      <c r="F601" s="57" t="s">
        <v>236</v>
      </c>
      <c r="G601" s="58" t="s">
        <v>6208</v>
      </c>
      <c r="H601" s="58" t="s">
        <v>2134</v>
      </c>
      <c r="I601" s="63" t="s">
        <v>22</v>
      </c>
      <c r="J601" s="72">
        <v>1</v>
      </c>
      <c r="K601" s="57">
        <v>0</v>
      </c>
      <c r="L601" s="57">
        <v>1</v>
      </c>
      <c r="M601" s="63">
        <v>3.2</v>
      </c>
    </row>
    <row r="602" s="57" customFormat="1" ht="41.4" spans="1:13">
      <c r="A602" s="57" t="s">
        <v>7076</v>
      </c>
      <c r="B602" s="62">
        <v>601</v>
      </c>
      <c r="C602" s="63" t="s">
        <v>45</v>
      </c>
      <c r="D602" s="57" t="s">
        <v>322</v>
      </c>
      <c r="E602" s="42" t="s">
        <v>7077</v>
      </c>
      <c r="F602" s="57" t="s">
        <v>323</v>
      </c>
      <c r="G602" s="58" t="s">
        <v>6277</v>
      </c>
      <c r="H602" s="58" t="s">
        <v>2141</v>
      </c>
      <c r="I602" s="57" t="s">
        <v>2124</v>
      </c>
      <c r="J602" s="73">
        <v>0.7874</v>
      </c>
      <c r="K602" s="57">
        <f>(CEILING(J602*0.1,1))*1</f>
        <v>1</v>
      </c>
      <c r="L602" s="57">
        <v>53</v>
      </c>
      <c r="M602" s="63">
        <v>3.2</v>
      </c>
    </row>
    <row r="603" s="57" customFormat="1" ht="41.4" spans="1:13">
      <c r="A603" s="57" t="s">
        <v>7076</v>
      </c>
      <c r="B603" s="62">
        <v>602</v>
      </c>
      <c r="C603" s="63" t="s">
        <v>45</v>
      </c>
      <c r="D603" s="57" t="s">
        <v>53</v>
      </c>
      <c r="E603" s="42" t="s">
        <v>7077</v>
      </c>
      <c r="F603" s="58" t="s">
        <v>289</v>
      </c>
      <c r="G603" s="58" t="s">
        <v>7188</v>
      </c>
      <c r="H603" s="58" t="s">
        <v>2131</v>
      </c>
      <c r="I603" s="63" t="s">
        <v>22</v>
      </c>
      <c r="J603" s="72">
        <v>1</v>
      </c>
      <c r="K603" s="57">
        <f>(CEILING(J603*0.2,1))*1</f>
        <v>1</v>
      </c>
      <c r="L603" s="57">
        <v>12</v>
      </c>
      <c r="M603" s="63">
        <v>3.2</v>
      </c>
    </row>
    <row r="604" s="57" customFormat="1" ht="41.4" spans="1:13">
      <c r="A604" s="57" t="s">
        <v>7076</v>
      </c>
      <c r="B604" s="62">
        <v>603</v>
      </c>
      <c r="C604" s="63" t="s">
        <v>45</v>
      </c>
      <c r="D604" s="63" t="s">
        <v>89</v>
      </c>
      <c r="E604" s="42" t="s">
        <v>7077</v>
      </c>
      <c r="F604" s="57" t="s">
        <v>114</v>
      </c>
      <c r="G604" s="58" t="s">
        <v>6270</v>
      </c>
      <c r="H604" s="58" t="s">
        <v>2134</v>
      </c>
      <c r="I604" s="63" t="s">
        <v>22</v>
      </c>
      <c r="J604" s="72">
        <v>4</v>
      </c>
      <c r="K604" s="57">
        <v>0</v>
      </c>
      <c r="L604" s="57">
        <v>295</v>
      </c>
      <c r="M604" s="63">
        <v>3.2</v>
      </c>
    </row>
    <row r="605" s="57" customFormat="1" ht="41.4" spans="1:13">
      <c r="A605" s="57" t="s">
        <v>7076</v>
      </c>
      <c r="B605" s="62">
        <v>604</v>
      </c>
      <c r="C605" s="63" t="s">
        <v>45</v>
      </c>
      <c r="D605" s="57" t="s">
        <v>171</v>
      </c>
      <c r="E605" s="42" t="s">
        <v>7077</v>
      </c>
      <c r="F605" s="57" t="s">
        <v>172</v>
      </c>
      <c r="G605" s="58" t="s">
        <v>6273</v>
      </c>
      <c r="H605" s="58" t="s">
        <v>1874</v>
      </c>
      <c r="I605" s="63" t="s">
        <v>22</v>
      </c>
      <c r="J605" s="72">
        <v>4</v>
      </c>
      <c r="K605" s="57">
        <v>0</v>
      </c>
      <c r="L605" s="57">
        <v>3</v>
      </c>
      <c r="M605" s="63">
        <v>3.2</v>
      </c>
    </row>
    <row r="606" s="57" customFormat="1" ht="41.4" spans="1:13">
      <c r="A606" s="57" t="s">
        <v>7076</v>
      </c>
      <c r="B606" s="62">
        <v>605</v>
      </c>
      <c r="C606" s="63" t="s">
        <v>45</v>
      </c>
      <c r="D606" s="57" t="s">
        <v>53</v>
      </c>
      <c r="E606" s="42" t="s">
        <v>7077</v>
      </c>
      <c r="F606" s="57" t="s">
        <v>236</v>
      </c>
      <c r="G606" s="58" t="s">
        <v>6208</v>
      </c>
      <c r="H606" s="58" t="s">
        <v>2134</v>
      </c>
      <c r="I606" s="63" t="s">
        <v>22</v>
      </c>
      <c r="J606" s="72">
        <v>1</v>
      </c>
      <c r="K606" s="57">
        <v>0</v>
      </c>
      <c r="L606" s="57">
        <v>1</v>
      </c>
      <c r="M606" s="63">
        <v>3.2</v>
      </c>
    </row>
    <row r="607" s="57" customFormat="1" ht="41.4" spans="1:13">
      <c r="A607" s="57" t="s">
        <v>7076</v>
      </c>
      <c r="B607" s="62">
        <v>606</v>
      </c>
      <c r="C607" s="63" t="s">
        <v>45</v>
      </c>
      <c r="D607" s="57" t="s">
        <v>322</v>
      </c>
      <c r="E607" s="42" t="s">
        <v>7077</v>
      </c>
      <c r="F607" s="57" t="s">
        <v>323</v>
      </c>
      <c r="G607" s="58" t="s">
        <v>6277</v>
      </c>
      <c r="H607" s="58" t="s">
        <v>2141</v>
      </c>
      <c r="I607" s="57" t="s">
        <v>2124</v>
      </c>
      <c r="J607" s="73">
        <v>0.794</v>
      </c>
      <c r="K607" s="57">
        <f>(CEILING(J607*0.1,1))*1</f>
        <v>1</v>
      </c>
      <c r="L607" s="57">
        <v>54</v>
      </c>
      <c r="M607" s="63">
        <v>3.2</v>
      </c>
    </row>
    <row r="608" s="57" customFormat="1" ht="41.4" spans="1:13">
      <c r="A608" s="57" t="s">
        <v>7076</v>
      </c>
      <c r="B608" s="62">
        <v>607</v>
      </c>
      <c r="C608" s="63" t="s">
        <v>45</v>
      </c>
      <c r="D608" s="57" t="s">
        <v>53</v>
      </c>
      <c r="E608" s="42" t="s">
        <v>7077</v>
      </c>
      <c r="F608" s="58" t="s">
        <v>55</v>
      </c>
      <c r="G608" s="58" t="s">
        <v>3797</v>
      </c>
      <c r="H608" s="58" t="s">
        <v>2356</v>
      </c>
      <c r="I608" s="63" t="s">
        <v>22</v>
      </c>
      <c r="J608" s="72">
        <v>5</v>
      </c>
      <c r="K608" s="57">
        <f t="shared" ref="K608:K610" si="42">(CEILING(J608*0.2,1))*1</f>
        <v>1</v>
      </c>
      <c r="L608" s="57">
        <v>53</v>
      </c>
      <c r="M608" s="63">
        <v>3.2</v>
      </c>
    </row>
    <row r="609" s="57" customFormat="1" ht="41.4" spans="1:13">
      <c r="A609" s="57" t="s">
        <v>7076</v>
      </c>
      <c r="B609" s="62">
        <v>608</v>
      </c>
      <c r="C609" s="63" t="s">
        <v>45</v>
      </c>
      <c r="D609" s="57" t="s">
        <v>53</v>
      </c>
      <c r="E609" s="42" t="s">
        <v>7077</v>
      </c>
      <c r="F609" s="57" t="s">
        <v>249</v>
      </c>
      <c r="G609" s="58" t="s">
        <v>6173</v>
      </c>
      <c r="H609" s="58" t="s">
        <v>2356</v>
      </c>
      <c r="I609" s="63" t="s">
        <v>22</v>
      </c>
      <c r="J609" s="72">
        <v>1</v>
      </c>
      <c r="K609" s="57">
        <f t="shared" si="42"/>
        <v>1</v>
      </c>
      <c r="L609" s="57">
        <v>1</v>
      </c>
      <c r="M609" s="63">
        <v>3.2</v>
      </c>
    </row>
    <row r="610" s="57" customFormat="1" ht="41.4" spans="1:13">
      <c r="A610" s="57" t="s">
        <v>7076</v>
      </c>
      <c r="B610" s="62">
        <v>609</v>
      </c>
      <c r="C610" s="63" t="s">
        <v>45</v>
      </c>
      <c r="D610" s="57" t="s">
        <v>53</v>
      </c>
      <c r="E610" s="42" t="s">
        <v>7077</v>
      </c>
      <c r="F610" s="57" t="s">
        <v>249</v>
      </c>
      <c r="G610" s="58" t="s">
        <v>7183</v>
      </c>
      <c r="H610" s="58" t="s">
        <v>2356</v>
      </c>
      <c r="I610" s="63" t="s">
        <v>22</v>
      </c>
      <c r="J610" s="72">
        <v>1</v>
      </c>
      <c r="K610" s="57">
        <f t="shared" si="42"/>
        <v>1</v>
      </c>
      <c r="L610" s="57">
        <v>3</v>
      </c>
      <c r="M610" s="63">
        <v>3.2</v>
      </c>
    </row>
    <row r="611" s="57" customFormat="1" ht="41.4" spans="1:13">
      <c r="A611" s="57" t="s">
        <v>7076</v>
      </c>
      <c r="B611" s="62">
        <v>610</v>
      </c>
      <c r="C611" s="63" t="s">
        <v>45</v>
      </c>
      <c r="D611" s="57" t="s">
        <v>322</v>
      </c>
      <c r="E611" s="42" t="s">
        <v>7077</v>
      </c>
      <c r="F611" s="57" t="s">
        <v>323</v>
      </c>
      <c r="G611" s="58" t="s">
        <v>3799</v>
      </c>
      <c r="H611" s="58" t="s">
        <v>2358</v>
      </c>
      <c r="I611" s="57" t="s">
        <v>2124</v>
      </c>
      <c r="J611" s="73">
        <v>19.9225</v>
      </c>
      <c r="K611" s="57">
        <f>(CEILING(J611*0.1,1))*1</f>
        <v>2</v>
      </c>
      <c r="L611" s="57">
        <v>400</v>
      </c>
      <c r="M611" s="63">
        <v>3.2</v>
      </c>
    </row>
    <row r="612" s="57" customFormat="1" ht="41.4" spans="1:13">
      <c r="A612" s="57" t="s">
        <v>7076</v>
      </c>
      <c r="B612" s="62">
        <v>611</v>
      </c>
      <c r="C612" s="63" t="s">
        <v>45</v>
      </c>
      <c r="D612" s="57" t="s">
        <v>53</v>
      </c>
      <c r="E612" s="42" t="s">
        <v>7077</v>
      </c>
      <c r="F612" s="57" t="s">
        <v>55</v>
      </c>
      <c r="G612" s="58" t="s">
        <v>3989</v>
      </c>
      <c r="H612" s="58" t="s">
        <v>2356</v>
      </c>
      <c r="I612" s="63" t="s">
        <v>22</v>
      </c>
      <c r="J612" s="72">
        <v>1</v>
      </c>
      <c r="K612" s="57">
        <f>(CEILING(J612*0.2,1))*1</f>
        <v>1</v>
      </c>
      <c r="L612" s="57">
        <v>2</v>
      </c>
      <c r="M612" s="63">
        <v>3.2</v>
      </c>
    </row>
    <row r="613" s="57" customFormat="1" ht="41.4" spans="1:13">
      <c r="A613" s="57" t="s">
        <v>7076</v>
      </c>
      <c r="B613" s="62">
        <v>612</v>
      </c>
      <c r="C613" s="63" t="s">
        <v>45</v>
      </c>
      <c r="D613" s="57" t="s">
        <v>322</v>
      </c>
      <c r="E613" s="42" t="s">
        <v>7077</v>
      </c>
      <c r="F613" s="58" t="s">
        <v>323</v>
      </c>
      <c r="G613" s="58" t="s">
        <v>3997</v>
      </c>
      <c r="H613" s="58" t="s">
        <v>2358</v>
      </c>
      <c r="I613" s="57" t="s">
        <v>2124</v>
      </c>
      <c r="J613" s="73">
        <v>2.14839</v>
      </c>
      <c r="K613" s="57">
        <f>(CEILING(J613*0.1,1))*1</f>
        <v>1</v>
      </c>
      <c r="L613" s="57">
        <v>18</v>
      </c>
      <c r="M613" s="63">
        <v>3.2</v>
      </c>
    </row>
    <row r="614" s="57" customFormat="1" ht="41.4" spans="1:13">
      <c r="A614" s="57" t="s">
        <v>7076</v>
      </c>
      <c r="B614" s="62">
        <v>613</v>
      </c>
      <c r="C614" s="63" t="s">
        <v>45</v>
      </c>
      <c r="D614" s="57" t="s">
        <v>53</v>
      </c>
      <c r="E614" s="42" t="s">
        <v>7077</v>
      </c>
      <c r="F614" s="57" t="s">
        <v>885</v>
      </c>
      <c r="G614" s="58" t="s">
        <v>7189</v>
      </c>
      <c r="H614" s="58" t="s">
        <v>2356</v>
      </c>
      <c r="I614" s="63" t="s">
        <v>22</v>
      </c>
      <c r="J614" s="72">
        <v>1</v>
      </c>
      <c r="K614" s="57">
        <v>0</v>
      </c>
      <c r="L614" s="57">
        <v>9</v>
      </c>
      <c r="M614" s="63">
        <v>3.2</v>
      </c>
    </row>
    <row r="615" s="57" customFormat="1" ht="41.4" spans="1:13">
      <c r="A615" s="57" t="s">
        <v>7076</v>
      </c>
      <c r="B615" s="62">
        <v>614</v>
      </c>
      <c r="C615" s="63" t="s">
        <v>45</v>
      </c>
      <c r="D615" s="57" t="s">
        <v>53</v>
      </c>
      <c r="E615" s="42" t="s">
        <v>7077</v>
      </c>
      <c r="F615" s="57" t="s">
        <v>55</v>
      </c>
      <c r="G615" s="58" t="s">
        <v>3638</v>
      </c>
      <c r="H615" s="58" t="s">
        <v>2356</v>
      </c>
      <c r="I615" s="63" t="s">
        <v>22</v>
      </c>
      <c r="J615" s="72">
        <v>1</v>
      </c>
      <c r="K615" s="57">
        <v>0</v>
      </c>
      <c r="L615" s="57">
        <v>36</v>
      </c>
      <c r="M615" s="63">
        <v>3.2</v>
      </c>
    </row>
    <row r="616" s="57" customFormat="1" ht="41.4" spans="1:13">
      <c r="A616" s="57" t="s">
        <v>7076</v>
      </c>
      <c r="B616" s="62">
        <v>615</v>
      </c>
      <c r="C616" s="63" t="s">
        <v>45</v>
      </c>
      <c r="D616" s="57" t="s">
        <v>53</v>
      </c>
      <c r="E616" s="42" t="s">
        <v>7077</v>
      </c>
      <c r="F616" s="57" t="s">
        <v>236</v>
      </c>
      <c r="G616" s="58" t="s">
        <v>3643</v>
      </c>
      <c r="H616" s="58" t="s">
        <v>2134</v>
      </c>
      <c r="I616" s="63" t="s">
        <v>22</v>
      </c>
      <c r="J616" s="72">
        <v>2</v>
      </c>
      <c r="K616" s="57">
        <v>0</v>
      </c>
      <c r="L616" s="57">
        <v>1</v>
      </c>
      <c r="M616" s="63">
        <v>3.2</v>
      </c>
    </row>
    <row r="617" s="57" customFormat="1" ht="41.4" spans="1:13">
      <c r="A617" s="57" t="s">
        <v>7076</v>
      </c>
      <c r="B617" s="62">
        <v>616</v>
      </c>
      <c r="C617" s="63" t="s">
        <v>45</v>
      </c>
      <c r="D617" s="57" t="s">
        <v>53</v>
      </c>
      <c r="E617" s="42" t="s">
        <v>7077</v>
      </c>
      <c r="F617" s="57" t="s">
        <v>236</v>
      </c>
      <c r="G617" s="58" t="s">
        <v>7190</v>
      </c>
      <c r="H617" s="58" t="s">
        <v>2134</v>
      </c>
      <c r="I617" s="63" t="s">
        <v>22</v>
      </c>
      <c r="J617" s="72">
        <v>1</v>
      </c>
      <c r="K617" s="57">
        <v>0</v>
      </c>
      <c r="L617" s="57">
        <v>3</v>
      </c>
      <c r="M617" s="63">
        <v>3.2</v>
      </c>
    </row>
    <row r="618" s="57" customFormat="1" ht="41.4" spans="1:13">
      <c r="A618" s="57" t="s">
        <v>7076</v>
      </c>
      <c r="B618" s="62">
        <v>617</v>
      </c>
      <c r="C618" s="63" t="s">
        <v>45</v>
      </c>
      <c r="D618" s="57" t="s">
        <v>322</v>
      </c>
      <c r="E618" s="42" t="s">
        <v>7077</v>
      </c>
      <c r="F618" s="58" t="s">
        <v>323</v>
      </c>
      <c r="G618" s="58" t="s">
        <v>3645</v>
      </c>
      <c r="H618" s="58" t="s">
        <v>2988</v>
      </c>
      <c r="I618" s="57" t="s">
        <v>2124</v>
      </c>
      <c r="J618" s="73">
        <v>24.7485</v>
      </c>
      <c r="K618" s="57">
        <v>0</v>
      </c>
      <c r="L618" s="57">
        <v>1030</v>
      </c>
      <c r="M618" s="63">
        <v>3.2</v>
      </c>
    </row>
    <row r="619" s="57" customFormat="1" ht="41.4" spans="1:13">
      <c r="A619" s="57" t="s">
        <v>7076</v>
      </c>
      <c r="B619" s="62">
        <v>618</v>
      </c>
      <c r="C619" s="63" t="s">
        <v>45</v>
      </c>
      <c r="D619" s="57" t="s">
        <v>53</v>
      </c>
      <c r="E619" s="42" t="s">
        <v>7077</v>
      </c>
      <c r="F619" s="57" t="s">
        <v>885</v>
      </c>
      <c r="G619" s="58" t="s">
        <v>7191</v>
      </c>
      <c r="H619" s="58" t="s">
        <v>2356</v>
      </c>
      <c r="I619" s="63" t="s">
        <v>22</v>
      </c>
      <c r="J619" s="72">
        <v>1</v>
      </c>
      <c r="K619" s="57">
        <v>0</v>
      </c>
      <c r="L619" s="57">
        <v>7</v>
      </c>
      <c r="M619" s="63">
        <v>3.2</v>
      </c>
    </row>
    <row r="620" s="57" customFormat="1" ht="41.4" spans="1:13">
      <c r="A620" s="57" t="s">
        <v>7076</v>
      </c>
      <c r="B620" s="62">
        <v>619</v>
      </c>
      <c r="C620" s="63" t="s">
        <v>45</v>
      </c>
      <c r="D620" s="57" t="s">
        <v>53</v>
      </c>
      <c r="E620" s="42" t="s">
        <v>7077</v>
      </c>
      <c r="F620" s="57" t="s">
        <v>55</v>
      </c>
      <c r="G620" s="58" t="s">
        <v>4077</v>
      </c>
      <c r="H620" s="58" t="s">
        <v>2356</v>
      </c>
      <c r="I620" s="63" t="s">
        <v>22</v>
      </c>
      <c r="J620" s="72">
        <v>3</v>
      </c>
      <c r="K620" s="57">
        <v>0</v>
      </c>
      <c r="L620" s="57">
        <v>83</v>
      </c>
      <c r="M620" s="63">
        <v>3.2</v>
      </c>
    </row>
    <row r="621" s="57" customFormat="1" ht="41.4" spans="1:13">
      <c r="A621" s="57" t="s">
        <v>7076</v>
      </c>
      <c r="B621" s="62">
        <v>620</v>
      </c>
      <c r="C621" s="63" t="s">
        <v>45</v>
      </c>
      <c r="D621" s="57" t="s">
        <v>53</v>
      </c>
      <c r="E621" s="42" t="s">
        <v>7077</v>
      </c>
      <c r="F621" s="57" t="s">
        <v>304</v>
      </c>
      <c r="G621" s="58" t="s">
        <v>6197</v>
      </c>
      <c r="H621" s="58" t="s">
        <v>2356</v>
      </c>
      <c r="I621" s="63" t="s">
        <v>22</v>
      </c>
      <c r="J621" s="72">
        <v>1</v>
      </c>
      <c r="K621" s="57">
        <v>0</v>
      </c>
      <c r="L621" s="57">
        <v>34</v>
      </c>
      <c r="M621" s="63">
        <v>3.2</v>
      </c>
    </row>
    <row r="622" s="57" customFormat="1" ht="41.4" spans="1:13">
      <c r="A622" s="57" t="s">
        <v>7076</v>
      </c>
      <c r="B622" s="62">
        <v>621</v>
      </c>
      <c r="C622" s="63" t="s">
        <v>45</v>
      </c>
      <c r="D622" s="57" t="s">
        <v>53</v>
      </c>
      <c r="E622" s="42" t="s">
        <v>7077</v>
      </c>
      <c r="F622" s="57" t="s">
        <v>304</v>
      </c>
      <c r="G622" s="58" t="s">
        <v>7192</v>
      </c>
      <c r="H622" s="58" t="s">
        <v>2356</v>
      </c>
      <c r="I622" s="63" t="s">
        <v>22</v>
      </c>
      <c r="J622" s="72">
        <v>1</v>
      </c>
      <c r="K622" s="57">
        <v>0</v>
      </c>
      <c r="L622" s="57">
        <v>36</v>
      </c>
      <c r="M622" s="63">
        <v>3.2</v>
      </c>
    </row>
    <row r="623" s="57" customFormat="1" ht="41.4" spans="1:13">
      <c r="A623" s="57" t="s">
        <v>7076</v>
      </c>
      <c r="B623" s="62">
        <v>622</v>
      </c>
      <c r="C623" s="63" t="s">
        <v>45</v>
      </c>
      <c r="D623" s="57" t="s">
        <v>53</v>
      </c>
      <c r="E623" s="42" t="s">
        <v>7077</v>
      </c>
      <c r="F623" s="58" t="s">
        <v>236</v>
      </c>
      <c r="G623" s="58" t="s">
        <v>3643</v>
      </c>
      <c r="H623" s="58" t="s">
        <v>2134</v>
      </c>
      <c r="I623" s="63" t="s">
        <v>22</v>
      </c>
      <c r="J623" s="72">
        <v>2</v>
      </c>
      <c r="K623" s="57">
        <v>0</v>
      </c>
      <c r="L623" s="57">
        <v>1</v>
      </c>
      <c r="M623" s="63">
        <v>3.2</v>
      </c>
    </row>
    <row r="624" s="57" customFormat="1" ht="41.4" spans="1:13">
      <c r="A624" s="57" t="s">
        <v>7076</v>
      </c>
      <c r="B624" s="62">
        <v>623</v>
      </c>
      <c r="C624" s="63" t="s">
        <v>45</v>
      </c>
      <c r="D624" s="57" t="s">
        <v>53</v>
      </c>
      <c r="E624" s="42" t="s">
        <v>7077</v>
      </c>
      <c r="F624" s="57" t="s">
        <v>236</v>
      </c>
      <c r="G624" s="58" t="s">
        <v>6194</v>
      </c>
      <c r="H624" s="58" t="s">
        <v>2134</v>
      </c>
      <c r="I624" s="63" t="s">
        <v>22</v>
      </c>
      <c r="J624" s="72">
        <v>1</v>
      </c>
      <c r="K624" s="57">
        <v>0</v>
      </c>
      <c r="L624" s="57">
        <v>2</v>
      </c>
      <c r="M624" s="63">
        <v>3.2</v>
      </c>
    </row>
    <row r="625" s="57" customFormat="1" ht="41.4" spans="1:13">
      <c r="A625" s="57" t="s">
        <v>7076</v>
      </c>
      <c r="B625" s="62">
        <v>624</v>
      </c>
      <c r="C625" s="63" t="s">
        <v>45</v>
      </c>
      <c r="D625" s="57" t="s">
        <v>322</v>
      </c>
      <c r="E625" s="42" t="s">
        <v>7077</v>
      </c>
      <c r="F625" s="57" t="s">
        <v>323</v>
      </c>
      <c r="G625" s="58" t="s">
        <v>4081</v>
      </c>
      <c r="H625" s="58" t="s">
        <v>2358</v>
      </c>
      <c r="I625" s="57" t="s">
        <v>2124</v>
      </c>
      <c r="J625" s="73">
        <v>31.1204</v>
      </c>
      <c r="K625" s="57">
        <v>0</v>
      </c>
      <c r="L625" s="57">
        <v>1127</v>
      </c>
      <c r="M625" s="63">
        <v>3.2</v>
      </c>
    </row>
    <row r="626" s="57" customFormat="1" ht="41.4" spans="1:13">
      <c r="A626" s="57" t="s">
        <v>7076</v>
      </c>
      <c r="B626" s="62">
        <v>625</v>
      </c>
      <c r="C626" s="63" t="s">
        <v>45</v>
      </c>
      <c r="D626" s="63" t="s">
        <v>89</v>
      </c>
      <c r="E626" s="42" t="s">
        <v>7077</v>
      </c>
      <c r="F626" s="57" t="s">
        <v>114</v>
      </c>
      <c r="G626" s="58" t="s">
        <v>3815</v>
      </c>
      <c r="H626" s="58" t="s">
        <v>2118</v>
      </c>
      <c r="I626" s="63" t="s">
        <v>22</v>
      </c>
      <c r="J626" s="72">
        <v>3</v>
      </c>
      <c r="K626" s="57">
        <v>0</v>
      </c>
      <c r="L626" s="57">
        <v>93</v>
      </c>
      <c r="M626" s="63">
        <v>3.2</v>
      </c>
    </row>
    <row r="627" s="57" customFormat="1" ht="41.4" spans="1:13">
      <c r="A627" s="57" t="s">
        <v>7076</v>
      </c>
      <c r="B627" s="62">
        <v>626</v>
      </c>
      <c r="C627" s="63" t="s">
        <v>45</v>
      </c>
      <c r="D627" s="57" t="s">
        <v>53</v>
      </c>
      <c r="E627" s="42" t="s">
        <v>7077</v>
      </c>
      <c r="F627" s="57" t="s">
        <v>249</v>
      </c>
      <c r="G627" s="58" t="s">
        <v>7083</v>
      </c>
      <c r="H627" s="58" t="s">
        <v>2121</v>
      </c>
      <c r="I627" s="63" t="s">
        <v>22</v>
      </c>
      <c r="J627" s="72">
        <v>1</v>
      </c>
      <c r="K627" s="57">
        <f t="shared" ref="K627:K634" si="43">(CEILING(J627*0.2,1))*1</f>
        <v>1</v>
      </c>
      <c r="L627" s="57">
        <v>2</v>
      </c>
      <c r="M627" s="63">
        <v>3.2</v>
      </c>
    </row>
    <row r="628" s="57" customFormat="1" ht="41.4" spans="1:13">
      <c r="A628" s="57" t="s">
        <v>7076</v>
      </c>
      <c r="B628" s="62">
        <v>627</v>
      </c>
      <c r="C628" s="63" t="s">
        <v>45</v>
      </c>
      <c r="D628" s="57" t="s">
        <v>53</v>
      </c>
      <c r="E628" s="42" t="s">
        <v>7077</v>
      </c>
      <c r="F628" s="58" t="s">
        <v>304</v>
      </c>
      <c r="G628" s="58" t="s">
        <v>7084</v>
      </c>
      <c r="H628" s="58" t="s">
        <v>2121</v>
      </c>
      <c r="I628" s="63" t="s">
        <v>22</v>
      </c>
      <c r="J628" s="72">
        <v>1</v>
      </c>
      <c r="K628" s="57">
        <f t="shared" si="43"/>
        <v>1</v>
      </c>
      <c r="L628" s="57">
        <v>7</v>
      </c>
      <c r="M628" s="63">
        <v>3.2</v>
      </c>
    </row>
    <row r="629" s="57" customFormat="1" ht="55.2" spans="1:13">
      <c r="A629" s="57" t="s">
        <v>7076</v>
      </c>
      <c r="B629" s="62">
        <v>628</v>
      </c>
      <c r="C629" s="63" t="s">
        <v>45</v>
      </c>
      <c r="D629" s="57" t="s">
        <v>171</v>
      </c>
      <c r="E629" s="42" t="s">
        <v>7077</v>
      </c>
      <c r="F629" s="57" t="s">
        <v>172</v>
      </c>
      <c r="G629" s="58" t="s">
        <v>3817</v>
      </c>
      <c r="H629" s="58" t="s">
        <v>1705</v>
      </c>
      <c r="I629" s="63" t="s">
        <v>22</v>
      </c>
      <c r="J629" s="72">
        <v>4</v>
      </c>
      <c r="K629" s="57">
        <v>0</v>
      </c>
      <c r="L629" s="57">
        <v>2</v>
      </c>
      <c r="M629" s="63">
        <v>3.2</v>
      </c>
    </row>
    <row r="630" s="57" customFormat="1" ht="41.4" spans="1:13">
      <c r="A630" s="57" t="s">
        <v>7076</v>
      </c>
      <c r="B630" s="62">
        <v>629</v>
      </c>
      <c r="C630" s="63" t="s">
        <v>45</v>
      </c>
      <c r="D630" s="57" t="s">
        <v>322</v>
      </c>
      <c r="E630" s="42" t="s">
        <v>7077</v>
      </c>
      <c r="F630" s="57" t="s">
        <v>323</v>
      </c>
      <c r="G630" s="58" t="s">
        <v>3818</v>
      </c>
      <c r="H630" s="58" t="s">
        <v>2123</v>
      </c>
      <c r="I630" s="57" t="s">
        <v>2124</v>
      </c>
      <c r="J630" s="73">
        <v>0.3225</v>
      </c>
      <c r="K630" s="57">
        <f>(CEILING(J630*0.1,1))*1</f>
        <v>1</v>
      </c>
      <c r="L630" s="57">
        <v>9</v>
      </c>
      <c r="M630" s="63">
        <v>3.2</v>
      </c>
    </row>
    <row r="631" s="57" customFormat="1" ht="41.4" spans="1:13">
      <c r="A631" s="57" t="s">
        <v>7076</v>
      </c>
      <c r="B631" s="62">
        <v>630</v>
      </c>
      <c r="C631" s="63" t="s">
        <v>45</v>
      </c>
      <c r="D631" s="63" t="s">
        <v>89</v>
      </c>
      <c r="E631" s="42" t="s">
        <v>7077</v>
      </c>
      <c r="F631" s="57" t="s">
        <v>114</v>
      </c>
      <c r="G631" s="58" t="s">
        <v>3821</v>
      </c>
      <c r="H631" s="58" t="s">
        <v>2638</v>
      </c>
      <c r="I631" s="63" t="s">
        <v>22</v>
      </c>
      <c r="J631" s="72">
        <v>1</v>
      </c>
      <c r="K631" s="57">
        <v>0</v>
      </c>
      <c r="L631" s="57">
        <v>7</v>
      </c>
      <c r="M631" s="63">
        <v>3.2</v>
      </c>
    </row>
    <row r="632" s="57" customFormat="1" ht="41.4" spans="1:13">
      <c r="A632" s="57" t="s">
        <v>7076</v>
      </c>
      <c r="B632" s="62">
        <v>631</v>
      </c>
      <c r="C632" s="63" t="s">
        <v>45</v>
      </c>
      <c r="D632" s="57" t="s">
        <v>53</v>
      </c>
      <c r="E632" s="42" t="s">
        <v>7077</v>
      </c>
      <c r="F632" s="57" t="s">
        <v>55</v>
      </c>
      <c r="G632" s="58" t="s">
        <v>3618</v>
      </c>
      <c r="H632" s="58" t="s">
        <v>2121</v>
      </c>
      <c r="I632" s="63" t="s">
        <v>22</v>
      </c>
      <c r="J632" s="72">
        <v>5</v>
      </c>
      <c r="K632" s="57">
        <f t="shared" si="43"/>
        <v>1</v>
      </c>
      <c r="L632" s="57">
        <v>11</v>
      </c>
      <c r="M632" s="63">
        <v>3.2</v>
      </c>
    </row>
    <row r="633" s="57" customFormat="1" ht="41.4" spans="1:13">
      <c r="A633" s="57" t="s">
        <v>7076</v>
      </c>
      <c r="B633" s="62">
        <v>632</v>
      </c>
      <c r="C633" s="63" t="s">
        <v>45</v>
      </c>
      <c r="D633" s="57" t="s">
        <v>53</v>
      </c>
      <c r="E633" s="42" t="s">
        <v>7077</v>
      </c>
      <c r="F633" s="57" t="s">
        <v>304</v>
      </c>
      <c r="G633" s="58" t="s">
        <v>3823</v>
      </c>
      <c r="H633" s="58" t="s">
        <v>2121</v>
      </c>
      <c r="I633" s="63" t="s">
        <v>22</v>
      </c>
      <c r="J633" s="72">
        <v>1</v>
      </c>
      <c r="K633" s="57">
        <f t="shared" si="43"/>
        <v>1</v>
      </c>
      <c r="L633" s="57">
        <v>4</v>
      </c>
      <c r="M633" s="63">
        <v>3.2</v>
      </c>
    </row>
    <row r="634" s="57" customFormat="1" ht="41.4" spans="1:13">
      <c r="A634" s="57" t="s">
        <v>7076</v>
      </c>
      <c r="B634" s="62">
        <v>633</v>
      </c>
      <c r="C634" s="63" t="s">
        <v>45</v>
      </c>
      <c r="D634" s="57" t="s">
        <v>53</v>
      </c>
      <c r="E634" s="42" t="s">
        <v>7077</v>
      </c>
      <c r="F634" s="57" t="s">
        <v>249</v>
      </c>
      <c r="G634" s="58" t="s">
        <v>4364</v>
      </c>
      <c r="H634" s="58" t="s">
        <v>2121</v>
      </c>
      <c r="I634" s="63" t="s">
        <v>22</v>
      </c>
      <c r="J634" s="72">
        <v>1</v>
      </c>
      <c r="K634" s="57">
        <f t="shared" si="43"/>
        <v>1</v>
      </c>
      <c r="L634" s="57">
        <v>1</v>
      </c>
      <c r="M634" s="63">
        <v>3.2</v>
      </c>
    </row>
    <row r="635" s="57" customFormat="1" ht="41.4" spans="1:13">
      <c r="A635" s="57" t="s">
        <v>7076</v>
      </c>
      <c r="B635" s="62">
        <v>634</v>
      </c>
      <c r="C635" s="63" t="s">
        <v>45</v>
      </c>
      <c r="D635" s="57" t="s">
        <v>322</v>
      </c>
      <c r="E635" s="42" t="s">
        <v>7077</v>
      </c>
      <c r="F635" s="57" t="s">
        <v>323</v>
      </c>
      <c r="G635" s="58" t="s">
        <v>3619</v>
      </c>
      <c r="H635" s="58" t="s">
        <v>2123</v>
      </c>
      <c r="I635" s="57" t="s">
        <v>2124</v>
      </c>
      <c r="J635" s="73">
        <v>17.6124</v>
      </c>
      <c r="K635" s="57">
        <f>(CEILING(J635*0.1,1))*1</f>
        <v>2</v>
      </c>
      <c r="L635" s="57">
        <v>147</v>
      </c>
      <c r="M635" s="63">
        <v>3.2</v>
      </c>
    </row>
    <row r="636" s="57" customFormat="1" ht="41.4" spans="1:13">
      <c r="A636" s="57" t="s">
        <v>7076</v>
      </c>
      <c r="B636" s="62">
        <v>635</v>
      </c>
      <c r="C636" s="63" t="s">
        <v>45</v>
      </c>
      <c r="D636" s="63" t="s">
        <v>89</v>
      </c>
      <c r="E636" s="42" t="s">
        <v>7077</v>
      </c>
      <c r="F636" s="57" t="s">
        <v>114</v>
      </c>
      <c r="G636" s="58" t="s">
        <v>3815</v>
      </c>
      <c r="H636" s="58" t="s">
        <v>2118</v>
      </c>
      <c r="I636" s="63" t="s">
        <v>22</v>
      </c>
      <c r="J636" s="72">
        <v>3</v>
      </c>
      <c r="K636" s="57">
        <v>0</v>
      </c>
      <c r="L636" s="57">
        <v>93</v>
      </c>
      <c r="M636" s="63">
        <v>3.2</v>
      </c>
    </row>
    <row r="637" s="57" customFormat="1" ht="41.4" spans="1:13">
      <c r="A637" s="57" t="s">
        <v>7076</v>
      </c>
      <c r="B637" s="62">
        <v>636</v>
      </c>
      <c r="C637" s="63" t="s">
        <v>45</v>
      </c>
      <c r="D637" s="57" t="s">
        <v>53</v>
      </c>
      <c r="E637" s="42" t="s">
        <v>7077</v>
      </c>
      <c r="F637" s="57" t="s">
        <v>249</v>
      </c>
      <c r="G637" s="58" t="s">
        <v>7083</v>
      </c>
      <c r="H637" s="58" t="s">
        <v>2121</v>
      </c>
      <c r="I637" s="63" t="s">
        <v>22</v>
      </c>
      <c r="J637" s="72">
        <v>1</v>
      </c>
      <c r="K637" s="57">
        <f t="shared" ref="K637:K644" si="44">(CEILING(J637*0.2,1))*1</f>
        <v>1</v>
      </c>
      <c r="L637" s="57">
        <v>2</v>
      </c>
      <c r="M637" s="63">
        <v>3.2</v>
      </c>
    </row>
    <row r="638" s="57" customFormat="1" ht="41.4" spans="1:13">
      <c r="A638" s="57" t="s">
        <v>7076</v>
      </c>
      <c r="B638" s="62">
        <v>637</v>
      </c>
      <c r="C638" s="63" t="s">
        <v>45</v>
      </c>
      <c r="D638" s="57" t="s">
        <v>53</v>
      </c>
      <c r="E638" s="42" t="s">
        <v>7077</v>
      </c>
      <c r="F638" s="58" t="s">
        <v>304</v>
      </c>
      <c r="G638" s="58" t="s">
        <v>7084</v>
      </c>
      <c r="H638" s="58" t="s">
        <v>2121</v>
      </c>
      <c r="I638" s="63" t="s">
        <v>22</v>
      </c>
      <c r="J638" s="72">
        <v>1</v>
      </c>
      <c r="K638" s="57">
        <f t="shared" si="44"/>
        <v>1</v>
      </c>
      <c r="L638" s="57">
        <v>7</v>
      </c>
      <c r="M638" s="63">
        <v>3.2</v>
      </c>
    </row>
    <row r="639" s="57" customFormat="1" ht="55.2" spans="1:13">
      <c r="A639" s="57" t="s">
        <v>7076</v>
      </c>
      <c r="B639" s="62">
        <v>638</v>
      </c>
      <c r="C639" s="63" t="s">
        <v>45</v>
      </c>
      <c r="D639" s="57" t="s">
        <v>171</v>
      </c>
      <c r="E639" s="42" t="s">
        <v>7077</v>
      </c>
      <c r="F639" s="57" t="s">
        <v>172</v>
      </c>
      <c r="G639" s="58" t="s">
        <v>3817</v>
      </c>
      <c r="H639" s="58" t="s">
        <v>1705</v>
      </c>
      <c r="I639" s="63" t="s">
        <v>22</v>
      </c>
      <c r="J639" s="72">
        <v>4</v>
      </c>
      <c r="K639" s="57">
        <v>0</v>
      </c>
      <c r="L639" s="57">
        <v>2</v>
      </c>
      <c r="M639" s="63">
        <v>3.2</v>
      </c>
    </row>
    <row r="640" s="57" customFormat="1" ht="41.4" spans="1:13">
      <c r="A640" s="57" t="s">
        <v>7076</v>
      </c>
      <c r="B640" s="62">
        <v>639</v>
      </c>
      <c r="C640" s="63" t="s">
        <v>45</v>
      </c>
      <c r="D640" s="57" t="s">
        <v>322</v>
      </c>
      <c r="E640" s="42" t="s">
        <v>7077</v>
      </c>
      <c r="F640" s="57" t="s">
        <v>323</v>
      </c>
      <c r="G640" s="58" t="s">
        <v>3818</v>
      </c>
      <c r="H640" s="58" t="s">
        <v>2123</v>
      </c>
      <c r="I640" s="57" t="s">
        <v>2124</v>
      </c>
      <c r="J640" s="73">
        <v>0.7944</v>
      </c>
      <c r="K640" s="57">
        <f>(CEILING(J640*0.1,1))*1</f>
        <v>1</v>
      </c>
      <c r="L640" s="57">
        <v>22</v>
      </c>
      <c r="M640" s="63">
        <v>3.2</v>
      </c>
    </row>
    <row r="641" s="57" customFormat="1" ht="41.4" spans="1:13">
      <c r="A641" s="57" t="s">
        <v>7076</v>
      </c>
      <c r="B641" s="62">
        <v>640</v>
      </c>
      <c r="C641" s="63" t="s">
        <v>45</v>
      </c>
      <c r="D641" s="63" t="s">
        <v>89</v>
      </c>
      <c r="E641" s="42" t="s">
        <v>7077</v>
      </c>
      <c r="F641" s="57" t="s">
        <v>114</v>
      </c>
      <c r="G641" s="58" t="s">
        <v>3821</v>
      </c>
      <c r="H641" s="58" t="s">
        <v>2638</v>
      </c>
      <c r="I641" s="63" t="s">
        <v>22</v>
      </c>
      <c r="J641" s="72">
        <v>1</v>
      </c>
      <c r="K641" s="57">
        <v>0</v>
      </c>
      <c r="L641" s="57">
        <v>7</v>
      </c>
      <c r="M641" s="63">
        <v>3.2</v>
      </c>
    </row>
    <row r="642" s="57" customFormat="1" ht="41.4" spans="1:13">
      <c r="A642" s="57" t="s">
        <v>7076</v>
      </c>
      <c r="B642" s="62">
        <v>641</v>
      </c>
      <c r="C642" s="63" t="s">
        <v>45</v>
      </c>
      <c r="D642" s="57" t="s">
        <v>53</v>
      </c>
      <c r="E642" s="42" t="s">
        <v>7077</v>
      </c>
      <c r="F642" s="57" t="s">
        <v>55</v>
      </c>
      <c r="G642" s="58" t="s">
        <v>3618</v>
      </c>
      <c r="H642" s="58" t="s">
        <v>2121</v>
      </c>
      <c r="I642" s="63" t="s">
        <v>22</v>
      </c>
      <c r="J642" s="72">
        <v>5</v>
      </c>
      <c r="K642" s="57">
        <f t="shared" si="44"/>
        <v>1</v>
      </c>
      <c r="L642" s="57">
        <v>11</v>
      </c>
      <c r="M642" s="63">
        <v>3.2</v>
      </c>
    </row>
    <row r="643" s="57" customFormat="1" ht="41.4" spans="1:13">
      <c r="A643" s="57" t="s">
        <v>7076</v>
      </c>
      <c r="B643" s="62">
        <v>642</v>
      </c>
      <c r="C643" s="63" t="s">
        <v>45</v>
      </c>
      <c r="D643" s="57" t="s">
        <v>53</v>
      </c>
      <c r="E643" s="42" t="s">
        <v>7077</v>
      </c>
      <c r="F643" s="57" t="s">
        <v>304</v>
      </c>
      <c r="G643" s="58" t="s">
        <v>3823</v>
      </c>
      <c r="H643" s="58" t="s">
        <v>2121</v>
      </c>
      <c r="I643" s="63" t="s">
        <v>22</v>
      </c>
      <c r="J643" s="72">
        <v>1</v>
      </c>
      <c r="K643" s="57">
        <f t="shared" si="44"/>
        <v>1</v>
      </c>
      <c r="L643" s="57">
        <v>4</v>
      </c>
      <c r="M643" s="63">
        <v>3.2</v>
      </c>
    </row>
    <row r="644" s="57" customFormat="1" ht="41.4" spans="1:13">
      <c r="A644" s="57" t="s">
        <v>7076</v>
      </c>
      <c r="B644" s="62">
        <v>643</v>
      </c>
      <c r="C644" s="63" t="s">
        <v>45</v>
      </c>
      <c r="D644" s="57" t="s">
        <v>53</v>
      </c>
      <c r="E644" s="42" t="s">
        <v>7077</v>
      </c>
      <c r="F644" s="58" t="s">
        <v>249</v>
      </c>
      <c r="G644" s="58" t="s">
        <v>4364</v>
      </c>
      <c r="H644" s="58" t="s">
        <v>2121</v>
      </c>
      <c r="I644" s="63" t="s">
        <v>22</v>
      </c>
      <c r="J644" s="72">
        <v>1</v>
      </c>
      <c r="K644" s="57">
        <f t="shared" si="44"/>
        <v>1</v>
      </c>
      <c r="L644" s="57">
        <v>1</v>
      </c>
      <c r="M644" s="63">
        <v>3.2</v>
      </c>
    </row>
    <row r="645" s="57" customFormat="1" ht="41.4" spans="1:13">
      <c r="A645" s="57" t="s">
        <v>7076</v>
      </c>
      <c r="B645" s="62">
        <v>644</v>
      </c>
      <c r="C645" s="63" t="s">
        <v>45</v>
      </c>
      <c r="D645" s="57" t="s">
        <v>322</v>
      </c>
      <c r="E645" s="42" t="s">
        <v>7077</v>
      </c>
      <c r="F645" s="57" t="s">
        <v>323</v>
      </c>
      <c r="G645" s="58" t="s">
        <v>3619</v>
      </c>
      <c r="H645" s="58" t="s">
        <v>2123</v>
      </c>
      <c r="I645" s="57" t="s">
        <v>2124</v>
      </c>
      <c r="J645" s="73">
        <v>8.64804</v>
      </c>
      <c r="K645" s="57">
        <f>(CEILING(J645*0.1,1))*1</f>
        <v>1</v>
      </c>
      <c r="L645" s="57">
        <v>72</v>
      </c>
      <c r="M645" s="63">
        <v>3.2</v>
      </c>
    </row>
    <row r="646" s="57" customFormat="1" ht="41.4" spans="1:13">
      <c r="A646" s="57" t="s">
        <v>7076</v>
      </c>
      <c r="B646" s="62">
        <v>645</v>
      </c>
      <c r="C646" s="63" t="s">
        <v>45</v>
      </c>
      <c r="D646" s="63" t="s">
        <v>89</v>
      </c>
      <c r="E646" s="42" t="s">
        <v>7077</v>
      </c>
      <c r="F646" s="57" t="s">
        <v>114</v>
      </c>
      <c r="G646" s="58" t="s">
        <v>3815</v>
      </c>
      <c r="H646" s="58" t="s">
        <v>2118</v>
      </c>
      <c r="I646" s="63" t="s">
        <v>22</v>
      </c>
      <c r="J646" s="72">
        <v>3</v>
      </c>
      <c r="K646" s="57">
        <v>0</v>
      </c>
      <c r="L646" s="57">
        <v>93</v>
      </c>
      <c r="M646" s="63">
        <v>3.2</v>
      </c>
    </row>
    <row r="647" s="57" customFormat="1" ht="41.4" spans="1:13">
      <c r="A647" s="57" t="s">
        <v>7076</v>
      </c>
      <c r="B647" s="62">
        <v>646</v>
      </c>
      <c r="C647" s="63" t="s">
        <v>45</v>
      </c>
      <c r="D647" s="57" t="s">
        <v>53</v>
      </c>
      <c r="E647" s="42" t="s">
        <v>7077</v>
      </c>
      <c r="F647" s="57" t="s">
        <v>249</v>
      </c>
      <c r="G647" s="58" t="s">
        <v>7083</v>
      </c>
      <c r="H647" s="58" t="s">
        <v>2121</v>
      </c>
      <c r="I647" s="63" t="s">
        <v>22</v>
      </c>
      <c r="J647" s="72">
        <v>1</v>
      </c>
      <c r="K647" s="57">
        <f t="shared" ref="K647:K653" si="45">(CEILING(J647*0.2,1))*1</f>
        <v>1</v>
      </c>
      <c r="L647" s="57">
        <v>2</v>
      </c>
      <c r="M647" s="63">
        <v>3.2</v>
      </c>
    </row>
    <row r="648" s="57" customFormat="1" ht="41.4" spans="1:13">
      <c r="A648" s="57" t="s">
        <v>7076</v>
      </c>
      <c r="B648" s="62">
        <v>647</v>
      </c>
      <c r="C648" s="63" t="s">
        <v>45</v>
      </c>
      <c r="D648" s="57" t="s">
        <v>53</v>
      </c>
      <c r="E648" s="42" t="s">
        <v>7077</v>
      </c>
      <c r="F648" s="57" t="s">
        <v>304</v>
      </c>
      <c r="G648" s="58" t="s">
        <v>7084</v>
      </c>
      <c r="H648" s="58" t="s">
        <v>2121</v>
      </c>
      <c r="I648" s="63" t="s">
        <v>22</v>
      </c>
      <c r="J648" s="72">
        <v>1</v>
      </c>
      <c r="K648" s="57">
        <f t="shared" si="45"/>
        <v>1</v>
      </c>
      <c r="L648" s="57">
        <v>7</v>
      </c>
      <c r="M648" s="63">
        <v>3.2</v>
      </c>
    </row>
    <row r="649" s="57" customFormat="1" ht="55.2" spans="1:13">
      <c r="A649" s="57" t="s">
        <v>7076</v>
      </c>
      <c r="B649" s="62">
        <v>648</v>
      </c>
      <c r="C649" s="63" t="s">
        <v>45</v>
      </c>
      <c r="D649" s="57" t="s">
        <v>171</v>
      </c>
      <c r="E649" s="42" t="s">
        <v>7077</v>
      </c>
      <c r="F649" s="58" t="s">
        <v>172</v>
      </c>
      <c r="G649" s="58" t="s">
        <v>3817</v>
      </c>
      <c r="H649" s="58" t="s">
        <v>1705</v>
      </c>
      <c r="I649" s="63" t="s">
        <v>22</v>
      </c>
      <c r="J649" s="72">
        <v>4</v>
      </c>
      <c r="K649" s="57">
        <v>0</v>
      </c>
      <c r="L649" s="57">
        <v>2</v>
      </c>
      <c r="M649" s="63">
        <v>3.2</v>
      </c>
    </row>
    <row r="650" s="57" customFormat="1" ht="41.4" spans="1:13">
      <c r="A650" s="57" t="s">
        <v>7076</v>
      </c>
      <c r="B650" s="62">
        <v>649</v>
      </c>
      <c r="C650" s="63" t="s">
        <v>45</v>
      </c>
      <c r="D650" s="57" t="s">
        <v>322</v>
      </c>
      <c r="E650" s="42" t="s">
        <v>7077</v>
      </c>
      <c r="F650" s="57" t="s">
        <v>323</v>
      </c>
      <c r="G650" s="58" t="s">
        <v>3818</v>
      </c>
      <c r="H650" s="58" t="s">
        <v>2123</v>
      </c>
      <c r="I650" s="57" t="s">
        <v>2124</v>
      </c>
      <c r="J650" s="73">
        <v>0.655</v>
      </c>
      <c r="K650" s="57">
        <f>(CEILING(J650*0.1,1))*1</f>
        <v>1</v>
      </c>
      <c r="L650" s="57">
        <v>19</v>
      </c>
      <c r="M650" s="63">
        <v>3.2</v>
      </c>
    </row>
    <row r="651" s="57" customFormat="1" ht="41.4" spans="1:13">
      <c r="A651" s="57" t="s">
        <v>7076</v>
      </c>
      <c r="B651" s="62">
        <v>650</v>
      </c>
      <c r="C651" s="63" t="s">
        <v>45</v>
      </c>
      <c r="D651" s="63" t="s">
        <v>89</v>
      </c>
      <c r="E651" s="42" t="s">
        <v>7077</v>
      </c>
      <c r="F651" s="57" t="s">
        <v>114</v>
      </c>
      <c r="G651" s="58" t="s">
        <v>3815</v>
      </c>
      <c r="H651" s="58" t="s">
        <v>2118</v>
      </c>
      <c r="I651" s="63" t="s">
        <v>22</v>
      </c>
      <c r="J651" s="72">
        <v>3</v>
      </c>
      <c r="K651" s="57">
        <v>0</v>
      </c>
      <c r="L651" s="57">
        <v>93</v>
      </c>
      <c r="M651" s="63">
        <v>3.2</v>
      </c>
    </row>
    <row r="652" s="57" customFormat="1" ht="41.4" spans="1:13">
      <c r="A652" s="57" t="s">
        <v>7076</v>
      </c>
      <c r="B652" s="62">
        <v>651</v>
      </c>
      <c r="C652" s="63" t="s">
        <v>45</v>
      </c>
      <c r="D652" s="57" t="s">
        <v>53</v>
      </c>
      <c r="E652" s="42" t="s">
        <v>7077</v>
      </c>
      <c r="F652" s="57" t="s">
        <v>249</v>
      </c>
      <c r="G652" s="58" t="s">
        <v>7083</v>
      </c>
      <c r="H652" s="58" t="s">
        <v>2121</v>
      </c>
      <c r="I652" s="63" t="s">
        <v>22</v>
      </c>
      <c r="J652" s="72">
        <v>1</v>
      </c>
      <c r="K652" s="57">
        <f t="shared" si="45"/>
        <v>1</v>
      </c>
      <c r="L652" s="57">
        <v>2</v>
      </c>
      <c r="M652" s="63">
        <v>3.2</v>
      </c>
    </row>
    <row r="653" s="57" customFormat="1" ht="41.4" spans="1:13">
      <c r="A653" s="57" t="s">
        <v>7076</v>
      </c>
      <c r="B653" s="62">
        <v>652</v>
      </c>
      <c r="C653" s="63" t="s">
        <v>45</v>
      </c>
      <c r="D653" s="57" t="s">
        <v>53</v>
      </c>
      <c r="E653" s="42" t="s">
        <v>7077</v>
      </c>
      <c r="F653" s="57" t="s">
        <v>304</v>
      </c>
      <c r="G653" s="58" t="s">
        <v>7084</v>
      </c>
      <c r="H653" s="58" t="s">
        <v>2121</v>
      </c>
      <c r="I653" s="63" t="s">
        <v>22</v>
      </c>
      <c r="J653" s="72">
        <v>1</v>
      </c>
      <c r="K653" s="57">
        <f t="shared" si="45"/>
        <v>1</v>
      </c>
      <c r="L653" s="57">
        <v>7</v>
      </c>
      <c r="M653" s="63">
        <v>3.2</v>
      </c>
    </row>
    <row r="654" s="57" customFormat="1" ht="55.2" spans="1:13">
      <c r="A654" s="57" t="s">
        <v>7076</v>
      </c>
      <c r="B654" s="62">
        <v>653</v>
      </c>
      <c r="C654" s="63" t="s">
        <v>45</v>
      </c>
      <c r="D654" s="57" t="s">
        <v>171</v>
      </c>
      <c r="E654" s="42" t="s">
        <v>7077</v>
      </c>
      <c r="F654" s="57" t="s">
        <v>172</v>
      </c>
      <c r="G654" s="58" t="s">
        <v>3817</v>
      </c>
      <c r="H654" s="58" t="s">
        <v>1705</v>
      </c>
      <c r="I654" s="63" t="s">
        <v>22</v>
      </c>
      <c r="J654" s="72">
        <v>4</v>
      </c>
      <c r="K654" s="57">
        <v>0</v>
      </c>
      <c r="L654" s="57">
        <v>2</v>
      </c>
      <c r="M654" s="63">
        <v>3.2</v>
      </c>
    </row>
    <row r="655" s="57" customFormat="1" ht="41.4" spans="1:13">
      <c r="A655" s="57" t="s">
        <v>7076</v>
      </c>
      <c r="B655" s="62">
        <v>654</v>
      </c>
      <c r="C655" s="63" t="s">
        <v>45</v>
      </c>
      <c r="D655" s="57" t="s">
        <v>322</v>
      </c>
      <c r="E655" s="42" t="s">
        <v>7077</v>
      </c>
      <c r="F655" s="57" t="s">
        <v>323</v>
      </c>
      <c r="G655" s="58" t="s">
        <v>3818</v>
      </c>
      <c r="H655" s="58" t="s">
        <v>2123</v>
      </c>
      <c r="I655" s="57" t="s">
        <v>2124</v>
      </c>
      <c r="J655" s="73">
        <v>0.6584</v>
      </c>
      <c r="K655" s="57">
        <f>(CEILING(J655*0.1,1))*1</f>
        <v>1</v>
      </c>
      <c r="L655" s="57">
        <v>19</v>
      </c>
      <c r="M655" s="63">
        <v>3.2</v>
      </c>
    </row>
    <row r="656" s="57" customFormat="1" ht="41.4" spans="1:13">
      <c r="A656" s="57" t="s">
        <v>7076</v>
      </c>
      <c r="B656" s="62">
        <v>655</v>
      </c>
      <c r="C656" s="63" t="s">
        <v>45</v>
      </c>
      <c r="D656" s="63" t="s">
        <v>89</v>
      </c>
      <c r="E656" s="42" t="s">
        <v>7077</v>
      </c>
      <c r="F656" s="57" t="s">
        <v>114</v>
      </c>
      <c r="G656" s="58" t="s">
        <v>3815</v>
      </c>
      <c r="H656" s="58" t="s">
        <v>2118</v>
      </c>
      <c r="I656" s="63" t="s">
        <v>22</v>
      </c>
      <c r="J656" s="72">
        <v>3</v>
      </c>
      <c r="K656" s="57">
        <v>0</v>
      </c>
      <c r="L656" s="57">
        <v>93</v>
      </c>
      <c r="M656" s="63">
        <v>3.2</v>
      </c>
    </row>
    <row r="657" s="57" customFormat="1" ht="41.4" spans="1:13">
      <c r="A657" s="57" t="s">
        <v>7076</v>
      </c>
      <c r="B657" s="62">
        <v>656</v>
      </c>
      <c r="C657" s="63" t="s">
        <v>45</v>
      </c>
      <c r="D657" s="57" t="s">
        <v>53</v>
      </c>
      <c r="E657" s="42" t="s">
        <v>7077</v>
      </c>
      <c r="F657" s="57" t="s">
        <v>249</v>
      </c>
      <c r="G657" s="58" t="s">
        <v>7083</v>
      </c>
      <c r="H657" s="58" t="s">
        <v>2121</v>
      </c>
      <c r="I657" s="63" t="s">
        <v>22</v>
      </c>
      <c r="J657" s="72">
        <v>1</v>
      </c>
      <c r="K657" s="57">
        <f>(CEILING(J657*0.2,1))*1</f>
        <v>1</v>
      </c>
      <c r="L657" s="57">
        <v>2</v>
      </c>
      <c r="M657" s="63">
        <v>3.2</v>
      </c>
    </row>
    <row r="658" s="57" customFormat="1" ht="41.4" spans="1:13">
      <c r="A658" s="57" t="s">
        <v>7076</v>
      </c>
      <c r="B658" s="62">
        <v>657</v>
      </c>
      <c r="C658" s="63" t="s">
        <v>45</v>
      </c>
      <c r="D658" s="57" t="s">
        <v>53</v>
      </c>
      <c r="E658" s="42" t="s">
        <v>7077</v>
      </c>
      <c r="F658" s="58" t="s">
        <v>304</v>
      </c>
      <c r="G658" s="58" t="s">
        <v>7084</v>
      </c>
      <c r="H658" s="58" t="s">
        <v>2121</v>
      </c>
      <c r="I658" s="63" t="s">
        <v>22</v>
      </c>
      <c r="J658" s="72">
        <v>1</v>
      </c>
      <c r="K658" s="57">
        <f>(CEILING(J658*0.2,1))*1</f>
        <v>1</v>
      </c>
      <c r="L658" s="57">
        <v>7</v>
      </c>
      <c r="M658" s="63">
        <v>3.2</v>
      </c>
    </row>
    <row r="659" s="57" customFormat="1" ht="55.2" spans="1:13">
      <c r="A659" s="57" t="s">
        <v>7076</v>
      </c>
      <c r="B659" s="62">
        <v>658</v>
      </c>
      <c r="C659" s="63" t="s">
        <v>45</v>
      </c>
      <c r="D659" s="57" t="s">
        <v>171</v>
      </c>
      <c r="E659" s="42" t="s">
        <v>7077</v>
      </c>
      <c r="F659" s="57" t="s">
        <v>172</v>
      </c>
      <c r="G659" s="58" t="s">
        <v>3817</v>
      </c>
      <c r="H659" s="58" t="s">
        <v>1705</v>
      </c>
      <c r="I659" s="63" t="s">
        <v>22</v>
      </c>
      <c r="J659" s="72">
        <v>4</v>
      </c>
      <c r="K659" s="57">
        <v>0</v>
      </c>
      <c r="L659" s="57">
        <v>2</v>
      </c>
      <c r="M659" s="63">
        <v>3.2</v>
      </c>
    </row>
    <row r="660" s="57" customFormat="1" ht="41.4" spans="1:13">
      <c r="A660" s="57" t="s">
        <v>7076</v>
      </c>
      <c r="B660" s="62">
        <v>659</v>
      </c>
      <c r="C660" s="63" t="s">
        <v>45</v>
      </c>
      <c r="D660" s="57" t="s">
        <v>53</v>
      </c>
      <c r="E660" s="42" t="s">
        <v>7077</v>
      </c>
      <c r="F660" s="57" t="s">
        <v>55</v>
      </c>
      <c r="G660" s="58" t="s">
        <v>7090</v>
      </c>
      <c r="H660" s="58" t="s">
        <v>3860</v>
      </c>
      <c r="I660" s="63" t="s">
        <v>22</v>
      </c>
      <c r="J660" s="72">
        <v>2</v>
      </c>
      <c r="K660" s="57">
        <v>0</v>
      </c>
      <c r="L660" s="57">
        <v>960</v>
      </c>
      <c r="M660" s="63">
        <v>3.2</v>
      </c>
    </row>
    <row r="661" s="57" customFormat="1" ht="41.4" spans="1:13">
      <c r="A661" s="57" t="s">
        <v>7076</v>
      </c>
      <c r="B661" s="62">
        <v>660</v>
      </c>
      <c r="C661" s="63" t="s">
        <v>45</v>
      </c>
      <c r="D661" s="57" t="s">
        <v>53</v>
      </c>
      <c r="E661" s="42" t="s">
        <v>7077</v>
      </c>
      <c r="F661" s="57" t="s">
        <v>55</v>
      </c>
      <c r="G661" s="58" t="s">
        <v>7193</v>
      </c>
      <c r="H661" s="58" t="s">
        <v>3860</v>
      </c>
      <c r="I661" s="63" t="s">
        <v>22</v>
      </c>
      <c r="J661" s="72">
        <v>1</v>
      </c>
      <c r="K661" s="57">
        <v>0</v>
      </c>
      <c r="L661" s="57">
        <v>240</v>
      </c>
      <c r="M661" s="63">
        <v>3.2</v>
      </c>
    </row>
    <row r="662" s="57" customFormat="1" ht="41.4" spans="1:13">
      <c r="A662" s="57" t="s">
        <v>7076</v>
      </c>
      <c r="B662" s="62">
        <v>661</v>
      </c>
      <c r="C662" s="63" t="s">
        <v>45</v>
      </c>
      <c r="D662" s="57" t="s">
        <v>53</v>
      </c>
      <c r="E662" s="42" t="s">
        <v>7077</v>
      </c>
      <c r="F662" s="57" t="s">
        <v>236</v>
      </c>
      <c r="G662" s="58" t="s">
        <v>3868</v>
      </c>
      <c r="H662" s="58" t="s">
        <v>2134</v>
      </c>
      <c r="I662" s="63" t="s">
        <v>22</v>
      </c>
      <c r="J662" s="72">
        <v>2</v>
      </c>
      <c r="K662" s="57">
        <v>0</v>
      </c>
      <c r="L662" s="57">
        <v>1</v>
      </c>
      <c r="M662" s="63">
        <v>3.2</v>
      </c>
    </row>
    <row r="663" s="57" customFormat="1" ht="41.4" spans="1:13">
      <c r="A663" s="57" t="s">
        <v>7076</v>
      </c>
      <c r="B663" s="62">
        <v>662</v>
      </c>
      <c r="C663" s="63" t="s">
        <v>45</v>
      </c>
      <c r="D663" s="57" t="s">
        <v>53</v>
      </c>
      <c r="E663" s="42" t="s">
        <v>7077</v>
      </c>
      <c r="F663" s="57" t="s">
        <v>236</v>
      </c>
      <c r="G663" s="58" t="s">
        <v>7194</v>
      </c>
      <c r="H663" s="58" t="s">
        <v>2134</v>
      </c>
      <c r="I663" s="63" t="s">
        <v>22</v>
      </c>
      <c r="J663" s="72">
        <v>1</v>
      </c>
      <c r="K663" s="57">
        <v>0</v>
      </c>
      <c r="L663" s="57">
        <v>2</v>
      </c>
      <c r="M663" s="63">
        <v>3.2</v>
      </c>
    </row>
    <row r="664" s="57" customFormat="1" ht="41.4" spans="1:13">
      <c r="A664" s="57" t="s">
        <v>7076</v>
      </c>
      <c r="B664" s="62">
        <v>663</v>
      </c>
      <c r="C664" s="63" t="s">
        <v>45</v>
      </c>
      <c r="D664" s="57" t="s">
        <v>53</v>
      </c>
      <c r="E664" s="42" t="s">
        <v>7077</v>
      </c>
      <c r="F664" s="58" t="s">
        <v>236</v>
      </c>
      <c r="G664" s="58" t="s">
        <v>7195</v>
      </c>
      <c r="H664" s="58" t="s">
        <v>2134</v>
      </c>
      <c r="I664" s="63" t="s">
        <v>22</v>
      </c>
      <c r="J664" s="72">
        <v>2</v>
      </c>
      <c r="K664" s="57">
        <v>0</v>
      </c>
      <c r="L664" s="57">
        <v>64</v>
      </c>
      <c r="M664" s="63">
        <v>3.2</v>
      </c>
    </row>
    <row r="665" s="57" customFormat="1" ht="41.4" spans="1:13">
      <c r="A665" s="57" t="s">
        <v>7076</v>
      </c>
      <c r="B665" s="62">
        <v>664</v>
      </c>
      <c r="C665" s="63" t="s">
        <v>45</v>
      </c>
      <c r="D665" s="57" t="s">
        <v>322</v>
      </c>
      <c r="E665" s="42" t="s">
        <v>7077</v>
      </c>
      <c r="F665" s="57" t="s">
        <v>323</v>
      </c>
      <c r="G665" s="58" t="s">
        <v>7093</v>
      </c>
      <c r="H665" s="66" t="s">
        <v>3147</v>
      </c>
      <c r="I665" s="57" t="s">
        <v>2124</v>
      </c>
      <c r="J665" s="73">
        <v>16.5856</v>
      </c>
      <c r="K665" s="57">
        <v>0</v>
      </c>
      <c r="L665" s="57">
        <v>3745</v>
      </c>
      <c r="M665" s="63">
        <v>3.2</v>
      </c>
    </row>
    <row r="666" s="57" customFormat="1" ht="27.6" spans="1:13">
      <c r="A666" s="57" t="s">
        <v>7076</v>
      </c>
      <c r="B666" s="62">
        <v>665</v>
      </c>
      <c r="C666" s="63" t="s">
        <v>45</v>
      </c>
      <c r="D666" s="57" t="s">
        <v>449</v>
      </c>
      <c r="E666" s="42" t="s">
        <v>7077</v>
      </c>
      <c r="F666" s="58" t="s">
        <v>4448</v>
      </c>
      <c r="G666" s="58" t="s">
        <v>7104</v>
      </c>
      <c r="H666" s="58"/>
      <c r="I666" s="63" t="s">
        <v>22</v>
      </c>
      <c r="J666" s="72">
        <v>1</v>
      </c>
      <c r="K666" s="57">
        <v>0</v>
      </c>
      <c r="M666" s="57">
        <v>3.1</v>
      </c>
    </row>
    <row r="667" s="57" customFormat="1" ht="41.4" spans="1:13">
      <c r="A667" s="57" t="s">
        <v>7076</v>
      </c>
      <c r="B667" s="62">
        <v>666</v>
      </c>
      <c r="C667" s="63" t="s">
        <v>45</v>
      </c>
      <c r="D667" s="57" t="s">
        <v>53</v>
      </c>
      <c r="E667" s="42" t="s">
        <v>7077</v>
      </c>
      <c r="F667" s="57" t="s">
        <v>55</v>
      </c>
      <c r="G667" s="58" t="s">
        <v>7196</v>
      </c>
      <c r="H667" s="58" t="s">
        <v>3860</v>
      </c>
      <c r="I667" s="63" t="s">
        <v>22</v>
      </c>
      <c r="J667" s="72">
        <v>2</v>
      </c>
      <c r="K667" s="57">
        <v>0</v>
      </c>
      <c r="L667" s="57">
        <v>264</v>
      </c>
      <c r="M667" s="63">
        <v>3.2</v>
      </c>
    </row>
    <row r="668" s="57" customFormat="1" ht="41.4" spans="1:13">
      <c r="A668" s="57" t="s">
        <v>7076</v>
      </c>
      <c r="B668" s="62">
        <v>667</v>
      </c>
      <c r="C668" s="63" t="s">
        <v>45</v>
      </c>
      <c r="D668" s="57" t="s">
        <v>53</v>
      </c>
      <c r="E668" s="42" t="s">
        <v>7077</v>
      </c>
      <c r="F668" s="57" t="s">
        <v>55</v>
      </c>
      <c r="G668" s="58" t="s">
        <v>3859</v>
      </c>
      <c r="H668" s="58" t="s">
        <v>3860</v>
      </c>
      <c r="I668" s="63" t="s">
        <v>22</v>
      </c>
      <c r="J668" s="72">
        <v>1</v>
      </c>
      <c r="K668" s="57">
        <v>0</v>
      </c>
      <c r="L668" s="57">
        <v>264</v>
      </c>
      <c r="M668" s="63">
        <v>3.2</v>
      </c>
    </row>
    <row r="669" s="57" customFormat="1" ht="41.4" spans="1:13">
      <c r="A669" s="57" t="s">
        <v>7076</v>
      </c>
      <c r="B669" s="62">
        <v>668</v>
      </c>
      <c r="C669" s="63" t="s">
        <v>45</v>
      </c>
      <c r="D669" s="57" t="s">
        <v>53</v>
      </c>
      <c r="E669" s="42" t="s">
        <v>7077</v>
      </c>
      <c r="F669" s="57" t="s">
        <v>236</v>
      </c>
      <c r="G669" s="58" t="s">
        <v>3868</v>
      </c>
      <c r="H669" s="58" t="s">
        <v>2134</v>
      </c>
      <c r="I669" s="63" t="s">
        <v>22</v>
      </c>
      <c r="J669" s="72">
        <v>2</v>
      </c>
      <c r="K669" s="57">
        <v>0</v>
      </c>
      <c r="L669" s="57">
        <v>1</v>
      </c>
      <c r="M669" s="63">
        <v>3.2</v>
      </c>
    </row>
    <row r="670" s="57" customFormat="1" ht="41.4" spans="1:13">
      <c r="A670" s="57" t="s">
        <v>7076</v>
      </c>
      <c r="B670" s="62">
        <v>669</v>
      </c>
      <c r="C670" s="63" t="s">
        <v>45</v>
      </c>
      <c r="D670" s="57" t="s">
        <v>53</v>
      </c>
      <c r="E670" s="42" t="s">
        <v>7077</v>
      </c>
      <c r="F670" s="57" t="s">
        <v>236</v>
      </c>
      <c r="G670" s="58" t="s">
        <v>7194</v>
      </c>
      <c r="H670" s="58" t="s">
        <v>2134</v>
      </c>
      <c r="I670" s="63" t="s">
        <v>22</v>
      </c>
      <c r="J670" s="72">
        <v>1</v>
      </c>
      <c r="K670" s="57">
        <v>0</v>
      </c>
      <c r="L670" s="57">
        <v>2</v>
      </c>
      <c r="M670" s="63">
        <v>3.2</v>
      </c>
    </row>
    <row r="671" s="57" customFormat="1" ht="41.4" spans="1:13">
      <c r="A671" s="57" t="s">
        <v>7076</v>
      </c>
      <c r="B671" s="62">
        <v>670</v>
      </c>
      <c r="C671" s="63" t="s">
        <v>45</v>
      </c>
      <c r="D671" s="57" t="s">
        <v>53</v>
      </c>
      <c r="E671" s="42" t="s">
        <v>7077</v>
      </c>
      <c r="F671" s="57" t="s">
        <v>236</v>
      </c>
      <c r="G671" s="58" t="s">
        <v>7197</v>
      </c>
      <c r="H671" s="58" t="s">
        <v>2134</v>
      </c>
      <c r="I671" s="63" t="s">
        <v>22</v>
      </c>
      <c r="J671" s="72">
        <v>1</v>
      </c>
      <c r="K671" s="57">
        <v>0</v>
      </c>
      <c r="L671" s="57">
        <v>37</v>
      </c>
      <c r="M671" s="63">
        <v>3.2</v>
      </c>
    </row>
    <row r="672" s="57" customFormat="1" ht="41.4" spans="1:13">
      <c r="A672" s="57" t="s">
        <v>7076</v>
      </c>
      <c r="B672" s="62">
        <v>671</v>
      </c>
      <c r="C672" s="63" t="s">
        <v>45</v>
      </c>
      <c r="D672" s="57" t="s">
        <v>322</v>
      </c>
      <c r="E672" s="42" t="s">
        <v>7077</v>
      </c>
      <c r="F672" s="57" t="s">
        <v>323</v>
      </c>
      <c r="G672" s="58" t="s">
        <v>3873</v>
      </c>
      <c r="H672" s="66" t="s">
        <v>3147</v>
      </c>
      <c r="I672" s="57" t="s">
        <v>2124</v>
      </c>
      <c r="J672" s="73">
        <v>14.1936</v>
      </c>
      <c r="K672" s="57">
        <v>0</v>
      </c>
      <c r="L672" s="57">
        <v>2091</v>
      </c>
      <c r="M672" s="63">
        <v>3.2</v>
      </c>
    </row>
    <row r="673" s="57" customFormat="1" ht="27.6" spans="1:13">
      <c r="A673" s="57" t="s">
        <v>7076</v>
      </c>
      <c r="B673" s="62">
        <v>672</v>
      </c>
      <c r="C673" s="63" t="s">
        <v>45</v>
      </c>
      <c r="D673" s="57" t="s">
        <v>449</v>
      </c>
      <c r="E673" s="42" t="s">
        <v>7077</v>
      </c>
      <c r="F673" s="58" t="s">
        <v>4449</v>
      </c>
      <c r="G673" s="58" t="s">
        <v>7104</v>
      </c>
      <c r="H673" s="58"/>
      <c r="I673" s="63" t="s">
        <v>22</v>
      </c>
      <c r="J673" s="72">
        <v>1</v>
      </c>
      <c r="K673" s="57">
        <v>0</v>
      </c>
      <c r="M673" s="57">
        <v>3.1</v>
      </c>
    </row>
    <row r="674" s="57" customFormat="1" ht="41.4" spans="1:13">
      <c r="A674" s="57" t="s">
        <v>7076</v>
      </c>
      <c r="B674" s="62">
        <v>673</v>
      </c>
      <c r="C674" s="63" t="s">
        <v>45</v>
      </c>
      <c r="D674" s="57" t="s">
        <v>53</v>
      </c>
      <c r="E674" s="42" t="s">
        <v>7077</v>
      </c>
      <c r="F674" s="57" t="s">
        <v>55</v>
      </c>
      <c r="G674" s="58" t="s">
        <v>3951</v>
      </c>
      <c r="H674" s="58" t="s">
        <v>2158</v>
      </c>
      <c r="I674" s="63" t="s">
        <v>22</v>
      </c>
      <c r="J674" s="72">
        <v>1</v>
      </c>
      <c r="K674" s="57">
        <v>0</v>
      </c>
      <c r="L674" s="57">
        <v>202</v>
      </c>
      <c r="M674" s="63">
        <v>3.2</v>
      </c>
    </row>
    <row r="675" s="57" customFormat="1" ht="41.4" spans="1:13">
      <c r="A675" s="57" t="s">
        <v>7076</v>
      </c>
      <c r="B675" s="62">
        <v>674</v>
      </c>
      <c r="C675" s="63" t="s">
        <v>45</v>
      </c>
      <c r="D675" s="57" t="s">
        <v>53</v>
      </c>
      <c r="E675" s="42" t="s">
        <v>7077</v>
      </c>
      <c r="F675" s="57" t="s">
        <v>304</v>
      </c>
      <c r="G675" s="58" t="s">
        <v>3954</v>
      </c>
      <c r="H675" s="58" t="s">
        <v>2158</v>
      </c>
      <c r="I675" s="63" t="s">
        <v>22</v>
      </c>
      <c r="J675" s="72">
        <v>2</v>
      </c>
      <c r="K675" s="57">
        <v>0</v>
      </c>
      <c r="L675" s="57">
        <v>640</v>
      </c>
      <c r="M675" s="63">
        <v>3.2</v>
      </c>
    </row>
    <row r="676" s="57" customFormat="1" ht="41.4" spans="1:13">
      <c r="A676" s="57" t="s">
        <v>7076</v>
      </c>
      <c r="B676" s="62">
        <v>675</v>
      </c>
      <c r="C676" s="63" t="s">
        <v>45</v>
      </c>
      <c r="D676" s="57" t="s">
        <v>53</v>
      </c>
      <c r="E676" s="42" t="s">
        <v>7077</v>
      </c>
      <c r="F676" s="57" t="s">
        <v>55</v>
      </c>
      <c r="G676" s="58" t="s">
        <v>3957</v>
      </c>
      <c r="H676" s="58" t="s">
        <v>2158</v>
      </c>
      <c r="I676" s="63" t="s">
        <v>22</v>
      </c>
      <c r="J676" s="72">
        <v>2</v>
      </c>
      <c r="K676" s="57">
        <v>0</v>
      </c>
      <c r="L676" s="57">
        <v>206</v>
      </c>
      <c r="M676" s="63">
        <v>3.2</v>
      </c>
    </row>
    <row r="677" s="57" customFormat="1" ht="41.4" spans="1:13">
      <c r="A677" s="57" t="s">
        <v>7076</v>
      </c>
      <c r="B677" s="62">
        <v>676</v>
      </c>
      <c r="C677" s="63" t="s">
        <v>45</v>
      </c>
      <c r="D677" s="57" t="s">
        <v>53</v>
      </c>
      <c r="E677" s="42" t="s">
        <v>7077</v>
      </c>
      <c r="F677" s="57" t="s">
        <v>236</v>
      </c>
      <c r="G677" s="58" t="s">
        <v>3971</v>
      </c>
      <c r="H677" s="66" t="s">
        <v>2166</v>
      </c>
      <c r="I677" s="63" t="s">
        <v>22</v>
      </c>
      <c r="J677" s="72">
        <v>1</v>
      </c>
      <c r="K677" s="57">
        <v>0</v>
      </c>
      <c r="L677" s="57">
        <v>1</v>
      </c>
      <c r="M677" s="63">
        <v>3.2</v>
      </c>
    </row>
    <row r="678" s="57" customFormat="1" ht="41.4" spans="1:13">
      <c r="A678" s="57" t="s">
        <v>7076</v>
      </c>
      <c r="B678" s="62">
        <v>677</v>
      </c>
      <c r="C678" s="63" t="s">
        <v>45</v>
      </c>
      <c r="D678" s="57" t="s">
        <v>322</v>
      </c>
      <c r="E678" s="42" t="s">
        <v>7077</v>
      </c>
      <c r="F678" s="57" t="s">
        <v>323</v>
      </c>
      <c r="G678" s="58" t="s">
        <v>3962</v>
      </c>
      <c r="H678" s="58" t="s">
        <v>2162</v>
      </c>
      <c r="I678" s="57" t="s">
        <v>2124</v>
      </c>
      <c r="J678" s="73">
        <v>19.0439</v>
      </c>
      <c r="K678" s="57">
        <v>0</v>
      </c>
      <c r="L678" s="57">
        <v>2687</v>
      </c>
      <c r="M678" s="63">
        <v>3.2</v>
      </c>
    </row>
    <row r="679" s="57" customFormat="1" ht="27.6" spans="1:13">
      <c r="A679" s="57" t="s">
        <v>7076</v>
      </c>
      <c r="B679" s="62">
        <v>678</v>
      </c>
      <c r="C679" s="63" t="s">
        <v>45</v>
      </c>
      <c r="D679" s="57" t="s">
        <v>449</v>
      </c>
      <c r="E679" s="42" t="s">
        <v>7077</v>
      </c>
      <c r="F679" s="58" t="s">
        <v>4446</v>
      </c>
      <c r="G679" s="58" t="s">
        <v>7104</v>
      </c>
      <c r="H679" s="58"/>
      <c r="I679" s="63" t="s">
        <v>22</v>
      </c>
      <c r="J679" s="72">
        <v>1</v>
      </c>
      <c r="K679" s="57">
        <v>0</v>
      </c>
      <c r="M679" s="57">
        <v>3.1</v>
      </c>
    </row>
    <row r="680" s="57" customFormat="1" ht="41.4" spans="1:13">
      <c r="A680" s="57" t="s">
        <v>7076</v>
      </c>
      <c r="B680" s="62">
        <v>679</v>
      </c>
      <c r="C680" s="63" t="s">
        <v>45</v>
      </c>
      <c r="D680" s="63" t="s">
        <v>89</v>
      </c>
      <c r="E680" s="42" t="s">
        <v>7077</v>
      </c>
      <c r="F680" s="57" t="s">
        <v>90</v>
      </c>
      <c r="G680" s="58" t="s">
        <v>7198</v>
      </c>
      <c r="H680" s="66" t="s">
        <v>2166</v>
      </c>
      <c r="I680" s="63" t="s">
        <v>22</v>
      </c>
      <c r="J680" s="72">
        <v>1</v>
      </c>
      <c r="K680" s="57">
        <v>0</v>
      </c>
      <c r="L680" s="57">
        <v>132</v>
      </c>
      <c r="M680" s="63">
        <v>3.2</v>
      </c>
    </row>
    <row r="681" s="57" customFormat="1" ht="41.4" spans="1:13">
      <c r="A681" s="57" t="s">
        <v>7076</v>
      </c>
      <c r="B681" s="62">
        <v>680</v>
      </c>
      <c r="C681" s="63" t="s">
        <v>45</v>
      </c>
      <c r="D681" s="63" t="s">
        <v>89</v>
      </c>
      <c r="E681" s="42" t="s">
        <v>7077</v>
      </c>
      <c r="F681" s="57" t="s">
        <v>114</v>
      </c>
      <c r="G681" s="58" t="s">
        <v>2766</v>
      </c>
      <c r="H681" s="66" t="s">
        <v>2166</v>
      </c>
      <c r="I681" s="63" t="s">
        <v>22</v>
      </c>
      <c r="J681" s="72">
        <v>3</v>
      </c>
      <c r="K681" s="57">
        <v>0</v>
      </c>
      <c r="L681" s="57">
        <v>151</v>
      </c>
      <c r="M681" s="63">
        <v>3.2</v>
      </c>
    </row>
    <row r="682" s="57" customFormat="1" ht="41.4" spans="1:13">
      <c r="A682" s="57" t="s">
        <v>7076</v>
      </c>
      <c r="B682" s="62">
        <v>681</v>
      </c>
      <c r="C682" s="63" t="s">
        <v>45</v>
      </c>
      <c r="D682" s="63" t="s">
        <v>89</v>
      </c>
      <c r="E682" s="42" t="s">
        <v>7077</v>
      </c>
      <c r="F682" s="57" t="s">
        <v>114</v>
      </c>
      <c r="G682" s="58" t="s">
        <v>4273</v>
      </c>
      <c r="H682" s="66" t="s">
        <v>2166</v>
      </c>
      <c r="I682" s="63" t="s">
        <v>22</v>
      </c>
      <c r="J682" s="72">
        <v>4</v>
      </c>
      <c r="K682" s="57">
        <v>0</v>
      </c>
      <c r="L682" s="57">
        <v>528</v>
      </c>
      <c r="M682" s="63">
        <v>3.2</v>
      </c>
    </row>
    <row r="683" s="57" customFormat="1" ht="41.4" spans="1:13">
      <c r="A683" s="57" t="s">
        <v>7076</v>
      </c>
      <c r="B683" s="62">
        <v>682</v>
      </c>
      <c r="C683" s="63" t="s">
        <v>45</v>
      </c>
      <c r="D683" s="57" t="s">
        <v>53</v>
      </c>
      <c r="E683" s="42" t="s">
        <v>7077</v>
      </c>
      <c r="F683" s="57" t="s">
        <v>55</v>
      </c>
      <c r="G683" s="58" t="s">
        <v>4274</v>
      </c>
      <c r="H683" s="58" t="s">
        <v>2158</v>
      </c>
      <c r="I683" s="63" t="s">
        <v>22</v>
      </c>
      <c r="J683" s="72">
        <v>9</v>
      </c>
      <c r="K683" s="57">
        <v>0</v>
      </c>
      <c r="L683" s="57">
        <v>765</v>
      </c>
      <c r="M683" s="63">
        <v>3.2</v>
      </c>
    </row>
    <row r="684" s="57" customFormat="1" ht="41.4" spans="1:13">
      <c r="A684" s="57" t="s">
        <v>7076</v>
      </c>
      <c r="B684" s="62">
        <v>683</v>
      </c>
      <c r="C684" s="63" t="s">
        <v>45</v>
      </c>
      <c r="D684" s="57" t="s">
        <v>53</v>
      </c>
      <c r="E684" s="42" t="s">
        <v>7077</v>
      </c>
      <c r="F684" s="57" t="s">
        <v>304</v>
      </c>
      <c r="G684" s="58" t="s">
        <v>7199</v>
      </c>
      <c r="H684" s="58" t="s">
        <v>2158</v>
      </c>
      <c r="I684" s="63" t="s">
        <v>22</v>
      </c>
      <c r="J684" s="72">
        <v>1</v>
      </c>
      <c r="K684" s="57">
        <v>0</v>
      </c>
      <c r="L684" s="57">
        <v>93</v>
      </c>
      <c r="M684" s="63">
        <v>3.2</v>
      </c>
    </row>
    <row r="685" s="57" customFormat="1" ht="41.4" spans="1:13">
      <c r="A685" s="57" t="s">
        <v>7076</v>
      </c>
      <c r="B685" s="62">
        <v>684</v>
      </c>
      <c r="C685" s="63" t="s">
        <v>45</v>
      </c>
      <c r="D685" s="57" t="s">
        <v>53</v>
      </c>
      <c r="E685" s="42" t="s">
        <v>7077</v>
      </c>
      <c r="F685" s="58" t="s">
        <v>304</v>
      </c>
      <c r="G685" s="58" t="s">
        <v>6417</v>
      </c>
      <c r="H685" s="58" t="s">
        <v>2158</v>
      </c>
      <c r="I685" s="63" t="s">
        <v>22</v>
      </c>
      <c r="J685" s="72">
        <v>3</v>
      </c>
      <c r="K685" s="57">
        <v>0</v>
      </c>
      <c r="L685" s="57">
        <v>246</v>
      </c>
      <c r="M685" s="63">
        <v>3.2</v>
      </c>
    </row>
    <row r="686" s="57" customFormat="1" ht="55.2" spans="1:13">
      <c r="A686" s="57" t="s">
        <v>7076</v>
      </c>
      <c r="B686" s="62">
        <v>685</v>
      </c>
      <c r="C686" s="63" t="s">
        <v>45</v>
      </c>
      <c r="D686" s="57" t="s">
        <v>171</v>
      </c>
      <c r="E686" s="42" t="s">
        <v>7077</v>
      </c>
      <c r="F686" s="58" t="s">
        <v>172</v>
      </c>
      <c r="G686" s="58" t="s">
        <v>4276</v>
      </c>
      <c r="H686" s="58" t="s">
        <v>1809</v>
      </c>
      <c r="I686" s="63" t="s">
        <v>22</v>
      </c>
      <c r="J686" s="72">
        <v>3</v>
      </c>
      <c r="K686" s="57">
        <v>0</v>
      </c>
      <c r="L686" s="57">
        <v>5</v>
      </c>
      <c r="M686" s="63">
        <v>3.2</v>
      </c>
    </row>
    <row r="687" s="57" customFormat="1" ht="41.4" spans="1:13">
      <c r="A687" s="57" t="s">
        <v>7076</v>
      </c>
      <c r="B687" s="62">
        <v>686</v>
      </c>
      <c r="C687" s="63" t="s">
        <v>45</v>
      </c>
      <c r="D687" s="57" t="s">
        <v>53</v>
      </c>
      <c r="E687" s="42" t="s">
        <v>7077</v>
      </c>
      <c r="F687" s="57" t="s">
        <v>236</v>
      </c>
      <c r="G687" s="58" t="s">
        <v>3575</v>
      </c>
      <c r="H687" s="66" t="s">
        <v>2166</v>
      </c>
      <c r="I687" s="63" t="s">
        <v>22</v>
      </c>
      <c r="J687" s="72">
        <v>4</v>
      </c>
      <c r="K687" s="57">
        <v>0</v>
      </c>
      <c r="L687" s="57">
        <v>4</v>
      </c>
      <c r="M687" s="63">
        <v>3.2</v>
      </c>
    </row>
    <row r="688" s="57" customFormat="1" ht="41.4" spans="1:13">
      <c r="A688" s="57" t="s">
        <v>7076</v>
      </c>
      <c r="B688" s="62">
        <v>687</v>
      </c>
      <c r="C688" s="63" t="s">
        <v>45</v>
      </c>
      <c r="D688" s="57" t="s">
        <v>322</v>
      </c>
      <c r="E688" s="42" t="s">
        <v>7077</v>
      </c>
      <c r="F688" s="58" t="s">
        <v>323</v>
      </c>
      <c r="G688" s="58" t="s">
        <v>4277</v>
      </c>
      <c r="H688" s="58" t="s">
        <v>2162</v>
      </c>
      <c r="I688" s="57" t="s">
        <v>2124</v>
      </c>
      <c r="J688" s="73">
        <v>48.4297</v>
      </c>
      <c r="K688" s="57">
        <v>0</v>
      </c>
      <c r="L688" s="57">
        <v>6442</v>
      </c>
      <c r="M688" s="63">
        <v>3.2</v>
      </c>
    </row>
    <row r="689" s="57" customFormat="1" ht="41.4" spans="1:13">
      <c r="A689" s="57" t="s">
        <v>7076</v>
      </c>
      <c r="B689" s="62">
        <v>688</v>
      </c>
      <c r="C689" s="63" t="s">
        <v>45</v>
      </c>
      <c r="D689" s="57" t="s">
        <v>53</v>
      </c>
      <c r="E689" s="42" t="s">
        <v>7077</v>
      </c>
      <c r="F689" s="57" t="s">
        <v>289</v>
      </c>
      <c r="G689" s="58" t="s">
        <v>7117</v>
      </c>
      <c r="H689" s="58" t="s">
        <v>3582</v>
      </c>
      <c r="I689" s="63" t="s">
        <v>22</v>
      </c>
      <c r="J689" s="72">
        <v>1</v>
      </c>
      <c r="K689" s="57">
        <f>(CEILING(J689*0.2,1))*1</f>
        <v>1</v>
      </c>
      <c r="L689" s="57">
        <v>22</v>
      </c>
      <c r="M689" s="63">
        <v>3.2</v>
      </c>
    </row>
    <row r="690" s="57" customFormat="1" ht="41.4" spans="1:13">
      <c r="A690" s="57" t="s">
        <v>7076</v>
      </c>
      <c r="B690" s="62">
        <v>689</v>
      </c>
      <c r="C690" s="63" t="s">
        <v>45</v>
      </c>
      <c r="D690" s="63" t="s">
        <v>89</v>
      </c>
      <c r="E690" s="42" t="s">
        <v>7077</v>
      </c>
      <c r="F690" s="58" t="s">
        <v>114</v>
      </c>
      <c r="G690" s="58" t="s">
        <v>2766</v>
      </c>
      <c r="H690" s="66" t="s">
        <v>2166</v>
      </c>
      <c r="I690" s="63" t="s">
        <v>22</v>
      </c>
      <c r="J690" s="72">
        <v>5</v>
      </c>
      <c r="K690" s="57">
        <v>0</v>
      </c>
      <c r="L690" s="57">
        <v>252</v>
      </c>
      <c r="M690" s="63">
        <v>3.2</v>
      </c>
    </row>
    <row r="691" s="57" customFormat="1" ht="41.4" spans="1:13">
      <c r="A691" s="57" t="s">
        <v>7076</v>
      </c>
      <c r="B691" s="62">
        <v>690</v>
      </c>
      <c r="C691" s="63" t="s">
        <v>45</v>
      </c>
      <c r="D691" s="57" t="s">
        <v>53</v>
      </c>
      <c r="E691" s="42" t="s">
        <v>7077</v>
      </c>
      <c r="F691" s="57" t="s">
        <v>55</v>
      </c>
      <c r="G691" s="58" t="s">
        <v>2605</v>
      </c>
      <c r="H691" s="58" t="s">
        <v>2158</v>
      </c>
      <c r="I691" s="63" t="s">
        <v>22</v>
      </c>
      <c r="J691" s="72">
        <v>2</v>
      </c>
      <c r="K691" s="57">
        <f>(CEILING(J691*0.2,1))*1</f>
        <v>1</v>
      </c>
      <c r="L691" s="57">
        <v>46</v>
      </c>
      <c r="M691" s="63">
        <v>3.2</v>
      </c>
    </row>
    <row r="692" s="57" customFormat="1" ht="55.2" spans="1:13">
      <c r="A692" s="57" t="s">
        <v>7076</v>
      </c>
      <c r="B692" s="62">
        <v>691</v>
      </c>
      <c r="C692" s="63" t="s">
        <v>45</v>
      </c>
      <c r="D692" s="57" t="s">
        <v>171</v>
      </c>
      <c r="E692" s="42" t="s">
        <v>7077</v>
      </c>
      <c r="F692" s="57" t="s">
        <v>172</v>
      </c>
      <c r="G692" s="58" t="s">
        <v>2604</v>
      </c>
      <c r="H692" s="58" t="s">
        <v>1809</v>
      </c>
      <c r="I692" s="63" t="s">
        <v>22</v>
      </c>
      <c r="J692" s="72">
        <v>6</v>
      </c>
      <c r="K692" s="57">
        <v>0</v>
      </c>
      <c r="L692" s="57">
        <v>4</v>
      </c>
      <c r="M692" s="63">
        <v>3.2</v>
      </c>
    </row>
    <row r="693" s="57" customFormat="1" ht="41.4" spans="1:13">
      <c r="A693" s="57" t="s">
        <v>7076</v>
      </c>
      <c r="B693" s="62">
        <v>692</v>
      </c>
      <c r="C693" s="63" t="s">
        <v>45</v>
      </c>
      <c r="D693" s="57" t="s">
        <v>53</v>
      </c>
      <c r="E693" s="42" t="s">
        <v>7077</v>
      </c>
      <c r="F693" s="57" t="s">
        <v>236</v>
      </c>
      <c r="G693" s="58" t="s">
        <v>2681</v>
      </c>
      <c r="H693" s="66" t="s">
        <v>2166</v>
      </c>
      <c r="I693" s="63" t="s">
        <v>22</v>
      </c>
      <c r="J693" s="72">
        <v>1</v>
      </c>
      <c r="K693" s="57">
        <v>0</v>
      </c>
      <c r="L693" s="57">
        <v>1</v>
      </c>
      <c r="M693" s="63">
        <v>3.2</v>
      </c>
    </row>
    <row r="694" s="57" customFormat="1" ht="41.4" spans="1:13">
      <c r="A694" s="57" t="s">
        <v>7076</v>
      </c>
      <c r="B694" s="62">
        <v>693</v>
      </c>
      <c r="C694" s="63" t="s">
        <v>45</v>
      </c>
      <c r="D694" s="57" t="s">
        <v>322</v>
      </c>
      <c r="E694" s="42" t="s">
        <v>7077</v>
      </c>
      <c r="F694" s="58" t="s">
        <v>323</v>
      </c>
      <c r="G694" s="58" t="s">
        <v>2767</v>
      </c>
      <c r="H694" s="58" t="s">
        <v>2162</v>
      </c>
      <c r="I694" s="57" t="s">
        <v>2124</v>
      </c>
      <c r="J694" s="73">
        <v>14.7187</v>
      </c>
      <c r="K694" s="57">
        <f>(CEILING(J694*0.1,1))*1</f>
        <v>2</v>
      </c>
      <c r="L694" s="57">
        <v>798</v>
      </c>
      <c r="M694" s="63">
        <v>3.2</v>
      </c>
    </row>
    <row r="695" s="57" customFormat="1" ht="41.4" spans="1:13">
      <c r="A695" s="57" t="s">
        <v>7076</v>
      </c>
      <c r="B695" s="62">
        <v>694</v>
      </c>
      <c r="C695" s="63" t="s">
        <v>45</v>
      </c>
      <c r="D695" s="57" t="s">
        <v>53</v>
      </c>
      <c r="E695" s="42" t="s">
        <v>7077</v>
      </c>
      <c r="F695" s="57" t="s">
        <v>236</v>
      </c>
      <c r="G695" s="58" t="s">
        <v>2667</v>
      </c>
      <c r="H695" s="66" t="s">
        <v>2166</v>
      </c>
      <c r="I695" s="63" t="s">
        <v>22</v>
      </c>
      <c r="J695" s="72">
        <v>1</v>
      </c>
      <c r="K695" s="57">
        <f t="shared" ref="K695:K698" si="46">(CEILING(J695*0.2,1))*1</f>
        <v>1</v>
      </c>
      <c r="L695" s="57">
        <v>1</v>
      </c>
      <c r="M695" s="63">
        <v>3.2</v>
      </c>
    </row>
    <row r="696" s="57" customFormat="1" ht="41.4" spans="1:13">
      <c r="A696" s="57" t="s">
        <v>7076</v>
      </c>
      <c r="B696" s="62">
        <v>695</v>
      </c>
      <c r="C696" s="63" t="s">
        <v>45</v>
      </c>
      <c r="D696" s="57" t="s">
        <v>322</v>
      </c>
      <c r="E696" s="42" t="s">
        <v>7077</v>
      </c>
      <c r="F696" s="57" t="s">
        <v>323</v>
      </c>
      <c r="G696" s="58" t="s">
        <v>7124</v>
      </c>
      <c r="H696" s="66" t="s">
        <v>7122</v>
      </c>
      <c r="I696" s="57" t="s">
        <v>2124</v>
      </c>
      <c r="J696" s="73">
        <v>35.8132</v>
      </c>
      <c r="K696" s="57">
        <f>(CEILING(J696*0.1,1))*1</f>
        <v>4</v>
      </c>
      <c r="L696" s="57">
        <v>1745</v>
      </c>
      <c r="M696" s="63">
        <v>3.2</v>
      </c>
    </row>
    <row r="697" s="57" customFormat="1" ht="41.4" spans="1:13">
      <c r="A697" s="57" t="s">
        <v>7076</v>
      </c>
      <c r="B697" s="62">
        <v>696</v>
      </c>
      <c r="C697" s="63" t="s">
        <v>45</v>
      </c>
      <c r="D697" s="57" t="s">
        <v>53</v>
      </c>
      <c r="E697" s="42" t="s">
        <v>7077</v>
      </c>
      <c r="F697" s="57" t="s">
        <v>877</v>
      </c>
      <c r="G697" s="58" t="s">
        <v>7200</v>
      </c>
      <c r="H697" s="66" t="s">
        <v>7122</v>
      </c>
      <c r="I697" s="63" t="s">
        <v>22</v>
      </c>
      <c r="J697" s="72">
        <v>7</v>
      </c>
      <c r="K697" s="57">
        <f t="shared" si="46"/>
        <v>2</v>
      </c>
      <c r="L697" s="57">
        <v>408</v>
      </c>
      <c r="M697" s="63">
        <v>3.2</v>
      </c>
    </row>
    <row r="698" s="57" customFormat="1" ht="41.4" spans="1:13">
      <c r="A698" s="57" t="s">
        <v>7076</v>
      </c>
      <c r="B698" s="62">
        <v>697</v>
      </c>
      <c r="C698" s="63" t="s">
        <v>45</v>
      </c>
      <c r="D698" s="57" t="s">
        <v>53</v>
      </c>
      <c r="E698" s="42" t="s">
        <v>7077</v>
      </c>
      <c r="F698" s="58" t="s">
        <v>289</v>
      </c>
      <c r="G698" s="58" t="s">
        <v>7117</v>
      </c>
      <c r="H698" s="58" t="s">
        <v>3582</v>
      </c>
      <c r="I698" s="63" t="s">
        <v>22</v>
      </c>
      <c r="J698" s="72">
        <v>1</v>
      </c>
      <c r="K698" s="57">
        <f t="shared" si="46"/>
        <v>1</v>
      </c>
      <c r="L698" s="57">
        <v>22</v>
      </c>
      <c r="M698" s="63">
        <v>3.2</v>
      </c>
    </row>
    <row r="699" s="57" customFormat="1" ht="41.4" spans="1:13">
      <c r="A699" s="57" t="s">
        <v>7076</v>
      </c>
      <c r="B699" s="62">
        <v>698</v>
      </c>
      <c r="C699" s="63" t="s">
        <v>45</v>
      </c>
      <c r="D699" s="63" t="s">
        <v>89</v>
      </c>
      <c r="E699" s="42" t="s">
        <v>7077</v>
      </c>
      <c r="F699" s="57" t="s">
        <v>114</v>
      </c>
      <c r="G699" s="58" t="s">
        <v>2766</v>
      </c>
      <c r="H699" s="66" t="s">
        <v>2166</v>
      </c>
      <c r="I699" s="63" t="s">
        <v>22</v>
      </c>
      <c r="J699" s="72">
        <v>5</v>
      </c>
      <c r="K699" s="57">
        <v>0</v>
      </c>
      <c r="L699" s="57">
        <v>252</v>
      </c>
      <c r="M699" s="63">
        <v>3.2</v>
      </c>
    </row>
    <row r="700" s="57" customFormat="1" ht="41.4" spans="1:13">
      <c r="A700" s="57" t="s">
        <v>7076</v>
      </c>
      <c r="B700" s="62">
        <v>699</v>
      </c>
      <c r="C700" s="63" t="s">
        <v>45</v>
      </c>
      <c r="D700" s="57" t="s">
        <v>53</v>
      </c>
      <c r="E700" s="42" t="s">
        <v>7077</v>
      </c>
      <c r="F700" s="57" t="s">
        <v>55</v>
      </c>
      <c r="G700" s="58" t="s">
        <v>2605</v>
      </c>
      <c r="H700" s="58" t="s">
        <v>2158</v>
      </c>
      <c r="I700" s="63" t="s">
        <v>22</v>
      </c>
      <c r="J700" s="72">
        <v>2</v>
      </c>
      <c r="K700" s="57">
        <f>(CEILING(J700*0.2,1))*1</f>
        <v>1</v>
      </c>
      <c r="L700" s="57">
        <v>46</v>
      </c>
      <c r="M700" s="63">
        <v>3.2</v>
      </c>
    </row>
    <row r="701" s="57" customFormat="1" ht="55.2" spans="1:13">
      <c r="A701" s="57" t="s">
        <v>7076</v>
      </c>
      <c r="B701" s="62">
        <v>700</v>
      </c>
      <c r="C701" s="63" t="s">
        <v>45</v>
      </c>
      <c r="D701" s="57" t="s">
        <v>171</v>
      </c>
      <c r="E701" s="42" t="s">
        <v>7077</v>
      </c>
      <c r="F701" s="57" t="s">
        <v>172</v>
      </c>
      <c r="G701" s="58" t="s">
        <v>2604</v>
      </c>
      <c r="H701" s="58" t="s">
        <v>1809</v>
      </c>
      <c r="I701" s="63" t="s">
        <v>22</v>
      </c>
      <c r="J701" s="72">
        <v>6</v>
      </c>
      <c r="K701" s="57">
        <v>0</v>
      </c>
      <c r="L701" s="57">
        <v>4</v>
      </c>
      <c r="M701" s="63">
        <v>3.2</v>
      </c>
    </row>
    <row r="702" s="57" customFormat="1" ht="41.4" spans="1:13">
      <c r="A702" s="57" t="s">
        <v>7076</v>
      </c>
      <c r="B702" s="62">
        <v>701</v>
      </c>
      <c r="C702" s="63" t="s">
        <v>45</v>
      </c>
      <c r="D702" s="57" t="s">
        <v>53</v>
      </c>
      <c r="E702" s="42" t="s">
        <v>7077</v>
      </c>
      <c r="F702" s="58" t="s">
        <v>236</v>
      </c>
      <c r="G702" s="58" t="s">
        <v>2681</v>
      </c>
      <c r="H702" s="66" t="s">
        <v>2166</v>
      </c>
      <c r="I702" s="63" t="s">
        <v>22</v>
      </c>
      <c r="J702" s="72">
        <v>1</v>
      </c>
      <c r="K702" s="57">
        <v>0</v>
      </c>
      <c r="L702" s="57">
        <v>1</v>
      </c>
      <c r="M702" s="63">
        <v>3.2</v>
      </c>
    </row>
    <row r="703" s="57" customFormat="1" ht="41.4" spans="1:13">
      <c r="A703" s="57" t="s">
        <v>7076</v>
      </c>
      <c r="B703" s="62">
        <v>702</v>
      </c>
      <c r="C703" s="63" t="s">
        <v>45</v>
      </c>
      <c r="D703" s="57" t="s">
        <v>322</v>
      </c>
      <c r="E703" s="42" t="s">
        <v>7077</v>
      </c>
      <c r="F703" s="57" t="s">
        <v>323</v>
      </c>
      <c r="G703" s="58" t="s">
        <v>2767</v>
      </c>
      <c r="H703" s="58" t="s">
        <v>2162</v>
      </c>
      <c r="I703" s="57" t="s">
        <v>2124</v>
      </c>
      <c r="J703" s="73">
        <v>13.6745</v>
      </c>
      <c r="K703" s="57">
        <f>(CEILING(J703*0.1,1))*1</f>
        <v>2</v>
      </c>
      <c r="L703" s="57">
        <v>741</v>
      </c>
      <c r="M703" s="63">
        <v>3.2</v>
      </c>
    </row>
    <row r="704" s="57" customFormat="1" ht="41.4" spans="1:13">
      <c r="A704" s="57" t="s">
        <v>7076</v>
      </c>
      <c r="B704" s="62">
        <v>703</v>
      </c>
      <c r="C704" s="63" t="s">
        <v>45</v>
      </c>
      <c r="D704" s="57" t="s">
        <v>53</v>
      </c>
      <c r="E704" s="42" t="s">
        <v>7077</v>
      </c>
      <c r="F704" s="57" t="s">
        <v>289</v>
      </c>
      <c r="G704" s="58" t="s">
        <v>7117</v>
      </c>
      <c r="H704" s="58" t="s">
        <v>3582</v>
      </c>
      <c r="I704" s="63" t="s">
        <v>22</v>
      </c>
      <c r="J704" s="72">
        <v>1</v>
      </c>
      <c r="K704" s="57">
        <f>(CEILING(J704*0.2,1))*1</f>
        <v>1</v>
      </c>
      <c r="L704" s="57">
        <v>22</v>
      </c>
      <c r="M704" s="63">
        <v>3.2</v>
      </c>
    </row>
    <row r="705" s="57" customFormat="1" ht="41.4" spans="1:13">
      <c r="A705" s="57" t="s">
        <v>7076</v>
      </c>
      <c r="B705" s="62">
        <v>704</v>
      </c>
      <c r="C705" s="63" t="s">
        <v>45</v>
      </c>
      <c r="D705" s="63" t="s">
        <v>89</v>
      </c>
      <c r="E705" s="42" t="s">
        <v>7077</v>
      </c>
      <c r="F705" s="57" t="s">
        <v>114</v>
      </c>
      <c r="G705" s="58" t="s">
        <v>2766</v>
      </c>
      <c r="H705" s="66" t="s">
        <v>2166</v>
      </c>
      <c r="I705" s="63" t="s">
        <v>22</v>
      </c>
      <c r="J705" s="72">
        <v>5</v>
      </c>
      <c r="K705" s="57">
        <v>0</v>
      </c>
      <c r="L705" s="57">
        <v>252</v>
      </c>
      <c r="M705" s="63">
        <v>3.2</v>
      </c>
    </row>
    <row r="706" s="57" customFormat="1" ht="41.4" spans="1:13">
      <c r="A706" s="57" t="s">
        <v>7076</v>
      </c>
      <c r="B706" s="62">
        <v>705</v>
      </c>
      <c r="C706" s="63" t="s">
        <v>45</v>
      </c>
      <c r="D706" s="57" t="s">
        <v>53</v>
      </c>
      <c r="E706" s="42" t="s">
        <v>7077</v>
      </c>
      <c r="F706" s="58" t="s">
        <v>55</v>
      </c>
      <c r="G706" s="58" t="s">
        <v>2605</v>
      </c>
      <c r="H706" s="58" t="s">
        <v>2158</v>
      </c>
      <c r="I706" s="63" t="s">
        <v>22</v>
      </c>
      <c r="J706" s="72">
        <v>2</v>
      </c>
      <c r="K706" s="57">
        <f>(CEILING(J706*0.2,1))*1</f>
        <v>1</v>
      </c>
      <c r="L706" s="57">
        <v>46</v>
      </c>
      <c r="M706" s="63">
        <v>3.2</v>
      </c>
    </row>
    <row r="707" s="57" customFormat="1" ht="55.2" spans="1:13">
      <c r="A707" s="57" t="s">
        <v>7076</v>
      </c>
      <c r="B707" s="62">
        <v>706</v>
      </c>
      <c r="C707" s="63" t="s">
        <v>45</v>
      </c>
      <c r="D707" s="57" t="s">
        <v>171</v>
      </c>
      <c r="E707" s="42" t="s">
        <v>7077</v>
      </c>
      <c r="F707" s="57" t="s">
        <v>172</v>
      </c>
      <c r="G707" s="58" t="s">
        <v>2604</v>
      </c>
      <c r="H707" s="58" t="s">
        <v>1809</v>
      </c>
      <c r="I707" s="63" t="s">
        <v>22</v>
      </c>
      <c r="J707" s="72">
        <v>6</v>
      </c>
      <c r="K707" s="57">
        <v>0</v>
      </c>
      <c r="L707" s="57">
        <v>4</v>
      </c>
      <c r="M707" s="63">
        <v>3.2</v>
      </c>
    </row>
    <row r="708" s="57" customFormat="1" ht="41.4" spans="1:13">
      <c r="A708" s="57" t="s">
        <v>7076</v>
      </c>
      <c r="B708" s="62">
        <v>707</v>
      </c>
      <c r="C708" s="63" t="s">
        <v>45</v>
      </c>
      <c r="D708" s="57" t="s">
        <v>53</v>
      </c>
      <c r="E708" s="42" t="s">
        <v>7077</v>
      </c>
      <c r="F708" s="57" t="s">
        <v>236</v>
      </c>
      <c r="G708" s="58" t="s">
        <v>2681</v>
      </c>
      <c r="H708" s="66" t="s">
        <v>2166</v>
      </c>
      <c r="I708" s="63" t="s">
        <v>22</v>
      </c>
      <c r="J708" s="72">
        <v>1</v>
      </c>
      <c r="K708" s="57">
        <v>0</v>
      </c>
      <c r="L708" s="57">
        <v>1</v>
      </c>
      <c r="M708" s="63">
        <v>3.2</v>
      </c>
    </row>
    <row r="709" s="57" customFormat="1" ht="41.4" spans="1:13">
      <c r="A709" s="57" t="s">
        <v>7076</v>
      </c>
      <c r="B709" s="62">
        <v>708</v>
      </c>
      <c r="C709" s="63" t="s">
        <v>45</v>
      </c>
      <c r="D709" s="57" t="s">
        <v>322</v>
      </c>
      <c r="E709" s="42" t="s">
        <v>7077</v>
      </c>
      <c r="F709" s="57" t="s">
        <v>323</v>
      </c>
      <c r="G709" s="58" t="s">
        <v>2767</v>
      </c>
      <c r="H709" s="58" t="s">
        <v>2162</v>
      </c>
      <c r="I709" s="57" t="s">
        <v>2124</v>
      </c>
      <c r="J709" s="73">
        <v>12.1157</v>
      </c>
      <c r="K709" s="57">
        <f>(CEILING(J709*0.1,1))*1</f>
        <v>2</v>
      </c>
      <c r="L709" s="57">
        <v>657</v>
      </c>
      <c r="M709" s="63">
        <v>3.2</v>
      </c>
    </row>
    <row r="710" s="57" customFormat="1" ht="41.4" spans="1:13">
      <c r="A710" s="57" t="s">
        <v>7076</v>
      </c>
      <c r="B710" s="62">
        <v>709</v>
      </c>
      <c r="C710" s="63" t="s">
        <v>45</v>
      </c>
      <c r="D710" s="57" t="s">
        <v>53</v>
      </c>
      <c r="E710" s="42" t="s">
        <v>7077</v>
      </c>
      <c r="F710" s="57" t="s">
        <v>289</v>
      </c>
      <c r="G710" s="58" t="s">
        <v>7127</v>
      </c>
      <c r="H710" s="58" t="s">
        <v>3582</v>
      </c>
      <c r="I710" s="63" t="s">
        <v>22</v>
      </c>
      <c r="J710" s="72">
        <v>1</v>
      </c>
      <c r="K710" s="57">
        <v>0</v>
      </c>
      <c r="L710" s="57">
        <v>78</v>
      </c>
      <c r="M710" s="63">
        <v>3.2</v>
      </c>
    </row>
    <row r="711" s="57" customFormat="1" ht="41.4" spans="1:13">
      <c r="A711" s="57" t="s">
        <v>7076</v>
      </c>
      <c r="B711" s="62">
        <v>710</v>
      </c>
      <c r="C711" s="63" t="s">
        <v>45</v>
      </c>
      <c r="D711" s="63" t="s">
        <v>89</v>
      </c>
      <c r="E711" s="42" t="s">
        <v>7077</v>
      </c>
      <c r="F711" s="57" t="s">
        <v>114</v>
      </c>
      <c r="G711" s="58" t="s">
        <v>4273</v>
      </c>
      <c r="H711" s="66" t="s">
        <v>2166</v>
      </c>
      <c r="I711" s="63" t="s">
        <v>22</v>
      </c>
      <c r="J711" s="72">
        <v>5</v>
      </c>
      <c r="K711" s="57">
        <v>0</v>
      </c>
      <c r="L711" s="57">
        <v>660</v>
      </c>
      <c r="M711" s="63">
        <v>3.2</v>
      </c>
    </row>
    <row r="712" s="57" customFormat="1" ht="41.4" spans="1:13">
      <c r="A712" s="57" t="s">
        <v>7076</v>
      </c>
      <c r="B712" s="62">
        <v>711</v>
      </c>
      <c r="C712" s="63" t="s">
        <v>45</v>
      </c>
      <c r="D712" s="57" t="s">
        <v>53</v>
      </c>
      <c r="E712" s="42" t="s">
        <v>7077</v>
      </c>
      <c r="F712" s="57" t="s">
        <v>55</v>
      </c>
      <c r="G712" s="58" t="s">
        <v>4274</v>
      </c>
      <c r="H712" s="58" t="s">
        <v>2158</v>
      </c>
      <c r="I712" s="63" t="s">
        <v>22</v>
      </c>
      <c r="J712" s="72">
        <v>2</v>
      </c>
      <c r="K712" s="57">
        <v>0</v>
      </c>
      <c r="L712" s="57">
        <v>170</v>
      </c>
      <c r="M712" s="63">
        <v>3.2</v>
      </c>
    </row>
    <row r="713" s="57" customFormat="1" ht="55.2" spans="1:13">
      <c r="A713" s="57" t="s">
        <v>7076</v>
      </c>
      <c r="B713" s="62">
        <v>712</v>
      </c>
      <c r="C713" s="63" t="s">
        <v>45</v>
      </c>
      <c r="D713" s="57" t="s">
        <v>171</v>
      </c>
      <c r="E713" s="42" t="s">
        <v>7077</v>
      </c>
      <c r="F713" s="57" t="s">
        <v>172</v>
      </c>
      <c r="G713" s="58" t="s">
        <v>4276</v>
      </c>
      <c r="H713" s="58" t="s">
        <v>1809</v>
      </c>
      <c r="I713" s="63" t="s">
        <v>22</v>
      </c>
      <c r="J713" s="72">
        <v>6</v>
      </c>
      <c r="K713" s="57">
        <v>0</v>
      </c>
      <c r="L713" s="57">
        <v>9</v>
      </c>
      <c r="M713" s="63">
        <v>3.2</v>
      </c>
    </row>
    <row r="714" s="57" customFormat="1" ht="41.4" spans="1:13">
      <c r="A714" s="57" t="s">
        <v>7076</v>
      </c>
      <c r="B714" s="62">
        <v>713</v>
      </c>
      <c r="C714" s="63" t="s">
        <v>45</v>
      </c>
      <c r="D714" s="57" t="s">
        <v>53</v>
      </c>
      <c r="E714" s="42" t="s">
        <v>7077</v>
      </c>
      <c r="F714" s="57" t="s">
        <v>236</v>
      </c>
      <c r="G714" s="58" t="s">
        <v>2681</v>
      </c>
      <c r="H714" s="66" t="s">
        <v>2166</v>
      </c>
      <c r="I714" s="63" t="s">
        <v>22</v>
      </c>
      <c r="J714" s="72">
        <v>1</v>
      </c>
      <c r="K714" s="57">
        <v>0</v>
      </c>
      <c r="L714" s="57">
        <v>1</v>
      </c>
      <c r="M714" s="63">
        <v>3.2</v>
      </c>
    </row>
    <row r="715" s="57" customFormat="1" ht="41.4" spans="1:13">
      <c r="A715" s="57" t="s">
        <v>7076</v>
      </c>
      <c r="B715" s="62">
        <v>714</v>
      </c>
      <c r="C715" s="63" t="s">
        <v>45</v>
      </c>
      <c r="D715" s="57" t="s">
        <v>322</v>
      </c>
      <c r="E715" s="42" t="s">
        <v>7077</v>
      </c>
      <c r="F715" s="57" t="s">
        <v>323</v>
      </c>
      <c r="G715" s="58" t="s">
        <v>4277</v>
      </c>
      <c r="H715" s="58" t="s">
        <v>2162</v>
      </c>
      <c r="I715" s="57" t="s">
        <v>2124</v>
      </c>
      <c r="J715" s="73">
        <v>15.0594</v>
      </c>
      <c r="K715" s="57">
        <v>0</v>
      </c>
      <c r="L715" s="57">
        <v>2003</v>
      </c>
      <c r="M715" s="63">
        <v>3.2</v>
      </c>
    </row>
    <row r="716" s="57" customFormat="1" ht="41.4" spans="1:13">
      <c r="A716" s="57" t="s">
        <v>7076</v>
      </c>
      <c r="B716" s="62">
        <v>715</v>
      </c>
      <c r="C716" s="63" t="s">
        <v>45</v>
      </c>
      <c r="D716" s="57" t="s">
        <v>322</v>
      </c>
      <c r="E716" s="42" t="s">
        <v>7077</v>
      </c>
      <c r="F716" s="57" t="s">
        <v>323</v>
      </c>
      <c r="G716" s="58" t="s">
        <v>7124</v>
      </c>
      <c r="H716" s="66" t="s">
        <v>7122</v>
      </c>
      <c r="I716" s="57" t="s">
        <v>2124</v>
      </c>
      <c r="J716" s="73">
        <v>19.0665</v>
      </c>
      <c r="K716" s="57">
        <f>(CEILING(J716*0.1,1))*1</f>
        <v>2</v>
      </c>
      <c r="L716" s="57">
        <v>929</v>
      </c>
      <c r="M716" s="63">
        <v>3.2</v>
      </c>
    </row>
    <row r="717" s="57" customFormat="1" ht="41.4" spans="1:13">
      <c r="A717" s="57" t="s">
        <v>7076</v>
      </c>
      <c r="B717" s="62">
        <v>716</v>
      </c>
      <c r="C717" s="63" t="s">
        <v>45</v>
      </c>
      <c r="D717" s="57" t="s">
        <v>53</v>
      </c>
      <c r="E717" s="42" t="s">
        <v>7077</v>
      </c>
      <c r="F717" s="57" t="s">
        <v>877</v>
      </c>
      <c r="G717" s="58" t="s">
        <v>7200</v>
      </c>
      <c r="H717" s="66" t="s">
        <v>7122</v>
      </c>
      <c r="I717" s="63" t="s">
        <v>22</v>
      </c>
      <c r="J717" s="72">
        <v>3</v>
      </c>
      <c r="K717" s="57">
        <f>(CEILING(J717*0.2,1))*1</f>
        <v>1</v>
      </c>
      <c r="L717" s="57">
        <v>175</v>
      </c>
      <c r="M717" s="63">
        <v>3.2</v>
      </c>
    </row>
    <row r="718" s="57" customFormat="1" ht="41.4" spans="1:13">
      <c r="A718" s="57" t="s">
        <v>7076</v>
      </c>
      <c r="B718" s="62">
        <v>717</v>
      </c>
      <c r="C718" s="63" t="s">
        <v>45</v>
      </c>
      <c r="D718" s="57" t="s">
        <v>322</v>
      </c>
      <c r="E718" s="42" t="s">
        <v>7077</v>
      </c>
      <c r="F718" s="57" t="s">
        <v>323</v>
      </c>
      <c r="G718" s="58" t="s">
        <v>7124</v>
      </c>
      <c r="H718" s="66" t="s">
        <v>7122</v>
      </c>
      <c r="I718" s="57" t="s">
        <v>2124</v>
      </c>
      <c r="J718" s="73">
        <v>27.4164</v>
      </c>
      <c r="K718" s="57">
        <f>(CEILING(J718*0.1,1))*1</f>
        <v>3</v>
      </c>
      <c r="L718" s="57">
        <v>1336</v>
      </c>
      <c r="M718" s="63">
        <v>3.2</v>
      </c>
    </row>
    <row r="719" s="57" customFormat="1" ht="41.4" spans="1:13">
      <c r="A719" s="57" t="s">
        <v>7076</v>
      </c>
      <c r="B719" s="62">
        <v>718</v>
      </c>
      <c r="C719" s="63" t="s">
        <v>45</v>
      </c>
      <c r="D719" s="57" t="s">
        <v>53</v>
      </c>
      <c r="E719" s="42" t="s">
        <v>7077</v>
      </c>
      <c r="F719" s="57" t="s">
        <v>877</v>
      </c>
      <c r="G719" s="58" t="s">
        <v>7200</v>
      </c>
      <c r="H719" s="66" t="s">
        <v>7122</v>
      </c>
      <c r="I719" s="63" t="s">
        <v>22</v>
      </c>
      <c r="J719" s="72">
        <v>7</v>
      </c>
      <c r="K719" s="57">
        <f>(CEILING(J719*0.2,1))*1</f>
        <v>2</v>
      </c>
      <c r="L719" s="57">
        <v>408</v>
      </c>
      <c r="M719" s="63">
        <v>3.2</v>
      </c>
    </row>
    <row r="720" s="57" customFormat="1" ht="41.4" spans="1:13">
      <c r="A720" s="57" t="s">
        <v>7076</v>
      </c>
      <c r="B720" s="62">
        <v>719</v>
      </c>
      <c r="C720" s="63" t="s">
        <v>45</v>
      </c>
      <c r="D720" s="57" t="s">
        <v>322</v>
      </c>
      <c r="E720" s="42" t="s">
        <v>7077</v>
      </c>
      <c r="F720" s="57" t="s">
        <v>323</v>
      </c>
      <c r="G720" s="58" t="s">
        <v>7135</v>
      </c>
      <c r="H720" s="66" t="s">
        <v>7122</v>
      </c>
      <c r="I720" s="57" t="s">
        <v>2124</v>
      </c>
      <c r="J720" s="73">
        <v>35.5364</v>
      </c>
      <c r="K720" s="57">
        <v>0</v>
      </c>
      <c r="L720" s="57">
        <v>2897</v>
      </c>
      <c r="M720" s="63">
        <v>3.2</v>
      </c>
    </row>
    <row r="721" s="57" customFormat="1" ht="41.4" spans="1:13">
      <c r="A721" s="57" t="s">
        <v>7076</v>
      </c>
      <c r="B721" s="62">
        <v>720</v>
      </c>
      <c r="C721" s="63" t="s">
        <v>45</v>
      </c>
      <c r="D721" s="57" t="s">
        <v>53</v>
      </c>
      <c r="E721" s="42" t="s">
        <v>7077</v>
      </c>
      <c r="F721" s="58" t="s">
        <v>877</v>
      </c>
      <c r="G721" s="58" t="s">
        <v>7201</v>
      </c>
      <c r="H721" s="66" t="s">
        <v>7122</v>
      </c>
      <c r="I721" s="63" t="s">
        <v>22</v>
      </c>
      <c r="J721" s="72">
        <v>4</v>
      </c>
      <c r="K721" s="57">
        <v>0</v>
      </c>
      <c r="L721" s="57">
        <v>651</v>
      </c>
      <c r="M721" s="63">
        <v>3.2</v>
      </c>
    </row>
    <row r="722" s="57" customFormat="1" ht="41.4" spans="1:13">
      <c r="A722" s="57" t="s">
        <v>7076</v>
      </c>
      <c r="B722" s="62">
        <v>721</v>
      </c>
      <c r="C722" s="63" t="s">
        <v>45</v>
      </c>
      <c r="D722" s="63" t="s">
        <v>89</v>
      </c>
      <c r="E722" s="42" t="s">
        <v>7077</v>
      </c>
      <c r="F722" s="57" t="s">
        <v>114</v>
      </c>
      <c r="G722" s="58" t="s">
        <v>2732</v>
      </c>
      <c r="H722" s="66" t="s">
        <v>2166</v>
      </c>
      <c r="I722" s="63" t="s">
        <v>22</v>
      </c>
      <c r="J722" s="72">
        <v>1</v>
      </c>
      <c r="K722" s="57">
        <v>0</v>
      </c>
      <c r="L722" s="57">
        <v>136</v>
      </c>
      <c r="M722" s="63">
        <v>3.2</v>
      </c>
    </row>
    <row r="723" s="57" customFormat="1" ht="41.4" spans="1:13">
      <c r="A723" s="57" t="s">
        <v>7076</v>
      </c>
      <c r="B723" s="62">
        <v>722</v>
      </c>
      <c r="C723" s="63" t="s">
        <v>45</v>
      </c>
      <c r="D723" s="63" t="s">
        <v>89</v>
      </c>
      <c r="E723" s="42" t="s">
        <v>7077</v>
      </c>
      <c r="F723" s="57" t="s">
        <v>90</v>
      </c>
      <c r="G723" s="58" t="s">
        <v>6507</v>
      </c>
      <c r="H723" s="66" t="s">
        <v>2166</v>
      </c>
      <c r="I723" s="63" t="s">
        <v>22</v>
      </c>
      <c r="J723" s="72">
        <v>1</v>
      </c>
      <c r="K723" s="57">
        <v>0</v>
      </c>
      <c r="L723" s="57">
        <v>443</v>
      </c>
      <c r="M723" s="63">
        <v>3.2</v>
      </c>
    </row>
    <row r="724" s="57" customFormat="1" ht="41.4" spans="1:13">
      <c r="A724" s="57" t="s">
        <v>7076</v>
      </c>
      <c r="B724" s="62">
        <v>723</v>
      </c>
      <c r="C724" s="63" t="s">
        <v>45</v>
      </c>
      <c r="D724" s="63" t="s">
        <v>89</v>
      </c>
      <c r="E724" s="42" t="s">
        <v>7077</v>
      </c>
      <c r="F724" s="57" t="s">
        <v>114</v>
      </c>
      <c r="G724" s="58" t="s">
        <v>3302</v>
      </c>
      <c r="H724" s="66" t="s">
        <v>2166</v>
      </c>
      <c r="I724" s="63" t="s">
        <v>22</v>
      </c>
      <c r="J724" s="72">
        <v>2</v>
      </c>
      <c r="K724" s="57">
        <v>0</v>
      </c>
      <c r="L724" s="57">
        <v>472</v>
      </c>
      <c r="M724" s="63">
        <v>3.2</v>
      </c>
    </row>
    <row r="725" s="57" customFormat="1" ht="41.4" spans="1:13">
      <c r="A725" s="57" t="s">
        <v>7076</v>
      </c>
      <c r="B725" s="62">
        <v>724</v>
      </c>
      <c r="C725" s="63" t="s">
        <v>45</v>
      </c>
      <c r="D725" s="63" t="s">
        <v>89</v>
      </c>
      <c r="E725" s="42" t="s">
        <v>7077</v>
      </c>
      <c r="F725" s="58" t="s">
        <v>114</v>
      </c>
      <c r="G725" s="58" t="s">
        <v>4415</v>
      </c>
      <c r="H725" s="66" t="s">
        <v>2166</v>
      </c>
      <c r="I725" s="63" t="s">
        <v>22</v>
      </c>
      <c r="J725" s="72">
        <v>3</v>
      </c>
      <c r="K725" s="57">
        <v>0</v>
      </c>
      <c r="L725" s="57">
        <v>1404</v>
      </c>
      <c r="M725" s="63">
        <v>3.2</v>
      </c>
    </row>
    <row r="726" s="57" customFormat="1" ht="41.4" spans="1:13">
      <c r="A726" s="57" t="s">
        <v>7076</v>
      </c>
      <c r="B726" s="62">
        <v>725</v>
      </c>
      <c r="C726" s="63" t="s">
        <v>45</v>
      </c>
      <c r="D726" s="57" t="s">
        <v>53</v>
      </c>
      <c r="E726" s="42" t="s">
        <v>7077</v>
      </c>
      <c r="F726" s="57" t="s">
        <v>55</v>
      </c>
      <c r="G726" s="58" t="s">
        <v>4416</v>
      </c>
      <c r="H726" s="58" t="s">
        <v>2158</v>
      </c>
      <c r="I726" s="63" t="s">
        <v>22</v>
      </c>
      <c r="J726" s="72">
        <v>8</v>
      </c>
      <c r="K726" s="57">
        <v>0</v>
      </c>
      <c r="L726" s="57">
        <v>2239</v>
      </c>
      <c r="M726" s="63">
        <v>3.2</v>
      </c>
    </row>
    <row r="727" s="57" customFormat="1" ht="41.4" spans="1:13">
      <c r="A727" s="57" t="s">
        <v>7076</v>
      </c>
      <c r="B727" s="62">
        <v>726</v>
      </c>
      <c r="C727" s="63" t="s">
        <v>45</v>
      </c>
      <c r="D727" s="57" t="s">
        <v>53</v>
      </c>
      <c r="E727" s="42" t="s">
        <v>7077</v>
      </c>
      <c r="F727" s="57" t="s">
        <v>304</v>
      </c>
      <c r="G727" s="58" t="s">
        <v>6509</v>
      </c>
      <c r="H727" s="58" t="s">
        <v>2158</v>
      </c>
      <c r="I727" s="63" t="s">
        <v>22</v>
      </c>
      <c r="J727" s="72">
        <v>1</v>
      </c>
      <c r="K727" s="57">
        <v>0</v>
      </c>
      <c r="L727" s="57">
        <v>291</v>
      </c>
      <c r="M727" s="63">
        <v>3.2</v>
      </c>
    </row>
    <row r="728" s="57" customFormat="1" ht="41.4" spans="1:13">
      <c r="A728" s="57" t="s">
        <v>7076</v>
      </c>
      <c r="B728" s="62">
        <v>727</v>
      </c>
      <c r="C728" s="63" t="s">
        <v>45</v>
      </c>
      <c r="D728" s="57" t="s">
        <v>53</v>
      </c>
      <c r="E728" s="42" t="s">
        <v>7077</v>
      </c>
      <c r="F728" s="57" t="s">
        <v>304</v>
      </c>
      <c r="G728" s="58" t="s">
        <v>6510</v>
      </c>
      <c r="H728" s="58" t="s">
        <v>2158</v>
      </c>
      <c r="I728" s="63" t="s">
        <v>22</v>
      </c>
      <c r="J728" s="72">
        <v>2</v>
      </c>
      <c r="K728" s="57">
        <v>0</v>
      </c>
      <c r="L728" s="57">
        <v>601</v>
      </c>
      <c r="M728" s="63">
        <v>3.2</v>
      </c>
    </row>
    <row r="729" s="57" customFormat="1" ht="55.2" spans="1:13">
      <c r="A729" s="57" t="s">
        <v>7076</v>
      </c>
      <c r="B729" s="62">
        <v>728</v>
      </c>
      <c r="C729" s="63" t="s">
        <v>45</v>
      </c>
      <c r="D729" s="57" t="s">
        <v>171</v>
      </c>
      <c r="E729" s="42" t="s">
        <v>7077</v>
      </c>
      <c r="F729" s="57" t="s">
        <v>172</v>
      </c>
      <c r="G729" s="58" t="s">
        <v>4418</v>
      </c>
      <c r="H729" s="58" t="s">
        <v>1711</v>
      </c>
      <c r="I729" s="63" t="s">
        <v>22</v>
      </c>
      <c r="J729" s="72">
        <v>3</v>
      </c>
      <c r="K729" s="57">
        <v>0</v>
      </c>
      <c r="L729" s="57">
        <v>5</v>
      </c>
      <c r="M729" s="63">
        <v>3.2</v>
      </c>
    </row>
    <row r="730" s="57" customFormat="1" ht="69" spans="1:13">
      <c r="A730" s="57" t="s">
        <v>7076</v>
      </c>
      <c r="B730" s="62">
        <v>729</v>
      </c>
      <c r="C730" s="63" t="s">
        <v>45</v>
      </c>
      <c r="D730" s="57" t="s">
        <v>53</v>
      </c>
      <c r="E730" s="42" t="s">
        <v>7077</v>
      </c>
      <c r="F730" s="57" t="s">
        <v>236</v>
      </c>
      <c r="G730" s="58" t="s">
        <v>7202</v>
      </c>
      <c r="H730" s="66" t="s">
        <v>2166</v>
      </c>
      <c r="I730" s="63" t="s">
        <v>22</v>
      </c>
      <c r="J730" s="72">
        <v>2</v>
      </c>
      <c r="K730" s="57">
        <v>0</v>
      </c>
      <c r="L730" s="57">
        <v>5</v>
      </c>
      <c r="M730" s="63">
        <v>3.2</v>
      </c>
    </row>
    <row r="731" s="57" customFormat="1" ht="41.4" spans="1:13">
      <c r="A731" s="57" t="s">
        <v>7076</v>
      </c>
      <c r="B731" s="62">
        <v>730</v>
      </c>
      <c r="C731" s="63" t="s">
        <v>45</v>
      </c>
      <c r="D731" s="57" t="s">
        <v>53</v>
      </c>
      <c r="E731" s="42" t="s">
        <v>7077</v>
      </c>
      <c r="F731" s="57" t="s">
        <v>236</v>
      </c>
      <c r="G731" s="58" t="s">
        <v>4419</v>
      </c>
      <c r="H731" s="66" t="s">
        <v>2166</v>
      </c>
      <c r="I731" s="63" t="s">
        <v>22</v>
      </c>
      <c r="J731" s="72">
        <v>3</v>
      </c>
      <c r="K731" s="57">
        <v>0</v>
      </c>
      <c r="L731" s="57">
        <v>2</v>
      </c>
      <c r="M731" s="63">
        <v>3.2</v>
      </c>
    </row>
    <row r="732" s="57" customFormat="1" ht="41.4" spans="1:13">
      <c r="A732" s="57" t="s">
        <v>7076</v>
      </c>
      <c r="B732" s="62">
        <v>731</v>
      </c>
      <c r="C732" s="63" t="s">
        <v>45</v>
      </c>
      <c r="D732" s="57" t="s">
        <v>53</v>
      </c>
      <c r="E732" s="42" t="s">
        <v>7077</v>
      </c>
      <c r="F732" s="57" t="s">
        <v>236</v>
      </c>
      <c r="G732" s="58" t="s">
        <v>4420</v>
      </c>
      <c r="H732" s="66" t="s">
        <v>2166</v>
      </c>
      <c r="I732" s="63" t="s">
        <v>22</v>
      </c>
      <c r="J732" s="72">
        <v>1</v>
      </c>
      <c r="K732" s="57">
        <v>0</v>
      </c>
      <c r="L732" s="57">
        <v>2</v>
      </c>
      <c r="M732" s="63">
        <v>3.2</v>
      </c>
    </row>
    <row r="733" s="57" customFormat="1" ht="41.4" spans="1:13">
      <c r="A733" s="57" t="s">
        <v>7076</v>
      </c>
      <c r="B733" s="62">
        <v>732</v>
      </c>
      <c r="C733" s="63" t="s">
        <v>45</v>
      </c>
      <c r="D733" s="57" t="s">
        <v>322</v>
      </c>
      <c r="E733" s="42" t="s">
        <v>7077</v>
      </c>
      <c r="F733" s="57" t="s">
        <v>323</v>
      </c>
      <c r="G733" s="58" t="s">
        <v>4421</v>
      </c>
      <c r="H733" s="58" t="s">
        <v>2162</v>
      </c>
      <c r="I733" s="57" t="s">
        <v>2124</v>
      </c>
      <c r="J733" s="73">
        <v>34.1258</v>
      </c>
      <c r="K733" s="57">
        <v>0</v>
      </c>
      <c r="L733" s="57">
        <v>11155</v>
      </c>
      <c r="M733" s="63">
        <v>3.2</v>
      </c>
    </row>
    <row r="734" s="57" customFormat="1" ht="41.4" spans="1:13">
      <c r="A734" s="57" t="s">
        <v>7076</v>
      </c>
      <c r="B734" s="62">
        <v>733</v>
      </c>
      <c r="C734" s="63" t="s">
        <v>45</v>
      </c>
      <c r="D734" s="63" t="s">
        <v>89</v>
      </c>
      <c r="E734" s="42" t="s">
        <v>7077</v>
      </c>
      <c r="F734" s="57" t="s">
        <v>114</v>
      </c>
      <c r="G734" s="58" t="s">
        <v>2732</v>
      </c>
      <c r="H734" s="66" t="s">
        <v>2166</v>
      </c>
      <c r="I734" s="63" t="s">
        <v>22</v>
      </c>
      <c r="J734" s="72">
        <v>1</v>
      </c>
      <c r="K734" s="57">
        <v>0</v>
      </c>
      <c r="L734" s="57">
        <v>136</v>
      </c>
      <c r="M734" s="63">
        <v>3.2</v>
      </c>
    </row>
    <row r="735" s="57" customFormat="1" ht="41.4" spans="1:13">
      <c r="A735" s="57" t="s">
        <v>7076</v>
      </c>
      <c r="B735" s="62">
        <v>734</v>
      </c>
      <c r="C735" s="63" t="s">
        <v>45</v>
      </c>
      <c r="D735" s="63" t="s">
        <v>89</v>
      </c>
      <c r="E735" s="42" t="s">
        <v>7077</v>
      </c>
      <c r="F735" s="57" t="s">
        <v>90</v>
      </c>
      <c r="G735" s="58" t="s">
        <v>3298</v>
      </c>
      <c r="H735" s="66" t="s">
        <v>2166</v>
      </c>
      <c r="I735" s="63" t="s">
        <v>22</v>
      </c>
      <c r="J735" s="72">
        <v>1</v>
      </c>
      <c r="K735" s="57">
        <v>0</v>
      </c>
      <c r="L735" s="57">
        <v>232</v>
      </c>
      <c r="M735" s="63">
        <v>3.2</v>
      </c>
    </row>
    <row r="736" s="57" customFormat="1" ht="41.4" spans="1:13">
      <c r="A736" s="57" t="s">
        <v>7076</v>
      </c>
      <c r="B736" s="62">
        <v>735</v>
      </c>
      <c r="C736" s="63" t="s">
        <v>45</v>
      </c>
      <c r="D736" s="63" t="s">
        <v>89</v>
      </c>
      <c r="E736" s="42" t="s">
        <v>7077</v>
      </c>
      <c r="F736" s="57" t="s">
        <v>114</v>
      </c>
      <c r="G736" s="58" t="s">
        <v>3302</v>
      </c>
      <c r="H736" s="66" t="s">
        <v>2166</v>
      </c>
      <c r="I736" s="63" t="s">
        <v>22</v>
      </c>
      <c r="J736" s="72">
        <v>5</v>
      </c>
      <c r="K736" s="57">
        <v>0</v>
      </c>
      <c r="L736" s="57">
        <v>1180</v>
      </c>
      <c r="M736" s="63">
        <v>3.2</v>
      </c>
    </row>
    <row r="737" s="57" customFormat="1" ht="41.4" spans="1:13">
      <c r="A737" s="57" t="s">
        <v>7076</v>
      </c>
      <c r="B737" s="62">
        <v>736</v>
      </c>
      <c r="C737" s="63" t="s">
        <v>45</v>
      </c>
      <c r="D737" s="57" t="s">
        <v>53</v>
      </c>
      <c r="E737" s="42" t="s">
        <v>7077</v>
      </c>
      <c r="F737" s="57" t="s">
        <v>55</v>
      </c>
      <c r="G737" s="58" t="s">
        <v>3303</v>
      </c>
      <c r="H737" s="58" t="s">
        <v>2158</v>
      </c>
      <c r="I737" s="63" t="s">
        <v>22</v>
      </c>
      <c r="J737" s="72">
        <v>8</v>
      </c>
      <c r="K737" s="57">
        <v>0</v>
      </c>
      <c r="L737" s="57">
        <v>986</v>
      </c>
      <c r="M737" s="63">
        <v>3.2</v>
      </c>
    </row>
    <row r="738" s="57" customFormat="1" ht="41.4" spans="1:13">
      <c r="A738" s="57" t="s">
        <v>7076</v>
      </c>
      <c r="B738" s="62">
        <v>737</v>
      </c>
      <c r="C738" s="63" t="s">
        <v>45</v>
      </c>
      <c r="D738" s="57" t="s">
        <v>53</v>
      </c>
      <c r="E738" s="42" t="s">
        <v>7077</v>
      </c>
      <c r="F738" s="57" t="s">
        <v>304</v>
      </c>
      <c r="G738" s="58" t="s">
        <v>6503</v>
      </c>
      <c r="H738" s="58" t="s">
        <v>2158</v>
      </c>
      <c r="I738" s="63" t="s">
        <v>22</v>
      </c>
      <c r="J738" s="72">
        <v>2</v>
      </c>
      <c r="K738" s="57">
        <v>0</v>
      </c>
      <c r="L738" s="57">
        <v>312</v>
      </c>
      <c r="M738" s="63">
        <v>3.2</v>
      </c>
    </row>
    <row r="739" s="57" customFormat="1" ht="41.4" spans="1:13">
      <c r="A739" s="57" t="s">
        <v>7076</v>
      </c>
      <c r="B739" s="62">
        <v>738</v>
      </c>
      <c r="C739" s="63" t="s">
        <v>45</v>
      </c>
      <c r="D739" s="57" t="s">
        <v>53</v>
      </c>
      <c r="E739" s="42" t="s">
        <v>7077</v>
      </c>
      <c r="F739" s="57" t="s">
        <v>304</v>
      </c>
      <c r="G739" s="58" t="s">
        <v>7203</v>
      </c>
      <c r="H739" s="58" t="s">
        <v>2158</v>
      </c>
      <c r="I739" s="63" t="s">
        <v>22</v>
      </c>
      <c r="J739" s="72">
        <v>1</v>
      </c>
      <c r="K739" s="57">
        <v>0</v>
      </c>
      <c r="L739" s="57">
        <v>146</v>
      </c>
      <c r="M739" s="63">
        <v>3.2</v>
      </c>
    </row>
    <row r="740" s="57" customFormat="1" ht="55.2" spans="1:13">
      <c r="A740" s="57" t="s">
        <v>7076</v>
      </c>
      <c r="B740" s="62">
        <v>739</v>
      </c>
      <c r="C740" s="63" t="s">
        <v>45</v>
      </c>
      <c r="D740" s="57" t="s">
        <v>171</v>
      </c>
      <c r="E740" s="42" t="s">
        <v>7077</v>
      </c>
      <c r="F740" s="57" t="s">
        <v>172</v>
      </c>
      <c r="G740" s="58" t="s">
        <v>4422</v>
      </c>
      <c r="H740" s="58" t="s">
        <v>1711</v>
      </c>
      <c r="I740" s="63" t="s">
        <v>22</v>
      </c>
      <c r="J740" s="72">
        <v>3</v>
      </c>
      <c r="K740" s="57">
        <v>0</v>
      </c>
      <c r="L740" s="57">
        <v>3</v>
      </c>
      <c r="M740" s="63">
        <v>3.2</v>
      </c>
    </row>
    <row r="741" s="57" customFormat="1" ht="69" spans="1:13">
      <c r="A741" s="57" t="s">
        <v>7076</v>
      </c>
      <c r="B741" s="62">
        <v>740</v>
      </c>
      <c r="C741" s="63" t="s">
        <v>45</v>
      </c>
      <c r="D741" s="57" t="s">
        <v>53</v>
      </c>
      <c r="E741" s="42" t="s">
        <v>7077</v>
      </c>
      <c r="F741" s="58" t="s">
        <v>236</v>
      </c>
      <c r="G741" s="58" t="s">
        <v>7202</v>
      </c>
      <c r="H741" s="66" t="s">
        <v>2166</v>
      </c>
      <c r="I741" s="63" t="s">
        <v>22</v>
      </c>
      <c r="J741" s="72">
        <v>2</v>
      </c>
      <c r="K741" s="57">
        <v>0</v>
      </c>
      <c r="L741" s="57">
        <v>5</v>
      </c>
      <c r="M741" s="63">
        <v>3.2</v>
      </c>
    </row>
    <row r="742" s="57" customFormat="1" ht="41.4" spans="1:13">
      <c r="A742" s="57" t="s">
        <v>7076</v>
      </c>
      <c r="B742" s="62">
        <v>741</v>
      </c>
      <c r="C742" s="63" t="s">
        <v>45</v>
      </c>
      <c r="D742" s="57" t="s">
        <v>53</v>
      </c>
      <c r="E742" s="42" t="s">
        <v>7077</v>
      </c>
      <c r="F742" s="58" t="s">
        <v>236</v>
      </c>
      <c r="G742" s="58" t="s">
        <v>3340</v>
      </c>
      <c r="H742" s="66" t="s">
        <v>2166</v>
      </c>
      <c r="I742" s="63" t="s">
        <v>22</v>
      </c>
      <c r="J742" s="72">
        <v>4</v>
      </c>
      <c r="K742" s="57">
        <v>0</v>
      </c>
      <c r="L742" s="57">
        <v>3</v>
      </c>
      <c r="M742" s="63">
        <v>3.2</v>
      </c>
    </row>
    <row r="743" s="57" customFormat="1" ht="41.4" spans="1:13">
      <c r="A743" s="57" t="s">
        <v>7076</v>
      </c>
      <c r="B743" s="62">
        <v>742</v>
      </c>
      <c r="C743" s="63" t="s">
        <v>45</v>
      </c>
      <c r="D743" s="57" t="s">
        <v>322</v>
      </c>
      <c r="E743" s="42" t="s">
        <v>7077</v>
      </c>
      <c r="F743" s="57" t="s">
        <v>323</v>
      </c>
      <c r="G743" s="58" t="s">
        <v>3304</v>
      </c>
      <c r="H743" s="58" t="s">
        <v>2162</v>
      </c>
      <c r="I743" s="57" t="s">
        <v>2124</v>
      </c>
      <c r="J743" s="73">
        <v>38.6183</v>
      </c>
      <c r="K743" s="57">
        <v>0</v>
      </c>
      <c r="L743" s="57">
        <v>7789</v>
      </c>
      <c r="M743" s="63">
        <v>3.2</v>
      </c>
    </row>
    <row r="744" s="57" customFormat="1" ht="55.2" spans="1:13">
      <c r="A744" s="57" t="s">
        <v>7076</v>
      </c>
      <c r="B744" s="62">
        <v>743</v>
      </c>
      <c r="C744" s="63" t="s">
        <v>45</v>
      </c>
      <c r="D744" s="63" t="s">
        <v>89</v>
      </c>
      <c r="E744" s="42" t="s">
        <v>7077</v>
      </c>
      <c r="F744" s="57" t="s">
        <v>114</v>
      </c>
      <c r="G744" s="58" t="s">
        <v>7204</v>
      </c>
      <c r="H744" s="66" t="s">
        <v>2166</v>
      </c>
      <c r="I744" s="63" t="s">
        <v>22</v>
      </c>
      <c r="J744" s="72">
        <v>1</v>
      </c>
      <c r="K744" s="57">
        <v>0</v>
      </c>
      <c r="L744" s="57">
        <v>70</v>
      </c>
      <c r="M744" s="63">
        <v>3.2</v>
      </c>
    </row>
    <row r="745" s="57" customFormat="1" ht="41.4" spans="1:13">
      <c r="A745" s="57" t="s">
        <v>7076</v>
      </c>
      <c r="B745" s="62">
        <v>744</v>
      </c>
      <c r="C745" s="63" t="s">
        <v>45</v>
      </c>
      <c r="D745" s="57" t="s">
        <v>53</v>
      </c>
      <c r="E745" s="42" t="s">
        <v>7077</v>
      </c>
      <c r="F745" s="57" t="s">
        <v>55</v>
      </c>
      <c r="G745" s="58" t="s">
        <v>7205</v>
      </c>
      <c r="H745" s="58" t="s">
        <v>2158</v>
      </c>
      <c r="I745" s="63" t="s">
        <v>22</v>
      </c>
      <c r="J745" s="72">
        <v>3</v>
      </c>
      <c r="K745" s="57">
        <f>(CEILING(J745*0.2,1))*1</f>
        <v>1</v>
      </c>
      <c r="L745" s="57">
        <v>101</v>
      </c>
      <c r="M745" s="63">
        <v>3.2</v>
      </c>
    </row>
    <row r="746" s="57" customFormat="1" ht="55.2" spans="1:13">
      <c r="A746" s="57" t="s">
        <v>7076</v>
      </c>
      <c r="B746" s="62">
        <v>745</v>
      </c>
      <c r="C746" s="63" t="s">
        <v>45</v>
      </c>
      <c r="D746" s="57" t="s">
        <v>171</v>
      </c>
      <c r="E746" s="42" t="s">
        <v>7077</v>
      </c>
      <c r="F746" s="57" t="s">
        <v>172</v>
      </c>
      <c r="G746" s="58" t="s">
        <v>2726</v>
      </c>
      <c r="H746" s="58" t="s">
        <v>1711</v>
      </c>
      <c r="I746" s="63" t="s">
        <v>22</v>
      </c>
      <c r="J746" s="72">
        <v>2</v>
      </c>
      <c r="K746" s="57">
        <v>0</v>
      </c>
      <c r="L746" s="57">
        <v>1</v>
      </c>
      <c r="M746" s="63">
        <v>3.2</v>
      </c>
    </row>
    <row r="747" s="57" customFormat="1" ht="41.4" spans="1:13">
      <c r="A747" s="57" t="s">
        <v>7076</v>
      </c>
      <c r="B747" s="62">
        <v>746</v>
      </c>
      <c r="C747" s="63" t="s">
        <v>45</v>
      </c>
      <c r="D747" s="57" t="s">
        <v>322</v>
      </c>
      <c r="E747" s="42" t="s">
        <v>7077</v>
      </c>
      <c r="F747" s="57" t="s">
        <v>323</v>
      </c>
      <c r="G747" s="58" t="s">
        <v>7206</v>
      </c>
      <c r="H747" s="58" t="s">
        <v>2162</v>
      </c>
      <c r="I747" s="57" t="s">
        <v>2124</v>
      </c>
      <c r="J747" s="73">
        <v>6.12661</v>
      </c>
      <c r="K747" s="57">
        <f>(CEILING(J747*0.1,1))*1</f>
        <v>1</v>
      </c>
      <c r="L747" s="57">
        <v>559</v>
      </c>
      <c r="M747" s="63">
        <v>3.2</v>
      </c>
    </row>
    <row r="748" s="57" customFormat="1" ht="41.4" spans="1:13">
      <c r="A748" s="57" t="s">
        <v>7076</v>
      </c>
      <c r="B748" s="62">
        <v>747</v>
      </c>
      <c r="C748" s="63" t="s">
        <v>45</v>
      </c>
      <c r="D748" s="63" t="s">
        <v>89</v>
      </c>
      <c r="E748" s="42" t="s">
        <v>7077</v>
      </c>
      <c r="F748" s="58" t="s">
        <v>90</v>
      </c>
      <c r="G748" s="58" t="s">
        <v>2745</v>
      </c>
      <c r="H748" s="66" t="s">
        <v>2166</v>
      </c>
      <c r="I748" s="63" t="s">
        <v>22</v>
      </c>
      <c r="J748" s="72">
        <v>1</v>
      </c>
      <c r="K748" s="57">
        <v>0</v>
      </c>
      <c r="L748" s="57">
        <v>1648</v>
      </c>
      <c r="M748" s="63">
        <v>3.2</v>
      </c>
    </row>
    <row r="749" s="57" customFormat="1" ht="41.4" spans="1:13">
      <c r="A749" s="57" t="s">
        <v>7076</v>
      </c>
      <c r="B749" s="62">
        <v>748</v>
      </c>
      <c r="C749" s="63" t="s">
        <v>45</v>
      </c>
      <c r="D749" s="63" t="s">
        <v>89</v>
      </c>
      <c r="E749" s="42" t="s">
        <v>7077</v>
      </c>
      <c r="F749" s="57" t="s">
        <v>114</v>
      </c>
      <c r="G749" s="58" t="s">
        <v>3338</v>
      </c>
      <c r="H749" s="66" t="s">
        <v>2166</v>
      </c>
      <c r="I749" s="63" t="s">
        <v>22</v>
      </c>
      <c r="J749" s="72">
        <v>4</v>
      </c>
      <c r="K749" s="57">
        <v>0</v>
      </c>
      <c r="L749" s="57">
        <v>1437</v>
      </c>
      <c r="M749" s="63">
        <v>3.2</v>
      </c>
    </row>
    <row r="750" s="57" customFormat="1" ht="41.4" spans="1:13">
      <c r="A750" s="57" t="s">
        <v>7076</v>
      </c>
      <c r="B750" s="62">
        <v>749</v>
      </c>
      <c r="C750" s="63" t="s">
        <v>45</v>
      </c>
      <c r="D750" s="63" t="s">
        <v>89</v>
      </c>
      <c r="E750" s="42" t="s">
        <v>7077</v>
      </c>
      <c r="F750" s="57" t="s">
        <v>114</v>
      </c>
      <c r="G750" s="58" t="s">
        <v>4415</v>
      </c>
      <c r="H750" s="66" t="s">
        <v>2166</v>
      </c>
      <c r="I750" s="63" t="s">
        <v>22</v>
      </c>
      <c r="J750" s="72">
        <v>1</v>
      </c>
      <c r="K750" s="57">
        <v>0</v>
      </c>
      <c r="L750" s="57">
        <v>468</v>
      </c>
      <c r="M750" s="63">
        <v>3.2</v>
      </c>
    </row>
    <row r="751" s="57" customFormat="1" ht="41.4" spans="1:13">
      <c r="A751" s="57" t="s">
        <v>7076</v>
      </c>
      <c r="B751" s="62">
        <v>750</v>
      </c>
      <c r="C751" s="63" t="s">
        <v>45</v>
      </c>
      <c r="D751" s="63" t="s">
        <v>89</v>
      </c>
      <c r="E751" s="42" t="s">
        <v>7077</v>
      </c>
      <c r="F751" s="57" t="s">
        <v>114</v>
      </c>
      <c r="G751" s="58" t="s">
        <v>7207</v>
      </c>
      <c r="H751" s="66" t="s">
        <v>2166</v>
      </c>
      <c r="I751" s="63" t="s">
        <v>22</v>
      </c>
      <c r="J751" s="72">
        <v>2</v>
      </c>
      <c r="K751" s="57">
        <v>0</v>
      </c>
      <c r="L751" s="57">
        <v>1213</v>
      </c>
      <c r="M751" s="63">
        <v>3.2</v>
      </c>
    </row>
    <row r="752" s="57" customFormat="1" ht="41.4" spans="1:13">
      <c r="A752" s="57" t="s">
        <v>7076</v>
      </c>
      <c r="B752" s="62">
        <v>751</v>
      </c>
      <c r="C752" s="63" t="s">
        <v>45</v>
      </c>
      <c r="D752" s="63" t="s">
        <v>89</v>
      </c>
      <c r="E752" s="42" t="s">
        <v>7077</v>
      </c>
      <c r="F752" s="57" t="s">
        <v>114</v>
      </c>
      <c r="G752" s="58" t="s">
        <v>3343</v>
      </c>
      <c r="H752" s="66" t="s">
        <v>2166</v>
      </c>
      <c r="I752" s="63" t="s">
        <v>22</v>
      </c>
      <c r="J752" s="72">
        <v>3</v>
      </c>
      <c r="K752" s="57">
        <v>0</v>
      </c>
      <c r="L752" s="57">
        <v>4731</v>
      </c>
      <c r="M752" s="63">
        <v>3.2</v>
      </c>
    </row>
    <row r="753" s="57" customFormat="1" ht="41.4" spans="1:13">
      <c r="A753" s="57" t="s">
        <v>7076</v>
      </c>
      <c r="B753" s="62">
        <v>752</v>
      </c>
      <c r="C753" s="63" t="s">
        <v>45</v>
      </c>
      <c r="D753" s="57" t="s">
        <v>53</v>
      </c>
      <c r="E753" s="42" t="s">
        <v>7077</v>
      </c>
      <c r="F753" s="57" t="s">
        <v>55</v>
      </c>
      <c r="G753" s="58" t="s">
        <v>2832</v>
      </c>
      <c r="H753" s="58" t="s">
        <v>2158</v>
      </c>
      <c r="I753" s="63" t="s">
        <v>22</v>
      </c>
      <c r="J753" s="72">
        <v>7</v>
      </c>
      <c r="K753" s="57">
        <v>0</v>
      </c>
      <c r="L753" s="57">
        <v>9389</v>
      </c>
      <c r="M753" s="63">
        <v>3.2</v>
      </c>
    </row>
    <row r="754" s="57" customFormat="1" ht="41.4" spans="1:13">
      <c r="A754" s="57" t="s">
        <v>7076</v>
      </c>
      <c r="B754" s="62">
        <v>753</v>
      </c>
      <c r="C754" s="63" t="s">
        <v>45</v>
      </c>
      <c r="D754" s="57" t="s">
        <v>53</v>
      </c>
      <c r="E754" s="42" t="s">
        <v>7077</v>
      </c>
      <c r="F754" s="58" t="s">
        <v>304</v>
      </c>
      <c r="G754" s="58" t="s">
        <v>7208</v>
      </c>
      <c r="H754" s="58" t="s">
        <v>2158</v>
      </c>
      <c r="I754" s="63" t="s">
        <v>22</v>
      </c>
      <c r="J754" s="72">
        <v>4</v>
      </c>
      <c r="K754" s="57">
        <v>0</v>
      </c>
      <c r="L754" s="57">
        <v>4937</v>
      </c>
      <c r="M754" s="63">
        <v>3.2</v>
      </c>
    </row>
    <row r="755" s="57" customFormat="1" ht="41.4" spans="1:13">
      <c r="A755" s="57" t="s">
        <v>7076</v>
      </c>
      <c r="B755" s="62">
        <v>754</v>
      </c>
      <c r="C755" s="63" t="s">
        <v>45</v>
      </c>
      <c r="D755" s="57" t="s">
        <v>53</v>
      </c>
      <c r="E755" s="42" t="s">
        <v>7077</v>
      </c>
      <c r="F755" s="57" t="s">
        <v>304</v>
      </c>
      <c r="G755" s="58" t="s">
        <v>2749</v>
      </c>
      <c r="H755" s="58" t="s">
        <v>2158</v>
      </c>
      <c r="I755" s="63" t="s">
        <v>22</v>
      </c>
      <c r="J755" s="72">
        <v>1</v>
      </c>
      <c r="K755" s="57">
        <v>0</v>
      </c>
      <c r="L755" s="57">
        <v>1245</v>
      </c>
      <c r="M755" s="63">
        <v>3.2</v>
      </c>
    </row>
    <row r="756" s="57" customFormat="1" ht="41.4" spans="1:13">
      <c r="A756" s="57" t="s">
        <v>7076</v>
      </c>
      <c r="B756" s="62">
        <v>755</v>
      </c>
      <c r="C756" s="63" t="s">
        <v>45</v>
      </c>
      <c r="D756" s="57" t="s">
        <v>53</v>
      </c>
      <c r="E756" s="42" t="s">
        <v>7077</v>
      </c>
      <c r="F756" s="57" t="s">
        <v>304</v>
      </c>
      <c r="G756" s="58" t="s">
        <v>7209</v>
      </c>
      <c r="H756" s="58" t="s">
        <v>2158</v>
      </c>
      <c r="I756" s="63" t="s">
        <v>22</v>
      </c>
      <c r="J756" s="72">
        <v>2</v>
      </c>
      <c r="K756" s="57">
        <v>0</v>
      </c>
      <c r="L756" s="57">
        <v>2521</v>
      </c>
      <c r="M756" s="63">
        <v>3.2</v>
      </c>
    </row>
    <row r="757" s="57" customFormat="1" ht="55.2" spans="1:13">
      <c r="A757" s="57" t="s">
        <v>7076</v>
      </c>
      <c r="B757" s="62">
        <v>756</v>
      </c>
      <c r="C757" s="63" t="s">
        <v>45</v>
      </c>
      <c r="D757" s="57" t="s">
        <v>171</v>
      </c>
      <c r="E757" s="42" t="s">
        <v>7077</v>
      </c>
      <c r="F757" s="57" t="s">
        <v>172</v>
      </c>
      <c r="G757" s="58" t="s">
        <v>2750</v>
      </c>
      <c r="H757" s="58" t="s">
        <v>1711</v>
      </c>
      <c r="I757" s="63" t="s">
        <v>22</v>
      </c>
      <c r="J757" s="72">
        <v>3</v>
      </c>
      <c r="K757" s="57">
        <v>0</v>
      </c>
      <c r="L757" s="57">
        <v>11</v>
      </c>
      <c r="M757" s="63">
        <v>3.2</v>
      </c>
    </row>
    <row r="758" s="57" customFormat="1" ht="69" spans="1:13">
      <c r="A758" s="57" t="s">
        <v>7076</v>
      </c>
      <c r="B758" s="62">
        <v>757</v>
      </c>
      <c r="C758" s="63" t="s">
        <v>45</v>
      </c>
      <c r="D758" s="57" t="s">
        <v>53</v>
      </c>
      <c r="E758" s="42" t="s">
        <v>7077</v>
      </c>
      <c r="F758" s="57" t="s">
        <v>236</v>
      </c>
      <c r="G758" s="58" t="s">
        <v>7202</v>
      </c>
      <c r="H758" s="66" t="s">
        <v>2166</v>
      </c>
      <c r="I758" s="63" t="s">
        <v>22</v>
      </c>
      <c r="J758" s="72">
        <v>3</v>
      </c>
      <c r="K758" s="57">
        <v>0</v>
      </c>
      <c r="L758" s="57">
        <v>8</v>
      </c>
      <c r="M758" s="63">
        <v>3.2</v>
      </c>
    </row>
    <row r="759" s="57" customFormat="1" ht="41.4" spans="1:13">
      <c r="A759" s="57" t="s">
        <v>7076</v>
      </c>
      <c r="B759" s="62">
        <v>758</v>
      </c>
      <c r="C759" s="63" t="s">
        <v>45</v>
      </c>
      <c r="D759" s="57" t="s">
        <v>53</v>
      </c>
      <c r="E759" s="42" t="s">
        <v>7077</v>
      </c>
      <c r="F759" s="57" t="s">
        <v>236</v>
      </c>
      <c r="G759" s="58" t="s">
        <v>2751</v>
      </c>
      <c r="H759" s="66" t="s">
        <v>2166</v>
      </c>
      <c r="I759" s="63" t="s">
        <v>22</v>
      </c>
      <c r="J759" s="72">
        <v>1</v>
      </c>
      <c r="K759" s="57">
        <v>0</v>
      </c>
      <c r="L759" s="57">
        <v>1</v>
      </c>
      <c r="M759" s="63">
        <v>3.2</v>
      </c>
    </row>
    <row r="760" s="57" customFormat="1" ht="41.4" spans="1:13">
      <c r="A760" s="57" t="s">
        <v>7076</v>
      </c>
      <c r="B760" s="62">
        <v>759</v>
      </c>
      <c r="C760" s="63" t="s">
        <v>45</v>
      </c>
      <c r="D760" s="57" t="s">
        <v>53</v>
      </c>
      <c r="E760" s="42" t="s">
        <v>7077</v>
      </c>
      <c r="F760" s="58" t="s">
        <v>236</v>
      </c>
      <c r="G760" s="58" t="s">
        <v>7210</v>
      </c>
      <c r="H760" s="66" t="s">
        <v>2166</v>
      </c>
      <c r="I760" s="63" t="s">
        <v>22</v>
      </c>
      <c r="J760" s="72">
        <v>1</v>
      </c>
      <c r="K760" s="57">
        <v>0</v>
      </c>
      <c r="L760" s="57">
        <v>2</v>
      </c>
      <c r="M760" s="63">
        <v>3.2</v>
      </c>
    </row>
    <row r="761" s="57" customFormat="1" ht="41.4" spans="1:13">
      <c r="A761" s="57" t="s">
        <v>7076</v>
      </c>
      <c r="B761" s="62">
        <v>760</v>
      </c>
      <c r="C761" s="63" t="s">
        <v>45</v>
      </c>
      <c r="D761" s="57" t="s">
        <v>53</v>
      </c>
      <c r="E761" s="42" t="s">
        <v>7077</v>
      </c>
      <c r="F761" s="57" t="s">
        <v>236</v>
      </c>
      <c r="G761" s="58" t="s">
        <v>2752</v>
      </c>
      <c r="H761" s="66" t="s">
        <v>2166</v>
      </c>
      <c r="I761" s="63" t="s">
        <v>22</v>
      </c>
      <c r="J761" s="72">
        <v>1</v>
      </c>
      <c r="K761" s="57">
        <v>0</v>
      </c>
      <c r="L761" s="57">
        <v>7</v>
      </c>
      <c r="M761" s="63">
        <v>3.2</v>
      </c>
    </row>
    <row r="762" s="57" customFormat="1" ht="41.4" spans="1:13">
      <c r="A762" s="57" t="s">
        <v>7076</v>
      </c>
      <c r="B762" s="62">
        <v>761</v>
      </c>
      <c r="C762" s="63" t="s">
        <v>45</v>
      </c>
      <c r="D762" s="57" t="s">
        <v>322</v>
      </c>
      <c r="E762" s="42" t="s">
        <v>7077</v>
      </c>
      <c r="F762" s="57" t="s">
        <v>323</v>
      </c>
      <c r="G762" s="58" t="s">
        <v>2774</v>
      </c>
      <c r="H762" s="58" t="s">
        <v>2162</v>
      </c>
      <c r="I762" s="57" t="s">
        <v>2124</v>
      </c>
      <c r="J762" s="73">
        <v>36.0665</v>
      </c>
      <c r="K762" s="57">
        <v>0</v>
      </c>
      <c r="L762" s="57">
        <v>32990</v>
      </c>
      <c r="M762" s="63">
        <v>3.2</v>
      </c>
    </row>
    <row r="763" s="57" customFormat="1" ht="41.4" spans="1:13">
      <c r="A763" s="57" t="s">
        <v>7076</v>
      </c>
      <c r="B763" s="62">
        <v>762</v>
      </c>
      <c r="C763" s="63" t="s">
        <v>45</v>
      </c>
      <c r="D763" s="63" t="s">
        <v>89</v>
      </c>
      <c r="E763" s="42" t="s">
        <v>7077</v>
      </c>
      <c r="F763" s="57" t="s">
        <v>114</v>
      </c>
      <c r="G763" s="58" t="s">
        <v>7211</v>
      </c>
      <c r="H763" s="66" t="s">
        <v>2166</v>
      </c>
      <c r="I763" s="63" t="s">
        <v>22</v>
      </c>
      <c r="J763" s="72">
        <v>1</v>
      </c>
      <c r="K763" s="57">
        <v>0</v>
      </c>
      <c r="L763" s="57">
        <v>76</v>
      </c>
      <c r="M763" s="63">
        <v>3.2</v>
      </c>
    </row>
    <row r="764" s="57" customFormat="1" ht="41.4" spans="1:13">
      <c r="A764" s="57" t="s">
        <v>7076</v>
      </c>
      <c r="B764" s="62">
        <v>763</v>
      </c>
      <c r="C764" s="63" t="s">
        <v>45</v>
      </c>
      <c r="D764" s="57" t="s">
        <v>53</v>
      </c>
      <c r="E764" s="42" t="s">
        <v>7077</v>
      </c>
      <c r="F764" s="57" t="s">
        <v>55</v>
      </c>
      <c r="G764" s="58" t="s">
        <v>7205</v>
      </c>
      <c r="H764" s="58" t="s">
        <v>2158</v>
      </c>
      <c r="I764" s="63" t="s">
        <v>22</v>
      </c>
      <c r="J764" s="72">
        <v>5</v>
      </c>
      <c r="K764" s="57">
        <f>(CEILING(J764*0.2,1))*1</f>
        <v>1</v>
      </c>
      <c r="L764" s="57">
        <v>168</v>
      </c>
      <c r="M764" s="63">
        <v>3.2</v>
      </c>
    </row>
    <row r="765" s="57" customFormat="1" ht="55.2" spans="1:13">
      <c r="A765" s="57" t="s">
        <v>7076</v>
      </c>
      <c r="B765" s="62">
        <v>764</v>
      </c>
      <c r="C765" s="63" t="s">
        <v>45</v>
      </c>
      <c r="D765" s="57" t="s">
        <v>171</v>
      </c>
      <c r="E765" s="42" t="s">
        <v>7077</v>
      </c>
      <c r="F765" s="57" t="s">
        <v>172</v>
      </c>
      <c r="G765" s="58" t="s">
        <v>2726</v>
      </c>
      <c r="H765" s="58" t="s">
        <v>1711</v>
      </c>
      <c r="I765" s="63" t="s">
        <v>22</v>
      </c>
      <c r="J765" s="72">
        <v>1</v>
      </c>
      <c r="K765" s="57">
        <v>0</v>
      </c>
      <c r="L765" s="57">
        <v>1</v>
      </c>
      <c r="M765" s="63">
        <v>3.2</v>
      </c>
    </row>
    <row r="766" s="57" customFormat="1" ht="41.4" spans="1:13">
      <c r="A766" s="57" t="s">
        <v>7076</v>
      </c>
      <c r="B766" s="62">
        <v>765</v>
      </c>
      <c r="C766" s="63" t="s">
        <v>45</v>
      </c>
      <c r="D766" s="57" t="s">
        <v>322</v>
      </c>
      <c r="E766" s="42" t="s">
        <v>7077</v>
      </c>
      <c r="F766" s="57" t="s">
        <v>323</v>
      </c>
      <c r="G766" s="58" t="s">
        <v>7206</v>
      </c>
      <c r="H766" s="58" t="s">
        <v>2162</v>
      </c>
      <c r="I766" s="57" t="s">
        <v>2124</v>
      </c>
      <c r="J766" s="73">
        <v>7.38645</v>
      </c>
      <c r="K766" s="57">
        <f>(CEILING(J766*0.1,1))*1</f>
        <v>1</v>
      </c>
      <c r="L766" s="57">
        <v>674</v>
      </c>
      <c r="M766" s="63">
        <v>3.2</v>
      </c>
    </row>
    <row r="767" s="57" customFormat="1" ht="41.4" spans="1:13">
      <c r="A767" s="57" t="s">
        <v>7076</v>
      </c>
      <c r="B767" s="62">
        <v>766</v>
      </c>
      <c r="C767" s="63" t="s">
        <v>45</v>
      </c>
      <c r="D767" s="63" t="s">
        <v>89</v>
      </c>
      <c r="E767" s="42" t="s">
        <v>7077</v>
      </c>
      <c r="F767" s="57" t="s">
        <v>90</v>
      </c>
      <c r="G767" s="58" t="s">
        <v>2745</v>
      </c>
      <c r="H767" s="66" t="s">
        <v>2166</v>
      </c>
      <c r="I767" s="63" t="s">
        <v>22</v>
      </c>
      <c r="J767" s="72">
        <v>1</v>
      </c>
      <c r="K767" s="57">
        <v>0</v>
      </c>
      <c r="L767" s="57">
        <v>1648</v>
      </c>
      <c r="M767" s="63">
        <v>3.2</v>
      </c>
    </row>
    <row r="768" s="57" customFormat="1" ht="41.4" spans="1:13">
      <c r="A768" s="57" t="s">
        <v>7076</v>
      </c>
      <c r="B768" s="62">
        <v>767</v>
      </c>
      <c r="C768" s="63" t="s">
        <v>45</v>
      </c>
      <c r="D768" s="63" t="s">
        <v>89</v>
      </c>
      <c r="E768" s="42" t="s">
        <v>7077</v>
      </c>
      <c r="F768" s="57" t="s">
        <v>114</v>
      </c>
      <c r="G768" s="58" t="s">
        <v>3338</v>
      </c>
      <c r="H768" s="66" t="s">
        <v>2166</v>
      </c>
      <c r="I768" s="63" t="s">
        <v>22</v>
      </c>
      <c r="J768" s="72">
        <v>3</v>
      </c>
      <c r="K768" s="57">
        <v>0</v>
      </c>
      <c r="L768" s="57">
        <v>1078</v>
      </c>
      <c r="M768" s="63">
        <v>3.2</v>
      </c>
    </row>
    <row r="769" s="57" customFormat="1" ht="41.4" spans="1:13">
      <c r="A769" s="57" t="s">
        <v>7076</v>
      </c>
      <c r="B769" s="62">
        <v>768</v>
      </c>
      <c r="C769" s="63" t="s">
        <v>45</v>
      </c>
      <c r="D769" s="63" t="s">
        <v>89</v>
      </c>
      <c r="E769" s="42" t="s">
        <v>7077</v>
      </c>
      <c r="F769" s="57" t="s">
        <v>114</v>
      </c>
      <c r="G769" s="58" t="s">
        <v>7207</v>
      </c>
      <c r="H769" s="66" t="s">
        <v>2166</v>
      </c>
      <c r="I769" s="63" t="s">
        <v>22</v>
      </c>
      <c r="J769" s="72">
        <v>2</v>
      </c>
      <c r="K769" s="57">
        <v>0</v>
      </c>
      <c r="L769" s="57">
        <v>1213</v>
      </c>
      <c r="M769" s="63">
        <v>3.2</v>
      </c>
    </row>
    <row r="770" s="57" customFormat="1" ht="41.4" spans="1:13">
      <c r="A770" s="57" t="s">
        <v>7076</v>
      </c>
      <c r="B770" s="62">
        <v>769</v>
      </c>
      <c r="C770" s="63" t="s">
        <v>45</v>
      </c>
      <c r="D770" s="63" t="s">
        <v>89</v>
      </c>
      <c r="E770" s="42" t="s">
        <v>7077</v>
      </c>
      <c r="F770" s="57" t="s">
        <v>114</v>
      </c>
      <c r="G770" s="58" t="s">
        <v>3343</v>
      </c>
      <c r="H770" s="66" t="s">
        <v>2166</v>
      </c>
      <c r="I770" s="63" t="s">
        <v>22</v>
      </c>
      <c r="J770" s="72">
        <v>3</v>
      </c>
      <c r="K770" s="57">
        <v>0</v>
      </c>
      <c r="L770" s="57">
        <v>4731</v>
      </c>
      <c r="M770" s="63">
        <v>3.2</v>
      </c>
    </row>
    <row r="771" s="57" customFormat="1" ht="55.2" spans="1:13">
      <c r="A771" s="57" t="s">
        <v>7076</v>
      </c>
      <c r="B771" s="62">
        <v>770</v>
      </c>
      <c r="C771" s="63" t="s">
        <v>45</v>
      </c>
      <c r="D771" s="63" t="s">
        <v>89</v>
      </c>
      <c r="E771" s="42" t="s">
        <v>7077</v>
      </c>
      <c r="F771" s="57" t="s">
        <v>114</v>
      </c>
      <c r="G771" s="58" t="s">
        <v>7212</v>
      </c>
      <c r="H771" s="66" t="s">
        <v>2166</v>
      </c>
      <c r="I771" s="63" t="s">
        <v>22</v>
      </c>
      <c r="J771" s="72">
        <v>1</v>
      </c>
      <c r="K771" s="57">
        <v>0</v>
      </c>
      <c r="L771" s="57">
        <v>303</v>
      </c>
      <c r="M771" s="63">
        <v>3.2</v>
      </c>
    </row>
    <row r="772" s="57" customFormat="1" ht="55.2" spans="1:13">
      <c r="A772" s="57" t="s">
        <v>7076</v>
      </c>
      <c r="B772" s="62">
        <v>771</v>
      </c>
      <c r="C772" s="63" t="s">
        <v>45</v>
      </c>
      <c r="D772" s="63" t="s">
        <v>89</v>
      </c>
      <c r="E772" s="42" t="s">
        <v>7077</v>
      </c>
      <c r="F772" s="58" t="s">
        <v>114</v>
      </c>
      <c r="G772" s="58" t="s">
        <v>7213</v>
      </c>
      <c r="H772" s="66" t="s">
        <v>2166</v>
      </c>
      <c r="I772" s="63" t="s">
        <v>22</v>
      </c>
      <c r="J772" s="72">
        <v>1</v>
      </c>
      <c r="K772" s="57">
        <v>0</v>
      </c>
      <c r="L772" s="57">
        <v>400</v>
      </c>
      <c r="M772" s="63">
        <v>3.2</v>
      </c>
    </row>
    <row r="773" s="57" customFormat="1" ht="41.4" spans="1:13">
      <c r="A773" s="57" t="s">
        <v>7076</v>
      </c>
      <c r="B773" s="62">
        <v>772</v>
      </c>
      <c r="C773" s="63" t="s">
        <v>45</v>
      </c>
      <c r="D773" s="57" t="s">
        <v>53</v>
      </c>
      <c r="E773" s="42" t="s">
        <v>7077</v>
      </c>
      <c r="F773" s="57" t="s">
        <v>55</v>
      </c>
      <c r="G773" s="58" t="s">
        <v>2832</v>
      </c>
      <c r="H773" s="58" t="s">
        <v>2158</v>
      </c>
      <c r="I773" s="63" t="s">
        <v>22</v>
      </c>
      <c r="J773" s="72">
        <v>6</v>
      </c>
      <c r="K773" s="57">
        <v>0</v>
      </c>
      <c r="L773" s="57">
        <v>8047</v>
      </c>
      <c r="M773" s="63">
        <v>3.2</v>
      </c>
    </row>
    <row r="774" s="57" customFormat="1" ht="41.4" spans="1:13">
      <c r="A774" s="57" t="s">
        <v>7076</v>
      </c>
      <c r="B774" s="62">
        <v>773</v>
      </c>
      <c r="C774" s="63" t="s">
        <v>45</v>
      </c>
      <c r="D774" s="57" t="s">
        <v>53</v>
      </c>
      <c r="E774" s="42" t="s">
        <v>7077</v>
      </c>
      <c r="F774" s="57" t="s">
        <v>304</v>
      </c>
      <c r="G774" s="58" t="s">
        <v>7208</v>
      </c>
      <c r="H774" s="58" t="s">
        <v>2158</v>
      </c>
      <c r="I774" s="63" t="s">
        <v>22</v>
      </c>
      <c r="J774" s="72">
        <v>4</v>
      </c>
      <c r="K774" s="57">
        <v>0</v>
      </c>
      <c r="L774" s="57">
        <v>4937</v>
      </c>
      <c r="M774" s="63">
        <v>3.2</v>
      </c>
    </row>
    <row r="775" s="57" customFormat="1" ht="41.4" spans="1:13">
      <c r="A775" s="57" t="s">
        <v>7076</v>
      </c>
      <c r="B775" s="62">
        <v>774</v>
      </c>
      <c r="C775" s="63" t="s">
        <v>45</v>
      </c>
      <c r="D775" s="57" t="s">
        <v>53</v>
      </c>
      <c r="E775" s="42" t="s">
        <v>7077</v>
      </c>
      <c r="F775" s="57" t="s">
        <v>304</v>
      </c>
      <c r="G775" s="58" t="s">
        <v>2749</v>
      </c>
      <c r="H775" s="58" t="s">
        <v>2158</v>
      </c>
      <c r="I775" s="63" t="s">
        <v>22</v>
      </c>
      <c r="J775" s="72">
        <v>1</v>
      </c>
      <c r="K775" s="57">
        <v>0</v>
      </c>
      <c r="L775" s="57">
        <v>1245</v>
      </c>
      <c r="M775" s="63">
        <v>3.2</v>
      </c>
    </row>
    <row r="776" s="57" customFormat="1" ht="41.4" spans="1:13">
      <c r="A776" s="57" t="s">
        <v>7076</v>
      </c>
      <c r="B776" s="62">
        <v>775</v>
      </c>
      <c r="C776" s="63" t="s">
        <v>45</v>
      </c>
      <c r="D776" s="57" t="s">
        <v>53</v>
      </c>
      <c r="E776" s="42" t="s">
        <v>7077</v>
      </c>
      <c r="F776" s="57" t="s">
        <v>304</v>
      </c>
      <c r="G776" s="58" t="s">
        <v>7209</v>
      </c>
      <c r="H776" s="58" t="s">
        <v>2158</v>
      </c>
      <c r="I776" s="63" t="s">
        <v>22</v>
      </c>
      <c r="J776" s="72">
        <v>2</v>
      </c>
      <c r="K776" s="57">
        <v>0</v>
      </c>
      <c r="L776" s="57">
        <v>2521</v>
      </c>
      <c r="M776" s="63">
        <v>3.2</v>
      </c>
    </row>
    <row r="777" s="57" customFormat="1" ht="55.2" spans="1:13">
      <c r="A777" s="57" t="s">
        <v>7076</v>
      </c>
      <c r="B777" s="62">
        <v>776</v>
      </c>
      <c r="C777" s="63" t="s">
        <v>45</v>
      </c>
      <c r="D777" s="57" t="s">
        <v>171</v>
      </c>
      <c r="E777" s="42" t="s">
        <v>7077</v>
      </c>
      <c r="F777" s="57" t="s">
        <v>172</v>
      </c>
      <c r="G777" s="58" t="s">
        <v>2750</v>
      </c>
      <c r="H777" s="58" t="s">
        <v>1711</v>
      </c>
      <c r="I777" s="63" t="s">
        <v>22</v>
      </c>
      <c r="J777" s="72">
        <v>3</v>
      </c>
      <c r="K777" s="57">
        <v>0</v>
      </c>
      <c r="L777" s="57">
        <v>11</v>
      </c>
      <c r="M777" s="63">
        <v>3.2</v>
      </c>
    </row>
    <row r="778" s="57" customFormat="1" ht="69" spans="1:13">
      <c r="A778" s="57" t="s">
        <v>7076</v>
      </c>
      <c r="B778" s="62">
        <v>777</v>
      </c>
      <c r="C778" s="63" t="s">
        <v>45</v>
      </c>
      <c r="D778" s="57" t="s">
        <v>53</v>
      </c>
      <c r="E778" s="42" t="s">
        <v>7077</v>
      </c>
      <c r="F778" s="57" t="s">
        <v>236</v>
      </c>
      <c r="G778" s="58" t="s">
        <v>7202</v>
      </c>
      <c r="H778" s="66" t="s">
        <v>2166</v>
      </c>
      <c r="I778" s="63" t="s">
        <v>22</v>
      </c>
      <c r="J778" s="72">
        <v>1</v>
      </c>
      <c r="K778" s="57">
        <v>0</v>
      </c>
      <c r="L778" s="57">
        <v>3</v>
      </c>
      <c r="M778" s="63">
        <v>3.2</v>
      </c>
    </row>
    <row r="779" s="57" customFormat="1" ht="41.4" spans="1:13">
      <c r="A779" s="57" t="s">
        <v>7076</v>
      </c>
      <c r="B779" s="62">
        <v>778</v>
      </c>
      <c r="C779" s="63" t="s">
        <v>45</v>
      </c>
      <c r="D779" s="57" t="s">
        <v>53</v>
      </c>
      <c r="E779" s="42" t="s">
        <v>7077</v>
      </c>
      <c r="F779" s="57" t="s">
        <v>236</v>
      </c>
      <c r="G779" s="58" t="s">
        <v>2751</v>
      </c>
      <c r="H779" s="66" t="s">
        <v>2166</v>
      </c>
      <c r="I779" s="63" t="s">
        <v>22</v>
      </c>
      <c r="J779" s="72">
        <v>2</v>
      </c>
      <c r="K779" s="57">
        <v>0</v>
      </c>
      <c r="L779" s="57">
        <v>1</v>
      </c>
      <c r="M779" s="63">
        <v>3.2</v>
      </c>
    </row>
    <row r="780" s="57" customFormat="1" ht="41.4" spans="1:13">
      <c r="A780" s="57" t="s">
        <v>7076</v>
      </c>
      <c r="B780" s="62">
        <v>779</v>
      </c>
      <c r="C780" s="63" t="s">
        <v>45</v>
      </c>
      <c r="D780" s="57" t="s">
        <v>53</v>
      </c>
      <c r="E780" s="42" t="s">
        <v>7077</v>
      </c>
      <c r="F780" s="57" t="s">
        <v>236</v>
      </c>
      <c r="G780" s="58" t="s">
        <v>7210</v>
      </c>
      <c r="H780" s="66" t="s">
        <v>2166</v>
      </c>
      <c r="I780" s="63" t="s">
        <v>22</v>
      </c>
      <c r="J780" s="72">
        <v>1</v>
      </c>
      <c r="K780" s="57">
        <v>0</v>
      </c>
      <c r="L780" s="57">
        <v>2</v>
      </c>
      <c r="M780" s="63">
        <v>3.2</v>
      </c>
    </row>
    <row r="781" s="57" customFormat="1" ht="41.4" spans="1:13">
      <c r="A781" s="57" t="s">
        <v>7076</v>
      </c>
      <c r="B781" s="62">
        <v>780</v>
      </c>
      <c r="C781" s="63" t="s">
        <v>45</v>
      </c>
      <c r="D781" s="57" t="s">
        <v>53</v>
      </c>
      <c r="E781" s="42" t="s">
        <v>7077</v>
      </c>
      <c r="F781" s="57" t="s">
        <v>236</v>
      </c>
      <c r="G781" s="58" t="s">
        <v>2752</v>
      </c>
      <c r="H781" s="66" t="s">
        <v>2166</v>
      </c>
      <c r="I781" s="63" t="s">
        <v>22</v>
      </c>
      <c r="J781" s="72">
        <v>1</v>
      </c>
      <c r="K781" s="57">
        <v>0</v>
      </c>
      <c r="L781" s="57">
        <v>7</v>
      </c>
      <c r="M781" s="63">
        <v>3.2</v>
      </c>
    </row>
    <row r="782" s="57" customFormat="1" ht="41.4" spans="1:13">
      <c r="A782" s="57" t="s">
        <v>7076</v>
      </c>
      <c r="B782" s="62">
        <v>781</v>
      </c>
      <c r="C782" s="63" t="s">
        <v>45</v>
      </c>
      <c r="D782" s="57" t="s">
        <v>322</v>
      </c>
      <c r="E782" s="42" t="s">
        <v>7077</v>
      </c>
      <c r="F782" s="58" t="s">
        <v>323</v>
      </c>
      <c r="G782" s="58" t="s">
        <v>2774</v>
      </c>
      <c r="H782" s="58" t="s">
        <v>2162</v>
      </c>
      <c r="I782" s="57" t="s">
        <v>2124</v>
      </c>
      <c r="J782" s="73">
        <v>30.5919</v>
      </c>
      <c r="K782" s="57">
        <v>0</v>
      </c>
      <c r="L782" s="57">
        <v>27983</v>
      </c>
      <c r="M782" s="63">
        <v>3.2</v>
      </c>
    </row>
    <row r="783" s="57" customFormat="1" ht="41.4" spans="1:13">
      <c r="A783" s="57" t="s">
        <v>7076</v>
      </c>
      <c r="B783" s="62">
        <v>782</v>
      </c>
      <c r="C783" s="63" t="s">
        <v>45</v>
      </c>
      <c r="D783" s="57" t="s">
        <v>322</v>
      </c>
      <c r="E783" s="42" t="s">
        <v>7077</v>
      </c>
      <c r="F783" s="57" t="s">
        <v>323</v>
      </c>
      <c r="G783" s="58" t="s">
        <v>7141</v>
      </c>
      <c r="H783" s="66" t="s">
        <v>7122</v>
      </c>
      <c r="I783" s="57" t="s">
        <v>2124</v>
      </c>
      <c r="J783" s="73">
        <v>39.0241</v>
      </c>
      <c r="K783" s="57">
        <v>0</v>
      </c>
      <c r="L783" s="57">
        <v>4486</v>
      </c>
      <c r="M783" s="63">
        <v>3.2</v>
      </c>
    </row>
    <row r="784" s="57" customFormat="1" ht="41.4" spans="1:13">
      <c r="A784" s="57" t="s">
        <v>7076</v>
      </c>
      <c r="B784" s="62">
        <v>783</v>
      </c>
      <c r="C784" s="63" t="s">
        <v>45</v>
      </c>
      <c r="D784" s="57" t="s">
        <v>53</v>
      </c>
      <c r="E784" s="42" t="s">
        <v>7077</v>
      </c>
      <c r="F784" s="57" t="s">
        <v>877</v>
      </c>
      <c r="G784" s="58" t="s">
        <v>7214</v>
      </c>
      <c r="H784" s="66" t="s">
        <v>7122</v>
      </c>
      <c r="I784" s="63" t="s">
        <v>22</v>
      </c>
      <c r="J784" s="72">
        <v>5</v>
      </c>
      <c r="K784" s="57">
        <v>0</v>
      </c>
      <c r="L784" s="57">
        <v>1267</v>
      </c>
      <c r="M784" s="63">
        <v>3.2</v>
      </c>
    </row>
    <row r="785" s="57" customFormat="1" ht="41.4" spans="1:13">
      <c r="A785" s="57" t="s">
        <v>7076</v>
      </c>
      <c r="B785" s="62">
        <v>784</v>
      </c>
      <c r="C785" s="63" t="s">
        <v>45</v>
      </c>
      <c r="D785" s="63" t="s">
        <v>89</v>
      </c>
      <c r="E785" s="42" t="s">
        <v>7077</v>
      </c>
      <c r="F785" s="57" t="s">
        <v>114</v>
      </c>
      <c r="G785" s="58" t="s">
        <v>3302</v>
      </c>
      <c r="H785" s="66" t="s">
        <v>2166</v>
      </c>
      <c r="I785" s="63" t="s">
        <v>22</v>
      </c>
      <c r="J785" s="72">
        <v>3</v>
      </c>
      <c r="K785" s="57">
        <v>0</v>
      </c>
      <c r="L785" s="57">
        <v>708</v>
      </c>
      <c r="M785" s="63">
        <v>3.2</v>
      </c>
    </row>
    <row r="786" s="57" customFormat="1" ht="41.4" spans="1:13">
      <c r="A786" s="57" t="s">
        <v>7076</v>
      </c>
      <c r="B786" s="62">
        <v>785</v>
      </c>
      <c r="C786" s="63" t="s">
        <v>45</v>
      </c>
      <c r="D786" s="57" t="s">
        <v>53</v>
      </c>
      <c r="E786" s="42" t="s">
        <v>7077</v>
      </c>
      <c r="F786" s="58" t="s">
        <v>55</v>
      </c>
      <c r="G786" s="58" t="s">
        <v>3303</v>
      </c>
      <c r="H786" s="58" t="s">
        <v>2158</v>
      </c>
      <c r="I786" s="63" t="s">
        <v>22</v>
      </c>
      <c r="J786" s="72">
        <v>2</v>
      </c>
      <c r="K786" s="57">
        <v>0</v>
      </c>
      <c r="L786" s="57">
        <v>247</v>
      </c>
      <c r="M786" s="63">
        <v>3.2</v>
      </c>
    </row>
    <row r="787" s="57" customFormat="1" ht="41.4" spans="1:13">
      <c r="A787" s="57" t="s">
        <v>7076</v>
      </c>
      <c r="B787" s="62">
        <v>786</v>
      </c>
      <c r="C787" s="63" t="s">
        <v>45</v>
      </c>
      <c r="D787" s="57" t="s">
        <v>53</v>
      </c>
      <c r="E787" s="42" t="s">
        <v>7077</v>
      </c>
      <c r="F787" s="57" t="s">
        <v>304</v>
      </c>
      <c r="G787" s="58" t="s">
        <v>6503</v>
      </c>
      <c r="H787" s="58" t="s">
        <v>2158</v>
      </c>
      <c r="I787" s="63" t="s">
        <v>22</v>
      </c>
      <c r="J787" s="72">
        <v>1</v>
      </c>
      <c r="K787" s="57">
        <v>0</v>
      </c>
      <c r="L787" s="57">
        <v>156</v>
      </c>
      <c r="M787" s="63">
        <v>3.2</v>
      </c>
    </row>
    <row r="788" s="57" customFormat="1" ht="55.2" spans="1:13">
      <c r="A788" s="57" t="s">
        <v>7076</v>
      </c>
      <c r="B788" s="62">
        <v>787</v>
      </c>
      <c r="C788" s="63" t="s">
        <v>45</v>
      </c>
      <c r="D788" s="57" t="s">
        <v>171</v>
      </c>
      <c r="E788" s="42" t="s">
        <v>7077</v>
      </c>
      <c r="F788" s="57" t="s">
        <v>172</v>
      </c>
      <c r="G788" s="58" t="s">
        <v>4422</v>
      </c>
      <c r="H788" s="58" t="s">
        <v>1711</v>
      </c>
      <c r="I788" s="63" t="s">
        <v>22</v>
      </c>
      <c r="J788" s="72">
        <v>3</v>
      </c>
      <c r="K788" s="57">
        <v>0</v>
      </c>
      <c r="L788" s="57">
        <v>3</v>
      </c>
      <c r="M788" s="63">
        <v>3.2</v>
      </c>
    </row>
    <row r="789" s="57" customFormat="1" ht="41.4" spans="1:13">
      <c r="A789" s="57" t="s">
        <v>7076</v>
      </c>
      <c r="B789" s="62">
        <v>788</v>
      </c>
      <c r="C789" s="63" t="s">
        <v>45</v>
      </c>
      <c r="D789" s="57" t="s">
        <v>322</v>
      </c>
      <c r="E789" s="42" t="s">
        <v>7077</v>
      </c>
      <c r="F789" s="57" t="s">
        <v>323</v>
      </c>
      <c r="G789" s="58" t="s">
        <v>3304</v>
      </c>
      <c r="H789" s="58" t="s">
        <v>2162</v>
      </c>
      <c r="I789" s="57" t="s">
        <v>2124</v>
      </c>
      <c r="J789" s="73">
        <v>9.71086</v>
      </c>
      <c r="K789" s="57">
        <v>0</v>
      </c>
      <c r="L789" s="57">
        <v>1958</v>
      </c>
      <c r="M789" s="63">
        <v>3.2</v>
      </c>
    </row>
    <row r="790" s="57" customFormat="1" ht="41.4" spans="1:13">
      <c r="A790" s="57" t="s">
        <v>7076</v>
      </c>
      <c r="B790" s="62">
        <v>789</v>
      </c>
      <c r="C790" s="63" t="s">
        <v>45</v>
      </c>
      <c r="D790" s="63" t="s">
        <v>89</v>
      </c>
      <c r="E790" s="42" t="s">
        <v>7077</v>
      </c>
      <c r="F790" s="57" t="s">
        <v>114</v>
      </c>
      <c r="G790" s="58" t="s">
        <v>7167</v>
      </c>
      <c r="H790" s="58" t="s">
        <v>7119</v>
      </c>
      <c r="I790" s="63" t="s">
        <v>22</v>
      </c>
      <c r="J790" s="72">
        <v>2</v>
      </c>
      <c r="K790" s="57">
        <v>0</v>
      </c>
      <c r="L790" s="57">
        <v>646</v>
      </c>
      <c r="M790" s="63">
        <v>3.2</v>
      </c>
    </row>
    <row r="791" s="57" customFormat="1" ht="41.4" spans="1:13">
      <c r="A791" s="57" t="s">
        <v>7076</v>
      </c>
      <c r="B791" s="62">
        <v>790</v>
      </c>
      <c r="C791" s="63" t="s">
        <v>45</v>
      </c>
      <c r="D791" s="63" t="s">
        <v>89</v>
      </c>
      <c r="E791" s="42" t="s">
        <v>7077</v>
      </c>
      <c r="F791" s="58" t="s">
        <v>90</v>
      </c>
      <c r="G791" s="58" t="s">
        <v>7168</v>
      </c>
      <c r="H791" s="58" t="s">
        <v>7119</v>
      </c>
      <c r="I791" s="63" t="s">
        <v>22</v>
      </c>
      <c r="J791" s="72">
        <v>1</v>
      </c>
      <c r="K791" s="57">
        <v>0</v>
      </c>
      <c r="L791" s="57">
        <v>314</v>
      </c>
      <c r="M791" s="63">
        <v>3.2</v>
      </c>
    </row>
    <row r="792" s="57" customFormat="1" ht="41.4" spans="1:13">
      <c r="A792" s="57" t="s">
        <v>7076</v>
      </c>
      <c r="B792" s="62">
        <v>791</v>
      </c>
      <c r="C792" s="63" t="s">
        <v>45</v>
      </c>
      <c r="D792" s="57" t="s">
        <v>53</v>
      </c>
      <c r="E792" s="42" t="s">
        <v>7077</v>
      </c>
      <c r="F792" s="57" t="s">
        <v>304</v>
      </c>
      <c r="G792" s="58" t="s">
        <v>7169</v>
      </c>
      <c r="H792" s="66" t="s">
        <v>7122</v>
      </c>
      <c r="I792" s="63" t="s">
        <v>22</v>
      </c>
      <c r="J792" s="72">
        <v>1</v>
      </c>
      <c r="K792" s="57">
        <v>0</v>
      </c>
      <c r="L792" s="57">
        <v>141</v>
      </c>
      <c r="M792" s="63">
        <v>3.2</v>
      </c>
    </row>
    <row r="793" s="57" customFormat="1" ht="41.4" spans="1:13">
      <c r="A793" s="57" t="s">
        <v>7076</v>
      </c>
      <c r="B793" s="62">
        <v>792</v>
      </c>
      <c r="C793" s="63" t="s">
        <v>45</v>
      </c>
      <c r="D793" s="57" t="s">
        <v>171</v>
      </c>
      <c r="E793" s="42" t="s">
        <v>7077</v>
      </c>
      <c r="F793" s="57" t="s">
        <v>172</v>
      </c>
      <c r="G793" s="58" t="s">
        <v>7170</v>
      </c>
      <c r="H793" s="66" t="s">
        <v>1869</v>
      </c>
      <c r="I793" s="63" t="s">
        <v>22</v>
      </c>
      <c r="J793" s="72">
        <v>1</v>
      </c>
      <c r="K793" s="57">
        <v>0</v>
      </c>
      <c r="L793" s="57">
        <v>2</v>
      </c>
      <c r="M793" s="63">
        <v>3.2</v>
      </c>
    </row>
    <row r="794" s="57" customFormat="1" ht="41.4" spans="1:13">
      <c r="A794" s="57" t="s">
        <v>7076</v>
      </c>
      <c r="B794" s="62">
        <v>793</v>
      </c>
      <c r="C794" s="63" t="s">
        <v>45</v>
      </c>
      <c r="D794" s="57" t="s">
        <v>322</v>
      </c>
      <c r="E794" s="42" t="s">
        <v>7077</v>
      </c>
      <c r="F794" s="57" t="s">
        <v>323</v>
      </c>
      <c r="G794" s="58" t="s">
        <v>7171</v>
      </c>
      <c r="H794" s="66" t="s">
        <v>7122</v>
      </c>
      <c r="I794" s="57" t="s">
        <v>2124</v>
      </c>
      <c r="J794" s="73">
        <v>36.4719</v>
      </c>
      <c r="K794" s="57">
        <v>0</v>
      </c>
      <c r="L794" s="57">
        <v>5618</v>
      </c>
      <c r="M794" s="63">
        <v>3.2</v>
      </c>
    </row>
    <row r="795" s="57" customFormat="1" ht="41.4" spans="1:13">
      <c r="A795" s="57" t="s">
        <v>7076</v>
      </c>
      <c r="B795" s="62">
        <v>794</v>
      </c>
      <c r="C795" s="63" t="s">
        <v>45</v>
      </c>
      <c r="D795" s="57" t="s">
        <v>53</v>
      </c>
      <c r="E795" s="42" t="s">
        <v>7077</v>
      </c>
      <c r="F795" s="58" t="s">
        <v>877</v>
      </c>
      <c r="G795" s="58" t="s">
        <v>7215</v>
      </c>
      <c r="H795" s="66" t="s">
        <v>7122</v>
      </c>
      <c r="I795" s="63" t="s">
        <v>22</v>
      </c>
      <c r="J795" s="72">
        <v>9</v>
      </c>
      <c r="K795" s="57">
        <v>0</v>
      </c>
      <c r="L795" s="57">
        <v>2174</v>
      </c>
      <c r="M795" s="63">
        <v>3.2</v>
      </c>
    </row>
    <row r="796" s="57" customFormat="1" ht="41.4" spans="1:13">
      <c r="A796" s="57" t="s">
        <v>7076</v>
      </c>
      <c r="B796" s="62">
        <v>795</v>
      </c>
      <c r="C796" s="63" t="s">
        <v>45</v>
      </c>
      <c r="D796" s="63" t="s">
        <v>89</v>
      </c>
      <c r="E796" s="42" t="s">
        <v>7077</v>
      </c>
      <c r="F796" s="57" t="s">
        <v>114</v>
      </c>
      <c r="G796" s="58" t="s">
        <v>3338</v>
      </c>
      <c r="H796" s="66" t="s">
        <v>2166</v>
      </c>
      <c r="I796" s="63" t="s">
        <v>22</v>
      </c>
      <c r="J796" s="72">
        <v>6</v>
      </c>
      <c r="K796" s="57">
        <v>0</v>
      </c>
      <c r="L796" s="57">
        <v>2156</v>
      </c>
      <c r="M796" s="63">
        <v>3.2</v>
      </c>
    </row>
    <row r="797" s="57" customFormat="1" ht="41.4" spans="1:13">
      <c r="A797" s="57" t="s">
        <v>7076</v>
      </c>
      <c r="B797" s="62">
        <v>796</v>
      </c>
      <c r="C797" s="63" t="s">
        <v>45</v>
      </c>
      <c r="D797" s="57" t="s">
        <v>53</v>
      </c>
      <c r="E797" s="42" t="s">
        <v>7077</v>
      </c>
      <c r="F797" s="57" t="s">
        <v>55</v>
      </c>
      <c r="G797" s="58" t="s">
        <v>3339</v>
      </c>
      <c r="H797" s="58" t="s">
        <v>2158</v>
      </c>
      <c r="I797" s="63" t="s">
        <v>22</v>
      </c>
      <c r="J797" s="72">
        <v>2</v>
      </c>
      <c r="K797" s="57">
        <v>0</v>
      </c>
      <c r="L797" s="57">
        <v>413</v>
      </c>
      <c r="M797" s="63">
        <v>3.2</v>
      </c>
    </row>
    <row r="798" s="57" customFormat="1" ht="41.4" spans="1:13">
      <c r="A798" s="57" t="s">
        <v>7076</v>
      </c>
      <c r="B798" s="62">
        <v>797</v>
      </c>
      <c r="C798" s="63" t="s">
        <v>45</v>
      </c>
      <c r="D798" s="57" t="s">
        <v>53</v>
      </c>
      <c r="E798" s="42" t="s">
        <v>7077</v>
      </c>
      <c r="F798" s="57" t="s">
        <v>304</v>
      </c>
      <c r="G798" s="58" t="s">
        <v>4455</v>
      </c>
      <c r="H798" s="58" t="s">
        <v>2158</v>
      </c>
      <c r="I798" s="63" t="s">
        <v>22</v>
      </c>
      <c r="J798" s="72">
        <v>2</v>
      </c>
      <c r="K798" s="57">
        <v>0</v>
      </c>
      <c r="L798" s="57">
        <v>512</v>
      </c>
      <c r="M798" s="63">
        <v>3.2</v>
      </c>
    </row>
    <row r="799" s="57" customFormat="1" ht="55.2" spans="1:13">
      <c r="A799" s="57" t="s">
        <v>7076</v>
      </c>
      <c r="B799" s="62">
        <v>798</v>
      </c>
      <c r="C799" s="63" t="s">
        <v>45</v>
      </c>
      <c r="D799" s="57" t="s">
        <v>171</v>
      </c>
      <c r="E799" s="42" t="s">
        <v>7077</v>
      </c>
      <c r="F799" s="57" t="s">
        <v>172</v>
      </c>
      <c r="G799" s="58" t="s">
        <v>4456</v>
      </c>
      <c r="H799" s="58" t="s">
        <v>1711</v>
      </c>
      <c r="I799" s="63" t="s">
        <v>22</v>
      </c>
      <c r="J799" s="72">
        <v>3</v>
      </c>
      <c r="K799" s="57">
        <v>0</v>
      </c>
      <c r="L799" s="57">
        <v>4</v>
      </c>
      <c r="M799" s="63">
        <v>3.2</v>
      </c>
    </row>
    <row r="800" s="57" customFormat="1" ht="41.4" spans="1:13">
      <c r="A800" s="57" t="s">
        <v>7076</v>
      </c>
      <c r="B800" s="62">
        <v>799</v>
      </c>
      <c r="C800" s="63" t="s">
        <v>45</v>
      </c>
      <c r="D800" s="57" t="s">
        <v>322</v>
      </c>
      <c r="E800" s="42" t="s">
        <v>7077</v>
      </c>
      <c r="F800" s="58" t="s">
        <v>323</v>
      </c>
      <c r="G800" s="58" t="s">
        <v>3327</v>
      </c>
      <c r="H800" s="58" t="s">
        <v>2162</v>
      </c>
      <c r="I800" s="57" t="s">
        <v>2124</v>
      </c>
      <c r="J800" s="73">
        <v>9.32837</v>
      </c>
      <c r="K800" s="57">
        <v>0</v>
      </c>
      <c r="L800" s="57">
        <v>2628</v>
      </c>
      <c r="M800" s="63">
        <v>3.2</v>
      </c>
    </row>
    <row r="801" s="57" customFormat="1" ht="41.4" spans="1:13">
      <c r="A801" s="57" t="s">
        <v>7076</v>
      </c>
      <c r="B801" s="62">
        <v>800</v>
      </c>
      <c r="C801" s="63" t="s">
        <v>45</v>
      </c>
      <c r="D801" s="57" t="s">
        <v>53</v>
      </c>
      <c r="E801" s="42" t="s">
        <v>7077</v>
      </c>
      <c r="F801" s="57" t="s">
        <v>55</v>
      </c>
      <c r="G801" s="58" t="s">
        <v>3339</v>
      </c>
      <c r="H801" s="58" t="s">
        <v>2158</v>
      </c>
      <c r="I801" s="63" t="s">
        <v>22</v>
      </c>
      <c r="J801" s="75">
        <v>3</v>
      </c>
      <c r="K801" s="57">
        <v>0</v>
      </c>
      <c r="L801" s="57">
        <v>620</v>
      </c>
      <c r="M801" s="63">
        <v>3.2</v>
      </c>
    </row>
    <row r="802" s="57" customFormat="1" ht="55.2" spans="1:13">
      <c r="A802" s="57" t="s">
        <v>7076</v>
      </c>
      <c r="B802" s="62">
        <v>801</v>
      </c>
      <c r="C802" s="63" t="s">
        <v>45</v>
      </c>
      <c r="D802" s="57" t="s">
        <v>171</v>
      </c>
      <c r="E802" s="42" t="s">
        <v>7077</v>
      </c>
      <c r="F802" s="57" t="s">
        <v>172</v>
      </c>
      <c r="G802" s="58" t="s">
        <v>4456</v>
      </c>
      <c r="H802" s="58" t="s">
        <v>1711</v>
      </c>
      <c r="I802" s="63" t="s">
        <v>22</v>
      </c>
      <c r="J802" s="72">
        <v>3</v>
      </c>
      <c r="K802" s="57">
        <v>0</v>
      </c>
      <c r="L802" s="57">
        <v>4</v>
      </c>
      <c r="M802" s="63">
        <v>3.2</v>
      </c>
    </row>
    <row r="803" s="57" customFormat="1" ht="41.4" spans="1:13">
      <c r="A803" s="57" t="s">
        <v>7076</v>
      </c>
      <c r="B803" s="62">
        <v>802</v>
      </c>
      <c r="C803" s="63" t="s">
        <v>45</v>
      </c>
      <c r="D803" s="57" t="s">
        <v>53</v>
      </c>
      <c r="E803" s="42" t="s">
        <v>7077</v>
      </c>
      <c r="F803" s="57" t="s">
        <v>236</v>
      </c>
      <c r="G803" s="58" t="s">
        <v>3326</v>
      </c>
      <c r="H803" s="66" t="s">
        <v>2166</v>
      </c>
      <c r="I803" s="63" t="s">
        <v>22</v>
      </c>
      <c r="J803" s="72">
        <v>7</v>
      </c>
      <c r="K803" s="57">
        <v>0</v>
      </c>
      <c r="L803" s="57">
        <v>5</v>
      </c>
      <c r="M803" s="63">
        <v>3.2</v>
      </c>
    </row>
    <row r="804" s="57" customFormat="1" ht="41.4" spans="1:13">
      <c r="A804" s="57" t="s">
        <v>7076</v>
      </c>
      <c r="B804" s="62">
        <v>803</v>
      </c>
      <c r="C804" s="63" t="s">
        <v>45</v>
      </c>
      <c r="D804" s="57" t="s">
        <v>53</v>
      </c>
      <c r="E804" s="42" t="s">
        <v>7077</v>
      </c>
      <c r="F804" s="58" t="s">
        <v>236</v>
      </c>
      <c r="G804" s="58" t="s">
        <v>4457</v>
      </c>
      <c r="H804" s="66" t="s">
        <v>2166</v>
      </c>
      <c r="I804" s="63" t="s">
        <v>22</v>
      </c>
      <c r="J804" s="72">
        <v>1</v>
      </c>
      <c r="K804" s="57">
        <v>0</v>
      </c>
      <c r="L804" s="57">
        <v>2</v>
      </c>
      <c r="M804" s="63">
        <v>3.2</v>
      </c>
    </row>
    <row r="805" s="57" customFormat="1" ht="41.4" spans="1:13">
      <c r="A805" s="57" t="s">
        <v>7076</v>
      </c>
      <c r="B805" s="62">
        <v>804</v>
      </c>
      <c r="C805" s="63" t="s">
        <v>45</v>
      </c>
      <c r="D805" s="57" t="s">
        <v>53</v>
      </c>
      <c r="E805" s="42" t="s">
        <v>7077</v>
      </c>
      <c r="F805" s="57" t="s">
        <v>236</v>
      </c>
      <c r="G805" s="58" t="s">
        <v>7160</v>
      </c>
      <c r="H805" s="66" t="s">
        <v>2166</v>
      </c>
      <c r="I805" s="63" t="s">
        <v>22</v>
      </c>
      <c r="J805" s="72">
        <v>1</v>
      </c>
      <c r="K805" s="57">
        <v>0</v>
      </c>
      <c r="L805" s="57">
        <v>3</v>
      </c>
      <c r="M805" s="63">
        <v>3.2</v>
      </c>
    </row>
    <row r="806" s="57" customFormat="1" ht="41.4" spans="1:13">
      <c r="A806" s="57" t="s">
        <v>7076</v>
      </c>
      <c r="B806" s="62">
        <v>805</v>
      </c>
      <c r="C806" s="63" t="s">
        <v>45</v>
      </c>
      <c r="D806" s="57" t="s">
        <v>322</v>
      </c>
      <c r="E806" s="42" t="s">
        <v>7077</v>
      </c>
      <c r="F806" s="57" t="s">
        <v>323</v>
      </c>
      <c r="G806" s="58" t="s">
        <v>3327</v>
      </c>
      <c r="H806" s="58" t="s">
        <v>2162</v>
      </c>
      <c r="I806" s="57" t="s">
        <v>2124</v>
      </c>
      <c r="J806" s="73">
        <v>7.82639</v>
      </c>
      <c r="K806" s="57">
        <v>0</v>
      </c>
      <c r="L806" s="57">
        <v>2205</v>
      </c>
      <c r="M806" s="63">
        <v>3.2</v>
      </c>
    </row>
    <row r="807" s="57" customFormat="1" ht="41.4" spans="1:13">
      <c r="A807" s="57" t="s">
        <v>7076</v>
      </c>
      <c r="B807" s="62">
        <v>806</v>
      </c>
      <c r="C807" s="63" t="s">
        <v>45</v>
      </c>
      <c r="D807" s="63" t="s">
        <v>89</v>
      </c>
      <c r="E807" s="42" t="s">
        <v>7077</v>
      </c>
      <c r="F807" s="57" t="s">
        <v>114</v>
      </c>
      <c r="G807" s="58" t="s">
        <v>3302</v>
      </c>
      <c r="H807" s="66" t="s">
        <v>2166</v>
      </c>
      <c r="I807" s="63" t="s">
        <v>22</v>
      </c>
      <c r="J807" s="72">
        <v>3</v>
      </c>
      <c r="K807" s="57">
        <v>0</v>
      </c>
      <c r="L807" s="57">
        <v>708</v>
      </c>
      <c r="M807" s="63">
        <v>3.2</v>
      </c>
    </row>
    <row r="808" s="57" customFormat="1" ht="41.4" spans="1:13">
      <c r="A808" s="57" t="s">
        <v>7076</v>
      </c>
      <c r="B808" s="62">
        <v>807</v>
      </c>
      <c r="C808" s="63" t="s">
        <v>45</v>
      </c>
      <c r="D808" s="57" t="s">
        <v>53</v>
      </c>
      <c r="E808" s="42" t="s">
        <v>7077</v>
      </c>
      <c r="F808" s="57" t="s">
        <v>55</v>
      </c>
      <c r="G808" s="58" t="s">
        <v>3303</v>
      </c>
      <c r="H808" s="58" t="s">
        <v>2158</v>
      </c>
      <c r="I808" s="63" t="s">
        <v>22</v>
      </c>
      <c r="J808" s="72">
        <v>1</v>
      </c>
      <c r="K808" s="57">
        <v>0</v>
      </c>
      <c r="L808" s="57">
        <v>123</v>
      </c>
      <c r="M808" s="63">
        <v>3.2</v>
      </c>
    </row>
    <row r="809" s="57" customFormat="1" ht="55.2" spans="1:13">
      <c r="A809" s="57" t="s">
        <v>7076</v>
      </c>
      <c r="B809" s="62">
        <v>808</v>
      </c>
      <c r="C809" s="63" t="s">
        <v>45</v>
      </c>
      <c r="D809" s="57" t="s">
        <v>171</v>
      </c>
      <c r="E809" s="42" t="s">
        <v>7077</v>
      </c>
      <c r="F809" s="58" t="s">
        <v>172</v>
      </c>
      <c r="G809" s="58" t="s">
        <v>4422</v>
      </c>
      <c r="H809" s="58" t="s">
        <v>1711</v>
      </c>
      <c r="I809" s="63" t="s">
        <v>22</v>
      </c>
      <c r="J809" s="72">
        <v>3</v>
      </c>
      <c r="K809" s="57">
        <v>0</v>
      </c>
      <c r="L809" s="57">
        <v>3</v>
      </c>
      <c r="M809" s="63">
        <v>3.2</v>
      </c>
    </row>
    <row r="810" s="57" customFormat="1" ht="41.4" spans="1:13">
      <c r="A810" s="57" t="s">
        <v>7076</v>
      </c>
      <c r="B810" s="62">
        <v>809</v>
      </c>
      <c r="C810" s="63" t="s">
        <v>45</v>
      </c>
      <c r="D810" s="57" t="s">
        <v>322</v>
      </c>
      <c r="E810" s="42" t="s">
        <v>7077</v>
      </c>
      <c r="F810" s="58" t="s">
        <v>323</v>
      </c>
      <c r="G810" s="58" t="s">
        <v>3304</v>
      </c>
      <c r="H810" s="58" t="s">
        <v>2162</v>
      </c>
      <c r="I810" s="57" t="s">
        <v>2124</v>
      </c>
      <c r="J810" s="73">
        <v>1.38754</v>
      </c>
      <c r="K810" s="57">
        <v>0</v>
      </c>
      <c r="L810" s="57">
        <v>280</v>
      </c>
      <c r="M810" s="63">
        <v>3.2</v>
      </c>
    </row>
    <row r="811" s="57" customFormat="1" ht="41.4" spans="1:13">
      <c r="A811" s="57" t="s">
        <v>7076</v>
      </c>
      <c r="B811" s="62">
        <v>810</v>
      </c>
      <c r="C811" s="63" t="s">
        <v>45</v>
      </c>
      <c r="D811" s="63" t="s">
        <v>89</v>
      </c>
      <c r="E811" s="42" t="s">
        <v>7077</v>
      </c>
      <c r="F811" s="58" t="s">
        <v>114</v>
      </c>
      <c r="G811" s="58" t="s">
        <v>2732</v>
      </c>
      <c r="H811" s="66" t="s">
        <v>2166</v>
      </c>
      <c r="I811" s="63" t="s">
        <v>22</v>
      </c>
      <c r="J811" s="72">
        <v>3</v>
      </c>
      <c r="K811" s="57">
        <v>0</v>
      </c>
      <c r="L811" s="57">
        <v>408</v>
      </c>
      <c r="M811" s="63">
        <v>3.2</v>
      </c>
    </row>
    <row r="812" s="57" customFormat="1" ht="41.4" spans="1:13">
      <c r="A812" s="57" t="s">
        <v>7076</v>
      </c>
      <c r="B812" s="62">
        <v>811</v>
      </c>
      <c r="C812" s="63" t="s">
        <v>45</v>
      </c>
      <c r="D812" s="57" t="s">
        <v>53</v>
      </c>
      <c r="E812" s="42" t="s">
        <v>7077</v>
      </c>
      <c r="F812" s="57" t="s">
        <v>55</v>
      </c>
      <c r="G812" s="58" t="s">
        <v>2734</v>
      </c>
      <c r="H812" s="58" t="s">
        <v>2158</v>
      </c>
      <c r="I812" s="63" t="s">
        <v>22</v>
      </c>
      <c r="J812" s="72">
        <v>1</v>
      </c>
      <c r="K812" s="57">
        <f>(CEILING(J812*0.2,1))*1</f>
        <v>1</v>
      </c>
      <c r="L812" s="57">
        <v>69</v>
      </c>
      <c r="M812" s="63">
        <v>3.2</v>
      </c>
    </row>
    <row r="813" s="57" customFormat="1" ht="55.2" spans="1:13">
      <c r="A813" s="57" t="s">
        <v>7076</v>
      </c>
      <c r="B813" s="62">
        <v>812</v>
      </c>
      <c r="C813" s="63" t="s">
        <v>45</v>
      </c>
      <c r="D813" s="57" t="s">
        <v>171</v>
      </c>
      <c r="E813" s="42" t="s">
        <v>7077</v>
      </c>
      <c r="F813" s="57" t="s">
        <v>172</v>
      </c>
      <c r="G813" s="58" t="s">
        <v>7216</v>
      </c>
      <c r="H813" s="58" t="s">
        <v>1711</v>
      </c>
      <c r="I813" s="63" t="s">
        <v>22</v>
      </c>
      <c r="J813" s="72">
        <v>3</v>
      </c>
      <c r="K813" s="57">
        <v>0</v>
      </c>
      <c r="L813" s="57">
        <v>2</v>
      </c>
      <c r="M813" s="63">
        <v>3.2</v>
      </c>
    </row>
    <row r="814" s="57" customFormat="1" ht="41.4" spans="1:13">
      <c r="A814" s="57" t="s">
        <v>7076</v>
      </c>
      <c r="B814" s="62">
        <v>813</v>
      </c>
      <c r="C814" s="63" t="s">
        <v>45</v>
      </c>
      <c r="D814" s="57" t="s">
        <v>322</v>
      </c>
      <c r="E814" s="42" t="s">
        <v>7077</v>
      </c>
      <c r="F814" s="57" t="s">
        <v>323</v>
      </c>
      <c r="G814" s="58" t="s">
        <v>2739</v>
      </c>
      <c r="H814" s="58" t="s">
        <v>2162</v>
      </c>
      <c r="I814" s="57" t="s">
        <v>2124</v>
      </c>
      <c r="J814" s="73">
        <v>1.9284</v>
      </c>
      <c r="K814" s="57">
        <f>(CEILING(J814*0.1,1))*1</f>
        <v>1</v>
      </c>
      <c r="L814" s="57">
        <v>272</v>
      </c>
      <c r="M814" s="63">
        <v>3.2</v>
      </c>
    </row>
    <row r="815" s="57" customFormat="1" ht="41.4" spans="1:13">
      <c r="A815" s="57" t="s">
        <v>7076</v>
      </c>
      <c r="B815" s="62">
        <v>814</v>
      </c>
      <c r="C815" s="63" t="s">
        <v>45</v>
      </c>
      <c r="D815" s="63" t="s">
        <v>89</v>
      </c>
      <c r="E815" s="42" t="s">
        <v>7077</v>
      </c>
      <c r="F815" s="57" t="s">
        <v>114</v>
      </c>
      <c r="G815" s="58" t="s">
        <v>3302</v>
      </c>
      <c r="H815" s="66" t="s">
        <v>2166</v>
      </c>
      <c r="I815" s="63" t="s">
        <v>22</v>
      </c>
      <c r="J815" s="72">
        <v>3</v>
      </c>
      <c r="K815" s="57">
        <v>0</v>
      </c>
      <c r="L815" s="57">
        <v>708</v>
      </c>
      <c r="M815" s="63">
        <v>3.2</v>
      </c>
    </row>
    <row r="816" s="57" customFormat="1" ht="41.4" spans="1:13">
      <c r="A816" s="57" t="s">
        <v>7076</v>
      </c>
      <c r="B816" s="62">
        <v>815</v>
      </c>
      <c r="C816" s="63" t="s">
        <v>45</v>
      </c>
      <c r="D816" s="57" t="s">
        <v>53</v>
      </c>
      <c r="E816" s="42" t="s">
        <v>7077</v>
      </c>
      <c r="F816" s="57" t="s">
        <v>55</v>
      </c>
      <c r="G816" s="58" t="s">
        <v>3303</v>
      </c>
      <c r="H816" s="58" t="s">
        <v>2158</v>
      </c>
      <c r="I816" s="63" t="s">
        <v>22</v>
      </c>
      <c r="J816" s="72">
        <v>1</v>
      </c>
      <c r="K816" s="57">
        <v>0</v>
      </c>
      <c r="L816" s="57">
        <v>123</v>
      </c>
      <c r="M816" s="63">
        <v>3.2</v>
      </c>
    </row>
    <row r="817" s="57" customFormat="1" ht="55.2" spans="1:13">
      <c r="A817" s="57" t="s">
        <v>7076</v>
      </c>
      <c r="B817" s="62">
        <v>816</v>
      </c>
      <c r="C817" s="63" t="s">
        <v>45</v>
      </c>
      <c r="D817" s="57" t="s">
        <v>171</v>
      </c>
      <c r="E817" s="42" t="s">
        <v>7077</v>
      </c>
      <c r="F817" s="57" t="s">
        <v>172</v>
      </c>
      <c r="G817" s="58" t="s">
        <v>4422</v>
      </c>
      <c r="H817" s="58" t="s">
        <v>1711</v>
      </c>
      <c r="I817" s="63" t="s">
        <v>22</v>
      </c>
      <c r="J817" s="72">
        <v>3</v>
      </c>
      <c r="K817" s="57">
        <v>0</v>
      </c>
      <c r="L817" s="57">
        <v>3</v>
      </c>
      <c r="M817" s="63">
        <v>3.2</v>
      </c>
    </row>
    <row r="818" s="57" customFormat="1" ht="41.4" spans="1:13">
      <c r="A818" s="57" t="s">
        <v>7076</v>
      </c>
      <c r="B818" s="62">
        <v>817</v>
      </c>
      <c r="C818" s="63" t="s">
        <v>45</v>
      </c>
      <c r="D818" s="57" t="s">
        <v>322</v>
      </c>
      <c r="E818" s="42" t="s">
        <v>7077</v>
      </c>
      <c r="F818" s="57" t="s">
        <v>323</v>
      </c>
      <c r="G818" s="58" t="s">
        <v>3304</v>
      </c>
      <c r="H818" s="58" t="s">
        <v>2162</v>
      </c>
      <c r="I818" s="57" t="s">
        <v>2124</v>
      </c>
      <c r="J818" s="73">
        <v>1.3577</v>
      </c>
      <c r="K818" s="57">
        <v>0</v>
      </c>
      <c r="L818" s="57">
        <v>274</v>
      </c>
      <c r="M818" s="63">
        <v>3.2</v>
      </c>
    </row>
    <row r="819" s="57" customFormat="1" ht="41.4" spans="1:13">
      <c r="A819" s="57" t="s">
        <v>7076</v>
      </c>
      <c r="B819" s="62">
        <v>818</v>
      </c>
      <c r="C819" s="63" t="s">
        <v>45</v>
      </c>
      <c r="D819" s="57" t="s">
        <v>322</v>
      </c>
      <c r="E819" s="42" t="s">
        <v>7077</v>
      </c>
      <c r="F819" s="57" t="s">
        <v>323</v>
      </c>
      <c r="G819" s="58" t="s">
        <v>6415</v>
      </c>
      <c r="H819" s="58" t="s">
        <v>2162</v>
      </c>
      <c r="I819" s="57" t="s">
        <v>2124</v>
      </c>
      <c r="J819" s="73">
        <v>0.9455</v>
      </c>
      <c r="K819" s="57">
        <f>(CEILING(J819*0.1,1))*1</f>
        <v>1</v>
      </c>
      <c r="L819" s="57">
        <v>117</v>
      </c>
      <c r="M819" s="63">
        <v>3.2</v>
      </c>
    </row>
    <row r="820" s="57" customFormat="1" ht="41.4" spans="1:13">
      <c r="A820" s="57" t="s">
        <v>7076</v>
      </c>
      <c r="B820" s="62">
        <v>819</v>
      </c>
      <c r="C820" s="63" t="s">
        <v>45</v>
      </c>
      <c r="D820" s="57" t="s">
        <v>322</v>
      </c>
      <c r="E820" s="42" t="s">
        <v>7077</v>
      </c>
      <c r="F820" s="57" t="s">
        <v>323</v>
      </c>
      <c r="G820" s="58" t="s">
        <v>7156</v>
      </c>
      <c r="H820" s="66" t="s">
        <v>7122</v>
      </c>
      <c r="I820" s="57" t="s">
        <v>2124</v>
      </c>
      <c r="J820" s="73">
        <v>21.6934</v>
      </c>
      <c r="K820" s="57">
        <f>(CEILING(J820*0.1,1))*1</f>
        <v>3</v>
      </c>
      <c r="L820" s="57">
        <v>1648</v>
      </c>
      <c r="M820" s="63">
        <v>3.2</v>
      </c>
    </row>
    <row r="821" s="57" customFormat="1" ht="41.4" spans="1:13">
      <c r="A821" s="57" t="s">
        <v>7076</v>
      </c>
      <c r="B821" s="62">
        <v>820</v>
      </c>
      <c r="C821" s="63" t="s">
        <v>45</v>
      </c>
      <c r="D821" s="57" t="s">
        <v>53</v>
      </c>
      <c r="E821" s="42" t="s">
        <v>7077</v>
      </c>
      <c r="F821" s="58" t="s">
        <v>877</v>
      </c>
      <c r="G821" s="58" t="s">
        <v>7217</v>
      </c>
      <c r="H821" s="66" t="s">
        <v>7122</v>
      </c>
      <c r="I821" s="63" t="s">
        <v>22</v>
      </c>
      <c r="J821" s="72">
        <v>3</v>
      </c>
      <c r="K821" s="57">
        <f t="shared" ref="K821:K824" si="47">(CEILING(J821*0.2,1))*1</f>
        <v>1</v>
      </c>
      <c r="L821" s="57">
        <v>403</v>
      </c>
      <c r="M821" s="63">
        <v>3.2</v>
      </c>
    </row>
    <row r="822" s="57" customFormat="1" ht="41.4" spans="1:13">
      <c r="A822" s="57" t="s">
        <v>7076</v>
      </c>
      <c r="B822" s="62">
        <v>821</v>
      </c>
      <c r="C822" s="63" t="s">
        <v>45</v>
      </c>
      <c r="D822" s="63" t="s">
        <v>89</v>
      </c>
      <c r="E822" s="42" t="s">
        <v>7077</v>
      </c>
      <c r="F822" s="57" t="s">
        <v>114</v>
      </c>
      <c r="G822" s="58" t="s">
        <v>2732</v>
      </c>
      <c r="H822" s="66" t="s">
        <v>2166</v>
      </c>
      <c r="I822" s="63" t="s">
        <v>22</v>
      </c>
      <c r="J822" s="72">
        <v>3</v>
      </c>
      <c r="K822" s="57">
        <v>0</v>
      </c>
      <c r="L822" s="57">
        <v>408</v>
      </c>
      <c r="M822" s="63">
        <v>3.2</v>
      </c>
    </row>
    <row r="823" s="57" customFormat="1" ht="41.4" spans="1:13">
      <c r="A823" s="57" t="s">
        <v>7076</v>
      </c>
      <c r="B823" s="62">
        <v>822</v>
      </c>
      <c r="C823" s="63" t="s">
        <v>45</v>
      </c>
      <c r="D823" s="57" t="s">
        <v>53</v>
      </c>
      <c r="E823" s="42" t="s">
        <v>7077</v>
      </c>
      <c r="F823" s="57" t="s">
        <v>55</v>
      </c>
      <c r="G823" s="58" t="s">
        <v>2734</v>
      </c>
      <c r="H823" s="58" t="s">
        <v>2158</v>
      </c>
      <c r="I823" s="63" t="s">
        <v>22</v>
      </c>
      <c r="J823" s="72">
        <v>2</v>
      </c>
      <c r="K823" s="57">
        <f t="shared" si="47"/>
        <v>1</v>
      </c>
      <c r="L823" s="57">
        <v>138</v>
      </c>
      <c r="M823" s="63">
        <v>3.2</v>
      </c>
    </row>
    <row r="824" s="57" customFormat="1" ht="41.4" spans="1:13">
      <c r="A824" s="57" t="s">
        <v>7076</v>
      </c>
      <c r="B824" s="62">
        <v>823</v>
      </c>
      <c r="C824" s="63" t="s">
        <v>45</v>
      </c>
      <c r="D824" s="57" t="s">
        <v>53</v>
      </c>
      <c r="E824" s="42" t="s">
        <v>7077</v>
      </c>
      <c r="F824" s="57" t="s">
        <v>304</v>
      </c>
      <c r="G824" s="58" t="s">
        <v>6505</v>
      </c>
      <c r="H824" s="58" t="s">
        <v>2158</v>
      </c>
      <c r="I824" s="63" t="s">
        <v>22</v>
      </c>
      <c r="J824" s="72">
        <v>1</v>
      </c>
      <c r="K824" s="57">
        <f t="shared" si="47"/>
        <v>1</v>
      </c>
      <c r="L824" s="57">
        <v>90</v>
      </c>
      <c r="M824" s="63">
        <v>3.2</v>
      </c>
    </row>
    <row r="825" s="57" customFormat="1" ht="55.2" spans="1:13">
      <c r="A825" s="57" t="s">
        <v>7076</v>
      </c>
      <c r="B825" s="62">
        <v>824</v>
      </c>
      <c r="C825" s="63" t="s">
        <v>45</v>
      </c>
      <c r="D825" s="57" t="s">
        <v>171</v>
      </c>
      <c r="E825" s="42" t="s">
        <v>7077</v>
      </c>
      <c r="F825" s="58" t="s">
        <v>172</v>
      </c>
      <c r="G825" s="58" t="s">
        <v>7216</v>
      </c>
      <c r="H825" s="58" t="s">
        <v>1711</v>
      </c>
      <c r="I825" s="63" t="s">
        <v>22</v>
      </c>
      <c r="J825" s="72">
        <v>3</v>
      </c>
      <c r="K825" s="57">
        <v>0</v>
      </c>
      <c r="L825" s="57">
        <v>2</v>
      </c>
      <c r="M825" s="63">
        <v>3.2</v>
      </c>
    </row>
    <row r="826" s="57" customFormat="1" ht="41.4" spans="1:13">
      <c r="A826" s="57" t="s">
        <v>7076</v>
      </c>
      <c r="B826" s="62">
        <v>825</v>
      </c>
      <c r="C826" s="63" t="s">
        <v>45</v>
      </c>
      <c r="D826" s="57" t="s">
        <v>322</v>
      </c>
      <c r="E826" s="42" t="s">
        <v>7077</v>
      </c>
      <c r="F826" s="57" t="s">
        <v>323</v>
      </c>
      <c r="G826" s="58" t="s">
        <v>2739</v>
      </c>
      <c r="H826" s="58" t="s">
        <v>2162</v>
      </c>
      <c r="I826" s="57" t="s">
        <v>2124</v>
      </c>
      <c r="J826" s="73">
        <v>12.1161</v>
      </c>
      <c r="K826" s="57">
        <f>(CEILING(J826*0.1,1))*1</f>
        <v>2</v>
      </c>
      <c r="L826" s="57">
        <v>1706</v>
      </c>
      <c r="M826" s="63">
        <v>3.2</v>
      </c>
    </row>
    <row r="827" s="57" customFormat="1" ht="41.4" spans="1:13">
      <c r="A827" s="57" t="s">
        <v>7076</v>
      </c>
      <c r="B827" s="62">
        <v>826</v>
      </c>
      <c r="C827" s="63" t="s">
        <v>45</v>
      </c>
      <c r="D827" s="63" t="s">
        <v>89</v>
      </c>
      <c r="E827" s="42" t="s">
        <v>7077</v>
      </c>
      <c r="F827" s="57" t="s">
        <v>114</v>
      </c>
      <c r="G827" s="58" t="s">
        <v>3302</v>
      </c>
      <c r="H827" s="66" t="s">
        <v>2166</v>
      </c>
      <c r="I827" s="63" t="s">
        <v>22</v>
      </c>
      <c r="J827" s="72">
        <v>3</v>
      </c>
      <c r="K827" s="57">
        <v>0</v>
      </c>
      <c r="L827" s="57">
        <v>708</v>
      </c>
      <c r="M827" s="63">
        <v>3.2</v>
      </c>
    </row>
    <row r="828" s="57" customFormat="1" ht="41.4" spans="1:13">
      <c r="A828" s="57" t="s">
        <v>7076</v>
      </c>
      <c r="B828" s="62">
        <v>827</v>
      </c>
      <c r="C828" s="63" t="s">
        <v>45</v>
      </c>
      <c r="D828" s="57" t="s">
        <v>53</v>
      </c>
      <c r="E828" s="42" t="s">
        <v>7077</v>
      </c>
      <c r="F828" s="57" t="s">
        <v>55</v>
      </c>
      <c r="G828" s="58" t="s">
        <v>3303</v>
      </c>
      <c r="H828" s="58" t="s">
        <v>2158</v>
      </c>
      <c r="I828" s="63" t="s">
        <v>22</v>
      </c>
      <c r="J828" s="72">
        <v>2</v>
      </c>
      <c r="K828" s="57">
        <v>0</v>
      </c>
      <c r="L828" s="57">
        <v>247</v>
      </c>
      <c r="M828" s="63">
        <v>3.2</v>
      </c>
    </row>
    <row r="829" s="57" customFormat="1" ht="41.4" spans="1:13">
      <c r="A829" s="57" t="s">
        <v>7076</v>
      </c>
      <c r="B829" s="62">
        <v>828</v>
      </c>
      <c r="C829" s="63" t="s">
        <v>45</v>
      </c>
      <c r="D829" s="57" t="s">
        <v>53</v>
      </c>
      <c r="E829" s="42" t="s">
        <v>7077</v>
      </c>
      <c r="F829" s="58" t="s">
        <v>304</v>
      </c>
      <c r="G829" s="58" t="s">
        <v>6503</v>
      </c>
      <c r="H829" s="58" t="s">
        <v>2158</v>
      </c>
      <c r="I829" s="63" t="s">
        <v>22</v>
      </c>
      <c r="J829" s="72">
        <v>1</v>
      </c>
      <c r="K829" s="57">
        <v>0</v>
      </c>
      <c r="L829" s="57">
        <v>156</v>
      </c>
      <c r="M829" s="63">
        <v>3.2</v>
      </c>
    </row>
    <row r="830" s="57" customFormat="1" ht="55.2" spans="1:13">
      <c r="A830" s="57" t="s">
        <v>7076</v>
      </c>
      <c r="B830" s="62">
        <v>829</v>
      </c>
      <c r="C830" s="63" t="s">
        <v>45</v>
      </c>
      <c r="D830" s="57" t="s">
        <v>171</v>
      </c>
      <c r="E830" s="42" t="s">
        <v>7077</v>
      </c>
      <c r="F830" s="57" t="s">
        <v>172</v>
      </c>
      <c r="G830" s="58" t="s">
        <v>4422</v>
      </c>
      <c r="H830" s="58" t="s">
        <v>1711</v>
      </c>
      <c r="I830" s="63" t="s">
        <v>22</v>
      </c>
      <c r="J830" s="72">
        <v>3</v>
      </c>
      <c r="K830" s="57">
        <v>0</v>
      </c>
      <c r="L830" s="57">
        <v>3</v>
      </c>
      <c r="M830" s="63">
        <v>3.2</v>
      </c>
    </row>
    <row r="831" s="57" customFormat="1" ht="41.4" spans="1:13">
      <c r="A831" s="57" t="s">
        <v>7076</v>
      </c>
      <c r="B831" s="62">
        <v>830</v>
      </c>
      <c r="C831" s="63" t="s">
        <v>45</v>
      </c>
      <c r="D831" s="57" t="s">
        <v>322</v>
      </c>
      <c r="E831" s="42" t="s">
        <v>7077</v>
      </c>
      <c r="F831" s="57" t="s">
        <v>323</v>
      </c>
      <c r="G831" s="58" t="s">
        <v>3304</v>
      </c>
      <c r="H831" s="58" t="s">
        <v>2162</v>
      </c>
      <c r="I831" s="57" t="s">
        <v>2124</v>
      </c>
      <c r="J831" s="73">
        <v>13.9426</v>
      </c>
      <c r="K831" s="57">
        <v>0</v>
      </c>
      <c r="L831" s="57">
        <v>2812</v>
      </c>
      <c r="M831" s="63">
        <v>3.2</v>
      </c>
    </row>
    <row r="832" s="57" customFormat="1" ht="41.4" spans="1:13">
      <c r="A832" s="57" t="s">
        <v>7076</v>
      </c>
      <c r="B832" s="62">
        <v>831</v>
      </c>
      <c r="C832" s="63" t="s">
        <v>45</v>
      </c>
      <c r="D832" s="63" t="s">
        <v>89</v>
      </c>
      <c r="E832" s="42" t="s">
        <v>7077</v>
      </c>
      <c r="F832" s="57" t="s">
        <v>90</v>
      </c>
      <c r="G832" s="58" t="s">
        <v>3306</v>
      </c>
      <c r="H832" s="66" t="s">
        <v>2166</v>
      </c>
      <c r="I832" s="63" t="s">
        <v>22</v>
      </c>
      <c r="J832" s="72">
        <v>1</v>
      </c>
      <c r="K832" s="57">
        <v>0</v>
      </c>
      <c r="L832" s="57">
        <v>314</v>
      </c>
      <c r="M832" s="63">
        <v>3.2</v>
      </c>
    </row>
    <row r="833" s="57" customFormat="1" ht="41.4" spans="1:13">
      <c r="A833" s="57" t="s">
        <v>7076</v>
      </c>
      <c r="B833" s="62">
        <v>832</v>
      </c>
      <c r="C833" s="63" t="s">
        <v>45</v>
      </c>
      <c r="D833" s="63" t="s">
        <v>89</v>
      </c>
      <c r="E833" s="42" t="s">
        <v>7077</v>
      </c>
      <c r="F833" s="58" t="s">
        <v>114</v>
      </c>
      <c r="G833" s="58" t="s">
        <v>3338</v>
      </c>
      <c r="H833" s="66" t="s">
        <v>2166</v>
      </c>
      <c r="I833" s="63" t="s">
        <v>22</v>
      </c>
      <c r="J833" s="72">
        <v>10</v>
      </c>
      <c r="K833" s="57">
        <v>0</v>
      </c>
      <c r="L833" s="57">
        <v>3593</v>
      </c>
      <c r="M833" s="63">
        <v>3.2</v>
      </c>
    </row>
    <row r="834" s="57" customFormat="1" ht="41.4" spans="1:13">
      <c r="A834" s="57" t="s">
        <v>7076</v>
      </c>
      <c r="B834" s="62">
        <v>833</v>
      </c>
      <c r="C834" s="63" t="s">
        <v>45</v>
      </c>
      <c r="D834" s="57" t="s">
        <v>53</v>
      </c>
      <c r="E834" s="42" t="s">
        <v>7077</v>
      </c>
      <c r="F834" s="57" t="s">
        <v>55</v>
      </c>
      <c r="G834" s="58" t="s">
        <v>3339</v>
      </c>
      <c r="H834" s="58" t="s">
        <v>2158</v>
      </c>
      <c r="I834" s="63" t="s">
        <v>22</v>
      </c>
      <c r="J834" s="72">
        <v>8</v>
      </c>
      <c r="K834" s="57">
        <v>0</v>
      </c>
      <c r="L834" s="57">
        <v>1654</v>
      </c>
      <c r="M834" s="63">
        <v>3.2</v>
      </c>
    </row>
    <row r="835" s="57" customFormat="1" ht="41.4" spans="1:13">
      <c r="A835" s="57" t="s">
        <v>7076</v>
      </c>
      <c r="B835" s="62">
        <v>834</v>
      </c>
      <c r="C835" s="63" t="s">
        <v>45</v>
      </c>
      <c r="D835" s="57" t="s">
        <v>53</v>
      </c>
      <c r="E835" s="42" t="s">
        <v>7077</v>
      </c>
      <c r="F835" s="57" t="s">
        <v>304</v>
      </c>
      <c r="G835" s="58" t="s">
        <v>4455</v>
      </c>
      <c r="H835" s="58" t="s">
        <v>2158</v>
      </c>
      <c r="I835" s="63" t="s">
        <v>22</v>
      </c>
      <c r="J835" s="72">
        <v>7</v>
      </c>
      <c r="K835" s="57">
        <v>0</v>
      </c>
      <c r="L835" s="57">
        <v>1791</v>
      </c>
      <c r="M835" s="63">
        <v>3.2</v>
      </c>
    </row>
    <row r="836" s="57" customFormat="1" ht="55.2" spans="1:13">
      <c r="A836" s="57" t="s">
        <v>7076</v>
      </c>
      <c r="B836" s="62">
        <v>835</v>
      </c>
      <c r="C836" s="63" t="s">
        <v>45</v>
      </c>
      <c r="D836" s="57" t="s">
        <v>171</v>
      </c>
      <c r="E836" s="42" t="s">
        <v>7077</v>
      </c>
      <c r="F836" s="57" t="s">
        <v>172</v>
      </c>
      <c r="G836" s="58" t="s">
        <v>4456</v>
      </c>
      <c r="H836" s="58" t="s">
        <v>1711</v>
      </c>
      <c r="I836" s="63" t="s">
        <v>22</v>
      </c>
      <c r="J836" s="72">
        <v>3</v>
      </c>
      <c r="K836" s="57">
        <v>0</v>
      </c>
      <c r="L836" s="57">
        <v>4</v>
      </c>
      <c r="M836" s="63">
        <v>3.2</v>
      </c>
    </row>
    <row r="837" s="57" customFormat="1" ht="69" spans="1:13">
      <c r="A837" s="57" t="s">
        <v>7076</v>
      </c>
      <c r="B837" s="62">
        <v>836</v>
      </c>
      <c r="C837" s="63" t="s">
        <v>45</v>
      </c>
      <c r="D837" s="57" t="s">
        <v>53</v>
      </c>
      <c r="E837" s="42" t="s">
        <v>7077</v>
      </c>
      <c r="F837" s="58" t="s">
        <v>236</v>
      </c>
      <c r="G837" s="58" t="s">
        <v>7202</v>
      </c>
      <c r="H837" s="66" t="s">
        <v>2166</v>
      </c>
      <c r="I837" s="63" t="s">
        <v>22</v>
      </c>
      <c r="J837" s="72">
        <v>1</v>
      </c>
      <c r="K837" s="57">
        <v>0</v>
      </c>
      <c r="L837" s="57">
        <v>3</v>
      </c>
      <c r="M837" s="63">
        <v>3.2</v>
      </c>
    </row>
    <row r="838" s="57" customFormat="1" ht="41.4" spans="1:13">
      <c r="A838" s="57" t="s">
        <v>7076</v>
      </c>
      <c r="B838" s="62">
        <v>837</v>
      </c>
      <c r="C838" s="63" t="s">
        <v>45</v>
      </c>
      <c r="D838" s="57" t="s">
        <v>53</v>
      </c>
      <c r="E838" s="42" t="s">
        <v>7077</v>
      </c>
      <c r="F838" s="57" t="s">
        <v>236</v>
      </c>
      <c r="G838" s="58" t="s">
        <v>3326</v>
      </c>
      <c r="H838" s="66" t="s">
        <v>2166</v>
      </c>
      <c r="I838" s="63" t="s">
        <v>22</v>
      </c>
      <c r="J838" s="72">
        <v>2</v>
      </c>
      <c r="K838" s="57">
        <v>0</v>
      </c>
      <c r="L838" s="57">
        <v>1</v>
      </c>
      <c r="M838" s="63">
        <v>3.2</v>
      </c>
    </row>
    <row r="839" s="57" customFormat="1" ht="41.4" spans="1:13">
      <c r="A839" s="57" t="s">
        <v>7076</v>
      </c>
      <c r="B839" s="62">
        <v>838</v>
      </c>
      <c r="C839" s="63" t="s">
        <v>45</v>
      </c>
      <c r="D839" s="57" t="s">
        <v>53</v>
      </c>
      <c r="E839" s="42" t="s">
        <v>7077</v>
      </c>
      <c r="F839" s="57" t="s">
        <v>236</v>
      </c>
      <c r="G839" s="58" t="s">
        <v>4457</v>
      </c>
      <c r="H839" s="66" t="s">
        <v>2166</v>
      </c>
      <c r="I839" s="63" t="s">
        <v>22</v>
      </c>
      <c r="J839" s="72">
        <v>2</v>
      </c>
      <c r="K839" s="57">
        <v>0</v>
      </c>
      <c r="L839" s="57">
        <v>3</v>
      </c>
      <c r="M839" s="63">
        <v>3.2</v>
      </c>
    </row>
    <row r="840" s="57" customFormat="1" ht="41.4" spans="1:13">
      <c r="A840" s="57" t="s">
        <v>7076</v>
      </c>
      <c r="B840" s="62">
        <v>839</v>
      </c>
      <c r="C840" s="63" t="s">
        <v>45</v>
      </c>
      <c r="D840" s="57" t="s">
        <v>322</v>
      </c>
      <c r="E840" s="42" t="s">
        <v>7077</v>
      </c>
      <c r="F840" s="57" t="s">
        <v>323</v>
      </c>
      <c r="G840" s="58" t="s">
        <v>3327</v>
      </c>
      <c r="H840" s="58" t="s">
        <v>2162</v>
      </c>
      <c r="I840" s="57" t="s">
        <v>2124</v>
      </c>
      <c r="J840" s="73">
        <v>43.0784</v>
      </c>
      <c r="K840" s="57">
        <v>0</v>
      </c>
      <c r="L840" s="57">
        <v>12137</v>
      </c>
      <c r="M840" s="63">
        <v>3.2</v>
      </c>
    </row>
    <row r="841" s="57" customFormat="1" ht="41.4" spans="1:13">
      <c r="A841" s="57" t="s">
        <v>7076</v>
      </c>
      <c r="B841" s="62">
        <v>840</v>
      </c>
      <c r="C841" s="63" t="s">
        <v>45</v>
      </c>
      <c r="D841" s="63" t="s">
        <v>89</v>
      </c>
      <c r="E841" s="42" t="s">
        <v>7077</v>
      </c>
      <c r="F841" s="58" t="s">
        <v>114</v>
      </c>
      <c r="G841" s="58" t="s">
        <v>3338</v>
      </c>
      <c r="H841" s="66" t="s">
        <v>2166</v>
      </c>
      <c r="I841" s="63" t="s">
        <v>22</v>
      </c>
      <c r="J841" s="72">
        <v>3</v>
      </c>
      <c r="K841" s="57">
        <v>0</v>
      </c>
      <c r="L841" s="57">
        <v>1078</v>
      </c>
      <c r="M841" s="63">
        <v>3.2</v>
      </c>
    </row>
    <row r="842" s="57" customFormat="1" ht="41.4" spans="1:13">
      <c r="A842" s="57" t="s">
        <v>7076</v>
      </c>
      <c r="B842" s="62">
        <v>841</v>
      </c>
      <c r="C842" s="63" t="s">
        <v>45</v>
      </c>
      <c r="D842" s="57" t="s">
        <v>53</v>
      </c>
      <c r="E842" s="42" t="s">
        <v>7077</v>
      </c>
      <c r="F842" s="57" t="s">
        <v>55</v>
      </c>
      <c r="G842" s="58" t="s">
        <v>3339</v>
      </c>
      <c r="H842" s="58" t="s">
        <v>2158</v>
      </c>
      <c r="I842" s="63" t="s">
        <v>22</v>
      </c>
      <c r="J842" s="72">
        <v>1</v>
      </c>
      <c r="K842" s="57">
        <v>0</v>
      </c>
      <c r="L842" s="57">
        <v>207</v>
      </c>
      <c r="M842" s="63">
        <v>3.2</v>
      </c>
    </row>
    <row r="843" s="57" customFormat="1" ht="55.2" spans="1:13">
      <c r="A843" s="57" t="s">
        <v>7076</v>
      </c>
      <c r="B843" s="62">
        <v>842</v>
      </c>
      <c r="C843" s="63" t="s">
        <v>45</v>
      </c>
      <c r="D843" s="57" t="s">
        <v>171</v>
      </c>
      <c r="E843" s="42" t="s">
        <v>7077</v>
      </c>
      <c r="F843" s="57" t="s">
        <v>172</v>
      </c>
      <c r="G843" s="58" t="s">
        <v>4456</v>
      </c>
      <c r="H843" s="58" t="s">
        <v>1711</v>
      </c>
      <c r="I843" s="63" t="s">
        <v>22</v>
      </c>
      <c r="J843" s="72">
        <v>3</v>
      </c>
      <c r="K843" s="57">
        <v>0</v>
      </c>
      <c r="L843" s="57">
        <v>4</v>
      </c>
      <c r="M843" s="63">
        <v>3.2</v>
      </c>
    </row>
    <row r="844" s="57" customFormat="1" ht="41.4" spans="1:13">
      <c r="A844" s="57" t="s">
        <v>7076</v>
      </c>
      <c r="B844" s="62">
        <v>843</v>
      </c>
      <c r="C844" s="63" t="s">
        <v>45</v>
      </c>
      <c r="D844" s="57" t="s">
        <v>322</v>
      </c>
      <c r="E844" s="42" t="s">
        <v>7077</v>
      </c>
      <c r="F844" s="57" t="s">
        <v>323</v>
      </c>
      <c r="G844" s="58" t="s">
        <v>3327</v>
      </c>
      <c r="H844" s="58" t="s">
        <v>2162</v>
      </c>
      <c r="I844" s="57" t="s">
        <v>2124</v>
      </c>
      <c r="J844" s="73">
        <v>2.27752</v>
      </c>
      <c r="K844" s="57">
        <v>0</v>
      </c>
      <c r="L844" s="57">
        <v>642</v>
      </c>
      <c r="M844" s="63">
        <v>3.2</v>
      </c>
    </row>
    <row r="845" s="57" customFormat="1" ht="41.4" spans="1:13">
      <c r="A845" s="57" t="s">
        <v>7076</v>
      </c>
      <c r="B845" s="62">
        <v>844</v>
      </c>
      <c r="C845" s="63" t="s">
        <v>45</v>
      </c>
      <c r="D845" s="63" t="s">
        <v>89</v>
      </c>
      <c r="E845" s="42" t="s">
        <v>7077</v>
      </c>
      <c r="F845" s="58" t="s">
        <v>114</v>
      </c>
      <c r="G845" s="58" t="s">
        <v>3338</v>
      </c>
      <c r="H845" s="66" t="s">
        <v>2166</v>
      </c>
      <c r="I845" s="63" t="s">
        <v>22</v>
      </c>
      <c r="J845" s="72">
        <v>3</v>
      </c>
      <c r="K845" s="57">
        <v>0</v>
      </c>
      <c r="L845" s="57">
        <v>1078</v>
      </c>
      <c r="M845" s="63">
        <v>3.2</v>
      </c>
    </row>
    <row r="846" s="57" customFormat="1" ht="41.4" spans="1:13">
      <c r="A846" s="57" t="s">
        <v>7076</v>
      </c>
      <c r="B846" s="62">
        <v>845</v>
      </c>
      <c r="C846" s="63" t="s">
        <v>45</v>
      </c>
      <c r="D846" s="57" t="s">
        <v>53</v>
      </c>
      <c r="E846" s="42" t="s">
        <v>7077</v>
      </c>
      <c r="F846" s="57" t="s">
        <v>55</v>
      </c>
      <c r="G846" s="58" t="s">
        <v>3339</v>
      </c>
      <c r="H846" s="58" t="s">
        <v>2158</v>
      </c>
      <c r="I846" s="63" t="s">
        <v>22</v>
      </c>
      <c r="J846" s="72">
        <v>1</v>
      </c>
      <c r="K846" s="57">
        <v>0</v>
      </c>
      <c r="L846" s="57">
        <v>207</v>
      </c>
      <c r="M846" s="63">
        <v>3.2</v>
      </c>
    </row>
    <row r="847" s="57" customFormat="1" ht="55.2" spans="1:13">
      <c r="A847" s="57" t="s">
        <v>7076</v>
      </c>
      <c r="B847" s="62">
        <v>846</v>
      </c>
      <c r="C847" s="63" t="s">
        <v>45</v>
      </c>
      <c r="D847" s="57" t="s">
        <v>171</v>
      </c>
      <c r="E847" s="42" t="s">
        <v>7077</v>
      </c>
      <c r="F847" s="57" t="s">
        <v>172</v>
      </c>
      <c r="G847" s="58" t="s">
        <v>4456</v>
      </c>
      <c r="H847" s="58" t="s">
        <v>1711</v>
      </c>
      <c r="I847" s="63" t="s">
        <v>22</v>
      </c>
      <c r="J847" s="72">
        <v>3</v>
      </c>
      <c r="K847" s="57">
        <v>0</v>
      </c>
      <c r="L847" s="57">
        <v>4</v>
      </c>
      <c r="M847" s="63">
        <v>3.2</v>
      </c>
    </row>
    <row r="848" s="57" customFormat="1" ht="41.4" spans="1:13">
      <c r="A848" s="57" t="s">
        <v>7076</v>
      </c>
      <c r="B848" s="62">
        <v>847</v>
      </c>
      <c r="C848" s="63" t="s">
        <v>45</v>
      </c>
      <c r="D848" s="57" t="s">
        <v>322</v>
      </c>
      <c r="E848" s="42" t="s">
        <v>7077</v>
      </c>
      <c r="F848" s="57" t="s">
        <v>323</v>
      </c>
      <c r="G848" s="58" t="s">
        <v>3327</v>
      </c>
      <c r="H848" s="58" t="s">
        <v>2162</v>
      </c>
      <c r="I848" s="57" t="s">
        <v>2124</v>
      </c>
      <c r="J848" s="73">
        <v>1.678</v>
      </c>
      <c r="K848" s="57">
        <v>0</v>
      </c>
      <c r="L848" s="57">
        <v>473</v>
      </c>
      <c r="M848" s="63">
        <v>3.2</v>
      </c>
    </row>
    <row r="849" s="57" customFormat="1" ht="41.4" spans="1:13">
      <c r="A849" s="57" t="s">
        <v>7076</v>
      </c>
      <c r="B849" s="62">
        <v>848</v>
      </c>
      <c r="C849" s="63" t="s">
        <v>45</v>
      </c>
      <c r="D849" s="63" t="s">
        <v>89</v>
      </c>
      <c r="E849" s="42" t="s">
        <v>7077</v>
      </c>
      <c r="F849" s="57" t="s">
        <v>114</v>
      </c>
      <c r="G849" s="58" t="s">
        <v>3338</v>
      </c>
      <c r="H849" s="66" t="s">
        <v>2166</v>
      </c>
      <c r="I849" s="63" t="s">
        <v>22</v>
      </c>
      <c r="J849" s="72">
        <v>3</v>
      </c>
      <c r="K849" s="57">
        <v>0</v>
      </c>
      <c r="L849" s="57">
        <v>1078</v>
      </c>
      <c r="M849" s="63">
        <v>3.2</v>
      </c>
    </row>
    <row r="850" s="57" customFormat="1" ht="41.4" spans="1:13">
      <c r="A850" s="57" t="s">
        <v>7076</v>
      </c>
      <c r="B850" s="62">
        <v>849</v>
      </c>
      <c r="C850" s="63" t="s">
        <v>45</v>
      </c>
      <c r="D850" s="57" t="s">
        <v>53</v>
      </c>
      <c r="E850" s="42" t="s">
        <v>7077</v>
      </c>
      <c r="F850" s="58" t="s">
        <v>55</v>
      </c>
      <c r="G850" s="58" t="s">
        <v>3339</v>
      </c>
      <c r="H850" s="58" t="s">
        <v>2158</v>
      </c>
      <c r="I850" s="63" t="s">
        <v>22</v>
      </c>
      <c r="J850" s="72">
        <v>1</v>
      </c>
      <c r="K850" s="57">
        <v>0</v>
      </c>
      <c r="L850" s="57">
        <v>207</v>
      </c>
      <c r="M850" s="63">
        <v>3.2</v>
      </c>
    </row>
    <row r="851" s="57" customFormat="1" ht="55.2" spans="1:13">
      <c r="A851" s="57" t="s">
        <v>7076</v>
      </c>
      <c r="B851" s="62">
        <v>850</v>
      </c>
      <c r="C851" s="63" t="s">
        <v>45</v>
      </c>
      <c r="D851" s="57" t="s">
        <v>171</v>
      </c>
      <c r="E851" s="42" t="s">
        <v>7077</v>
      </c>
      <c r="F851" s="57" t="s">
        <v>172</v>
      </c>
      <c r="G851" s="58" t="s">
        <v>4456</v>
      </c>
      <c r="H851" s="58" t="s">
        <v>1711</v>
      </c>
      <c r="I851" s="63" t="s">
        <v>22</v>
      </c>
      <c r="J851" s="72">
        <v>3</v>
      </c>
      <c r="K851" s="57">
        <v>0</v>
      </c>
      <c r="L851" s="57">
        <v>4</v>
      </c>
      <c r="M851" s="63">
        <v>3.2</v>
      </c>
    </row>
    <row r="852" s="57" customFormat="1" ht="41.4" spans="1:13">
      <c r="A852" s="57" t="s">
        <v>7076</v>
      </c>
      <c r="B852" s="62">
        <v>851</v>
      </c>
      <c r="C852" s="63" t="s">
        <v>45</v>
      </c>
      <c r="D852" s="57" t="s">
        <v>322</v>
      </c>
      <c r="E852" s="42" t="s">
        <v>7077</v>
      </c>
      <c r="F852" s="57" t="s">
        <v>323</v>
      </c>
      <c r="G852" s="58" t="s">
        <v>3327</v>
      </c>
      <c r="H852" s="58" t="s">
        <v>2162</v>
      </c>
      <c r="I852" s="57" t="s">
        <v>2124</v>
      </c>
      <c r="J852" s="73">
        <v>2.27752</v>
      </c>
      <c r="K852" s="57">
        <v>0</v>
      </c>
      <c r="L852" s="57">
        <v>642</v>
      </c>
      <c r="M852" s="63">
        <v>3.2</v>
      </c>
    </row>
    <row r="853" s="57" customFormat="1" ht="41.4" spans="1:13">
      <c r="A853" s="57" t="s">
        <v>7076</v>
      </c>
      <c r="B853" s="62">
        <v>852</v>
      </c>
      <c r="C853" s="63" t="s">
        <v>45</v>
      </c>
      <c r="D853" s="63" t="s">
        <v>89</v>
      </c>
      <c r="E853" s="42" t="s">
        <v>7077</v>
      </c>
      <c r="F853" s="57" t="s">
        <v>114</v>
      </c>
      <c r="G853" s="58" t="s">
        <v>3338</v>
      </c>
      <c r="H853" s="66" t="s">
        <v>2166</v>
      </c>
      <c r="I853" s="63" t="s">
        <v>22</v>
      </c>
      <c r="J853" s="72">
        <v>3</v>
      </c>
      <c r="K853" s="57">
        <v>0</v>
      </c>
      <c r="L853" s="57">
        <v>1078</v>
      </c>
      <c r="M853" s="63">
        <v>3.2</v>
      </c>
    </row>
    <row r="854" s="57" customFormat="1" ht="41.4" spans="1:13">
      <c r="A854" s="57" t="s">
        <v>7076</v>
      </c>
      <c r="B854" s="62">
        <v>853</v>
      </c>
      <c r="C854" s="63" t="s">
        <v>45</v>
      </c>
      <c r="D854" s="57" t="s">
        <v>53</v>
      </c>
      <c r="E854" s="42" t="s">
        <v>7077</v>
      </c>
      <c r="F854" s="57" t="s">
        <v>55</v>
      </c>
      <c r="G854" s="58" t="s">
        <v>3339</v>
      </c>
      <c r="H854" s="58" t="s">
        <v>2158</v>
      </c>
      <c r="I854" s="63" t="s">
        <v>22</v>
      </c>
      <c r="J854" s="72">
        <v>1</v>
      </c>
      <c r="K854" s="57">
        <v>0</v>
      </c>
      <c r="L854" s="57">
        <v>207</v>
      </c>
      <c r="M854" s="63">
        <v>3.2</v>
      </c>
    </row>
    <row r="855" s="57" customFormat="1" ht="55.2" spans="1:13">
      <c r="A855" s="57" t="s">
        <v>7076</v>
      </c>
      <c r="B855" s="62">
        <v>854</v>
      </c>
      <c r="C855" s="63" t="s">
        <v>45</v>
      </c>
      <c r="D855" s="57" t="s">
        <v>171</v>
      </c>
      <c r="E855" s="42" t="s">
        <v>7077</v>
      </c>
      <c r="F855" s="58" t="s">
        <v>172</v>
      </c>
      <c r="G855" s="58" t="s">
        <v>4456</v>
      </c>
      <c r="H855" s="58" t="s">
        <v>1711</v>
      </c>
      <c r="I855" s="63" t="s">
        <v>22</v>
      </c>
      <c r="J855" s="72">
        <v>3</v>
      </c>
      <c r="K855" s="57">
        <v>0</v>
      </c>
      <c r="L855" s="57">
        <v>4</v>
      </c>
      <c r="M855" s="63">
        <v>3.2</v>
      </c>
    </row>
    <row r="856" s="57" customFormat="1" ht="41.4" spans="1:13">
      <c r="A856" s="57" t="s">
        <v>7076</v>
      </c>
      <c r="B856" s="62">
        <v>855</v>
      </c>
      <c r="C856" s="63" t="s">
        <v>45</v>
      </c>
      <c r="D856" s="57" t="s">
        <v>322</v>
      </c>
      <c r="E856" s="42" t="s">
        <v>7077</v>
      </c>
      <c r="F856" s="57" t="s">
        <v>323</v>
      </c>
      <c r="G856" s="58" t="s">
        <v>3327</v>
      </c>
      <c r="H856" s="58" t="s">
        <v>2162</v>
      </c>
      <c r="I856" s="57" t="s">
        <v>2124</v>
      </c>
      <c r="J856" s="73">
        <v>1.678</v>
      </c>
      <c r="K856" s="57">
        <v>0</v>
      </c>
      <c r="L856" s="57">
        <v>473</v>
      </c>
      <c r="M856" s="63">
        <v>3.2</v>
      </c>
    </row>
    <row r="857" s="57" customFormat="1" ht="41.4" spans="1:13">
      <c r="A857" s="57" t="s">
        <v>7076</v>
      </c>
      <c r="B857" s="62">
        <v>856</v>
      </c>
      <c r="C857" s="63" t="s">
        <v>45</v>
      </c>
      <c r="D857" s="63" t="s">
        <v>89</v>
      </c>
      <c r="E857" s="42" t="s">
        <v>7077</v>
      </c>
      <c r="F857" s="57" t="s">
        <v>114</v>
      </c>
      <c r="G857" s="58" t="s">
        <v>3338</v>
      </c>
      <c r="H857" s="66" t="s">
        <v>2166</v>
      </c>
      <c r="I857" s="63" t="s">
        <v>22</v>
      </c>
      <c r="J857" s="72">
        <v>3</v>
      </c>
      <c r="K857" s="57">
        <v>0</v>
      </c>
      <c r="L857" s="57">
        <v>1078</v>
      </c>
      <c r="M857" s="63">
        <v>3.2</v>
      </c>
    </row>
    <row r="858" s="57" customFormat="1" ht="41.4" spans="1:13">
      <c r="A858" s="57" t="s">
        <v>7076</v>
      </c>
      <c r="B858" s="62">
        <v>857</v>
      </c>
      <c r="C858" s="63" t="s">
        <v>45</v>
      </c>
      <c r="D858" s="57" t="s">
        <v>53</v>
      </c>
      <c r="E858" s="42" t="s">
        <v>7077</v>
      </c>
      <c r="F858" s="57" t="s">
        <v>55</v>
      </c>
      <c r="G858" s="58" t="s">
        <v>3339</v>
      </c>
      <c r="H858" s="58" t="s">
        <v>2158</v>
      </c>
      <c r="I858" s="63" t="s">
        <v>22</v>
      </c>
      <c r="J858" s="72">
        <v>1</v>
      </c>
      <c r="K858" s="57">
        <v>0</v>
      </c>
      <c r="L858" s="57">
        <v>207</v>
      </c>
      <c r="M858" s="63">
        <v>3.2</v>
      </c>
    </row>
    <row r="859" s="57" customFormat="1" ht="55.2" spans="1:13">
      <c r="A859" s="57" t="s">
        <v>7076</v>
      </c>
      <c r="B859" s="62">
        <v>858</v>
      </c>
      <c r="C859" s="63" t="s">
        <v>45</v>
      </c>
      <c r="D859" s="57" t="s">
        <v>171</v>
      </c>
      <c r="E859" s="42" t="s">
        <v>7077</v>
      </c>
      <c r="F859" s="58" t="s">
        <v>172</v>
      </c>
      <c r="G859" s="58" t="s">
        <v>4456</v>
      </c>
      <c r="H859" s="58" t="s">
        <v>1711</v>
      </c>
      <c r="I859" s="63" t="s">
        <v>22</v>
      </c>
      <c r="J859" s="72">
        <v>3</v>
      </c>
      <c r="K859" s="57">
        <v>0</v>
      </c>
      <c r="L859" s="57">
        <v>4</v>
      </c>
      <c r="M859" s="63">
        <v>3.2</v>
      </c>
    </row>
    <row r="860" s="57" customFormat="1" ht="41.4" spans="1:13">
      <c r="A860" s="57" t="s">
        <v>7076</v>
      </c>
      <c r="B860" s="62">
        <v>859</v>
      </c>
      <c r="C860" s="63" t="s">
        <v>45</v>
      </c>
      <c r="D860" s="57" t="s">
        <v>322</v>
      </c>
      <c r="E860" s="42" t="s">
        <v>7077</v>
      </c>
      <c r="F860" s="57" t="s">
        <v>323</v>
      </c>
      <c r="G860" s="58" t="s">
        <v>3327</v>
      </c>
      <c r="H860" s="58" t="s">
        <v>2162</v>
      </c>
      <c r="I860" s="57" t="s">
        <v>2124</v>
      </c>
      <c r="J860" s="73">
        <v>2.27752</v>
      </c>
      <c r="K860" s="57">
        <v>0</v>
      </c>
      <c r="L860" s="57">
        <v>642</v>
      </c>
      <c r="M860" s="63">
        <v>3.2</v>
      </c>
    </row>
    <row r="861" s="57" customFormat="1" ht="41.4" spans="1:13">
      <c r="A861" s="57" t="s">
        <v>7076</v>
      </c>
      <c r="B861" s="62">
        <v>860</v>
      </c>
      <c r="C861" s="63" t="s">
        <v>45</v>
      </c>
      <c r="D861" s="63" t="s">
        <v>89</v>
      </c>
      <c r="E861" s="42" t="s">
        <v>7077</v>
      </c>
      <c r="F861" s="57" t="s">
        <v>114</v>
      </c>
      <c r="G861" s="58" t="s">
        <v>3338</v>
      </c>
      <c r="H861" s="66" t="s">
        <v>2166</v>
      </c>
      <c r="I861" s="63" t="s">
        <v>22</v>
      </c>
      <c r="J861" s="72">
        <v>3</v>
      </c>
      <c r="K861" s="57">
        <v>0</v>
      </c>
      <c r="L861" s="57">
        <v>1078</v>
      </c>
      <c r="M861" s="63">
        <v>3.2</v>
      </c>
    </row>
    <row r="862" s="57" customFormat="1" ht="41.4" spans="1:13">
      <c r="A862" s="57" t="s">
        <v>7076</v>
      </c>
      <c r="B862" s="62">
        <v>861</v>
      </c>
      <c r="C862" s="63" t="s">
        <v>45</v>
      </c>
      <c r="D862" s="57" t="s">
        <v>53</v>
      </c>
      <c r="E862" s="42" t="s">
        <v>7077</v>
      </c>
      <c r="F862" s="57" t="s">
        <v>55</v>
      </c>
      <c r="G862" s="58" t="s">
        <v>3339</v>
      </c>
      <c r="H862" s="58" t="s">
        <v>2158</v>
      </c>
      <c r="I862" s="63" t="s">
        <v>22</v>
      </c>
      <c r="J862" s="72">
        <v>1</v>
      </c>
      <c r="K862" s="57">
        <v>0</v>
      </c>
      <c r="L862" s="57">
        <v>207</v>
      </c>
      <c r="M862" s="63">
        <v>3.2</v>
      </c>
    </row>
    <row r="863" s="57" customFormat="1" ht="55.2" spans="1:13">
      <c r="A863" s="57" t="s">
        <v>7076</v>
      </c>
      <c r="B863" s="62">
        <v>862</v>
      </c>
      <c r="C863" s="63" t="s">
        <v>45</v>
      </c>
      <c r="D863" s="57" t="s">
        <v>171</v>
      </c>
      <c r="E863" s="42" t="s">
        <v>7077</v>
      </c>
      <c r="F863" s="58" t="s">
        <v>172</v>
      </c>
      <c r="G863" s="58" t="s">
        <v>4456</v>
      </c>
      <c r="H863" s="58" t="s">
        <v>1711</v>
      </c>
      <c r="I863" s="63" t="s">
        <v>22</v>
      </c>
      <c r="J863" s="72">
        <v>3</v>
      </c>
      <c r="K863" s="57">
        <v>0</v>
      </c>
      <c r="L863" s="57">
        <v>4</v>
      </c>
      <c r="M863" s="63">
        <v>3.2</v>
      </c>
    </row>
    <row r="864" s="57" customFormat="1" ht="41.4" spans="1:13">
      <c r="A864" s="57" t="s">
        <v>7076</v>
      </c>
      <c r="B864" s="62">
        <v>863</v>
      </c>
      <c r="C864" s="63" t="s">
        <v>45</v>
      </c>
      <c r="D864" s="57" t="s">
        <v>322</v>
      </c>
      <c r="E864" s="42" t="s">
        <v>7077</v>
      </c>
      <c r="F864" s="57" t="s">
        <v>323</v>
      </c>
      <c r="G864" s="58" t="s">
        <v>3327</v>
      </c>
      <c r="H864" s="58" t="s">
        <v>2162</v>
      </c>
      <c r="I864" s="57" t="s">
        <v>2124</v>
      </c>
      <c r="J864" s="73">
        <v>1.678</v>
      </c>
      <c r="K864" s="57">
        <v>0</v>
      </c>
      <c r="L864" s="57">
        <v>473</v>
      </c>
      <c r="M864" s="63">
        <v>3.2</v>
      </c>
    </row>
    <row r="865" s="57" customFormat="1" ht="41.4" spans="1:13">
      <c r="A865" s="57" t="s">
        <v>7076</v>
      </c>
      <c r="B865" s="62">
        <v>864</v>
      </c>
      <c r="C865" s="63" t="s">
        <v>45</v>
      </c>
      <c r="D865" s="63" t="s">
        <v>89</v>
      </c>
      <c r="E865" s="42" t="s">
        <v>7077</v>
      </c>
      <c r="F865" s="57" t="s">
        <v>114</v>
      </c>
      <c r="G865" s="58" t="s">
        <v>3338</v>
      </c>
      <c r="H865" s="66" t="s">
        <v>2166</v>
      </c>
      <c r="I865" s="63" t="s">
        <v>22</v>
      </c>
      <c r="J865" s="72">
        <v>3</v>
      </c>
      <c r="K865" s="57">
        <v>0</v>
      </c>
      <c r="L865" s="57">
        <v>1078</v>
      </c>
      <c r="M865" s="63">
        <v>3.2</v>
      </c>
    </row>
    <row r="866" s="57" customFormat="1" ht="41.4" spans="1:13">
      <c r="A866" s="57" t="s">
        <v>7076</v>
      </c>
      <c r="B866" s="62">
        <v>865</v>
      </c>
      <c r="C866" s="63" t="s">
        <v>45</v>
      </c>
      <c r="D866" s="57" t="s">
        <v>53</v>
      </c>
      <c r="E866" s="42" t="s">
        <v>7077</v>
      </c>
      <c r="F866" s="57" t="s">
        <v>55</v>
      </c>
      <c r="G866" s="58" t="s">
        <v>3339</v>
      </c>
      <c r="H866" s="58" t="s">
        <v>2158</v>
      </c>
      <c r="I866" s="63" t="s">
        <v>22</v>
      </c>
      <c r="J866" s="72">
        <v>2</v>
      </c>
      <c r="K866" s="57">
        <v>0</v>
      </c>
      <c r="L866" s="57">
        <v>413</v>
      </c>
      <c r="M866" s="63">
        <v>3.2</v>
      </c>
    </row>
    <row r="867" s="57" customFormat="1" ht="41.4" spans="1:13">
      <c r="A867" s="57" t="s">
        <v>7076</v>
      </c>
      <c r="B867" s="62">
        <v>866</v>
      </c>
      <c r="C867" s="63" t="s">
        <v>45</v>
      </c>
      <c r="D867" s="57" t="s">
        <v>53</v>
      </c>
      <c r="E867" s="42" t="s">
        <v>7077</v>
      </c>
      <c r="F867" s="58" t="s">
        <v>304</v>
      </c>
      <c r="G867" s="58" t="s">
        <v>4455</v>
      </c>
      <c r="H867" s="58" t="s">
        <v>2158</v>
      </c>
      <c r="I867" s="63" t="s">
        <v>22</v>
      </c>
      <c r="J867" s="72">
        <v>2</v>
      </c>
      <c r="K867" s="57">
        <v>0</v>
      </c>
      <c r="L867" s="57">
        <v>512</v>
      </c>
      <c r="M867" s="63">
        <v>3.2</v>
      </c>
    </row>
    <row r="868" s="57" customFormat="1" ht="55.2" spans="1:13">
      <c r="A868" s="57" t="s">
        <v>7076</v>
      </c>
      <c r="B868" s="62">
        <v>867</v>
      </c>
      <c r="C868" s="63" t="s">
        <v>45</v>
      </c>
      <c r="D868" s="57" t="s">
        <v>171</v>
      </c>
      <c r="E868" s="42" t="s">
        <v>7077</v>
      </c>
      <c r="F868" s="57" t="s">
        <v>172</v>
      </c>
      <c r="G868" s="58" t="s">
        <v>4456</v>
      </c>
      <c r="H868" s="58" t="s">
        <v>1711</v>
      </c>
      <c r="I868" s="63" t="s">
        <v>22</v>
      </c>
      <c r="J868" s="72">
        <v>3</v>
      </c>
      <c r="K868" s="57">
        <v>0</v>
      </c>
      <c r="L868" s="57">
        <v>4</v>
      </c>
      <c r="M868" s="63">
        <v>3.2</v>
      </c>
    </row>
    <row r="869" s="57" customFormat="1" ht="41.4" spans="1:13">
      <c r="A869" s="57" t="s">
        <v>7076</v>
      </c>
      <c r="B869" s="62">
        <v>868</v>
      </c>
      <c r="C869" s="63" t="s">
        <v>45</v>
      </c>
      <c r="D869" s="57" t="s">
        <v>322</v>
      </c>
      <c r="E869" s="42" t="s">
        <v>7077</v>
      </c>
      <c r="F869" s="57" t="s">
        <v>323</v>
      </c>
      <c r="G869" s="58" t="s">
        <v>3327</v>
      </c>
      <c r="H869" s="58" t="s">
        <v>2162</v>
      </c>
      <c r="I869" s="57" t="s">
        <v>2124</v>
      </c>
      <c r="J869" s="73">
        <v>11.9072</v>
      </c>
      <c r="K869" s="57">
        <v>0</v>
      </c>
      <c r="L869" s="57">
        <v>3355</v>
      </c>
      <c r="M869" s="63">
        <v>3.2</v>
      </c>
    </row>
    <row r="870" s="57" customFormat="1" ht="41.4" spans="1:13">
      <c r="A870" s="57" t="s">
        <v>7076</v>
      </c>
      <c r="B870" s="62">
        <v>869</v>
      </c>
      <c r="C870" s="63" t="s">
        <v>45</v>
      </c>
      <c r="D870" s="63" t="s">
        <v>89</v>
      </c>
      <c r="E870" s="42" t="s">
        <v>7077</v>
      </c>
      <c r="F870" s="57" t="s">
        <v>114</v>
      </c>
      <c r="G870" s="58" t="s">
        <v>3338</v>
      </c>
      <c r="H870" s="66" t="s">
        <v>2166</v>
      </c>
      <c r="I870" s="63" t="s">
        <v>22</v>
      </c>
      <c r="J870" s="72">
        <v>3</v>
      </c>
      <c r="K870" s="57">
        <v>0</v>
      </c>
      <c r="L870" s="57">
        <v>1078</v>
      </c>
      <c r="M870" s="63">
        <v>3.2</v>
      </c>
    </row>
    <row r="871" s="57" customFormat="1" ht="41.4" spans="1:13">
      <c r="A871" s="57" t="s">
        <v>7076</v>
      </c>
      <c r="B871" s="62">
        <v>870</v>
      </c>
      <c r="C871" s="63" t="s">
        <v>45</v>
      </c>
      <c r="D871" s="57" t="s">
        <v>53</v>
      </c>
      <c r="E871" s="42" t="s">
        <v>7077</v>
      </c>
      <c r="F871" s="58" t="s">
        <v>55</v>
      </c>
      <c r="G871" s="58" t="s">
        <v>3339</v>
      </c>
      <c r="H871" s="58" t="s">
        <v>2158</v>
      </c>
      <c r="I871" s="63" t="s">
        <v>22</v>
      </c>
      <c r="J871" s="72">
        <v>2</v>
      </c>
      <c r="K871" s="57">
        <v>0</v>
      </c>
      <c r="L871" s="57">
        <v>413</v>
      </c>
      <c r="M871" s="63">
        <v>3.2</v>
      </c>
    </row>
    <row r="872" s="57" customFormat="1" ht="41.4" spans="1:13">
      <c r="A872" s="57" t="s">
        <v>7076</v>
      </c>
      <c r="B872" s="62">
        <v>871</v>
      </c>
      <c r="C872" s="63" t="s">
        <v>45</v>
      </c>
      <c r="D872" s="57" t="s">
        <v>53</v>
      </c>
      <c r="E872" s="42" t="s">
        <v>7077</v>
      </c>
      <c r="F872" s="57" t="s">
        <v>304</v>
      </c>
      <c r="G872" s="58" t="s">
        <v>4455</v>
      </c>
      <c r="H872" s="58" t="s">
        <v>2158</v>
      </c>
      <c r="I872" s="63" t="s">
        <v>22</v>
      </c>
      <c r="J872" s="72">
        <v>2</v>
      </c>
      <c r="K872" s="57">
        <v>0</v>
      </c>
      <c r="L872" s="57">
        <v>512</v>
      </c>
      <c r="M872" s="63">
        <v>3.2</v>
      </c>
    </row>
    <row r="873" s="57" customFormat="1" ht="55.2" spans="1:13">
      <c r="A873" s="57" t="s">
        <v>7076</v>
      </c>
      <c r="B873" s="62">
        <v>872</v>
      </c>
      <c r="C873" s="63" t="s">
        <v>45</v>
      </c>
      <c r="D873" s="57" t="s">
        <v>171</v>
      </c>
      <c r="E873" s="42" t="s">
        <v>7077</v>
      </c>
      <c r="F873" s="57" t="s">
        <v>172</v>
      </c>
      <c r="G873" s="58" t="s">
        <v>4456</v>
      </c>
      <c r="H873" s="58" t="s">
        <v>1711</v>
      </c>
      <c r="I873" s="63" t="s">
        <v>22</v>
      </c>
      <c r="J873" s="72">
        <v>3</v>
      </c>
      <c r="K873" s="57">
        <v>0</v>
      </c>
      <c r="L873" s="57">
        <v>4</v>
      </c>
      <c r="M873" s="63">
        <v>3.2</v>
      </c>
    </row>
    <row r="874" s="57" customFormat="1" ht="41.4" spans="1:13">
      <c r="A874" s="57" t="s">
        <v>7076</v>
      </c>
      <c r="B874" s="62">
        <v>873</v>
      </c>
      <c r="C874" s="63" t="s">
        <v>45</v>
      </c>
      <c r="D874" s="57" t="s">
        <v>322</v>
      </c>
      <c r="E874" s="42" t="s">
        <v>7077</v>
      </c>
      <c r="F874" s="57" t="s">
        <v>323</v>
      </c>
      <c r="G874" s="58" t="s">
        <v>3327</v>
      </c>
      <c r="H874" s="58" t="s">
        <v>2162</v>
      </c>
      <c r="I874" s="57" t="s">
        <v>2124</v>
      </c>
      <c r="J874" s="73">
        <v>8.17877</v>
      </c>
      <c r="K874" s="57">
        <v>0</v>
      </c>
      <c r="L874" s="57">
        <v>2304</v>
      </c>
      <c r="M874" s="63">
        <v>3.2</v>
      </c>
    </row>
    <row r="875" s="57" customFormat="1" ht="41.4" spans="1:13">
      <c r="A875" s="57" t="s">
        <v>7076</v>
      </c>
      <c r="B875" s="62">
        <v>874</v>
      </c>
      <c r="C875" s="63" t="s">
        <v>45</v>
      </c>
      <c r="D875" s="63" t="s">
        <v>89</v>
      </c>
      <c r="E875" s="42" t="s">
        <v>7077</v>
      </c>
      <c r="F875" s="58" t="s">
        <v>114</v>
      </c>
      <c r="G875" s="58" t="s">
        <v>7207</v>
      </c>
      <c r="H875" s="66" t="s">
        <v>2166</v>
      </c>
      <c r="I875" s="63" t="s">
        <v>22</v>
      </c>
      <c r="J875" s="72">
        <v>3</v>
      </c>
      <c r="K875" s="57">
        <v>0</v>
      </c>
      <c r="L875" s="57">
        <v>1819</v>
      </c>
      <c r="M875" s="63">
        <v>3.2</v>
      </c>
    </row>
    <row r="876" s="57" customFormat="1" ht="41.4" spans="1:13">
      <c r="A876" s="57" t="s">
        <v>7076</v>
      </c>
      <c r="B876" s="62">
        <v>875</v>
      </c>
      <c r="C876" s="63" t="s">
        <v>45</v>
      </c>
      <c r="D876" s="57" t="s">
        <v>53</v>
      </c>
      <c r="E876" s="42" t="s">
        <v>7077</v>
      </c>
      <c r="F876" s="57" t="s">
        <v>55</v>
      </c>
      <c r="G876" s="58" t="s">
        <v>7218</v>
      </c>
      <c r="H876" s="58" t="s">
        <v>2158</v>
      </c>
      <c r="I876" s="63" t="s">
        <v>22</v>
      </c>
      <c r="J876" s="72">
        <v>1</v>
      </c>
      <c r="K876" s="57">
        <v>0</v>
      </c>
      <c r="L876" s="57">
        <v>417</v>
      </c>
      <c r="M876" s="63">
        <v>3.2</v>
      </c>
    </row>
    <row r="877" s="57" customFormat="1" ht="55.2" spans="1:13">
      <c r="A877" s="57" t="s">
        <v>7076</v>
      </c>
      <c r="B877" s="62">
        <v>876</v>
      </c>
      <c r="C877" s="63" t="s">
        <v>45</v>
      </c>
      <c r="D877" s="57" t="s">
        <v>171</v>
      </c>
      <c r="E877" s="42" t="s">
        <v>7077</v>
      </c>
      <c r="F877" s="57" t="s">
        <v>172</v>
      </c>
      <c r="G877" s="58" t="s">
        <v>7219</v>
      </c>
      <c r="H877" s="58" t="s">
        <v>1711</v>
      </c>
      <c r="I877" s="63" t="s">
        <v>22</v>
      </c>
      <c r="J877" s="72">
        <v>3</v>
      </c>
      <c r="K877" s="57">
        <v>0</v>
      </c>
      <c r="L877" s="57">
        <v>6</v>
      </c>
      <c r="M877" s="63">
        <v>3.2</v>
      </c>
    </row>
    <row r="878" s="57" customFormat="1" ht="41.4" spans="1:13">
      <c r="A878" s="57" t="s">
        <v>7076</v>
      </c>
      <c r="B878" s="62">
        <v>877</v>
      </c>
      <c r="C878" s="63" t="s">
        <v>45</v>
      </c>
      <c r="D878" s="57" t="s">
        <v>322</v>
      </c>
      <c r="E878" s="42" t="s">
        <v>7077</v>
      </c>
      <c r="F878" s="57" t="s">
        <v>323</v>
      </c>
      <c r="G878" s="58" t="s">
        <v>7220</v>
      </c>
      <c r="H878" s="58" t="s">
        <v>2162</v>
      </c>
      <c r="I878" s="57" t="s">
        <v>2124</v>
      </c>
      <c r="J878" s="73">
        <v>1.83079</v>
      </c>
      <c r="K878" s="57">
        <v>0</v>
      </c>
      <c r="L878" s="57">
        <v>782</v>
      </c>
      <c r="M878" s="63">
        <v>3.2</v>
      </c>
    </row>
    <row r="879" s="57" customFormat="1" ht="41.4" spans="1:13">
      <c r="A879" s="57" t="s">
        <v>7076</v>
      </c>
      <c r="B879" s="62">
        <v>878</v>
      </c>
      <c r="C879" s="63" t="s">
        <v>45</v>
      </c>
      <c r="D879" s="63" t="s">
        <v>89</v>
      </c>
      <c r="E879" s="42" t="s">
        <v>7077</v>
      </c>
      <c r="F879" s="58" t="s">
        <v>114</v>
      </c>
      <c r="G879" s="58" t="s">
        <v>3338</v>
      </c>
      <c r="H879" s="66" t="s">
        <v>2166</v>
      </c>
      <c r="I879" s="63" t="s">
        <v>22</v>
      </c>
      <c r="J879" s="72">
        <v>3</v>
      </c>
      <c r="K879" s="57">
        <v>0</v>
      </c>
      <c r="L879" s="57">
        <v>1078</v>
      </c>
      <c r="M879" s="63">
        <v>3.2</v>
      </c>
    </row>
    <row r="880" s="57" customFormat="1" ht="41.4" spans="1:13">
      <c r="A880" s="57" t="s">
        <v>7076</v>
      </c>
      <c r="B880" s="62">
        <v>879</v>
      </c>
      <c r="C880" s="63" t="s">
        <v>45</v>
      </c>
      <c r="D880" s="57" t="s">
        <v>53</v>
      </c>
      <c r="E880" s="42" t="s">
        <v>7077</v>
      </c>
      <c r="F880" s="57" t="s">
        <v>55</v>
      </c>
      <c r="G880" s="58" t="s">
        <v>3339</v>
      </c>
      <c r="H880" s="58" t="s">
        <v>2158</v>
      </c>
      <c r="I880" s="63" t="s">
        <v>22</v>
      </c>
      <c r="J880" s="72">
        <v>1</v>
      </c>
      <c r="K880" s="57">
        <v>0</v>
      </c>
      <c r="L880" s="57">
        <v>207</v>
      </c>
      <c r="M880" s="63">
        <v>3.2</v>
      </c>
    </row>
    <row r="881" s="57" customFormat="1" ht="55.2" spans="1:13">
      <c r="A881" s="57" t="s">
        <v>7076</v>
      </c>
      <c r="B881" s="62">
        <v>880</v>
      </c>
      <c r="C881" s="63" t="s">
        <v>45</v>
      </c>
      <c r="D881" s="57" t="s">
        <v>171</v>
      </c>
      <c r="E881" s="42" t="s">
        <v>7077</v>
      </c>
      <c r="F881" s="57" t="s">
        <v>172</v>
      </c>
      <c r="G881" s="58" t="s">
        <v>4456</v>
      </c>
      <c r="H881" s="58" t="s">
        <v>1711</v>
      </c>
      <c r="I881" s="63" t="s">
        <v>22</v>
      </c>
      <c r="J881" s="72">
        <v>3</v>
      </c>
      <c r="K881" s="57">
        <v>0</v>
      </c>
      <c r="L881" s="57">
        <v>4</v>
      </c>
      <c r="M881" s="63">
        <v>3.2</v>
      </c>
    </row>
    <row r="882" s="57" customFormat="1" ht="41.4" spans="1:13">
      <c r="A882" s="57" t="s">
        <v>7076</v>
      </c>
      <c r="B882" s="62">
        <v>881</v>
      </c>
      <c r="C882" s="63" t="s">
        <v>45</v>
      </c>
      <c r="D882" s="57" t="s">
        <v>322</v>
      </c>
      <c r="E882" s="42" t="s">
        <v>7077</v>
      </c>
      <c r="F882" s="57" t="s">
        <v>323</v>
      </c>
      <c r="G882" s="58" t="s">
        <v>3327</v>
      </c>
      <c r="H882" s="58" t="s">
        <v>2162</v>
      </c>
      <c r="I882" s="57" t="s">
        <v>2124</v>
      </c>
      <c r="J882" s="73">
        <v>1.58346</v>
      </c>
      <c r="K882" s="57">
        <v>0</v>
      </c>
      <c r="L882" s="57">
        <v>446</v>
      </c>
      <c r="M882" s="63">
        <v>3.2</v>
      </c>
    </row>
    <row r="883" s="57" customFormat="1" ht="41.4" spans="1:13">
      <c r="A883" s="57" t="s">
        <v>7076</v>
      </c>
      <c r="B883" s="62">
        <v>882</v>
      </c>
      <c r="C883" s="63" t="s">
        <v>45</v>
      </c>
      <c r="D883" s="63" t="s">
        <v>89</v>
      </c>
      <c r="E883" s="42" t="s">
        <v>7077</v>
      </c>
      <c r="F883" s="58" t="s">
        <v>114</v>
      </c>
      <c r="G883" s="58" t="s">
        <v>4415</v>
      </c>
      <c r="H883" s="66" t="s">
        <v>2166</v>
      </c>
      <c r="I883" s="63" t="s">
        <v>22</v>
      </c>
      <c r="J883" s="72">
        <v>3</v>
      </c>
      <c r="K883" s="57">
        <v>0</v>
      </c>
      <c r="L883" s="57">
        <v>1404</v>
      </c>
      <c r="M883" s="63">
        <v>3.2</v>
      </c>
    </row>
    <row r="884" s="57" customFormat="1" ht="41.4" spans="1:13">
      <c r="A884" s="57" t="s">
        <v>7076</v>
      </c>
      <c r="B884" s="62">
        <v>883</v>
      </c>
      <c r="C884" s="63" t="s">
        <v>45</v>
      </c>
      <c r="D884" s="57" t="s">
        <v>53</v>
      </c>
      <c r="E884" s="42" t="s">
        <v>7077</v>
      </c>
      <c r="F884" s="57" t="s">
        <v>55</v>
      </c>
      <c r="G884" s="58" t="s">
        <v>4416</v>
      </c>
      <c r="H884" s="58" t="s">
        <v>2158</v>
      </c>
      <c r="I884" s="63" t="s">
        <v>22</v>
      </c>
      <c r="J884" s="72">
        <v>1</v>
      </c>
      <c r="K884" s="57">
        <v>0</v>
      </c>
      <c r="L884" s="57">
        <v>280</v>
      </c>
      <c r="M884" s="63">
        <v>3.2</v>
      </c>
    </row>
    <row r="885" s="57" customFormat="1" ht="55.2" spans="1:13">
      <c r="A885" s="57" t="s">
        <v>7076</v>
      </c>
      <c r="B885" s="62">
        <v>884</v>
      </c>
      <c r="C885" s="63" t="s">
        <v>45</v>
      </c>
      <c r="D885" s="57" t="s">
        <v>171</v>
      </c>
      <c r="E885" s="42" t="s">
        <v>7077</v>
      </c>
      <c r="F885" s="57" t="s">
        <v>172</v>
      </c>
      <c r="G885" s="58" t="s">
        <v>4418</v>
      </c>
      <c r="H885" s="58" t="s">
        <v>1711</v>
      </c>
      <c r="I885" s="63" t="s">
        <v>22</v>
      </c>
      <c r="J885" s="72">
        <v>3</v>
      </c>
      <c r="K885" s="57">
        <v>0</v>
      </c>
      <c r="L885" s="57">
        <v>5</v>
      </c>
      <c r="M885" s="63">
        <v>3.2</v>
      </c>
    </row>
    <row r="886" s="57" customFormat="1" ht="41.4" spans="1:13">
      <c r="A886" s="57" t="s">
        <v>7076</v>
      </c>
      <c r="B886" s="62">
        <v>885</v>
      </c>
      <c r="C886" s="63" t="s">
        <v>45</v>
      </c>
      <c r="D886" s="57" t="s">
        <v>322</v>
      </c>
      <c r="E886" s="42" t="s">
        <v>7077</v>
      </c>
      <c r="F886" s="57" t="s">
        <v>323</v>
      </c>
      <c r="G886" s="58" t="s">
        <v>4421</v>
      </c>
      <c r="H886" s="58" t="s">
        <v>2162</v>
      </c>
      <c r="I886" s="57" t="s">
        <v>2124</v>
      </c>
      <c r="J886" s="73">
        <v>2.14105</v>
      </c>
      <c r="K886" s="57">
        <v>0</v>
      </c>
      <c r="L886" s="57">
        <v>700</v>
      </c>
      <c r="M886" s="63">
        <v>3.2</v>
      </c>
    </row>
    <row r="887" s="57" customFormat="1" ht="41.4" spans="1:13">
      <c r="A887" s="57" t="s">
        <v>7076</v>
      </c>
      <c r="B887" s="62">
        <v>886</v>
      </c>
      <c r="C887" s="63" t="s">
        <v>45</v>
      </c>
      <c r="D887" s="63" t="s">
        <v>89</v>
      </c>
      <c r="E887" s="42" t="s">
        <v>7077</v>
      </c>
      <c r="F887" s="58" t="s">
        <v>114</v>
      </c>
      <c r="G887" s="58" t="s">
        <v>3338</v>
      </c>
      <c r="H887" s="66" t="s">
        <v>2166</v>
      </c>
      <c r="I887" s="63" t="s">
        <v>22</v>
      </c>
      <c r="J887" s="72">
        <v>3</v>
      </c>
      <c r="K887" s="57">
        <v>0</v>
      </c>
      <c r="L887" s="57">
        <v>1078</v>
      </c>
      <c r="M887" s="63">
        <v>3.2</v>
      </c>
    </row>
    <row r="888" s="57" customFormat="1" ht="41.4" spans="1:13">
      <c r="A888" s="57" t="s">
        <v>7076</v>
      </c>
      <c r="B888" s="62">
        <v>887</v>
      </c>
      <c r="C888" s="63" t="s">
        <v>45</v>
      </c>
      <c r="D888" s="57" t="s">
        <v>53</v>
      </c>
      <c r="E888" s="42" t="s">
        <v>7077</v>
      </c>
      <c r="F888" s="57" t="s">
        <v>55</v>
      </c>
      <c r="G888" s="58" t="s">
        <v>3339</v>
      </c>
      <c r="H888" s="58" t="s">
        <v>2158</v>
      </c>
      <c r="I888" s="63" t="s">
        <v>22</v>
      </c>
      <c r="J888" s="72">
        <v>1</v>
      </c>
      <c r="K888" s="57">
        <v>0</v>
      </c>
      <c r="L888" s="57">
        <v>207</v>
      </c>
      <c r="M888" s="63">
        <v>3.2</v>
      </c>
    </row>
    <row r="889" s="57" customFormat="1" ht="55.2" spans="1:13">
      <c r="A889" s="57" t="s">
        <v>7076</v>
      </c>
      <c r="B889" s="62">
        <v>888</v>
      </c>
      <c r="C889" s="63" t="s">
        <v>45</v>
      </c>
      <c r="D889" s="57" t="s">
        <v>171</v>
      </c>
      <c r="E889" s="42" t="s">
        <v>7077</v>
      </c>
      <c r="F889" s="57" t="s">
        <v>172</v>
      </c>
      <c r="G889" s="58" t="s">
        <v>4456</v>
      </c>
      <c r="H889" s="58" t="s">
        <v>1711</v>
      </c>
      <c r="I889" s="63" t="s">
        <v>22</v>
      </c>
      <c r="J889" s="72">
        <v>3</v>
      </c>
      <c r="K889" s="57">
        <v>0</v>
      </c>
      <c r="L889" s="57">
        <v>4</v>
      </c>
      <c r="M889" s="63">
        <v>3.2</v>
      </c>
    </row>
    <row r="890" s="57" customFormat="1" ht="41.4" spans="1:13">
      <c r="A890" s="57" t="s">
        <v>7076</v>
      </c>
      <c r="B890" s="62">
        <v>889</v>
      </c>
      <c r="C890" s="63" t="s">
        <v>45</v>
      </c>
      <c r="D890" s="57" t="s">
        <v>322</v>
      </c>
      <c r="E890" s="42" t="s">
        <v>7077</v>
      </c>
      <c r="F890" s="57" t="s">
        <v>323</v>
      </c>
      <c r="G890" s="58" t="s">
        <v>3327</v>
      </c>
      <c r="H890" s="58" t="s">
        <v>2162</v>
      </c>
      <c r="I890" s="57" t="s">
        <v>2124</v>
      </c>
      <c r="J890" s="73">
        <v>1.85312</v>
      </c>
      <c r="K890" s="57">
        <v>0</v>
      </c>
      <c r="L890" s="57">
        <v>522</v>
      </c>
      <c r="M890" s="63">
        <v>3.2</v>
      </c>
    </row>
    <row r="891" s="57" customFormat="1" ht="41.4" spans="1:13">
      <c r="A891" s="57" t="s">
        <v>7076</v>
      </c>
      <c r="B891" s="62">
        <v>890</v>
      </c>
      <c r="C891" s="63" t="s">
        <v>45</v>
      </c>
      <c r="D891" s="63" t="s">
        <v>89</v>
      </c>
      <c r="E891" s="42" t="s">
        <v>7077</v>
      </c>
      <c r="F891" s="57" t="s">
        <v>114</v>
      </c>
      <c r="G891" s="58" t="s">
        <v>7207</v>
      </c>
      <c r="H891" s="66" t="s">
        <v>2166</v>
      </c>
      <c r="I891" s="63" t="s">
        <v>22</v>
      </c>
      <c r="J891" s="72">
        <v>3</v>
      </c>
      <c r="K891" s="57">
        <v>0</v>
      </c>
      <c r="L891" s="57">
        <v>1819</v>
      </c>
      <c r="M891" s="63">
        <v>3.2</v>
      </c>
    </row>
    <row r="892" s="57" customFormat="1" ht="41.4" spans="1:13">
      <c r="A892" s="57" t="s">
        <v>7076</v>
      </c>
      <c r="B892" s="62">
        <v>891</v>
      </c>
      <c r="C892" s="63" t="s">
        <v>45</v>
      </c>
      <c r="D892" s="57" t="s">
        <v>53</v>
      </c>
      <c r="E892" s="42" t="s">
        <v>7077</v>
      </c>
      <c r="F892" s="57" t="s">
        <v>55</v>
      </c>
      <c r="G892" s="58" t="s">
        <v>7218</v>
      </c>
      <c r="H892" s="58" t="s">
        <v>2158</v>
      </c>
      <c r="I892" s="63" t="s">
        <v>22</v>
      </c>
      <c r="J892" s="72">
        <v>1</v>
      </c>
      <c r="K892" s="57">
        <v>0</v>
      </c>
      <c r="L892" s="57">
        <v>417</v>
      </c>
      <c r="M892" s="63">
        <v>3.2</v>
      </c>
    </row>
    <row r="893" s="57" customFormat="1" ht="55.2" spans="1:13">
      <c r="A893" s="57" t="s">
        <v>7076</v>
      </c>
      <c r="B893" s="62">
        <v>892</v>
      </c>
      <c r="C893" s="63" t="s">
        <v>45</v>
      </c>
      <c r="D893" s="57" t="s">
        <v>171</v>
      </c>
      <c r="E893" s="42" t="s">
        <v>7077</v>
      </c>
      <c r="F893" s="57" t="s">
        <v>172</v>
      </c>
      <c r="G893" s="58" t="s">
        <v>7219</v>
      </c>
      <c r="H893" s="58" t="s">
        <v>1711</v>
      </c>
      <c r="I893" s="63" t="s">
        <v>22</v>
      </c>
      <c r="J893" s="72">
        <v>3</v>
      </c>
      <c r="K893" s="57">
        <v>0</v>
      </c>
      <c r="L893" s="57">
        <v>6</v>
      </c>
      <c r="M893" s="63">
        <v>3.2</v>
      </c>
    </row>
    <row r="894" s="57" customFormat="1" ht="41.4" spans="1:13">
      <c r="A894" s="57" t="s">
        <v>7076</v>
      </c>
      <c r="B894" s="62">
        <v>893</v>
      </c>
      <c r="C894" s="63" t="s">
        <v>45</v>
      </c>
      <c r="D894" s="57" t="s">
        <v>322</v>
      </c>
      <c r="E894" s="42" t="s">
        <v>7077</v>
      </c>
      <c r="F894" s="57" t="s">
        <v>323</v>
      </c>
      <c r="G894" s="58" t="s">
        <v>7220</v>
      </c>
      <c r="H894" s="58" t="s">
        <v>2162</v>
      </c>
      <c r="I894" s="57" t="s">
        <v>2124</v>
      </c>
      <c r="J894" s="73">
        <v>1.83079</v>
      </c>
      <c r="K894" s="57">
        <v>0</v>
      </c>
      <c r="L894" s="57">
        <v>782</v>
      </c>
      <c r="M894" s="63">
        <v>3.2</v>
      </c>
    </row>
    <row r="895" s="57" customFormat="1" ht="41.4" spans="1:13">
      <c r="A895" s="57" t="s">
        <v>7076</v>
      </c>
      <c r="B895" s="62">
        <v>894</v>
      </c>
      <c r="C895" s="63" t="s">
        <v>45</v>
      </c>
      <c r="D895" s="63" t="s">
        <v>89</v>
      </c>
      <c r="E895" s="42" t="s">
        <v>7077</v>
      </c>
      <c r="F895" s="57" t="s">
        <v>114</v>
      </c>
      <c r="G895" s="58" t="s">
        <v>3338</v>
      </c>
      <c r="H895" s="66" t="s">
        <v>2166</v>
      </c>
      <c r="I895" s="63" t="s">
        <v>22</v>
      </c>
      <c r="J895" s="72">
        <v>3</v>
      </c>
      <c r="K895" s="57">
        <v>0</v>
      </c>
      <c r="L895" s="57">
        <v>1078</v>
      </c>
      <c r="M895" s="63">
        <v>3.2</v>
      </c>
    </row>
    <row r="896" s="57" customFormat="1" ht="41.4" spans="1:13">
      <c r="A896" s="57" t="s">
        <v>7076</v>
      </c>
      <c r="B896" s="62">
        <v>895</v>
      </c>
      <c r="C896" s="63" t="s">
        <v>45</v>
      </c>
      <c r="D896" s="57" t="s">
        <v>53</v>
      </c>
      <c r="E896" s="42" t="s">
        <v>7077</v>
      </c>
      <c r="F896" s="57" t="s">
        <v>55</v>
      </c>
      <c r="G896" s="58" t="s">
        <v>3339</v>
      </c>
      <c r="H896" s="58" t="s">
        <v>2158</v>
      </c>
      <c r="I896" s="63" t="s">
        <v>22</v>
      </c>
      <c r="J896" s="72">
        <v>1</v>
      </c>
      <c r="K896" s="57">
        <v>0</v>
      </c>
      <c r="L896" s="57">
        <v>207</v>
      </c>
      <c r="M896" s="63">
        <v>3.2</v>
      </c>
    </row>
    <row r="897" s="57" customFormat="1" ht="55.2" spans="1:13">
      <c r="A897" s="57" t="s">
        <v>7076</v>
      </c>
      <c r="B897" s="62">
        <v>896</v>
      </c>
      <c r="C897" s="63" t="s">
        <v>45</v>
      </c>
      <c r="D897" s="57" t="s">
        <v>171</v>
      </c>
      <c r="E897" s="42" t="s">
        <v>7077</v>
      </c>
      <c r="F897" s="57" t="s">
        <v>172</v>
      </c>
      <c r="G897" s="58" t="s">
        <v>4456</v>
      </c>
      <c r="H897" s="58" t="s">
        <v>1711</v>
      </c>
      <c r="I897" s="63" t="s">
        <v>22</v>
      </c>
      <c r="J897" s="72">
        <v>3</v>
      </c>
      <c r="K897" s="57">
        <v>0</v>
      </c>
      <c r="L897" s="57">
        <v>4</v>
      </c>
      <c r="M897" s="63">
        <v>3.2</v>
      </c>
    </row>
    <row r="898" s="57" customFormat="1" ht="41.4" spans="1:13">
      <c r="A898" s="57" t="s">
        <v>7076</v>
      </c>
      <c r="B898" s="62">
        <v>897</v>
      </c>
      <c r="C898" s="63" t="s">
        <v>45</v>
      </c>
      <c r="D898" s="57" t="s">
        <v>322</v>
      </c>
      <c r="E898" s="42" t="s">
        <v>7077</v>
      </c>
      <c r="F898" s="57" t="s">
        <v>323</v>
      </c>
      <c r="G898" s="58" t="s">
        <v>3327</v>
      </c>
      <c r="H898" s="58" t="s">
        <v>2162</v>
      </c>
      <c r="I898" s="57" t="s">
        <v>2124</v>
      </c>
      <c r="J898" s="73">
        <v>1.58346</v>
      </c>
      <c r="K898" s="57">
        <v>0</v>
      </c>
      <c r="L898" s="57">
        <v>446</v>
      </c>
      <c r="M898" s="63">
        <v>3.2</v>
      </c>
    </row>
    <row r="899" s="57" customFormat="1" ht="41.4" spans="1:13">
      <c r="A899" s="57" t="s">
        <v>7076</v>
      </c>
      <c r="B899" s="62">
        <v>898</v>
      </c>
      <c r="C899" s="63" t="s">
        <v>45</v>
      </c>
      <c r="D899" s="63" t="s">
        <v>89</v>
      </c>
      <c r="E899" s="42" t="s">
        <v>7077</v>
      </c>
      <c r="F899" s="57" t="s">
        <v>114</v>
      </c>
      <c r="G899" s="58" t="s">
        <v>3338</v>
      </c>
      <c r="H899" s="66" t="s">
        <v>2166</v>
      </c>
      <c r="I899" s="63" t="s">
        <v>22</v>
      </c>
      <c r="J899" s="72">
        <v>3</v>
      </c>
      <c r="K899" s="57">
        <v>0</v>
      </c>
      <c r="L899" s="57">
        <v>1078</v>
      </c>
      <c r="M899" s="63">
        <v>3.2</v>
      </c>
    </row>
    <row r="900" s="57" customFormat="1" ht="41.4" spans="1:13">
      <c r="A900" s="57" t="s">
        <v>7076</v>
      </c>
      <c r="B900" s="62">
        <v>899</v>
      </c>
      <c r="C900" s="63" t="s">
        <v>45</v>
      </c>
      <c r="D900" s="57" t="s">
        <v>53</v>
      </c>
      <c r="E900" s="42" t="s">
        <v>7077</v>
      </c>
      <c r="F900" s="57" t="s">
        <v>55</v>
      </c>
      <c r="G900" s="58" t="s">
        <v>3339</v>
      </c>
      <c r="H900" s="58" t="s">
        <v>2158</v>
      </c>
      <c r="I900" s="63" t="s">
        <v>22</v>
      </c>
      <c r="J900" s="72">
        <v>1</v>
      </c>
      <c r="K900" s="57">
        <v>0</v>
      </c>
      <c r="L900" s="57">
        <v>207</v>
      </c>
      <c r="M900" s="63">
        <v>3.2</v>
      </c>
    </row>
    <row r="901" s="57" customFormat="1" ht="55.2" spans="1:13">
      <c r="A901" s="57" t="s">
        <v>7076</v>
      </c>
      <c r="B901" s="62">
        <v>900</v>
      </c>
      <c r="C901" s="63" t="s">
        <v>45</v>
      </c>
      <c r="D901" s="57" t="s">
        <v>171</v>
      </c>
      <c r="E901" s="42" t="s">
        <v>7077</v>
      </c>
      <c r="F901" s="58" t="s">
        <v>172</v>
      </c>
      <c r="G901" s="58" t="s">
        <v>4456</v>
      </c>
      <c r="H901" s="58" t="s">
        <v>1711</v>
      </c>
      <c r="I901" s="63" t="s">
        <v>22</v>
      </c>
      <c r="J901" s="72">
        <v>3</v>
      </c>
      <c r="K901" s="57">
        <v>0</v>
      </c>
      <c r="L901" s="57">
        <v>4</v>
      </c>
      <c r="M901" s="63">
        <v>3.2</v>
      </c>
    </row>
    <row r="902" s="57" customFormat="1" ht="41.4" spans="1:13">
      <c r="A902" s="57" t="s">
        <v>7076</v>
      </c>
      <c r="B902" s="62">
        <v>901</v>
      </c>
      <c r="C902" s="63" t="s">
        <v>45</v>
      </c>
      <c r="D902" s="57" t="s">
        <v>322</v>
      </c>
      <c r="E902" s="42" t="s">
        <v>7077</v>
      </c>
      <c r="F902" s="58" t="s">
        <v>323</v>
      </c>
      <c r="G902" s="58" t="s">
        <v>3327</v>
      </c>
      <c r="H902" s="58" t="s">
        <v>2162</v>
      </c>
      <c r="I902" s="57" t="s">
        <v>2124</v>
      </c>
      <c r="J902" s="73">
        <v>2.27752</v>
      </c>
      <c r="K902" s="57">
        <v>0</v>
      </c>
      <c r="L902" s="57">
        <v>642</v>
      </c>
      <c r="M902" s="63">
        <v>3.2</v>
      </c>
    </row>
    <row r="903" s="57" customFormat="1" ht="41.4" spans="1:13">
      <c r="A903" s="57" t="s">
        <v>7076</v>
      </c>
      <c r="B903" s="62">
        <v>902</v>
      </c>
      <c r="C903" s="63" t="s">
        <v>45</v>
      </c>
      <c r="D903" s="63" t="s">
        <v>89</v>
      </c>
      <c r="E903" s="42" t="s">
        <v>7077</v>
      </c>
      <c r="F903" s="57" t="s">
        <v>114</v>
      </c>
      <c r="G903" s="58" t="s">
        <v>3338</v>
      </c>
      <c r="H903" s="66" t="s">
        <v>2166</v>
      </c>
      <c r="I903" s="63" t="s">
        <v>22</v>
      </c>
      <c r="J903" s="72">
        <v>3</v>
      </c>
      <c r="K903" s="57">
        <v>0</v>
      </c>
      <c r="L903" s="57">
        <v>1078</v>
      </c>
      <c r="M903" s="63">
        <v>3.2</v>
      </c>
    </row>
    <row r="904" s="57" customFormat="1" ht="41.4" spans="1:13">
      <c r="A904" s="57" t="s">
        <v>7076</v>
      </c>
      <c r="B904" s="62">
        <v>903</v>
      </c>
      <c r="C904" s="63" t="s">
        <v>45</v>
      </c>
      <c r="D904" s="57" t="s">
        <v>53</v>
      </c>
      <c r="E904" s="42" t="s">
        <v>7077</v>
      </c>
      <c r="F904" s="57" t="s">
        <v>55</v>
      </c>
      <c r="G904" s="58" t="s">
        <v>3339</v>
      </c>
      <c r="H904" s="58" t="s">
        <v>2158</v>
      </c>
      <c r="I904" s="63" t="s">
        <v>22</v>
      </c>
      <c r="J904" s="72">
        <v>1</v>
      </c>
      <c r="K904" s="57">
        <v>0</v>
      </c>
      <c r="L904" s="57">
        <v>207</v>
      </c>
      <c r="M904" s="63">
        <v>3.2</v>
      </c>
    </row>
    <row r="905" s="57" customFormat="1" ht="55.2" spans="1:13">
      <c r="A905" s="57" t="s">
        <v>7076</v>
      </c>
      <c r="B905" s="62">
        <v>904</v>
      </c>
      <c r="C905" s="63" t="s">
        <v>45</v>
      </c>
      <c r="D905" s="57" t="s">
        <v>171</v>
      </c>
      <c r="E905" s="42" t="s">
        <v>7077</v>
      </c>
      <c r="F905" s="57" t="s">
        <v>172</v>
      </c>
      <c r="G905" s="58" t="s">
        <v>4456</v>
      </c>
      <c r="H905" s="58" t="s">
        <v>1711</v>
      </c>
      <c r="I905" s="63" t="s">
        <v>22</v>
      </c>
      <c r="J905" s="72">
        <v>3</v>
      </c>
      <c r="K905" s="57">
        <v>0</v>
      </c>
      <c r="L905" s="57">
        <v>4</v>
      </c>
      <c r="M905" s="63">
        <v>3.2</v>
      </c>
    </row>
    <row r="906" s="57" customFormat="1" ht="41.4" spans="1:13">
      <c r="A906" s="57" t="s">
        <v>7076</v>
      </c>
      <c r="B906" s="62">
        <v>905</v>
      </c>
      <c r="C906" s="63" t="s">
        <v>45</v>
      </c>
      <c r="D906" s="57" t="s">
        <v>322</v>
      </c>
      <c r="E906" s="42" t="s">
        <v>7077</v>
      </c>
      <c r="F906" s="57" t="s">
        <v>323</v>
      </c>
      <c r="G906" s="58" t="s">
        <v>3327</v>
      </c>
      <c r="H906" s="58" t="s">
        <v>2162</v>
      </c>
      <c r="I906" s="57" t="s">
        <v>2124</v>
      </c>
      <c r="J906" s="73">
        <v>1.678</v>
      </c>
      <c r="K906" s="57">
        <v>0</v>
      </c>
      <c r="L906" s="57">
        <v>473</v>
      </c>
      <c r="M906" s="63">
        <v>3.2</v>
      </c>
    </row>
    <row r="907" s="57" customFormat="1" ht="41.4" spans="1:13">
      <c r="A907" s="57" t="s">
        <v>7076</v>
      </c>
      <c r="B907" s="62">
        <v>906</v>
      </c>
      <c r="C907" s="63" t="s">
        <v>45</v>
      </c>
      <c r="D907" s="57" t="s">
        <v>53</v>
      </c>
      <c r="E907" s="42" t="s">
        <v>7077</v>
      </c>
      <c r="F907" s="57" t="s">
        <v>289</v>
      </c>
      <c r="G907" s="58" t="s">
        <v>7161</v>
      </c>
      <c r="H907" s="66" t="s">
        <v>2580</v>
      </c>
      <c r="I907" s="63" t="s">
        <v>22</v>
      </c>
      <c r="J907" s="72">
        <v>1</v>
      </c>
      <c r="K907" s="57">
        <v>0</v>
      </c>
      <c r="L907" s="57">
        <v>225</v>
      </c>
      <c r="M907" s="63">
        <v>3.2</v>
      </c>
    </row>
    <row r="908" s="57" customFormat="1" ht="41.4" spans="1:13">
      <c r="A908" s="57" t="s">
        <v>7076</v>
      </c>
      <c r="B908" s="62">
        <v>907</v>
      </c>
      <c r="C908" s="63" t="s">
        <v>45</v>
      </c>
      <c r="D908" s="57" t="s">
        <v>53</v>
      </c>
      <c r="E908" s="42" t="s">
        <v>7077</v>
      </c>
      <c r="F908" s="58" t="s">
        <v>289</v>
      </c>
      <c r="G908" s="58" t="s">
        <v>7221</v>
      </c>
      <c r="H908" s="66" t="s">
        <v>2580</v>
      </c>
      <c r="I908" s="63" t="s">
        <v>22</v>
      </c>
      <c r="J908" s="72">
        <v>1</v>
      </c>
      <c r="K908" s="57">
        <v>0</v>
      </c>
      <c r="L908" s="57">
        <v>123</v>
      </c>
      <c r="M908" s="63">
        <v>3.2</v>
      </c>
    </row>
    <row r="909" s="57" customFormat="1" ht="41.4" spans="1:13">
      <c r="A909" s="57" t="s">
        <v>7076</v>
      </c>
      <c r="B909" s="62">
        <v>908</v>
      </c>
      <c r="C909" s="63" t="s">
        <v>45</v>
      </c>
      <c r="D909" s="63" t="s">
        <v>89</v>
      </c>
      <c r="E909" s="42" t="s">
        <v>7077</v>
      </c>
      <c r="F909" s="57" t="s">
        <v>114</v>
      </c>
      <c r="G909" s="58" t="s">
        <v>4415</v>
      </c>
      <c r="H909" s="66" t="s">
        <v>2166</v>
      </c>
      <c r="I909" s="63" t="s">
        <v>22</v>
      </c>
      <c r="J909" s="72">
        <v>2</v>
      </c>
      <c r="K909" s="57">
        <v>0</v>
      </c>
      <c r="L909" s="57">
        <v>936</v>
      </c>
      <c r="M909" s="63">
        <v>3.2</v>
      </c>
    </row>
    <row r="910" s="57" customFormat="1" ht="41.4" spans="1:13">
      <c r="A910" s="57" t="s">
        <v>7076</v>
      </c>
      <c r="B910" s="62">
        <v>909</v>
      </c>
      <c r="C910" s="63" t="s">
        <v>45</v>
      </c>
      <c r="D910" s="63" t="s">
        <v>89</v>
      </c>
      <c r="E910" s="42" t="s">
        <v>7077</v>
      </c>
      <c r="F910" s="57" t="s">
        <v>114</v>
      </c>
      <c r="G910" s="58" t="s">
        <v>7207</v>
      </c>
      <c r="H910" s="66" t="s">
        <v>2166</v>
      </c>
      <c r="I910" s="63" t="s">
        <v>22</v>
      </c>
      <c r="J910" s="72">
        <v>10</v>
      </c>
      <c r="K910" s="57">
        <v>0</v>
      </c>
      <c r="L910" s="57">
        <v>6064</v>
      </c>
      <c r="M910" s="63">
        <v>3.2</v>
      </c>
    </row>
    <row r="911" s="57" customFormat="1" ht="41.4" spans="1:13">
      <c r="A911" s="57" t="s">
        <v>7076</v>
      </c>
      <c r="B911" s="62">
        <v>910</v>
      </c>
      <c r="C911" s="63" t="s">
        <v>45</v>
      </c>
      <c r="D911" s="57" t="s">
        <v>53</v>
      </c>
      <c r="E911" s="42" t="s">
        <v>7077</v>
      </c>
      <c r="F911" s="57" t="s">
        <v>55</v>
      </c>
      <c r="G911" s="58" t="s">
        <v>7218</v>
      </c>
      <c r="H911" s="58" t="s">
        <v>2158</v>
      </c>
      <c r="I911" s="63" t="s">
        <v>22</v>
      </c>
      <c r="J911" s="72">
        <v>8</v>
      </c>
      <c r="K911" s="57">
        <v>0</v>
      </c>
      <c r="L911" s="57">
        <v>3339</v>
      </c>
      <c r="M911" s="63">
        <v>3.2</v>
      </c>
    </row>
    <row r="912" s="57" customFormat="1" ht="41.4" spans="1:13">
      <c r="A912" s="57" t="s">
        <v>7076</v>
      </c>
      <c r="B912" s="62">
        <v>911</v>
      </c>
      <c r="C912" s="63" t="s">
        <v>45</v>
      </c>
      <c r="D912" s="57" t="s">
        <v>53</v>
      </c>
      <c r="E912" s="42" t="s">
        <v>7077</v>
      </c>
      <c r="F912" s="57" t="s">
        <v>249</v>
      </c>
      <c r="G912" s="58" t="s">
        <v>7222</v>
      </c>
      <c r="H912" s="58" t="s">
        <v>2158</v>
      </c>
      <c r="I912" s="63" t="s">
        <v>22</v>
      </c>
      <c r="J912" s="72">
        <v>2</v>
      </c>
      <c r="K912" s="57">
        <v>0</v>
      </c>
      <c r="L912" s="57">
        <v>319</v>
      </c>
      <c r="M912" s="63">
        <v>3.2</v>
      </c>
    </row>
    <row r="913" s="57" customFormat="1" ht="41.4" spans="1:13">
      <c r="A913" s="57" t="s">
        <v>7076</v>
      </c>
      <c r="B913" s="62">
        <v>912</v>
      </c>
      <c r="C913" s="63" t="s">
        <v>45</v>
      </c>
      <c r="D913" s="57" t="s">
        <v>53</v>
      </c>
      <c r="E913" s="42" t="s">
        <v>7077</v>
      </c>
      <c r="F913" s="57" t="s">
        <v>304</v>
      </c>
      <c r="G913" s="58" t="s">
        <v>7223</v>
      </c>
      <c r="H913" s="58" t="s">
        <v>2158</v>
      </c>
      <c r="I913" s="63" t="s">
        <v>22</v>
      </c>
      <c r="J913" s="72">
        <v>1</v>
      </c>
      <c r="K913" s="57">
        <v>0</v>
      </c>
      <c r="L913" s="57">
        <v>459</v>
      </c>
      <c r="M913" s="63">
        <v>3.2</v>
      </c>
    </row>
    <row r="914" s="57" customFormat="1" ht="41.4" spans="1:13">
      <c r="A914" s="57" t="s">
        <v>7076</v>
      </c>
      <c r="B914" s="62">
        <v>913</v>
      </c>
      <c r="C914" s="63" t="s">
        <v>45</v>
      </c>
      <c r="D914" s="57" t="s">
        <v>53</v>
      </c>
      <c r="E914" s="42" t="s">
        <v>7077</v>
      </c>
      <c r="F914" s="57" t="s">
        <v>304</v>
      </c>
      <c r="G914" s="58" t="s">
        <v>7224</v>
      </c>
      <c r="H914" s="58" t="s">
        <v>2158</v>
      </c>
      <c r="I914" s="63" t="s">
        <v>22</v>
      </c>
      <c r="J914" s="72">
        <v>1</v>
      </c>
      <c r="K914" s="57">
        <v>0</v>
      </c>
      <c r="L914" s="57">
        <v>433</v>
      </c>
      <c r="M914" s="63">
        <v>3.2</v>
      </c>
    </row>
    <row r="915" s="57" customFormat="1" ht="55.2" spans="1:13">
      <c r="A915" s="57" t="s">
        <v>7076</v>
      </c>
      <c r="B915" s="62">
        <v>914</v>
      </c>
      <c r="C915" s="63" t="s">
        <v>45</v>
      </c>
      <c r="D915" s="57" t="s">
        <v>171</v>
      </c>
      <c r="E915" s="42" t="s">
        <v>7077</v>
      </c>
      <c r="F915" s="58" t="s">
        <v>172</v>
      </c>
      <c r="G915" s="58" t="s">
        <v>4418</v>
      </c>
      <c r="H915" s="58" t="s">
        <v>1711</v>
      </c>
      <c r="I915" s="63" t="s">
        <v>22</v>
      </c>
      <c r="J915" s="72">
        <v>4</v>
      </c>
      <c r="K915" s="57">
        <v>0</v>
      </c>
      <c r="L915" s="57">
        <v>6</v>
      </c>
      <c r="M915" s="63">
        <v>3.2</v>
      </c>
    </row>
    <row r="916" s="57" customFormat="1" ht="55.2" spans="1:13">
      <c r="A916" s="57" t="s">
        <v>7076</v>
      </c>
      <c r="B916" s="62">
        <v>915</v>
      </c>
      <c r="C916" s="63" t="s">
        <v>45</v>
      </c>
      <c r="D916" s="57" t="s">
        <v>171</v>
      </c>
      <c r="E916" s="42" t="s">
        <v>7077</v>
      </c>
      <c r="F916" s="57" t="s">
        <v>172</v>
      </c>
      <c r="G916" s="58" t="s">
        <v>7219</v>
      </c>
      <c r="H916" s="58" t="s">
        <v>1711</v>
      </c>
      <c r="I916" s="63" t="s">
        <v>22</v>
      </c>
      <c r="J916" s="72">
        <v>11</v>
      </c>
      <c r="K916" s="57">
        <v>0</v>
      </c>
      <c r="L916" s="57">
        <v>23</v>
      </c>
      <c r="M916" s="63">
        <v>3.2</v>
      </c>
    </row>
    <row r="917" s="57" customFormat="1" ht="41.4" spans="1:13">
      <c r="A917" s="57" t="s">
        <v>7076</v>
      </c>
      <c r="B917" s="62">
        <v>916</v>
      </c>
      <c r="C917" s="63" t="s">
        <v>45</v>
      </c>
      <c r="D917" s="57" t="s">
        <v>53</v>
      </c>
      <c r="E917" s="42" t="s">
        <v>7077</v>
      </c>
      <c r="F917" s="57" t="s">
        <v>236</v>
      </c>
      <c r="G917" s="58" t="s">
        <v>7225</v>
      </c>
      <c r="H917" s="66" t="s">
        <v>2166</v>
      </c>
      <c r="I917" s="63" t="s">
        <v>22</v>
      </c>
      <c r="J917" s="72">
        <v>13</v>
      </c>
      <c r="K917" s="57">
        <v>0</v>
      </c>
      <c r="L917" s="57">
        <v>9</v>
      </c>
      <c r="M917" s="63">
        <v>3.2</v>
      </c>
    </row>
    <row r="918" s="57" customFormat="1" ht="41.4" spans="1:13">
      <c r="A918" s="57" t="s">
        <v>7076</v>
      </c>
      <c r="B918" s="62">
        <v>917</v>
      </c>
      <c r="C918" s="63" t="s">
        <v>45</v>
      </c>
      <c r="D918" s="57" t="s">
        <v>53</v>
      </c>
      <c r="E918" s="42" t="s">
        <v>7077</v>
      </c>
      <c r="F918" s="57" t="s">
        <v>236</v>
      </c>
      <c r="G918" s="58" t="s">
        <v>7226</v>
      </c>
      <c r="H918" s="66" t="s">
        <v>2166</v>
      </c>
      <c r="I918" s="63" t="s">
        <v>22</v>
      </c>
      <c r="J918" s="72">
        <v>1</v>
      </c>
      <c r="K918" s="57">
        <v>0</v>
      </c>
      <c r="L918" s="57">
        <v>2</v>
      </c>
      <c r="M918" s="63">
        <v>3.2</v>
      </c>
    </row>
    <row r="919" s="57" customFormat="1" ht="41.4" spans="1:13">
      <c r="A919" s="57" t="s">
        <v>7076</v>
      </c>
      <c r="B919" s="62">
        <v>918</v>
      </c>
      <c r="C919" s="63" t="s">
        <v>45</v>
      </c>
      <c r="D919" s="57" t="s">
        <v>53</v>
      </c>
      <c r="E919" s="42" t="s">
        <v>7077</v>
      </c>
      <c r="F919" s="57" t="s">
        <v>236</v>
      </c>
      <c r="G919" s="58" t="s">
        <v>7227</v>
      </c>
      <c r="H919" s="66" t="s">
        <v>2166</v>
      </c>
      <c r="I919" s="63" t="s">
        <v>22</v>
      </c>
      <c r="J919" s="72">
        <v>1</v>
      </c>
      <c r="K919" s="57">
        <v>0</v>
      </c>
      <c r="L919" s="57">
        <v>3</v>
      </c>
      <c r="M919" s="63">
        <v>3.2</v>
      </c>
    </row>
    <row r="920" s="57" customFormat="1" ht="41.4" spans="1:13">
      <c r="A920" s="57" t="s">
        <v>7076</v>
      </c>
      <c r="B920" s="62">
        <v>919</v>
      </c>
      <c r="C920" s="63" t="s">
        <v>45</v>
      </c>
      <c r="D920" s="57" t="s">
        <v>322</v>
      </c>
      <c r="E920" s="42" t="s">
        <v>7077</v>
      </c>
      <c r="F920" s="57" t="s">
        <v>323</v>
      </c>
      <c r="G920" s="58" t="s">
        <v>4421</v>
      </c>
      <c r="H920" s="58" t="s">
        <v>2162</v>
      </c>
      <c r="I920" s="57" t="s">
        <v>2124</v>
      </c>
      <c r="J920" s="73">
        <v>0.4</v>
      </c>
      <c r="K920" s="57">
        <v>0</v>
      </c>
      <c r="L920" s="57">
        <v>131</v>
      </c>
      <c r="M920" s="63">
        <v>3.2</v>
      </c>
    </row>
    <row r="921" s="57" customFormat="1" ht="41.4" spans="1:13">
      <c r="A921" s="57" t="s">
        <v>7076</v>
      </c>
      <c r="B921" s="62">
        <v>920</v>
      </c>
      <c r="C921" s="63" t="s">
        <v>45</v>
      </c>
      <c r="D921" s="57" t="s">
        <v>322</v>
      </c>
      <c r="E921" s="42" t="s">
        <v>7077</v>
      </c>
      <c r="F921" s="57" t="s">
        <v>323</v>
      </c>
      <c r="G921" s="58" t="s">
        <v>7220</v>
      </c>
      <c r="H921" s="58" t="s">
        <v>2162</v>
      </c>
      <c r="I921" s="57" t="s">
        <v>2124</v>
      </c>
      <c r="J921" s="73">
        <v>22.364</v>
      </c>
      <c r="K921" s="57">
        <v>0</v>
      </c>
      <c r="L921" s="57">
        <v>9549</v>
      </c>
      <c r="M921" s="63">
        <v>3.2</v>
      </c>
    </row>
    <row r="922" s="57" customFormat="1" ht="41.4" spans="1:13">
      <c r="A922" s="57" t="s">
        <v>7076</v>
      </c>
      <c r="B922" s="62">
        <v>921</v>
      </c>
      <c r="C922" s="63" t="s">
        <v>45</v>
      </c>
      <c r="D922" s="63" t="s">
        <v>89</v>
      </c>
      <c r="E922" s="42" t="s">
        <v>7077</v>
      </c>
      <c r="F922" s="57" t="s">
        <v>114</v>
      </c>
      <c r="G922" s="58" t="s">
        <v>4415</v>
      </c>
      <c r="H922" s="66" t="s">
        <v>2166</v>
      </c>
      <c r="I922" s="63" t="s">
        <v>22</v>
      </c>
      <c r="J922" s="72">
        <v>3</v>
      </c>
      <c r="K922" s="57">
        <v>0</v>
      </c>
      <c r="L922" s="57">
        <v>1404</v>
      </c>
      <c r="M922" s="63">
        <v>3.2</v>
      </c>
    </row>
    <row r="923" s="57" customFormat="1" ht="41.4" spans="1:13">
      <c r="A923" s="57" t="s">
        <v>7076</v>
      </c>
      <c r="B923" s="62">
        <v>922</v>
      </c>
      <c r="C923" s="63" t="s">
        <v>45</v>
      </c>
      <c r="D923" s="57" t="s">
        <v>53</v>
      </c>
      <c r="E923" s="42" t="s">
        <v>7077</v>
      </c>
      <c r="F923" s="57" t="s">
        <v>55</v>
      </c>
      <c r="G923" s="58" t="s">
        <v>4416</v>
      </c>
      <c r="H923" s="58" t="s">
        <v>2158</v>
      </c>
      <c r="I923" s="63" t="s">
        <v>22</v>
      </c>
      <c r="J923" s="72">
        <v>2</v>
      </c>
      <c r="K923" s="57">
        <v>0</v>
      </c>
      <c r="L923" s="57">
        <v>560</v>
      </c>
      <c r="M923" s="63">
        <v>3.2</v>
      </c>
    </row>
    <row r="924" s="57" customFormat="1" ht="41.4" spans="1:13">
      <c r="A924" s="57" t="s">
        <v>7076</v>
      </c>
      <c r="B924" s="62">
        <v>923</v>
      </c>
      <c r="C924" s="63" t="s">
        <v>45</v>
      </c>
      <c r="D924" s="57" t="s">
        <v>53</v>
      </c>
      <c r="E924" s="42" t="s">
        <v>7077</v>
      </c>
      <c r="F924" s="57" t="s">
        <v>304</v>
      </c>
      <c r="G924" s="58" t="s">
        <v>6508</v>
      </c>
      <c r="H924" s="58" t="s">
        <v>2158</v>
      </c>
      <c r="I924" s="63" t="s">
        <v>22</v>
      </c>
      <c r="J924" s="72">
        <v>1</v>
      </c>
      <c r="K924" s="57">
        <v>0</v>
      </c>
      <c r="L924" s="57">
        <v>326</v>
      </c>
      <c r="M924" s="63">
        <v>3.2</v>
      </c>
    </row>
    <row r="925" s="57" customFormat="1" ht="41.4" spans="1:13">
      <c r="A925" s="57" t="s">
        <v>7076</v>
      </c>
      <c r="B925" s="62">
        <v>924</v>
      </c>
      <c r="C925" s="63" t="s">
        <v>45</v>
      </c>
      <c r="D925" s="57" t="s">
        <v>53</v>
      </c>
      <c r="E925" s="42" t="s">
        <v>7077</v>
      </c>
      <c r="F925" s="57" t="s">
        <v>304</v>
      </c>
      <c r="G925" s="58" t="s">
        <v>7228</v>
      </c>
      <c r="H925" s="58" t="s">
        <v>2158</v>
      </c>
      <c r="I925" s="63" t="s">
        <v>22</v>
      </c>
      <c r="J925" s="72">
        <v>1</v>
      </c>
      <c r="K925" s="57">
        <v>0</v>
      </c>
      <c r="L925" s="57">
        <v>315</v>
      </c>
      <c r="M925" s="63">
        <v>3.2</v>
      </c>
    </row>
    <row r="926" s="57" customFormat="1" ht="55.2" spans="1:13">
      <c r="A926" s="57" t="s">
        <v>7076</v>
      </c>
      <c r="B926" s="62">
        <v>925</v>
      </c>
      <c r="C926" s="63" t="s">
        <v>45</v>
      </c>
      <c r="D926" s="57" t="s">
        <v>171</v>
      </c>
      <c r="E926" s="42" t="s">
        <v>7077</v>
      </c>
      <c r="F926" s="57" t="s">
        <v>172</v>
      </c>
      <c r="G926" s="58" t="s">
        <v>4418</v>
      </c>
      <c r="H926" s="58" t="s">
        <v>1711</v>
      </c>
      <c r="I926" s="63" t="s">
        <v>22</v>
      </c>
      <c r="J926" s="72">
        <v>3</v>
      </c>
      <c r="K926" s="57">
        <v>0</v>
      </c>
      <c r="L926" s="57">
        <v>5</v>
      </c>
      <c r="M926" s="63">
        <v>3.2</v>
      </c>
    </row>
    <row r="927" s="57" customFormat="1" ht="41.4" spans="1:13">
      <c r="A927" s="57" t="s">
        <v>7076</v>
      </c>
      <c r="B927" s="62">
        <v>926</v>
      </c>
      <c r="C927" s="63" t="s">
        <v>45</v>
      </c>
      <c r="D927" s="57" t="s">
        <v>322</v>
      </c>
      <c r="E927" s="42" t="s">
        <v>7077</v>
      </c>
      <c r="F927" s="57" t="s">
        <v>323</v>
      </c>
      <c r="G927" s="58" t="s">
        <v>4421</v>
      </c>
      <c r="H927" s="58" t="s">
        <v>2162</v>
      </c>
      <c r="I927" s="57" t="s">
        <v>2124</v>
      </c>
      <c r="J927" s="73">
        <v>14.8351</v>
      </c>
      <c r="K927" s="57">
        <v>0</v>
      </c>
      <c r="L927" s="57">
        <v>4849</v>
      </c>
      <c r="M927" s="63">
        <v>3.2</v>
      </c>
    </row>
    <row r="928" s="57" customFormat="1" ht="41.4" spans="1:13">
      <c r="A928" s="57" t="s">
        <v>7076</v>
      </c>
      <c r="B928" s="62">
        <v>927</v>
      </c>
      <c r="C928" s="63" t="s">
        <v>45</v>
      </c>
      <c r="D928" s="63" t="s">
        <v>89</v>
      </c>
      <c r="E928" s="42" t="s">
        <v>7077</v>
      </c>
      <c r="F928" s="57" t="s">
        <v>114</v>
      </c>
      <c r="G928" s="58" t="s">
        <v>4415</v>
      </c>
      <c r="H928" s="66" t="s">
        <v>2166</v>
      </c>
      <c r="I928" s="63" t="s">
        <v>22</v>
      </c>
      <c r="J928" s="72">
        <v>3</v>
      </c>
      <c r="K928" s="57">
        <v>0</v>
      </c>
      <c r="L928" s="57">
        <v>1404</v>
      </c>
      <c r="M928" s="63">
        <v>3.2</v>
      </c>
    </row>
    <row r="929" s="57" customFormat="1" ht="41.4" spans="1:13">
      <c r="A929" s="57" t="s">
        <v>7076</v>
      </c>
      <c r="B929" s="62">
        <v>928</v>
      </c>
      <c r="C929" s="63" t="s">
        <v>45</v>
      </c>
      <c r="D929" s="57" t="s">
        <v>53</v>
      </c>
      <c r="E929" s="42" t="s">
        <v>7077</v>
      </c>
      <c r="F929" s="58" t="s">
        <v>55</v>
      </c>
      <c r="G929" s="58" t="s">
        <v>4416</v>
      </c>
      <c r="H929" s="58" t="s">
        <v>2158</v>
      </c>
      <c r="I929" s="63" t="s">
        <v>22</v>
      </c>
      <c r="J929" s="72">
        <v>3</v>
      </c>
      <c r="K929" s="57">
        <v>0</v>
      </c>
      <c r="L929" s="57">
        <v>840</v>
      </c>
      <c r="M929" s="63">
        <v>3.2</v>
      </c>
    </row>
    <row r="930" s="57" customFormat="1" ht="55.2" spans="1:13">
      <c r="A930" s="57" t="s">
        <v>7076</v>
      </c>
      <c r="B930" s="62">
        <v>929</v>
      </c>
      <c r="C930" s="63" t="s">
        <v>45</v>
      </c>
      <c r="D930" s="57" t="s">
        <v>171</v>
      </c>
      <c r="E930" s="42" t="s">
        <v>7077</v>
      </c>
      <c r="F930" s="57" t="s">
        <v>172</v>
      </c>
      <c r="G930" s="58" t="s">
        <v>4418</v>
      </c>
      <c r="H930" s="58" t="s">
        <v>1711</v>
      </c>
      <c r="I930" s="63" t="s">
        <v>22</v>
      </c>
      <c r="J930" s="72">
        <v>3</v>
      </c>
      <c r="K930" s="57">
        <v>0</v>
      </c>
      <c r="L930" s="57">
        <v>5</v>
      </c>
      <c r="M930" s="63">
        <v>3.2</v>
      </c>
    </row>
    <row r="931" s="57" customFormat="1" ht="41.4" spans="1:13">
      <c r="A931" s="57" t="s">
        <v>7076</v>
      </c>
      <c r="B931" s="62">
        <v>930</v>
      </c>
      <c r="C931" s="63" t="s">
        <v>45</v>
      </c>
      <c r="D931" s="57" t="s">
        <v>53</v>
      </c>
      <c r="E931" s="42" t="s">
        <v>7077</v>
      </c>
      <c r="F931" s="57" t="s">
        <v>236</v>
      </c>
      <c r="G931" s="58" t="s">
        <v>4419</v>
      </c>
      <c r="H931" s="66" t="s">
        <v>2166</v>
      </c>
      <c r="I931" s="63" t="s">
        <v>22</v>
      </c>
      <c r="J931" s="72">
        <v>7</v>
      </c>
      <c r="K931" s="57">
        <v>0</v>
      </c>
      <c r="L931" s="57">
        <v>5</v>
      </c>
      <c r="M931" s="63">
        <v>3.2</v>
      </c>
    </row>
    <row r="932" s="57" customFormat="1" ht="41.4" spans="1:13">
      <c r="A932" s="57" t="s">
        <v>7076</v>
      </c>
      <c r="B932" s="62">
        <v>931</v>
      </c>
      <c r="C932" s="63" t="s">
        <v>45</v>
      </c>
      <c r="D932" s="57" t="s">
        <v>53</v>
      </c>
      <c r="E932" s="42" t="s">
        <v>7077</v>
      </c>
      <c r="F932" s="57" t="s">
        <v>236</v>
      </c>
      <c r="G932" s="58" t="s">
        <v>4420</v>
      </c>
      <c r="H932" s="66" t="s">
        <v>2166</v>
      </c>
      <c r="I932" s="63" t="s">
        <v>22</v>
      </c>
      <c r="J932" s="72">
        <v>1</v>
      </c>
      <c r="K932" s="57">
        <v>0</v>
      </c>
      <c r="L932" s="57">
        <v>2</v>
      </c>
      <c r="M932" s="63">
        <v>3.2</v>
      </c>
    </row>
    <row r="933" s="57" customFormat="1" ht="41.4" spans="1:13">
      <c r="A933" s="57" t="s">
        <v>7076</v>
      </c>
      <c r="B933" s="62">
        <v>932</v>
      </c>
      <c r="C933" s="63" t="s">
        <v>45</v>
      </c>
      <c r="D933" s="57" t="s">
        <v>53</v>
      </c>
      <c r="E933" s="42" t="s">
        <v>7077</v>
      </c>
      <c r="F933" s="57" t="s">
        <v>236</v>
      </c>
      <c r="G933" s="58" t="s">
        <v>7229</v>
      </c>
      <c r="H933" s="66" t="s">
        <v>2166</v>
      </c>
      <c r="I933" s="63" t="s">
        <v>22</v>
      </c>
      <c r="J933" s="72">
        <v>1</v>
      </c>
      <c r="K933" s="57">
        <v>0</v>
      </c>
      <c r="L933" s="57">
        <v>3</v>
      </c>
      <c r="M933" s="63">
        <v>3.2</v>
      </c>
    </row>
    <row r="934" s="57" customFormat="1" ht="41.4" spans="1:13">
      <c r="A934" s="57" t="s">
        <v>7076</v>
      </c>
      <c r="B934" s="62">
        <v>933</v>
      </c>
      <c r="C934" s="63" t="s">
        <v>45</v>
      </c>
      <c r="D934" s="57" t="s">
        <v>322</v>
      </c>
      <c r="E934" s="42" t="s">
        <v>7077</v>
      </c>
      <c r="F934" s="58" t="s">
        <v>323</v>
      </c>
      <c r="G934" s="58" t="s">
        <v>4421</v>
      </c>
      <c r="H934" s="58" t="s">
        <v>2162</v>
      </c>
      <c r="I934" s="57" t="s">
        <v>2124</v>
      </c>
      <c r="J934" s="73">
        <v>11.3512</v>
      </c>
      <c r="K934" s="57">
        <v>0</v>
      </c>
      <c r="L934" s="57">
        <v>3711</v>
      </c>
      <c r="M934" s="63">
        <v>3.2</v>
      </c>
    </row>
    <row r="935" s="57" customFormat="1" ht="41.4" spans="1:13">
      <c r="A935" s="57" t="s">
        <v>7076</v>
      </c>
      <c r="B935" s="62">
        <v>934</v>
      </c>
      <c r="C935" s="63" t="s">
        <v>45</v>
      </c>
      <c r="D935" s="57" t="s">
        <v>53</v>
      </c>
      <c r="E935" s="42" t="s">
        <v>7077</v>
      </c>
      <c r="F935" s="57" t="s">
        <v>289</v>
      </c>
      <c r="G935" s="58" t="s">
        <v>7161</v>
      </c>
      <c r="H935" s="66" t="s">
        <v>2580</v>
      </c>
      <c r="I935" s="63" t="s">
        <v>22</v>
      </c>
      <c r="J935" s="72">
        <v>1</v>
      </c>
      <c r="K935" s="57">
        <v>0</v>
      </c>
      <c r="L935" s="57">
        <v>225</v>
      </c>
      <c r="M935" s="63">
        <v>3.2</v>
      </c>
    </row>
    <row r="936" s="57" customFormat="1" ht="41.4" spans="1:13">
      <c r="A936" s="57" t="s">
        <v>7076</v>
      </c>
      <c r="B936" s="62">
        <v>935</v>
      </c>
      <c r="C936" s="63" t="s">
        <v>45</v>
      </c>
      <c r="D936" s="57" t="s">
        <v>53</v>
      </c>
      <c r="E936" s="42" t="s">
        <v>7077</v>
      </c>
      <c r="F936" s="57" t="s">
        <v>289</v>
      </c>
      <c r="G936" s="58" t="s">
        <v>7230</v>
      </c>
      <c r="H936" s="66" t="s">
        <v>2580</v>
      </c>
      <c r="I936" s="63" t="s">
        <v>22</v>
      </c>
      <c r="J936" s="72">
        <v>1</v>
      </c>
      <c r="K936" s="57">
        <v>0</v>
      </c>
      <c r="L936" s="57">
        <v>195</v>
      </c>
      <c r="M936" s="63">
        <v>3.2</v>
      </c>
    </row>
    <row r="937" s="57" customFormat="1" ht="41.4" spans="1:13">
      <c r="A937" s="57" t="s">
        <v>7076</v>
      </c>
      <c r="B937" s="62">
        <v>936</v>
      </c>
      <c r="C937" s="63" t="s">
        <v>45</v>
      </c>
      <c r="D937" s="63" t="s">
        <v>89</v>
      </c>
      <c r="E937" s="42" t="s">
        <v>7077</v>
      </c>
      <c r="F937" s="57" t="s">
        <v>114</v>
      </c>
      <c r="G937" s="58" t="s">
        <v>4415</v>
      </c>
      <c r="H937" s="66" t="s">
        <v>2166</v>
      </c>
      <c r="I937" s="63" t="s">
        <v>22</v>
      </c>
      <c r="J937" s="72">
        <v>2</v>
      </c>
      <c r="K937" s="57">
        <v>0</v>
      </c>
      <c r="L937" s="57">
        <v>936</v>
      </c>
      <c r="M937" s="63">
        <v>3.2</v>
      </c>
    </row>
    <row r="938" s="57" customFormat="1" ht="41.4" spans="1:13">
      <c r="A938" s="57" t="s">
        <v>7076</v>
      </c>
      <c r="B938" s="62">
        <v>937</v>
      </c>
      <c r="C938" s="63" t="s">
        <v>45</v>
      </c>
      <c r="D938" s="63" t="s">
        <v>89</v>
      </c>
      <c r="E938" s="42" t="s">
        <v>7077</v>
      </c>
      <c r="F938" s="57" t="s">
        <v>114</v>
      </c>
      <c r="G938" s="58" t="s">
        <v>7207</v>
      </c>
      <c r="H938" s="66" t="s">
        <v>2166</v>
      </c>
      <c r="I938" s="63" t="s">
        <v>22</v>
      </c>
      <c r="J938" s="72">
        <v>10</v>
      </c>
      <c r="K938" s="57">
        <v>0</v>
      </c>
      <c r="L938" s="57">
        <v>6064</v>
      </c>
      <c r="M938" s="63">
        <v>3.2</v>
      </c>
    </row>
    <row r="939" s="57" customFormat="1" ht="41.4" spans="1:13">
      <c r="A939" s="57" t="s">
        <v>7076</v>
      </c>
      <c r="B939" s="62">
        <v>938</v>
      </c>
      <c r="C939" s="63" t="s">
        <v>45</v>
      </c>
      <c r="D939" s="57" t="s">
        <v>53</v>
      </c>
      <c r="E939" s="42" t="s">
        <v>7077</v>
      </c>
      <c r="F939" s="57" t="s">
        <v>55</v>
      </c>
      <c r="G939" s="58" t="s">
        <v>7218</v>
      </c>
      <c r="H939" s="58" t="s">
        <v>2158</v>
      </c>
      <c r="I939" s="63" t="s">
        <v>22</v>
      </c>
      <c r="J939" s="72">
        <v>7</v>
      </c>
      <c r="K939" s="57">
        <v>0</v>
      </c>
      <c r="L939" s="57">
        <v>2922</v>
      </c>
      <c r="M939" s="63">
        <v>3.2</v>
      </c>
    </row>
    <row r="940" s="57" customFormat="1" ht="41.4" spans="1:13">
      <c r="A940" s="57" t="s">
        <v>7076</v>
      </c>
      <c r="B940" s="62">
        <v>939</v>
      </c>
      <c r="C940" s="63" t="s">
        <v>45</v>
      </c>
      <c r="D940" s="57" t="s">
        <v>53</v>
      </c>
      <c r="E940" s="42" t="s">
        <v>7077</v>
      </c>
      <c r="F940" s="57" t="s">
        <v>249</v>
      </c>
      <c r="G940" s="58" t="s">
        <v>7222</v>
      </c>
      <c r="H940" s="58" t="s">
        <v>2158</v>
      </c>
      <c r="I940" s="63" t="s">
        <v>22</v>
      </c>
      <c r="J940" s="72">
        <v>2</v>
      </c>
      <c r="K940" s="57">
        <v>0</v>
      </c>
      <c r="L940" s="57">
        <v>319</v>
      </c>
      <c r="M940" s="63">
        <v>3.2</v>
      </c>
    </row>
    <row r="941" s="57" customFormat="1" ht="41.4" spans="1:13">
      <c r="A941" s="57" t="s">
        <v>7076</v>
      </c>
      <c r="B941" s="62">
        <v>940</v>
      </c>
      <c r="C941" s="63" t="s">
        <v>45</v>
      </c>
      <c r="D941" s="57" t="s">
        <v>53</v>
      </c>
      <c r="E941" s="42" t="s">
        <v>7077</v>
      </c>
      <c r="F941" s="58" t="s">
        <v>304</v>
      </c>
      <c r="G941" s="58" t="s">
        <v>7223</v>
      </c>
      <c r="H941" s="58" t="s">
        <v>2158</v>
      </c>
      <c r="I941" s="63" t="s">
        <v>22</v>
      </c>
      <c r="J941" s="72">
        <v>1</v>
      </c>
      <c r="K941" s="57">
        <v>0</v>
      </c>
      <c r="L941" s="57">
        <v>459</v>
      </c>
      <c r="M941" s="63">
        <v>3.2</v>
      </c>
    </row>
    <row r="942" s="57" customFormat="1" ht="41.4" spans="1:13">
      <c r="A942" s="57" t="s">
        <v>7076</v>
      </c>
      <c r="B942" s="62">
        <v>941</v>
      </c>
      <c r="C942" s="63" t="s">
        <v>45</v>
      </c>
      <c r="D942" s="57" t="s">
        <v>53</v>
      </c>
      <c r="E942" s="42" t="s">
        <v>7077</v>
      </c>
      <c r="F942" s="57" t="s">
        <v>304</v>
      </c>
      <c r="G942" s="58" t="s">
        <v>7224</v>
      </c>
      <c r="H942" s="58" t="s">
        <v>2158</v>
      </c>
      <c r="I942" s="63" t="s">
        <v>22</v>
      </c>
      <c r="J942" s="72">
        <v>1</v>
      </c>
      <c r="K942" s="57">
        <v>0</v>
      </c>
      <c r="L942" s="57">
        <v>433</v>
      </c>
      <c r="M942" s="63">
        <v>3.2</v>
      </c>
    </row>
    <row r="943" s="57" customFormat="1" ht="55.2" spans="1:13">
      <c r="A943" s="57" t="s">
        <v>7076</v>
      </c>
      <c r="B943" s="62">
        <v>942</v>
      </c>
      <c r="C943" s="63" t="s">
        <v>45</v>
      </c>
      <c r="D943" s="57" t="s">
        <v>171</v>
      </c>
      <c r="E943" s="42" t="s">
        <v>7077</v>
      </c>
      <c r="F943" s="57" t="s">
        <v>172</v>
      </c>
      <c r="G943" s="58" t="s">
        <v>4418</v>
      </c>
      <c r="H943" s="58" t="s">
        <v>1711</v>
      </c>
      <c r="I943" s="63" t="s">
        <v>22</v>
      </c>
      <c r="J943" s="72">
        <v>4</v>
      </c>
      <c r="K943" s="57">
        <v>0</v>
      </c>
      <c r="L943" s="57">
        <v>6</v>
      </c>
      <c r="M943" s="63">
        <v>3.2</v>
      </c>
    </row>
    <row r="944" s="57" customFormat="1" ht="55.2" spans="1:13">
      <c r="A944" s="57" t="s">
        <v>7076</v>
      </c>
      <c r="B944" s="62">
        <v>943</v>
      </c>
      <c r="C944" s="63" t="s">
        <v>45</v>
      </c>
      <c r="D944" s="57" t="s">
        <v>171</v>
      </c>
      <c r="E944" s="42" t="s">
        <v>7077</v>
      </c>
      <c r="F944" s="57" t="s">
        <v>172</v>
      </c>
      <c r="G944" s="58" t="s">
        <v>7219</v>
      </c>
      <c r="H944" s="58" t="s">
        <v>1711</v>
      </c>
      <c r="I944" s="63" t="s">
        <v>22</v>
      </c>
      <c r="J944" s="72">
        <v>11</v>
      </c>
      <c r="K944" s="57">
        <v>0</v>
      </c>
      <c r="L944" s="57">
        <v>23</v>
      </c>
      <c r="M944" s="63">
        <v>3.2</v>
      </c>
    </row>
    <row r="945" s="57" customFormat="1" ht="41.4" spans="1:13">
      <c r="A945" s="57" t="s">
        <v>7076</v>
      </c>
      <c r="B945" s="62">
        <v>944</v>
      </c>
      <c r="C945" s="63" t="s">
        <v>45</v>
      </c>
      <c r="D945" s="57" t="s">
        <v>53</v>
      </c>
      <c r="E945" s="42" t="s">
        <v>7077</v>
      </c>
      <c r="F945" s="57" t="s">
        <v>236</v>
      </c>
      <c r="G945" s="58" t="s">
        <v>7225</v>
      </c>
      <c r="H945" s="66" t="s">
        <v>2166</v>
      </c>
      <c r="I945" s="63" t="s">
        <v>22</v>
      </c>
      <c r="J945" s="72">
        <v>13</v>
      </c>
      <c r="K945" s="57">
        <v>0</v>
      </c>
      <c r="L945" s="57">
        <v>9</v>
      </c>
      <c r="M945" s="63">
        <v>3.2</v>
      </c>
    </row>
    <row r="946" s="57" customFormat="1" ht="41.4" spans="1:13">
      <c r="A946" s="57" t="s">
        <v>7076</v>
      </c>
      <c r="B946" s="62">
        <v>945</v>
      </c>
      <c r="C946" s="63" t="s">
        <v>45</v>
      </c>
      <c r="D946" s="57" t="s">
        <v>53</v>
      </c>
      <c r="E946" s="42" t="s">
        <v>7077</v>
      </c>
      <c r="F946" s="57" t="s">
        <v>236</v>
      </c>
      <c r="G946" s="58" t="s">
        <v>7226</v>
      </c>
      <c r="H946" s="66" t="s">
        <v>2166</v>
      </c>
      <c r="I946" s="63" t="s">
        <v>22</v>
      </c>
      <c r="J946" s="72">
        <v>1</v>
      </c>
      <c r="K946" s="57">
        <v>0</v>
      </c>
      <c r="L946" s="57">
        <v>2</v>
      </c>
      <c r="M946" s="63">
        <v>3.2</v>
      </c>
    </row>
    <row r="947" s="57" customFormat="1" ht="41.4" spans="1:13">
      <c r="A947" s="57" t="s">
        <v>7076</v>
      </c>
      <c r="B947" s="62">
        <v>946</v>
      </c>
      <c r="C947" s="63" t="s">
        <v>45</v>
      </c>
      <c r="D947" s="57" t="s">
        <v>53</v>
      </c>
      <c r="E947" s="42" t="s">
        <v>7077</v>
      </c>
      <c r="F947" s="58" t="s">
        <v>236</v>
      </c>
      <c r="G947" s="58" t="s">
        <v>7227</v>
      </c>
      <c r="H947" s="66" t="s">
        <v>2166</v>
      </c>
      <c r="I947" s="63" t="s">
        <v>22</v>
      </c>
      <c r="J947" s="72">
        <v>1</v>
      </c>
      <c r="K947" s="57">
        <v>0</v>
      </c>
      <c r="L947" s="57">
        <v>3</v>
      </c>
      <c r="M947" s="63">
        <v>3.2</v>
      </c>
    </row>
    <row r="948" s="57" customFormat="1" ht="41.4" spans="1:13">
      <c r="A948" s="57" t="s">
        <v>7076</v>
      </c>
      <c r="B948" s="62">
        <v>947</v>
      </c>
      <c r="C948" s="63" t="s">
        <v>45</v>
      </c>
      <c r="D948" s="57" t="s">
        <v>322</v>
      </c>
      <c r="E948" s="42" t="s">
        <v>7077</v>
      </c>
      <c r="F948" s="57" t="s">
        <v>323</v>
      </c>
      <c r="G948" s="58" t="s">
        <v>7220</v>
      </c>
      <c r="H948" s="58" t="s">
        <v>2162</v>
      </c>
      <c r="I948" s="57" t="s">
        <v>2124</v>
      </c>
      <c r="J948" s="73">
        <v>22.3603</v>
      </c>
      <c r="K948" s="57">
        <v>0</v>
      </c>
      <c r="L948" s="57">
        <v>9546</v>
      </c>
      <c r="M948" s="63">
        <v>3.2</v>
      </c>
    </row>
    <row r="949" s="57" customFormat="1" ht="41.4" spans="1:13">
      <c r="A949" s="57" t="s">
        <v>7076</v>
      </c>
      <c r="B949" s="62">
        <v>948</v>
      </c>
      <c r="C949" s="63" t="s">
        <v>45</v>
      </c>
      <c r="D949" s="63" t="s">
        <v>89</v>
      </c>
      <c r="E949" s="42" t="s">
        <v>7077</v>
      </c>
      <c r="F949" s="57" t="s">
        <v>114</v>
      </c>
      <c r="G949" s="58" t="s">
        <v>3338</v>
      </c>
      <c r="H949" s="66" t="s">
        <v>2166</v>
      </c>
      <c r="I949" s="63" t="s">
        <v>22</v>
      </c>
      <c r="J949" s="72">
        <v>3</v>
      </c>
      <c r="K949" s="57">
        <v>0</v>
      </c>
      <c r="L949" s="57">
        <v>1078</v>
      </c>
      <c r="M949" s="63">
        <v>3.2</v>
      </c>
    </row>
    <row r="950" s="57" customFormat="1" ht="41.4" spans="1:13">
      <c r="A950" s="57" t="s">
        <v>7076</v>
      </c>
      <c r="B950" s="62">
        <v>949</v>
      </c>
      <c r="C950" s="63" t="s">
        <v>45</v>
      </c>
      <c r="D950" s="57" t="s">
        <v>53</v>
      </c>
      <c r="E950" s="42" t="s">
        <v>7077</v>
      </c>
      <c r="F950" s="57" t="s">
        <v>55</v>
      </c>
      <c r="G950" s="58" t="s">
        <v>3339</v>
      </c>
      <c r="H950" s="58" t="s">
        <v>2158</v>
      </c>
      <c r="I950" s="63" t="s">
        <v>22</v>
      </c>
      <c r="J950" s="72">
        <v>2</v>
      </c>
      <c r="K950" s="57">
        <v>0</v>
      </c>
      <c r="L950" s="57">
        <v>413</v>
      </c>
      <c r="M950" s="63">
        <v>3.2</v>
      </c>
    </row>
    <row r="951" s="57" customFormat="1" ht="41.4" spans="1:13">
      <c r="A951" s="57" t="s">
        <v>7076</v>
      </c>
      <c r="B951" s="62">
        <v>950</v>
      </c>
      <c r="C951" s="63" t="s">
        <v>45</v>
      </c>
      <c r="D951" s="57" t="s">
        <v>53</v>
      </c>
      <c r="E951" s="42" t="s">
        <v>7077</v>
      </c>
      <c r="F951" s="57" t="s">
        <v>304</v>
      </c>
      <c r="G951" s="58" t="s">
        <v>4455</v>
      </c>
      <c r="H951" s="58" t="s">
        <v>2158</v>
      </c>
      <c r="I951" s="63" t="s">
        <v>22</v>
      </c>
      <c r="J951" s="72">
        <v>2</v>
      </c>
      <c r="K951" s="57">
        <v>0</v>
      </c>
      <c r="L951" s="57">
        <v>512</v>
      </c>
      <c r="M951" s="63">
        <v>3.2</v>
      </c>
    </row>
    <row r="952" s="57" customFormat="1" ht="55.2" spans="1:13">
      <c r="A952" s="57" t="s">
        <v>7076</v>
      </c>
      <c r="B952" s="62">
        <v>951</v>
      </c>
      <c r="C952" s="63" t="s">
        <v>45</v>
      </c>
      <c r="D952" s="57" t="s">
        <v>171</v>
      </c>
      <c r="E952" s="42" t="s">
        <v>7077</v>
      </c>
      <c r="F952" s="57" t="s">
        <v>172</v>
      </c>
      <c r="G952" s="58" t="s">
        <v>4456</v>
      </c>
      <c r="H952" s="58" t="s">
        <v>1711</v>
      </c>
      <c r="I952" s="63" t="s">
        <v>22</v>
      </c>
      <c r="J952" s="72">
        <v>3</v>
      </c>
      <c r="K952" s="57">
        <v>0</v>
      </c>
      <c r="L952" s="57">
        <v>4</v>
      </c>
      <c r="M952" s="63">
        <v>3.2</v>
      </c>
    </row>
    <row r="953" s="57" customFormat="1" ht="41.4" spans="1:13">
      <c r="A953" s="57" t="s">
        <v>7076</v>
      </c>
      <c r="B953" s="62">
        <v>952</v>
      </c>
      <c r="C953" s="63" t="s">
        <v>45</v>
      </c>
      <c r="D953" s="57" t="s">
        <v>322</v>
      </c>
      <c r="E953" s="42" t="s">
        <v>7077</v>
      </c>
      <c r="F953" s="57" t="s">
        <v>323</v>
      </c>
      <c r="G953" s="58" t="s">
        <v>3327</v>
      </c>
      <c r="H953" s="58" t="s">
        <v>2162</v>
      </c>
      <c r="I953" s="57" t="s">
        <v>2124</v>
      </c>
      <c r="J953" s="73">
        <v>13.4788</v>
      </c>
      <c r="K953" s="57">
        <v>0</v>
      </c>
      <c r="L953" s="57">
        <v>3798</v>
      </c>
      <c r="M953" s="63">
        <v>3.2</v>
      </c>
    </row>
    <row r="954" s="57" customFormat="1" ht="41.4" spans="1:13">
      <c r="A954" s="57" t="s">
        <v>7076</v>
      </c>
      <c r="B954" s="62">
        <v>953</v>
      </c>
      <c r="C954" s="63" t="s">
        <v>45</v>
      </c>
      <c r="D954" s="63" t="s">
        <v>89</v>
      </c>
      <c r="E954" s="42" t="s">
        <v>7077</v>
      </c>
      <c r="F954" s="58" t="s">
        <v>114</v>
      </c>
      <c r="G954" s="58" t="s">
        <v>3338</v>
      </c>
      <c r="H954" s="66" t="s">
        <v>2166</v>
      </c>
      <c r="I954" s="63" t="s">
        <v>22</v>
      </c>
      <c r="J954" s="72">
        <v>3</v>
      </c>
      <c r="K954" s="57">
        <v>0</v>
      </c>
      <c r="L954" s="57">
        <v>1078</v>
      </c>
      <c r="M954" s="63">
        <v>3.2</v>
      </c>
    </row>
    <row r="955" s="57" customFormat="1" ht="41.4" spans="1:13">
      <c r="A955" s="57" t="s">
        <v>7076</v>
      </c>
      <c r="B955" s="62">
        <v>954</v>
      </c>
      <c r="C955" s="63" t="s">
        <v>45</v>
      </c>
      <c r="D955" s="57" t="s">
        <v>53</v>
      </c>
      <c r="E955" s="42" t="s">
        <v>7077</v>
      </c>
      <c r="F955" s="57" t="s">
        <v>55</v>
      </c>
      <c r="G955" s="58" t="s">
        <v>3339</v>
      </c>
      <c r="H955" s="58" t="s">
        <v>2158</v>
      </c>
      <c r="I955" s="63" t="s">
        <v>22</v>
      </c>
      <c r="J955" s="72">
        <v>3</v>
      </c>
      <c r="K955" s="57">
        <v>0</v>
      </c>
      <c r="L955" s="57">
        <v>620</v>
      </c>
      <c r="M955" s="63">
        <v>3.2</v>
      </c>
    </row>
    <row r="956" s="57" customFormat="1" ht="55.2" spans="1:13">
      <c r="A956" s="57" t="s">
        <v>7076</v>
      </c>
      <c r="B956" s="62">
        <v>955</v>
      </c>
      <c r="C956" s="63" t="s">
        <v>45</v>
      </c>
      <c r="D956" s="57" t="s">
        <v>171</v>
      </c>
      <c r="E956" s="42" t="s">
        <v>7077</v>
      </c>
      <c r="F956" s="57" t="s">
        <v>172</v>
      </c>
      <c r="G956" s="58" t="s">
        <v>4456</v>
      </c>
      <c r="H956" s="58" t="s">
        <v>1711</v>
      </c>
      <c r="I956" s="63" t="s">
        <v>22</v>
      </c>
      <c r="J956" s="72">
        <v>3</v>
      </c>
      <c r="K956" s="57">
        <v>0</v>
      </c>
      <c r="L956" s="57">
        <v>4</v>
      </c>
      <c r="M956" s="63">
        <v>3.2</v>
      </c>
    </row>
    <row r="957" s="57" customFormat="1" ht="41.4" spans="1:13">
      <c r="A957" s="57" t="s">
        <v>7076</v>
      </c>
      <c r="B957" s="62">
        <v>956</v>
      </c>
      <c r="C957" s="63" t="s">
        <v>45</v>
      </c>
      <c r="D957" s="57" t="s">
        <v>53</v>
      </c>
      <c r="E957" s="42" t="s">
        <v>7077</v>
      </c>
      <c r="F957" s="57" t="s">
        <v>236</v>
      </c>
      <c r="G957" s="58" t="s">
        <v>3326</v>
      </c>
      <c r="H957" s="66" t="s">
        <v>2166</v>
      </c>
      <c r="I957" s="63" t="s">
        <v>22</v>
      </c>
      <c r="J957" s="72">
        <v>7</v>
      </c>
      <c r="K957" s="57">
        <v>0</v>
      </c>
      <c r="L957" s="57">
        <v>5</v>
      </c>
      <c r="M957" s="63">
        <v>3.2</v>
      </c>
    </row>
    <row r="958" s="57" customFormat="1" ht="41.4" spans="1:13">
      <c r="A958" s="57" t="s">
        <v>7076</v>
      </c>
      <c r="B958" s="62">
        <v>957</v>
      </c>
      <c r="C958" s="63" t="s">
        <v>45</v>
      </c>
      <c r="D958" s="57" t="s">
        <v>53</v>
      </c>
      <c r="E958" s="42" t="s">
        <v>7077</v>
      </c>
      <c r="F958" s="57" t="s">
        <v>236</v>
      </c>
      <c r="G958" s="58" t="s">
        <v>4457</v>
      </c>
      <c r="H958" s="66" t="s">
        <v>2166</v>
      </c>
      <c r="I958" s="63" t="s">
        <v>22</v>
      </c>
      <c r="J958" s="72">
        <v>1</v>
      </c>
      <c r="K958" s="57">
        <v>0</v>
      </c>
      <c r="L958" s="57">
        <v>2</v>
      </c>
      <c r="M958" s="63">
        <v>3.2</v>
      </c>
    </row>
    <row r="959" s="57" customFormat="1" ht="41.4" spans="1:13">
      <c r="A959" s="57" t="s">
        <v>7076</v>
      </c>
      <c r="B959" s="62">
        <v>958</v>
      </c>
      <c r="C959" s="63" t="s">
        <v>45</v>
      </c>
      <c r="D959" s="57" t="s">
        <v>53</v>
      </c>
      <c r="E959" s="42" t="s">
        <v>7077</v>
      </c>
      <c r="F959" s="57" t="s">
        <v>236</v>
      </c>
      <c r="G959" s="58" t="s">
        <v>7160</v>
      </c>
      <c r="H959" s="66" t="s">
        <v>2166</v>
      </c>
      <c r="I959" s="63" t="s">
        <v>22</v>
      </c>
      <c r="J959" s="72">
        <v>1</v>
      </c>
      <c r="K959" s="57">
        <v>0</v>
      </c>
      <c r="L959" s="57">
        <v>3</v>
      </c>
      <c r="M959" s="63">
        <v>3.2</v>
      </c>
    </row>
    <row r="960" s="57" customFormat="1" ht="41.4" spans="1:13">
      <c r="A960" s="57" t="s">
        <v>7076</v>
      </c>
      <c r="B960" s="62">
        <v>959</v>
      </c>
      <c r="C960" s="63" t="s">
        <v>45</v>
      </c>
      <c r="D960" s="57" t="s">
        <v>322</v>
      </c>
      <c r="E960" s="42" t="s">
        <v>7077</v>
      </c>
      <c r="F960" s="58" t="s">
        <v>323</v>
      </c>
      <c r="G960" s="58" t="s">
        <v>3327</v>
      </c>
      <c r="H960" s="58" t="s">
        <v>2162</v>
      </c>
      <c r="I960" s="57" t="s">
        <v>2124</v>
      </c>
      <c r="J960" s="73">
        <v>6.99747</v>
      </c>
      <c r="K960" s="57">
        <v>0</v>
      </c>
      <c r="L960" s="57">
        <v>1971</v>
      </c>
      <c r="M960" s="63">
        <v>3.2</v>
      </c>
    </row>
    <row r="961" s="57" customFormat="1" ht="41.4" spans="1:13">
      <c r="A961" s="57" t="s">
        <v>7076</v>
      </c>
      <c r="B961" s="62">
        <v>960</v>
      </c>
      <c r="C961" s="63" t="s">
        <v>45</v>
      </c>
      <c r="D961" s="57" t="s">
        <v>53</v>
      </c>
      <c r="E961" s="42" t="s">
        <v>7077</v>
      </c>
      <c r="F961" s="57" t="s">
        <v>236</v>
      </c>
      <c r="G961" s="58" t="s">
        <v>3575</v>
      </c>
      <c r="H961" s="66" t="s">
        <v>2166</v>
      </c>
      <c r="I961" s="63" t="s">
        <v>22</v>
      </c>
      <c r="J961" s="72">
        <v>1</v>
      </c>
      <c r="K961" s="57">
        <v>0</v>
      </c>
      <c r="L961" s="57">
        <v>1</v>
      </c>
      <c r="M961" s="63">
        <v>3.2</v>
      </c>
    </row>
    <row r="962" s="57" customFormat="1" ht="41.4" spans="1:13">
      <c r="A962" s="57" t="s">
        <v>7076</v>
      </c>
      <c r="B962" s="62">
        <v>961</v>
      </c>
      <c r="C962" s="63" t="s">
        <v>45</v>
      </c>
      <c r="D962" s="63" t="s">
        <v>89</v>
      </c>
      <c r="E962" s="42" t="s">
        <v>7077</v>
      </c>
      <c r="F962" s="57" t="s">
        <v>114</v>
      </c>
      <c r="G962" s="58" t="s">
        <v>7231</v>
      </c>
      <c r="H962" s="58" t="s">
        <v>7119</v>
      </c>
      <c r="I962" s="63" t="s">
        <v>22</v>
      </c>
      <c r="J962" s="72">
        <v>2</v>
      </c>
      <c r="K962" s="57">
        <v>0</v>
      </c>
      <c r="L962" s="57">
        <v>842</v>
      </c>
      <c r="M962" s="63">
        <v>3.2</v>
      </c>
    </row>
    <row r="963" s="57" customFormat="1" ht="41.4" spans="1:13">
      <c r="A963" s="57" t="s">
        <v>7076</v>
      </c>
      <c r="B963" s="62">
        <v>962</v>
      </c>
      <c r="C963" s="63" t="s">
        <v>45</v>
      </c>
      <c r="D963" s="63" t="s">
        <v>89</v>
      </c>
      <c r="E963" s="42" t="s">
        <v>7077</v>
      </c>
      <c r="F963" s="57" t="s">
        <v>90</v>
      </c>
      <c r="G963" s="58" t="s">
        <v>7232</v>
      </c>
      <c r="H963" s="58" t="s">
        <v>7119</v>
      </c>
      <c r="I963" s="63" t="s">
        <v>22</v>
      </c>
      <c r="J963" s="72">
        <v>1</v>
      </c>
      <c r="K963" s="57">
        <v>0</v>
      </c>
      <c r="L963" s="57">
        <v>443</v>
      </c>
      <c r="M963" s="63">
        <v>3.2</v>
      </c>
    </row>
    <row r="964" s="57" customFormat="1" ht="41.4" spans="1:13">
      <c r="A964" s="57" t="s">
        <v>7076</v>
      </c>
      <c r="B964" s="62">
        <v>963</v>
      </c>
      <c r="C964" s="63" t="s">
        <v>45</v>
      </c>
      <c r="D964" s="57" t="s">
        <v>53</v>
      </c>
      <c r="E964" s="42" t="s">
        <v>7077</v>
      </c>
      <c r="F964" s="57" t="s">
        <v>304</v>
      </c>
      <c r="G964" s="58" t="s">
        <v>7233</v>
      </c>
      <c r="H964" s="66" t="s">
        <v>7122</v>
      </c>
      <c r="I964" s="63" t="s">
        <v>22</v>
      </c>
      <c r="J964" s="72">
        <v>1</v>
      </c>
      <c r="K964" s="57">
        <v>0</v>
      </c>
      <c r="L964" s="57">
        <v>171</v>
      </c>
      <c r="M964" s="63">
        <v>3.2</v>
      </c>
    </row>
    <row r="965" s="57" customFormat="1" ht="41.4" spans="1:13">
      <c r="A965" s="57" t="s">
        <v>7076</v>
      </c>
      <c r="B965" s="62">
        <v>964</v>
      </c>
      <c r="C965" s="63" t="s">
        <v>45</v>
      </c>
      <c r="D965" s="57" t="s">
        <v>171</v>
      </c>
      <c r="E965" s="42" t="s">
        <v>7077</v>
      </c>
      <c r="F965" s="58" t="s">
        <v>172</v>
      </c>
      <c r="G965" s="58" t="s">
        <v>7234</v>
      </c>
      <c r="H965" s="66" t="s">
        <v>1869</v>
      </c>
      <c r="I965" s="63" t="s">
        <v>22</v>
      </c>
      <c r="J965" s="72">
        <v>1</v>
      </c>
      <c r="K965" s="57">
        <v>0</v>
      </c>
      <c r="L965" s="57">
        <v>3</v>
      </c>
      <c r="M965" s="63">
        <v>3.2</v>
      </c>
    </row>
    <row r="966" s="57" customFormat="1" ht="41.4" spans="1:13">
      <c r="A966" s="57" t="s">
        <v>7076</v>
      </c>
      <c r="B966" s="62">
        <v>965</v>
      </c>
      <c r="C966" s="63" t="s">
        <v>45</v>
      </c>
      <c r="D966" s="57" t="s">
        <v>322</v>
      </c>
      <c r="E966" s="42" t="s">
        <v>7077</v>
      </c>
      <c r="F966" s="57" t="s">
        <v>323</v>
      </c>
      <c r="G966" s="58" t="s">
        <v>7235</v>
      </c>
      <c r="H966" s="66" t="s">
        <v>7122</v>
      </c>
      <c r="I966" s="57" t="s">
        <v>2124</v>
      </c>
      <c r="J966" s="73">
        <v>55.461</v>
      </c>
      <c r="K966" s="57">
        <v>0</v>
      </c>
      <c r="L966" s="57">
        <v>9447</v>
      </c>
      <c r="M966" s="63">
        <v>3.2</v>
      </c>
    </row>
    <row r="967" s="57" customFormat="1" ht="41.4" spans="1:13">
      <c r="A967" s="57" t="s">
        <v>7076</v>
      </c>
      <c r="B967" s="62">
        <v>966</v>
      </c>
      <c r="C967" s="63" t="s">
        <v>45</v>
      </c>
      <c r="D967" s="57" t="s">
        <v>53</v>
      </c>
      <c r="E967" s="42" t="s">
        <v>7077</v>
      </c>
      <c r="F967" s="57" t="s">
        <v>877</v>
      </c>
      <c r="G967" s="58" t="s">
        <v>7236</v>
      </c>
      <c r="H967" s="66" t="s">
        <v>7122</v>
      </c>
      <c r="I967" s="63" t="s">
        <v>22</v>
      </c>
      <c r="J967" s="72">
        <v>11</v>
      </c>
      <c r="K967" s="57">
        <v>0</v>
      </c>
      <c r="L967" s="57">
        <v>3227</v>
      </c>
      <c r="M967" s="63">
        <v>3.2</v>
      </c>
    </row>
    <row r="968" s="57" customFormat="1" ht="41.4" spans="1:13">
      <c r="A968" s="57" t="s">
        <v>7076</v>
      </c>
      <c r="B968" s="62">
        <v>967</v>
      </c>
      <c r="C968" s="63" t="s">
        <v>45</v>
      </c>
      <c r="D968" s="57" t="s">
        <v>53</v>
      </c>
      <c r="E968" s="42" t="s">
        <v>7077</v>
      </c>
      <c r="F968" s="57" t="s">
        <v>236</v>
      </c>
      <c r="G968" s="58" t="s">
        <v>3575</v>
      </c>
      <c r="H968" s="66" t="s">
        <v>2166</v>
      </c>
      <c r="I968" s="63" t="s">
        <v>22</v>
      </c>
      <c r="J968" s="72">
        <v>1</v>
      </c>
      <c r="K968" s="57">
        <v>0</v>
      </c>
      <c r="L968" s="57">
        <v>1</v>
      </c>
      <c r="M968" s="63">
        <v>3.2</v>
      </c>
    </row>
    <row r="969" s="57" customFormat="1" ht="41.4" spans="1:13">
      <c r="A969" s="57" t="s">
        <v>7076</v>
      </c>
      <c r="B969" s="62">
        <v>968</v>
      </c>
      <c r="C969" s="63" t="s">
        <v>45</v>
      </c>
      <c r="D969" s="63" t="s">
        <v>89</v>
      </c>
      <c r="E969" s="42" t="s">
        <v>7077</v>
      </c>
      <c r="F969" s="57" t="s">
        <v>114</v>
      </c>
      <c r="G969" s="58" t="s">
        <v>7237</v>
      </c>
      <c r="H969" s="58" t="s">
        <v>7119</v>
      </c>
      <c r="I969" s="63" t="s">
        <v>22</v>
      </c>
      <c r="J969" s="72">
        <v>2</v>
      </c>
      <c r="K969" s="57">
        <v>0</v>
      </c>
      <c r="L969" s="57">
        <v>1077</v>
      </c>
      <c r="M969" s="63">
        <v>3.2</v>
      </c>
    </row>
    <row r="970" s="57" customFormat="1" ht="41.4" spans="1:13">
      <c r="A970" s="57" t="s">
        <v>7076</v>
      </c>
      <c r="B970" s="62">
        <v>969</v>
      </c>
      <c r="C970" s="63" t="s">
        <v>45</v>
      </c>
      <c r="D970" s="63" t="s">
        <v>89</v>
      </c>
      <c r="E970" s="42" t="s">
        <v>7077</v>
      </c>
      <c r="F970" s="58" t="s">
        <v>90</v>
      </c>
      <c r="G970" s="58" t="s">
        <v>7238</v>
      </c>
      <c r="H970" s="58" t="s">
        <v>7119</v>
      </c>
      <c r="I970" s="63" t="s">
        <v>22</v>
      </c>
      <c r="J970" s="72">
        <v>1</v>
      </c>
      <c r="K970" s="57">
        <v>0</v>
      </c>
      <c r="L970" s="57">
        <v>591</v>
      </c>
      <c r="M970" s="63">
        <v>3.2</v>
      </c>
    </row>
    <row r="971" s="57" customFormat="1" ht="41.4" spans="1:13">
      <c r="A971" s="57" t="s">
        <v>7076</v>
      </c>
      <c r="B971" s="62">
        <v>970</v>
      </c>
      <c r="C971" s="63" t="s">
        <v>45</v>
      </c>
      <c r="D971" s="57" t="s">
        <v>53</v>
      </c>
      <c r="E971" s="42" t="s">
        <v>7077</v>
      </c>
      <c r="F971" s="57" t="s">
        <v>304</v>
      </c>
      <c r="G971" s="58" t="s">
        <v>7239</v>
      </c>
      <c r="H971" s="66" t="s">
        <v>7122</v>
      </c>
      <c r="I971" s="63" t="s">
        <v>22</v>
      </c>
      <c r="J971" s="72">
        <v>1</v>
      </c>
      <c r="K971" s="57">
        <v>0</v>
      </c>
      <c r="L971" s="57">
        <v>228</v>
      </c>
      <c r="M971" s="63">
        <v>3.2</v>
      </c>
    </row>
    <row r="972" s="57" customFormat="1" ht="41.4" spans="1:13">
      <c r="A972" s="57" t="s">
        <v>7076</v>
      </c>
      <c r="B972" s="62">
        <v>971</v>
      </c>
      <c r="C972" s="63" t="s">
        <v>45</v>
      </c>
      <c r="D972" s="57" t="s">
        <v>171</v>
      </c>
      <c r="E972" s="42" t="s">
        <v>7077</v>
      </c>
      <c r="F972" s="58" t="s">
        <v>172</v>
      </c>
      <c r="G972" s="58" t="s">
        <v>7240</v>
      </c>
      <c r="H972" s="66" t="s">
        <v>1869</v>
      </c>
      <c r="I972" s="63" t="s">
        <v>22</v>
      </c>
      <c r="J972" s="72">
        <v>1</v>
      </c>
      <c r="K972" s="57">
        <v>0</v>
      </c>
      <c r="L972" s="57">
        <v>3</v>
      </c>
      <c r="M972" s="63">
        <v>3.2</v>
      </c>
    </row>
    <row r="973" s="57" customFormat="1" ht="41.4" spans="1:13">
      <c r="A973" s="57" t="s">
        <v>7076</v>
      </c>
      <c r="B973" s="62">
        <v>972</v>
      </c>
      <c r="C973" s="63" t="s">
        <v>45</v>
      </c>
      <c r="D973" s="57" t="s">
        <v>322</v>
      </c>
      <c r="E973" s="42" t="s">
        <v>7077</v>
      </c>
      <c r="F973" s="57" t="s">
        <v>323</v>
      </c>
      <c r="G973" s="58" t="s">
        <v>7241</v>
      </c>
      <c r="H973" s="66" t="s">
        <v>7122</v>
      </c>
      <c r="I973" s="57" t="s">
        <v>2124</v>
      </c>
      <c r="J973" s="73">
        <v>25.7143</v>
      </c>
      <c r="K973" s="57">
        <v>0</v>
      </c>
      <c r="L973" s="57">
        <v>5416</v>
      </c>
      <c r="M973" s="63">
        <v>3.2</v>
      </c>
    </row>
    <row r="974" s="57" customFormat="1" ht="41.4" spans="1:13">
      <c r="A974" s="57" t="s">
        <v>7076</v>
      </c>
      <c r="B974" s="62">
        <v>973</v>
      </c>
      <c r="C974" s="63" t="s">
        <v>45</v>
      </c>
      <c r="D974" s="57" t="s">
        <v>53</v>
      </c>
      <c r="E974" s="42" t="s">
        <v>7077</v>
      </c>
      <c r="F974" s="57" t="s">
        <v>877</v>
      </c>
      <c r="G974" s="58" t="s">
        <v>7242</v>
      </c>
      <c r="H974" s="66" t="s">
        <v>7122</v>
      </c>
      <c r="I974" s="63" t="s">
        <v>22</v>
      </c>
      <c r="J974" s="72">
        <v>10</v>
      </c>
      <c r="K974" s="57">
        <v>0</v>
      </c>
      <c r="L974" s="57">
        <v>4146</v>
      </c>
      <c r="M974" s="63">
        <v>3.2</v>
      </c>
    </row>
    <row r="975" s="57" customFormat="1" ht="41.4" spans="1:13">
      <c r="A975" s="57" t="s">
        <v>7076</v>
      </c>
      <c r="B975" s="62">
        <v>974</v>
      </c>
      <c r="C975" s="63" t="s">
        <v>45</v>
      </c>
      <c r="D975" s="63" t="s">
        <v>89</v>
      </c>
      <c r="E975" s="42" t="s">
        <v>7077</v>
      </c>
      <c r="F975" s="58" t="s">
        <v>114</v>
      </c>
      <c r="G975" s="58" t="s">
        <v>4450</v>
      </c>
      <c r="H975" s="66" t="s">
        <v>2166</v>
      </c>
      <c r="I975" s="63" t="s">
        <v>22</v>
      </c>
      <c r="J975" s="72">
        <v>1</v>
      </c>
      <c r="K975" s="57">
        <v>0</v>
      </c>
      <c r="L975" s="57">
        <v>33</v>
      </c>
      <c r="M975" s="63">
        <v>3.2</v>
      </c>
    </row>
    <row r="976" s="57" customFormat="1" ht="41.4" spans="1:13">
      <c r="A976" s="57" t="s">
        <v>7076</v>
      </c>
      <c r="B976" s="62">
        <v>975</v>
      </c>
      <c r="C976" s="63" t="s">
        <v>45</v>
      </c>
      <c r="D976" s="63" t="s">
        <v>89</v>
      </c>
      <c r="E976" s="42" t="s">
        <v>7077</v>
      </c>
      <c r="F976" s="57" t="s">
        <v>90</v>
      </c>
      <c r="G976" s="58" t="s">
        <v>7165</v>
      </c>
      <c r="H976" s="66" t="s">
        <v>2166</v>
      </c>
      <c r="I976" s="63" t="s">
        <v>22</v>
      </c>
      <c r="J976" s="72">
        <v>1</v>
      </c>
      <c r="K976" s="57">
        <v>0</v>
      </c>
      <c r="L976" s="57">
        <v>33</v>
      </c>
      <c r="M976" s="63">
        <v>3.2</v>
      </c>
    </row>
    <row r="977" s="57" customFormat="1" ht="41.4" spans="1:13">
      <c r="A977" s="57" t="s">
        <v>7076</v>
      </c>
      <c r="B977" s="62">
        <v>976</v>
      </c>
      <c r="C977" s="63" t="s">
        <v>45</v>
      </c>
      <c r="D977" s="57" t="s">
        <v>53</v>
      </c>
      <c r="E977" s="42" t="s">
        <v>7077</v>
      </c>
      <c r="F977" s="57" t="s">
        <v>55</v>
      </c>
      <c r="G977" s="58" t="s">
        <v>4451</v>
      </c>
      <c r="H977" s="58" t="s">
        <v>2158</v>
      </c>
      <c r="I977" s="63" t="s">
        <v>22</v>
      </c>
      <c r="J977" s="72">
        <v>2</v>
      </c>
      <c r="K977" s="57">
        <f>(CEILING(J977*0.2,1))*1</f>
        <v>1</v>
      </c>
      <c r="L977" s="57">
        <v>23</v>
      </c>
      <c r="M977" s="63">
        <v>3.2</v>
      </c>
    </row>
    <row r="978" s="57" customFormat="1" ht="55.2" spans="1:13">
      <c r="A978" s="57" t="s">
        <v>7076</v>
      </c>
      <c r="B978" s="62">
        <v>977</v>
      </c>
      <c r="C978" s="63" t="s">
        <v>45</v>
      </c>
      <c r="D978" s="57" t="s">
        <v>171</v>
      </c>
      <c r="E978" s="42" t="s">
        <v>7077</v>
      </c>
      <c r="F978" s="58" t="s">
        <v>172</v>
      </c>
      <c r="G978" s="58" t="s">
        <v>4453</v>
      </c>
      <c r="H978" s="58" t="s">
        <v>1711</v>
      </c>
      <c r="I978" s="63" t="s">
        <v>22</v>
      </c>
      <c r="J978" s="72">
        <v>1</v>
      </c>
      <c r="K978" s="57">
        <v>0</v>
      </c>
      <c r="L978" s="57">
        <v>0.32</v>
      </c>
      <c r="M978" s="63">
        <v>3.2</v>
      </c>
    </row>
    <row r="979" s="57" customFormat="1" ht="41.4" spans="1:13">
      <c r="A979" s="57" t="s">
        <v>7076</v>
      </c>
      <c r="B979" s="62">
        <v>978</v>
      </c>
      <c r="C979" s="63" t="s">
        <v>45</v>
      </c>
      <c r="D979" s="57" t="s">
        <v>322</v>
      </c>
      <c r="E979" s="42" t="s">
        <v>7077</v>
      </c>
      <c r="F979" s="57" t="s">
        <v>323</v>
      </c>
      <c r="G979" s="58" t="s">
        <v>4454</v>
      </c>
      <c r="H979" s="58" t="s">
        <v>2162</v>
      </c>
      <c r="I979" s="57" t="s">
        <v>2124</v>
      </c>
      <c r="J979" s="73">
        <v>9.84522</v>
      </c>
      <c r="K979" s="57">
        <f>(CEILING(J979*0.1,1))*1</f>
        <v>1</v>
      </c>
      <c r="L979" s="57">
        <v>461</v>
      </c>
      <c r="M979" s="63">
        <v>3.2</v>
      </c>
    </row>
    <row r="980" s="57" customFormat="1" ht="41.4" spans="1:13">
      <c r="A980" s="57" t="s">
        <v>7076</v>
      </c>
      <c r="B980" s="62">
        <v>979</v>
      </c>
      <c r="C980" s="63" t="s">
        <v>45</v>
      </c>
      <c r="D980" s="63" t="s">
        <v>89</v>
      </c>
      <c r="E980" s="42" t="s">
        <v>7077</v>
      </c>
      <c r="F980" s="57" t="s">
        <v>114</v>
      </c>
      <c r="G980" s="58" t="s">
        <v>4450</v>
      </c>
      <c r="H980" s="66" t="s">
        <v>2166</v>
      </c>
      <c r="I980" s="63" t="s">
        <v>22</v>
      </c>
      <c r="J980" s="72">
        <v>1</v>
      </c>
      <c r="K980" s="57">
        <v>0</v>
      </c>
      <c r="L980" s="57">
        <v>33</v>
      </c>
      <c r="M980" s="63">
        <v>3.2</v>
      </c>
    </row>
    <row r="981" s="57" customFormat="1" ht="41.4" spans="1:13">
      <c r="A981" s="57" t="s">
        <v>7076</v>
      </c>
      <c r="B981" s="62">
        <v>980</v>
      </c>
      <c r="C981" s="63" t="s">
        <v>45</v>
      </c>
      <c r="D981" s="63" t="s">
        <v>89</v>
      </c>
      <c r="E981" s="42" t="s">
        <v>7077</v>
      </c>
      <c r="F981" s="57" t="s">
        <v>90</v>
      </c>
      <c r="G981" s="58" t="s">
        <v>7165</v>
      </c>
      <c r="H981" s="66" t="s">
        <v>2166</v>
      </c>
      <c r="I981" s="63" t="s">
        <v>22</v>
      </c>
      <c r="J981" s="72">
        <v>1</v>
      </c>
      <c r="K981" s="57">
        <v>0</v>
      </c>
      <c r="L981" s="57">
        <v>33</v>
      </c>
      <c r="M981" s="63">
        <v>3.2</v>
      </c>
    </row>
    <row r="982" s="57" customFormat="1" ht="41.4" spans="1:13">
      <c r="A982" s="57" t="s">
        <v>7076</v>
      </c>
      <c r="B982" s="62">
        <v>981</v>
      </c>
      <c r="C982" s="63" t="s">
        <v>45</v>
      </c>
      <c r="D982" s="57" t="s">
        <v>53</v>
      </c>
      <c r="E982" s="42" t="s">
        <v>7077</v>
      </c>
      <c r="F982" s="57" t="s">
        <v>55</v>
      </c>
      <c r="G982" s="58" t="s">
        <v>4451</v>
      </c>
      <c r="H982" s="58" t="s">
        <v>2158</v>
      </c>
      <c r="I982" s="63" t="s">
        <v>22</v>
      </c>
      <c r="J982" s="72">
        <v>2</v>
      </c>
      <c r="K982" s="57">
        <f>(CEILING(J982*0.2,1))*1</f>
        <v>1</v>
      </c>
      <c r="L982" s="57">
        <v>23</v>
      </c>
      <c r="M982" s="63">
        <v>3.2</v>
      </c>
    </row>
    <row r="983" s="57" customFormat="1" ht="55.2" spans="1:13">
      <c r="A983" s="57" t="s">
        <v>7076</v>
      </c>
      <c r="B983" s="62">
        <v>982</v>
      </c>
      <c r="C983" s="63" t="s">
        <v>45</v>
      </c>
      <c r="D983" s="57" t="s">
        <v>171</v>
      </c>
      <c r="E983" s="42" t="s">
        <v>7077</v>
      </c>
      <c r="F983" s="57" t="s">
        <v>172</v>
      </c>
      <c r="G983" s="58" t="s">
        <v>4453</v>
      </c>
      <c r="H983" s="58" t="s">
        <v>1711</v>
      </c>
      <c r="I983" s="63" t="s">
        <v>22</v>
      </c>
      <c r="J983" s="72">
        <v>1</v>
      </c>
      <c r="K983" s="57">
        <v>0</v>
      </c>
      <c r="L983" s="57">
        <v>0.32</v>
      </c>
      <c r="M983" s="63">
        <v>3.2</v>
      </c>
    </row>
    <row r="984" s="57" customFormat="1" ht="41.4" spans="1:13">
      <c r="A984" s="57" t="s">
        <v>7076</v>
      </c>
      <c r="B984" s="62">
        <v>983</v>
      </c>
      <c r="C984" s="63" t="s">
        <v>45</v>
      </c>
      <c r="D984" s="57" t="s">
        <v>322</v>
      </c>
      <c r="E984" s="42" t="s">
        <v>7077</v>
      </c>
      <c r="F984" s="57" t="s">
        <v>323</v>
      </c>
      <c r="G984" s="58" t="s">
        <v>4454</v>
      </c>
      <c r="H984" s="58" t="s">
        <v>2162</v>
      </c>
      <c r="I984" s="57" t="s">
        <v>2124</v>
      </c>
      <c r="J984" s="73">
        <v>10.5545</v>
      </c>
      <c r="K984" s="57">
        <f>(CEILING(J984*0.1,1))*1</f>
        <v>2</v>
      </c>
      <c r="L984" s="57">
        <v>494</v>
      </c>
      <c r="M984" s="63">
        <v>3.2</v>
      </c>
    </row>
    <row r="985" s="57" customFormat="1" ht="41.4" spans="1:13">
      <c r="A985" s="57" t="s">
        <v>7076</v>
      </c>
      <c r="B985" s="62">
        <v>984</v>
      </c>
      <c r="C985" s="63" t="s">
        <v>45</v>
      </c>
      <c r="D985" s="63" t="s">
        <v>89</v>
      </c>
      <c r="E985" s="42" t="s">
        <v>7077</v>
      </c>
      <c r="F985" s="58" t="s">
        <v>114</v>
      </c>
      <c r="G985" s="58" t="s">
        <v>4450</v>
      </c>
      <c r="H985" s="66" t="s">
        <v>2166</v>
      </c>
      <c r="I985" s="63" t="s">
        <v>22</v>
      </c>
      <c r="J985" s="72">
        <v>1</v>
      </c>
      <c r="K985" s="57">
        <v>0</v>
      </c>
      <c r="L985" s="57">
        <v>33</v>
      </c>
      <c r="M985" s="63">
        <v>3.2</v>
      </c>
    </row>
    <row r="986" s="57" customFormat="1" ht="41.4" spans="1:13">
      <c r="A986" s="57" t="s">
        <v>7076</v>
      </c>
      <c r="B986" s="62">
        <v>985</v>
      </c>
      <c r="C986" s="63" t="s">
        <v>45</v>
      </c>
      <c r="D986" s="63" t="s">
        <v>89</v>
      </c>
      <c r="E986" s="42" t="s">
        <v>7077</v>
      </c>
      <c r="F986" s="57" t="s">
        <v>90</v>
      </c>
      <c r="G986" s="58" t="s">
        <v>7165</v>
      </c>
      <c r="H986" s="66" t="s">
        <v>2166</v>
      </c>
      <c r="I986" s="63" t="s">
        <v>22</v>
      </c>
      <c r="J986" s="72">
        <v>1</v>
      </c>
      <c r="K986" s="57">
        <v>0</v>
      </c>
      <c r="L986" s="57">
        <v>33</v>
      </c>
      <c r="M986" s="63">
        <v>3.2</v>
      </c>
    </row>
    <row r="987" s="57" customFormat="1" ht="41.4" spans="1:13">
      <c r="A987" s="57" t="s">
        <v>7076</v>
      </c>
      <c r="B987" s="62">
        <v>986</v>
      </c>
      <c r="C987" s="63" t="s">
        <v>45</v>
      </c>
      <c r="D987" s="57" t="s">
        <v>53</v>
      </c>
      <c r="E987" s="42" t="s">
        <v>7077</v>
      </c>
      <c r="F987" s="57" t="s">
        <v>55</v>
      </c>
      <c r="G987" s="58" t="s">
        <v>4451</v>
      </c>
      <c r="H987" s="58" t="s">
        <v>2158</v>
      </c>
      <c r="I987" s="63" t="s">
        <v>22</v>
      </c>
      <c r="J987" s="72">
        <v>2</v>
      </c>
      <c r="K987" s="57">
        <f>(CEILING(J987*0.2,1))*1</f>
        <v>1</v>
      </c>
      <c r="L987" s="57">
        <v>23</v>
      </c>
      <c r="M987" s="63">
        <v>3.2</v>
      </c>
    </row>
    <row r="988" s="57" customFormat="1" ht="55.2" spans="1:13">
      <c r="A988" s="57" t="s">
        <v>7076</v>
      </c>
      <c r="B988" s="62">
        <v>987</v>
      </c>
      <c r="C988" s="63" t="s">
        <v>45</v>
      </c>
      <c r="D988" s="57" t="s">
        <v>171</v>
      </c>
      <c r="E988" s="42" t="s">
        <v>7077</v>
      </c>
      <c r="F988" s="57" t="s">
        <v>172</v>
      </c>
      <c r="G988" s="58" t="s">
        <v>4453</v>
      </c>
      <c r="H988" s="58" t="s">
        <v>1711</v>
      </c>
      <c r="I988" s="63" t="s">
        <v>22</v>
      </c>
      <c r="J988" s="72">
        <v>1</v>
      </c>
      <c r="K988" s="57">
        <v>0</v>
      </c>
      <c r="L988" s="57">
        <v>0.32</v>
      </c>
      <c r="M988" s="63">
        <v>3.2</v>
      </c>
    </row>
    <row r="989" s="57" customFormat="1" ht="41.4" spans="1:13">
      <c r="A989" s="57" t="s">
        <v>7076</v>
      </c>
      <c r="B989" s="62">
        <v>988</v>
      </c>
      <c r="C989" s="63" t="s">
        <v>45</v>
      </c>
      <c r="D989" s="57" t="s">
        <v>322</v>
      </c>
      <c r="E989" s="42" t="s">
        <v>7077</v>
      </c>
      <c r="F989" s="57" t="s">
        <v>323</v>
      </c>
      <c r="G989" s="58" t="s">
        <v>4454</v>
      </c>
      <c r="H989" s="58" t="s">
        <v>2162</v>
      </c>
      <c r="I989" s="57" t="s">
        <v>2124</v>
      </c>
      <c r="J989" s="73">
        <v>9.3903</v>
      </c>
      <c r="K989" s="57">
        <f>(CEILING(J989*0.1,1))*1</f>
        <v>1</v>
      </c>
      <c r="L989" s="57">
        <v>440</v>
      </c>
      <c r="M989" s="63">
        <v>3.2</v>
      </c>
    </row>
    <row r="990" s="57" customFormat="1" ht="41.4" spans="1:13">
      <c r="A990" s="57" t="s">
        <v>7076</v>
      </c>
      <c r="B990" s="62">
        <v>989</v>
      </c>
      <c r="C990" s="63" t="s">
        <v>45</v>
      </c>
      <c r="D990" s="57" t="s">
        <v>53</v>
      </c>
      <c r="E990" s="42" t="s">
        <v>7077</v>
      </c>
      <c r="F990" s="57" t="s">
        <v>236</v>
      </c>
      <c r="G990" s="58" t="s">
        <v>3575</v>
      </c>
      <c r="H990" s="66" t="s">
        <v>2166</v>
      </c>
      <c r="I990" s="63" t="s">
        <v>22</v>
      </c>
      <c r="J990" s="72">
        <v>1</v>
      </c>
      <c r="K990" s="57">
        <v>0</v>
      </c>
      <c r="L990" s="57">
        <v>1</v>
      </c>
      <c r="M990" s="63">
        <v>3.2</v>
      </c>
    </row>
    <row r="991" s="57" customFormat="1" ht="41.4" spans="1:13">
      <c r="A991" s="57" t="s">
        <v>7076</v>
      </c>
      <c r="B991" s="62">
        <v>990</v>
      </c>
      <c r="C991" s="63" t="s">
        <v>45</v>
      </c>
      <c r="D991" s="57" t="s">
        <v>322</v>
      </c>
      <c r="E991" s="42" t="s">
        <v>7077</v>
      </c>
      <c r="F991" s="58" t="s">
        <v>323</v>
      </c>
      <c r="G991" s="58" t="s">
        <v>7141</v>
      </c>
      <c r="H991" s="66" t="s">
        <v>7122</v>
      </c>
      <c r="I991" s="57" t="s">
        <v>2124</v>
      </c>
      <c r="J991" s="73">
        <v>31.0204</v>
      </c>
      <c r="K991" s="57">
        <v>0</v>
      </c>
      <c r="L991" s="57">
        <v>3565</v>
      </c>
      <c r="M991" s="63">
        <v>3.2</v>
      </c>
    </row>
    <row r="992" s="57" customFormat="1" ht="41.4" spans="1:13">
      <c r="A992" s="57" t="s">
        <v>7076</v>
      </c>
      <c r="B992" s="62">
        <v>991</v>
      </c>
      <c r="C992" s="63" t="s">
        <v>45</v>
      </c>
      <c r="D992" s="57" t="s">
        <v>53</v>
      </c>
      <c r="E992" s="42" t="s">
        <v>7077</v>
      </c>
      <c r="F992" s="58" t="s">
        <v>877</v>
      </c>
      <c r="G992" s="58" t="s">
        <v>7214</v>
      </c>
      <c r="H992" s="66" t="s">
        <v>7122</v>
      </c>
      <c r="I992" s="63" t="s">
        <v>22</v>
      </c>
      <c r="J992" s="72">
        <v>7</v>
      </c>
      <c r="K992" s="57">
        <v>0</v>
      </c>
      <c r="L992" s="57">
        <v>1773</v>
      </c>
      <c r="M992" s="63">
        <v>3.2</v>
      </c>
    </row>
    <row r="993" s="57" customFormat="1" ht="41.4" spans="1:13">
      <c r="A993" s="57" t="s">
        <v>7076</v>
      </c>
      <c r="B993" s="62">
        <v>992</v>
      </c>
      <c r="C993" s="63" t="s">
        <v>45</v>
      </c>
      <c r="D993" s="57" t="s">
        <v>53</v>
      </c>
      <c r="E993" s="42" t="s">
        <v>7077</v>
      </c>
      <c r="F993" s="57" t="s">
        <v>236</v>
      </c>
      <c r="G993" s="58" t="s">
        <v>3575</v>
      </c>
      <c r="H993" s="66" t="s">
        <v>2166</v>
      </c>
      <c r="I993" s="63" t="s">
        <v>22</v>
      </c>
      <c r="J993" s="72">
        <v>1</v>
      </c>
      <c r="K993" s="57">
        <v>0</v>
      </c>
      <c r="L993" s="57">
        <v>1</v>
      </c>
      <c r="M993" s="63">
        <v>3.2</v>
      </c>
    </row>
    <row r="994" s="57" customFormat="1" ht="41.4" spans="1:13">
      <c r="A994" s="57" t="s">
        <v>7076</v>
      </c>
      <c r="B994" s="62">
        <v>993</v>
      </c>
      <c r="C994" s="63" t="s">
        <v>45</v>
      </c>
      <c r="D994" s="57" t="s">
        <v>322</v>
      </c>
      <c r="E994" s="42" t="s">
        <v>7077</v>
      </c>
      <c r="F994" s="57" t="s">
        <v>323</v>
      </c>
      <c r="G994" s="58" t="s">
        <v>7171</v>
      </c>
      <c r="H994" s="66" t="s">
        <v>7122</v>
      </c>
      <c r="I994" s="57" t="s">
        <v>2124</v>
      </c>
      <c r="J994" s="73">
        <v>40.0338</v>
      </c>
      <c r="K994" s="57">
        <v>0</v>
      </c>
      <c r="L994" s="57">
        <v>6166</v>
      </c>
      <c r="M994" s="63">
        <v>3.2</v>
      </c>
    </row>
    <row r="995" s="57" customFormat="1" ht="41.4" spans="1:13">
      <c r="A995" s="57" t="s">
        <v>7076</v>
      </c>
      <c r="B995" s="62">
        <v>994</v>
      </c>
      <c r="C995" s="63" t="s">
        <v>45</v>
      </c>
      <c r="D995" s="57" t="s">
        <v>53</v>
      </c>
      <c r="E995" s="42" t="s">
        <v>7077</v>
      </c>
      <c r="F995" s="57" t="s">
        <v>877</v>
      </c>
      <c r="G995" s="58" t="s">
        <v>7215</v>
      </c>
      <c r="H995" s="66" t="s">
        <v>7122</v>
      </c>
      <c r="I995" s="63" t="s">
        <v>22</v>
      </c>
      <c r="J995" s="72">
        <v>8</v>
      </c>
      <c r="K995" s="57">
        <v>0</v>
      </c>
      <c r="L995" s="57">
        <v>1933</v>
      </c>
      <c r="M995" s="63">
        <v>3.2</v>
      </c>
    </row>
    <row r="996" s="57" customFormat="1" ht="41.4" spans="1:13">
      <c r="A996" s="57" t="s">
        <v>7076</v>
      </c>
      <c r="B996" s="62">
        <v>995</v>
      </c>
      <c r="C996" s="63" t="s">
        <v>45</v>
      </c>
      <c r="D996" s="57" t="s">
        <v>53</v>
      </c>
      <c r="E996" s="42" t="s">
        <v>7077</v>
      </c>
      <c r="F996" s="57" t="s">
        <v>236</v>
      </c>
      <c r="G996" s="58" t="s">
        <v>3575</v>
      </c>
      <c r="H996" s="66" t="s">
        <v>2166</v>
      </c>
      <c r="I996" s="63" t="s">
        <v>22</v>
      </c>
      <c r="J996" s="72">
        <v>1</v>
      </c>
      <c r="K996" s="57">
        <v>0</v>
      </c>
      <c r="L996" s="57">
        <v>1</v>
      </c>
      <c r="M996" s="63">
        <v>3.2</v>
      </c>
    </row>
    <row r="997" s="57" customFormat="1" ht="41.4" spans="1:13">
      <c r="A997" s="57" t="s">
        <v>7076</v>
      </c>
      <c r="B997" s="62">
        <v>996</v>
      </c>
      <c r="C997" s="63" t="s">
        <v>45</v>
      </c>
      <c r="D997" s="57" t="s">
        <v>322</v>
      </c>
      <c r="E997" s="42" t="s">
        <v>7077</v>
      </c>
      <c r="F997" s="57" t="s">
        <v>323</v>
      </c>
      <c r="G997" s="58" t="s">
        <v>7171</v>
      </c>
      <c r="H997" s="66" t="s">
        <v>7122</v>
      </c>
      <c r="I997" s="57" t="s">
        <v>2124</v>
      </c>
      <c r="J997" s="73">
        <v>33.1513</v>
      </c>
      <c r="K997" s="57">
        <v>0</v>
      </c>
      <c r="L997" s="57">
        <v>5106</v>
      </c>
      <c r="M997" s="63">
        <v>3.2</v>
      </c>
    </row>
    <row r="998" s="57" customFormat="1" ht="41.4" spans="1:13">
      <c r="A998" s="57" t="s">
        <v>7076</v>
      </c>
      <c r="B998" s="62">
        <v>997</v>
      </c>
      <c r="C998" s="63" t="s">
        <v>45</v>
      </c>
      <c r="D998" s="57" t="s">
        <v>53</v>
      </c>
      <c r="E998" s="42" t="s">
        <v>7077</v>
      </c>
      <c r="F998" s="57" t="s">
        <v>877</v>
      </c>
      <c r="G998" s="58" t="s">
        <v>7215</v>
      </c>
      <c r="H998" s="66" t="s">
        <v>7122</v>
      </c>
      <c r="I998" s="63" t="s">
        <v>22</v>
      </c>
      <c r="J998" s="72">
        <v>7</v>
      </c>
      <c r="K998" s="57">
        <v>0</v>
      </c>
      <c r="L998" s="57">
        <v>1691</v>
      </c>
      <c r="M998" s="63">
        <v>3.2</v>
      </c>
    </row>
    <row r="999" s="57" customFormat="1" ht="41.4" spans="1:13">
      <c r="A999" s="57" t="s">
        <v>7076</v>
      </c>
      <c r="B999" s="62">
        <v>998</v>
      </c>
      <c r="C999" s="63" t="s">
        <v>45</v>
      </c>
      <c r="D999" s="57" t="s">
        <v>53</v>
      </c>
      <c r="E999" s="42" t="s">
        <v>7077</v>
      </c>
      <c r="F999" s="57" t="s">
        <v>236</v>
      </c>
      <c r="G999" s="58" t="s">
        <v>3575</v>
      </c>
      <c r="H999" s="66" t="s">
        <v>2166</v>
      </c>
      <c r="I999" s="63" t="s">
        <v>22</v>
      </c>
      <c r="J999" s="72">
        <v>1</v>
      </c>
      <c r="K999" s="57">
        <v>0</v>
      </c>
      <c r="L999" s="57">
        <v>1</v>
      </c>
      <c r="M999" s="63">
        <v>3.2</v>
      </c>
    </row>
    <row r="1000" s="57" customFormat="1" ht="41.4" spans="1:13">
      <c r="A1000" s="57" t="s">
        <v>7076</v>
      </c>
      <c r="B1000" s="62">
        <v>999</v>
      </c>
      <c r="C1000" s="63" t="s">
        <v>45</v>
      </c>
      <c r="D1000" s="63" t="s">
        <v>89</v>
      </c>
      <c r="E1000" s="42" t="s">
        <v>7077</v>
      </c>
      <c r="F1000" s="57" t="s">
        <v>114</v>
      </c>
      <c r="G1000" s="58" t="s">
        <v>7167</v>
      </c>
      <c r="H1000" s="58" t="s">
        <v>7119</v>
      </c>
      <c r="I1000" s="63" t="s">
        <v>22</v>
      </c>
      <c r="J1000" s="72">
        <v>2</v>
      </c>
      <c r="K1000" s="57">
        <v>0</v>
      </c>
      <c r="L1000" s="57">
        <v>646</v>
      </c>
      <c r="M1000" s="63">
        <v>3.2</v>
      </c>
    </row>
    <row r="1001" s="57" customFormat="1" ht="41.4" spans="1:13">
      <c r="A1001" s="57" t="s">
        <v>7076</v>
      </c>
      <c r="B1001" s="62">
        <v>1000</v>
      </c>
      <c r="C1001" s="63" t="s">
        <v>45</v>
      </c>
      <c r="D1001" s="63" t="s">
        <v>89</v>
      </c>
      <c r="E1001" s="42" t="s">
        <v>7077</v>
      </c>
      <c r="F1001" s="57" t="s">
        <v>90</v>
      </c>
      <c r="G1001" s="58" t="s">
        <v>7168</v>
      </c>
      <c r="H1001" s="58" t="s">
        <v>7119</v>
      </c>
      <c r="I1001" s="63" t="s">
        <v>22</v>
      </c>
      <c r="J1001" s="72">
        <v>1</v>
      </c>
      <c r="K1001" s="57">
        <v>0</v>
      </c>
      <c r="L1001" s="57">
        <v>314</v>
      </c>
      <c r="M1001" s="63">
        <v>3.2</v>
      </c>
    </row>
    <row r="1002" s="57" customFormat="1" ht="41.4" spans="1:13">
      <c r="A1002" s="57" t="s">
        <v>7076</v>
      </c>
      <c r="B1002" s="62">
        <v>1001</v>
      </c>
      <c r="C1002" s="63" t="s">
        <v>45</v>
      </c>
      <c r="D1002" s="57" t="s">
        <v>53</v>
      </c>
      <c r="E1002" s="42" t="s">
        <v>7077</v>
      </c>
      <c r="F1002" s="57" t="s">
        <v>304</v>
      </c>
      <c r="G1002" s="58" t="s">
        <v>7169</v>
      </c>
      <c r="H1002" s="66" t="s">
        <v>7122</v>
      </c>
      <c r="I1002" s="63" t="s">
        <v>22</v>
      </c>
      <c r="J1002" s="72">
        <v>1</v>
      </c>
      <c r="K1002" s="57">
        <v>0</v>
      </c>
      <c r="L1002" s="57">
        <v>141</v>
      </c>
      <c r="M1002" s="63">
        <v>3.2</v>
      </c>
    </row>
    <row r="1003" s="57" customFormat="1" ht="41.4" spans="1:13">
      <c r="A1003" s="57" t="s">
        <v>7076</v>
      </c>
      <c r="B1003" s="62">
        <v>1002</v>
      </c>
      <c r="C1003" s="63" t="s">
        <v>45</v>
      </c>
      <c r="D1003" s="57" t="s">
        <v>171</v>
      </c>
      <c r="E1003" s="42" t="s">
        <v>7077</v>
      </c>
      <c r="F1003" s="58" t="s">
        <v>172</v>
      </c>
      <c r="G1003" s="58" t="s">
        <v>7170</v>
      </c>
      <c r="H1003" s="66" t="s">
        <v>1869</v>
      </c>
      <c r="I1003" s="63" t="s">
        <v>22</v>
      </c>
      <c r="J1003" s="72">
        <v>1</v>
      </c>
      <c r="K1003" s="57">
        <v>0</v>
      </c>
      <c r="L1003" s="57">
        <v>2</v>
      </c>
      <c r="M1003" s="63">
        <v>3.2</v>
      </c>
    </row>
    <row r="1004" s="57" customFormat="1" ht="41.4" spans="1:13">
      <c r="A1004" s="57" t="s">
        <v>7076</v>
      </c>
      <c r="B1004" s="62">
        <v>1003</v>
      </c>
      <c r="C1004" s="63" t="s">
        <v>45</v>
      </c>
      <c r="D1004" s="57" t="s">
        <v>322</v>
      </c>
      <c r="E1004" s="42" t="s">
        <v>7077</v>
      </c>
      <c r="F1004" s="57" t="s">
        <v>323</v>
      </c>
      <c r="G1004" s="58" t="s">
        <v>7171</v>
      </c>
      <c r="H1004" s="66" t="s">
        <v>7122</v>
      </c>
      <c r="I1004" s="57" t="s">
        <v>2124</v>
      </c>
      <c r="J1004" s="73">
        <v>44.4101</v>
      </c>
      <c r="K1004" s="57">
        <v>0</v>
      </c>
      <c r="L1004" s="57">
        <v>6840</v>
      </c>
      <c r="M1004" s="63">
        <v>3.2</v>
      </c>
    </row>
    <row r="1005" s="57" customFormat="1" ht="41.4" spans="1:13">
      <c r="A1005" s="57" t="s">
        <v>7076</v>
      </c>
      <c r="B1005" s="62">
        <v>1004</v>
      </c>
      <c r="C1005" s="63" t="s">
        <v>45</v>
      </c>
      <c r="D1005" s="57" t="s">
        <v>53</v>
      </c>
      <c r="E1005" s="42" t="s">
        <v>7077</v>
      </c>
      <c r="F1005" s="57" t="s">
        <v>877</v>
      </c>
      <c r="G1005" s="58" t="s">
        <v>7215</v>
      </c>
      <c r="H1005" s="66" t="s">
        <v>7122</v>
      </c>
      <c r="I1005" s="63" t="s">
        <v>22</v>
      </c>
      <c r="J1005" s="72">
        <v>7</v>
      </c>
      <c r="K1005" s="57">
        <v>0</v>
      </c>
      <c r="L1005" s="57">
        <v>1691</v>
      </c>
      <c r="M1005" s="63">
        <v>3.2</v>
      </c>
    </row>
    <row r="1006" s="57" customFormat="1" ht="41.4" spans="1:13">
      <c r="A1006" s="57" t="s">
        <v>7076</v>
      </c>
      <c r="B1006" s="62">
        <v>1005</v>
      </c>
      <c r="C1006" s="63" t="s">
        <v>45</v>
      </c>
      <c r="D1006" s="63" t="s">
        <v>89</v>
      </c>
      <c r="E1006" s="42" t="s">
        <v>7077</v>
      </c>
      <c r="F1006" s="57" t="s">
        <v>114</v>
      </c>
      <c r="G1006" s="58" t="s">
        <v>4450</v>
      </c>
      <c r="H1006" s="66" t="s">
        <v>2166</v>
      </c>
      <c r="I1006" s="63" t="s">
        <v>22</v>
      </c>
      <c r="J1006" s="72">
        <v>1</v>
      </c>
      <c r="K1006" s="57">
        <v>0</v>
      </c>
      <c r="L1006" s="57">
        <v>33</v>
      </c>
      <c r="M1006" s="63">
        <v>3.2</v>
      </c>
    </row>
    <row r="1007" s="57" customFormat="1" ht="41.4" spans="1:13">
      <c r="A1007" s="57" t="s">
        <v>7076</v>
      </c>
      <c r="B1007" s="62">
        <v>1006</v>
      </c>
      <c r="C1007" s="63" t="s">
        <v>45</v>
      </c>
      <c r="D1007" s="63" t="s">
        <v>89</v>
      </c>
      <c r="E1007" s="42" t="s">
        <v>7077</v>
      </c>
      <c r="F1007" s="57" t="s">
        <v>90</v>
      </c>
      <c r="G1007" s="58" t="s">
        <v>7165</v>
      </c>
      <c r="H1007" s="66" t="s">
        <v>2166</v>
      </c>
      <c r="I1007" s="63" t="s">
        <v>22</v>
      </c>
      <c r="J1007" s="72">
        <v>1</v>
      </c>
      <c r="K1007" s="57">
        <v>0</v>
      </c>
      <c r="L1007" s="57">
        <v>33</v>
      </c>
      <c r="M1007" s="63">
        <v>3.2</v>
      </c>
    </row>
    <row r="1008" s="57" customFormat="1" ht="41.4" spans="1:13">
      <c r="A1008" s="57" t="s">
        <v>7076</v>
      </c>
      <c r="B1008" s="62">
        <v>1007</v>
      </c>
      <c r="C1008" s="63" t="s">
        <v>45</v>
      </c>
      <c r="D1008" s="57" t="s">
        <v>53</v>
      </c>
      <c r="E1008" s="42" t="s">
        <v>7077</v>
      </c>
      <c r="F1008" s="57" t="s">
        <v>55</v>
      </c>
      <c r="G1008" s="58" t="s">
        <v>4451</v>
      </c>
      <c r="H1008" s="58" t="s">
        <v>2158</v>
      </c>
      <c r="I1008" s="63" t="s">
        <v>22</v>
      </c>
      <c r="J1008" s="72">
        <v>2</v>
      </c>
      <c r="K1008" s="57">
        <f>(CEILING(J1008*0.2,1))*1</f>
        <v>1</v>
      </c>
      <c r="L1008" s="57">
        <v>23</v>
      </c>
      <c r="M1008" s="63">
        <v>3.2</v>
      </c>
    </row>
    <row r="1009" s="57" customFormat="1" ht="55.2" spans="1:13">
      <c r="A1009" s="57" t="s">
        <v>7076</v>
      </c>
      <c r="B1009" s="62">
        <v>1008</v>
      </c>
      <c r="C1009" s="63" t="s">
        <v>45</v>
      </c>
      <c r="D1009" s="57" t="s">
        <v>171</v>
      </c>
      <c r="E1009" s="42" t="s">
        <v>7077</v>
      </c>
      <c r="F1009" s="57" t="s">
        <v>172</v>
      </c>
      <c r="G1009" s="58" t="s">
        <v>4453</v>
      </c>
      <c r="H1009" s="58" t="s">
        <v>1711</v>
      </c>
      <c r="I1009" s="63" t="s">
        <v>22</v>
      </c>
      <c r="J1009" s="72">
        <v>1</v>
      </c>
      <c r="K1009" s="57">
        <v>0</v>
      </c>
      <c r="L1009" s="57">
        <v>0.32</v>
      </c>
      <c r="M1009" s="63">
        <v>3.2</v>
      </c>
    </row>
    <row r="1010" s="57" customFormat="1" ht="41.4" spans="1:13">
      <c r="A1010" s="57" t="s">
        <v>7076</v>
      </c>
      <c r="B1010" s="62">
        <v>1009</v>
      </c>
      <c r="C1010" s="63" t="s">
        <v>45</v>
      </c>
      <c r="D1010" s="57" t="s">
        <v>322</v>
      </c>
      <c r="E1010" s="42" t="s">
        <v>7077</v>
      </c>
      <c r="F1010" s="58" t="s">
        <v>323</v>
      </c>
      <c r="G1010" s="58" t="s">
        <v>4454</v>
      </c>
      <c r="H1010" s="58" t="s">
        <v>2162</v>
      </c>
      <c r="I1010" s="57" t="s">
        <v>2124</v>
      </c>
      <c r="J1010" s="73">
        <v>8.79917</v>
      </c>
      <c r="K1010" s="57">
        <f>(CEILING(J1010*0.1,1))*1</f>
        <v>1</v>
      </c>
      <c r="L1010" s="57">
        <v>412</v>
      </c>
      <c r="M1010" s="63">
        <v>3.2</v>
      </c>
    </row>
    <row r="1011" s="57" customFormat="1" ht="41.4" spans="1:13">
      <c r="A1011" s="57" t="s">
        <v>7076</v>
      </c>
      <c r="B1011" s="62">
        <v>1010</v>
      </c>
      <c r="C1011" s="63" t="s">
        <v>45</v>
      </c>
      <c r="D1011" s="57" t="s">
        <v>322</v>
      </c>
      <c r="E1011" s="42" t="s">
        <v>7077</v>
      </c>
      <c r="F1011" s="57" t="s">
        <v>323</v>
      </c>
      <c r="G1011" s="58" t="s">
        <v>7241</v>
      </c>
      <c r="H1011" s="66" t="s">
        <v>7122</v>
      </c>
      <c r="I1011" s="57" t="s">
        <v>2124</v>
      </c>
      <c r="J1011" s="73">
        <v>41.0394</v>
      </c>
      <c r="K1011" s="57">
        <v>0</v>
      </c>
      <c r="L1011" s="57">
        <v>8643</v>
      </c>
      <c r="M1011" s="63">
        <v>3.2</v>
      </c>
    </row>
    <row r="1012" s="57" customFormat="1" ht="41.4" spans="1:13">
      <c r="A1012" s="57" t="s">
        <v>7076</v>
      </c>
      <c r="B1012" s="62">
        <v>1011</v>
      </c>
      <c r="C1012" s="63" t="s">
        <v>45</v>
      </c>
      <c r="D1012" s="57" t="s">
        <v>53</v>
      </c>
      <c r="E1012" s="42" t="s">
        <v>7077</v>
      </c>
      <c r="F1012" s="57" t="s">
        <v>236</v>
      </c>
      <c r="G1012" s="58" t="s">
        <v>3575</v>
      </c>
      <c r="H1012" s="66" t="s">
        <v>2166</v>
      </c>
      <c r="I1012" s="63" t="s">
        <v>22</v>
      </c>
      <c r="J1012" s="72">
        <v>1</v>
      </c>
      <c r="K1012" s="57">
        <v>0</v>
      </c>
      <c r="L1012" s="57">
        <v>1</v>
      </c>
      <c r="M1012" s="63">
        <v>3.2</v>
      </c>
    </row>
    <row r="1013" s="57" customFormat="1" ht="41.4" spans="1:13">
      <c r="A1013" s="57" t="s">
        <v>7076</v>
      </c>
      <c r="B1013" s="62">
        <v>1012</v>
      </c>
      <c r="C1013" s="63" t="s">
        <v>45</v>
      </c>
      <c r="D1013" s="63" t="s">
        <v>89</v>
      </c>
      <c r="E1013" s="42" t="s">
        <v>7077</v>
      </c>
      <c r="F1013" s="58" t="s">
        <v>114</v>
      </c>
      <c r="G1013" s="58" t="s">
        <v>7237</v>
      </c>
      <c r="H1013" s="58" t="s">
        <v>7119</v>
      </c>
      <c r="I1013" s="63" t="s">
        <v>22</v>
      </c>
      <c r="J1013" s="72">
        <v>2</v>
      </c>
      <c r="K1013" s="57">
        <v>0</v>
      </c>
      <c r="L1013" s="57">
        <v>1077</v>
      </c>
      <c r="M1013" s="63">
        <v>3.2</v>
      </c>
    </row>
    <row r="1014" s="57" customFormat="1" ht="41.4" spans="1:13">
      <c r="A1014" s="57" t="s">
        <v>7076</v>
      </c>
      <c r="B1014" s="62">
        <v>1013</v>
      </c>
      <c r="C1014" s="63" t="s">
        <v>45</v>
      </c>
      <c r="D1014" s="63" t="s">
        <v>89</v>
      </c>
      <c r="E1014" s="42" t="s">
        <v>7077</v>
      </c>
      <c r="F1014" s="57" t="s">
        <v>90</v>
      </c>
      <c r="G1014" s="58" t="s">
        <v>7238</v>
      </c>
      <c r="H1014" s="58" t="s">
        <v>7119</v>
      </c>
      <c r="I1014" s="63" t="s">
        <v>22</v>
      </c>
      <c r="J1014" s="72">
        <v>1</v>
      </c>
      <c r="K1014" s="57">
        <v>0</v>
      </c>
      <c r="L1014" s="57">
        <v>591</v>
      </c>
      <c r="M1014" s="63">
        <v>3.2</v>
      </c>
    </row>
    <row r="1015" s="57" customFormat="1" ht="41.4" spans="1:13">
      <c r="A1015" s="57" t="s">
        <v>7076</v>
      </c>
      <c r="B1015" s="62">
        <v>1014</v>
      </c>
      <c r="C1015" s="63" t="s">
        <v>45</v>
      </c>
      <c r="D1015" s="57" t="s">
        <v>53</v>
      </c>
      <c r="E1015" s="42" t="s">
        <v>7077</v>
      </c>
      <c r="F1015" s="57" t="s">
        <v>304</v>
      </c>
      <c r="G1015" s="58" t="s">
        <v>7239</v>
      </c>
      <c r="H1015" s="66" t="s">
        <v>7122</v>
      </c>
      <c r="I1015" s="63" t="s">
        <v>22</v>
      </c>
      <c r="J1015" s="72">
        <v>1</v>
      </c>
      <c r="K1015" s="57">
        <v>0</v>
      </c>
      <c r="L1015" s="57">
        <v>228</v>
      </c>
      <c r="M1015" s="63">
        <v>3.2</v>
      </c>
    </row>
    <row r="1016" s="57" customFormat="1" ht="41.4" spans="1:13">
      <c r="A1016" s="57" t="s">
        <v>7076</v>
      </c>
      <c r="B1016" s="62">
        <v>1015</v>
      </c>
      <c r="C1016" s="63" t="s">
        <v>45</v>
      </c>
      <c r="D1016" s="57" t="s">
        <v>171</v>
      </c>
      <c r="E1016" s="42" t="s">
        <v>7077</v>
      </c>
      <c r="F1016" s="57" t="s">
        <v>172</v>
      </c>
      <c r="G1016" s="58" t="s">
        <v>7240</v>
      </c>
      <c r="H1016" s="66" t="s">
        <v>1869</v>
      </c>
      <c r="I1016" s="63" t="s">
        <v>22</v>
      </c>
      <c r="J1016" s="72">
        <v>1</v>
      </c>
      <c r="K1016" s="57">
        <v>0</v>
      </c>
      <c r="L1016" s="57">
        <v>3</v>
      </c>
      <c r="M1016" s="63">
        <v>3.2</v>
      </c>
    </row>
    <row r="1017" s="57" customFormat="1" ht="41.4" spans="1:13">
      <c r="A1017" s="57" t="s">
        <v>7076</v>
      </c>
      <c r="B1017" s="62">
        <v>1016</v>
      </c>
      <c r="C1017" s="63" t="s">
        <v>45</v>
      </c>
      <c r="D1017" s="57" t="s">
        <v>53</v>
      </c>
      <c r="E1017" s="42" t="s">
        <v>7077</v>
      </c>
      <c r="F1017" s="58" t="s">
        <v>877</v>
      </c>
      <c r="G1017" s="58" t="s">
        <v>7242</v>
      </c>
      <c r="H1017" s="66" t="s">
        <v>7122</v>
      </c>
      <c r="I1017" s="63" t="s">
        <v>22</v>
      </c>
      <c r="J1017" s="72">
        <v>10</v>
      </c>
      <c r="K1017" s="57">
        <v>0</v>
      </c>
      <c r="L1017" s="57">
        <v>4146</v>
      </c>
      <c r="M1017" s="63">
        <v>3.2</v>
      </c>
    </row>
    <row r="1018" s="57" customFormat="1" ht="41.4" spans="1:13">
      <c r="A1018" s="57" t="s">
        <v>7076</v>
      </c>
      <c r="B1018" s="62">
        <v>1017</v>
      </c>
      <c r="C1018" s="63" t="s">
        <v>45</v>
      </c>
      <c r="D1018" s="63" t="s">
        <v>89</v>
      </c>
      <c r="E1018" s="42" t="s">
        <v>7077</v>
      </c>
      <c r="F1018" s="57" t="s">
        <v>114</v>
      </c>
      <c r="G1018" s="58" t="s">
        <v>4450</v>
      </c>
      <c r="H1018" s="66" t="s">
        <v>2166</v>
      </c>
      <c r="I1018" s="63" t="s">
        <v>22</v>
      </c>
      <c r="J1018" s="72">
        <v>1</v>
      </c>
      <c r="K1018" s="57">
        <v>0</v>
      </c>
      <c r="L1018" s="57">
        <v>33</v>
      </c>
      <c r="M1018" s="63">
        <v>3.2</v>
      </c>
    </row>
    <row r="1019" s="57" customFormat="1" ht="41.4" spans="1:13">
      <c r="A1019" s="57" t="s">
        <v>7076</v>
      </c>
      <c r="B1019" s="62">
        <v>1018</v>
      </c>
      <c r="C1019" s="63" t="s">
        <v>45</v>
      </c>
      <c r="D1019" s="63" t="s">
        <v>89</v>
      </c>
      <c r="E1019" s="42" t="s">
        <v>7077</v>
      </c>
      <c r="F1019" s="57" t="s">
        <v>90</v>
      </c>
      <c r="G1019" s="58" t="s">
        <v>7165</v>
      </c>
      <c r="H1019" s="66" t="s">
        <v>2166</v>
      </c>
      <c r="I1019" s="63" t="s">
        <v>22</v>
      </c>
      <c r="J1019" s="72">
        <v>1</v>
      </c>
      <c r="K1019" s="57">
        <v>0</v>
      </c>
      <c r="L1019" s="57">
        <v>33</v>
      </c>
      <c r="M1019" s="63">
        <v>3.2</v>
      </c>
    </row>
    <row r="1020" s="57" customFormat="1" ht="41.4" spans="1:13">
      <c r="A1020" s="57" t="s">
        <v>7076</v>
      </c>
      <c r="B1020" s="62">
        <v>1019</v>
      </c>
      <c r="C1020" s="63" t="s">
        <v>45</v>
      </c>
      <c r="D1020" s="57" t="s">
        <v>53</v>
      </c>
      <c r="E1020" s="42" t="s">
        <v>7077</v>
      </c>
      <c r="F1020" s="57" t="s">
        <v>55</v>
      </c>
      <c r="G1020" s="58" t="s">
        <v>4451</v>
      </c>
      <c r="H1020" s="58" t="s">
        <v>2158</v>
      </c>
      <c r="I1020" s="63" t="s">
        <v>22</v>
      </c>
      <c r="J1020" s="72">
        <v>2</v>
      </c>
      <c r="K1020" s="57">
        <f>(CEILING(J1020*0.2,1))*1</f>
        <v>1</v>
      </c>
      <c r="L1020" s="57">
        <v>23</v>
      </c>
      <c r="M1020" s="63">
        <v>3.2</v>
      </c>
    </row>
    <row r="1021" s="57" customFormat="1" ht="55.2" spans="1:13">
      <c r="A1021" s="57" t="s">
        <v>7076</v>
      </c>
      <c r="B1021" s="62">
        <v>1020</v>
      </c>
      <c r="C1021" s="63" t="s">
        <v>45</v>
      </c>
      <c r="D1021" s="57" t="s">
        <v>171</v>
      </c>
      <c r="E1021" s="42" t="s">
        <v>7077</v>
      </c>
      <c r="F1021" s="58" t="s">
        <v>172</v>
      </c>
      <c r="G1021" s="58" t="s">
        <v>4453</v>
      </c>
      <c r="H1021" s="58" t="s">
        <v>1711</v>
      </c>
      <c r="I1021" s="63" t="s">
        <v>22</v>
      </c>
      <c r="J1021" s="72">
        <v>1</v>
      </c>
      <c r="K1021" s="57">
        <v>0</v>
      </c>
      <c r="L1021" s="57">
        <v>0.32</v>
      </c>
      <c r="M1021" s="63">
        <v>3.2</v>
      </c>
    </row>
    <row r="1022" s="57" customFormat="1" ht="41.4" spans="1:13">
      <c r="A1022" s="57" t="s">
        <v>7076</v>
      </c>
      <c r="B1022" s="62">
        <v>1021</v>
      </c>
      <c r="C1022" s="63" t="s">
        <v>45</v>
      </c>
      <c r="D1022" s="57" t="s">
        <v>322</v>
      </c>
      <c r="E1022" s="42" t="s">
        <v>7077</v>
      </c>
      <c r="F1022" s="57" t="s">
        <v>323</v>
      </c>
      <c r="G1022" s="58" t="s">
        <v>4454</v>
      </c>
      <c r="H1022" s="58" t="s">
        <v>2162</v>
      </c>
      <c r="I1022" s="57" t="s">
        <v>2124</v>
      </c>
      <c r="J1022" s="73">
        <v>11.139</v>
      </c>
      <c r="K1022" s="57">
        <f>(CEILING(J1022*0.1,1))*1</f>
        <v>2</v>
      </c>
      <c r="L1022" s="57">
        <v>521</v>
      </c>
      <c r="M1022" s="63">
        <v>3.2</v>
      </c>
    </row>
    <row r="1023" s="57" customFormat="1" ht="41.4" spans="1:13">
      <c r="A1023" s="57" t="s">
        <v>7076</v>
      </c>
      <c r="B1023" s="62">
        <v>1022</v>
      </c>
      <c r="C1023" s="63" t="s">
        <v>45</v>
      </c>
      <c r="D1023" s="57" t="s">
        <v>53</v>
      </c>
      <c r="E1023" s="42" t="s">
        <v>7077</v>
      </c>
      <c r="F1023" s="57" t="s">
        <v>236</v>
      </c>
      <c r="G1023" s="58" t="s">
        <v>7243</v>
      </c>
      <c r="H1023" s="58" t="s">
        <v>2345</v>
      </c>
      <c r="I1023" s="63" t="s">
        <v>22</v>
      </c>
      <c r="J1023" s="72">
        <v>2</v>
      </c>
      <c r="K1023" s="57">
        <v>0</v>
      </c>
      <c r="L1023" s="57">
        <v>2</v>
      </c>
      <c r="M1023" s="63">
        <v>3.2</v>
      </c>
    </row>
    <row r="1024" s="57" customFormat="1" ht="41.4" spans="1:13">
      <c r="A1024" s="57" t="s">
        <v>7076</v>
      </c>
      <c r="B1024" s="62">
        <v>1023</v>
      </c>
      <c r="C1024" s="63" t="s">
        <v>45</v>
      </c>
      <c r="D1024" s="57" t="s">
        <v>53</v>
      </c>
      <c r="E1024" s="42" t="s">
        <v>7077</v>
      </c>
      <c r="F1024" s="57" t="s">
        <v>289</v>
      </c>
      <c r="G1024" s="58" t="s">
        <v>7244</v>
      </c>
      <c r="H1024" s="58" t="s">
        <v>2191</v>
      </c>
      <c r="I1024" s="63" t="s">
        <v>22</v>
      </c>
      <c r="J1024" s="72">
        <v>1</v>
      </c>
      <c r="K1024" s="57">
        <v>0</v>
      </c>
      <c r="L1024" s="57">
        <v>29</v>
      </c>
      <c r="M1024" s="63">
        <v>3.2</v>
      </c>
    </row>
    <row r="1025" s="57" customFormat="1" ht="41.4" spans="1:13">
      <c r="A1025" s="57" t="s">
        <v>7076</v>
      </c>
      <c r="B1025" s="62">
        <v>1024</v>
      </c>
      <c r="C1025" s="63" t="s">
        <v>45</v>
      </c>
      <c r="D1025" s="63" t="s">
        <v>89</v>
      </c>
      <c r="E1025" s="42" t="s">
        <v>7077</v>
      </c>
      <c r="F1025" s="57" t="s">
        <v>114</v>
      </c>
      <c r="G1025" s="58" t="s">
        <v>4171</v>
      </c>
      <c r="H1025" s="66" t="s">
        <v>2166</v>
      </c>
      <c r="I1025" s="63" t="s">
        <v>22</v>
      </c>
      <c r="J1025" s="72">
        <v>3</v>
      </c>
      <c r="K1025" s="57">
        <v>0</v>
      </c>
      <c r="L1025" s="57">
        <v>333</v>
      </c>
      <c r="M1025" s="63">
        <v>3.2</v>
      </c>
    </row>
    <row r="1026" s="57" customFormat="1" ht="41.4" spans="1:13">
      <c r="A1026" s="57" t="s">
        <v>7076</v>
      </c>
      <c r="B1026" s="62">
        <v>1025</v>
      </c>
      <c r="C1026" s="63" t="s">
        <v>45</v>
      </c>
      <c r="D1026" s="57" t="s">
        <v>53</v>
      </c>
      <c r="E1026" s="42" t="s">
        <v>7077</v>
      </c>
      <c r="F1026" s="57" t="s">
        <v>55</v>
      </c>
      <c r="G1026" s="58" t="s">
        <v>4160</v>
      </c>
      <c r="H1026" s="58" t="s">
        <v>2158</v>
      </c>
      <c r="I1026" s="63" t="s">
        <v>22</v>
      </c>
      <c r="J1026" s="72">
        <v>5</v>
      </c>
      <c r="K1026" s="57">
        <v>0</v>
      </c>
      <c r="L1026" s="57">
        <v>446</v>
      </c>
      <c r="M1026" s="63">
        <v>3.2</v>
      </c>
    </row>
    <row r="1027" s="57" customFormat="1" ht="41.4" spans="1:13">
      <c r="A1027" s="57" t="s">
        <v>7076</v>
      </c>
      <c r="B1027" s="62">
        <v>1026</v>
      </c>
      <c r="C1027" s="63" t="s">
        <v>45</v>
      </c>
      <c r="D1027" s="57" t="s">
        <v>171</v>
      </c>
      <c r="E1027" s="42" t="s">
        <v>7077</v>
      </c>
      <c r="F1027" s="57" t="s">
        <v>172</v>
      </c>
      <c r="G1027" s="58" t="s">
        <v>4180</v>
      </c>
      <c r="H1027" s="58" t="s">
        <v>4130</v>
      </c>
      <c r="I1027" s="63" t="s">
        <v>22</v>
      </c>
      <c r="J1027" s="72">
        <v>5</v>
      </c>
      <c r="K1027" s="57">
        <v>0</v>
      </c>
      <c r="L1027" s="57">
        <v>9</v>
      </c>
      <c r="M1027" s="57">
        <v>3.1</v>
      </c>
    </row>
    <row r="1028" s="57" customFormat="1" ht="41.4" spans="1:13">
      <c r="A1028" s="57" t="s">
        <v>7076</v>
      </c>
      <c r="B1028" s="62">
        <v>1027</v>
      </c>
      <c r="C1028" s="63" t="s">
        <v>45</v>
      </c>
      <c r="D1028" s="57" t="s">
        <v>53</v>
      </c>
      <c r="E1028" s="42" t="s">
        <v>7077</v>
      </c>
      <c r="F1028" s="57" t="s">
        <v>236</v>
      </c>
      <c r="G1028" s="58" t="s">
        <v>7243</v>
      </c>
      <c r="H1028" s="58" t="s">
        <v>2345</v>
      </c>
      <c r="I1028" s="63" t="s">
        <v>22</v>
      </c>
      <c r="J1028" s="72">
        <v>2</v>
      </c>
      <c r="K1028" s="57">
        <v>0</v>
      </c>
      <c r="L1028" s="57">
        <v>1</v>
      </c>
      <c r="M1028" s="63">
        <v>3.2</v>
      </c>
    </row>
    <row r="1029" s="57" customFormat="1" ht="41.4" spans="1:13">
      <c r="A1029" s="57" t="s">
        <v>7076</v>
      </c>
      <c r="B1029" s="62">
        <v>1028</v>
      </c>
      <c r="C1029" s="63" t="s">
        <v>45</v>
      </c>
      <c r="D1029" s="57" t="s">
        <v>322</v>
      </c>
      <c r="E1029" s="42" t="s">
        <v>7077</v>
      </c>
      <c r="F1029" s="58" t="s">
        <v>323</v>
      </c>
      <c r="G1029" s="58" t="s">
        <v>4163</v>
      </c>
      <c r="H1029" s="58" t="s">
        <v>3157</v>
      </c>
      <c r="I1029" s="57" t="s">
        <v>2124</v>
      </c>
      <c r="J1029" s="73">
        <v>18.4729</v>
      </c>
      <c r="K1029" s="57">
        <v>0</v>
      </c>
      <c r="L1029" s="57">
        <v>1723</v>
      </c>
      <c r="M1029" s="63">
        <v>3.2</v>
      </c>
    </row>
    <row r="1030" s="57" customFormat="1" ht="41.4" spans="1:13">
      <c r="A1030" s="57" t="s">
        <v>7076</v>
      </c>
      <c r="B1030" s="62">
        <v>1029</v>
      </c>
      <c r="C1030" s="63" t="s">
        <v>45</v>
      </c>
      <c r="D1030" s="63" t="s">
        <v>89</v>
      </c>
      <c r="E1030" s="42" t="s">
        <v>7077</v>
      </c>
      <c r="F1030" s="57" t="s">
        <v>114</v>
      </c>
      <c r="G1030" s="58" t="s">
        <v>7245</v>
      </c>
      <c r="H1030" s="58" t="s">
        <v>7119</v>
      </c>
      <c r="I1030" s="63" t="s">
        <v>22</v>
      </c>
      <c r="J1030" s="72">
        <v>1</v>
      </c>
      <c r="K1030" s="57">
        <v>0</v>
      </c>
      <c r="L1030" s="57">
        <v>115</v>
      </c>
      <c r="M1030" s="63">
        <v>3.2</v>
      </c>
    </row>
    <row r="1031" s="57" customFormat="1" ht="55.2" spans="1:13">
      <c r="A1031" s="57" t="s">
        <v>7076</v>
      </c>
      <c r="B1031" s="62">
        <v>1030</v>
      </c>
      <c r="C1031" s="63" t="s">
        <v>45</v>
      </c>
      <c r="D1031" s="57" t="s">
        <v>53</v>
      </c>
      <c r="E1031" s="42" t="s">
        <v>7077</v>
      </c>
      <c r="F1031" s="57" t="s">
        <v>55</v>
      </c>
      <c r="G1031" s="58" t="s">
        <v>7246</v>
      </c>
      <c r="H1031" s="58" t="s">
        <v>2158</v>
      </c>
      <c r="I1031" s="63" t="s">
        <v>22</v>
      </c>
      <c r="J1031" s="72">
        <v>5</v>
      </c>
      <c r="K1031" s="57">
        <v>0</v>
      </c>
      <c r="L1031" s="57">
        <v>624</v>
      </c>
      <c r="M1031" s="63">
        <v>3.2</v>
      </c>
    </row>
    <row r="1032" s="57" customFormat="1" ht="41.4" spans="1:13">
      <c r="A1032" s="57" t="s">
        <v>7076</v>
      </c>
      <c r="B1032" s="62">
        <v>1031</v>
      </c>
      <c r="C1032" s="63" t="s">
        <v>45</v>
      </c>
      <c r="D1032" s="57" t="s">
        <v>322</v>
      </c>
      <c r="E1032" s="42" t="s">
        <v>7077</v>
      </c>
      <c r="F1032" s="57" t="s">
        <v>323</v>
      </c>
      <c r="G1032" s="58" t="s">
        <v>7247</v>
      </c>
      <c r="H1032" s="66" t="s">
        <v>7122</v>
      </c>
      <c r="I1032" s="57" t="s">
        <v>2124</v>
      </c>
      <c r="J1032" s="73">
        <v>17.8865</v>
      </c>
      <c r="K1032" s="57">
        <v>0</v>
      </c>
      <c r="L1032" s="57">
        <v>2206</v>
      </c>
      <c r="M1032" s="63">
        <v>3.2</v>
      </c>
    </row>
    <row r="1033" s="57" customFormat="1" ht="55.2" spans="1:13">
      <c r="A1033" s="57" t="s">
        <v>7076</v>
      </c>
      <c r="B1033" s="62">
        <v>1032</v>
      </c>
      <c r="C1033" s="63" t="s">
        <v>45</v>
      </c>
      <c r="D1033" s="63" t="s">
        <v>89</v>
      </c>
      <c r="E1033" s="42" t="s">
        <v>7077</v>
      </c>
      <c r="F1033" s="57" t="s">
        <v>114</v>
      </c>
      <c r="G1033" s="58" t="s">
        <v>6569</v>
      </c>
      <c r="H1033" s="58" t="s">
        <v>2849</v>
      </c>
      <c r="I1033" s="63" t="s">
        <v>22</v>
      </c>
      <c r="J1033" s="72">
        <v>1</v>
      </c>
      <c r="K1033" s="57">
        <v>0</v>
      </c>
      <c r="L1033" s="57">
        <v>34</v>
      </c>
      <c r="M1033" s="57">
        <v>3.1</v>
      </c>
    </row>
    <row r="1034" s="57" customFormat="1" ht="41.4" spans="1:13">
      <c r="A1034" s="57" t="s">
        <v>7076</v>
      </c>
      <c r="B1034" s="62">
        <v>1033</v>
      </c>
      <c r="C1034" s="63" t="s">
        <v>45</v>
      </c>
      <c r="D1034" s="57" t="s">
        <v>53</v>
      </c>
      <c r="E1034" s="42" t="s">
        <v>7077</v>
      </c>
      <c r="F1034" s="58" t="s">
        <v>55</v>
      </c>
      <c r="G1034" s="58" t="s">
        <v>3450</v>
      </c>
      <c r="H1034" s="58" t="s">
        <v>2849</v>
      </c>
      <c r="I1034" s="63" t="s">
        <v>22</v>
      </c>
      <c r="J1034" s="72">
        <v>2</v>
      </c>
      <c r="K1034" s="57">
        <v>0</v>
      </c>
      <c r="L1034" s="57">
        <v>99</v>
      </c>
      <c r="M1034" s="57">
        <v>3.1</v>
      </c>
    </row>
    <row r="1035" s="57" customFormat="1" ht="41.4" spans="1:13">
      <c r="A1035" s="57" t="s">
        <v>7076</v>
      </c>
      <c r="B1035" s="62">
        <v>1034</v>
      </c>
      <c r="C1035" s="63" t="s">
        <v>45</v>
      </c>
      <c r="D1035" s="57" t="s">
        <v>171</v>
      </c>
      <c r="E1035" s="42" t="s">
        <v>7077</v>
      </c>
      <c r="F1035" s="57" t="s">
        <v>172</v>
      </c>
      <c r="G1035" s="58" t="s">
        <v>3431</v>
      </c>
      <c r="H1035" s="58" t="s">
        <v>2299</v>
      </c>
      <c r="I1035" s="63" t="s">
        <v>22</v>
      </c>
      <c r="J1035" s="72">
        <v>1</v>
      </c>
      <c r="K1035" s="57">
        <v>0</v>
      </c>
      <c r="L1035" s="57">
        <v>0.28</v>
      </c>
      <c r="M1035" s="57">
        <v>3.1</v>
      </c>
    </row>
    <row r="1036" s="57" customFormat="1" ht="41.4" spans="1:13">
      <c r="A1036" s="57" t="s">
        <v>7076</v>
      </c>
      <c r="B1036" s="62">
        <v>1035</v>
      </c>
      <c r="C1036" s="63" t="s">
        <v>45</v>
      </c>
      <c r="D1036" s="57" t="s">
        <v>322</v>
      </c>
      <c r="E1036" s="42" t="s">
        <v>7077</v>
      </c>
      <c r="F1036" s="57" t="s">
        <v>323</v>
      </c>
      <c r="G1036" s="58" t="s">
        <v>3434</v>
      </c>
      <c r="H1036" s="58" t="s">
        <v>2849</v>
      </c>
      <c r="I1036" s="57" t="s">
        <v>2124</v>
      </c>
      <c r="J1036" s="73">
        <v>3.72417</v>
      </c>
      <c r="K1036" s="57">
        <v>0</v>
      </c>
      <c r="L1036" s="57">
        <v>93</v>
      </c>
      <c r="M1036" s="57">
        <v>3.1</v>
      </c>
    </row>
    <row r="1037" s="57" customFormat="1" ht="55.2" spans="1:13">
      <c r="A1037" s="57" t="s">
        <v>7076</v>
      </c>
      <c r="B1037" s="62">
        <v>1036</v>
      </c>
      <c r="C1037" s="63" t="s">
        <v>45</v>
      </c>
      <c r="D1037" s="63" t="s">
        <v>89</v>
      </c>
      <c r="E1037" s="42" t="s">
        <v>7077</v>
      </c>
      <c r="F1037" s="57" t="s">
        <v>114</v>
      </c>
      <c r="G1037" s="58" t="s">
        <v>6569</v>
      </c>
      <c r="H1037" s="58" t="s">
        <v>2849</v>
      </c>
      <c r="I1037" s="63" t="s">
        <v>22</v>
      </c>
      <c r="J1037" s="72">
        <v>1</v>
      </c>
      <c r="K1037" s="57">
        <v>0</v>
      </c>
      <c r="L1037" s="57">
        <v>34</v>
      </c>
      <c r="M1037" s="57">
        <v>3.1</v>
      </c>
    </row>
    <row r="1038" s="57" customFormat="1" ht="41.4" spans="1:13">
      <c r="A1038" s="57" t="s">
        <v>7076</v>
      </c>
      <c r="B1038" s="62">
        <v>1037</v>
      </c>
      <c r="C1038" s="63" t="s">
        <v>45</v>
      </c>
      <c r="D1038" s="57" t="s">
        <v>53</v>
      </c>
      <c r="E1038" s="42" t="s">
        <v>7077</v>
      </c>
      <c r="F1038" s="57" t="s">
        <v>55</v>
      </c>
      <c r="G1038" s="58" t="s">
        <v>3450</v>
      </c>
      <c r="H1038" s="58" t="s">
        <v>2849</v>
      </c>
      <c r="I1038" s="63" t="s">
        <v>22</v>
      </c>
      <c r="J1038" s="72">
        <v>3</v>
      </c>
      <c r="K1038" s="57">
        <v>0</v>
      </c>
      <c r="L1038" s="57">
        <v>149</v>
      </c>
      <c r="M1038" s="57">
        <v>3.1</v>
      </c>
    </row>
    <row r="1039" s="57" customFormat="1" ht="41.4" spans="1:13">
      <c r="A1039" s="57" t="s">
        <v>7076</v>
      </c>
      <c r="B1039" s="62">
        <v>1038</v>
      </c>
      <c r="C1039" s="63" t="s">
        <v>45</v>
      </c>
      <c r="D1039" s="57" t="s">
        <v>171</v>
      </c>
      <c r="E1039" s="42" t="s">
        <v>7077</v>
      </c>
      <c r="F1039" s="57" t="s">
        <v>172</v>
      </c>
      <c r="G1039" s="58" t="s">
        <v>3431</v>
      </c>
      <c r="H1039" s="58" t="s">
        <v>2299</v>
      </c>
      <c r="I1039" s="63" t="s">
        <v>22</v>
      </c>
      <c r="J1039" s="72">
        <v>1</v>
      </c>
      <c r="K1039" s="57">
        <v>0</v>
      </c>
      <c r="L1039" s="57">
        <v>0.28</v>
      </c>
      <c r="M1039" s="57">
        <v>3.1</v>
      </c>
    </row>
    <row r="1040" s="57" customFormat="1" ht="41.4" spans="1:13">
      <c r="A1040" s="57" t="s">
        <v>7076</v>
      </c>
      <c r="B1040" s="62">
        <v>1039</v>
      </c>
      <c r="C1040" s="63" t="s">
        <v>45</v>
      </c>
      <c r="D1040" s="57" t="s">
        <v>322</v>
      </c>
      <c r="E1040" s="42" t="s">
        <v>7077</v>
      </c>
      <c r="F1040" s="58" t="s">
        <v>323</v>
      </c>
      <c r="G1040" s="58" t="s">
        <v>3434</v>
      </c>
      <c r="H1040" s="58" t="s">
        <v>2849</v>
      </c>
      <c r="I1040" s="57" t="s">
        <v>2124</v>
      </c>
      <c r="J1040" s="73">
        <v>6.0847</v>
      </c>
      <c r="K1040" s="57">
        <v>0</v>
      </c>
      <c r="L1040" s="57">
        <v>152</v>
      </c>
      <c r="M1040" s="57">
        <v>3.1</v>
      </c>
    </row>
    <row r="1041" s="57" customFormat="1" ht="55.2" spans="1:13">
      <c r="A1041" s="57" t="s">
        <v>7076</v>
      </c>
      <c r="B1041" s="62">
        <v>1040</v>
      </c>
      <c r="C1041" s="63" t="s">
        <v>45</v>
      </c>
      <c r="D1041" s="63" t="s">
        <v>89</v>
      </c>
      <c r="E1041" s="42" t="s">
        <v>7077</v>
      </c>
      <c r="F1041" s="57" t="s">
        <v>114</v>
      </c>
      <c r="G1041" s="58" t="s">
        <v>6569</v>
      </c>
      <c r="H1041" s="58" t="s">
        <v>2849</v>
      </c>
      <c r="I1041" s="63" t="s">
        <v>22</v>
      </c>
      <c r="J1041" s="72">
        <v>6</v>
      </c>
      <c r="K1041" s="57">
        <v>0</v>
      </c>
      <c r="L1041" s="57">
        <v>205</v>
      </c>
      <c r="M1041" s="57">
        <v>3.1</v>
      </c>
    </row>
    <row r="1042" s="57" customFormat="1" ht="41.4" spans="1:13">
      <c r="A1042" s="57" t="s">
        <v>7076</v>
      </c>
      <c r="B1042" s="62">
        <v>1041</v>
      </c>
      <c r="C1042" s="63" t="s">
        <v>45</v>
      </c>
      <c r="D1042" s="57" t="s">
        <v>53</v>
      </c>
      <c r="E1042" s="42" t="s">
        <v>7077</v>
      </c>
      <c r="F1042" s="57" t="s">
        <v>55</v>
      </c>
      <c r="G1042" s="58" t="s">
        <v>3430</v>
      </c>
      <c r="H1042" s="58" t="s">
        <v>2849</v>
      </c>
      <c r="I1042" s="63" t="s">
        <v>22</v>
      </c>
      <c r="J1042" s="72">
        <v>7</v>
      </c>
      <c r="K1042" s="57">
        <v>0</v>
      </c>
      <c r="L1042" s="57">
        <v>196</v>
      </c>
      <c r="M1042" s="57">
        <v>3.1</v>
      </c>
    </row>
    <row r="1043" s="57" customFormat="1" ht="41.4" spans="1:13">
      <c r="A1043" s="57" t="s">
        <v>7076</v>
      </c>
      <c r="B1043" s="62">
        <v>1042</v>
      </c>
      <c r="C1043" s="63" t="s">
        <v>45</v>
      </c>
      <c r="D1043" s="57" t="s">
        <v>53</v>
      </c>
      <c r="E1043" s="42" t="s">
        <v>7077</v>
      </c>
      <c r="F1043" s="57" t="s">
        <v>55</v>
      </c>
      <c r="G1043" s="58" t="s">
        <v>3450</v>
      </c>
      <c r="H1043" s="58" t="s">
        <v>2849</v>
      </c>
      <c r="I1043" s="63" t="s">
        <v>22</v>
      </c>
      <c r="J1043" s="72">
        <v>16</v>
      </c>
      <c r="K1043" s="57">
        <v>0</v>
      </c>
      <c r="L1043" s="57">
        <v>795</v>
      </c>
      <c r="M1043" s="57">
        <v>3.1</v>
      </c>
    </row>
    <row r="1044" s="57" customFormat="1" ht="41.4" spans="1:13">
      <c r="A1044" s="57" t="s">
        <v>7076</v>
      </c>
      <c r="B1044" s="62">
        <v>1043</v>
      </c>
      <c r="C1044" s="63" t="s">
        <v>45</v>
      </c>
      <c r="D1044" s="57" t="s">
        <v>53</v>
      </c>
      <c r="E1044" s="42" t="s">
        <v>7077</v>
      </c>
      <c r="F1044" s="57" t="s">
        <v>304</v>
      </c>
      <c r="G1044" s="58" t="s">
        <v>3518</v>
      </c>
      <c r="H1044" s="58" t="s">
        <v>2849</v>
      </c>
      <c r="I1044" s="63" t="s">
        <v>22</v>
      </c>
      <c r="J1044" s="72">
        <v>2</v>
      </c>
      <c r="K1044" s="57">
        <v>0</v>
      </c>
      <c r="L1044" s="57">
        <v>127</v>
      </c>
      <c r="M1044" s="57">
        <v>3.1</v>
      </c>
    </row>
    <row r="1045" s="57" customFormat="1" ht="41.4" spans="1:13">
      <c r="A1045" s="57" t="s">
        <v>7076</v>
      </c>
      <c r="B1045" s="62">
        <v>1044</v>
      </c>
      <c r="C1045" s="63" t="s">
        <v>45</v>
      </c>
      <c r="D1045" s="57" t="s">
        <v>171</v>
      </c>
      <c r="E1045" s="42" t="s">
        <v>7077</v>
      </c>
      <c r="F1045" s="57" t="s">
        <v>172</v>
      </c>
      <c r="G1045" s="58" t="s">
        <v>3431</v>
      </c>
      <c r="H1045" s="58" t="s">
        <v>2299</v>
      </c>
      <c r="I1045" s="63" t="s">
        <v>22</v>
      </c>
      <c r="J1045" s="72">
        <v>6</v>
      </c>
      <c r="K1045" s="57">
        <v>0</v>
      </c>
      <c r="L1045" s="57">
        <v>2</v>
      </c>
      <c r="M1045" s="57">
        <v>3.1</v>
      </c>
    </row>
    <row r="1046" s="57" customFormat="1" ht="41.4" spans="1:13">
      <c r="A1046" s="57" t="s">
        <v>7076</v>
      </c>
      <c r="B1046" s="62">
        <v>1045</v>
      </c>
      <c r="C1046" s="63" t="s">
        <v>45</v>
      </c>
      <c r="D1046" s="57" t="s">
        <v>53</v>
      </c>
      <c r="E1046" s="42" t="s">
        <v>7077</v>
      </c>
      <c r="F1046" s="57" t="s">
        <v>236</v>
      </c>
      <c r="G1046" s="58" t="s">
        <v>3432</v>
      </c>
      <c r="H1046" s="58" t="s">
        <v>3114</v>
      </c>
      <c r="I1046" s="63" t="s">
        <v>22</v>
      </c>
      <c r="J1046" s="72">
        <v>3</v>
      </c>
      <c r="K1046" s="57">
        <v>0</v>
      </c>
      <c r="L1046" s="57">
        <v>3</v>
      </c>
      <c r="M1046" s="57">
        <v>3.1</v>
      </c>
    </row>
    <row r="1047" s="57" customFormat="1" ht="41.4" spans="1:13">
      <c r="A1047" s="57" t="s">
        <v>7076</v>
      </c>
      <c r="B1047" s="62">
        <v>1046</v>
      </c>
      <c r="C1047" s="63" t="s">
        <v>45</v>
      </c>
      <c r="D1047" s="57" t="s">
        <v>53</v>
      </c>
      <c r="E1047" s="42" t="s">
        <v>7077</v>
      </c>
      <c r="F1047" s="58" t="s">
        <v>236</v>
      </c>
      <c r="G1047" s="58" t="s">
        <v>3433</v>
      </c>
      <c r="H1047" s="58" t="s">
        <v>3114</v>
      </c>
      <c r="I1047" s="63" t="s">
        <v>22</v>
      </c>
      <c r="J1047" s="72">
        <v>3</v>
      </c>
      <c r="K1047" s="57">
        <v>0</v>
      </c>
      <c r="L1047" s="57">
        <v>5</v>
      </c>
      <c r="M1047" s="57">
        <v>3.1</v>
      </c>
    </row>
    <row r="1048" s="57" customFormat="1" ht="41.4" spans="1:13">
      <c r="A1048" s="57" t="s">
        <v>7076</v>
      </c>
      <c r="B1048" s="62">
        <v>1047</v>
      </c>
      <c r="C1048" s="63" t="s">
        <v>45</v>
      </c>
      <c r="D1048" s="57" t="s">
        <v>322</v>
      </c>
      <c r="E1048" s="42" t="s">
        <v>7077</v>
      </c>
      <c r="F1048" s="57" t="s">
        <v>323</v>
      </c>
      <c r="G1048" s="58" t="s">
        <v>3434</v>
      </c>
      <c r="H1048" s="58" t="s">
        <v>2849</v>
      </c>
      <c r="I1048" s="57" t="s">
        <v>2124</v>
      </c>
      <c r="J1048" s="73">
        <v>71.7015</v>
      </c>
      <c r="K1048" s="57">
        <v>0</v>
      </c>
      <c r="L1048" s="57">
        <v>1793</v>
      </c>
      <c r="M1048" s="57">
        <v>3.1</v>
      </c>
    </row>
    <row r="1049" s="57" customFormat="1" ht="55.2" spans="1:13">
      <c r="A1049" s="57" t="s">
        <v>7076</v>
      </c>
      <c r="B1049" s="62">
        <v>1048</v>
      </c>
      <c r="C1049" s="63" t="s">
        <v>45</v>
      </c>
      <c r="D1049" s="63" t="s">
        <v>89</v>
      </c>
      <c r="E1049" s="42" t="s">
        <v>7077</v>
      </c>
      <c r="F1049" s="57" t="s">
        <v>114</v>
      </c>
      <c r="G1049" s="58" t="s">
        <v>6570</v>
      </c>
      <c r="H1049" s="58" t="s">
        <v>2849</v>
      </c>
      <c r="I1049" s="63" t="s">
        <v>22</v>
      </c>
      <c r="J1049" s="72">
        <v>2</v>
      </c>
      <c r="K1049" s="57">
        <v>0</v>
      </c>
      <c r="L1049" s="57">
        <v>7</v>
      </c>
      <c r="M1049" s="57">
        <v>3.1</v>
      </c>
    </row>
    <row r="1050" s="57" customFormat="1" ht="41.4" spans="1:13">
      <c r="A1050" s="57" t="s">
        <v>7076</v>
      </c>
      <c r="B1050" s="62">
        <v>1049</v>
      </c>
      <c r="C1050" s="63" t="s">
        <v>45</v>
      </c>
      <c r="D1050" s="57" t="s">
        <v>53</v>
      </c>
      <c r="E1050" s="42" t="s">
        <v>7077</v>
      </c>
      <c r="F1050" s="57" t="s">
        <v>249</v>
      </c>
      <c r="G1050" s="58" t="s">
        <v>3451</v>
      </c>
      <c r="H1050" s="58" t="s">
        <v>2849</v>
      </c>
      <c r="I1050" s="63" t="s">
        <v>22</v>
      </c>
      <c r="J1050" s="72">
        <v>1</v>
      </c>
      <c r="K1050" s="57">
        <f t="shared" ref="K1050:K1057" si="48">(CEILING(J1050*0.2,1))*1</f>
        <v>1</v>
      </c>
      <c r="L1050" s="57">
        <v>0.435</v>
      </c>
      <c r="M1050" s="57">
        <v>3.1</v>
      </c>
    </row>
    <row r="1051" s="57" customFormat="1" ht="41.4" spans="1:13">
      <c r="A1051" s="57" t="s">
        <v>7076</v>
      </c>
      <c r="B1051" s="62">
        <v>1050</v>
      </c>
      <c r="C1051" s="63" t="s">
        <v>45</v>
      </c>
      <c r="D1051" s="57" t="s">
        <v>53</v>
      </c>
      <c r="E1051" s="42" t="s">
        <v>7077</v>
      </c>
      <c r="F1051" s="58" t="s">
        <v>304</v>
      </c>
      <c r="G1051" s="58" t="s">
        <v>3443</v>
      </c>
      <c r="H1051" s="58" t="s">
        <v>2849</v>
      </c>
      <c r="I1051" s="63" t="s">
        <v>22</v>
      </c>
      <c r="J1051" s="72">
        <v>1</v>
      </c>
      <c r="K1051" s="57">
        <f t="shared" si="48"/>
        <v>1</v>
      </c>
      <c r="L1051" s="57">
        <v>2</v>
      </c>
      <c r="M1051" s="57">
        <v>3.1</v>
      </c>
    </row>
    <row r="1052" s="57" customFormat="1" ht="41.4" spans="1:13">
      <c r="A1052" s="57" t="s">
        <v>7076</v>
      </c>
      <c r="B1052" s="62">
        <v>1051</v>
      </c>
      <c r="C1052" s="63" t="s">
        <v>45</v>
      </c>
      <c r="D1052" s="57" t="s">
        <v>171</v>
      </c>
      <c r="E1052" s="42" t="s">
        <v>7077</v>
      </c>
      <c r="F1052" s="57" t="s">
        <v>172</v>
      </c>
      <c r="G1052" s="22" t="s">
        <v>3381</v>
      </c>
      <c r="H1052" s="58" t="s">
        <v>2299</v>
      </c>
      <c r="I1052" s="63" t="s">
        <v>22</v>
      </c>
      <c r="J1052" s="76">
        <v>2</v>
      </c>
      <c r="K1052" s="57">
        <v>0</v>
      </c>
      <c r="L1052" s="57">
        <v>0.1</v>
      </c>
      <c r="M1052" s="57">
        <v>3.1</v>
      </c>
    </row>
    <row r="1053" s="57" customFormat="1" ht="24" spans="1:13">
      <c r="A1053" s="57" t="s">
        <v>7076</v>
      </c>
      <c r="B1053" s="62">
        <v>1052</v>
      </c>
      <c r="C1053" s="63" t="s">
        <v>45</v>
      </c>
      <c r="D1053" s="57" t="s">
        <v>322</v>
      </c>
      <c r="E1053" s="42" t="s">
        <v>7077</v>
      </c>
      <c r="F1053" s="57" t="s">
        <v>323</v>
      </c>
      <c r="G1053" s="22" t="s">
        <v>3444</v>
      </c>
      <c r="H1053" s="58" t="s">
        <v>2849</v>
      </c>
      <c r="I1053" s="57" t="s">
        <v>2124</v>
      </c>
      <c r="J1053" s="77">
        <v>2.39183</v>
      </c>
      <c r="K1053" s="57">
        <f>(CEILING(J1053*0.1,1))*1</f>
        <v>1</v>
      </c>
      <c r="L1053" s="57">
        <v>10</v>
      </c>
      <c r="M1053" s="57">
        <v>3.1</v>
      </c>
    </row>
    <row r="1054" s="57" customFormat="1" ht="48" spans="1:13">
      <c r="A1054" s="57" t="s">
        <v>7076</v>
      </c>
      <c r="B1054" s="62">
        <v>1053</v>
      </c>
      <c r="C1054" s="63" t="s">
        <v>45</v>
      </c>
      <c r="D1054" s="63" t="s">
        <v>89</v>
      </c>
      <c r="E1054" s="42" t="s">
        <v>7077</v>
      </c>
      <c r="F1054" s="57" t="s">
        <v>114</v>
      </c>
      <c r="G1054" s="22" t="s">
        <v>6570</v>
      </c>
      <c r="H1054" s="58" t="s">
        <v>2849</v>
      </c>
      <c r="I1054" s="63" t="s">
        <v>22</v>
      </c>
      <c r="J1054" s="76">
        <v>2</v>
      </c>
      <c r="K1054" s="57">
        <v>0</v>
      </c>
      <c r="L1054" s="57">
        <v>7</v>
      </c>
      <c r="M1054" s="57">
        <v>3.1</v>
      </c>
    </row>
    <row r="1055" s="57" customFormat="1" ht="24" spans="1:13">
      <c r="A1055" s="57" t="s">
        <v>7076</v>
      </c>
      <c r="B1055" s="62">
        <v>1054</v>
      </c>
      <c r="C1055" s="63" t="s">
        <v>45</v>
      </c>
      <c r="D1055" s="57" t="s">
        <v>53</v>
      </c>
      <c r="E1055" s="42" t="s">
        <v>7077</v>
      </c>
      <c r="F1055" s="57" t="s">
        <v>55</v>
      </c>
      <c r="G1055" s="22" t="s">
        <v>3442</v>
      </c>
      <c r="H1055" s="58" t="s">
        <v>2849</v>
      </c>
      <c r="I1055" s="63" t="s">
        <v>22</v>
      </c>
      <c r="J1055" s="76">
        <v>2</v>
      </c>
      <c r="K1055" s="57">
        <f t="shared" si="48"/>
        <v>1</v>
      </c>
      <c r="L1055" s="57">
        <v>2</v>
      </c>
      <c r="M1055" s="57">
        <v>3.1</v>
      </c>
    </row>
    <row r="1056" s="57" customFormat="1" ht="24" spans="1:13">
      <c r="A1056" s="57" t="s">
        <v>7076</v>
      </c>
      <c r="B1056" s="62">
        <v>1055</v>
      </c>
      <c r="C1056" s="63" t="s">
        <v>45</v>
      </c>
      <c r="D1056" s="57" t="s">
        <v>53</v>
      </c>
      <c r="E1056" s="42" t="s">
        <v>7077</v>
      </c>
      <c r="F1056" s="57" t="s">
        <v>249</v>
      </c>
      <c r="G1056" s="22" t="s">
        <v>3451</v>
      </c>
      <c r="H1056" s="58" t="s">
        <v>2849</v>
      </c>
      <c r="I1056" s="63" t="s">
        <v>22</v>
      </c>
      <c r="J1056" s="76">
        <v>1</v>
      </c>
      <c r="K1056" s="57">
        <f t="shared" si="48"/>
        <v>1</v>
      </c>
      <c r="L1056" s="57">
        <v>0.435</v>
      </c>
      <c r="M1056" s="57">
        <v>3.1</v>
      </c>
    </row>
    <row r="1057" s="57" customFormat="1" ht="24" spans="1:13">
      <c r="A1057" s="57" t="s">
        <v>7076</v>
      </c>
      <c r="B1057" s="62">
        <v>1056</v>
      </c>
      <c r="C1057" s="63" t="s">
        <v>45</v>
      </c>
      <c r="D1057" s="57" t="s">
        <v>53</v>
      </c>
      <c r="E1057" s="42" t="s">
        <v>7077</v>
      </c>
      <c r="F1057" s="57" t="s">
        <v>304</v>
      </c>
      <c r="G1057" s="22" t="s">
        <v>3443</v>
      </c>
      <c r="H1057" s="58" t="s">
        <v>2849</v>
      </c>
      <c r="I1057" s="63" t="s">
        <v>22</v>
      </c>
      <c r="J1057" s="76">
        <v>1</v>
      </c>
      <c r="K1057" s="57">
        <f t="shared" si="48"/>
        <v>1</v>
      </c>
      <c r="L1057" s="57">
        <v>2</v>
      </c>
      <c r="M1057" s="57">
        <v>3.1</v>
      </c>
    </row>
    <row r="1058" s="57" customFormat="1" ht="41.4" spans="1:13">
      <c r="A1058" s="57" t="s">
        <v>7076</v>
      </c>
      <c r="B1058" s="62">
        <v>1057</v>
      </c>
      <c r="C1058" s="63" t="s">
        <v>45</v>
      </c>
      <c r="D1058" s="57" t="s">
        <v>171</v>
      </c>
      <c r="E1058" s="42" t="s">
        <v>7077</v>
      </c>
      <c r="F1058" s="57" t="s">
        <v>172</v>
      </c>
      <c r="G1058" s="22" t="s">
        <v>3381</v>
      </c>
      <c r="H1058" s="58" t="s">
        <v>2299</v>
      </c>
      <c r="I1058" s="63" t="s">
        <v>22</v>
      </c>
      <c r="J1058" s="76">
        <v>2</v>
      </c>
      <c r="K1058" s="57">
        <v>0</v>
      </c>
      <c r="L1058" s="57">
        <v>0.1</v>
      </c>
      <c r="M1058" s="57">
        <v>3.1</v>
      </c>
    </row>
    <row r="1059" s="57" customFormat="1" ht="24" spans="1:13">
      <c r="A1059" s="57" t="s">
        <v>7076</v>
      </c>
      <c r="B1059" s="62">
        <v>1058</v>
      </c>
      <c r="C1059" s="63" t="s">
        <v>45</v>
      </c>
      <c r="D1059" s="57" t="s">
        <v>322</v>
      </c>
      <c r="E1059" s="42" t="s">
        <v>7077</v>
      </c>
      <c r="F1059" s="57" t="s">
        <v>323</v>
      </c>
      <c r="G1059" s="22" t="s">
        <v>3444</v>
      </c>
      <c r="H1059" s="58" t="s">
        <v>2849</v>
      </c>
      <c r="I1059" s="57" t="s">
        <v>2124</v>
      </c>
      <c r="J1059" s="77">
        <v>6.52843</v>
      </c>
      <c r="K1059" s="57">
        <f>(CEILING(J1059*0.1,1))*1</f>
        <v>1</v>
      </c>
      <c r="L1059" s="57">
        <v>27</v>
      </c>
      <c r="M1059" s="57">
        <v>3.1</v>
      </c>
    </row>
    <row r="1060" s="57" customFormat="1" ht="27.6" spans="1:13">
      <c r="A1060" s="57" t="s">
        <v>7076</v>
      </c>
      <c r="B1060" s="62">
        <v>1059</v>
      </c>
      <c r="C1060" s="63" t="s">
        <v>45</v>
      </c>
      <c r="D1060" s="63" t="s">
        <v>89</v>
      </c>
      <c r="E1060" s="42" t="s">
        <v>7077</v>
      </c>
      <c r="F1060" s="57" t="s">
        <v>90</v>
      </c>
      <c r="G1060" s="22" t="s">
        <v>7175</v>
      </c>
      <c r="H1060" s="58" t="s">
        <v>3489</v>
      </c>
      <c r="I1060" s="63" t="s">
        <v>22</v>
      </c>
      <c r="J1060" s="76">
        <v>1</v>
      </c>
      <c r="K1060" s="57">
        <v>0</v>
      </c>
      <c r="L1060" s="57">
        <v>71</v>
      </c>
      <c r="M1060" s="57">
        <v>3.1</v>
      </c>
    </row>
    <row r="1061" s="57" customFormat="1" ht="27.6" spans="1:13">
      <c r="A1061" s="57" t="s">
        <v>7076</v>
      </c>
      <c r="B1061" s="62">
        <v>1060</v>
      </c>
      <c r="C1061" s="63" t="s">
        <v>45</v>
      </c>
      <c r="D1061" s="63" t="s">
        <v>89</v>
      </c>
      <c r="E1061" s="42" t="s">
        <v>7077</v>
      </c>
      <c r="F1061" s="57" t="s">
        <v>114</v>
      </c>
      <c r="G1061" s="22" t="s">
        <v>3673</v>
      </c>
      <c r="H1061" s="58" t="s">
        <v>3453</v>
      </c>
      <c r="I1061" s="63" t="s">
        <v>22</v>
      </c>
      <c r="J1061" s="76">
        <v>1</v>
      </c>
      <c r="K1061" s="57">
        <v>0</v>
      </c>
      <c r="L1061" s="57">
        <v>28</v>
      </c>
      <c r="M1061" s="57">
        <v>3.1</v>
      </c>
    </row>
    <row r="1062" s="57" customFormat="1" ht="27.6" spans="1:13">
      <c r="A1062" s="57" t="s">
        <v>7076</v>
      </c>
      <c r="B1062" s="62">
        <v>1061</v>
      </c>
      <c r="C1062" s="63" t="s">
        <v>45</v>
      </c>
      <c r="D1062" s="57" t="s">
        <v>53</v>
      </c>
      <c r="E1062" s="42" t="s">
        <v>7077</v>
      </c>
      <c r="F1062" s="57" t="s">
        <v>249</v>
      </c>
      <c r="G1062" s="22" t="s">
        <v>3460</v>
      </c>
      <c r="H1062" s="58" t="s">
        <v>3453</v>
      </c>
      <c r="I1062" s="63" t="s">
        <v>22</v>
      </c>
      <c r="J1062" s="76">
        <v>4</v>
      </c>
      <c r="K1062" s="57">
        <f t="shared" ref="K1062:K1066" si="49">(CEILING(J1062*0.2,1))*1</f>
        <v>1</v>
      </c>
      <c r="L1062" s="57">
        <v>3</v>
      </c>
      <c r="M1062" s="57">
        <v>3.1</v>
      </c>
    </row>
    <row r="1063" s="57" customFormat="1" ht="27.6" spans="1:13">
      <c r="A1063" s="57" t="s">
        <v>7076</v>
      </c>
      <c r="B1063" s="62">
        <v>1062</v>
      </c>
      <c r="C1063" s="63" t="s">
        <v>45</v>
      </c>
      <c r="D1063" s="57" t="s">
        <v>53</v>
      </c>
      <c r="E1063" s="42" t="s">
        <v>7077</v>
      </c>
      <c r="F1063" s="57" t="s">
        <v>55</v>
      </c>
      <c r="G1063" s="22" t="s">
        <v>3462</v>
      </c>
      <c r="H1063" s="58" t="s">
        <v>3453</v>
      </c>
      <c r="I1063" s="63" t="s">
        <v>22</v>
      </c>
      <c r="J1063" s="76">
        <v>2</v>
      </c>
      <c r="K1063" s="57">
        <f t="shared" si="49"/>
        <v>1</v>
      </c>
      <c r="L1063" s="57">
        <v>11</v>
      </c>
      <c r="M1063" s="57">
        <v>3.1</v>
      </c>
    </row>
    <row r="1064" s="57" customFormat="1" ht="27.6" spans="1:13">
      <c r="A1064" s="57" t="s">
        <v>7076</v>
      </c>
      <c r="B1064" s="62">
        <v>1063</v>
      </c>
      <c r="C1064" s="63" t="s">
        <v>45</v>
      </c>
      <c r="D1064" s="57" t="s">
        <v>53</v>
      </c>
      <c r="E1064" s="42" t="s">
        <v>7077</v>
      </c>
      <c r="F1064" s="57" t="s">
        <v>55</v>
      </c>
      <c r="G1064" s="22" t="s">
        <v>3465</v>
      </c>
      <c r="H1064" s="58" t="s">
        <v>3453</v>
      </c>
      <c r="I1064" s="63" t="s">
        <v>22</v>
      </c>
      <c r="J1064" s="76">
        <v>3</v>
      </c>
      <c r="K1064" s="57">
        <v>0</v>
      </c>
      <c r="L1064" s="57">
        <v>135</v>
      </c>
      <c r="M1064" s="57">
        <v>3.1</v>
      </c>
    </row>
    <row r="1065" s="57" customFormat="1" ht="27.6" spans="1:13">
      <c r="A1065" s="57" t="s">
        <v>7076</v>
      </c>
      <c r="B1065" s="62">
        <v>1064</v>
      </c>
      <c r="C1065" s="63" t="s">
        <v>45</v>
      </c>
      <c r="D1065" s="57" t="s">
        <v>53</v>
      </c>
      <c r="E1065" s="42" t="s">
        <v>7077</v>
      </c>
      <c r="F1065" s="57" t="s">
        <v>249</v>
      </c>
      <c r="G1065" s="22" t="s">
        <v>3470</v>
      </c>
      <c r="H1065" s="58" t="s">
        <v>3453</v>
      </c>
      <c r="I1065" s="63" t="s">
        <v>22</v>
      </c>
      <c r="J1065" s="76">
        <v>4</v>
      </c>
      <c r="K1065" s="57">
        <f t="shared" si="49"/>
        <v>1</v>
      </c>
      <c r="L1065" s="57">
        <v>8</v>
      </c>
      <c r="M1065" s="57">
        <v>3.1</v>
      </c>
    </row>
    <row r="1066" s="57" customFormat="1" ht="27.6" spans="1:13">
      <c r="A1066" s="57" t="s">
        <v>7076</v>
      </c>
      <c r="B1066" s="62">
        <v>1065</v>
      </c>
      <c r="C1066" s="63" t="s">
        <v>45</v>
      </c>
      <c r="D1066" s="57" t="s">
        <v>53</v>
      </c>
      <c r="E1066" s="42" t="s">
        <v>7077</v>
      </c>
      <c r="F1066" s="57" t="s">
        <v>249</v>
      </c>
      <c r="G1066" s="22" t="s">
        <v>6571</v>
      </c>
      <c r="H1066" s="58" t="s">
        <v>3453</v>
      </c>
      <c r="I1066" s="63" t="s">
        <v>22</v>
      </c>
      <c r="J1066" s="76">
        <v>2</v>
      </c>
      <c r="K1066" s="57">
        <f t="shared" si="49"/>
        <v>1</v>
      </c>
      <c r="L1066" s="57">
        <v>7</v>
      </c>
      <c r="M1066" s="57">
        <v>3.1</v>
      </c>
    </row>
    <row r="1067" s="57" customFormat="1" ht="27.6" spans="1:13">
      <c r="A1067" s="57" t="s">
        <v>7076</v>
      </c>
      <c r="B1067" s="62">
        <v>1066</v>
      </c>
      <c r="C1067" s="63" t="s">
        <v>45</v>
      </c>
      <c r="D1067" s="57" t="s">
        <v>53</v>
      </c>
      <c r="E1067" s="42" t="s">
        <v>7077</v>
      </c>
      <c r="F1067" s="57" t="s">
        <v>249</v>
      </c>
      <c r="G1067" s="22" t="s">
        <v>4586</v>
      </c>
      <c r="H1067" s="58" t="s">
        <v>3453</v>
      </c>
      <c r="I1067" s="63" t="s">
        <v>22</v>
      </c>
      <c r="J1067" s="76">
        <v>1</v>
      </c>
      <c r="K1067" s="57">
        <v>0</v>
      </c>
      <c r="L1067" s="57">
        <v>11</v>
      </c>
      <c r="M1067" s="57">
        <v>3.1</v>
      </c>
    </row>
    <row r="1068" s="57" customFormat="1" ht="27.6" spans="1:13">
      <c r="A1068" s="57" t="s">
        <v>7076</v>
      </c>
      <c r="B1068" s="62">
        <v>1067</v>
      </c>
      <c r="C1068" s="63" t="s">
        <v>45</v>
      </c>
      <c r="D1068" s="57" t="s">
        <v>53</v>
      </c>
      <c r="E1068" s="42" t="s">
        <v>7077</v>
      </c>
      <c r="F1068" s="57" t="s">
        <v>304</v>
      </c>
      <c r="G1068" s="22" t="s">
        <v>7176</v>
      </c>
      <c r="H1068" s="58" t="s">
        <v>3453</v>
      </c>
      <c r="I1068" s="63" t="s">
        <v>22</v>
      </c>
      <c r="J1068" s="76">
        <v>1</v>
      </c>
      <c r="K1068" s="57">
        <f>(CEILING(J1068*0.2,1))*1</f>
        <v>1</v>
      </c>
      <c r="L1068" s="57">
        <v>10</v>
      </c>
      <c r="M1068" s="57">
        <v>3.1</v>
      </c>
    </row>
    <row r="1069" s="57" customFormat="1" ht="27.6" spans="1:13">
      <c r="A1069" s="57" t="s">
        <v>7076</v>
      </c>
      <c r="B1069" s="62">
        <v>1068</v>
      </c>
      <c r="C1069" s="63" t="s">
        <v>45</v>
      </c>
      <c r="D1069" s="57" t="s">
        <v>53</v>
      </c>
      <c r="E1069" s="42" t="s">
        <v>7077</v>
      </c>
      <c r="F1069" s="57" t="s">
        <v>304</v>
      </c>
      <c r="G1069" s="22" t="s">
        <v>4589</v>
      </c>
      <c r="H1069" s="58" t="s">
        <v>3453</v>
      </c>
      <c r="I1069" s="63" t="s">
        <v>22</v>
      </c>
      <c r="J1069" s="76">
        <v>2</v>
      </c>
      <c r="K1069" s="57">
        <f>(CEILING(J1069*0.2,1))*1</f>
        <v>1</v>
      </c>
      <c r="L1069" s="57">
        <v>20</v>
      </c>
      <c r="M1069" s="57">
        <v>3.1</v>
      </c>
    </row>
    <row r="1070" s="57" customFormat="1" ht="27.6" spans="1:13">
      <c r="A1070" s="57" t="s">
        <v>7076</v>
      </c>
      <c r="B1070" s="62">
        <v>1069</v>
      </c>
      <c r="C1070" s="63" t="s">
        <v>45</v>
      </c>
      <c r="D1070" s="57" t="s">
        <v>53</v>
      </c>
      <c r="E1070" s="42" t="s">
        <v>7077</v>
      </c>
      <c r="F1070" s="57" t="s">
        <v>304</v>
      </c>
      <c r="G1070" s="22" t="s">
        <v>4592</v>
      </c>
      <c r="H1070" s="58" t="s">
        <v>3453</v>
      </c>
      <c r="I1070" s="63" t="s">
        <v>22</v>
      </c>
      <c r="J1070" s="76">
        <v>1</v>
      </c>
      <c r="K1070" s="57">
        <v>0</v>
      </c>
      <c r="L1070" s="57">
        <v>23</v>
      </c>
      <c r="M1070" s="57">
        <v>3.1</v>
      </c>
    </row>
    <row r="1071" s="57" customFormat="1" ht="41.4" spans="1:13">
      <c r="A1071" s="57" t="s">
        <v>7076</v>
      </c>
      <c r="B1071" s="62">
        <v>1070</v>
      </c>
      <c r="C1071" s="63" t="s">
        <v>45</v>
      </c>
      <c r="D1071" s="57" t="s">
        <v>171</v>
      </c>
      <c r="E1071" s="42" t="s">
        <v>7077</v>
      </c>
      <c r="F1071" s="57" t="s">
        <v>172</v>
      </c>
      <c r="G1071" s="22" t="s">
        <v>3438</v>
      </c>
      <c r="H1071" s="58" t="s">
        <v>2299</v>
      </c>
      <c r="I1071" s="63" t="s">
        <v>22</v>
      </c>
      <c r="J1071" s="76">
        <v>1</v>
      </c>
      <c r="K1071" s="57">
        <v>0</v>
      </c>
      <c r="L1071" s="57">
        <v>0.19</v>
      </c>
      <c r="M1071" s="57">
        <v>3.1</v>
      </c>
    </row>
    <row r="1072" s="57" customFormat="1" ht="27.6" spans="1:13">
      <c r="A1072" s="57" t="s">
        <v>7076</v>
      </c>
      <c r="B1072" s="62">
        <v>1071</v>
      </c>
      <c r="C1072" s="63" t="s">
        <v>45</v>
      </c>
      <c r="D1072" s="57" t="s">
        <v>322</v>
      </c>
      <c r="E1072" s="42" t="s">
        <v>7077</v>
      </c>
      <c r="F1072" s="57" t="s">
        <v>323</v>
      </c>
      <c r="G1072" s="22" t="s">
        <v>3479</v>
      </c>
      <c r="H1072" s="58" t="s">
        <v>3453</v>
      </c>
      <c r="I1072" s="57" t="s">
        <v>2124</v>
      </c>
      <c r="J1072" s="77">
        <v>3.5</v>
      </c>
      <c r="K1072" s="57">
        <f t="shared" ref="K1072:K1074" si="50">(CEILING(J1072*0.1,1))*1</f>
        <v>1</v>
      </c>
      <c r="L1072" s="57">
        <v>31</v>
      </c>
      <c r="M1072" s="57">
        <v>3.1</v>
      </c>
    </row>
    <row r="1073" s="57" customFormat="1" ht="27.6" spans="1:13">
      <c r="A1073" s="57" t="s">
        <v>7076</v>
      </c>
      <c r="B1073" s="62">
        <v>1072</v>
      </c>
      <c r="C1073" s="63" t="s">
        <v>45</v>
      </c>
      <c r="D1073" s="57" t="s">
        <v>322</v>
      </c>
      <c r="E1073" s="42" t="s">
        <v>7077</v>
      </c>
      <c r="F1073" s="57" t="s">
        <v>323</v>
      </c>
      <c r="G1073" s="22" t="s">
        <v>3480</v>
      </c>
      <c r="H1073" s="58" t="s">
        <v>3453</v>
      </c>
      <c r="I1073" s="57" t="s">
        <v>2124</v>
      </c>
      <c r="J1073" s="77">
        <v>49.9462</v>
      </c>
      <c r="K1073" s="57">
        <f t="shared" si="50"/>
        <v>5</v>
      </c>
      <c r="L1073" s="57">
        <v>761</v>
      </c>
      <c r="M1073" s="57">
        <v>3.1</v>
      </c>
    </row>
    <row r="1074" s="57" customFormat="1" ht="27.6" spans="1:13">
      <c r="A1074" s="57" t="s">
        <v>7076</v>
      </c>
      <c r="B1074" s="62">
        <v>1073</v>
      </c>
      <c r="C1074" s="63" t="s">
        <v>45</v>
      </c>
      <c r="D1074" s="57" t="s">
        <v>322</v>
      </c>
      <c r="E1074" s="42" t="s">
        <v>7077</v>
      </c>
      <c r="F1074" s="57" t="s">
        <v>323</v>
      </c>
      <c r="G1074" s="22" t="s">
        <v>3481</v>
      </c>
      <c r="H1074" s="58" t="s">
        <v>3453</v>
      </c>
      <c r="I1074" s="57" t="s">
        <v>2124</v>
      </c>
      <c r="J1074" s="77">
        <v>33.4205</v>
      </c>
      <c r="K1074" s="57">
        <f t="shared" si="50"/>
        <v>4</v>
      </c>
      <c r="L1074" s="57">
        <v>904</v>
      </c>
      <c r="M1074" s="57">
        <v>3.1</v>
      </c>
    </row>
    <row r="1075" s="57" customFormat="1" ht="27.6" spans="1:13">
      <c r="A1075" s="57" t="s">
        <v>7076</v>
      </c>
      <c r="B1075" s="62">
        <v>1074</v>
      </c>
      <c r="C1075" s="63" t="s">
        <v>45</v>
      </c>
      <c r="D1075" s="57" t="s">
        <v>322</v>
      </c>
      <c r="E1075" s="42" t="s">
        <v>7077</v>
      </c>
      <c r="F1075" s="57" t="s">
        <v>323</v>
      </c>
      <c r="G1075" s="22" t="s">
        <v>3482</v>
      </c>
      <c r="H1075" s="58" t="s">
        <v>3453</v>
      </c>
      <c r="I1075" s="57" t="s">
        <v>2124</v>
      </c>
      <c r="J1075" s="77">
        <v>6.7892</v>
      </c>
      <c r="K1075" s="57">
        <v>0</v>
      </c>
      <c r="L1075" s="57">
        <v>422</v>
      </c>
      <c r="M1075" s="57">
        <v>3.1</v>
      </c>
    </row>
    <row r="1076" s="57" customFormat="1" ht="48" spans="1:13">
      <c r="A1076" s="57" t="s">
        <v>7076</v>
      </c>
      <c r="B1076" s="62">
        <v>1075</v>
      </c>
      <c r="C1076" s="63" t="s">
        <v>45</v>
      </c>
      <c r="D1076" s="63" t="s">
        <v>89</v>
      </c>
      <c r="E1076" s="42" t="s">
        <v>7077</v>
      </c>
      <c r="F1076" s="57" t="s">
        <v>114</v>
      </c>
      <c r="G1076" s="22" t="s">
        <v>6570</v>
      </c>
      <c r="H1076" s="58" t="s">
        <v>2849</v>
      </c>
      <c r="I1076" s="63" t="s">
        <v>22</v>
      </c>
      <c r="J1076" s="76">
        <v>3</v>
      </c>
      <c r="K1076" s="57">
        <v>0</v>
      </c>
      <c r="L1076" s="57">
        <v>10</v>
      </c>
      <c r="M1076" s="57">
        <v>3.1</v>
      </c>
    </row>
    <row r="1077" s="57" customFormat="1" ht="24" spans="1:13">
      <c r="A1077" s="57" t="s">
        <v>7076</v>
      </c>
      <c r="B1077" s="62">
        <v>1076</v>
      </c>
      <c r="C1077" s="63" t="s">
        <v>45</v>
      </c>
      <c r="D1077" s="57" t="s">
        <v>53</v>
      </c>
      <c r="E1077" s="42" t="s">
        <v>7077</v>
      </c>
      <c r="F1077" s="57" t="s">
        <v>55</v>
      </c>
      <c r="G1077" s="22" t="s">
        <v>3668</v>
      </c>
      <c r="H1077" s="58" t="s">
        <v>2849</v>
      </c>
      <c r="I1077" s="63" t="s">
        <v>22</v>
      </c>
      <c r="J1077" s="76">
        <v>2</v>
      </c>
      <c r="K1077" s="57">
        <f t="shared" ref="K1077:K1080" si="51">(CEILING(J1077*0.2,1))*1</f>
        <v>1</v>
      </c>
      <c r="L1077" s="57">
        <v>1</v>
      </c>
      <c r="M1077" s="57">
        <v>3.1</v>
      </c>
    </row>
    <row r="1078" s="57" customFormat="1" ht="24" spans="1:13">
      <c r="A1078" s="57" t="s">
        <v>7076</v>
      </c>
      <c r="B1078" s="62">
        <v>1077</v>
      </c>
      <c r="C1078" s="63" t="s">
        <v>45</v>
      </c>
      <c r="D1078" s="57" t="s">
        <v>53</v>
      </c>
      <c r="E1078" s="42" t="s">
        <v>7077</v>
      </c>
      <c r="F1078" s="57" t="s">
        <v>55</v>
      </c>
      <c r="G1078" s="22" t="s">
        <v>3442</v>
      </c>
      <c r="H1078" s="58" t="s">
        <v>2849</v>
      </c>
      <c r="I1078" s="63" t="s">
        <v>22</v>
      </c>
      <c r="J1078" s="76">
        <v>7</v>
      </c>
      <c r="K1078" s="57">
        <f t="shared" si="51"/>
        <v>2</v>
      </c>
      <c r="L1078" s="57">
        <v>8</v>
      </c>
      <c r="M1078" s="57">
        <v>3.1</v>
      </c>
    </row>
    <row r="1079" s="57" customFormat="1" ht="24" spans="1:13">
      <c r="A1079" s="57" t="s">
        <v>7076</v>
      </c>
      <c r="B1079" s="62">
        <v>1078</v>
      </c>
      <c r="C1079" s="63" t="s">
        <v>45</v>
      </c>
      <c r="D1079" s="57" t="s">
        <v>53</v>
      </c>
      <c r="E1079" s="42" t="s">
        <v>7077</v>
      </c>
      <c r="F1079" s="57" t="s">
        <v>304</v>
      </c>
      <c r="G1079" s="22" t="s">
        <v>3448</v>
      </c>
      <c r="H1079" s="58" t="s">
        <v>2849</v>
      </c>
      <c r="I1079" s="63" t="s">
        <v>22</v>
      </c>
      <c r="J1079" s="76">
        <v>1</v>
      </c>
      <c r="K1079" s="57">
        <f t="shared" si="51"/>
        <v>1</v>
      </c>
      <c r="L1079" s="57">
        <v>2</v>
      </c>
      <c r="M1079" s="57">
        <v>3.1</v>
      </c>
    </row>
    <row r="1080" s="57" customFormat="1" ht="24" spans="1:13">
      <c r="A1080" s="57" t="s">
        <v>7076</v>
      </c>
      <c r="B1080" s="62">
        <v>1079</v>
      </c>
      <c r="C1080" s="63" t="s">
        <v>45</v>
      </c>
      <c r="D1080" s="57" t="s">
        <v>53</v>
      </c>
      <c r="E1080" s="42" t="s">
        <v>7077</v>
      </c>
      <c r="F1080" s="57" t="s">
        <v>304</v>
      </c>
      <c r="G1080" s="22" t="s">
        <v>3443</v>
      </c>
      <c r="H1080" s="58" t="s">
        <v>2849</v>
      </c>
      <c r="I1080" s="63" t="s">
        <v>22</v>
      </c>
      <c r="J1080" s="76">
        <v>1</v>
      </c>
      <c r="K1080" s="57">
        <f t="shared" si="51"/>
        <v>1</v>
      </c>
      <c r="L1080" s="57">
        <v>2</v>
      </c>
      <c r="M1080" s="57">
        <v>3.1</v>
      </c>
    </row>
    <row r="1081" s="57" customFormat="1" ht="41.4" spans="1:13">
      <c r="A1081" s="57" t="s">
        <v>7076</v>
      </c>
      <c r="B1081" s="62">
        <v>1080</v>
      </c>
      <c r="C1081" s="63" t="s">
        <v>45</v>
      </c>
      <c r="D1081" s="57" t="s">
        <v>171</v>
      </c>
      <c r="E1081" s="42" t="s">
        <v>7077</v>
      </c>
      <c r="F1081" s="57" t="s">
        <v>172</v>
      </c>
      <c r="G1081" s="22" t="s">
        <v>3381</v>
      </c>
      <c r="H1081" s="58" t="s">
        <v>2299</v>
      </c>
      <c r="I1081" s="63" t="s">
        <v>22</v>
      </c>
      <c r="J1081" s="76">
        <v>3</v>
      </c>
      <c r="K1081" s="57">
        <v>0</v>
      </c>
      <c r="L1081" s="57">
        <v>0.15</v>
      </c>
      <c r="M1081" s="57">
        <v>3.1</v>
      </c>
    </row>
    <row r="1082" s="57" customFormat="1" ht="24" spans="1:13">
      <c r="A1082" s="57" t="s">
        <v>7076</v>
      </c>
      <c r="B1082" s="62">
        <v>1081</v>
      </c>
      <c r="C1082" s="63" t="s">
        <v>45</v>
      </c>
      <c r="D1082" s="57" t="s">
        <v>322</v>
      </c>
      <c r="E1082" s="42" t="s">
        <v>7077</v>
      </c>
      <c r="F1082" s="57" t="s">
        <v>323</v>
      </c>
      <c r="G1082" s="22" t="s">
        <v>3444</v>
      </c>
      <c r="H1082" s="58" t="s">
        <v>2849</v>
      </c>
      <c r="I1082" s="57" t="s">
        <v>2124</v>
      </c>
      <c r="J1082" s="77">
        <v>12.2362</v>
      </c>
      <c r="K1082" s="57">
        <f>(CEILING(J1082*0.1,1))*1</f>
        <v>2</v>
      </c>
      <c r="L1082" s="57">
        <v>51</v>
      </c>
      <c r="M1082" s="57">
        <v>3.1</v>
      </c>
    </row>
    <row r="1083" s="57" customFormat="1" ht="48" spans="1:13">
      <c r="A1083" s="57" t="s">
        <v>7076</v>
      </c>
      <c r="B1083" s="62">
        <v>1082</v>
      </c>
      <c r="C1083" s="63" t="s">
        <v>45</v>
      </c>
      <c r="D1083" s="63" t="s">
        <v>89</v>
      </c>
      <c r="E1083" s="42" t="s">
        <v>7077</v>
      </c>
      <c r="F1083" s="57" t="s">
        <v>114</v>
      </c>
      <c r="G1083" s="22" t="s">
        <v>6570</v>
      </c>
      <c r="H1083" s="58" t="s">
        <v>2849</v>
      </c>
      <c r="I1083" s="63" t="s">
        <v>22</v>
      </c>
      <c r="J1083" s="76">
        <v>3</v>
      </c>
      <c r="K1083" s="57">
        <v>0</v>
      </c>
      <c r="L1083" s="57">
        <v>10</v>
      </c>
      <c r="M1083" s="57">
        <v>3.1</v>
      </c>
    </row>
    <row r="1084" s="57" customFormat="1" ht="24" spans="1:13">
      <c r="A1084" s="57" t="s">
        <v>7076</v>
      </c>
      <c r="B1084" s="62">
        <v>1083</v>
      </c>
      <c r="C1084" s="63" t="s">
        <v>45</v>
      </c>
      <c r="D1084" s="57" t="s">
        <v>53</v>
      </c>
      <c r="E1084" s="42" t="s">
        <v>7077</v>
      </c>
      <c r="F1084" s="57" t="s">
        <v>304</v>
      </c>
      <c r="G1084" s="22" t="s">
        <v>3443</v>
      </c>
      <c r="H1084" s="58" t="s">
        <v>2849</v>
      </c>
      <c r="I1084" s="63" t="s">
        <v>22</v>
      </c>
      <c r="J1084" s="76">
        <v>1</v>
      </c>
      <c r="K1084" s="57">
        <f>(CEILING(J1084*0.2,1))*1</f>
        <v>1</v>
      </c>
      <c r="L1084" s="57">
        <v>2</v>
      </c>
      <c r="M1084" s="57">
        <v>3.1</v>
      </c>
    </row>
    <row r="1085" s="57" customFormat="1" ht="41.4" spans="1:13">
      <c r="A1085" s="57" t="s">
        <v>7076</v>
      </c>
      <c r="B1085" s="62">
        <v>1084</v>
      </c>
      <c r="C1085" s="63" t="s">
        <v>45</v>
      </c>
      <c r="D1085" s="57" t="s">
        <v>171</v>
      </c>
      <c r="E1085" s="42" t="s">
        <v>7077</v>
      </c>
      <c r="F1085" s="57" t="s">
        <v>172</v>
      </c>
      <c r="G1085" s="22" t="s">
        <v>3381</v>
      </c>
      <c r="H1085" s="58" t="s">
        <v>2299</v>
      </c>
      <c r="I1085" s="63" t="s">
        <v>22</v>
      </c>
      <c r="J1085" s="76">
        <v>3</v>
      </c>
      <c r="K1085" s="57">
        <v>0</v>
      </c>
      <c r="L1085" s="57">
        <v>0.15</v>
      </c>
      <c r="M1085" s="57">
        <v>3.1</v>
      </c>
    </row>
    <row r="1086" s="57" customFormat="1" ht="24" spans="1:13">
      <c r="A1086" s="57" t="s">
        <v>7076</v>
      </c>
      <c r="B1086" s="62">
        <v>1085</v>
      </c>
      <c r="C1086" s="63" t="s">
        <v>45</v>
      </c>
      <c r="D1086" s="57" t="s">
        <v>322</v>
      </c>
      <c r="E1086" s="42" t="s">
        <v>7077</v>
      </c>
      <c r="F1086" s="57" t="s">
        <v>323</v>
      </c>
      <c r="G1086" s="22" t="s">
        <v>3444</v>
      </c>
      <c r="H1086" s="58" t="s">
        <v>2849</v>
      </c>
      <c r="I1086" s="57" t="s">
        <v>2124</v>
      </c>
      <c r="J1086" s="77">
        <v>6.11237</v>
      </c>
      <c r="K1086" s="57">
        <f>(CEILING(J1086*0.1,1))*1</f>
        <v>1</v>
      </c>
      <c r="L1086" s="57">
        <v>26</v>
      </c>
      <c r="M1086" s="57">
        <v>3.1</v>
      </c>
    </row>
    <row r="1087" s="57" customFormat="1" ht="41.4" spans="1:13">
      <c r="A1087" s="57" t="s">
        <v>7076</v>
      </c>
      <c r="B1087" s="62">
        <v>1086</v>
      </c>
      <c r="C1087" s="63" t="s">
        <v>45</v>
      </c>
      <c r="D1087" s="57" t="s">
        <v>353</v>
      </c>
      <c r="E1087" s="58" t="s">
        <v>7248</v>
      </c>
      <c r="F1087" s="57" t="s">
        <v>2125</v>
      </c>
      <c r="G1087" s="22" t="s">
        <v>7249</v>
      </c>
      <c r="H1087" s="22" t="s">
        <v>4975</v>
      </c>
      <c r="I1087" s="22" t="s">
        <v>22</v>
      </c>
      <c r="J1087" s="22" t="s">
        <v>71</v>
      </c>
      <c r="K1087" s="57" t="str">
        <f t="shared" ref="K1087:K1098" si="52">J1087</f>
        <v>9</v>
      </c>
      <c r="M1087" s="22">
        <v>3.1</v>
      </c>
    </row>
    <row r="1088" s="57" customFormat="1" ht="41.4" spans="1:13">
      <c r="A1088" s="57" t="s">
        <v>7076</v>
      </c>
      <c r="B1088" s="62">
        <v>1087</v>
      </c>
      <c r="C1088" s="63" t="s">
        <v>45</v>
      </c>
      <c r="D1088" s="57" t="s">
        <v>353</v>
      </c>
      <c r="E1088" s="58" t="s">
        <v>7248</v>
      </c>
      <c r="F1088" s="57" t="s">
        <v>2125</v>
      </c>
      <c r="G1088" s="22" t="s">
        <v>7250</v>
      </c>
      <c r="H1088" s="22" t="s">
        <v>4975</v>
      </c>
      <c r="I1088" s="22" t="s">
        <v>22</v>
      </c>
      <c r="J1088" s="22" t="s">
        <v>77</v>
      </c>
      <c r="K1088" s="57" t="str">
        <f t="shared" si="52"/>
        <v>14</v>
      </c>
      <c r="M1088" s="22">
        <v>3.1</v>
      </c>
    </row>
    <row r="1089" s="57" customFormat="1" ht="41.4" spans="1:13">
      <c r="A1089" s="57" t="s">
        <v>7076</v>
      </c>
      <c r="B1089" s="62">
        <v>1088</v>
      </c>
      <c r="C1089" s="63" t="s">
        <v>45</v>
      </c>
      <c r="D1089" s="57" t="s">
        <v>353</v>
      </c>
      <c r="E1089" s="58" t="s">
        <v>7248</v>
      </c>
      <c r="F1089" s="57" t="s">
        <v>2125</v>
      </c>
      <c r="G1089" s="22" t="s">
        <v>7251</v>
      </c>
      <c r="H1089" s="22" t="s">
        <v>4975</v>
      </c>
      <c r="I1089" s="22" t="s">
        <v>22</v>
      </c>
      <c r="J1089" s="22" t="s">
        <v>73</v>
      </c>
      <c r="K1089" s="57" t="str">
        <f t="shared" si="52"/>
        <v>11</v>
      </c>
      <c r="M1089" s="22">
        <v>3.1</v>
      </c>
    </row>
    <row r="1090" s="57" customFormat="1" ht="41.4" spans="1:13">
      <c r="A1090" s="57" t="s">
        <v>7076</v>
      </c>
      <c r="B1090" s="62">
        <v>1089</v>
      </c>
      <c r="C1090" s="63" t="s">
        <v>45</v>
      </c>
      <c r="D1090" s="57" t="s">
        <v>353</v>
      </c>
      <c r="E1090" s="58" t="s">
        <v>7248</v>
      </c>
      <c r="F1090" s="57" t="s">
        <v>2125</v>
      </c>
      <c r="G1090" s="22" t="s">
        <v>7252</v>
      </c>
      <c r="H1090" s="22" t="s">
        <v>4990</v>
      </c>
      <c r="I1090" s="22" t="s">
        <v>22</v>
      </c>
      <c r="J1090" s="22" t="s">
        <v>68</v>
      </c>
      <c r="K1090" s="57" t="str">
        <f t="shared" si="52"/>
        <v>8</v>
      </c>
      <c r="M1090" s="22">
        <v>3.1</v>
      </c>
    </row>
    <row r="1091" s="57" customFormat="1" ht="41.4" spans="1:13">
      <c r="A1091" s="57" t="s">
        <v>7076</v>
      </c>
      <c r="B1091" s="62">
        <v>1090</v>
      </c>
      <c r="C1091" s="63" t="s">
        <v>45</v>
      </c>
      <c r="D1091" s="57" t="s">
        <v>353</v>
      </c>
      <c r="E1091" s="58" t="s">
        <v>7248</v>
      </c>
      <c r="F1091" s="57" t="s">
        <v>2125</v>
      </c>
      <c r="G1091" s="22" t="s">
        <v>7253</v>
      </c>
      <c r="H1091" s="22" t="s">
        <v>4990</v>
      </c>
      <c r="I1091" s="22" t="s">
        <v>22</v>
      </c>
      <c r="J1091" s="22" t="s">
        <v>58</v>
      </c>
      <c r="K1091" s="57" t="str">
        <f t="shared" si="52"/>
        <v>2</v>
      </c>
      <c r="M1091" s="22">
        <v>3.1</v>
      </c>
    </row>
    <row r="1092" s="57" customFormat="1" ht="41.4" spans="1:13">
      <c r="A1092" s="57" t="s">
        <v>7076</v>
      </c>
      <c r="B1092" s="62">
        <v>1091</v>
      </c>
      <c r="C1092" s="63" t="s">
        <v>45</v>
      </c>
      <c r="D1092" s="57" t="s">
        <v>353</v>
      </c>
      <c r="E1092" s="58" t="s">
        <v>7248</v>
      </c>
      <c r="F1092" s="57" t="s">
        <v>2125</v>
      </c>
      <c r="G1092" s="22" t="s">
        <v>6633</v>
      </c>
      <c r="H1092" s="22" t="s">
        <v>5071</v>
      </c>
      <c r="I1092" s="22" t="s">
        <v>22</v>
      </c>
      <c r="J1092" s="22" t="s">
        <v>58</v>
      </c>
      <c r="K1092" s="57" t="str">
        <f t="shared" si="52"/>
        <v>2</v>
      </c>
      <c r="M1092" s="79">
        <v>3.2</v>
      </c>
    </row>
    <row r="1093" s="57" customFormat="1" ht="41.4" spans="1:13">
      <c r="A1093" s="57" t="s">
        <v>7076</v>
      </c>
      <c r="B1093" s="62">
        <v>1092</v>
      </c>
      <c r="C1093" s="63" t="s">
        <v>45</v>
      </c>
      <c r="D1093" s="57" t="s">
        <v>353</v>
      </c>
      <c r="E1093" s="58" t="s">
        <v>7248</v>
      </c>
      <c r="F1093" s="57" t="s">
        <v>2125</v>
      </c>
      <c r="G1093" s="22" t="s">
        <v>7254</v>
      </c>
      <c r="H1093" s="22" t="s">
        <v>5001</v>
      </c>
      <c r="I1093" s="22" t="s">
        <v>22</v>
      </c>
      <c r="J1093" s="22" t="s">
        <v>60</v>
      </c>
      <c r="K1093" s="57" t="str">
        <f t="shared" si="52"/>
        <v>4</v>
      </c>
      <c r="M1093" s="22">
        <v>3.1</v>
      </c>
    </row>
    <row r="1094" s="57" customFormat="1" ht="41.4" spans="1:13">
      <c r="A1094" s="57" t="s">
        <v>7076</v>
      </c>
      <c r="B1094" s="62">
        <v>1093</v>
      </c>
      <c r="C1094" s="63" t="s">
        <v>45</v>
      </c>
      <c r="D1094" s="57" t="s">
        <v>353</v>
      </c>
      <c r="E1094" s="58" t="s">
        <v>7248</v>
      </c>
      <c r="F1094" s="57" t="s">
        <v>2125</v>
      </c>
      <c r="G1094" s="22" t="s">
        <v>7255</v>
      </c>
      <c r="H1094" s="22" t="s">
        <v>5001</v>
      </c>
      <c r="I1094" s="22" t="s">
        <v>22</v>
      </c>
      <c r="J1094" s="22" t="s">
        <v>60</v>
      </c>
      <c r="K1094" s="57" t="str">
        <f t="shared" si="52"/>
        <v>4</v>
      </c>
      <c r="M1094" s="22">
        <v>3.1</v>
      </c>
    </row>
    <row r="1095" s="57" customFormat="1" ht="41.4" spans="1:13">
      <c r="A1095" s="57" t="s">
        <v>7076</v>
      </c>
      <c r="B1095" s="62">
        <v>1094</v>
      </c>
      <c r="C1095" s="63" t="s">
        <v>45</v>
      </c>
      <c r="D1095" s="57" t="s">
        <v>353</v>
      </c>
      <c r="E1095" s="58" t="s">
        <v>7248</v>
      </c>
      <c r="F1095" s="57" t="s">
        <v>2125</v>
      </c>
      <c r="G1095" s="22" t="s">
        <v>7256</v>
      </c>
      <c r="H1095" s="22" t="s">
        <v>5001</v>
      </c>
      <c r="I1095" s="22" t="s">
        <v>22</v>
      </c>
      <c r="J1095" s="22" t="s">
        <v>135</v>
      </c>
      <c r="K1095" s="57" t="str">
        <f t="shared" si="52"/>
        <v>47</v>
      </c>
      <c r="M1095" s="22">
        <v>3.1</v>
      </c>
    </row>
    <row r="1096" s="57" customFormat="1" ht="41.4" spans="1:13">
      <c r="A1096" s="57" t="s">
        <v>7076</v>
      </c>
      <c r="B1096" s="62">
        <v>1095</v>
      </c>
      <c r="C1096" s="63" t="s">
        <v>45</v>
      </c>
      <c r="D1096" s="57" t="s">
        <v>353</v>
      </c>
      <c r="E1096" s="58" t="s">
        <v>7248</v>
      </c>
      <c r="F1096" s="57" t="s">
        <v>2125</v>
      </c>
      <c r="G1096" s="22" t="s">
        <v>7257</v>
      </c>
      <c r="H1096" s="22" t="s">
        <v>5001</v>
      </c>
      <c r="I1096" s="22" t="s">
        <v>22</v>
      </c>
      <c r="J1096" s="22" t="s">
        <v>61</v>
      </c>
      <c r="K1096" s="57" t="str">
        <f t="shared" si="52"/>
        <v>5</v>
      </c>
      <c r="M1096" s="22">
        <v>3.1</v>
      </c>
    </row>
    <row r="1097" s="57" customFormat="1" ht="41.4" spans="1:13">
      <c r="A1097" s="57" t="s">
        <v>7076</v>
      </c>
      <c r="B1097" s="62">
        <v>1096</v>
      </c>
      <c r="C1097" s="63" t="s">
        <v>45</v>
      </c>
      <c r="D1097" s="57" t="s">
        <v>353</v>
      </c>
      <c r="E1097" s="58" t="s">
        <v>7248</v>
      </c>
      <c r="F1097" s="57" t="s">
        <v>2125</v>
      </c>
      <c r="G1097" s="22" t="s">
        <v>7258</v>
      </c>
      <c r="H1097" s="22" t="s">
        <v>5001</v>
      </c>
      <c r="I1097" s="22" t="s">
        <v>22</v>
      </c>
      <c r="J1097" s="22" t="s">
        <v>175</v>
      </c>
      <c r="K1097" s="57" t="str">
        <f t="shared" si="52"/>
        <v>73</v>
      </c>
      <c r="M1097" s="22">
        <v>3.1</v>
      </c>
    </row>
    <row r="1098" s="57" customFormat="1" ht="41.4" spans="1:13">
      <c r="A1098" s="57" t="s">
        <v>7076</v>
      </c>
      <c r="B1098" s="62">
        <v>1097</v>
      </c>
      <c r="C1098" s="63" t="s">
        <v>45</v>
      </c>
      <c r="D1098" s="57" t="s">
        <v>353</v>
      </c>
      <c r="E1098" s="58" t="s">
        <v>7248</v>
      </c>
      <c r="F1098" s="57" t="s">
        <v>2125</v>
      </c>
      <c r="G1098" s="22" t="s">
        <v>7259</v>
      </c>
      <c r="H1098" s="22" t="s">
        <v>5001</v>
      </c>
      <c r="I1098" s="22" t="s">
        <v>22</v>
      </c>
      <c r="J1098" s="22" t="s">
        <v>60</v>
      </c>
      <c r="K1098" s="57" t="str">
        <f t="shared" si="52"/>
        <v>4</v>
      </c>
      <c r="M1098" s="22">
        <v>3.1</v>
      </c>
    </row>
    <row r="1099" s="57" customFormat="1" ht="41.4" spans="1:13">
      <c r="A1099" s="57" t="s">
        <v>7076</v>
      </c>
      <c r="B1099" s="62">
        <v>1098</v>
      </c>
      <c r="C1099" s="63" t="s">
        <v>45</v>
      </c>
      <c r="D1099" s="57" t="s">
        <v>353</v>
      </c>
      <c r="E1099" s="58" t="s">
        <v>7248</v>
      </c>
      <c r="F1099" s="57" t="s">
        <v>2125</v>
      </c>
      <c r="G1099" s="22" t="s">
        <v>7260</v>
      </c>
      <c r="H1099" s="22" t="s">
        <v>5001</v>
      </c>
      <c r="I1099" s="22" t="s">
        <v>22</v>
      </c>
      <c r="J1099" s="22" t="s">
        <v>58</v>
      </c>
      <c r="K1099" s="57">
        <f t="shared" ref="K1099:K1102" si="53">(CEILING(J1099*0.2,1))*1</f>
        <v>1</v>
      </c>
      <c r="M1099" s="22">
        <v>3.1</v>
      </c>
    </row>
    <row r="1100" s="57" customFormat="1" ht="41.4" spans="1:13">
      <c r="A1100" s="57" t="s">
        <v>7076</v>
      </c>
      <c r="B1100" s="62">
        <v>1099</v>
      </c>
      <c r="C1100" s="63" t="s">
        <v>45</v>
      </c>
      <c r="D1100" s="57" t="s">
        <v>353</v>
      </c>
      <c r="E1100" s="58" t="s">
        <v>7248</v>
      </c>
      <c r="F1100" s="57" t="s">
        <v>2125</v>
      </c>
      <c r="G1100" s="22" t="s">
        <v>7261</v>
      </c>
      <c r="H1100" s="22" t="s">
        <v>5001</v>
      </c>
      <c r="I1100" s="22" t="s">
        <v>22</v>
      </c>
      <c r="J1100" s="22" t="s">
        <v>61</v>
      </c>
      <c r="K1100" s="57">
        <f t="shared" si="53"/>
        <v>1</v>
      </c>
      <c r="M1100" s="22">
        <v>3.1</v>
      </c>
    </row>
    <row r="1101" s="57" customFormat="1" ht="41.4" spans="1:13">
      <c r="A1101" s="57" t="s">
        <v>7076</v>
      </c>
      <c r="B1101" s="62">
        <v>1100</v>
      </c>
      <c r="C1101" s="63" t="s">
        <v>45</v>
      </c>
      <c r="D1101" s="57" t="s">
        <v>353</v>
      </c>
      <c r="E1101" s="58" t="s">
        <v>7248</v>
      </c>
      <c r="F1101" s="57" t="s">
        <v>2125</v>
      </c>
      <c r="G1101" s="22" t="s">
        <v>7262</v>
      </c>
      <c r="H1101" s="22" t="s">
        <v>5001</v>
      </c>
      <c r="I1101" s="22" t="s">
        <v>22</v>
      </c>
      <c r="J1101" s="22" t="s">
        <v>60</v>
      </c>
      <c r="K1101" s="57">
        <f t="shared" si="53"/>
        <v>1</v>
      </c>
      <c r="M1101" s="22">
        <v>3.1</v>
      </c>
    </row>
    <row r="1102" s="57" customFormat="1" ht="41.4" spans="1:13">
      <c r="A1102" s="57" t="s">
        <v>7076</v>
      </c>
      <c r="B1102" s="62">
        <v>1101</v>
      </c>
      <c r="C1102" s="63" t="s">
        <v>45</v>
      </c>
      <c r="D1102" s="57" t="s">
        <v>353</v>
      </c>
      <c r="E1102" s="58" t="s">
        <v>7248</v>
      </c>
      <c r="F1102" s="57" t="s">
        <v>2125</v>
      </c>
      <c r="G1102" s="22" t="s">
        <v>7263</v>
      </c>
      <c r="H1102" s="22" t="s">
        <v>5001</v>
      </c>
      <c r="I1102" s="22" t="s">
        <v>22</v>
      </c>
      <c r="J1102" s="22" t="s">
        <v>52</v>
      </c>
      <c r="K1102" s="57">
        <f t="shared" si="53"/>
        <v>1</v>
      </c>
      <c r="M1102" s="22">
        <v>3.1</v>
      </c>
    </row>
    <row r="1103" s="57" customFormat="1" ht="41.4" spans="1:13">
      <c r="A1103" s="57" t="s">
        <v>7076</v>
      </c>
      <c r="B1103" s="62">
        <v>1102</v>
      </c>
      <c r="C1103" s="63" t="s">
        <v>45</v>
      </c>
      <c r="D1103" s="57" t="s">
        <v>353</v>
      </c>
      <c r="E1103" s="58" t="s">
        <v>7248</v>
      </c>
      <c r="F1103" s="57" t="s">
        <v>2125</v>
      </c>
      <c r="G1103" s="22" t="s">
        <v>7264</v>
      </c>
      <c r="H1103" s="22" t="s">
        <v>5013</v>
      </c>
      <c r="I1103" s="22" t="s">
        <v>22</v>
      </c>
      <c r="J1103" s="22" t="s">
        <v>95</v>
      </c>
      <c r="K1103" s="57" t="str">
        <f t="shared" ref="K1103:K1105" si="54">J1103</f>
        <v>23</v>
      </c>
      <c r="M1103" s="22">
        <v>3.1</v>
      </c>
    </row>
    <row r="1104" s="57" customFormat="1" ht="41.4" spans="1:13">
      <c r="A1104" s="57" t="s">
        <v>7076</v>
      </c>
      <c r="B1104" s="62">
        <v>1103</v>
      </c>
      <c r="C1104" s="63" t="s">
        <v>45</v>
      </c>
      <c r="D1104" s="57" t="s">
        <v>353</v>
      </c>
      <c r="E1104" s="58" t="s">
        <v>7248</v>
      </c>
      <c r="F1104" s="57" t="s">
        <v>2125</v>
      </c>
      <c r="G1104" s="22" t="s">
        <v>7253</v>
      </c>
      <c r="H1104" s="22" t="s">
        <v>5013</v>
      </c>
      <c r="I1104" s="22" t="s">
        <v>22</v>
      </c>
      <c r="J1104" s="22" t="s">
        <v>61</v>
      </c>
      <c r="K1104" s="57" t="str">
        <f t="shared" si="54"/>
        <v>5</v>
      </c>
      <c r="M1104" s="22">
        <v>3.1</v>
      </c>
    </row>
    <row r="1105" s="57" customFormat="1" ht="41.4" spans="1:13">
      <c r="A1105" s="57" t="s">
        <v>7076</v>
      </c>
      <c r="B1105" s="62">
        <v>1104</v>
      </c>
      <c r="C1105" s="63" t="s">
        <v>45</v>
      </c>
      <c r="D1105" s="57" t="s">
        <v>353</v>
      </c>
      <c r="E1105" s="58" t="s">
        <v>7248</v>
      </c>
      <c r="F1105" s="57" t="s">
        <v>2125</v>
      </c>
      <c r="G1105" s="22" t="s">
        <v>7265</v>
      </c>
      <c r="H1105" s="22" t="s">
        <v>5017</v>
      </c>
      <c r="I1105" s="22" t="s">
        <v>22</v>
      </c>
      <c r="J1105" s="22" t="s">
        <v>66</v>
      </c>
      <c r="K1105" s="57" t="str">
        <f t="shared" si="54"/>
        <v>7</v>
      </c>
      <c r="M1105" s="22">
        <v>3.1</v>
      </c>
    </row>
    <row r="1106" s="57" customFormat="1" ht="41.4" spans="1:13">
      <c r="A1106" s="57" t="s">
        <v>7076</v>
      </c>
      <c r="B1106" s="62">
        <v>1105</v>
      </c>
      <c r="C1106" s="63" t="s">
        <v>45</v>
      </c>
      <c r="D1106" s="57" t="s">
        <v>353</v>
      </c>
      <c r="E1106" s="58" t="s">
        <v>7248</v>
      </c>
      <c r="F1106" s="57" t="s">
        <v>2125</v>
      </c>
      <c r="G1106" s="22" t="s">
        <v>7266</v>
      </c>
      <c r="H1106" s="22" t="s">
        <v>5017</v>
      </c>
      <c r="I1106" s="22" t="s">
        <v>22</v>
      </c>
      <c r="J1106" s="22" t="s">
        <v>58</v>
      </c>
      <c r="K1106" s="57">
        <f>(CEILING(J1106*0.2,1))*1</f>
        <v>1</v>
      </c>
      <c r="M1106" s="22">
        <v>3.1</v>
      </c>
    </row>
    <row r="1107" s="57" customFormat="1" ht="41.4" spans="1:13">
      <c r="A1107" s="57" t="s">
        <v>7076</v>
      </c>
      <c r="B1107" s="62">
        <v>1106</v>
      </c>
      <c r="C1107" s="63" t="s">
        <v>45</v>
      </c>
      <c r="D1107" s="57" t="s">
        <v>353</v>
      </c>
      <c r="E1107" s="58" t="s">
        <v>7248</v>
      </c>
      <c r="F1107" s="57" t="s">
        <v>2125</v>
      </c>
      <c r="G1107" s="22" t="s">
        <v>7267</v>
      </c>
      <c r="H1107" s="22" t="s">
        <v>5017</v>
      </c>
      <c r="I1107" s="22" t="s">
        <v>22</v>
      </c>
      <c r="J1107" s="22" t="s">
        <v>52</v>
      </c>
      <c r="K1107" s="57">
        <f>(CEILING(J1107*0.2,1))*1</f>
        <v>1</v>
      </c>
      <c r="M1107" s="22">
        <v>3.1</v>
      </c>
    </row>
    <row r="1108" s="57" customFormat="1" ht="41.4" spans="1:13">
      <c r="A1108" s="57" t="s">
        <v>7076</v>
      </c>
      <c r="B1108" s="62">
        <v>1107</v>
      </c>
      <c r="C1108" s="63" t="s">
        <v>45</v>
      </c>
      <c r="D1108" s="57" t="s">
        <v>353</v>
      </c>
      <c r="E1108" s="58" t="s">
        <v>7248</v>
      </c>
      <c r="F1108" s="57" t="s">
        <v>2125</v>
      </c>
      <c r="G1108" s="22" t="s">
        <v>6641</v>
      </c>
      <c r="H1108" s="22" t="s">
        <v>5019</v>
      </c>
      <c r="I1108" s="22" t="s">
        <v>22</v>
      </c>
      <c r="J1108" s="22" t="s">
        <v>75</v>
      </c>
      <c r="K1108" s="57" t="str">
        <f t="shared" ref="K1108:K1111" si="55">J1108</f>
        <v>12</v>
      </c>
      <c r="M1108" s="22" t="s">
        <v>473</v>
      </c>
    </row>
    <row r="1109" s="57" customFormat="1" ht="41.4" spans="1:13">
      <c r="A1109" s="57" t="s">
        <v>7076</v>
      </c>
      <c r="B1109" s="62">
        <v>1108</v>
      </c>
      <c r="C1109" s="63" t="s">
        <v>45</v>
      </c>
      <c r="D1109" s="57" t="s">
        <v>353</v>
      </c>
      <c r="E1109" s="58" t="s">
        <v>7248</v>
      </c>
      <c r="F1109" s="57" t="s">
        <v>2125</v>
      </c>
      <c r="G1109" s="22" t="s">
        <v>7256</v>
      </c>
      <c r="H1109" s="22" t="s">
        <v>5020</v>
      </c>
      <c r="I1109" s="22" t="s">
        <v>22</v>
      </c>
      <c r="J1109" s="22" t="s">
        <v>107</v>
      </c>
      <c r="K1109" s="57" t="str">
        <f t="shared" si="55"/>
        <v>28</v>
      </c>
      <c r="M1109" s="22">
        <v>3.1</v>
      </c>
    </row>
    <row r="1110" s="57" customFormat="1" ht="41.4" spans="1:13">
      <c r="A1110" s="57" t="s">
        <v>7076</v>
      </c>
      <c r="B1110" s="62">
        <v>1109</v>
      </c>
      <c r="C1110" s="63" t="s">
        <v>45</v>
      </c>
      <c r="D1110" s="57" t="s">
        <v>353</v>
      </c>
      <c r="E1110" s="58" t="s">
        <v>7248</v>
      </c>
      <c r="F1110" s="57" t="s">
        <v>2125</v>
      </c>
      <c r="G1110" s="22" t="s">
        <v>7257</v>
      </c>
      <c r="H1110" s="22" t="s">
        <v>5020</v>
      </c>
      <c r="I1110" s="22" t="s">
        <v>22</v>
      </c>
      <c r="J1110" s="22" t="s">
        <v>58</v>
      </c>
      <c r="K1110" s="57" t="str">
        <f t="shared" si="55"/>
        <v>2</v>
      </c>
      <c r="M1110" s="22">
        <v>3.1</v>
      </c>
    </row>
    <row r="1111" s="57" customFormat="1" ht="41.4" spans="1:13">
      <c r="A1111" s="57" t="s">
        <v>7076</v>
      </c>
      <c r="B1111" s="62">
        <v>1110</v>
      </c>
      <c r="C1111" s="63" t="s">
        <v>45</v>
      </c>
      <c r="D1111" s="57" t="s">
        <v>353</v>
      </c>
      <c r="E1111" s="58" t="s">
        <v>7248</v>
      </c>
      <c r="F1111" s="57" t="s">
        <v>2125</v>
      </c>
      <c r="G1111" s="22" t="s">
        <v>7258</v>
      </c>
      <c r="H1111" s="22" t="s">
        <v>5020</v>
      </c>
      <c r="I1111" s="22" t="s">
        <v>22</v>
      </c>
      <c r="J1111" s="22" t="s">
        <v>68</v>
      </c>
      <c r="K1111" s="57" t="str">
        <f t="shared" si="55"/>
        <v>8</v>
      </c>
      <c r="M1111" s="22">
        <v>3.1</v>
      </c>
    </row>
    <row r="1112" s="57" customFormat="1" ht="41.4" spans="1:13">
      <c r="A1112" s="57" t="s">
        <v>7076</v>
      </c>
      <c r="B1112" s="62">
        <v>1111</v>
      </c>
      <c r="C1112" s="63" t="s">
        <v>45</v>
      </c>
      <c r="D1112" s="57" t="s">
        <v>353</v>
      </c>
      <c r="E1112" s="58" t="s">
        <v>7248</v>
      </c>
      <c r="F1112" s="57" t="s">
        <v>2125</v>
      </c>
      <c r="G1112" s="22" t="s">
        <v>7260</v>
      </c>
      <c r="H1112" s="22" t="s">
        <v>5020</v>
      </c>
      <c r="I1112" s="22" t="s">
        <v>22</v>
      </c>
      <c r="J1112" s="22" t="s">
        <v>60</v>
      </c>
      <c r="K1112" s="57">
        <f>(CEILING(J1112*0.2,1))*1</f>
        <v>1</v>
      </c>
      <c r="M1112" s="22">
        <v>3.1</v>
      </c>
    </row>
    <row r="1113" s="57" customFormat="1" ht="41.4" spans="1:13">
      <c r="A1113" s="57" t="s">
        <v>7076</v>
      </c>
      <c r="B1113" s="62">
        <v>1112</v>
      </c>
      <c r="C1113" s="63" t="s">
        <v>45</v>
      </c>
      <c r="D1113" s="57" t="s">
        <v>353</v>
      </c>
      <c r="E1113" s="58" t="s">
        <v>7248</v>
      </c>
      <c r="F1113" s="57" t="s">
        <v>2125</v>
      </c>
      <c r="G1113" s="22" t="s">
        <v>7262</v>
      </c>
      <c r="H1113" s="22" t="s">
        <v>5020</v>
      </c>
      <c r="I1113" s="22" t="s">
        <v>22</v>
      </c>
      <c r="J1113" s="22" t="s">
        <v>58</v>
      </c>
      <c r="K1113" s="57">
        <f>(CEILING(J1113*0.2,1))*1</f>
        <v>1</v>
      </c>
      <c r="M1113" s="22">
        <v>3.1</v>
      </c>
    </row>
    <row r="1114" s="57" customFormat="1" ht="41.4" spans="1:13">
      <c r="A1114" s="57" t="s">
        <v>7076</v>
      </c>
      <c r="B1114" s="62">
        <v>1113</v>
      </c>
      <c r="C1114" s="63" t="s">
        <v>45</v>
      </c>
      <c r="D1114" s="57" t="s">
        <v>353</v>
      </c>
      <c r="E1114" s="58" t="s">
        <v>7248</v>
      </c>
      <c r="F1114" s="57" t="s">
        <v>2125</v>
      </c>
      <c r="G1114" s="22" t="s">
        <v>7268</v>
      </c>
      <c r="H1114" s="22"/>
      <c r="I1114" s="22" t="s">
        <v>22</v>
      </c>
      <c r="J1114" s="22" t="s">
        <v>52</v>
      </c>
      <c r="K1114" s="57" t="str">
        <f t="shared" ref="K1114:K1117" si="56">J1114</f>
        <v>1</v>
      </c>
      <c r="M1114" s="22">
        <v>3.1</v>
      </c>
    </row>
    <row r="1115" s="57" customFormat="1" ht="41.4" spans="1:13">
      <c r="A1115" s="57" t="s">
        <v>7076</v>
      </c>
      <c r="B1115" s="62">
        <v>1114</v>
      </c>
      <c r="C1115" s="63" t="s">
        <v>45</v>
      </c>
      <c r="D1115" s="57" t="s">
        <v>353</v>
      </c>
      <c r="E1115" s="58" t="s">
        <v>7248</v>
      </c>
      <c r="F1115" s="57" t="s">
        <v>2125</v>
      </c>
      <c r="G1115" s="22" t="s">
        <v>7269</v>
      </c>
      <c r="H1115" s="22"/>
      <c r="I1115" s="22" t="s">
        <v>22</v>
      </c>
      <c r="J1115" s="22" t="s">
        <v>76</v>
      </c>
      <c r="K1115" s="57" t="str">
        <f t="shared" si="56"/>
        <v>13</v>
      </c>
      <c r="M1115" s="22">
        <v>3.1</v>
      </c>
    </row>
    <row r="1116" s="57" customFormat="1" ht="41.4" spans="1:13">
      <c r="A1116" s="57" t="s">
        <v>7076</v>
      </c>
      <c r="B1116" s="62">
        <v>1115</v>
      </c>
      <c r="C1116" s="63" t="s">
        <v>45</v>
      </c>
      <c r="D1116" s="57" t="s">
        <v>353</v>
      </c>
      <c r="E1116" s="58" t="s">
        <v>7248</v>
      </c>
      <c r="F1116" s="57" t="s">
        <v>2125</v>
      </c>
      <c r="G1116" s="22" t="s">
        <v>7258</v>
      </c>
      <c r="H1116" s="22"/>
      <c r="I1116" s="22" t="s">
        <v>22</v>
      </c>
      <c r="J1116" s="22" t="s">
        <v>60</v>
      </c>
      <c r="K1116" s="57" t="str">
        <f t="shared" si="56"/>
        <v>4</v>
      </c>
      <c r="M1116" s="22">
        <v>3.1</v>
      </c>
    </row>
    <row r="1117" s="57" customFormat="1" ht="41.4" spans="1:13">
      <c r="A1117" s="57" t="s">
        <v>7076</v>
      </c>
      <c r="B1117" s="62">
        <v>1116</v>
      </c>
      <c r="C1117" s="63" t="s">
        <v>45</v>
      </c>
      <c r="D1117" s="57" t="s">
        <v>353</v>
      </c>
      <c r="E1117" s="58" t="s">
        <v>7248</v>
      </c>
      <c r="F1117" s="57" t="s">
        <v>2125</v>
      </c>
      <c r="G1117" s="22" t="s">
        <v>7270</v>
      </c>
      <c r="H1117" s="22"/>
      <c r="I1117" s="22" t="s">
        <v>22</v>
      </c>
      <c r="J1117" s="22" t="s">
        <v>52</v>
      </c>
      <c r="K1117" s="57" t="str">
        <f t="shared" si="56"/>
        <v>1</v>
      </c>
      <c r="M1117" s="22">
        <v>3.1</v>
      </c>
    </row>
    <row r="1118" s="57" customFormat="1" ht="41.4" spans="1:13">
      <c r="A1118" s="57" t="s">
        <v>7076</v>
      </c>
      <c r="B1118" s="62">
        <v>1117</v>
      </c>
      <c r="C1118" s="63" t="s">
        <v>45</v>
      </c>
      <c r="D1118" s="57" t="s">
        <v>353</v>
      </c>
      <c r="E1118" s="58" t="s">
        <v>7248</v>
      </c>
      <c r="F1118" s="57" t="s">
        <v>2125</v>
      </c>
      <c r="G1118" s="22" t="s">
        <v>7260</v>
      </c>
      <c r="H1118" s="22"/>
      <c r="I1118" s="22" t="s">
        <v>22</v>
      </c>
      <c r="J1118" s="22" t="s">
        <v>60</v>
      </c>
      <c r="K1118" s="57">
        <f t="shared" ref="K1118:K1120" si="57">(CEILING(J1118*0.2,1))*1</f>
        <v>1</v>
      </c>
      <c r="M1118" s="22">
        <v>3.1</v>
      </c>
    </row>
    <row r="1119" s="57" customFormat="1" ht="41.4" spans="1:13">
      <c r="A1119" s="57" t="s">
        <v>7076</v>
      </c>
      <c r="B1119" s="62">
        <v>1118</v>
      </c>
      <c r="C1119" s="63" t="s">
        <v>45</v>
      </c>
      <c r="D1119" s="57" t="s">
        <v>353</v>
      </c>
      <c r="E1119" s="58" t="s">
        <v>7248</v>
      </c>
      <c r="F1119" s="57" t="s">
        <v>2125</v>
      </c>
      <c r="G1119" s="22" t="s">
        <v>7271</v>
      </c>
      <c r="H1119" s="22"/>
      <c r="I1119" s="22" t="s">
        <v>22</v>
      </c>
      <c r="J1119" s="22" t="s">
        <v>60</v>
      </c>
      <c r="K1119" s="57">
        <f t="shared" si="57"/>
        <v>1</v>
      </c>
      <c r="M1119" s="22">
        <v>3.1</v>
      </c>
    </row>
    <row r="1120" s="57" customFormat="1" ht="41.4" spans="1:13">
      <c r="A1120" s="57" t="s">
        <v>7076</v>
      </c>
      <c r="B1120" s="62">
        <v>1119</v>
      </c>
      <c r="C1120" s="63" t="s">
        <v>45</v>
      </c>
      <c r="D1120" s="57" t="s">
        <v>353</v>
      </c>
      <c r="E1120" s="58" t="s">
        <v>7248</v>
      </c>
      <c r="F1120" s="57" t="s">
        <v>2125</v>
      </c>
      <c r="G1120" s="22" t="s">
        <v>7272</v>
      </c>
      <c r="H1120" s="22"/>
      <c r="I1120" s="22" t="s">
        <v>22</v>
      </c>
      <c r="J1120" s="22" t="s">
        <v>58</v>
      </c>
      <c r="K1120" s="57">
        <f t="shared" si="57"/>
        <v>1</v>
      </c>
      <c r="M1120" s="22">
        <v>3.1</v>
      </c>
    </row>
    <row r="1121" s="57" customFormat="1" ht="41.4" spans="1:13">
      <c r="A1121" s="57" t="s">
        <v>7076</v>
      </c>
      <c r="B1121" s="62">
        <v>1120</v>
      </c>
      <c r="C1121" s="63" t="s">
        <v>45</v>
      </c>
      <c r="D1121" s="57" t="s">
        <v>353</v>
      </c>
      <c r="E1121" s="58" t="s">
        <v>7248</v>
      </c>
      <c r="F1121" s="57" t="s">
        <v>2125</v>
      </c>
      <c r="G1121" s="22" t="s">
        <v>7273</v>
      </c>
      <c r="H1121" s="22"/>
      <c r="I1121" s="22" t="s">
        <v>22</v>
      </c>
      <c r="J1121" s="22" t="s">
        <v>72</v>
      </c>
      <c r="K1121" s="57" t="str">
        <f t="shared" ref="K1121:K1126" si="58">J1121</f>
        <v>10</v>
      </c>
      <c r="M1121" s="22">
        <v>3.1</v>
      </c>
    </row>
    <row r="1122" s="57" customFormat="1" ht="41.4" spans="1:13">
      <c r="A1122" s="57" t="s">
        <v>7076</v>
      </c>
      <c r="B1122" s="62">
        <v>1121</v>
      </c>
      <c r="C1122" s="63" t="s">
        <v>45</v>
      </c>
      <c r="D1122" s="57" t="s">
        <v>353</v>
      </c>
      <c r="E1122" s="58" t="s">
        <v>7248</v>
      </c>
      <c r="F1122" s="57" t="s">
        <v>2125</v>
      </c>
      <c r="G1122" s="22" t="s">
        <v>7254</v>
      </c>
      <c r="H1122" s="22" t="s">
        <v>5030</v>
      </c>
      <c r="I1122" s="22" t="s">
        <v>22</v>
      </c>
      <c r="J1122" s="22" t="s">
        <v>58</v>
      </c>
      <c r="K1122" s="57" t="str">
        <f t="shared" si="58"/>
        <v>2</v>
      </c>
      <c r="M1122" s="22">
        <v>3.1</v>
      </c>
    </row>
    <row r="1123" s="57" customFormat="1" ht="41.4" spans="1:13">
      <c r="A1123" s="57" t="s">
        <v>7076</v>
      </c>
      <c r="B1123" s="62">
        <v>1122</v>
      </c>
      <c r="C1123" s="63" t="s">
        <v>45</v>
      </c>
      <c r="D1123" s="57" t="s">
        <v>353</v>
      </c>
      <c r="E1123" s="58" t="s">
        <v>7248</v>
      </c>
      <c r="F1123" s="57" t="s">
        <v>2125</v>
      </c>
      <c r="G1123" s="22" t="s">
        <v>7274</v>
      </c>
      <c r="H1123" s="22"/>
      <c r="I1123" s="22" t="s">
        <v>22</v>
      </c>
      <c r="J1123" s="22" t="s">
        <v>52</v>
      </c>
      <c r="K1123" s="57" t="str">
        <f t="shared" si="58"/>
        <v>1</v>
      </c>
      <c r="M1123" s="22">
        <v>3.1</v>
      </c>
    </row>
    <row r="1124" s="57" customFormat="1" ht="41.4" spans="1:13">
      <c r="A1124" s="57" t="s">
        <v>7076</v>
      </c>
      <c r="B1124" s="62">
        <v>1123</v>
      </c>
      <c r="C1124" s="63" t="s">
        <v>45</v>
      </c>
      <c r="D1124" s="57" t="s">
        <v>353</v>
      </c>
      <c r="E1124" s="58" t="s">
        <v>7248</v>
      </c>
      <c r="F1124" s="57" t="s">
        <v>2125</v>
      </c>
      <c r="G1124" s="22" t="s">
        <v>7255</v>
      </c>
      <c r="H1124" s="22" t="s">
        <v>5032</v>
      </c>
      <c r="I1124" s="22" t="s">
        <v>22</v>
      </c>
      <c r="J1124" s="22" t="s">
        <v>59</v>
      </c>
      <c r="K1124" s="57" t="str">
        <f t="shared" si="58"/>
        <v>3</v>
      </c>
      <c r="M1124" s="22">
        <v>3.1</v>
      </c>
    </row>
    <row r="1125" s="57" customFormat="1" ht="41.4" spans="1:13">
      <c r="A1125" s="57" t="s">
        <v>7076</v>
      </c>
      <c r="B1125" s="62">
        <v>1124</v>
      </c>
      <c r="C1125" s="63" t="s">
        <v>45</v>
      </c>
      <c r="D1125" s="57" t="s">
        <v>353</v>
      </c>
      <c r="E1125" s="58" t="s">
        <v>7248</v>
      </c>
      <c r="F1125" s="57" t="s">
        <v>2125</v>
      </c>
      <c r="G1125" s="22" t="s">
        <v>7256</v>
      </c>
      <c r="H1125" s="22" t="s">
        <v>5032</v>
      </c>
      <c r="I1125" s="22" t="s">
        <v>22</v>
      </c>
      <c r="J1125" s="22" t="s">
        <v>124</v>
      </c>
      <c r="K1125" s="57" t="str">
        <f t="shared" si="58"/>
        <v>40</v>
      </c>
      <c r="M1125" s="22">
        <v>3.1</v>
      </c>
    </row>
    <row r="1126" s="57" customFormat="1" ht="41.4" spans="1:13">
      <c r="A1126" s="57" t="s">
        <v>7076</v>
      </c>
      <c r="B1126" s="62">
        <v>1125</v>
      </c>
      <c r="C1126" s="63" t="s">
        <v>45</v>
      </c>
      <c r="D1126" s="57" t="s">
        <v>353</v>
      </c>
      <c r="E1126" s="58" t="s">
        <v>7248</v>
      </c>
      <c r="F1126" s="57" t="s">
        <v>2125</v>
      </c>
      <c r="G1126" s="22" t="s">
        <v>7258</v>
      </c>
      <c r="H1126" s="22" t="s">
        <v>5032</v>
      </c>
      <c r="I1126" s="22" t="s">
        <v>22</v>
      </c>
      <c r="J1126" s="22" t="s">
        <v>118</v>
      </c>
      <c r="K1126" s="57" t="str">
        <f t="shared" si="58"/>
        <v>36</v>
      </c>
      <c r="M1126" s="22">
        <v>3.1</v>
      </c>
    </row>
    <row r="1127" s="57" customFormat="1" ht="41.4" spans="1:13">
      <c r="A1127" s="57" t="s">
        <v>7076</v>
      </c>
      <c r="B1127" s="62">
        <v>1126</v>
      </c>
      <c r="C1127" s="63" t="s">
        <v>45</v>
      </c>
      <c r="D1127" s="57" t="s">
        <v>353</v>
      </c>
      <c r="E1127" s="58" t="s">
        <v>7248</v>
      </c>
      <c r="F1127" s="57" t="s">
        <v>2125</v>
      </c>
      <c r="G1127" s="22" t="s">
        <v>7271</v>
      </c>
      <c r="H1127" s="22" t="s">
        <v>5033</v>
      </c>
      <c r="I1127" s="22" t="s">
        <v>22</v>
      </c>
      <c r="J1127" s="22" t="s">
        <v>77</v>
      </c>
      <c r="K1127" s="57">
        <f t="shared" ref="K1127:K1130" si="59">(CEILING(J1127*0.2,1))*1</f>
        <v>3</v>
      </c>
      <c r="M1127" s="22">
        <v>3.1</v>
      </c>
    </row>
    <row r="1128" s="57" customFormat="1" ht="41.4" spans="1:13">
      <c r="A1128" s="57" t="s">
        <v>7076</v>
      </c>
      <c r="B1128" s="62">
        <v>1127</v>
      </c>
      <c r="C1128" s="63" t="s">
        <v>45</v>
      </c>
      <c r="D1128" s="57" t="s">
        <v>353</v>
      </c>
      <c r="E1128" s="58" t="s">
        <v>7248</v>
      </c>
      <c r="F1128" s="57" t="s">
        <v>2125</v>
      </c>
      <c r="G1128" s="22" t="s">
        <v>7275</v>
      </c>
      <c r="H1128" s="22" t="s">
        <v>5033</v>
      </c>
      <c r="I1128" s="22" t="s">
        <v>22</v>
      </c>
      <c r="J1128" s="22" t="s">
        <v>68</v>
      </c>
      <c r="K1128" s="57">
        <f t="shared" si="59"/>
        <v>2</v>
      </c>
      <c r="M1128" s="22">
        <v>3.1</v>
      </c>
    </row>
    <row r="1129" s="57" customFormat="1" ht="41.4" spans="1:13">
      <c r="A1129" s="57" t="s">
        <v>7076</v>
      </c>
      <c r="B1129" s="62">
        <v>1128</v>
      </c>
      <c r="C1129" s="63" t="s">
        <v>45</v>
      </c>
      <c r="D1129" s="57" t="s">
        <v>353</v>
      </c>
      <c r="E1129" s="58" t="s">
        <v>7248</v>
      </c>
      <c r="F1129" s="57" t="s">
        <v>2125</v>
      </c>
      <c r="G1129" s="22" t="s">
        <v>7264</v>
      </c>
      <c r="H1129" s="22" t="s">
        <v>5035</v>
      </c>
      <c r="I1129" s="22" t="s">
        <v>22</v>
      </c>
      <c r="J1129" s="22" t="s">
        <v>71</v>
      </c>
      <c r="K1129" s="57" t="str">
        <f t="shared" ref="K1129:K1136" si="60">J1129</f>
        <v>9</v>
      </c>
      <c r="M1129" s="22">
        <v>3.1</v>
      </c>
    </row>
    <row r="1130" s="57" customFormat="1" ht="41.4" spans="1:13">
      <c r="A1130" s="57" t="s">
        <v>7076</v>
      </c>
      <c r="B1130" s="62">
        <v>1129</v>
      </c>
      <c r="C1130" s="63" t="s">
        <v>45</v>
      </c>
      <c r="D1130" s="57" t="s">
        <v>353</v>
      </c>
      <c r="E1130" s="58" t="s">
        <v>7248</v>
      </c>
      <c r="F1130" s="57" t="s">
        <v>2125</v>
      </c>
      <c r="G1130" s="22" t="s">
        <v>7272</v>
      </c>
      <c r="H1130" s="22" t="s">
        <v>5035</v>
      </c>
      <c r="I1130" s="22" t="s">
        <v>22</v>
      </c>
      <c r="J1130" s="22" t="s">
        <v>60</v>
      </c>
      <c r="K1130" s="57">
        <f t="shared" si="59"/>
        <v>1</v>
      </c>
      <c r="M1130" s="22">
        <v>3.1</v>
      </c>
    </row>
    <row r="1131" s="57" customFormat="1" ht="41.4" spans="1:13">
      <c r="A1131" s="57" t="s">
        <v>7076</v>
      </c>
      <c r="B1131" s="62">
        <v>1130</v>
      </c>
      <c r="C1131" s="63" t="s">
        <v>45</v>
      </c>
      <c r="D1131" s="57" t="s">
        <v>353</v>
      </c>
      <c r="E1131" s="58" t="s">
        <v>7248</v>
      </c>
      <c r="F1131" s="57" t="s">
        <v>2125</v>
      </c>
      <c r="G1131" s="22" t="s">
        <v>7253</v>
      </c>
      <c r="H1131" s="22" t="s">
        <v>5035</v>
      </c>
      <c r="I1131" s="22" t="s">
        <v>22</v>
      </c>
      <c r="J1131" s="22" t="s">
        <v>60</v>
      </c>
      <c r="K1131" s="57" t="str">
        <f t="shared" si="60"/>
        <v>4</v>
      </c>
      <c r="M1131" s="22">
        <v>3.1</v>
      </c>
    </row>
    <row r="1132" s="57" customFormat="1" ht="41.4" spans="1:13">
      <c r="A1132" s="57" t="s">
        <v>7076</v>
      </c>
      <c r="B1132" s="62">
        <v>1131</v>
      </c>
      <c r="C1132" s="63" t="s">
        <v>45</v>
      </c>
      <c r="D1132" s="57" t="s">
        <v>353</v>
      </c>
      <c r="E1132" s="58" t="s">
        <v>7248</v>
      </c>
      <c r="F1132" s="57" t="s">
        <v>2125</v>
      </c>
      <c r="G1132" s="22" t="s">
        <v>7265</v>
      </c>
      <c r="H1132" s="22" t="s">
        <v>5035</v>
      </c>
      <c r="I1132" s="22" t="s">
        <v>22</v>
      </c>
      <c r="J1132" s="22" t="s">
        <v>58</v>
      </c>
      <c r="K1132" s="57" t="str">
        <f t="shared" si="60"/>
        <v>2</v>
      </c>
      <c r="M1132" s="22">
        <v>3.1</v>
      </c>
    </row>
    <row r="1133" s="57" customFormat="1" ht="41.4" spans="1:13">
      <c r="A1133" s="57" t="s">
        <v>7076</v>
      </c>
      <c r="B1133" s="62">
        <v>1132</v>
      </c>
      <c r="C1133" s="63" t="s">
        <v>45</v>
      </c>
      <c r="D1133" s="57" t="s">
        <v>353</v>
      </c>
      <c r="E1133" s="58" t="s">
        <v>7248</v>
      </c>
      <c r="F1133" s="57" t="s">
        <v>2125</v>
      </c>
      <c r="G1133" s="22" t="s">
        <v>6641</v>
      </c>
      <c r="H1133" s="22" t="s">
        <v>5040</v>
      </c>
      <c r="I1133" s="22" t="s">
        <v>22</v>
      </c>
      <c r="J1133" s="22" t="s">
        <v>130</v>
      </c>
      <c r="K1133" s="57" t="str">
        <f t="shared" si="60"/>
        <v>44</v>
      </c>
      <c r="M1133" s="22" t="s">
        <v>473</v>
      </c>
    </row>
    <row r="1134" s="57" customFormat="1" ht="41.4" spans="1:13">
      <c r="A1134" s="57" t="s">
        <v>7076</v>
      </c>
      <c r="B1134" s="62">
        <v>1133</v>
      </c>
      <c r="C1134" s="63" t="s">
        <v>45</v>
      </c>
      <c r="D1134" s="57" t="s">
        <v>353</v>
      </c>
      <c r="E1134" s="58" t="s">
        <v>7248</v>
      </c>
      <c r="F1134" s="57" t="s">
        <v>2125</v>
      </c>
      <c r="G1134" s="22" t="s">
        <v>7255</v>
      </c>
      <c r="H1134" s="22" t="s">
        <v>5041</v>
      </c>
      <c r="I1134" s="22" t="s">
        <v>22</v>
      </c>
      <c r="J1134" s="22" t="s">
        <v>72</v>
      </c>
      <c r="K1134" s="57" t="str">
        <f t="shared" si="60"/>
        <v>10</v>
      </c>
      <c r="M1134" s="22">
        <v>3.1</v>
      </c>
    </row>
    <row r="1135" s="57" customFormat="1" ht="41.4" spans="1:13">
      <c r="A1135" s="57" t="s">
        <v>7076</v>
      </c>
      <c r="B1135" s="62">
        <v>1134</v>
      </c>
      <c r="C1135" s="63" t="s">
        <v>45</v>
      </c>
      <c r="D1135" s="57" t="s">
        <v>353</v>
      </c>
      <c r="E1135" s="58" t="s">
        <v>7248</v>
      </c>
      <c r="F1135" s="57" t="s">
        <v>2125</v>
      </c>
      <c r="G1135" s="22" t="s">
        <v>7256</v>
      </c>
      <c r="H1135" s="22" t="s">
        <v>5041</v>
      </c>
      <c r="I1135" s="22" t="s">
        <v>22</v>
      </c>
      <c r="J1135" s="22" t="s">
        <v>66</v>
      </c>
      <c r="K1135" s="57" t="str">
        <f t="shared" si="60"/>
        <v>7</v>
      </c>
      <c r="M1135" s="22">
        <v>3.1</v>
      </c>
    </row>
    <row r="1136" s="57" customFormat="1" ht="41.4" spans="1:13">
      <c r="A1136" s="57" t="s">
        <v>7076</v>
      </c>
      <c r="B1136" s="62">
        <v>1135</v>
      </c>
      <c r="C1136" s="63" t="s">
        <v>45</v>
      </c>
      <c r="D1136" s="57" t="s">
        <v>353</v>
      </c>
      <c r="E1136" s="58" t="s">
        <v>7248</v>
      </c>
      <c r="F1136" s="57" t="s">
        <v>2125</v>
      </c>
      <c r="G1136" s="22" t="s">
        <v>7258</v>
      </c>
      <c r="H1136" s="22" t="s">
        <v>5041</v>
      </c>
      <c r="I1136" s="22" t="s">
        <v>22</v>
      </c>
      <c r="J1136" s="22" t="s">
        <v>52</v>
      </c>
      <c r="K1136" s="57" t="str">
        <f t="shared" si="60"/>
        <v>1</v>
      </c>
      <c r="M1136" s="22">
        <v>3.1</v>
      </c>
    </row>
    <row r="1137" s="57" customFormat="1" ht="41.4" spans="1:13">
      <c r="A1137" s="57" t="s">
        <v>7076</v>
      </c>
      <c r="B1137" s="62">
        <v>1136</v>
      </c>
      <c r="C1137" s="63" t="s">
        <v>45</v>
      </c>
      <c r="D1137" s="57" t="s">
        <v>353</v>
      </c>
      <c r="E1137" s="58" t="s">
        <v>7248</v>
      </c>
      <c r="F1137" s="57" t="s">
        <v>2125</v>
      </c>
      <c r="G1137" s="22" t="s">
        <v>7260</v>
      </c>
      <c r="H1137" s="22" t="s">
        <v>5041</v>
      </c>
      <c r="I1137" s="22" t="s">
        <v>22</v>
      </c>
      <c r="J1137" s="22" t="s">
        <v>72</v>
      </c>
      <c r="K1137" s="57">
        <f>(CEILING(J1137*0.2,1))*1</f>
        <v>2</v>
      </c>
      <c r="M1137" s="22">
        <v>3.1</v>
      </c>
    </row>
    <row r="1138" s="57" customFormat="1" ht="41.4" spans="1:13">
      <c r="A1138" s="57" t="s">
        <v>7076</v>
      </c>
      <c r="B1138" s="62">
        <v>1137</v>
      </c>
      <c r="C1138" s="63" t="s">
        <v>45</v>
      </c>
      <c r="D1138" s="57" t="s">
        <v>353</v>
      </c>
      <c r="E1138" s="58" t="s">
        <v>7248</v>
      </c>
      <c r="F1138" s="57" t="s">
        <v>2125</v>
      </c>
      <c r="G1138" s="22" t="s">
        <v>5591</v>
      </c>
      <c r="H1138" s="22" t="s">
        <v>5041</v>
      </c>
      <c r="I1138" s="22" t="s">
        <v>22</v>
      </c>
      <c r="J1138" s="22" t="s">
        <v>77</v>
      </c>
      <c r="K1138" s="57" t="str">
        <f t="shared" ref="K1138:K1141" si="61">J1138</f>
        <v>14</v>
      </c>
      <c r="M1138" s="22" t="s">
        <v>473</v>
      </c>
    </row>
    <row r="1139" s="57" customFormat="1" ht="41.4" spans="1:13">
      <c r="A1139" s="57" t="s">
        <v>7076</v>
      </c>
      <c r="B1139" s="62">
        <v>1138</v>
      </c>
      <c r="C1139" s="63" t="s">
        <v>45</v>
      </c>
      <c r="D1139" s="57" t="s">
        <v>353</v>
      </c>
      <c r="E1139" s="58" t="s">
        <v>7248</v>
      </c>
      <c r="F1139" s="57" t="s">
        <v>2125</v>
      </c>
      <c r="G1139" s="22" t="s">
        <v>5586</v>
      </c>
      <c r="H1139" s="22" t="s">
        <v>5041</v>
      </c>
      <c r="I1139" s="22" t="s">
        <v>22</v>
      </c>
      <c r="J1139" s="22" t="s">
        <v>61</v>
      </c>
      <c r="K1139" s="57" t="str">
        <f t="shared" si="61"/>
        <v>5</v>
      </c>
      <c r="M1139" s="22" t="s">
        <v>473</v>
      </c>
    </row>
    <row r="1140" s="57" customFormat="1" ht="41.4" spans="1:13">
      <c r="A1140" s="57" t="s">
        <v>7076</v>
      </c>
      <c r="B1140" s="62">
        <v>1139</v>
      </c>
      <c r="C1140" s="63" t="s">
        <v>45</v>
      </c>
      <c r="D1140" s="57" t="s">
        <v>353</v>
      </c>
      <c r="E1140" s="58" t="s">
        <v>7248</v>
      </c>
      <c r="F1140" s="57" t="s">
        <v>2125</v>
      </c>
      <c r="G1140" s="22" t="s">
        <v>6652</v>
      </c>
      <c r="H1140" s="22" t="s">
        <v>5041</v>
      </c>
      <c r="I1140" s="22" t="s">
        <v>22</v>
      </c>
      <c r="J1140" s="22" t="s">
        <v>138</v>
      </c>
      <c r="K1140" s="57" t="str">
        <f t="shared" si="61"/>
        <v>49</v>
      </c>
      <c r="M1140" s="22" t="s">
        <v>473</v>
      </c>
    </row>
    <row r="1141" s="57" customFormat="1" ht="41.4" spans="1:13">
      <c r="A1141" s="57" t="s">
        <v>7076</v>
      </c>
      <c r="B1141" s="62">
        <v>1140</v>
      </c>
      <c r="C1141" s="63" t="s">
        <v>45</v>
      </c>
      <c r="D1141" s="57" t="s">
        <v>353</v>
      </c>
      <c r="E1141" s="58" t="s">
        <v>7248</v>
      </c>
      <c r="F1141" s="57" t="s">
        <v>2125</v>
      </c>
      <c r="G1141" s="22" t="s">
        <v>6653</v>
      </c>
      <c r="H1141" s="22" t="s">
        <v>5041</v>
      </c>
      <c r="I1141" s="22" t="s">
        <v>22</v>
      </c>
      <c r="J1141" s="22" t="s">
        <v>52</v>
      </c>
      <c r="K1141" s="57" t="str">
        <f t="shared" si="61"/>
        <v>1</v>
      </c>
      <c r="M1141" s="22" t="s">
        <v>473</v>
      </c>
    </row>
    <row r="1142" s="57" customFormat="1" ht="41.4" spans="1:13">
      <c r="A1142" s="57" t="s">
        <v>7076</v>
      </c>
      <c r="B1142" s="62">
        <v>1141</v>
      </c>
      <c r="C1142" s="63" t="s">
        <v>45</v>
      </c>
      <c r="D1142" s="57" t="s">
        <v>353</v>
      </c>
      <c r="E1142" s="58" t="s">
        <v>7248</v>
      </c>
      <c r="F1142" s="57" t="s">
        <v>2125</v>
      </c>
      <c r="G1142" s="22" t="s">
        <v>6654</v>
      </c>
      <c r="H1142" s="22" t="s">
        <v>5041</v>
      </c>
      <c r="I1142" s="22" t="s">
        <v>22</v>
      </c>
      <c r="J1142" s="22" t="s">
        <v>58</v>
      </c>
      <c r="K1142" s="57">
        <f t="shared" ref="K1142:K1145" si="62">(CEILING(J1142*0.2,1))*1</f>
        <v>1</v>
      </c>
      <c r="M1142" s="22" t="s">
        <v>473</v>
      </c>
    </row>
    <row r="1143" s="57" customFormat="1" ht="41.4" spans="1:13">
      <c r="A1143" s="57" t="s">
        <v>7076</v>
      </c>
      <c r="B1143" s="62">
        <v>1142</v>
      </c>
      <c r="C1143" s="63" t="s">
        <v>45</v>
      </c>
      <c r="D1143" s="57" t="s">
        <v>353</v>
      </c>
      <c r="E1143" s="58" t="s">
        <v>7248</v>
      </c>
      <c r="F1143" s="57" t="s">
        <v>2125</v>
      </c>
      <c r="G1143" s="22" t="s">
        <v>6655</v>
      </c>
      <c r="H1143" s="22" t="s">
        <v>5041</v>
      </c>
      <c r="I1143" s="22" t="s">
        <v>22</v>
      </c>
      <c r="J1143" s="22" t="s">
        <v>52</v>
      </c>
      <c r="K1143" s="57">
        <f t="shared" si="62"/>
        <v>1</v>
      </c>
      <c r="M1143" s="22" t="s">
        <v>473</v>
      </c>
    </row>
    <row r="1144" s="57" customFormat="1" ht="41.4" spans="1:13">
      <c r="A1144" s="57" t="s">
        <v>7076</v>
      </c>
      <c r="B1144" s="62">
        <v>1143</v>
      </c>
      <c r="C1144" s="63" t="s">
        <v>45</v>
      </c>
      <c r="D1144" s="57" t="s">
        <v>353</v>
      </c>
      <c r="E1144" s="58" t="s">
        <v>7248</v>
      </c>
      <c r="F1144" s="57" t="s">
        <v>2125</v>
      </c>
      <c r="G1144" s="22" t="s">
        <v>7276</v>
      </c>
      <c r="H1144" s="22" t="s">
        <v>5060</v>
      </c>
      <c r="I1144" s="22" t="s">
        <v>22</v>
      </c>
      <c r="J1144" s="22" t="s">
        <v>63</v>
      </c>
      <c r="K1144" s="57" t="str">
        <f t="shared" ref="K1144:K1158" si="63">J1144</f>
        <v>6</v>
      </c>
      <c r="M1144" s="22">
        <v>3.1</v>
      </c>
    </row>
    <row r="1145" s="57" customFormat="1" ht="41.4" spans="1:13">
      <c r="A1145" s="57" t="s">
        <v>7076</v>
      </c>
      <c r="B1145" s="62">
        <v>1144</v>
      </c>
      <c r="C1145" s="63" t="s">
        <v>45</v>
      </c>
      <c r="D1145" s="57" t="s">
        <v>353</v>
      </c>
      <c r="E1145" s="58" t="s">
        <v>7248</v>
      </c>
      <c r="F1145" s="57" t="s">
        <v>2125</v>
      </c>
      <c r="G1145" s="22" t="s">
        <v>7277</v>
      </c>
      <c r="H1145" s="22" t="s">
        <v>5060</v>
      </c>
      <c r="I1145" s="22" t="s">
        <v>22</v>
      </c>
      <c r="J1145" s="22" t="s">
        <v>52</v>
      </c>
      <c r="K1145" s="57">
        <f t="shared" si="62"/>
        <v>1</v>
      </c>
      <c r="M1145" s="22">
        <v>3.1</v>
      </c>
    </row>
    <row r="1146" s="57" customFormat="1" ht="41.4" spans="1:13">
      <c r="A1146" s="57" t="s">
        <v>7076</v>
      </c>
      <c r="B1146" s="62">
        <v>1145</v>
      </c>
      <c r="C1146" s="63" t="s">
        <v>45</v>
      </c>
      <c r="D1146" s="57" t="s">
        <v>353</v>
      </c>
      <c r="E1146" s="58" t="s">
        <v>7248</v>
      </c>
      <c r="F1146" s="57" t="s">
        <v>2125</v>
      </c>
      <c r="G1146" s="22" t="s">
        <v>7278</v>
      </c>
      <c r="H1146" s="78" t="s">
        <v>5040</v>
      </c>
      <c r="I1146" s="22" t="s">
        <v>22</v>
      </c>
      <c r="J1146" s="22" t="s">
        <v>66</v>
      </c>
      <c r="K1146" s="57" t="str">
        <f t="shared" si="63"/>
        <v>7</v>
      </c>
      <c r="M1146" s="22">
        <v>3.1</v>
      </c>
    </row>
    <row r="1147" s="57" customFormat="1" ht="41.4" spans="1:13">
      <c r="A1147" s="57" t="s">
        <v>7076</v>
      </c>
      <c r="B1147" s="62">
        <v>1146</v>
      </c>
      <c r="C1147" s="63" t="s">
        <v>45</v>
      </c>
      <c r="D1147" s="57" t="s">
        <v>353</v>
      </c>
      <c r="E1147" s="58" t="s">
        <v>7248</v>
      </c>
      <c r="F1147" s="57" t="s">
        <v>2125</v>
      </c>
      <c r="G1147" s="22" t="s">
        <v>7279</v>
      </c>
      <c r="H1147" s="22" t="s">
        <v>5041</v>
      </c>
      <c r="I1147" s="22" t="s">
        <v>22</v>
      </c>
      <c r="J1147" s="22" t="s">
        <v>58</v>
      </c>
      <c r="K1147" s="57" t="str">
        <f t="shared" si="63"/>
        <v>2</v>
      </c>
      <c r="M1147" s="22">
        <v>3.1</v>
      </c>
    </row>
    <row r="1148" s="57" customFormat="1" ht="41.4" spans="1:13">
      <c r="A1148" s="57" t="s">
        <v>7076</v>
      </c>
      <c r="B1148" s="62">
        <v>1147</v>
      </c>
      <c r="C1148" s="63" t="s">
        <v>45</v>
      </c>
      <c r="D1148" s="57" t="s">
        <v>353</v>
      </c>
      <c r="E1148" s="58" t="s">
        <v>7248</v>
      </c>
      <c r="F1148" s="57" t="s">
        <v>2125</v>
      </c>
      <c r="G1148" s="22" t="s">
        <v>7280</v>
      </c>
      <c r="H1148" s="22" t="s">
        <v>5041</v>
      </c>
      <c r="I1148" s="22" t="s">
        <v>22</v>
      </c>
      <c r="J1148" s="22" t="s">
        <v>68</v>
      </c>
      <c r="K1148" s="57" t="str">
        <f t="shared" si="63"/>
        <v>8</v>
      </c>
      <c r="M1148" s="22">
        <v>3.1</v>
      </c>
    </row>
    <row r="1149" s="57" customFormat="1" ht="41.4" spans="1:13">
      <c r="A1149" s="57" t="s">
        <v>7076</v>
      </c>
      <c r="B1149" s="62">
        <v>1148</v>
      </c>
      <c r="C1149" s="63" t="s">
        <v>45</v>
      </c>
      <c r="D1149" s="57" t="s">
        <v>353</v>
      </c>
      <c r="E1149" s="58" t="s">
        <v>7248</v>
      </c>
      <c r="F1149" s="57" t="s">
        <v>2125</v>
      </c>
      <c r="G1149" s="22" t="s">
        <v>7281</v>
      </c>
      <c r="H1149" s="22" t="s">
        <v>5041</v>
      </c>
      <c r="I1149" s="22" t="s">
        <v>22</v>
      </c>
      <c r="J1149" s="22" t="s">
        <v>71</v>
      </c>
      <c r="K1149" s="57" t="str">
        <f t="shared" si="63"/>
        <v>9</v>
      </c>
      <c r="M1149" s="22">
        <v>3.1</v>
      </c>
    </row>
    <row r="1150" s="57" customFormat="1" ht="41.4" spans="1:13">
      <c r="A1150" s="57" t="s">
        <v>7076</v>
      </c>
      <c r="B1150" s="62">
        <v>1149</v>
      </c>
      <c r="C1150" s="63" t="s">
        <v>45</v>
      </c>
      <c r="D1150" s="57" t="s">
        <v>353</v>
      </c>
      <c r="E1150" s="58" t="s">
        <v>7248</v>
      </c>
      <c r="F1150" s="57" t="s">
        <v>2125</v>
      </c>
      <c r="G1150" s="22" t="s">
        <v>7282</v>
      </c>
      <c r="H1150" s="22" t="s">
        <v>5041</v>
      </c>
      <c r="I1150" s="22" t="s">
        <v>22</v>
      </c>
      <c r="J1150" s="22" t="s">
        <v>82</v>
      </c>
      <c r="K1150" s="57" t="str">
        <f t="shared" si="63"/>
        <v>18</v>
      </c>
      <c r="M1150" s="22">
        <v>3.1</v>
      </c>
    </row>
    <row r="1151" s="57" customFormat="1" ht="41.4" spans="1:13">
      <c r="A1151" s="57" t="s">
        <v>7076</v>
      </c>
      <c r="B1151" s="62">
        <v>1150</v>
      </c>
      <c r="C1151" s="63" t="s">
        <v>45</v>
      </c>
      <c r="D1151" s="57" t="s">
        <v>353</v>
      </c>
      <c r="E1151" s="58" t="s">
        <v>7248</v>
      </c>
      <c r="F1151" s="57" t="s">
        <v>2125</v>
      </c>
      <c r="G1151" s="22" t="s">
        <v>7253</v>
      </c>
      <c r="H1151" s="22" t="s">
        <v>7283</v>
      </c>
      <c r="I1151" s="22" t="s">
        <v>22</v>
      </c>
      <c r="J1151" s="22" t="s">
        <v>52</v>
      </c>
      <c r="K1151" s="57" t="str">
        <f t="shared" si="63"/>
        <v>1</v>
      </c>
      <c r="M1151" s="22">
        <v>3.1</v>
      </c>
    </row>
    <row r="1152" s="57" customFormat="1" ht="41.4" spans="1:13">
      <c r="A1152" s="57" t="s">
        <v>7076</v>
      </c>
      <c r="B1152" s="62">
        <v>1151</v>
      </c>
      <c r="C1152" s="63" t="s">
        <v>45</v>
      </c>
      <c r="D1152" s="57" t="s">
        <v>353</v>
      </c>
      <c r="E1152" s="58" t="s">
        <v>7248</v>
      </c>
      <c r="F1152" s="57" t="s">
        <v>2125</v>
      </c>
      <c r="G1152" s="22" t="s">
        <v>7276</v>
      </c>
      <c r="H1152" s="22" t="s">
        <v>5060</v>
      </c>
      <c r="I1152" s="22" t="s">
        <v>22</v>
      </c>
      <c r="J1152" s="22" t="s">
        <v>58</v>
      </c>
      <c r="K1152" s="57" t="str">
        <f t="shared" si="63"/>
        <v>2</v>
      </c>
      <c r="M1152" s="22">
        <v>3.1</v>
      </c>
    </row>
    <row r="1153" s="57" customFormat="1" ht="41.4" spans="1:13">
      <c r="A1153" s="57" t="s">
        <v>7076</v>
      </c>
      <c r="B1153" s="62">
        <v>1152</v>
      </c>
      <c r="C1153" s="63" t="s">
        <v>45</v>
      </c>
      <c r="D1153" s="57" t="s">
        <v>353</v>
      </c>
      <c r="E1153" s="58" t="s">
        <v>7248</v>
      </c>
      <c r="F1153" s="57" t="s">
        <v>2125</v>
      </c>
      <c r="G1153" s="22" t="s">
        <v>7284</v>
      </c>
      <c r="H1153" s="22" t="s">
        <v>7285</v>
      </c>
      <c r="I1153" s="22" t="s">
        <v>22</v>
      </c>
      <c r="J1153" s="22" t="s">
        <v>52</v>
      </c>
      <c r="K1153" s="57" t="str">
        <f t="shared" si="63"/>
        <v>1</v>
      </c>
      <c r="M1153" s="22">
        <v>3.1</v>
      </c>
    </row>
    <row r="1154" s="57" customFormat="1" ht="41.4" spans="1:13">
      <c r="A1154" s="57" t="s">
        <v>7076</v>
      </c>
      <c r="B1154" s="62">
        <v>1153</v>
      </c>
      <c r="C1154" s="63" t="s">
        <v>45</v>
      </c>
      <c r="D1154" s="57" t="s">
        <v>353</v>
      </c>
      <c r="E1154" s="58" t="s">
        <v>7248</v>
      </c>
      <c r="F1154" s="57" t="s">
        <v>2125</v>
      </c>
      <c r="G1154" s="22" t="s">
        <v>7286</v>
      </c>
      <c r="H1154" s="22" t="s">
        <v>7285</v>
      </c>
      <c r="I1154" s="22" t="s">
        <v>22</v>
      </c>
      <c r="J1154" s="22" t="s">
        <v>59</v>
      </c>
      <c r="K1154" s="57" t="str">
        <f t="shared" si="63"/>
        <v>3</v>
      </c>
      <c r="M1154" s="22">
        <v>3.1</v>
      </c>
    </row>
    <row r="1155" s="57" customFormat="1" ht="41.4" spans="1:13">
      <c r="A1155" s="57" t="s">
        <v>7076</v>
      </c>
      <c r="B1155" s="62">
        <v>1154</v>
      </c>
      <c r="C1155" s="63" t="s">
        <v>45</v>
      </c>
      <c r="D1155" s="57" t="s">
        <v>353</v>
      </c>
      <c r="E1155" s="58" t="s">
        <v>7248</v>
      </c>
      <c r="F1155" s="57" t="s">
        <v>2125</v>
      </c>
      <c r="G1155" s="22" t="s">
        <v>7287</v>
      </c>
      <c r="H1155" s="22" t="s">
        <v>7285</v>
      </c>
      <c r="I1155" s="22" t="s">
        <v>22</v>
      </c>
      <c r="J1155" s="22" t="s">
        <v>52</v>
      </c>
      <c r="K1155" s="57" t="str">
        <f t="shared" si="63"/>
        <v>1</v>
      </c>
      <c r="M1155" s="22">
        <v>3.1</v>
      </c>
    </row>
    <row r="1156" s="57" customFormat="1" ht="41.4" spans="1:13">
      <c r="A1156" s="57" t="s">
        <v>7076</v>
      </c>
      <c r="B1156" s="62">
        <v>1155</v>
      </c>
      <c r="C1156" s="63" t="s">
        <v>45</v>
      </c>
      <c r="D1156" s="57" t="s">
        <v>353</v>
      </c>
      <c r="E1156" s="58" t="s">
        <v>7248</v>
      </c>
      <c r="F1156" s="57" t="s">
        <v>2125</v>
      </c>
      <c r="G1156" s="22" t="s">
        <v>7253</v>
      </c>
      <c r="H1156" s="22" t="s">
        <v>7285</v>
      </c>
      <c r="I1156" s="22" t="s">
        <v>22</v>
      </c>
      <c r="J1156" s="22" t="s">
        <v>52</v>
      </c>
      <c r="K1156" s="57" t="str">
        <f t="shared" si="63"/>
        <v>1</v>
      </c>
      <c r="M1156" s="22">
        <v>3.1</v>
      </c>
    </row>
    <row r="1157" s="57" customFormat="1" ht="41.4" spans="1:13">
      <c r="A1157" s="57" t="s">
        <v>7076</v>
      </c>
      <c r="B1157" s="62">
        <v>1156</v>
      </c>
      <c r="C1157" s="63" t="s">
        <v>45</v>
      </c>
      <c r="D1157" s="57" t="s">
        <v>353</v>
      </c>
      <c r="E1157" s="58" t="s">
        <v>7248</v>
      </c>
      <c r="F1157" s="57" t="s">
        <v>2125</v>
      </c>
      <c r="G1157" s="22" t="s">
        <v>7284</v>
      </c>
      <c r="H1157" s="22" t="s">
        <v>7288</v>
      </c>
      <c r="I1157" s="22" t="s">
        <v>22</v>
      </c>
      <c r="J1157" s="22" t="s">
        <v>58</v>
      </c>
      <c r="K1157" s="57" t="str">
        <f t="shared" si="63"/>
        <v>2</v>
      </c>
      <c r="M1157" s="22">
        <v>3.1</v>
      </c>
    </row>
    <row r="1158" s="57" customFormat="1" ht="41.4" spans="1:13">
      <c r="A1158" s="57" t="s">
        <v>7076</v>
      </c>
      <c r="B1158" s="62">
        <v>1157</v>
      </c>
      <c r="C1158" s="63" t="s">
        <v>45</v>
      </c>
      <c r="D1158" s="57" t="s">
        <v>353</v>
      </c>
      <c r="E1158" s="58" t="s">
        <v>7248</v>
      </c>
      <c r="F1158" s="57" t="s">
        <v>2125</v>
      </c>
      <c r="G1158" s="22" t="s">
        <v>7286</v>
      </c>
      <c r="H1158" s="22" t="s">
        <v>7288</v>
      </c>
      <c r="I1158" s="22" t="s">
        <v>22</v>
      </c>
      <c r="J1158" s="22" t="s">
        <v>58</v>
      </c>
      <c r="K1158" s="57" t="str">
        <f t="shared" si="63"/>
        <v>2</v>
      </c>
      <c r="M1158" s="22">
        <v>3.1</v>
      </c>
    </row>
    <row r="1159" s="57" customFormat="1" ht="41.4" spans="1:13">
      <c r="A1159" s="57" t="s">
        <v>7076</v>
      </c>
      <c r="B1159" s="62">
        <v>1158</v>
      </c>
      <c r="C1159" s="63" t="s">
        <v>45</v>
      </c>
      <c r="D1159" s="57" t="s">
        <v>353</v>
      </c>
      <c r="E1159" s="58" t="s">
        <v>7248</v>
      </c>
      <c r="F1159" s="57" t="s">
        <v>2125</v>
      </c>
      <c r="G1159" s="22" t="s">
        <v>7289</v>
      </c>
      <c r="H1159" s="22" t="s">
        <v>7288</v>
      </c>
      <c r="I1159" s="22" t="s">
        <v>22</v>
      </c>
      <c r="J1159" s="22" t="s">
        <v>52</v>
      </c>
      <c r="K1159" s="57">
        <v>0</v>
      </c>
      <c r="M1159" s="22">
        <v>3.1</v>
      </c>
    </row>
    <row r="1160" s="57" customFormat="1" ht="41.4" spans="1:13">
      <c r="A1160" s="57" t="s">
        <v>7076</v>
      </c>
      <c r="B1160" s="62">
        <v>1159</v>
      </c>
      <c r="C1160" s="63" t="s">
        <v>45</v>
      </c>
      <c r="D1160" s="57" t="s">
        <v>353</v>
      </c>
      <c r="E1160" s="58" t="s">
        <v>7248</v>
      </c>
      <c r="F1160" s="57" t="s">
        <v>2125</v>
      </c>
      <c r="G1160" s="22" t="s">
        <v>7278</v>
      </c>
      <c r="H1160" s="22" t="s">
        <v>7288</v>
      </c>
      <c r="I1160" s="22" t="s">
        <v>22</v>
      </c>
      <c r="J1160" s="22" t="s">
        <v>58</v>
      </c>
      <c r="K1160" s="57" t="str">
        <f t="shared" ref="K1160:K1163" si="64">J1160</f>
        <v>2</v>
      </c>
      <c r="M1160" s="22">
        <v>3.1</v>
      </c>
    </row>
    <row r="1161" s="57" customFormat="1" ht="41.4" spans="1:13">
      <c r="A1161" s="57" t="s">
        <v>7076</v>
      </c>
      <c r="B1161" s="62">
        <v>1160</v>
      </c>
      <c r="C1161" s="63" t="s">
        <v>45</v>
      </c>
      <c r="D1161" s="57" t="s">
        <v>353</v>
      </c>
      <c r="E1161" s="58" t="s">
        <v>7248</v>
      </c>
      <c r="F1161" s="57" t="s">
        <v>2125</v>
      </c>
      <c r="G1161" s="22" t="s">
        <v>7290</v>
      </c>
      <c r="H1161" s="22" t="s">
        <v>5017</v>
      </c>
      <c r="I1161" s="22" t="s">
        <v>22</v>
      </c>
      <c r="J1161" s="22" t="s">
        <v>86</v>
      </c>
      <c r="K1161" s="57" t="str">
        <f t="shared" si="64"/>
        <v>20</v>
      </c>
      <c r="M1161" s="22">
        <v>3.1</v>
      </c>
    </row>
    <row r="1162" s="57" customFormat="1" ht="41.4" spans="1:13">
      <c r="A1162" s="57" t="s">
        <v>7076</v>
      </c>
      <c r="B1162" s="62">
        <v>1161</v>
      </c>
      <c r="C1162" s="63" t="s">
        <v>45</v>
      </c>
      <c r="D1162" s="57" t="s">
        <v>353</v>
      </c>
      <c r="E1162" s="58" t="s">
        <v>7248</v>
      </c>
      <c r="F1162" s="57" t="s">
        <v>2125</v>
      </c>
      <c r="G1162" s="22" t="s">
        <v>7291</v>
      </c>
      <c r="H1162" s="22" t="s">
        <v>5017</v>
      </c>
      <c r="I1162" s="22" t="s">
        <v>22</v>
      </c>
      <c r="J1162" s="22" t="s">
        <v>72</v>
      </c>
      <c r="K1162" s="57" t="str">
        <f t="shared" si="64"/>
        <v>10</v>
      </c>
      <c r="M1162" s="22">
        <v>3.1</v>
      </c>
    </row>
    <row r="1163" s="57" customFormat="1" ht="41.4" spans="1:13">
      <c r="A1163" s="57" t="s">
        <v>7076</v>
      </c>
      <c r="B1163" s="62">
        <v>1162</v>
      </c>
      <c r="C1163" s="63" t="s">
        <v>45</v>
      </c>
      <c r="D1163" s="57" t="s">
        <v>353</v>
      </c>
      <c r="E1163" s="58" t="s">
        <v>7248</v>
      </c>
      <c r="F1163" s="57" t="s">
        <v>2125</v>
      </c>
      <c r="G1163" s="22" t="s">
        <v>7292</v>
      </c>
      <c r="H1163" s="22" t="s">
        <v>5017</v>
      </c>
      <c r="I1163" s="22" t="s">
        <v>22</v>
      </c>
      <c r="J1163" s="22" t="s">
        <v>84</v>
      </c>
      <c r="K1163" s="57" t="str">
        <f t="shared" si="64"/>
        <v>19</v>
      </c>
      <c r="M1163" s="22">
        <v>3.1</v>
      </c>
    </row>
    <row r="1164" s="57" customFormat="1" ht="41.4" spans="1:13">
      <c r="A1164" s="57" t="s">
        <v>7076</v>
      </c>
      <c r="B1164" s="62">
        <v>1163</v>
      </c>
      <c r="C1164" s="63" t="s">
        <v>45</v>
      </c>
      <c r="D1164" s="57" t="s">
        <v>353</v>
      </c>
      <c r="E1164" s="58" t="s">
        <v>7248</v>
      </c>
      <c r="F1164" s="57" t="s">
        <v>2125</v>
      </c>
      <c r="G1164" s="22" t="s">
        <v>7293</v>
      </c>
      <c r="H1164" s="22" t="s">
        <v>5017</v>
      </c>
      <c r="I1164" s="22" t="s">
        <v>22</v>
      </c>
      <c r="J1164" s="22" t="s">
        <v>60</v>
      </c>
      <c r="K1164" s="57">
        <f t="shared" ref="K1164:K1166" si="65">(CEILING(J1164*0.2,1))*1</f>
        <v>1</v>
      </c>
      <c r="M1164" s="22">
        <v>3.1</v>
      </c>
    </row>
    <row r="1165" s="57" customFormat="1" ht="41.4" spans="1:13">
      <c r="A1165" s="57" t="s">
        <v>7076</v>
      </c>
      <c r="B1165" s="62">
        <v>1164</v>
      </c>
      <c r="C1165" s="63" t="s">
        <v>45</v>
      </c>
      <c r="D1165" s="57" t="s">
        <v>353</v>
      </c>
      <c r="E1165" s="58" t="s">
        <v>7248</v>
      </c>
      <c r="F1165" s="57" t="s">
        <v>2125</v>
      </c>
      <c r="G1165" s="22" t="s">
        <v>7294</v>
      </c>
      <c r="H1165" s="22" t="s">
        <v>5017</v>
      </c>
      <c r="I1165" s="22" t="s">
        <v>22</v>
      </c>
      <c r="J1165" s="22" t="s">
        <v>58</v>
      </c>
      <c r="K1165" s="57">
        <f t="shared" si="65"/>
        <v>1</v>
      </c>
      <c r="M1165" s="22">
        <v>3.1</v>
      </c>
    </row>
    <row r="1166" s="57" customFormat="1" ht="41.4" spans="1:13">
      <c r="A1166" s="57" t="s">
        <v>7076</v>
      </c>
      <c r="B1166" s="62">
        <v>1165</v>
      </c>
      <c r="C1166" s="63" t="s">
        <v>45</v>
      </c>
      <c r="D1166" s="57" t="s">
        <v>353</v>
      </c>
      <c r="E1166" s="58" t="s">
        <v>7248</v>
      </c>
      <c r="F1166" s="57" t="s">
        <v>2125</v>
      </c>
      <c r="G1166" s="22" t="s">
        <v>7295</v>
      </c>
      <c r="H1166" s="22" t="s">
        <v>5017</v>
      </c>
      <c r="I1166" s="22" t="s">
        <v>22</v>
      </c>
      <c r="J1166" s="22" t="s">
        <v>52</v>
      </c>
      <c r="K1166" s="57">
        <f t="shared" si="65"/>
        <v>1</v>
      </c>
      <c r="M1166" s="22">
        <v>3.1</v>
      </c>
    </row>
    <row r="1167" s="57" customFormat="1" ht="41.4" spans="1:13">
      <c r="A1167" s="57" t="s">
        <v>7076</v>
      </c>
      <c r="B1167" s="62">
        <v>1166</v>
      </c>
      <c r="C1167" s="63" t="s">
        <v>45</v>
      </c>
      <c r="D1167" s="57" t="s">
        <v>353</v>
      </c>
      <c r="E1167" s="58" t="s">
        <v>7248</v>
      </c>
      <c r="F1167" s="57" t="s">
        <v>2125</v>
      </c>
      <c r="G1167" s="22" t="s">
        <v>7296</v>
      </c>
      <c r="H1167" s="22" t="s">
        <v>5084</v>
      </c>
      <c r="I1167" s="22" t="s">
        <v>22</v>
      </c>
      <c r="J1167" s="22" t="s">
        <v>52</v>
      </c>
      <c r="K1167" s="57" t="str">
        <f t="shared" ref="K1167:K1172" si="66">J1167</f>
        <v>1</v>
      </c>
      <c r="M1167" s="22">
        <v>3.1</v>
      </c>
    </row>
    <row r="1168" s="57" customFormat="1" ht="41.4" spans="1:13">
      <c r="A1168" s="57" t="s">
        <v>7076</v>
      </c>
      <c r="B1168" s="62">
        <v>1167</v>
      </c>
      <c r="C1168" s="63" t="s">
        <v>45</v>
      </c>
      <c r="D1168" s="57" t="s">
        <v>353</v>
      </c>
      <c r="E1168" s="58" t="s">
        <v>7248</v>
      </c>
      <c r="F1168" s="57" t="s">
        <v>2125</v>
      </c>
      <c r="G1168" s="22" t="s">
        <v>7297</v>
      </c>
      <c r="H1168" s="22" t="s">
        <v>5017</v>
      </c>
      <c r="I1168" s="22" t="s">
        <v>22</v>
      </c>
      <c r="J1168" s="22" t="s">
        <v>52</v>
      </c>
      <c r="K1168" s="57" t="str">
        <f t="shared" si="66"/>
        <v>1</v>
      </c>
      <c r="M1168" s="22">
        <v>3.1</v>
      </c>
    </row>
    <row r="1169" s="57" customFormat="1" ht="41.4" spans="1:13">
      <c r="A1169" s="57" t="s">
        <v>7076</v>
      </c>
      <c r="B1169" s="62">
        <v>1168</v>
      </c>
      <c r="C1169" s="63" t="s">
        <v>45</v>
      </c>
      <c r="D1169" s="57" t="s">
        <v>353</v>
      </c>
      <c r="E1169" s="58" t="s">
        <v>7248</v>
      </c>
      <c r="F1169" s="57" t="s">
        <v>2125</v>
      </c>
      <c r="G1169" s="22" t="s">
        <v>7296</v>
      </c>
      <c r="H1169" s="22" t="s">
        <v>5017</v>
      </c>
      <c r="I1169" s="22" t="s">
        <v>22</v>
      </c>
      <c r="J1169" s="22" t="s">
        <v>60</v>
      </c>
      <c r="K1169" s="57" t="str">
        <f t="shared" si="66"/>
        <v>4</v>
      </c>
      <c r="M1169" s="22">
        <v>3.1</v>
      </c>
    </row>
    <row r="1170" s="57" customFormat="1" ht="41.4" spans="1:13">
      <c r="A1170" s="57" t="s">
        <v>7076</v>
      </c>
      <c r="B1170" s="62">
        <v>1169</v>
      </c>
      <c r="C1170" s="63" t="s">
        <v>45</v>
      </c>
      <c r="D1170" s="57" t="s">
        <v>353</v>
      </c>
      <c r="E1170" s="58" t="s">
        <v>7248</v>
      </c>
      <c r="F1170" s="57" t="s">
        <v>2125</v>
      </c>
      <c r="G1170" s="22" t="s">
        <v>6671</v>
      </c>
      <c r="H1170" s="22" t="s">
        <v>5017</v>
      </c>
      <c r="I1170" s="22" t="s">
        <v>22</v>
      </c>
      <c r="J1170" s="22" t="s">
        <v>84</v>
      </c>
      <c r="K1170" s="57" t="str">
        <f t="shared" si="66"/>
        <v>19</v>
      </c>
      <c r="M1170" s="22" t="s">
        <v>473</v>
      </c>
    </row>
    <row r="1171" s="57" customFormat="1" ht="41.4" spans="1:13">
      <c r="A1171" s="57" t="s">
        <v>7076</v>
      </c>
      <c r="B1171" s="62">
        <v>1170</v>
      </c>
      <c r="C1171" s="63" t="s">
        <v>45</v>
      </c>
      <c r="D1171" s="57" t="s">
        <v>353</v>
      </c>
      <c r="E1171" s="58" t="s">
        <v>7248</v>
      </c>
      <c r="F1171" s="57" t="s">
        <v>2125</v>
      </c>
      <c r="G1171" s="22" t="s">
        <v>7298</v>
      </c>
      <c r="H1171" s="22" t="s">
        <v>5121</v>
      </c>
      <c r="I1171" s="22" t="s">
        <v>22</v>
      </c>
      <c r="J1171" s="22" t="s">
        <v>52</v>
      </c>
      <c r="K1171" s="57" t="str">
        <f t="shared" si="66"/>
        <v>1</v>
      </c>
      <c r="M1171" s="22">
        <v>3.1</v>
      </c>
    </row>
    <row r="1172" s="57" customFormat="1" ht="41.4" spans="1:13">
      <c r="A1172" s="57" t="s">
        <v>7076</v>
      </c>
      <c r="B1172" s="62">
        <v>1171</v>
      </c>
      <c r="C1172" s="63" t="s">
        <v>45</v>
      </c>
      <c r="D1172" s="57" t="s">
        <v>353</v>
      </c>
      <c r="E1172" s="58" t="s">
        <v>7248</v>
      </c>
      <c r="F1172" s="57" t="s">
        <v>2125</v>
      </c>
      <c r="G1172" s="22" t="s">
        <v>7290</v>
      </c>
      <c r="H1172" s="22" t="s">
        <v>5121</v>
      </c>
      <c r="I1172" s="22" t="s">
        <v>22</v>
      </c>
      <c r="J1172" s="22" t="s">
        <v>52</v>
      </c>
      <c r="K1172" s="57" t="str">
        <f t="shared" si="66"/>
        <v>1</v>
      </c>
      <c r="M1172" s="22">
        <v>3.1</v>
      </c>
    </row>
    <row r="1173" s="57" customFormat="1" ht="41.4" spans="1:13">
      <c r="A1173" s="57" t="s">
        <v>7076</v>
      </c>
      <c r="B1173" s="62">
        <v>1172</v>
      </c>
      <c r="C1173" s="63" t="s">
        <v>45</v>
      </c>
      <c r="D1173" s="57" t="s">
        <v>353</v>
      </c>
      <c r="E1173" s="58" t="s">
        <v>7248</v>
      </c>
      <c r="F1173" s="57" t="s">
        <v>2125</v>
      </c>
      <c r="G1173" s="22" t="s">
        <v>7299</v>
      </c>
      <c r="H1173" s="22" t="s">
        <v>5121</v>
      </c>
      <c r="I1173" s="22" t="s">
        <v>22</v>
      </c>
      <c r="J1173" s="22" t="s">
        <v>52</v>
      </c>
      <c r="K1173" s="57">
        <f>(CEILING(J1173*0.2,1))*1</f>
        <v>1</v>
      </c>
      <c r="M1173" s="22">
        <v>3.1</v>
      </c>
    </row>
    <row r="1174" s="57" customFormat="1" ht="41.4" spans="1:13">
      <c r="A1174" s="57" t="s">
        <v>7076</v>
      </c>
      <c r="B1174" s="62">
        <v>1173</v>
      </c>
      <c r="C1174" s="63" t="s">
        <v>45</v>
      </c>
      <c r="D1174" s="57" t="s">
        <v>353</v>
      </c>
      <c r="E1174" s="58" t="s">
        <v>7248</v>
      </c>
      <c r="F1174" s="57" t="s">
        <v>2125</v>
      </c>
      <c r="G1174" s="22" t="s">
        <v>7300</v>
      </c>
      <c r="H1174" s="22" t="s">
        <v>5017</v>
      </c>
      <c r="I1174" s="22" t="s">
        <v>22</v>
      </c>
      <c r="J1174" s="22" t="s">
        <v>76</v>
      </c>
      <c r="K1174" s="57" t="str">
        <f t="shared" ref="K1174:K1176" si="67">J1174</f>
        <v>13</v>
      </c>
      <c r="M1174" s="22">
        <v>3.1</v>
      </c>
    </row>
    <row r="1175" s="57" customFormat="1" ht="41.4" spans="1:13">
      <c r="A1175" s="57" t="s">
        <v>7076</v>
      </c>
      <c r="B1175" s="62">
        <v>1174</v>
      </c>
      <c r="C1175" s="63" t="s">
        <v>45</v>
      </c>
      <c r="D1175" s="57" t="s">
        <v>353</v>
      </c>
      <c r="E1175" s="58" t="s">
        <v>7248</v>
      </c>
      <c r="F1175" s="57" t="s">
        <v>2125</v>
      </c>
      <c r="G1175" s="22" t="s">
        <v>7301</v>
      </c>
      <c r="H1175" s="22" t="s">
        <v>5017</v>
      </c>
      <c r="I1175" s="22" t="s">
        <v>22</v>
      </c>
      <c r="J1175" s="22" t="s">
        <v>61</v>
      </c>
      <c r="K1175" s="57" t="str">
        <f t="shared" si="67"/>
        <v>5</v>
      </c>
      <c r="M1175" s="22">
        <v>3.1</v>
      </c>
    </row>
    <row r="1176" s="57" customFormat="1" ht="41.4" spans="1:13">
      <c r="A1176" s="57" t="s">
        <v>7076</v>
      </c>
      <c r="B1176" s="62">
        <v>1175</v>
      </c>
      <c r="C1176" s="63" t="s">
        <v>45</v>
      </c>
      <c r="D1176" s="57" t="s">
        <v>353</v>
      </c>
      <c r="E1176" s="58" t="s">
        <v>7248</v>
      </c>
      <c r="F1176" s="57" t="s">
        <v>2125</v>
      </c>
      <c r="G1176" s="22" t="s">
        <v>7302</v>
      </c>
      <c r="H1176" s="22" t="s">
        <v>5017</v>
      </c>
      <c r="I1176" s="22" t="s">
        <v>22</v>
      </c>
      <c r="J1176" s="22" t="s">
        <v>107</v>
      </c>
      <c r="K1176" s="57" t="str">
        <f t="shared" si="67"/>
        <v>28</v>
      </c>
      <c r="M1176" s="22">
        <v>3.1</v>
      </c>
    </row>
    <row r="1177" s="57" customFormat="1" ht="41.4" spans="1:13">
      <c r="A1177" s="57" t="s">
        <v>7076</v>
      </c>
      <c r="B1177" s="62">
        <v>1176</v>
      </c>
      <c r="C1177" s="63" t="s">
        <v>45</v>
      </c>
      <c r="D1177" s="57" t="s">
        <v>353</v>
      </c>
      <c r="E1177" s="58" t="s">
        <v>7248</v>
      </c>
      <c r="F1177" s="57" t="s">
        <v>2125</v>
      </c>
      <c r="G1177" s="22" t="s">
        <v>7303</v>
      </c>
      <c r="H1177" s="22" t="s">
        <v>5017</v>
      </c>
      <c r="I1177" s="22" t="s">
        <v>22</v>
      </c>
      <c r="J1177" s="22" t="s">
        <v>72</v>
      </c>
      <c r="K1177" s="57">
        <f t="shared" ref="K1177:K1181" si="68">(CEILING(J1177*0.2,1))*1</f>
        <v>2</v>
      </c>
      <c r="M1177" s="22">
        <v>3.1</v>
      </c>
    </row>
    <row r="1178" s="57" customFormat="1" ht="41.4" spans="1:13">
      <c r="A1178" s="57" t="s">
        <v>7076</v>
      </c>
      <c r="B1178" s="62">
        <v>1177</v>
      </c>
      <c r="C1178" s="63" t="s">
        <v>45</v>
      </c>
      <c r="D1178" s="57" t="s">
        <v>353</v>
      </c>
      <c r="E1178" s="58" t="s">
        <v>7248</v>
      </c>
      <c r="F1178" s="57" t="s">
        <v>2125</v>
      </c>
      <c r="G1178" s="22" t="s">
        <v>7304</v>
      </c>
      <c r="H1178" s="22" t="s">
        <v>5017</v>
      </c>
      <c r="I1178" s="22" t="s">
        <v>22</v>
      </c>
      <c r="J1178" s="22" t="s">
        <v>58</v>
      </c>
      <c r="K1178" s="57">
        <v>0</v>
      </c>
      <c r="M1178" s="22">
        <v>3.1</v>
      </c>
    </row>
    <row r="1179" s="57" customFormat="1" ht="41.4" spans="1:13">
      <c r="A1179" s="57" t="s">
        <v>7076</v>
      </c>
      <c r="B1179" s="62">
        <v>1178</v>
      </c>
      <c r="C1179" s="63" t="s">
        <v>45</v>
      </c>
      <c r="D1179" s="57" t="s">
        <v>353</v>
      </c>
      <c r="E1179" s="58" t="s">
        <v>7248</v>
      </c>
      <c r="F1179" s="57" t="s">
        <v>2125</v>
      </c>
      <c r="G1179" s="22" t="s">
        <v>7305</v>
      </c>
      <c r="H1179" s="22" t="s">
        <v>6687</v>
      </c>
      <c r="I1179" s="22" t="s">
        <v>22</v>
      </c>
      <c r="J1179" s="22" t="s">
        <v>60</v>
      </c>
      <c r="K1179" s="57" t="str">
        <f t="shared" ref="K1179:K1202" si="69">J1179</f>
        <v>4</v>
      </c>
      <c r="M1179" s="22">
        <v>3.1</v>
      </c>
    </row>
    <row r="1180" s="57" customFormat="1" ht="41.4" spans="1:13">
      <c r="A1180" s="57" t="s">
        <v>7076</v>
      </c>
      <c r="B1180" s="62">
        <v>1179</v>
      </c>
      <c r="C1180" s="63" t="s">
        <v>45</v>
      </c>
      <c r="D1180" s="57" t="s">
        <v>353</v>
      </c>
      <c r="E1180" s="58" t="s">
        <v>7248</v>
      </c>
      <c r="F1180" s="57" t="s">
        <v>2125</v>
      </c>
      <c r="G1180" s="22" t="s">
        <v>7306</v>
      </c>
      <c r="H1180" s="22" t="s">
        <v>6687</v>
      </c>
      <c r="I1180" s="22" t="s">
        <v>22</v>
      </c>
      <c r="J1180" s="22" t="s">
        <v>60</v>
      </c>
      <c r="K1180" s="57">
        <f t="shared" si="68"/>
        <v>1</v>
      </c>
      <c r="M1180" s="22">
        <v>3.1</v>
      </c>
    </row>
    <row r="1181" s="57" customFormat="1" ht="41.4" spans="1:13">
      <c r="A1181" s="57" t="s">
        <v>7076</v>
      </c>
      <c r="B1181" s="62">
        <v>1180</v>
      </c>
      <c r="C1181" s="63" t="s">
        <v>45</v>
      </c>
      <c r="D1181" s="57" t="s">
        <v>353</v>
      </c>
      <c r="E1181" s="58" t="s">
        <v>7248</v>
      </c>
      <c r="F1181" s="57" t="s">
        <v>2125</v>
      </c>
      <c r="G1181" s="22" t="s">
        <v>7307</v>
      </c>
      <c r="H1181" s="22" t="s">
        <v>6687</v>
      </c>
      <c r="I1181" s="22" t="s">
        <v>22</v>
      </c>
      <c r="J1181" s="22" t="s">
        <v>60</v>
      </c>
      <c r="K1181" s="57">
        <f t="shared" si="68"/>
        <v>1</v>
      </c>
      <c r="M1181" s="22">
        <v>3.1</v>
      </c>
    </row>
    <row r="1182" s="57" customFormat="1" ht="41.4" spans="1:13">
      <c r="A1182" s="57" t="s">
        <v>7076</v>
      </c>
      <c r="B1182" s="62">
        <v>1181</v>
      </c>
      <c r="C1182" s="63" t="s">
        <v>45</v>
      </c>
      <c r="D1182" s="57" t="s">
        <v>353</v>
      </c>
      <c r="E1182" s="58" t="s">
        <v>7248</v>
      </c>
      <c r="F1182" s="57" t="s">
        <v>2125</v>
      </c>
      <c r="G1182" s="22" t="s">
        <v>7308</v>
      </c>
      <c r="H1182" s="22" t="s">
        <v>5084</v>
      </c>
      <c r="I1182" s="22" t="s">
        <v>22</v>
      </c>
      <c r="J1182" s="22" t="s">
        <v>52</v>
      </c>
      <c r="K1182" s="57" t="str">
        <f t="shared" si="69"/>
        <v>1</v>
      </c>
      <c r="M1182" s="22">
        <v>3.1</v>
      </c>
    </row>
    <row r="1183" s="57" customFormat="1" ht="41.4" spans="1:13">
      <c r="A1183" s="57" t="s">
        <v>7076</v>
      </c>
      <c r="B1183" s="62">
        <v>1182</v>
      </c>
      <c r="C1183" s="63" t="s">
        <v>45</v>
      </c>
      <c r="D1183" s="57" t="s">
        <v>353</v>
      </c>
      <c r="E1183" s="58" t="s">
        <v>7248</v>
      </c>
      <c r="F1183" s="57" t="s">
        <v>2125</v>
      </c>
      <c r="G1183" s="22" t="s">
        <v>7309</v>
      </c>
      <c r="H1183" s="22" t="s">
        <v>5017</v>
      </c>
      <c r="I1183" s="22" t="s">
        <v>22</v>
      </c>
      <c r="J1183" s="22" t="s">
        <v>76</v>
      </c>
      <c r="K1183" s="57" t="str">
        <f t="shared" si="69"/>
        <v>13</v>
      </c>
      <c r="M1183" s="22" t="s">
        <v>473</v>
      </c>
    </row>
    <row r="1184" s="57" customFormat="1" ht="41.4" spans="1:13">
      <c r="A1184" s="57" t="s">
        <v>7076</v>
      </c>
      <c r="B1184" s="62">
        <v>1183</v>
      </c>
      <c r="C1184" s="63" t="s">
        <v>45</v>
      </c>
      <c r="D1184" s="57" t="s">
        <v>353</v>
      </c>
      <c r="E1184" s="58" t="s">
        <v>7248</v>
      </c>
      <c r="F1184" s="57" t="s">
        <v>2125</v>
      </c>
      <c r="G1184" s="22" t="s">
        <v>6692</v>
      </c>
      <c r="H1184" s="22" t="s">
        <v>5017</v>
      </c>
      <c r="I1184" s="22" t="s">
        <v>22</v>
      </c>
      <c r="J1184" s="22" t="s">
        <v>75</v>
      </c>
      <c r="K1184" s="57" t="str">
        <f t="shared" si="69"/>
        <v>12</v>
      </c>
      <c r="M1184" s="22" t="s">
        <v>473</v>
      </c>
    </row>
    <row r="1185" s="57" customFormat="1" ht="41.4" spans="1:13">
      <c r="A1185" s="57" t="s">
        <v>7076</v>
      </c>
      <c r="B1185" s="62">
        <v>1184</v>
      </c>
      <c r="C1185" s="63" t="s">
        <v>45</v>
      </c>
      <c r="D1185" s="57" t="s">
        <v>353</v>
      </c>
      <c r="E1185" s="58" t="s">
        <v>7248</v>
      </c>
      <c r="F1185" s="57" t="s">
        <v>2125</v>
      </c>
      <c r="G1185" s="22" t="s">
        <v>7310</v>
      </c>
      <c r="H1185" s="22" t="s">
        <v>5121</v>
      </c>
      <c r="I1185" s="22" t="s">
        <v>22</v>
      </c>
      <c r="J1185" s="22" t="s">
        <v>61</v>
      </c>
      <c r="K1185" s="57" t="str">
        <f t="shared" si="69"/>
        <v>5</v>
      </c>
      <c r="M1185" s="22">
        <v>3.1</v>
      </c>
    </row>
    <row r="1186" s="57" customFormat="1" ht="41.4" spans="1:13">
      <c r="A1186" s="57" t="s">
        <v>7076</v>
      </c>
      <c r="B1186" s="62">
        <v>1185</v>
      </c>
      <c r="C1186" s="63" t="s">
        <v>45</v>
      </c>
      <c r="D1186" s="57" t="s">
        <v>353</v>
      </c>
      <c r="E1186" s="58" t="s">
        <v>7248</v>
      </c>
      <c r="F1186" s="57" t="s">
        <v>2125</v>
      </c>
      <c r="G1186" s="22" t="s">
        <v>7300</v>
      </c>
      <c r="H1186" s="22" t="s">
        <v>5121</v>
      </c>
      <c r="I1186" s="22" t="s">
        <v>22</v>
      </c>
      <c r="J1186" s="22" t="s">
        <v>61</v>
      </c>
      <c r="K1186" s="57" t="str">
        <f t="shared" si="69"/>
        <v>5</v>
      </c>
      <c r="M1186" s="22">
        <v>3.1</v>
      </c>
    </row>
    <row r="1187" s="57" customFormat="1" ht="41.4" spans="1:13">
      <c r="A1187" s="57" t="s">
        <v>7076</v>
      </c>
      <c r="B1187" s="62">
        <v>1186</v>
      </c>
      <c r="C1187" s="63" t="s">
        <v>45</v>
      </c>
      <c r="D1187" s="57" t="s">
        <v>353</v>
      </c>
      <c r="E1187" s="58" t="s">
        <v>7248</v>
      </c>
      <c r="F1187" s="57" t="s">
        <v>2125</v>
      </c>
      <c r="G1187" s="22" t="s">
        <v>7301</v>
      </c>
      <c r="H1187" s="22" t="s">
        <v>5121</v>
      </c>
      <c r="I1187" s="22" t="s">
        <v>22</v>
      </c>
      <c r="J1187" s="22" t="s">
        <v>60</v>
      </c>
      <c r="K1187" s="57" t="str">
        <f t="shared" si="69"/>
        <v>4</v>
      </c>
      <c r="M1187" s="22">
        <v>3.1</v>
      </c>
    </row>
    <row r="1188" s="57" customFormat="1" ht="41.4" spans="1:13">
      <c r="A1188" s="57" t="s">
        <v>7076</v>
      </c>
      <c r="B1188" s="62">
        <v>1187</v>
      </c>
      <c r="C1188" s="63" t="s">
        <v>45</v>
      </c>
      <c r="D1188" s="57" t="s">
        <v>353</v>
      </c>
      <c r="E1188" s="58" t="s">
        <v>7248</v>
      </c>
      <c r="F1188" s="57" t="s">
        <v>2125</v>
      </c>
      <c r="G1188" s="22" t="s">
        <v>7311</v>
      </c>
      <c r="H1188" s="22" t="s">
        <v>5121</v>
      </c>
      <c r="I1188" s="22" t="s">
        <v>22</v>
      </c>
      <c r="J1188" s="22" t="s">
        <v>60</v>
      </c>
      <c r="K1188" s="57" t="str">
        <f t="shared" si="69"/>
        <v>4</v>
      </c>
      <c r="M1188" s="22">
        <v>3.1</v>
      </c>
    </row>
    <row r="1189" s="57" customFormat="1" ht="41.4" spans="1:13">
      <c r="A1189" s="57" t="s">
        <v>7076</v>
      </c>
      <c r="B1189" s="62">
        <v>1188</v>
      </c>
      <c r="C1189" s="63" t="s">
        <v>45</v>
      </c>
      <c r="D1189" s="57" t="s">
        <v>353</v>
      </c>
      <c r="E1189" s="58" t="s">
        <v>7248</v>
      </c>
      <c r="F1189" s="57" t="s">
        <v>2125</v>
      </c>
      <c r="G1189" s="22" t="s">
        <v>7302</v>
      </c>
      <c r="H1189" s="22" t="s">
        <v>5121</v>
      </c>
      <c r="I1189" s="22" t="s">
        <v>22</v>
      </c>
      <c r="J1189" s="22" t="s">
        <v>66</v>
      </c>
      <c r="K1189" s="57" t="str">
        <f t="shared" si="69"/>
        <v>7</v>
      </c>
      <c r="M1189" s="22">
        <v>3.1</v>
      </c>
    </row>
    <row r="1190" s="57" customFormat="1" ht="41.4" spans="1:13">
      <c r="A1190" s="57" t="s">
        <v>7076</v>
      </c>
      <c r="B1190" s="62">
        <v>1189</v>
      </c>
      <c r="C1190" s="63" t="s">
        <v>45</v>
      </c>
      <c r="D1190" s="57" t="s">
        <v>353</v>
      </c>
      <c r="E1190" s="58" t="s">
        <v>7248</v>
      </c>
      <c r="F1190" s="57" t="s">
        <v>2125</v>
      </c>
      <c r="G1190" s="22" t="s">
        <v>7312</v>
      </c>
      <c r="H1190" s="22" t="s">
        <v>6699</v>
      </c>
      <c r="I1190" s="22" t="s">
        <v>22</v>
      </c>
      <c r="J1190" s="22" t="s">
        <v>60</v>
      </c>
      <c r="K1190" s="57" t="str">
        <f t="shared" si="69"/>
        <v>4</v>
      </c>
      <c r="M1190" s="22">
        <v>3.1</v>
      </c>
    </row>
    <row r="1191" s="57" customFormat="1" ht="41.4" spans="1:13">
      <c r="A1191" s="57" t="s">
        <v>7076</v>
      </c>
      <c r="B1191" s="62">
        <v>1190</v>
      </c>
      <c r="C1191" s="63" t="s">
        <v>45</v>
      </c>
      <c r="D1191" s="57" t="s">
        <v>353</v>
      </c>
      <c r="E1191" s="58" t="s">
        <v>7248</v>
      </c>
      <c r="F1191" s="57" t="s">
        <v>2125</v>
      </c>
      <c r="G1191" s="22" t="s">
        <v>7305</v>
      </c>
      <c r="H1191" s="22" t="s">
        <v>5037</v>
      </c>
      <c r="I1191" s="22" t="s">
        <v>22</v>
      </c>
      <c r="J1191" s="22" t="s">
        <v>60</v>
      </c>
      <c r="K1191" s="57" t="str">
        <f t="shared" si="69"/>
        <v>4</v>
      </c>
      <c r="M1191" s="22">
        <v>3.1</v>
      </c>
    </row>
    <row r="1192" s="57" customFormat="1" ht="41.4" spans="1:13">
      <c r="A1192" s="57" t="s">
        <v>7076</v>
      </c>
      <c r="B1192" s="62">
        <v>1191</v>
      </c>
      <c r="C1192" s="63" t="s">
        <v>45</v>
      </c>
      <c r="D1192" s="57" t="s">
        <v>353</v>
      </c>
      <c r="E1192" s="58" t="s">
        <v>7248</v>
      </c>
      <c r="F1192" s="57" t="s">
        <v>2125</v>
      </c>
      <c r="G1192" s="22" t="s">
        <v>7312</v>
      </c>
      <c r="H1192" s="22"/>
      <c r="I1192" s="22" t="s">
        <v>22</v>
      </c>
      <c r="J1192" s="22" t="s">
        <v>58</v>
      </c>
      <c r="K1192" s="57" t="str">
        <f t="shared" si="69"/>
        <v>2</v>
      </c>
      <c r="M1192" s="22">
        <v>3.1</v>
      </c>
    </row>
    <row r="1193" s="57" customFormat="1" ht="41.4" spans="1:13">
      <c r="A1193" s="57" t="s">
        <v>7076</v>
      </c>
      <c r="B1193" s="62">
        <v>1192</v>
      </c>
      <c r="C1193" s="63" t="s">
        <v>45</v>
      </c>
      <c r="D1193" s="57" t="s">
        <v>353</v>
      </c>
      <c r="E1193" s="58" t="s">
        <v>7248</v>
      </c>
      <c r="F1193" s="57" t="s">
        <v>2125</v>
      </c>
      <c r="G1193" s="22" t="s">
        <v>7313</v>
      </c>
      <c r="H1193" s="22" t="s">
        <v>6701</v>
      </c>
      <c r="I1193" s="22" t="s">
        <v>22</v>
      </c>
      <c r="J1193" s="22" t="s">
        <v>101</v>
      </c>
      <c r="K1193" s="57" t="str">
        <f t="shared" si="69"/>
        <v>25</v>
      </c>
      <c r="M1193" s="22">
        <v>3.1</v>
      </c>
    </row>
    <row r="1194" s="57" customFormat="1" ht="41.4" spans="1:13">
      <c r="A1194" s="57" t="s">
        <v>7076</v>
      </c>
      <c r="B1194" s="62">
        <v>1193</v>
      </c>
      <c r="C1194" s="63" t="s">
        <v>45</v>
      </c>
      <c r="D1194" s="57" t="s">
        <v>353</v>
      </c>
      <c r="E1194" s="58" t="s">
        <v>7248</v>
      </c>
      <c r="F1194" s="57" t="s">
        <v>2125</v>
      </c>
      <c r="G1194" s="22" t="s">
        <v>7314</v>
      </c>
      <c r="H1194" s="22" t="s">
        <v>6701</v>
      </c>
      <c r="I1194" s="22" t="s">
        <v>22</v>
      </c>
      <c r="J1194" s="22" t="s">
        <v>131</v>
      </c>
      <c r="K1194" s="57" t="str">
        <f t="shared" si="69"/>
        <v>45</v>
      </c>
      <c r="M1194" s="22">
        <v>3.1</v>
      </c>
    </row>
    <row r="1195" s="57" customFormat="1" ht="41.4" spans="1:13">
      <c r="A1195" s="57" t="s">
        <v>7076</v>
      </c>
      <c r="B1195" s="62">
        <v>1194</v>
      </c>
      <c r="C1195" s="63" t="s">
        <v>45</v>
      </c>
      <c r="D1195" s="57" t="s">
        <v>353</v>
      </c>
      <c r="E1195" s="58" t="s">
        <v>7248</v>
      </c>
      <c r="F1195" s="57" t="s">
        <v>2125</v>
      </c>
      <c r="G1195" s="22" t="s">
        <v>7315</v>
      </c>
      <c r="H1195" s="22" t="s">
        <v>6687</v>
      </c>
      <c r="I1195" s="22" t="s">
        <v>22</v>
      </c>
      <c r="J1195" s="22" t="s">
        <v>72</v>
      </c>
      <c r="K1195" s="57" t="str">
        <f t="shared" si="69"/>
        <v>10</v>
      </c>
      <c r="M1195" s="22">
        <v>3.1</v>
      </c>
    </row>
    <row r="1196" s="57" customFormat="1" ht="41.4" spans="1:13">
      <c r="A1196" s="57" t="s">
        <v>7076</v>
      </c>
      <c r="B1196" s="62">
        <v>1195</v>
      </c>
      <c r="C1196" s="63" t="s">
        <v>45</v>
      </c>
      <c r="D1196" s="57" t="s">
        <v>353</v>
      </c>
      <c r="E1196" s="58" t="s">
        <v>7248</v>
      </c>
      <c r="F1196" s="57" t="s">
        <v>2125</v>
      </c>
      <c r="G1196" s="22" t="s">
        <v>7316</v>
      </c>
      <c r="H1196" s="22" t="s">
        <v>5020</v>
      </c>
      <c r="I1196" s="22" t="s">
        <v>22</v>
      </c>
      <c r="J1196" s="22" t="s">
        <v>59</v>
      </c>
      <c r="K1196" s="57" t="str">
        <f t="shared" si="69"/>
        <v>3</v>
      </c>
      <c r="M1196" s="22">
        <v>3.1</v>
      </c>
    </row>
    <row r="1197" s="57" customFormat="1" ht="41.4" spans="1:13">
      <c r="A1197" s="57" t="s">
        <v>7076</v>
      </c>
      <c r="B1197" s="62">
        <v>1196</v>
      </c>
      <c r="C1197" s="63" t="s">
        <v>45</v>
      </c>
      <c r="D1197" s="57" t="s">
        <v>353</v>
      </c>
      <c r="E1197" s="58" t="s">
        <v>7248</v>
      </c>
      <c r="F1197" s="57" t="s">
        <v>2125</v>
      </c>
      <c r="G1197" s="22" t="s">
        <v>7317</v>
      </c>
      <c r="H1197" s="22" t="s">
        <v>5020</v>
      </c>
      <c r="I1197" s="22" t="s">
        <v>22</v>
      </c>
      <c r="J1197" s="22" t="s">
        <v>52</v>
      </c>
      <c r="K1197" s="57" t="str">
        <f t="shared" si="69"/>
        <v>1</v>
      </c>
      <c r="M1197" s="22">
        <v>3.1</v>
      </c>
    </row>
    <row r="1198" s="57" customFormat="1" ht="41.4" spans="1:13">
      <c r="A1198" s="57" t="s">
        <v>7076</v>
      </c>
      <c r="B1198" s="62">
        <v>1197</v>
      </c>
      <c r="C1198" s="63" t="s">
        <v>45</v>
      </c>
      <c r="D1198" s="57" t="s">
        <v>353</v>
      </c>
      <c r="E1198" s="58" t="s">
        <v>7248</v>
      </c>
      <c r="F1198" s="57" t="s">
        <v>2125</v>
      </c>
      <c r="G1198" s="22" t="s">
        <v>7318</v>
      </c>
      <c r="H1198" s="22" t="s">
        <v>5022</v>
      </c>
      <c r="I1198" s="22" t="s">
        <v>22</v>
      </c>
      <c r="J1198" s="22" t="s">
        <v>63</v>
      </c>
      <c r="K1198" s="57" t="str">
        <f t="shared" si="69"/>
        <v>6</v>
      </c>
      <c r="M1198" s="22">
        <v>3.1</v>
      </c>
    </row>
    <row r="1199" s="57" customFormat="1" ht="41.4" spans="1:13">
      <c r="A1199" s="57" t="s">
        <v>7076</v>
      </c>
      <c r="B1199" s="62">
        <v>1198</v>
      </c>
      <c r="C1199" s="63" t="s">
        <v>45</v>
      </c>
      <c r="D1199" s="57" t="s">
        <v>353</v>
      </c>
      <c r="E1199" s="58" t="s">
        <v>7248</v>
      </c>
      <c r="F1199" s="57" t="s">
        <v>2125</v>
      </c>
      <c r="G1199" s="22" t="s">
        <v>6718</v>
      </c>
      <c r="H1199" s="22" t="s">
        <v>5121</v>
      </c>
      <c r="I1199" s="22" t="s">
        <v>22</v>
      </c>
      <c r="J1199" s="22" t="s">
        <v>76</v>
      </c>
      <c r="K1199" s="57" t="str">
        <f t="shared" si="69"/>
        <v>13</v>
      </c>
      <c r="M1199" s="22" t="s">
        <v>473</v>
      </c>
    </row>
    <row r="1200" s="57" customFormat="1" ht="41.4" spans="1:13">
      <c r="A1200" s="57" t="s">
        <v>7076</v>
      </c>
      <c r="B1200" s="62">
        <v>1199</v>
      </c>
      <c r="C1200" s="63" t="s">
        <v>45</v>
      </c>
      <c r="D1200" s="57" t="s">
        <v>353</v>
      </c>
      <c r="E1200" s="58" t="s">
        <v>7248</v>
      </c>
      <c r="F1200" s="57" t="s">
        <v>2125</v>
      </c>
      <c r="G1200" s="22" t="s">
        <v>6700</v>
      </c>
      <c r="H1200" s="22" t="s">
        <v>5121</v>
      </c>
      <c r="I1200" s="22" t="s">
        <v>22</v>
      </c>
      <c r="J1200" s="22" t="s">
        <v>78</v>
      </c>
      <c r="K1200" s="57" t="str">
        <f t="shared" si="69"/>
        <v>15</v>
      </c>
      <c r="M1200" s="22" t="s">
        <v>473</v>
      </c>
    </row>
    <row r="1201" s="57" customFormat="1" ht="41.4" spans="1:13">
      <c r="A1201" s="57" t="s">
        <v>7076</v>
      </c>
      <c r="B1201" s="62">
        <v>1200</v>
      </c>
      <c r="C1201" s="63" t="s">
        <v>45</v>
      </c>
      <c r="D1201" s="57" t="s">
        <v>353</v>
      </c>
      <c r="E1201" s="58" t="s">
        <v>7248</v>
      </c>
      <c r="F1201" s="57" t="s">
        <v>2125</v>
      </c>
      <c r="G1201" s="22" t="s">
        <v>7319</v>
      </c>
      <c r="H1201" s="22" t="s">
        <v>5121</v>
      </c>
      <c r="I1201" s="22" t="s">
        <v>22</v>
      </c>
      <c r="J1201" s="22" t="s">
        <v>58</v>
      </c>
      <c r="K1201" s="57" t="str">
        <f t="shared" si="69"/>
        <v>2</v>
      </c>
      <c r="M1201" s="22" t="s">
        <v>473</v>
      </c>
    </row>
    <row r="1202" s="57" customFormat="1" ht="41.4" spans="1:13">
      <c r="A1202" s="57" t="s">
        <v>7076</v>
      </c>
      <c r="B1202" s="62">
        <v>1201</v>
      </c>
      <c r="C1202" s="63" t="s">
        <v>45</v>
      </c>
      <c r="D1202" s="57" t="s">
        <v>353</v>
      </c>
      <c r="E1202" s="58" t="s">
        <v>7248</v>
      </c>
      <c r="F1202" s="57" t="s">
        <v>2125</v>
      </c>
      <c r="G1202" s="22" t="s">
        <v>6719</v>
      </c>
      <c r="H1202" s="22" t="s">
        <v>5121</v>
      </c>
      <c r="I1202" s="22" t="s">
        <v>22</v>
      </c>
      <c r="J1202" s="22" t="s">
        <v>109</v>
      </c>
      <c r="K1202" s="57" t="str">
        <f t="shared" si="69"/>
        <v>30</v>
      </c>
      <c r="M1202" s="22" t="s">
        <v>473</v>
      </c>
    </row>
    <row r="1203" s="57" customFormat="1" ht="41.4" spans="1:13">
      <c r="A1203" s="57" t="s">
        <v>7076</v>
      </c>
      <c r="B1203" s="62">
        <v>1202</v>
      </c>
      <c r="C1203" s="63" t="s">
        <v>45</v>
      </c>
      <c r="D1203" s="57" t="s">
        <v>353</v>
      </c>
      <c r="E1203" s="58" t="s">
        <v>7248</v>
      </c>
      <c r="F1203" s="57" t="s">
        <v>2125</v>
      </c>
      <c r="G1203" s="22" t="s">
        <v>7320</v>
      </c>
      <c r="H1203" s="22" t="s">
        <v>5121</v>
      </c>
      <c r="I1203" s="22" t="s">
        <v>22</v>
      </c>
      <c r="J1203" s="22" t="s">
        <v>59</v>
      </c>
      <c r="K1203" s="57">
        <f t="shared" ref="K1203:K1207" si="70">(CEILING(J1203*0.2,1))*1</f>
        <v>1</v>
      </c>
      <c r="M1203" s="22" t="s">
        <v>473</v>
      </c>
    </row>
    <row r="1204" s="57" customFormat="1" ht="41.4" spans="1:13">
      <c r="A1204" s="57" t="s">
        <v>7076</v>
      </c>
      <c r="B1204" s="62">
        <v>1203</v>
      </c>
      <c r="C1204" s="63" t="s">
        <v>45</v>
      </c>
      <c r="D1204" s="57" t="s">
        <v>353</v>
      </c>
      <c r="E1204" s="58" t="s">
        <v>7248</v>
      </c>
      <c r="F1204" s="57" t="s">
        <v>2125</v>
      </c>
      <c r="G1204" s="22" t="s">
        <v>7321</v>
      </c>
      <c r="H1204" s="22" t="s">
        <v>5121</v>
      </c>
      <c r="I1204" s="22" t="s">
        <v>22</v>
      </c>
      <c r="J1204" s="22" t="s">
        <v>86</v>
      </c>
      <c r="K1204" s="57">
        <f t="shared" si="70"/>
        <v>4</v>
      </c>
      <c r="M1204" s="22" t="s">
        <v>473</v>
      </c>
    </row>
    <row r="1205" s="57" customFormat="1" ht="41.4" spans="1:13">
      <c r="A1205" s="57" t="s">
        <v>7076</v>
      </c>
      <c r="B1205" s="62">
        <v>1204</v>
      </c>
      <c r="C1205" s="63" t="s">
        <v>45</v>
      </c>
      <c r="D1205" s="57" t="s">
        <v>353</v>
      </c>
      <c r="E1205" s="58" t="s">
        <v>7248</v>
      </c>
      <c r="F1205" s="57" t="s">
        <v>2125</v>
      </c>
      <c r="G1205" s="22" t="s">
        <v>6721</v>
      </c>
      <c r="H1205" s="22" t="s">
        <v>6699</v>
      </c>
      <c r="I1205" s="22" t="s">
        <v>22</v>
      </c>
      <c r="J1205" s="22" t="s">
        <v>68</v>
      </c>
      <c r="K1205" s="57" t="str">
        <f t="shared" ref="K1205:K1210" si="71">J1205</f>
        <v>8</v>
      </c>
      <c r="M1205" s="22" t="s">
        <v>473</v>
      </c>
    </row>
    <row r="1206" s="57" customFormat="1" ht="41.4" spans="1:13">
      <c r="A1206" s="57" t="s">
        <v>7076</v>
      </c>
      <c r="B1206" s="62">
        <v>1205</v>
      </c>
      <c r="C1206" s="63" t="s">
        <v>45</v>
      </c>
      <c r="D1206" s="57" t="s">
        <v>353</v>
      </c>
      <c r="E1206" s="58" t="s">
        <v>7248</v>
      </c>
      <c r="F1206" s="57" t="s">
        <v>2125</v>
      </c>
      <c r="G1206" s="22" t="s">
        <v>6723</v>
      </c>
      <c r="H1206" s="22" t="s">
        <v>5035</v>
      </c>
      <c r="I1206" s="22" t="s">
        <v>22</v>
      </c>
      <c r="J1206" s="22" t="s">
        <v>72</v>
      </c>
      <c r="K1206" s="57" t="str">
        <f t="shared" si="71"/>
        <v>10</v>
      </c>
      <c r="M1206" s="22" t="s">
        <v>473</v>
      </c>
    </row>
    <row r="1207" s="57" customFormat="1" ht="41.4" spans="1:13">
      <c r="A1207" s="57" t="s">
        <v>7076</v>
      </c>
      <c r="B1207" s="62">
        <v>1206</v>
      </c>
      <c r="C1207" s="63" t="s">
        <v>45</v>
      </c>
      <c r="D1207" s="57" t="s">
        <v>353</v>
      </c>
      <c r="E1207" s="58" t="s">
        <v>7248</v>
      </c>
      <c r="F1207" s="57" t="s">
        <v>2125</v>
      </c>
      <c r="G1207" s="22" t="s">
        <v>7322</v>
      </c>
      <c r="H1207" s="22" t="s">
        <v>5035</v>
      </c>
      <c r="I1207" s="22" t="s">
        <v>22</v>
      </c>
      <c r="J1207" s="22" t="s">
        <v>72</v>
      </c>
      <c r="K1207" s="57">
        <f t="shared" si="70"/>
        <v>2</v>
      </c>
      <c r="M1207" s="22" t="s">
        <v>473</v>
      </c>
    </row>
    <row r="1208" s="57" customFormat="1" ht="41.4" spans="1:13">
      <c r="A1208" s="57" t="s">
        <v>7076</v>
      </c>
      <c r="B1208" s="62">
        <v>1207</v>
      </c>
      <c r="C1208" s="63" t="s">
        <v>45</v>
      </c>
      <c r="D1208" s="57" t="s">
        <v>353</v>
      </c>
      <c r="E1208" s="58" t="s">
        <v>7248</v>
      </c>
      <c r="F1208" s="57" t="s">
        <v>2125</v>
      </c>
      <c r="G1208" s="22" t="s">
        <v>6700</v>
      </c>
      <c r="H1208" s="22" t="s">
        <v>5130</v>
      </c>
      <c r="I1208" s="22" t="s">
        <v>22</v>
      </c>
      <c r="J1208" s="22" t="s">
        <v>146</v>
      </c>
      <c r="K1208" s="57" t="str">
        <f t="shared" si="71"/>
        <v>54</v>
      </c>
      <c r="M1208" s="22" t="s">
        <v>473</v>
      </c>
    </row>
    <row r="1209" s="57" customFormat="1" ht="41.4" spans="1:13">
      <c r="A1209" s="57" t="s">
        <v>7076</v>
      </c>
      <c r="B1209" s="62">
        <v>1208</v>
      </c>
      <c r="C1209" s="63" t="s">
        <v>45</v>
      </c>
      <c r="D1209" s="57" t="s">
        <v>353</v>
      </c>
      <c r="E1209" s="58" t="s">
        <v>7248</v>
      </c>
      <c r="F1209" s="57" t="s">
        <v>2125</v>
      </c>
      <c r="G1209" s="22" t="s">
        <v>6702</v>
      </c>
      <c r="H1209" s="22" t="s">
        <v>5130</v>
      </c>
      <c r="I1209" s="22" t="s">
        <v>22</v>
      </c>
      <c r="J1209" s="22" t="s">
        <v>73</v>
      </c>
      <c r="K1209" s="57" t="str">
        <f t="shared" si="71"/>
        <v>11</v>
      </c>
      <c r="M1209" s="22" t="s">
        <v>473</v>
      </c>
    </row>
    <row r="1210" s="57" customFormat="1" ht="41.4" spans="1:13">
      <c r="A1210" s="57" t="s">
        <v>7076</v>
      </c>
      <c r="B1210" s="62">
        <v>1209</v>
      </c>
      <c r="C1210" s="63" t="s">
        <v>45</v>
      </c>
      <c r="D1210" s="57" t="s">
        <v>353</v>
      </c>
      <c r="E1210" s="58" t="s">
        <v>7248</v>
      </c>
      <c r="F1210" s="57" t="s">
        <v>2125</v>
      </c>
      <c r="G1210" s="22" t="s">
        <v>6737</v>
      </c>
      <c r="H1210" s="22" t="s">
        <v>5130</v>
      </c>
      <c r="I1210" s="22" t="s">
        <v>22</v>
      </c>
      <c r="J1210" s="22" t="s">
        <v>189</v>
      </c>
      <c r="K1210" s="57" t="str">
        <f t="shared" si="71"/>
        <v>81</v>
      </c>
      <c r="M1210" s="22" t="s">
        <v>473</v>
      </c>
    </row>
    <row r="1211" s="57" customFormat="1" ht="41.4" spans="1:13">
      <c r="A1211" s="57" t="s">
        <v>7076</v>
      </c>
      <c r="B1211" s="62">
        <v>1210</v>
      </c>
      <c r="C1211" s="63" t="s">
        <v>45</v>
      </c>
      <c r="D1211" s="57" t="s">
        <v>353</v>
      </c>
      <c r="E1211" s="58" t="s">
        <v>7248</v>
      </c>
      <c r="F1211" s="57" t="s">
        <v>2125</v>
      </c>
      <c r="G1211" s="22" t="s">
        <v>7323</v>
      </c>
      <c r="H1211" s="22" t="s">
        <v>5130</v>
      </c>
      <c r="I1211" s="22" t="s">
        <v>22</v>
      </c>
      <c r="J1211" s="22" t="s">
        <v>52</v>
      </c>
      <c r="K1211" s="57">
        <f>(CEILING(J1211*0.2,1))*1</f>
        <v>1</v>
      </c>
      <c r="M1211" s="22" t="s">
        <v>473</v>
      </c>
    </row>
    <row r="1212" s="57" customFormat="1" ht="41.4" spans="1:13">
      <c r="A1212" s="57" t="s">
        <v>7076</v>
      </c>
      <c r="B1212" s="62">
        <v>1211</v>
      </c>
      <c r="C1212" s="63" t="s">
        <v>45</v>
      </c>
      <c r="D1212" s="57" t="s">
        <v>353</v>
      </c>
      <c r="E1212" s="58" t="s">
        <v>7248</v>
      </c>
      <c r="F1212" s="57" t="s">
        <v>2125</v>
      </c>
      <c r="G1212" s="22" t="s">
        <v>6738</v>
      </c>
      <c r="H1212" s="22" t="s">
        <v>5130</v>
      </c>
      <c r="I1212" s="22" t="s">
        <v>22</v>
      </c>
      <c r="J1212" s="22" t="s">
        <v>60</v>
      </c>
      <c r="K1212" s="57">
        <f>(CEILING(J1212*0.2,1))*1</f>
        <v>1</v>
      </c>
      <c r="M1212" s="22" t="s">
        <v>473</v>
      </c>
    </row>
    <row r="1213" s="57" customFormat="1" ht="41.4" spans="1:13">
      <c r="A1213" s="57" t="s">
        <v>7076</v>
      </c>
      <c r="B1213" s="62">
        <v>1212</v>
      </c>
      <c r="C1213" s="63" t="s">
        <v>45</v>
      </c>
      <c r="D1213" s="57" t="s">
        <v>353</v>
      </c>
      <c r="E1213" s="58" t="s">
        <v>7248</v>
      </c>
      <c r="F1213" s="57" t="s">
        <v>2125</v>
      </c>
      <c r="G1213" s="22" t="s">
        <v>6739</v>
      </c>
      <c r="H1213" s="22" t="s">
        <v>5130</v>
      </c>
      <c r="I1213" s="22" t="s">
        <v>22</v>
      </c>
      <c r="J1213" s="22" t="s">
        <v>68</v>
      </c>
      <c r="K1213" s="57">
        <v>0</v>
      </c>
      <c r="M1213" s="22" t="s">
        <v>473</v>
      </c>
    </row>
    <row r="1214" s="57" customFormat="1" ht="41.4" spans="1:13">
      <c r="A1214" s="57" t="s">
        <v>7076</v>
      </c>
      <c r="B1214" s="62">
        <v>1213</v>
      </c>
      <c r="C1214" s="63" t="s">
        <v>45</v>
      </c>
      <c r="D1214" s="57" t="s">
        <v>353</v>
      </c>
      <c r="E1214" s="58" t="s">
        <v>7248</v>
      </c>
      <c r="F1214" s="57" t="s">
        <v>2125</v>
      </c>
      <c r="G1214" s="22" t="s">
        <v>6740</v>
      </c>
      <c r="H1214" s="22" t="s">
        <v>5130</v>
      </c>
      <c r="I1214" s="22" t="s">
        <v>22</v>
      </c>
      <c r="J1214" s="22" t="s">
        <v>79</v>
      </c>
      <c r="K1214" s="57">
        <v>0</v>
      </c>
      <c r="M1214" s="22" t="s">
        <v>473</v>
      </c>
    </row>
    <row r="1215" s="57" customFormat="1" ht="41.4" spans="1:13">
      <c r="A1215" s="57" t="s">
        <v>7076</v>
      </c>
      <c r="B1215" s="62">
        <v>1214</v>
      </c>
      <c r="C1215" s="63" t="s">
        <v>45</v>
      </c>
      <c r="D1215" s="57" t="s">
        <v>353</v>
      </c>
      <c r="E1215" s="58" t="s">
        <v>7248</v>
      </c>
      <c r="F1215" s="57" t="s">
        <v>2125</v>
      </c>
      <c r="G1215" s="22" t="s">
        <v>7324</v>
      </c>
      <c r="H1215" s="22" t="s">
        <v>5130</v>
      </c>
      <c r="I1215" s="22" t="s">
        <v>22</v>
      </c>
      <c r="J1215" s="22" t="s">
        <v>60</v>
      </c>
      <c r="K1215" s="57">
        <v>0</v>
      </c>
      <c r="M1215" s="22" t="s">
        <v>473</v>
      </c>
    </row>
    <row r="1216" s="57" customFormat="1" ht="41.4" spans="1:13">
      <c r="A1216" s="57" t="s">
        <v>7076</v>
      </c>
      <c r="B1216" s="62">
        <v>1215</v>
      </c>
      <c r="C1216" s="63" t="s">
        <v>45</v>
      </c>
      <c r="D1216" s="57" t="s">
        <v>353</v>
      </c>
      <c r="E1216" s="58" t="s">
        <v>7248</v>
      </c>
      <c r="F1216" s="57" t="s">
        <v>2125</v>
      </c>
      <c r="G1216" s="22" t="s">
        <v>7325</v>
      </c>
      <c r="H1216" s="22" t="s">
        <v>5130</v>
      </c>
      <c r="I1216" s="22" t="s">
        <v>22</v>
      </c>
      <c r="J1216" s="22" t="s">
        <v>60</v>
      </c>
      <c r="K1216" s="57">
        <v>0</v>
      </c>
      <c r="M1216" s="22" t="s">
        <v>473</v>
      </c>
    </row>
    <row r="1217" s="57" customFormat="1" ht="41.4" spans="1:13">
      <c r="A1217" s="57" t="s">
        <v>7076</v>
      </c>
      <c r="B1217" s="62">
        <v>1216</v>
      </c>
      <c r="C1217" s="63" t="s">
        <v>45</v>
      </c>
      <c r="D1217" s="57" t="s">
        <v>353</v>
      </c>
      <c r="E1217" s="58" t="s">
        <v>7248</v>
      </c>
      <c r="F1217" s="57" t="s">
        <v>2125</v>
      </c>
      <c r="G1217" s="22" t="s">
        <v>6741</v>
      </c>
      <c r="H1217" s="22" t="s">
        <v>5137</v>
      </c>
      <c r="I1217" s="22" t="s">
        <v>22</v>
      </c>
      <c r="J1217" s="22" t="s">
        <v>75</v>
      </c>
      <c r="K1217" s="57" t="str">
        <f>J1217</f>
        <v>12</v>
      </c>
      <c r="M1217" s="22" t="s">
        <v>473</v>
      </c>
    </row>
    <row r="1218" s="57" customFormat="1" ht="41.4" spans="1:13">
      <c r="A1218" s="57" t="s">
        <v>7076</v>
      </c>
      <c r="B1218" s="62">
        <v>1217</v>
      </c>
      <c r="C1218" s="63" t="s">
        <v>45</v>
      </c>
      <c r="D1218" s="57" t="s">
        <v>353</v>
      </c>
      <c r="E1218" s="58" t="s">
        <v>7248</v>
      </c>
      <c r="F1218" s="57" t="s">
        <v>2125</v>
      </c>
      <c r="G1218" s="22" t="s">
        <v>7326</v>
      </c>
      <c r="H1218" s="22" t="s">
        <v>5137</v>
      </c>
      <c r="I1218" s="22" t="s">
        <v>22</v>
      </c>
      <c r="J1218" s="22" t="s">
        <v>52</v>
      </c>
      <c r="K1218" s="57">
        <f>(CEILING(J1218*0.2,1))*1</f>
        <v>1</v>
      </c>
      <c r="M1218" s="22" t="s">
        <v>473</v>
      </c>
    </row>
    <row r="1219" s="57" customFormat="1" ht="41.4" spans="1:13">
      <c r="A1219" s="57" t="s">
        <v>7076</v>
      </c>
      <c r="B1219" s="62">
        <v>1218</v>
      </c>
      <c r="C1219" s="63" t="s">
        <v>45</v>
      </c>
      <c r="D1219" s="57" t="s">
        <v>353</v>
      </c>
      <c r="E1219" s="58" t="s">
        <v>7248</v>
      </c>
      <c r="F1219" s="57" t="s">
        <v>2125</v>
      </c>
      <c r="G1219" s="22" t="s">
        <v>7327</v>
      </c>
      <c r="H1219" s="22" t="s">
        <v>5137</v>
      </c>
      <c r="I1219" s="22" t="s">
        <v>22</v>
      </c>
      <c r="J1219" s="22" t="s">
        <v>58</v>
      </c>
      <c r="K1219" s="57">
        <v>0</v>
      </c>
      <c r="M1219" s="22" t="s">
        <v>473</v>
      </c>
    </row>
    <row r="1220" s="57" customFormat="1" ht="41.4" spans="1:13">
      <c r="A1220" s="57" t="s">
        <v>7076</v>
      </c>
      <c r="B1220" s="62">
        <v>1219</v>
      </c>
      <c r="C1220" s="63" t="s">
        <v>45</v>
      </c>
      <c r="D1220" s="57" t="s">
        <v>353</v>
      </c>
      <c r="E1220" s="58" t="s">
        <v>7248</v>
      </c>
      <c r="F1220" s="57" t="s">
        <v>2125</v>
      </c>
      <c r="G1220" s="22" t="s">
        <v>7328</v>
      </c>
      <c r="H1220" s="22" t="s">
        <v>5137</v>
      </c>
      <c r="I1220" s="22" t="s">
        <v>22</v>
      </c>
      <c r="J1220" s="22" t="s">
        <v>60</v>
      </c>
      <c r="K1220" s="57">
        <v>0</v>
      </c>
      <c r="M1220" s="22" t="s">
        <v>473</v>
      </c>
    </row>
    <row r="1221" s="57" customFormat="1" ht="41.4" spans="1:13">
      <c r="A1221" s="57" t="s">
        <v>7076</v>
      </c>
      <c r="B1221" s="62">
        <v>1220</v>
      </c>
      <c r="C1221" s="63" t="s">
        <v>45</v>
      </c>
      <c r="D1221" s="57" t="s">
        <v>353</v>
      </c>
      <c r="E1221" s="58" t="s">
        <v>7248</v>
      </c>
      <c r="F1221" s="57" t="s">
        <v>2125</v>
      </c>
      <c r="G1221" s="22" t="s">
        <v>7329</v>
      </c>
      <c r="H1221" s="22" t="s">
        <v>5137</v>
      </c>
      <c r="I1221" s="22" t="s">
        <v>22</v>
      </c>
      <c r="J1221" s="22" t="s">
        <v>52</v>
      </c>
      <c r="K1221" s="57">
        <v>0</v>
      </c>
      <c r="M1221" s="22" t="s">
        <v>473</v>
      </c>
    </row>
    <row r="1222" s="57" customFormat="1" ht="41.4" spans="1:13">
      <c r="A1222" s="57" t="s">
        <v>7076</v>
      </c>
      <c r="B1222" s="62">
        <v>1221</v>
      </c>
      <c r="C1222" s="63" t="s">
        <v>45</v>
      </c>
      <c r="D1222" s="57" t="s">
        <v>353</v>
      </c>
      <c r="E1222" s="58" t="s">
        <v>7248</v>
      </c>
      <c r="F1222" s="57" t="s">
        <v>2125</v>
      </c>
      <c r="G1222" s="22" t="s">
        <v>7330</v>
      </c>
      <c r="H1222" s="22" t="s">
        <v>5137</v>
      </c>
      <c r="I1222" s="22" t="s">
        <v>22</v>
      </c>
      <c r="J1222" s="22" t="s">
        <v>58</v>
      </c>
      <c r="K1222" s="57">
        <v>0</v>
      </c>
      <c r="M1222" s="22" t="s">
        <v>473</v>
      </c>
    </row>
    <row r="1223" s="57" customFormat="1" ht="41.4" spans="1:13">
      <c r="A1223" s="57" t="s">
        <v>7076</v>
      </c>
      <c r="B1223" s="62">
        <v>1222</v>
      </c>
      <c r="C1223" s="63" t="s">
        <v>45</v>
      </c>
      <c r="D1223" s="57" t="s">
        <v>353</v>
      </c>
      <c r="E1223" s="58" t="s">
        <v>7248</v>
      </c>
      <c r="F1223" s="57" t="s">
        <v>2125</v>
      </c>
      <c r="G1223" s="22" t="s">
        <v>7331</v>
      </c>
      <c r="H1223" s="78" t="s">
        <v>5130</v>
      </c>
      <c r="I1223" s="22" t="s">
        <v>22</v>
      </c>
      <c r="J1223" s="22" t="s">
        <v>72</v>
      </c>
      <c r="K1223" s="57" t="str">
        <f>J1223</f>
        <v>10</v>
      </c>
      <c r="M1223" s="22">
        <v>3.1</v>
      </c>
    </row>
    <row r="1224" s="57" customFormat="1" ht="41.4" spans="1:13">
      <c r="A1224" s="57" t="s">
        <v>7076</v>
      </c>
      <c r="B1224" s="62">
        <v>1223</v>
      </c>
      <c r="C1224" s="63" t="s">
        <v>45</v>
      </c>
      <c r="D1224" s="57" t="s">
        <v>353</v>
      </c>
      <c r="E1224" s="58" t="s">
        <v>7248</v>
      </c>
      <c r="F1224" s="57" t="s">
        <v>2125</v>
      </c>
      <c r="G1224" s="22" t="s">
        <v>7332</v>
      </c>
      <c r="H1224" s="22" t="s">
        <v>5130</v>
      </c>
      <c r="I1224" s="22" t="s">
        <v>22</v>
      </c>
      <c r="J1224" s="22" t="s">
        <v>139</v>
      </c>
      <c r="K1224" s="57" t="str">
        <f>J1224</f>
        <v>50</v>
      </c>
      <c r="M1224" s="22" t="s">
        <v>473</v>
      </c>
    </row>
    <row r="1225" s="57" customFormat="1" ht="41.4" spans="1:13">
      <c r="A1225" s="57" t="s">
        <v>7076</v>
      </c>
      <c r="B1225" s="62">
        <v>1224</v>
      </c>
      <c r="C1225" s="57" t="s">
        <v>16</v>
      </c>
      <c r="D1225" s="57" t="s">
        <v>414</v>
      </c>
      <c r="E1225" s="58" t="s">
        <v>7248</v>
      </c>
      <c r="F1225" s="57" t="s">
        <v>415</v>
      </c>
      <c r="G1225" s="58" t="s">
        <v>7333</v>
      </c>
      <c r="H1225" s="58" t="s">
        <v>417</v>
      </c>
      <c r="I1225" s="57" t="s">
        <v>22</v>
      </c>
      <c r="J1225" s="57">
        <v>248</v>
      </c>
      <c r="K1225" s="57">
        <v>0</v>
      </c>
      <c r="M1225" s="57">
        <v>3.1</v>
      </c>
    </row>
    <row r="1226" s="57" customFormat="1" ht="41.4" spans="1:13">
      <c r="A1226" s="57" t="s">
        <v>7076</v>
      </c>
      <c r="B1226" s="62">
        <v>1225</v>
      </c>
      <c r="C1226" s="57" t="s">
        <v>16</v>
      </c>
      <c r="D1226" s="57" t="s">
        <v>414</v>
      </c>
      <c r="E1226" s="58" t="s">
        <v>7248</v>
      </c>
      <c r="F1226" s="57" t="s">
        <v>415</v>
      </c>
      <c r="G1226" s="58" t="s">
        <v>7334</v>
      </c>
      <c r="H1226" s="58" t="s">
        <v>417</v>
      </c>
      <c r="I1226" s="57" t="s">
        <v>22</v>
      </c>
      <c r="J1226" s="57">
        <v>128</v>
      </c>
      <c r="K1226" s="57">
        <v>0</v>
      </c>
      <c r="M1226" s="57">
        <v>3.1</v>
      </c>
    </row>
    <row r="1227" s="57" customFormat="1" ht="41.4" spans="1:13">
      <c r="A1227" s="57" t="s">
        <v>7076</v>
      </c>
      <c r="B1227" s="62">
        <v>1226</v>
      </c>
      <c r="C1227" s="57" t="s">
        <v>16</v>
      </c>
      <c r="D1227" s="57" t="s">
        <v>414</v>
      </c>
      <c r="E1227" s="58" t="s">
        <v>7248</v>
      </c>
      <c r="F1227" s="57" t="s">
        <v>415</v>
      </c>
      <c r="G1227" s="58" t="s">
        <v>7335</v>
      </c>
      <c r="H1227" s="58" t="s">
        <v>1990</v>
      </c>
      <c r="I1227" s="57" t="s">
        <v>22</v>
      </c>
      <c r="J1227" s="57">
        <v>160</v>
      </c>
      <c r="K1227" s="57">
        <v>0</v>
      </c>
      <c r="M1227" s="57">
        <v>3.1</v>
      </c>
    </row>
    <row r="1228" s="57" customFormat="1" ht="41.4" spans="1:13">
      <c r="A1228" s="57" t="s">
        <v>7076</v>
      </c>
      <c r="B1228" s="62">
        <v>1227</v>
      </c>
      <c r="C1228" s="57" t="s">
        <v>16</v>
      </c>
      <c r="D1228" s="57" t="s">
        <v>414</v>
      </c>
      <c r="E1228" s="58" t="s">
        <v>7248</v>
      </c>
      <c r="F1228" s="57" t="s">
        <v>415</v>
      </c>
      <c r="G1228" s="58" t="s">
        <v>7336</v>
      </c>
      <c r="H1228" s="58" t="s">
        <v>4805</v>
      </c>
      <c r="I1228" s="57" t="s">
        <v>22</v>
      </c>
      <c r="J1228" s="57">
        <v>32</v>
      </c>
      <c r="K1228" s="57">
        <v>0</v>
      </c>
      <c r="M1228" s="57">
        <v>3.1</v>
      </c>
    </row>
    <row r="1229" s="57" customFormat="1" ht="41.4" spans="1:13">
      <c r="A1229" s="57" t="s">
        <v>7076</v>
      </c>
      <c r="B1229" s="62">
        <v>1228</v>
      </c>
      <c r="C1229" s="57" t="s">
        <v>16</v>
      </c>
      <c r="D1229" s="57" t="s">
        <v>414</v>
      </c>
      <c r="E1229" s="58" t="s">
        <v>7248</v>
      </c>
      <c r="F1229" s="57" t="s">
        <v>415</v>
      </c>
      <c r="G1229" s="58" t="s">
        <v>7336</v>
      </c>
      <c r="H1229" s="58" t="s">
        <v>417</v>
      </c>
      <c r="I1229" s="57" t="s">
        <v>22</v>
      </c>
      <c r="J1229" s="57">
        <v>80</v>
      </c>
      <c r="K1229" s="57">
        <v>0</v>
      </c>
      <c r="M1229" s="57">
        <v>3.1</v>
      </c>
    </row>
    <row r="1230" s="57" customFormat="1" ht="41.4" spans="1:13">
      <c r="A1230" s="57" t="s">
        <v>7076</v>
      </c>
      <c r="B1230" s="62">
        <v>1229</v>
      </c>
      <c r="C1230" s="57" t="s">
        <v>16</v>
      </c>
      <c r="D1230" s="57" t="s">
        <v>414</v>
      </c>
      <c r="E1230" s="58" t="s">
        <v>7248</v>
      </c>
      <c r="F1230" s="57" t="s">
        <v>415</v>
      </c>
      <c r="G1230" s="58" t="s">
        <v>7337</v>
      </c>
      <c r="H1230" s="58" t="s">
        <v>1990</v>
      </c>
      <c r="I1230" s="57" t="s">
        <v>22</v>
      </c>
      <c r="J1230" s="57">
        <v>248</v>
      </c>
      <c r="K1230" s="57">
        <v>0</v>
      </c>
      <c r="M1230" s="57">
        <v>3.1</v>
      </c>
    </row>
    <row r="1231" s="57" customFormat="1" ht="41.4" spans="1:13">
      <c r="A1231" s="57" t="s">
        <v>7076</v>
      </c>
      <c r="B1231" s="62">
        <v>1230</v>
      </c>
      <c r="C1231" s="57" t="s">
        <v>16</v>
      </c>
      <c r="D1231" s="57" t="s">
        <v>414</v>
      </c>
      <c r="E1231" s="58" t="s">
        <v>7248</v>
      </c>
      <c r="F1231" s="57" t="s">
        <v>415</v>
      </c>
      <c r="G1231" s="58" t="s">
        <v>7337</v>
      </c>
      <c r="H1231" s="58" t="s">
        <v>417</v>
      </c>
      <c r="I1231" s="57" t="s">
        <v>22</v>
      </c>
      <c r="J1231" s="57">
        <v>980</v>
      </c>
      <c r="K1231" s="57">
        <v>0</v>
      </c>
      <c r="M1231" s="57">
        <v>3.1</v>
      </c>
    </row>
    <row r="1232" s="57" customFormat="1" ht="41.4" spans="1:13">
      <c r="A1232" s="57" t="s">
        <v>7076</v>
      </c>
      <c r="B1232" s="62">
        <v>1231</v>
      </c>
      <c r="C1232" s="57" t="s">
        <v>16</v>
      </c>
      <c r="D1232" s="57" t="s">
        <v>414</v>
      </c>
      <c r="E1232" s="58" t="s">
        <v>7248</v>
      </c>
      <c r="F1232" s="57" t="s">
        <v>415</v>
      </c>
      <c r="G1232" s="58" t="s">
        <v>7338</v>
      </c>
      <c r="H1232" s="58" t="s">
        <v>417</v>
      </c>
      <c r="I1232" s="57" t="s">
        <v>22</v>
      </c>
      <c r="J1232" s="57">
        <v>92</v>
      </c>
      <c r="K1232" s="57">
        <v>0</v>
      </c>
      <c r="M1232" s="57">
        <v>3.1</v>
      </c>
    </row>
    <row r="1233" s="57" customFormat="1" ht="41.4" spans="1:13">
      <c r="A1233" s="57" t="s">
        <v>7076</v>
      </c>
      <c r="B1233" s="62">
        <v>1232</v>
      </c>
      <c r="C1233" s="57" t="s">
        <v>16</v>
      </c>
      <c r="D1233" s="57" t="s">
        <v>414</v>
      </c>
      <c r="E1233" s="58" t="s">
        <v>7248</v>
      </c>
      <c r="F1233" s="57" t="s">
        <v>415</v>
      </c>
      <c r="G1233" s="58" t="s">
        <v>7339</v>
      </c>
      <c r="H1233" s="58" t="s">
        <v>417</v>
      </c>
      <c r="I1233" s="57" t="s">
        <v>22</v>
      </c>
      <c r="J1233" s="57">
        <v>44</v>
      </c>
      <c r="K1233" s="57">
        <v>0</v>
      </c>
      <c r="M1233" s="57">
        <v>3.1</v>
      </c>
    </row>
    <row r="1234" s="57" customFormat="1" ht="41.4" spans="1:13">
      <c r="A1234" s="57" t="s">
        <v>7076</v>
      </c>
      <c r="B1234" s="62">
        <v>1233</v>
      </c>
      <c r="C1234" s="57" t="s">
        <v>16</v>
      </c>
      <c r="D1234" s="57" t="s">
        <v>414</v>
      </c>
      <c r="E1234" s="58" t="s">
        <v>7248</v>
      </c>
      <c r="F1234" s="57" t="s">
        <v>415</v>
      </c>
      <c r="G1234" s="58" t="s">
        <v>7340</v>
      </c>
      <c r="H1234" s="58" t="s">
        <v>417</v>
      </c>
      <c r="I1234" s="57" t="s">
        <v>22</v>
      </c>
      <c r="J1234" s="57">
        <v>476</v>
      </c>
      <c r="K1234" s="57">
        <v>0</v>
      </c>
      <c r="M1234" s="57">
        <v>3.1</v>
      </c>
    </row>
    <row r="1235" s="57" customFormat="1" ht="41.4" spans="1:13">
      <c r="A1235" s="57" t="s">
        <v>7076</v>
      </c>
      <c r="B1235" s="62">
        <v>1234</v>
      </c>
      <c r="C1235" s="57" t="s">
        <v>16</v>
      </c>
      <c r="D1235" s="57" t="s">
        <v>414</v>
      </c>
      <c r="E1235" s="58" t="s">
        <v>7248</v>
      </c>
      <c r="F1235" s="57" t="s">
        <v>415</v>
      </c>
      <c r="G1235" s="58" t="s">
        <v>7341</v>
      </c>
      <c r="H1235" s="58" t="s">
        <v>417</v>
      </c>
      <c r="I1235" s="57" t="s">
        <v>22</v>
      </c>
      <c r="J1235" s="57">
        <v>16</v>
      </c>
      <c r="K1235" s="57">
        <v>0</v>
      </c>
      <c r="M1235" s="57">
        <v>3.1</v>
      </c>
    </row>
    <row r="1236" s="57" customFormat="1" ht="41.4" spans="1:13">
      <c r="A1236" s="57" t="s">
        <v>7076</v>
      </c>
      <c r="B1236" s="62">
        <v>1235</v>
      </c>
      <c r="C1236" s="57" t="s">
        <v>16</v>
      </c>
      <c r="D1236" s="57" t="s">
        <v>414</v>
      </c>
      <c r="E1236" s="58" t="s">
        <v>7248</v>
      </c>
      <c r="F1236" s="57" t="s">
        <v>415</v>
      </c>
      <c r="G1236" s="58" t="s">
        <v>7342</v>
      </c>
      <c r="H1236" s="58" t="s">
        <v>417</v>
      </c>
      <c r="I1236" s="57" t="s">
        <v>22</v>
      </c>
      <c r="J1236" s="57">
        <v>136</v>
      </c>
      <c r="K1236" s="57">
        <v>0</v>
      </c>
      <c r="M1236" s="57">
        <v>3.1</v>
      </c>
    </row>
    <row r="1237" s="57" customFormat="1" ht="41.4" spans="1:13">
      <c r="A1237" s="57" t="s">
        <v>7076</v>
      </c>
      <c r="B1237" s="62">
        <v>1236</v>
      </c>
      <c r="C1237" s="57" t="s">
        <v>16</v>
      </c>
      <c r="D1237" s="57" t="s">
        <v>414</v>
      </c>
      <c r="E1237" s="58" t="s">
        <v>7248</v>
      </c>
      <c r="F1237" s="57" t="s">
        <v>415</v>
      </c>
      <c r="G1237" s="58" t="s">
        <v>7343</v>
      </c>
      <c r="H1237" s="58" t="s">
        <v>417</v>
      </c>
      <c r="I1237" s="57" t="s">
        <v>22</v>
      </c>
      <c r="J1237" s="57">
        <v>96</v>
      </c>
      <c r="K1237" s="57">
        <v>0</v>
      </c>
      <c r="M1237" s="57">
        <v>3.1</v>
      </c>
    </row>
    <row r="1238" s="57" customFormat="1" ht="41.4" spans="1:13">
      <c r="A1238" s="57" t="s">
        <v>7076</v>
      </c>
      <c r="B1238" s="62">
        <v>1237</v>
      </c>
      <c r="C1238" s="57" t="s">
        <v>16</v>
      </c>
      <c r="D1238" s="57" t="s">
        <v>414</v>
      </c>
      <c r="E1238" s="58" t="s">
        <v>7248</v>
      </c>
      <c r="F1238" s="57" t="s">
        <v>415</v>
      </c>
      <c r="G1238" s="58" t="s">
        <v>7344</v>
      </c>
      <c r="H1238" s="58" t="s">
        <v>417</v>
      </c>
      <c r="I1238" s="57" t="s">
        <v>22</v>
      </c>
      <c r="J1238" s="57">
        <v>568</v>
      </c>
      <c r="K1238" s="57">
        <v>0</v>
      </c>
      <c r="M1238" s="57">
        <v>3.1</v>
      </c>
    </row>
    <row r="1239" s="57" customFormat="1" ht="41.4" spans="1:13">
      <c r="A1239" s="57" t="s">
        <v>7076</v>
      </c>
      <c r="B1239" s="62">
        <v>1238</v>
      </c>
      <c r="C1239" s="57" t="s">
        <v>16</v>
      </c>
      <c r="D1239" s="57" t="s">
        <v>414</v>
      </c>
      <c r="E1239" s="58" t="s">
        <v>7248</v>
      </c>
      <c r="F1239" s="57" t="s">
        <v>415</v>
      </c>
      <c r="G1239" s="58" t="s">
        <v>7345</v>
      </c>
      <c r="H1239" s="58" t="s">
        <v>417</v>
      </c>
      <c r="I1239" s="57" t="s">
        <v>22</v>
      </c>
      <c r="J1239" s="57">
        <v>592</v>
      </c>
      <c r="K1239" s="57">
        <v>0</v>
      </c>
      <c r="M1239" s="57">
        <v>3.1</v>
      </c>
    </row>
    <row r="1240" s="57" customFormat="1" ht="41.4" spans="1:13">
      <c r="A1240" s="57" t="s">
        <v>7076</v>
      </c>
      <c r="B1240" s="62">
        <v>1239</v>
      </c>
      <c r="C1240" s="57" t="s">
        <v>16</v>
      </c>
      <c r="D1240" s="57" t="s">
        <v>414</v>
      </c>
      <c r="E1240" s="58" t="s">
        <v>7248</v>
      </c>
      <c r="F1240" s="57" t="s">
        <v>415</v>
      </c>
      <c r="G1240" s="58" t="s">
        <v>7346</v>
      </c>
      <c r="H1240" s="58" t="s">
        <v>1990</v>
      </c>
      <c r="I1240" s="57" t="s">
        <v>22</v>
      </c>
      <c r="J1240" s="57">
        <v>480</v>
      </c>
      <c r="K1240" s="57">
        <v>0</v>
      </c>
      <c r="M1240" s="57">
        <v>3.1</v>
      </c>
    </row>
    <row r="1241" s="57" customFormat="1" ht="41.4" spans="1:13">
      <c r="A1241" s="57" t="s">
        <v>7076</v>
      </c>
      <c r="B1241" s="62">
        <v>1240</v>
      </c>
      <c r="C1241" s="57" t="s">
        <v>16</v>
      </c>
      <c r="D1241" s="57" t="s">
        <v>414</v>
      </c>
      <c r="E1241" s="58" t="s">
        <v>7248</v>
      </c>
      <c r="F1241" s="57" t="s">
        <v>415</v>
      </c>
      <c r="G1241" s="58" t="s">
        <v>7346</v>
      </c>
      <c r="H1241" s="58" t="s">
        <v>417</v>
      </c>
      <c r="I1241" s="57" t="s">
        <v>22</v>
      </c>
      <c r="J1241" s="57">
        <v>1644</v>
      </c>
      <c r="K1241" s="57">
        <v>0</v>
      </c>
      <c r="M1241" s="57">
        <v>3.1</v>
      </c>
    </row>
    <row r="1242" s="57" customFormat="1" ht="41.4" spans="1:13">
      <c r="A1242" s="57" t="s">
        <v>7076</v>
      </c>
      <c r="B1242" s="62">
        <v>1241</v>
      </c>
      <c r="C1242" s="57" t="s">
        <v>16</v>
      </c>
      <c r="D1242" s="57" t="s">
        <v>414</v>
      </c>
      <c r="E1242" s="58" t="s">
        <v>7248</v>
      </c>
      <c r="F1242" s="57" t="s">
        <v>415</v>
      </c>
      <c r="G1242" s="58" t="s">
        <v>7347</v>
      </c>
      <c r="H1242" s="58" t="s">
        <v>417</v>
      </c>
      <c r="I1242" s="57" t="s">
        <v>22</v>
      </c>
      <c r="J1242" s="57">
        <v>1000</v>
      </c>
      <c r="K1242" s="57">
        <v>0</v>
      </c>
      <c r="M1242" s="57">
        <v>3.1</v>
      </c>
    </row>
    <row r="1243" s="57" customFormat="1" ht="41.4" spans="1:13">
      <c r="A1243" s="57" t="s">
        <v>7076</v>
      </c>
      <c r="B1243" s="62">
        <v>1242</v>
      </c>
      <c r="C1243" s="57" t="s">
        <v>16</v>
      </c>
      <c r="D1243" s="57" t="s">
        <v>414</v>
      </c>
      <c r="E1243" s="58" t="s">
        <v>7248</v>
      </c>
      <c r="F1243" s="57" t="s">
        <v>415</v>
      </c>
      <c r="G1243" s="58" t="s">
        <v>7348</v>
      </c>
      <c r="H1243" s="58" t="s">
        <v>417</v>
      </c>
      <c r="I1243" s="57" t="s">
        <v>22</v>
      </c>
      <c r="J1243" s="57">
        <v>4472</v>
      </c>
      <c r="K1243" s="57">
        <v>0</v>
      </c>
      <c r="M1243" s="57">
        <v>3.1</v>
      </c>
    </row>
    <row r="1244" s="57" customFormat="1" ht="41.4" spans="1:13">
      <c r="A1244" s="57" t="s">
        <v>7076</v>
      </c>
      <c r="B1244" s="62">
        <v>1243</v>
      </c>
      <c r="C1244" s="57" t="s">
        <v>16</v>
      </c>
      <c r="D1244" s="57" t="s">
        <v>322</v>
      </c>
      <c r="E1244" s="58" t="s">
        <v>7248</v>
      </c>
      <c r="F1244" s="58" t="s">
        <v>323</v>
      </c>
      <c r="G1244" s="58" t="s">
        <v>7067</v>
      </c>
      <c r="H1244" s="58" t="s">
        <v>2162</v>
      </c>
      <c r="I1244" s="57" t="s">
        <v>2124</v>
      </c>
      <c r="J1244" s="59">
        <v>70</v>
      </c>
      <c r="K1244" s="57">
        <f t="shared" ref="K1244:K1247" si="72">J1244</f>
        <v>70</v>
      </c>
      <c r="M1244" s="57">
        <v>3.2</v>
      </c>
    </row>
    <row r="1245" s="57" customFormat="1" ht="41.4" spans="1:13">
      <c r="A1245" s="57" t="s">
        <v>7076</v>
      </c>
      <c r="B1245" s="62">
        <v>1244</v>
      </c>
      <c r="C1245" s="57" t="s">
        <v>16</v>
      </c>
      <c r="D1245" s="57" t="s">
        <v>322</v>
      </c>
      <c r="E1245" s="58" t="s">
        <v>7248</v>
      </c>
      <c r="F1245" s="58" t="s">
        <v>323</v>
      </c>
      <c r="G1245" s="58" t="s">
        <v>7349</v>
      </c>
      <c r="H1245" s="58" t="s">
        <v>2162</v>
      </c>
      <c r="I1245" s="57" t="s">
        <v>2124</v>
      </c>
      <c r="J1245" s="59">
        <v>40</v>
      </c>
      <c r="K1245" s="57">
        <f t="shared" si="72"/>
        <v>40</v>
      </c>
      <c r="M1245" s="57">
        <v>3.2</v>
      </c>
    </row>
    <row r="1246" s="57" customFormat="1" ht="41.4" spans="1:13">
      <c r="A1246" s="57" t="s">
        <v>7076</v>
      </c>
      <c r="B1246" s="62">
        <v>1245</v>
      </c>
      <c r="C1246" s="57" t="s">
        <v>16</v>
      </c>
      <c r="D1246" s="57" t="s">
        <v>322</v>
      </c>
      <c r="E1246" s="58" t="s">
        <v>7248</v>
      </c>
      <c r="F1246" s="58" t="s">
        <v>323</v>
      </c>
      <c r="G1246" s="58" t="s">
        <v>7066</v>
      </c>
      <c r="H1246" s="58" t="s">
        <v>2162</v>
      </c>
      <c r="I1246" s="57" t="s">
        <v>2124</v>
      </c>
      <c r="J1246" s="59">
        <v>300</v>
      </c>
      <c r="K1246" s="57">
        <f t="shared" si="72"/>
        <v>300</v>
      </c>
      <c r="M1246" s="57">
        <v>3.2</v>
      </c>
    </row>
    <row r="1247" s="57" customFormat="1" ht="41.4" spans="1:13">
      <c r="A1247" s="57" t="s">
        <v>7076</v>
      </c>
      <c r="B1247" s="62">
        <v>1246</v>
      </c>
      <c r="C1247" s="57" t="s">
        <v>16</v>
      </c>
      <c r="D1247" s="57" t="s">
        <v>322</v>
      </c>
      <c r="E1247" s="58" t="s">
        <v>7248</v>
      </c>
      <c r="F1247" s="58" t="s">
        <v>323</v>
      </c>
      <c r="G1247" s="58" t="s">
        <v>2249</v>
      </c>
      <c r="H1247" s="58" t="s">
        <v>2162</v>
      </c>
      <c r="I1247" s="57" t="s">
        <v>2124</v>
      </c>
      <c r="J1247" s="59">
        <v>300</v>
      </c>
      <c r="K1247" s="57">
        <f t="shared" si="72"/>
        <v>300</v>
      </c>
      <c r="M1247" s="57">
        <v>3.2</v>
      </c>
    </row>
    <row r="1248" s="57" customFormat="1" ht="41.4" spans="1:13">
      <c r="A1248" s="57" t="s">
        <v>7076</v>
      </c>
      <c r="B1248" s="62">
        <v>1247</v>
      </c>
      <c r="C1248" s="57" t="s">
        <v>16</v>
      </c>
      <c r="D1248" s="57" t="s">
        <v>322</v>
      </c>
      <c r="E1248" s="58" t="s">
        <v>7248</v>
      </c>
      <c r="F1248" s="58" t="s">
        <v>323</v>
      </c>
      <c r="G1248" s="58" t="s">
        <v>2983</v>
      </c>
      <c r="H1248" s="58" t="s">
        <v>2162</v>
      </c>
      <c r="I1248" s="57" t="s">
        <v>2124</v>
      </c>
      <c r="J1248" s="59">
        <v>80</v>
      </c>
      <c r="K1248" s="57">
        <f>(CEILING(J1248*0.1,1))*1</f>
        <v>8</v>
      </c>
      <c r="M1248" s="57">
        <v>3.2</v>
      </c>
    </row>
    <row r="1249" s="57" customFormat="1" ht="41.4" spans="1:13">
      <c r="A1249" s="57" t="s">
        <v>7076</v>
      </c>
      <c r="B1249" s="62">
        <v>1248</v>
      </c>
      <c r="C1249" s="57" t="s">
        <v>16</v>
      </c>
      <c r="D1249" s="57" t="s">
        <v>322</v>
      </c>
      <c r="E1249" s="58" t="s">
        <v>7248</v>
      </c>
      <c r="F1249" s="58" t="s">
        <v>323</v>
      </c>
      <c r="G1249" s="58" t="s">
        <v>7350</v>
      </c>
      <c r="H1249" s="58" t="s">
        <v>2358</v>
      </c>
      <c r="I1249" s="57" t="s">
        <v>2124</v>
      </c>
      <c r="J1249" s="59">
        <v>3</v>
      </c>
      <c r="K1249" s="57">
        <f t="shared" ref="K1249:K1251" si="73">J1249</f>
        <v>3</v>
      </c>
      <c r="M1249" s="57">
        <v>3.2</v>
      </c>
    </row>
    <row r="1250" s="57" customFormat="1" ht="41.4" spans="1:13">
      <c r="A1250" s="57" t="s">
        <v>7076</v>
      </c>
      <c r="B1250" s="62">
        <v>1249</v>
      </c>
      <c r="C1250" s="57" t="s">
        <v>16</v>
      </c>
      <c r="D1250" s="57" t="s">
        <v>322</v>
      </c>
      <c r="E1250" s="58" t="s">
        <v>7248</v>
      </c>
      <c r="F1250" s="58" t="s">
        <v>323</v>
      </c>
      <c r="G1250" s="58" t="s">
        <v>7351</v>
      </c>
      <c r="H1250" s="58" t="s">
        <v>2358</v>
      </c>
      <c r="I1250" s="57" t="s">
        <v>2124</v>
      </c>
      <c r="J1250" s="59">
        <v>70</v>
      </c>
      <c r="K1250" s="57">
        <f t="shared" si="73"/>
        <v>70</v>
      </c>
      <c r="M1250" s="57">
        <v>3.2</v>
      </c>
    </row>
    <row r="1251" s="57" customFormat="1" ht="41.4" spans="1:13">
      <c r="A1251" s="57" t="s">
        <v>7076</v>
      </c>
      <c r="B1251" s="62">
        <v>1250</v>
      </c>
      <c r="C1251" s="57" t="s">
        <v>16</v>
      </c>
      <c r="D1251" s="57" t="s">
        <v>322</v>
      </c>
      <c r="E1251" s="58" t="s">
        <v>7248</v>
      </c>
      <c r="F1251" s="58" t="s">
        <v>323</v>
      </c>
      <c r="G1251" s="58" t="s">
        <v>7352</v>
      </c>
      <c r="H1251" s="58" t="s">
        <v>2358</v>
      </c>
      <c r="I1251" s="57" t="s">
        <v>2124</v>
      </c>
      <c r="J1251" s="59">
        <v>60</v>
      </c>
      <c r="K1251" s="57">
        <f t="shared" si="73"/>
        <v>60</v>
      </c>
      <c r="M1251" s="57">
        <v>3.2</v>
      </c>
    </row>
    <row r="1252" s="57" customFormat="1" ht="41.4" spans="1:13">
      <c r="A1252" s="57" t="s">
        <v>7076</v>
      </c>
      <c r="B1252" s="62">
        <v>1251</v>
      </c>
      <c r="C1252" s="57" t="s">
        <v>16</v>
      </c>
      <c r="D1252" s="57" t="s">
        <v>322</v>
      </c>
      <c r="E1252" s="58" t="s">
        <v>7248</v>
      </c>
      <c r="F1252" s="58" t="s">
        <v>323</v>
      </c>
      <c r="G1252" s="58" t="s">
        <v>7353</v>
      </c>
      <c r="H1252" s="58" t="s">
        <v>2358</v>
      </c>
      <c r="I1252" s="57" t="s">
        <v>2124</v>
      </c>
      <c r="J1252" s="59">
        <v>10</v>
      </c>
      <c r="K1252" s="57">
        <f>(CEILING(J1252*0.1,1))*1</f>
        <v>1</v>
      </c>
      <c r="M1252" s="57">
        <v>3.2</v>
      </c>
    </row>
    <row r="1253" s="57" customFormat="1" ht="41.4" spans="1:13">
      <c r="A1253" s="57" t="s">
        <v>7076</v>
      </c>
      <c r="B1253" s="62">
        <v>1252</v>
      </c>
      <c r="C1253" s="57" t="s">
        <v>16</v>
      </c>
      <c r="D1253" s="57" t="s">
        <v>322</v>
      </c>
      <c r="E1253" s="58" t="s">
        <v>7248</v>
      </c>
      <c r="F1253" s="58" t="s">
        <v>323</v>
      </c>
      <c r="G1253" s="58" t="s">
        <v>7354</v>
      </c>
      <c r="H1253" s="58" t="s">
        <v>4891</v>
      </c>
      <c r="I1253" s="57" t="s">
        <v>2124</v>
      </c>
      <c r="J1253" s="59">
        <v>5</v>
      </c>
      <c r="K1253" s="57">
        <f t="shared" ref="K1253:K1259" si="74">J1253</f>
        <v>5</v>
      </c>
      <c r="M1253" s="57">
        <v>3.1</v>
      </c>
    </row>
    <row r="1254" s="57" customFormat="1" ht="41.4" spans="1:13">
      <c r="A1254" s="57" t="s">
        <v>7076</v>
      </c>
      <c r="B1254" s="62">
        <v>1253</v>
      </c>
      <c r="C1254" s="57" t="s">
        <v>16</v>
      </c>
      <c r="D1254" s="57" t="s">
        <v>322</v>
      </c>
      <c r="E1254" s="58" t="s">
        <v>7248</v>
      </c>
      <c r="F1254" s="58" t="s">
        <v>323</v>
      </c>
      <c r="G1254" s="58" t="s">
        <v>7355</v>
      </c>
      <c r="H1254" s="58" t="s">
        <v>4891</v>
      </c>
      <c r="I1254" s="57" t="s">
        <v>2124</v>
      </c>
      <c r="J1254" s="59">
        <v>30</v>
      </c>
      <c r="K1254" s="57">
        <f t="shared" si="74"/>
        <v>30</v>
      </c>
      <c r="M1254" s="57">
        <v>3.1</v>
      </c>
    </row>
    <row r="1255" s="57" customFormat="1" ht="41.4" spans="1:13">
      <c r="A1255" s="57" t="s">
        <v>7076</v>
      </c>
      <c r="B1255" s="62">
        <v>1254</v>
      </c>
      <c r="C1255" s="57" t="s">
        <v>16</v>
      </c>
      <c r="D1255" s="57" t="s">
        <v>322</v>
      </c>
      <c r="E1255" s="58" t="s">
        <v>7248</v>
      </c>
      <c r="F1255" s="58" t="s">
        <v>323</v>
      </c>
      <c r="G1255" s="58" t="s">
        <v>7356</v>
      </c>
      <c r="H1255" s="58" t="s">
        <v>4891</v>
      </c>
      <c r="I1255" s="57" t="s">
        <v>2124</v>
      </c>
      <c r="J1255" s="59">
        <v>60</v>
      </c>
      <c r="K1255" s="57">
        <f>(CEILING(J1255*0.1,1))*1</f>
        <v>6</v>
      </c>
      <c r="M1255" s="57">
        <v>3.1</v>
      </c>
    </row>
    <row r="1256" s="57" customFormat="1" ht="41.4" spans="1:13">
      <c r="A1256" s="57" t="s">
        <v>7076</v>
      </c>
      <c r="B1256" s="62">
        <v>1255</v>
      </c>
      <c r="C1256" s="57" t="s">
        <v>16</v>
      </c>
      <c r="D1256" s="57" t="s">
        <v>322</v>
      </c>
      <c r="E1256" s="58" t="s">
        <v>7248</v>
      </c>
      <c r="F1256" s="58" t="s">
        <v>323</v>
      </c>
      <c r="G1256" s="58" t="s">
        <v>7357</v>
      </c>
      <c r="H1256" s="58" t="s">
        <v>2162</v>
      </c>
      <c r="I1256" s="80" t="s">
        <v>2124</v>
      </c>
      <c r="J1256" s="59">
        <v>60</v>
      </c>
      <c r="K1256" s="57">
        <f t="shared" si="74"/>
        <v>60</v>
      </c>
      <c r="M1256" s="57">
        <v>3.2</v>
      </c>
    </row>
    <row r="1257" s="57" customFormat="1" ht="41.4" spans="1:13">
      <c r="A1257" s="57" t="s">
        <v>7076</v>
      </c>
      <c r="B1257" s="62">
        <v>1256</v>
      </c>
      <c r="C1257" s="57" t="s">
        <v>16</v>
      </c>
      <c r="D1257" s="57" t="s">
        <v>322</v>
      </c>
      <c r="E1257" s="58" t="s">
        <v>7248</v>
      </c>
      <c r="F1257" s="58" t="s">
        <v>323</v>
      </c>
      <c r="G1257" s="58" t="s">
        <v>7358</v>
      </c>
      <c r="H1257" s="58" t="s">
        <v>2162</v>
      </c>
      <c r="I1257" s="80" t="s">
        <v>2124</v>
      </c>
      <c r="J1257" s="59">
        <v>70</v>
      </c>
      <c r="K1257" s="57">
        <f t="shared" si="74"/>
        <v>70</v>
      </c>
      <c r="M1257" s="57">
        <v>3.2</v>
      </c>
    </row>
    <row r="1258" s="57" customFormat="1" ht="41.4" spans="1:13">
      <c r="A1258" s="57" t="s">
        <v>7076</v>
      </c>
      <c r="B1258" s="62">
        <v>1257</v>
      </c>
      <c r="C1258" s="57" t="s">
        <v>16</v>
      </c>
      <c r="D1258" s="57" t="s">
        <v>322</v>
      </c>
      <c r="E1258" s="58" t="s">
        <v>7248</v>
      </c>
      <c r="F1258" s="58" t="s">
        <v>323</v>
      </c>
      <c r="G1258" s="58" t="s">
        <v>7359</v>
      </c>
      <c r="H1258" s="58" t="s">
        <v>2162</v>
      </c>
      <c r="I1258" s="80" t="s">
        <v>2124</v>
      </c>
      <c r="J1258" s="59">
        <v>10</v>
      </c>
      <c r="K1258" s="57">
        <f t="shared" si="74"/>
        <v>10</v>
      </c>
      <c r="M1258" s="57">
        <v>3.2</v>
      </c>
    </row>
    <row r="1259" s="57" customFormat="1" ht="41.4" spans="1:13">
      <c r="A1259" s="57" t="s">
        <v>7076</v>
      </c>
      <c r="B1259" s="62">
        <v>1258</v>
      </c>
      <c r="C1259" s="57" t="s">
        <v>16</v>
      </c>
      <c r="D1259" s="57" t="s">
        <v>322</v>
      </c>
      <c r="E1259" s="58" t="s">
        <v>7248</v>
      </c>
      <c r="F1259" s="58" t="s">
        <v>323</v>
      </c>
      <c r="G1259" s="58" t="s">
        <v>7360</v>
      </c>
      <c r="H1259" s="58" t="s">
        <v>2162</v>
      </c>
      <c r="I1259" s="80" t="s">
        <v>2124</v>
      </c>
      <c r="J1259" s="59">
        <v>150</v>
      </c>
      <c r="K1259" s="57">
        <f t="shared" si="74"/>
        <v>150</v>
      </c>
      <c r="M1259" s="57">
        <v>3.2</v>
      </c>
    </row>
    <row r="1260" s="57" customFormat="1" ht="41.4" spans="1:13">
      <c r="A1260" s="57" t="s">
        <v>7076</v>
      </c>
      <c r="B1260" s="62">
        <v>1259</v>
      </c>
      <c r="C1260" s="57" t="s">
        <v>16</v>
      </c>
      <c r="D1260" s="57" t="s">
        <v>322</v>
      </c>
      <c r="E1260" s="58" t="s">
        <v>7248</v>
      </c>
      <c r="F1260" s="58" t="s">
        <v>323</v>
      </c>
      <c r="G1260" s="58" t="s">
        <v>7361</v>
      </c>
      <c r="H1260" s="58" t="s">
        <v>2162</v>
      </c>
      <c r="I1260" s="80" t="s">
        <v>2124</v>
      </c>
      <c r="J1260" s="59">
        <v>20</v>
      </c>
      <c r="K1260" s="57">
        <f>(CEILING(J1260*0.1,1))*1</f>
        <v>2</v>
      </c>
      <c r="M1260" s="57">
        <v>3.2</v>
      </c>
    </row>
    <row r="1261" s="57" customFormat="1" ht="41.4" spans="1:13">
      <c r="A1261" s="57" t="s">
        <v>7076</v>
      </c>
      <c r="B1261" s="62">
        <v>1260</v>
      </c>
      <c r="C1261" s="57" t="s">
        <v>16</v>
      </c>
      <c r="D1261" s="57" t="s">
        <v>322</v>
      </c>
      <c r="E1261" s="58" t="s">
        <v>7248</v>
      </c>
      <c r="F1261" s="58" t="s">
        <v>323</v>
      </c>
      <c r="G1261" s="58" t="s">
        <v>7362</v>
      </c>
      <c r="H1261" s="58" t="s">
        <v>2162</v>
      </c>
      <c r="I1261" s="80" t="s">
        <v>2124</v>
      </c>
      <c r="J1261" s="59">
        <v>70</v>
      </c>
      <c r="K1261" s="57">
        <f t="shared" ref="K1261:K1266" si="75">J1261</f>
        <v>70</v>
      </c>
      <c r="M1261" s="57">
        <v>3.2</v>
      </c>
    </row>
    <row r="1262" s="57" customFormat="1" ht="41.4" spans="1:13">
      <c r="A1262" s="57" t="s">
        <v>7076</v>
      </c>
      <c r="B1262" s="62">
        <v>1261</v>
      </c>
      <c r="C1262" s="57" t="s">
        <v>16</v>
      </c>
      <c r="D1262" s="57" t="s">
        <v>322</v>
      </c>
      <c r="E1262" s="58" t="s">
        <v>7248</v>
      </c>
      <c r="F1262" s="58" t="s">
        <v>323</v>
      </c>
      <c r="G1262" s="58" t="s">
        <v>7363</v>
      </c>
      <c r="H1262" s="58" t="s">
        <v>2162</v>
      </c>
      <c r="I1262" s="80" t="s">
        <v>2124</v>
      </c>
      <c r="J1262" s="59">
        <v>170</v>
      </c>
      <c r="K1262" s="57">
        <f t="shared" si="75"/>
        <v>170</v>
      </c>
      <c r="M1262" s="57">
        <v>3.2</v>
      </c>
    </row>
    <row r="1263" s="57" customFormat="1" ht="41.4" spans="1:13">
      <c r="A1263" s="57" t="s">
        <v>7076</v>
      </c>
      <c r="B1263" s="62">
        <v>1262</v>
      </c>
      <c r="C1263" s="57" t="s">
        <v>16</v>
      </c>
      <c r="D1263" s="57" t="s">
        <v>322</v>
      </c>
      <c r="E1263" s="58" t="s">
        <v>7248</v>
      </c>
      <c r="F1263" s="58" t="s">
        <v>323</v>
      </c>
      <c r="G1263" s="58" t="s">
        <v>7364</v>
      </c>
      <c r="H1263" s="58" t="s">
        <v>2162</v>
      </c>
      <c r="I1263" s="80" t="s">
        <v>2124</v>
      </c>
      <c r="J1263" s="59">
        <v>20</v>
      </c>
      <c r="K1263" s="57">
        <f>(CEILING(J1263*0.1,1))*1</f>
        <v>2</v>
      </c>
      <c r="M1263" s="57">
        <v>3.2</v>
      </c>
    </row>
    <row r="1264" s="57" customFormat="1" ht="41.4" spans="1:13">
      <c r="A1264" s="57" t="s">
        <v>7076</v>
      </c>
      <c r="B1264" s="62">
        <v>1263</v>
      </c>
      <c r="C1264" s="57" t="s">
        <v>16</v>
      </c>
      <c r="D1264" s="57" t="s">
        <v>322</v>
      </c>
      <c r="E1264" s="58" t="s">
        <v>7248</v>
      </c>
      <c r="F1264" s="58" t="s">
        <v>323</v>
      </c>
      <c r="G1264" s="58" t="s">
        <v>7365</v>
      </c>
      <c r="H1264" s="58" t="s">
        <v>2141</v>
      </c>
      <c r="I1264" s="57" t="s">
        <v>2124</v>
      </c>
      <c r="J1264" s="59">
        <v>7</v>
      </c>
      <c r="K1264" s="57">
        <f t="shared" si="75"/>
        <v>7</v>
      </c>
      <c r="M1264" s="57">
        <v>3.2</v>
      </c>
    </row>
    <row r="1265" s="57" customFormat="1" ht="41.4" spans="1:13">
      <c r="A1265" s="57" t="s">
        <v>7076</v>
      </c>
      <c r="B1265" s="62">
        <v>1264</v>
      </c>
      <c r="C1265" s="57" t="s">
        <v>16</v>
      </c>
      <c r="D1265" s="57" t="s">
        <v>322</v>
      </c>
      <c r="E1265" s="58" t="s">
        <v>7248</v>
      </c>
      <c r="F1265" s="58" t="s">
        <v>323</v>
      </c>
      <c r="G1265" s="58" t="s">
        <v>7366</v>
      </c>
      <c r="H1265" s="58" t="s">
        <v>2723</v>
      </c>
      <c r="I1265" s="57" t="s">
        <v>2124</v>
      </c>
      <c r="J1265" s="59">
        <v>85</v>
      </c>
      <c r="K1265" s="57">
        <f t="shared" si="75"/>
        <v>85</v>
      </c>
      <c r="M1265" s="57">
        <v>3.1</v>
      </c>
    </row>
    <row r="1266" s="57" customFormat="1" ht="41.4" spans="1:13">
      <c r="A1266" s="57" t="s">
        <v>7076</v>
      </c>
      <c r="B1266" s="62">
        <v>1265</v>
      </c>
      <c r="C1266" s="57" t="s">
        <v>16</v>
      </c>
      <c r="D1266" s="57" t="s">
        <v>322</v>
      </c>
      <c r="E1266" s="58" t="s">
        <v>7248</v>
      </c>
      <c r="F1266" s="58" t="s">
        <v>323</v>
      </c>
      <c r="G1266" s="58" t="s">
        <v>2893</v>
      </c>
      <c r="H1266" s="58" t="s">
        <v>7367</v>
      </c>
      <c r="I1266" s="57" t="s">
        <v>2124</v>
      </c>
      <c r="J1266" s="59">
        <v>40</v>
      </c>
      <c r="K1266" s="57">
        <f t="shared" si="75"/>
        <v>40</v>
      </c>
      <c r="M1266" s="57">
        <v>3.1</v>
      </c>
    </row>
    <row r="1267" s="57" customFormat="1" ht="41.4" spans="1:13">
      <c r="A1267" s="57" t="s">
        <v>7076</v>
      </c>
      <c r="B1267" s="62">
        <v>1266</v>
      </c>
      <c r="C1267" s="57" t="s">
        <v>16</v>
      </c>
      <c r="D1267" s="57" t="s">
        <v>322</v>
      </c>
      <c r="E1267" s="58" t="s">
        <v>7248</v>
      </c>
      <c r="F1267" s="58" t="s">
        <v>323</v>
      </c>
      <c r="G1267" s="58" t="s">
        <v>2883</v>
      </c>
      <c r="H1267" s="58" t="s">
        <v>7367</v>
      </c>
      <c r="I1267" s="57" t="s">
        <v>2124</v>
      </c>
      <c r="J1267" s="59">
        <v>70</v>
      </c>
      <c r="K1267" s="57">
        <f>(CEILING(J1267*0.1,1))*1</f>
        <v>7</v>
      </c>
      <c r="M1267" s="57">
        <v>3.1</v>
      </c>
    </row>
    <row r="1268" s="57" customFormat="1" ht="41.4" spans="1:13">
      <c r="A1268" s="57" t="s">
        <v>7076</v>
      </c>
      <c r="B1268" s="62">
        <v>1267</v>
      </c>
      <c r="C1268" s="57" t="s">
        <v>16</v>
      </c>
      <c r="D1268" s="57" t="s">
        <v>322</v>
      </c>
      <c r="E1268" s="58" t="s">
        <v>7248</v>
      </c>
      <c r="F1268" s="58" t="s">
        <v>323</v>
      </c>
      <c r="G1268" s="58" t="s">
        <v>7368</v>
      </c>
      <c r="H1268" s="58" t="s">
        <v>7367</v>
      </c>
      <c r="I1268" s="57" t="s">
        <v>2124</v>
      </c>
      <c r="J1268" s="59">
        <v>20</v>
      </c>
      <c r="K1268" s="57">
        <f t="shared" ref="K1268:K1270" si="76">J1268</f>
        <v>20</v>
      </c>
      <c r="M1268" s="57">
        <v>3.1</v>
      </c>
    </row>
    <row r="1269" s="57" customFormat="1" ht="41.4" spans="1:13">
      <c r="A1269" s="57" t="s">
        <v>7076</v>
      </c>
      <c r="B1269" s="62">
        <v>1268</v>
      </c>
      <c r="C1269" s="57" t="s">
        <v>16</v>
      </c>
      <c r="D1269" s="57" t="s">
        <v>322</v>
      </c>
      <c r="E1269" s="58" t="s">
        <v>7248</v>
      </c>
      <c r="F1269" s="58" t="s">
        <v>323</v>
      </c>
      <c r="G1269" s="58" t="s">
        <v>2893</v>
      </c>
      <c r="H1269" s="58" t="s">
        <v>3913</v>
      </c>
      <c r="I1269" s="57" t="s">
        <v>2124</v>
      </c>
      <c r="J1269" s="59">
        <v>3</v>
      </c>
      <c r="K1269" s="57">
        <f t="shared" si="76"/>
        <v>3</v>
      </c>
      <c r="M1269" s="57">
        <v>3.1</v>
      </c>
    </row>
    <row r="1270" s="57" customFormat="1" ht="41.4" spans="1:13">
      <c r="A1270" s="57" t="s">
        <v>7076</v>
      </c>
      <c r="B1270" s="62">
        <v>1269</v>
      </c>
      <c r="C1270" s="57" t="s">
        <v>16</v>
      </c>
      <c r="D1270" s="57" t="s">
        <v>322</v>
      </c>
      <c r="E1270" s="58" t="s">
        <v>7248</v>
      </c>
      <c r="F1270" s="58" t="s">
        <v>323</v>
      </c>
      <c r="G1270" s="58" t="s">
        <v>3158</v>
      </c>
      <c r="H1270" s="58" t="s">
        <v>3913</v>
      </c>
      <c r="I1270" s="57" t="s">
        <v>2124</v>
      </c>
      <c r="J1270" s="59">
        <v>17</v>
      </c>
      <c r="K1270" s="57">
        <f t="shared" si="76"/>
        <v>17</v>
      </c>
      <c r="M1270" s="57">
        <v>3.1</v>
      </c>
    </row>
    <row r="1271" s="57" customFormat="1" ht="41.4" spans="1:13">
      <c r="A1271" s="57" t="s">
        <v>7076</v>
      </c>
      <c r="B1271" s="62">
        <v>1270</v>
      </c>
      <c r="C1271" s="57" t="s">
        <v>16</v>
      </c>
      <c r="D1271" s="57" t="s">
        <v>322</v>
      </c>
      <c r="E1271" s="58" t="s">
        <v>7248</v>
      </c>
      <c r="F1271" s="58" t="s">
        <v>323</v>
      </c>
      <c r="G1271" s="58" t="s">
        <v>2883</v>
      </c>
      <c r="H1271" s="58" t="s">
        <v>3913</v>
      </c>
      <c r="I1271" s="57" t="s">
        <v>2124</v>
      </c>
      <c r="J1271" s="59">
        <v>5</v>
      </c>
      <c r="K1271" s="57">
        <f>(CEILING(J1271*0.1,1))*1</f>
        <v>1</v>
      </c>
      <c r="M1271" s="57">
        <v>3.1</v>
      </c>
    </row>
    <row r="1272" s="57" customFormat="1" ht="41.4" spans="1:13">
      <c r="A1272" s="57" t="s">
        <v>7076</v>
      </c>
      <c r="B1272" s="62">
        <v>1271</v>
      </c>
      <c r="C1272" s="57" t="s">
        <v>16</v>
      </c>
      <c r="D1272" s="57" t="s">
        <v>322</v>
      </c>
      <c r="E1272" s="58" t="s">
        <v>7248</v>
      </c>
      <c r="F1272" s="58" t="s">
        <v>323</v>
      </c>
      <c r="G1272" s="58" t="s">
        <v>7368</v>
      </c>
      <c r="H1272" s="58" t="s">
        <v>3913</v>
      </c>
      <c r="I1272" s="57" t="s">
        <v>2124</v>
      </c>
      <c r="J1272" s="59">
        <v>2</v>
      </c>
      <c r="K1272" s="57">
        <f t="shared" ref="K1272:K1275" si="77">J1272</f>
        <v>2</v>
      </c>
      <c r="M1272" s="57">
        <v>3.1</v>
      </c>
    </row>
    <row r="1273" s="57" customFormat="1" ht="41.4" spans="1:13">
      <c r="A1273" s="57" t="s">
        <v>7076</v>
      </c>
      <c r="B1273" s="62">
        <v>1272</v>
      </c>
      <c r="C1273" s="57" t="s">
        <v>16</v>
      </c>
      <c r="D1273" s="57" t="s">
        <v>322</v>
      </c>
      <c r="E1273" s="58" t="s">
        <v>7248</v>
      </c>
      <c r="F1273" s="58" t="s">
        <v>323</v>
      </c>
      <c r="G1273" s="58" t="s">
        <v>2176</v>
      </c>
      <c r="H1273" s="58" t="s">
        <v>2162</v>
      </c>
      <c r="I1273" s="57" t="s">
        <v>2124</v>
      </c>
      <c r="J1273" s="59">
        <v>130</v>
      </c>
      <c r="K1273" s="57">
        <f t="shared" si="77"/>
        <v>130</v>
      </c>
      <c r="M1273" s="57">
        <v>3.2</v>
      </c>
    </row>
    <row r="1274" s="57" customFormat="1" ht="41.4" spans="1:13">
      <c r="A1274" s="57" t="s">
        <v>7076</v>
      </c>
      <c r="B1274" s="62">
        <v>1273</v>
      </c>
      <c r="C1274" s="57" t="s">
        <v>16</v>
      </c>
      <c r="D1274" s="57" t="s">
        <v>322</v>
      </c>
      <c r="E1274" s="58" t="s">
        <v>7248</v>
      </c>
      <c r="F1274" s="58" t="s">
        <v>323</v>
      </c>
      <c r="G1274" s="58" t="s">
        <v>7369</v>
      </c>
      <c r="H1274" s="58" t="s">
        <v>2141</v>
      </c>
      <c r="I1274" s="57" t="s">
        <v>2124</v>
      </c>
      <c r="J1274" s="59">
        <v>2</v>
      </c>
      <c r="K1274" s="57">
        <f t="shared" si="77"/>
        <v>2</v>
      </c>
      <c r="M1274" s="57">
        <v>3.2</v>
      </c>
    </row>
    <row r="1275" s="57" customFormat="1" ht="41.4" spans="1:13">
      <c r="A1275" s="57" t="s">
        <v>7076</v>
      </c>
      <c r="B1275" s="62">
        <v>1274</v>
      </c>
      <c r="C1275" s="57" t="s">
        <v>16</v>
      </c>
      <c r="D1275" s="57" t="s">
        <v>322</v>
      </c>
      <c r="E1275" s="58" t="s">
        <v>7248</v>
      </c>
      <c r="F1275" s="58" t="s">
        <v>323</v>
      </c>
      <c r="G1275" s="58" t="s">
        <v>6882</v>
      </c>
      <c r="H1275" s="58" t="s">
        <v>2123</v>
      </c>
      <c r="I1275" s="57" t="s">
        <v>2124</v>
      </c>
      <c r="J1275" s="59">
        <v>40</v>
      </c>
      <c r="K1275" s="57">
        <f t="shared" si="77"/>
        <v>40</v>
      </c>
      <c r="M1275" s="57">
        <v>3.2</v>
      </c>
    </row>
    <row r="1276" s="57" customFormat="1" ht="41.4" spans="1:13">
      <c r="A1276" s="57" t="s">
        <v>7076</v>
      </c>
      <c r="B1276" s="62">
        <v>1275</v>
      </c>
      <c r="C1276" s="57" t="s">
        <v>16</v>
      </c>
      <c r="D1276" s="57" t="s">
        <v>322</v>
      </c>
      <c r="E1276" s="58" t="s">
        <v>7248</v>
      </c>
      <c r="F1276" s="58" t="s">
        <v>323</v>
      </c>
      <c r="G1276" s="58" t="s">
        <v>7068</v>
      </c>
      <c r="H1276" s="58" t="s">
        <v>2162</v>
      </c>
      <c r="I1276" s="57" t="s">
        <v>2124</v>
      </c>
      <c r="J1276" s="59">
        <v>10</v>
      </c>
      <c r="K1276" s="57">
        <f>(CEILING(J1276*0.1,1))*1</f>
        <v>1</v>
      </c>
      <c r="M1276" s="57">
        <v>3.2</v>
      </c>
    </row>
    <row r="1277" s="57" customFormat="1" ht="41.4" spans="1:13">
      <c r="A1277" s="57" t="s">
        <v>7076</v>
      </c>
      <c r="B1277" s="62">
        <v>1276</v>
      </c>
      <c r="C1277" s="57" t="s">
        <v>16</v>
      </c>
      <c r="D1277" s="57" t="s">
        <v>322</v>
      </c>
      <c r="E1277" s="58" t="s">
        <v>7248</v>
      </c>
      <c r="F1277" s="58" t="s">
        <v>323</v>
      </c>
      <c r="G1277" s="58" t="s">
        <v>6880</v>
      </c>
      <c r="H1277" s="58" t="s">
        <v>2123</v>
      </c>
      <c r="I1277" s="57" t="s">
        <v>2124</v>
      </c>
      <c r="J1277" s="59">
        <v>60</v>
      </c>
      <c r="K1277" s="57">
        <f>J1277</f>
        <v>60</v>
      </c>
      <c r="M1277" s="57">
        <v>3.2</v>
      </c>
    </row>
    <row r="1278" s="57" customFormat="1" ht="41.4" spans="1:13">
      <c r="A1278" s="57" t="s">
        <v>7076</v>
      </c>
      <c r="B1278" s="62">
        <v>1277</v>
      </c>
      <c r="C1278" s="57" t="s">
        <v>16</v>
      </c>
      <c r="D1278" s="57" t="s">
        <v>322</v>
      </c>
      <c r="E1278" s="58" t="s">
        <v>7248</v>
      </c>
      <c r="F1278" s="58" t="s">
        <v>323</v>
      </c>
      <c r="G1278" s="58" t="s">
        <v>2822</v>
      </c>
      <c r="H1278" s="58" t="s">
        <v>2123</v>
      </c>
      <c r="I1278" s="57" t="s">
        <v>2124</v>
      </c>
      <c r="J1278" s="59">
        <v>15</v>
      </c>
      <c r="K1278" s="57">
        <f>J1278</f>
        <v>15</v>
      </c>
      <c r="M1278" s="57">
        <v>3.2</v>
      </c>
    </row>
    <row r="1279" s="57" customFormat="1" ht="41.4" spans="1:13">
      <c r="A1279" s="57" t="s">
        <v>7076</v>
      </c>
      <c r="B1279" s="62">
        <v>1278</v>
      </c>
      <c r="C1279" s="57" t="s">
        <v>16</v>
      </c>
      <c r="D1279" s="57" t="s">
        <v>89</v>
      </c>
      <c r="E1279" s="58" t="s">
        <v>7248</v>
      </c>
      <c r="F1279" s="57" t="s">
        <v>535</v>
      </c>
      <c r="G1279" s="58" t="s">
        <v>3057</v>
      </c>
      <c r="H1279" s="58" t="s">
        <v>2369</v>
      </c>
      <c r="I1279" s="57" t="s">
        <v>22</v>
      </c>
      <c r="J1279" s="57">
        <v>30</v>
      </c>
      <c r="K1279" s="57">
        <v>0</v>
      </c>
      <c r="M1279" s="57" t="s">
        <v>2946</v>
      </c>
    </row>
    <row r="1280" s="57" customFormat="1" ht="41.4" spans="1:13">
      <c r="A1280" s="57" t="s">
        <v>7076</v>
      </c>
      <c r="B1280" s="62">
        <v>1279</v>
      </c>
      <c r="C1280" s="57" t="s">
        <v>16</v>
      </c>
      <c r="D1280" s="57" t="s">
        <v>89</v>
      </c>
      <c r="E1280" s="58" t="s">
        <v>7248</v>
      </c>
      <c r="F1280" s="57" t="s">
        <v>535</v>
      </c>
      <c r="G1280" s="58" t="s">
        <v>2368</v>
      </c>
      <c r="H1280" s="58" t="s">
        <v>2369</v>
      </c>
      <c r="I1280" s="57" t="s">
        <v>22</v>
      </c>
      <c r="J1280" s="57">
        <v>55</v>
      </c>
      <c r="K1280" s="57">
        <v>0</v>
      </c>
      <c r="M1280" s="57" t="s">
        <v>2946</v>
      </c>
    </row>
    <row r="1281" s="57" customFormat="1" ht="41.4" spans="1:13">
      <c r="A1281" s="57" t="s">
        <v>7076</v>
      </c>
      <c r="B1281" s="62">
        <v>1280</v>
      </c>
      <c r="C1281" s="57" t="s">
        <v>16</v>
      </c>
      <c r="D1281" s="57" t="s">
        <v>89</v>
      </c>
      <c r="E1281" s="58" t="s">
        <v>7248</v>
      </c>
      <c r="F1281" s="57" t="s">
        <v>535</v>
      </c>
      <c r="G1281" s="58" t="s">
        <v>7370</v>
      </c>
      <c r="H1281" s="58" t="s">
        <v>2369</v>
      </c>
      <c r="I1281" s="57" t="s">
        <v>22</v>
      </c>
      <c r="J1281" s="57">
        <v>9</v>
      </c>
      <c r="K1281" s="57">
        <v>0</v>
      </c>
      <c r="M1281" s="57" t="s">
        <v>2946</v>
      </c>
    </row>
    <row r="1282" s="57" customFormat="1" ht="41.4" spans="1:13">
      <c r="A1282" s="57" t="s">
        <v>7076</v>
      </c>
      <c r="B1282" s="62">
        <v>1281</v>
      </c>
      <c r="C1282" s="57" t="s">
        <v>16</v>
      </c>
      <c r="D1282" s="57" t="s">
        <v>89</v>
      </c>
      <c r="E1282" s="58" t="s">
        <v>7248</v>
      </c>
      <c r="F1282" s="57" t="s">
        <v>535</v>
      </c>
      <c r="G1282" s="58" t="s">
        <v>7371</v>
      </c>
      <c r="H1282" s="58" t="s">
        <v>2166</v>
      </c>
      <c r="I1282" s="57" t="s">
        <v>22</v>
      </c>
      <c r="J1282" s="57">
        <v>13</v>
      </c>
      <c r="K1282" s="57">
        <v>0</v>
      </c>
      <c r="M1282" s="57" t="s">
        <v>473</v>
      </c>
    </row>
    <row r="1283" s="57" customFormat="1" ht="41.4" spans="1:13">
      <c r="A1283" s="57" t="s">
        <v>7076</v>
      </c>
      <c r="B1283" s="62">
        <v>1282</v>
      </c>
      <c r="C1283" s="57" t="s">
        <v>16</v>
      </c>
      <c r="D1283" s="57" t="s">
        <v>89</v>
      </c>
      <c r="E1283" s="58" t="s">
        <v>7248</v>
      </c>
      <c r="F1283" s="57" t="s">
        <v>535</v>
      </c>
      <c r="G1283" s="58" t="s">
        <v>7372</v>
      </c>
      <c r="H1283" s="58" t="s">
        <v>2166</v>
      </c>
      <c r="I1283" s="57" t="s">
        <v>22</v>
      </c>
      <c r="J1283" s="57">
        <v>56</v>
      </c>
      <c r="K1283" s="57">
        <v>0</v>
      </c>
      <c r="M1283" s="57" t="s">
        <v>473</v>
      </c>
    </row>
    <row r="1284" s="57" customFormat="1" ht="41.4" spans="1:13">
      <c r="A1284" s="57" t="s">
        <v>7076</v>
      </c>
      <c r="B1284" s="62">
        <v>1283</v>
      </c>
      <c r="C1284" s="57" t="s">
        <v>16</v>
      </c>
      <c r="D1284" s="57" t="s">
        <v>89</v>
      </c>
      <c r="E1284" s="58" t="s">
        <v>7248</v>
      </c>
      <c r="F1284" s="57" t="s">
        <v>535</v>
      </c>
      <c r="G1284" s="58" t="s">
        <v>7373</v>
      </c>
      <c r="H1284" s="58" t="s">
        <v>2166</v>
      </c>
      <c r="I1284" s="57" t="s">
        <v>22</v>
      </c>
      <c r="J1284" s="57">
        <v>2</v>
      </c>
      <c r="K1284" s="57">
        <v>0</v>
      </c>
      <c r="M1284" s="57" t="s">
        <v>473</v>
      </c>
    </row>
    <row r="1285" s="57" customFormat="1" ht="41.4" spans="1:13">
      <c r="A1285" s="57" t="s">
        <v>7076</v>
      </c>
      <c r="B1285" s="62">
        <v>1284</v>
      </c>
      <c r="C1285" s="57" t="s">
        <v>16</v>
      </c>
      <c r="D1285" s="57" t="s">
        <v>89</v>
      </c>
      <c r="E1285" s="58" t="s">
        <v>7248</v>
      </c>
      <c r="F1285" s="57" t="s">
        <v>535</v>
      </c>
      <c r="G1285" s="58" t="s">
        <v>2247</v>
      </c>
      <c r="H1285" s="58" t="s">
        <v>2166</v>
      </c>
      <c r="I1285" s="57" t="s">
        <v>22</v>
      </c>
      <c r="J1285" s="57">
        <v>224</v>
      </c>
      <c r="K1285" s="57">
        <v>0</v>
      </c>
      <c r="M1285" s="57" t="s">
        <v>473</v>
      </c>
    </row>
    <row r="1286" s="57" customFormat="1" ht="41.4" spans="1:13">
      <c r="A1286" s="57" t="s">
        <v>7076</v>
      </c>
      <c r="B1286" s="62">
        <v>1285</v>
      </c>
      <c r="C1286" s="57" t="s">
        <v>16</v>
      </c>
      <c r="D1286" s="57" t="s">
        <v>89</v>
      </c>
      <c r="E1286" s="58" t="s">
        <v>7248</v>
      </c>
      <c r="F1286" s="57" t="s">
        <v>535</v>
      </c>
      <c r="G1286" s="58" t="s">
        <v>2939</v>
      </c>
      <c r="H1286" s="58" t="s">
        <v>2166</v>
      </c>
      <c r="I1286" s="57" t="s">
        <v>22</v>
      </c>
      <c r="J1286" s="57">
        <v>10</v>
      </c>
      <c r="K1286" s="57">
        <v>0</v>
      </c>
      <c r="M1286" s="57" t="s">
        <v>473</v>
      </c>
    </row>
    <row r="1287" s="57" customFormat="1" ht="41.4" spans="1:13">
      <c r="A1287" s="57" t="s">
        <v>7076</v>
      </c>
      <c r="B1287" s="62">
        <v>1286</v>
      </c>
      <c r="C1287" s="57" t="s">
        <v>16</v>
      </c>
      <c r="D1287" s="57" t="s">
        <v>89</v>
      </c>
      <c r="E1287" s="58" t="s">
        <v>7248</v>
      </c>
      <c r="F1287" s="57" t="s">
        <v>535</v>
      </c>
      <c r="G1287" s="58" t="s">
        <v>7374</v>
      </c>
      <c r="H1287" s="58" t="s">
        <v>2166</v>
      </c>
      <c r="I1287" s="57" t="s">
        <v>22</v>
      </c>
      <c r="J1287" s="57">
        <v>4</v>
      </c>
      <c r="K1287" s="57">
        <v>0</v>
      </c>
      <c r="M1287" s="57" t="s">
        <v>473</v>
      </c>
    </row>
    <row r="1288" s="57" customFormat="1" ht="41.4" spans="1:13">
      <c r="A1288" s="57" t="s">
        <v>7076</v>
      </c>
      <c r="B1288" s="62">
        <v>1287</v>
      </c>
      <c r="C1288" s="57" t="s">
        <v>16</v>
      </c>
      <c r="D1288" s="57" t="s">
        <v>89</v>
      </c>
      <c r="E1288" s="58" t="s">
        <v>7248</v>
      </c>
      <c r="F1288" s="57" t="s">
        <v>535</v>
      </c>
      <c r="G1288" s="58" t="s">
        <v>4876</v>
      </c>
      <c r="H1288" s="58" t="s">
        <v>2134</v>
      </c>
      <c r="I1288" s="57" t="s">
        <v>22</v>
      </c>
      <c r="J1288" s="57">
        <v>3</v>
      </c>
      <c r="K1288" s="57">
        <v>0</v>
      </c>
      <c r="M1288" s="57" t="s">
        <v>473</v>
      </c>
    </row>
    <row r="1289" s="57" customFormat="1" ht="41.4" spans="1:13">
      <c r="A1289" s="57" t="s">
        <v>7076</v>
      </c>
      <c r="B1289" s="62">
        <v>1288</v>
      </c>
      <c r="C1289" s="57" t="s">
        <v>16</v>
      </c>
      <c r="D1289" s="57" t="s">
        <v>89</v>
      </c>
      <c r="E1289" s="58" t="s">
        <v>7248</v>
      </c>
      <c r="F1289" s="57" t="s">
        <v>535</v>
      </c>
      <c r="G1289" s="58" t="s">
        <v>4877</v>
      </c>
      <c r="H1289" s="58" t="s">
        <v>2134</v>
      </c>
      <c r="I1289" s="57" t="s">
        <v>22</v>
      </c>
      <c r="J1289" s="57">
        <v>27</v>
      </c>
      <c r="K1289" s="57">
        <v>0</v>
      </c>
      <c r="M1289" s="57" t="s">
        <v>473</v>
      </c>
    </row>
    <row r="1290" s="57" customFormat="1" ht="41.4" spans="1:13">
      <c r="A1290" s="57" t="s">
        <v>7076</v>
      </c>
      <c r="B1290" s="62">
        <v>1289</v>
      </c>
      <c r="C1290" s="57" t="s">
        <v>16</v>
      </c>
      <c r="D1290" s="57" t="s">
        <v>89</v>
      </c>
      <c r="E1290" s="58" t="s">
        <v>7248</v>
      </c>
      <c r="F1290" s="57" t="s">
        <v>535</v>
      </c>
      <c r="G1290" s="58" t="s">
        <v>3050</v>
      </c>
      <c r="H1290" s="58" t="s">
        <v>2134</v>
      </c>
      <c r="I1290" s="57" t="s">
        <v>22</v>
      </c>
      <c r="J1290" s="57">
        <v>38</v>
      </c>
      <c r="K1290" s="57">
        <v>0</v>
      </c>
      <c r="M1290" s="57" t="s">
        <v>473</v>
      </c>
    </row>
    <row r="1291" s="57" customFormat="1" ht="41.4" spans="1:13">
      <c r="A1291" s="57" t="s">
        <v>7076</v>
      </c>
      <c r="B1291" s="62">
        <v>1290</v>
      </c>
      <c r="C1291" s="57" t="s">
        <v>16</v>
      </c>
      <c r="D1291" s="57" t="s">
        <v>89</v>
      </c>
      <c r="E1291" s="58" t="s">
        <v>7248</v>
      </c>
      <c r="F1291" s="57" t="s">
        <v>535</v>
      </c>
      <c r="G1291" s="58" t="s">
        <v>4879</v>
      </c>
      <c r="H1291" s="58" t="s">
        <v>2134</v>
      </c>
      <c r="I1291" s="57" t="s">
        <v>22</v>
      </c>
      <c r="J1291" s="57">
        <v>17</v>
      </c>
      <c r="K1291" s="57">
        <v>0</v>
      </c>
      <c r="M1291" s="57" t="s">
        <v>473</v>
      </c>
    </row>
    <row r="1292" s="57" customFormat="1" ht="41.4" spans="1:13">
      <c r="A1292" s="57" t="s">
        <v>7076</v>
      </c>
      <c r="B1292" s="62">
        <v>1291</v>
      </c>
      <c r="C1292" s="57" t="s">
        <v>16</v>
      </c>
      <c r="D1292" s="57" t="s">
        <v>89</v>
      </c>
      <c r="E1292" s="58" t="s">
        <v>7248</v>
      </c>
      <c r="F1292" s="57" t="s">
        <v>535</v>
      </c>
      <c r="G1292" s="58" t="s">
        <v>4856</v>
      </c>
      <c r="H1292" s="58" t="s">
        <v>4891</v>
      </c>
      <c r="I1292" s="57" t="s">
        <v>22</v>
      </c>
      <c r="J1292" s="57">
        <v>13</v>
      </c>
      <c r="K1292" s="57">
        <v>0</v>
      </c>
      <c r="M1292" s="57" t="s">
        <v>2946</v>
      </c>
    </row>
    <row r="1293" s="57" customFormat="1" ht="41.4" spans="1:13">
      <c r="A1293" s="57" t="s">
        <v>7076</v>
      </c>
      <c r="B1293" s="62">
        <v>1292</v>
      </c>
      <c r="C1293" s="57" t="s">
        <v>16</v>
      </c>
      <c r="D1293" s="57" t="s">
        <v>89</v>
      </c>
      <c r="E1293" s="58" t="s">
        <v>7248</v>
      </c>
      <c r="F1293" s="57" t="s">
        <v>535</v>
      </c>
      <c r="G1293" s="58" t="s">
        <v>4859</v>
      </c>
      <c r="H1293" s="58" t="s">
        <v>4891</v>
      </c>
      <c r="I1293" s="57" t="s">
        <v>22</v>
      </c>
      <c r="J1293" s="57">
        <v>14</v>
      </c>
      <c r="K1293" s="57">
        <v>0</v>
      </c>
      <c r="M1293" s="57" t="s">
        <v>2946</v>
      </c>
    </row>
    <row r="1294" s="57" customFormat="1" ht="41.4" spans="1:13">
      <c r="A1294" s="57" t="s">
        <v>7076</v>
      </c>
      <c r="B1294" s="62">
        <v>1293</v>
      </c>
      <c r="C1294" s="57" t="s">
        <v>16</v>
      </c>
      <c r="D1294" s="57" t="s">
        <v>89</v>
      </c>
      <c r="E1294" s="58" t="s">
        <v>7248</v>
      </c>
      <c r="F1294" s="57" t="s">
        <v>535</v>
      </c>
      <c r="G1294" s="58" t="s">
        <v>4860</v>
      </c>
      <c r="H1294" s="58" t="s">
        <v>4891</v>
      </c>
      <c r="I1294" s="57" t="s">
        <v>22</v>
      </c>
      <c r="J1294" s="57">
        <v>34</v>
      </c>
      <c r="K1294" s="57">
        <v>0</v>
      </c>
      <c r="M1294" s="57" t="s">
        <v>2946</v>
      </c>
    </row>
    <row r="1295" s="57" customFormat="1" ht="41.4" spans="1:13">
      <c r="A1295" s="57" t="s">
        <v>7076</v>
      </c>
      <c r="B1295" s="62">
        <v>1294</v>
      </c>
      <c r="C1295" s="57" t="s">
        <v>16</v>
      </c>
      <c r="D1295" s="57" t="s">
        <v>89</v>
      </c>
      <c r="E1295" s="58" t="s">
        <v>7248</v>
      </c>
      <c r="F1295" s="57" t="s">
        <v>535</v>
      </c>
      <c r="G1295" s="58" t="s">
        <v>7375</v>
      </c>
      <c r="H1295" s="58" t="s">
        <v>4891</v>
      </c>
      <c r="I1295" s="57" t="s">
        <v>22</v>
      </c>
      <c r="J1295" s="57">
        <v>1</v>
      </c>
      <c r="K1295" s="57">
        <v>0</v>
      </c>
      <c r="M1295" s="57" t="s">
        <v>2946</v>
      </c>
    </row>
    <row r="1296" s="57" customFormat="1" ht="41.4" spans="1:13">
      <c r="A1296" s="57" t="s">
        <v>7076</v>
      </c>
      <c r="B1296" s="62">
        <v>1295</v>
      </c>
      <c r="C1296" s="57" t="s">
        <v>16</v>
      </c>
      <c r="D1296" s="57" t="s">
        <v>89</v>
      </c>
      <c r="E1296" s="58" t="s">
        <v>7248</v>
      </c>
      <c r="F1296" s="57" t="s">
        <v>535</v>
      </c>
      <c r="G1296" s="58" t="s">
        <v>7376</v>
      </c>
      <c r="H1296" s="58" t="s">
        <v>2166</v>
      </c>
      <c r="I1296" s="57" t="s">
        <v>22</v>
      </c>
      <c r="J1296" s="57">
        <v>11</v>
      </c>
      <c r="K1296" s="57">
        <v>0</v>
      </c>
      <c r="M1296" s="57" t="s">
        <v>473</v>
      </c>
    </row>
    <row r="1297" s="57" customFormat="1" ht="41.4" spans="1:13">
      <c r="A1297" s="57" t="s">
        <v>7076</v>
      </c>
      <c r="B1297" s="62">
        <v>1296</v>
      </c>
      <c r="C1297" s="57" t="s">
        <v>16</v>
      </c>
      <c r="D1297" s="57" t="s">
        <v>89</v>
      </c>
      <c r="E1297" s="58" t="s">
        <v>7248</v>
      </c>
      <c r="F1297" s="57" t="s">
        <v>535</v>
      </c>
      <c r="G1297" s="58" t="s">
        <v>7377</v>
      </c>
      <c r="H1297" s="58" t="s">
        <v>2166</v>
      </c>
      <c r="I1297" s="57" t="s">
        <v>22</v>
      </c>
      <c r="J1297" s="57">
        <v>60</v>
      </c>
      <c r="K1297" s="57">
        <v>0</v>
      </c>
      <c r="M1297" s="57" t="s">
        <v>473</v>
      </c>
    </row>
    <row r="1298" s="57" customFormat="1" ht="41.4" spans="1:13">
      <c r="A1298" s="57" t="s">
        <v>7076</v>
      </c>
      <c r="B1298" s="62">
        <v>1297</v>
      </c>
      <c r="C1298" s="57" t="s">
        <v>16</v>
      </c>
      <c r="D1298" s="57" t="s">
        <v>89</v>
      </c>
      <c r="E1298" s="58" t="s">
        <v>7248</v>
      </c>
      <c r="F1298" s="57" t="s">
        <v>535</v>
      </c>
      <c r="G1298" s="58" t="s">
        <v>7378</v>
      </c>
      <c r="H1298" s="58" t="s">
        <v>2166</v>
      </c>
      <c r="I1298" s="57" t="s">
        <v>22</v>
      </c>
      <c r="J1298" s="57">
        <v>7</v>
      </c>
      <c r="K1298" s="57">
        <v>0</v>
      </c>
      <c r="M1298" s="57" t="s">
        <v>473</v>
      </c>
    </row>
    <row r="1299" s="57" customFormat="1" ht="41.4" spans="1:13">
      <c r="A1299" s="57" t="s">
        <v>7076</v>
      </c>
      <c r="B1299" s="62">
        <v>1298</v>
      </c>
      <c r="C1299" s="57" t="s">
        <v>16</v>
      </c>
      <c r="D1299" s="57" t="s">
        <v>89</v>
      </c>
      <c r="E1299" s="58" t="s">
        <v>7248</v>
      </c>
      <c r="F1299" s="57" t="s">
        <v>535</v>
      </c>
      <c r="G1299" s="58" t="s">
        <v>7379</v>
      </c>
      <c r="H1299" s="58" t="s">
        <v>2166</v>
      </c>
      <c r="I1299" s="57" t="s">
        <v>22</v>
      </c>
      <c r="J1299" s="57">
        <v>251</v>
      </c>
      <c r="K1299" s="57">
        <v>0</v>
      </c>
      <c r="M1299" s="57" t="s">
        <v>473</v>
      </c>
    </row>
    <row r="1300" s="57" customFormat="1" ht="41.4" spans="1:13">
      <c r="A1300" s="57" t="s">
        <v>7076</v>
      </c>
      <c r="B1300" s="62">
        <v>1299</v>
      </c>
      <c r="C1300" s="57" t="s">
        <v>16</v>
      </c>
      <c r="D1300" s="57" t="s">
        <v>89</v>
      </c>
      <c r="E1300" s="58" t="s">
        <v>7248</v>
      </c>
      <c r="F1300" s="57" t="s">
        <v>535</v>
      </c>
      <c r="G1300" s="58" t="s">
        <v>7380</v>
      </c>
      <c r="H1300" s="58" t="s">
        <v>2166</v>
      </c>
      <c r="I1300" s="57" t="s">
        <v>22</v>
      </c>
      <c r="J1300" s="57">
        <v>19</v>
      </c>
      <c r="K1300" s="57">
        <v>0</v>
      </c>
      <c r="M1300" s="57" t="s">
        <v>473</v>
      </c>
    </row>
    <row r="1301" s="57" customFormat="1" ht="41.4" spans="1:13">
      <c r="A1301" s="57" t="s">
        <v>7076</v>
      </c>
      <c r="B1301" s="62">
        <v>1300</v>
      </c>
      <c r="C1301" s="57" t="s">
        <v>16</v>
      </c>
      <c r="D1301" s="57" t="s">
        <v>89</v>
      </c>
      <c r="E1301" s="58" t="s">
        <v>7248</v>
      </c>
      <c r="F1301" s="57" t="s">
        <v>535</v>
      </c>
      <c r="G1301" s="58" t="s">
        <v>7381</v>
      </c>
      <c r="H1301" s="58" t="s">
        <v>2166</v>
      </c>
      <c r="I1301" s="57" t="s">
        <v>22</v>
      </c>
      <c r="J1301" s="57">
        <v>24</v>
      </c>
      <c r="K1301" s="57">
        <v>0</v>
      </c>
      <c r="M1301" s="57" t="s">
        <v>473</v>
      </c>
    </row>
    <row r="1302" s="57" customFormat="1" ht="41.4" spans="1:13">
      <c r="A1302" s="57" t="s">
        <v>7076</v>
      </c>
      <c r="B1302" s="62">
        <v>1301</v>
      </c>
      <c r="C1302" s="57" t="s">
        <v>16</v>
      </c>
      <c r="D1302" s="57" t="s">
        <v>89</v>
      </c>
      <c r="E1302" s="58" t="s">
        <v>7248</v>
      </c>
      <c r="F1302" s="57" t="s">
        <v>535</v>
      </c>
      <c r="G1302" s="58" t="s">
        <v>7382</v>
      </c>
      <c r="H1302" s="58" t="s">
        <v>2166</v>
      </c>
      <c r="I1302" s="57" t="s">
        <v>22</v>
      </c>
      <c r="J1302" s="57">
        <v>116</v>
      </c>
      <c r="K1302" s="57">
        <v>0</v>
      </c>
      <c r="M1302" s="57" t="s">
        <v>473</v>
      </c>
    </row>
    <row r="1303" s="57" customFormat="1" ht="41.4" spans="1:13">
      <c r="A1303" s="57" t="s">
        <v>7076</v>
      </c>
      <c r="B1303" s="62">
        <v>1302</v>
      </c>
      <c r="C1303" s="57" t="s">
        <v>16</v>
      </c>
      <c r="D1303" s="57" t="s">
        <v>89</v>
      </c>
      <c r="E1303" s="58" t="s">
        <v>7248</v>
      </c>
      <c r="F1303" s="57" t="s">
        <v>535</v>
      </c>
      <c r="G1303" s="58" t="s">
        <v>7383</v>
      </c>
      <c r="H1303" s="58" t="s">
        <v>2166</v>
      </c>
      <c r="I1303" s="57" t="s">
        <v>22</v>
      </c>
      <c r="J1303" s="57">
        <v>4</v>
      </c>
      <c r="K1303" s="57">
        <v>0</v>
      </c>
      <c r="M1303" s="57" t="s">
        <v>473</v>
      </c>
    </row>
    <row r="1304" s="57" customFormat="1" ht="41.4" spans="1:13">
      <c r="A1304" s="57" t="s">
        <v>7076</v>
      </c>
      <c r="B1304" s="62">
        <v>1303</v>
      </c>
      <c r="C1304" s="57" t="s">
        <v>16</v>
      </c>
      <c r="D1304" s="57" t="s">
        <v>89</v>
      </c>
      <c r="E1304" s="58" t="s">
        <v>7248</v>
      </c>
      <c r="F1304" s="57" t="s">
        <v>535</v>
      </c>
      <c r="G1304" s="58" t="s">
        <v>7384</v>
      </c>
      <c r="H1304" s="58" t="s">
        <v>649</v>
      </c>
      <c r="I1304" s="57" t="s">
        <v>22</v>
      </c>
      <c r="J1304" s="57">
        <v>10</v>
      </c>
      <c r="K1304" s="57">
        <v>0</v>
      </c>
      <c r="M1304" s="57" t="s">
        <v>473</v>
      </c>
    </row>
    <row r="1305" s="57" customFormat="1" ht="41.4" spans="1:13">
      <c r="A1305" s="57" t="s">
        <v>7076</v>
      </c>
      <c r="B1305" s="62">
        <v>1304</v>
      </c>
      <c r="C1305" s="57" t="s">
        <v>16</v>
      </c>
      <c r="D1305" s="57" t="s">
        <v>89</v>
      </c>
      <c r="E1305" s="58" t="s">
        <v>7248</v>
      </c>
      <c r="F1305" s="57" t="s">
        <v>535</v>
      </c>
      <c r="G1305" s="58" t="s">
        <v>3043</v>
      </c>
      <c r="H1305" s="58" t="s">
        <v>2134</v>
      </c>
      <c r="I1305" s="57" t="s">
        <v>22</v>
      </c>
      <c r="J1305" s="57">
        <v>6</v>
      </c>
      <c r="K1305" s="57">
        <v>0</v>
      </c>
      <c r="M1305" s="57" t="s">
        <v>473</v>
      </c>
    </row>
    <row r="1306" s="57" customFormat="1" ht="41.4" spans="1:13">
      <c r="A1306" s="57" t="s">
        <v>7076</v>
      </c>
      <c r="B1306" s="62">
        <v>1305</v>
      </c>
      <c r="C1306" s="57" t="s">
        <v>16</v>
      </c>
      <c r="D1306" s="57" t="s">
        <v>89</v>
      </c>
      <c r="E1306" s="58" t="s">
        <v>7248</v>
      </c>
      <c r="F1306" s="57" t="s">
        <v>535</v>
      </c>
      <c r="G1306" s="58" t="s">
        <v>7385</v>
      </c>
      <c r="H1306" s="58" t="s">
        <v>2134</v>
      </c>
      <c r="I1306" s="57" t="s">
        <v>22</v>
      </c>
      <c r="J1306" s="57">
        <v>31</v>
      </c>
      <c r="K1306" s="57">
        <v>0</v>
      </c>
      <c r="M1306" s="57" t="s">
        <v>473</v>
      </c>
    </row>
    <row r="1307" s="57" customFormat="1" ht="41.4" spans="1:13">
      <c r="A1307" s="57" t="s">
        <v>7076</v>
      </c>
      <c r="B1307" s="62">
        <v>1306</v>
      </c>
      <c r="C1307" s="57" t="s">
        <v>16</v>
      </c>
      <c r="D1307" s="57" t="s">
        <v>89</v>
      </c>
      <c r="E1307" s="58" t="s">
        <v>7248</v>
      </c>
      <c r="F1307" s="57" t="s">
        <v>535</v>
      </c>
      <c r="G1307" s="58" t="s">
        <v>7386</v>
      </c>
      <c r="H1307" s="58" t="s">
        <v>2134</v>
      </c>
      <c r="I1307" s="57" t="s">
        <v>22</v>
      </c>
      <c r="J1307" s="57">
        <v>2</v>
      </c>
      <c r="K1307" s="57">
        <v>0</v>
      </c>
      <c r="M1307" s="57" t="s">
        <v>473</v>
      </c>
    </row>
    <row r="1308" s="57" customFormat="1" ht="41.4" spans="1:13">
      <c r="A1308" s="57" t="s">
        <v>7076</v>
      </c>
      <c r="B1308" s="62">
        <v>1307</v>
      </c>
      <c r="C1308" s="57" t="s">
        <v>16</v>
      </c>
      <c r="D1308" s="57" t="s">
        <v>89</v>
      </c>
      <c r="E1308" s="58" t="s">
        <v>7248</v>
      </c>
      <c r="F1308" s="57" t="s">
        <v>535</v>
      </c>
      <c r="G1308" s="58" t="s">
        <v>3044</v>
      </c>
      <c r="H1308" s="58" t="s">
        <v>2638</v>
      </c>
      <c r="I1308" s="57" t="s">
        <v>22</v>
      </c>
      <c r="J1308" s="57">
        <v>15</v>
      </c>
      <c r="K1308" s="57">
        <v>0</v>
      </c>
      <c r="M1308" s="57" t="s">
        <v>473</v>
      </c>
    </row>
    <row r="1309" s="57" customFormat="1" ht="41.4" spans="1:13">
      <c r="A1309" s="57" t="s">
        <v>7076</v>
      </c>
      <c r="B1309" s="62">
        <v>1308</v>
      </c>
      <c r="C1309" s="57" t="s">
        <v>16</v>
      </c>
      <c r="D1309" s="57" t="s">
        <v>89</v>
      </c>
      <c r="E1309" s="58" t="s">
        <v>7248</v>
      </c>
      <c r="F1309" s="57" t="s">
        <v>535</v>
      </c>
      <c r="G1309" s="58" t="s">
        <v>7387</v>
      </c>
      <c r="H1309" s="58" t="s">
        <v>2638</v>
      </c>
      <c r="I1309" s="57" t="s">
        <v>22</v>
      </c>
      <c r="J1309" s="57">
        <v>30</v>
      </c>
      <c r="K1309" s="57">
        <v>0</v>
      </c>
      <c r="M1309" s="57" t="s">
        <v>473</v>
      </c>
    </row>
    <row r="1310" s="57" customFormat="1" ht="41.4" spans="1:13">
      <c r="A1310" s="57" t="s">
        <v>7076</v>
      </c>
      <c r="B1310" s="62">
        <v>1309</v>
      </c>
      <c r="C1310" s="57" t="s">
        <v>16</v>
      </c>
      <c r="D1310" s="57" t="s">
        <v>89</v>
      </c>
      <c r="E1310" s="58" t="s">
        <v>7248</v>
      </c>
      <c r="F1310" s="57" t="s">
        <v>535</v>
      </c>
      <c r="G1310" s="58" t="s">
        <v>7388</v>
      </c>
      <c r="H1310" s="58" t="s">
        <v>2638</v>
      </c>
      <c r="I1310" s="57" t="s">
        <v>22</v>
      </c>
      <c r="J1310" s="57">
        <v>44</v>
      </c>
      <c r="K1310" s="57">
        <v>0</v>
      </c>
      <c r="M1310" s="57" t="s">
        <v>473</v>
      </c>
    </row>
    <row r="1311" s="57" customFormat="1" ht="41.4" spans="1:13">
      <c r="A1311" s="57" t="s">
        <v>7076</v>
      </c>
      <c r="B1311" s="62">
        <v>1310</v>
      </c>
      <c r="C1311" s="57" t="s">
        <v>16</v>
      </c>
      <c r="D1311" s="57" t="s">
        <v>89</v>
      </c>
      <c r="E1311" s="58" t="s">
        <v>7248</v>
      </c>
      <c r="F1311" s="57" t="s">
        <v>535</v>
      </c>
      <c r="G1311" s="58" t="s">
        <v>4889</v>
      </c>
      <c r="H1311" s="58" t="s">
        <v>2638</v>
      </c>
      <c r="I1311" s="57" t="s">
        <v>22</v>
      </c>
      <c r="J1311" s="57">
        <v>6</v>
      </c>
      <c r="K1311" s="57">
        <v>0</v>
      </c>
      <c r="M1311" s="57" t="s">
        <v>473</v>
      </c>
    </row>
    <row r="1312" s="57" customFormat="1" ht="41.4" spans="1:13">
      <c r="A1312" s="57" t="s">
        <v>7076</v>
      </c>
      <c r="B1312" s="62">
        <v>1311</v>
      </c>
      <c r="C1312" s="57" t="s">
        <v>16</v>
      </c>
      <c r="D1312" s="57" t="s">
        <v>89</v>
      </c>
      <c r="E1312" s="58" t="s">
        <v>7248</v>
      </c>
      <c r="F1312" s="57" t="s">
        <v>535</v>
      </c>
      <c r="G1312" s="58" t="s">
        <v>7389</v>
      </c>
      <c r="H1312" s="58" t="s">
        <v>4893</v>
      </c>
      <c r="I1312" s="57" t="s">
        <v>22</v>
      </c>
      <c r="J1312" s="57">
        <v>7</v>
      </c>
      <c r="K1312" s="57">
        <v>0</v>
      </c>
      <c r="M1312" s="57" t="s">
        <v>2946</v>
      </c>
    </row>
    <row r="1313" s="57" customFormat="1" ht="41.4" spans="1:13">
      <c r="A1313" s="57" t="s">
        <v>7076</v>
      </c>
      <c r="B1313" s="62">
        <v>1312</v>
      </c>
      <c r="C1313" s="57" t="s">
        <v>16</v>
      </c>
      <c r="D1313" s="57" t="s">
        <v>89</v>
      </c>
      <c r="E1313" s="58" t="s">
        <v>7248</v>
      </c>
      <c r="F1313" s="57" t="s">
        <v>535</v>
      </c>
      <c r="G1313" s="58" t="s">
        <v>4877</v>
      </c>
      <c r="H1313" s="58" t="s">
        <v>2638</v>
      </c>
      <c r="I1313" s="57" t="s">
        <v>22</v>
      </c>
      <c r="J1313" s="57">
        <v>42</v>
      </c>
      <c r="K1313" s="57">
        <v>0</v>
      </c>
      <c r="M1313" s="57" t="s">
        <v>473</v>
      </c>
    </row>
    <row r="1314" s="57" customFormat="1" ht="41.4" spans="1:13">
      <c r="A1314" s="57" t="s">
        <v>7076</v>
      </c>
      <c r="B1314" s="62">
        <v>1313</v>
      </c>
      <c r="C1314" s="57" t="s">
        <v>16</v>
      </c>
      <c r="D1314" s="57" t="s">
        <v>89</v>
      </c>
      <c r="E1314" s="58" t="s">
        <v>7248</v>
      </c>
      <c r="F1314" s="57" t="s">
        <v>535</v>
      </c>
      <c r="G1314" s="58" t="s">
        <v>3050</v>
      </c>
      <c r="H1314" s="58" t="s">
        <v>2638</v>
      </c>
      <c r="I1314" s="57" t="s">
        <v>22</v>
      </c>
      <c r="J1314" s="57">
        <v>113</v>
      </c>
      <c r="K1314" s="57">
        <v>0</v>
      </c>
      <c r="M1314" s="57" t="s">
        <v>473</v>
      </c>
    </row>
    <row r="1315" s="57" customFormat="1" ht="41.4" spans="1:13">
      <c r="A1315" s="57" t="s">
        <v>7076</v>
      </c>
      <c r="B1315" s="62">
        <v>1314</v>
      </c>
      <c r="C1315" s="57" t="s">
        <v>16</v>
      </c>
      <c r="D1315" s="57" t="s">
        <v>89</v>
      </c>
      <c r="E1315" s="58" t="s">
        <v>7248</v>
      </c>
      <c r="F1315" s="57" t="s">
        <v>535</v>
      </c>
      <c r="G1315" s="58" t="s">
        <v>4879</v>
      </c>
      <c r="H1315" s="58" t="s">
        <v>2638</v>
      </c>
      <c r="I1315" s="57" t="s">
        <v>22</v>
      </c>
      <c r="J1315" s="57">
        <v>37</v>
      </c>
      <c r="K1315" s="57">
        <v>0</v>
      </c>
      <c r="M1315" s="57" t="s">
        <v>473</v>
      </c>
    </row>
    <row r="1316" s="57" customFormat="1" ht="41.4" spans="1:13">
      <c r="A1316" s="57" t="s">
        <v>7076</v>
      </c>
      <c r="B1316" s="62">
        <v>1315</v>
      </c>
      <c r="C1316" s="57" t="s">
        <v>16</v>
      </c>
      <c r="D1316" s="57" t="s">
        <v>89</v>
      </c>
      <c r="E1316" s="58" t="s">
        <v>7248</v>
      </c>
      <c r="F1316" s="57" t="s">
        <v>535</v>
      </c>
      <c r="G1316" s="58" t="s">
        <v>4880</v>
      </c>
      <c r="H1316" s="58" t="s">
        <v>2638</v>
      </c>
      <c r="I1316" s="57" t="s">
        <v>22</v>
      </c>
      <c r="J1316" s="57">
        <v>3</v>
      </c>
      <c r="K1316" s="57">
        <v>0</v>
      </c>
      <c r="M1316" s="57" t="s">
        <v>473</v>
      </c>
    </row>
    <row r="1317" s="57" customFormat="1" ht="41.4" spans="1:13">
      <c r="A1317" s="57" t="s">
        <v>7076</v>
      </c>
      <c r="B1317" s="62">
        <v>1316</v>
      </c>
      <c r="C1317" s="57" t="s">
        <v>16</v>
      </c>
      <c r="D1317" s="57" t="s">
        <v>89</v>
      </c>
      <c r="E1317" s="58" t="s">
        <v>7248</v>
      </c>
      <c r="F1317" s="57" t="s">
        <v>535</v>
      </c>
      <c r="G1317" s="58" t="s">
        <v>7390</v>
      </c>
      <c r="H1317" s="58" t="s">
        <v>3918</v>
      </c>
      <c r="I1317" s="57" t="s">
        <v>22</v>
      </c>
      <c r="J1317" s="57">
        <v>26</v>
      </c>
      <c r="K1317" s="57">
        <v>0</v>
      </c>
      <c r="M1317" s="57" t="s">
        <v>2946</v>
      </c>
    </row>
    <row r="1318" s="57" customFormat="1" ht="41.4" spans="1:13">
      <c r="A1318" s="57" t="s">
        <v>7076</v>
      </c>
      <c r="B1318" s="62">
        <v>1317</v>
      </c>
      <c r="C1318" s="57" t="s">
        <v>16</v>
      </c>
      <c r="D1318" s="57" t="s">
        <v>89</v>
      </c>
      <c r="E1318" s="58" t="s">
        <v>7248</v>
      </c>
      <c r="F1318" s="57" t="s">
        <v>535</v>
      </c>
      <c r="G1318" s="58" t="s">
        <v>7391</v>
      </c>
      <c r="H1318" s="58" t="s">
        <v>3918</v>
      </c>
      <c r="I1318" s="57" t="s">
        <v>22</v>
      </c>
      <c r="J1318" s="57">
        <v>24</v>
      </c>
      <c r="K1318" s="57">
        <v>0</v>
      </c>
      <c r="M1318" s="57" t="s">
        <v>2946</v>
      </c>
    </row>
    <row r="1319" s="57" customFormat="1" ht="41.4" spans="1:13">
      <c r="A1319" s="57" t="s">
        <v>7076</v>
      </c>
      <c r="B1319" s="62">
        <v>1318</v>
      </c>
      <c r="C1319" s="57" t="s">
        <v>16</v>
      </c>
      <c r="D1319" s="57" t="s">
        <v>89</v>
      </c>
      <c r="E1319" s="58" t="s">
        <v>7248</v>
      </c>
      <c r="F1319" s="57" t="s">
        <v>535</v>
      </c>
      <c r="G1319" s="58" t="s">
        <v>7392</v>
      </c>
      <c r="H1319" s="58" t="s">
        <v>3918</v>
      </c>
      <c r="I1319" s="57" t="s">
        <v>22</v>
      </c>
      <c r="J1319" s="57">
        <v>10</v>
      </c>
      <c r="K1319" s="57">
        <v>0</v>
      </c>
      <c r="M1319" s="57" t="s">
        <v>2946</v>
      </c>
    </row>
    <row r="1320" s="57" customFormat="1" ht="41.4" spans="1:13">
      <c r="A1320" s="57" t="s">
        <v>7076</v>
      </c>
      <c r="B1320" s="62">
        <v>1319</v>
      </c>
      <c r="C1320" s="57" t="s">
        <v>16</v>
      </c>
      <c r="D1320" s="57" t="s">
        <v>89</v>
      </c>
      <c r="E1320" s="58" t="s">
        <v>7248</v>
      </c>
      <c r="F1320" s="57" t="s">
        <v>535</v>
      </c>
      <c r="G1320" s="58" t="s">
        <v>7390</v>
      </c>
      <c r="H1320" s="58" t="s">
        <v>3913</v>
      </c>
      <c r="I1320" s="57" t="s">
        <v>22</v>
      </c>
      <c r="J1320" s="57">
        <v>15</v>
      </c>
      <c r="K1320" s="57">
        <v>0</v>
      </c>
      <c r="M1320" s="57" t="s">
        <v>2946</v>
      </c>
    </row>
    <row r="1321" s="57" customFormat="1" ht="41.4" spans="1:13">
      <c r="A1321" s="57" t="s">
        <v>7076</v>
      </c>
      <c r="B1321" s="62">
        <v>1320</v>
      </c>
      <c r="C1321" s="57" t="s">
        <v>16</v>
      </c>
      <c r="D1321" s="57" t="s">
        <v>89</v>
      </c>
      <c r="E1321" s="58" t="s">
        <v>7248</v>
      </c>
      <c r="F1321" s="57" t="s">
        <v>535</v>
      </c>
      <c r="G1321" s="58" t="s">
        <v>7393</v>
      </c>
      <c r="H1321" s="58" t="s">
        <v>3913</v>
      </c>
      <c r="I1321" s="57" t="s">
        <v>22</v>
      </c>
      <c r="J1321" s="57">
        <v>90</v>
      </c>
      <c r="K1321" s="57">
        <v>0</v>
      </c>
      <c r="M1321" s="57" t="s">
        <v>2946</v>
      </c>
    </row>
    <row r="1322" s="57" customFormat="1" ht="41.4" spans="1:13">
      <c r="A1322" s="57" t="s">
        <v>7076</v>
      </c>
      <c r="B1322" s="62">
        <v>1321</v>
      </c>
      <c r="C1322" s="57" t="s">
        <v>16</v>
      </c>
      <c r="D1322" s="57" t="s">
        <v>89</v>
      </c>
      <c r="E1322" s="58" t="s">
        <v>7248</v>
      </c>
      <c r="F1322" s="57" t="s">
        <v>535</v>
      </c>
      <c r="G1322" s="58" t="s">
        <v>7391</v>
      </c>
      <c r="H1322" s="58" t="s">
        <v>3913</v>
      </c>
      <c r="I1322" s="57" t="s">
        <v>22</v>
      </c>
      <c r="J1322" s="57">
        <v>36</v>
      </c>
      <c r="K1322" s="57">
        <v>0</v>
      </c>
      <c r="M1322" s="57" t="s">
        <v>2946</v>
      </c>
    </row>
    <row r="1323" s="57" customFormat="1" ht="41.4" spans="1:13">
      <c r="A1323" s="57" t="s">
        <v>7076</v>
      </c>
      <c r="B1323" s="62">
        <v>1322</v>
      </c>
      <c r="C1323" s="57" t="s">
        <v>16</v>
      </c>
      <c r="D1323" s="57" t="s">
        <v>89</v>
      </c>
      <c r="E1323" s="58" t="s">
        <v>7248</v>
      </c>
      <c r="F1323" s="57" t="s">
        <v>535</v>
      </c>
      <c r="G1323" s="58" t="s">
        <v>7392</v>
      </c>
      <c r="H1323" s="58" t="s">
        <v>3913</v>
      </c>
      <c r="I1323" s="57" t="s">
        <v>22</v>
      </c>
      <c r="J1323" s="57">
        <v>17</v>
      </c>
      <c r="K1323" s="57">
        <v>0</v>
      </c>
      <c r="M1323" s="57" t="s">
        <v>2946</v>
      </c>
    </row>
    <row r="1324" s="57" customFormat="1" ht="41.4" spans="1:13">
      <c r="A1324" s="57" t="s">
        <v>7076</v>
      </c>
      <c r="B1324" s="62">
        <v>1323</v>
      </c>
      <c r="C1324" s="57" t="s">
        <v>16</v>
      </c>
      <c r="D1324" s="57" t="s">
        <v>89</v>
      </c>
      <c r="E1324" s="58" t="s">
        <v>7248</v>
      </c>
      <c r="F1324" s="57" t="s">
        <v>535</v>
      </c>
      <c r="G1324" s="58" t="s">
        <v>7394</v>
      </c>
      <c r="H1324" s="58" t="s">
        <v>2369</v>
      </c>
      <c r="I1324" s="57" t="s">
        <v>22</v>
      </c>
      <c r="J1324" s="57">
        <v>14</v>
      </c>
      <c r="K1324" s="57">
        <v>0</v>
      </c>
      <c r="M1324" s="57" t="s">
        <v>2946</v>
      </c>
    </row>
    <row r="1325" s="57" customFormat="1" ht="41.4" spans="1:13">
      <c r="A1325" s="57" t="s">
        <v>7076</v>
      </c>
      <c r="B1325" s="62">
        <v>1324</v>
      </c>
      <c r="C1325" s="57" t="s">
        <v>16</v>
      </c>
      <c r="D1325" s="57" t="s">
        <v>89</v>
      </c>
      <c r="E1325" s="58" t="s">
        <v>7248</v>
      </c>
      <c r="F1325" s="57" t="s">
        <v>535</v>
      </c>
      <c r="G1325" s="58" t="s">
        <v>7395</v>
      </c>
      <c r="H1325" s="58" t="s">
        <v>2369</v>
      </c>
      <c r="I1325" s="57" t="s">
        <v>22</v>
      </c>
      <c r="J1325" s="57">
        <v>2</v>
      </c>
      <c r="K1325" s="57">
        <v>0</v>
      </c>
      <c r="M1325" s="57" t="s">
        <v>2946</v>
      </c>
    </row>
    <row r="1326" s="57" customFormat="1" ht="41.4" spans="1:13">
      <c r="A1326" s="57" t="s">
        <v>7076</v>
      </c>
      <c r="B1326" s="62">
        <v>1325</v>
      </c>
      <c r="C1326" s="57" t="s">
        <v>16</v>
      </c>
      <c r="D1326" s="57" t="s">
        <v>89</v>
      </c>
      <c r="E1326" s="58" t="s">
        <v>7248</v>
      </c>
      <c r="F1326" s="57" t="s">
        <v>535</v>
      </c>
      <c r="G1326" s="58" t="s">
        <v>2368</v>
      </c>
      <c r="H1326" s="58" t="s">
        <v>2369</v>
      </c>
      <c r="I1326" s="57" t="s">
        <v>22</v>
      </c>
      <c r="J1326" s="57">
        <v>56</v>
      </c>
      <c r="K1326" s="57">
        <v>0</v>
      </c>
      <c r="M1326" s="57" t="s">
        <v>2946</v>
      </c>
    </row>
    <row r="1327" s="57" customFormat="1" ht="41.4" spans="1:13">
      <c r="A1327" s="57" t="s">
        <v>7076</v>
      </c>
      <c r="B1327" s="62">
        <v>1326</v>
      </c>
      <c r="C1327" s="57" t="s">
        <v>16</v>
      </c>
      <c r="D1327" s="57" t="s">
        <v>89</v>
      </c>
      <c r="E1327" s="58" t="s">
        <v>7248</v>
      </c>
      <c r="F1327" s="57" t="s">
        <v>535</v>
      </c>
      <c r="G1327" s="58" t="s">
        <v>7396</v>
      </c>
      <c r="H1327" s="58" t="s">
        <v>2369</v>
      </c>
      <c r="I1327" s="57" t="s">
        <v>22</v>
      </c>
      <c r="J1327" s="57">
        <v>9</v>
      </c>
      <c r="K1327" s="57">
        <v>0</v>
      </c>
      <c r="M1327" s="57" t="s">
        <v>2946</v>
      </c>
    </row>
    <row r="1328" s="57" customFormat="1" ht="41.4" spans="1:13">
      <c r="A1328" s="57" t="s">
        <v>7076</v>
      </c>
      <c r="B1328" s="62">
        <v>1327</v>
      </c>
      <c r="C1328" s="57" t="s">
        <v>16</v>
      </c>
      <c r="D1328" s="57" t="s">
        <v>89</v>
      </c>
      <c r="E1328" s="58" t="s">
        <v>7248</v>
      </c>
      <c r="F1328" s="57" t="s">
        <v>535</v>
      </c>
      <c r="G1328" s="58" t="s">
        <v>7397</v>
      </c>
      <c r="H1328" s="58" t="s">
        <v>2166</v>
      </c>
      <c r="I1328" s="57" t="s">
        <v>22</v>
      </c>
      <c r="J1328" s="57">
        <v>3</v>
      </c>
      <c r="K1328" s="57">
        <v>0</v>
      </c>
      <c r="M1328" s="57" t="s">
        <v>473</v>
      </c>
    </row>
    <row r="1329" s="57" customFormat="1" ht="41.4" spans="1:13">
      <c r="A1329" s="57" t="s">
        <v>7076</v>
      </c>
      <c r="B1329" s="62">
        <v>1328</v>
      </c>
      <c r="C1329" s="57" t="s">
        <v>16</v>
      </c>
      <c r="D1329" s="57" t="s">
        <v>89</v>
      </c>
      <c r="E1329" s="58" t="s">
        <v>7248</v>
      </c>
      <c r="F1329" s="57" t="s">
        <v>535</v>
      </c>
      <c r="G1329" s="58" t="s">
        <v>7398</v>
      </c>
      <c r="H1329" s="58" t="s">
        <v>2166</v>
      </c>
      <c r="I1329" s="57" t="s">
        <v>22</v>
      </c>
      <c r="J1329" s="57">
        <v>10</v>
      </c>
      <c r="K1329" s="57">
        <v>0</v>
      </c>
      <c r="M1329" s="57" t="s">
        <v>473</v>
      </c>
    </row>
    <row r="1330" s="57" customFormat="1" ht="41.4" spans="1:13">
      <c r="A1330" s="57" t="s">
        <v>7076</v>
      </c>
      <c r="B1330" s="62">
        <v>1329</v>
      </c>
      <c r="C1330" s="57" t="s">
        <v>16</v>
      </c>
      <c r="D1330" s="57" t="s">
        <v>89</v>
      </c>
      <c r="E1330" s="58" t="s">
        <v>7248</v>
      </c>
      <c r="F1330" s="57" t="s">
        <v>535</v>
      </c>
      <c r="G1330" s="58" t="s">
        <v>3041</v>
      </c>
      <c r="H1330" s="58" t="s">
        <v>2638</v>
      </c>
      <c r="I1330" s="57" t="s">
        <v>22</v>
      </c>
      <c r="J1330" s="57">
        <v>2</v>
      </c>
      <c r="K1330" s="57">
        <v>0</v>
      </c>
      <c r="M1330" s="57" t="s">
        <v>473</v>
      </c>
    </row>
    <row r="1331" s="57" customFormat="1" ht="41.4" spans="1:13">
      <c r="A1331" s="57" t="s">
        <v>7076</v>
      </c>
      <c r="B1331" s="62">
        <v>1330</v>
      </c>
      <c r="C1331" s="57" t="s">
        <v>16</v>
      </c>
      <c r="D1331" s="57" t="s">
        <v>89</v>
      </c>
      <c r="E1331" s="58" t="s">
        <v>7248</v>
      </c>
      <c r="F1331" s="57" t="s">
        <v>535</v>
      </c>
      <c r="G1331" s="58" t="s">
        <v>7399</v>
      </c>
      <c r="H1331" s="58" t="s">
        <v>2166</v>
      </c>
      <c r="I1331" s="57" t="s">
        <v>22</v>
      </c>
      <c r="J1331" s="57">
        <v>24</v>
      </c>
      <c r="K1331" s="57">
        <v>0</v>
      </c>
      <c r="M1331" s="57" t="s">
        <v>473</v>
      </c>
    </row>
    <row r="1332" s="57" customFormat="1" ht="41.4" spans="1:13">
      <c r="A1332" s="57" t="s">
        <v>7076</v>
      </c>
      <c r="B1332" s="62">
        <v>1331</v>
      </c>
      <c r="C1332" s="57" t="s">
        <v>16</v>
      </c>
      <c r="D1332" s="57" t="s">
        <v>89</v>
      </c>
      <c r="E1332" s="58" t="s">
        <v>7248</v>
      </c>
      <c r="F1332" s="57" t="s">
        <v>535</v>
      </c>
      <c r="G1332" s="58" t="s">
        <v>7400</v>
      </c>
      <c r="H1332" s="58" t="s">
        <v>2166</v>
      </c>
      <c r="I1332" s="57" t="s">
        <v>22</v>
      </c>
      <c r="J1332" s="57">
        <v>22</v>
      </c>
      <c r="K1332" s="57">
        <v>0</v>
      </c>
      <c r="M1332" s="57" t="s">
        <v>473</v>
      </c>
    </row>
    <row r="1333" s="57" customFormat="1" ht="41.4" spans="1:13">
      <c r="A1333" s="57" t="s">
        <v>7076</v>
      </c>
      <c r="B1333" s="62">
        <v>1332</v>
      </c>
      <c r="C1333" s="57" t="s">
        <v>16</v>
      </c>
      <c r="D1333" s="57" t="s">
        <v>89</v>
      </c>
      <c r="E1333" s="58" t="s">
        <v>7248</v>
      </c>
      <c r="F1333" s="57" t="s">
        <v>535</v>
      </c>
      <c r="G1333" s="58" t="s">
        <v>7401</v>
      </c>
      <c r="H1333" s="58" t="s">
        <v>2166</v>
      </c>
      <c r="I1333" s="57" t="s">
        <v>22</v>
      </c>
      <c r="J1333" s="57">
        <v>70</v>
      </c>
      <c r="K1333" s="57">
        <v>0</v>
      </c>
      <c r="M1333" s="57" t="s">
        <v>473</v>
      </c>
    </row>
    <row r="1334" s="57" customFormat="1" ht="41.4" spans="1:13">
      <c r="A1334" s="57" t="s">
        <v>7076</v>
      </c>
      <c r="B1334" s="62">
        <v>1333</v>
      </c>
      <c r="C1334" s="57" t="s">
        <v>16</v>
      </c>
      <c r="D1334" s="57" t="s">
        <v>89</v>
      </c>
      <c r="E1334" s="58" t="s">
        <v>7248</v>
      </c>
      <c r="F1334" s="57" t="s">
        <v>535</v>
      </c>
      <c r="G1334" s="58" t="s">
        <v>7402</v>
      </c>
      <c r="H1334" s="58" t="s">
        <v>2166</v>
      </c>
      <c r="I1334" s="57" t="s">
        <v>22</v>
      </c>
      <c r="J1334" s="57">
        <v>17</v>
      </c>
      <c r="K1334" s="57">
        <v>0</v>
      </c>
      <c r="M1334" s="57" t="s">
        <v>473</v>
      </c>
    </row>
    <row r="1335" s="57" customFormat="1" ht="41.4" spans="1:13">
      <c r="A1335" s="57" t="s">
        <v>7076</v>
      </c>
      <c r="B1335" s="62">
        <v>1334</v>
      </c>
      <c r="C1335" s="57" t="s">
        <v>16</v>
      </c>
      <c r="D1335" s="57" t="s">
        <v>89</v>
      </c>
      <c r="E1335" s="58" t="s">
        <v>7248</v>
      </c>
      <c r="F1335" s="57" t="s">
        <v>535</v>
      </c>
      <c r="G1335" s="58" t="s">
        <v>4886</v>
      </c>
      <c r="H1335" s="58" t="s">
        <v>2134</v>
      </c>
      <c r="I1335" s="57" t="s">
        <v>22</v>
      </c>
      <c r="J1335" s="57">
        <v>2</v>
      </c>
      <c r="K1335" s="57">
        <v>0</v>
      </c>
      <c r="M1335" s="57" t="s">
        <v>473</v>
      </c>
    </row>
    <row r="1336" s="57" customFormat="1" ht="41.4" spans="1:13">
      <c r="A1336" s="57" t="s">
        <v>7076</v>
      </c>
      <c r="B1336" s="62">
        <v>1335</v>
      </c>
      <c r="C1336" s="57" t="s">
        <v>16</v>
      </c>
      <c r="D1336" s="57" t="s">
        <v>89</v>
      </c>
      <c r="E1336" s="58" t="s">
        <v>7248</v>
      </c>
      <c r="F1336" s="57" t="s">
        <v>535</v>
      </c>
      <c r="G1336" s="58" t="s">
        <v>4886</v>
      </c>
      <c r="H1336" s="58" t="s">
        <v>2638</v>
      </c>
      <c r="I1336" s="57" t="s">
        <v>22</v>
      </c>
      <c r="J1336" s="57">
        <v>7</v>
      </c>
      <c r="K1336" s="57">
        <v>0</v>
      </c>
      <c r="M1336" s="57" t="s">
        <v>473</v>
      </c>
    </row>
    <row r="1337" s="57" customFormat="1" ht="41.4" spans="1:13">
      <c r="A1337" s="57" t="s">
        <v>7076</v>
      </c>
      <c r="B1337" s="62">
        <v>1336</v>
      </c>
      <c r="C1337" s="57" t="s">
        <v>16</v>
      </c>
      <c r="D1337" s="57" t="s">
        <v>89</v>
      </c>
      <c r="E1337" s="58" t="s">
        <v>7248</v>
      </c>
      <c r="F1337" s="57" t="s">
        <v>535</v>
      </c>
      <c r="G1337" s="58" t="s">
        <v>7403</v>
      </c>
      <c r="H1337" s="58" t="s">
        <v>2166</v>
      </c>
      <c r="I1337" s="57" t="s">
        <v>22</v>
      </c>
      <c r="J1337" s="57">
        <v>10</v>
      </c>
      <c r="K1337" s="57">
        <v>0</v>
      </c>
      <c r="M1337" s="57" t="s">
        <v>473</v>
      </c>
    </row>
    <row r="1338" s="57" customFormat="1" ht="41.4" spans="1:13">
      <c r="A1338" s="57" t="s">
        <v>7076</v>
      </c>
      <c r="B1338" s="62">
        <v>1337</v>
      </c>
      <c r="C1338" s="57" t="s">
        <v>16</v>
      </c>
      <c r="D1338" s="57" t="s">
        <v>89</v>
      </c>
      <c r="E1338" s="58" t="s">
        <v>7248</v>
      </c>
      <c r="F1338" s="57" t="s">
        <v>535</v>
      </c>
      <c r="G1338" s="58" t="s">
        <v>7404</v>
      </c>
      <c r="H1338" s="58" t="s">
        <v>2166</v>
      </c>
      <c r="I1338" s="57" t="s">
        <v>22</v>
      </c>
      <c r="J1338" s="57">
        <v>13</v>
      </c>
      <c r="K1338" s="57">
        <v>0</v>
      </c>
      <c r="M1338" s="57" t="s">
        <v>473</v>
      </c>
    </row>
    <row r="1339" s="57" customFormat="1" ht="41.4" spans="1:13">
      <c r="A1339" s="57" t="s">
        <v>7076</v>
      </c>
      <c r="B1339" s="62">
        <v>1338</v>
      </c>
      <c r="C1339" s="57" t="s">
        <v>16</v>
      </c>
      <c r="D1339" s="57" t="s">
        <v>89</v>
      </c>
      <c r="E1339" s="58" t="s">
        <v>7248</v>
      </c>
      <c r="F1339" s="57" t="s">
        <v>535</v>
      </c>
      <c r="G1339" s="58" t="s">
        <v>7405</v>
      </c>
      <c r="H1339" s="58" t="s">
        <v>2166</v>
      </c>
      <c r="I1339" s="57" t="s">
        <v>22</v>
      </c>
      <c r="J1339" s="57">
        <v>70</v>
      </c>
      <c r="K1339" s="57">
        <v>0</v>
      </c>
      <c r="M1339" s="57" t="s">
        <v>473</v>
      </c>
    </row>
    <row r="1340" s="57" customFormat="1" ht="41.4" spans="1:13">
      <c r="A1340" s="57" t="s">
        <v>7076</v>
      </c>
      <c r="B1340" s="62">
        <v>1339</v>
      </c>
      <c r="C1340" s="57" t="s">
        <v>16</v>
      </c>
      <c r="D1340" s="57" t="s">
        <v>89</v>
      </c>
      <c r="E1340" s="58" t="s">
        <v>7248</v>
      </c>
      <c r="F1340" s="57" t="s">
        <v>535</v>
      </c>
      <c r="G1340" s="58" t="s">
        <v>7406</v>
      </c>
      <c r="H1340" s="58" t="s">
        <v>2166</v>
      </c>
      <c r="I1340" s="57" t="s">
        <v>22</v>
      </c>
      <c r="J1340" s="57">
        <v>11</v>
      </c>
      <c r="K1340" s="57">
        <v>0</v>
      </c>
      <c r="M1340" s="57" t="s">
        <v>473</v>
      </c>
    </row>
    <row r="1341" s="57" customFormat="1" ht="41.4" spans="1:13">
      <c r="A1341" s="57" t="s">
        <v>7076</v>
      </c>
      <c r="B1341" s="62">
        <v>1340</v>
      </c>
      <c r="C1341" s="57" t="s">
        <v>16</v>
      </c>
      <c r="D1341" s="57" t="s">
        <v>89</v>
      </c>
      <c r="E1341" s="58" t="s">
        <v>7248</v>
      </c>
      <c r="F1341" s="57" t="s">
        <v>535</v>
      </c>
      <c r="G1341" s="58" t="s">
        <v>7407</v>
      </c>
      <c r="H1341" s="58" t="s">
        <v>649</v>
      </c>
      <c r="I1341" s="57" t="s">
        <v>22</v>
      </c>
      <c r="J1341" s="57">
        <v>4</v>
      </c>
      <c r="K1341" s="57">
        <v>0</v>
      </c>
      <c r="M1341" s="57" t="s">
        <v>473</v>
      </c>
    </row>
    <row r="1342" s="57" customFormat="1" ht="41.4" spans="1:13">
      <c r="A1342" s="57" t="s">
        <v>7076</v>
      </c>
      <c r="B1342" s="62">
        <v>1341</v>
      </c>
      <c r="C1342" s="57" t="s">
        <v>16</v>
      </c>
      <c r="D1342" s="57" t="s">
        <v>89</v>
      </c>
      <c r="E1342" s="58" t="s">
        <v>7248</v>
      </c>
      <c r="F1342" s="57" t="s">
        <v>535</v>
      </c>
      <c r="G1342" s="58" t="s">
        <v>7408</v>
      </c>
      <c r="H1342" s="58" t="s">
        <v>649</v>
      </c>
      <c r="I1342" s="57" t="s">
        <v>22</v>
      </c>
      <c r="J1342" s="57">
        <v>4</v>
      </c>
      <c r="K1342" s="57">
        <v>0</v>
      </c>
      <c r="M1342" s="57" t="s">
        <v>473</v>
      </c>
    </row>
    <row r="1343" s="57" customFormat="1" ht="41.4" spans="1:13">
      <c r="A1343" s="57" t="s">
        <v>7076</v>
      </c>
      <c r="B1343" s="62">
        <v>1342</v>
      </c>
      <c r="C1343" s="57" t="s">
        <v>16</v>
      </c>
      <c r="D1343" s="57" t="s">
        <v>89</v>
      </c>
      <c r="E1343" s="58" t="s">
        <v>7248</v>
      </c>
      <c r="F1343" s="57" t="s">
        <v>535</v>
      </c>
      <c r="G1343" s="58" t="s">
        <v>7409</v>
      </c>
      <c r="H1343" s="58" t="s">
        <v>2134</v>
      </c>
      <c r="I1343" s="57" t="s">
        <v>22</v>
      </c>
      <c r="J1343" s="57">
        <v>2</v>
      </c>
      <c r="K1343" s="57">
        <v>0</v>
      </c>
      <c r="M1343" s="57" t="s">
        <v>473</v>
      </c>
    </row>
    <row r="1344" s="57" customFormat="1" ht="41.4" spans="1:13">
      <c r="A1344" s="57" t="s">
        <v>7076</v>
      </c>
      <c r="B1344" s="62">
        <v>1343</v>
      </c>
      <c r="C1344" s="57" t="s">
        <v>16</v>
      </c>
      <c r="D1344" s="57" t="s">
        <v>89</v>
      </c>
      <c r="E1344" s="58" t="s">
        <v>7248</v>
      </c>
      <c r="F1344" s="57" t="s">
        <v>535</v>
      </c>
      <c r="G1344" s="58" t="s">
        <v>2243</v>
      </c>
      <c r="H1344" s="58" t="s">
        <v>2638</v>
      </c>
      <c r="I1344" s="57" t="s">
        <v>22</v>
      </c>
      <c r="J1344" s="57">
        <v>8</v>
      </c>
      <c r="K1344" s="57">
        <v>0</v>
      </c>
      <c r="M1344" s="57" t="s">
        <v>473</v>
      </c>
    </row>
    <row r="1345" s="57" customFormat="1" ht="41.4" spans="1:13">
      <c r="A1345" s="57" t="s">
        <v>7076</v>
      </c>
      <c r="B1345" s="62">
        <v>1344</v>
      </c>
      <c r="C1345" s="57" t="s">
        <v>16</v>
      </c>
      <c r="D1345" s="57" t="s">
        <v>89</v>
      </c>
      <c r="E1345" s="58" t="s">
        <v>7248</v>
      </c>
      <c r="F1345" s="57" t="s">
        <v>535</v>
      </c>
      <c r="G1345" s="58" t="s">
        <v>7409</v>
      </c>
      <c r="H1345" s="58" t="s">
        <v>2638</v>
      </c>
      <c r="I1345" s="57" t="s">
        <v>22</v>
      </c>
      <c r="J1345" s="57">
        <v>7</v>
      </c>
      <c r="K1345" s="57">
        <v>0</v>
      </c>
      <c r="M1345" s="57" t="s">
        <v>473</v>
      </c>
    </row>
    <row r="1346" s="57" customFormat="1" ht="41.4" spans="1:13">
      <c r="A1346" s="57" t="s">
        <v>7076</v>
      </c>
      <c r="B1346" s="62">
        <v>1345</v>
      </c>
      <c r="C1346" s="57" t="s">
        <v>16</v>
      </c>
      <c r="D1346" s="57" t="s">
        <v>89</v>
      </c>
      <c r="E1346" s="58" t="s">
        <v>7248</v>
      </c>
      <c r="F1346" s="57" t="s">
        <v>535</v>
      </c>
      <c r="G1346" s="58" t="s">
        <v>2192</v>
      </c>
      <c r="H1346" s="58" t="s">
        <v>2638</v>
      </c>
      <c r="I1346" s="57" t="s">
        <v>22</v>
      </c>
      <c r="J1346" s="57">
        <v>24</v>
      </c>
      <c r="K1346" s="57">
        <v>0</v>
      </c>
      <c r="M1346" s="57" t="s">
        <v>473</v>
      </c>
    </row>
    <row r="1347" s="57" customFormat="1" ht="41.4" spans="1:13">
      <c r="A1347" s="57" t="s">
        <v>7076</v>
      </c>
      <c r="B1347" s="62">
        <v>1346</v>
      </c>
      <c r="C1347" s="57" t="s">
        <v>16</v>
      </c>
      <c r="D1347" s="57" t="s">
        <v>89</v>
      </c>
      <c r="E1347" s="58" t="s">
        <v>7248</v>
      </c>
      <c r="F1347" s="57" t="s">
        <v>3813</v>
      </c>
      <c r="G1347" s="58" t="s">
        <v>7410</v>
      </c>
      <c r="H1347" s="58" t="s">
        <v>2369</v>
      </c>
      <c r="I1347" s="57" t="s">
        <v>22</v>
      </c>
      <c r="J1347" s="57">
        <v>12</v>
      </c>
      <c r="K1347" s="57">
        <v>0</v>
      </c>
      <c r="M1347" s="57" t="s">
        <v>2946</v>
      </c>
    </row>
    <row r="1348" s="57" customFormat="1" ht="41.4" spans="1:13">
      <c r="A1348" s="57" t="s">
        <v>7076</v>
      </c>
      <c r="B1348" s="62">
        <v>1347</v>
      </c>
      <c r="C1348" s="57" t="s">
        <v>16</v>
      </c>
      <c r="D1348" s="57" t="s">
        <v>89</v>
      </c>
      <c r="E1348" s="58" t="s">
        <v>7248</v>
      </c>
      <c r="F1348" s="57" t="s">
        <v>3813</v>
      </c>
      <c r="G1348" s="58" t="s">
        <v>7411</v>
      </c>
      <c r="H1348" s="58" t="s">
        <v>2369</v>
      </c>
      <c r="I1348" s="57" t="s">
        <v>22</v>
      </c>
      <c r="J1348" s="57">
        <v>9</v>
      </c>
      <c r="K1348" s="57">
        <v>0</v>
      </c>
      <c r="M1348" s="57" t="s">
        <v>2946</v>
      </c>
    </row>
    <row r="1349" s="57" customFormat="1" ht="41.4" spans="1:13">
      <c r="A1349" s="57" t="s">
        <v>7076</v>
      </c>
      <c r="B1349" s="62">
        <v>1348</v>
      </c>
      <c r="C1349" s="57" t="s">
        <v>16</v>
      </c>
      <c r="D1349" s="57" t="s">
        <v>89</v>
      </c>
      <c r="E1349" s="58" t="s">
        <v>7248</v>
      </c>
      <c r="F1349" s="57" t="s">
        <v>3813</v>
      </c>
      <c r="G1349" s="58" t="s">
        <v>7412</v>
      </c>
      <c r="H1349" s="58" t="s">
        <v>2166</v>
      </c>
      <c r="I1349" s="57" t="s">
        <v>22</v>
      </c>
      <c r="J1349" s="57">
        <v>5</v>
      </c>
      <c r="K1349" s="57">
        <v>0</v>
      </c>
      <c r="M1349" s="57" t="s">
        <v>473</v>
      </c>
    </row>
    <row r="1350" s="57" customFormat="1" ht="41.4" spans="1:13">
      <c r="A1350" s="57" t="s">
        <v>7076</v>
      </c>
      <c r="B1350" s="62">
        <v>1349</v>
      </c>
      <c r="C1350" s="57" t="s">
        <v>16</v>
      </c>
      <c r="D1350" s="57" t="s">
        <v>89</v>
      </c>
      <c r="E1350" s="58" t="s">
        <v>7248</v>
      </c>
      <c r="F1350" s="57" t="s">
        <v>3813</v>
      </c>
      <c r="G1350" s="58" t="s">
        <v>7413</v>
      </c>
      <c r="H1350" s="58" t="s">
        <v>2166</v>
      </c>
      <c r="I1350" s="57" t="s">
        <v>22</v>
      </c>
      <c r="J1350" s="57">
        <v>48</v>
      </c>
      <c r="K1350" s="57">
        <v>0</v>
      </c>
      <c r="M1350" s="57" t="s">
        <v>473</v>
      </c>
    </row>
    <row r="1351" s="57" customFormat="1" ht="41.4" spans="1:13">
      <c r="A1351" s="57" t="s">
        <v>7076</v>
      </c>
      <c r="B1351" s="62">
        <v>1350</v>
      </c>
      <c r="C1351" s="57" t="s">
        <v>16</v>
      </c>
      <c r="D1351" s="57" t="s">
        <v>89</v>
      </c>
      <c r="E1351" s="58" t="s">
        <v>7248</v>
      </c>
      <c r="F1351" s="57" t="s">
        <v>3813</v>
      </c>
      <c r="G1351" s="58" t="s">
        <v>7414</v>
      </c>
      <c r="H1351" s="58" t="s">
        <v>2166</v>
      </c>
      <c r="I1351" s="57" t="s">
        <v>22</v>
      </c>
      <c r="J1351" s="57">
        <v>2</v>
      </c>
      <c r="K1351" s="57">
        <v>0</v>
      </c>
      <c r="M1351" s="57" t="s">
        <v>473</v>
      </c>
    </row>
    <row r="1352" s="57" customFormat="1" ht="41.4" spans="1:13">
      <c r="A1352" s="57" t="s">
        <v>7076</v>
      </c>
      <c r="B1352" s="62">
        <v>1351</v>
      </c>
      <c r="C1352" s="57" t="s">
        <v>16</v>
      </c>
      <c r="D1352" s="57" t="s">
        <v>89</v>
      </c>
      <c r="E1352" s="58" t="s">
        <v>7248</v>
      </c>
      <c r="F1352" s="57" t="s">
        <v>3813</v>
      </c>
      <c r="G1352" s="58" t="s">
        <v>7415</v>
      </c>
      <c r="H1352" s="58" t="s">
        <v>2166</v>
      </c>
      <c r="I1352" s="57" t="s">
        <v>22</v>
      </c>
      <c r="J1352" s="57">
        <v>10</v>
      </c>
      <c r="K1352" s="57">
        <v>0</v>
      </c>
      <c r="M1352" s="57" t="s">
        <v>473</v>
      </c>
    </row>
    <row r="1353" s="57" customFormat="1" ht="41.4" spans="1:13">
      <c r="A1353" s="57" t="s">
        <v>7076</v>
      </c>
      <c r="B1353" s="62">
        <v>1352</v>
      </c>
      <c r="C1353" s="57" t="s">
        <v>16</v>
      </c>
      <c r="D1353" s="57" t="s">
        <v>89</v>
      </c>
      <c r="E1353" s="58" t="s">
        <v>7248</v>
      </c>
      <c r="F1353" s="57" t="s">
        <v>3813</v>
      </c>
      <c r="G1353" s="58" t="s">
        <v>7416</v>
      </c>
      <c r="H1353" s="58" t="s">
        <v>2166</v>
      </c>
      <c r="I1353" s="57" t="s">
        <v>22</v>
      </c>
      <c r="J1353" s="57">
        <v>4</v>
      </c>
      <c r="K1353" s="57">
        <v>0</v>
      </c>
      <c r="M1353" s="57" t="s">
        <v>473</v>
      </c>
    </row>
    <row r="1354" s="57" customFormat="1" ht="41.4" spans="1:13">
      <c r="A1354" s="57" t="s">
        <v>7076</v>
      </c>
      <c r="B1354" s="62">
        <v>1353</v>
      </c>
      <c r="C1354" s="57" t="s">
        <v>16</v>
      </c>
      <c r="D1354" s="57" t="s">
        <v>89</v>
      </c>
      <c r="E1354" s="58" t="s">
        <v>7248</v>
      </c>
      <c r="F1354" s="57" t="s">
        <v>3813</v>
      </c>
      <c r="G1354" s="58" t="s">
        <v>7417</v>
      </c>
      <c r="H1354" s="58" t="s">
        <v>2134</v>
      </c>
      <c r="I1354" s="57" t="s">
        <v>22</v>
      </c>
      <c r="J1354" s="57">
        <v>2</v>
      </c>
      <c r="K1354" s="57">
        <v>0</v>
      </c>
      <c r="M1354" s="57" t="s">
        <v>473</v>
      </c>
    </row>
    <row r="1355" s="57" customFormat="1" ht="41.4" spans="1:13">
      <c r="A1355" s="57" t="s">
        <v>7076</v>
      </c>
      <c r="B1355" s="62">
        <v>1354</v>
      </c>
      <c r="C1355" s="57" t="s">
        <v>16</v>
      </c>
      <c r="D1355" s="57" t="s">
        <v>89</v>
      </c>
      <c r="E1355" s="58" t="s">
        <v>7248</v>
      </c>
      <c r="F1355" s="57" t="s">
        <v>3813</v>
      </c>
      <c r="G1355" s="58" t="s">
        <v>7418</v>
      </c>
      <c r="H1355" s="58" t="s">
        <v>2134</v>
      </c>
      <c r="I1355" s="57" t="s">
        <v>22</v>
      </c>
      <c r="J1355" s="57">
        <v>15</v>
      </c>
      <c r="K1355" s="57">
        <v>0</v>
      </c>
      <c r="M1355" s="57" t="s">
        <v>473</v>
      </c>
    </row>
    <row r="1356" s="57" customFormat="1" ht="41.4" spans="1:13">
      <c r="A1356" s="57" t="s">
        <v>7076</v>
      </c>
      <c r="B1356" s="62">
        <v>1355</v>
      </c>
      <c r="C1356" s="57" t="s">
        <v>16</v>
      </c>
      <c r="D1356" s="57" t="s">
        <v>89</v>
      </c>
      <c r="E1356" s="58" t="s">
        <v>7248</v>
      </c>
      <c r="F1356" s="57" t="s">
        <v>3813</v>
      </c>
      <c r="G1356" s="58" t="s">
        <v>7419</v>
      </c>
      <c r="H1356" s="58" t="s">
        <v>4891</v>
      </c>
      <c r="I1356" s="57" t="s">
        <v>22</v>
      </c>
      <c r="J1356" s="57">
        <v>10</v>
      </c>
      <c r="K1356" s="57">
        <v>0</v>
      </c>
      <c r="M1356" s="57" t="s">
        <v>2946</v>
      </c>
    </row>
    <row r="1357" s="57" customFormat="1" ht="41.4" spans="1:13">
      <c r="A1357" s="57" t="s">
        <v>7076</v>
      </c>
      <c r="B1357" s="62">
        <v>1356</v>
      </c>
      <c r="C1357" s="57" t="s">
        <v>16</v>
      </c>
      <c r="D1357" s="57" t="s">
        <v>89</v>
      </c>
      <c r="E1357" s="58" t="s">
        <v>7248</v>
      </c>
      <c r="F1357" s="57" t="s">
        <v>3813</v>
      </c>
      <c r="G1357" s="58" t="s">
        <v>7420</v>
      </c>
      <c r="H1357" s="58" t="s">
        <v>4891</v>
      </c>
      <c r="I1357" s="57" t="s">
        <v>22</v>
      </c>
      <c r="J1357" s="57">
        <v>1</v>
      </c>
      <c r="K1357" s="57">
        <v>0</v>
      </c>
      <c r="M1357" s="57" t="s">
        <v>2946</v>
      </c>
    </row>
    <row r="1358" s="57" customFormat="1" ht="41.4" spans="1:13">
      <c r="A1358" s="57" t="s">
        <v>7076</v>
      </c>
      <c r="B1358" s="62">
        <v>1357</v>
      </c>
      <c r="C1358" s="57" t="s">
        <v>16</v>
      </c>
      <c r="D1358" s="57" t="s">
        <v>89</v>
      </c>
      <c r="E1358" s="58" t="s">
        <v>7248</v>
      </c>
      <c r="F1358" s="57" t="s">
        <v>3813</v>
      </c>
      <c r="G1358" s="58" t="s">
        <v>7421</v>
      </c>
      <c r="H1358" s="58" t="s">
        <v>2166</v>
      </c>
      <c r="I1358" s="57" t="s">
        <v>22</v>
      </c>
      <c r="J1358" s="57">
        <v>11</v>
      </c>
      <c r="K1358" s="57">
        <v>0</v>
      </c>
      <c r="M1358" s="57" t="s">
        <v>473</v>
      </c>
    </row>
    <row r="1359" s="57" customFormat="1" ht="41.4" spans="1:13">
      <c r="A1359" s="57" t="s">
        <v>7076</v>
      </c>
      <c r="B1359" s="62">
        <v>1358</v>
      </c>
      <c r="C1359" s="57" t="s">
        <v>16</v>
      </c>
      <c r="D1359" s="57" t="s">
        <v>89</v>
      </c>
      <c r="E1359" s="58" t="s">
        <v>7248</v>
      </c>
      <c r="F1359" s="57" t="s">
        <v>3813</v>
      </c>
      <c r="G1359" s="58" t="s">
        <v>7422</v>
      </c>
      <c r="H1359" s="58" t="s">
        <v>2166</v>
      </c>
      <c r="I1359" s="57" t="s">
        <v>22</v>
      </c>
      <c r="J1359" s="57">
        <v>60</v>
      </c>
      <c r="K1359" s="57">
        <v>0</v>
      </c>
      <c r="M1359" s="57" t="s">
        <v>473</v>
      </c>
    </row>
    <row r="1360" s="57" customFormat="1" ht="41.4" spans="1:13">
      <c r="A1360" s="57" t="s">
        <v>7076</v>
      </c>
      <c r="B1360" s="62">
        <v>1359</v>
      </c>
      <c r="C1360" s="57" t="s">
        <v>16</v>
      </c>
      <c r="D1360" s="57" t="s">
        <v>89</v>
      </c>
      <c r="E1360" s="58" t="s">
        <v>7248</v>
      </c>
      <c r="F1360" s="57" t="s">
        <v>3813</v>
      </c>
      <c r="G1360" s="58" t="s">
        <v>7423</v>
      </c>
      <c r="H1360" s="58" t="s">
        <v>2166</v>
      </c>
      <c r="I1360" s="57" t="s">
        <v>22</v>
      </c>
      <c r="J1360" s="57">
        <v>19</v>
      </c>
      <c r="K1360" s="57">
        <v>0</v>
      </c>
      <c r="M1360" s="57" t="s">
        <v>473</v>
      </c>
    </row>
    <row r="1361" s="57" customFormat="1" ht="41.4" spans="1:13">
      <c r="A1361" s="57" t="s">
        <v>7076</v>
      </c>
      <c r="B1361" s="62">
        <v>1360</v>
      </c>
      <c r="C1361" s="57" t="s">
        <v>16</v>
      </c>
      <c r="D1361" s="57" t="s">
        <v>89</v>
      </c>
      <c r="E1361" s="58" t="s">
        <v>7248</v>
      </c>
      <c r="F1361" s="57" t="s">
        <v>3813</v>
      </c>
      <c r="G1361" s="58" t="s">
        <v>7424</v>
      </c>
      <c r="H1361" s="58" t="s">
        <v>2166</v>
      </c>
      <c r="I1361" s="57" t="s">
        <v>22</v>
      </c>
      <c r="J1361" s="57">
        <v>24</v>
      </c>
      <c r="K1361" s="57">
        <v>0</v>
      </c>
      <c r="M1361" s="57" t="s">
        <v>473</v>
      </c>
    </row>
    <row r="1362" s="57" customFormat="1" ht="41.4" spans="1:13">
      <c r="A1362" s="57" t="s">
        <v>7076</v>
      </c>
      <c r="B1362" s="62">
        <v>1361</v>
      </c>
      <c r="C1362" s="57" t="s">
        <v>16</v>
      </c>
      <c r="D1362" s="57" t="s">
        <v>89</v>
      </c>
      <c r="E1362" s="58" t="s">
        <v>7248</v>
      </c>
      <c r="F1362" s="57" t="s">
        <v>3813</v>
      </c>
      <c r="G1362" s="58" t="s">
        <v>7425</v>
      </c>
      <c r="H1362" s="58" t="s">
        <v>2166</v>
      </c>
      <c r="I1362" s="57" t="s">
        <v>22</v>
      </c>
      <c r="J1362" s="57">
        <v>1</v>
      </c>
      <c r="K1362" s="57">
        <v>0</v>
      </c>
      <c r="M1362" s="57" t="s">
        <v>473</v>
      </c>
    </row>
    <row r="1363" s="57" customFormat="1" ht="41.4" spans="1:13">
      <c r="A1363" s="57" t="s">
        <v>7076</v>
      </c>
      <c r="B1363" s="62">
        <v>1362</v>
      </c>
      <c r="C1363" s="57" t="s">
        <v>16</v>
      </c>
      <c r="D1363" s="57" t="s">
        <v>89</v>
      </c>
      <c r="E1363" s="58" t="s">
        <v>7248</v>
      </c>
      <c r="F1363" s="57" t="s">
        <v>3813</v>
      </c>
      <c r="G1363" s="58" t="s">
        <v>7426</v>
      </c>
      <c r="H1363" s="58" t="s">
        <v>2166</v>
      </c>
      <c r="I1363" s="57" t="s">
        <v>22</v>
      </c>
      <c r="J1363" s="57">
        <v>2</v>
      </c>
      <c r="K1363" s="57">
        <v>0</v>
      </c>
      <c r="M1363" s="57" t="s">
        <v>473</v>
      </c>
    </row>
    <row r="1364" s="57" customFormat="1" ht="41.4" spans="1:13">
      <c r="A1364" s="57" t="s">
        <v>7076</v>
      </c>
      <c r="B1364" s="62">
        <v>1363</v>
      </c>
      <c r="C1364" s="57" t="s">
        <v>16</v>
      </c>
      <c r="D1364" s="57" t="s">
        <v>89</v>
      </c>
      <c r="E1364" s="58" t="s">
        <v>7248</v>
      </c>
      <c r="F1364" s="57" t="s">
        <v>3813</v>
      </c>
      <c r="G1364" s="58" t="s">
        <v>7427</v>
      </c>
      <c r="H1364" s="58" t="s">
        <v>2134</v>
      </c>
      <c r="I1364" s="57" t="s">
        <v>22</v>
      </c>
      <c r="J1364" s="57">
        <v>2</v>
      </c>
      <c r="K1364" s="57">
        <v>0</v>
      </c>
      <c r="M1364" s="57" t="s">
        <v>473</v>
      </c>
    </row>
    <row r="1365" s="57" customFormat="1" ht="41.4" spans="1:13">
      <c r="A1365" s="57" t="s">
        <v>7076</v>
      </c>
      <c r="B1365" s="62">
        <v>1364</v>
      </c>
      <c r="C1365" s="57" t="s">
        <v>16</v>
      </c>
      <c r="D1365" s="57" t="s">
        <v>89</v>
      </c>
      <c r="E1365" s="58" t="s">
        <v>7248</v>
      </c>
      <c r="F1365" s="57" t="s">
        <v>3813</v>
      </c>
      <c r="G1365" s="58" t="s">
        <v>7428</v>
      </c>
      <c r="H1365" s="58" t="s">
        <v>2134</v>
      </c>
      <c r="I1365" s="57" t="s">
        <v>22</v>
      </c>
      <c r="J1365" s="57">
        <v>2</v>
      </c>
      <c r="K1365" s="57">
        <v>0</v>
      </c>
      <c r="M1365" s="57" t="s">
        <v>473</v>
      </c>
    </row>
    <row r="1366" s="57" customFormat="1" ht="41.4" spans="1:13">
      <c r="A1366" s="57" t="s">
        <v>7076</v>
      </c>
      <c r="B1366" s="62">
        <v>1365</v>
      </c>
      <c r="C1366" s="57" t="s">
        <v>16</v>
      </c>
      <c r="D1366" s="57" t="s">
        <v>89</v>
      </c>
      <c r="E1366" s="58" t="s">
        <v>7248</v>
      </c>
      <c r="F1366" s="57" t="s">
        <v>3813</v>
      </c>
      <c r="G1366" s="58" t="s">
        <v>7429</v>
      </c>
      <c r="H1366" s="58" t="s">
        <v>2638</v>
      </c>
      <c r="I1366" s="57" t="s">
        <v>22</v>
      </c>
      <c r="J1366" s="57">
        <v>15</v>
      </c>
      <c r="K1366" s="57">
        <v>0</v>
      </c>
      <c r="M1366" s="57" t="s">
        <v>473</v>
      </c>
    </row>
    <row r="1367" s="57" customFormat="1" ht="41.4" spans="1:13">
      <c r="A1367" s="57" t="s">
        <v>7076</v>
      </c>
      <c r="B1367" s="62">
        <v>1366</v>
      </c>
      <c r="C1367" s="57" t="s">
        <v>16</v>
      </c>
      <c r="D1367" s="57" t="s">
        <v>89</v>
      </c>
      <c r="E1367" s="58" t="s">
        <v>7248</v>
      </c>
      <c r="F1367" s="57" t="s">
        <v>3813</v>
      </c>
      <c r="G1367" s="58" t="s">
        <v>7430</v>
      </c>
      <c r="H1367" s="58" t="s">
        <v>2638</v>
      </c>
      <c r="I1367" s="57" t="s">
        <v>22</v>
      </c>
      <c r="J1367" s="57">
        <v>13</v>
      </c>
      <c r="K1367" s="57">
        <v>0</v>
      </c>
      <c r="M1367" s="57" t="s">
        <v>473</v>
      </c>
    </row>
    <row r="1368" s="57" customFormat="1" ht="41.4" spans="1:13">
      <c r="A1368" s="57" t="s">
        <v>7076</v>
      </c>
      <c r="B1368" s="62">
        <v>1367</v>
      </c>
      <c r="C1368" s="57" t="s">
        <v>16</v>
      </c>
      <c r="D1368" s="57" t="s">
        <v>89</v>
      </c>
      <c r="E1368" s="58" t="s">
        <v>7248</v>
      </c>
      <c r="F1368" s="57" t="s">
        <v>3813</v>
      </c>
      <c r="G1368" s="58" t="s">
        <v>7431</v>
      </c>
      <c r="H1368" s="58" t="s">
        <v>4893</v>
      </c>
      <c r="I1368" s="57" t="s">
        <v>22</v>
      </c>
      <c r="J1368" s="57">
        <v>1</v>
      </c>
      <c r="K1368" s="57">
        <v>0</v>
      </c>
      <c r="M1368" s="57" t="s">
        <v>2946</v>
      </c>
    </row>
    <row r="1369" s="57" customFormat="1" ht="41.4" spans="1:13">
      <c r="A1369" s="57" t="s">
        <v>7076</v>
      </c>
      <c r="B1369" s="62">
        <v>1368</v>
      </c>
      <c r="C1369" s="57" t="s">
        <v>16</v>
      </c>
      <c r="D1369" s="57" t="s">
        <v>89</v>
      </c>
      <c r="E1369" s="58" t="s">
        <v>7248</v>
      </c>
      <c r="F1369" s="57" t="s">
        <v>3813</v>
      </c>
      <c r="G1369" s="58" t="s">
        <v>7418</v>
      </c>
      <c r="H1369" s="58" t="s">
        <v>2638</v>
      </c>
      <c r="I1369" s="57" t="s">
        <v>22</v>
      </c>
      <c r="J1369" s="57">
        <v>34</v>
      </c>
      <c r="K1369" s="57">
        <v>0</v>
      </c>
      <c r="M1369" s="57" t="s">
        <v>473</v>
      </c>
    </row>
    <row r="1370" s="57" customFormat="1" ht="41.4" spans="1:13">
      <c r="A1370" s="57" t="s">
        <v>7076</v>
      </c>
      <c r="B1370" s="62">
        <v>1369</v>
      </c>
      <c r="C1370" s="57" t="s">
        <v>16</v>
      </c>
      <c r="D1370" s="57" t="s">
        <v>89</v>
      </c>
      <c r="E1370" s="58" t="s">
        <v>7248</v>
      </c>
      <c r="F1370" s="57" t="s">
        <v>3813</v>
      </c>
      <c r="G1370" s="58" t="s">
        <v>7432</v>
      </c>
      <c r="H1370" s="58" t="s">
        <v>2638</v>
      </c>
      <c r="I1370" s="57" t="s">
        <v>22</v>
      </c>
      <c r="J1370" s="57">
        <v>6</v>
      </c>
      <c r="K1370" s="57">
        <v>0</v>
      </c>
      <c r="M1370" s="57" t="s">
        <v>473</v>
      </c>
    </row>
    <row r="1371" s="57" customFormat="1" ht="41.4" spans="1:13">
      <c r="A1371" s="57" t="s">
        <v>7076</v>
      </c>
      <c r="B1371" s="62">
        <v>1370</v>
      </c>
      <c r="C1371" s="57" t="s">
        <v>16</v>
      </c>
      <c r="D1371" s="57" t="s">
        <v>89</v>
      </c>
      <c r="E1371" s="58" t="s">
        <v>7248</v>
      </c>
      <c r="F1371" s="57" t="s">
        <v>3813</v>
      </c>
      <c r="G1371" s="58" t="s">
        <v>7433</v>
      </c>
      <c r="H1371" s="58" t="s">
        <v>2638</v>
      </c>
      <c r="I1371" s="57" t="s">
        <v>22</v>
      </c>
      <c r="J1371" s="57">
        <v>3</v>
      </c>
      <c r="K1371" s="57">
        <v>0</v>
      </c>
      <c r="M1371" s="57" t="s">
        <v>473</v>
      </c>
    </row>
    <row r="1372" s="57" customFormat="1" ht="41.4" spans="1:13">
      <c r="A1372" s="57" t="s">
        <v>7076</v>
      </c>
      <c r="B1372" s="62">
        <v>1371</v>
      </c>
      <c r="C1372" s="57" t="s">
        <v>16</v>
      </c>
      <c r="D1372" s="57" t="s">
        <v>89</v>
      </c>
      <c r="E1372" s="58" t="s">
        <v>7248</v>
      </c>
      <c r="F1372" s="57" t="s">
        <v>3813</v>
      </c>
      <c r="G1372" s="58" t="s">
        <v>7434</v>
      </c>
      <c r="H1372" s="58" t="s">
        <v>3918</v>
      </c>
      <c r="I1372" s="57" t="s">
        <v>22</v>
      </c>
      <c r="J1372" s="57">
        <v>7</v>
      </c>
      <c r="K1372" s="57">
        <v>0</v>
      </c>
      <c r="M1372" s="57" t="s">
        <v>2946</v>
      </c>
    </row>
    <row r="1373" s="57" customFormat="1" ht="41.4" spans="1:13">
      <c r="A1373" s="57" t="s">
        <v>7076</v>
      </c>
      <c r="B1373" s="62">
        <v>1372</v>
      </c>
      <c r="C1373" s="57" t="s">
        <v>16</v>
      </c>
      <c r="D1373" s="57" t="s">
        <v>89</v>
      </c>
      <c r="E1373" s="58" t="s">
        <v>7248</v>
      </c>
      <c r="F1373" s="57" t="s">
        <v>3813</v>
      </c>
      <c r="G1373" s="58" t="s">
        <v>7435</v>
      </c>
      <c r="H1373" s="58" t="s">
        <v>3918</v>
      </c>
      <c r="I1373" s="57" t="s">
        <v>22</v>
      </c>
      <c r="J1373" s="57">
        <v>4</v>
      </c>
      <c r="K1373" s="57">
        <v>0</v>
      </c>
      <c r="M1373" s="57" t="s">
        <v>2946</v>
      </c>
    </row>
    <row r="1374" s="57" customFormat="1" ht="41.4" spans="1:13">
      <c r="A1374" s="57" t="s">
        <v>7076</v>
      </c>
      <c r="B1374" s="62">
        <v>1373</v>
      </c>
      <c r="C1374" s="57" t="s">
        <v>16</v>
      </c>
      <c r="D1374" s="57" t="s">
        <v>89</v>
      </c>
      <c r="E1374" s="58" t="s">
        <v>7248</v>
      </c>
      <c r="F1374" s="57" t="s">
        <v>3813</v>
      </c>
      <c r="G1374" s="58" t="s">
        <v>7436</v>
      </c>
      <c r="H1374" s="58" t="s">
        <v>3918</v>
      </c>
      <c r="I1374" s="57" t="s">
        <v>22</v>
      </c>
      <c r="J1374" s="57">
        <v>10</v>
      </c>
      <c r="K1374" s="57">
        <v>0</v>
      </c>
      <c r="M1374" s="57" t="s">
        <v>2946</v>
      </c>
    </row>
    <row r="1375" s="57" customFormat="1" ht="41.4" spans="1:13">
      <c r="A1375" s="57" t="s">
        <v>7076</v>
      </c>
      <c r="B1375" s="62">
        <v>1374</v>
      </c>
      <c r="C1375" s="57" t="s">
        <v>16</v>
      </c>
      <c r="D1375" s="57" t="s">
        <v>89</v>
      </c>
      <c r="E1375" s="58" t="s">
        <v>7248</v>
      </c>
      <c r="F1375" s="57" t="s">
        <v>3813</v>
      </c>
      <c r="G1375" s="58" t="s">
        <v>7434</v>
      </c>
      <c r="H1375" s="58" t="s">
        <v>3913</v>
      </c>
      <c r="I1375" s="57" t="s">
        <v>22</v>
      </c>
      <c r="J1375" s="57">
        <v>4</v>
      </c>
      <c r="K1375" s="57">
        <v>0</v>
      </c>
      <c r="M1375" s="57" t="s">
        <v>2946</v>
      </c>
    </row>
    <row r="1376" s="57" customFormat="1" ht="41.4" spans="1:13">
      <c r="A1376" s="57" t="s">
        <v>7076</v>
      </c>
      <c r="B1376" s="62">
        <v>1375</v>
      </c>
      <c r="C1376" s="57" t="s">
        <v>16</v>
      </c>
      <c r="D1376" s="57" t="s">
        <v>89</v>
      </c>
      <c r="E1376" s="58" t="s">
        <v>7248</v>
      </c>
      <c r="F1376" s="57" t="s">
        <v>3813</v>
      </c>
      <c r="G1376" s="58" t="s">
        <v>7437</v>
      </c>
      <c r="H1376" s="58" t="s">
        <v>3913</v>
      </c>
      <c r="I1376" s="57" t="s">
        <v>22</v>
      </c>
      <c r="J1376" s="57">
        <v>5</v>
      </c>
      <c r="K1376" s="57">
        <v>0</v>
      </c>
      <c r="M1376" s="57" t="s">
        <v>2946</v>
      </c>
    </row>
    <row r="1377" s="57" customFormat="1" ht="41.4" spans="1:13">
      <c r="A1377" s="57" t="s">
        <v>7076</v>
      </c>
      <c r="B1377" s="62">
        <v>1376</v>
      </c>
      <c r="C1377" s="57" t="s">
        <v>16</v>
      </c>
      <c r="D1377" s="57" t="s">
        <v>89</v>
      </c>
      <c r="E1377" s="58" t="s">
        <v>7248</v>
      </c>
      <c r="F1377" s="57" t="s">
        <v>3813</v>
      </c>
      <c r="G1377" s="58" t="s">
        <v>7436</v>
      </c>
      <c r="H1377" s="58" t="s">
        <v>3913</v>
      </c>
      <c r="I1377" s="57" t="s">
        <v>22</v>
      </c>
      <c r="J1377" s="57">
        <v>17</v>
      </c>
      <c r="K1377" s="57">
        <v>0</v>
      </c>
      <c r="M1377" s="57" t="s">
        <v>2946</v>
      </c>
    </row>
    <row r="1378" s="57" customFormat="1" ht="41.4" spans="1:13">
      <c r="A1378" s="57" t="s">
        <v>7076</v>
      </c>
      <c r="B1378" s="62">
        <v>1377</v>
      </c>
      <c r="C1378" s="57" t="s">
        <v>16</v>
      </c>
      <c r="D1378" s="57" t="s">
        <v>89</v>
      </c>
      <c r="E1378" s="58" t="s">
        <v>7248</v>
      </c>
      <c r="F1378" s="57" t="s">
        <v>3813</v>
      </c>
      <c r="G1378" s="58" t="s">
        <v>7438</v>
      </c>
      <c r="H1378" s="58" t="s">
        <v>2369</v>
      </c>
      <c r="I1378" s="57" t="s">
        <v>22</v>
      </c>
      <c r="J1378" s="57">
        <v>6</v>
      </c>
      <c r="K1378" s="57">
        <v>0</v>
      </c>
      <c r="M1378" s="57" t="s">
        <v>2946</v>
      </c>
    </row>
    <row r="1379" s="57" customFormat="1" ht="41.4" spans="1:13">
      <c r="A1379" s="57" t="s">
        <v>7076</v>
      </c>
      <c r="B1379" s="62">
        <v>1378</v>
      </c>
      <c r="C1379" s="57" t="s">
        <v>16</v>
      </c>
      <c r="D1379" s="57" t="s">
        <v>89</v>
      </c>
      <c r="E1379" s="58" t="s">
        <v>7248</v>
      </c>
      <c r="F1379" s="57" t="s">
        <v>3813</v>
      </c>
      <c r="G1379" s="58" t="s">
        <v>7439</v>
      </c>
      <c r="H1379" s="58" t="s">
        <v>2369</v>
      </c>
      <c r="I1379" s="57" t="s">
        <v>22</v>
      </c>
      <c r="J1379" s="57">
        <v>2</v>
      </c>
      <c r="K1379" s="57">
        <v>0</v>
      </c>
      <c r="M1379" s="57" t="s">
        <v>2946</v>
      </c>
    </row>
    <row r="1380" s="57" customFormat="1" ht="41.4" spans="1:13">
      <c r="A1380" s="57" t="s">
        <v>7076</v>
      </c>
      <c r="B1380" s="62">
        <v>1379</v>
      </c>
      <c r="C1380" s="57" t="s">
        <v>16</v>
      </c>
      <c r="D1380" s="57" t="s">
        <v>89</v>
      </c>
      <c r="E1380" s="58" t="s">
        <v>7248</v>
      </c>
      <c r="F1380" s="57" t="s">
        <v>3813</v>
      </c>
      <c r="G1380" s="58" t="s">
        <v>7440</v>
      </c>
      <c r="H1380" s="58" t="s">
        <v>2369</v>
      </c>
      <c r="I1380" s="57" t="s">
        <v>22</v>
      </c>
      <c r="J1380" s="57">
        <v>9</v>
      </c>
      <c r="K1380" s="57">
        <v>0</v>
      </c>
      <c r="M1380" s="57" t="s">
        <v>2946</v>
      </c>
    </row>
    <row r="1381" s="57" customFormat="1" ht="41.4" spans="1:13">
      <c r="A1381" s="57" t="s">
        <v>7076</v>
      </c>
      <c r="B1381" s="62">
        <v>1380</v>
      </c>
      <c r="C1381" s="57" t="s">
        <v>16</v>
      </c>
      <c r="D1381" s="57" t="s">
        <v>89</v>
      </c>
      <c r="E1381" s="58" t="s">
        <v>7248</v>
      </c>
      <c r="F1381" s="57" t="s">
        <v>3813</v>
      </c>
      <c r="G1381" s="58" t="s">
        <v>7441</v>
      </c>
      <c r="H1381" s="58" t="s">
        <v>2369</v>
      </c>
      <c r="I1381" s="57" t="s">
        <v>22</v>
      </c>
      <c r="J1381" s="57">
        <v>9</v>
      </c>
      <c r="K1381" s="57">
        <v>0</v>
      </c>
      <c r="M1381" s="57" t="s">
        <v>2946</v>
      </c>
    </row>
    <row r="1382" s="57" customFormat="1" ht="41.4" spans="1:13">
      <c r="A1382" s="57" t="s">
        <v>7076</v>
      </c>
      <c r="B1382" s="62">
        <v>1381</v>
      </c>
      <c r="C1382" s="57" t="s">
        <v>16</v>
      </c>
      <c r="D1382" s="57" t="s">
        <v>89</v>
      </c>
      <c r="E1382" s="58" t="s">
        <v>7248</v>
      </c>
      <c r="F1382" s="57" t="s">
        <v>3813</v>
      </c>
      <c r="G1382" s="58" t="s">
        <v>7442</v>
      </c>
      <c r="H1382" s="58" t="s">
        <v>2166</v>
      </c>
      <c r="I1382" s="57" t="s">
        <v>22</v>
      </c>
      <c r="J1382" s="57">
        <v>3</v>
      </c>
      <c r="K1382" s="57">
        <v>0</v>
      </c>
      <c r="M1382" s="57" t="s">
        <v>473</v>
      </c>
    </row>
    <row r="1383" s="57" customFormat="1" ht="41.4" spans="1:13">
      <c r="A1383" s="57" t="s">
        <v>7076</v>
      </c>
      <c r="B1383" s="62">
        <v>1382</v>
      </c>
      <c r="C1383" s="57" t="s">
        <v>16</v>
      </c>
      <c r="D1383" s="57" t="s">
        <v>89</v>
      </c>
      <c r="E1383" s="58" t="s">
        <v>7248</v>
      </c>
      <c r="F1383" s="57" t="s">
        <v>3813</v>
      </c>
      <c r="G1383" s="58" t="s">
        <v>7443</v>
      </c>
      <c r="H1383" s="58" t="s">
        <v>2166</v>
      </c>
      <c r="I1383" s="57" t="s">
        <v>22</v>
      </c>
      <c r="J1383" s="57">
        <v>1</v>
      </c>
      <c r="K1383" s="57">
        <v>0</v>
      </c>
      <c r="M1383" s="57" t="s">
        <v>473</v>
      </c>
    </row>
    <row r="1384" s="57" customFormat="1" ht="41.4" spans="1:13">
      <c r="A1384" s="57" t="s">
        <v>7076</v>
      </c>
      <c r="B1384" s="62">
        <v>1383</v>
      </c>
      <c r="C1384" s="57" t="s">
        <v>16</v>
      </c>
      <c r="D1384" s="57" t="s">
        <v>89</v>
      </c>
      <c r="E1384" s="58" t="s">
        <v>7248</v>
      </c>
      <c r="F1384" s="57" t="s">
        <v>3813</v>
      </c>
      <c r="G1384" s="58" t="s">
        <v>7444</v>
      </c>
      <c r="H1384" s="58" t="s">
        <v>2166</v>
      </c>
      <c r="I1384" s="57" t="s">
        <v>22</v>
      </c>
      <c r="J1384" s="57">
        <v>22</v>
      </c>
      <c r="K1384" s="57">
        <v>0</v>
      </c>
      <c r="M1384" s="57" t="s">
        <v>473</v>
      </c>
    </row>
    <row r="1385" s="57" customFormat="1" ht="41.4" spans="1:13">
      <c r="A1385" s="57" t="s">
        <v>7076</v>
      </c>
      <c r="B1385" s="62">
        <v>1384</v>
      </c>
      <c r="C1385" s="57" t="s">
        <v>16</v>
      </c>
      <c r="D1385" s="57" t="s">
        <v>89</v>
      </c>
      <c r="E1385" s="58" t="s">
        <v>7248</v>
      </c>
      <c r="F1385" s="57" t="s">
        <v>3813</v>
      </c>
      <c r="G1385" s="58" t="s">
        <v>7445</v>
      </c>
      <c r="H1385" s="58" t="s">
        <v>2166</v>
      </c>
      <c r="I1385" s="57" t="s">
        <v>22</v>
      </c>
      <c r="J1385" s="57">
        <v>4</v>
      </c>
      <c r="K1385" s="57">
        <v>0</v>
      </c>
      <c r="M1385" s="57" t="s">
        <v>473</v>
      </c>
    </row>
    <row r="1386" s="57" customFormat="1" ht="41.4" spans="1:13">
      <c r="A1386" s="57" t="s">
        <v>7076</v>
      </c>
      <c r="B1386" s="62">
        <v>1385</v>
      </c>
      <c r="C1386" s="57" t="s">
        <v>16</v>
      </c>
      <c r="D1386" s="57" t="s">
        <v>89</v>
      </c>
      <c r="E1386" s="58" t="s">
        <v>7248</v>
      </c>
      <c r="F1386" s="57" t="s">
        <v>3813</v>
      </c>
      <c r="G1386" s="58" t="s">
        <v>7446</v>
      </c>
      <c r="H1386" s="58" t="s">
        <v>2638</v>
      </c>
      <c r="I1386" s="57" t="s">
        <v>22</v>
      </c>
      <c r="J1386" s="57">
        <v>2</v>
      </c>
      <c r="K1386" s="57">
        <v>0</v>
      </c>
      <c r="M1386" s="57" t="s">
        <v>473</v>
      </c>
    </row>
    <row r="1387" s="57" customFormat="1" ht="41.4" spans="1:13">
      <c r="A1387" s="57" t="s">
        <v>7076</v>
      </c>
      <c r="B1387" s="62">
        <v>1386</v>
      </c>
      <c r="C1387" s="57" t="s">
        <v>16</v>
      </c>
      <c r="D1387" s="57" t="s">
        <v>89</v>
      </c>
      <c r="E1387" s="58" t="s">
        <v>7248</v>
      </c>
      <c r="F1387" s="57" t="s">
        <v>3813</v>
      </c>
      <c r="G1387" s="58" t="s">
        <v>7447</v>
      </c>
      <c r="H1387" s="58" t="s">
        <v>2166</v>
      </c>
      <c r="I1387" s="57" t="s">
        <v>22</v>
      </c>
      <c r="J1387" s="57">
        <v>13</v>
      </c>
      <c r="K1387" s="57">
        <v>0</v>
      </c>
      <c r="M1387" s="57" t="s">
        <v>473</v>
      </c>
    </row>
    <row r="1388" s="57" customFormat="1" ht="41.4" spans="1:13">
      <c r="A1388" s="57" t="s">
        <v>7076</v>
      </c>
      <c r="B1388" s="62">
        <v>1387</v>
      </c>
      <c r="C1388" s="57" t="s">
        <v>16</v>
      </c>
      <c r="D1388" s="57" t="s">
        <v>89</v>
      </c>
      <c r="E1388" s="58" t="s">
        <v>7248</v>
      </c>
      <c r="F1388" s="57" t="s">
        <v>3813</v>
      </c>
      <c r="G1388" s="58" t="s">
        <v>7448</v>
      </c>
      <c r="H1388" s="58" t="s">
        <v>2166</v>
      </c>
      <c r="I1388" s="57" t="s">
        <v>22</v>
      </c>
      <c r="J1388" s="57">
        <v>8</v>
      </c>
      <c r="K1388" s="57">
        <v>0</v>
      </c>
      <c r="M1388" s="57" t="s">
        <v>473</v>
      </c>
    </row>
    <row r="1389" s="57" customFormat="1" ht="41.4" spans="1:13">
      <c r="A1389" s="57" t="s">
        <v>7076</v>
      </c>
      <c r="B1389" s="62">
        <v>1388</v>
      </c>
      <c r="C1389" s="57" t="s">
        <v>16</v>
      </c>
      <c r="D1389" s="57" t="s">
        <v>89</v>
      </c>
      <c r="E1389" s="58" t="s">
        <v>7248</v>
      </c>
      <c r="F1389" s="57" t="s">
        <v>3813</v>
      </c>
      <c r="G1389" s="58" t="s">
        <v>7449</v>
      </c>
      <c r="H1389" s="58" t="s">
        <v>2166</v>
      </c>
      <c r="I1389" s="57" t="s">
        <v>22</v>
      </c>
      <c r="J1389" s="57">
        <v>1</v>
      </c>
      <c r="K1389" s="57">
        <v>0</v>
      </c>
      <c r="M1389" s="57" t="s">
        <v>473</v>
      </c>
    </row>
    <row r="1390" s="57" customFormat="1" ht="41.4" spans="1:13">
      <c r="A1390" s="57" t="s">
        <v>7076</v>
      </c>
      <c r="B1390" s="62">
        <v>1389</v>
      </c>
      <c r="C1390" s="57" t="s">
        <v>16</v>
      </c>
      <c r="D1390" s="57" t="s">
        <v>89</v>
      </c>
      <c r="E1390" s="58" t="s">
        <v>7248</v>
      </c>
      <c r="F1390" s="57" t="s">
        <v>3813</v>
      </c>
      <c r="G1390" s="58" t="s">
        <v>7450</v>
      </c>
      <c r="H1390" s="58" t="s">
        <v>2638</v>
      </c>
      <c r="I1390" s="57" t="s">
        <v>22</v>
      </c>
      <c r="J1390" s="57">
        <v>8</v>
      </c>
      <c r="K1390" s="57">
        <v>0</v>
      </c>
      <c r="M1390" s="57" t="s">
        <v>473</v>
      </c>
    </row>
    <row r="1391" s="57" customFormat="1" ht="41.4" spans="1:13">
      <c r="A1391" s="57" t="s">
        <v>7076</v>
      </c>
      <c r="B1391" s="62">
        <v>1390</v>
      </c>
      <c r="C1391" s="57" t="s">
        <v>16</v>
      </c>
      <c r="D1391" s="57" t="s">
        <v>89</v>
      </c>
      <c r="E1391" s="58" t="s">
        <v>7248</v>
      </c>
      <c r="F1391" s="57" t="s">
        <v>3813</v>
      </c>
      <c r="G1391" s="58" t="s">
        <v>7451</v>
      </c>
      <c r="H1391" s="58" t="s">
        <v>2638</v>
      </c>
      <c r="I1391" s="57" t="s">
        <v>22</v>
      </c>
      <c r="J1391" s="57">
        <v>2</v>
      </c>
      <c r="K1391" s="57">
        <v>0</v>
      </c>
      <c r="M1391" s="57" t="s">
        <v>473</v>
      </c>
    </row>
    <row r="1392" s="57" customFormat="1" ht="41.4" spans="1:13">
      <c r="A1392" s="57" t="s">
        <v>7076</v>
      </c>
      <c r="B1392" s="62">
        <v>1391</v>
      </c>
      <c r="C1392" s="57" t="s">
        <v>16</v>
      </c>
      <c r="D1392" s="57" t="s">
        <v>171</v>
      </c>
      <c r="E1392" s="58" t="s">
        <v>7248</v>
      </c>
      <c r="F1392" s="57" t="s">
        <v>7452</v>
      </c>
      <c r="G1392" s="58" t="s">
        <v>7453</v>
      </c>
      <c r="H1392" s="58" t="s">
        <v>5389</v>
      </c>
      <c r="I1392" s="57" t="s">
        <v>22</v>
      </c>
      <c r="J1392" s="57">
        <v>36</v>
      </c>
      <c r="K1392" s="57">
        <v>0</v>
      </c>
      <c r="M1392" s="57" t="s">
        <v>2946</v>
      </c>
    </row>
    <row r="1393" s="57" customFormat="1" ht="41.4" spans="1:13">
      <c r="A1393" s="57" t="s">
        <v>7076</v>
      </c>
      <c r="B1393" s="62">
        <v>1392</v>
      </c>
      <c r="C1393" s="57" t="s">
        <v>16</v>
      </c>
      <c r="D1393" s="57" t="s">
        <v>171</v>
      </c>
      <c r="E1393" s="58" t="s">
        <v>7248</v>
      </c>
      <c r="F1393" s="57" t="s">
        <v>7452</v>
      </c>
      <c r="G1393" s="58" t="s">
        <v>5390</v>
      </c>
      <c r="H1393" s="58" t="s">
        <v>5389</v>
      </c>
      <c r="I1393" s="57" t="s">
        <v>22</v>
      </c>
      <c r="J1393" s="57">
        <v>60</v>
      </c>
      <c r="K1393" s="57">
        <v>0</v>
      </c>
      <c r="M1393" s="57" t="s">
        <v>2946</v>
      </c>
    </row>
    <row r="1394" s="57" customFormat="1" ht="41.4" spans="1:13">
      <c r="A1394" s="57" t="s">
        <v>7076</v>
      </c>
      <c r="B1394" s="62">
        <v>1393</v>
      </c>
      <c r="C1394" s="57" t="s">
        <v>16</v>
      </c>
      <c r="D1394" s="57" t="s">
        <v>171</v>
      </c>
      <c r="E1394" s="58" t="s">
        <v>7248</v>
      </c>
      <c r="F1394" s="57" t="s">
        <v>7452</v>
      </c>
      <c r="G1394" s="58" t="s">
        <v>5393</v>
      </c>
      <c r="H1394" s="58" t="s">
        <v>5389</v>
      </c>
      <c r="I1394" s="57" t="s">
        <v>22</v>
      </c>
      <c r="J1394" s="57">
        <v>18</v>
      </c>
      <c r="K1394" s="57">
        <v>0</v>
      </c>
      <c r="M1394" s="57" t="s">
        <v>2946</v>
      </c>
    </row>
    <row r="1395" s="57" customFormat="1" ht="69" spans="1:13">
      <c r="A1395" s="57" t="s">
        <v>7076</v>
      </c>
      <c r="B1395" s="62">
        <v>1394</v>
      </c>
      <c r="C1395" s="57" t="s">
        <v>16</v>
      </c>
      <c r="D1395" s="57" t="s">
        <v>171</v>
      </c>
      <c r="E1395" s="58" t="s">
        <v>7248</v>
      </c>
      <c r="F1395" s="57" t="s">
        <v>7452</v>
      </c>
      <c r="G1395" s="58" t="s">
        <v>7454</v>
      </c>
      <c r="H1395" s="58" t="s">
        <v>2414</v>
      </c>
      <c r="I1395" s="57" t="s">
        <v>22</v>
      </c>
      <c r="J1395" s="57">
        <v>18</v>
      </c>
      <c r="K1395" s="57">
        <v>0</v>
      </c>
      <c r="M1395" s="57" t="s">
        <v>2946</v>
      </c>
    </row>
    <row r="1396" s="57" customFormat="1" ht="69" spans="1:13">
      <c r="A1396" s="57" t="s">
        <v>7076</v>
      </c>
      <c r="B1396" s="62">
        <v>1395</v>
      </c>
      <c r="C1396" s="57" t="s">
        <v>16</v>
      </c>
      <c r="D1396" s="57" t="s">
        <v>171</v>
      </c>
      <c r="E1396" s="58" t="s">
        <v>7248</v>
      </c>
      <c r="F1396" s="57" t="s">
        <v>7452</v>
      </c>
      <c r="G1396" s="58" t="s">
        <v>7455</v>
      </c>
      <c r="H1396" s="58" t="s">
        <v>2414</v>
      </c>
      <c r="I1396" s="57" t="s">
        <v>22</v>
      </c>
      <c r="J1396" s="57">
        <v>106</v>
      </c>
      <c r="K1396" s="57">
        <v>0</v>
      </c>
      <c r="M1396" s="57" t="s">
        <v>2946</v>
      </c>
    </row>
    <row r="1397" s="57" customFormat="1" ht="69" spans="1:13">
      <c r="A1397" s="57" t="s">
        <v>7076</v>
      </c>
      <c r="B1397" s="62">
        <v>1396</v>
      </c>
      <c r="C1397" s="57" t="s">
        <v>16</v>
      </c>
      <c r="D1397" s="57" t="s">
        <v>171</v>
      </c>
      <c r="E1397" s="58" t="s">
        <v>7248</v>
      </c>
      <c r="F1397" s="57" t="s">
        <v>7452</v>
      </c>
      <c r="G1397" s="58" t="s">
        <v>7456</v>
      </c>
      <c r="H1397" s="58" t="s">
        <v>2414</v>
      </c>
      <c r="I1397" s="57" t="s">
        <v>22</v>
      </c>
      <c r="J1397" s="57">
        <v>4</v>
      </c>
      <c r="K1397" s="57">
        <v>0</v>
      </c>
      <c r="M1397" s="57" t="s">
        <v>2946</v>
      </c>
    </row>
    <row r="1398" s="57" customFormat="1" ht="69" spans="1:13">
      <c r="A1398" s="57" t="s">
        <v>7076</v>
      </c>
      <c r="B1398" s="62">
        <v>1397</v>
      </c>
      <c r="C1398" s="57" t="s">
        <v>16</v>
      </c>
      <c r="D1398" s="57" t="s">
        <v>171</v>
      </c>
      <c r="E1398" s="58" t="s">
        <v>7248</v>
      </c>
      <c r="F1398" s="57" t="s">
        <v>7452</v>
      </c>
      <c r="G1398" s="58" t="s">
        <v>7457</v>
      </c>
      <c r="H1398" s="58" t="s">
        <v>2414</v>
      </c>
      <c r="I1398" s="57" t="s">
        <v>22</v>
      </c>
      <c r="J1398" s="57">
        <v>211</v>
      </c>
      <c r="K1398" s="57">
        <v>0</v>
      </c>
      <c r="M1398" s="57" t="s">
        <v>2946</v>
      </c>
    </row>
    <row r="1399" s="57" customFormat="1" ht="69" spans="1:13">
      <c r="A1399" s="57" t="s">
        <v>7076</v>
      </c>
      <c r="B1399" s="62">
        <v>1398</v>
      </c>
      <c r="C1399" s="57" t="s">
        <v>16</v>
      </c>
      <c r="D1399" s="57" t="s">
        <v>171</v>
      </c>
      <c r="E1399" s="58" t="s">
        <v>7248</v>
      </c>
      <c r="F1399" s="57" t="s">
        <v>7452</v>
      </c>
      <c r="G1399" s="58" t="s">
        <v>7458</v>
      </c>
      <c r="H1399" s="58" t="s">
        <v>2414</v>
      </c>
      <c r="I1399" s="57" t="s">
        <v>22</v>
      </c>
      <c r="J1399" s="57">
        <v>10</v>
      </c>
      <c r="K1399" s="57">
        <v>0</v>
      </c>
      <c r="M1399" s="57" t="s">
        <v>2946</v>
      </c>
    </row>
    <row r="1400" s="57" customFormat="1" ht="69" spans="1:13">
      <c r="A1400" s="57" t="s">
        <v>7076</v>
      </c>
      <c r="B1400" s="62">
        <v>1399</v>
      </c>
      <c r="C1400" s="57" t="s">
        <v>16</v>
      </c>
      <c r="D1400" s="57" t="s">
        <v>171</v>
      </c>
      <c r="E1400" s="58" t="s">
        <v>7248</v>
      </c>
      <c r="F1400" s="57" t="s">
        <v>7452</v>
      </c>
      <c r="G1400" s="58" t="s">
        <v>7459</v>
      </c>
      <c r="H1400" s="58" t="s">
        <v>2414</v>
      </c>
      <c r="I1400" s="57" t="s">
        <v>22</v>
      </c>
      <c r="J1400" s="57">
        <v>8</v>
      </c>
      <c r="K1400" s="57">
        <v>0</v>
      </c>
      <c r="M1400" s="57" t="s">
        <v>2946</v>
      </c>
    </row>
    <row r="1401" s="57" customFormat="1" ht="41.4" spans="1:13">
      <c r="A1401" s="57" t="s">
        <v>7076</v>
      </c>
      <c r="B1401" s="62">
        <v>1400</v>
      </c>
      <c r="C1401" s="57" t="s">
        <v>16</v>
      </c>
      <c r="D1401" s="57" t="s">
        <v>171</v>
      </c>
      <c r="E1401" s="58" t="s">
        <v>7248</v>
      </c>
      <c r="F1401" s="57" t="s">
        <v>7452</v>
      </c>
      <c r="G1401" s="58" t="s">
        <v>7460</v>
      </c>
      <c r="H1401" s="58" t="s">
        <v>7461</v>
      </c>
      <c r="I1401" s="57" t="s">
        <v>22</v>
      </c>
      <c r="J1401" s="57">
        <v>4</v>
      </c>
      <c r="K1401" s="57">
        <v>0</v>
      </c>
      <c r="M1401" s="57" t="s">
        <v>2946</v>
      </c>
    </row>
    <row r="1402" s="57" customFormat="1" ht="41.4" spans="1:13">
      <c r="A1402" s="57" t="s">
        <v>7076</v>
      </c>
      <c r="B1402" s="62">
        <v>1401</v>
      </c>
      <c r="C1402" s="57" t="s">
        <v>16</v>
      </c>
      <c r="D1402" s="57" t="s">
        <v>171</v>
      </c>
      <c r="E1402" s="58" t="s">
        <v>7248</v>
      </c>
      <c r="F1402" s="57" t="s">
        <v>7452</v>
      </c>
      <c r="G1402" s="58" t="s">
        <v>7462</v>
      </c>
      <c r="H1402" s="58" t="s">
        <v>7461</v>
      </c>
      <c r="I1402" s="57" t="s">
        <v>22</v>
      </c>
      <c r="J1402" s="57">
        <v>50</v>
      </c>
      <c r="K1402" s="57">
        <v>0</v>
      </c>
      <c r="M1402" s="57" t="s">
        <v>2946</v>
      </c>
    </row>
    <row r="1403" s="57" customFormat="1" ht="41.4" spans="1:13">
      <c r="A1403" s="57" t="s">
        <v>7076</v>
      </c>
      <c r="B1403" s="62">
        <v>1402</v>
      </c>
      <c r="C1403" s="57" t="s">
        <v>16</v>
      </c>
      <c r="D1403" s="57" t="s">
        <v>171</v>
      </c>
      <c r="E1403" s="58" t="s">
        <v>7248</v>
      </c>
      <c r="F1403" s="57" t="s">
        <v>7452</v>
      </c>
      <c r="G1403" s="58" t="s">
        <v>7463</v>
      </c>
      <c r="H1403" s="58" t="s">
        <v>7461</v>
      </c>
      <c r="I1403" s="57" t="s">
        <v>22</v>
      </c>
      <c r="J1403" s="57">
        <v>24</v>
      </c>
      <c r="K1403" s="57">
        <v>0</v>
      </c>
      <c r="M1403" s="57" t="s">
        <v>2946</v>
      </c>
    </row>
    <row r="1404" s="57" customFormat="1" ht="41.4" spans="1:13">
      <c r="A1404" s="57" t="s">
        <v>7076</v>
      </c>
      <c r="B1404" s="62">
        <v>1403</v>
      </c>
      <c r="C1404" s="57" t="s">
        <v>16</v>
      </c>
      <c r="D1404" s="57" t="s">
        <v>171</v>
      </c>
      <c r="E1404" s="58" t="s">
        <v>7248</v>
      </c>
      <c r="F1404" s="57" t="s">
        <v>7452</v>
      </c>
      <c r="G1404" s="58" t="s">
        <v>7464</v>
      </c>
      <c r="H1404" s="58" t="s">
        <v>7461</v>
      </c>
      <c r="I1404" s="57" t="s">
        <v>22</v>
      </c>
      <c r="J1404" s="57">
        <v>16</v>
      </c>
      <c r="K1404" s="57">
        <v>0</v>
      </c>
      <c r="M1404" s="57" t="s">
        <v>2946</v>
      </c>
    </row>
    <row r="1405" s="57" customFormat="1" ht="55.2" spans="1:13">
      <c r="A1405" s="57" t="s">
        <v>7076</v>
      </c>
      <c r="B1405" s="62">
        <v>1404</v>
      </c>
      <c r="C1405" s="57" t="s">
        <v>16</v>
      </c>
      <c r="D1405" s="57" t="s">
        <v>171</v>
      </c>
      <c r="E1405" s="58" t="s">
        <v>7248</v>
      </c>
      <c r="F1405" s="57" t="s">
        <v>7452</v>
      </c>
      <c r="G1405" s="58" t="s">
        <v>7024</v>
      </c>
      <c r="H1405" s="58" t="s">
        <v>1711</v>
      </c>
      <c r="I1405" s="57" t="s">
        <v>22</v>
      </c>
      <c r="J1405" s="57">
        <v>22</v>
      </c>
      <c r="K1405" s="57">
        <v>0</v>
      </c>
      <c r="M1405" s="57" t="s">
        <v>2946</v>
      </c>
    </row>
    <row r="1406" s="57" customFormat="1" ht="55.2" spans="1:13">
      <c r="A1406" s="57" t="s">
        <v>7076</v>
      </c>
      <c r="B1406" s="62">
        <v>1405</v>
      </c>
      <c r="C1406" s="57" t="s">
        <v>16</v>
      </c>
      <c r="D1406" s="57" t="s">
        <v>171</v>
      </c>
      <c r="E1406" s="58" t="s">
        <v>7248</v>
      </c>
      <c r="F1406" s="57" t="s">
        <v>7452</v>
      </c>
      <c r="G1406" s="58" t="s">
        <v>1704</v>
      </c>
      <c r="H1406" s="58" t="s">
        <v>1711</v>
      </c>
      <c r="I1406" s="57" t="s">
        <v>22</v>
      </c>
      <c r="J1406" s="57">
        <v>18</v>
      </c>
      <c r="K1406" s="57">
        <v>0</v>
      </c>
      <c r="M1406" s="57" t="s">
        <v>2946</v>
      </c>
    </row>
    <row r="1407" s="57" customFormat="1" ht="55.2" spans="1:13">
      <c r="A1407" s="57" t="s">
        <v>7076</v>
      </c>
      <c r="B1407" s="62">
        <v>1406</v>
      </c>
      <c r="C1407" s="57" t="s">
        <v>16</v>
      </c>
      <c r="D1407" s="57" t="s">
        <v>171</v>
      </c>
      <c r="E1407" s="58" t="s">
        <v>7248</v>
      </c>
      <c r="F1407" s="57" t="s">
        <v>7452</v>
      </c>
      <c r="G1407" s="58" t="s">
        <v>1704</v>
      </c>
      <c r="H1407" s="58" t="s">
        <v>1711</v>
      </c>
      <c r="I1407" s="57" t="s">
        <v>22</v>
      </c>
      <c r="J1407" s="57">
        <v>102</v>
      </c>
      <c r="K1407" s="57">
        <v>0</v>
      </c>
      <c r="M1407" s="57" t="s">
        <v>2946</v>
      </c>
    </row>
    <row r="1408" s="57" customFormat="1" ht="55.2" spans="1:13">
      <c r="A1408" s="57" t="s">
        <v>7076</v>
      </c>
      <c r="B1408" s="62">
        <v>1407</v>
      </c>
      <c r="C1408" s="57" t="s">
        <v>16</v>
      </c>
      <c r="D1408" s="57" t="s">
        <v>171</v>
      </c>
      <c r="E1408" s="58" t="s">
        <v>7248</v>
      </c>
      <c r="F1408" s="57" t="s">
        <v>7452</v>
      </c>
      <c r="G1408" s="58" t="s">
        <v>1896</v>
      </c>
      <c r="H1408" s="58" t="s">
        <v>1711</v>
      </c>
      <c r="I1408" s="57" t="s">
        <v>22</v>
      </c>
      <c r="J1408" s="57">
        <v>56</v>
      </c>
      <c r="K1408" s="57">
        <v>0</v>
      </c>
      <c r="M1408" s="57" t="s">
        <v>2946</v>
      </c>
    </row>
    <row r="1409" s="57" customFormat="1" ht="55.2" spans="1:13">
      <c r="A1409" s="57" t="s">
        <v>7076</v>
      </c>
      <c r="B1409" s="62">
        <v>1408</v>
      </c>
      <c r="C1409" s="57" t="s">
        <v>16</v>
      </c>
      <c r="D1409" s="57" t="s">
        <v>171</v>
      </c>
      <c r="E1409" s="58" t="s">
        <v>7248</v>
      </c>
      <c r="F1409" s="57" t="s">
        <v>7452</v>
      </c>
      <c r="G1409" s="58" t="s">
        <v>1896</v>
      </c>
      <c r="H1409" s="58" t="s">
        <v>1711</v>
      </c>
      <c r="I1409" s="57" t="s">
        <v>22</v>
      </c>
      <c r="J1409" s="57">
        <v>257</v>
      </c>
      <c r="K1409" s="57">
        <v>0</v>
      </c>
      <c r="M1409" s="57" t="s">
        <v>2946</v>
      </c>
    </row>
    <row r="1410" s="57" customFormat="1" ht="55.2" spans="1:13">
      <c r="A1410" s="57" t="s">
        <v>7076</v>
      </c>
      <c r="B1410" s="62">
        <v>1409</v>
      </c>
      <c r="C1410" s="57" t="s">
        <v>16</v>
      </c>
      <c r="D1410" s="57" t="s">
        <v>171</v>
      </c>
      <c r="E1410" s="58" t="s">
        <v>7248</v>
      </c>
      <c r="F1410" s="57" t="s">
        <v>7452</v>
      </c>
      <c r="G1410" s="58" t="s">
        <v>7023</v>
      </c>
      <c r="H1410" s="58" t="s">
        <v>1711</v>
      </c>
      <c r="I1410" s="57" t="s">
        <v>22</v>
      </c>
      <c r="J1410" s="57">
        <v>6</v>
      </c>
      <c r="K1410" s="57">
        <v>0</v>
      </c>
      <c r="M1410" s="57" t="s">
        <v>2946</v>
      </c>
    </row>
    <row r="1411" s="57" customFormat="1" ht="55.2" spans="1:13">
      <c r="A1411" s="57" t="s">
        <v>7076</v>
      </c>
      <c r="B1411" s="62">
        <v>1410</v>
      </c>
      <c r="C1411" s="57" t="s">
        <v>16</v>
      </c>
      <c r="D1411" s="57" t="s">
        <v>171</v>
      </c>
      <c r="E1411" s="58" t="s">
        <v>7248</v>
      </c>
      <c r="F1411" s="57" t="s">
        <v>7452</v>
      </c>
      <c r="G1411" s="58" t="s">
        <v>7465</v>
      </c>
      <c r="H1411" s="58" t="s">
        <v>1809</v>
      </c>
      <c r="I1411" s="57" t="s">
        <v>22</v>
      </c>
      <c r="J1411" s="57">
        <v>48</v>
      </c>
      <c r="K1411" s="57">
        <v>0</v>
      </c>
      <c r="M1411" s="57" t="s">
        <v>2946</v>
      </c>
    </row>
    <row r="1412" s="57" customFormat="1" ht="55.2" spans="1:13">
      <c r="A1412" s="57" t="s">
        <v>7076</v>
      </c>
      <c r="B1412" s="62">
        <v>1411</v>
      </c>
      <c r="C1412" s="57" t="s">
        <v>16</v>
      </c>
      <c r="D1412" s="57" t="s">
        <v>171</v>
      </c>
      <c r="E1412" s="58" t="s">
        <v>7248</v>
      </c>
      <c r="F1412" s="57" t="s">
        <v>7452</v>
      </c>
      <c r="G1412" s="58" t="s">
        <v>7466</v>
      </c>
      <c r="H1412" s="58" t="s">
        <v>1809</v>
      </c>
      <c r="I1412" s="57" t="s">
        <v>22</v>
      </c>
      <c r="J1412" s="57">
        <v>10</v>
      </c>
      <c r="K1412" s="57">
        <v>0</v>
      </c>
      <c r="M1412" s="57" t="s">
        <v>2946</v>
      </c>
    </row>
    <row r="1413" s="57" customFormat="1" ht="55.2" spans="1:13">
      <c r="A1413" s="57" t="s">
        <v>7076</v>
      </c>
      <c r="B1413" s="62">
        <v>1412</v>
      </c>
      <c r="C1413" s="57" t="s">
        <v>16</v>
      </c>
      <c r="D1413" s="57" t="s">
        <v>171</v>
      </c>
      <c r="E1413" s="58" t="s">
        <v>7248</v>
      </c>
      <c r="F1413" s="57" t="s">
        <v>7452</v>
      </c>
      <c r="G1413" s="58" t="s">
        <v>7466</v>
      </c>
      <c r="H1413" s="58" t="s">
        <v>1809</v>
      </c>
      <c r="I1413" s="57" t="s">
        <v>22</v>
      </c>
      <c r="J1413" s="57">
        <v>141</v>
      </c>
      <c r="K1413" s="57">
        <v>0</v>
      </c>
      <c r="M1413" s="57" t="s">
        <v>2946</v>
      </c>
    </row>
    <row r="1414" s="57" customFormat="1" ht="55.2" spans="1:13">
      <c r="A1414" s="57" t="s">
        <v>7076</v>
      </c>
      <c r="B1414" s="62">
        <v>1413</v>
      </c>
      <c r="C1414" s="57" t="s">
        <v>16</v>
      </c>
      <c r="D1414" s="57" t="s">
        <v>171</v>
      </c>
      <c r="E1414" s="58" t="s">
        <v>7248</v>
      </c>
      <c r="F1414" s="57" t="s">
        <v>7452</v>
      </c>
      <c r="G1414" s="58" t="s">
        <v>7467</v>
      </c>
      <c r="H1414" s="58" t="s">
        <v>1809</v>
      </c>
      <c r="I1414" s="57" t="s">
        <v>22</v>
      </c>
      <c r="J1414" s="57">
        <v>2</v>
      </c>
      <c r="K1414" s="57">
        <v>0</v>
      </c>
      <c r="M1414" s="57" t="s">
        <v>2946</v>
      </c>
    </row>
    <row r="1415" s="57" customFormat="1" ht="55.2" spans="1:13">
      <c r="A1415" s="57" t="s">
        <v>7076</v>
      </c>
      <c r="B1415" s="62">
        <v>1414</v>
      </c>
      <c r="C1415" s="57" t="s">
        <v>16</v>
      </c>
      <c r="D1415" s="57" t="s">
        <v>171</v>
      </c>
      <c r="E1415" s="58" t="s">
        <v>7248</v>
      </c>
      <c r="F1415" s="57" t="s">
        <v>7452</v>
      </c>
      <c r="G1415" s="58" t="s">
        <v>7467</v>
      </c>
      <c r="H1415" s="58" t="s">
        <v>1809</v>
      </c>
      <c r="I1415" s="57" t="s">
        <v>22</v>
      </c>
      <c r="J1415" s="57">
        <v>2</v>
      </c>
      <c r="K1415" s="57">
        <v>0</v>
      </c>
      <c r="M1415" s="57" t="s">
        <v>2946</v>
      </c>
    </row>
    <row r="1416" s="57" customFormat="1" ht="41.4" spans="1:13">
      <c r="A1416" s="57" t="s">
        <v>7076</v>
      </c>
      <c r="B1416" s="62">
        <v>1415</v>
      </c>
      <c r="C1416" s="57" t="s">
        <v>16</v>
      </c>
      <c r="D1416" s="57" t="s">
        <v>171</v>
      </c>
      <c r="E1416" s="58" t="s">
        <v>7248</v>
      </c>
      <c r="F1416" s="57" t="s">
        <v>7452</v>
      </c>
      <c r="G1416" s="58" t="s">
        <v>3066</v>
      </c>
      <c r="H1416" s="58" t="s">
        <v>5431</v>
      </c>
      <c r="I1416" s="57" t="s">
        <v>22</v>
      </c>
      <c r="J1416" s="57">
        <v>8</v>
      </c>
      <c r="K1416" s="57">
        <v>0</v>
      </c>
      <c r="M1416" s="57" t="s">
        <v>2946</v>
      </c>
    </row>
    <row r="1417" s="57" customFormat="1" ht="41.4" spans="1:13">
      <c r="A1417" s="57" t="s">
        <v>7076</v>
      </c>
      <c r="B1417" s="62">
        <v>1416</v>
      </c>
      <c r="C1417" s="57" t="s">
        <v>16</v>
      </c>
      <c r="D1417" s="57" t="s">
        <v>171</v>
      </c>
      <c r="E1417" s="58" t="s">
        <v>7248</v>
      </c>
      <c r="F1417" s="57" t="s">
        <v>7452</v>
      </c>
      <c r="G1417" s="58" t="s">
        <v>7468</v>
      </c>
      <c r="H1417" s="58" t="s">
        <v>5431</v>
      </c>
      <c r="I1417" s="57" t="s">
        <v>22</v>
      </c>
      <c r="J1417" s="57">
        <v>26</v>
      </c>
      <c r="K1417" s="57">
        <v>0</v>
      </c>
      <c r="M1417" s="57" t="s">
        <v>2946</v>
      </c>
    </row>
    <row r="1418" s="57" customFormat="1" ht="41.4" spans="1:13">
      <c r="A1418" s="57" t="s">
        <v>7076</v>
      </c>
      <c r="B1418" s="62">
        <v>1417</v>
      </c>
      <c r="C1418" s="57" t="s">
        <v>16</v>
      </c>
      <c r="D1418" s="57" t="s">
        <v>171</v>
      </c>
      <c r="E1418" s="58" t="s">
        <v>7248</v>
      </c>
      <c r="F1418" s="57" t="s">
        <v>7452</v>
      </c>
      <c r="G1418" s="58" t="s">
        <v>7468</v>
      </c>
      <c r="H1418" s="58" t="s">
        <v>5431</v>
      </c>
      <c r="I1418" s="57" t="s">
        <v>22</v>
      </c>
      <c r="J1418" s="57">
        <v>15</v>
      </c>
      <c r="K1418" s="57">
        <v>0</v>
      </c>
      <c r="M1418" s="57" t="s">
        <v>2946</v>
      </c>
    </row>
    <row r="1419" s="57" customFormat="1" ht="41.4" spans="1:13">
      <c r="A1419" s="57" t="s">
        <v>7076</v>
      </c>
      <c r="B1419" s="62">
        <v>1418</v>
      </c>
      <c r="C1419" s="57" t="s">
        <v>16</v>
      </c>
      <c r="D1419" s="57" t="s">
        <v>171</v>
      </c>
      <c r="E1419" s="58" t="s">
        <v>7248</v>
      </c>
      <c r="F1419" s="57" t="s">
        <v>7452</v>
      </c>
      <c r="G1419" s="58" t="s">
        <v>7469</v>
      </c>
      <c r="H1419" s="58" t="s">
        <v>5431</v>
      </c>
      <c r="I1419" s="57" t="s">
        <v>22</v>
      </c>
      <c r="J1419" s="57">
        <v>4</v>
      </c>
      <c r="K1419" s="57">
        <v>0</v>
      </c>
      <c r="M1419" s="57" t="s">
        <v>2946</v>
      </c>
    </row>
    <row r="1420" s="57" customFormat="1" ht="41.4" spans="1:13">
      <c r="A1420" s="57" t="s">
        <v>7076</v>
      </c>
      <c r="B1420" s="62">
        <v>1419</v>
      </c>
      <c r="C1420" s="57" t="s">
        <v>16</v>
      </c>
      <c r="D1420" s="57" t="s">
        <v>171</v>
      </c>
      <c r="E1420" s="58" t="s">
        <v>7248</v>
      </c>
      <c r="F1420" s="57" t="s">
        <v>7452</v>
      </c>
      <c r="G1420" s="58" t="s">
        <v>1704</v>
      </c>
      <c r="H1420" s="58" t="s">
        <v>1926</v>
      </c>
      <c r="I1420" s="57" t="s">
        <v>22</v>
      </c>
      <c r="J1420" s="57">
        <v>8</v>
      </c>
      <c r="K1420" s="57">
        <v>0</v>
      </c>
      <c r="M1420" s="57" t="s">
        <v>2946</v>
      </c>
    </row>
    <row r="1421" s="57" customFormat="1" ht="41.4" spans="1:13">
      <c r="A1421" s="57" t="s">
        <v>7076</v>
      </c>
      <c r="B1421" s="62">
        <v>1420</v>
      </c>
      <c r="C1421" s="57" t="s">
        <v>16</v>
      </c>
      <c r="D1421" s="57" t="s">
        <v>171</v>
      </c>
      <c r="E1421" s="58" t="s">
        <v>7248</v>
      </c>
      <c r="F1421" s="57" t="s">
        <v>7452</v>
      </c>
      <c r="G1421" s="58" t="s">
        <v>1704</v>
      </c>
      <c r="H1421" s="58" t="s">
        <v>1926</v>
      </c>
      <c r="I1421" s="57" t="s">
        <v>22</v>
      </c>
      <c r="J1421" s="57">
        <v>22</v>
      </c>
      <c r="K1421" s="57">
        <v>0</v>
      </c>
      <c r="M1421" s="57" t="s">
        <v>2946</v>
      </c>
    </row>
    <row r="1422" s="57" customFormat="1" ht="41.4" spans="1:13">
      <c r="A1422" s="57" t="s">
        <v>7076</v>
      </c>
      <c r="B1422" s="62">
        <v>1421</v>
      </c>
      <c r="C1422" s="57" t="s">
        <v>16</v>
      </c>
      <c r="D1422" s="57" t="s">
        <v>171</v>
      </c>
      <c r="E1422" s="58" t="s">
        <v>7248</v>
      </c>
      <c r="F1422" s="57" t="s">
        <v>7452</v>
      </c>
      <c r="G1422" s="58" t="s">
        <v>7025</v>
      </c>
      <c r="H1422" s="58" t="s">
        <v>1926</v>
      </c>
      <c r="I1422" s="57" t="s">
        <v>22</v>
      </c>
      <c r="J1422" s="57">
        <v>40</v>
      </c>
      <c r="K1422" s="57">
        <v>0</v>
      </c>
      <c r="M1422" s="57" t="s">
        <v>2946</v>
      </c>
    </row>
    <row r="1423" s="57" customFormat="1" ht="41.4" spans="1:13">
      <c r="A1423" s="57" t="s">
        <v>7076</v>
      </c>
      <c r="B1423" s="62">
        <v>1422</v>
      </c>
      <c r="C1423" s="57" t="s">
        <v>16</v>
      </c>
      <c r="D1423" s="57" t="s">
        <v>171</v>
      </c>
      <c r="E1423" s="58" t="s">
        <v>7248</v>
      </c>
      <c r="F1423" s="57" t="s">
        <v>7452</v>
      </c>
      <c r="G1423" s="58" t="s">
        <v>7025</v>
      </c>
      <c r="H1423" s="58" t="s">
        <v>1926</v>
      </c>
      <c r="I1423" s="57" t="s">
        <v>22</v>
      </c>
      <c r="J1423" s="57">
        <v>20</v>
      </c>
      <c r="K1423" s="57">
        <v>0</v>
      </c>
      <c r="M1423" s="57" t="s">
        <v>2946</v>
      </c>
    </row>
    <row r="1424" s="57" customFormat="1" ht="41.4" spans="1:13">
      <c r="A1424" s="57" t="s">
        <v>7076</v>
      </c>
      <c r="B1424" s="62">
        <v>1423</v>
      </c>
      <c r="C1424" s="57" t="s">
        <v>16</v>
      </c>
      <c r="D1424" s="57" t="s">
        <v>171</v>
      </c>
      <c r="E1424" s="58" t="s">
        <v>7248</v>
      </c>
      <c r="F1424" s="57" t="s">
        <v>7452</v>
      </c>
      <c r="G1424" s="58" t="s">
        <v>1896</v>
      </c>
      <c r="H1424" s="58" t="s">
        <v>1926</v>
      </c>
      <c r="I1424" s="57" t="s">
        <v>22</v>
      </c>
      <c r="J1424" s="57">
        <v>6</v>
      </c>
      <c r="K1424" s="57">
        <v>0</v>
      </c>
      <c r="M1424" s="57" t="s">
        <v>2946</v>
      </c>
    </row>
    <row r="1425" s="57" customFormat="1" ht="41.4" spans="1:13">
      <c r="A1425" s="57" t="s">
        <v>7076</v>
      </c>
      <c r="B1425" s="62">
        <v>1424</v>
      </c>
      <c r="C1425" s="57" t="s">
        <v>16</v>
      </c>
      <c r="D1425" s="57" t="s">
        <v>171</v>
      </c>
      <c r="E1425" s="58" t="s">
        <v>7248</v>
      </c>
      <c r="F1425" s="57" t="s">
        <v>7452</v>
      </c>
      <c r="G1425" s="58" t="s">
        <v>1896</v>
      </c>
      <c r="H1425" s="58" t="s">
        <v>1926</v>
      </c>
      <c r="I1425" s="57" t="s">
        <v>22</v>
      </c>
      <c r="J1425" s="57">
        <v>60</v>
      </c>
      <c r="K1425" s="57">
        <v>0</v>
      </c>
      <c r="M1425" s="57" t="s">
        <v>2946</v>
      </c>
    </row>
    <row r="1426" s="57" customFormat="1" ht="41.4" spans="1:13">
      <c r="A1426" s="57" t="s">
        <v>7076</v>
      </c>
      <c r="B1426" s="62">
        <v>1425</v>
      </c>
      <c r="C1426" s="57" t="s">
        <v>16</v>
      </c>
      <c r="D1426" s="57" t="s">
        <v>171</v>
      </c>
      <c r="E1426" s="58" t="s">
        <v>7248</v>
      </c>
      <c r="F1426" s="57" t="s">
        <v>7452</v>
      </c>
      <c r="G1426" s="58" t="s">
        <v>7023</v>
      </c>
      <c r="H1426" s="58" t="s">
        <v>1926</v>
      </c>
      <c r="I1426" s="57" t="s">
        <v>22</v>
      </c>
      <c r="J1426" s="57">
        <v>9</v>
      </c>
      <c r="K1426" s="57">
        <v>0</v>
      </c>
      <c r="M1426" s="57" t="s">
        <v>2946</v>
      </c>
    </row>
    <row r="1427" s="57" customFormat="1" ht="41.4" spans="1:13">
      <c r="A1427" s="57" t="s">
        <v>7076</v>
      </c>
      <c r="B1427" s="62">
        <v>1426</v>
      </c>
      <c r="C1427" s="57" t="s">
        <v>16</v>
      </c>
      <c r="D1427" s="57" t="s">
        <v>171</v>
      </c>
      <c r="E1427" s="58" t="s">
        <v>7248</v>
      </c>
      <c r="F1427" s="57" t="s">
        <v>7452</v>
      </c>
      <c r="G1427" s="58" t="s">
        <v>7470</v>
      </c>
      <c r="H1427" s="58" t="s">
        <v>2721</v>
      </c>
      <c r="I1427" s="57" t="s">
        <v>22</v>
      </c>
      <c r="J1427" s="57">
        <v>9</v>
      </c>
      <c r="K1427" s="57">
        <v>0</v>
      </c>
      <c r="M1427" s="57" t="s">
        <v>2946</v>
      </c>
    </row>
    <row r="1428" s="57" customFormat="1" ht="41.4" spans="1:13">
      <c r="A1428" s="57" t="s">
        <v>7076</v>
      </c>
      <c r="B1428" s="62">
        <v>1427</v>
      </c>
      <c r="C1428" s="57" t="s">
        <v>16</v>
      </c>
      <c r="D1428" s="57" t="s">
        <v>171</v>
      </c>
      <c r="E1428" s="58" t="s">
        <v>7248</v>
      </c>
      <c r="F1428" s="57" t="s">
        <v>7452</v>
      </c>
      <c r="G1428" s="58" t="s">
        <v>3059</v>
      </c>
      <c r="H1428" s="58" t="s">
        <v>1926</v>
      </c>
      <c r="I1428" s="57" t="s">
        <v>22</v>
      </c>
      <c r="J1428" s="57">
        <v>78</v>
      </c>
      <c r="K1428" s="57">
        <v>0</v>
      </c>
      <c r="M1428" s="57" t="s">
        <v>2946</v>
      </c>
    </row>
    <row r="1429" s="57" customFormat="1" ht="41.4" spans="1:13">
      <c r="A1429" s="57" t="s">
        <v>7076</v>
      </c>
      <c r="B1429" s="62">
        <v>1428</v>
      </c>
      <c r="C1429" s="57" t="s">
        <v>16</v>
      </c>
      <c r="D1429" s="57" t="s">
        <v>171</v>
      </c>
      <c r="E1429" s="58" t="s">
        <v>7248</v>
      </c>
      <c r="F1429" s="57" t="s">
        <v>7452</v>
      </c>
      <c r="G1429" s="58" t="s">
        <v>3059</v>
      </c>
      <c r="H1429" s="58" t="s">
        <v>1926</v>
      </c>
      <c r="I1429" s="57" t="s">
        <v>22</v>
      </c>
      <c r="J1429" s="57">
        <v>14</v>
      </c>
      <c r="K1429" s="57">
        <v>0</v>
      </c>
      <c r="M1429" s="57" t="s">
        <v>2946</v>
      </c>
    </row>
    <row r="1430" s="57" customFormat="1" ht="41.4" spans="1:13">
      <c r="A1430" s="57" t="s">
        <v>7076</v>
      </c>
      <c r="B1430" s="62">
        <v>1429</v>
      </c>
      <c r="C1430" s="57" t="s">
        <v>16</v>
      </c>
      <c r="D1430" s="57" t="s">
        <v>171</v>
      </c>
      <c r="E1430" s="58" t="s">
        <v>7248</v>
      </c>
      <c r="F1430" s="57" t="s">
        <v>7452</v>
      </c>
      <c r="G1430" s="58" t="s">
        <v>1699</v>
      </c>
      <c r="H1430" s="58" t="s">
        <v>1926</v>
      </c>
      <c r="I1430" s="57" t="s">
        <v>22</v>
      </c>
      <c r="J1430" s="57">
        <v>68</v>
      </c>
      <c r="K1430" s="57">
        <v>0</v>
      </c>
      <c r="M1430" s="57" t="s">
        <v>2946</v>
      </c>
    </row>
    <row r="1431" s="57" customFormat="1" ht="41.4" spans="1:13">
      <c r="A1431" s="57" t="s">
        <v>7076</v>
      </c>
      <c r="B1431" s="62">
        <v>1430</v>
      </c>
      <c r="C1431" s="57" t="s">
        <v>16</v>
      </c>
      <c r="D1431" s="57" t="s">
        <v>171</v>
      </c>
      <c r="E1431" s="58" t="s">
        <v>7248</v>
      </c>
      <c r="F1431" s="57" t="s">
        <v>7452</v>
      </c>
      <c r="G1431" s="58" t="s">
        <v>1699</v>
      </c>
      <c r="H1431" s="58" t="s">
        <v>1926</v>
      </c>
      <c r="I1431" s="57" t="s">
        <v>22</v>
      </c>
      <c r="J1431" s="57">
        <v>40</v>
      </c>
      <c r="K1431" s="57">
        <v>0</v>
      </c>
      <c r="M1431" s="57" t="s">
        <v>2946</v>
      </c>
    </row>
    <row r="1432" s="57" customFormat="1" ht="41.4" spans="1:13">
      <c r="A1432" s="57" t="s">
        <v>7076</v>
      </c>
      <c r="B1432" s="62">
        <v>1431</v>
      </c>
      <c r="C1432" s="57" t="s">
        <v>16</v>
      </c>
      <c r="D1432" s="57" t="s">
        <v>171</v>
      </c>
      <c r="E1432" s="58" t="s">
        <v>7248</v>
      </c>
      <c r="F1432" s="57" t="s">
        <v>7452</v>
      </c>
      <c r="G1432" s="58" t="s">
        <v>1932</v>
      </c>
      <c r="H1432" s="58" t="s">
        <v>1926</v>
      </c>
      <c r="I1432" s="57" t="s">
        <v>22</v>
      </c>
      <c r="J1432" s="57">
        <v>54</v>
      </c>
      <c r="K1432" s="57">
        <v>0</v>
      </c>
      <c r="M1432" s="57" t="s">
        <v>2946</v>
      </c>
    </row>
    <row r="1433" s="57" customFormat="1" ht="41.4" spans="1:13">
      <c r="A1433" s="57" t="s">
        <v>7076</v>
      </c>
      <c r="B1433" s="62">
        <v>1432</v>
      </c>
      <c r="C1433" s="57" t="s">
        <v>16</v>
      </c>
      <c r="D1433" s="57" t="s">
        <v>171</v>
      </c>
      <c r="E1433" s="58" t="s">
        <v>7248</v>
      </c>
      <c r="F1433" s="57" t="s">
        <v>7452</v>
      </c>
      <c r="G1433" s="58" t="s">
        <v>5396</v>
      </c>
      <c r="H1433" s="58" t="s">
        <v>1926</v>
      </c>
      <c r="I1433" s="57" t="s">
        <v>22</v>
      </c>
      <c r="J1433" s="57">
        <v>6</v>
      </c>
      <c r="K1433" s="57">
        <v>0</v>
      </c>
      <c r="M1433" s="57" t="s">
        <v>2946</v>
      </c>
    </row>
    <row r="1434" s="57" customFormat="1" ht="41.4" spans="1:13">
      <c r="A1434" s="57" t="s">
        <v>7076</v>
      </c>
      <c r="B1434" s="62">
        <v>1433</v>
      </c>
      <c r="C1434" s="57" t="s">
        <v>16</v>
      </c>
      <c r="D1434" s="57" t="s">
        <v>171</v>
      </c>
      <c r="E1434" s="58" t="s">
        <v>7248</v>
      </c>
      <c r="F1434" s="57" t="s">
        <v>7452</v>
      </c>
      <c r="G1434" s="58" t="s">
        <v>3072</v>
      </c>
      <c r="H1434" s="58" t="s">
        <v>5389</v>
      </c>
      <c r="I1434" s="57" t="s">
        <v>22</v>
      </c>
      <c r="J1434" s="57">
        <v>24</v>
      </c>
      <c r="K1434" s="57">
        <v>0</v>
      </c>
      <c r="M1434" s="57" t="s">
        <v>2946</v>
      </c>
    </row>
    <row r="1435" s="57" customFormat="1" ht="41.4" spans="1:13">
      <c r="A1435" s="57" t="s">
        <v>7076</v>
      </c>
      <c r="B1435" s="62">
        <v>1434</v>
      </c>
      <c r="C1435" s="57" t="s">
        <v>16</v>
      </c>
      <c r="D1435" s="57" t="s">
        <v>171</v>
      </c>
      <c r="E1435" s="58" t="s">
        <v>7248</v>
      </c>
      <c r="F1435" s="57" t="s">
        <v>7452</v>
      </c>
      <c r="G1435" s="58" t="s">
        <v>3069</v>
      </c>
      <c r="H1435" s="58" t="s">
        <v>5389</v>
      </c>
      <c r="I1435" s="57" t="s">
        <v>22</v>
      </c>
      <c r="J1435" s="57">
        <v>25</v>
      </c>
      <c r="K1435" s="57">
        <v>0</v>
      </c>
      <c r="M1435" s="57" t="s">
        <v>2946</v>
      </c>
    </row>
    <row r="1436" s="57" customFormat="1" ht="41.4" spans="1:13">
      <c r="A1436" s="57" t="s">
        <v>7076</v>
      </c>
      <c r="B1436" s="62">
        <v>1435</v>
      </c>
      <c r="C1436" s="57" t="s">
        <v>16</v>
      </c>
      <c r="D1436" s="57" t="s">
        <v>171</v>
      </c>
      <c r="E1436" s="58" t="s">
        <v>7248</v>
      </c>
      <c r="F1436" s="57" t="s">
        <v>7452</v>
      </c>
      <c r="G1436" s="58" t="s">
        <v>5393</v>
      </c>
      <c r="H1436" s="58" t="s">
        <v>5389</v>
      </c>
      <c r="I1436" s="57" t="s">
        <v>22</v>
      </c>
      <c r="J1436" s="57">
        <v>20</v>
      </c>
      <c r="K1436" s="57">
        <v>0</v>
      </c>
      <c r="M1436" s="57" t="s">
        <v>2946</v>
      </c>
    </row>
    <row r="1437" s="57" customFormat="1" ht="41.4" spans="1:13">
      <c r="A1437" s="57" t="s">
        <v>7076</v>
      </c>
      <c r="B1437" s="62">
        <v>1436</v>
      </c>
      <c r="C1437" s="57" t="s">
        <v>16</v>
      </c>
      <c r="D1437" s="57" t="s">
        <v>171</v>
      </c>
      <c r="E1437" s="58" t="s">
        <v>7248</v>
      </c>
      <c r="F1437" s="57" t="s">
        <v>7452</v>
      </c>
      <c r="G1437" s="58" t="s">
        <v>3072</v>
      </c>
      <c r="H1437" s="58" t="s">
        <v>7471</v>
      </c>
      <c r="I1437" s="57" t="s">
        <v>22</v>
      </c>
      <c r="J1437" s="57">
        <v>15</v>
      </c>
      <c r="K1437" s="57">
        <v>0</v>
      </c>
      <c r="M1437" s="57" t="s">
        <v>2946</v>
      </c>
    </row>
    <row r="1438" s="57" customFormat="1" ht="41.4" spans="1:13">
      <c r="A1438" s="57" t="s">
        <v>7076</v>
      </c>
      <c r="B1438" s="62">
        <v>1437</v>
      </c>
      <c r="C1438" s="57" t="s">
        <v>16</v>
      </c>
      <c r="D1438" s="57" t="s">
        <v>171</v>
      </c>
      <c r="E1438" s="58" t="s">
        <v>7248</v>
      </c>
      <c r="F1438" s="57" t="s">
        <v>7452</v>
      </c>
      <c r="G1438" s="58" t="s">
        <v>5390</v>
      </c>
      <c r="H1438" s="58" t="s">
        <v>7471</v>
      </c>
      <c r="I1438" s="57" t="s">
        <v>22</v>
      </c>
      <c r="J1438" s="57">
        <v>93</v>
      </c>
      <c r="K1438" s="57">
        <v>0</v>
      </c>
      <c r="M1438" s="57" t="s">
        <v>2946</v>
      </c>
    </row>
    <row r="1439" s="57" customFormat="1" ht="41.4" spans="1:13">
      <c r="A1439" s="57" t="s">
        <v>7076</v>
      </c>
      <c r="B1439" s="62">
        <v>1438</v>
      </c>
      <c r="C1439" s="57" t="s">
        <v>16</v>
      </c>
      <c r="D1439" s="57" t="s">
        <v>171</v>
      </c>
      <c r="E1439" s="58" t="s">
        <v>7248</v>
      </c>
      <c r="F1439" s="57" t="s">
        <v>7452</v>
      </c>
      <c r="G1439" s="58" t="s">
        <v>5390</v>
      </c>
      <c r="H1439" s="58" t="s">
        <v>7471</v>
      </c>
      <c r="I1439" s="57" t="s">
        <v>22</v>
      </c>
      <c r="J1439" s="57">
        <v>3</v>
      </c>
      <c r="K1439" s="57">
        <v>0</v>
      </c>
      <c r="M1439" s="57" t="s">
        <v>2946</v>
      </c>
    </row>
    <row r="1440" s="57" customFormat="1" ht="41.4" spans="1:13">
      <c r="A1440" s="57" t="s">
        <v>7076</v>
      </c>
      <c r="B1440" s="62">
        <v>1439</v>
      </c>
      <c r="C1440" s="57" t="s">
        <v>16</v>
      </c>
      <c r="D1440" s="57" t="s">
        <v>171</v>
      </c>
      <c r="E1440" s="58" t="s">
        <v>7248</v>
      </c>
      <c r="F1440" s="57" t="s">
        <v>7452</v>
      </c>
      <c r="G1440" s="58" t="s">
        <v>3069</v>
      </c>
      <c r="H1440" s="58" t="s">
        <v>7471</v>
      </c>
      <c r="I1440" s="57" t="s">
        <v>22</v>
      </c>
      <c r="J1440" s="57">
        <v>36</v>
      </c>
      <c r="K1440" s="57">
        <v>0</v>
      </c>
      <c r="M1440" s="57" t="s">
        <v>2946</v>
      </c>
    </row>
    <row r="1441" s="57" customFormat="1" ht="41.4" spans="1:13">
      <c r="A1441" s="57" t="s">
        <v>7076</v>
      </c>
      <c r="B1441" s="62">
        <v>1440</v>
      </c>
      <c r="C1441" s="57" t="s">
        <v>16</v>
      </c>
      <c r="D1441" s="57" t="s">
        <v>171</v>
      </c>
      <c r="E1441" s="58" t="s">
        <v>7248</v>
      </c>
      <c r="F1441" s="57" t="s">
        <v>7452</v>
      </c>
      <c r="G1441" s="58" t="s">
        <v>5393</v>
      </c>
      <c r="H1441" s="58" t="s">
        <v>7471</v>
      </c>
      <c r="I1441" s="57" t="s">
        <v>22</v>
      </c>
      <c r="J1441" s="57">
        <v>34</v>
      </c>
      <c r="K1441" s="57">
        <v>0</v>
      </c>
      <c r="M1441" s="57" t="s">
        <v>2946</v>
      </c>
    </row>
    <row r="1442" s="57" customFormat="1" ht="55.2" spans="1:13">
      <c r="A1442" s="57" t="s">
        <v>7076</v>
      </c>
      <c r="B1442" s="62">
        <v>1441</v>
      </c>
      <c r="C1442" s="57" t="s">
        <v>16</v>
      </c>
      <c r="D1442" s="57" t="s">
        <v>171</v>
      </c>
      <c r="E1442" s="58" t="s">
        <v>7248</v>
      </c>
      <c r="F1442" s="57" t="s">
        <v>7452</v>
      </c>
      <c r="G1442" s="58" t="s">
        <v>3059</v>
      </c>
      <c r="H1442" s="58" t="s">
        <v>1711</v>
      </c>
      <c r="I1442" s="57" t="s">
        <v>22</v>
      </c>
      <c r="J1442" s="57">
        <v>16</v>
      </c>
      <c r="K1442" s="57">
        <v>0</v>
      </c>
      <c r="M1442" s="57" t="s">
        <v>2946</v>
      </c>
    </row>
    <row r="1443" s="57" customFormat="1" ht="55.2" spans="1:13">
      <c r="A1443" s="57" t="s">
        <v>7076</v>
      </c>
      <c r="B1443" s="62">
        <v>1442</v>
      </c>
      <c r="C1443" s="57" t="s">
        <v>16</v>
      </c>
      <c r="D1443" s="57" t="s">
        <v>171</v>
      </c>
      <c r="E1443" s="58" t="s">
        <v>7248</v>
      </c>
      <c r="F1443" s="57" t="s">
        <v>7452</v>
      </c>
      <c r="G1443" s="58" t="s">
        <v>5395</v>
      </c>
      <c r="H1443" s="58" t="s">
        <v>1711</v>
      </c>
      <c r="I1443" s="57" t="s">
        <v>22</v>
      </c>
      <c r="J1443" s="57">
        <v>4</v>
      </c>
      <c r="K1443" s="57">
        <v>0</v>
      </c>
      <c r="M1443" s="57" t="s">
        <v>2946</v>
      </c>
    </row>
    <row r="1444" s="57" customFormat="1" ht="55.2" spans="1:13">
      <c r="A1444" s="57" t="s">
        <v>7076</v>
      </c>
      <c r="B1444" s="62">
        <v>1443</v>
      </c>
      <c r="C1444" s="57" t="s">
        <v>16</v>
      </c>
      <c r="D1444" s="57" t="s">
        <v>171</v>
      </c>
      <c r="E1444" s="58" t="s">
        <v>7248</v>
      </c>
      <c r="F1444" s="57" t="s">
        <v>7452</v>
      </c>
      <c r="G1444" s="58" t="s">
        <v>1699</v>
      </c>
      <c r="H1444" s="58" t="s">
        <v>1711</v>
      </c>
      <c r="I1444" s="57" t="s">
        <v>22</v>
      </c>
      <c r="J1444" s="57">
        <v>60</v>
      </c>
      <c r="K1444" s="57">
        <v>0</v>
      </c>
      <c r="M1444" s="57" t="s">
        <v>2946</v>
      </c>
    </row>
    <row r="1445" s="57" customFormat="1" ht="55.2" spans="1:13">
      <c r="A1445" s="57" t="s">
        <v>7076</v>
      </c>
      <c r="B1445" s="62">
        <v>1444</v>
      </c>
      <c r="C1445" s="57" t="s">
        <v>16</v>
      </c>
      <c r="D1445" s="57" t="s">
        <v>171</v>
      </c>
      <c r="E1445" s="58" t="s">
        <v>7248</v>
      </c>
      <c r="F1445" s="57" t="s">
        <v>7452</v>
      </c>
      <c r="G1445" s="58" t="s">
        <v>5396</v>
      </c>
      <c r="H1445" s="58" t="s">
        <v>1711</v>
      </c>
      <c r="I1445" s="57" t="s">
        <v>22</v>
      </c>
      <c r="J1445" s="57">
        <v>18</v>
      </c>
      <c r="K1445" s="57">
        <v>0</v>
      </c>
      <c r="M1445" s="57" t="s">
        <v>2946</v>
      </c>
    </row>
    <row r="1446" s="57" customFormat="1" ht="69" spans="1:13">
      <c r="A1446" s="57" t="s">
        <v>7076</v>
      </c>
      <c r="B1446" s="62">
        <v>1445</v>
      </c>
      <c r="C1446" s="57" t="s">
        <v>16</v>
      </c>
      <c r="D1446" s="57" t="s">
        <v>171</v>
      </c>
      <c r="E1446" s="58" t="s">
        <v>7248</v>
      </c>
      <c r="F1446" s="57" t="s">
        <v>7452</v>
      </c>
      <c r="G1446" s="58" t="s">
        <v>7472</v>
      </c>
      <c r="H1446" s="58" t="s">
        <v>2414</v>
      </c>
      <c r="I1446" s="57" t="s">
        <v>22</v>
      </c>
      <c r="J1446" s="57">
        <v>6</v>
      </c>
      <c r="K1446" s="57">
        <v>0</v>
      </c>
      <c r="M1446" s="57" t="s">
        <v>2946</v>
      </c>
    </row>
    <row r="1447" s="57" customFormat="1" ht="69" spans="1:13">
      <c r="A1447" s="57" t="s">
        <v>7076</v>
      </c>
      <c r="B1447" s="62">
        <v>1446</v>
      </c>
      <c r="C1447" s="57" t="s">
        <v>16</v>
      </c>
      <c r="D1447" s="57" t="s">
        <v>171</v>
      </c>
      <c r="E1447" s="58" t="s">
        <v>7248</v>
      </c>
      <c r="F1447" s="57" t="s">
        <v>7452</v>
      </c>
      <c r="G1447" s="58" t="s">
        <v>7473</v>
      </c>
      <c r="H1447" s="58" t="s">
        <v>2414</v>
      </c>
      <c r="I1447" s="57" t="s">
        <v>22</v>
      </c>
      <c r="J1447" s="57">
        <v>14</v>
      </c>
      <c r="K1447" s="57">
        <v>0</v>
      </c>
      <c r="M1447" s="57" t="s">
        <v>2946</v>
      </c>
    </row>
    <row r="1448" s="57" customFormat="1" ht="41.4" spans="1:13">
      <c r="A1448" s="57" t="s">
        <v>7076</v>
      </c>
      <c r="B1448" s="62">
        <v>1447</v>
      </c>
      <c r="C1448" s="57" t="s">
        <v>16</v>
      </c>
      <c r="D1448" s="57" t="s">
        <v>171</v>
      </c>
      <c r="E1448" s="58" t="s">
        <v>7248</v>
      </c>
      <c r="F1448" s="57" t="s">
        <v>7452</v>
      </c>
      <c r="G1448" s="58" t="s">
        <v>7474</v>
      </c>
      <c r="H1448" s="58" t="s">
        <v>4130</v>
      </c>
      <c r="I1448" s="57" t="s">
        <v>22</v>
      </c>
      <c r="J1448" s="57">
        <v>2</v>
      </c>
      <c r="K1448" s="57">
        <v>0</v>
      </c>
      <c r="M1448" s="57" t="s">
        <v>2946</v>
      </c>
    </row>
    <row r="1449" s="57" customFormat="1" ht="69" spans="1:13">
      <c r="A1449" s="57" t="s">
        <v>7076</v>
      </c>
      <c r="B1449" s="62">
        <v>1448</v>
      </c>
      <c r="C1449" s="57" t="s">
        <v>16</v>
      </c>
      <c r="D1449" s="57" t="s">
        <v>171</v>
      </c>
      <c r="E1449" s="58" t="s">
        <v>7248</v>
      </c>
      <c r="F1449" s="57" t="s">
        <v>7452</v>
      </c>
      <c r="G1449" s="58" t="s">
        <v>7475</v>
      </c>
      <c r="H1449" s="58" t="s">
        <v>2414</v>
      </c>
      <c r="I1449" s="57" t="s">
        <v>22</v>
      </c>
      <c r="J1449" s="57">
        <v>25</v>
      </c>
      <c r="K1449" s="57">
        <v>0</v>
      </c>
      <c r="M1449" s="57" t="s">
        <v>2946</v>
      </c>
    </row>
    <row r="1450" s="57" customFormat="1" ht="69" spans="1:13">
      <c r="A1450" s="57" t="s">
        <v>7076</v>
      </c>
      <c r="B1450" s="62">
        <v>1449</v>
      </c>
      <c r="C1450" s="57" t="s">
        <v>16</v>
      </c>
      <c r="D1450" s="57" t="s">
        <v>171</v>
      </c>
      <c r="E1450" s="58" t="s">
        <v>7248</v>
      </c>
      <c r="F1450" s="57" t="s">
        <v>7452</v>
      </c>
      <c r="G1450" s="58" t="s">
        <v>7476</v>
      </c>
      <c r="H1450" s="58" t="s">
        <v>2414</v>
      </c>
      <c r="I1450" s="57" t="s">
        <v>22</v>
      </c>
      <c r="J1450" s="57">
        <v>44</v>
      </c>
      <c r="K1450" s="57">
        <v>0</v>
      </c>
      <c r="M1450" s="57" t="s">
        <v>2946</v>
      </c>
    </row>
    <row r="1451" s="57" customFormat="1" ht="69" spans="1:13">
      <c r="A1451" s="57" t="s">
        <v>7076</v>
      </c>
      <c r="B1451" s="62">
        <v>1450</v>
      </c>
      <c r="C1451" s="57" t="s">
        <v>16</v>
      </c>
      <c r="D1451" s="57" t="s">
        <v>171</v>
      </c>
      <c r="E1451" s="58" t="s">
        <v>7248</v>
      </c>
      <c r="F1451" s="57" t="s">
        <v>7452</v>
      </c>
      <c r="G1451" s="58" t="s">
        <v>7477</v>
      </c>
      <c r="H1451" s="58" t="s">
        <v>2414</v>
      </c>
      <c r="I1451" s="57" t="s">
        <v>22</v>
      </c>
      <c r="J1451" s="57">
        <v>85</v>
      </c>
      <c r="K1451" s="57">
        <v>0</v>
      </c>
      <c r="M1451" s="57" t="s">
        <v>2946</v>
      </c>
    </row>
    <row r="1452" s="57" customFormat="1" ht="69" spans="1:13">
      <c r="A1452" s="57" t="s">
        <v>7076</v>
      </c>
      <c r="B1452" s="62">
        <v>1451</v>
      </c>
      <c r="C1452" s="57" t="s">
        <v>16</v>
      </c>
      <c r="D1452" s="57" t="s">
        <v>171</v>
      </c>
      <c r="E1452" s="58" t="s">
        <v>7248</v>
      </c>
      <c r="F1452" s="57" t="s">
        <v>7452</v>
      </c>
      <c r="G1452" s="58" t="s">
        <v>7478</v>
      </c>
      <c r="H1452" s="58" t="s">
        <v>2414</v>
      </c>
      <c r="I1452" s="57" t="s">
        <v>22</v>
      </c>
      <c r="J1452" s="57">
        <v>26</v>
      </c>
      <c r="K1452" s="57">
        <v>0</v>
      </c>
      <c r="M1452" s="57" t="s">
        <v>2946</v>
      </c>
    </row>
    <row r="1453" s="57" customFormat="1" ht="55.2" spans="1:13">
      <c r="A1453" s="57" t="s">
        <v>7076</v>
      </c>
      <c r="B1453" s="62">
        <v>1452</v>
      </c>
      <c r="C1453" s="57" t="s">
        <v>16</v>
      </c>
      <c r="D1453" s="57" t="s">
        <v>171</v>
      </c>
      <c r="E1453" s="58" t="s">
        <v>7248</v>
      </c>
      <c r="F1453" s="57" t="s">
        <v>7452</v>
      </c>
      <c r="G1453" s="58" t="s">
        <v>5420</v>
      </c>
      <c r="H1453" s="58" t="s">
        <v>3641</v>
      </c>
      <c r="I1453" s="57" t="s">
        <v>22</v>
      </c>
      <c r="J1453" s="57">
        <v>2</v>
      </c>
      <c r="K1453" s="57">
        <v>0</v>
      </c>
      <c r="M1453" s="57" t="s">
        <v>2946</v>
      </c>
    </row>
    <row r="1454" s="57" customFormat="1" ht="41.4" spans="1:13">
      <c r="A1454" s="57" t="s">
        <v>7076</v>
      </c>
      <c r="B1454" s="62">
        <v>1453</v>
      </c>
      <c r="C1454" s="57" t="s">
        <v>16</v>
      </c>
      <c r="D1454" s="57" t="s">
        <v>171</v>
      </c>
      <c r="E1454" s="58" t="s">
        <v>7248</v>
      </c>
      <c r="F1454" s="57" t="s">
        <v>7452</v>
      </c>
      <c r="G1454" s="58" t="s">
        <v>5420</v>
      </c>
      <c r="H1454" s="58" t="s">
        <v>1926</v>
      </c>
      <c r="I1454" s="57" t="s">
        <v>22</v>
      </c>
      <c r="J1454" s="57">
        <v>14</v>
      </c>
      <c r="K1454" s="57">
        <v>0</v>
      </c>
      <c r="M1454" s="57" t="s">
        <v>2946</v>
      </c>
    </row>
    <row r="1455" s="57" customFormat="1" ht="55.2" spans="1:13">
      <c r="A1455" s="57" t="s">
        <v>7076</v>
      </c>
      <c r="B1455" s="62">
        <v>1454</v>
      </c>
      <c r="C1455" s="57" t="s">
        <v>16</v>
      </c>
      <c r="D1455" s="57" t="s">
        <v>171</v>
      </c>
      <c r="E1455" s="58" t="s">
        <v>7248</v>
      </c>
      <c r="F1455" s="57" t="s">
        <v>7452</v>
      </c>
      <c r="G1455" s="58" t="s">
        <v>7475</v>
      </c>
      <c r="H1455" s="58" t="s">
        <v>1809</v>
      </c>
      <c r="I1455" s="57" t="s">
        <v>22</v>
      </c>
      <c r="J1455" s="57">
        <v>13</v>
      </c>
      <c r="K1455" s="57">
        <v>0</v>
      </c>
      <c r="M1455" s="57" t="s">
        <v>2946</v>
      </c>
    </row>
    <row r="1456" s="57" customFormat="1" ht="55.2" spans="1:13">
      <c r="A1456" s="57" t="s">
        <v>7076</v>
      </c>
      <c r="B1456" s="62">
        <v>1455</v>
      </c>
      <c r="C1456" s="57" t="s">
        <v>16</v>
      </c>
      <c r="D1456" s="57" t="s">
        <v>171</v>
      </c>
      <c r="E1456" s="58" t="s">
        <v>7248</v>
      </c>
      <c r="F1456" s="57" t="s">
        <v>7452</v>
      </c>
      <c r="G1456" s="58" t="s">
        <v>7476</v>
      </c>
      <c r="H1456" s="58" t="s">
        <v>1809</v>
      </c>
      <c r="I1456" s="57" t="s">
        <v>22</v>
      </c>
      <c r="J1456" s="57">
        <v>22</v>
      </c>
      <c r="K1456" s="57">
        <v>0</v>
      </c>
      <c r="M1456" s="57" t="s">
        <v>2946</v>
      </c>
    </row>
    <row r="1457" s="57" customFormat="1" ht="55.2" spans="1:13">
      <c r="A1457" s="57" t="s">
        <v>7076</v>
      </c>
      <c r="B1457" s="62">
        <v>1456</v>
      </c>
      <c r="C1457" s="57" t="s">
        <v>16</v>
      </c>
      <c r="D1457" s="57" t="s">
        <v>171</v>
      </c>
      <c r="E1457" s="58" t="s">
        <v>7248</v>
      </c>
      <c r="F1457" s="57" t="s">
        <v>7452</v>
      </c>
      <c r="G1457" s="58" t="s">
        <v>7477</v>
      </c>
      <c r="H1457" s="58" t="s">
        <v>1809</v>
      </c>
      <c r="I1457" s="57" t="s">
        <v>22</v>
      </c>
      <c r="J1457" s="57">
        <v>100</v>
      </c>
      <c r="K1457" s="57">
        <v>0</v>
      </c>
      <c r="M1457" s="57" t="s">
        <v>2946</v>
      </c>
    </row>
    <row r="1458" s="57" customFormat="1" ht="55.2" spans="1:13">
      <c r="A1458" s="57" t="s">
        <v>7076</v>
      </c>
      <c r="B1458" s="62">
        <v>1457</v>
      </c>
      <c r="C1458" s="57" t="s">
        <v>16</v>
      </c>
      <c r="D1458" s="57" t="s">
        <v>171</v>
      </c>
      <c r="E1458" s="58" t="s">
        <v>7248</v>
      </c>
      <c r="F1458" s="57" t="s">
        <v>7452</v>
      </c>
      <c r="G1458" s="58" t="s">
        <v>7478</v>
      </c>
      <c r="H1458" s="58" t="s">
        <v>1809</v>
      </c>
      <c r="I1458" s="57" t="s">
        <v>22</v>
      </c>
      <c r="J1458" s="57">
        <v>11</v>
      </c>
      <c r="K1458" s="57">
        <v>0</v>
      </c>
      <c r="M1458" s="57" t="s">
        <v>2946</v>
      </c>
    </row>
    <row r="1459" s="57" customFormat="1" ht="55.2" spans="1:13">
      <c r="A1459" s="57" t="s">
        <v>7076</v>
      </c>
      <c r="B1459" s="62">
        <v>1458</v>
      </c>
      <c r="C1459" s="57" t="s">
        <v>16</v>
      </c>
      <c r="D1459" s="57" t="s">
        <v>171</v>
      </c>
      <c r="E1459" s="58" t="s">
        <v>7248</v>
      </c>
      <c r="F1459" s="57" t="s">
        <v>7452</v>
      </c>
      <c r="G1459" s="58" t="s">
        <v>5420</v>
      </c>
      <c r="H1459" s="58" t="s">
        <v>3641</v>
      </c>
      <c r="I1459" s="57" t="s">
        <v>22</v>
      </c>
      <c r="J1459" s="57">
        <v>2</v>
      </c>
      <c r="K1459" s="57">
        <v>0</v>
      </c>
      <c r="M1459" s="57" t="s">
        <v>2946</v>
      </c>
    </row>
    <row r="1460" s="57" customFormat="1" ht="41.4" spans="1:13">
      <c r="A1460" s="57" t="s">
        <v>7076</v>
      </c>
      <c r="B1460" s="62">
        <v>1459</v>
      </c>
      <c r="C1460" s="57" t="s">
        <v>16</v>
      </c>
      <c r="D1460" s="57" t="s">
        <v>171</v>
      </c>
      <c r="E1460" s="58" t="s">
        <v>7248</v>
      </c>
      <c r="F1460" s="57" t="s">
        <v>7452</v>
      </c>
      <c r="G1460" s="58" t="s">
        <v>2240</v>
      </c>
      <c r="H1460" s="58" t="s">
        <v>1926</v>
      </c>
      <c r="I1460" s="57" t="s">
        <v>22</v>
      </c>
      <c r="J1460" s="57">
        <v>16</v>
      </c>
      <c r="K1460" s="57">
        <v>0</v>
      </c>
      <c r="M1460" s="57" t="s">
        <v>2946</v>
      </c>
    </row>
    <row r="1461" s="57" customFormat="1" ht="41.4" spans="1:13">
      <c r="A1461" s="57" t="s">
        <v>7076</v>
      </c>
      <c r="B1461" s="62">
        <v>1460</v>
      </c>
      <c r="C1461" s="57" t="s">
        <v>16</v>
      </c>
      <c r="D1461" s="57" t="s">
        <v>171</v>
      </c>
      <c r="E1461" s="58" t="s">
        <v>7248</v>
      </c>
      <c r="F1461" s="57" t="s">
        <v>7452</v>
      </c>
      <c r="G1461" s="58" t="s">
        <v>7020</v>
      </c>
      <c r="H1461" s="58" t="s">
        <v>1926</v>
      </c>
      <c r="I1461" s="57" t="s">
        <v>22</v>
      </c>
      <c r="J1461" s="57">
        <v>14</v>
      </c>
      <c r="K1461" s="57">
        <v>0</v>
      </c>
      <c r="M1461" s="57" t="s">
        <v>2946</v>
      </c>
    </row>
    <row r="1462" s="57" customFormat="1" ht="41.4" spans="1:13">
      <c r="A1462" s="57" t="s">
        <v>7076</v>
      </c>
      <c r="B1462" s="62">
        <v>1461</v>
      </c>
      <c r="C1462" s="57" t="s">
        <v>16</v>
      </c>
      <c r="D1462" s="57" t="s">
        <v>171</v>
      </c>
      <c r="E1462" s="58" t="s">
        <v>7248</v>
      </c>
      <c r="F1462" s="57" t="s">
        <v>7452</v>
      </c>
      <c r="G1462" s="58" t="s">
        <v>2194</v>
      </c>
      <c r="H1462" s="58" t="s">
        <v>1926</v>
      </c>
      <c r="I1462" s="57" t="s">
        <v>22</v>
      </c>
      <c r="J1462" s="57">
        <v>28</v>
      </c>
      <c r="K1462" s="57">
        <v>0</v>
      </c>
      <c r="M1462" s="57" t="s">
        <v>2946</v>
      </c>
    </row>
    <row r="1463" s="57" customFormat="1" ht="41.4" spans="1:13">
      <c r="A1463" s="57" t="s">
        <v>7076</v>
      </c>
      <c r="B1463" s="62">
        <v>1462</v>
      </c>
      <c r="C1463" s="57" t="s">
        <v>16</v>
      </c>
      <c r="D1463" s="57" t="s">
        <v>53</v>
      </c>
      <c r="E1463" s="58" t="s">
        <v>7248</v>
      </c>
      <c r="F1463" s="57" t="s">
        <v>2278</v>
      </c>
      <c r="G1463" s="58" t="s">
        <v>7479</v>
      </c>
      <c r="H1463" s="58" t="s">
        <v>2158</v>
      </c>
      <c r="I1463" s="57" t="s">
        <v>22</v>
      </c>
      <c r="J1463" s="57">
        <v>20</v>
      </c>
      <c r="K1463" s="57">
        <f t="shared" ref="K1463:K1466" si="78">J1463</f>
        <v>20</v>
      </c>
      <c r="M1463" s="57" t="s">
        <v>473</v>
      </c>
    </row>
    <row r="1464" s="57" customFormat="1" ht="41.4" spans="1:13">
      <c r="A1464" s="57" t="s">
        <v>7076</v>
      </c>
      <c r="B1464" s="62">
        <v>1463</v>
      </c>
      <c r="C1464" s="57" t="s">
        <v>16</v>
      </c>
      <c r="D1464" s="57" t="s">
        <v>53</v>
      </c>
      <c r="E1464" s="58" t="s">
        <v>7248</v>
      </c>
      <c r="F1464" s="57" t="s">
        <v>2278</v>
      </c>
      <c r="G1464" s="58" t="s">
        <v>7480</v>
      </c>
      <c r="H1464" s="58" t="s">
        <v>2158</v>
      </c>
      <c r="I1464" s="57" t="s">
        <v>22</v>
      </c>
      <c r="J1464" s="57">
        <v>11</v>
      </c>
      <c r="K1464" s="57">
        <f t="shared" si="78"/>
        <v>11</v>
      </c>
      <c r="M1464" s="57" t="s">
        <v>473</v>
      </c>
    </row>
    <row r="1465" s="57" customFormat="1" ht="41.4" spans="1:13">
      <c r="A1465" s="57" t="s">
        <v>7076</v>
      </c>
      <c r="B1465" s="62">
        <v>1464</v>
      </c>
      <c r="C1465" s="57" t="s">
        <v>16</v>
      </c>
      <c r="D1465" s="57" t="s">
        <v>53</v>
      </c>
      <c r="E1465" s="58" t="s">
        <v>7248</v>
      </c>
      <c r="F1465" s="57" t="s">
        <v>2278</v>
      </c>
      <c r="G1465" s="58" t="s">
        <v>7481</v>
      </c>
      <c r="H1465" s="58" t="s">
        <v>2158</v>
      </c>
      <c r="I1465" s="57" t="s">
        <v>22</v>
      </c>
      <c r="J1465" s="57">
        <v>87</v>
      </c>
      <c r="K1465" s="57">
        <f t="shared" si="78"/>
        <v>87</v>
      </c>
      <c r="M1465" s="57" t="s">
        <v>473</v>
      </c>
    </row>
    <row r="1466" s="57" customFormat="1" ht="41.4" spans="1:13">
      <c r="A1466" s="57" t="s">
        <v>7076</v>
      </c>
      <c r="B1466" s="62">
        <v>1465</v>
      </c>
      <c r="C1466" s="57" t="s">
        <v>16</v>
      </c>
      <c r="D1466" s="57" t="s">
        <v>53</v>
      </c>
      <c r="E1466" s="58" t="s">
        <v>7248</v>
      </c>
      <c r="F1466" s="57" t="s">
        <v>2278</v>
      </c>
      <c r="G1466" s="58" t="s">
        <v>3209</v>
      </c>
      <c r="H1466" s="58" t="s">
        <v>2158</v>
      </c>
      <c r="I1466" s="57" t="s">
        <v>22</v>
      </c>
      <c r="J1466" s="57">
        <v>87</v>
      </c>
      <c r="K1466" s="57">
        <f t="shared" si="78"/>
        <v>87</v>
      </c>
      <c r="M1466" s="57" t="s">
        <v>473</v>
      </c>
    </row>
    <row r="1467" s="57" customFormat="1" ht="41.4" spans="1:13">
      <c r="A1467" s="57" t="s">
        <v>7076</v>
      </c>
      <c r="B1467" s="62">
        <v>1466</v>
      </c>
      <c r="C1467" s="57" t="s">
        <v>16</v>
      </c>
      <c r="D1467" s="57" t="s">
        <v>53</v>
      </c>
      <c r="E1467" s="58" t="s">
        <v>7248</v>
      </c>
      <c r="F1467" s="57" t="s">
        <v>2278</v>
      </c>
      <c r="G1467" s="58" t="s">
        <v>7482</v>
      </c>
      <c r="H1467" s="58" t="s">
        <v>2158</v>
      </c>
      <c r="I1467" s="57" t="s">
        <v>22</v>
      </c>
      <c r="J1467" s="57">
        <v>23</v>
      </c>
      <c r="K1467" s="74">
        <f>(CEILING(J1467*0.2,1))*1</f>
        <v>5</v>
      </c>
      <c r="M1467" s="57" t="s">
        <v>473</v>
      </c>
    </row>
    <row r="1468" s="57" customFormat="1" ht="41.4" spans="1:13">
      <c r="A1468" s="57" t="s">
        <v>7076</v>
      </c>
      <c r="B1468" s="62">
        <v>1467</v>
      </c>
      <c r="C1468" s="57" t="s">
        <v>16</v>
      </c>
      <c r="D1468" s="57" t="s">
        <v>53</v>
      </c>
      <c r="E1468" s="58" t="s">
        <v>7248</v>
      </c>
      <c r="F1468" s="57" t="s">
        <v>2278</v>
      </c>
      <c r="G1468" s="58" t="s">
        <v>6118</v>
      </c>
      <c r="H1468" s="58" t="s">
        <v>2356</v>
      </c>
      <c r="I1468" s="57" t="s">
        <v>22</v>
      </c>
      <c r="J1468" s="57">
        <v>1</v>
      </c>
      <c r="K1468" s="57">
        <f t="shared" ref="K1468:K1470" si="79">J1468</f>
        <v>1</v>
      </c>
      <c r="M1468" s="57" t="s">
        <v>473</v>
      </c>
    </row>
    <row r="1469" s="57" customFormat="1" ht="41.4" spans="1:13">
      <c r="A1469" s="57" t="s">
        <v>7076</v>
      </c>
      <c r="B1469" s="62">
        <v>1468</v>
      </c>
      <c r="C1469" s="57" t="s">
        <v>16</v>
      </c>
      <c r="D1469" s="57" t="s">
        <v>53</v>
      </c>
      <c r="E1469" s="58" t="s">
        <v>7248</v>
      </c>
      <c r="F1469" s="57" t="s">
        <v>2278</v>
      </c>
      <c r="G1469" s="58" t="s">
        <v>6119</v>
      </c>
      <c r="H1469" s="58" t="s">
        <v>2356</v>
      </c>
      <c r="I1469" s="57" t="s">
        <v>22</v>
      </c>
      <c r="J1469" s="57">
        <v>19</v>
      </c>
      <c r="K1469" s="57">
        <f t="shared" si="79"/>
        <v>19</v>
      </c>
      <c r="M1469" s="57" t="s">
        <v>473</v>
      </c>
    </row>
    <row r="1470" s="57" customFormat="1" ht="41.4" spans="1:13">
      <c r="A1470" s="57" t="s">
        <v>7076</v>
      </c>
      <c r="B1470" s="62">
        <v>1469</v>
      </c>
      <c r="C1470" s="57" t="s">
        <v>16</v>
      </c>
      <c r="D1470" s="57" t="s">
        <v>53</v>
      </c>
      <c r="E1470" s="58" t="s">
        <v>7248</v>
      </c>
      <c r="F1470" s="57" t="s">
        <v>2278</v>
      </c>
      <c r="G1470" s="58" t="s">
        <v>6117</v>
      </c>
      <c r="H1470" s="58" t="s">
        <v>2356</v>
      </c>
      <c r="I1470" s="57" t="s">
        <v>22</v>
      </c>
      <c r="J1470" s="57">
        <v>17</v>
      </c>
      <c r="K1470" s="57">
        <f t="shared" si="79"/>
        <v>17</v>
      </c>
      <c r="M1470" s="57" t="s">
        <v>473</v>
      </c>
    </row>
    <row r="1471" s="57" customFormat="1" ht="41.4" spans="1:13">
      <c r="A1471" s="57" t="s">
        <v>7076</v>
      </c>
      <c r="B1471" s="62">
        <v>1470</v>
      </c>
      <c r="C1471" s="57" t="s">
        <v>16</v>
      </c>
      <c r="D1471" s="57" t="s">
        <v>53</v>
      </c>
      <c r="E1471" s="58" t="s">
        <v>7248</v>
      </c>
      <c r="F1471" s="57" t="s">
        <v>2278</v>
      </c>
      <c r="G1471" s="58" t="s">
        <v>6115</v>
      </c>
      <c r="H1471" s="58" t="s">
        <v>2356</v>
      </c>
      <c r="I1471" s="57" t="s">
        <v>22</v>
      </c>
      <c r="J1471" s="57">
        <v>3</v>
      </c>
      <c r="K1471" s="74">
        <f>(CEILING(J1471*0.2,1))*1</f>
        <v>1</v>
      </c>
      <c r="M1471" s="57" t="s">
        <v>473</v>
      </c>
    </row>
    <row r="1472" s="57" customFormat="1" ht="41.4" spans="1:13">
      <c r="A1472" s="57" t="s">
        <v>7076</v>
      </c>
      <c r="B1472" s="62">
        <v>1471</v>
      </c>
      <c r="C1472" s="57" t="s">
        <v>16</v>
      </c>
      <c r="D1472" s="57" t="s">
        <v>53</v>
      </c>
      <c r="E1472" s="58" t="s">
        <v>7248</v>
      </c>
      <c r="F1472" s="57" t="s">
        <v>2278</v>
      </c>
      <c r="G1472" s="58" t="s">
        <v>7483</v>
      </c>
      <c r="H1472" s="58" t="s">
        <v>2158</v>
      </c>
      <c r="I1472" s="57" t="s">
        <v>22</v>
      </c>
      <c r="J1472" s="57">
        <v>2</v>
      </c>
      <c r="K1472" s="57">
        <f t="shared" ref="K1472:K1475" si="80">J1472</f>
        <v>2</v>
      </c>
      <c r="M1472" s="57" t="s">
        <v>473</v>
      </c>
    </row>
    <row r="1473" s="57" customFormat="1" ht="41.4" spans="1:13">
      <c r="A1473" s="57" t="s">
        <v>7076</v>
      </c>
      <c r="B1473" s="62">
        <v>1472</v>
      </c>
      <c r="C1473" s="57" t="s">
        <v>16</v>
      </c>
      <c r="D1473" s="57" t="s">
        <v>53</v>
      </c>
      <c r="E1473" s="58" t="s">
        <v>7248</v>
      </c>
      <c r="F1473" s="57" t="s">
        <v>2278</v>
      </c>
      <c r="G1473" s="58" t="s">
        <v>7484</v>
      </c>
      <c r="H1473" s="58" t="s">
        <v>2158</v>
      </c>
      <c r="I1473" s="57" t="s">
        <v>22</v>
      </c>
      <c r="J1473" s="57">
        <v>11</v>
      </c>
      <c r="K1473" s="57">
        <f t="shared" si="80"/>
        <v>11</v>
      </c>
      <c r="M1473" s="57" t="s">
        <v>473</v>
      </c>
    </row>
    <row r="1474" s="57" customFormat="1" ht="41.4" spans="1:13">
      <c r="A1474" s="57" t="s">
        <v>7076</v>
      </c>
      <c r="B1474" s="62">
        <v>1473</v>
      </c>
      <c r="C1474" s="57" t="s">
        <v>16</v>
      </c>
      <c r="D1474" s="57" t="s">
        <v>53</v>
      </c>
      <c r="E1474" s="58" t="s">
        <v>7248</v>
      </c>
      <c r="F1474" s="57" t="s">
        <v>2278</v>
      </c>
      <c r="G1474" s="58" t="s">
        <v>6942</v>
      </c>
      <c r="H1474" s="58" t="s">
        <v>2158</v>
      </c>
      <c r="I1474" s="57" t="s">
        <v>22</v>
      </c>
      <c r="J1474" s="57">
        <v>16</v>
      </c>
      <c r="K1474" s="57">
        <f t="shared" si="80"/>
        <v>16</v>
      </c>
      <c r="M1474" s="57" t="s">
        <v>473</v>
      </c>
    </row>
    <row r="1475" s="57" customFormat="1" ht="41.4" spans="1:13">
      <c r="A1475" s="57" t="s">
        <v>7076</v>
      </c>
      <c r="B1475" s="62">
        <v>1474</v>
      </c>
      <c r="C1475" s="57" t="s">
        <v>16</v>
      </c>
      <c r="D1475" s="57" t="s">
        <v>53</v>
      </c>
      <c r="E1475" s="58" t="s">
        <v>7248</v>
      </c>
      <c r="F1475" s="57" t="s">
        <v>2278</v>
      </c>
      <c r="G1475" s="58" t="s">
        <v>7485</v>
      </c>
      <c r="H1475" s="58" t="s">
        <v>2158</v>
      </c>
      <c r="I1475" s="57" t="s">
        <v>22</v>
      </c>
      <c r="J1475" s="57">
        <v>8</v>
      </c>
      <c r="K1475" s="57">
        <f t="shared" si="80"/>
        <v>8</v>
      </c>
      <c r="M1475" s="57" t="s">
        <v>473</v>
      </c>
    </row>
    <row r="1476" s="57" customFormat="1" ht="41.4" spans="1:13">
      <c r="A1476" s="57" t="s">
        <v>7076</v>
      </c>
      <c r="B1476" s="62">
        <v>1475</v>
      </c>
      <c r="C1476" s="57" t="s">
        <v>16</v>
      </c>
      <c r="D1476" s="57" t="s">
        <v>53</v>
      </c>
      <c r="E1476" s="58" t="s">
        <v>7248</v>
      </c>
      <c r="F1476" s="57" t="s">
        <v>2278</v>
      </c>
      <c r="G1476" s="58" t="s">
        <v>7486</v>
      </c>
      <c r="H1476" s="58" t="s">
        <v>2158</v>
      </c>
      <c r="I1476" s="57" t="s">
        <v>22</v>
      </c>
      <c r="J1476" s="57">
        <v>18</v>
      </c>
      <c r="K1476" s="74">
        <f>(CEILING(J1476*0.2,1))*1</f>
        <v>4</v>
      </c>
      <c r="M1476" s="57" t="s">
        <v>473</v>
      </c>
    </row>
    <row r="1477" s="57" customFormat="1" ht="41.4" spans="1:13">
      <c r="A1477" s="57" t="s">
        <v>7076</v>
      </c>
      <c r="B1477" s="62">
        <v>1476</v>
      </c>
      <c r="C1477" s="57" t="s">
        <v>16</v>
      </c>
      <c r="D1477" s="57" t="s">
        <v>53</v>
      </c>
      <c r="E1477" s="58" t="s">
        <v>7248</v>
      </c>
      <c r="F1477" s="57" t="s">
        <v>2278</v>
      </c>
      <c r="G1477" s="58" t="s">
        <v>6940</v>
      </c>
      <c r="H1477" s="58" t="s">
        <v>2158</v>
      </c>
      <c r="I1477" s="57" t="s">
        <v>22</v>
      </c>
      <c r="J1477" s="57">
        <v>20</v>
      </c>
      <c r="K1477" s="57">
        <f t="shared" ref="K1477:K1484" si="81">J1477</f>
        <v>20</v>
      </c>
      <c r="M1477" s="57" t="s">
        <v>473</v>
      </c>
    </row>
    <row r="1478" s="57" customFormat="1" ht="41.4" spans="1:13">
      <c r="A1478" s="57" t="s">
        <v>7076</v>
      </c>
      <c r="B1478" s="62">
        <v>1477</v>
      </c>
      <c r="C1478" s="57" t="s">
        <v>16</v>
      </c>
      <c r="D1478" s="57" t="s">
        <v>53</v>
      </c>
      <c r="E1478" s="58" t="s">
        <v>7248</v>
      </c>
      <c r="F1478" s="57" t="s">
        <v>2278</v>
      </c>
      <c r="G1478" s="58" t="s">
        <v>6938</v>
      </c>
      <c r="H1478" s="58" t="s">
        <v>2158</v>
      </c>
      <c r="I1478" s="57" t="s">
        <v>22</v>
      </c>
      <c r="J1478" s="57">
        <v>48</v>
      </c>
      <c r="K1478" s="57">
        <f t="shared" si="81"/>
        <v>48</v>
      </c>
      <c r="M1478" s="57" t="s">
        <v>473</v>
      </c>
    </row>
    <row r="1479" s="57" customFormat="1" ht="41.4" spans="1:13">
      <c r="A1479" s="57" t="s">
        <v>7076</v>
      </c>
      <c r="B1479" s="62">
        <v>1478</v>
      </c>
      <c r="C1479" s="57" t="s">
        <v>16</v>
      </c>
      <c r="D1479" s="57" t="s">
        <v>53</v>
      </c>
      <c r="E1479" s="58" t="s">
        <v>7248</v>
      </c>
      <c r="F1479" s="57" t="s">
        <v>2278</v>
      </c>
      <c r="G1479" s="58" t="s">
        <v>6937</v>
      </c>
      <c r="H1479" s="58" t="s">
        <v>2158</v>
      </c>
      <c r="I1479" s="57" t="s">
        <v>22</v>
      </c>
      <c r="J1479" s="57">
        <v>6</v>
      </c>
      <c r="K1479" s="74">
        <f>(CEILING(J1479*0.2,1))*1</f>
        <v>2</v>
      </c>
      <c r="M1479" s="57" t="s">
        <v>473</v>
      </c>
    </row>
    <row r="1480" s="57" customFormat="1" ht="41.4" spans="1:13">
      <c r="A1480" s="57" t="s">
        <v>7076</v>
      </c>
      <c r="B1480" s="62">
        <v>1479</v>
      </c>
      <c r="C1480" s="57" t="s">
        <v>16</v>
      </c>
      <c r="D1480" s="57" t="s">
        <v>53</v>
      </c>
      <c r="E1480" s="58" t="s">
        <v>7248</v>
      </c>
      <c r="F1480" s="57" t="s">
        <v>2278</v>
      </c>
      <c r="G1480" s="58" t="s">
        <v>7487</v>
      </c>
      <c r="H1480" s="58" t="s">
        <v>2356</v>
      </c>
      <c r="I1480" s="57" t="s">
        <v>22</v>
      </c>
      <c r="J1480" s="57">
        <v>2</v>
      </c>
      <c r="K1480" s="57">
        <f t="shared" si="81"/>
        <v>2</v>
      </c>
      <c r="M1480" s="57" t="s">
        <v>473</v>
      </c>
    </row>
    <row r="1481" s="57" customFormat="1" ht="41.4" spans="1:13">
      <c r="A1481" s="57" t="s">
        <v>7076</v>
      </c>
      <c r="B1481" s="62">
        <v>1480</v>
      </c>
      <c r="C1481" s="57" t="s">
        <v>16</v>
      </c>
      <c r="D1481" s="57" t="s">
        <v>53</v>
      </c>
      <c r="E1481" s="58" t="s">
        <v>7248</v>
      </c>
      <c r="F1481" s="57" t="s">
        <v>2278</v>
      </c>
      <c r="G1481" s="58" t="s">
        <v>6121</v>
      </c>
      <c r="H1481" s="58" t="s">
        <v>5146</v>
      </c>
      <c r="I1481" s="57" t="s">
        <v>22</v>
      </c>
      <c r="J1481" s="57">
        <v>11</v>
      </c>
      <c r="K1481" s="57">
        <f t="shared" si="81"/>
        <v>11</v>
      </c>
      <c r="M1481" s="57" t="s">
        <v>473</v>
      </c>
    </row>
    <row r="1482" s="57" customFormat="1" ht="41.4" spans="1:13">
      <c r="A1482" s="57" t="s">
        <v>7076</v>
      </c>
      <c r="B1482" s="62">
        <v>1481</v>
      </c>
      <c r="C1482" s="57" t="s">
        <v>16</v>
      </c>
      <c r="D1482" s="57" t="s">
        <v>53</v>
      </c>
      <c r="E1482" s="58" t="s">
        <v>7248</v>
      </c>
      <c r="F1482" s="57" t="s">
        <v>2278</v>
      </c>
      <c r="G1482" s="58" t="s">
        <v>7488</v>
      </c>
      <c r="H1482" s="58" t="s">
        <v>2719</v>
      </c>
      <c r="I1482" s="57" t="s">
        <v>22</v>
      </c>
      <c r="J1482" s="57">
        <v>24</v>
      </c>
      <c r="K1482" s="57">
        <f t="shared" si="81"/>
        <v>24</v>
      </c>
      <c r="M1482" s="57" t="s">
        <v>2946</v>
      </c>
    </row>
    <row r="1483" s="57" customFormat="1" ht="41.4" spans="1:13">
      <c r="A1483" s="57" t="s">
        <v>7076</v>
      </c>
      <c r="B1483" s="62">
        <v>1482</v>
      </c>
      <c r="C1483" s="57" t="s">
        <v>16</v>
      </c>
      <c r="D1483" s="57" t="s">
        <v>53</v>
      </c>
      <c r="E1483" s="58" t="s">
        <v>7248</v>
      </c>
      <c r="F1483" s="57" t="s">
        <v>2278</v>
      </c>
      <c r="G1483" s="58" t="s">
        <v>6119</v>
      </c>
      <c r="H1483" s="58" t="s">
        <v>5146</v>
      </c>
      <c r="I1483" s="57" t="s">
        <v>22</v>
      </c>
      <c r="J1483" s="57">
        <v>17</v>
      </c>
      <c r="K1483" s="57">
        <f t="shared" si="81"/>
        <v>17</v>
      </c>
      <c r="M1483" s="57" t="s">
        <v>473</v>
      </c>
    </row>
    <row r="1484" s="57" customFormat="1" ht="41.4" spans="1:13">
      <c r="A1484" s="57" t="s">
        <v>7076</v>
      </c>
      <c r="B1484" s="62">
        <v>1483</v>
      </c>
      <c r="C1484" s="57" t="s">
        <v>16</v>
      </c>
      <c r="D1484" s="57" t="s">
        <v>53</v>
      </c>
      <c r="E1484" s="58" t="s">
        <v>7248</v>
      </c>
      <c r="F1484" s="57" t="s">
        <v>2278</v>
      </c>
      <c r="G1484" s="58" t="s">
        <v>6905</v>
      </c>
      <c r="H1484" s="58" t="s">
        <v>5146</v>
      </c>
      <c r="I1484" s="57" t="s">
        <v>22</v>
      </c>
      <c r="J1484" s="57">
        <v>5</v>
      </c>
      <c r="K1484" s="57">
        <f t="shared" si="81"/>
        <v>5</v>
      </c>
      <c r="M1484" s="57" t="s">
        <v>473</v>
      </c>
    </row>
    <row r="1485" s="57" customFormat="1" ht="41.4" spans="1:13">
      <c r="A1485" s="57" t="s">
        <v>7076</v>
      </c>
      <c r="B1485" s="62">
        <v>1484</v>
      </c>
      <c r="C1485" s="57" t="s">
        <v>16</v>
      </c>
      <c r="D1485" s="57" t="s">
        <v>53</v>
      </c>
      <c r="E1485" s="58" t="s">
        <v>7248</v>
      </c>
      <c r="F1485" s="57" t="s">
        <v>2278</v>
      </c>
      <c r="G1485" s="58" t="s">
        <v>6115</v>
      </c>
      <c r="H1485" s="58" t="s">
        <v>5146</v>
      </c>
      <c r="I1485" s="57" t="s">
        <v>22</v>
      </c>
      <c r="J1485" s="57">
        <v>11</v>
      </c>
      <c r="K1485" s="74">
        <f>(CEILING(J1485*0.2,1))*1</f>
        <v>3</v>
      </c>
      <c r="M1485" s="57" t="s">
        <v>473</v>
      </c>
    </row>
    <row r="1486" s="57" customFormat="1" ht="41.4" spans="1:13">
      <c r="A1486" s="57" t="s">
        <v>7076</v>
      </c>
      <c r="B1486" s="62">
        <v>1485</v>
      </c>
      <c r="C1486" s="57" t="s">
        <v>16</v>
      </c>
      <c r="D1486" s="57" t="s">
        <v>53</v>
      </c>
      <c r="E1486" s="58" t="s">
        <v>7248</v>
      </c>
      <c r="F1486" s="57" t="s">
        <v>2278</v>
      </c>
      <c r="G1486" s="58" t="s">
        <v>6120</v>
      </c>
      <c r="H1486" s="58" t="s">
        <v>5146</v>
      </c>
      <c r="I1486" s="57" t="s">
        <v>22</v>
      </c>
      <c r="J1486" s="57">
        <v>5</v>
      </c>
      <c r="K1486" s="74">
        <f>(CEILING(J1486*0.2,1))*1</f>
        <v>1</v>
      </c>
      <c r="M1486" s="57" t="s">
        <v>473</v>
      </c>
    </row>
    <row r="1487" s="57" customFormat="1" ht="41.4" spans="1:13">
      <c r="A1487" s="57" t="s">
        <v>7076</v>
      </c>
      <c r="B1487" s="62">
        <v>1486</v>
      </c>
      <c r="C1487" s="57" t="s">
        <v>16</v>
      </c>
      <c r="D1487" s="57" t="s">
        <v>53</v>
      </c>
      <c r="E1487" s="58" t="s">
        <v>7248</v>
      </c>
      <c r="F1487" s="57" t="s">
        <v>2278</v>
      </c>
      <c r="G1487" s="58" t="s">
        <v>6911</v>
      </c>
      <c r="H1487" s="58" t="s">
        <v>2371</v>
      </c>
      <c r="I1487" s="57" t="s">
        <v>22</v>
      </c>
      <c r="J1487" s="57">
        <v>110</v>
      </c>
      <c r="K1487" s="57">
        <f t="shared" ref="K1487:K1491" si="82">J1487</f>
        <v>110</v>
      </c>
      <c r="M1487" s="57" t="s">
        <v>2946</v>
      </c>
    </row>
    <row r="1488" s="57" customFormat="1" ht="41.4" spans="1:13">
      <c r="A1488" s="57" t="s">
        <v>7076</v>
      </c>
      <c r="B1488" s="62">
        <v>1487</v>
      </c>
      <c r="C1488" s="57" t="s">
        <v>16</v>
      </c>
      <c r="D1488" s="57" t="s">
        <v>53</v>
      </c>
      <c r="E1488" s="58" t="s">
        <v>7248</v>
      </c>
      <c r="F1488" s="57" t="s">
        <v>2278</v>
      </c>
      <c r="G1488" s="58" t="s">
        <v>2912</v>
      </c>
      <c r="H1488" s="58" t="s">
        <v>2371</v>
      </c>
      <c r="I1488" s="57" t="s">
        <v>22</v>
      </c>
      <c r="J1488" s="57">
        <v>140</v>
      </c>
      <c r="K1488" s="57">
        <f t="shared" si="82"/>
        <v>140</v>
      </c>
      <c r="M1488" s="57" t="s">
        <v>2946</v>
      </c>
    </row>
    <row r="1489" s="57" customFormat="1" ht="41.4" spans="1:13">
      <c r="A1489" s="57" t="s">
        <v>7076</v>
      </c>
      <c r="B1489" s="62">
        <v>1488</v>
      </c>
      <c r="C1489" s="57" t="s">
        <v>16</v>
      </c>
      <c r="D1489" s="57" t="s">
        <v>53</v>
      </c>
      <c r="E1489" s="58" t="s">
        <v>7248</v>
      </c>
      <c r="F1489" s="57" t="s">
        <v>2278</v>
      </c>
      <c r="G1489" s="58" t="s">
        <v>6912</v>
      </c>
      <c r="H1489" s="58" t="s">
        <v>2371</v>
      </c>
      <c r="I1489" s="57" t="s">
        <v>22</v>
      </c>
      <c r="J1489" s="57">
        <v>9</v>
      </c>
      <c r="K1489" s="57">
        <f t="shared" si="82"/>
        <v>9</v>
      </c>
      <c r="M1489" s="57" t="s">
        <v>2946</v>
      </c>
    </row>
    <row r="1490" s="57" customFormat="1" ht="41.4" spans="1:13">
      <c r="A1490" s="57" t="s">
        <v>7076</v>
      </c>
      <c r="B1490" s="62">
        <v>1489</v>
      </c>
      <c r="C1490" s="57" t="s">
        <v>16</v>
      </c>
      <c r="D1490" s="57" t="s">
        <v>53</v>
      </c>
      <c r="E1490" s="58" t="s">
        <v>7248</v>
      </c>
      <c r="F1490" s="57" t="s">
        <v>2278</v>
      </c>
      <c r="G1490" s="58" t="s">
        <v>3102</v>
      </c>
      <c r="H1490" s="58" t="s">
        <v>4891</v>
      </c>
      <c r="I1490" s="57" t="s">
        <v>22</v>
      </c>
      <c r="J1490" s="57">
        <v>2</v>
      </c>
      <c r="K1490" s="57">
        <f t="shared" si="82"/>
        <v>2</v>
      </c>
      <c r="M1490" s="57" t="s">
        <v>2946</v>
      </c>
    </row>
    <row r="1491" s="57" customFormat="1" ht="41.4" spans="1:13">
      <c r="A1491" s="57" t="s">
        <v>7076</v>
      </c>
      <c r="B1491" s="62">
        <v>1490</v>
      </c>
      <c r="C1491" s="57" t="s">
        <v>16</v>
      </c>
      <c r="D1491" s="57" t="s">
        <v>53</v>
      </c>
      <c r="E1491" s="58" t="s">
        <v>7248</v>
      </c>
      <c r="F1491" s="57" t="s">
        <v>2278</v>
      </c>
      <c r="G1491" s="58" t="s">
        <v>6050</v>
      </c>
      <c r="H1491" s="58" t="s">
        <v>4891</v>
      </c>
      <c r="I1491" s="57" t="s">
        <v>22</v>
      </c>
      <c r="J1491" s="57">
        <v>8</v>
      </c>
      <c r="K1491" s="57">
        <f t="shared" si="82"/>
        <v>8</v>
      </c>
      <c r="M1491" s="57" t="s">
        <v>2946</v>
      </c>
    </row>
    <row r="1492" s="57" customFormat="1" ht="41.4" spans="1:13">
      <c r="A1492" s="57" t="s">
        <v>7076</v>
      </c>
      <c r="B1492" s="62">
        <v>1491</v>
      </c>
      <c r="C1492" s="57" t="s">
        <v>16</v>
      </c>
      <c r="D1492" s="57" t="s">
        <v>53</v>
      </c>
      <c r="E1492" s="58" t="s">
        <v>7248</v>
      </c>
      <c r="F1492" s="57" t="s">
        <v>2278</v>
      </c>
      <c r="G1492" s="58" t="s">
        <v>6051</v>
      </c>
      <c r="H1492" s="58" t="s">
        <v>4891</v>
      </c>
      <c r="I1492" s="57" t="s">
        <v>22</v>
      </c>
      <c r="J1492" s="57">
        <v>16</v>
      </c>
      <c r="K1492" s="74">
        <f t="shared" ref="K1492:K1497" si="83">(CEILING(J1492*0.2,1))*1</f>
        <v>4</v>
      </c>
      <c r="M1492" s="57" t="s">
        <v>2946</v>
      </c>
    </row>
    <row r="1493" s="57" customFormat="1" ht="41.4" spans="1:13">
      <c r="A1493" s="57" t="s">
        <v>7076</v>
      </c>
      <c r="B1493" s="62">
        <v>1492</v>
      </c>
      <c r="C1493" s="57" t="s">
        <v>16</v>
      </c>
      <c r="D1493" s="57" t="s">
        <v>53</v>
      </c>
      <c r="E1493" s="58" t="s">
        <v>7248</v>
      </c>
      <c r="F1493" s="57" t="s">
        <v>2278</v>
      </c>
      <c r="G1493" s="58" t="s">
        <v>7489</v>
      </c>
      <c r="H1493" s="58" t="s">
        <v>4891</v>
      </c>
      <c r="I1493" s="57" t="s">
        <v>22</v>
      </c>
      <c r="J1493" s="57">
        <v>1</v>
      </c>
      <c r="K1493" s="57">
        <f t="shared" ref="K1493:K1496" si="84">J1493</f>
        <v>1</v>
      </c>
      <c r="M1493" s="57">
        <v>3.1</v>
      </c>
    </row>
    <row r="1494" s="57" customFormat="1" ht="41.4" spans="1:13">
      <c r="A1494" s="57" t="s">
        <v>7076</v>
      </c>
      <c r="B1494" s="62">
        <v>1493</v>
      </c>
      <c r="C1494" s="57" t="s">
        <v>16</v>
      </c>
      <c r="D1494" s="57" t="s">
        <v>53</v>
      </c>
      <c r="E1494" s="58" t="s">
        <v>7248</v>
      </c>
      <c r="F1494" s="57" t="s">
        <v>2278</v>
      </c>
      <c r="G1494" s="58" t="s">
        <v>7490</v>
      </c>
      <c r="H1494" s="58" t="s">
        <v>4891</v>
      </c>
      <c r="I1494" s="57" t="s">
        <v>22</v>
      </c>
      <c r="J1494" s="57">
        <v>2</v>
      </c>
      <c r="K1494" s="74">
        <f t="shared" si="83"/>
        <v>1</v>
      </c>
      <c r="M1494" s="57">
        <v>3.1</v>
      </c>
    </row>
    <row r="1495" s="57" customFormat="1" ht="41.4" spans="1:13">
      <c r="A1495" s="57" t="s">
        <v>7076</v>
      </c>
      <c r="B1495" s="62">
        <v>1494</v>
      </c>
      <c r="C1495" s="57" t="s">
        <v>16</v>
      </c>
      <c r="D1495" s="57" t="s">
        <v>53</v>
      </c>
      <c r="E1495" s="58" t="s">
        <v>7248</v>
      </c>
      <c r="F1495" s="57" t="s">
        <v>2278</v>
      </c>
      <c r="G1495" s="58" t="s">
        <v>7491</v>
      </c>
      <c r="H1495" s="58" t="s">
        <v>2158</v>
      </c>
      <c r="I1495" s="57" t="s">
        <v>22</v>
      </c>
      <c r="J1495" s="57">
        <v>37</v>
      </c>
      <c r="K1495" s="57">
        <f t="shared" si="84"/>
        <v>37</v>
      </c>
      <c r="M1495" s="57" t="s">
        <v>473</v>
      </c>
    </row>
    <row r="1496" s="57" customFormat="1" ht="41.4" spans="1:13">
      <c r="A1496" s="57" t="s">
        <v>7076</v>
      </c>
      <c r="B1496" s="62">
        <v>1495</v>
      </c>
      <c r="C1496" s="57" t="s">
        <v>16</v>
      </c>
      <c r="D1496" s="57" t="s">
        <v>53</v>
      </c>
      <c r="E1496" s="58" t="s">
        <v>7248</v>
      </c>
      <c r="F1496" s="57" t="s">
        <v>2278</v>
      </c>
      <c r="G1496" s="58" t="s">
        <v>6121</v>
      </c>
      <c r="H1496" s="58" t="s">
        <v>2356</v>
      </c>
      <c r="I1496" s="57" t="s">
        <v>22</v>
      </c>
      <c r="J1496" s="57">
        <v>1</v>
      </c>
      <c r="K1496" s="57">
        <f t="shared" si="84"/>
        <v>1</v>
      </c>
      <c r="M1496" s="57" t="s">
        <v>473</v>
      </c>
    </row>
    <row r="1497" s="57" customFormat="1" ht="41.4" spans="1:13">
      <c r="A1497" s="57" t="s">
        <v>7076</v>
      </c>
      <c r="B1497" s="62">
        <v>1496</v>
      </c>
      <c r="C1497" s="57" t="s">
        <v>16</v>
      </c>
      <c r="D1497" s="57" t="s">
        <v>53</v>
      </c>
      <c r="E1497" s="58" t="s">
        <v>7248</v>
      </c>
      <c r="F1497" s="57" t="s">
        <v>2278</v>
      </c>
      <c r="G1497" s="58" t="s">
        <v>7492</v>
      </c>
      <c r="H1497" s="58" t="s">
        <v>2158</v>
      </c>
      <c r="I1497" s="57" t="s">
        <v>22</v>
      </c>
      <c r="J1497" s="57">
        <v>3</v>
      </c>
      <c r="K1497" s="74">
        <f t="shared" si="83"/>
        <v>1</v>
      </c>
      <c r="M1497" s="57" t="s">
        <v>473</v>
      </c>
    </row>
    <row r="1498" s="57" customFormat="1" ht="41.4" spans="1:13">
      <c r="A1498" s="57" t="s">
        <v>7076</v>
      </c>
      <c r="B1498" s="62">
        <v>1497</v>
      </c>
      <c r="C1498" s="57" t="s">
        <v>16</v>
      </c>
      <c r="D1498" s="57" t="s">
        <v>53</v>
      </c>
      <c r="E1498" s="58" t="s">
        <v>7248</v>
      </c>
      <c r="F1498" s="57" t="s">
        <v>2278</v>
      </c>
      <c r="G1498" s="58" t="s">
        <v>7493</v>
      </c>
      <c r="H1498" s="58" t="s">
        <v>5146</v>
      </c>
      <c r="I1498" s="57" t="s">
        <v>22</v>
      </c>
      <c r="J1498" s="57">
        <v>6</v>
      </c>
      <c r="K1498" s="57">
        <f t="shared" ref="K1498:K1500" si="85">J1498</f>
        <v>6</v>
      </c>
      <c r="M1498" s="57" t="s">
        <v>473</v>
      </c>
    </row>
    <row r="1499" s="57" customFormat="1" ht="41.4" spans="1:13">
      <c r="A1499" s="57" t="s">
        <v>7076</v>
      </c>
      <c r="B1499" s="62">
        <v>1498</v>
      </c>
      <c r="C1499" s="57" t="s">
        <v>16</v>
      </c>
      <c r="D1499" s="57" t="s">
        <v>53</v>
      </c>
      <c r="E1499" s="58" t="s">
        <v>7248</v>
      </c>
      <c r="F1499" s="57" t="s">
        <v>2278</v>
      </c>
      <c r="G1499" s="58" t="s">
        <v>7494</v>
      </c>
      <c r="H1499" s="58" t="s">
        <v>2158</v>
      </c>
      <c r="I1499" s="57" t="s">
        <v>22</v>
      </c>
      <c r="J1499" s="57">
        <v>1</v>
      </c>
      <c r="K1499" s="57">
        <f t="shared" si="85"/>
        <v>1</v>
      </c>
      <c r="M1499" s="57" t="s">
        <v>473</v>
      </c>
    </row>
    <row r="1500" s="57" customFormat="1" ht="41.4" spans="1:13">
      <c r="A1500" s="57" t="s">
        <v>7076</v>
      </c>
      <c r="B1500" s="62">
        <v>1499</v>
      </c>
      <c r="C1500" s="57" t="s">
        <v>16</v>
      </c>
      <c r="D1500" s="57" t="s">
        <v>53</v>
      </c>
      <c r="E1500" s="58" t="s">
        <v>7248</v>
      </c>
      <c r="F1500" s="57" t="s">
        <v>2278</v>
      </c>
      <c r="G1500" s="58" t="s">
        <v>7495</v>
      </c>
      <c r="H1500" s="58" t="s">
        <v>2158</v>
      </c>
      <c r="I1500" s="57" t="s">
        <v>22</v>
      </c>
      <c r="J1500" s="57">
        <v>1</v>
      </c>
      <c r="K1500" s="57">
        <f t="shared" si="85"/>
        <v>1</v>
      </c>
      <c r="M1500" s="57" t="s">
        <v>473</v>
      </c>
    </row>
    <row r="1501" s="57" customFormat="1" ht="41.4" spans="1:13">
      <c r="A1501" s="57" t="s">
        <v>7076</v>
      </c>
      <c r="B1501" s="62">
        <v>1500</v>
      </c>
      <c r="C1501" s="57" t="s">
        <v>16</v>
      </c>
      <c r="D1501" s="57" t="s">
        <v>53</v>
      </c>
      <c r="E1501" s="58" t="s">
        <v>7248</v>
      </c>
      <c r="F1501" s="57" t="s">
        <v>2278</v>
      </c>
      <c r="G1501" s="58" t="s">
        <v>7496</v>
      </c>
      <c r="H1501" s="58" t="s">
        <v>2158</v>
      </c>
      <c r="I1501" s="57" t="s">
        <v>22</v>
      </c>
      <c r="J1501" s="57">
        <v>3</v>
      </c>
      <c r="K1501" s="74">
        <f>(CEILING(J1501*0.2,1))*1</f>
        <v>1</v>
      </c>
      <c r="M1501" s="57" t="s">
        <v>473</v>
      </c>
    </row>
    <row r="1502" s="57" customFormat="1" ht="41.4" spans="1:13">
      <c r="A1502" s="57" t="s">
        <v>7076</v>
      </c>
      <c r="B1502" s="62">
        <v>1501</v>
      </c>
      <c r="C1502" s="57" t="s">
        <v>16</v>
      </c>
      <c r="D1502" s="57" t="s">
        <v>53</v>
      </c>
      <c r="E1502" s="58" t="s">
        <v>7248</v>
      </c>
      <c r="F1502" s="57" t="s">
        <v>2278</v>
      </c>
      <c r="G1502" s="58" t="s">
        <v>7497</v>
      </c>
      <c r="H1502" s="58" t="s">
        <v>2158</v>
      </c>
      <c r="I1502" s="57" t="s">
        <v>22</v>
      </c>
      <c r="J1502" s="57">
        <v>3</v>
      </c>
      <c r="K1502" s="57">
        <f t="shared" ref="K1502:K1506" si="86">J1502</f>
        <v>3</v>
      </c>
      <c r="M1502" s="57" t="s">
        <v>473</v>
      </c>
    </row>
    <row r="1503" s="57" customFormat="1" ht="41.4" spans="1:13">
      <c r="A1503" s="57" t="s">
        <v>7076</v>
      </c>
      <c r="B1503" s="62">
        <v>1502</v>
      </c>
      <c r="C1503" s="57" t="s">
        <v>16</v>
      </c>
      <c r="D1503" s="57" t="s">
        <v>53</v>
      </c>
      <c r="E1503" s="58" t="s">
        <v>7248</v>
      </c>
      <c r="F1503" s="57" t="s">
        <v>2278</v>
      </c>
      <c r="G1503" s="58" t="s">
        <v>7498</v>
      </c>
      <c r="H1503" s="58" t="s">
        <v>2158</v>
      </c>
      <c r="I1503" s="57" t="s">
        <v>22</v>
      </c>
      <c r="J1503" s="57">
        <v>1</v>
      </c>
      <c r="K1503" s="57">
        <f t="shared" si="86"/>
        <v>1</v>
      </c>
      <c r="M1503" s="57" t="s">
        <v>473</v>
      </c>
    </row>
    <row r="1504" s="57" customFormat="1" ht="41.4" spans="1:13">
      <c r="A1504" s="57" t="s">
        <v>7076</v>
      </c>
      <c r="B1504" s="62">
        <v>1503</v>
      </c>
      <c r="C1504" s="57" t="s">
        <v>16</v>
      </c>
      <c r="D1504" s="57" t="s">
        <v>53</v>
      </c>
      <c r="E1504" s="58" t="s">
        <v>7248</v>
      </c>
      <c r="F1504" s="57" t="s">
        <v>2278</v>
      </c>
      <c r="G1504" s="58" t="s">
        <v>7499</v>
      </c>
      <c r="H1504" s="58" t="s">
        <v>2158</v>
      </c>
      <c r="I1504" s="57" t="s">
        <v>22</v>
      </c>
      <c r="J1504" s="57">
        <v>1</v>
      </c>
      <c r="K1504" s="74">
        <f>(CEILING(J1504*0.2,1))*1</f>
        <v>1</v>
      </c>
      <c r="M1504" s="57" t="s">
        <v>473</v>
      </c>
    </row>
    <row r="1505" s="57" customFormat="1" ht="41.4" spans="1:13">
      <c r="A1505" s="57" t="s">
        <v>7076</v>
      </c>
      <c r="B1505" s="62">
        <v>1504</v>
      </c>
      <c r="C1505" s="57" t="s">
        <v>16</v>
      </c>
      <c r="D1505" s="57" t="s">
        <v>53</v>
      </c>
      <c r="E1505" s="58" t="s">
        <v>7248</v>
      </c>
      <c r="F1505" s="57" t="s">
        <v>2278</v>
      </c>
      <c r="G1505" s="58" t="s">
        <v>7500</v>
      </c>
      <c r="H1505" s="58" t="s">
        <v>2158</v>
      </c>
      <c r="I1505" s="57" t="s">
        <v>22</v>
      </c>
      <c r="J1505" s="57">
        <v>2</v>
      </c>
      <c r="K1505" s="57">
        <f t="shared" si="86"/>
        <v>2</v>
      </c>
      <c r="M1505" s="57" t="s">
        <v>473</v>
      </c>
    </row>
    <row r="1506" s="57" customFormat="1" ht="41.4" spans="1:13">
      <c r="A1506" s="57" t="s">
        <v>7076</v>
      </c>
      <c r="B1506" s="62">
        <v>1505</v>
      </c>
      <c r="C1506" s="57" t="s">
        <v>16</v>
      </c>
      <c r="D1506" s="57" t="s">
        <v>53</v>
      </c>
      <c r="E1506" s="58" t="s">
        <v>7248</v>
      </c>
      <c r="F1506" s="57" t="s">
        <v>2278</v>
      </c>
      <c r="G1506" s="58" t="s">
        <v>7501</v>
      </c>
      <c r="H1506" s="58" t="s">
        <v>2158</v>
      </c>
      <c r="I1506" s="57" t="s">
        <v>22</v>
      </c>
      <c r="J1506" s="57">
        <v>3</v>
      </c>
      <c r="K1506" s="57">
        <f t="shared" si="86"/>
        <v>3</v>
      </c>
      <c r="M1506" s="57" t="s">
        <v>473</v>
      </c>
    </row>
    <row r="1507" s="57" customFormat="1" ht="41.4" spans="1:13">
      <c r="A1507" s="57" t="s">
        <v>7076</v>
      </c>
      <c r="B1507" s="62">
        <v>1506</v>
      </c>
      <c r="C1507" s="57" t="s">
        <v>16</v>
      </c>
      <c r="D1507" s="57" t="s">
        <v>53</v>
      </c>
      <c r="E1507" s="58" t="s">
        <v>7248</v>
      </c>
      <c r="F1507" s="57" t="s">
        <v>2278</v>
      </c>
      <c r="G1507" s="58" t="s">
        <v>6946</v>
      </c>
      <c r="H1507" s="58" t="s">
        <v>2158</v>
      </c>
      <c r="I1507" s="57" t="s">
        <v>22</v>
      </c>
      <c r="J1507" s="57">
        <v>1</v>
      </c>
      <c r="K1507" s="74">
        <f>(CEILING(J1507*0.2,1))*1</f>
        <v>1</v>
      </c>
      <c r="M1507" s="57" t="s">
        <v>473</v>
      </c>
    </row>
    <row r="1508" s="57" customFormat="1" ht="41.4" spans="1:13">
      <c r="A1508" s="57" t="s">
        <v>7076</v>
      </c>
      <c r="B1508" s="62">
        <v>1507</v>
      </c>
      <c r="C1508" s="57" t="s">
        <v>16</v>
      </c>
      <c r="D1508" s="57" t="s">
        <v>53</v>
      </c>
      <c r="E1508" s="58" t="s">
        <v>7248</v>
      </c>
      <c r="F1508" s="57" t="s">
        <v>2278</v>
      </c>
      <c r="G1508" s="58" t="s">
        <v>6907</v>
      </c>
      <c r="H1508" s="58" t="s">
        <v>2356</v>
      </c>
      <c r="I1508" s="57" t="s">
        <v>22</v>
      </c>
      <c r="J1508" s="57">
        <v>2</v>
      </c>
      <c r="K1508" s="57">
        <f t="shared" ref="K1508:K1512" si="87">J1508</f>
        <v>2</v>
      </c>
      <c r="M1508" s="57" t="s">
        <v>473</v>
      </c>
    </row>
    <row r="1509" s="57" customFormat="1" ht="41.4" spans="1:13">
      <c r="A1509" s="57" t="s">
        <v>7076</v>
      </c>
      <c r="B1509" s="62">
        <v>1508</v>
      </c>
      <c r="C1509" s="57" t="s">
        <v>16</v>
      </c>
      <c r="D1509" s="57" t="s">
        <v>53</v>
      </c>
      <c r="E1509" s="58" t="s">
        <v>7248</v>
      </c>
      <c r="F1509" s="57" t="s">
        <v>2278</v>
      </c>
      <c r="G1509" s="58" t="s">
        <v>6116</v>
      </c>
      <c r="H1509" s="58" t="s">
        <v>2356</v>
      </c>
      <c r="I1509" s="57" t="s">
        <v>22</v>
      </c>
      <c r="J1509" s="57">
        <v>1</v>
      </c>
      <c r="K1509" s="57">
        <f t="shared" si="87"/>
        <v>1</v>
      </c>
      <c r="M1509" s="57" t="s">
        <v>473</v>
      </c>
    </row>
    <row r="1510" s="57" customFormat="1" ht="41.4" spans="1:13">
      <c r="A1510" s="57" t="s">
        <v>7076</v>
      </c>
      <c r="B1510" s="62">
        <v>1509</v>
      </c>
      <c r="C1510" s="57" t="s">
        <v>16</v>
      </c>
      <c r="D1510" s="57" t="s">
        <v>53</v>
      </c>
      <c r="E1510" s="58" t="s">
        <v>7248</v>
      </c>
      <c r="F1510" s="57" t="s">
        <v>2278</v>
      </c>
      <c r="G1510" s="58" t="s">
        <v>7502</v>
      </c>
      <c r="H1510" s="58" t="s">
        <v>2719</v>
      </c>
      <c r="I1510" s="57" t="s">
        <v>22</v>
      </c>
      <c r="J1510" s="57">
        <v>2</v>
      </c>
      <c r="K1510" s="57">
        <f t="shared" si="87"/>
        <v>2</v>
      </c>
      <c r="M1510" s="57" t="s">
        <v>2946</v>
      </c>
    </row>
    <row r="1511" s="57" customFormat="1" ht="41.4" spans="1:13">
      <c r="A1511" s="57" t="s">
        <v>7076</v>
      </c>
      <c r="B1511" s="62">
        <v>1510</v>
      </c>
      <c r="C1511" s="57" t="s">
        <v>16</v>
      </c>
      <c r="D1511" s="57" t="s">
        <v>53</v>
      </c>
      <c r="E1511" s="58" t="s">
        <v>7248</v>
      </c>
      <c r="F1511" s="57" t="s">
        <v>2278</v>
      </c>
      <c r="G1511" s="58" t="s">
        <v>6951</v>
      </c>
      <c r="H1511" s="58" t="s">
        <v>5146</v>
      </c>
      <c r="I1511" s="57" t="s">
        <v>22</v>
      </c>
      <c r="J1511" s="57">
        <v>6</v>
      </c>
      <c r="K1511" s="57">
        <f t="shared" si="87"/>
        <v>6</v>
      </c>
      <c r="M1511" s="57" t="s">
        <v>473</v>
      </c>
    </row>
    <row r="1512" s="57" customFormat="1" ht="41.4" spans="1:13">
      <c r="A1512" s="57" t="s">
        <v>7076</v>
      </c>
      <c r="B1512" s="62">
        <v>1511</v>
      </c>
      <c r="C1512" s="57" t="s">
        <v>16</v>
      </c>
      <c r="D1512" s="57" t="s">
        <v>53</v>
      </c>
      <c r="E1512" s="58" t="s">
        <v>7248</v>
      </c>
      <c r="F1512" s="57" t="s">
        <v>2278</v>
      </c>
      <c r="G1512" s="58" t="s">
        <v>6117</v>
      </c>
      <c r="H1512" s="58" t="s">
        <v>5146</v>
      </c>
      <c r="I1512" s="57" t="s">
        <v>22</v>
      </c>
      <c r="J1512" s="57">
        <v>6</v>
      </c>
      <c r="K1512" s="57">
        <f t="shared" si="87"/>
        <v>6</v>
      </c>
      <c r="M1512" s="57" t="s">
        <v>473</v>
      </c>
    </row>
    <row r="1513" s="57" customFormat="1" ht="41.4" spans="1:13">
      <c r="A1513" s="57" t="s">
        <v>7076</v>
      </c>
      <c r="B1513" s="62">
        <v>1512</v>
      </c>
      <c r="C1513" s="57" t="s">
        <v>16</v>
      </c>
      <c r="D1513" s="57" t="s">
        <v>53</v>
      </c>
      <c r="E1513" s="58" t="s">
        <v>7248</v>
      </c>
      <c r="F1513" s="57" t="s">
        <v>2278</v>
      </c>
      <c r="G1513" s="58" t="s">
        <v>7503</v>
      </c>
      <c r="H1513" s="58" t="s">
        <v>5146</v>
      </c>
      <c r="I1513" s="57" t="s">
        <v>22</v>
      </c>
      <c r="J1513" s="57">
        <v>18</v>
      </c>
      <c r="K1513" s="74">
        <f>(CEILING(J1513*0.2,1))*1</f>
        <v>4</v>
      </c>
      <c r="M1513" s="57" t="s">
        <v>473</v>
      </c>
    </row>
    <row r="1514" s="57" customFormat="1" ht="41.4" spans="1:13">
      <c r="A1514" s="57" t="s">
        <v>7076</v>
      </c>
      <c r="B1514" s="62">
        <v>1513</v>
      </c>
      <c r="C1514" s="57" t="s">
        <v>16</v>
      </c>
      <c r="D1514" s="57" t="s">
        <v>53</v>
      </c>
      <c r="E1514" s="58" t="s">
        <v>7248</v>
      </c>
      <c r="F1514" s="57" t="s">
        <v>2278</v>
      </c>
      <c r="G1514" s="58" t="s">
        <v>7504</v>
      </c>
      <c r="H1514" s="58" t="s">
        <v>2371</v>
      </c>
      <c r="I1514" s="57" t="s">
        <v>22</v>
      </c>
      <c r="J1514" s="57">
        <v>4</v>
      </c>
      <c r="K1514" s="57">
        <f t="shared" ref="K1514:K1523" si="88">J1514</f>
        <v>4</v>
      </c>
      <c r="M1514" s="57" t="s">
        <v>2946</v>
      </c>
    </row>
    <row r="1515" s="57" customFormat="1" ht="41.4" spans="1:13">
      <c r="A1515" s="57" t="s">
        <v>7076</v>
      </c>
      <c r="B1515" s="62">
        <v>1514</v>
      </c>
      <c r="C1515" s="57" t="s">
        <v>16</v>
      </c>
      <c r="D1515" s="57" t="s">
        <v>53</v>
      </c>
      <c r="E1515" s="58" t="s">
        <v>7248</v>
      </c>
      <c r="F1515" s="57" t="s">
        <v>2278</v>
      </c>
      <c r="G1515" s="58" t="s">
        <v>7505</v>
      </c>
      <c r="H1515" s="58" t="s">
        <v>2371</v>
      </c>
      <c r="I1515" s="57" t="s">
        <v>22</v>
      </c>
      <c r="J1515" s="57">
        <v>13</v>
      </c>
      <c r="K1515" s="57">
        <f t="shared" si="88"/>
        <v>13</v>
      </c>
      <c r="L1515" s="57">
        <v>21</v>
      </c>
      <c r="M1515" s="57" t="s">
        <v>2946</v>
      </c>
    </row>
    <row r="1516" s="57" customFormat="1" ht="41.4" spans="1:13">
      <c r="A1516" s="57" t="s">
        <v>7076</v>
      </c>
      <c r="B1516" s="62">
        <v>1515</v>
      </c>
      <c r="C1516" s="57" t="s">
        <v>16</v>
      </c>
      <c r="D1516" s="57" t="s">
        <v>53</v>
      </c>
      <c r="E1516" s="58" t="s">
        <v>7248</v>
      </c>
      <c r="F1516" s="57" t="s">
        <v>2278</v>
      </c>
      <c r="G1516" s="58" t="s">
        <v>6944</v>
      </c>
      <c r="H1516" s="58" t="s">
        <v>2158</v>
      </c>
      <c r="I1516" s="57" t="s">
        <v>22</v>
      </c>
      <c r="J1516" s="57">
        <v>3</v>
      </c>
      <c r="K1516" s="57">
        <f t="shared" si="88"/>
        <v>3</v>
      </c>
      <c r="M1516" s="57" t="s">
        <v>473</v>
      </c>
    </row>
    <row r="1517" s="57" customFormat="1" ht="41.4" spans="1:13">
      <c r="A1517" s="57" t="s">
        <v>7076</v>
      </c>
      <c r="B1517" s="62">
        <v>1516</v>
      </c>
      <c r="C1517" s="57" t="s">
        <v>16</v>
      </c>
      <c r="D1517" s="57" t="s">
        <v>53</v>
      </c>
      <c r="E1517" s="58" t="s">
        <v>7248</v>
      </c>
      <c r="F1517" s="57" t="s">
        <v>2278</v>
      </c>
      <c r="G1517" s="58" t="s">
        <v>7506</v>
      </c>
      <c r="H1517" s="58" t="s">
        <v>2158</v>
      </c>
      <c r="I1517" s="57" t="s">
        <v>22</v>
      </c>
      <c r="J1517" s="57">
        <v>2</v>
      </c>
      <c r="K1517" s="57">
        <f t="shared" si="88"/>
        <v>2</v>
      </c>
      <c r="M1517" s="57" t="s">
        <v>473</v>
      </c>
    </row>
    <row r="1518" s="57" customFormat="1" ht="41.4" spans="1:13">
      <c r="A1518" s="57" t="s">
        <v>7076</v>
      </c>
      <c r="B1518" s="62">
        <v>1517</v>
      </c>
      <c r="C1518" s="57" t="s">
        <v>16</v>
      </c>
      <c r="D1518" s="57" t="s">
        <v>53</v>
      </c>
      <c r="E1518" s="58" t="s">
        <v>7248</v>
      </c>
      <c r="F1518" s="57" t="s">
        <v>2278</v>
      </c>
      <c r="G1518" s="58" t="s">
        <v>3178</v>
      </c>
      <c r="H1518" s="58" t="s">
        <v>3913</v>
      </c>
      <c r="I1518" s="57" t="s">
        <v>22</v>
      </c>
      <c r="J1518" s="57">
        <v>1</v>
      </c>
      <c r="K1518" s="57">
        <f t="shared" si="88"/>
        <v>1</v>
      </c>
      <c r="M1518" s="57" t="s">
        <v>2946</v>
      </c>
    </row>
    <row r="1519" s="57" customFormat="1" ht="41.4" spans="1:13">
      <c r="A1519" s="57" t="s">
        <v>7076</v>
      </c>
      <c r="B1519" s="62">
        <v>1518</v>
      </c>
      <c r="C1519" s="57" t="s">
        <v>16</v>
      </c>
      <c r="D1519" s="57" t="s">
        <v>53</v>
      </c>
      <c r="E1519" s="58" t="s">
        <v>7248</v>
      </c>
      <c r="F1519" s="57" t="s">
        <v>2278</v>
      </c>
      <c r="G1519" s="58" t="s">
        <v>6920</v>
      </c>
      <c r="H1519" s="58" t="s">
        <v>3913</v>
      </c>
      <c r="I1519" s="57" t="s">
        <v>22</v>
      </c>
      <c r="J1519" s="57">
        <v>5</v>
      </c>
      <c r="K1519" s="57">
        <f t="shared" si="88"/>
        <v>5</v>
      </c>
      <c r="M1519" s="57" t="s">
        <v>2946</v>
      </c>
    </row>
    <row r="1520" s="57" customFormat="1" ht="41.4" spans="1:13">
      <c r="A1520" s="57" t="s">
        <v>7076</v>
      </c>
      <c r="B1520" s="62">
        <v>1519</v>
      </c>
      <c r="C1520" s="57" t="s">
        <v>16</v>
      </c>
      <c r="D1520" s="57" t="s">
        <v>53</v>
      </c>
      <c r="E1520" s="58" t="s">
        <v>7248</v>
      </c>
      <c r="F1520" s="57" t="s">
        <v>2278</v>
      </c>
      <c r="G1520" s="58" t="s">
        <v>6923</v>
      </c>
      <c r="H1520" s="58" t="s">
        <v>3913</v>
      </c>
      <c r="I1520" s="57" t="s">
        <v>22</v>
      </c>
      <c r="J1520" s="57">
        <v>1</v>
      </c>
      <c r="K1520" s="57">
        <f t="shared" si="88"/>
        <v>1</v>
      </c>
      <c r="M1520" s="57" t="s">
        <v>2946</v>
      </c>
    </row>
    <row r="1521" s="57" customFormat="1" ht="41.4" spans="1:13">
      <c r="A1521" s="57" t="s">
        <v>7076</v>
      </c>
      <c r="B1521" s="62">
        <v>1520</v>
      </c>
      <c r="C1521" s="57" t="s">
        <v>16</v>
      </c>
      <c r="D1521" s="57" t="s">
        <v>53</v>
      </c>
      <c r="E1521" s="58" t="s">
        <v>7248</v>
      </c>
      <c r="F1521" s="57" t="s">
        <v>2278</v>
      </c>
      <c r="G1521" s="58" t="s">
        <v>7507</v>
      </c>
      <c r="H1521" s="58" t="s">
        <v>3913</v>
      </c>
      <c r="I1521" s="57" t="s">
        <v>22</v>
      </c>
      <c r="J1521" s="57">
        <v>1</v>
      </c>
      <c r="K1521" s="57">
        <f t="shared" si="88"/>
        <v>1</v>
      </c>
      <c r="M1521" s="57" t="s">
        <v>2946</v>
      </c>
    </row>
    <row r="1522" s="57" customFormat="1" ht="41.4" spans="1:13">
      <c r="A1522" s="57" t="s">
        <v>7076</v>
      </c>
      <c r="B1522" s="62">
        <v>1521</v>
      </c>
      <c r="C1522" s="57" t="s">
        <v>16</v>
      </c>
      <c r="D1522" s="57" t="s">
        <v>53</v>
      </c>
      <c r="E1522" s="58" t="s">
        <v>7248</v>
      </c>
      <c r="F1522" s="57" t="s">
        <v>2278</v>
      </c>
      <c r="G1522" s="58" t="s">
        <v>5180</v>
      </c>
      <c r="H1522" s="58" t="s">
        <v>3918</v>
      </c>
      <c r="I1522" s="57" t="s">
        <v>22</v>
      </c>
      <c r="J1522" s="57">
        <v>1</v>
      </c>
      <c r="K1522" s="57">
        <f t="shared" si="88"/>
        <v>1</v>
      </c>
      <c r="M1522" s="57" t="s">
        <v>2946</v>
      </c>
    </row>
    <row r="1523" s="57" customFormat="1" ht="41.4" spans="1:13">
      <c r="A1523" s="57" t="s">
        <v>7076</v>
      </c>
      <c r="B1523" s="62">
        <v>1522</v>
      </c>
      <c r="C1523" s="57" t="s">
        <v>16</v>
      </c>
      <c r="D1523" s="57" t="s">
        <v>53</v>
      </c>
      <c r="E1523" s="58" t="s">
        <v>7248</v>
      </c>
      <c r="F1523" s="57" t="s">
        <v>2278</v>
      </c>
      <c r="G1523" s="58" t="s">
        <v>5178</v>
      </c>
      <c r="H1523" s="58" t="s">
        <v>3918</v>
      </c>
      <c r="I1523" s="57" t="s">
        <v>22</v>
      </c>
      <c r="J1523" s="57">
        <v>4</v>
      </c>
      <c r="K1523" s="57">
        <f t="shared" si="88"/>
        <v>4</v>
      </c>
      <c r="M1523" s="57" t="s">
        <v>2946</v>
      </c>
    </row>
    <row r="1524" s="57" customFormat="1" ht="41.4" spans="1:13">
      <c r="A1524" s="57" t="s">
        <v>7076</v>
      </c>
      <c r="B1524" s="62">
        <v>1523</v>
      </c>
      <c r="C1524" s="57" t="s">
        <v>16</v>
      </c>
      <c r="D1524" s="57" t="s">
        <v>53</v>
      </c>
      <c r="E1524" s="58" t="s">
        <v>7248</v>
      </c>
      <c r="F1524" s="57" t="s">
        <v>2278</v>
      </c>
      <c r="G1524" s="58" t="s">
        <v>5177</v>
      </c>
      <c r="H1524" s="58" t="s">
        <v>3918</v>
      </c>
      <c r="I1524" s="57" t="s">
        <v>22</v>
      </c>
      <c r="J1524" s="57">
        <v>2</v>
      </c>
      <c r="K1524" s="74">
        <f t="shared" ref="K1524:K1529" si="89">(CEILING(J1524*0.2,1))*1</f>
        <v>1</v>
      </c>
      <c r="M1524" s="57" t="s">
        <v>2946</v>
      </c>
    </row>
    <row r="1525" s="57" customFormat="1" ht="41.4" spans="1:13">
      <c r="A1525" s="57" t="s">
        <v>7076</v>
      </c>
      <c r="B1525" s="62">
        <v>1524</v>
      </c>
      <c r="C1525" s="57" t="s">
        <v>16</v>
      </c>
      <c r="D1525" s="57" t="s">
        <v>53</v>
      </c>
      <c r="E1525" s="58" t="s">
        <v>7248</v>
      </c>
      <c r="F1525" s="57" t="s">
        <v>2278</v>
      </c>
      <c r="G1525" s="58" t="s">
        <v>5184</v>
      </c>
      <c r="H1525" s="58" t="s">
        <v>3918</v>
      </c>
      <c r="I1525" s="57" t="s">
        <v>22</v>
      </c>
      <c r="J1525" s="57">
        <v>11</v>
      </c>
      <c r="K1525" s="57">
        <f t="shared" ref="K1525:K1528" si="90">J1525</f>
        <v>11</v>
      </c>
      <c r="M1525" s="57" t="s">
        <v>2946</v>
      </c>
    </row>
    <row r="1526" s="57" customFormat="1" ht="41.4" spans="1:13">
      <c r="A1526" s="57" t="s">
        <v>7076</v>
      </c>
      <c r="B1526" s="62">
        <v>1525</v>
      </c>
      <c r="C1526" s="57" t="s">
        <v>16</v>
      </c>
      <c r="D1526" s="57" t="s">
        <v>53</v>
      </c>
      <c r="E1526" s="58" t="s">
        <v>7248</v>
      </c>
      <c r="F1526" s="57" t="s">
        <v>2278</v>
      </c>
      <c r="G1526" s="58" t="s">
        <v>5182</v>
      </c>
      <c r="H1526" s="58" t="s">
        <v>3918</v>
      </c>
      <c r="I1526" s="57" t="s">
        <v>22</v>
      </c>
      <c r="J1526" s="57">
        <v>50</v>
      </c>
      <c r="K1526" s="57">
        <f t="shared" si="90"/>
        <v>50</v>
      </c>
      <c r="M1526" s="57" t="s">
        <v>2946</v>
      </c>
    </row>
    <row r="1527" s="57" customFormat="1" ht="41.4" spans="1:13">
      <c r="A1527" s="57" t="s">
        <v>7076</v>
      </c>
      <c r="B1527" s="62">
        <v>1526</v>
      </c>
      <c r="C1527" s="57" t="s">
        <v>16</v>
      </c>
      <c r="D1527" s="57" t="s">
        <v>53</v>
      </c>
      <c r="E1527" s="58" t="s">
        <v>7248</v>
      </c>
      <c r="F1527" s="57" t="s">
        <v>2278</v>
      </c>
      <c r="G1527" s="58" t="s">
        <v>5181</v>
      </c>
      <c r="H1527" s="58" t="s">
        <v>3918</v>
      </c>
      <c r="I1527" s="57" t="s">
        <v>22</v>
      </c>
      <c r="J1527" s="57">
        <v>19</v>
      </c>
      <c r="K1527" s="74">
        <f t="shared" si="89"/>
        <v>4</v>
      </c>
      <c r="M1527" s="57" t="s">
        <v>2946</v>
      </c>
    </row>
    <row r="1528" s="57" customFormat="1" ht="41.4" spans="1:13">
      <c r="A1528" s="57" t="s">
        <v>7076</v>
      </c>
      <c r="B1528" s="62">
        <v>1527</v>
      </c>
      <c r="C1528" s="57" t="s">
        <v>16</v>
      </c>
      <c r="D1528" s="57" t="s">
        <v>53</v>
      </c>
      <c r="E1528" s="58" t="s">
        <v>7248</v>
      </c>
      <c r="F1528" s="57" t="s">
        <v>2278</v>
      </c>
      <c r="G1528" s="58" t="s">
        <v>5183</v>
      </c>
      <c r="H1528" s="58" t="s">
        <v>3918</v>
      </c>
      <c r="I1528" s="57" t="s">
        <v>22</v>
      </c>
      <c r="J1528" s="57">
        <v>6</v>
      </c>
      <c r="K1528" s="57">
        <f t="shared" si="90"/>
        <v>6</v>
      </c>
      <c r="M1528" s="57" t="s">
        <v>2946</v>
      </c>
    </row>
    <row r="1529" s="57" customFormat="1" ht="41.4" spans="1:13">
      <c r="A1529" s="57" t="s">
        <v>7076</v>
      </c>
      <c r="B1529" s="62">
        <v>1528</v>
      </c>
      <c r="C1529" s="57" t="s">
        <v>16</v>
      </c>
      <c r="D1529" s="57" t="s">
        <v>53</v>
      </c>
      <c r="E1529" s="58" t="s">
        <v>7248</v>
      </c>
      <c r="F1529" s="57" t="s">
        <v>2278</v>
      </c>
      <c r="G1529" s="58" t="s">
        <v>3015</v>
      </c>
      <c r="H1529" s="58" t="s">
        <v>3913</v>
      </c>
      <c r="I1529" s="57" t="s">
        <v>22</v>
      </c>
      <c r="J1529" s="57">
        <v>2</v>
      </c>
      <c r="K1529" s="74">
        <f t="shared" si="89"/>
        <v>1</v>
      </c>
      <c r="M1529" s="57" t="s">
        <v>2946</v>
      </c>
    </row>
    <row r="1530" s="57" customFormat="1" ht="41.4" spans="1:13">
      <c r="A1530" s="57" t="s">
        <v>7076</v>
      </c>
      <c r="B1530" s="62">
        <v>1529</v>
      </c>
      <c r="C1530" s="57" t="s">
        <v>16</v>
      </c>
      <c r="D1530" s="57" t="s">
        <v>53</v>
      </c>
      <c r="E1530" s="58" t="s">
        <v>7248</v>
      </c>
      <c r="F1530" s="57" t="s">
        <v>3813</v>
      </c>
      <c r="G1530" s="58" t="s">
        <v>7508</v>
      </c>
      <c r="H1530" s="58" t="s">
        <v>3569</v>
      </c>
      <c r="I1530" s="57" t="s">
        <v>22</v>
      </c>
      <c r="J1530" s="57">
        <v>6</v>
      </c>
      <c r="K1530" s="57">
        <f t="shared" ref="K1530:K1532" si="91">J1530</f>
        <v>6</v>
      </c>
      <c r="M1530" s="57" t="s">
        <v>2946</v>
      </c>
    </row>
    <row r="1531" s="57" customFormat="1" ht="41.4" spans="1:13">
      <c r="A1531" s="57" t="s">
        <v>7076</v>
      </c>
      <c r="B1531" s="62">
        <v>1530</v>
      </c>
      <c r="C1531" s="57" t="s">
        <v>16</v>
      </c>
      <c r="D1531" s="57" t="s">
        <v>53</v>
      </c>
      <c r="E1531" s="58" t="s">
        <v>7248</v>
      </c>
      <c r="F1531" s="57" t="s">
        <v>3813</v>
      </c>
      <c r="G1531" s="58" t="s">
        <v>7509</v>
      </c>
      <c r="H1531" s="58" t="s">
        <v>2580</v>
      </c>
      <c r="I1531" s="57" t="s">
        <v>22</v>
      </c>
      <c r="J1531" s="57">
        <v>11</v>
      </c>
      <c r="K1531" s="57">
        <f t="shared" si="91"/>
        <v>11</v>
      </c>
      <c r="M1531" s="57" t="s">
        <v>473</v>
      </c>
    </row>
    <row r="1532" s="57" customFormat="1" ht="41.4" spans="1:13">
      <c r="A1532" s="57" t="s">
        <v>7076</v>
      </c>
      <c r="B1532" s="62">
        <v>1531</v>
      </c>
      <c r="C1532" s="57" t="s">
        <v>16</v>
      </c>
      <c r="D1532" s="57" t="s">
        <v>53</v>
      </c>
      <c r="E1532" s="58" t="s">
        <v>7248</v>
      </c>
      <c r="F1532" s="57" t="s">
        <v>3813</v>
      </c>
      <c r="G1532" s="58" t="s">
        <v>7510</v>
      </c>
      <c r="H1532" s="58" t="s">
        <v>2131</v>
      </c>
      <c r="I1532" s="57" t="s">
        <v>22</v>
      </c>
      <c r="J1532" s="57">
        <v>4</v>
      </c>
      <c r="K1532" s="57">
        <f t="shared" si="91"/>
        <v>4</v>
      </c>
      <c r="M1532" s="57" t="s">
        <v>473</v>
      </c>
    </row>
    <row r="1533" s="57" customFormat="1" ht="41.4" spans="1:13">
      <c r="A1533" s="57" t="s">
        <v>7076</v>
      </c>
      <c r="B1533" s="62">
        <v>1532</v>
      </c>
      <c r="C1533" s="57" t="s">
        <v>16</v>
      </c>
      <c r="D1533" s="57" t="s">
        <v>53</v>
      </c>
      <c r="E1533" s="58" t="s">
        <v>7248</v>
      </c>
      <c r="F1533" s="57" t="s">
        <v>3813</v>
      </c>
      <c r="G1533" s="58" t="s">
        <v>7511</v>
      </c>
      <c r="H1533" s="58" t="s">
        <v>4891</v>
      </c>
      <c r="I1533" s="57" t="s">
        <v>22</v>
      </c>
      <c r="J1533" s="57">
        <v>4</v>
      </c>
      <c r="K1533" s="74">
        <f>(CEILING(J1533*0.2,1))*1</f>
        <v>1</v>
      </c>
      <c r="M1533" s="57" t="s">
        <v>2946</v>
      </c>
    </row>
    <row r="1534" s="57" customFormat="1" ht="41.4" spans="1:13">
      <c r="A1534" s="57" t="s">
        <v>7076</v>
      </c>
      <c r="B1534" s="62">
        <v>1533</v>
      </c>
      <c r="C1534" s="57" t="s">
        <v>16</v>
      </c>
      <c r="D1534" s="57" t="s">
        <v>53</v>
      </c>
      <c r="E1534" s="58" t="s">
        <v>7248</v>
      </c>
      <c r="F1534" s="57" t="s">
        <v>3813</v>
      </c>
      <c r="G1534" s="58" t="s">
        <v>7512</v>
      </c>
      <c r="H1534" s="58" t="s">
        <v>2580</v>
      </c>
      <c r="I1534" s="57" t="s">
        <v>22</v>
      </c>
      <c r="J1534" s="57">
        <v>22</v>
      </c>
      <c r="K1534" s="57">
        <f t="shared" ref="K1534:K1540" si="92">J1534</f>
        <v>22</v>
      </c>
      <c r="M1534" s="57" t="s">
        <v>473</v>
      </c>
    </row>
    <row r="1535" s="57" customFormat="1" ht="41.4" spans="1:13">
      <c r="A1535" s="57" t="s">
        <v>7076</v>
      </c>
      <c r="B1535" s="62">
        <v>1534</v>
      </c>
      <c r="C1535" s="57" t="s">
        <v>16</v>
      </c>
      <c r="D1535" s="57" t="s">
        <v>53</v>
      </c>
      <c r="E1535" s="58" t="s">
        <v>7248</v>
      </c>
      <c r="F1535" s="57" t="s">
        <v>3813</v>
      </c>
      <c r="G1535" s="58" t="s">
        <v>7512</v>
      </c>
      <c r="H1535" s="58" t="s">
        <v>3582</v>
      </c>
      <c r="I1535" s="57" t="s">
        <v>22</v>
      </c>
      <c r="J1535" s="57">
        <v>23</v>
      </c>
      <c r="K1535" s="57">
        <f t="shared" si="92"/>
        <v>23</v>
      </c>
      <c r="M1535" s="57" t="s">
        <v>473</v>
      </c>
    </row>
    <row r="1536" s="57" customFormat="1" ht="41.4" spans="1:13">
      <c r="A1536" s="57" t="s">
        <v>7076</v>
      </c>
      <c r="B1536" s="62">
        <v>1535</v>
      </c>
      <c r="C1536" s="57" t="s">
        <v>16</v>
      </c>
      <c r="D1536" s="57" t="s">
        <v>53</v>
      </c>
      <c r="E1536" s="58" t="s">
        <v>7248</v>
      </c>
      <c r="F1536" s="57" t="s">
        <v>3813</v>
      </c>
      <c r="G1536" s="58" t="s">
        <v>7513</v>
      </c>
      <c r="H1536" s="58" t="s">
        <v>7514</v>
      </c>
      <c r="I1536" s="57" t="s">
        <v>22</v>
      </c>
      <c r="J1536" s="57">
        <v>2</v>
      </c>
      <c r="K1536" s="57">
        <f t="shared" si="92"/>
        <v>2</v>
      </c>
      <c r="M1536" s="57" t="s">
        <v>473</v>
      </c>
    </row>
    <row r="1537" s="57" customFormat="1" ht="41.4" spans="1:13">
      <c r="A1537" s="57" t="s">
        <v>7076</v>
      </c>
      <c r="B1537" s="62">
        <v>1536</v>
      </c>
      <c r="C1537" s="57" t="s">
        <v>16</v>
      </c>
      <c r="D1537" s="57" t="s">
        <v>53</v>
      </c>
      <c r="E1537" s="58" t="s">
        <v>7248</v>
      </c>
      <c r="F1537" s="57" t="s">
        <v>3813</v>
      </c>
      <c r="G1537" s="58" t="s">
        <v>7515</v>
      </c>
      <c r="H1537" s="58" t="s">
        <v>2131</v>
      </c>
      <c r="I1537" s="57" t="s">
        <v>22</v>
      </c>
      <c r="J1537" s="57">
        <v>12</v>
      </c>
      <c r="K1537" s="57">
        <f t="shared" si="92"/>
        <v>12</v>
      </c>
      <c r="M1537" s="57" t="s">
        <v>473</v>
      </c>
    </row>
    <row r="1538" s="57" customFormat="1" ht="41.4" spans="1:13">
      <c r="A1538" s="57" t="s">
        <v>7076</v>
      </c>
      <c r="B1538" s="62">
        <v>1537</v>
      </c>
      <c r="C1538" s="57" t="s">
        <v>16</v>
      </c>
      <c r="D1538" s="57" t="s">
        <v>53</v>
      </c>
      <c r="E1538" s="58" t="s">
        <v>7248</v>
      </c>
      <c r="F1538" s="57" t="s">
        <v>3813</v>
      </c>
      <c r="G1538" s="58" t="s">
        <v>7516</v>
      </c>
      <c r="H1538" s="58" t="s">
        <v>7517</v>
      </c>
      <c r="I1538" s="57" t="s">
        <v>22</v>
      </c>
      <c r="J1538" s="57">
        <v>4</v>
      </c>
      <c r="K1538" s="57">
        <f t="shared" si="92"/>
        <v>4</v>
      </c>
      <c r="M1538" s="57" t="s">
        <v>473</v>
      </c>
    </row>
    <row r="1539" s="57" customFormat="1" ht="41.4" spans="1:13">
      <c r="A1539" s="57" t="s">
        <v>7076</v>
      </c>
      <c r="B1539" s="62">
        <v>1538</v>
      </c>
      <c r="C1539" s="57" t="s">
        <v>16</v>
      </c>
      <c r="D1539" s="57" t="s">
        <v>53</v>
      </c>
      <c r="E1539" s="58" t="s">
        <v>7248</v>
      </c>
      <c r="F1539" s="57" t="s">
        <v>3813</v>
      </c>
      <c r="G1539" s="58" t="s">
        <v>7518</v>
      </c>
      <c r="H1539" s="58" t="s">
        <v>7517</v>
      </c>
      <c r="I1539" s="57" t="s">
        <v>22</v>
      </c>
      <c r="J1539" s="57">
        <v>6</v>
      </c>
      <c r="K1539" s="57">
        <f t="shared" si="92"/>
        <v>6</v>
      </c>
      <c r="M1539" s="57" t="s">
        <v>473</v>
      </c>
    </row>
    <row r="1540" s="57" customFormat="1" ht="41.4" spans="1:13">
      <c r="A1540" s="57" t="s">
        <v>7076</v>
      </c>
      <c r="B1540" s="62">
        <v>1539</v>
      </c>
      <c r="C1540" s="57" t="s">
        <v>16</v>
      </c>
      <c r="D1540" s="57" t="s">
        <v>53</v>
      </c>
      <c r="E1540" s="58" t="s">
        <v>7248</v>
      </c>
      <c r="F1540" s="57" t="s">
        <v>3813</v>
      </c>
      <c r="G1540" s="58" t="s">
        <v>7509</v>
      </c>
      <c r="H1540" s="58" t="s">
        <v>7517</v>
      </c>
      <c r="I1540" s="57" t="s">
        <v>22</v>
      </c>
      <c r="J1540" s="57">
        <v>4</v>
      </c>
      <c r="K1540" s="57">
        <f t="shared" si="92"/>
        <v>4</v>
      </c>
      <c r="M1540" s="57" t="s">
        <v>473</v>
      </c>
    </row>
    <row r="1541" s="57" customFormat="1" ht="41.4" spans="1:13">
      <c r="A1541" s="57" t="s">
        <v>7076</v>
      </c>
      <c r="B1541" s="62">
        <v>1540</v>
      </c>
      <c r="C1541" s="57" t="s">
        <v>16</v>
      </c>
      <c r="D1541" s="57" t="s">
        <v>53</v>
      </c>
      <c r="E1541" s="58" t="s">
        <v>7248</v>
      </c>
      <c r="F1541" s="57" t="s">
        <v>3813</v>
      </c>
      <c r="G1541" s="58" t="s">
        <v>7519</v>
      </c>
      <c r="H1541" s="58" t="s">
        <v>7517</v>
      </c>
      <c r="I1541" s="57" t="s">
        <v>22</v>
      </c>
      <c r="J1541" s="57">
        <v>6</v>
      </c>
      <c r="K1541" s="74">
        <f>(CEILING(J1541*0.2,1))*1</f>
        <v>2</v>
      </c>
      <c r="M1541" s="57" t="s">
        <v>473</v>
      </c>
    </row>
    <row r="1542" s="57" customFormat="1" ht="41.4" spans="1:13">
      <c r="A1542" s="57" t="s">
        <v>7076</v>
      </c>
      <c r="B1542" s="62">
        <v>1541</v>
      </c>
      <c r="C1542" s="57" t="s">
        <v>16</v>
      </c>
      <c r="D1542" s="57" t="s">
        <v>53</v>
      </c>
      <c r="E1542" s="58" t="s">
        <v>7248</v>
      </c>
      <c r="F1542" s="57" t="s">
        <v>3813</v>
      </c>
      <c r="G1542" s="58" t="s">
        <v>5386</v>
      </c>
      <c r="H1542" s="58" t="s">
        <v>5240</v>
      </c>
      <c r="I1542" s="57" t="s">
        <v>22</v>
      </c>
      <c r="J1542" s="57">
        <v>4</v>
      </c>
      <c r="K1542" s="57">
        <f t="shared" ref="K1542:K1546" si="93">J1542</f>
        <v>4</v>
      </c>
      <c r="M1542" s="57" t="s">
        <v>2946</v>
      </c>
    </row>
    <row r="1543" s="57" customFormat="1" ht="41.4" spans="1:13">
      <c r="A1543" s="57" t="s">
        <v>7076</v>
      </c>
      <c r="B1543" s="62">
        <v>1542</v>
      </c>
      <c r="C1543" s="57" t="s">
        <v>16</v>
      </c>
      <c r="D1543" s="57" t="s">
        <v>53</v>
      </c>
      <c r="E1543" s="58" t="s">
        <v>7248</v>
      </c>
      <c r="F1543" s="57" t="s">
        <v>3813</v>
      </c>
      <c r="G1543" s="58" t="s">
        <v>5387</v>
      </c>
      <c r="H1543" s="58" t="s">
        <v>5240</v>
      </c>
      <c r="I1543" s="57" t="s">
        <v>22</v>
      </c>
      <c r="J1543" s="57">
        <v>4</v>
      </c>
      <c r="K1543" s="74">
        <f>(CEILING(J1543*0.2,1))*1</f>
        <v>1</v>
      </c>
      <c r="M1543" s="57" t="s">
        <v>2946</v>
      </c>
    </row>
    <row r="1544" s="57" customFormat="1" ht="41.4" spans="1:13">
      <c r="A1544" s="57" t="s">
        <v>7076</v>
      </c>
      <c r="B1544" s="62">
        <v>1543</v>
      </c>
      <c r="C1544" s="57" t="s">
        <v>16</v>
      </c>
      <c r="D1544" s="57" t="s">
        <v>53</v>
      </c>
      <c r="E1544" s="58" t="s">
        <v>7248</v>
      </c>
      <c r="F1544" s="57" t="s">
        <v>3813</v>
      </c>
      <c r="G1544" s="58" t="s">
        <v>7508</v>
      </c>
      <c r="H1544" s="58" t="s">
        <v>3569</v>
      </c>
      <c r="I1544" s="57" t="s">
        <v>22</v>
      </c>
      <c r="J1544" s="57">
        <v>1</v>
      </c>
      <c r="K1544" s="57">
        <f t="shared" si="93"/>
        <v>1</v>
      </c>
      <c r="M1544" s="57" t="s">
        <v>2946</v>
      </c>
    </row>
    <row r="1545" s="57" customFormat="1" ht="41.4" spans="1:13">
      <c r="A1545" s="57" t="s">
        <v>7076</v>
      </c>
      <c r="B1545" s="62">
        <v>1544</v>
      </c>
      <c r="C1545" s="57" t="s">
        <v>16</v>
      </c>
      <c r="D1545" s="57" t="s">
        <v>53</v>
      </c>
      <c r="E1545" s="58" t="s">
        <v>7248</v>
      </c>
      <c r="F1545" s="57" t="s">
        <v>3813</v>
      </c>
      <c r="G1545" s="58" t="s">
        <v>7520</v>
      </c>
      <c r="H1545" s="58" t="s">
        <v>3569</v>
      </c>
      <c r="I1545" s="57" t="s">
        <v>22</v>
      </c>
      <c r="J1545" s="57">
        <v>2</v>
      </c>
      <c r="K1545" s="57">
        <f t="shared" si="93"/>
        <v>2</v>
      </c>
      <c r="M1545" s="57" t="s">
        <v>473</v>
      </c>
    </row>
    <row r="1546" s="57" customFormat="1" ht="41.4" spans="1:13">
      <c r="A1546" s="57" t="s">
        <v>7076</v>
      </c>
      <c r="B1546" s="62">
        <v>1545</v>
      </c>
      <c r="C1546" s="57" t="s">
        <v>16</v>
      </c>
      <c r="D1546" s="57" t="s">
        <v>53</v>
      </c>
      <c r="E1546" s="58" t="s">
        <v>7248</v>
      </c>
      <c r="F1546" s="57" t="s">
        <v>3813</v>
      </c>
      <c r="G1546" s="58" t="s">
        <v>7521</v>
      </c>
      <c r="H1546" s="58" t="s">
        <v>2580</v>
      </c>
      <c r="I1546" s="57" t="s">
        <v>22</v>
      </c>
      <c r="J1546" s="57">
        <v>2</v>
      </c>
      <c r="K1546" s="57">
        <f t="shared" si="93"/>
        <v>2</v>
      </c>
      <c r="M1546" s="57" t="s">
        <v>473</v>
      </c>
    </row>
    <row r="1547" s="57" customFormat="1" ht="41.4" spans="1:13">
      <c r="A1547" s="57" t="s">
        <v>7076</v>
      </c>
      <c r="B1547" s="62">
        <v>1546</v>
      </c>
      <c r="C1547" s="57" t="s">
        <v>16</v>
      </c>
      <c r="D1547" s="57" t="s">
        <v>53</v>
      </c>
      <c r="E1547" s="58" t="s">
        <v>7248</v>
      </c>
      <c r="F1547" s="57" t="s">
        <v>3813</v>
      </c>
      <c r="G1547" s="58" t="s">
        <v>7522</v>
      </c>
      <c r="H1547" s="58" t="s">
        <v>2580</v>
      </c>
      <c r="I1547" s="57" t="s">
        <v>22</v>
      </c>
      <c r="J1547" s="57">
        <v>4</v>
      </c>
      <c r="K1547" s="74">
        <f>(CEILING(J1547*0.2,1))*1</f>
        <v>1</v>
      </c>
      <c r="M1547" s="57" t="s">
        <v>473</v>
      </c>
    </row>
    <row r="1548" s="57" customFormat="1" ht="41.4" spans="1:13">
      <c r="A1548" s="57" t="s">
        <v>7076</v>
      </c>
      <c r="B1548" s="62">
        <v>1547</v>
      </c>
      <c r="C1548" s="57" t="s">
        <v>16</v>
      </c>
      <c r="D1548" s="57" t="s">
        <v>53</v>
      </c>
      <c r="E1548" s="58" t="s">
        <v>7248</v>
      </c>
      <c r="F1548" s="57" t="s">
        <v>3813</v>
      </c>
      <c r="G1548" s="58" t="s">
        <v>7523</v>
      </c>
      <c r="H1548" s="58" t="s">
        <v>2131</v>
      </c>
      <c r="I1548" s="57" t="s">
        <v>22</v>
      </c>
      <c r="J1548" s="57">
        <v>1</v>
      </c>
      <c r="K1548" s="57">
        <f t="shared" ref="K1548:K1555" si="94">J1548</f>
        <v>1</v>
      </c>
      <c r="M1548" s="57" t="s">
        <v>473</v>
      </c>
    </row>
    <row r="1549" s="57" customFormat="1" ht="41.4" spans="1:13">
      <c r="A1549" s="57" t="s">
        <v>7076</v>
      </c>
      <c r="B1549" s="62">
        <v>1548</v>
      </c>
      <c r="C1549" s="57" t="s">
        <v>16</v>
      </c>
      <c r="D1549" s="57" t="s">
        <v>53</v>
      </c>
      <c r="E1549" s="58" t="s">
        <v>7248</v>
      </c>
      <c r="F1549" s="57" t="s">
        <v>3813</v>
      </c>
      <c r="G1549" s="58" t="s">
        <v>7523</v>
      </c>
      <c r="H1549" s="58" t="s">
        <v>7517</v>
      </c>
      <c r="I1549" s="57" t="s">
        <v>22</v>
      </c>
      <c r="J1549" s="57">
        <v>1</v>
      </c>
      <c r="K1549" s="57">
        <f t="shared" si="94"/>
        <v>1</v>
      </c>
      <c r="M1549" s="57" t="s">
        <v>473</v>
      </c>
    </row>
    <row r="1550" s="57" customFormat="1" ht="41.4" spans="1:13">
      <c r="A1550" s="57" t="s">
        <v>7076</v>
      </c>
      <c r="B1550" s="62">
        <v>1549</v>
      </c>
      <c r="C1550" s="57" t="s">
        <v>16</v>
      </c>
      <c r="D1550" s="57" t="s">
        <v>53</v>
      </c>
      <c r="E1550" s="58" t="s">
        <v>7248</v>
      </c>
      <c r="F1550" s="57" t="s">
        <v>3813</v>
      </c>
      <c r="G1550" s="58" t="s">
        <v>2190</v>
      </c>
      <c r="H1550" s="58" t="s">
        <v>3582</v>
      </c>
      <c r="I1550" s="57" t="s">
        <v>22</v>
      </c>
      <c r="J1550" s="57">
        <v>8</v>
      </c>
      <c r="K1550" s="57">
        <f t="shared" si="94"/>
        <v>8</v>
      </c>
      <c r="M1550" s="57" t="s">
        <v>473</v>
      </c>
    </row>
    <row r="1551" s="57" customFormat="1" ht="41.4" spans="1:13">
      <c r="A1551" s="57" t="s">
        <v>7076</v>
      </c>
      <c r="B1551" s="62">
        <v>1550</v>
      </c>
      <c r="C1551" s="57" t="s">
        <v>16</v>
      </c>
      <c r="D1551" s="57" t="s">
        <v>53</v>
      </c>
      <c r="E1551" s="58" t="s">
        <v>7248</v>
      </c>
      <c r="F1551" s="57" t="s">
        <v>3813</v>
      </c>
      <c r="G1551" s="58" t="s">
        <v>7524</v>
      </c>
      <c r="H1551" s="58" t="s">
        <v>2131</v>
      </c>
      <c r="I1551" s="57" t="s">
        <v>22</v>
      </c>
      <c r="J1551" s="57">
        <v>1</v>
      </c>
      <c r="K1551" s="57">
        <f t="shared" si="94"/>
        <v>1</v>
      </c>
      <c r="M1551" s="57" t="s">
        <v>473</v>
      </c>
    </row>
    <row r="1552" s="57" customFormat="1" ht="41.4" spans="1:13">
      <c r="A1552" s="57" t="s">
        <v>7076</v>
      </c>
      <c r="B1552" s="62">
        <v>1551</v>
      </c>
      <c r="C1552" s="57" t="s">
        <v>16</v>
      </c>
      <c r="D1552" s="57" t="s">
        <v>53</v>
      </c>
      <c r="E1552" s="58" t="s">
        <v>7248</v>
      </c>
      <c r="F1552" s="57" t="s">
        <v>3813</v>
      </c>
      <c r="G1552" s="58" t="s">
        <v>7525</v>
      </c>
      <c r="H1552" s="58" t="s">
        <v>7517</v>
      </c>
      <c r="I1552" s="57" t="s">
        <v>22</v>
      </c>
      <c r="J1552" s="57">
        <v>1</v>
      </c>
      <c r="K1552" s="57">
        <f t="shared" si="94"/>
        <v>1</v>
      </c>
      <c r="M1552" s="57" t="s">
        <v>473</v>
      </c>
    </row>
    <row r="1553" s="57" customFormat="1" ht="41.4" spans="1:13">
      <c r="A1553" s="57" t="s">
        <v>7076</v>
      </c>
      <c r="B1553" s="62">
        <v>1552</v>
      </c>
      <c r="C1553" s="57" t="s">
        <v>16</v>
      </c>
      <c r="D1553" s="57" t="s">
        <v>53</v>
      </c>
      <c r="E1553" s="58" t="s">
        <v>7248</v>
      </c>
      <c r="F1553" s="57" t="s">
        <v>304</v>
      </c>
      <c r="G1553" s="58" t="s">
        <v>7008</v>
      </c>
      <c r="H1553" s="58" t="s">
        <v>2371</v>
      </c>
      <c r="I1553" s="57" t="s">
        <v>22</v>
      </c>
      <c r="J1553" s="57">
        <v>6</v>
      </c>
      <c r="K1553" s="57">
        <f t="shared" si="94"/>
        <v>6</v>
      </c>
      <c r="M1553" s="57" t="s">
        <v>2946</v>
      </c>
    </row>
    <row r="1554" s="57" customFormat="1" ht="41.4" spans="1:13">
      <c r="A1554" s="57" t="s">
        <v>7076</v>
      </c>
      <c r="B1554" s="62">
        <v>1553</v>
      </c>
      <c r="C1554" s="57" t="s">
        <v>16</v>
      </c>
      <c r="D1554" s="57" t="s">
        <v>53</v>
      </c>
      <c r="E1554" s="58" t="s">
        <v>7248</v>
      </c>
      <c r="F1554" s="57" t="s">
        <v>304</v>
      </c>
      <c r="G1554" s="58" t="s">
        <v>7526</v>
      </c>
      <c r="H1554" s="58" t="s">
        <v>2158</v>
      </c>
      <c r="I1554" s="57" t="s">
        <v>22</v>
      </c>
      <c r="J1554" s="57">
        <v>4</v>
      </c>
      <c r="K1554" s="57">
        <f t="shared" si="94"/>
        <v>4</v>
      </c>
      <c r="M1554" s="57" t="s">
        <v>473</v>
      </c>
    </row>
    <row r="1555" s="57" customFormat="1" ht="41.4" spans="1:13">
      <c r="A1555" s="57" t="s">
        <v>7076</v>
      </c>
      <c r="B1555" s="62">
        <v>1554</v>
      </c>
      <c r="C1555" s="57" t="s">
        <v>16</v>
      </c>
      <c r="D1555" s="57" t="s">
        <v>53</v>
      </c>
      <c r="E1555" s="58" t="s">
        <v>7248</v>
      </c>
      <c r="F1555" s="57" t="s">
        <v>304</v>
      </c>
      <c r="G1555" s="58" t="s">
        <v>7527</v>
      </c>
      <c r="H1555" s="58" t="s">
        <v>2158</v>
      </c>
      <c r="I1555" s="57" t="s">
        <v>22</v>
      </c>
      <c r="J1555" s="57">
        <v>22</v>
      </c>
      <c r="K1555" s="57">
        <f t="shared" si="94"/>
        <v>22</v>
      </c>
      <c r="M1555" s="57" t="s">
        <v>473</v>
      </c>
    </row>
    <row r="1556" s="57" customFormat="1" ht="41.4" spans="1:13">
      <c r="A1556" s="57" t="s">
        <v>7076</v>
      </c>
      <c r="B1556" s="62">
        <v>1555</v>
      </c>
      <c r="C1556" s="57" t="s">
        <v>16</v>
      </c>
      <c r="D1556" s="57" t="s">
        <v>53</v>
      </c>
      <c r="E1556" s="58" t="s">
        <v>7248</v>
      </c>
      <c r="F1556" s="57" t="s">
        <v>304</v>
      </c>
      <c r="G1556" s="58" t="s">
        <v>7528</v>
      </c>
      <c r="H1556" s="58" t="s">
        <v>2158</v>
      </c>
      <c r="I1556" s="57" t="s">
        <v>22</v>
      </c>
      <c r="J1556" s="57">
        <v>2</v>
      </c>
      <c r="K1556" s="74">
        <f>(CEILING(J1556*0.2,1))*1</f>
        <v>1</v>
      </c>
      <c r="M1556" s="57" t="s">
        <v>473</v>
      </c>
    </row>
    <row r="1557" s="57" customFormat="1" ht="41.4" spans="1:13">
      <c r="A1557" s="57" t="s">
        <v>7076</v>
      </c>
      <c r="B1557" s="62">
        <v>1556</v>
      </c>
      <c r="C1557" s="57" t="s">
        <v>16</v>
      </c>
      <c r="D1557" s="57" t="s">
        <v>53</v>
      </c>
      <c r="E1557" s="58" t="s">
        <v>7248</v>
      </c>
      <c r="F1557" s="57" t="s">
        <v>304</v>
      </c>
      <c r="G1557" s="58" t="s">
        <v>5262</v>
      </c>
      <c r="H1557" s="58" t="s">
        <v>2356</v>
      </c>
      <c r="I1557" s="57" t="s">
        <v>22</v>
      </c>
      <c r="J1557" s="57">
        <v>4</v>
      </c>
      <c r="K1557" s="57">
        <f t="shared" ref="K1557:K1562" si="95">J1557</f>
        <v>4</v>
      </c>
      <c r="M1557" s="57" t="s">
        <v>473</v>
      </c>
    </row>
    <row r="1558" s="57" customFormat="1" ht="41.4" spans="1:13">
      <c r="A1558" s="57" t="s">
        <v>7076</v>
      </c>
      <c r="B1558" s="62">
        <v>1557</v>
      </c>
      <c r="C1558" s="57" t="s">
        <v>16</v>
      </c>
      <c r="D1558" s="57" t="s">
        <v>53</v>
      </c>
      <c r="E1558" s="58" t="s">
        <v>7248</v>
      </c>
      <c r="F1558" s="57" t="s">
        <v>304</v>
      </c>
      <c r="G1558" s="58" t="s">
        <v>5260</v>
      </c>
      <c r="H1558" s="58" t="s">
        <v>2356</v>
      </c>
      <c r="I1558" s="57" t="s">
        <v>22</v>
      </c>
      <c r="J1558" s="57">
        <v>4</v>
      </c>
      <c r="K1558" s="74">
        <f>(CEILING(J1558*0.2,1))*1</f>
        <v>1</v>
      </c>
      <c r="M1558" s="57" t="s">
        <v>473</v>
      </c>
    </row>
    <row r="1559" s="57" customFormat="1" ht="41.4" spans="1:13">
      <c r="A1559" s="57" t="s">
        <v>7076</v>
      </c>
      <c r="B1559" s="62">
        <v>1558</v>
      </c>
      <c r="C1559" s="57" t="s">
        <v>16</v>
      </c>
      <c r="D1559" s="57" t="s">
        <v>53</v>
      </c>
      <c r="E1559" s="58" t="s">
        <v>7248</v>
      </c>
      <c r="F1559" s="57" t="s">
        <v>304</v>
      </c>
      <c r="G1559" s="58" t="s">
        <v>7529</v>
      </c>
      <c r="H1559" s="58" t="s">
        <v>2356</v>
      </c>
      <c r="I1559" s="57" t="s">
        <v>22</v>
      </c>
      <c r="J1559" s="57">
        <v>2</v>
      </c>
      <c r="K1559" s="57">
        <f t="shared" si="95"/>
        <v>2</v>
      </c>
      <c r="M1559" s="57" t="s">
        <v>473</v>
      </c>
    </row>
    <row r="1560" s="57" customFormat="1" ht="41.4" spans="1:13">
      <c r="A1560" s="57" t="s">
        <v>7076</v>
      </c>
      <c r="B1560" s="62">
        <v>1559</v>
      </c>
      <c r="C1560" s="57" t="s">
        <v>16</v>
      </c>
      <c r="D1560" s="57" t="s">
        <v>53</v>
      </c>
      <c r="E1560" s="58" t="s">
        <v>7248</v>
      </c>
      <c r="F1560" s="57" t="s">
        <v>304</v>
      </c>
      <c r="G1560" s="58" t="s">
        <v>7003</v>
      </c>
      <c r="H1560" s="58" t="s">
        <v>5146</v>
      </c>
      <c r="I1560" s="57" t="s">
        <v>22</v>
      </c>
      <c r="J1560" s="57">
        <v>13</v>
      </c>
      <c r="K1560" s="57">
        <f t="shared" si="95"/>
        <v>13</v>
      </c>
      <c r="M1560" s="57" t="s">
        <v>473</v>
      </c>
    </row>
    <row r="1561" s="57" customFormat="1" ht="41.4" spans="1:13">
      <c r="A1561" s="57" t="s">
        <v>7076</v>
      </c>
      <c r="B1561" s="62">
        <v>1560</v>
      </c>
      <c r="C1561" s="57" t="s">
        <v>16</v>
      </c>
      <c r="D1561" s="57" t="s">
        <v>53</v>
      </c>
      <c r="E1561" s="58" t="s">
        <v>7248</v>
      </c>
      <c r="F1561" s="57" t="s">
        <v>304</v>
      </c>
      <c r="G1561" s="58" t="s">
        <v>5261</v>
      </c>
      <c r="H1561" s="58" t="s">
        <v>5146</v>
      </c>
      <c r="I1561" s="57" t="s">
        <v>22</v>
      </c>
      <c r="J1561" s="57">
        <v>2</v>
      </c>
      <c r="K1561" s="57">
        <f t="shared" si="95"/>
        <v>2</v>
      </c>
      <c r="M1561" s="57" t="s">
        <v>473</v>
      </c>
    </row>
    <row r="1562" s="57" customFormat="1" ht="41.4" spans="1:13">
      <c r="A1562" s="57" t="s">
        <v>7076</v>
      </c>
      <c r="B1562" s="62">
        <v>1561</v>
      </c>
      <c r="C1562" s="57" t="s">
        <v>16</v>
      </c>
      <c r="D1562" s="57" t="s">
        <v>53</v>
      </c>
      <c r="E1562" s="58" t="s">
        <v>7248</v>
      </c>
      <c r="F1562" s="57" t="s">
        <v>304</v>
      </c>
      <c r="G1562" s="58" t="s">
        <v>7530</v>
      </c>
      <c r="H1562" s="58" t="s">
        <v>5240</v>
      </c>
      <c r="I1562" s="57" t="s">
        <v>22</v>
      </c>
      <c r="J1562" s="57">
        <v>9</v>
      </c>
      <c r="K1562" s="57">
        <f t="shared" si="95"/>
        <v>9</v>
      </c>
      <c r="M1562" s="57" t="s">
        <v>2946</v>
      </c>
    </row>
    <row r="1563" s="57" customFormat="1" ht="41.4" spans="1:13">
      <c r="A1563" s="57" t="s">
        <v>7076</v>
      </c>
      <c r="B1563" s="62">
        <v>1562</v>
      </c>
      <c r="C1563" s="57" t="s">
        <v>16</v>
      </c>
      <c r="D1563" s="57" t="s">
        <v>53</v>
      </c>
      <c r="E1563" s="58" t="s">
        <v>7248</v>
      </c>
      <c r="F1563" s="57" t="s">
        <v>304</v>
      </c>
      <c r="G1563" s="58" t="s">
        <v>7531</v>
      </c>
      <c r="H1563" s="58" t="s">
        <v>5240</v>
      </c>
      <c r="I1563" s="57" t="s">
        <v>22</v>
      </c>
      <c r="J1563" s="57">
        <v>6</v>
      </c>
      <c r="K1563" s="74">
        <f>(CEILING(J1563*0.2,1))*1</f>
        <v>2</v>
      </c>
      <c r="M1563" s="57" t="s">
        <v>2946</v>
      </c>
    </row>
    <row r="1564" s="57" customFormat="1" ht="41.4" spans="1:13">
      <c r="A1564" s="57" t="s">
        <v>7076</v>
      </c>
      <c r="B1564" s="62">
        <v>1563</v>
      </c>
      <c r="C1564" s="57" t="s">
        <v>16</v>
      </c>
      <c r="D1564" s="57" t="s">
        <v>53</v>
      </c>
      <c r="E1564" s="58" t="s">
        <v>7248</v>
      </c>
      <c r="F1564" s="57" t="s">
        <v>304</v>
      </c>
      <c r="G1564" s="58" t="s">
        <v>7532</v>
      </c>
      <c r="H1564" s="58" t="s">
        <v>3913</v>
      </c>
      <c r="I1564" s="57" t="s">
        <v>22</v>
      </c>
      <c r="J1564" s="57">
        <v>9</v>
      </c>
      <c r="K1564" s="57">
        <f t="shared" ref="K1564:K1568" si="96">J1564</f>
        <v>9</v>
      </c>
      <c r="M1564" s="57" t="s">
        <v>2946</v>
      </c>
    </row>
    <row r="1565" s="57" customFormat="1" ht="41.4" spans="1:13">
      <c r="A1565" s="57" t="s">
        <v>7076</v>
      </c>
      <c r="B1565" s="62">
        <v>1564</v>
      </c>
      <c r="C1565" s="57" t="s">
        <v>16</v>
      </c>
      <c r="D1565" s="57" t="s">
        <v>53</v>
      </c>
      <c r="E1565" s="58" t="s">
        <v>7248</v>
      </c>
      <c r="F1565" s="57" t="s">
        <v>304</v>
      </c>
      <c r="G1565" s="58" t="s">
        <v>7531</v>
      </c>
      <c r="H1565" s="58" t="s">
        <v>3913</v>
      </c>
      <c r="I1565" s="57" t="s">
        <v>22</v>
      </c>
      <c r="J1565" s="57">
        <v>4</v>
      </c>
      <c r="K1565" s="74">
        <f>(CEILING(J1565*0.2,1))*1</f>
        <v>1</v>
      </c>
      <c r="M1565" s="57" t="s">
        <v>2946</v>
      </c>
    </row>
    <row r="1566" s="57" customFormat="1" ht="41.4" spans="1:13">
      <c r="A1566" s="57" t="s">
        <v>7076</v>
      </c>
      <c r="B1566" s="62">
        <v>1565</v>
      </c>
      <c r="C1566" s="57" t="s">
        <v>16</v>
      </c>
      <c r="D1566" s="57" t="s">
        <v>53</v>
      </c>
      <c r="E1566" s="58" t="s">
        <v>7248</v>
      </c>
      <c r="F1566" s="57" t="s">
        <v>304</v>
      </c>
      <c r="G1566" s="58" t="s">
        <v>7008</v>
      </c>
      <c r="H1566" s="58" t="s">
        <v>2371</v>
      </c>
      <c r="I1566" s="57" t="s">
        <v>22</v>
      </c>
      <c r="J1566" s="57">
        <v>17</v>
      </c>
      <c r="K1566" s="57">
        <f t="shared" si="96"/>
        <v>17</v>
      </c>
      <c r="M1566" s="57" t="s">
        <v>2946</v>
      </c>
    </row>
    <row r="1567" s="57" customFormat="1" ht="41.4" spans="1:13">
      <c r="A1567" s="57" t="s">
        <v>7076</v>
      </c>
      <c r="B1567" s="62">
        <v>1566</v>
      </c>
      <c r="C1567" s="57" t="s">
        <v>16</v>
      </c>
      <c r="D1567" s="57" t="s">
        <v>53</v>
      </c>
      <c r="E1567" s="58" t="s">
        <v>7248</v>
      </c>
      <c r="F1567" s="57" t="s">
        <v>304</v>
      </c>
      <c r="G1567" s="58" t="s">
        <v>7533</v>
      </c>
      <c r="H1567" s="58" t="s">
        <v>2158</v>
      </c>
      <c r="I1567" s="57" t="s">
        <v>22</v>
      </c>
      <c r="J1567" s="57">
        <v>3</v>
      </c>
      <c r="K1567" s="57">
        <f t="shared" si="96"/>
        <v>3</v>
      </c>
      <c r="M1567" s="57" t="s">
        <v>473</v>
      </c>
    </row>
    <row r="1568" s="57" customFormat="1" ht="41.4" spans="1:13">
      <c r="A1568" s="57" t="s">
        <v>7076</v>
      </c>
      <c r="B1568" s="62">
        <v>1567</v>
      </c>
      <c r="C1568" s="57" t="s">
        <v>16</v>
      </c>
      <c r="D1568" s="57" t="s">
        <v>53</v>
      </c>
      <c r="E1568" s="58" t="s">
        <v>7248</v>
      </c>
      <c r="F1568" s="57" t="s">
        <v>304</v>
      </c>
      <c r="G1568" s="58" t="s">
        <v>7534</v>
      </c>
      <c r="H1568" s="58" t="s">
        <v>2158</v>
      </c>
      <c r="I1568" s="57" t="s">
        <v>22</v>
      </c>
      <c r="J1568" s="57">
        <v>8</v>
      </c>
      <c r="K1568" s="57">
        <f t="shared" si="96"/>
        <v>8</v>
      </c>
      <c r="M1568" s="57" t="s">
        <v>473</v>
      </c>
    </row>
    <row r="1569" s="57" customFormat="1" ht="41.4" spans="1:13">
      <c r="A1569" s="57" t="s">
        <v>7076</v>
      </c>
      <c r="B1569" s="62">
        <v>1568</v>
      </c>
      <c r="C1569" s="57" t="s">
        <v>16</v>
      </c>
      <c r="D1569" s="57" t="s">
        <v>53</v>
      </c>
      <c r="E1569" s="58" t="s">
        <v>7248</v>
      </c>
      <c r="F1569" s="57" t="s">
        <v>304</v>
      </c>
      <c r="G1569" s="58" t="s">
        <v>7528</v>
      </c>
      <c r="H1569" s="58" t="s">
        <v>2158</v>
      </c>
      <c r="I1569" s="57" t="s">
        <v>22</v>
      </c>
      <c r="J1569" s="57">
        <v>1</v>
      </c>
      <c r="K1569" s="74">
        <f>(CEILING(J1569*0.2,1))*1</f>
        <v>1</v>
      </c>
      <c r="M1569" s="57" t="s">
        <v>473</v>
      </c>
    </row>
    <row r="1570" s="57" customFormat="1" ht="41.4" spans="1:13">
      <c r="A1570" s="57" t="s">
        <v>7076</v>
      </c>
      <c r="B1570" s="62">
        <v>1569</v>
      </c>
      <c r="C1570" s="57" t="s">
        <v>16</v>
      </c>
      <c r="D1570" s="57" t="s">
        <v>53</v>
      </c>
      <c r="E1570" s="58" t="s">
        <v>7248</v>
      </c>
      <c r="F1570" s="57" t="s">
        <v>304</v>
      </c>
      <c r="G1570" s="58" t="s">
        <v>7003</v>
      </c>
      <c r="H1570" s="58" t="s">
        <v>5146</v>
      </c>
      <c r="I1570" s="57" t="s">
        <v>22</v>
      </c>
      <c r="J1570" s="57">
        <v>2</v>
      </c>
      <c r="K1570" s="57">
        <f t="shared" ref="K1570:K1572" si="97">J1570</f>
        <v>2</v>
      </c>
      <c r="M1570" s="57" t="s">
        <v>473</v>
      </c>
    </row>
    <row r="1571" s="57" customFormat="1" ht="41.4" spans="1:13">
      <c r="A1571" s="57" t="s">
        <v>7076</v>
      </c>
      <c r="B1571" s="62">
        <v>1570</v>
      </c>
      <c r="C1571" s="57" t="s">
        <v>16</v>
      </c>
      <c r="D1571" s="57" t="s">
        <v>53</v>
      </c>
      <c r="E1571" s="58" t="s">
        <v>7248</v>
      </c>
      <c r="F1571" s="57" t="s">
        <v>304</v>
      </c>
      <c r="G1571" s="58" t="s">
        <v>7533</v>
      </c>
      <c r="H1571" s="58" t="s">
        <v>2158</v>
      </c>
      <c r="I1571" s="57" t="s">
        <v>22</v>
      </c>
      <c r="J1571" s="57">
        <v>1</v>
      </c>
      <c r="K1571" s="57">
        <f t="shared" si="97"/>
        <v>1</v>
      </c>
      <c r="M1571" s="57" t="s">
        <v>473</v>
      </c>
    </row>
    <row r="1572" s="57" customFormat="1" ht="41.4" spans="1:13">
      <c r="A1572" s="57" t="s">
        <v>7076</v>
      </c>
      <c r="B1572" s="62">
        <v>1571</v>
      </c>
      <c r="C1572" s="57" t="s">
        <v>16</v>
      </c>
      <c r="D1572" s="57" t="s">
        <v>53</v>
      </c>
      <c r="E1572" s="58" t="s">
        <v>7248</v>
      </c>
      <c r="F1572" s="57" t="s">
        <v>304</v>
      </c>
      <c r="G1572" s="58" t="s">
        <v>7534</v>
      </c>
      <c r="H1572" s="58" t="s">
        <v>2158</v>
      </c>
      <c r="I1572" s="57" t="s">
        <v>22</v>
      </c>
      <c r="J1572" s="57">
        <v>4</v>
      </c>
      <c r="K1572" s="57">
        <f t="shared" si="97"/>
        <v>4</v>
      </c>
      <c r="M1572" s="57" t="s">
        <v>473</v>
      </c>
    </row>
    <row r="1573" s="57" customFormat="1" ht="41.4" spans="1:13">
      <c r="A1573" s="57" t="s">
        <v>7076</v>
      </c>
      <c r="B1573" s="62">
        <v>1572</v>
      </c>
      <c r="C1573" s="57" t="s">
        <v>16</v>
      </c>
      <c r="D1573" s="57" t="s">
        <v>53</v>
      </c>
      <c r="E1573" s="58" t="s">
        <v>7248</v>
      </c>
      <c r="F1573" s="57" t="s">
        <v>304</v>
      </c>
      <c r="G1573" s="58" t="s">
        <v>7535</v>
      </c>
      <c r="H1573" s="58" t="s">
        <v>2158</v>
      </c>
      <c r="I1573" s="57" t="s">
        <v>22</v>
      </c>
      <c r="J1573" s="57">
        <v>5</v>
      </c>
      <c r="K1573" s="74">
        <f>(CEILING(J1573*0.2,1))*1</f>
        <v>1</v>
      </c>
      <c r="M1573" s="57" t="s">
        <v>473</v>
      </c>
    </row>
    <row r="1574" s="57" customFormat="1" ht="41.4" spans="1:13">
      <c r="A1574" s="57" t="s">
        <v>7076</v>
      </c>
      <c r="B1574" s="62">
        <v>1573</v>
      </c>
      <c r="C1574" s="57" t="s">
        <v>16</v>
      </c>
      <c r="D1574" s="57" t="s">
        <v>53</v>
      </c>
      <c r="E1574" s="58" t="s">
        <v>7248</v>
      </c>
      <c r="F1574" s="57" t="s">
        <v>304</v>
      </c>
      <c r="G1574" s="58" t="s">
        <v>7003</v>
      </c>
      <c r="H1574" s="58" t="s">
        <v>5146</v>
      </c>
      <c r="I1574" s="57" t="s">
        <v>22</v>
      </c>
      <c r="J1574" s="57">
        <v>2</v>
      </c>
      <c r="K1574" s="57">
        <f t="shared" ref="K1574:K1576" si="98">J1574</f>
        <v>2</v>
      </c>
      <c r="M1574" s="57" t="s">
        <v>473</v>
      </c>
    </row>
    <row r="1575" s="57" customFormat="1" ht="41.4" spans="1:13">
      <c r="A1575" s="57" t="s">
        <v>7076</v>
      </c>
      <c r="B1575" s="62">
        <v>1574</v>
      </c>
      <c r="C1575" s="57" t="s">
        <v>16</v>
      </c>
      <c r="D1575" s="57" t="s">
        <v>53</v>
      </c>
      <c r="E1575" s="58" t="s">
        <v>7248</v>
      </c>
      <c r="F1575" s="57" t="s">
        <v>304</v>
      </c>
      <c r="G1575" s="58" t="s">
        <v>7536</v>
      </c>
      <c r="H1575" s="58" t="s">
        <v>4891</v>
      </c>
      <c r="I1575" s="57" t="s">
        <v>22</v>
      </c>
      <c r="J1575" s="57">
        <v>11</v>
      </c>
      <c r="K1575" s="57">
        <f t="shared" si="98"/>
        <v>11</v>
      </c>
      <c r="M1575" s="57" t="s">
        <v>2946</v>
      </c>
    </row>
    <row r="1576" s="57" customFormat="1" ht="41.4" spans="1:13">
      <c r="A1576" s="57" t="s">
        <v>7076</v>
      </c>
      <c r="B1576" s="62">
        <v>1575</v>
      </c>
      <c r="C1576" s="57" t="s">
        <v>16</v>
      </c>
      <c r="D1576" s="57" t="s">
        <v>53</v>
      </c>
      <c r="E1576" s="58" t="s">
        <v>7248</v>
      </c>
      <c r="F1576" s="57" t="s">
        <v>304</v>
      </c>
      <c r="G1576" s="58" t="s">
        <v>7537</v>
      </c>
      <c r="H1576" s="58" t="s">
        <v>2371</v>
      </c>
      <c r="I1576" s="57" t="s">
        <v>22</v>
      </c>
      <c r="J1576" s="57">
        <v>2</v>
      </c>
      <c r="K1576" s="57">
        <f t="shared" si="98"/>
        <v>2</v>
      </c>
      <c r="M1576" s="57" t="s">
        <v>2946</v>
      </c>
    </row>
    <row r="1577" s="57" customFormat="1" ht="41.4" spans="1:13">
      <c r="A1577" s="57" t="s">
        <v>7076</v>
      </c>
      <c r="B1577" s="62">
        <v>1576</v>
      </c>
      <c r="C1577" s="57" t="s">
        <v>16</v>
      </c>
      <c r="D1577" s="57" t="s">
        <v>53</v>
      </c>
      <c r="E1577" s="58" t="s">
        <v>7248</v>
      </c>
      <c r="F1577" s="57" t="s">
        <v>304</v>
      </c>
      <c r="G1577" s="58" t="s">
        <v>7013</v>
      </c>
      <c r="H1577" s="58" t="s">
        <v>2371</v>
      </c>
      <c r="I1577" s="57" t="s">
        <v>22</v>
      </c>
      <c r="J1577" s="57">
        <v>16</v>
      </c>
      <c r="K1577" s="57">
        <v>0</v>
      </c>
      <c r="M1577" s="57" t="s">
        <v>2946</v>
      </c>
    </row>
    <row r="1578" s="57" customFormat="1" ht="41.4" spans="1:13">
      <c r="A1578" s="57" t="s">
        <v>7076</v>
      </c>
      <c r="B1578" s="62">
        <v>1577</v>
      </c>
      <c r="C1578" s="57" t="s">
        <v>16</v>
      </c>
      <c r="D1578" s="57" t="s">
        <v>53</v>
      </c>
      <c r="E1578" s="58" t="s">
        <v>7248</v>
      </c>
      <c r="F1578" s="57" t="s">
        <v>304</v>
      </c>
      <c r="G1578" s="58" t="s">
        <v>7538</v>
      </c>
      <c r="H1578" s="58" t="s">
        <v>2158</v>
      </c>
      <c r="I1578" s="57" t="s">
        <v>22</v>
      </c>
      <c r="J1578" s="57">
        <v>2</v>
      </c>
      <c r="K1578" s="57">
        <f>J1578</f>
        <v>2</v>
      </c>
      <c r="M1578" s="57" t="s">
        <v>473</v>
      </c>
    </row>
    <row r="1579" s="57" customFormat="1" ht="41.4" spans="1:13">
      <c r="A1579" s="57" t="s">
        <v>7076</v>
      </c>
      <c r="B1579" s="62">
        <v>1578</v>
      </c>
      <c r="C1579" s="57" t="s">
        <v>16</v>
      </c>
      <c r="D1579" s="57" t="s">
        <v>53</v>
      </c>
      <c r="E1579" s="58" t="s">
        <v>7248</v>
      </c>
      <c r="F1579" s="57" t="s">
        <v>304</v>
      </c>
      <c r="G1579" s="58" t="s">
        <v>7539</v>
      </c>
      <c r="H1579" s="58" t="s">
        <v>2158</v>
      </c>
      <c r="I1579" s="57" t="s">
        <v>22</v>
      </c>
      <c r="J1579" s="57">
        <v>34</v>
      </c>
      <c r="K1579" s="57">
        <v>0</v>
      </c>
      <c r="M1579" s="57" t="s">
        <v>473</v>
      </c>
    </row>
    <row r="1580" s="57" customFormat="1" ht="41.4" spans="1:13">
      <c r="A1580" s="57" t="s">
        <v>7076</v>
      </c>
      <c r="B1580" s="62">
        <v>1579</v>
      </c>
      <c r="C1580" s="57" t="s">
        <v>16</v>
      </c>
      <c r="D1580" s="57" t="s">
        <v>53</v>
      </c>
      <c r="E1580" s="58" t="s">
        <v>7248</v>
      </c>
      <c r="F1580" s="57" t="s">
        <v>304</v>
      </c>
      <c r="G1580" s="58" t="s">
        <v>7540</v>
      </c>
      <c r="H1580" s="58" t="s">
        <v>2356</v>
      </c>
      <c r="I1580" s="57" t="s">
        <v>22</v>
      </c>
      <c r="J1580" s="57">
        <v>10</v>
      </c>
      <c r="K1580" s="57">
        <v>0</v>
      </c>
      <c r="M1580" s="57" t="s">
        <v>473</v>
      </c>
    </row>
    <row r="1581" s="57" customFormat="1" ht="41.4" spans="1:13">
      <c r="A1581" s="57" t="s">
        <v>7076</v>
      </c>
      <c r="B1581" s="62">
        <v>1580</v>
      </c>
      <c r="C1581" s="57" t="s">
        <v>16</v>
      </c>
      <c r="D1581" s="57" t="s">
        <v>53</v>
      </c>
      <c r="E1581" s="58" t="s">
        <v>7248</v>
      </c>
      <c r="F1581" s="57" t="s">
        <v>304</v>
      </c>
      <c r="G1581" s="58" t="s">
        <v>7541</v>
      </c>
      <c r="H1581" s="58" t="s">
        <v>2356</v>
      </c>
      <c r="I1581" s="57" t="s">
        <v>22</v>
      </c>
      <c r="J1581" s="57">
        <v>4</v>
      </c>
      <c r="K1581" s="74">
        <f>(CEILING(J1581*0.2,1))*1</f>
        <v>1</v>
      </c>
      <c r="M1581" s="57" t="s">
        <v>473</v>
      </c>
    </row>
    <row r="1582" s="57" customFormat="1" ht="41.4" spans="1:13">
      <c r="A1582" s="57" t="s">
        <v>7076</v>
      </c>
      <c r="B1582" s="62">
        <v>1581</v>
      </c>
      <c r="C1582" s="57" t="s">
        <v>16</v>
      </c>
      <c r="D1582" s="57" t="s">
        <v>53</v>
      </c>
      <c r="E1582" s="58" t="s">
        <v>7248</v>
      </c>
      <c r="F1582" s="57" t="s">
        <v>304</v>
      </c>
      <c r="G1582" s="58" t="s">
        <v>7542</v>
      </c>
      <c r="H1582" s="58" t="s">
        <v>2158</v>
      </c>
      <c r="I1582" s="57" t="s">
        <v>22</v>
      </c>
      <c r="J1582" s="57">
        <v>60</v>
      </c>
      <c r="K1582" s="57">
        <v>0</v>
      </c>
      <c r="M1582" s="57" t="s">
        <v>473</v>
      </c>
    </row>
    <row r="1583" s="57" customFormat="1" ht="41.4" spans="1:13">
      <c r="A1583" s="57" t="s">
        <v>7076</v>
      </c>
      <c r="B1583" s="62">
        <v>1582</v>
      </c>
      <c r="C1583" s="57" t="s">
        <v>16</v>
      </c>
      <c r="D1583" s="57" t="s">
        <v>53</v>
      </c>
      <c r="E1583" s="58" t="s">
        <v>7248</v>
      </c>
      <c r="F1583" s="57" t="s">
        <v>304</v>
      </c>
      <c r="G1583" s="58" t="s">
        <v>7543</v>
      </c>
      <c r="H1583" s="58" t="s">
        <v>2158</v>
      </c>
      <c r="I1583" s="57" t="s">
        <v>22</v>
      </c>
      <c r="J1583" s="57">
        <v>24</v>
      </c>
      <c r="K1583" s="57">
        <v>0</v>
      </c>
      <c r="M1583" s="57" t="s">
        <v>473</v>
      </c>
    </row>
    <row r="1584" s="57" customFormat="1" ht="41.4" spans="1:13">
      <c r="A1584" s="57" t="s">
        <v>7076</v>
      </c>
      <c r="B1584" s="62">
        <v>1583</v>
      </c>
      <c r="C1584" s="57" t="s">
        <v>16</v>
      </c>
      <c r="D1584" s="57" t="s">
        <v>53</v>
      </c>
      <c r="E1584" s="58" t="s">
        <v>7248</v>
      </c>
      <c r="F1584" s="57" t="s">
        <v>304</v>
      </c>
      <c r="G1584" s="58" t="s">
        <v>7544</v>
      </c>
      <c r="H1584" s="58" t="s">
        <v>2158</v>
      </c>
      <c r="I1584" s="57" t="s">
        <v>22</v>
      </c>
      <c r="J1584" s="57">
        <v>15</v>
      </c>
      <c r="K1584" s="74">
        <f>(CEILING(J1584*0.2,1))*1</f>
        <v>3</v>
      </c>
      <c r="M1584" s="57" t="s">
        <v>473</v>
      </c>
    </row>
    <row r="1585" s="57" customFormat="1" ht="41.4" spans="1:13">
      <c r="A1585" s="57" t="s">
        <v>7076</v>
      </c>
      <c r="B1585" s="62">
        <v>1584</v>
      </c>
      <c r="C1585" s="57" t="s">
        <v>16</v>
      </c>
      <c r="D1585" s="57" t="s">
        <v>53</v>
      </c>
      <c r="E1585" s="58" t="s">
        <v>7248</v>
      </c>
      <c r="F1585" s="57" t="s">
        <v>304</v>
      </c>
      <c r="G1585" s="58" t="s">
        <v>7545</v>
      </c>
      <c r="H1585" s="58" t="s">
        <v>5146</v>
      </c>
      <c r="I1585" s="57" t="s">
        <v>22</v>
      </c>
      <c r="J1585" s="57">
        <v>12</v>
      </c>
      <c r="K1585" s="57">
        <v>0</v>
      </c>
      <c r="M1585" s="57" t="s">
        <v>473</v>
      </c>
    </row>
    <row r="1586" s="57" customFormat="1" ht="41.4" spans="1:13">
      <c r="A1586" s="57" t="s">
        <v>7076</v>
      </c>
      <c r="B1586" s="62">
        <v>1585</v>
      </c>
      <c r="C1586" s="57" t="s">
        <v>16</v>
      </c>
      <c r="D1586" s="57" t="s">
        <v>53</v>
      </c>
      <c r="E1586" s="58" t="s">
        <v>7248</v>
      </c>
      <c r="F1586" s="57" t="s">
        <v>304</v>
      </c>
      <c r="G1586" s="58" t="s">
        <v>7540</v>
      </c>
      <c r="H1586" s="58" t="s">
        <v>5146</v>
      </c>
      <c r="I1586" s="57" t="s">
        <v>22</v>
      </c>
      <c r="J1586" s="57">
        <v>17</v>
      </c>
      <c r="K1586" s="57">
        <v>0</v>
      </c>
      <c r="M1586" s="57" t="s">
        <v>473</v>
      </c>
    </row>
    <row r="1587" s="57" customFormat="1" ht="41.4" spans="1:13">
      <c r="A1587" s="57" t="s">
        <v>7076</v>
      </c>
      <c r="B1587" s="62">
        <v>1586</v>
      </c>
      <c r="C1587" s="57" t="s">
        <v>16</v>
      </c>
      <c r="D1587" s="57" t="s">
        <v>53</v>
      </c>
      <c r="E1587" s="58" t="s">
        <v>7248</v>
      </c>
      <c r="F1587" s="57" t="s">
        <v>304</v>
      </c>
      <c r="G1587" s="58" t="s">
        <v>7546</v>
      </c>
      <c r="H1587" s="58" t="s">
        <v>3913</v>
      </c>
      <c r="I1587" s="57" t="s">
        <v>22</v>
      </c>
      <c r="J1587" s="57">
        <v>4</v>
      </c>
      <c r="K1587" s="74">
        <f>(CEILING(J1587*0.2,1))*1</f>
        <v>1</v>
      </c>
      <c r="M1587" s="57" t="s">
        <v>2946</v>
      </c>
    </row>
    <row r="1588" s="57" customFormat="1" ht="41.4" spans="1:13">
      <c r="A1588" s="57" t="s">
        <v>7076</v>
      </c>
      <c r="B1588" s="62">
        <v>1587</v>
      </c>
      <c r="C1588" s="57" t="s">
        <v>16</v>
      </c>
      <c r="D1588" s="57" t="s">
        <v>53</v>
      </c>
      <c r="E1588" s="58" t="s">
        <v>7248</v>
      </c>
      <c r="F1588" s="57" t="s">
        <v>304</v>
      </c>
      <c r="G1588" s="58" t="s">
        <v>7547</v>
      </c>
      <c r="H1588" s="58" t="s">
        <v>3913</v>
      </c>
      <c r="I1588" s="57" t="s">
        <v>22</v>
      </c>
      <c r="J1588" s="57">
        <v>4</v>
      </c>
      <c r="K1588" s="57">
        <v>0</v>
      </c>
      <c r="M1588" s="57" t="s">
        <v>2946</v>
      </c>
    </row>
    <row r="1589" s="57" customFormat="1" ht="41.4" spans="1:13">
      <c r="A1589" s="57" t="s">
        <v>7076</v>
      </c>
      <c r="B1589" s="62">
        <v>1588</v>
      </c>
      <c r="C1589" s="57" t="s">
        <v>16</v>
      </c>
      <c r="D1589" s="57" t="s">
        <v>53</v>
      </c>
      <c r="E1589" s="58" t="s">
        <v>7248</v>
      </c>
      <c r="F1589" s="57" t="s">
        <v>304</v>
      </c>
      <c r="G1589" s="58" t="s">
        <v>7548</v>
      </c>
      <c r="H1589" s="58" t="s">
        <v>2371</v>
      </c>
      <c r="I1589" s="57" t="s">
        <v>22</v>
      </c>
      <c r="J1589" s="57">
        <v>6</v>
      </c>
      <c r="K1589" s="57">
        <v>0</v>
      </c>
      <c r="M1589" s="57" t="s">
        <v>2946</v>
      </c>
    </row>
    <row r="1590" s="57" customFormat="1" ht="41.4" spans="1:13">
      <c r="A1590" s="57" t="s">
        <v>7076</v>
      </c>
      <c r="B1590" s="62">
        <v>1589</v>
      </c>
      <c r="C1590" s="57" t="s">
        <v>16</v>
      </c>
      <c r="D1590" s="57" t="s">
        <v>53</v>
      </c>
      <c r="E1590" s="58" t="s">
        <v>7248</v>
      </c>
      <c r="F1590" s="57" t="s">
        <v>304</v>
      </c>
      <c r="G1590" s="58" t="s">
        <v>7539</v>
      </c>
      <c r="H1590" s="58" t="s">
        <v>2158</v>
      </c>
      <c r="I1590" s="57" t="s">
        <v>22</v>
      </c>
      <c r="J1590" s="57">
        <v>3</v>
      </c>
      <c r="K1590" s="57">
        <v>0</v>
      </c>
      <c r="M1590" s="57" t="s">
        <v>473</v>
      </c>
    </row>
    <row r="1591" s="57" customFormat="1" ht="41.4" spans="1:13">
      <c r="A1591" s="57" t="s">
        <v>7076</v>
      </c>
      <c r="B1591" s="62">
        <v>1590</v>
      </c>
      <c r="C1591" s="57" t="s">
        <v>16</v>
      </c>
      <c r="D1591" s="57" t="s">
        <v>53</v>
      </c>
      <c r="E1591" s="58" t="s">
        <v>7248</v>
      </c>
      <c r="F1591" s="57" t="s">
        <v>304</v>
      </c>
      <c r="G1591" s="58" t="s">
        <v>7549</v>
      </c>
      <c r="H1591" s="58" t="s">
        <v>2158</v>
      </c>
      <c r="I1591" s="57" t="s">
        <v>22</v>
      </c>
      <c r="J1591" s="57">
        <v>8</v>
      </c>
      <c r="K1591" s="57">
        <v>0</v>
      </c>
      <c r="M1591" s="57" t="s">
        <v>473</v>
      </c>
    </row>
    <row r="1592" s="57" customFormat="1" ht="41.4" spans="1:13">
      <c r="A1592" s="57" t="s">
        <v>7076</v>
      </c>
      <c r="B1592" s="62">
        <v>1591</v>
      </c>
      <c r="C1592" s="57" t="s">
        <v>16</v>
      </c>
      <c r="D1592" s="57" t="s">
        <v>53</v>
      </c>
      <c r="E1592" s="58" t="s">
        <v>7248</v>
      </c>
      <c r="F1592" s="57" t="s">
        <v>304</v>
      </c>
      <c r="G1592" s="58" t="s">
        <v>7550</v>
      </c>
      <c r="H1592" s="58" t="s">
        <v>2158</v>
      </c>
      <c r="I1592" s="57" t="s">
        <v>22</v>
      </c>
      <c r="J1592" s="57">
        <v>8</v>
      </c>
      <c r="K1592" s="57">
        <v>0</v>
      </c>
      <c r="M1592" s="57" t="s">
        <v>473</v>
      </c>
    </row>
    <row r="1593" s="57" customFormat="1" ht="41.4" spans="1:13">
      <c r="A1593" s="57" t="s">
        <v>7076</v>
      </c>
      <c r="B1593" s="62">
        <v>1592</v>
      </c>
      <c r="C1593" s="57" t="s">
        <v>16</v>
      </c>
      <c r="D1593" s="57" t="s">
        <v>53</v>
      </c>
      <c r="E1593" s="58" t="s">
        <v>7248</v>
      </c>
      <c r="F1593" s="57" t="s">
        <v>304</v>
      </c>
      <c r="G1593" s="58" t="s">
        <v>7551</v>
      </c>
      <c r="H1593" s="58" t="s">
        <v>2158</v>
      </c>
      <c r="I1593" s="57" t="s">
        <v>22</v>
      </c>
      <c r="J1593" s="57">
        <v>7</v>
      </c>
      <c r="K1593" s="74">
        <f>(CEILING(J1593*0.2,1))*1</f>
        <v>2</v>
      </c>
      <c r="M1593" s="57" t="s">
        <v>473</v>
      </c>
    </row>
    <row r="1594" s="57" customFormat="1" ht="41.4" spans="1:13">
      <c r="A1594" s="57" t="s">
        <v>7076</v>
      </c>
      <c r="B1594" s="62">
        <v>1593</v>
      </c>
      <c r="C1594" s="57" t="s">
        <v>16</v>
      </c>
      <c r="D1594" s="57" t="s">
        <v>53</v>
      </c>
      <c r="E1594" s="58" t="s">
        <v>7248</v>
      </c>
      <c r="F1594" s="57" t="s">
        <v>304</v>
      </c>
      <c r="G1594" s="58" t="s">
        <v>7549</v>
      </c>
      <c r="H1594" s="58" t="s">
        <v>2158</v>
      </c>
      <c r="I1594" s="57" t="s">
        <v>22</v>
      </c>
      <c r="J1594" s="57">
        <v>4</v>
      </c>
      <c r="K1594" s="57">
        <v>0</v>
      </c>
      <c r="M1594" s="57" t="s">
        <v>473</v>
      </c>
    </row>
    <row r="1595" s="57" customFormat="1" ht="41.4" spans="1:13">
      <c r="A1595" s="57" t="s">
        <v>7076</v>
      </c>
      <c r="B1595" s="62">
        <v>1594</v>
      </c>
      <c r="C1595" s="57" t="s">
        <v>16</v>
      </c>
      <c r="D1595" s="57" t="s">
        <v>53</v>
      </c>
      <c r="E1595" s="58" t="s">
        <v>7248</v>
      </c>
      <c r="F1595" s="57" t="s">
        <v>304</v>
      </c>
      <c r="G1595" s="58" t="s">
        <v>7550</v>
      </c>
      <c r="H1595" s="58" t="s">
        <v>2158</v>
      </c>
      <c r="I1595" s="57" t="s">
        <v>22</v>
      </c>
      <c r="J1595" s="57">
        <v>4</v>
      </c>
      <c r="K1595" s="57">
        <v>0</v>
      </c>
      <c r="M1595" s="57" t="s">
        <v>473</v>
      </c>
    </row>
    <row r="1596" s="57" customFormat="1" ht="41.4" spans="1:13">
      <c r="A1596" s="57" t="s">
        <v>7076</v>
      </c>
      <c r="B1596" s="62">
        <v>1595</v>
      </c>
      <c r="C1596" s="57" t="s">
        <v>16</v>
      </c>
      <c r="D1596" s="57" t="s">
        <v>53</v>
      </c>
      <c r="E1596" s="58" t="s">
        <v>7248</v>
      </c>
      <c r="F1596" s="57" t="s">
        <v>304</v>
      </c>
      <c r="G1596" s="58" t="s">
        <v>7552</v>
      </c>
      <c r="H1596" s="58" t="s">
        <v>5146</v>
      </c>
      <c r="I1596" s="57" t="s">
        <v>22</v>
      </c>
      <c r="J1596" s="57">
        <v>8</v>
      </c>
      <c r="K1596" s="57">
        <v>0</v>
      </c>
      <c r="M1596" s="57" t="s">
        <v>473</v>
      </c>
    </row>
    <row r="1597" s="57" customFormat="1" ht="41.4" spans="1:13">
      <c r="A1597" s="57" t="s">
        <v>7076</v>
      </c>
      <c r="B1597" s="62">
        <v>1596</v>
      </c>
      <c r="C1597" s="57" t="s">
        <v>16</v>
      </c>
      <c r="D1597" s="57" t="s">
        <v>53</v>
      </c>
      <c r="E1597" s="58" t="s">
        <v>7248</v>
      </c>
      <c r="F1597" s="57" t="s">
        <v>5280</v>
      </c>
      <c r="G1597" s="58" t="s">
        <v>7553</v>
      </c>
      <c r="H1597" s="58" t="s">
        <v>2371</v>
      </c>
      <c r="I1597" s="57" t="s">
        <v>22</v>
      </c>
      <c r="J1597" s="57">
        <v>2</v>
      </c>
      <c r="K1597" s="57">
        <v>0</v>
      </c>
      <c r="M1597" s="57" t="s">
        <v>2946</v>
      </c>
    </row>
    <row r="1598" s="57" customFormat="1" ht="41.4" spans="1:13">
      <c r="A1598" s="57" t="s">
        <v>7076</v>
      </c>
      <c r="B1598" s="62">
        <v>1597</v>
      </c>
      <c r="C1598" s="57" t="s">
        <v>16</v>
      </c>
      <c r="D1598" s="57" t="s">
        <v>53</v>
      </c>
      <c r="E1598" s="58" t="s">
        <v>7248</v>
      </c>
      <c r="F1598" s="57" t="s">
        <v>5280</v>
      </c>
      <c r="G1598" s="58" t="s">
        <v>7554</v>
      </c>
      <c r="H1598" s="58" t="s">
        <v>2158</v>
      </c>
      <c r="I1598" s="57" t="s">
        <v>22</v>
      </c>
      <c r="J1598" s="57">
        <v>6</v>
      </c>
      <c r="K1598" s="57">
        <f>J1598</f>
        <v>6</v>
      </c>
      <c r="M1598" s="57" t="s">
        <v>473</v>
      </c>
    </row>
    <row r="1599" s="57" customFormat="1" ht="41.4" spans="1:13">
      <c r="A1599" s="57" t="s">
        <v>7076</v>
      </c>
      <c r="B1599" s="62">
        <v>1598</v>
      </c>
      <c r="C1599" s="57" t="s">
        <v>16</v>
      </c>
      <c r="D1599" s="57" t="s">
        <v>53</v>
      </c>
      <c r="E1599" s="58" t="s">
        <v>7248</v>
      </c>
      <c r="F1599" s="57" t="s">
        <v>5280</v>
      </c>
      <c r="G1599" s="58" t="s">
        <v>7555</v>
      </c>
      <c r="H1599" s="58" t="s">
        <v>2158</v>
      </c>
      <c r="I1599" s="57" t="s">
        <v>22</v>
      </c>
      <c r="J1599" s="57">
        <v>4</v>
      </c>
      <c r="K1599" s="57">
        <v>0</v>
      </c>
      <c r="M1599" s="57" t="s">
        <v>473</v>
      </c>
    </row>
    <row r="1600" s="57" customFormat="1" ht="41.4" spans="1:13">
      <c r="A1600" s="57" t="s">
        <v>7076</v>
      </c>
      <c r="B1600" s="62">
        <v>1599</v>
      </c>
      <c r="C1600" s="57" t="s">
        <v>16</v>
      </c>
      <c r="D1600" s="57" t="s">
        <v>53</v>
      </c>
      <c r="E1600" s="58" t="s">
        <v>7248</v>
      </c>
      <c r="F1600" s="57" t="s">
        <v>5268</v>
      </c>
      <c r="G1600" s="58" t="s">
        <v>6994</v>
      </c>
      <c r="H1600" s="58" t="s">
        <v>2158</v>
      </c>
      <c r="I1600" s="57" t="s">
        <v>22</v>
      </c>
      <c r="J1600" s="57">
        <v>22</v>
      </c>
      <c r="K1600" s="57">
        <v>0</v>
      </c>
      <c r="M1600" s="57" t="s">
        <v>473</v>
      </c>
    </row>
    <row r="1601" s="57" customFormat="1" ht="41.4" spans="1:13">
      <c r="A1601" s="57" t="s">
        <v>7076</v>
      </c>
      <c r="B1601" s="62">
        <v>1600</v>
      </c>
      <c r="C1601" s="57" t="s">
        <v>16</v>
      </c>
      <c r="D1601" s="57" t="s">
        <v>53</v>
      </c>
      <c r="E1601" s="58" t="s">
        <v>7248</v>
      </c>
      <c r="F1601" s="57" t="s">
        <v>5280</v>
      </c>
      <c r="G1601" s="58" t="s">
        <v>7556</v>
      </c>
      <c r="H1601" s="58" t="s">
        <v>2158</v>
      </c>
      <c r="I1601" s="57" t="s">
        <v>22</v>
      </c>
      <c r="J1601" s="57">
        <v>4</v>
      </c>
      <c r="K1601" s="74">
        <f t="shared" ref="K1601:K1606" si="99">(CEILING(J1601*0.2,1))*1</f>
        <v>1</v>
      </c>
      <c r="M1601" s="57" t="s">
        <v>473</v>
      </c>
    </row>
    <row r="1602" s="57" customFormat="1" ht="41.4" spans="1:13">
      <c r="A1602" s="57" t="s">
        <v>7076</v>
      </c>
      <c r="B1602" s="62">
        <v>1601</v>
      </c>
      <c r="C1602" s="57" t="s">
        <v>16</v>
      </c>
      <c r="D1602" s="57" t="s">
        <v>53</v>
      </c>
      <c r="E1602" s="58" t="s">
        <v>7248</v>
      </c>
      <c r="F1602" s="57" t="s">
        <v>5280</v>
      </c>
      <c r="G1602" s="58" t="s">
        <v>7555</v>
      </c>
      <c r="H1602" s="58" t="s">
        <v>2158</v>
      </c>
      <c r="I1602" s="57" t="s">
        <v>22</v>
      </c>
      <c r="J1602" s="57">
        <v>3</v>
      </c>
      <c r="K1602" s="57">
        <v>0</v>
      </c>
      <c r="M1602" s="57" t="s">
        <v>473</v>
      </c>
    </row>
    <row r="1603" s="57" customFormat="1" ht="41.4" spans="1:13">
      <c r="A1603" s="57" t="s">
        <v>7076</v>
      </c>
      <c r="B1603" s="62">
        <v>1602</v>
      </c>
      <c r="C1603" s="57" t="s">
        <v>16</v>
      </c>
      <c r="D1603" s="57" t="s">
        <v>53</v>
      </c>
      <c r="E1603" s="58" t="s">
        <v>7248</v>
      </c>
      <c r="F1603" s="57" t="s">
        <v>5268</v>
      </c>
      <c r="G1603" s="58" t="s">
        <v>6994</v>
      </c>
      <c r="H1603" s="58" t="s">
        <v>2158</v>
      </c>
      <c r="I1603" s="57" t="s">
        <v>22</v>
      </c>
      <c r="J1603" s="57">
        <v>1</v>
      </c>
      <c r="K1603" s="57">
        <v>0</v>
      </c>
      <c r="M1603" s="57" t="s">
        <v>473</v>
      </c>
    </row>
    <row r="1604" s="57" customFormat="1" ht="41.4" spans="1:13">
      <c r="A1604" s="57" t="s">
        <v>7076</v>
      </c>
      <c r="B1604" s="62">
        <v>1603</v>
      </c>
      <c r="C1604" s="57" t="s">
        <v>16</v>
      </c>
      <c r="D1604" s="57" t="s">
        <v>53</v>
      </c>
      <c r="E1604" s="58" t="s">
        <v>7248</v>
      </c>
      <c r="F1604" s="57" t="s">
        <v>5280</v>
      </c>
      <c r="G1604" s="58" t="s">
        <v>7557</v>
      </c>
      <c r="H1604" s="58" t="s">
        <v>6043</v>
      </c>
      <c r="I1604" s="57" t="s">
        <v>22</v>
      </c>
      <c r="J1604" s="57">
        <v>2</v>
      </c>
      <c r="K1604" s="74">
        <f t="shared" si="99"/>
        <v>1</v>
      </c>
      <c r="M1604" s="57" t="s">
        <v>473</v>
      </c>
    </row>
    <row r="1605" s="57" customFormat="1" ht="41.4" spans="1:13">
      <c r="A1605" s="57" t="s">
        <v>7076</v>
      </c>
      <c r="B1605" s="62">
        <v>1604</v>
      </c>
      <c r="C1605" s="57" t="s">
        <v>16</v>
      </c>
      <c r="D1605" s="57" t="s">
        <v>53</v>
      </c>
      <c r="E1605" s="58" t="s">
        <v>7248</v>
      </c>
      <c r="F1605" s="57" t="s">
        <v>5280</v>
      </c>
      <c r="G1605" s="58" t="s">
        <v>7558</v>
      </c>
      <c r="H1605" s="58" t="s">
        <v>6043</v>
      </c>
      <c r="I1605" s="57" t="s">
        <v>22</v>
      </c>
      <c r="J1605" s="57">
        <v>9</v>
      </c>
      <c r="K1605" s="74">
        <f t="shared" si="99"/>
        <v>2</v>
      </c>
      <c r="M1605" s="57" t="s">
        <v>473</v>
      </c>
    </row>
    <row r="1606" s="57" customFormat="1" ht="41.4" spans="1:13">
      <c r="A1606" s="57" t="s">
        <v>7076</v>
      </c>
      <c r="B1606" s="62">
        <v>1605</v>
      </c>
      <c r="C1606" s="57" t="s">
        <v>16</v>
      </c>
      <c r="D1606" s="57" t="s">
        <v>53</v>
      </c>
      <c r="E1606" s="58" t="s">
        <v>7248</v>
      </c>
      <c r="F1606" s="57" t="s">
        <v>5280</v>
      </c>
      <c r="G1606" s="58" t="s">
        <v>7559</v>
      </c>
      <c r="H1606" s="58" t="s">
        <v>4891</v>
      </c>
      <c r="I1606" s="57" t="s">
        <v>22</v>
      </c>
      <c r="J1606" s="57">
        <v>2</v>
      </c>
      <c r="K1606" s="74">
        <f t="shared" si="99"/>
        <v>1</v>
      </c>
      <c r="M1606" s="57" t="s">
        <v>2946</v>
      </c>
    </row>
    <row r="1607" s="57" customFormat="1" ht="41.4" spans="1:13">
      <c r="A1607" s="57" t="s">
        <v>7076</v>
      </c>
      <c r="B1607" s="62">
        <v>1606</v>
      </c>
      <c r="C1607" s="57" t="s">
        <v>16</v>
      </c>
      <c r="D1607" s="57" t="s">
        <v>53</v>
      </c>
      <c r="E1607" s="58" t="s">
        <v>7248</v>
      </c>
      <c r="F1607" s="57" t="s">
        <v>5280</v>
      </c>
      <c r="G1607" s="58" t="s">
        <v>7560</v>
      </c>
      <c r="H1607" s="58" t="s">
        <v>3913</v>
      </c>
      <c r="I1607" s="57" t="s">
        <v>22</v>
      </c>
      <c r="J1607" s="57">
        <v>4</v>
      </c>
      <c r="K1607" s="57">
        <f>J1607</f>
        <v>4</v>
      </c>
      <c r="M1607" s="57" t="s">
        <v>2946</v>
      </c>
    </row>
    <row r="1608" s="57" customFormat="1" ht="41.4" spans="1:13">
      <c r="A1608" s="57" t="s">
        <v>7076</v>
      </c>
      <c r="B1608" s="62">
        <v>1607</v>
      </c>
      <c r="C1608" s="57" t="s">
        <v>16</v>
      </c>
      <c r="D1608" s="57" t="s">
        <v>53</v>
      </c>
      <c r="E1608" s="58" t="s">
        <v>7248</v>
      </c>
      <c r="F1608" s="57" t="s">
        <v>5280</v>
      </c>
      <c r="G1608" s="58" t="s">
        <v>7561</v>
      </c>
      <c r="H1608" s="58" t="s">
        <v>2158</v>
      </c>
      <c r="I1608" s="57" t="s">
        <v>22</v>
      </c>
      <c r="J1608" s="57">
        <v>3</v>
      </c>
      <c r="K1608" s="74">
        <f t="shared" ref="K1608:K1614" si="100">(CEILING(J1608*0.2,1))*1</f>
        <v>1</v>
      </c>
      <c r="M1608" s="57" t="s">
        <v>473</v>
      </c>
    </row>
    <row r="1609" s="57" customFormat="1" ht="41.4" spans="1:13">
      <c r="A1609" s="57" t="s">
        <v>7076</v>
      </c>
      <c r="B1609" s="62">
        <v>1608</v>
      </c>
      <c r="C1609" s="57" t="s">
        <v>16</v>
      </c>
      <c r="D1609" s="57" t="s">
        <v>53</v>
      </c>
      <c r="E1609" s="58" t="s">
        <v>7248</v>
      </c>
      <c r="F1609" s="57" t="s">
        <v>5280</v>
      </c>
      <c r="G1609" s="58" t="s">
        <v>7562</v>
      </c>
      <c r="H1609" s="58" t="s">
        <v>2158</v>
      </c>
      <c r="I1609" s="57" t="s">
        <v>22</v>
      </c>
      <c r="J1609" s="57">
        <v>1</v>
      </c>
      <c r="K1609" s="74">
        <f t="shared" si="100"/>
        <v>1</v>
      </c>
      <c r="M1609" s="57" t="s">
        <v>473</v>
      </c>
    </row>
    <row r="1610" s="57" customFormat="1" ht="41.4" spans="1:13">
      <c r="A1610" s="57" t="s">
        <v>7076</v>
      </c>
      <c r="B1610" s="62">
        <v>1609</v>
      </c>
      <c r="C1610" s="57" t="s">
        <v>16</v>
      </c>
      <c r="D1610" s="57" t="s">
        <v>53</v>
      </c>
      <c r="E1610" s="58" t="s">
        <v>7248</v>
      </c>
      <c r="F1610" s="57" t="s">
        <v>236</v>
      </c>
      <c r="G1610" s="58" t="s">
        <v>7563</v>
      </c>
      <c r="H1610" s="58" t="s">
        <v>2369</v>
      </c>
      <c r="I1610" s="57" t="s">
        <v>22</v>
      </c>
      <c r="J1610" s="57">
        <v>7</v>
      </c>
      <c r="K1610" s="57">
        <v>0</v>
      </c>
      <c r="M1610" s="57" t="s">
        <v>2946</v>
      </c>
    </row>
    <row r="1611" s="57" customFormat="1" ht="41.4" spans="1:13">
      <c r="A1611" s="57" t="s">
        <v>7076</v>
      </c>
      <c r="B1611" s="62">
        <v>1610</v>
      </c>
      <c r="C1611" s="57" t="s">
        <v>16</v>
      </c>
      <c r="D1611" s="57" t="s">
        <v>53</v>
      </c>
      <c r="E1611" s="58" t="s">
        <v>7248</v>
      </c>
      <c r="F1611" s="57" t="s">
        <v>236</v>
      </c>
      <c r="G1611" s="58" t="s">
        <v>7564</v>
      </c>
      <c r="H1611" s="58" t="s">
        <v>2166</v>
      </c>
      <c r="I1611" s="57" t="s">
        <v>22</v>
      </c>
      <c r="J1611" s="57">
        <v>4</v>
      </c>
      <c r="K1611" s="57">
        <v>0</v>
      </c>
      <c r="M1611" s="57" t="s">
        <v>473</v>
      </c>
    </row>
    <row r="1612" s="57" customFormat="1" ht="41.4" spans="1:13">
      <c r="A1612" s="57" t="s">
        <v>7076</v>
      </c>
      <c r="B1612" s="62">
        <v>1611</v>
      </c>
      <c r="C1612" s="57" t="s">
        <v>16</v>
      </c>
      <c r="D1612" s="57" t="s">
        <v>53</v>
      </c>
      <c r="E1612" s="58" t="s">
        <v>7248</v>
      </c>
      <c r="F1612" s="57" t="s">
        <v>236</v>
      </c>
      <c r="G1612" s="58" t="s">
        <v>7565</v>
      </c>
      <c r="H1612" s="58" t="s">
        <v>2166</v>
      </c>
      <c r="I1612" s="57" t="s">
        <v>22</v>
      </c>
      <c r="J1612" s="57">
        <v>2</v>
      </c>
      <c r="K1612" s="74">
        <f t="shared" si="100"/>
        <v>1</v>
      </c>
      <c r="M1612" s="57" t="s">
        <v>473</v>
      </c>
    </row>
    <row r="1613" s="57" customFormat="1" ht="41.4" spans="1:13">
      <c r="A1613" s="57" t="s">
        <v>7076</v>
      </c>
      <c r="B1613" s="62">
        <v>1612</v>
      </c>
      <c r="C1613" s="57" t="s">
        <v>16</v>
      </c>
      <c r="D1613" s="57" t="s">
        <v>53</v>
      </c>
      <c r="E1613" s="58" t="s">
        <v>7248</v>
      </c>
      <c r="F1613" s="57" t="s">
        <v>236</v>
      </c>
      <c r="G1613" s="58" t="s">
        <v>7566</v>
      </c>
      <c r="H1613" s="58" t="s">
        <v>2166</v>
      </c>
      <c r="I1613" s="57" t="s">
        <v>22</v>
      </c>
      <c r="J1613" s="57">
        <v>8</v>
      </c>
      <c r="K1613" s="74">
        <f t="shared" si="100"/>
        <v>2</v>
      </c>
      <c r="M1613" s="57" t="s">
        <v>473</v>
      </c>
    </row>
    <row r="1614" s="57" customFormat="1" ht="41.4" spans="1:13">
      <c r="A1614" s="57" t="s">
        <v>7076</v>
      </c>
      <c r="B1614" s="62">
        <v>1613</v>
      </c>
      <c r="C1614" s="57" t="s">
        <v>16</v>
      </c>
      <c r="D1614" s="57" t="s">
        <v>53</v>
      </c>
      <c r="E1614" s="58" t="s">
        <v>7248</v>
      </c>
      <c r="F1614" s="57" t="s">
        <v>236</v>
      </c>
      <c r="G1614" s="58" t="s">
        <v>7567</v>
      </c>
      <c r="H1614" s="58" t="s">
        <v>2134</v>
      </c>
      <c r="I1614" s="57" t="s">
        <v>22</v>
      </c>
      <c r="J1614" s="57">
        <v>4</v>
      </c>
      <c r="K1614" s="74">
        <f t="shared" si="100"/>
        <v>1</v>
      </c>
      <c r="M1614" s="57" t="s">
        <v>473</v>
      </c>
    </row>
    <row r="1615" s="57" customFormat="1" ht="41.4" spans="1:13">
      <c r="A1615" s="57" t="s">
        <v>7076</v>
      </c>
      <c r="B1615" s="62">
        <v>1614</v>
      </c>
      <c r="C1615" s="57" t="s">
        <v>16</v>
      </c>
      <c r="D1615" s="57" t="s">
        <v>53</v>
      </c>
      <c r="E1615" s="58" t="s">
        <v>7248</v>
      </c>
      <c r="F1615" s="57" t="s">
        <v>236</v>
      </c>
      <c r="G1615" s="58" t="s">
        <v>7568</v>
      </c>
      <c r="H1615" s="58" t="s">
        <v>2134</v>
      </c>
      <c r="I1615" s="57" t="s">
        <v>22</v>
      </c>
      <c r="J1615" s="57">
        <v>4</v>
      </c>
      <c r="K1615" s="57">
        <v>0</v>
      </c>
      <c r="M1615" s="57" t="s">
        <v>473</v>
      </c>
    </row>
    <row r="1616" s="57" customFormat="1" ht="41.4" spans="1:13">
      <c r="A1616" s="57" t="s">
        <v>7076</v>
      </c>
      <c r="B1616" s="62">
        <v>1615</v>
      </c>
      <c r="C1616" s="57" t="s">
        <v>16</v>
      </c>
      <c r="D1616" s="57" t="s">
        <v>53</v>
      </c>
      <c r="E1616" s="58" t="s">
        <v>7248</v>
      </c>
      <c r="F1616" s="57" t="s">
        <v>236</v>
      </c>
      <c r="G1616" s="58" t="s">
        <v>7569</v>
      </c>
      <c r="H1616" s="58" t="s">
        <v>2134</v>
      </c>
      <c r="I1616" s="57" t="s">
        <v>22</v>
      </c>
      <c r="J1616" s="57">
        <v>2</v>
      </c>
      <c r="K1616" s="57">
        <f>J1616</f>
        <v>2</v>
      </c>
      <c r="M1616" s="57" t="s">
        <v>473</v>
      </c>
    </row>
    <row r="1617" s="57" customFormat="1" ht="55.2" spans="1:13">
      <c r="A1617" s="57" t="s">
        <v>7076</v>
      </c>
      <c r="B1617" s="62">
        <v>1616</v>
      </c>
      <c r="C1617" s="57" t="s">
        <v>16</v>
      </c>
      <c r="D1617" s="57" t="s">
        <v>53</v>
      </c>
      <c r="E1617" s="58" t="s">
        <v>7248</v>
      </c>
      <c r="F1617" s="57" t="s">
        <v>236</v>
      </c>
      <c r="G1617" s="58" t="s">
        <v>7570</v>
      </c>
      <c r="H1617" s="58" t="s">
        <v>2345</v>
      </c>
      <c r="I1617" s="57" t="s">
        <v>22</v>
      </c>
      <c r="J1617" s="57">
        <v>3</v>
      </c>
      <c r="K1617" s="74">
        <f>(CEILING(J1617*0.2,1))*1</f>
        <v>1</v>
      </c>
      <c r="M1617" s="57" t="s">
        <v>473</v>
      </c>
    </row>
    <row r="1618" s="57" customFormat="1" ht="55.2" spans="1:13">
      <c r="A1618" s="57" t="s">
        <v>7076</v>
      </c>
      <c r="B1618" s="62">
        <v>1617</v>
      </c>
      <c r="C1618" s="57" t="s">
        <v>16</v>
      </c>
      <c r="D1618" s="57" t="s">
        <v>53</v>
      </c>
      <c r="E1618" s="58" t="s">
        <v>7248</v>
      </c>
      <c r="F1618" s="57" t="s">
        <v>236</v>
      </c>
      <c r="G1618" s="58" t="s">
        <v>7571</v>
      </c>
      <c r="H1618" s="58" t="s">
        <v>2345</v>
      </c>
      <c r="I1618" s="57" t="s">
        <v>22</v>
      </c>
      <c r="J1618" s="57">
        <v>3</v>
      </c>
      <c r="K1618" s="57">
        <v>0</v>
      </c>
      <c r="M1618" s="57" t="s">
        <v>473</v>
      </c>
    </row>
    <row r="1619" s="57" customFormat="1" ht="55.2" spans="1:13">
      <c r="A1619" s="57" t="s">
        <v>7076</v>
      </c>
      <c r="B1619" s="62">
        <v>1618</v>
      </c>
      <c r="C1619" s="57" t="s">
        <v>16</v>
      </c>
      <c r="D1619" s="57" t="s">
        <v>53</v>
      </c>
      <c r="E1619" s="58" t="s">
        <v>7248</v>
      </c>
      <c r="F1619" s="57" t="s">
        <v>236</v>
      </c>
      <c r="G1619" s="58" t="s">
        <v>7572</v>
      </c>
      <c r="H1619" s="58" t="s">
        <v>2345</v>
      </c>
      <c r="I1619" s="57" t="s">
        <v>22</v>
      </c>
      <c r="J1619" s="57">
        <v>9</v>
      </c>
      <c r="K1619" s="74">
        <f>(CEILING(J1619*0.2,1))*1</f>
        <v>2</v>
      </c>
      <c r="M1619" s="57" t="s">
        <v>473</v>
      </c>
    </row>
    <row r="1620" s="57" customFormat="1" ht="41.4" spans="1:13">
      <c r="A1620" s="57" t="s">
        <v>7076</v>
      </c>
      <c r="B1620" s="62">
        <v>1619</v>
      </c>
      <c r="C1620" s="57" t="s">
        <v>16</v>
      </c>
      <c r="D1620" s="57" t="s">
        <v>53</v>
      </c>
      <c r="E1620" s="58" t="s">
        <v>7248</v>
      </c>
      <c r="F1620" s="57" t="s">
        <v>236</v>
      </c>
      <c r="G1620" s="58" t="s">
        <v>7573</v>
      </c>
      <c r="H1620" s="58" t="s">
        <v>5246</v>
      </c>
      <c r="I1620" s="57" t="s">
        <v>22</v>
      </c>
      <c r="J1620" s="57">
        <v>5</v>
      </c>
      <c r="K1620" s="57">
        <f>J1620</f>
        <v>5</v>
      </c>
      <c r="M1620" s="57" t="s">
        <v>2946</v>
      </c>
    </row>
    <row r="1621" s="57" customFormat="1" ht="41.4" spans="1:13">
      <c r="A1621" s="57" t="s">
        <v>7076</v>
      </c>
      <c r="B1621" s="62">
        <v>1620</v>
      </c>
      <c r="C1621" s="57" t="s">
        <v>16</v>
      </c>
      <c r="D1621" s="57" t="s">
        <v>53</v>
      </c>
      <c r="E1621" s="58" t="s">
        <v>7248</v>
      </c>
      <c r="F1621" s="57" t="s">
        <v>236</v>
      </c>
      <c r="G1621" s="58" t="s">
        <v>7574</v>
      </c>
      <c r="H1621" s="58" t="s">
        <v>5246</v>
      </c>
      <c r="I1621" s="57" t="s">
        <v>22</v>
      </c>
      <c r="J1621" s="57">
        <v>5</v>
      </c>
      <c r="K1621" s="57">
        <v>0</v>
      </c>
      <c r="M1621" s="57" t="s">
        <v>2946</v>
      </c>
    </row>
    <row r="1622" s="57" customFormat="1" ht="41.4" spans="1:13">
      <c r="A1622" s="57" t="s">
        <v>7076</v>
      </c>
      <c r="B1622" s="62">
        <v>1621</v>
      </c>
      <c r="C1622" s="57" t="s">
        <v>16</v>
      </c>
      <c r="D1622" s="57" t="s">
        <v>53</v>
      </c>
      <c r="E1622" s="58" t="s">
        <v>7248</v>
      </c>
      <c r="F1622" s="57" t="s">
        <v>236</v>
      </c>
      <c r="G1622" s="58" t="s">
        <v>7575</v>
      </c>
      <c r="H1622" s="58" t="s">
        <v>6140</v>
      </c>
      <c r="I1622" s="57" t="s">
        <v>22</v>
      </c>
      <c r="J1622" s="57">
        <v>1</v>
      </c>
      <c r="K1622" s="57">
        <f>J1622</f>
        <v>1</v>
      </c>
      <c r="M1622" s="57" t="s">
        <v>2946</v>
      </c>
    </row>
    <row r="1623" s="57" customFormat="1" ht="41.4" spans="1:13">
      <c r="A1623" s="57" t="s">
        <v>7076</v>
      </c>
      <c r="B1623" s="62">
        <v>1622</v>
      </c>
      <c r="C1623" s="57" t="s">
        <v>16</v>
      </c>
      <c r="D1623" s="57" t="s">
        <v>53</v>
      </c>
      <c r="E1623" s="58" t="s">
        <v>7248</v>
      </c>
      <c r="F1623" s="57" t="s">
        <v>236</v>
      </c>
      <c r="G1623" s="58" t="s">
        <v>7576</v>
      </c>
      <c r="H1623" s="58" t="s">
        <v>6140</v>
      </c>
      <c r="I1623" s="57" t="s">
        <v>22</v>
      </c>
      <c r="J1623" s="57">
        <v>9</v>
      </c>
      <c r="K1623" s="57">
        <v>0</v>
      </c>
      <c r="M1623" s="57" t="s">
        <v>2946</v>
      </c>
    </row>
    <row r="1624" s="57" customFormat="1" ht="41.4" spans="1:13">
      <c r="A1624" s="57" t="s">
        <v>7076</v>
      </c>
      <c r="B1624" s="62">
        <v>1623</v>
      </c>
      <c r="C1624" s="57" t="s">
        <v>16</v>
      </c>
      <c r="D1624" s="57" t="s">
        <v>53</v>
      </c>
      <c r="E1624" s="58" t="s">
        <v>7248</v>
      </c>
      <c r="F1624" s="57" t="s">
        <v>236</v>
      </c>
      <c r="G1624" s="58" t="s">
        <v>7577</v>
      </c>
      <c r="H1624" s="58" t="s">
        <v>6140</v>
      </c>
      <c r="I1624" s="57" t="s">
        <v>22</v>
      </c>
      <c r="J1624" s="57">
        <v>1</v>
      </c>
      <c r="K1624" s="74">
        <f>(CEILING(J1624*0.2,1))*1</f>
        <v>1</v>
      </c>
      <c r="M1624" s="57" t="s">
        <v>2946</v>
      </c>
    </row>
    <row r="1625" s="57" customFormat="1" ht="41.4" spans="1:13">
      <c r="A1625" s="57" t="s">
        <v>7076</v>
      </c>
      <c r="B1625" s="62">
        <v>1624</v>
      </c>
      <c r="C1625" s="57" t="s">
        <v>16</v>
      </c>
      <c r="D1625" s="57" t="s">
        <v>53</v>
      </c>
      <c r="E1625" s="58" t="s">
        <v>7248</v>
      </c>
      <c r="F1625" s="57" t="s">
        <v>236</v>
      </c>
      <c r="G1625" s="58" t="s">
        <v>7578</v>
      </c>
      <c r="H1625" s="58" t="s">
        <v>6140</v>
      </c>
      <c r="I1625" s="57" t="s">
        <v>22</v>
      </c>
      <c r="J1625" s="57">
        <v>5</v>
      </c>
      <c r="K1625" s="57">
        <v>0</v>
      </c>
      <c r="M1625" s="57" t="s">
        <v>2946</v>
      </c>
    </row>
    <row r="1626" s="57" customFormat="1" ht="41.4" spans="1:13">
      <c r="A1626" s="57" t="s">
        <v>7076</v>
      </c>
      <c r="B1626" s="62">
        <v>1625</v>
      </c>
      <c r="C1626" s="57" t="s">
        <v>16</v>
      </c>
      <c r="D1626" s="57" t="s">
        <v>53</v>
      </c>
      <c r="E1626" s="58" t="s">
        <v>7248</v>
      </c>
      <c r="F1626" s="57" t="s">
        <v>236</v>
      </c>
      <c r="G1626" s="58" t="s">
        <v>7579</v>
      </c>
      <c r="H1626" s="58" t="s">
        <v>2369</v>
      </c>
      <c r="I1626" s="57" t="s">
        <v>22</v>
      </c>
      <c r="J1626" s="57">
        <v>2</v>
      </c>
      <c r="K1626" s="57">
        <f>J1626</f>
        <v>2</v>
      </c>
      <c r="M1626" s="57" t="s">
        <v>2946</v>
      </c>
    </row>
    <row r="1627" s="57" customFormat="1" ht="41.4" spans="1:13">
      <c r="A1627" s="57" t="s">
        <v>7076</v>
      </c>
      <c r="B1627" s="62">
        <v>1626</v>
      </c>
      <c r="C1627" s="57" t="s">
        <v>16</v>
      </c>
      <c r="D1627" s="57" t="s">
        <v>53</v>
      </c>
      <c r="E1627" s="58" t="s">
        <v>7248</v>
      </c>
      <c r="F1627" s="57" t="s">
        <v>236</v>
      </c>
      <c r="G1627" s="58" t="s">
        <v>7580</v>
      </c>
      <c r="H1627" s="58" t="s">
        <v>2369</v>
      </c>
      <c r="I1627" s="57" t="s">
        <v>22</v>
      </c>
      <c r="J1627" s="57">
        <v>9</v>
      </c>
      <c r="K1627" s="57">
        <v>0</v>
      </c>
      <c r="M1627" s="57" t="s">
        <v>2946</v>
      </c>
    </row>
    <row r="1628" s="57" customFormat="1" ht="41.4" spans="1:13">
      <c r="A1628" s="57" t="s">
        <v>7076</v>
      </c>
      <c r="B1628" s="62">
        <v>1627</v>
      </c>
      <c r="C1628" s="57" t="s">
        <v>16</v>
      </c>
      <c r="D1628" s="57" t="s">
        <v>53</v>
      </c>
      <c r="E1628" s="58" t="s">
        <v>7248</v>
      </c>
      <c r="F1628" s="57" t="s">
        <v>236</v>
      </c>
      <c r="G1628" s="58" t="s">
        <v>7581</v>
      </c>
      <c r="H1628" s="58" t="s">
        <v>2166</v>
      </c>
      <c r="I1628" s="57" t="s">
        <v>22</v>
      </c>
      <c r="J1628" s="57">
        <v>1</v>
      </c>
      <c r="K1628" s="57">
        <f>J1628</f>
        <v>1</v>
      </c>
      <c r="M1628" s="57" t="s">
        <v>473</v>
      </c>
    </row>
    <row r="1629" s="57" customFormat="1" ht="41.4" spans="1:13">
      <c r="A1629" s="57" t="s">
        <v>7076</v>
      </c>
      <c r="B1629" s="62">
        <v>1628</v>
      </c>
      <c r="C1629" s="57" t="s">
        <v>16</v>
      </c>
      <c r="D1629" s="57" t="s">
        <v>53</v>
      </c>
      <c r="E1629" s="58" t="s">
        <v>7248</v>
      </c>
      <c r="F1629" s="57" t="s">
        <v>236</v>
      </c>
      <c r="G1629" s="58" t="s">
        <v>7582</v>
      </c>
      <c r="H1629" s="58" t="s">
        <v>2166</v>
      </c>
      <c r="I1629" s="57" t="s">
        <v>22</v>
      </c>
      <c r="J1629" s="57">
        <v>2</v>
      </c>
      <c r="K1629" s="74">
        <f t="shared" ref="K1629:K1631" si="101">(CEILING(J1629*0.2,1))*1</f>
        <v>1</v>
      </c>
      <c r="M1629" s="57" t="s">
        <v>473</v>
      </c>
    </row>
    <row r="1630" s="57" customFormat="1" ht="41.4" spans="1:13">
      <c r="A1630" s="57" t="s">
        <v>7076</v>
      </c>
      <c r="B1630" s="62">
        <v>1629</v>
      </c>
      <c r="C1630" s="57" t="s">
        <v>16</v>
      </c>
      <c r="D1630" s="57" t="s">
        <v>53</v>
      </c>
      <c r="E1630" s="58" t="s">
        <v>7248</v>
      </c>
      <c r="F1630" s="57" t="s">
        <v>236</v>
      </c>
      <c r="G1630" s="58" t="s">
        <v>7583</v>
      </c>
      <c r="H1630" s="58" t="s">
        <v>2166</v>
      </c>
      <c r="I1630" s="57" t="s">
        <v>22</v>
      </c>
      <c r="J1630" s="57">
        <v>1</v>
      </c>
      <c r="K1630" s="74">
        <f t="shared" si="101"/>
        <v>1</v>
      </c>
      <c r="M1630" s="57" t="s">
        <v>473</v>
      </c>
    </row>
    <row r="1631" s="57" customFormat="1" ht="41.4" spans="1:13">
      <c r="A1631" s="57" t="s">
        <v>7076</v>
      </c>
      <c r="B1631" s="62">
        <v>1630</v>
      </c>
      <c r="C1631" s="57" t="s">
        <v>16</v>
      </c>
      <c r="D1631" s="57" t="s">
        <v>53</v>
      </c>
      <c r="E1631" s="58" t="s">
        <v>7248</v>
      </c>
      <c r="F1631" s="57" t="s">
        <v>236</v>
      </c>
      <c r="G1631" s="58" t="s">
        <v>7584</v>
      </c>
      <c r="H1631" s="58" t="s">
        <v>2166</v>
      </c>
      <c r="I1631" s="57" t="s">
        <v>22</v>
      </c>
      <c r="J1631" s="57">
        <v>1</v>
      </c>
      <c r="K1631" s="74">
        <f t="shared" si="101"/>
        <v>1</v>
      </c>
      <c r="M1631" s="57" t="s">
        <v>473</v>
      </c>
    </row>
    <row r="1632" s="57" customFormat="1" ht="27.6" spans="1:13">
      <c r="A1632" s="57" t="s">
        <v>7076</v>
      </c>
      <c r="B1632" s="62">
        <v>1631</v>
      </c>
      <c r="C1632" s="57" t="s">
        <v>16</v>
      </c>
      <c r="D1632" s="57" t="s">
        <v>3081</v>
      </c>
      <c r="E1632" s="58" t="s">
        <v>7585</v>
      </c>
      <c r="F1632" s="57" t="s">
        <v>3081</v>
      </c>
      <c r="G1632" s="58" t="s">
        <v>3082</v>
      </c>
      <c r="H1632" s="58" t="s">
        <v>3082</v>
      </c>
      <c r="I1632" s="57" t="s">
        <v>2335</v>
      </c>
      <c r="J1632" s="57">
        <v>60</v>
      </c>
      <c r="K1632" s="57">
        <v>0</v>
      </c>
      <c r="L1632" s="57">
        <f>J1633*5</f>
        <v>865</v>
      </c>
      <c r="M1632" s="57">
        <v>3.1</v>
      </c>
    </row>
    <row r="1633" s="57" customFormat="1" ht="41.4" spans="1:13">
      <c r="A1633" s="57" t="s">
        <v>7076</v>
      </c>
      <c r="B1633" s="62">
        <v>1632</v>
      </c>
      <c r="C1633" s="57" t="s">
        <v>16</v>
      </c>
      <c r="D1633" s="57" t="s">
        <v>449</v>
      </c>
      <c r="E1633" s="58" t="s">
        <v>7585</v>
      </c>
      <c r="F1633" s="58" t="s">
        <v>451</v>
      </c>
      <c r="G1633" s="58" t="s">
        <v>452</v>
      </c>
      <c r="H1633" s="58" t="s">
        <v>453</v>
      </c>
      <c r="I1633" s="57" t="s">
        <v>22</v>
      </c>
      <c r="J1633" s="57">
        <v>173</v>
      </c>
      <c r="K1633" s="57">
        <v>0</v>
      </c>
      <c r="L1633" s="57">
        <f t="shared" ref="L1633:L1640" si="102">J1633*5</f>
        <v>865</v>
      </c>
      <c r="M1633" s="57">
        <v>3.1</v>
      </c>
    </row>
    <row r="1634" s="57" customFormat="1" ht="41.4" spans="1:13">
      <c r="A1634" s="57" t="s">
        <v>7076</v>
      </c>
      <c r="B1634" s="62">
        <v>1633</v>
      </c>
      <c r="C1634" s="57" t="s">
        <v>16</v>
      </c>
      <c r="D1634" s="57" t="s">
        <v>449</v>
      </c>
      <c r="E1634" s="58" t="s">
        <v>7585</v>
      </c>
      <c r="F1634" s="58" t="s">
        <v>451</v>
      </c>
      <c r="G1634" s="58" t="s">
        <v>455</v>
      </c>
      <c r="H1634" s="58" t="s">
        <v>453</v>
      </c>
      <c r="I1634" s="57" t="s">
        <v>22</v>
      </c>
      <c r="J1634" s="57">
        <v>46</v>
      </c>
      <c r="K1634" s="57">
        <v>0</v>
      </c>
      <c r="L1634" s="57">
        <f t="shared" si="102"/>
        <v>230</v>
      </c>
      <c r="M1634" s="57">
        <v>3.1</v>
      </c>
    </row>
    <row r="1635" s="57" customFormat="1" ht="41.4" spans="1:13">
      <c r="A1635" s="57" t="s">
        <v>7076</v>
      </c>
      <c r="B1635" s="62">
        <v>1634</v>
      </c>
      <c r="C1635" s="57" t="s">
        <v>16</v>
      </c>
      <c r="D1635" s="57" t="s">
        <v>449</v>
      </c>
      <c r="E1635" s="58" t="s">
        <v>7585</v>
      </c>
      <c r="F1635" s="58" t="s">
        <v>451</v>
      </c>
      <c r="G1635" s="58" t="s">
        <v>2031</v>
      </c>
      <c r="H1635" s="58" t="s">
        <v>453</v>
      </c>
      <c r="I1635" s="57" t="s">
        <v>22</v>
      </c>
      <c r="J1635" s="57">
        <v>600</v>
      </c>
      <c r="K1635" s="57">
        <v>0</v>
      </c>
      <c r="L1635" s="57">
        <f t="shared" si="102"/>
        <v>3000</v>
      </c>
      <c r="M1635" s="57">
        <v>3.1</v>
      </c>
    </row>
    <row r="1636" s="57" customFormat="1" ht="41.4" spans="1:13">
      <c r="A1636" s="57" t="s">
        <v>7076</v>
      </c>
      <c r="B1636" s="62">
        <v>1635</v>
      </c>
      <c r="C1636" s="57" t="s">
        <v>16</v>
      </c>
      <c r="D1636" s="57" t="s">
        <v>449</v>
      </c>
      <c r="E1636" s="58" t="s">
        <v>7585</v>
      </c>
      <c r="F1636" s="58" t="s">
        <v>451</v>
      </c>
      <c r="G1636" s="58" t="s">
        <v>2033</v>
      </c>
      <c r="H1636" s="58" t="s">
        <v>453</v>
      </c>
      <c r="I1636" s="57" t="s">
        <v>22</v>
      </c>
      <c r="J1636" s="57">
        <v>62</v>
      </c>
      <c r="K1636" s="57">
        <v>0</v>
      </c>
      <c r="L1636" s="57">
        <f t="shared" si="102"/>
        <v>310</v>
      </c>
      <c r="M1636" s="57">
        <v>3.1</v>
      </c>
    </row>
    <row r="1637" s="57" customFormat="1" ht="41.4" spans="1:13">
      <c r="A1637" s="57" t="s">
        <v>7076</v>
      </c>
      <c r="B1637" s="62">
        <v>1636</v>
      </c>
      <c r="C1637" s="57" t="s">
        <v>16</v>
      </c>
      <c r="D1637" s="57" t="s">
        <v>449</v>
      </c>
      <c r="E1637" s="58" t="s">
        <v>7585</v>
      </c>
      <c r="F1637" s="58" t="s">
        <v>451</v>
      </c>
      <c r="G1637" s="58" t="s">
        <v>457</v>
      </c>
      <c r="H1637" s="58" t="s">
        <v>453</v>
      </c>
      <c r="I1637" s="57" t="s">
        <v>22</v>
      </c>
      <c r="J1637" s="57">
        <v>619</v>
      </c>
      <c r="K1637" s="57">
        <v>0</v>
      </c>
      <c r="L1637" s="57">
        <f t="shared" si="102"/>
        <v>3095</v>
      </c>
      <c r="M1637" s="57">
        <v>3.1</v>
      </c>
    </row>
    <row r="1638" s="57" customFormat="1" ht="41.4" spans="1:13">
      <c r="A1638" s="57" t="s">
        <v>7076</v>
      </c>
      <c r="B1638" s="62">
        <v>1637</v>
      </c>
      <c r="C1638" s="57" t="s">
        <v>16</v>
      </c>
      <c r="D1638" s="57" t="s">
        <v>449</v>
      </c>
      <c r="E1638" s="58" t="s">
        <v>7585</v>
      </c>
      <c r="F1638" s="58" t="s">
        <v>451</v>
      </c>
      <c r="G1638" s="58" t="s">
        <v>2037</v>
      </c>
      <c r="H1638" s="58" t="s">
        <v>453</v>
      </c>
      <c r="I1638" s="57" t="s">
        <v>22</v>
      </c>
      <c r="J1638" s="57">
        <v>114</v>
      </c>
      <c r="K1638" s="57">
        <v>0</v>
      </c>
      <c r="L1638" s="57">
        <f t="shared" si="102"/>
        <v>570</v>
      </c>
      <c r="M1638" s="57">
        <v>3.1</v>
      </c>
    </row>
    <row r="1639" s="57" customFormat="1" ht="41.4" spans="1:13">
      <c r="A1639" s="57" t="s">
        <v>7076</v>
      </c>
      <c r="B1639" s="62">
        <v>1638</v>
      </c>
      <c r="C1639" s="57" t="s">
        <v>16</v>
      </c>
      <c r="D1639" s="57" t="s">
        <v>449</v>
      </c>
      <c r="E1639" s="58" t="s">
        <v>7585</v>
      </c>
      <c r="F1639" s="58" t="s">
        <v>451</v>
      </c>
      <c r="G1639" s="58" t="s">
        <v>2039</v>
      </c>
      <c r="H1639" s="58" t="s">
        <v>453</v>
      </c>
      <c r="I1639" s="57" t="s">
        <v>22</v>
      </c>
      <c r="J1639" s="57">
        <v>129</v>
      </c>
      <c r="K1639" s="57">
        <v>0</v>
      </c>
      <c r="L1639" s="57">
        <f t="shared" si="102"/>
        <v>645</v>
      </c>
      <c r="M1639" s="57">
        <v>3.1</v>
      </c>
    </row>
    <row r="1640" s="57" customFormat="1" ht="41.4" spans="1:13">
      <c r="A1640" s="57" t="s">
        <v>7076</v>
      </c>
      <c r="B1640" s="62">
        <v>1639</v>
      </c>
      <c r="C1640" s="57" t="s">
        <v>16</v>
      </c>
      <c r="D1640" s="57" t="s">
        <v>449</v>
      </c>
      <c r="E1640" s="58" t="s">
        <v>7585</v>
      </c>
      <c r="F1640" s="58" t="s">
        <v>451</v>
      </c>
      <c r="G1640" s="58" t="s">
        <v>2041</v>
      </c>
      <c r="H1640" s="58" t="s">
        <v>453</v>
      </c>
      <c r="I1640" s="57" t="s">
        <v>22</v>
      </c>
      <c r="J1640" s="57">
        <v>153</v>
      </c>
      <c r="K1640" s="57">
        <v>0</v>
      </c>
      <c r="L1640" s="57">
        <f t="shared" si="102"/>
        <v>765</v>
      </c>
      <c r="M1640" s="57">
        <v>3.1</v>
      </c>
    </row>
    <row r="1641" s="57" customFormat="1" ht="27.6" spans="1:13">
      <c r="A1641" s="57" t="s">
        <v>7076</v>
      </c>
      <c r="B1641" s="62">
        <v>1640</v>
      </c>
      <c r="C1641" s="57" t="s">
        <v>16</v>
      </c>
      <c r="D1641" s="57" t="s">
        <v>449</v>
      </c>
      <c r="E1641" s="58" t="s">
        <v>7585</v>
      </c>
      <c r="F1641" s="58" t="s">
        <v>459</v>
      </c>
      <c r="G1641" s="58" t="s">
        <v>2804</v>
      </c>
      <c r="H1641" s="58" t="s">
        <v>461</v>
      </c>
      <c r="I1641" s="57" t="s">
        <v>2335</v>
      </c>
      <c r="J1641" s="57">
        <v>130</v>
      </c>
      <c r="K1641" s="57">
        <v>0</v>
      </c>
      <c r="M1641" s="57">
        <v>3.1</v>
      </c>
    </row>
    <row r="1642" s="57" customFormat="1" ht="41.4" spans="1:15">
      <c r="A1642" s="57" t="s">
        <v>7076</v>
      </c>
      <c r="B1642" s="62">
        <v>1641</v>
      </c>
      <c r="C1642" s="63" t="s">
        <v>45</v>
      </c>
      <c r="D1642" s="57" t="s">
        <v>17</v>
      </c>
      <c r="E1642" s="58" t="s">
        <v>7248</v>
      </c>
      <c r="F1642" s="58" t="s">
        <v>2052</v>
      </c>
      <c r="G1642" s="58" t="s">
        <v>7586</v>
      </c>
      <c r="H1642" s="58" t="s">
        <v>7587</v>
      </c>
      <c r="I1642" s="57" t="s">
        <v>22</v>
      </c>
      <c r="J1642" s="57">
        <v>2</v>
      </c>
      <c r="K1642" s="57">
        <v>0</v>
      </c>
      <c r="M1642" s="57">
        <v>3.2</v>
      </c>
      <c r="O1642" s="57">
        <v>7.8</v>
      </c>
    </row>
    <row r="1643" s="57" customFormat="1" ht="41.4" spans="1:15">
      <c r="A1643" s="57" t="s">
        <v>7076</v>
      </c>
      <c r="B1643" s="62">
        <v>1642</v>
      </c>
      <c r="C1643" s="63" t="s">
        <v>45</v>
      </c>
      <c r="D1643" s="57" t="s">
        <v>17</v>
      </c>
      <c r="E1643" s="58" t="s">
        <v>7248</v>
      </c>
      <c r="F1643" s="58" t="s">
        <v>2052</v>
      </c>
      <c r="G1643" s="58" t="s">
        <v>7588</v>
      </c>
      <c r="H1643" s="58" t="s">
        <v>7587</v>
      </c>
      <c r="I1643" s="57" t="s">
        <v>22</v>
      </c>
      <c r="J1643" s="57">
        <v>1</v>
      </c>
      <c r="K1643" s="57">
        <v>0</v>
      </c>
      <c r="M1643" s="57">
        <v>3.2</v>
      </c>
      <c r="O1643" s="57">
        <v>71.5</v>
      </c>
    </row>
    <row r="1644" s="57" customFormat="1" ht="41.4" spans="1:15">
      <c r="A1644" s="57" t="s">
        <v>7076</v>
      </c>
      <c r="B1644" s="62">
        <v>1643</v>
      </c>
      <c r="C1644" s="63" t="s">
        <v>45</v>
      </c>
      <c r="D1644" s="57" t="s">
        <v>17</v>
      </c>
      <c r="E1644" s="58" t="s">
        <v>7248</v>
      </c>
      <c r="F1644" s="58" t="s">
        <v>2052</v>
      </c>
      <c r="G1644" s="58" t="s">
        <v>7589</v>
      </c>
      <c r="H1644" s="58" t="s">
        <v>7587</v>
      </c>
      <c r="I1644" s="57" t="s">
        <v>22</v>
      </c>
      <c r="J1644" s="57">
        <v>4</v>
      </c>
      <c r="K1644" s="57">
        <v>0</v>
      </c>
      <c r="M1644" s="57">
        <v>3.2</v>
      </c>
      <c r="O1644" s="57">
        <v>53.3</v>
      </c>
    </row>
    <row r="1645" s="57" customFormat="1" ht="41.4" spans="1:15">
      <c r="A1645" s="57" t="s">
        <v>7076</v>
      </c>
      <c r="B1645" s="62">
        <v>1644</v>
      </c>
      <c r="C1645" s="63" t="s">
        <v>45</v>
      </c>
      <c r="D1645" s="57" t="s">
        <v>17</v>
      </c>
      <c r="E1645" s="58" t="s">
        <v>7248</v>
      </c>
      <c r="F1645" s="58" t="s">
        <v>2052</v>
      </c>
      <c r="G1645" s="58" t="s">
        <v>7590</v>
      </c>
      <c r="H1645" s="58" t="s">
        <v>7587</v>
      </c>
      <c r="I1645" s="57" t="s">
        <v>22</v>
      </c>
      <c r="J1645" s="57">
        <v>1</v>
      </c>
      <c r="K1645" s="57">
        <v>0</v>
      </c>
      <c r="M1645" s="57">
        <v>3.2</v>
      </c>
      <c r="O1645" s="57">
        <v>13</v>
      </c>
    </row>
    <row r="1646" s="57" customFormat="1" ht="41.4" spans="1:15">
      <c r="A1646" s="57" t="s">
        <v>7076</v>
      </c>
      <c r="B1646" s="62">
        <v>1645</v>
      </c>
      <c r="C1646" s="63" t="s">
        <v>45</v>
      </c>
      <c r="D1646" s="57" t="s">
        <v>17</v>
      </c>
      <c r="E1646" s="58" t="s">
        <v>7248</v>
      </c>
      <c r="F1646" s="58" t="s">
        <v>2052</v>
      </c>
      <c r="G1646" s="58" t="s">
        <v>7591</v>
      </c>
      <c r="H1646" s="58" t="s">
        <v>7587</v>
      </c>
      <c r="I1646" s="57" t="s">
        <v>22</v>
      </c>
      <c r="J1646" s="57">
        <v>2</v>
      </c>
      <c r="K1646" s="57">
        <v>0</v>
      </c>
      <c r="M1646" s="57">
        <v>3.2</v>
      </c>
      <c r="O1646" s="57">
        <v>14.3</v>
      </c>
    </row>
    <row r="1647" s="57" customFormat="1" ht="41.4" spans="1:13">
      <c r="A1647" s="57" t="s">
        <v>7076</v>
      </c>
      <c r="B1647" s="62">
        <v>1646</v>
      </c>
      <c r="C1647" s="63" t="s">
        <v>45</v>
      </c>
      <c r="D1647" s="57" t="s">
        <v>17</v>
      </c>
      <c r="E1647" s="58" t="s">
        <v>7248</v>
      </c>
      <c r="F1647" s="58" t="s">
        <v>2052</v>
      </c>
      <c r="G1647" s="58" t="s">
        <v>7592</v>
      </c>
      <c r="H1647" s="58" t="s">
        <v>7587</v>
      </c>
      <c r="I1647" s="57" t="s">
        <v>22</v>
      </c>
      <c r="J1647" s="57">
        <v>3</v>
      </c>
      <c r="K1647" s="57">
        <v>0</v>
      </c>
      <c r="M1647" s="57">
        <v>3.2</v>
      </c>
    </row>
    <row r="1648" s="57" customFormat="1" ht="41.4" spans="1:13">
      <c r="A1648" s="57" t="s">
        <v>7076</v>
      </c>
      <c r="B1648" s="62">
        <v>1647</v>
      </c>
      <c r="C1648" s="63" t="s">
        <v>45</v>
      </c>
      <c r="D1648" s="57" t="s">
        <v>17</v>
      </c>
      <c r="E1648" s="58" t="s">
        <v>7248</v>
      </c>
      <c r="F1648" s="58" t="s">
        <v>2052</v>
      </c>
      <c r="G1648" s="58" t="s">
        <v>7593</v>
      </c>
      <c r="H1648" s="58" t="s">
        <v>7587</v>
      </c>
      <c r="I1648" s="57" t="s">
        <v>22</v>
      </c>
      <c r="J1648" s="57">
        <v>1</v>
      </c>
      <c r="K1648" s="57">
        <v>0</v>
      </c>
      <c r="M1648" s="57">
        <v>3.2</v>
      </c>
    </row>
    <row r="1649" s="57" customFormat="1" ht="138" spans="1:13">
      <c r="A1649" s="57" t="s">
        <v>7076</v>
      </c>
      <c r="B1649" s="62">
        <v>1648</v>
      </c>
      <c r="C1649" s="63" t="s">
        <v>45</v>
      </c>
      <c r="D1649" s="57" t="s">
        <v>17</v>
      </c>
      <c r="E1649" s="58" t="s">
        <v>7248</v>
      </c>
      <c r="F1649" s="58" t="s">
        <v>2799</v>
      </c>
      <c r="G1649" s="58" t="s">
        <v>7594</v>
      </c>
      <c r="H1649" s="58" t="s">
        <v>2801</v>
      </c>
      <c r="I1649" s="57" t="s">
        <v>22</v>
      </c>
      <c r="J1649" s="57">
        <v>2</v>
      </c>
      <c r="K1649" s="57">
        <f t="shared" ref="K1649:K1652" si="103">J1649</f>
        <v>2</v>
      </c>
      <c r="M1649" s="57">
        <v>3.2</v>
      </c>
    </row>
    <row r="1650" s="57" customFormat="1" ht="138" spans="1:13">
      <c r="A1650" s="57" t="s">
        <v>7076</v>
      </c>
      <c r="B1650" s="62">
        <v>1649</v>
      </c>
      <c r="C1650" s="63" t="s">
        <v>45</v>
      </c>
      <c r="D1650" s="57" t="s">
        <v>17</v>
      </c>
      <c r="E1650" s="58" t="s">
        <v>7248</v>
      </c>
      <c r="F1650" s="58" t="s">
        <v>2799</v>
      </c>
      <c r="G1650" s="58" t="s">
        <v>7595</v>
      </c>
      <c r="H1650" s="58" t="s">
        <v>2801</v>
      </c>
      <c r="I1650" s="57" t="s">
        <v>22</v>
      </c>
      <c r="J1650" s="57">
        <v>1</v>
      </c>
      <c r="K1650" s="57">
        <f t="shared" si="103"/>
        <v>1</v>
      </c>
      <c r="M1650" s="57">
        <v>3.2</v>
      </c>
    </row>
    <row r="1651" s="57" customFormat="1" ht="138" spans="1:13">
      <c r="A1651" s="57" t="s">
        <v>7076</v>
      </c>
      <c r="B1651" s="62">
        <v>1650</v>
      </c>
      <c r="C1651" s="63" t="s">
        <v>45</v>
      </c>
      <c r="D1651" s="57" t="s">
        <v>17</v>
      </c>
      <c r="E1651" s="58" t="s">
        <v>7248</v>
      </c>
      <c r="F1651" s="58" t="s">
        <v>2799</v>
      </c>
      <c r="G1651" s="58" t="s">
        <v>7596</v>
      </c>
      <c r="H1651" s="58" t="s">
        <v>2801</v>
      </c>
      <c r="I1651" s="57" t="s">
        <v>22</v>
      </c>
      <c r="J1651" s="57">
        <v>5</v>
      </c>
      <c r="K1651" s="57">
        <f t="shared" si="103"/>
        <v>5</v>
      </c>
      <c r="M1651" s="57">
        <v>3.2</v>
      </c>
    </row>
    <row r="1652" s="57" customFormat="1" ht="138" spans="1:13">
      <c r="A1652" s="57" t="s">
        <v>7076</v>
      </c>
      <c r="B1652" s="62">
        <v>1651</v>
      </c>
      <c r="C1652" s="63" t="s">
        <v>45</v>
      </c>
      <c r="D1652" s="57" t="s">
        <v>17</v>
      </c>
      <c r="E1652" s="58" t="s">
        <v>7248</v>
      </c>
      <c r="F1652" s="58" t="s">
        <v>2799</v>
      </c>
      <c r="G1652" s="58" t="s">
        <v>2802</v>
      </c>
      <c r="H1652" s="58" t="s">
        <v>2801</v>
      </c>
      <c r="I1652" s="57" t="s">
        <v>22</v>
      </c>
      <c r="J1652" s="57">
        <v>15</v>
      </c>
      <c r="K1652" s="57">
        <f t="shared" si="103"/>
        <v>15</v>
      </c>
      <c r="M1652" s="57">
        <v>3.2</v>
      </c>
    </row>
    <row r="1653" s="57" customFormat="1" ht="124.2" spans="1:13">
      <c r="A1653" s="57" t="s">
        <v>7076</v>
      </c>
      <c r="B1653" s="62">
        <v>1652</v>
      </c>
      <c r="C1653" s="63" t="s">
        <v>45</v>
      </c>
      <c r="D1653" s="57" t="s">
        <v>17</v>
      </c>
      <c r="E1653" s="58" t="s">
        <v>7248</v>
      </c>
      <c r="F1653" s="58" t="s">
        <v>280</v>
      </c>
      <c r="G1653" s="58" t="s">
        <v>3539</v>
      </c>
      <c r="H1653" s="58" t="s">
        <v>3540</v>
      </c>
      <c r="I1653" s="57" t="s">
        <v>22</v>
      </c>
      <c r="J1653" s="57">
        <v>4</v>
      </c>
      <c r="K1653" s="57">
        <v>0</v>
      </c>
      <c r="M1653" s="57">
        <v>3.2</v>
      </c>
    </row>
    <row r="1654" s="57" customFormat="1" ht="124.2" spans="1:13">
      <c r="A1654" s="57" t="s">
        <v>7076</v>
      </c>
      <c r="B1654" s="62">
        <v>1653</v>
      </c>
      <c r="C1654" s="63" t="s">
        <v>45</v>
      </c>
      <c r="D1654" s="57" t="s">
        <v>17</v>
      </c>
      <c r="E1654" s="58" t="s">
        <v>7248</v>
      </c>
      <c r="F1654" s="58" t="s">
        <v>280</v>
      </c>
      <c r="G1654" s="58" t="s">
        <v>7597</v>
      </c>
      <c r="H1654" s="58" t="s">
        <v>3540</v>
      </c>
      <c r="I1654" s="57" t="s">
        <v>22</v>
      </c>
      <c r="J1654" s="57">
        <v>8</v>
      </c>
      <c r="K1654" s="57">
        <v>0</v>
      </c>
      <c r="M1654" s="57">
        <v>3.2</v>
      </c>
    </row>
    <row r="1655" s="57" customFormat="1" ht="124.2" spans="1:13">
      <c r="A1655" s="57" t="s">
        <v>7076</v>
      </c>
      <c r="B1655" s="62">
        <v>1654</v>
      </c>
      <c r="C1655" s="63" t="s">
        <v>45</v>
      </c>
      <c r="D1655" s="57" t="s">
        <v>17</v>
      </c>
      <c r="E1655" s="58" t="s">
        <v>7248</v>
      </c>
      <c r="F1655" s="58" t="s">
        <v>280</v>
      </c>
      <c r="G1655" s="58" t="s">
        <v>7598</v>
      </c>
      <c r="H1655" s="58" t="s">
        <v>3540</v>
      </c>
      <c r="I1655" s="57" t="s">
        <v>22</v>
      </c>
      <c r="J1655" s="57">
        <v>2</v>
      </c>
      <c r="K1655" s="57">
        <v>0</v>
      </c>
      <c r="M1655" s="57">
        <v>3.2</v>
      </c>
    </row>
    <row r="1656" s="57" customFormat="1" ht="124.2" spans="1:13">
      <c r="A1656" s="57" t="s">
        <v>7076</v>
      </c>
      <c r="B1656" s="62">
        <v>1655</v>
      </c>
      <c r="C1656" s="63" t="s">
        <v>45</v>
      </c>
      <c r="D1656" s="57" t="s">
        <v>17</v>
      </c>
      <c r="E1656" s="58" t="s">
        <v>7248</v>
      </c>
      <c r="F1656" s="58" t="s">
        <v>280</v>
      </c>
      <c r="G1656" s="58" t="s">
        <v>7599</v>
      </c>
      <c r="H1656" s="58" t="s">
        <v>3540</v>
      </c>
      <c r="I1656" s="57" t="s">
        <v>22</v>
      </c>
      <c r="J1656" s="57">
        <v>4</v>
      </c>
      <c r="K1656" s="57">
        <v>0</v>
      </c>
      <c r="M1656" s="57">
        <v>3.2</v>
      </c>
    </row>
    <row r="1657" s="57" customFormat="1" ht="124.2" spans="1:13">
      <c r="A1657" s="57" t="s">
        <v>7076</v>
      </c>
      <c r="B1657" s="62">
        <v>1656</v>
      </c>
      <c r="C1657" s="63" t="s">
        <v>45</v>
      </c>
      <c r="D1657" s="57" t="s">
        <v>17</v>
      </c>
      <c r="E1657" s="58" t="s">
        <v>7248</v>
      </c>
      <c r="F1657" s="58" t="s">
        <v>280</v>
      </c>
      <c r="G1657" s="58" t="s">
        <v>7600</v>
      </c>
      <c r="H1657" s="58" t="s">
        <v>3540</v>
      </c>
      <c r="I1657" s="57" t="s">
        <v>22</v>
      </c>
      <c r="J1657" s="57">
        <v>2</v>
      </c>
      <c r="K1657" s="57">
        <v>0</v>
      </c>
      <c r="M1657" s="57">
        <v>3.2</v>
      </c>
    </row>
    <row r="1658" s="57" customFormat="1" ht="151.8" spans="1:13">
      <c r="A1658" s="57" t="s">
        <v>7076</v>
      </c>
      <c r="B1658" s="62">
        <v>1657</v>
      </c>
      <c r="C1658" s="63" t="s">
        <v>45</v>
      </c>
      <c r="D1658" s="57" t="s">
        <v>17</v>
      </c>
      <c r="E1658" s="58" t="s">
        <v>7248</v>
      </c>
      <c r="F1658" s="58" t="s">
        <v>2086</v>
      </c>
      <c r="G1658" s="58" t="s">
        <v>3545</v>
      </c>
      <c r="H1658" s="58" t="s">
        <v>3546</v>
      </c>
      <c r="I1658" s="57" t="s">
        <v>22</v>
      </c>
      <c r="J1658" s="57">
        <v>8</v>
      </c>
      <c r="K1658" s="57">
        <f t="shared" ref="K1658:K1661" si="104">J1658</f>
        <v>8</v>
      </c>
      <c r="M1658" s="57">
        <v>3.1</v>
      </c>
    </row>
    <row r="1659" s="57" customFormat="1" ht="41.4" spans="1:13">
      <c r="A1659" s="57" t="s">
        <v>7076</v>
      </c>
      <c r="B1659" s="62">
        <v>1658</v>
      </c>
      <c r="C1659" s="63" t="s">
        <v>45</v>
      </c>
      <c r="D1659" s="57" t="s">
        <v>17</v>
      </c>
      <c r="E1659" s="58" t="s">
        <v>7248</v>
      </c>
      <c r="F1659" s="58" t="s">
        <v>2482</v>
      </c>
      <c r="G1659" s="58" t="s">
        <v>7601</v>
      </c>
      <c r="H1659" s="58" t="s">
        <v>32</v>
      </c>
      <c r="I1659" s="57" t="s">
        <v>22</v>
      </c>
      <c r="J1659" s="57">
        <v>26</v>
      </c>
      <c r="K1659" s="57">
        <f t="shared" si="104"/>
        <v>26</v>
      </c>
      <c r="M1659" s="57">
        <v>3.2</v>
      </c>
    </row>
    <row r="1660" s="57" customFormat="1" ht="41.4" spans="1:13">
      <c r="A1660" s="57" t="s">
        <v>7076</v>
      </c>
      <c r="B1660" s="62">
        <v>1659</v>
      </c>
      <c r="C1660" s="63" t="s">
        <v>45</v>
      </c>
      <c r="D1660" s="57" t="s">
        <v>17</v>
      </c>
      <c r="E1660" s="58" t="s">
        <v>7248</v>
      </c>
      <c r="F1660" s="58" t="s">
        <v>2482</v>
      </c>
      <c r="G1660" s="58" t="s">
        <v>7602</v>
      </c>
      <c r="H1660" s="58" t="s">
        <v>32</v>
      </c>
      <c r="I1660" s="57" t="s">
        <v>22</v>
      </c>
      <c r="J1660" s="57">
        <v>1</v>
      </c>
      <c r="K1660" s="57">
        <f t="shared" si="104"/>
        <v>1</v>
      </c>
      <c r="M1660" s="57">
        <v>3.2</v>
      </c>
    </row>
    <row r="1661" s="57" customFormat="1" ht="41.4" spans="1:13">
      <c r="A1661" s="57" t="s">
        <v>7076</v>
      </c>
      <c r="B1661" s="62">
        <v>1660</v>
      </c>
      <c r="C1661" s="63" t="s">
        <v>45</v>
      </c>
      <c r="D1661" s="57" t="s">
        <v>17</v>
      </c>
      <c r="E1661" s="58" t="s">
        <v>7248</v>
      </c>
      <c r="F1661" s="58" t="s">
        <v>2482</v>
      </c>
      <c r="G1661" s="58" t="s">
        <v>3544</v>
      </c>
      <c r="H1661" s="58" t="s">
        <v>32</v>
      </c>
      <c r="I1661" s="57" t="s">
        <v>22</v>
      </c>
      <c r="J1661" s="57">
        <v>4</v>
      </c>
      <c r="K1661" s="57">
        <f t="shared" si="104"/>
        <v>4</v>
      </c>
      <c r="L1661" s="57">
        <v>60</v>
      </c>
      <c r="M1661" s="57">
        <v>3.1</v>
      </c>
    </row>
    <row r="1662" s="57" customFormat="1" ht="55.2" spans="1:13">
      <c r="A1662" s="57" t="s">
        <v>7076</v>
      </c>
      <c r="B1662" s="62">
        <v>1661</v>
      </c>
      <c r="C1662" s="57" t="s">
        <v>16</v>
      </c>
      <c r="D1662" s="57" t="s">
        <v>449</v>
      </c>
      <c r="E1662" s="58" t="s">
        <v>7585</v>
      </c>
      <c r="F1662" s="58" t="s">
        <v>463</v>
      </c>
      <c r="G1662" s="58" t="s">
        <v>464</v>
      </c>
      <c r="H1662" s="58" t="s">
        <v>465</v>
      </c>
      <c r="I1662" s="57" t="s">
        <v>22</v>
      </c>
      <c r="J1662" s="57">
        <v>8</v>
      </c>
      <c r="K1662" s="57">
        <v>0</v>
      </c>
      <c r="L1662" s="57">
        <f t="shared" ref="L1662:L1666" si="105">J1662*12</f>
        <v>96</v>
      </c>
      <c r="M1662" s="57">
        <v>3.1</v>
      </c>
    </row>
    <row r="1663" s="57" customFormat="1" ht="55.2" spans="1:13">
      <c r="A1663" s="57" t="s">
        <v>7076</v>
      </c>
      <c r="B1663" s="62">
        <v>1662</v>
      </c>
      <c r="C1663" s="57" t="s">
        <v>16</v>
      </c>
      <c r="D1663" s="57" t="s">
        <v>449</v>
      </c>
      <c r="E1663" s="58" t="s">
        <v>7585</v>
      </c>
      <c r="F1663" s="58" t="s">
        <v>463</v>
      </c>
      <c r="G1663" s="58" t="s">
        <v>2047</v>
      </c>
      <c r="H1663" s="58" t="s">
        <v>465</v>
      </c>
      <c r="I1663" s="57" t="s">
        <v>22</v>
      </c>
      <c r="J1663" s="57">
        <v>72</v>
      </c>
      <c r="K1663" s="57">
        <v>0</v>
      </c>
      <c r="L1663" s="57">
        <f t="shared" si="105"/>
        <v>864</v>
      </c>
      <c r="M1663" s="57">
        <v>3.1</v>
      </c>
    </row>
    <row r="1664" s="57" customFormat="1" ht="55.2" spans="1:13">
      <c r="A1664" s="57" t="s">
        <v>7076</v>
      </c>
      <c r="B1664" s="62">
        <v>1663</v>
      </c>
      <c r="C1664" s="57" t="s">
        <v>16</v>
      </c>
      <c r="D1664" s="57" t="s">
        <v>449</v>
      </c>
      <c r="E1664" s="58" t="s">
        <v>7585</v>
      </c>
      <c r="F1664" s="58" t="s">
        <v>463</v>
      </c>
      <c r="G1664" s="58" t="s">
        <v>2049</v>
      </c>
      <c r="H1664" s="58" t="s">
        <v>465</v>
      </c>
      <c r="I1664" s="57" t="s">
        <v>22</v>
      </c>
      <c r="J1664" s="57">
        <v>54</v>
      </c>
      <c r="K1664" s="57">
        <v>0</v>
      </c>
      <c r="L1664" s="57">
        <f t="shared" si="105"/>
        <v>648</v>
      </c>
      <c r="M1664" s="57">
        <v>3.1</v>
      </c>
    </row>
    <row r="1665" s="57" customFormat="1" ht="55.2" spans="1:13">
      <c r="A1665" s="57" t="s">
        <v>7076</v>
      </c>
      <c r="B1665" s="62">
        <v>1664</v>
      </c>
      <c r="C1665" s="57" t="s">
        <v>16</v>
      </c>
      <c r="D1665" s="57" t="s">
        <v>449</v>
      </c>
      <c r="E1665" s="58" t="s">
        <v>7585</v>
      </c>
      <c r="F1665" s="58" t="s">
        <v>463</v>
      </c>
      <c r="G1665" s="58" t="s">
        <v>2500</v>
      </c>
      <c r="H1665" s="58" t="s">
        <v>465</v>
      </c>
      <c r="I1665" s="57" t="s">
        <v>22</v>
      </c>
      <c r="J1665" s="57">
        <v>13</v>
      </c>
      <c r="K1665" s="57">
        <v>0</v>
      </c>
      <c r="L1665" s="57">
        <f t="shared" si="105"/>
        <v>156</v>
      </c>
      <c r="M1665" s="57">
        <v>3.1</v>
      </c>
    </row>
    <row r="1666" s="57" customFormat="1" ht="55.2" spans="1:13">
      <c r="A1666" s="57" t="s">
        <v>7076</v>
      </c>
      <c r="B1666" s="62">
        <v>1665</v>
      </c>
      <c r="C1666" s="57" t="s">
        <v>16</v>
      </c>
      <c r="D1666" s="57" t="s">
        <v>449</v>
      </c>
      <c r="E1666" s="58" t="s">
        <v>7585</v>
      </c>
      <c r="F1666" s="58" t="s">
        <v>463</v>
      </c>
      <c r="G1666" s="58" t="s">
        <v>2333</v>
      </c>
      <c r="H1666" s="58" t="s">
        <v>465</v>
      </c>
      <c r="I1666" s="57" t="s">
        <v>22</v>
      </c>
      <c r="J1666" s="57">
        <v>15</v>
      </c>
      <c r="K1666" s="57">
        <v>0</v>
      </c>
      <c r="L1666" s="57">
        <f t="shared" si="105"/>
        <v>180</v>
      </c>
      <c r="M1666" s="57">
        <v>3.1</v>
      </c>
    </row>
    <row r="1667" s="57" customFormat="1" ht="27.6" spans="1:13">
      <c r="A1667" s="57" t="s">
        <v>7076</v>
      </c>
      <c r="B1667" s="62">
        <v>1666</v>
      </c>
      <c r="C1667" s="63" t="s">
        <v>45</v>
      </c>
      <c r="D1667" s="57" t="s">
        <v>17</v>
      </c>
      <c r="E1667" s="58" t="s">
        <v>7585</v>
      </c>
      <c r="F1667" s="58" t="s">
        <v>7603</v>
      </c>
      <c r="G1667" s="58" t="s">
        <v>7061</v>
      </c>
      <c r="H1667" s="58"/>
      <c r="I1667" s="57" t="s">
        <v>22</v>
      </c>
      <c r="J1667" s="59">
        <v>1</v>
      </c>
      <c r="K1667" s="57">
        <v>1</v>
      </c>
      <c r="M1667" s="57">
        <v>3.2</v>
      </c>
    </row>
    <row r="1668" s="57" customFormat="1" ht="27.6" spans="1:13">
      <c r="A1668" s="57" t="s">
        <v>7076</v>
      </c>
      <c r="B1668" s="62">
        <v>1667</v>
      </c>
      <c r="C1668" s="63" t="s">
        <v>45</v>
      </c>
      <c r="D1668" s="57" t="s">
        <v>17</v>
      </c>
      <c r="E1668" s="58" t="s">
        <v>7585</v>
      </c>
      <c r="F1668" s="58" t="s">
        <v>7603</v>
      </c>
      <c r="G1668" s="58" t="s">
        <v>2807</v>
      </c>
      <c r="H1668" s="58"/>
      <c r="I1668" s="57" t="s">
        <v>22</v>
      </c>
      <c r="J1668" s="59">
        <v>1</v>
      </c>
      <c r="K1668" s="57">
        <v>1</v>
      </c>
      <c r="M1668" s="57">
        <v>3.2</v>
      </c>
    </row>
    <row r="1669" s="57" customFormat="1" ht="27.6" spans="1:13">
      <c r="A1669" s="57" t="s">
        <v>7076</v>
      </c>
      <c r="B1669" s="62">
        <v>1668</v>
      </c>
      <c r="C1669" s="63" t="s">
        <v>45</v>
      </c>
      <c r="D1669" s="57" t="s">
        <v>17</v>
      </c>
      <c r="E1669" s="58" t="s">
        <v>7585</v>
      </c>
      <c r="F1669" s="58" t="s">
        <v>7603</v>
      </c>
      <c r="G1669" s="58" t="s">
        <v>2808</v>
      </c>
      <c r="H1669" s="58"/>
      <c r="I1669" s="57" t="s">
        <v>22</v>
      </c>
      <c r="J1669" s="59">
        <v>1</v>
      </c>
      <c r="K1669" s="57">
        <v>0</v>
      </c>
      <c r="M1669" s="57">
        <v>3.2</v>
      </c>
    </row>
    <row r="1670" s="57" customFormat="1" ht="27.6" spans="1:13">
      <c r="A1670" s="57" t="s">
        <v>7076</v>
      </c>
      <c r="B1670" s="62">
        <v>1669</v>
      </c>
      <c r="C1670" s="63" t="s">
        <v>45</v>
      </c>
      <c r="D1670" s="57" t="s">
        <v>17</v>
      </c>
      <c r="E1670" s="58" t="s">
        <v>7585</v>
      </c>
      <c r="F1670" s="58" t="s">
        <v>7603</v>
      </c>
      <c r="G1670" s="58" t="s">
        <v>2809</v>
      </c>
      <c r="H1670" s="58"/>
      <c r="I1670" s="57" t="s">
        <v>22</v>
      </c>
      <c r="J1670" s="59">
        <v>1</v>
      </c>
      <c r="K1670" s="57">
        <v>1</v>
      </c>
      <c r="M1670" s="57">
        <v>3.2</v>
      </c>
    </row>
    <row r="1671" s="57" customFormat="1" ht="27.6" spans="1:13">
      <c r="A1671" s="57" t="s">
        <v>7076</v>
      </c>
      <c r="B1671" s="62">
        <v>1670</v>
      </c>
      <c r="C1671" s="63" t="s">
        <v>45</v>
      </c>
      <c r="D1671" s="57" t="s">
        <v>17</v>
      </c>
      <c r="E1671" s="58" t="s">
        <v>7585</v>
      </c>
      <c r="F1671" s="58" t="s">
        <v>7603</v>
      </c>
      <c r="G1671" s="58" t="s">
        <v>2810</v>
      </c>
      <c r="H1671" s="58"/>
      <c r="I1671" s="57" t="s">
        <v>22</v>
      </c>
      <c r="J1671" s="59">
        <v>2</v>
      </c>
      <c r="K1671" s="57">
        <v>1</v>
      </c>
      <c r="M1671" s="57">
        <v>3.2</v>
      </c>
    </row>
    <row r="1672" s="57" customFormat="1" ht="41.4" spans="1:13">
      <c r="A1672" s="57" t="s">
        <v>7076</v>
      </c>
      <c r="B1672" s="62">
        <v>1671</v>
      </c>
      <c r="C1672" s="57" t="s">
        <v>16</v>
      </c>
      <c r="D1672" s="57" t="s">
        <v>322</v>
      </c>
      <c r="E1672" s="58" t="s">
        <v>7248</v>
      </c>
      <c r="F1672" s="58" t="s">
        <v>323</v>
      </c>
      <c r="G1672" s="58" t="s">
        <v>6877</v>
      </c>
      <c r="H1672" s="58" t="s">
        <v>2123</v>
      </c>
      <c r="I1672" s="57" t="s">
        <v>2124</v>
      </c>
      <c r="J1672" s="59">
        <v>40</v>
      </c>
      <c r="K1672" s="57">
        <v>4</v>
      </c>
      <c r="M1672" s="57">
        <v>3.2</v>
      </c>
    </row>
    <row r="1673" s="57" customFormat="1" ht="41.4" spans="1:13">
      <c r="A1673" s="57" t="s">
        <v>7076</v>
      </c>
      <c r="B1673" s="62">
        <v>1672</v>
      </c>
      <c r="C1673" s="57" t="s">
        <v>16</v>
      </c>
      <c r="D1673" s="57" t="s">
        <v>322</v>
      </c>
      <c r="E1673" s="58" t="s">
        <v>7248</v>
      </c>
      <c r="F1673" s="58" t="s">
        <v>323</v>
      </c>
      <c r="G1673" s="58" t="s">
        <v>6881</v>
      </c>
      <c r="H1673" s="58" t="s">
        <v>2123</v>
      </c>
      <c r="I1673" s="57" t="s">
        <v>2124</v>
      </c>
      <c r="J1673" s="59">
        <v>15</v>
      </c>
      <c r="K1673" s="57">
        <f t="shared" ref="K1673:K1675" si="106">J1673</f>
        <v>15</v>
      </c>
      <c r="M1673" s="57">
        <v>3.2</v>
      </c>
    </row>
    <row r="1674" s="57" customFormat="1" ht="41.4" spans="1:13">
      <c r="A1674" s="57" t="s">
        <v>7076</v>
      </c>
      <c r="B1674" s="62">
        <v>1673</v>
      </c>
      <c r="C1674" s="57" t="s">
        <v>16</v>
      </c>
      <c r="D1674" s="57" t="s">
        <v>322</v>
      </c>
      <c r="E1674" s="58" t="s">
        <v>7248</v>
      </c>
      <c r="F1674" s="58" t="s">
        <v>323</v>
      </c>
      <c r="G1674" s="58" t="s">
        <v>6884</v>
      </c>
      <c r="H1674" s="58" t="s">
        <v>2123</v>
      </c>
      <c r="I1674" s="57" t="s">
        <v>2124</v>
      </c>
      <c r="J1674" s="59">
        <v>20</v>
      </c>
      <c r="K1674" s="57">
        <f t="shared" si="106"/>
        <v>20</v>
      </c>
      <c r="M1674" s="57">
        <v>3.2</v>
      </c>
    </row>
    <row r="1675" s="57" customFormat="1" ht="41.4" spans="1:13">
      <c r="A1675" s="57" t="s">
        <v>7076</v>
      </c>
      <c r="B1675" s="62">
        <v>1674</v>
      </c>
      <c r="C1675" s="57" t="s">
        <v>16</v>
      </c>
      <c r="D1675" s="57" t="s">
        <v>322</v>
      </c>
      <c r="E1675" s="58" t="s">
        <v>7248</v>
      </c>
      <c r="F1675" s="58" t="s">
        <v>323</v>
      </c>
      <c r="G1675" s="58" t="s">
        <v>7063</v>
      </c>
      <c r="H1675" s="58" t="s">
        <v>2123</v>
      </c>
      <c r="I1675" s="57" t="s">
        <v>2124</v>
      </c>
      <c r="J1675" s="59">
        <v>20</v>
      </c>
      <c r="K1675" s="57">
        <f t="shared" si="106"/>
        <v>20</v>
      </c>
      <c r="M1675" s="57">
        <v>3.2</v>
      </c>
    </row>
    <row r="1676" s="57" customFormat="1" ht="41.4" spans="1:13">
      <c r="A1676" s="57" t="s">
        <v>7076</v>
      </c>
      <c r="B1676" s="62">
        <v>1675</v>
      </c>
      <c r="C1676" s="57" t="s">
        <v>16</v>
      </c>
      <c r="D1676" s="57" t="s">
        <v>322</v>
      </c>
      <c r="E1676" s="58" t="s">
        <v>7248</v>
      </c>
      <c r="F1676" s="58" t="s">
        <v>323</v>
      </c>
      <c r="G1676" s="58" t="s">
        <v>7062</v>
      </c>
      <c r="H1676" s="58" t="s">
        <v>2123</v>
      </c>
      <c r="I1676" s="57" t="s">
        <v>2124</v>
      </c>
      <c r="J1676" s="59">
        <v>20</v>
      </c>
      <c r="K1676" s="57">
        <v>2</v>
      </c>
      <c r="M1676" s="57">
        <v>3.2</v>
      </c>
    </row>
    <row r="1677" s="57" customFormat="1" ht="41.4" spans="1:13">
      <c r="A1677" s="57" t="s">
        <v>7076</v>
      </c>
      <c r="B1677" s="62">
        <v>1676</v>
      </c>
      <c r="C1677" s="57" t="s">
        <v>16</v>
      </c>
      <c r="D1677" s="57" t="s">
        <v>322</v>
      </c>
      <c r="E1677" s="58" t="s">
        <v>7248</v>
      </c>
      <c r="F1677" s="58" t="s">
        <v>323</v>
      </c>
      <c r="G1677" s="58" t="s">
        <v>6878</v>
      </c>
      <c r="H1677" s="58" t="s">
        <v>2123</v>
      </c>
      <c r="I1677" s="57" t="s">
        <v>2124</v>
      </c>
      <c r="J1677" s="59">
        <v>65</v>
      </c>
      <c r="K1677" s="57">
        <f t="shared" ref="K1677:K1681" si="107">J1677</f>
        <v>65</v>
      </c>
      <c r="M1677" s="57">
        <v>3.2</v>
      </c>
    </row>
    <row r="1678" s="57" customFormat="1" ht="36" spans="1:13">
      <c r="A1678" s="57" t="s">
        <v>7076</v>
      </c>
      <c r="B1678" s="62">
        <v>1677</v>
      </c>
      <c r="C1678" s="63" t="s">
        <v>45</v>
      </c>
      <c r="D1678" s="57" t="s">
        <v>322</v>
      </c>
      <c r="E1678" s="42" t="s">
        <v>7248</v>
      </c>
      <c r="F1678" s="58" t="s">
        <v>323</v>
      </c>
      <c r="G1678" s="58" t="s">
        <v>3901</v>
      </c>
      <c r="H1678" s="58" t="s">
        <v>3900</v>
      </c>
      <c r="I1678" s="57" t="s">
        <v>2124</v>
      </c>
      <c r="J1678" s="59">
        <v>380</v>
      </c>
      <c r="K1678" s="57">
        <f t="shared" si="107"/>
        <v>380</v>
      </c>
      <c r="M1678" s="57">
        <v>3.1</v>
      </c>
    </row>
    <row r="1679" s="57" customFormat="1" ht="36" spans="1:13">
      <c r="A1679" s="57" t="s">
        <v>7076</v>
      </c>
      <c r="B1679" s="62">
        <v>1678</v>
      </c>
      <c r="C1679" s="63" t="s">
        <v>45</v>
      </c>
      <c r="D1679" s="57" t="s">
        <v>322</v>
      </c>
      <c r="E1679" s="42" t="s">
        <v>7248</v>
      </c>
      <c r="F1679" s="58" t="s">
        <v>323</v>
      </c>
      <c r="G1679" s="58" t="s">
        <v>3903</v>
      </c>
      <c r="H1679" s="58" t="s">
        <v>3900</v>
      </c>
      <c r="I1679" s="57" t="s">
        <v>2124</v>
      </c>
      <c r="J1679" s="59">
        <v>510</v>
      </c>
      <c r="K1679" s="57">
        <f t="shared" si="107"/>
        <v>510</v>
      </c>
      <c r="M1679" s="57">
        <v>3.1</v>
      </c>
    </row>
    <row r="1680" s="57" customFormat="1" ht="36" spans="1:13">
      <c r="A1680" s="57" t="s">
        <v>7076</v>
      </c>
      <c r="B1680" s="62">
        <v>1679</v>
      </c>
      <c r="C1680" s="63" t="s">
        <v>45</v>
      </c>
      <c r="D1680" s="57" t="s">
        <v>322</v>
      </c>
      <c r="E1680" s="42" t="s">
        <v>7248</v>
      </c>
      <c r="F1680" s="58" t="s">
        <v>323</v>
      </c>
      <c r="G1680" s="58" t="s">
        <v>3904</v>
      </c>
      <c r="H1680" s="58" t="s">
        <v>3900</v>
      </c>
      <c r="I1680" s="57" t="s">
        <v>2124</v>
      </c>
      <c r="J1680" s="59">
        <v>30</v>
      </c>
      <c r="K1680" s="57">
        <f t="shared" si="107"/>
        <v>30</v>
      </c>
      <c r="M1680" s="57">
        <v>3.1</v>
      </c>
    </row>
    <row r="1681" s="57" customFormat="1" ht="41.4" spans="1:13">
      <c r="A1681" s="57" t="s">
        <v>7076</v>
      </c>
      <c r="B1681" s="62">
        <v>1680</v>
      </c>
      <c r="C1681" s="57" t="s">
        <v>16</v>
      </c>
      <c r="D1681" s="57" t="s">
        <v>322</v>
      </c>
      <c r="E1681" s="58" t="s">
        <v>7248</v>
      </c>
      <c r="F1681" s="58" t="s">
        <v>323</v>
      </c>
      <c r="G1681" s="58" t="s">
        <v>3158</v>
      </c>
      <c r="H1681" s="58" t="s">
        <v>7367</v>
      </c>
      <c r="I1681" s="57" t="s">
        <v>2124</v>
      </c>
      <c r="J1681" s="59">
        <v>180</v>
      </c>
      <c r="K1681" s="57">
        <f t="shared" si="107"/>
        <v>180</v>
      </c>
      <c r="M1681" s="57">
        <v>3.1</v>
      </c>
    </row>
    <row r="1682" s="57" customFormat="1" ht="41.4" spans="1:13">
      <c r="A1682" s="57" t="s">
        <v>7076</v>
      </c>
      <c r="B1682" s="62">
        <v>1681</v>
      </c>
      <c r="C1682" s="57" t="s">
        <v>16</v>
      </c>
      <c r="D1682" s="57" t="s">
        <v>53</v>
      </c>
      <c r="E1682" s="58" t="s">
        <v>7248</v>
      </c>
      <c r="F1682" s="58" t="s">
        <v>2278</v>
      </c>
      <c r="G1682" s="58" t="s">
        <v>6908</v>
      </c>
      <c r="H1682" s="58" t="s">
        <v>5146</v>
      </c>
      <c r="I1682" s="57" t="s">
        <v>22</v>
      </c>
      <c r="J1682" s="57">
        <v>1</v>
      </c>
      <c r="K1682" s="57">
        <v>0</v>
      </c>
      <c r="M1682" s="57" t="s">
        <v>473</v>
      </c>
    </row>
    <row r="1683" s="57" customFormat="1" ht="41.4" spans="1:13">
      <c r="A1683" s="57" t="s">
        <v>7076</v>
      </c>
      <c r="B1683" s="62">
        <v>1682</v>
      </c>
      <c r="C1683" s="57" t="s">
        <v>16</v>
      </c>
      <c r="D1683" s="57" t="s">
        <v>53</v>
      </c>
      <c r="E1683" s="58" t="s">
        <v>7248</v>
      </c>
      <c r="F1683" s="58" t="s">
        <v>2278</v>
      </c>
      <c r="G1683" s="58" t="s">
        <v>6907</v>
      </c>
      <c r="H1683" s="58" t="s">
        <v>5146</v>
      </c>
      <c r="I1683" s="57" t="s">
        <v>22</v>
      </c>
      <c r="J1683" s="57">
        <v>1</v>
      </c>
      <c r="K1683" s="57">
        <v>0</v>
      </c>
      <c r="M1683" s="57" t="s">
        <v>473</v>
      </c>
    </row>
    <row r="1684" s="57" customFormat="1" ht="41.4" spans="1:13">
      <c r="A1684" s="57" t="s">
        <v>7076</v>
      </c>
      <c r="B1684" s="62">
        <v>1683</v>
      </c>
      <c r="C1684" s="57" t="s">
        <v>16</v>
      </c>
      <c r="D1684" s="57" t="s">
        <v>53</v>
      </c>
      <c r="E1684" s="58" t="s">
        <v>7248</v>
      </c>
      <c r="F1684" s="58" t="s">
        <v>2278</v>
      </c>
      <c r="G1684" s="58" t="s">
        <v>6114</v>
      </c>
      <c r="H1684" s="58" t="s">
        <v>5146</v>
      </c>
      <c r="I1684" s="57" t="s">
        <v>22</v>
      </c>
      <c r="J1684" s="57">
        <v>1</v>
      </c>
      <c r="K1684" s="81">
        <v>0</v>
      </c>
      <c r="M1684" s="57" t="s">
        <v>473</v>
      </c>
    </row>
    <row r="1685" s="57" customFormat="1" ht="41.4" spans="1:13">
      <c r="A1685" s="57" t="s">
        <v>7076</v>
      </c>
      <c r="B1685" s="62">
        <v>1684</v>
      </c>
      <c r="C1685" s="57" t="s">
        <v>16</v>
      </c>
      <c r="D1685" s="57" t="s">
        <v>53</v>
      </c>
      <c r="E1685" s="58" t="s">
        <v>7248</v>
      </c>
      <c r="F1685" s="58" t="s">
        <v>2278</v>
      </c>
      <c r="G1685" s="58" t="s">
        <v>7604</v>
      </c>
      <c r="H1685" s="58" t="s">
        <v>5146</v>
      </c>
      <c r="I1685" s="57" t="s">
        <v>22</v>
      </c>
      <c r="J1685" s="57">
        <v>2</v>
      </c>
      <c r="K1685" s="81">
        <v>0</v>
      </c>
      <c r="L1685" s="57">
        <v>3</v>
      </c>
      <c r="M1685" s="57" t="s">
        <v>473</v>
      </c>
    </row>
  </sheetData>
  <dataValidations count="2">
    <dataValidation allowBlank="1" showErrorMessage="1" sqref="B1:XFD1 F2"/>
    <dataValidation type="list" allowBlank="1" sqref="I1087:I1224" errorStyle="information">
      <formula1>MTOUnit</formula1>
    </dataValidation>
  </dataValidations>
  <pageMargins left="0.75" right="0.75" top="1" bottom="1" header="0.5" footer="0.5"/>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dimension ref="A1:O856"/>
  <sheetViews>
    <sheetView topLeftCell="A229" workbookViewId="0">
      <selection activeCell="A1" sqref="$A1:$XFD1048576"/>
    </sheetView>
  </sheetViews>
  <sheetFormatPr defaultColWidth="9" defaultRowHeight="13.2"/>
  <cols>
    <col min="1" max="1" width="18.25" style="18" customWidth="1"/>
    <col min="2" max="2" width="6.88888888888889" style="19" customWidth="1"/>
    <col min="3" max="3" width="8.66666666666667" style="20" customWidth="1"/>
    <col min="4" max="4" width="10.4444444444444" style="20" customWidth="1"/>
    <col min="5" max="5" width="20.3333333333333" style="21" customWidth="1"/>
    <col min="6" max="6" width="20.3333333333333" style="22" customWidth="1"/>
    <col min="7" max="7" width="47.1018518518519" style="22" customWidth="1"/>
    <col min="8" max="8" width="40.4444444444444" style="23" customWidth="1"/>
    <col min="9" max="9" width="9.21296296296296" style="24" customWidth="1"/>
    <col min="10" max="12" width="9.10185185185185" style="25" customWidth="1"/>
    <col min="13" max="14" width="12.212962962963" style="26" customWidth="1"/>
    <col min="15" max="15" width="13.787037037037" style="27" customWidth="1"/>
    <col min="16" max="16" width="16.8055555555556" style="28" customWidth="1"/>
    <col min="17" max="17" width="15.4444444444444" style="29" customWidth="1"/>
    <col min="18" max="18" width="12.1018518518519" style="30" customWidth="1"/>
    <col min="19" max="19" width="12.6666666666667" style="30" customWidth="1"/>
    <col min="20" max="20" width="10.8888888888889" style="30" customWidth="1"/>
    <col min="21" max="21" width="16.4444444444444" style="30" customWidth="1"/>
    <col min="22" max="22" width="16.6666666666667" style="31" customWidth="1"/>
    <col min="23" max="23" width="10.1018518518519" style="32" customWidth="1"/>
    <col min="24" max="24" width="9.21296296296296" style="17" customWidth="1"/>
    <col min="25" max="25" width="16.6666666666667" style="17" customWidth="1"/>
    <col min="26" max="27" width="9" style="33"/>
    <col min="28" max="28" width="10.212962962963" style="34"/>
    <col min="29" max="16384" width="9" style="17"/>
  </cols>
  <sheetData>
    <row r="1" s="15" customFormat="1" ht="49.05" customHeight="1" spans="1:15">
      <c r="A1" s="35"/>
      <c r="B1" s="36" t="s">
        <v>1</v>
      </c>
      <c r="C1" s="37" t="s">
        <v>2</v>
      </c>
      <c r="D1" s="37" t="s">
        <v>3</v>
      </c>
      <c r="E1" s="37" t="s">
        <v>4</v>
      </c>
      <c r="F1" s="38" t="s">
        <v>49</v>
      </c>
      <c r="G1" s="22" t="s">
        <v>6</v>
      </c>
      <c r="H1" s="39" t="s">
        <v>7</v>
      </c>
      <c r="I1" s="37" t="s">
        <v>8</v>
      </c>
      <c r="J1" s="25" t="s">
        <v>9</v>
      </c>
      <c r="K1" s="25" t="s">
        <v>10</v>
      </c>
      <c r="L1" s="25" t="s">
        <v>11</v>
      </c>
      <c r="M1" s="44" t="s">
        <v>12</v>
      </c>
      <c r="N1" s="44" t="s">
        <v>13</v>
      </c>
      <c r="O1" s="45" t="s">
        <v>50</v>
      </c>
    </row>
    <row r="2" s="16" customFormat="1" ht="44" customHeight="1" spans="1:15">
      <c r="A2" s="18" t="s">
        <v>7605</v>
      </c>
      <c r="B2" s="40" t="s">
        <v>52</v>
      </c>
      <c r="C2" s="41" t="s">
        <v>16</v>
      </c>
      <c r="D2" s="41" t="s">
        <v>53</v>
      </c>
      <c r="E2" s="42" t="s">
        <v>54</v>
      </c>
      <c r="F2" s="22" t="s">
        <v>55</v>
      </c>
      <c r="G2" s="43" t="s">
        <v>7606</v>
      </c>
      <c r="H2" s="23" t="s">
        <v>1016</v>
      </c>
      <c r="I2" s="46" t="s">
        <v>22</v>
      </c>
      <c r="J2" s="25">
        <v>1</v>
      </c>
      <c r="K2" s="25">
        <f t="shared" ref="K2:K6" si="0">J2</f>
        <v>1</v>
      </c>
      <c r="L2" s="25"/>
      <c r="M2" s="47">
        <v>3.2</v>
      </c>
      <c r="N2" s="47"/>
      <c r="O2" s="22"/>
    </row>
    <row r="3" s="16" customFormat="1" ht="44" customHeight="1" spans="1:15">
      <c r="A3" s="18" t="s">
        <v>7605</v>
      </c>
      <c r="B3" s="40" t="s">
        <v>58</v>
      </c>
      <c r="C3" s="41" t="s">
        <v>16</v>
      </c>
      <c r="D3" s="41" t="s">
        <v>53</v>
      </c>
      <c r="E3" s="42" t="s">
        <v>54</v>
      </c>
      <c r="F3" s="22" t="s">
        <v>55</v>
      </c>
      <c r="G3" s="43" t="s">
        <v>7606</v>
      </c>
      <c r="H3" s="23" t="s">
        <v>1016</v>
      </c>
      <c r="I3" s="46" t="s">
        <v>22</v>
      </c>
      <c r="J3" s="25">
        <v>2</v>
      </c>
      <c r="K3" s="25">
        <f t="shared" si="0"/>
        <v>2</v>
      </c>
      <c r="L3" s="25">
        <v>1</v>
      </c>
      <c r="M3" s="47">
        <v>3.2</v>
      </c>
      <c r="N3" s="47"/>
      <c r="O3" s="22"/>
    </row>
    <row r="4" s="16" customFormat="1" ht="44" customHeight="1" spans="1:15">
      <c r="A4" s="18" t="s">
        <v>7605</v>
      </c>
      <c r="B4" s="40" t="s">
        <v>59</v>
      </c>
      <c r="C4" s="41" t="s">
        <v>16</v>
      </c>
      <c r="D4" s="41" t="s">
        <v>53</v>
      </c>
      <c r="E4" s="42" t="s">
        <v>54</v>
      </c>
      <c r="F4" s="22" t="s">
        <v>55</v>
      </c>
      <c r="G4" s="43" t="s">
        <v>7607</v>
      </c>
      <c r="H4" s="23" t="s">
        <v>1016</v>
      </c>
      <c r="I4" s="46" t="s">
        <v>22</v>
      </c>
      <c r="J4" s="25">
        <v>3</v>
      </c>
      <c r="K4" s="25">
        <f t="shared" si="0"/>
        <v>3</v>
      </c>
      <c r="L4" s="25">
        <v>3</v>
      </c>
      <c r="M4" s="47">
        <v>3.2</v>
      </c>
      <c r="N4" s="47"/>
      <c r="O4" s="22"/>
    </row>
    <row r="5" s="16" customFormat="1" ht="44" customHeight="1" spans="1:15">
      <c r="A5" s="18" t="s">
        <v>7605</v>
      </c>
      <c r="B5" s="40" t="s">
        <v>60</v>
      </c>
      <c r="C5" s="41" t="s">
        <v>16</v>
      </c>
      <c r="D5" s="41" t="s">
        <v>53</v>
      </c>
      <c r="E5" s="42" t="s">
        <v>54</v>
      </c>
      <c r="F5" s="22" t="s">
        <v>55</v>
      </c>
      <c r="G5" s="43" t="s">
        <v>7608</v>
      </c>
      <c r="H5" s="23" t="s">
        <v>1016</v>
      </c>
      <c r="I5" s="46" t="s">
        <v>22</v>
      </c>
      <c r="J5" s="25">
        <v>2</v>
      </c>
      <c r="K5" s="25">
        <f t="shared" si="0"/>
        <v>2</v>
      </c>
      <c r="L5" s="25">
        <v>1</v>
      </c>
      <c r="M5" s="47">
        <v>3.2</v>
      </c>
      <c r="N5" s="47"/>
      <c r="O5" s="22"/>
    </row>
    <row r="6" s="16" customFormat="1" ht="44" customHeight="1" spans="1:15">
      <c r="A6" s="18" t="s">
        <v>7605</v>
      </c>
      <c r="B6" s="40" t="s">
        <v>61</v>
      </c>
      <c r="C6" s="41" t="s">
        <v>16</v>
      </c>
      <c r="D6" s="41" t="s">
        <v>53</v>
      </c>
      <c r="E6" s="42" t="s">
        <v>54</v>
      </c>
      <c r="F6" s="22" t="s">
        <v>55</v>
      </c>
      <c r="G6" s="43" t="s">
        <v>7607</v>
      </c>
      <c r="H6" s="23" t="s">
        <v>1016</v>
      </c>
      <c r="I6" s="46" t="s">
        <v>22</v>
      </c>
      <c r="J6" s="25">
        <v>1</v>
      </c>
      <c r="K6" s="25">
        <f t="shared" si="0"/>
        <v>1</v>
      </c>
      <c r="L6" s="25">
        <v>1</v>
      </c>
      <c r="M6" s="47">
        <v>3.2</v>
      </c>
      <c r="N6" s="47"/>
      <c r="O6" s="22"/>
    </row>
    <row r="7" s="17" customFormat="1" ht="44" customHeight="1" spans="1:15">
      <c r="A7" s="18" t="s">
        <v>7605</v>
      </c>
      <c r="B7" s="40" t="s">
        <v>63</v>
      </c>
      <c r="C7" s="41" t="s">
        <v>16</v>
      </c>
      <c r="D7" s="41" t="s">
        <v>53</v>
      </c>
      <c r="E7" s="42" t="s">
        <v>54</v>
      </c>
      <c r="F7" s="22" t="s">
        <v>55</v>
      </c>
      <c r="G7" s="43" t="s">
        <v>7609</v>
      </c>
      <c r="H7" s="23" t="s">
        <v>1016</v>
      </c>
      <c r="I7" s="46" t="s">
        <v>22</v>
      </c>
      <c r="J7" s="25">
        <v>1</v>
      </c>
      <c r="K7" s="25">
        <f>ROUNDUP(J7*0.2,0)</f>
        <v>1</v>
      </c>
      <c r="L7" s="25">
        <v>3</v>
      </c>
      <c r="M7" s="47">
        <v>3.2</v>
      </c>
      <c r="N7" s="48"/>
      <c r="O7" s="22"/>
    </row>
    <row r="8" s="17" customFormat="1" ht="44" customHeight="1" spans="1:15">
      <c r="A8" s="18" t="s">
        <v>7605</v>
      </c>
      <c r="B8" s="40" t="s">
        <v>66</v>
      </c>
      <c r="C8" s="41" t="s">
        <v>16</v>
      </c>
      <c r="D8" s="41" t="s">
        <v>53</v>
      </c>
      <c r="E8" s="42" t="s">
        <v>54</v>
      </c>
      <c r="F8" s="22" t="s">
        <v>55</v>
      </c>
      <c r="G8" s="43" t="s">
        <v>7609</v>
      </c>
      <c r="H8" s="23" t="s">
        <v>1016</v>
      </c>
      <c r="I8" s="46" t="s">
        <v>22</v>
      </c>
      <c r="J8" s="25">
        <v>3</v>
      </c>
      <c r="K8" s="25">
        <f>ROUNDUP(J8*0.2,0)</f>
        <v>1</v>
      </c>
      <c r="L8" s="25">
        <v>8</v>
      </c>
      <c r="M8" s="47">
        <v>3.2</v>
      </c>
      <c r="N8" s="48"/>
      <c r="O8" s="22"/>
    </row>
    <row r="9" s="17" customFormat="1" ht="44" customHeight="1" spans="1:15">
      <c r="A9" s="18" t="s">
        <v>7605</v>
      </c>
      <c r="B9" s="40" t="s">
        <v>68</v>
      </c>
      <c r="C9" s="41" t="s">
        <v>16</v>
      </c>
      <c r="D9" s="41" t="s">
        <v>53</v>
      </c>
      <c r="E9" s="42" t="s">
        <v>54</v>
      </c>
      <c r="F9" s="22" t="s">
        <v>55</v>
      </c>
      <c r="G9" s="43" t="s">
        <v>7606</v>
      </c>
      <c r="H9" s="23" t="s">
        <v>1016</v>
      </c>
      <c r="I9" s="46" t="s">
        <v>22</v>
      </c>
      <c r="J9" s="25">
        <v>5</v>
      </c>
      <c r="K9" s="25">
        <f t="shared" ref="K9:K12" si="1">J9</f>
        <v>5</v>
      </c>
      <c r="L9" s="25">
        <v>2</v>
      </c>
      <c r="M9" s="47">
        <v>3.2</v>
      </c>
      <c r="N9" s="48"/>
      <c r="O9" s="22"/>
    </row>
    <row r="10" s="17" customFormat="1" ht="44" customHeight="1" spans="1:15">
      <c r="A10" s="18" t="s">
        <v>7605</v>
      </c>
      <c r="B10" s="40" t="s">
        <v>71</v>
      </c>
      <c r="C10" s="41" t="s">
        <v>16</v>
      </c>
      <c r="D10" s="41" t="s">
        <v>53</v>
      </c>
      <c r="E10" s="42" t="s">
        <v>54</v>
      </c>
      <c r="F10" s="22" t="s">
        <v>55</v>
      </c>
      <c r="G10" s="22" t="s">
        <v>1394</v>
      </c>
      <c r="H10" s="23" t="s">
        <v>65</v>
      </c>
      <c r="I10" s="46" t="s">
        <v>22</v>
      </c>
      <c r="J10" s="25">
        <v>2</v>
      </c>
      <c r="K10" s="25">
        <f t="shared" si="1"/>
        <v>2</v>
      </c>
      <c r="L10" s="25"/>
      <c r="M10" s="47">
        <v>3.2</v>
      </c>
      <c r="N10" s="48"/>
      <c r="O10" s="22"/>
    </row>
    <row r="11" s="17" customFormat="1" ht="44" customHeight="1" spans="1:15">
      <c r="A11" s="18" t="s">
        <v>7605</v>
      </c>
      <c r="B11" s="40" t="s">
        <v>72</v>
      </c>
      <c r="C11" s="41" t="s">
        <v>16</v>
      </c>
      <c r="D11" s="41" t="s">
        <v>53</v>
      </c>
      <c r="E11" s="42" t="s">
        <v>54</v>
      </c>
      <c r="F11" s="22" t="s">
        <v>55</v>
      </c>
      <c r="G11" s="22" t="s">
        <v>7610</v>
      </c>
      <c r="H11" s="23" t="s">
        <v>7611</v>
      </c>
      <c r="I11" s="46" t="s">
        <v>22</v>
      </c>
      <c r="J11" s="25">
        <v>2</v>
      </c>
      <c r="K11" s="25">
        <v>0</v>
      </c>
      <c r="L11" s="25">
        <v>52</v>
      </c>
      <c r="M11" s="47">
        <v>3.2</v>
      </c>
      <c r="N11" s="48"/>
      <c r="O11" s="22"/>
    </row>
    <row r="12" s="17" customFormat="1" ht="44" customHeight="1" spans="1:15">
      <c r="A12" s="18" t="s">
        <v>7605</v>
      </c>
      <c r="B12" s="40" t="s">
        <v>73</v>
      </c>
      <c r="C12" s="41" t="s">
        <v>16</v>
      </c>
      <c r="D12" s="41" t="s">
        <v>53</v>
      </c>
      <c r="E12" s="42" t="s">
        <v>54</v>
      </c>
      <c r="F12" s="22" t="s">
        <v>55</v>
      </c>
      <c r="G12" s="22" t="s">
        <v>1394</v>
      </c>
      <c r="H12" s="23" t="s">
        <v>65</v>
      </c>
      <c r="I12" s="46" t="s">
        <v>22</v>
      </c>
      <c r="J12" s="25">
        <v>2</v>
      </c>
      <c r="K12" s="25">
        <f t="shared" si="1"/>
        <v>2</v>
      </c>
      <c r="L12" s="25"/>
      <c r="M12" s="47">
        <v>3.2</v>
      </c>
      <c r="N12" s="48"/>
      <c r="O12" s="22"/>
    </row>
    <row r="13" s="17" customFormat="1" ht="44" customHeight="1" spans="1:15">
      <c r="A13" s="18" t="s">
        <v>7605</v>
      </c>
      <c r="B13" s="40" t="s">
        <v>75</v>
      </c>
      <c r="C13" s="41" t="s">
        <v>16</v>
      </c>
      <c r="D13" s="41" t="s">
        <v>53</v>
      </c>
      <c r="E13" s="42" t="s">
        <v>54</v>
      </c>
      <c r="F13" s="22" t="s">
        <v>55</v>
      </c>
      <c r="G13" s="22" t="s">
        <v>7610</v>
      </c>
      <c r="H13" s="23" t="s">
        <v>7611</v>
      </c>
      <c r="I13" s="46" t="s">
        <v>22</v>
      </c>
      <c r="J13" s="25">
        <v>3</v>
      </c>
      <c r="K13" s="25">
        <v>0</v>
      </c>
      <c r="L13" s="25">
        <v>77</v>
      </c>
      <c r="M13" s="47">
        <v>3.2</v>
      </c>
      <c r="N13" s="48"/>
      <c r="O13" s="22"/>
    </row>
    <row r="14" s="17" customFormat="1" ht="44" customHeight="1" spans="1:15">
      <c r="A14" s="18" t="s">
        <v>7605</v>
      </c>
      <c r="B14" s="40" t="s">
        <v>76</v>
      </c>
      <c r="C14" s="41" t="s">
        <v>16</v>
      </c>
      <c r="D14" s="41" t="s">
        <v>53</v>
      </c>
      <c r="E14" s="42" t="s">
        <v>54</v>
      </c>
      <c r="F14" s="22" t="s">
        <v>55</v>
      </c>
      <c r="G14" s="22" t="s">
        <v>7612</v>
      </c>
      <c r="H14" s="23" t="s">
        <v>7611</v>
      </c>
      <c r="I14" s="46" t="s">
        <v>22</v>
      </c>
      <c r="J14" s="25">
        <v>1</v>
      </c>
      <c r="K14" s="25">
        <v>0</v>
      </c>
      <c r="L14" s="25">
        <v>19</v>
      </c>
      <c r="M14" s="47">
        <v>3.2</v>
      </c>
      <c r="N14" s="48"/>
      <c r="O14" s="22"/>
    </row>
    <row r="15" s="17" customFormat="1" ht="44" customHeight="1" spans="1:15">
      <c r="A15" s="18" t="s">
        <v>7605</v>
      </c>
      <c r="B15" s="40" t="s">
        <v>77</v>
      </c>
      <c r="C15" s="41" t="s">
        <v>16</v>
      </c>
      <c r="D15" s="41" t="s">
        <v>53</v>
      </c>
      <c r="E15" s="42" t="s">
        <v>54</v>
      </c>
      <c r="F15" s="22" t="s">
        <v>55</v>
      </c>
      <c r="G15" s="22" t="s">
        <v>1394</v>
      </c>
      <c r="H15" s="23" t="s">
        <v>65</v>
      </c>
      <c r="I15" s="46" t="s">
        <v>22</v>
      </c>
      <c r="J15" s="25">
        <v>2</v>
      </c>
      <c r="K15" s="25">
        <f>J15</f>
        <v>2</v>
      </c>
      <c r="L15" s="25"/>
      <c r="M15" s="47">
        <v>3.2</v>
      </c>
      <c r="N15" s="48"/>
      <c r="O15" s="22"/>
    </row>
    <row r="16" s="17" customFormat="1" ht="44" customHeight="1" spans="1:15">
      <c r="A16" s="18" t="s">
        <v>7605</v>
      </c>
      <c r="B16" s="40" t="s">
        <v>78</v>
      </c>
      <c r="C16" s="41" t="s">
        <v>16</v>
      </c>
      <c r="D16" s="41" t="s">
        <v>53</v>
      </c>
      <c r="E16" s="42" t="s">
        <v>54</v>
      </c>
      <c r="F16" s="22" t="s">
        <v>55</v>
      </c>
      <c r="G16" s="22" t="s">
        <v>1394</v>
      </c>
      <c r="H16" s="23" t="s">
        <v>65</v>
      </c>
      <c r="I16" s="46" t="s">
        <v>22</v>
      </c>
      <c r="J16" s="25">
        <v>2</v>
      </c>
      <c r="K16" s="25">
        <f>J16</f>
        <v>2</v>
      </c>
      <c r="L16" s="25"/>
      <c r="M16" s="47">
        <v>3.2</v>
      </c>
      <c r="N16" s="48"/>
      <c r="O16" s="22"/>
    </row>
    <row r="17" s="17" customFormat="1" ht="44" customHeight="1" spans="1:15">
      <c r="A17" s="18" t="s">
        <v>7605</v>
      </c>
      <c r="B17" s="40" t="s">
        <v>79</v>
      </c>
      <c r="C17" s="41" t="s">
        <v>16</v>
      </c>
      <c r="D17" s="41" t="s">
        <v>53</v>
      </c>
      <c r="E17" s="42" t="s">
        <v>54</v>
      </c>
      <c r="F17" s="22" t="s">
        <v>55</v>
      </c>
      <c r="G17" s="22" t="s">
        <v>7610</v>
      </c>
      <c r="H17" s="23" t="s">
        <v>7611</v>
      </c>
      <c r="I17" s="46" t="s">
        <v>22</v>
      </c>
      <c r="J17" s="25">
        <v>3</v>
      </c>
      <c r="K17" s="25">
        <v>0</v>
      </c>
      <c r="L17" s="25">
        <v>77</v>
      </c>
      <c r="M17" s="47">
        <v>3.2</v>
      </c>
      <c r="N17" s="48"/>
      <c r="O17" s="22"/>
    </row>
    <row r="18" s="17" customFormat="1" ht="44" customHeight="1" spans="1:15">
      <c r="A18" s="18" t="s">
        <v>7605</v>
      </c>
      <c r="B18" s="40" t="s">
        <v>81</v>
      </c>
      <c r="C18" s="41" t="s">
        <v>16</v>
      </c>
      <c r="D18" s="41" t="s">
        <v>53</v>
      </c>
      <c r="E18" s="42" t="s">
        <v>54</v>
      </c>
      <c r="F18" s="22" t="s">
        <v>55</v>
      </c>
      <c r="G18" s="22" t="s">
        <v>7612</v>
      </c>
      <c r="H18" s="23" t="s">
        <v>7611</v>
      </c>
      <c r="I18" s="46" t="s">
        <v>22</v>
      </c>
      <c r="J18" s="25">
        <v>1</v>
      </c>
      <c r="K18" s="25">
        <v>0</v>
      </c>
      <c r="L18" s="25">
        <v>19</v>
      </c>
      <c r="M18" s="47">
        <v>3.2</v>
      </c>
      <c r="N18" s="48"/>
      <c r="O18" s="22"/>
    </row>
    <row r="19" s="17" customFormat="1" ht="44" customHeight="1" spans="1:15">
      <c r="A19" s="18" t="s">
        <v>7605</v>
      </c>
      <c r="B19" s="40" t="s">
        <v>82</v>
      </c>
      <c r="C19" s="41" t="s">
        <v>16</v>
      </c>
      <c r="D19" s="41" t="s">
        <v>53</v>
      </c>
      <c r="E19" s="42" t="s">
        <v>54</v>
      </c>
      <c r="F19" s="22" t="s">
        <v>55</v>
      </c>
      <c r="G19" s="22" t="s">
        <v>7613</v>
      </c>
      <c r="H19" s="23" t="s">
        <v>7611</v>
      </c>
      <c r="I19" s="46" t="s">
        <v>22</v>
      </c>
      <c r="J19" s="25">
        <v>5</v>
      </c>
      <c r="K19" s="25">
        <f t="shared" ref="K19:K21" si="2">ROUNDUP(J19*0.2,0)</f>
        <v>1</v>
      </c>
      <c r="L19" s="25">
        <v>83</v>
      </c>
      <c r="M19" s="47">
        <v>3.2</v>
      </c>
      <c r="N19" s="48"/>
      <c r="O19" s="22"/>
    </row>
    <row r="20" s="17" customFormat="1" ht="44" customHeight="1" spans="1:15">
      <c r="A20" s="18" t="s">
        <v>7605</v>
      </c>
      <c r="B20" s="40" t="s">
        <v>84</v>
      </c>
      <c r="C20" s="41" t="s">
        <v>16</v>
      </c>
      <c r="D20" s="41" t="s">
        <v>53</v>
      </c>
      <c r="E20" s="42" t="s">
        <v>54</v>
      </c>
      <c r="F20" s="22" t="s">
        <v>55</v>
      </c>
      <c r="G20" s="22" t="s">
        <v>7613</v>
      </c>
      <c r="H20" s="23" t="s">
        <v>7611</v>
      </c>
      <c r="I20" s="46" t="s">
        <v>22</v>
      </c>
      <c r="J20" s="25">
        <v>5</v>
      </c>
      <c r="K20" s="25">
        <f t="shared" si="2"/>
        <v>1</v>
      </c>
      <c r="L20" s="25">
        <v>83</v>
      </c>
      <c r="M20" s="47">
        <v>3.2</v>
      </c>
      <c r="N20" s="48"/>
      <c r="O20" s="22"/>
    </row>
    <row r="21" s="17" customFormat="1" ht="44" customHeight="1" spans="1:15">
      <c r="A21" s="18" t="s">
        <v>7605</v>
      </c>
      <c r="B21" s="40" t="s">
        <v>86</v>
      </c>
      <c r="C21" s="41" t="s">
        <v>16</v>
      </c>
      <c r="D21" s="41" t="s">
        <v>53</v>
      </c>
      <c r="E21" s="42" t="s">
        <v>54</v>
      </c>
      <c r="F21" s="22" t="s">
        <v>55</v>
      </c>
      <c r="G21" s="22" t="s">
        <v>7613</v>
      </c>
      <c r="H21" s="23" t="s">
        <v>7611</v>
      </c>
      <c r="I21" s="46" t="s">
        <v>22</v>
      </c>
      <c r="J21" s="25">
        <v>5</v>
      </c>
      <c r="K21" s="25">
        <f t="shared" si="2"/>
        <v>1</v>
      </c>
      <c r="L21" s="25">
        <v>83</v>
      </c>
      <c r="M21" s="47">
        <v>3.2</v>
      </c>
      <c r="N21" s="48"/>
      <c r="O21" s="22"/>
    </row>
    <row r="22" s="17" customFormat="1" ht="44" customHeight="1" spans="1:15">
      <c r="A22" s="18" t="s">
        <v>7605</v>
      </c>
      <c r="B22" s="40" t="s">
        <v>88</v>
      </c>
      <c r="C22" s="41" t="s">
        <v>16</v>
      </c>
      <c r="D22" s="41" t="s">
        <v>89</v>
      </c>
      <c r="E22" s="42" t="s">
        <v>54</v>
      </c>
      <c r="F22" s="22" t="s">
        <v>90</v>
      </c>
      <c r="G22" s="22" t="s">
        <v>7614</v>
      </c>
      <c r="H22" s="23" t="s">
        <v>539</v>
      </c>
      <c r="I22" s="46" t="s">
        <v>22</v>
      </c>
      <c r="J22" s="25">
        <v>1</v>
      </c>
      <c r="K22" s="25">
        <v>0</v>
      </c>
      <c r="L22" s="25">
        <v>2</v>
      </c>
      <c r="M22" s="49">
        <v>3.1</v>
      </c>
      <c r="N22" s="48"/>
      <c r="O22" s="22"/>
    </row>
    <row r="23" s="17" customFormat="1" ht="44" customHeight="1" spans="1:15">
      <c r="A23" s="18" t="s">
        <v>7605</v>
      </c>
      <c r="B23" s="40" t="s">
        <v>93</v>
      </c>
      <c r="C23" s="41" t="s">
        <v>16</v>
      </c>
      <c r="D23" s="41" t="s">
        <v>89</v>
      </c>
      <c r="E23" s="42" t="s">
        <v>54</v>
      </c>
      <c r="F23" s="22" t="s">
        <v>90</v>
      </c>
      <c r="G23" s="22" t="s">
        <v>7614</v>
      </c>
      <c r="H23" s="23" t="s">
        <v>539</v>
      </c>
      <c r="I23" s="46" t="s">
        <v>22</v>
      </c>
      <c r="J23" s="25">
        <v>1</v>
      </c>
      <c r="K23" s="25">
        <v>0</v>
      </c>
      <c r="L23" s="25">
        <v>2</v>
      </c>
      <c r="M23" s="49">
        <v>3.1</v>
      </c>
      <c r="N23" s="48"/>
      <c r="O23" s="22"/>
    </row>
    <row r="24" s="17" customFormat="1" ht="44" customHeight="1" spans="1:15">
      <c r="A24" s="18" t="s">
        <v>7605</v>
      </c>
      <c r="B24" s="40" t="s">
        <v>95</v>
      </c>
      <c r="C24" s="41" t="s">
        <v>16</v>
      </c>
      <c r="D24" s="41" t="s">
        <v>89</v>
      </c>
      <c r="E24" s="42" t="s">
        <v>54</v>
      </c>
      <c r="F24" s="22" t="s">
        <v>90</v>
      </c>
      <c r="G24" s="22" t="s">
        <v>7615</v>
      </c>
      <c r="H24" s="23" t="s">
        <v>539</v>
      </c>
      <c r="I24" s="46" t="s">
        <v>22</v>
      </c>
      <c r="J24" s="25">
        <v>1</v>
      </c>
      <c r="K24" s="25">
        <v>0</v>
      </c>
      <c r="L24" s="25">
        <v>131</v>
      </c>
      <c r="M24" s="49">
        <v>3.1</v>
      </c>
      <c r="N24" s="48"/>
      <c r="O24" s="22"/>
    </row>
    <row r="25" s="17" customFormat="1" ht="44" customHeight="1" spans="1:15">
      <c r="A25" s="18" t="s">
        <v>7605</v>
      </c>
      <c r="B25" s="40" t="s">
        <v>98</v>
      </c>
      <c r="C25" s="41" t="s">
        <v>16</v>
      </c>
      <c r="D25" s="41" t="s">
        <v>89</v>
      </c>
      <c r="E25" s="42" t="s">
        <v>54</v>
      </c>
      <c r="F25" s="22" t="s">
        <v>90</v>
      </c>
      <c r="G25" s="22" t="s">
        <v>7616</v>
      </c>
      <c r="H25" s="23" t="s">
        <v>100</v>
      </c>
      <c r="I25" s="46" t="s">
        <v>22</v>
      </c>
      <c r="J25" s="25">
        <v>2</v>
      </c>
      <c r="K25" s="25">
        <v>0</v>
      </c>
      <c r="L25" s="25">
        <v>3</v>
      </c>
      <c r="M25" s="47">
        <v>3.2</v>
      </c>
      <c r="N25" s="48"/>
      <c r="O25" s="22"/>
    </row>
    <row r="26" s="17" customFormat="1" ht="44" customHeight="1" spans="1:15">
      <c r="A26" s="18" t="s">
        <v>7605</v>
      </c>
      <c r="B26" s="40" t="s">
        <v>101</v>
      </c>
      <c r="C26" s="41" t="s">
        <v>16</v>
      </c>
      <c r="D26" s="41" t="s">
        <v>89</v>
      </c>
      <c r="E26" s="42" t="s">
        <v>54</v>
      </c>
      <c r="F26" s="22" t="s">
        <v>90</v>
      </c>
      <c r="G26" s="22" t="s">
        <v>7617</v>
      </c>
      <c r="H26" s="23" t="s">
        <v>100</v>
      </c>
      <c r="I26" s="46" t="s">
        <v>22</v>
      </c>
      <c r="J26" s="25">
        <v>1</v>
      </c>
      <c r="K26" s="25">
        <v>0</v>
      </c>
      <c r="L26" s="25">
        <v>4</v>
      </c>
      <c r="M26" s="47">
        <v>3.2</v>
      </c>
      <c r="N26" s="48"/>
      <c r="O26" s="22"/>
    </row>
    <row r="27" s="17" customFormat="1" ht="44" customHeight="1" spans="1:15">
      <c r="A27" s="18" t="s">
        <v>7605</v>
      </c>
      <c r="B27" s="40" t="s">
        <v>104</v>
      </c>
      <c r="C27" s="41" t="s">
        <v>16</v>
      </c>
      <c r="D27" s="41" t="s">
        <v>89</v>
      </c>
      <c r="E27" s="42" t="s">
        <v>54</v>
      </c>
      <c r="F27" s="22" t="s">
        <v>90</v>
      </c>
      <c r="G27" s="22" t="s">
        <v>7616</v>
      </c>
      <c r="H27" s="23" t="s">
        <v>100</v>
      </c>
      <c r="I27" s="46" t="s">
        <v>22</v>
      </c>
      <c r="J27" s="25">
        <v>2</v>
      </c>
      <c r="K27" s="25">
        <v>0</v>
      </c>
      <c r="L27" s="25">
        <v>3</v>
      </c>
      <c r="M27" s="47">
        <v>3.2</v>
      </c>
      <c r="N27" s="48"/>
      <c r="O27" s="22"/>
    </row>
    <row r="28" s="17" customFormat="1" ht="44" customHeight="1" spans="1:15">
      <c r="A28" s="18" t="s">
        <v>7605</v>
      </c>
      <c r="B28" s="40" t="s">
        <v>105</v>
      </c>
      <c r="C28" s="41" t="s">
        <v>16</v>
      </c>
      <c r="D28" s="41" t="s">
        <v>89</v>
      </c>
      <c r="E28" s="42" t="s">
        <v>54</v>
      </c>
      <c r="F28" s="22" t="s">
        <v>90</v>
      </c>
      <c r="G28" s="22" t="s">
        <v>7617</v>
      </c>
      <c r="H28" s="23" t="s">
        <v>100</v>
      </c>
      <c r="I28" s="46" t="s">
        <v>22</v>
      </c>
      <c r="J28" s="25">
        <v>1</v>
      </c>
      <c r="K28" s="25">
        <v>0</v>
      </c>
      <c r="L28" s="25">
        <v>4</v>
      </c>
      <c r="M28" s="47">
        <v>3.2</v>
      </c>
      <c r="N28" s="48"/>
      <c r="O28" s="22"/>
    </row>
    <row r="29" s="17" customFormat="1" ht="44" customHeight="1" spans="1:15">
      <c r="A29" s="18" t="s">
        <v>7605</v>
      </c>
      <c r="B29" s="40" t="s">
        <v>107</v>
      </c>
      <c r="C29" s="41" t="s">
        <v>16</v>
      </c>
      <c r="D29" s="41" t="s">
        <v>89</v>
      </c>
      <c r="E29" s="42" t="s">
        <v>54</v>
      </c>
      <c r="F29" s="22" t="s">
        <v>90</v>
      </c>
      <c r="G29" s="22" t="s">
        <v>7618</v>
      </c>
      <c r="H29" s="23" t="s">
        <v>539</v>
      </c>
      <c r="I29" s="46" t="s">
        <v>22</v>
      </c>
      <c r="J29" s="25">
        <v>1</v>
      </c>
      <c r="K29" s="25">
        <v>0</v>
      </c>
      <c r="L29" s="25">
        <v>4</v>
      </c>
      <c r="M29" s="49">
        <v>3.1</v>
      </c>
      <c r="N29" s="48"/>
      <c r="O29" s="22"/>
    </row>
    <row r="30" s="17" customFormat="1" ht="44" customHeight="1" spans="1:15">
      <c r="A30" s="18" t="s">
        <v>7605</v>
      </c>
      <c r="B30" s="40" t="s">
        <v>108</v>
      </c>
      <c r="C30" s="41" t="s">
        <v>16</v>
      </c>
      <c r="D30" s="41" t="s">
        <v>89</v>
      </c>
      <c r="E30" s="42" t="s">
        <v>54</v>
      </c>
      <c r="F30" s="22" t="s">
        <v>90</v>
      </c>
      <c r="G30" s="22" t="s">
        <v>7619</v>
      </c>
      <c r="H30" s="23" t="s">
        <v>7620</v>
      </c>
      <c r="I30" s="46" t="s">
        <v>22</v>
      </c>
      <c r="J30" s="25">
        <v>1</v>
      </c>
      <c r="K30" s="25">
        <v>0</v>
      </c>
      <c r="L30" s="25">
        <v>57</v>
      </c>
      <c r="M30" s="47">
        <v>3.2</v>
      </c>
      <c r="N30" s="48"/>
      <c r="O30" s="22"/>
    </row>
    <row r="31" s="17" customFormat="1" ht="44" customHeight="1" spans="1:15">
      <c r="A31" s="18" t="s">
        <v>7605</v>
      </c>
      <c r="B31" s="40" t="s">
        <v>109</v>
      </c>
      <c r="C31" s="41" t="s">
        <v>16</v>
      </c>
      <c r="D31" s="41" t="s">
        <v>89</v>
      </c>
      <c r="E31" s="42" t="s">
        <v>54</v>
      </c>
      <c r="F31" s="22" t="s">
        <v>90</v>
      </c>
      <c r="G31" s="22" t="s">
        <v>7616</v>
      </c>
      <c r="H31" s="23" t="s">
        <v>100</v>
      </c>
      <c r="I31" s="46" t="s">
        <v>22</v>
      </c>
      <c r="J31" s="25">
        <v>2</v>
      </c>
      <c r="K31" s="25">
        <v>0</v>
      </c>
      <c r="L31" s="25">
        <v>3</v>
      </c>
      <c r="M31" s="47">
        <v>3.2</v>
      </c>
      <c r="N31" s="48"/>
      <c r="O31" s="22"/>
    </row>
    <row r="32" s="17" customFormat="1" ht="44" customHeight="1" spans="1:15">
      <c r="A32" s="18" t="s">
        <v>7605</v>
      </c>
      <c r="B32" s="40" t="s">
        <v>111</v>
      </c>
      <c r="C32" s="41" t="s">
        <v>16</v>
      </c>
      <c r="D32" s="41" t="s">
        <v>89</v>
      </c>
      <c r="E32" s="42" t="s">
        <v>54</v>
      </c>
      <c r="F32" s="22" t="s">
        <v>90</v>
      </c>
      <c r="G32" s="22" t="s">
        <v>7621</v>
      </c>
      <c r="H32" s="23" t="s">
        <v>100</v>
      </c>
      <c r="I32" s="46" t="s">
        <v>22</v>
      </c>
      <c r="J32" s="25">
        <v>1</v>
      </c>
      <c r="K32" s="25">
        <v>0</v>
      </c>
      <c r="L32" s="25">
        <v>1</v>
      </c>
      <c r="M32" s="47">
        <v>3.2</v>
      </c>
      <c r="N32" s="48"/>
      <c r="O32" s="22"/>
    </row>
    <row r="33" s="17" customFormat="1" ht="44" customHeight="1" spans="1:15">
      <c r="A33" s="18" t="s">
        <v>7605</v>
      </c>
      <c r="B33" s="40" t="s">
        <v>112</v>
      </c>
      <c r="C33" s="41" t="s">
        <v>16</v>
      </c>
      <c r="D33" s="41" t="s">
        <v>89</v>
      </c>
      <c r="E33" s="42" t="s">
        <v>54</v>
      </c>
      <c r="F33" s="22" t="s">
        <v>90</v>
      </c>
      <c r="G33" s="22" t="s">
        <v>7621</v>
      </c>
      <c r="H33" s="23" t="s">
        <v>100</v>
      </c>
      <c r="I33" s="46" t="s">
        <v>22</v>
      </c>
      <c r="J33" s="25">
        <v>1</v>
      </c>
      <c r="K33" s="25">
        <v>0</v>
      </c>
      <c r="L33" s="25">
        <v>1</v>
      </c>
      <c r="M33" s="47">
        <v>3.2</v>
      </c>
      <c r="N33" s="48"/>
      <c r="O33" s="22"/>
    </row>
    <row r="34" s="17" customFormat="1" ht="44" customHeight="1" spans="1:15">
      <c r="A34" s="18" t="s">
        <v>7605</v>
      </c>
      <c r="B34" s="40" t="s">
        <v>113</v>
      </c>
      <c r="C34" s="41" t="s">
        <v>16</v>
      </c>
      <c r="D34" s="41" t="s">
        <v>89</v>
      </c>
      <c r="E34" s="42" t="s">
        <v>54</v>
      </c>
      <c r="F34" s="22" t="s">
        <v>90</v>
      </c>
      <c r="G34" s="22" t="s">
        <v>7621</v>
      </c>
      <c r="H34" s="23" t="s">
        <v>100</v>
      </c>
      <c r="I34" s="46" t="s">
        <v>22</v>
      </c>
      <c r="J34" s="25">
        <v>1</v>
      </c>
      <c r="K34" s="25">
        <v>0</v>
      </c>
      <c r="L34" s="25">
        <v>1</v>
      </c>
      <c r="M34" s="47">
        <v>3.2</v>
      </c>
      <c r="N34" s="48"/>
      <c r="O34" s="22"/>
    </row>
    <row r="35" s="17" customFormat="1" ht="44" customHeight="1" spans="1:15">
      <c r="A35" s="18" t="s">
        <v>7605</v>
      </c>
      <c r="B35" s="40" t="s">
        <v>116</v>
      </c>
      <c r="C35" s="41" t="s">
        <v>16</v>
      </c>
      <c r="D35" s="41" t="s">
        <v>89</v>
      </c>
      <c r="E35" s="42" t="s">
        <v>54</v>
      </c>
      <c r="F35" s="22" t="s">
        <v>90</v>
      </c>
      <c r="G35" s="22" t="s">
        <v>7619</v>
      </c>
      <c r="H35" s="23" t="s">
        <v>7620</v>
      </c>
      <c r="I35" s="46" t="s">
        <v>22</v>
      </c>
      <c r="J35" s="25">
        <v>2</v>
      </c>
      <c r="K35" s="25">
        <v>0</v>
      </c>
      <c r="L35" s="25">
        <v>114</v>
      </c>
      <c r="M35" s="47">
        <v>3.2</v>
      </c>
      <c r="N35" s="48"/>
      <c r="O35" s="22"/>
    </row>
    <row r="36" s="17" customFormat="1" ht="44" customHeight="1" spans="1:15">
      <c r="A36" s="18" t="s">
        <v>7605</v>
      </c>
      <c r="B36" s="40" t="s">
        <v>117</v>
      </c>
      <c r="C36" s="41" t="s">
        <v>16</v>
      </c>
      <c r="D36" s="41" t="s">
        <v>89</v>
      </c>
      <c r="E36" s="42" t="s">
        <v>54</v>
      </c>
      <c r="F36" s="22" t="s">
        <v>114</v>
      </c>
      <c r="G36" s="22" t="s">
        <v>7622</v>
      </c>
      <c r="H36" s="23" t="s">
        <v>539</v>
      </c>
      <c r="I36" s="46" t="s">
        <v>22</v>
      </c>
      <c r="J36" s="25">
        <v>3</v>
      </c>
      <c r="K36" s="25">
        <v>0</v>
      </c>
      <c r="L36" s="25">
        <v>5</v>
      </c>
      <c r="M36" s="49">
        <v>3.1</v>
      </c>
      <c r="N36" s="48"/>
      <c r="O36" s="22"/>
    </row>
    <row r="37" s="17" customFormat="1" ht="44" customHeight="1" spans="1:15">
      <c r="A37" s="18" t="s">
        <v>7605</v>
      </c>
      <c r="B37" s="40" t="s">
        <v>118</v>
      </c>
      <c r="C37" s="41" t="s">
        <v>16</v>
      </c>
      <c r="D37" s="41" t="s">
        <v>89</v>
      </c>
      <c r="E37" s="42" t="s">
        <v>54</v>
      </c>
      <c r="F37" s="22" t="s">
        <v>114</v>
      </c>
      <c r="G37" s="22" t="s">
        <v>7623</v>
      </c>
      <c r="H37" s="23" t="s">
        <v>539</v>
      </c>
      <c r="I37" s="46" t="s">
        <v>22</v>
      </c>
      <c r="J37" s="25">
        <v>1</v>
      </c>
      <c r="K37" s="25">
        <v>0</v>
      </c>
      <c r="L37" s="25">
        <v>1</v>
      </c>
      <c r="M37" s="49">
        <v>3.1</v>
      </c>
      <c r="N37" s="48"/>
      <c r="O37" s="22"/>
    </row>
    <row r="38" s="17" customFormat="1" ht="44" customHeight="1" spans="1:15">
      <c r="A38" s="18" t="s">
        <v>7605</v>
      </c>
      <c r="B38" s="40" t="s">
        <v>120</v>
      </c>
      <c r="C38" s="41" t="s">
        <v>16</v>
      </c>
      <c r="D38" s="41" t="s">
        <v>89</v>
      </c>
      <c r="E38" s="42" t="s">
        <v>54</v>
      </c>
      <c r="F38" s="22" t="s">
        <v>114</v>
      </c>
      <c r="G38" s="22" t="s">
        <v>7624</v>
      </c>
      <c r="H38" s="23" t="s">
        <v>539</v>
      </c>
      <c r="I38" s="46" t="s">
        <v>22</v>
      </c>
      <c r="J38" s="25">
        <v>1</v>
      </c>
      <c r="K38" s="25">
        <v>0</v>
      </c>
      <c r="L38" s="25">
        <v>2</v>
      </c>
      <c r="M38" s="49">
        <v>3.1</v>
      </c>
      <c r="N38" s="48"/>
      <c r="O38" s="22"/>
    </row>
    <row r="39" s="17" customFormat="1" ht="44" customHeight="1" spans="1:15">
      <c r="A39" s="18" t="s">
        <v>7605</v>
      </c>
      <c r="B39" s="40" t="s">
        <v>122</v>
      </c>
      <c r="C39" s="41" t="s">
        <v>16</v>
      </c>
      <c r="D39" s="41" t="s">
        <v>89</v>
      </c>
      <c r="E39" s="42" t="s">
        <v>54</v>
      </c>
      <c r="F39" s="22" t="s">
        <v>114</v>
      </c>
      <c r="G39" s="22" t="s">
        <v>7625</v>
      </c>
      <c r="H39" s="23" t="s">
        <v>539</v>
      </c>
      <c r="I39" s="46" t="s">
        <v>22</v>
      </c>
      <c r="J39" s="25">
        <v>2</v>
      </c>
      <c r="K39" s="25">
        <v>0</v>
      </c>
      <c r="L39" s="25">
        <v>5</v>
      </c>
      <c r="M39" s="49">
        <v>3.1</v>
      </c>
      <c r="N39" s="48"/>
      <c r="O39" s="22"/>
    </row>
    <row r="40" s="17" customFormat="1" ht="44" customHeight="1" spans="1:15">
      <c r="A40" s="18" t="s">
        <v>7605</v>
      </c>
      <c r="B40" s="40" t="s">
        <v>123</v>
      </c>
      <c r="C40" s="41" t="s">
        <v>16</v>
      </c>
      <c r="D40" s="41" t="s">
        <v>89</v>
      </c>
      <c r="E40" s="42" t="s">
        <v>54</v>
      </c>
      <c r="F40" s="22" t="s">
        <v>114</v>
      </c>
      <c r="G40" s="22" t="s">
        <v>7626</v>
      </c>
      <c r="H40" s="23" t="s">
        <v>539</v>
      </c>
      <c r="I40" s="46" t="s">
        <v>22</v>
      </c>
      <c r="J40" s="25">
        <v>1</v>
      </c>
      <c r="K40" s="25">
        <v>0</v>
      </c>
      <c r="L40" s="25">
        <v>8</v>
      </c>
      <c r="M40" s="49">
        <v>3.1</v>
      </c>
      <c r="N40" s="48"/>
      <c r="O40" s="22"/>
    </row>
    <row r="41" s="17" customFormat="1" ht="44" customHeight="1" spans="1:15">
      <c r="A41" s="18" t="s">
        <v>7605</v>
      </c>
      <c r="B41" s="40" t="s">
        <v>124</v>
      </c>
      <c r="C41" s="41" t="s">
        <v>16</v>
      </c>
      <c r="D41" s="41" t="s">
        <v>89</v>
      </c>
      <c r="E41" s="42" t="s">
        <v>54</v>
      </c>
      <c r="F41" s="22" t="s">
        <v>114</v>
      </c>
      <c r="G41" s="22" t="s">
        <v>7623</v>
      </c>
      <c r="H41" s="23" t="s">
        <v>539</v>
      </c>
      <c r="I41" s="46" t="s">
        <v>22</v>
      </c>
      <c r="J41" s="25">
        <v>1</v>
      </c>
      <c r="K41" s="25">
        <v>0</v>
      </c>
      <c r="L41" s="25">
        <v>1</v>
      </c>
      <c r="M41" s="49">
        <v>3.1</v>
      </c>
      <c r="N41" s="48"/>
      <c r="O41" s="22"/>
    </row>
    <row r="42" s="17" customFormat="1" ht="44" customHeight="1" spans="1:15">
      <c r="A42" s="18" t="s">
        <v>7605</v>
      </c>
      <c r="B42" s="40" t="s">
        <v>126</v>
      </c>
      <c r="C42" s="41" t="s">
        <v>16</v>
      </c>
      <c r="D42" s="41" t="s">
        <v>89</v>
      </c>
      <c r="E42" s="42" t="s">
        <v>54</v>
      </c>
      <c r="F42" s="22" t="s">
        <v>114</v>
      </c>
      <c r="G42" s="22" t="s">
        <v>7624</v>
      </c>
      <c r="H42" s="23" t="s">
        <v>539</v>
      </c>
      <c r="I42" s="46" t="s">
        <v>22</v>
      </c>
      <c r="J42" s="25">
        <v>1</v>
      </c>
      <c r="K42" s="25">
        <v>0</v>
      </c>
      <c r="L42" s="25">
        <v>2</v>
      </c>
      <c r="M42" s="49">
        <v>3.1</v>
      </c>
      <c r="N42" s="48"/>
      <c r="O42" s="22"/>
    </row>
    <row r="43" s="17" customFormat="1" ht="44" customHeight="1" spans="1:15">
      <c r="A43" s="18" t="s">
        <v>7605</v>
      </c>
      <c r="B43" s="40" t="s">
        <v>127</v>
      </c>
      <c r="C43" s="41" t="s">
        <v>16</v>
      </c>
      <c r="D43" s="41" t="s">
        <v>89</v>
      </c>
      <c r="E43" s="42" t="s">
        <v>54</v>
      </c>
      <c r="F43" s="22" t="s">
        <v>114</v>
      </c>
      <c r="G43" s="22" t="s">
        <v>7625</v>
      </c>
      <c r="H43" s="23" t="s">
        <v>539</v>
      </c>
      <c r="I43" s="46" t="s">
        <v>22</v>
      </c>
      <c r="J43" s="25">
        <v>2</v>
      </c>
      <c r="K43" s="25">
        <v>0</v>
      </c>
      <c r="L43" s="25">
        <v>5</v>
      </c>
      <c r="M43" s="49">
        <v>3.1</v>
      </c>
      <c r="N43" s="48"/>
      <c r="O43" s="22"/>
    </row>
    <row r="44" s="17" customFormat="1" ht="44" customHeight="1" spans="1:15">
      <c r="A44" s="18" t="s">
        <v>7605</v>
      </c>
      <c r="B44" s="40" t="s">
        <v>129</v>
      </c>
      <c r="C44" s="41" t="s">
        <v>16</v>
      </c>
      <c r="D44" s="41" t="s">
        <v>89</v>
      </c>
      <c r="E44" s="42" t="s">
        <v>54</v>
      </c>
      <c r="F44" s="22" t="s">
        <v>114</v>
      </c>
      <c r="G44" s="22" t="s">
        <v>7627</v>
      </c>
      <c r="H44" s="23" t="s">
        <v>539</v>
      </c>
      <c r="I44" s="46" t="s">
        <v>22</v>
      </c>
      <c r="J44" s="25">
        <v>3</v>
      </c>
      <c r="K44" s="25">
        <v>0</v>
      </c>
      <c r="L44" s="25">
        <v>16</v>
      </c>
      <c r="M44" s="49">
        <v>3.1</v>
      </c>
      <c r="N44" s="48"/>
      <c r="O44" s="22"/>
    </row>
    <row r="45" s="17" customFormat="1" ht="44" customHeight="1" spans="1:15">
      <c r="A45" s="18" t="s">
        <v>7605</v>
      </c>
      <c r="B45" s="40" t="s">
        <v>130</v>
      </c>
      <c r="C45" s="41" t="s">
        <v>16</v>
      </c>
      <c r="D45" s="41" t="s">
        <v>89</v>
      </c>
      <c r="E45" s="42" t="s">
        <v>54</v>
      </c>
      <c r="F45" s="22" t="s">
        <v>114</v>
      </c>
      <c r="G45" s="22" t="s">
        <v>7627</v>
      </c>
      <c r="H45" s="23" t="s">
        <v>539</v>
      </c>
      <c r="I45" s="46" t="s">
        <v>22</v>
      </c>
      <c r="J45" s="25">
        <v>3</v>
      </c>
      <c r="K45" s="25">
        <v>0</v>
      </c>
      <c r="L45" s="25">
        <v>16</v>
      </c>
      <c r="M45" s="49">
        <v>3.1</v>
      </c>
      <c r="N45" s="48"/>
      <c r="O45" s="22"/>
    </row>
    <row r="46" s="17" customFormat="1" ht="44" customHeight="1" spans="1:15">
      <c r="A46" s="18" t="s">
        <v>7605</v>
      </c>
      <c r="B46" s="40" t="s">
        <v>131</v>
      </c>
      <c r="C46" s="41" t="s">
        <v>16</v>
      </c>
      <c r="D46" s="41" t="s">
        <v>89</v>
      </c>
      <c r="E46" s="42" t="s">
        <v>54</v>
      </c>
      <c r="F46" s="22" t="s">
        <v>114</v>
      </c>
      <c r="G46" s="22" t="s">
        <v>7623</v>
      </c>
      <c r="H46" s="23" t="s">
        <v>539</v>
      </c>
      <c r="I46" s="46" t="s">
        <v>22</v>
      </c>
      <c r="J46" s="25">
        <v>1</v>
      </c>
      <c r="K46" s="25">
        <v>0</v>
      </c>
      <c r="L46" s="25">
        <v>1</v>
      </c>
      <c r="M46" s="49">
        <v>3.1</v>
      </c>
      <c r="N46" s="48"/>
      <c r="O46" s="22"/>
    </row>
    <row r="47" s="17" customFormat="1" ht="44" customHeight="1" spans="1:15">
      <c r="A47" s="18" t="s">
        <v>7605</v>
      </c>
      <c r="B47" s="40" t="s">
        <v>132</v>
      </c>
      <c r="C47" s="41" t="s">
        <v>16</v>
      </c>
      <c r="D47" s="41" t="s">
        <v>89</v>
      </c>
      <c r="E47" s="42" t="s">
        <v>54</v>
      </c>
      <c r="F47" s="22" t="s">
        <v>114</v>
      </c>
      <c r="G47" s="22" t="s">
        <v>7628</v>
      </c>
      <c r="H47" s="23" t="s">
        <v>539</v>
      </c>
      <c r="I47" s="46" t="s">
        <v>22</v>
      </c>
      <c r="J47" s="25">
        <v>1</v>
      </c>
      <c r="K47" s="25">
        <v>0</v>
      </c>
      <c r="L47" s="25">
        <v>84</v>
      </c>
      <c r="M47" s="49">
        <v>3.1</v>
      </c>
      <c r="N47" s="48"/>
      <c r="O47" s="22"/>
    </row>
    <row r="48" s="17" customFormat="1" ht="44" customHeight="1" spans="1:15">
      <c r="A48" s="18" t="s">
        <v>7605</v>
      </c>
      <c r="B48" s="40" t="s">
        <v>135</v>
      </c>
      <c r="C48" s="41" t="s">
        <v>16</v>
      </c>
      <c r="D48" s="41" t="s">
        <v>89</v>
      </c>
      <c r="E48" s="42" t="s">
        <v>54</v>
      </c>
      <c r="F48" s="22" t="s">
        <v>114</v>
      </c>
      <c r="G48" s="22" t="s">
        <v>7629</v>
      </c>
      <c r="H48" s="23" t="s">
        <v>539</v>
      </c>
      <c r="I48" s="46" t="s">
        <v>22</v>
      </c>
      <c r="J48" s="25">
        <v>2</v>
      </c>
      <c r="K48" s="25">
        <v>0</v>
      </c>
      <c r="L48" s="25">
        <v>82</v>
      </c>
      <c r="M48" s="49">
        <v>3.1</v>
      </c>
      <c r="N48" s="48"/>
      <c r="O48" s="22"/>
    </row>
    <row r="49" s="17" customFormat="1" ht="44" customHeight="1" spans="1:15">
      <c r="A49" s="18" t="s">
        <v>7605</v>
      </c>
      <c r="B49" s="40" t="s">
        <v>137</v>
      </c>
      <c r="C49" s="41" t="s">
        <v>16</v>
      </c>
      <c r="D49" s="41" t="s">
        <v>89</v>
      </c>
      <c r="E49" s="42" t="s">
        <v>54</v>
      </c>
      <c r="F49" s="22" t="s">
        <v>114</v>
      </c>
      <c r="G49" s="22" t="s">
        <v>7626</v>
      </c>
      <c r="H49" s="23" t="s">
        <v>539</v>
      </c>
      <c r="I49" s="46" t="s">
        <v>22</v>
      </c>
      <c r="J49" s="25">
        <v>1</v>
      </c>
      <c r="K49" s="25">
        <v>0</v>
      </c>
      <c r="L49" s="25">
        <v>8</v>
      </c>
      <c r="M49" s="49">
        <v>3.1</v>
      </c>
      <c r="N49" s="48"/>
      <c r="O49" s="22"/>
    </row>
    <row r="50" s="17" customFormat="1" ht="44" customHeight="1" spans="1:15">
      <c r="A50" s="18" t="s">
        <v>7605</v>
      </c>
      <c r="B50" s="40" t="s">
        <v>138</v>
      </c>
      <c r="C50" s="41" t="s">
        <v>16</v>
      </c>
      <c r="D50" s="41" t="s">
        <v>89</v>
      </c>
      <c r="E50" s="42" t="s">
        <v>54</v>
      </c>
      <c r="F50" s="22" t="s">
        <v>114</v>
      </c>
      <c r="G50" s="22" t="s">
        <v>7630</v>
      </c>
      <c r="H50" s="23" t="s">
        <v>100</v>
      </c>
      <c r="I50" s="46" t="s">
        <v>22</v>
      </c>
      <c r="J50" s="25">
        <v>2</v>
      </c>
      <c r="K50" s="25">
        <v>0</v>
      </c>
      <c r="L50" s="25">
        <v>3</v>
      </c>
      <c r="M50" s="47">
        <v>3.2</v>
      </c>
      <c r="N50" s="48"/>
      <c r="O50" s="22"/>
    </row>
    <row r="51" s="17" customFormat="1" ht="44" customHeight="1" spans="1:15">
      <c r="A51" s="18" t="s">
        <v>7605</v>
      </c>
      <c r="B51" s="40" t="s">
        <v>139</v>
      </c>
      <c r="C51" s="41" t="s">
        <v>16</v>
      </c>
      <c r="D51" s="41" t="s">
        <v>89</v>
      </c>
      <c r="E51" s="42" t="s">
        <v>54</v>
      </c>
      <c r="F51" s="22" t="s">
        <v>114</v>
      </c>
      <c r="G51" s="22" t="s">
        <v>7631</v>
      </c>
      <c r="H51" s="23" t="s">
        <v>100</v>
      </c>
      <c r="I51" s="46" t="s">
        <v>22</v>
      </c>
      <c r="J51" s="25">
        <v>1</v>
      </c>
      <c r="K51" s="25">
        <v>0</v>
      </c>
      <c r="L51" s="25">
        <v>2</v>
      </c>
      <c r="M51" s="47">
        <v>3.2</v>
      </c>
      <c r="N51" s="48"/>
      <c r="O51" s="22"/>
    </row>
    <row r="52" s="17" customFormat="1" ht="44" customHeight="1" spans="1:15">
      <c r="A52" s="18" t="s">
        <v>7605</v>
      </c>
      <c r="B52" s="40" t="s">
        <v>141</v>
      </c>
      <c r="C52" s="41" t="s">
        <v>16</v>
      </c>
      <c r="D52" s="41" t="s">
        <v>89</v>
      </c>
      <c r="E52" s="42" t="s">
        <v>54</v>
      </c>
      <c r="F52" s="22" t="s">
        <v>114</v>
      </c>
      <c r="G52" s="22" t="s">
        <v>7631</v>
      </c>
      <c r="H52" s="23" t="s">
        <v>100</v>
      </c>
      <c r="I52" s="46" t="s">
        <v>22</v>
      </c>
      <c r="J52" s="25">
        <v>1</v>
      </c>
      <c r="K52" s="25">
        <v>0</v>
      </c>
      <c r="L52" s="25">
        <v>2</v>
      </c>
      <c r="M52" s="47">
        <v>3.2</v>
      </c>
      <c r="N52" s="48"/>
      <c r="O52" s="22"/>
    </row>
    <row r="53" s="17" customFormat="1" ht="44" customHeight="1" spans="1:15">
      <c r="A53" s="18" t="s">
        <v>7605</v>
      </c>
      <c r="B53" s="40" t="s">
        <v>143</v>
      </c>
      <c r="C53" s="41" t="s">
        <v>16</v>
      </c>
      <c r="D53" s="41" t="s">
        <v>89</v>
      </c>
      <c r="E53" s="42" t="s">
        <v>54</v>
      </c>
      <c r="F53" s="22" t="s">
        <v>114</v>
      </c>
      <c r="G53" s="22" t="s">
        <v>7632</v>
      </c>
      <c r="H53" s="23" t="s">
        <v>7620</v>
      </c>
      <c r="I53" s="46" t="s">
        <v>22</v>
      </c>
      <c r="J53" s="25">
        <v>1</v>
      </c>
      <c r="K53" s="25">
        <v>0</v>
      </c>
      <c r="L53" s="25">
        <v>30.75</v>
      </c>
      <c r="M53" s="47">
        <v>3.2</v>
      </c>
      <c r="N53" s="48"/>
      <c r="O53" s="22"/>
    </row>
    <row r="54" s="17" customFormat="1" ht="44" customHeight="1" spans="1:15">
      <c r="A54" s="18" t="s">
        <v>7605</v>
      </c>
      <c r="B54" s="40" t="s">
        <v>145</v>
      </c>
      <c r="C54" s="41" t="s">
        <v>16</v>
      </c>
      <c r="D54" s="41" t="s">
        <v>89</v>
      </c>
      <c r="E54" s="42" t="s">
        <v>54</v>
      </c>
      <c r="F54" s="22" t="s">
        <v>114</v>
      </c>
      <c r="G54" s="22" t="s">
        <v>7633</v>
      </c>
      <c r="H54" s="23" t="s">
        <v>7620</v>
      </c>
      <c r="I54" s="46" t="s">
        <v>22</v>
      </c>
      <c r="J54" s="25">
        <v>2</v>
      </c>
      <c r="K54" s="25">
        <v>0</v>
      </c>
      <c r="L54" s="25">
        <v>88.3</v>
      </c>
      <c r="M54" s="47">
        <v>3.2</v>
      </c>
      <c r="N54" s="48"/>
      <c r="O54" s="22"/>
    </row>
    <row r="55" s="17" customFormat="1" ht="44" customHeight="1" spans="1:15">
      <c r="A55" s="18" t="s">
        <v>7605</v>
      </c>
      <c r="B55" s="40" t="s">
        <v>146</v>
      </c>
      <c r="C55" s="41" t="s">
        <v>16</v>
      </c>
      <c r="D55" s="41" t="s">
        <v>89</v>
      </c>
      <c r="E55" s="42" t="s">
        <v>54</v>
      </c>
      <c r="F55" s="22" t="s">
        <v>114</v>
      </c>
      <c r="G55" s="22" t="s">
        <v>7626</v>
      </c>
      <c r="H55" s="23" t="s">
        <v>539</v>
      </c>
      <c r="I55" s="46" t="s">
        <v>22</v>
      </c>
      <c r="J55" s="25">
        <v>1</v>
      </c>
      <c r="K55" s="25">
        <v>0</v>
      </c>
      <c r="L55" s="25">
        <v>8</v>
      </c>
      <c r="M55" s="49">
        <v>3.1</v>
      </c>
      <c r="N55" s="48"/>
      <c r="O55" s="22"/>
    </row>
    <row r="56" s="17" customFormat="1" ht="44" customHeight="1" spans="1:15">
      <c r="A56" s="18" t="s">
        <v>7605</v>
      </c>
      <c r="B56" s="40" t="s">
        <v>147</v>
      </c>
      <c r="C56" s="41" t="s">
        <v>16</v>
      </c>
      <c r="D56" s="41" t="s">
        <v>89</v>
      </c>
      <c r="E56" s="42" t="s">
        <v>54</v>
      </c>
      <c r="F56" s="22" t="s">
        <v>114</v>
      </c>
      <c r="G56" s="22" t="s">
        <v>7631</v>
      </c>
      <c r="H56" s="23" t="s">
        <v>100</v>
      </c>
      <c r="I56" s="46" t="s">
        <v>22</v>
      </c>
      <c r="J56" s="25">
        <v>1</v>
      </c>
      <c r="K56" s="25">
        <v>0</v>
      </c>
      <c r="L56" s="25">
        <v>2</v>
      </c>
      <c r="M56" s="47">
        <v>3.2</v>
      </c>
      <c r="N56" s="48"/>
      <c r="O56" s="22"/>
    </row>
    <row r="57" s="17" customFormat="1" ht="44" customHeight="1" spans="1:15">
      <c r="A57" s="18" t="s">
        <v>7605</v>
      </c>
      <c r="B57" s="40" t="s">
        <v>148</v>
      </c>
      <c r="C57" s="41" t="s">
        <v>16</v>
      </c>
      <c r="D57" s="41" t="s">
        <v>89</v>
      </c>
      <c r="E57" s="42" t="s">
        <v>54</v>
      </c>
      <c r="F57" s="22" t="s">
        <v>114</v>
      </c>
      <c r="G57" s="22" t="s">
        <v>7630</v>
      </c>
      <c r="H57" s="23" t="s">
        <v>100</v>
      </c>
      <c r="I57" s="46" t="s">
        <v>22</v>
      </c>
      <c r="J57" s="25">
        <v>2</v>
      </c>
      <c r="K57" s="25">
        <v>0</v>
      </c>
      <c r="L57" s="25">
        <v>3</v>
      </c>
      <c r="M57" s="47">
        <v>3.2</v>
      </c>
      <c r="N57" s="48"/>
      <c r="O57" s="22"/>
    </row>
    <row r="58" s="17" customFormat="1" ht="44" customHeight="1" spans="1:15">
      <c r="A58" s="18" t="s">
        <v>7605</v>
      </c>
      <c r="B58" s="40" t="s">
        <v>149</v>
      </c>
      <c r="C58" s="41" t="s">
        <v>16</v>
      </c>
      <c r="D58" s="41" t="s">
        <v>89</v>
      </c>
      <c r="E58" s="42" t="s">
        <v>54</v>
      </c>
      <c r="F58" s="22" t="s">
        <v>114</v>
      </c>
      <c r="G58" s="22" t="s">
        <v>7631</v>
      </c>
      <c r="H58" s="23" t="s">
        <v>100</v>
      </c>
      <c r="I58" s="46" t="s">
        <v>22</v>
      </c>
      <c r="J58" s="25">
        <v>1</v>
      </c>
      <c r="K58" s="25">
        <v>0</v>
      </c>
      <c r="L58" s="25">
        <v>2</v>
      </c>
      <c r="M58" s="47">
        <v>3.2</v>
      </c>
      <c r="N58" s="48"/>
      <c r="O58" s="22"/>
    </row>
    <row r="59" s="17" customFormat="1" ht="44" customHeight="1" spans="1:15">
      <c r="A59" s="18" t="s">
        <v>7605</v>
      </c>
      <c r="B59" s="40" t="s">
        <v>150</v>
      </c>
      <c r="C59" s="41" t="s">
        <v>16</v>
      </c>
      <c r="D59" s="41" t="s">
        <v>89</v>
      </c>
      <c r="E59" s="42" t="s">
        <v>54</v>
      </c>
      <c r="F59" s="22" t="s">
        <v>114</v>
      </c>
      <c r="G59" s="22" t="s">
        <v>7632</v>
      </c>
      <c r="H59" s="23" t="s">
        <v>7620</v>
      </c>
      <c r="I59" s="46" t="s">
        <v>22</v>
      </c>
      <c r="J59" s="25">
        <v>1</v>
      </c>
      <c r="K59" s="25">
        <v>0</v>
      </c>
      <c r="L59" s="25">
        <v>30.75</v>
      </c>
      <c r="M59" s="47">
        <v>3.2</v>
      </c>
      <c r="N59" s="48"/>
      <c r="O59" s="22"/>
    </row>
    <row r="60" s="17" customFormat="1" ht="44" customHeight="1" spans="1:15">
      <c r="A60" s="18" t="s">
        <v>7605</v>
      </c>
      <c r="B60" s="40" t="s">
        <v>152</v>
      </c>
      <c r="C60" s="41" t="s">
        <v>16</v>
      </c>
      <c r="D60" s="41" t="s">
        <v>89</v>
      </c>
      <c r="E60" s="42" t="s">
        <v>54</v>
      </c>
      <c r="F60" s="22" t="s">
        <v>114</v>
      </c>
      <c r="G60" s="22" t="s">
        <v>7633</v>
      </c>
      <c r="H60" s="23" t="s">
        <v>7620</v>
      </c>
      <c r="I60" s="46" t="s">
        <v>22</v>
      </c>
      <c r="J60" s="25">
        <v>4</v>
      </c>
      <c r="K60" s="25">
        <v>0</v>
      </c>
      <c r="L60" s="25">
        <v>176.6</v>
      </c>
      <c r="M60" s="47">
        <v>3.2</v>
      </c>
      <c r="N60" s="48"/>
      <c r="O60" s="22"/>
    </row>
    <row r="61" s="17" customFormat="1" ht="44" customHeight="1" spans="1:15">
      <c r="A61" s="18" t="s">
        <v>7605</v>
      </c>
      <c r="B61" s="40" t="s">
        <v>154</v>
      </c>
      <c r="C61" s="41" t="s">
        <v>16</v>
      </c>
      <c r="D61" s="41" t="s">
        <v>89</v>
      </c>
      <c r="E61" s="42" t="s">
        <v>54</v>
      </c>
      <c r="F61" s="22" t="s">
        <v>114</v>
      </c>
      <c r="G61" s="22" t="s">
        <v>7624</v>
      </c>
      <c r="H61" s="23" t="s">
        <v>539</v>
      </c>
      <c r="I61" s="46" t="s">
        <v>22</v>
      </c>
      <c r="J61" s="25">
        <v>1</v>
      </c>
      <c r="K61" s="25">
        <v>0</v>
      </c>
      <c r="L61" s="25">
        <v>2</v>
      </c>
      <c r="M61" s="49">
        <v>3.1</v>
      </c>
      <c r="N61" s="48"/>
      <c r="O61" s="22"/>
    </row>
    <row r="62" s="17" customFormat="1" ht="44" customHeight="1" spans="1:15">
      <c r="A62" s="18" t="s">
        <v>7605</v>
      </c>
      <c r="B62" s="40" t="s">
        <v>156</v>
      </c>
      <c r="C62" s="41" t="s">
        <v>16</v>
      </c>
      <c r="D62" s="41" t="s">
        <v>89</v>
      </c>
      <c r="E62" s="42" t="s">
        <v>54</v>
      </c>
      <c r="F62" s="22" t="s">
        <v>114</v>
      </c>
      <c r="G62" s="22" t="s">
        <v>7631</v>
      </c>
      <c r="H62" s="23" t="s">
        <v>100</v>
      </c>
      <c r="I62" s="46" t="s">
        <v>22</v>
      </c>
      <c r="J62" s="25">
        <v>2</v>
      </c>
      <c r="K62" s="25">
        <v>0</v>
      </c>
      <c r="L62" s="25">
        <v>3</v>
      </c>
      <c r="M62" s="47">
        <v>3.2</v>
      </c>
      <c r="N62" s="48"/>
      <c r="O62" s="22"/>
    </row>
    <row r="63" s="17" customFormat="1" ht="44" customHeight="1" spans="1:15">
      <c r="A63" s="18" t="s">
        <v>7605</v>
      </c>
      <c r="B63" s="40" t="s">
        <v>158</v>
      </c>
      <c r="C63" s="41" t="s">
        <v>16</v>
      </c>
      <c r="D63" s="41" t="s">
        <v>89</v>
      </c>
      <c r="E63" s="42" t="s">
        <v>54</v>
      </c>
      <c r="F63" s="22" t="s">
        <v>114</v>
      </c>
      <c r="G63" s="22" t="s">
        <v>7633</v>
      </c>
      <c r="H63" s="23" t="s">
        <v>7620</v>
      </c>
      <c r="I63" s="46" t="s">
        <v>22</v>
      </c>
      <c r="J63" s="25">
        <v>3</v>
      </c>
      <c r="K63" s="25">
        <v>0</v>
      </c>
      <c r="L63" s="25">
        <v>132.45</v>
      </c>
      <c r="M63" s="47">
        <v>3.2</v>
      </c>
      <c r="N63" s="48"/>
      <c r="O63" s="22"/>
    </row>
    <row r="64" s="17" customFormat="1" ht="44" customHeight="1" spans="1:15">
      <c r="A64" s="18" t="s">
        <v>7605</v>
      </c>
      <c r="B64" s="40" t="s">
        <v>160</v>
      </c>
      <c r="C64" s="41" t="s">
        <v>16</v>
      </c>
      <c r="D64" s="41" t="s">
        <v>89</v>
      </c>
      <c r="E64" s="42" t="s">
        <v>54</v>
      </c>
      <c r="F64" s="22" t="s">
        <v>114</v>
      </c>
      <c r="G64" s="22" t="s">
        <v>7629</v>
      </c>
      <c r="H64" s="23" t="s">
        <v>539</v>
      </c>
      <c r="I64" s="46" t="s">
        <v>22</v>
      </c>
      <c r="J64" s="25">
        <v>2</v>
      </c>
      <c r="K64" s="25">
        <v>0</v>
      </c>
      <c r="L64" s="25">
        <v>82</v>
      </c>
      <c r="M64" s="49">
        <v>3.1</v>
      </c>
      <c r="N64" s="48"/>
      <c r="O64" s="22"/>
    </row>
    <row r="65" s="17" customFormat="1" ht="44" customHeight="1" spans="1:15">
      <c r="A65" s="18" t="s">
        <v>7605</v>
      </c>
      <c r="B65" s="40" t="s">
        <v>161</v>
      </c>
      <c r="C65" s="41" t="s">
        <v>16</v>
      </c>
      <c r="D65" s="41" t="s">
        <v>89</v>
      </c>
      <c r="E65" s="42" t="s">
        <v>54</v>
      </c>
      <c r="F65" s="22" t="s">
        <v>114</v>
      </c>
      <c r="G65" s="22" t="s">
        <v>7630</v>
      </c>
      <c r="H65" s="23" t="s">
        <v>100</v>
      </c>
      <c r="I65" s="46" t="s">
        <v>22</v>
      </c>
      <c r="J65" s="25">
        <v>2</v>
      </c>
      <c r="K65" s="25">
        <v>0</v>
      </c>
      <c r="L65" s="25">
        <v>3</v>
      </c>
      <c r="M65" s="47">
        <v>3.2</v>
      </c>
      <c r="N65" s="48"/>
      <c r="O65" s="22"/>
    </row>
    <row r="66" s="17" customFormat="1" ht="44" customHeight="1" spans="1:15">
      <c r="A66" s="18" t="s">
        <v>7605</v>
      </c>
      <c r="B66" s="40" t="s">
        <v>162</v>
      </c>
      <c r="C66" s="41" t="s">
        <v>16</v>
      </c>
      <c r="D66" s="41" t="s">
        <v>89</v>
      </c>
      <c r="E66" s="42" t="s">
        <v>54</v>
      </c>
      <c r="F66" s="22" t="s">
        <v>114</v>
      </c>
      <c r="G66" s="22" t="s">
        <v>7631</v>
      </c>
      <c r="H66" s="23" t="s">
        <v>100</v>
      </c>
      <c r="I66" s="46" t="s">
        <v>22</v>
      </c>
      <c r="J66" s="25">
        <v>4</v>
      </c>
      <c r="K66" s="25">
        <v>0</v>
      </c>
      <c r="L66" s="25">
        <v>6</v>
      </c>
      <c r="M66" s="47">
        <v>3.2</v>
      </c>
      <c r="N66" s="48"/>
      <c r="O66" s="22"/>
    </row>
    <row r="67" s="17" customFormat="1" ht="44" customHeight="1" spans="1:15">
      <c r="A67" s="18" t="s">
        <v>7605</v>
      </c>
      <c r="B67" s="40" t="s">
        <v>163</v>
      </c>
      <c r="C67" s="41" t="s">
        <v>16</v>
      </c>
      <c r="D67" s="41" t="s">
        <v>89</v>
      </c>
      <c r="E67" s="42" t="s">
        <v>54</v>
      </c>
      <c r="F67" s="22" t="s">
        <v>114</v>
      </c>
      <c r="G67" s="22" t="s">
        <v>7634</v>
      </c>
      <c r="H67" s="23" t="s">
        <v>100</v>
      </c>
      <c r="I67" s="46" t="s">
        <v>22</v>
      </c>
      <c r="J67" s="25">
        <v>1</v>
      </c>
      <c r="K67" s="25">
        <v>0</v>
      </c>
      <c r="L67" s="25">
        <v>3</v>
      </c>
      <c r="M67" s="47">
        <v>3.2</v>
      </c>
      <c r="N67" s="48"/>
      <c r="O67" s="22"/>
    </row>
    <row r="68" s="17" customFormat="1" ht="44" customHeight="1" spans="1:15">
      <c r="A68" s="18" t="s">
        <v>7605</v>
      </c>
      <c r="B68" s="40" t="s">
        <v>164</v>
      </c>
      <c r="C68" s="41" t="s">
        <v>16</v>
      </c>
      <c r="D68" s="41" t="s">
        <v>89</v>
      </c>
      <c r="E68" s="42" t="s">
        <v>54</v>
      </c>
      <c r="F68" s="22" t="s">
        <v>114</v>
      </c>
      <c r="G68" s="22" t="s">
        <v>7632</v>
      </c>
      <c r="H68" s="23" t="s">
        <v>7620</v>
      </c>
      <c r="I68" s="46" t="s">
        <v>22</v>
      </c>
      <c r="J68" s="25">
        <v>1</v>
      </c>
      <c r="K68" s="25">
        <v>0</v>
      </c>
      <c r="L68" s="25">
        <v>30.75</v>
      </c>
      <c r="M68" s="47">
        <v>3.2</v>
      </c>
      <c r="N68" s="48"/>
      <c r="O68" s="22"/>
    </row>
    <row r="69" s="17" customFormat="1" ht="44" customHeight="1" spans="1:15">
      <c r="A69" s="18" t="s">
        <v>7605</v>
      </c>
      <c r="B69" s="40" t="s">
        <v>165</v>
      </c>
      <c r="C69" s="41" t="s">
        <v>16</v>
      </c>
      <c r="D69" s="41" t="s">
        <v>89</v>
      </c>
      <c r="E69" s="42" t="s">
        <v>54</v>
      </c>
      <c r="F69" s="22" t="s">
        <v>114</v>
      </c>
      <c r="G69" s="22" t="s">
        <v>7633</v>
      </c>
      <c r="H69" s="23" t="s">
        <v>7620</v>
      </c>
      <c r="I69" s="46" t="s">
        <v>22</v>
      </c>
      <c r="J69" s="25">
        <v>2</v>
      </c>
      <c r="K69" s="25">
        <v>0</v>
      </c>
      <c r="L69" s="25">
        <v>88.3</v>
      </c>
      <c r="M69" s="47">
        <v>3.2</v>
      </c>
      <c r="N69" s="48"/>
      <c r="O69" s="22"/>
    </row>
    <row r="70" s="17" customFormat="1" ht="44" customHeight="1" spans="1:15">
      <c r="A70" s="18" t="s">
        <v>7605</v>
      </c>
      <c r="B70" s="40" t="s">
        <v>166</v>
      </c>
      <c r="C70" s="41" t="s">
        <v>16</v>
      </c>
      <c r="D70" s="41" t="s">
        <v>89</v>
      </c>
      <c r="E70" s="42" t="s">
        <v>54</v>
      </c>
      <c r="F70" s="22" t="s">
        <v>114</v>
      </c>
      <c r="G70" s="22" t="s">
        <v>7631</v>
      </c>
      <c r="H70" s="23" t="s">
        <v>100</v>
      </c>
      <c r="I70" s="46" t="s">
        <v>22</v>
      </c>
      <c r="J70" s="25">
        <v>5</v>
      </c>
      <c r="K70" s="25">
        <v>0</v>
      </c>
      <c r="L70" s="25">
        <v>8</v>
      </c>
      <c r="M70" s="47">
        <v>3.2</v>
      </c>
      <c r="N70" s="48"/>
      <c r="O70" s="22"/>
    </row>
    <row r="71" s="17" customFormat="1" ht="44" customHeight="1" spans="1:15">
      <c r="A71" s="18" t="s">
        <v>7605</v>
      </c>
      <c r="B71" s="40" t="s">
        <v>168</v>
      </c>
      <c r="C71" s="41" t="s">
        <v>16</v>
      </c>
      <c r="D71" s="41" t="s">
        <v>89</v>
      </c>
      <c r="E71" s="42" t="s">
        <v>54</v>
      </c>
      <c r="F71" s="22" t="s">
        <v>114</v>
      </c>
      <c r="G71" s="22" t="s">
        <v>7632</v>
      </c>
      <c r="H71" s="23" t="s">
        <v>7620</v>
      </c>
      <c r="I71" s="46" t="s">
        <v>22</v>
      </c>
      <c r="J71" s="25">
        <v>2</v>
      </c>
      <c r="K71" s="25">
        <v>0</v>
      </c>
      <c r="L71" s="25">
        <v>61.5</v>
      </c>
      <c r="M71" s="47">
        <v>3.2</v>
      </c>
      <c r="N71" s="48"/>
      <c r="O71" s="22"/>
    </row>
    <row r="72" s="17" customFormat="1" ht="44" customHeight="1" spans="1:15">
      <c r="A72" s="18" t="s">
        <v>7605</v>
      </c>
      <c r="B72" s="40" t="s">
        <v>169</v>
      </c>
      <c r="C72" s="41" t="s">
        <v>16</v>
      </c>
      <c r="D72" s="41" t="s">
        <v>89</v>
      </c>
      <c r="E72" s="42" t="s">
        <v>54</v>
      </c>
      <c r="F72" s="22" t="s">
        <v>114</v>
      </c>
      <c r="G72" s="22" t="s">
        <v>7631</v>
      </c>
      <c r="H72" s="23" t="s">
        <v>100</v>
      </c>
      <c r="I72" s="46" t="s">
        <v>22</v>
      </c>
      <c r="J72" s="25">
        <v>5</v>
      </c>
      <c r="K72" s="25">
        <v>0</v>
      </c>
      <c r="L72" s="25">
        <v>8</v>
      </c>
      <c r="M72" s="47">
        <v>3.2</v>
      </c>
      <c r="N72" s="48"/>
      <c r="O72" s="22"/>
    </row>
    <row r="73" s="17" customFormat="1" ht="44" customHeight="1" spans="1:15">
      <c r="A73" s="18" t="s">
        <v>7605</v>
      </c>
      <c r="B73" s="40" t="s">
        <v>170</v>
      </c>
      <c r="C73" s="41" t="s">
        <v>16</v>
      </c>
      <c r="D73" s="41" t="s">
        <v>171</v>
      </c>
      <c r="E73" s="42" t="s">
        <v>54</v>
      </c>
      <c r="F73" s="22" t="s">
        <v>114</v>
      </c>
      <c r="G73" s="22" t="s">
        <v>7632</v>
      </c>
      <c r="H73" s="23" t="s">
        <v>7620</v>
      </c>
      <c r="I73" s="46" t="s">
        <v>22</v>
      </c>
      <c r="J73" s="25">
        <v>2</v>
      </c>
      <c r="K73" s="25">
        <v>0</v>
      </c>
      <c r="L73" s="25">
        <v>61.5</v>
      </c>
      <c r="M73" s="47">
        <v>3.2</v>
      </c>
      <c r="N73" s="48"/>
      <c r="O73" s="22"/>
    </row>
    <row r="74" s="17" customFormat="1" ht="44" customHeight="1" spans="1:15">
      <c r="A74" s="18" t="s">
        <v>7605</v>
      </c>
      <c r="B74" s="40" t="s">
        <v>175</v>
      </c>
      <c r="C74" s="41" t="s">
        <v>16</v>
      </c>
      <c r="D74" s="41" t="s">
        <v>171</v>
      </c>
      <c r="E74" s="42" t="s">
        <v>54</v>
      </c>
      <c r="F74" s="22" t="s">
        <v>114</v>
      </c>
      <c r="G74" s="22" t="s">
        <v>7631</v>
      </c>
      <c r="H74" s="23" t="s">
        <v>100</v>
      </c>
      <c r="I74" s="46" t="s">
        <v>22</v>
      </c>
      <c r="J74" s="25">
        <v>5</v>
      </c>
      <c r="K74" s="25">
        <v>0</v>
      </c>
      <c r="L74" s="25">
        <v>8</v>
      </c>
      <c r="M74" s="47">
        <v>3.2</v>
      </c>
      <c r="N74" s="48"/>
      <c r="O74" s="22"/>
    </row>
    <row r="75" s="17" customFormat="1" ht="44" customHeight="1" spans="1:15">
      <c r="A75" s="18" t="s">
        <v>7605</v>
      </c>
      <c r="B75" s="40" t="s">
        <v>176</v>
      </c>
      <c r="C75" s="41" t="s">
        <v>16</v>
      </c>
      <c r="D75" s="41" t="s">
        <v>171</v>
      </c>
      <c r="E75" s="42" t="s">
        <v>54</v>
      </c>
      <c r="F75" s="22" t="s">
        <v>114</v>
      </c>
      <c r="G75" s="22" t="s">
        <v>7632</v>
      </c>
      <c r="H75" s="23" t="s">
        <v>7620</v>
      </c>
      <c r="I75" s="46" t="s">
        <v>22</v>
      </c>
      <c r="J75" s="25">
        <v>2</v>
      </c>
      <c r="K75" s="25">
        <v>0</v>
      </c>
      <c r="L75" s="25">
        <v>61.5</v>
      </c>
      <c r="M75" s="47">
        <v>3.2</v>
      </c>
      <c r="N75" s="48"/>
      <c r="O75" s="22"/>
    </row>
    <row r="76" s="17" customFormat="1" ht="44" customHeight="1" spans="1:15">
      <c r="A76" s="18" t="s">
        <v>7605</v>
      </c>
      <c r="B76" s="40" t="s">
        <v>178</v>
      </c>
      <c r="C76" s="41" t="s">
        <v>16</v>
      </c>
      <c r="D76" s="41" t="s">
        <v>171</v>
      </c>
      <c r="E76" s="42" t="s">
        <v>54</v>
      </c>
      <c r="F76" s="22" t="s">
        <v>114</v>
      </c>
      <c r="G76" s="22" t="s">
        <v>7629</v>
      </c>
      <c r="H76" s="23" t="s">
        <v>539</v>
      </c>
      <c r="I76" s="46" t="s">
        <v>22</v>
      </c>
      <c r="J76" s="25">
        <v>1</v>
      </c>
      <c r="K76" s="25">
        <v>0</v>
      </c>
      <c r="L76" s="25">
        <v>41</v>
      </c>
      <c r="M76" s="49">
        <v>3.1</v>
      </c>
      <c r="N76" s="48"/>
      <c r="O76" s="22"/>
    </row>
    <row r="77" s="17" customFormat="1" ht="44" customHeight="1" spans="1:15">
      <c r="A77" s="18" t="s">
        <v>7605</v>
      </c>
      <c r="B77" s="40" t="s">
        <v>179</v>
      </c>
      <c r="C77" s="41" t="s">
        <v>16</v>
      </c>
      <c r="D77" s="41" t="s">
        <v>171</v>
      </c>
      <c r="E77" s="42" t="s">
        <v>54</v>
      </c>
      <c r="F77" s="22" t="s">
        <v>114</v>
      </c>
      <c r="G77" s="22" t="s">
        <v>7633</v>
      </c>
      <c r="H77" s="23" t="s">
        <v>7620</v>
      </c>
      <c r="I77" s="46" t="s">
        <v>22</v>
      </c>
      <c r="J77" s="25">
        <v>1</v>
      </c>
      <c r="K77" s="25">
        <v>0</v>
      </c>
      <c r="L77" s="25">
        <v>44.15</v>
      </c>
      <c r="M77" s="47">
        <v>3.2</v>
      </c>
      <c r="N77" s="48"/>
      <c r="O77" s="22"/>
    </row>
    <row r="78" s="17" customFormat="1" ht="44" customHeight="1" spans="1:15">
      <c r="A78" s="18" t="s">
        <v>7605</v>
      </c>
      <c r="B78" s="40" t="s">
        <v>181</v>
      </c>
      <c r="C78" s="41" t="s">
        <v>16</v>
      </c>
      <c r="D78" s="41" t="s">
        <v>171</v>
      </c>
      <c r="E78" s="42" t="s">
        <v>54</v>
      </c>
      <c r="F78" s="22" t="s">
        <v>172</v>
      </c>
      <c r="G78" s="22" t="s">
        <v>7635</v>
      </c>
      <c r="H78" s="23" t="s">
        <v>7636</v>
      </c>
      <c r="I78" s="46" t="s">
        <v>22</v>
      </c>
      <c r="J78" s="25">
        <v>4</v>
      </c>
      <c r="K78" s="25">
        <v>0</v>
      </c>
      <c r="L78" s="25"/>
      <c r="M78" s="49">
        <v>3.1</v>
      </c>
      <c r="N78" s="48"/>
      <c r="O78" s="22"/>
    </row>
    <row r="79" s="17" customFormat="1" ht="44" customHeight="1" spans="1:15">
      <c r="A79" s="18" t="s">
        <v>7605</v>
      </c>
      <c r="B79" s="40" t="s">
        <v>182</v>
      </c>
      <c r="C79" s="41" t="s">
        <v>16</v>
      </c>
      <c r="D79" s="41" t="s">
        <v>171</v>
      </c>
      <c r="E79" s="42" t="s">
        <v>54</v>
      </c>
      <c r="F79" s="22" t="s">
        <v>172</v>
      </c>
      <c r="G79" s="22" t="s">
        <v>7635</v>
      </c>
      <c r="H79" s="23" t="s">
        <v>7636</v>
      </c>
      <c r="I79" s="46" t="s">
        <v>22</v>
      </c>
      <c r="J79" s="25">
        <v>2</v>
      </c>
      <c r="K79" s="25">
        <v>0</v>
      </c>
      <c r="L79" s="25"/>
      <c r="M79" s="49">
        <v>3.1</v>
      </c>
      <c r="N79" s="48"/>
      <c r="O79" s="22"/>
    </row>
    <row r="80" s="17" customFormat="1" ht="44" customHeight="1" spans="1:15">
      <c r="A80" s="18" t="s">
        <v>7605</v>
      </c>
      <c r="B80" s="40" t="s">
        <v>185</v>
      </c>
      <c r="C80" s="41" t="s">
        <v>16</v>
      </c>
      <c r="D80" s="41" t="s">
        <v>171</v>
      </c>
      <c r="E80" s="42" t="s">
        <v>54</v>
      </c>
      <c r="F80" s="22" t="s">
        <v>172</v>
      </c>
      <c r="G80" s="22" t="s">
        <v>7637</v>
      </c>
      <c r="H80" s="23" t="s">
        <v>7636</v>
      </c>
      <c r="I80" s="46" t="s">
        <v>22</v>
      </c>
      <c r="J80" s="25">
        <v>1</v>
      </c>
      <c r="K80" s="25">
        <v>0</v>
      </c>
      <c r="L80" s="25"/>
      <c r="M80" s="49">
        <v>3.1</v>
      </c>
      <c r="N80" s="48"/>
      <c r="O80" s="22"/>
    </row>
    <row r="81" s="17" customFormat="1" ht="44" customHeight="1" spans="1:15">
      <c r="A81" s="18" t="s">
        <v>7605</v>
      </c>
      <c r="B81" s="40" t="s">
        <v>186</v>
      </c>
      <c r="C81" s="41" t="s">
        <v>16</v>
      </c>
      <c r="D81" s="41" t="s">
        <v>171</v>
      </c>
      <c r="E81" s="42" t="s">
        <v>54</v>
      </c>
      <c r="F81" s="22" t="s">
        <v>172</v>
      </c>
      <c r="G81" s="22" t="s">
        <v>7638</v>
      </c>
      <c r="H81" s="23" t="s">
        <v>7636</v>
      </c>
      <c r="I81" s="46" t="s">
        <v>22</v>
      </c>
      <c r="J81" s="25">
        <v>2</v>
      </c>
      <c r="K81" s="25">
        <v>0</v>
      </c>
      <c r="L81" s="25"/>
      <c r="M81" s="49">
        <v>3.1</v>
      </c>
      <c r="N81" s="48"/>
      <c r="O81" s="22"/>
    </row>
    <row r="82" s="17" customFormat="1" ht="44" customHeight="1" spans="1:15">
      <c r="A82" s="18" t="s">
        <v>7605</v>
      </c>
      <c r="B82" s="40" t="s">
        <v>189</v>
      </c>
      <c r="C82" s="41" t="s">
        <v>16</v>
      </c>
      <c r="D82" s="41" t="s">
        <v>171</v>
      </c>
      <c r="E82" s="42" t="s">
        <v>54</v>
      </c>
      <c r="F82" s="22" t="s">
        <v>172</v>
      </c>
      <c r="G82" s="22" t="s">
        <v>7638</v>
      </c>
      <c r="H82" s="23" t="s">
        <v>7636</v>
      </c>
      <c r="I82" s="46" t="s">
        <v>22</v>
      </c>
      <c r="J82" s="25">
        <v>1</v>
      </c>
      <c r="K82" s="25">
        <v>0</v>
      </c>
      <c r="L82" s="25"/>
      <c r="M82" s="49">
        <v>3.1</v>
      </c>
      <c r="N82" s="48"/>
      <c r="O82" s="22"/>
    </row>
    <row r="83" s="17" customFormat="1" ht="44" customHeight="1" spans="1:15">
      <c r="A83" s="18" t="s">
        <v>7605</v>
      </c>
      <c r="B83" s="40" t="s">
        <v>191</v>
      </c>
      <c r="C83" s="41" t="s">
        <v>16</v>
      </c>
      <c r="D83" s="41" t="s">
        <v>171</v>
      </c>
      <c r="E83" s="42" t="s">
        <v>54</v>
      </c>
      <c r="F83" s="22" t="s">
        <v>172</v>
      </c>
      <c r="G83" s="22" t="s">
        <v>7635</v>
      </c>
      <c r="H83" s="23" t="s">
        <v>7636</v>
      </c>
      <c r="I83" s="46" t="s">
        <v>22</v>
      </c>
      <c r="J83" s="25">
        <v>2</v>
      </c>
      <c r="K83" s="25">
        <v>0</v>
      </c>
      <c r="L83" s="25"/>
      <c r="M83" s="49">
        <v>3.1</v>
      </c>
      <c r="N83" s="48"/>
      <c r="O83" s="22"/>
    </row>
    <row r="84" s="17" customFormat="1" ht="44" customHeight="1" spans="1:15">
      <c r="A84" s="18" t="s">
        <v>7605</v>
      </c>
      <c r="B84" s="40" t="s">
        <v>193</v>
      </c>
      <c r="C84" s="41" t="s">
        <v>16</v>
      </c>
      <c r="D84" s="41" t="s">
        <v>171</v>
      </c>
      <c r="E84" s="42" t="s">
        <v>54</v>
      </c>
      <c r="F84" s="22" t="s">
        <v>172</v>
      </c>
      <c r="G84" s="22" t="s">
        <v>7637</v>
      </c>
      <c r="H84" s="23" t="s">
        <v>7636</v>
      </c>
      <c r="I84" s="46" t="s">
        <v>22</v>
      </c>
      <c r="J84" s="25">
        <v>1</v>
      </c>
      <c r="K84" s="25">
        <v>0</v>
      </c>
      <c r="L84" s="25"/>
      <c r="M84" s="49">
        <v>3.1</v>
      </c>
      <c r="N84" s="48"/>
      <c r="O84" s="22"/>
    </row>
    <row r="85" s="17" customFormat="1" ht="44" customHeight="1" spans="1:15">
      <c r="A85" s="18" t="s">
        <v>7605</v>
      </c>
      <c r="B85" s="40" t="s">
        <v>195</v>
      </c>
      <c r="C85" s="41" t="s">
        <v>16</v>
      </c>
      <c r="D85" s="41" t="s">
        <v>171</v>
      </c>
      <c r="E85" s="42" t="s">
        <v>54</v>
      </c>
      <c r="F85" s="22" t="s">
        <v>172</v>
      </c>
      <c r="G85" s="22" t="s">
        <v>7638</v>
      </c>
      <c r="H85" s="23" t="s">
        <v>7636</v>
      </c>
      <c r="I85" s="46" t="s">
        <v>22</v>
      </c>
      <c r="J85" s="25">
        <v>2</v>
      </c>
      <c r="K85" s="25">
        <v>0</v>
      </c>
      <c r="L85" s="25"/>
      <c r="M85" s="49">
        <v>3.1</v>
      </c>
      <c r="N85" s="48"/>
      <c r="O85" s="22"/>
    </row>
    <row r="86" s="17" customFormat="1" ht="44" customHeight="1" spans="1:15">
      <c r="A86" s="18" t="s">
        <v>7605</v>
      </c>
      <c r="B86" s="40" t="s">
        <v>197</v>
      </c>
      <c r="C86" s="41" t="s">
        <v>16</v>
      </c>
      <c r="D86" s="41" t="s">
        <v>171</v>
      </c>
      <c r="E86" s="42" t="s">
        <v>54</v>
      </c>
      <c r="F86" s="22" t="s">
        <v>172</v>
      </c>
      <c r="G86" s="22" t="s">
        <v>7639</v>
      </c>
      <c r="H86" s="23" t="s">
        <v>7636</v>
      </c>
      <c r="I86" s="46" t="s">
        <v>22</v>
      </c>
      <c r="J86" s="25">
        <v>3</v>
      </c>
      <c r="K86" s="25">
        <v>0</v>
      </c>
      <c r="L86" s="25"/>
      <c r="M86" s="49">
        <v>3.1</v>
      </c>
      <c r="N86" s="48"/>
      <c r="O86" s="22"/>
    </row>
    <row r="87" s="17" customFormat="1" ht="44" customHeight="1" spans="1:15">
      <c r="A87" s="18" t="s">
        <v>7605</v>
      </c>
      <c r="B87" s="40" t="s">
        <v>200</v>
      </c>
      <c r="C87" s="41" t="s">
        <v>16</v>
      </c>
      <c r="D87" s="41" t="s">
        <v>171</v>
      </c>
      <c r="E87" s="42" t="s">
        <v>54</v>
      </c>
      <c r="F87" s="22" t="s">
        <v>172</v>
      </c>
      <c r="G87" s="22" t="s">
        <v>7639</v>
      </c>
      <c r="H87" s="23" t="s">
        <v>7636</v>
      </c>
      <c r="I87" s="46" t="s">
        <v>22</v>
      </c>
      <c r="J87" s="25">
        <v>3</v>
      </c>
      <c r="K87" s="25">
        <v>0</v>
      </c>
      <c r="L87" s="25"/>
      <c r="M87" s="49">
        <v>3.1</v>
      </c>
      <c r="N87" s="48"/>
      <c r="O87" s="22"/>
    </row>
    <row r="88" s="17" customFormat="1" ht="44" customHeight="1" spans="1:15">
      <c r="A88" s="18" t="s">
        <v>7605</v>
      </c>
      <c r="B88" s="40" t="s">
        <v>201</v>
      </c>
      <c r="C88" s="41" t="s">
        <v>16</v>
      </c>
      <c r="D88" s="41" t="s">
        <v>171</v>
      </c>
      <c r="E88" s="42" t="s">
        <v>54</v>
      </c>
      <c r="F88" s="22" t="s">
        <v>172</v>
      </c>
      <c r="G88" s="22" t="s">
        <v>7635</v>
      </c>
      <c r="H88" s="23" t="s">
        <v>7636</v>
      </c>
      <c r="I88" s="46" t="s">
        <v>22</v>
      </c>
      <c r="J88" s="25">
        <v>1</v>
      </c>
      <c r="K88" s="25">
        <v>0</v>
      </c>
      <c r="L88" s="25"/>
      <c r="M88" s="49">
        <v>3.1</v>
      </c>
      <c r="N88" s="48"/>
      <c r="O88" s="22"/>
    </row>
    <row r="89" s="17" customFormat="1" ht="44" customHeight="1" spans="1:15">
      <c r="A89" s="18" t="s">
        <v>7605</v>
      </c>
      <c r="B89" s="40" t="s">
        <v>202</v>
      </c>
      <c r="C89" s="41" t="s">
        <v>16</v>
      </c>
      <c r="D89" s="41" t="s">
        <v>171</v>
      </c>
      <c r="E89" s="42" t="s">
        <v>54</v>
      </c>
      <c r="F89" s="22" t="s">
        <v>172</v>
      </c>
      <c r="G89" s="22" t="s">
        <v>7640</v>
      </c>
      <c r="H89" s="23" t="s">
        <v>7636</v>
      </c>
      <c r="I89" s="46" t="s">
        <v>22</v>
      </c>
      <c r="J89" s="25">
        <v>1</v>
      </c>
      <c r="K89" s="25">
        <v>0</v>
      </c>
      <c r="L89" s="25">
        <v>2</v>
      </c>
      <c r="M89" s="49">
        <v>3.1</v>
      </c>
      <c r="N89" s="48"/>
      <c r="O89" s="22"/>
    </row>
    <row r="90" s="17" customFormat="1" ht="44" customHeight="1" spans="1:15">
      <c r="A90" s="18" t="s">
        <v>7605</v>
      </c>
      <c r="B90" s="40" t="s">
        <v>205</v>
      </c>
      <c r="C90" s="41" t="s">
        <v>16</v>
      </c>
      <c r="D90" s="41" t="s">
        <v>171</v>
      </c>
      <c r="E90" s="42" t="s">
        <v>54</v>
      </c>
      <c r="F90" s="22" t="s">
        <v>172</v>
      </c>
      <c r="G90" s="22" t="s">
        <v>7641</v>
      </c>
      <c r="H90" s="23" t="s">
        <v>4130</v>
      </c>
      <c r="I90" s="46" t="s">
        <v>22</v>
      </c>
      <c r="J90" s="25">
        <v>4</v>
      </c>
      <c r="K90" s="25">
        <v>0</v>
      </c>
      <c r="L90" s="25"/>
      <c r="M90" s="49">
        <v>3.1</v>
      </c>
      <c r="N90" s="48"/>
      <c r="O90" s="22"/>
    </row>
    <row r="91" s="17" customFormat="1" ht="44" customHeight="1" spans="1:15">
      <c r="A91" s="18" t="s">
        <v>7605</v>
      </c>
      <c r="B91" s="40" t="s">
        <v>207</v>
      </c>
      <c r="C91" s="41" t="s">
        <v>16</v>
      </c>
      <c r="D91" s="41" t="s">
        <v>171</v>
      </c>
      <c r="E91" s="42" t="s">
        <v>54</v>
      </c>
      <c r="F91" s="22" t="s">
        <v>172</v>
      </c>
      <c r="G91" s="22" t="s">
        <v>7642</v>
      </c>
      <c r="H91" s="23" t="s">
        <v>4130</v>
      </c>
      <c r="I91" s="46" t="s">
        <v>22</v>
      </c>
      <c r="J91" s="25">
        <v>7</v>
      </c>
      <c r="K91" s="25">
        <v>0</v>
      </c>
      <c r="L91" s="25"/>
      <c r="M91" s="49">
        <v>3.1</v>
      </c>
      <c r="N91" s="48"/>
      <c r="O91" s="22"/>
    </row>
    <row r="92" s="17" customFormat="1" ht="44" customHeight="1" spans="1:15">
      <c r="A92" s="18" t="s">
        <v>7605</v>
      </c>
      <c r="B92" s="40" t="s">
        <v>209</v>
      </c>
      <c r="C92" s="41" t="s">
        <v>16</v>
      </c>
      <c r="D92" s="41" t="s">
        <v>171</v>
      </c>
      <c r="E92" s="42" t="s">
        <v>54</v>
      </c>
      <c r="F92" s="22" t="s">
        <v>172</v>
      </c>
      <c r="G92" s="22" t="s">
        <v>7643</v>
      </c>
      <c r="H92" s="23" t="s">
        <v>4130</v>
      </c>
      <c r="I92" s="46" t="s">
        <v>22</v>
      </c>
      <c r="J92" s="25">
        <v>1</v>
      </c>
      <c r="K92" s="25">
        <v>0</v>
      </c>
      <c r="L92" s="25"/>
      <c r="M92" s="49">
        <v>3.1</v>
      </c>
      <c r="N92" s="48"/>
      <c r="O92" s="22"/>
    </row>
    <row r="93" s="17" customFormat="1" ht="44" customHeight="1" spans="1:15">
      <c r="A93" s="18" t="s">
        <v>7605</v>
      </c>
      <c r="B93" s="40" t="s">
        <v>210</v>
      </c>
      <c r="C93" s="41" t="s">
        <v>16</v>
      </c>
      <c r="D93" s="41" t="s">
        <v>171</v>
      </c>
      <c r="E93" s="42" t="s">
        <v>54</v>
      </c>
      <c r="F93" s="22" t="s">
        <v>172</v>
      </c>
      <c r="G93" s="22" t="s">
        <v>7644</v>
      </c>
      <c r="H93" s="23" t="s">
        <v>4130</v>
      </c>
      <c r="I93" s="46" t="s">
        <v>22</v>
      </c>
      <c r="J93" s="25">
        <v>1</v>
      </c>
      <c r="K93" s="25">
        <v>0</v>
      </c>
      <c r="L93" s="25">
        <v>1</v>
      </c>
      <c r="M93" s="49">
        <v>3.1</v>
      </c>
      <c r="N93" s="48"/>
      <c r="O93" s="22"/>
    </row>
    <row r="94" s="17" customFormat="1" ht="44" customHeight="1" spans="1:15">
      <c r="A94" s="18" t="s">
        <v>7605</v>
      </c>
      <c r="B94" s="40" t="s">
        <v>211</v>
      </c>
      <c r="C94" s="41" t="s">
        <v>16</v>
      </c>
      <c r="D94" s="41" t="s">
        <v>171</v>
      </c>
      <c r="E94" s="42" t="s">
        <v>54</v>
      </c>
      <c r="F94" s="22" t="s">
        <v>172</v>
      </c>
      <c r="G94" s="22" t="s">
        <v>7645</v>
      </c>
      <c r="H94" s="23" t="s">
        <v>4130</v>
      </c>
      <c r="I94" s="46" t="s">
        <v>22</v>
      </c>
      <c r="J94" s="25">
        <v>4</v>
      </c>
      <c r="K94" s="25">
        <v>0</v>
      </c>
      <c r="L94" s="25">
        <v>5</v>
      </c>
      <c r="M94" s="49">
        <v>3.1</v>
      </c>
      <c r="N94" s="48"/>
      <c r="O94" s="22"/>
    </row>
    <row r="95" s="17" customFormat="1" ht="44" customHeight="1" spans="1:15">
      <c r="A95" s="18" t="s">
        <v>7605</v>
      </c>
      <c r="B95" s="40" t="s">
        <v>212</v>
      </c>
      <c r="C95" s="41" t="s">
        <v>16</v>
      </c>
      <c r="D95" s="41" t="s">
        <v>171</v>
      </c>
      <c r="E95" s="42" t="s">
        <v>54</v>
      </c>
      <c r="F95" s="22" t="s">
        <v>172</v>
      </c>
      <c r="G95" s="22" t="s">
        <v>7646</v>
      </c>
      <c r="H95" s="23" t="s">
        <v>4130</v>
      </c>
      <c r="I95" s="46" t="s">
        <v>22</v>
      </c>
      <c r="J95" s="25">
        <v>4</v>
      </c>
      <c r="K95" s="25">
        <v>0</v>
      </c>
      <c r="L95" s="25"/>
      <c r="M95" s="49">
        <v>3.1</v>
      </c>
      <c r="N95" s="48"/>
      <c r="O95" s="22"/>
    </row>
    <row r="96" s="17" customFormat="1" ht="44" customHeight="1" spans="1:15">
      <c r="A96" s="18" t="s">
        <v>7605</v>
      </c>
      <c r="B96" s="40" t="s">
        <v>213</v>
      </c>
      <c r="C96" s="41" t="s">
        <v>16</v>
      </c>
      <c r="D96" s="41" t="s">
        <v>171</v>
      </c>
      <c r="E96" s="42" t="s">
        <v>54</v>
      </c>
      <c r="F96" s="22" t="s">
        <v>172</v>
      </c>
      <c r="G96" s="22" t="s">
        <v>7642</v>
      </c>
      <c r="H96" s="23" t="s">
        <v>4130</v>
      </c>
      <c r="I96" s="46" t="s">
        <v>22</v>
      </c>
      <c r="J96" s="25">
        <v>7</v>
      </c>
      <c r="K96" s="25">
        <v>0</v>
      </c>
      <c r="L96" s="25"/>
      <c r="M96" s="49">
        <v>3.1</v>
      </c>
      <c r="N96" s="48"/>
      <c r="O96" s="22"/>
    </row>
    <row r="97" s="17" customFormat="1" ht="44" customHeight="1" spans="1:15">
      <c r="A97" s="18" t="s">
        <v>7605</v>
      </c>
      <c r="B97" s="40" t="s">
        <v>214</v>
      </c>
      <c r="C97" s="41" t="s">
        <v>16</v>
      </c>
      <c r="D97" s="41" t="s">
        <v>171</v>
      </c>
      <c r="E97" s="42" t="s">
        <v>54</v>
      </c>
      <c r="F97" s="22" t="s">
        <v>172</v>
      </c>
      <c r="G97" s="22" t="s">
        <v>7643</v>
      </c>
      <c r="H97" s="23" t="s">
        <v>4130</v>
      </c>
      <c r="I97" s="46" t="s">
        <v>22</v>
      </c>
      <c r="J97" s="25">
        <v>1</v>
      </c>
      <c r="K97" s="25">
        <v>0</v>
      </c>
      <c r="L97" s="25"/>
      <c r="M97" s="49">
        <v>3.1</v>
      </c>
      <c r="N97" s="48"/>
      <c r="O97" s="22"/>
    </row>
    <row r="98" s="17" customFormat="1" ht="44" customHeight="1" spans="1:15">
      <c r="A98" s="18" t="s">
        <v>7605</v>
      </c>
      <c r="B98" s="40" t="s">
        <v>216</v>
      </c>
      <c r="C98" s="41" t="s">
        <v>16</v>
      </c>
      <c r="D98" s="41" t="s">
        <v>171</v>
      </c>
      <c r="E98" s="42" t="s">
        <v>54</v>
      </c>
      <c r="F98" s="22" t="s">
        <v>172</v>
      </c>
      <c r="G98" s="22" t="s">
        <v>7644</v>
      </c>
      <c r="H98" s="23" t="s">
        <v>4130</v>
      </c>
      <c r="I98" s="46" t="s">
        <v>22</v>
      </c>
      <c r="J98" s="25">
        <v>1</v>
      </c>
      <c r="K98" s="25">
        <v>0</v>
      </c>
      <c r="L98" s="25">
        <v>1</v>
      </c>
      <c r="M98" s="49">
        <v>3.1</v>
      </c>
      <c r="N98" s="48"/>
      <c r="O98" s="22"/>
    </row>
    <row r="99" s="17" customFormat="1" ht="44" customHeight="1" spans="1:15">
      <c r="A99" s="18" t="s">
        <v>7605</v>
      </c>
      <c r="B99" s="40" t="s">
        <v>217</v>
      </c>
      <c r="C99" s="41" t="s">
        <v>16</v>
      </c>
      <c r="D99" s="41" t="s">
        <v>171</v>
      </c>
      <c r="E99" s="42" t="s">
        <v>54</v>
      </c>
      <c r="F99" s="22" t="s">
        <v>172</v>
      </c>
      <c r="G99" s="22" t="s">
        <v>7645</v>
      </c>
      <c r="H99" s="23" t="s">
        <v>4130</v>
      </c>
      <c r="I99" s="46" t="s">
        <v>22</v>
      </c>
      <c r="J99" s="25">
        <v>4</v>
      </c>
      <c r="K99" s="25">
        <v>0</v>
      </c>
      <c r="L99" s="25">
        <v>5</v>
      </c>
      <c r="M99" s="49">
        <v>3.1</v>
      </c>
      <c r="N99" s="48"/>
      <c r="O99" s="22"/>
    </row>
    <row r="100" s="17" customFormat="1" ht="44" customHeight="1" spans="1:15">
      <c r="A100" s="18" t="s">
        <v>7605</v>
      </c>
      <c r="B100" s="40" t="s">
        <v>219</v>
      </c>
      <c r="C100" s="41" t="s">
        <v>16</v>
      </c>
      <c r="D100" s="41" t="s">
        <v>171</v>
      </c>
      <c r="E100" s="42" t="s">
        <v>54</v>
      </c>
      <c r="F100" s="22" t="s">
        <v>172</v>
      </c>
      <c r="G100" s="22" t="s">
        <v>7647</v>
      </c>
      <c r="H100" s="23" t="s">
        <v>7648</v>
      </c>
      <c r="I100" s="46" t="s">
        <v>22</v>
      </c>
      <c r="J100" s="25">
        <v>2</v>
      </c>
      <c r="K100" s="25">
        <v>0</v>
      </c>
      <c r="L100" s="25"/>
      <c r="M100" s="49">
        <v>3.1</v>
      </c>
      <c r="N100" s="48"/>
      <c r="O100" s="22"/>
    </row>
    <row r="101" s="17" customFormat="1" ht="44" customHeight="1" spans="1:15">
      <c r="A101" s="18" t="s">
        <v>7605</v>
      </c>
      <c r="B101" s="40" t="s">
        <v>220</v>
      </c>
      <c r="C101" s="41" t="s">
        <v>16</v>
      </c>
      <c r="D101" s="41" t="s">
        <v>171</v>
      </c>
      <c r="E101" s="42" t="s">
        <v>54</v>
      </c>
      <c r="F101" s="22" t="s">
        <v>172</v>
      </c>
      <c r="G101" s="22" t="s">
        <v>7642</v>
      </c>
      <c r="H101" s="23" t="s">
        <v>4130</v>
      </c>
      <c r="I101" s="46" t="s">
        <v>22</v>
      </c>
      <c r="J101" s="25">
        <v>3</v>
      </c>
      <c r="K101" s="25">
        <v>0</v>
      </c>
      <c r="L101" s="25"/>
      <c r="M101" s="49">
        <v>3.1</v>
      </c>
      <c r="N101" s="48"/>
      <c r="O101" s="22"/>
    </row>
    <row r="102" s="17" customFormat="1" ht="44" customHeight="1" spans="1:15">
      <c r="A102" s="18" t="s">
        <v>7605</v>
      </c>
      <c r="B102" s="40" t="s">
        <v>222</v>
      </c>
      <c r="C102" s="41" t="s">
        <v>16</v>
      </c>
      <c r="D102" s="41" t="s">
        <v>171</v>
      </c>
      <c r="E102" s="42" t="s">
        <v>54</v>
      </c>
      <c r="F102" s="22" t="s">
        <v>172</v>
      </c>
      <c r="G102" s="22" t="s">
        <v>7645</v>
      </c>
      <c r="H102" s="23" t="s">
        <v>4130</v>
      </c>
      <c r="I102" s="46" t="s">
        <v>22</v>
      </c>
      <c r="J102" s="25">
        <v>4</v>
      </c>
      <c r="K102" s="25">
        <v>0</v>
      </c>
      <c r="L102" s="25">
        <v>5</v>
      </c>
      <c r="M102" s="49">
        <v>3.1</v>
      </c>
      <c r="N102" s="48"/>
      <c r="O102" s="22"/>
    </row>
    <row r="103" s="17" customFormat="1" ht="44" customHeight="1" spans="1:15">
      <c r="A103" s="18" t="s">
        <v>7605</v>
      </c>
      <c r="B103" s="40" t="s">
        <v>223</v>
      </c>
      <c r="C103" s="41" t="s">
        <v>16</v>
      </c>
      <c r="D103" s="41" t="s">
        <v>171</v>
      </c>
      <c r="E103" s="42" t="s">
        <v>54</v>
      </c>
      <c r="F103" s="22" t="s">
        <v>172</v>
      </c>
      <c r="G103" s="22" t="s">
        <v>7646</v>
      </c>
      <c r="H103" s="23" t="s">
        <v>4130</v>
      </c>
      <c r="I103" s="46" t="s">
        <v>22</v>
      </c>
      <c r="J103" s="25">
        <v>4</v>
      </c>
      <c r="K103" s="25">
        <v>0</v>
      </c>
      <c r="L103" s="25"/>
      <c r="M103" s="49">
        <v>3.1</v>
      </c>
      <c r="N103" s="48"/>
      <c r="O103" s="22"/>
    </row>
    <row r="104" s="17" customFormat="1" ht="44" customHeight="1" spans="1:15">
      <c r="A104" s="18" t="s">
        <v>7605</v>
      </c>
      <c r="B104" s="40" t="s">
        <v>224</v>
      </c>
      <c r="C104" s="41" t="s">
        <v>16</v>
      </c>
      <c r="D104" s="41" t="s">
        <v>171</v>
      </c>
      <c r="E104" s="42" t="s">
        <v>54</v>
      </c>
      <c r="F104" s="22" t="s">
        <v>172</v>
      </c>
      <c r="G104" s="22" t="s">
        <v>7642</v>
      </c>
      <c r="H104" s="23" t="s">
        <v>4130</v>
      </c>
      <c r="I104" s="46" t="s">
        <v>22</v>
      </c>
      <c r="J104" s="25">
        <v>7</v>
      </c>
      <c r="K104" s="25">
        <v>0</v>
      </c>
      <c r="L104" s="25"/>
      <c r="M104" s="49">
        <v>3.1</v>
      </c>
      <c r="N104" s="48"/>
      <c r="O104" s="22"/>
    </row>
    <row r="105" s="17" customFormat="1" ht="44" customHeight="1" spans="1:15">
      <c r="A105" s="18" t="s">
        <v>7605</v>
      </c>
      <c r="B105" s="40" t="s">
        <v>225</v>
      </c>
      <c r="C105" s="41" t="s">
        <v>16</v>
      </c>
      <c r="D105" s="41" t="s">
        <v>171</v>
      </c>
      <c r="E105" s="42" t="s">
        <v>54</v>
      </c>
      <c r="F105" s="22" t="s">
        <v>172</v>
      </c>
      <c r="G105" s="22" t="s">
        <v>7643</v>
      </c>
      <c r="H105" s="23" t="s">
        <v>4130</v>
      </c>
      <c r="I105" s="46" t="s">
        <v>22</v>
      </c>
      <c r="J105" s="25">
        <v>1</v>
      </c>
      <c r="K105" s="25">
        <v>0</v>
      </c>
      <c r="L105" s="25"/>
      <c r="M105" s="49">
        <v>3.1</v>
      </c>
      <c r="N105" s="48"/>
      <c r="O105" s="22"/>
    </row>
    <row r="106" s="17" customFormat="1" ht="44" customHeight="1" spans="1:15">
      <c r="A106" s="18" t="s">
        <v>7605</v>
      </c>
      <c r="B106" s="40" t="s">
        <v>227</v>
      </c>
      <c r="C106" s="41" t="s">
        <v>16</v>
      </c>
      <c r="D106" s="41" t="s">
        <v>171</v>
      </c>
      <c r="E106" s="42" t="s">
        <v>54</v>
      </c>
      <c r="F106" s="22" t="s">
        <v>172</v>
      </c>
      <c r="G106" s="22" t="s">
        <v>7644</v>
      </c>
      <c r="H106" s="23" t="s">
        <v>4130</v>
      </c>
      <c r="I106" s="46" t="s">
        <v>22</v>
      </c>
      <c r="J106" s="25">
        <v>1</v>
      </c>
      <c r="K106" s="25">
        <v>0</v>
      </c>
      <c r="L106" s="25">
        <v>1</v>
      </c>
      <c r="M106" s="49">
        <v>3.1</v>
      </c>
      <c r="N106" s="48"/>
      <c r="O106" s="22"/>
    </row>
    <row r="107" s="17" customFormat="1" ht="44" customHeight="1" spans="1:15">
      <c r="A107" s="18" t="s">
        <v>7605</v>
      </c>
      <c r="B107" s="40" t="s">
        <v>229</v>
      </c>
      <c r="C107" s="41" t="s">
        <v>16</v>
      </c>
      <c r="D107" s="41" t="s">
        <v>171</v>
      </c>
      <c r="E107" s="42" t="s">
        <v>54</v>
      </c>
      <c r="F107" s="22" t="s">
        <v>172</v>
      </c>
      <c r="G107" s="22" t="s">
        <v>7645</v>
      </c>
      <c r="H107" s="23" t="s">
        <v>4130</v>
      </c>
      <c r="I107" s="46" t="s">
        <v>22</v>
      </c>
      <c r="J107" s="25">
        <v>4</v>
      </c>
      <c r="K107" s="25">
        <v>0</v>
      </c>
      <c r="L107" s="25">
        <v>5</v>
      </c>
      <c r="M107" s="49">
        <v>3.1</v>
      </c>
      <c r="N107" s="48"/>
      <c r="O107" s="22"/>
    </row>
    <row r="108" s="17" customFormat="1" ht="44" customHeight="1" spans="1:15">
      <c r="A108" s="18" t="s">
        <v>7605</v>
      </c>
      <c r="B108" s="40" t="s">
        <v>231</v>
      </c>
      <c r="C108" s="41" t="s">
        <v>16</v>
      </c>
      <c r="D108" s="41" t="s">
        <v>171</v>
      </c>
      <c r="E108" s="42" t="s">
        <v>54</v>
      </c>
      <c r="F108" s="22" t="s">
        <v>172</v>
      </c>
      <c r="G108" s="22" t="s">
        <v>7642</v>
      </c>
      <c r="H108" s="23" t="s">
        <v>4130</v>
      </c>
      <c r="I108" s="46" t="s">
        <v>22</v>
      </c>
      <c r="J108" s="25">
        <v>9</v>
      </c>
      <c r="K108" s="25">
        <v>0</v>
      </c>
      <c r="L108" s="25"/>
      <c r="M108" s="49">
        <v>3.1</v>
      </c>
      <c r="N108" s="48"/>
      <c r="O108" s="22"/>
    </row>
    <row r="109" s="17" customFormat="1" ht="44" customHeight="1" spans="1:15">
      <c r="A109" s="18" t="s">
        <v>7605</v>
      </c>
      <c r="B109" s="40" t="s">
        <v>232</v>
      </c>
      <c r="C109" s="41" t="s">
        <v>16</v>
      </c>
      <c r="D109" s="41" t="s">
        <v>171</v>
      </c>
      <c r="E109" s="42" t="s">
        <v>54</v>
      </c>
      <c r="F109" s="22" t="s">
        <v>172</v>
      </c>
      <c r="G109" s="22" t="s">
        <v>7644</v>
      </c>
      <c r="H109" s="23" t="s">
        <v>4130</v>
      </c>
      <c r="I109" s="46" t="s">
        <v>22</v>
      </c>
      <c r="J109" s="25">
        <v>2</v>
      </c>
      <c r="K109" s="25">
        <v>0</v>
      </c>
      <c r="L109" s="25">
        <v>1</v>
      </c>
      <c r="M109" s="49">
        <v>3.1</v>
      </c>
      <c r="N109" s="48"/>
      <c r="O109" s="22"/>
    </row>
    <row r="110" s="17" customFormat="1" ht="44" customHeight="1" spans="1:15">
      <c r="A110" s="18" t="s">
        <v>7605</v>
      </c>
      <c r="B110" s="40" t="s">
        <v>234</v>
      </c>
      <c r="C110" s="41" t="s">
        <v>16</v>
      </c>
      <c r="D110" s="41" t="s">
        <v>171</v>
      </c>
      <c r="E110" s="42" t="s">
        <v>54</v>
      </c>
      <c r="F110" s="22" t="s">
        <v>172</v>
      </c>
      <c r="G110" s="22" t="s">
        <v>7642</v>
      </c>
      <c r="H110" s="23" t="s">
        <v>4130</v>
      </c>
      <c r="I110" s="46" t="s">
        <v>22</v>
      </c>
      <c r="J110" s="25">
        <v>9</v>
      </c>
      <c r="K110" s="25">
        <v>0</v>
      </c>
      <c r="L110" s="25"/>
      <c r="M110" s="49">
        <v>3.1</v>
      </c>
      <c r="N110" s="48"/>
      <c r="O110" s="22"/>
    </row>
    <row r="111" s="17" customFormat="1" ht="44" customHeight="1" spans="1:15">
      <c r="A111" s="18" t="s">
        <v>7605</v>
      </c>
      <c r="B111" s="40" t="s">
        <v>235</v>
      </c>
      <c r="C111" s="41" t="s">
        <v>16</v>
      </c>
      <c r="D111" s="41" t="s">
        <v>171</v>
      </c>
      <c r="E111" s="42" t="s">
        <v>54</v>
      </c>
      <c r="F111" s="22" t="s">
        <v>172</v>
      </c>
      <c r="G111" s="22" t="s">
        <v>7644</v>
      </c>
      <c r="H111" s="23" t="s">
        <v>4130</v>
      </c>
      <c r="I111" s="46" t="s">
        <v>22</v>
      </c>
      <c r="J111" s="25">
        <v>2</v>
      </c>
      <c r="K111" s="25">
        <v>0</v>
      </c>
      <c r="L111" s="25">
        <v>1</v>
      </c>
      <c r="M111" s="49">
        <v>3.1</v>
      </c>
      <c r="N111" s="48"/>
      <c r="O111" s="22"/>
    </row>
    <row r="112" s="17" customFormat="1" ht="44" customHeight="1" spans="1:15">
      <c r="A112" s="18" t="s">
        <v>7605</v>
      </c>
      <c r="B112" s="40" t="s">
        <v>238</v>
      </c>
      <c r="C112" s="41" t="s">
        <v>16</v>
      </c>
      <c r="D112" s="41" t="s">
        <v>171</v>
      </c>
      <c r="E112" s="42" t="s">
        <v>54</v>
      </c>
      <c r="F112" s="22" t="s">
        <v>172</v>
      </c>
      <c r="G112" s="22" t="s">
        <v>7642</v>
      </c>
      <c r="H112" s="23" t="s">
        <v>4130</v>
      </c>
      <c r="I112" s="46" t="s">
        <v>22</v>
      </c>
      <c r="J112" s="25">
        <v>9</v>
      </c>
      <c r="K112" s="25">
        <v>0</v>
      </c>
      <c r="L112" s="25"/>
      <c r="M112" s="49">
        <v>3.1</v>
      </c>
      <c r="N112" s="48"/>
      <c r="O112" s="22"/>
    </row>
    <row r="113" s="17" customFormat="1" ht="44" customHeight="1" spans="1:15">
      <c r="A113" s="18" t="s">
        <v>7605</v>
      </c>
      <c r="B113" s="40" t="s">
        <v>240</v>
      </c>
      <c r="C113" s="41" t="s">
        <v>16</v>
      </c>
      <c r="D113" s="41" t="s">
        <v>171</v>
      </c>
      <c r="E113" s="42" t="s">
        <v>54</v>
      </c>
      <c r="F113" s="22" t="s">
        <v>172</v>
      </c>
      <c r="G113" s="22" t="s">
        <v>7644</v>
      </c>
      <c r="H113" s="23" t="s">
        <v>4130</v>
      </c>
      <c r="I113" s="46" t="s">
        <v>22</v>
      </c>
      <c r="J113" s="25">
        <v>2</v>
      </c>
      <c r="K113" s="25">
        <v>0</v>
      </c>
      <c r="L113" s="25">
        <v>1</v>
      </c>
      <c r="M113" s="49">
        <v>3.1</v>
      </c>
      <c r="N113" s="48"/>
      <c r="O113" s="22"/>
    </row>
    <row r="114" s="17" customFormat="1" ht="44" customHeight="1" spans="1:15">
      <c r="A114" s="18" t="s">
        <v>7605</v>
      </c>
      <c r="B114" s="40" t="s">
        <v>241</v>
      </c>
      <c r="C114" s="41" t="s">
        <v>16</v>
      </c>
      <c r="D114" s="41" t="s">
        <v>171</v>
      </c>
      <c r="E114" s="42" t="s">
        <v>54</v>
      </c>
      <c r="F114" s="22" t="s">
        <v>172</v>
      </c>
      <c r="G114" s="22" t="s">
        <v>7645</v>
      </c>
      <c r="H114" s="23" t="s">
        <v>4130</v>
      </c>
      <c r="I114" s="46" t="s">
        <v>22</v>
      </c>
      <c r="J114" s="25">
        <v>4</v>
      </c>
      <c r="K114" s="25">
        <v>0</v>
      </c>
      <c r="L114" s="25">
        <v>5</v>
      </c>
      <c r="M114" s="49">
        <v>3.1</v>
      </c>
      <c r="N114" s="48"/>
      <c r="O114" s="22"/>
    </row>
    <row r="115" s="17" customFormat="1" ht="44" customHeight="1" spans="1:15">
      <c r="A115" s="18" t="s">
        <v>7605</v>
      </c>
      <c r="B115" s="40" t="s">
        <v>242</v>
      </c>
      <c r="C115" s="41" t="s">
        <v>16</v>
      </c>
      <c r="D115" s="41" t="s">
        <v>53</v>
      </c>
      <c r="E115" s="42" t="s">
        <v>54</v>
      </c>
      <c r="F115" s="22" t="s">
        <v>236</v>
      </c>
      <c r="G115" s="22" t="s">
        <v>7649</v>
      </c>
      <c r="H115" s="23" t="s">
        <v>656</v>
      </c>
      <c r="I115" s="46" t="s">
        <v>22</v>
      </c>
      <c r="J115" s="25">
        <v>2</v>
      </c>
      <c r="K115" s="25">
        <v>0</v>
      </c>
      <c r="L115" s="25">
        <v>5</v>
      </c>
      <c r="M115" s="47">
        <v>3.2</v>
      </c>
      <c r="N115" s="48"/>
      <c r="O115" s="22"/>
    </row>
    <row r="116" s="17" customFormat="1" ht="44" customHeight="1" spans="1:15">
      <c r="A116" s="18" t="s">
        <v>7605</v>
      </c>
      <c r="B116" s="40" t="s">
        <v>243</v>
      </c>
      <c r="C116" s="41" t="s">
        <v>16</v>
      </c>
      <c r="D116" s="41" t="s">
        <v>53</v>
      </c>
      <c r="E116" s="42" t="s">
        <v>54</v>
      </c>
      <c r="F116" s="22" t="s">
        <v>236</v>
      </c>
      <c r="G116" s="22" t="s">
        <v>7650</v>
      </c>
      <c r="H116" s="23"/>
      <c r="I116" s="46" t="s">
        <v>22</v>
      </c>
      <c r="J116" s="25">
        <v>1</v>
      </c>
      <c r="K116" s="25">
        <v>0</v>
      </c>
      <c r="L116" s="25">
        <v>5</v>
      </c>
      <c r="M116" s="49">
        <v>3.1</v>
      </c>
      <c r="N116" s="48"/>
      <c r="O116" s="22"/>
    </row>
    <row r="117" s="17" customFormat="1" ht="44" customHeight="1" spans="1:15">
      <c r="A117" s="18" t="s">
        <v>7605</v>
      </c>
      <c r="B117" s="40" t="s">
        <v>244</v>
      </c>
      <c r="C117" s="41" t="s">
        <v>16</v>
      </c>
      <c r="D117" s="41" t="s">
        <v>53</v>
      </c>
      <c r="E117" s="42" t="s">
        <v>54</v>
      </c>
      <c r="F117" s="22" t="s">
        <v>236</v>
      </c>
      <c r="G117" s="22" t="s">
        <v>7651</v>
      </c>
      <c r="H117" s="23" t="s">
        <v>100</v>
      </c>
      <c r="I117" s="46" t="s">
        <v>22</v>
      </c>
      <c r="J117" s="25">
        <v>1</v>
      </c>
      <c r="K117" s="25">
        <f>ROUNDUP(J117*0.2,0)</f>
        <v>1</v>
      </c>
      <c r="L117" s="25">
        <v>1</v>
      </c>
      <c r="M117" s="47">
        <v>3.2</v>
      </c>
      <c r="N117" s="48"/>
      <c r="O117" s="22"/>
    </row>
    <row r="118" s="17" customFormat="1" ht="44" customHeight="1" spans="1:15">
      <c r="A118" s="18" t="s">
        <v>7605</v>
      </c>
      <c r="B118" s="40" t="s">
        <v>246</v>
      </c>
      <c r="C118" s="41" t="s">
        <v>16</v>
      </c>
      <c r="D118" s="41" t="s">
        <v>53</v>
      </c>
      <c r="E118" s="42" t="s">
        <v>54</v>
      </c>
      <c r="F118" s="22" t="s">
        <v>236</v>
      </c>
      <c r="G118" s="22" t="s">
        <v>7649</v>
      </c>
      <c r="H118" s="23" t="s">
        <v>656</v>
      </c>
      <c r="I118" s="46" t="s">
        <v>22</v>
      </c>
      <c r="J118" s="25">
        <v>2</v>
      </c>
      <c r="K118" s="25">
        <v>0</v>
      </c>
      <c r="L118" s="25">
        <v>5</v>
      </c>
      <c r="M118" s="47">
        <v>3.2</v>
      </c>
      <c r="N118" s="48"/>
      <c r="O118" s="22"/>
    </row>
    <row r="119" s="17" customFormat="1" ht="44" customHeight="1" spans="1:15">
      <c r="A119" s="18" t="s">
        <v>7605</v>
      </c>
      <c r="B119" s="40" t="s">
        <v>248</v>
      </c>
      <c r="C119" s="41" t="s">
        <v>16</v>
      </c>
      <c r="D119" s="41" t="s">
        <v>53</v>
      </c>
      <c r="E119" s="42" t="s">
        <v>54</v>
      </c>
      <c r="F119" s="22" t="s">
        <v>236</v>
      </c>
      <c r="G119" s="22" t="s">
        <v>7651</v>
      </c>
      <c r="H119" s="23" t="s">
        <v>100</v>
      </c>
      <c r="I119" s="46" t="s">
        <v>22</v>
      </c>
      <c r="J119" s="25">
        <v>2</v>
      </c>
      <c r="K119" s="25">
        <f t="shared" ref="K119:K130" si="3">ROUNDUP(J119*0.2,0)</f>
        <v>1</v>
      </c>
      <c r="L119" s="25">
        <v>2</v>
      </c>
      <c r="M119" s="47">
        <v>3.2</v>
      </c>
      <c r="N119" s="48"/>
      <c r="O119" s="22"/>
    </row>
    <row r="120" s="17" customFormat="1" ht="44" customHeight="1" spans="1:15">
      <c r="A120" s="18" t="s">
        <v>7605</v>
      </c>
      <c r="B120" s="40" t="s">
        <v>251</v>
      </c>
      <c r="C120" s="41" t="s">
        <v>16</v>
      </c>
      <c r="D120" s="41" t="s">
        <v>53</v>
      </c>
      <c r="E120" s="42" t="s">
        <v>54</v>
      </c>
      <c r="F120" s="22" t="s">
        <v>236</v>
      </c>
      <c r="G120" s="22" t="s">
        <v>7650</v>
      </c>
      <c r="H120" s="23"/>
      <c r="I120" s="46" t="s">
        <v>22</v>
      </c>
      <c r="J120" s="25">
        <v>1</v>
      </c>
      <c r="K120" s="25">
        <v>0</v>
      </c>
      <c r="L120" s="25">
        <v>5</v>
      </c>
      <c r="M120" s="49">
        <v>3.1</v>
      </c>
      <c r="N120" s="48"/>
      <c r="O120" s="22"/>
    </row>
    <row r="121" s="17" customFormat="1" ht="44" customHeight="1" spans="1:15">
      <c r="A121" s="18" t="s">
        <v>7605</v>
      </c>
      <c r="B121" s="40" t="s">
        <v>28</v>
      </c>
      <c r="C121" s="41" t="s">
        <v>16</v>
      </c>
      <c r="D121" s="41" t="s">
        <v>53</v>
      </c>
      <c r="E121" s="42" t="s">
        <v>54</v>
      </c>
      <c r="F121" s="22" t="s">
        <v>236</v>
      </c>
      <c r="G121" s="22" t="s">
        <v>7649</v>
      </c>
      <c r="H121" s="23" t="s">
        <v>656</v>
      </c>
      <c r="I121" s="46" t="s">
        <v>22</v>
      </c>
      <c r="J121" s="25">
        <v>2</v>
      </c>
      <c r="K121" s="25">
        <v>0</v>
      </c>
      <c r="L121" s="25">
        <v>5</v>
      </c>
      <c r="M121" s="47">
        <v>3.2</v>
      </c>
      <c r="N121" s="48"/>
      <c r="O121" s="22"/>
    </row>
    <row r="122" s="17" customFormat="1" ht="44" customHeight="1" spans="1:15">
      <c r="A122" s="18" t="s">
        <v>7605</v>
      </c>
      <c r="B122" s="40" t="s">
        <v>33</v>
      </c>
      <c r="C122" s="41" t="s">
        <v>16</v>
      </c>
      <c r="D122" s="41" t="s">
        <v>53</v>
      </c>
      <c r="E122" s="42" t="s">
        <v>54</v>
      </c>
      <c r="F122" s="22" t="s">
        <v>236</v>
      </c>
      <c r="G122" s="22" t="s">
        <v>7650</v>
      </c>
      <c r="H122" s="23"/>
      <c r="I122" s="46" t="s">
        <v>22</v>
      </c>
      <c r="J122" s="25">
        <v>1</v>
      </c>
      <c r="K122" s="25">
        <v>0</v>
      </c>
      <c r="L122" s="25">
        <v>5</v>
      </c>
      <c r="M122" s="49">
        <v>3.1</v>
      </c>
      <c r="N122" s="48"/>
      <c r="O122" s="22"/>
    </row>
    <row r="123" s="17" customFormat="1" ht="44" customHeight="1" spans="1:15">
      <c r="A123" s="18" t="s">
        <v>7605</v>
      </c>
      <c r="B123" s="40" t="s">
        <v>35</v>
      </c>
      <c r="C123" s="41" t="s">
        <v>16</v>
      </c>
      <c r="D123" s="41" t="s">
        <v>53</v>
      </c>
      <c r="E123" s="42" t="s">
        <v>54</v>
      </c>
      <c r="F123" s="22" t="s">
        <v>236</v>
      </c>
      <c r="G123" s="22" t="s">
        <v>7651</v>
      </c>
      <c r="H123" s="23" t="s">
        <v>100</v>
      </c>
      <c r="I123" s="46" t="s">
        <v>22</v>
      </c>
      <c r="J123" s="25">
        <v>1</v>
      </c>
      <c r="K123" s="25">
        <f t="shared" si="3"/>
        <v>1</v>
      </c>
      <c r="L123" s="25">
        <v>1</v>
      </c>
      <c r="M123" s="47">
        <v>3.2</v>
      </c>
      <c r="N123" s="48"/>
      <c r="O123" s="22"/>
    </row>
    <row r="124" s="17" customFormat="1" ht="44" customHeight="1" spans="1:15">
      <c r="A124" s="18" t="s">
        <v>7605</v>
      </c>
      <c r="B124" s="40" t="s">
        <v>36</v>
      </c>
      <c r="C124" s="41" t="s">
        <v>16</v>
      </c>
      <c r="D124" s="41" t="s">
        <v>53</v>
      </c>
      <c r="E124" s="42" t="s">
        <v>54</v>
      </c>
      <c r="F124" s="22" t="s">
        <v>236</v>
      </c>
      <c r="G124" s="22" t="s">
        <v>7652</v>
      </c>
      <c r="H124" s="23" t="s">
        <v>539</v>
      </c>
      <c r="I124" s="46" t="s">
        <v>22</v>
      </c>
      <c r="J124" s="25">
        <v>1</v>
      </c>
      <c r="K124" s="25">
        <f t="shared" si="3"/>
        <v>1</v>
      </c>
      <c r="L124" s="25">
        <v>3</v>
      </c>
      <c r="M124" s="49">
        <v>3.1</v>
      </c>
      <c r="N124" s="48"/>
      <c r="O124" s="22"/>
    </row>
    <row r="125" s="17" customFormat="1" ht="44" customHeight="1" spans="1:15">
      <c r="A125" s="18" t="s">
        <v>7605</v>
      </c>
      <c r="B125" s="40" t="s">
        <v>39</v>
      </c>
      <c r="C125" s="41" t="s">
        <v>16</v>
      </c>
      <c r="D125" s="41" t="s">
        <v>53</v>
      </c>
      <c r="E125" s="42" t="s">
        <v>54</v>
      </c>
      <c r="F125" s="22" t="s">
        <v>236</v>
      </c>
      <c r="G125" s="22" t="s">
        <v>7653</v>
      </c>
      <c r="H125" s="23"/>
      <c r="I125" s="46" t="s">
        <v>22</v>
      </c>
      <c r="J125" s="25">
        <v>1</v>
      </c>
      <c r="K125" s="25">
        <f t="shared" si="3"/>
        <v>1</v>
      </c>
      <c r="L125" s="25">
        <v>5</v>
      </c>
      <c r="M125" s="49">
        <v>3.1</v>
      </c>
      <c r="N125" s="48"/>
      <c r="O125" s="22"/>
    </row>
    <row r="126" s="17" customFormat="1" ht="44" customHeight="1" spans="1:15">
      <c r="A126" s="18" t="s">
        <v>7605</v>
      </c>
      <c r="B126" s="40" t="s">
        <v>259</v>
      </c>
      <c r="C126" s="41" t="s">
        <v>16</v>
      </c>
      <c r="D126" s="41" t="s">
        <v>53</v>
      </c>
      <c r="E126" s="42" t="s">
        <v>54</v>
      </c>
      <c r="F126" s="22" t="s">
        <v>236</v>
      </c>
      <c r="G126" s="22" t="s">
        <v>7654</v>
      </c>
      <c r="H126" s="23" t="s">
        <v>537</v>
      </c>
      <c r="I126" s="46" t="s">
        <v>22</v>
      </c>
      <c r="J126" s="25">
        <v>2</v>
      </c>
      <c r="K126" s="25">
        <f t="shared" si="3"/>
        <v>1</v>
      </c>
      <c r="L126" s="25">
        <v>1</v>
      </c>
      <c r="M126" s="47">
        <v>3.2</v>
      </c>
      <c r="N126" s="48"/>
      <c r="O126" s="22"/>
    </row>
    <row r="127" s="17" customFormat="1" ht="44" customHeight="1" spans="1:15">
      <c r="A127" s="18" t="s">
        <v>7605</v>
      </c>
      <c r="B127" s="40" t="s">
        <v>261</v>
      </c>
      <c r="C127" s="41" t="s">
        <v>16</v>
      </c>
      <c r="D127" s="41" t="s">
        <v>53</v>
      </c>
      <c r="E127" s="42" t="s">
        <v>54</v>
      </c>
      <c r="F127" s="22" t="s">
        <v>236</v>
      </c>
      <c r="G127" s="22" t="s">
        <v>7655</v>
      </c>
      <c r="H127" s="23" t="s">
        <v>539</v>
      </c>
      <c r="I127" s="46" t="s">
        <v>22</v>
      </c>
      <c r="J127" s="25">
        <v>1</v>
      </c>
      <c r="K127" s="25">
        <f t="shared" si="3"/>
        <v>1</v>
      </c>
      <c r="L127" s="25">
        <v>3</v>
      </c>
      <c r="M127" s="49">
        <v>3.1</v>
      </c>
      <c r="N127" s="48"/>
      <c r="O127" s="22"/>
    </row>
    <row r="128" s="17" customFormat="1" ht="44" customHeight="1" spans="1:15">
      <c r="A128" s="18" t="s">
        <v>7605</v>
      </c>
      <c r="B128" s="40" t="s">
        <v>263</v>
      </c>
      <c r="C128" s="41" t="s">
        <v>16</v>
      </c>
      <c r="D128" s="41" t="s">
        <v>53</v>
      </c>
      <c r="E128" s="42" t="s">
        <v>54</v>
      </c>
      <c r="F128" s="22" t="s">
        <v>236</v>
      </c>
      <c r="G128" s="22" t="s">
        <v>7653</v>
      </c>
      <c r="H128" s="23"/>
      <c r="I128" s="46" t="s">
        <v>22</v>
      </c>
      <c r="J128" s="25">
        <v>1</v>
      </c>
      <c r="K128" s="25">
        <f t="shared" si="3"/>
        <v>1</v>
      </c>
      <c r="L128" s="25">
        <v>5</v>
      </c>
      <c r="M128" s="49">
        <v>3.1</v>
      </c>
      <c r="N128" s="48"/>
      <c r="O128" s="50"/>
    </row>
    <row r="129" s="17" customFormat="1" ht="44" customHeight="1" spans="1:15">
      <c r="A129" s="18" t="s">
        <v>7605</v>
      </c>
      <c r="B129" s="40" t="s">
        <v>265</v>
      </c>
      <c r="C129" s="41" t="s">
        <v>16</v>
      </c>
      <c r="D129" s="41" t="s">
        <v>53</v>
      </c>
      <c r="E129" s="42" t="s">
        <v>54</v>
      </c>
      <c r="F129" s="22" t="s">
        <v>236</v>
      </c>
      <c r="G129" s="22" t="s">
        <v>7654</v>
      </c>
      <c r="H129" s="23" t="s">
        <v>537</v>
      </c>
      <c r="I129" s="46" t="s">
        <v>22</v>
      </c>
      <c r="J129" s="25">
        <v>2</v>
      </c>
      <c r="K129" s="25">
        <f t="shared" si="3"/>
        <v>1</v>
      </c>
      <c r="L129" s="25">
        <v>1</v>
      </c>
      <c r="M129" s="47">
        <v>3.2</v>
      </c>
      <c r="N129" s="48"/>
      <c r="O129" s="50"/>
    </row>
    <row r="130" s="17" customFormat="1" ht="44" customHeight="1" spans="1:15">
      <c r="A130" s="18" t="s">
        <v>7605</v>
      </c>
      <c r="B130" s="40" t="s">
        <v>270</v>
      </c>
      <c r="C130" s="41" t="s">
        <v>16</v>
      </c>
      <c r="D130" s="41" t="s">
        <v>53</v>
      </c>
      <c r="E130" s="42" t="s">
        <v>54</v>
      </c>
      <c r="F130" s="22" t="s">
        <v>236</v>
      </c>
      <c r="G130" s="22" t="s">
        <v>7654</v>
      </c>
      <c r="H130" s="23" t="s">
        <v>537</v>
      </c>
      <c r="I130" s="46" t="s">
        <v>22</v>
      </c>
      <c r="J130" s="25">
        <v>4</v>
      </c>
      <c r="K130" s="25">
        <f t="shared" si="3"/>
        <v>1</v>
      </c>
      <c r="L130" s="25">
        <v>2</v>
      </c>
      <c r="M130" s="47">
        <v>3.2</v>
      </c>
      <c r="N130" s="48"/>
      <c r="O130" s="50"/>
    </row>
    <row r="131" s="17" customFormat="1" ht="44" customHeight="1" spans="1:15">
      <c r="A131" s="18" t="s">
        <v>7605</v>
      </c>
      <c r="B131" s="40" t="s">
        <v>272</v>
      </c>
      <c r="C131" s="41" t="s">
        <v>16</v>
      </c>
      <c r="D131" s="41" t="s">
        <v>53</v>
      </c>
      <c r="E131" s="42" t="s">
        <v>54</v>
      </c>
      <c r="F131" s="51" t="s">
        <v>289</v>
      </c>
      <c r="G131" s="22" t="s">
        <v>7656</v>
      </c>
      <c r="H131" s="23" t="s">
        <v>291</v>
      </c>
      <c r="I131" s="46" t="s">
        <v>22</v>
      </c>
      <c r="J131" s="25">
        <v>1</v>
      </c>
      <c r="K131" s="25">
        <f t="shared" ref="K131:K135" si="4">J131</f>
        <v>1</v>
      </c>
      <c r="L131" s="25"/>
      <c r="M131" s="47">
        <v>3.2</v>
      </c>
      <c r="N131" s="48"/>
      <c r="O131" s="50"/>
    </row>
    <row r="132" s="17" customFormat="1" ht="44" customHeight="1" spans="1:15">
      <c r="A132" s="18" t="s">
        <v>7605</v>
      </c>
      <c r="B132" s="40" t="s">
        <v>274</v>
      </c>
      <c r="C132" s="41" t="s">
        <v>16</v>
      </c>
      <c r="D132" s="41" t="s">
        <v>53</v>
      </c>
      <c r="E132" s="42" t="s">
        <v>54</v>
      </c>
      <c r="F132" s="51" t="s">
        <v>289</v>
      </c>
      <c r="G132" s="22" t="s">
        <v>7657</v>
      </c>
      <c r="H132" s="23" t="s">
        <v>291</v>
      </c>
      <c r="I132" s="46" t="s">
        <v>22</v>
      </c>
      <c r="J132" s="25">
        <v>1</v>
      </c>
      <c r="K132" s="25">
        <v>0</v>
      </c>
      <c r="L132" s="25">
        <v>30</v>
      </c>
      <c r="M132" s="47">
        <v>3.2</v>
      </c>
      <c r="N132" s="48"/>
      <c r="O132" s="50"/>
    </row>
    <row r="133" s="17" customFormat="1" ht="44" customHeight="1" spans="1:15">
      <c r="A133" s="18" t="s">
        <v>7605</v>
      </c>
      <c r="B133" s="40" t="s">
        <v>279</v>
      </c>
      <c r="C133" s="41" t="s">
        <v>16</v>
      </c>
      <c r="D133" s="41" t="s">
        <v>53</v>
      </c>
      <c r="E133" s="42" t="s">
        <v>54</v>
      </c>
      <c r="F133" s="51" t="s">
        <v>289</v>
      </c>
      <c r="G133" s="22" t="s">
        <v>7657</v>
      </c>
      <c r="H133" s="23" t="s">
        <v>291</v>
      </c>
      <c r="I133" s="46" t="s">
        <v>22</v>
      </c>
      <c r="J133" s="25">
        <v>1</v>
      </c>
      <c r="K133" s="25">
        <v>0</v>
      </c>
      <c r="L133" s="25">
        <v>30</v>
      </c>
      <c r="M133" s="47">
        <v>3.2</v>
      </c>
      <c r="N133" s="48"/>
      <c r="O133" s="50"/>
    </row>
    <row r="134" s="17" customFormat="1" ht="44" customHeight="1" spans="1:15">
      <c r="A134" s="18" t="s">
        <v>7605</v>
      </c>
      <c r="B134" s="40" t="s">
        <v>283</v>
      </c>
      <c r="C134" s="41" t="s">
        <v>16</v>
      </c>
      <c r="D134" s="41" t="s">
        <v>53</v>
      </c>
      <c r="E134" s="42" t="s">
        <v>54</v>
      </c>
      <c r="F134" s="51" t="s">
        <v>289</v>
      </c>
      <c r="G134" s="22" t="s">
        <v>7658</v>
      </c>
      <c r="H134" s="23" t="s">
        <v>291</v>
      </c>
      <c r="I134" s="46" t="s">
        <v>22</v>
      </c>
      <c r="J134" s="25">
        <v>1</v>
      </c>
      <c r="K134" s="25">
        <f t="shared" si="4"/>
        <v>1</v>
      </c>
      <c r="L134" s="25"/>
      <c r="M134" s="47">
        <v>3.2</v>
      </c>
      <c r="N134" s="48"/>
      <c r="O134" s="50"/>
    </row>
    <row r="135" s="17" customFormat="1" ht="44" customHeight="1" spans="1:15">
      <c r="A135" s="18" t="s">
        <v>7605</v>
      </c>
      <c r="B135" s="40" t="s">
        <v>285</v>
      </c>
      <c r="C135" s="41" t="s">
        <v>16</v>
      </c>
      <c r="D135" s="41" t="s">
        <v>53</v>
      </c>
      <c r="E135" s="42" t="s">
        <v>54</v>
      </c>
      <c r="F135" s="51" t="s">
        <v>289</v>
      </c>
      <c r="G135" s="22" t="s">
        <v>7656</v>
      </c>
      <c r="H135" s="23" t="s">
        <v>291</v>
      </c>
      <c r="I135" s="46" t="s">
        <v>22</v>
      </c>
      <c r="J135" s="25">
        <v>1</v>
      </c>
      <c r="K135" s="25">
        <f t="shared" si="4"/>
        <v>1</v>
      </c>
      <c r="L135" s="25"/>
      <c r="M135" s="47">
        <v>3.2</v>
      </c>
      <c r="N135" s="48"/>
      <c r="O135" s="50"/>
    </row>
    <row r="136" s="17" customFormat="1" ht="44" customHeight="1" spans="1:15">
      <c r="A136" s="18" t="s">
        <v>7605</v>
      </c>
      <c r="B136" s="40" t="s">
        <v>288</v>
      </c>
      <c r="C136" s="41" t="s">
        <v>16</v>
      </c>
      <c r="D136" s="41" t="s">
        <v>53</v>
      </c>
      <c r="E136" s="42" t="s">
        <v>54</v>
      </c>
      <c r="F136" s="51" t="s">
        <v>289</v>
      </c>
      <c r="G136" s="22" t="s">
        <v>7657</v>
      </c>
      <c r="H136" s="23" t="s">
        <v>291</v>
      </c>
      <c r="I136" s="46" t="s">
        <v>22</v>
      </c>
      <c r="J136" s="25">
        <v>1</v>
      </c>
      <c r="K136" s="25">
        <v>0</v>
      </c>
      <c r="L136" s="25">
        <v>30</v>
      </c>
      <c r="M136" s="47">
        <v>3.2</v>
      </c>
      <c r="N136" s="48"/>
      <c r="O136" s="22"/>
    </row>
    <row r="137" s="17" customFormat="1" ht="44" customHeight="1" spans="1:15">
      <c r="A137" s="18" t="s">
        <v>7605</v>
      </c>
      <c r="B137" s="40" t="s">
        <v>292</v>
      </c>
      <c r="C137" s="41" t="s">
        <v>16</v>
      </c>
      <c r="D137" s="41" t="s">
        <v>53</v>
      </c>
      <c r="E137" s="42" t="s">
        <v>54</v>
      </c>
      <c r="F137" s="51" t="s">
        <v>289</v>
      </c>
      <c r="G137" s="22" t="s">
        <v>7656</v>
      </c>
      <c r="H137" s="23" t="s">
        <v>291</v>
      </c>
      <c r="I137" s="46" t="s">
        <v>22</v>
      </c>
      <c r="J137" s="25">
        <v>1</v>
      </c>
      <c r="K137" s="25">
        <f t="shared" ref="K137:K143" si="5">J137</f>
        <v>1</v>
      </c>
      <c r="L137" s="25"/>
      <c r="M137" s="47">
        <v>3.2</v>
      </c>
      <c r="N137" s="48"/>
      <c r="O137" s="22"/>
    </row>
    <row r="138" s="17" customFormat="1" ht="44" customHeight="1" spans="1:15">
      <c r="A138" s="18" t="s">
        <v>7605</v>
      </c>
      <c r="B138" s="40" t="s">
        <v>293</v>
      </c>
      <c r="C138" s="41" t="s">
        <v>16</v>
      </c>
      <c r="D138" s="41" t="s">
        <v>53</v>
      </c>
      <c r="E138" s="42" t="s">
        <v>54</v>
      </c>
      <c r="F138" s="51" t="s">
        <v>289</v>
      </c>
      <c r="G138" s="22" t="s">
        <v>7659</v>
      </c>
      <c r="H138" s="23" t="s">
        <v>291</v>
      </c>
      <c r="I138" s="46" t="s">
        <v>22</v>
      </c>
      <c r="J138" s="25">
        <v>1</v>
      </c>
      <c r="K138" s="25">
        <v>0</v>
      </c>
      <c r="L138" s="25">
        <v>10</v>
      </c>
      <c r="M138" s="47">
        <v>3.2</v>
      </c>
      <c r="N138" s="48"/>
      <c r="O138" s="22"/>
    </row>
    <row r="139" s="17" customFormat="1" ht="44" customHeight="1" spans="1:15">
      <c r="A139" s="18" t="s">
        <v>7605</v>
      </c>
      <c r="B139" s="40" t="s">
        <v>295</v>
      </c>
      <c r="C139" s="41" t="s">
        <v>16</v>
      </c>
      <c r="D139" s="41" t="s">
        <v>53</v>
      </c>
      <c r="E139" s="42" t="s">
        <v>54</v>
      </c>
      <c r="F139" s="51" t="s">
        <v>289</v>
      </c>
      <c r="G139" s="22" t="s">
        <v>7656</v>
      </c>
      <c r="H139" s="23" t="s">
        <v>291</v>
      </c>
      <c r="I139" s="46" t="s">
        <v>22</v>
      </c>
      <c r="J139" s="25">
        <v>1</v>
      </c>
      <c r="K139" s="25">
        <f t="shared" si="5"/>
        <v>1</v>
      </c>
      <c r="L139" s="25"/>
      <c r="M139" s="47">
        <v>3.2</v>
      </c>
      <c r="N139" s="48"/>
      <c r="O139" s="22"/>
    </row>
    <row r="140" s="17" customFormat="1" ht="44" customHeight="1" spans="1:15">
      <c r="A140" s="18" t="s">
        <v>7605</v>
      </c>
      <c r="B140" s="40" t="s">
        <v>296</v>
      </c>
      <c r="C140" s="41" t="s">
        <v>16</v>
      </c>
      <c r="D140" s="41" t="s">
        <v>53</v>
      </c>
      <c r="E140" s="42" t="s">
        <v>54</v>
      </c>
      <c r="F140" s="51" t="s">
        <v>289</v>
      </c>
      <c r="G140" s="22" t="s">
        <v>7656</v>
      </c>
      <c r="H140" s="23" t="s">
        <v>291</v>
      </c>
      <c r="I140" s="46" t="s">
        <v>22</v>
      </c>
      <c r="J140" s="25">
        <v>1</v>
      </c>
      <c r="K140" s="25">
        <f t="shared" si="5"/>
        <v>1</v>
      </c>
      <c r="L140" s="25"/>
      <c r="M140" s="47">
        <v>3.2</v>
      </c>
      <c r="N140" s="48"/>
      <c r="O140" s="22"/>
    </row>
    <row r="141" s="17" customFormat="1" ht="44" customHeight="1" spans="1:15">
      <c r="A141" s="18" t="s">
        <v>7605</v>
      </c>
      <c r="B141" s="40" t="s">
        <v>297</v>
      </c>
      <c r="C141" s="41" t="s">
        <v>16</v>
      </c>
      <c r="D141" s="41" t="s">
        <v>53</v>
      </c>
      <c r="E141" s="42" t="s">
        <v>54</v>
      </c>
      <c r="F141" s="51" t="s">
        <v>289</v>
      </c>
      <c r="G141" s="22" t="s">
        <v>7656</v>
      </c>
      <c r="H141" s="23" t="s">
        <v>291</v>
      </c>
      <c r="I141" s="46" t="s">
        <v>22</v>
      </c>
      <c r="J141" s="25">
        <v>1</v>
      </c>
      <c r="K141" s="25">
        <f t="shared" si="5"/>
        <v>1</v>
      </c>
      <c r="L141" s="25"/>
      <c r="M141" s="47">
        <v>3.2</v>
      </c>
      <c r="N141" s="48"/>
      <c r="O141" s="22"/>
    </row>
    <row r="142" s="17" customFormat="1" ht="44" customHeight="1" spans="1:15">
      <c r="A142" s="18" t="s">
        <v>7605</v>
      </c>
      <c r="B142" s="40" t="s">
        <v>298</v>
      </c>
      <c r="C142" s="41" t="s">
        <v>16</v>
      </c>
      <c r="D142" s="41" t="s">
        <v>53</v>
      </c>
      <c r="E142" s="42" t="s">
        <v>54</v>
      </c>
      <c r="F142" s="51" t="s">
        <v>249</v>
      </c>
      <c r="G142" s="22" t="s">
        <v>7660</v>
      </c>
      <c r="H142" s="23" t="s">
        <v>1016</v>
      </c>
      <c r="I142" s="46" t="s">
        <v>22</v>
      </c>
      <c r="J142" s="25">
        <v>1</v>
      </c>
      <c r="K142" s="25">
        <f t="shared" si="5"/>
        <v>1</v>
      </c>
      <c r="L142" s="25">
        <v>1</v>
      </c>
      <c r="M142" s="49">
        <v>3.2</v>
      </c>
      <c r="N142" s="48"/>
      <c r="O142" s="22"/>
    </row>
    <row r="143" s="17" customFormat="1" ht="44" customHeight="1" spans="1:15">
      <c r="A143" s="18" t="s">
        <v>7605</v>
      </c>
      <c r="B143" s="40" t="s">
        <v>301</v>
      </c>
      <c r="C143" s="41" t="s">
        <v>16</v>
      </c>
      <c r="D143" s="41" t="s">
        <v>53</v>
      </c>
      <c r="E143" s="42" t="s">
        <v>54</v>
      </c>
      <c r="F143" s="51" t="s">
        <v>249</v>
      </c>
      <c r="G143" s="22" t="s">
        <v>7660</v>
      </c>
      <c r="H143" s="23" t="s">
        <v>1016</v>
      </c>
      <c r="I143" s="46" t="s">
        <v>22</v>
      </c>
      <c r="J143" s="25">
        <v>1</v>
      </c>
      <c r="K143" s="25">
        <f t="shared" si="5"/>
        <v>1</v>
      </c>
      <c r="L143" s="25">
        <v>1</v>
      </c>
      <c r="M143" s="49">
        <v>3.2</v>
      </c>
      <c r="N143" s="48"/>
      <c r="O143" s="22"/>
    </row>
    <row r="144" s="17" customFormat="1" ht="44" customHeight="1" spans="1:15">
      <c r="A144" s="18" t="s">
        <v>7605</v>
      </c>
      <c r="B144" s="40" t="s">
        <v>303</v>
      </c>
      <c r="C144" s="41" t="s">
        <v>16</v>
      </c>
      <c r="D144" s="41" t="s">
        <v>53</v>
      </c>
      <c r="E144" s="42" t="s">
        <v>54</v>
      </c>
      <c r="F144" s="51" t="s">
        <v>249</v>
      </c>
      <c r="G144" s="22" t="s">
        <v>7661</v>
      </c>
      <c r="H144" s="23" t="s">
        <v>65</v>
      </c>
      <c r="I144" s="46" t="s">
        <v>22</v>
      </c>
      <c r="J144" s="25">
        <v>1</v>
      </c>
      <c r="K144" s="25">
        <v>0</v>
      </c>
      <c r="L144" s="25">
        <v>8</v>
      </c>
      <c r="M144" s="47">
        <v>3.2</v>
      </c>
      <c r="N144" s="48"/>
      <c r="O144" s="22"/>
    </row>
    <row r="145" s="17" customFormat="1" ht="44" customHeight="1" spans="1:15">
      <c r="A145" s="18" t="s">
        <v>7605</v>
      </c>
      <c r="B145" s="40" t="s">
        <v>306</v>
      </c>
      <c r="C145" s="41" t="s">
        <v>16</v>
      </c>
      <c r="D145" s="41" t="s">
        <v>53</v>
      </c>
      <c r="E145" s="42" t="s">
        <v>54</v>
      </c>
      <c r="F145" s="51" t="s">
        <v>249</v>
      </c>
      <c r="G145" s="22" t="s">
        <v>7662</v>
      </c>
      <c r="H145" s="23" t="s">
        <v>65</v>
      </c>
      <c r="I145" s="46" t="s">
        <v>22</v>
      </c>
      <c r="J145" s="25">
        <v>1</v>
      </c>
      <c r="K145" s="25">
        <f>J145</f>
        <v>1</v>
      </c>
      <c r="L145" s="25"/>
      <c r="M145" s="47">
        <v>3.2</v>
      </c>
      <c r="N145" s="48"/>
      <c r="O145" s="22"/>
    </row>
    <row r="146" s="17" customFormat="1" ht="44" customHeight="1" spans="1:15">
      <c r="A146" s="18" t="s">
        <v>7605</v>
      </c>
      <c r="B146" s="40" t="s">
        <v>308</v>
      </c>
      <c r="C146" s="41" t="s">
        <v>16</v>
      </c>
      <c r="D146" s="41" t="s">
        <v>53</v>
      </c>
      <c r="E146" s="42" t="s">
        <v>54</v>
      </c>
      <c r="F146" s="51" t="s">
        <v>249</v>
      </c>
      <c r="G146" s="22" t="s">
        <v>7661</v>
      </c>
      <c r="H146" s="23" t="s">
        <v>65</v>
      </c>
      <c r="I146" s="46" t="s">
        <v>22</v>
      </c>
      <c r="J146" s="25">
        <v>1</v>
      </c>
      <c r="K146" s="25">
        <v>0</v>
      </c>
      <c r="L146" s="25">
        <v>8</v>
      </c>
      <c r="M146" s="47">
        <v>3.2</v>
      </c>
      <c r="N146" s="48"/>
      <c r="O146" s="22"/>
    </row>
    <row r="147" s="17" customFormat="1" ht="44" customHeight="1" spans="1:15">
      <c r="A147" s="18" t="s">
        <v>7605</v>
      </c>
      <c r="B147" s="40" t="s">
        <v>309</v>
      </c>
      <c r="C147" s="41" t="s">
        <v>16</v>
      </c>
      <c r="D147" s="41" t="s">
        <v>53</v>
      </c>
      <c r="E147" s="42" t="s">
        <v>54</v>
      </c>
      <c r="F147" s="51" t="s">
        <v>249</v>
      </c>
      <c r="G147" s="22" t="s">
        <v>7663</v>
      </c>
      <c r="H147" s="23" t="s">
        <v>65</v>
      </c>
      <c r="I147" s="46" t="s">
        <v>22</v>
      </c>
      <c r="J147" s="25">
        <v>1</v>
      </c>
      <c r="K147" s="25">
        <v>0</v>
      </c>
      <c r="L147" s="25">
        <v>8</v>
      </c>
      <c r="M147" s="47">
        <v>3.2</v>
      </c>
      <c r="N147" s="48"/>
      <c r="O147" s="22"/>
    </row>
    <row r="148" s="17" customFormat="1" ht="44" customHeight="1" spans="1:15">
      <c r="A148" s="18" t="s">
        <v>7605</v>
      </c>
      <c r="B148" s="40" t="s">
        <v>310</v>
      </c>
      <c r="C148" s="41" t="s">
        <v>16</v>
      </c>
      <c r="D148" s="41" t="s">
        <v>53</v>
      </c>
      <c r="E148" s="42" t="s">
        <v>54</v>
      </c>
      <c r="F148" s="51" t="s">
        <v>249</v>
      </c>
      <c r="G148" s="22" t="s">
        <v>7664</v>
      </c>
      <c r="H148" s="23" t="s">
        <v>7665</v>
      </c>
      <c r="I148" s="46" t="s">
        <v>22</v>
      </c>
      <c r="J148" s="25">
        <v>1</v>
      </c>
      <c r="K148" s="25">
        <v>0</v>
      </c>
      <c r="L148" s="25">
        <v>33</v>
      </c>
      <c r="M148" s="47">
        <v>3.2</v>
      </c>
      <c r="N148" s="48"/>
      <c r="O148" s="22"/>
    </row>
    <row r="149" s="17" customFormat="1" ht="44" customHeight="1" spans="1:15">
      <c r="A149" s="18" t="s">
        <v>7605</v>
      </c>
      <c r="B149" s="40" t="s">
        <v>312</v>
      </c>
      <c r="C149" s="41" t="s">
        <v>16</v>
      </c>
      <c r="D149" s="41" t="s">
        <v>53</v>
      </c>
      <c r="E149" s="42" t="s">
        <v>54</v>
      </c>
      <c r="F149" s="51" t="s">
        <v>249</v>
      </c>
      <c r="G149" s="22" t="s">
        <v>7664</v>
      </c>
      <c r="H149" s="23" t="s">
        <v>7665</v>
      </c>
      <c r="I149" s="46" t="s">
        <v>22</v>
      </c>
      <c r="J149" s="25">
        <v>1</v>
      </c>
      <c r="K149" s="25">
        <v>0</v>
      </c>
      <c r="L149" s="25">
        <v>33</v>
      </c>
      <c r="M149" s="47">
        <v>3.2</v>
      </c>
      <c r="N149" s="48"/>
      <c r="O149" s="22"/>
    </row>
    <row r="150" s="17" customFormat="1" ht="44" customHeight="1" spans="1:15">
      <c r="A150" s="18" t="s">
        <v>7605</v>
      </c>
      <c r="B150" s="40" t="s">
        <v>313</v>
      </c>
      <c r="C150" s="41" t="s">
        <v>16</v>
      </c>
      <c r="D150" s="41" t="s">
        <v>53</v>
      </c>
      <c r="E150" s="42" t="s">
        <v>54</v>
      </c>
      <c r="F150" s="22" t="s">
        <v>304</v>
      </c>
      <c r="G150" s="22" t="s">
        <v>7666</v>
      </c>
      <c r="H150" s="23" t="s">
        <v>1016</v>
      </c>
      <c r="I150" s="46" t="s">
        <v>22</v>
      </c>
      <c r="J150" s="25">
        <v>1</v>
      </c>
      <c r="K150" s="25">
        <f t="shared" ref="K150:K152" si="6">J150</f>
        <v>1</v>
      </c>
      <c r="L150" s="25">
        <v>2</v>
      </c>
      <c r="M150" s="49">
        <v>3.2</v>
      </c>
      <c r="N150" s="48"/>
      <c r="O150" s="22"/>
    </row>
    <row r="151" s="17" customFormat="1" ht="44" customHeight="1" spans="1:15">
      <c r="A151" s="18" t="s">
        <v>7605</v>
      </c>
      <c r="B151" s="40" t="s">
        <v>315</v>
      </c>
      <c r="C151" s="41" t="s">
        <v>16</v>
      </c>
      <c r="D151" s="41" t="s">
        <v>53</v>
      </c>
      <c r="E151" s="42" t="s">
        <v>54</v>
      </c>
      <c r="F151" s="22" t="s">
        <v>304</v>
      </c>
      <c r="G151" s="22" t="s">
        <v>7667</v>
      </c>
      <c r="H151" s="23" t="s">
        <v>7665</v>
      </c>
      <c r="I151" s="46" t="s">
        <v>22</v>
      </c>
      <c r="J151" s="25">
        <v>1</v>
      </c>
      <c r="K151" s="25">
        <f t="shared" si="6"/>
        <v>1</v>
      </c>
      <c r="L151" s="25">
        <v>2</v>
      </c>
      <c r="M151" s="49">
        <v>3.2</v>
      </c>
      <c r="N151" s="48"/>
      <c r="O151" s="22"/>
    </row>
    <row r="152" s="17" customFormat="1" ht="44" customHeight="1" spans="1:15">
      <c r="A152" s="18" t="s">
        <v>7605</v>
      </c>
      <c r="B152" s="40" t="s">
        <v>316</v>
      </c>
      <c r="C152" s="41" t="s">
        <v>16</v>
      </c>
      <c r="D152" s="41" t="s">
        <v>53</v>
      </c>
      <c r="E152" s="42" t="s">
        <v>54</v>
      </c>
      <c r="F152" s="22" t="s">
        <v>304</v>
      </c>
      <c r="G152" s="22" t="s">
        <v>7667</v>
      </c>
      <c r="H152" s="23" t="s">
        <v>7665</v>
      </c>
      <c r="I152" s="46" t="s">
        <v>22</v>
      </c>
      <c r="J152" s="25">
        <v>1</v>
      </c>
      <c r="K152" s="25">
        <f t="shared" si="6"/>
        <v>1</v>
      </c>
      <c r="L152" s="25">
        <v>2</v>
      </c>
      <c r="M152" s="49">
        <v>3.2</v>
      </c>
      <c r="N152" s="48"/>
      <c r="O152" s="22"/>
    </row>
    <row r="153" s="17" customFormat="1" ht="44" customHeight="1" spans="1:15">
      <c r="A153" s="18" t="s">
        <v>7605</v>
      </c>
      <c r="B153" s="40" t="s">
        <v>317</v>
      </c>
      <c r="C153" s="41" t="s">
        <v>16</v>
      </c>
      <c r="D153" s="41" t="s">
        <v>53</v>
      </c>
      <c r="E153" s="42" t="s">
        <v>54</v>
      </c>
      <c r="F153" s="22" t="s">
        <v>304</v>
      </c>
      <c r="G153" s="22" t="s">
        <v>7668</v>
      </c>
      <c r="H153" s="23" t="s">
        <v>1016</v>
      </c>
      <c r="I153" s="46" t="s">
        <v>22</v>
      </c>
      <c r="J153" s="25">
        <v>1</v>
      </c>
      <c r="K153" s="25">
        <f>ROUNDUP(J153*0.2,0)</f>
        <v>1</v>
      </c>
      <c r="L153" s="25">
        <v>5</v>
      </c>
      <c r="M153" s="49">
        <v>3.2</v>
      </c>
      <c r="N153" s="48"/>
      <c r="O153" s="22"/>
    </row>
    <row r="154" s="17" customFormat="1" ht="44" customHeight="1" spans="1:15">
      <c r="A154" s="18" t="s">
        <v>7605</v>
      </c>
      <c r="B154" s="40" t="s">
        <v>319</v>
      </c>
      <c r="C154" s="41" t="s">
        <v>16</v>
      </c>
      <c r="D154" s="41" t="s">
        <v>53</v>
      </c>
      <c r="E154" s="42" t="s">
        <v>54</v>
      </c>
      <c r="F154" s="22" t="s">
        <v>304</v>
      </c>
      <c r="G154" s="22" t="s">
        <v>7669</v>
      </c>
      <c r="H154" s="23" t="s">
        <v>7665</v>
      </c>
      <c r="I154" s="46" t="s">
        <v>22</v>
      </c>
      <c r="J154" s="25">
        <v>4</v>
      </c>
      <c r="K154" s="25">
        <v>0</v>
      </c>
      <c r="L154" s="25">
        <v>428</v>
      </c>
      <c r="M154" s="47">
        <v>3.2</v>
      </c>
      <c r="N154" s="48"/>
      <c r="O154" s="22"/>
    </row>
    <row r="155" s="17" customFormat="1" ht="44" customHeight="1" spans="1:15">
      <c r="A155" s="18" t="s">
        <v>7605</v>
      </c>
      <c r="B155" s="40" t="s">
        <v>321</v>
      </c>
      <c r="C155" s="41" t="s">
        <v>16</v>
      </c>
      <c r="D155" s="41" t="s">
        <v>53</v>
      </c>
      <c r="E155" s="42" t="s">
        <v>54</v>
      </c>
      <c r="F155" s="22" t="s">
        <v>304</v>
      </c>
      <c r="G155" s="22" t="s">
        <v>7670</v>
      </c>
      <c r="H155" s="23" t="s">
        <v>7665</v>
      </c>
      <c r="I155" s="46" t="s">
        <v>22</v>
      </c>
      <c r="J155" s="25">
        <v>1</v>
      </c>
      <c r="K155" s="25">
        <v>0</v>
      </c>
      <c r="L155" s="25">
        <v>115</v>
      </c>
      <c r="M155" s="47">
        <v>3.2</v>
      </c>
      <c r="N155" s="48"/>
      <c r="O155" s="22"/>
    </row>
    <row r="156" s="17" customFormat="1" ht="44" customHeight="1" spans="1:15">
      <c r="A156" s="18" t="s">
        <v>7605</v>
      </c>
      <c r="B156" s="40" t="s">
        <v>326</v>
      </c>
      <c r="C156" s="41" t="s">
        <v>16</v>
      </c>
      <c r="D156" s="41" t="s">
        <v>322</v>
      </c>
      <c r="E156" s="42" t="s">
        <v>54</v>
      </c>
      <c r="F156" s="22" t="s">
        <v>323</v>
      </c>
      <c r="G156" s="22" t="s">
        <v>7671</v>
      </c>
      <c r="H156" s="23" t="s">
        <v>1419</v>
      </c>
      <c r="I156" s="46" t="s">
        <v>22</v>
      </c>
      <c r="J156" s="25">
        <v>1</v>
      </c>
      <c r="K156" s="25">
        <f t="shared" ref="K156:K160" si="7">J156</f>
        <v>1</v>
      </c>
      <c r="L156" s="25">
        <v>2</v>
      </c>
      <c r="M156" s="49">
        <v>3.2</v>
      </c>
      <c r="N156" s="48"/>
      <c r="O156" s="22"/>
    </row>
    <row r="157" s="17" customFormat="1" ht="44" customHeight="1" spans="1:15">
      <c r="A157" s="18" t="s">
        <v>7605</v>
      </c>
      <c r="B157" s="40" t="s">
        <v>327</v>
      </c>
      <c r="C157" s="41" t="s">
        <v>16</v>
      </c>
      <c r="D157" s="41" t="s">
        <v>322</v>
      </c>
      <c r="E157" s="42" t="s">
        <v>54</v>
      </c>
      <c r="F157" s="22" t="s">
        <v>323</v>
      </c>
      <c r="G157" s="22" t="s">
        <v>7671</v>
      </c>
      <c r="H157" s="23" t="s">
        <v>1419</v>
      </c>
      <c r="I157" s="46" t="s">
        <v>22</v>
      </c>
      <c r="J157" s="25">
        <v>8</v>
      </c>
      <c r="K157" s="25">
        <f t="shared" si="7"/>
        <v>8</v>
      </c>
      <c r="L157" s="25">
        <v>32</v>
      </c>
      <c r="M157" s="49">
        <v>3.2</v>
      </c>
      <c r="N157" s="48"/>
      <c r="O157" s="22"/>
    </row>
    <row r="158" s="17" customFormat="1" ht="44" customHeight="1" spans="1:15">
      <c r="A158" s="18" t="s">
        <v>7605</v>
      </c>
      <c r="B158" s="40" t="s">
        <v>328</v>
      </c>
      <c r="C158" s="41" t="s">
        <v>16</v>
      </c>
      <c r="D158" s="41" t="s">
        <v>322</v>
      </c>
      <c r="E158" s="42" t="s">
        <v>54</v>
      </c>
      <c r="F158" s="22" t="s">
        <v>323</v>
      </c>
      <c r="G158" s="22" t="s">
        <v>7672</v>
      </c>
      <c r="H158" s="23" t="s">
        <v>1419</v>
      </c>
      <c r="I158" s="46" t="s">
        <v>22</v>
      </c>
      <c r="J158" s="25">
        <v>4</v>
      </c>
      <c r="K158" s="25">
        <f t="shared" si="7"/>
        <v>4</v>
      </c>
      <c r="L158" s="25">
        <v>28</v>
      </c>
      <c r="M158" s="49">
        <v>3.2</v>
      </c>
      <c r="N158" s="48"/>
      <c r="O158" s="22"/>
    </row>
    <row r="159" s="17" customFormat="1" ht="44" customHeight="1" spans="1:15">
      <c r="A159" s="18" t="s">
        <v>7605</v>
      </c>
      <c r="B159" s="40" t="s">
        <v>329</v>
      </c>
      <c r="C159" s="41" t="s">
        <v>16</v>
      </c>
      <c r="D159" s="41" t="s">
        <v>322</v>
      </c>
      <c r="E159" s="42" t="s">
        <v>54</v>
      </c>
      <c r="F159" s="22" t="s">
        <v>323</v>
      </c>
      <c r="G159" s="22" t="s">
        <v>7672</v>
      </c>
      <c r="H159" s="23" t="s">
        <v>1419</v>
      </c>
      <c r="I159" s="46" t="s">
        <v>22</v>
      </c>
      <c r="J159" s="25">
        <v>2</v>
      </c>
      <c r="K159" s="25">
        <f t="shared" si="7"/>
        <v>2</v>
      </c>
      <c r="L159" s="25">
        <v>10</v>
      </c>
      <c r="M159" s="49">
        <v>3.2</v>
      </c>
      <c r="N159" s="48"/>
      <c r="O159" s="22"/>
    </row>
    <row r="160" s="17" customFormat="1" ht="44" customHeight="1" spans="1:15">
      <c r="A160" s="18" t="s">
        <v>7605</v>
      </c>
      <c r="B160" s="40" t="s">
        <v>331</v>
      </c>
      <c r="C160" s="41" t="s">
        <v>16</v>
      </c>
      <c r="D160" s="41" t="s">
        <v>322</v>
      </c>
      <c r="E160" s="42" t="s">
        <v>54</v>
      </c>
      <c r="F160" s="22" t="s">
        <v>323</v>
      </c>
      <c r="G160" s="22" t="s">
        <v>7672</v>
      </c>
      <c r="H160" s="23" t="s">
        <v>1419</v>
      </c>
      <c r="I160" s="46" t="s">
        <v>22</v>
      </c>
      <c r="J160" s="25">
        <v>1</v>
      </c>
      <c r="K160" s="25">
        <f t="shared" si="7"/>
        <v>1</v>
      </c>
      <c r="L160" s="25">
        <v>2</v>
      </c>
      <c r="M160" s="49">
        <v>3.2</v>
      </c>
      <c r="N160" s="48"/>
      <c r="O160" s="22"/>
    </row>
    <row r="161" s="17" customFormat="1" ht="44" customHeight="1" spans="1:15">
      <c r="A161" s="18" t="s">
        <v>7605</v>
      </c>
      <c r="B161" s="40" t="s">
        <v>334</v>
      </c>
      <c r="C161" s="41" t="s">
        <v>16</v>
      </c>
      <c r="D161" s="41" t="s">
        <v>322</v>
      </c>
      <c r="E161" s="42" t="s">
        <v>54</v>
      </c>
      <c r="F161" s="22" t="s">
        <v>323</v>
      </c>
      <c r="G161" s="22" t="s">
        <v>7673</v>
      </c>
      <c r="H161" s="23" t="s">
        <v>1419</v>
      </c>
      <c r="I161" s="46" t="s">
        <v>22</v>
      </c>
      <c r="J161" s="25">
        <v>1</v>
      </c>
      <c r="K161" s="25">
        <f>ROUNDUP(J161*0.2,0)</f>
        <v>1</v>
      </c>
      <c r="L161" s="25">
        <v>8</v>
      </c>
      <c r="M161" s="49">
        <v>3.2</v>
      </c>
      <c r="N161" s="48"/>
      <c r="O161" s="22"/>
    </row>
    <row r="162" s="17" customFormat="1" ht="44" customHeight="1" spans="1:15">
      <c r="A162" s="18" t="s">
        <v>7605</v>
      </c>
      <c r="B162" s="40" t="s">
        <v>335</v>
      </c>
      <c r="C162" s="41" t="s">
        <v>16</v>
      </c>
      <c r="D162" s="41" t="s">
        <v>322</v>
      </c>
      <c r="E162" s="42" t="s">
        <v>54</v>
      </c>
      <c r="F162" s="22" t="s">
        <v>323</v>
      </c>
      <c r="G162" s="22" t="s">
        <v>7673</v>
      </c>
      <c r="H162" s="23" t="s">
        <v>1419</v>
      </c>
      <c r="I162" s="46" t="s">
        <v>22</v>
      </c>
      <c r="J162" s="25">
        <v>3</v>
      </c>
      <c r="K162" s="25">
        <f>ROUNDUP(J162*0.2,0)</f>
        <v>1</v>
      </c>
      <c r="L162" s="25">
        <v>35</v>
      </c>
      <c r="M162" s="49">
        <v>3.2</v>
      </c>
      <c r="N162" s="48"/>
      <c r="O162" s="22"/>
    </row>
    <row r="163" s="17" customFormat="1" ht="44" customHeight="1" spans="1:15">
      <c r="A163" s="18" t="s">
        <v>7605</v>
      </c>
      <c r="B163" s="40" t="s">
        <v>337</v>
      </c>
      <c r="C163" s="41" t="s">
        <v>16</v>
      </c>
      <c r="D163" s="41" t="s">
        <v>322</v>
      </c>
      <c r="E163" s="42" t="s">
        <v>54</v>
      </c>
      <c r="F163" s="22" t="s">
        <v>323</v>
      </c>
      <c r="G163" s="22" t="s">
        <v>7674</v>
      </c>
      <c r="H163" s="23" t="s">
        <v>1419</v>
      </c>
      <c r="I163" s="46" t="s">
        <v>22</v>
      </c>
      <c r="J163" s="25">
        <v>9</v>
      </c>
      <c r="K163" s="25">
        <f t="shared" ref="K163:K166" si="8">J163</f>
        <v>9</v>
      </c>
      <c r="L163" s="25">
        <v>37</v>
      </c>
      <c r="M163" s="49">
        <v>3.2</v>
      </c>
      <c r="N163" s="48"/>
      <c r="O163" s="22"/>
    </row>
    <row r="164" s="17" customFormat="1" ht="44" customHeight="1" spans="1:15">
      <c r="A164" s="18" t="s">
        <v>7605</v>
      </c>
      <c r="B164" s="40" t="s">
        <v>340</v>
      </c>
      <c r="C164" s="41" t="s">
        <v>16</v>
      </c>
      <c r="D164" s="41" t="s">
        <v>322</v>
      </c>
      <c r="E164" s="42" t="s">
        <v>54</v>
      </c>
      <c r="F164" s="22" t="s">
        <v>323</v>
      </c>
      <c r="G164" s="22" t="s">
        <v>7675</v>
      </c>
      <c r="H164" s="23" t="s">
        <v>1419</v>
      </c>
      <c r="I164" s="46" t="s">
        <v>22</v>
      </c>
      <c r="J164" s="25">
        <v>1</v>
      </c>
      <c r="K164" s="25">
        <v>0</v>
      </c>
      <c r="L164" s="25">
        <v>21</v>
      </c>
      <c r="M164" s="49">
        <v>3.2</v>
      </c>
      <c r="N164" s="48"/>
      <c r="O164" s="22"/>
    </row>
    <row r="165" s="17" customFormat="1" ht="44" customHeight="1" spans="1:15">
      <c r="A165" s="18" t="s">
        <v>7605</v>
      </c>
      <c r="B165" s="40" t="s">
        <v>341</v>
      </c>
      <c r="C165" s="41" t="s">
        <v>16</v>
      </c>
      <c r="D165" s="41" t="s">
        <v>322</v>
      </c>
      <c r="E165" s="42" t="s">
        <v>54</v>
      </c>
      <c r="F165" s="22" t="s">
        <v>323</v>
      </c>
      <c r="G165" s="22" t="s">
        <v>7676</v>
      </c>
      <c r="H165" s="23" t="s">
        <v>333</v>
      </c>
      <c r="I165" s="46" t="s">
        <v>22</v>
      </c>
      <c r="J165" s="25">
        <v>1</v>
      </c>
      <c r="K165" s="25">
        <f t="shared" si="8"/>
        <v>1</v>
      </c>
      <c r="L165" s="25"/>
      <c r="M165" s="47">
        <v>3.2</v>
      </c>
      <c r="N165" s="48"/>
      <c r="O165" s="22"/>
    </row>
    <row r="166" s="17" customFormat="1" ht="44" customHeight="1" spans="1:15">
      <c r="A166" s="18" t="s">
        <v>7605</v>
      </c>
      <c r="B166" s="40" t="s">
        <v>342</v>
      </c>
      <c r="C166" s="41" t="s">
        <v>16</v>
      </c>
      <c r="D166" s="41" t="s">
        <v>322</v>
      </c>
      <c r="E166" s="42" t="s">
        <v>54</v>
      </c>
      <c r="F166" s="22" t="s">
        <v>323</v>
      </c>
      <c r="G166" s="22" t="s">
        <v>7677</v>
      </c>
      <c r="H166" s="23" t="s">
        <v>333</v>
      </c>
      <c r="I166" s="46" t="s">
        <v>22</v>
      </c>
      <c r="J166" s="25">
        <v>1</v>
      </c>
      <c r="K166" s="25">
        <f t="shared" si="8"/>
        <v>1</v>
      </c>
      <c r="L166" s="25"/>
      <c r="M166" s="47">
        <v>3.2</v>
      </c>
      <c r="N166" s="48"/>
      <c r="O166" s="22"/>
    </row>
    <row r="167" s="17" customFormat="1" ht="44" customHeight="1" spans="1:15">
      <c r="A167" s="18" t="s">
        <v>7605</v>
      </c>
      <c r="B167" s="40" t="s">
        <v>344</v>
      </c>
      <c r="C167" s="41" t="s">
        <v>16</v>
      </c>
      <c r="D167" s="41" t="s">
        <v>322</v>
      </c>
      <c r="E167" s="42" t="s">
        <v>54</v>
      </c>
      <c r="F167" s="22" t="s">
        <v>323</v>
      </c>
      <c r="G167" s="22" t="s">
        <v>7678</v>
      </c>
      <c r="H167" s="23" t="s">
        <v>7679</v>
      </c>
      <c r="I167" s="46" t="s">
        <v>22</v>
      </c>
      <c r="J167" s="25">
        <v>9</v>
      </c>
      <c r="K167" s="25">
        <v>0</v>
      </c>
      <c r="L167" s="25">
        <v>355</v>
      </c>
      <c r="M167" s="47">
        <v>3.2</v>
      </c>
      <c r="N167" s="48"/>
      <c r="O167" s="22"/>
    </row>
    <row r="168" s="17" customFormat="1" ht="44" customHeight="1" spans="1:15">
      <c r="A168" s="18" t="s">
        <v>7605</v>
      </c>
      <c r="B168" s="40" t="s">
        <v>40</v>
      </c>
      <c r="C168" s="41" t="s">
        <v>16</v>
      </c>
      <c r="D168" s="41" t="s">
        <v>322</v>
      </c>
      <c r="E168" s="42" t="s">
        <v>54</v>
      </c>
      <c r="F168" s="22" t="s">
        <v>323</v>
      </c>
      <c r="G168" s="22" t="s">
        <v>7678</v>
      </c>
      <c r="H168" s="23" t="s">
        <v>7679</v>
      </c>
      <c r="I168" s="46" t="s">
        <v>22</v>
      </c>
      <c r="J168" s="25">
        <v>1</v>
      </c>
      <c r="K168" s="25">
        <v>0</v>
      </c>
      <c r="L168" s="25">
        <v>26</v>
      </c>
      <c r="M168" s="47">
        <v>3.2</v>
      </c>
      <c r="N168" s="48"/>
      <c r="O168" s="22"/>
    </row>
    <row r="169" s="17" customFormat="1" ht="44" customHeight="1" spans="1:15">
      <c r="A169" s="18" t="s">
        <v>7605</v>
      </c>
      <c r="B169" s="40" t="s">
        <v>43</v>
      </c>
      <c r="C169" s="41" t="s">
        <v>16</v>
      </c>
      <c r="D169" s="41" t="s">
        <v>322</v>
      </c>
      <c r="E169" s="42" t="s">
        <v>54</v>
      </c>
      <c r="F169" s="22" t="s">
        <v>323</v>
      </c>
      <c r="G169" s="22" t="s">
        <v>7676</v>
      </c>
      <c r="H169" s="23" t="s">
        <v>333</v>
      </c>
      <c r="I169" s="46" t="s">
        <v>22</v>
      </c>
      <c r="J169" s="25">
        <v>1</v>
      </c>
      <c r="K169" s="25">
        <f t="shared" ref="K169:K173" si="9">J169</f>
        <v>1</v>
      </c>
      <c r="L169" s="25"/>
      <c r="M169" s="47">
        <v>3.2</v>
      </c>
      <c r="N169" s="48"/>
      <c r="O169" s="22"/>
    </row>
    <row r="170" s="17" customFormat="1" ht="44" customHeight="1" spans="1:15">
      <c r="A170" s="18" t="s">
        <v>7605</v>
      </c>
      <c r="B170" s="40" t="s">
        <v>345</v>
      </c>
      <c r="C170" s="41" t="s">
        <v>16</v>
      </c>
      <c r="D170" s="41" t="s">
        <v>322</v>
      </c>
      <c r="E170" s="42" t="s">
        <v>54</v>
      </c>
      <c r="F170" s="22" t="s">
        <v>323</v>
      </c>
      <c r="G170" s="22" t="s">
        <v>7677</v>
      </c>
      <c r="H170" s="23" t="s">
        <v>333</v>
      </c>
      <c r="I170" s="46" t="s">
        <v>22</v>
      </c>
      <c r="J170" s="25">
        <v>1</v>
      </c>
      <c r="K170" s="25">
        <f t="shared" si="9"/>
        <v>1</v>
      </c>
      <c r="L170" s="25">
        <v>2</v>
      </c>
      <c r="M170" s="47">
        <v>3.2</v>
      </c>
      <c r="N170" s="48"/>
      <c r="O170" s="22"/>
    </row>
    <row r="171" s="17" customFormat="1" ht="52" customHeight="1" spans="1:15">
      <c r="A171" s="18" t="s">
        <v>7605</v>
      </c>
      <c r="B171" s="40" t="s">
        <v>346</v>
      </c>
      <c r="C171" s="41" t="s">
        <v>16</v>
      </c>
      <c r="D171" s="41" t="s">
        <v>322</v>
      </c>
      <c r="E171" s="42" t="s">
        <v>54</v>
      </c>
      <c r="F171" s="22" t="s">
        <v>323</v>
      </c>
      <c r="G171" s="22" t="s">
        <v>7678</v>
      </c>
      <c r="H171" s="23" t="s">
        <v>7679</v>
      </c>
      <c r="I171" s="46" t="s">
        <v>22</v>
      </c>
      <c r="J171" s="25">
        <v>8</v>
      </c>
      <c r="K171" s="25">
        <v>0</v>
      </c>
      <c r="L171" s="25">
        <v>303</v>
      </c>
      <c r="M171" s="47">
        <v>3.2</v>
      </c>
      <c r="N171" s="48"/>
      <c r="O171" s="22"/>
    </row>
    <row r="172" s="17" customFormat="1" ht="52" customHeight="1" spans="1:15">
      <c r="A172" s="18" t="s">
        <v>7605</v>
      </c>
      <c r="B172" s="40" t="s">
        <v>349</v>
      </c>
      <c r="C172" s="41" t="s">
        <v>16</v>
      </c>
      <c r="D172" s="41" t="s">
        <v>322</v>
      </c>
      <c r="E172" s="42" t="s">
        <v>54</v>
      </c>
      <c r="F172" s="22" t="s">
        <v>323</v>
      </c>
      <c r="G172" s="22" t="s">
        <v>7680</v>
      </c>
      <c r="H172" s="23" t="s">
        <v>333</v>
      </c>
      <c r="I172" s="46" t="s">
        <v>22</v>
      </c>
      <c r="J172" s="25">
        <v>1</v>
      </c>
      <c r="K172" s="25">
        <f t="shared" si="9"/>
        <v>1</v>
      </c>
      <c r="L172" s="25">
        <v>1</v>
      </c>
      <c r="M172" s="47">
        <v>3.2</v>
      </c>
      <c r="N172" s="48"/>
      <c r="O172" s="22"/>
    </row>
    <row r="173" s="17" customFormat="1" ht="50" customHeight="1" spans="1:15">
      <c r="A173" s="18" t="s">
        <v>7605</v>
      </c>
      <c r="B173" s="40" t="s">
        <v>350</v>
      </c>
      <c r="C173" s="41" t="s">
        <v>16</v>
      </c>
      <c r="D173" s="41" t="s">
        <v>322</v>
      </c>
      <c r="E173" s="42" t="s">
        <v>54</v>
      </c>
      <c r="F173" s="22" t="s">
        <v>323</v>
      </c>
      <c r="G173" s="22" t="s">
        <v>7681</v>
      </c>
      <c r="H173" s="23" t="s">
        <v>333</v>
      </c>
      <c r="I173" s="46" t="s">
        <v>22</v>
      </c>
      <c r="J173" s="25">
        <v>1</v>
      </c>
      <c r="K173" s="25">
        <f t="shared" si="9"/>
        <v>1</v>
      </c>
      <c r="L173" s="25"/>
      <c r="M173" s="47">
        <v>3.2</v>
      </c>
      <c r="N173" s="48"/>
      <c r="O173" s="22"/>
    </row>
    <row r="174" s="17" customFormat="1" ht="44" customHeight="1" spans="1:15">
      <c r="A174" s="18" t="s">
        <v>7605</v>
      </c>
      <c r="B174" s="40" t="s">
        <v>352</v>
      </c>
      <c r="C174" s="41" t="s">
        <v>16</v>
      </c>
      <c r="D174" s="41" t="s">
        <v>322</v>
      </c>
      <c r="E174" s="42" t="s">
        <v>54</v>
      </c>
      <c r="F174" s="22" t="s">
        <v>323</v>
      </c>
      <c r="G174" s="22" t="s">
        <v>7678</v>
      </c>
      <c r="H174" s="23" t="s">
        <v>7679</v>
      </c>
      <c r="I174" s="46" t="s">
        <v>22</v>
      </c>
      <c r="J174" s="25">
        <v>3</v>
      </c>
      <c r="K174" s="25">
        <v>0</v>
      </c>
      <c r="L174" s="25">
        <v>124</v>
      </c>
      <c r="M174" s="47">
        <v>3.2</v>
      </c>
      <c r="N174" s="48"/>
      <c r="O174" s="22"/>
    </row>
    <row r="175" s="17" customFormat="1" ht="44" customHeight="1" spans="1:15">
      <c r="A175" s="18" t="s">
        <v>7605</v>
      </c>
      <c r="B175" s="40" t="s">
        <v>357</v>
      </c>
      <c r="C175" s="41" t="s">
        <v>16</v>
      </c>
      <c r="D175" s="41" t="s">
        <v>322</v>
      </c>
      <c r="E175" s="42" t="s">
        <v>54</v>
      </c>
      <c r="F175" s="22" t="s">
        <v>323</v>
      </c>
      <c r="G175" s="22" t="s">
        <v>7678</v>
      </c>
      <c r="H175" s="23" t="s">
        <v>7679</v>
      </c>
      <c r="I175" s="46" t="s">
        <v>22</v>
      </c>
      <c r="J175" s="25">
        <v>1</v>
      </c>
      <c r="K175" s="25">
        <v>0</v>
      </c>
      <c r="L175" s="25">
        <v>26</v>
      </c>
      <c r="M175" s="47">
        <v>3.2</v>
      </c>
      <c r="N175" s="48"/>
      <c r="O175" s="22"/>
    </row>
    <row r="176" s="17" customFormat="1" ht="44" customHeight="1" spans="1:15">
      <c r="A176" s="18" t="s">
        <v>7605</v>
      </c>
      <c r="B176" s="40" t="s">
        <v>359</v>
      </c>
      <c r="C176" s="41" t="s">
        <v>16</v>
      </c>
      <c r="D176" s="41" t="s">
        <v>322</v>
      </c>
      <c r="E176" s="42" t="s">
        <v>54</v>
      </c>
      <c r="F176" s="22" t="s">
        <v>323</v>
      </c>
      <c r="G176" s="22" t="s">
        <v>7676</v>
      </c>
      <c r="H176" s="23" t="s">
        <v>333</v>
      </c>
      <c r="I176" s="46" t="s">
        <v>22</v>
      </c>
      <c r="J176" s="25">
        <v>1</v>
      </c>
      <c r="K176" s="25">
        <f t="shared" ref="K176:K180" si="10">J176</f>
        <v>1</v>
      </c>
      <c r="L176" s="25"/>
      <c r="M176" s="47">
        <v>3.2</v>
      </c>
      <c r="N176" s="48"/>
      <c r="O176" s="22"/>
    </row>
    <row r="177" s="17" customFormat="1" ht="44" customHeight="1" spans="1:15">
      <c r="A177" s="18" t="s">
        <v>7605</v>
      </c>
      <c r="B177" s="40" t="s">
        <v>360</v>
      </c>
      <c r="C177" s="41" t="s">
        <v>16</v>
      </c>
      <c r="D177" s="41" t="s">
        <v>322</v>
      </c>
      <c r="E177" s="42" t="s">
        <v>54</v>
      </c>
      <c r="F177" s="22" t="s">
        <v>323</v>
      </c>
      <c r="G177" s="22" t="s">
        <v>7678</v>
      </c>
      <c r="H177" s="23" t="s">
        <v>7679</v>
      </c>
      <c r="I177" s="46" t="s">
        <v>22</v>
      </c>
      <c r="J177" s="25">
        <v>4</v>
      </c>
      <c r="K177" s="25">
        <v>0</v>
      </c>
      <c r="L177" s="25">
        <v>128</v>
      </c>
      <c r="M177" s="47">
        <v>3.2</v>
      </c>
      <c r="N177" s="48"/>
      <c r="O177" s="22"/>
    </row>
    <row r="178" s="17" customFormat="1" ht="44" customHeight="1" spans="1:15">
      <c r="A178" s="18" t="s">
        <v>7605</v>
      </c>
      <c r="B178" s="40" t="s">
        <v>364</v>
      </c>
      <c r="C178" s="41" t="s">
        <v>16</v>
      </c>
      <c r="D178" s="41" t="s">
        <v>322</v>
      </c>
      <c r="E178" s="42" t="s">
        <v>54</v>
      </c>
      <c r="F178" s="22" t="s">
        <v>323</v>
      </c>
      <c r="G178" s="22" t="s">
        <v>7677</v>
      </c>
      <c r="H178" s="23" t="s">
        <v>333</v>
      </c>
      <c r="I178" s="46" t="s">
        <v>22</v>
      </c>
      <c r="J178" s="25">
        <v>1</v>
      </c>
      <c r="K178" s="25">
        <f t="shared" si="10"/>
        <v>1</v>
      </c>
      <c r="L178" s="25">
        <v>2</v>
      </c>
      <c r="M178" s="47">
        <v>3.2</v>
      </c>
      <c r="N178" s="48"/>
      <c r="O178" s="22"/>
    </row>
    <row r="179" s="17" customFormat="1" ht="44" customHeight="1" spans="1:15">
      <c r="A179" s="18" t="s">
        <v>7605</v>
      </c>
      <c r="B179" s="40" t="s">
        <v>365</v>
      </c>
      <c r="C179" s="41" t="s">
        <v>16</v>
      </c>
      <c r="D179" s="41" t="s">
        <v>322</v>
      </c>
      <c r="E179" s="42" t="s">
        <v>54</v>
      </c>
      <c r="F179" s="22" t="s">
        <v>323</v>
      </c>
      <c r="G179" s="22" t="s">
        <v>7678</v>
      </c>
      <c r="H179" s="23" t="s">
        <v>7679</v>
      </c>
      <c r="I179" s="46" t="s">
        <v>22</v>
      </c>
      <c r="J179" s="25">
        <v>5</v>
      </c>
      <c r="K179" s="25">
        <v>0</v>
      </c>
      <c r="L179" s="25">
        <v>189</v>
      </c>
      <c r="M179" s="47">
        <v>3.2</v>
      </c>
      <c r="N179" s="48"/>
      <c r="O179" s="22"/>
    </row>
    <row r="180" s="17" customFormat="1" ht="44" customHeight="1" spans="1:15">
      <c r="A180" s="18" t="s">
        <v>7605</v>
      </c>
      <c r="B180" s="40" t="s">
        <v>367</v>
      </c>
      <c r="C180" s="41" t="s">
        <v>16</v>
      </c>
      <c r="D180" s="41" t="s">
        <v>322</v>
      </c>
      <c r="E180" s="42" t="s">
        <v>54</v>
      </c>
      <c r="F180" s="22" t="s">
        <v>323</v>
      </c>
      <c r="G180" s="22" t="s">
        <v>7681</v>
      </c>
      <c r="H180" s="23" t="s">
        <v>333</v>
      </c>
      <c r="I180" s="46" t="s">
        <v>22</v>
      </c>
      <c r="J180" s="25">
        <v>1</v>
      </c>
      <c r="K180" s="25">
        <f t="shared" si="10"/>
        <v>1</v>
      </c>
      <c r="L180" s="25"/>
      <c r="M180" s="47">
        <v>3.2</v>
      </c>
      <c r="N180" s="48"/>
      <c r="O180" s="22"/>
    </row>
    <row r="181" s="17" customFormat="1" ht="44" customHeight="1" spans="1:15">
      <c r="A181" s="18" t="s">
        <v>7605</v>
      </c>
      <c r="B181" s="40" t="s">
        <v>369</v>
      </c>
      <c r="C181" s="41" t="s">
        <v>16</v>
      </c>
      <c r="D181" s="41" t="s">
        <v>322</v>
      </c>
      <c r="E181" s="42" t="s">
        <v>54</v>
      </c>
      <c r="F181" s="22" t="s">
        <v>323</v>
      </c>
      <c r="G181" s="22" t="s">
        <v>7682</v>
      </c>
      <c r="H181" s="23" t="s">
        <v>7679</v>
      </c>
      <c r="I181" s="46" t="s">
        <v>22</v>
      </c>
      <c r="J181" s="25">
        <v>3</v>
      </c>
      <c r="K181" s="25">
        <f t="shared" ref="K181:K184" si="11">ROUNDUP(J181*0.2,0)</f>
        <v>1</v>
      </c>
      <c r="L181" s="25">
        <v>81</v>
      </c>
      <c r="M181" s="47">
        <v>3.2</v>
      </c>
      <c r="N181" s="48"/>
      <c r="O181" s="22"/>
    </row>
    <row r="182" s="17" customFormat="1" ht="44" customHeight="1" spans="1:15">
      <c r="A182" s="18" t="s">
        <v>7605</v>
      </c>
      <c r="B182" s="40" t="s">
        <v>373</v>
      </c>
      <c r="C182" s="41" t="s">
        <v>16</v>
      </c>
      <c r="D182" s="41" t="s">
        <v>322</v>
      </c>
      <c r="E182" s="42" t="s">
        <v>54</v>
      </c>
      <c r="F182" s="22" t="s">
        <v>323</v>
      </c>
      <c r="G182" s="22" t="s">
        <v>7677</v>
      </c>
      <c r="H182" s="23" t="s">
        <v>333</v>
      </c>
      <c r="I182" s="46" t="s">
        <v>22</v>
      </c>
      <c r="J182" s="25">
        <v>1</v>
      </c>
      <c r="K182" s="25">
        <f t="shared" ref="K182:K190" si="12">J182</f>
        <v>1</v>
      </c>
      <c r="L182" s="25"/>
      <c r="M182" s="47">
        <v>3.2</v>
      </c>
      <c r="N182" s="48"/>
      <c r="O182" s="22"/>
    </row>
    <row r="183" s="17" customFormat="1" ht="44" customHeight="1" spans="1:15">
      <c r="A183" s="18" t="s">
        <v>7605</v>
      </c>
      <c r="B183" s="40" t="s">
        <v>374</v>
      </c>
      <c r="C183" s="41" t="s">
        <v>16</v>
      </c>
      <c r="D183" s="41" t="s">
        <v>322</v>
      </c>
      <c r="E183" s="42" t="s">
        <v>54</v>
      </c>
      <c r="F183" s="22" t="s">
        <v>323</v>
      </c>
      <c r="G183" s="22" t="s">
        <v>7682</v>
      </c>
      <c r="H183" s="23" t="s">
        <v>7679</v>
      </c>
      <c r="I183" s="46" t="s">
        <v>22</v>
      </c>
      <c r="J183" s="25">
        <v>3</v>
      </c>
      <c r="K183" s="25">
        <f t="shared" si="11"/>
        <v>1</v>
      </c>
      <c r="L183" s="25">
        <v>75</v>
      </c>
      <c r="M183" s="47">
        <v>3.2</v>
      </c>
      <c r="N183" s="48"/>
      <c r="O183" s="22"/>
    </row>
    <row r="184" s="17" customFormat="1" ht="44" customHeight="1" spans="1:15">
      <c r="A184" s="18" t="s">
        <v>7605</v>
      </c>
      <c r="B184" s="40" t="s">
        <v>378</v>
      </c>
      <c r="C184" s="41" t="s">
        <v>16</v>
      </c>
      <c r="D184" s="41" t="s">
        <v>322</v>
      </c>
      <c r="E184" s="42" t="s">
        <v>54</v>
      </c>
      <c r="F184" s="22" t="s">
        <v>323</v>
      </c>
      <c r="G184" s="22" t="s">
        <v>7682</v>
      </c>
      <c r="H184" s="23" t="s">
        <v>7679</v>
      </c>
      <c r="I184" s="46" t="s">
        <v>22</v>
      </c>
      <c r="J184" s="25">
        <v>3</v>
      </c>
      <c r="K184" s="25">
        <f t="shared" si="11"/>
        <v>1</v>
      </c>
      <c r="L184" s="25">
        <v>77</v>
      </c>
      <c r="M184" s="47">
        <v>3.2</v>
      </c>
      <c r="N184" s="48"/>
      <c r="O184" s="22"/>
    </row>
    <row r="185" s="17" customFormat="1" ht="44" customHeight="1" spans="1:15">
      <c r="A185" s="18" t="s">
        <v>7605</v>
      </c>
      <c r="B185" s="40" t="s">
        <v>381</v>
      </c>
      <c r="C185" s="41" t="s">
        <v>16</v>
      </c>
      <c r="D185" s="41" t="s">
        <v>322</v>
      </c>
      <c r="E185" s="42" t="s">
        <v>54</v>
      </c>
      <c r="F185" s="22" t="s">
        <v>323</v>
      </c>
      <c r="G185" s="22" t="s">
        <v>7683</v>
      </c>
      <c r="H185" s="23" t="s">
        <v>7679</v>
      </c>
      <c r="I185" s="46" t="s">
        <v>22</v>
      </c>
      <c r="J185" s="25">
        <v>2</v>
      </c>
      <c r="K185" s="25">
        <v>0</v>
      </c>
      <c r="L185" s="25">
        <v>129</v>
      </c>
      <c r="M185" s="47">
        <v>3.2</v>
      </c>
      <c r="N185" s="48"/>
      <c r="O185" s="22"/>
    </row>
    <row r="186" s="17" customFormat="1" ht="55" customHeight="1" spans="1:15">
      <c r="A186" s="18" t="s">
        <v>7605</v>
      </c>
      <c r="B186" s="40" t="s">
        <v>384</v>
      </c>
      <c r="C186" s="41" t="s">
        <v>16</v>
      </c>
      <c r="D186" s="41" t="s">
        <v>353</v>
      </c>
      <c r="E186" s="42" t="s">
        <v>54</v>
      </c>
      <c r="F186" s="22" t="s">
        <v>370</v>
      </c>
      <c r="G186" s="22" t="s">
        <v>7684</v>
      </c>
      <c r="H186" s="23" t="s">
        <v>7685</v>
      </c>
      <c r="I186" s="46" t="s">
        <v>22</v>
      </c>
      <c r="J186" s="25">
        <v>1</v>
      </c>
      <c r="K186" s="25">
        <f t="shared" si="12"/>
        <v>1</v>
      </c>
      <c r="L186" s="25">
        <v>10</v>
      </c>
      <c r="M186" s="49">
        <v>3.1</v>
      </c>
      <c r="N186" s="48"/>
      <c r="O186" s="22"/>
    </row>
    <row r="187" s="17" customFormat="1" ht="44" customHeight="1" spans="1:15">
      <c r="A187" s="18" t="s">
        <v>7605</v>
      </c>
      <c r="B187" s="40" t="s">
        <v>387</v>
      </c>
      <c r="C187" s="41" t="s">
        <v>16</v>
      </c>
      <c r="D187" s="41" t="s">
        <v>353</v>
      </c>
      <c r="E187" s="42" t="s">
        <v>54</v>
      </c>
      <c r="F187" s="22" t="s">
        <v>370</v>
      </c>
      <c r="G187" s="22" t="s">
        <v>7686</v>
      </c>
      <c r="H187" s="23" t="s">
        <v>7685</v>
      </c>
      <c r="I187" s="46" t="s">
        <v>22</v>
      </c>
      <c r="J187" s="25">
        <v>1</v>
      </c>
      <c r="K187" s="25">
        <f t="shared" si="12"/>
        <v>1</v>
      </c>
      <c r="L187" s="25">
        <v>10</v>
      </c>
      <c r="M187" s="49">
        <v>3.1</v>
      </c>
      <c r="N187" s="48"/>
      <c r="O187" s="22"/>
    </row>
    <row r="188" s="17" customFormat="1" ht="44" customHeight="1" spans="1:15">
      <c r="A188" s="18" t="s">
        <v>7605</v>
      </c>
      <c r="B188" s="40" t="s">
        <v>389</v>
      </c>
      <c r="C188" s="41" t="s">
        <v>16</v>
      </c>
      <c r="D188" s="41" t="s">
        <v>353</v>
      </c>
      <c r="E188" s="42" t="s">
        <v>54</v>
      </c>
      <c r="F188" s="22" t="s">
        <v>370</v>
      </c>
      <c r="G188" s="22" t="s">
        <v>7687</v>
      </c>
      <c r="H188" s="23" t="s">
        <v>7685</v>
      </c>
      <c r="I188" s="46" t="s">
        <v>22</v>
      </c>
      <c r="J188" s="25">
        <v>1</v>
      </c>
      <c r="K188" s="25">
        <f t="shared" si="12"/>
        <v>1</v>
      </c>
      <c r="L188" s="25">
        <v>15</v>
      </c>
      <c r="M188" s="49">
        <v>3.1</v>
      </c>
      <c r="N188" s="48"/>
      <c r="O188" s="22"/>
    </row>
    <row r="189" s="17" customFormat="1" ht="44" customHeight="1" spans="1:15">
      <c r="A189" s="18" t="s">
        <v>7605</v>
      </c>
      <c r="B189" s="40" t="s">
        <v>390</v>
      </c>
      <c r="C189" s="41" t="s">
        <v>16</v>
      </c>
      <c r="D189" s="41" t="s">
        <v>353</v>
      </c>
      <c r="E189" s="42" t="s">
        <v>54</v>
      </c>
      <c r="F189" s="22" t="s">
        <v>370</v>
      </c>
      <c r="G189" s="22" t="s">
        <v>7686</v>
      </c>
      <c r="H189" s="23" t="s">
        <v>7685</v>
      </c>
      <c r="I189" s="46" t="s">
        <v>22</v>
      </c>
      <c r="J189" s="25">
        <v>1</v>
      </c>
      <c r="K189" s="25">
        <f t="shared" si="12"/>
        <v>1</v>
      </c>
      <c r="L189" s="25">
        <v>10</v>
      </c>
      <c r="M189" s="49">
        <v>3.1</v>
      </c>
      <c r="N189" s="48"/>
      <c r="O189" s="22"/>
    </row>
    <row r="190" s="17" customFormat="1" ht="44" customHeight="1" spans="1:15">
      <c r="A190" s="18" t="s">
        <v>7605</v>
      </c>
      <c r="B190" s="40" t="s">
        <v>394</v>
      </c>
      <c r="C190" s="41" t="s">
        <v>16</v>
      </c>
      <c r="D190" s="41" t="s">
        <v>353</v>
      </c>
      <c r="E190" s="42" t="s">
        <v>54</v>
      </c>
      <c r="F190" s="22" t="s">
        <v>370</v>
      </c>
      <c r="G190" s="22" t="s">
        <v>7687</v>
      </c>
      <c r="H190" s="23" t="s">
        <v>7685</v>
      </c>
      <c r="I190" s="46" t="s">
        <v>22</v>
      </c>
      <c r="J190" s="25">
        <v>1</v>
      </c>
      <c r="K190" s="25">
        <f t="shared" si="12"/>
        <v>1</v>
      </c>
      <c r="L190" s="25">
        <v>15</v>
      </c>
      <c r="M190" s="49">
        <v>3.1</v>
      </c>
      <c r="N190" s="48"/>
      <c r="O190" s="22"/>
    </row>
    <row r="191" s="17" customFormat="1" ht="44" customHeight="1" spans="1:15">
      <c r="A191" s="18" t="s">
        <v>7605</v>
      </c>
      <c r="B191" s="40" t="s">
        <v>396</v>
      </c>
      <c r="C191" s="41" t="s">
        <v>16</v>
      </c>
      <c r="D191" s="41" t="s">
        <v>353</v>
      </c>
      <c r="E191" s="42" t="s">
        <v>54</v>
      </c>
      <c r="F191" s="22" t="s">
        <v>370</v>
      </c>
      <c r="G191" s="22" t="s">
        <v>7688</v>
      </c>
      <c r="H191" s="23" t="s">
        <v>7685</v>
      </c>
      <c r="I191" s="46" t="s">
        <v>22</v>
      </c>
      <c r="J191" s="25">
        <v>1</v>
      </c>
      <c r="K191" s="25">
        <f>ROUNDUP(J191*0.2,0)</f>
        <v>1</v>
      </c>
      <c r="L191" s="25">
        <v>28</v>
      </c>
      <c r="M191" s="49">
        <v>3.1</v>
      </c>
      <c r="N191" s="48"/>
      <c r="O191" s="22"/>
    </row>
    <row r="192" s="17" customFormat="1" ht="44" customHeight="1" spans="1:15">
      <c r="A192" s="18" t="s">
        <v>7605</v>
      </c>
      <c r="B192" s="40" t="s">
        <v>399</v>
      </c>
      <c r="C192" s="41" t="s">
        <v>16</v>
      </c>
      <c r="D192" s="41" t="s">
        <v>353</v>
      </c>
      <c r="E192" s="42" t="s">
        <v>54</v>
      </c>
      <c r="F192" s="22" t="s">
        <v>370</v>
      </c>
      <c r="G192" s="22" t="s">
        <v>7688</v>
      </c>
      <c r="H192" s="23" t="s">
        <v>7685</v>
      </c>
      <c r="I192" s="46" t="s">
        <v>22</v>
      </c>
      <c r="J192" s="25">
        <v>1</v>
      </c>
      <c r="K192" s="25">
        <f>ROUNDUP(J192*0.2,0)</f>
        <v>1</v>
      </c>
      <c r="L192" s="25">
        <v>28</v>
      </c>
      <c r="M192" s="49">
        <v>3.1</v>
      </c>
      <c r="N192" s="48"/>
      <c r="O192" s="22"/>
    </row>
    <row r="193" s="17" customFormat="1" ht="44" customHeight="1" spans="1:15">
      <c r="A193" s="18" t="s">
        <v>7605</v>
      </c>
      <c r="B193" s="40" t="s">
        <v>400</v>
      </c>
      <c r="C193" s="41" t="s">
        <v>16</v>
      </c>
      <c r="D193" s="41" t="s">
        <v>353</v>
      </c>
      <c r="E193" s="42" t="s">
        <v>54</v>
      </c>
      <c r="F193" s="42" t="s">
        <v>370</v>
      </c>
      <c r="G193" s="22" t="s">
        <v>7689</v>
      </c>
      <c r="H193" s="23" t="s">
        <v>516</v>
      </c>
      <c r="I193" s="46" t="s">
        <v>22</v>
      </c>
      <c r="J193" s="25">
        <v>2</v>
      </c>
      <c r="K193" s="25">
        <f t="shared" ref="K193:K195" si="13">J193</f>
        <v>2</v>
      </c>
      <c r="L193" s="25">
        <v>20</v>
      </c>
      <c r="M193" s="47">
        <v>3.2</v>
      </c>
      <c r="N193" s="48"/>
      <c r="O193" s="22"/>
    </row>
    <row r="194" s="17" customFormat="1" ht="44" customHeight="1" spans="1:15">
      <c r="A194" s="18" t="s">
        <v>7605</v>
      </c>
      <c r="B194" s="40" t="s">
        <v>402</v>
      </c>
      <c r="C194" s="41" t="s">
        <v>16</v>
      </c>
      <c r="D194" s="41" t="s">
        <v>353</v>
      </c>
      <c r="E194" s="42" t="s">
        <v>54</v>
      </c>
      <c r="F194" s="42" t="s">
        <v>370</v>
      </c>
      <c r="G194" s="22" t="s">
        <v>7690</v>
      </c>
      <c r="H194" s="23" t="s">
        <v>516</v>
      </c>
      <c r="I194" s="46" t="s">
        <v>22</v>
      </c>
      <c r="J194" s="25">
        <v>2</v>
      </c>
      <c r="K194" s="25">
        <f t="shared" si="13"/>
        <v>2</v>
      </c>
      <c r="L194" s="25">
        <v>20</v>
      </c>
      <c r="M194" s="47">
        <v>3.2</v>
      </c>
      <c r="N194" s="48"/>
      <c r="O194" s="22"/>
    </row>
    <row r="195" s="17" customFormat="1" ht="44" customHeight="1" spans="1:15">
      <c r="A195" s="18" t="s">
        <v>7605</v>
      </c>
      <c r="B195" s="40" t="s">
        <v>403</v>
      </c>
      <c r="C195" s="41" t="s">
        <v>16</v>
      </c>
      <c r="D195" s="41" t="s">
        <v>353</v>
      </c>
      <c r="E195" s="42" t="s">
        <v>54</v>
      </c>
      <c r="F195" s="42" t="s">
        <v>370</v>
      </c>
      <c r="G195" s="22" t="s">
        <v>7691</v>
      </c>
      <c r="H195" s="23" t="s">
        <v>516</v>
      </c>
      <c r="I195" s="46" t="s">
        <v>22</v>
      </c>
      <c r="J195" s="25">
        <v>1</v>
      </c>
      <c r="K195" s="25">
        <f t="shared" si="13"/>
        <v>1</v>
      </c>
      <c r="L195" s="25">
        <v>11</v>
      </c>
      <c r="M195" s="47">
        <v>3.2</v>
      </c>
      <c r="N195" s="48"/>
      <c r="O195" s="22"/>
    </row>
    <row r="196" s="17" customFormat="1" ht="44" customHeight="1" spans="1:15">
      <c r="A196" s="18" t="s">
        <v>7605</v>
      </c>
      <c r="B196" s="40" t="s">
        <v>406</v>
      </c>
      <c r="C196" s="41" t="s">
        <v>16</v>
      </c>
      <c r="D196" s="41" t="s">
        <v>353</v>
      </c>
      <c r="E196" s="42" t="s">
        <v>54</v>
      </c>
      <c r="F196" s="42" t="s">
        <v>370</v>
      </c>
      <c r="G196" s="22" t="s">
        <v>7692</v>
      </c>
      <c r="H196" s="23" t="s">
        <v>7693</v>
      </c>
      <c r="I196" s="46" t="s">
        <v>22</v>
      </c>
      <c r="J196" s="25">
        <v>1</v>
      </c>
      <c r="K196" s="25">
        <v>0</v>
      </c>
      <c r="L196" s="25">
        <v>567</v>
      </c>
      <c r="M196" s="47">
        <v>3.2</v>
      </c>
      <c r="N196" s="48"/>
      <c r="O196" s="22"/>
    </row>
    <row r="197" s="17" customFormat="1" ht="44" customHeight="1" spans="1:15">
      <c r="A197" s="18" t="s">
        <v>7605</v>
      </c>
      <c r="B197" s="40" t="s">
        <v>409</v>
      </c>
      <c r="C197" s="41" t="s">
        <v>16</v>
      </c>
      <c r="D197" s="41" t="s">
        <v>353</v>
      </c>
      <c r="E197" s="42" t="s">
        <v>54</v>
      </c>
      <c r="F197" s="42" t="s">
        <v>370</v>
      </c>
      <c r="G197" s="22" t="s">
        <v>7694</v>
      </c>
      <c r="H197" s="23" t="s">
        <v>516</v>
      </c>
      <c r="I197" s="46" t="s">
        <v>22</v>
      </c>
      <c r="J197" s="25">
        <v>2</v>
      </c>
      <c r="K197" s="25">
        <f t="shared" ref="K197:K201" si="14">J197</f>
        <v>2</v>
      </c>
      <c r="L197" s="25">
        <v>20</v>
      </c>
      <c r="M197" s="47">
        <v>3.2</v>
      </c>
      <c r="N197" s="48"/>
      <c r="O197" s="22"/>
    </row>
    <row r="198" s="17" customFormat="1" ht="44" customHeight="1" spans="1:15">
      <c r="A198" s="18" t="s">
        <v>7605</v>
      </c>
      <c r="B198" s="40" t="s">
        <v>410</v>
      </c>
      <c r="C198" s="41" t="s">
        <v>16</v>
      </c>
      <c r="D198" s="41" t="s">
        <v>353</v>
      </c>
      <c r="E198" s="42" t="s">
        <v>54</v>
      </c>
      <c r="F198" s="42" t="s">
        <v>370</v>
      </c>
      <c r="G198" s="22" t="s">
        <v>7695</v>
      </c>
      <c r="H198" s="23" t="s">
        <v>516</v>
      </c>
      <c r="I198" s="46" t="s">
        <v>22</v>
      </c>
      <c r="J198" s="25">
        <v>2</v>
      </c>
      <c r="K198" s="25">
        <f t="shared" si="14"/>
        <v>2</v>
      </c>
      <c r="L198" s="25">
        <v>10</v>
      </c>
      <c r="M198" s="47">
        <v>3.2</v>
      </c>
      <c r="N198" s="48"/>
      <c r="O198" s="22"/>
    </row>
    <row r="199" s="17" customFormat="1" ht="44" customHeight="1" spans="1:15">
      <c r="A199" s="18" t="s">
        <v>7605</v>
      </c>
      <c r="B199" s="40" t="s">
        <v>413</v>
      </c>
      <c r="C199" s="41" t="s">
        <v>16</v>
      </c>
      <c r="D199" s="41" t="s">
        <v>353</v>
      </c>
      <c r="E199" s="42" t="s">
        <v>54</v>
      </c>
      <c r="F199" s="42" t="s">
        <v>370</v>
      </c>
      <c r="G199" s="22" t="s">
        <v>7696</v>
      </c>
      <c r="H199" s="40" t="s">
        <v>7693</v>
      </c>
      <c r="I199" s="46" t="s">
        <v>22</v>
      </c>
      <c r="J199" s="25">
        <v>1</v>
      </c>
      <c r="K199" s="25">
        <v>0</v>
      </c>
      <c r="L199" s="25">
        <v>567</v>
      </c>
      <c r="M199" s="47">
        <v>3.2</v>
      </c>
      <c r="N199" s="48"/>
      <c r="O199" s="22"/>
    </row>
    <row r="200" s="17" customFormat="1" ht="44" customHeight="1" spans="1:15">
      <c r="A200" s="18" t="s">
        <v>7605</v>
      </c>
      <c r="B200" s="40" t="s">
        <v>418</v>
      </c>
      <c r="C200" s="41" t="s">
        <v>16</v>
      </c>
      <c r="D200" s="41" t="s">
        <v>353</v>
      </c>
      <c r="E200" s="42" t="s">
        <v>54</v>
      </c>
      <c r="F200" s="42" t="s">
        <v>370</v>
      </c>
      <c r="G200" s="22" t="s">
        <v>7694</v>
      </c>
      <c r="H200" s="23" t="s">
        <v>516</v>
      </c>
      <c r="I200" s="46" t="s">
        <v>22</v>
      </c>
      <c r="J200" s="25">
        <v>1</v>
      </c>
      <c r="K200" s="25">
        <f t="shared" si="14"/>
        <v>1</v>
      </c>
      <c r="L200" s="25">
        <v>10</v>
      </c>
      <c r="M200" s="47">
        <v>3.2</v>
      </c>
      <c r="N200" s="48"/>
      <c r="O200" s="22"/>
    </row>
    <row r="201" s="17" customFormat="1" ht="44" customHeight="1" spans="1:15">
      <c r="A201" s="18" t="s">
        <v>7605</v>
      </c>
      <c r="B201" s="40" t="s">
        <v>420</v>
      </c>
      <c r="C201" s="41" t="s">
        <v>16</v>
      </c>
      <c r="D201" s="41" t="s">
        <v>353</v>
      </c>
      <c r="E201" s="42" t="s">
        <v>54</v>
      </c>
      <c r="F201" s="42" t="s">
        <v>370</v>
      </c>
      <c r="G201" s="22" t="s">
        <v>7697</v>
      </c>
      <c r="H201" s="40" t="s">
        <v>7693</v>
      </c>
      <c r="I201" s="46" t="s">
        <v>22</v>
      </c>
      <c r="J201" s="25">
        <v>1</v>
      </c>
      <c r="K201" s="25">
        <f t="shared" si="14"/>
        <v>1</v>
      </c>
      <c r="L201" s="25">
        <v>14</v>
      </c>
      <c r="M201" s="49">
        <v>3.1</v>
      </c>
      <c r="N201" s="48"/>
      <c r="O201" s="22"/>
    </row>
    <row r="202" s="17" customFormat="1" ht="44" customHeight="1" spans="1:15">
      <c r="A202" s="18" t="s">
        <v>7605</v>
      </c>
      <c r="B202" s="40" t="s">
        <v>422</v>
      </c>
      <c r="C202" s="41" t="s">
        <v>16</v>
      </c>
      <c r="D202" s="41" t="s">
        <v>353</v>
      </c>
      <c r="E202" s="42" t="s">
        <v>54</v>
      </c>
      <c r="F202" s="42" t="s">
        <v>370</v>
      </c>
      <c r="G202" s="22" t="s">
        <v>7692</v>
      </c>
      <c r="H202" s="40" t="s">
        <v>7693</v>
      </c>
      <c r="I202" s="46" t="s">
        <v>22</v>
      </c>
      <c r="J202" s="25">
        <v>1</v>
      </c>
      <c r="K202" s="25">
        <v>0</v>
      </c>
      <c r="L202" s="25">
        <v>567</v>
      </c>
      <c r="M202" s="47">
        <v>3.2</v>
      </c>
      <c r="N202" s="48"/>
      <c r="O202" s="22"/>
    </row>
    <row r="203" s="17" customFormat="1" ht="44" customHeight="1" spans="1:15">
      <c r="A203" s="18" t="s">
        <v>7605</v>
      </c>
      <c r="B203" s="40" t="s">
        <v>424</v>
      </c>
      <c r="C203" s="41" t="s">
        <v>16</v>
      </c>
      <c r="D203" s="41" t="s">
        <v>353</v>
      </c>
      <c r="E203" s="42" t="s">
        <v>54</v>
      </c>
      <c r="F203" s="42" t="s">
        <v>370</v>
      </c>
      <c r="G203" s="22" t="s">
        <v>7694</v>
      </c>
      <c r="H203" s="23" t="s">
        <v>516</v>
      </c>
      <c r="I203" s="46" t="s">
        <v>22</v>
      </c>
      <c r="J203" s="25">
        <v>1</v>
      </c>
      <c r="K203" s="25">
        <f t="shared" ref="K203:K206" si="15">J203</f>
        <v>1</v>
      </c>
      <c r="L203" s="25">
        <v>10</v>
      </c>
      <c r="M203" s="47">
        <v>3.2</v>
      </c>
      <c r="N203" s="48"/>
      <c r="O203" s="22"/>
    </row>
    <row r="204" s="17" customFormat="1" ht="44" customHeight="1" spans="1:15">
      <c r="A204" s="18" t="s">
        <v>7605</v>
      </c>
      <c r="B204" s="40" t="s">
        <v>425</v>
      </c>
      <c r="C204" s="41" t="s">
        <v>16</v>
      </c>
      <c r="D204" s="41" t="s">
        <v>353</v>
      </c>
      <c r="E204" s="42" t="s">
        <v>54</v>
      </c>
      <c r="F204" s="42" t="s">
        <v>370</v>
      </c>
      <c r="G204" s="22" t="s">
        <v>7695</v>
      </c>
      <c r="H204" s="23" t="s">
        <v>516</v>
      </c>
      <c r="I204" s="46" t="s">
        <v>22</v>
      </c>
      <c r="J204" s="25">
        <v>2</v>
      </c>
      <c r="K204" s="25">
        <f t="shared" si="15"/>
        <v>2</v>
      </c>
      <c r="L204" s="25">
        <v>10</v>
      </c>
      <c r="M204" s="47">
        <v>3.2</v>
      </c>
      <c r="N204" s="48"/>
      <c r="O204" s="22"/>
    </row>
    <row r="205" s="17" customFormat="1" ht="44" customHeight="1" spans="1:15">
      <c r="A205" s="18" t="s">
        <v>7605</v>
      </c>
      <c r="B205" s="40" t="s">
        <v>426</v>
      </c>
      <c r="C205" s="41" t="s">
        <v>16</v>
      </c>
      <c r="D205" s="41" t="s">
        <v>353</v>
      </c>
      <c r="E205" s="42" t="s">
        <v>54</v>
      </c>
      <c r="F205" s="42" t="s">
        <v>370</v>
      </c>
      <c r="G205" s="22" t="s">
        <v>7691</v>
      </c>
      <c r="H205" s="23" t="s">
        <v>516</v>
      </c>
      <c r="I205" s="46" t="s">
        <v>22</v>
      </c>
      <c r="J205" s="25">
        <v>2</v>
      </c>
      <c r="K205" s="25">
        <f t="shared" si="15"/>
        <v>2</v>
      </c>
      <c r="L205" s="25">
        <v>21</v>
      </c>
      <c r="M205" s="47">
        <v>3.2</v>
      </c>
      <c r="N205" s="48"/>
      <c r="O205" s="22"/>
    </row>
    <row r="206" s="17" customFormat="1" ht="44" customHeight="1" spans="1:15">
      <c r="A206" s="18" t="s">
        <v>7605</v>
      </c>
      <c r="B206" s="40" t="s">
        <v>427</v>
      </c>
      <c r="C206" s="41" t="s">
        <v>16</v>
      </c>
      <c r="D206" s="41" t="s">
        <v>353</v>
      </c>
      <c r="E206" s="42" t="s">
        <v>54</v>
      </c>
      <c r="F206" s="42" t="s">
        <v>370</v>
      </c>
      <c r="G206" s="22" t="s">
        <v>7694</v>
      </c>
      <c r="H206" s="23" t="s">
        <v>516</v>
      </c>
      <c r="I206" s="46" t="s">
        <v>22</v>
      </c>
      <c r="J206" s="25">
        <v>1</v>
      </c>
      <c r="K206" s="25">
        <f t="shared" si="15"/>
        <v>1</v>
      </c>
      <c r="L206" s="25">
        <v>10</v>
      </c>
      <c r="M206" s="47">
        <v>3.2</v>
      </c>
      <c r="N206" s="48"/>
      <c r="O206" s="22"/>
    </row>
    <row r="207" s="17" customFormat="1" ht="44" customHeight="1" spans="1:15">
      <c r="A207" s="18" t="s">
        <v>7605</v>
      </c>
      <c r="B207" s="40" t="s">
        <v>429</v>
      </c>
      <c r="C207" s="41" t="s">
        <v>16</v>
      </c>
      <c r="D207" s="41" t="s">
        <v>353</v>
      </c>
      <c r="E207" s="42" t="s">
        <v>54</v>
      </c>
      <c r="F207" s="42" t="s">
        <v>370</v>
      </c>
      <c r="G207" s="22" t="s">
        <v>7698</v>
      </c>
      <c r="H207" s="40" t="s">
        <v>7693</v>
      </c>
      <c r="I207" s="46" t="s">
        <v>22</v>
      </c>
      <c r="J207" s="25">
        <v>1</v>
      </c>
      <c r="K207" s="25">
        <v>0</v>
      </c>
      <c r="L207" s="25">
        <v>423</v>
      </c>
      <c r="M207" s="47">
        <v>3.2</v>
      </c>
      <c r="N207" s="48"/>
      <c r="O207" s="22"/>
    </row>
    <row r="208" s="17" customFormat="1" ht="44" customHeight="1" spans="1:15">
      <c r="A208" s="18" t="s">
        <v>7605</v>
      </c>
      <c r="B208" s="40" t="s">
        <v>431</v>
      </c>
      <c r="C208" s="41" t="s">
        <v>16</v>
      </c>
      <c r="D208" s="41" t="s">
        <v>353</v>
      </c>
      <c r="E208" s="42" t="s">
        <v>54</v>
      </c>
      <c r="F208" s="42" t="s">
        <v>370</v>
      </c>
      <c r="G208" s="22" t="s">
        <v>7689</v>
      </c>
      <c r="H208" s="23" t="s">
        <v>516</v>
      </c>
      <c r="I208" s="46" t="s">
        <v>22</v>
      </c>
      <c r="J208" s="25">
        <v>4</v>
      </c>
      <c r="K208" s="25">
        <f t="shared" ref="K208:K210" si="16">J208</f>
        <v>4</v>
      </c>
      <c r="L208" s="25">
        <v>40</v>
      </c>
      <c r="M208" s="47">
        <v>3.2</v>
      </c>
      <c r="N208" s="48"/>
      <c r="O208" s="22"/>
    </row>
    <row r="209" s="17" customFormat="1" ht="44" customHeight="1" spans="1:15">
      <c r="A209" s="18" t="s">
        <v>7605</v>
      </c>
      <c r="B209" s="40" t="s">
        <v>433</v>
      </c>
      <c r="C209" s="41" t="s">
        <v>16</v>
      </c>
      <c r="D209" s="41" t="s">
        <v>353</v>
      </c>
      <c r="E209" s="42" t="s">
        <v>54</v>
      </c>
      <c r="F209" s="42" t="s">
        <v>370</v>
      </c>
      <c r="G209" s="22" t="s">
        <v>7694</v>
      </c>
      <c r="H209" s="23" t="s">
        <v>516</v>
      </c>
      <c r="I209" s="46" t="s">
        <v>22</v>
      </c>
      <c r="J209" s="25">
        <v>4</v>
      </c>
      <c r="K209" s="25">
        <f t="shared" si="16"/>
        <v>4</v>
      </c>
      <c r="L209" s="25">
        <v>40</v>
      </c>
      <c r="M209" s="47">
        <v>3.2</v>
      </c>
      <c r="N209" s="48"/>
      <c r="O209" s="22"/>
    </row>
    <row r="210" s="17" customFormat="1" ht="44" customHeight="1" spans="1:15">
      <c r="A210" s="18" t="s">
        <v>7605</v>
      </c>
      <c r="B210" s="40" t="s">
        <v>434</v>
      </c>
      <c r="C210" s="41" t="s">
        <v>16</v>
      </c>
      <c r="D210" s="41" t="s">
        <v>353</v>
      </c>
      <c r="E210" s="42" t="s">
        <v>54</v>
      </c>
      <c r="F210" s="42" t="s">
        <v>370</v>
      </c>
      <c r="G210" s="22" t="s">
        <v>7694</v>
      </c>
      <c r="H210" s="23" t="s">
        <v>516</v>
      </c>
      <c r="I210" s="46" t="s">
        <v>22</v>
      </c>
      <c r="J210" s="25">
        <v>4</v>
      </c>
      <c r="K210" s="25">
        <f t="shared" si="16"/>
        <v>4</v>
      </c>
      <c r="L210" s="25">
        <v>40</v>
      </c>
      <c r="M210" s="47">
        <v>3.2</v>
      </c>
      <c r="N210" s="48"/>
      <c r="O210" s="22"/>
    </row>
    <row r="211" s="17" customFormat="1" ht="44" customHeight="1" spans="1:15">
      <c r="A211" s="18" t="s">
        <v>7605</v>
      </c>
      <c r="B211" s="40" t="s">
        <v>435</v>
      </c>
      <c r="C211" s="41" t="s">
        <v>16</v>
      </c>
      <c r="D211" s="41" t="s">
        <v>353</v>
      </c>
      <c r="E211" s="42" t="s">
        <v>54</v>
      </c>
      <c r="F211" s="42" t="s">
        <v>370</v>
      </c>
      <c r="G211" s="22" t="s">
        <v>7692</v>
      </c>
      <c r="H211" s="40" t="s">
        <v>7693</v>
      </c>
      <c r="I211" s="46" t="s">
        <v>22</v>
      </c>
      <c r="J211" s="25">
        <v>1</v>
      </c>
      <c r="K211" s="25">
        <v>0</v>
      </c>
      <c r="L211" s="25">
        <v>567</v>
      </c>
      <c r="M211" s="47">
        <v>3.2</v>
      </c>
      <c r="N211" s="48"/>
      <c r="O211" s="22"/>
    </row>
    <row r="212" s="17" customFormat="1" ht="44" customHeight="1" spans="1:15">
      <c r="A212" s="18" t="s">
        <v>7605</v>
      </c>
      <c r="B212" s="40" t="s">
        <v>436</v>
      </c>
      <c r="C212" s="41" t="s">
        <v>16</v>
      </c>
      <c r="D212" s="41" t="s">
        <v>353</v>
      </c>
      <c r="E212" s="42" t="s">
        <v>54</v>
      </c>
      <c r="F212" s="42" t="s">
        <v>370</v>
      </c>
      <c r="G212" s="22" t="s">
        <v>7692</v>
      </c>
      <c r="H212" s="40" t="s">
        <v>7693</v>
      </c>
      <c r="I212" s="46" t="s">
        <v>22</v>
      </c>
      <c r="J212" s="25">
        <v>1</v>
      </c>
      <c r="K212" s="25">
        <v>0</v>
      </c>
      <c r="L212" s="25">
        <v>567</v>
      </c>
      <c r="M212" s="47">
        <v>3.2</v>
      </c>
      <c r="N212" s="48"/>
      <c r="O212" s="22"/>
    </row>
    <row r="213" s="17" customFormat="1" ht="44" customHeight="1" spans="1:15">
      <c r="A213" s="18" t="s">
        <v>7605</v>
      </c>
      <c r="B213" s="40" t="s">
        <v>438</v>
      </c>
      <c r="C213" s="41" t="s">
        <v>16</v>
      </c>
      <c r="D213" s="41" t="s">
        <v>414</v>
      </c>
      <c r="E213" s="42" t="s">
        <v>54</v>
      </c>
      <c r="F213" s="42" t="s">
        <v>415</v>
      </c>
      <c r="G213" s="22" t="s">
        <v>1995</v>
      </c>
      <c r="H213" s="40" t="s">
        <v>1990</v>
      </c>
      <c r="I213" s="46" t="s">
        <v>22</v>
      </c>
      <c r="J213" s="25">
        <v>8</v>
      </c>
      <c r="K213" s="25">
        <v>0</v>
      </c>
      <c r="L213" s="25"/>
      <c r="M213" s="49">
        <v>3.1</v>
      </c>
      <c r="N213" s="48"/>
      <c r="O213" s="22"/>
    </row>
    <row r="214" s="17" customFormat="1" ht="44" customHeight="1" spans="1:15">
      <c r="A214" s="18" t="s">
        <v>7605</v>
      </c>
      <c r="B214" s="40" t="s">
        <v>440</v>
      </c>
      <c r="C214" s="41" t="s">
        <v>16</v>
      </c>
      <c r="D214" s="41" t="s">
        <v>414</v>
      </c>
      <c r="E214" s="42" t="s">
        <v>54</v>
      </c>
      <c r="F214" s="42" t="s">
        <v>415</v>
      </c>
      <c r="G214" s="22" t="s">
        <v>2028</v>
      </c>
      <c r="H214" s="40" t="s">
        <v>1990</v>
      </c>
      <c r="I214" s="46" t="s">
        <v>22</v>
      </c>
      <c r="J214" s="25">
        <v>20</v>
      </c>
      <c r="K214" s="25">
        <v>0</v>
      </c>
      <c r="L214" s="25"/>
      <c r="M214" s="49">
        <v>3.1</v>
      </c>
      <c r="N214" s="48"/>
      <c r="O214" s="22"/>
    </row>
    <row r="215" s="17" customFormat="1" ht="44" customHeight="1" spans="1:15">
      <c r="A215" s="18" t="s">
        <v>7605</v>
      </c>
      <c r="B215" s="40" t="s">
        <v>441</v>
      </c>
      <c r="C215" s="41" t="s">
        <v>16</v>
      </c>
      <c r="D215" s="41" t="s">
        <v>414</v>
      </c>
      <c r="E215" s="42" t="s">
        <v>54</v>
      </c>
      <c r="F215" s="42" t="s">
        <v>415</v>
      </c>
      <c r="G215" s="22" t="s">
        <v>1999</v>
      </c>
      <c r="H215" s="40" t="s">
        <v>1990</v>
      </c>
      <c r="I215" s="46" t="s">
        <v>22</v>
      </c>
      <c r="J215" s="25">
        <v>12</v>
      </c>
      <c r="K215" s="25">
        <v>0</v>
      </c>
      <c r="L215" s="25"/>
      <c r="M215" s="49">
        <v>3.1</v>
      </c>
      <c r="N215" s="48"/>
      <c r="O215" s="22"/>
    </row>
    <row r="216" s="17" customFormat="1" ht="44" customHeight="1" spans="1:15">
      <c r="A216" s="18" t="s">
        <v>7605</v>
      </c>
      <c r="B216" s="40" t="s">
        <v>442</v>
      </c>
      <c r="C216" s="41" t="s">
        <v>16</v>
      </c>
      <c r="D216" s="41" t="s">
        <v>414</v>
      </c>
      <c r="E216" s="42" t="s">
        <v>54</v>
      </c>
      <c r="F216" s="42" t="s">
        <v>415</v>
      </c>
      <c r="G216" s="22" t="s">
        <v>1989</v>
      </c>
      <c r="H216" s="40" t="s">
        <v>1990</v>
      </c>
      <c r="I216" s="46" t="s">
        <v>22</v>
      </c>
      <c r="J216" s="25">
        <v>16</v>
      </c>
      <c r="K216" s="25">
        <v>0</v>
      </c>
      <c r="L216" s="25"/>
      <c r="M216" s="49">
        <v>3.1</v>
      </c>
      <c r="N216" s="48"/>
      <c r="O216" s="22"/>
    </row>
    <row r="217" s="17" customFormat="1" ht="44" customHeight="1" spans="1:15">
      <c r="A217" s="18" t="s">
        <v>7605</v>
      </c>
      <c r="B217" s="40" t="s">
        <v>444</v>
      </c>
      <c r="C217" s="41" t="s">
        <v>16</v>
      </c>
      <c r="D217" s="41" t="s">
        <v>414</v>
      </c>
      <c r="E217" s="42" t="s">
        <v>54</v>
      </c>
      <c r="F217" s="42" t="s">
        <v>415</v>
      </c>
      <c r="G217" s="22" t="s">
        <v>7699</v>
      </c>
      <c r="H217" s="40" t="s">
        <v>1990</v>
      </c>
      <c r="I217" s="46" t="s">
        <v>22</v>
      </c>
      <c r="J217" s="25">
        <v>8</v>
      </c>
      <c r="K217" s="25">
        <v>0</v>
      </c>
      <c r="L217" s="25"/>
      <c r="M217" s="49">
        <v>3.1</v>
      </c>
      <c r="N217" s="48"/>
      <c r="O217" s="22"/>
    </row>
    <row r="218" s="17" customFormat="1" ht="44" customHeight="1" spans="1:15">
      <c r="A218" s="18" t="s">
        <v>7605</v>
      </c>
      <c r="B218" s="40" t="s">
        <v>446</v>
      </c>
      <c r="C218" s="41" t="s">
        <v>16</v>
      </c>
      <c r="D218" s="41" t="s">
        <v>414</v>
      </c>
      <c r="E218" s="42" t="s">
        <v>54</v>
      </c>
      <c r="F218" s="42" t="s">
        <v>415</v>
      </c>
      <c r="G218" s="22" t="s">
        <v>2779</v>
      </c>
      <c r="H218" s="40" t="s">
        <v>1990</v>
      </c>
      <c r="I218" s="46" t="s">
        <v>22</v>
      </c>
      <c r="J218" s="25">
        <v>24</v>
      </c>
      <c r="K218" s="25">
        <v>0</v>
      </c>
      <c r="L218" s="25"/>
      <c r="M218" s="49">
        <v>3.1</v>
      </c>
      <c r="N218" s="48"/>
      <c r="O218" s="22"/>
    </row>
    <row r="219" s="17" customFormat="1" ht="44" customHeight="1" spans="1:15">
      <c r="A219" s="18" t="s">
        <v>7605</v>
      </c>
      <c r="B219" s="40" t="s">
        <v>448</v>
      </c>
      <c r="C219" s="41" t="s">
        <v>16</v>
      </c>
      <c r="D219" s="41" t="s">
        <v>414</v>
      </c>
      <c r="E219" s="42" t="s">
        <v>54</v>
      </c>
      <c r="F219" s="42" t="s">
        <v>415</v>
      </c>
      <c r="G219" s="22" t="s">
        <v>443</v>
      </c>
      <c r="H219" s="40" t="s">
        <v>1990</v>
      </c>
      <c r="I219" s="46" t="s">
        <v>22</v>
      </c>
      <c r="J219" s="25">
        <v>40</v>
      </c>
      <c r="K219" s="25">
        <v>0</v>
      </c>
      <c r="L219" s="25"/>
      <c r="M219" s="49">
        <v>3.1</v>
      </c>
      <c r="N219" s="48"/>
      <c r="O219" s="22"/>
    </row>
    <row r="220" s="17" customFormat="1" ht="44" customHeight="1" spans="1:15">
      <c r="A220" s="18" t="s">
        <v>7605</v>
      </c>
      <c r="B220" s="40" t="s">
        <v>454</v>
      </c>
      <c r="C220" s="41" t="s">
        <v>16</v>
      </c>
      <c r="D220" s="41" t="s">
        <v>414</v>
      </c>
      <c r="E220" s="42" t="s">
        <v>54</v>
      </c>
      <c r="F220" s="42" t="s">
        <v>415</v>
      </c>
      <c r="G220" s="22" t="s">
        <v>7700</v>
      </c>
      <c r="H220" s="40" t="s">
        <v>417</v>
      </c>
      <c r="I220" s="46" t="s">
        <v>22</v>
      </c>
      <c r="J220" s="25">
        <v>4</v>
      </c>
      <c r="K220" s="25">
        <v>0</v>
      </c>
      <c r="L220" s="25"/>
      <c r="M220" s="49">
        <v>3.1</v>
      </c>
      <c r="N220" s="48"/>
      <c r="O220" s="22"/>
    </row>
    <row r="221" s="17" customFormat="1" ht="44" customHeight="1" spans="1:15">
      <c r="A221" s="18" t="s">
        <v>7605</v>
      </c>
      <c r="B221" s="40" t="s">
        <v>456</v>
      </c>
      <c r="C221" s="41" t="s">
        <v>16</v>
      </c>
      <c r="D221" s="41" t="s">
        <v>414</v>
      </c>
      <c r="E221" s="42" t="s">
        <v>54</v>
      </c>
      <c r="F221" s="42" t="s">
        <v>415</v>
      </c>
      <c r="G221" s="22" t="s">
        <v>1995</v>
      </c>
      <c r="H221" s="40" t="s">
        <v>417</v>
      </c>
      <c r="I221" s="46" t="s">
        <v>22</v>
      </c>
      <c r="J221" s="25">
        <v>4</v>
      </c>
      <c r="K221" s="25">
        <v>0</v>
      </c>
      <c r="L221" s="25"/>
      <c r="M221" s="49">
        <v>3.1</v>
      </c>
      <c r="N221" s="48"/>
      <c r="O221" s="22"/>
    </row>
    <row r="222" s="17" customFormat="1" ht="44" customHeight="1" spans="1:15">
      <c r="A222" s="18" t="s">
        <v>7605</v>
      </c>
      <c r="B222" s="40" t="s">
        <v>458</v>
      </c>
      <c r="C222" s="41" t="s">
        <v>16</v>
      </c>
      <c r="D222" s="41" t="s">
        <v>414</v>
      </c>
      <c r="E222" s="42" t="s">
        <v>54</v>
      </c>
      <c r="F222" s="42" t="s">
        <v>415</v>
      </c>
      <c r="G222" s="22" t="s">
        <v>2028</v>
      </c>
      <c r="H222" s="40" t="s">
        <v>417</v>
      </c>
      <c r="I222" s="46" t="s">
        <v>22</v>
      </c>
      <c r="J222" s="25">
        <v>48</v>
      </c>
      <c r="K222" s="25">
        <v>0</v>
      </c>
      <c r="L222" s="25"/>
      <c r="M222" s="49">
        <v>3.1</v>
      </c>
      <c r="N222" s="48"/>
      <c r="O222" s="22"/>
    </row>
    <row r="223" s="17" customFormat="1" ht="44" customHeight="1" spans="1:15">
      <c r="A223" s="18" t="s">
        <v>7605</v>
      </c>
      <c r="B223" s="40" t="s">
        <v>462</v>
      </c>
      <c r="C223" s="41" t="s">
        <v>16</v>
      </c>
      <c r="D223" s="41" t="s">
        <v>414</v>
      </c>
      <c r="E223" s="42" t="s">
        <v>54</v>
      </c>
      <c r="F223" s="42" t="s">
        <v>415</v>
      </c>
      <c r="G223" s="22" t="s">
        <v>7701</v>
      </c>
      <c r="H223" s="40" t="s">
        <v>417</v>
      </c>
      <c r="I223" s="46" t="s">
        <v>22</v>
      </c>
      <c r="J223" s="25">
        <f>20*16</f>
        <v>320</v>
      </c>
      <c r="K223" s="25">
        <v>0</v>
      </c>
      <c r="L223" s="25"/>
      <c r="M223" s="49">
        <v>3.1</v>
      </c>
      <c r="N223" s="48"/>
      <c r="O223" s="22"/>
    </row>
    <row r="224" s="17" customFormat="1" ht="44" customHeight="1" spans="1:15">
      <c r="A224" s="18" t="s">
        <v>7605</v>
      </c>
      <c r="B224" s="40" t="s">
        <v>550</v>
      </c>
      <c r="C224" s="41" t="s">
        <v>16</v>
      </c>
      <c r="D224" s="41" t="s">
        <v>414</v>
      </c>
      <c r="E224" s="42" t="s">
        <v>54</v>
      </c>
      <c r="F224" s="42" t="s">
        <v>415</v>
      </c>
      <c r="G224" s="22" t="s">
        <v>1999</v>
      </c>
      <c r="H224" s="40" t="s">
        <v>417</v>
      </c>
      <c r="I224" s="46" t="s">
        <v>22</v>
      </c>
      <c r="J224" s="25">
        <f>28*4</f>
        <v>112</v>
      </c>
      <c r="K224" s="25">
        <v>0</v>
      </c>
      <c r="L224" s="25"/>
      <c r="M224" s="49">
        <v>3.1</v>
      </c>
      <c r="N224" s="48"/>
      <c r="O224" s="22"/>
    </row>
    <row r="225" s="17" customFormat="1" ht="44" customHeight="1" spans="1:15">
      <c r="A225" s="18" t="s">
        <v>7605</v>
      </c>
      <c r="B225" s="40" t="s">
        <v>551</v>
      </c>
      <c r="C225" s="41" t="s">
        <v>16</v>
      </c>
      <c r="D225" s="41" t="s">
        <v>414</v>
      </c>
      <c r="E225" s="42" t="s">
        <v>54</v>
      </c>
      <c r="F225" s="42" t="s">
        <v>415</v>
      </c>
      <c r="G225" s="22" t="s">
        <v>2779</v>
      </c>
      <c r="H225" s="40" t="s">
        <v>417</v>
      </c>
      <c r="I225" s="46" t="s">
        <v>22</v>
      </c>
      <c r="J225" s="25">
        <v>24</v>
      </c>
      <c r="K225" s="25">
        <v>0</v>
      </c>
      <c r="L225" s="25"/>
      <c r="M225" s="49">
        <v>3.1</v>
      </c>
      <c r="N225" s="48"/>
      <c r="O225" s="22"/>
    </row>
    <row r="226" s="17" customFormat="1" ht="44" customHeight="1" spans="1:15">
      <c r="A226" s="18" t="s">
        <v>7605</v>
      </c>
      <c r="B226" s="40" t="s">
        <v>552</v>
      </c>
      <c r="C226" s="41" t="s">
        <v>16</v>
      </c>
      <c r="D226" s="41" t="s">
        <v>414</v>
      </c>
      <c r="E226" s="42" t="s">
        <v>54</v>
      </c>
      <c r="F226" s="42" t="s">
        <v>415</v>
      </c>
      <c r="G226" s="22" t="s">
        <v>7699</v>
      </c>
      <c r="H226" s="40" t="s">
        <v>417</v>
      </c>
      <c r="I226" s="46" t="s">
        <v>22</v>
      </c>
      <c r="J226" s="25">
        <v>16</v>
      </c>
      <c r="K226" s="25">
        <v>0</v>
      </c>
      <c r="L226" s="25"/>
      <c r="M226" s="49">
        <v>3.1</v>
      </c>
      <c r="N226" s="48"/>
      <c r="O226" s="22"/>
    </row>
    <row r="227" s="17" customFormat="1" ht="44" customHeight="1" spans="1:15">
      <c r="A227" s="18" t="s">
        <v>7605</v>
      </c>
      <c r="B227" s="40" t="s">
        <v>553</v>
      </c>
      <c r="C227" s="41" t="s">
        <v>16</v>
      </c>
      <c r="D227" s="41" t="s">
        <v>414</v>
      </c>
      <c r="E227" s="42" t="s">
        <v>54</v>
      </c>
      <c r="F227" s="42" t="s">
        <v>415</v>
      </c>
      <c r="G227" s="22" t="s">
        <v>4776</v>
      </c>
      <c r="H227" s="40" t="s">
        <v>417</v>
      </c>
      <c r="I227" s="46" t="s">
        <v>22</v>
      </c>
      <c r="J227" s="25">
        <f>9*12</f>
        <v>108</v>
      </c>
      <c r="K227" s="25">
        <v>0</v>
      </c>
      <c r="L227" s="25"/>
      <c r="M227" s="49">
        <v>3.1</v>
      </c>
      <c r="N227" s="48"/>
      <c r="O227" s="22"/>
    </row>
    <row r="228" s="17" customFormat="1" ht="44" customHeight="1" spans="1:15">
      <c r="A228" s="18" t="s">
        <v>7605</v>
      </c>
      <c r="B228" s="40" t="s">
        <v>555</v>
      </c>
      <c r="C228" s="41" t="s">
        <v>16</v>
      </c>
      <c r="D228" s="41" t="s">
        <v>449</v>
      </c>
      <c r="E228" s="42" t="s">
        <v>7702</v>
      </c>
      <c r="F228" s="40" t="s">
        <v>451</v>
      </c>
      <c r="G228" s="22" t="s">
        <v>2031</v>
      </c>
      <c r="H228" s="22" t="s">
        <v>453</v>
      </c>
      <c r="I228" s="46" t="s">
        <v>22</v>
      </c>
      <c r="J228" s="25">
        <v>20</v>
      </c>
      <c r="K228" s="25">
        <v>0</v>
      </c>
      <c r="L228" s="25">
        <f t="shared" ref="L228:L230" si="17">J228*5</f>
        <v>100</v>
      </c>
      <c r="M228" s="49">
        <v>3.1</v>
      </c>
      <c r="N228" s="49"/>
      <c r="O228" s="22"/>
    </row>
    <row r="229" s="17" customFormat="1" ht="44" customHeight="1" spans="1:15">
      <c r="A229" s="18" t="s">
        <v>7605</v>
      </c>
      <c r="B229" s="40" t="s">
        <v>556</v>
      </c>
      <c r="C229" s="41" t="s">
        <v>16</v>
      </c>
      <c r="D229" s="41" t="s">
        <v>449</v>
      </c>
      <c r="E229" s="42" t="s">
        <v>7702</v>
      </c>
      <c r="F229" s="40" t="s">
        <v>451</v>
      </c>
      <c r="G229" s="22" t="s">
        <v>457</v>
      </c>
      <c r="H229" s="22" t="s">
        <v>453</v>
      </c>
      <c r="I229" s="46" t="s">
        <v>22</v>
      </c>
      <c r="J229" s="25">
        <v>13</v>
      </c>
      <c r="K229" s="25">
        <v>0</v>
      </c>
      <c r="L229" s="25">
        <f t="shared" si="17"/>
        <v>65</v>
      </c>
      <c r="M229" s="49">
        <v>3.1</v>
      </c>
      <c r="N229" s="49"/>
      <c r="O229" s="22"/>
    </row>
    <row r="230" s="17" customFormat="1" ht="44" customHeight="1" spans="1:15">
      <c r="A230" s="18" t="s">
        <v>7605</v>
      </c>
      <c r="B230" s="40" t="s">
        <v>557</v>
      </c>
      <c r="C230" s="41" t="s">
        <v>16</v>
      </c>
      <c r="D230" s="41" t="s">
        <v>449</v>
      </c>
      <c r="E230" s="42" t="s">
        <v>7702</v>
      </c>
      <c r="F230" s="40" t="s">
        <v>451</v>
      </c>
      <c r="G230" s="22" t="s">
        <v>2037</v>
      </c>
      <c r="H230" s="22" t="s">
        <v>453</v>
      </c>
      <c r="I230" s="46" t="s">
        <v>22</v>
      </c>
      <c r="J230" s="25">
        <v>13</v>
      </c>
      <c r="K230" s="25">
        <v>0</v>
      </c>
      <c r="L230" s="25">
        <f t="shared" si="17"/>
        <v>65</v>
      </c>
      <c r="M230" s="49">
        <v>3.1</v>
      </c>
      <c r="N230" s="49"/>
      <c r="O230" s="22"/>
    </row>
    <row r="231" s="17" customFormat="1" ht="44" customHeight="1" spans="1:15">
      <c r="A231" s="18" t="s">
        <v>7605</v>
      </c>
      <c r="B231" s="40" t="s">
        <v>558</v>
      </c>
      <c r="C231" s="41" t="s">
        <v>16</v>
      </c>
      <c r="D231" s="41" t="s">
        <v>449</v>
      </c>
      <c r="E231" s="42" t="s">
        <v>7702</v>
      </c>
      <c r="F231" s="22" t="s">
        <v>459</v>
      </c>
      <c r="G231" s="22" t="s">
        <v>460</v>
      </c>
      <c r="H231" s="22" t="s">
        <v>461</v>
      </c>
      <c r="I231" s="46" t="s">
        <v>22</v>
      </c>
      <c r="J231" s="25">
        <v>13</v>
      </c>
      <c r="K231" s="25">
        <v>0</v>
      </c>
      <c r="L231" s="25">
        <f>J231*78</f>
        <v>1014</v>
      </c>
      <c r="M231" s="49">
        <v>3.1</v>
      </c>
      <c r="N231" s="49"/>
      <c r="O231" s="22"/>
    </row>
    <row r="232" s="17" customFormat="1" ht="44" customHeight="1" spans="1:15">
      <c r="A232" s="18" t="s">
        <v>7605</v>
      </c>
      <c r="B232" s="40" t="s">
        <v>559</v>
      </c>
      <c r="C232" s="41" t="s">
        <v>16</v>
      </c>
      <c r="D232" s="41" t="s">
        <v>449</v>
      </c>
      <c r="E232" s="42" t="s">
        <v>7702</v>
      </c>
      <c r="F232" s="22" t="s">
        <v>463</v>
      </c>
      <c r="G232" s="22" t="s">
        <v>464</v>
      </c>
      <c r="H232" s="22" t="s">
        <v>465</v>
      </c>
      <c r="I232" s="46" t="s">
        <v>22</v>
      </c>
      <c r="J232" s="25">
        <v>13</v>
      </c>
      <c r="K232" s="25">
        <v>0</v>
      </c>
      <c r="L232" s="25">
        <f>J232*12</f>
        <v>156</v>
      </c>
      <c r="M232" s="49">
        <v>3.1</v>
      </c>
      <c r="N232" s="49"/>
      <c r="O232" s="22"/>
    </row>
    <row r="233" s="17" customFormat="1" ht="44" customHeight="1" spans="1:15">
      <c r="A233" s="18" t="s">
        <v>7605</v>
      </c>
      <c r="B233" s="40" t="s">
        <v>560</v>
      </c>
      <c r="C233" s="41" t="s">
        <v>16</v>
      </c>
      <c r="D233" s="41" t="s">
        <v>17</v>
      </c>
      <c r="E233" s="42" t="s">
        <v>7703</v>
      </c>
      <c r="F233" s="22" t="s">
        <v>2482</v>
      </c>
      <c r="G233" s="52" t="s">
        <v>7704</v>
      </c>
      <c r="H233" s="23" t="s">
        <v>2092</v>
      </c>
      <c r="I233" s="46" t="s">
        <v>22</v>
      </c>
      <c r="J233" s="25">
        <v>1</v>
      </c>
      <c r="K233" s="25">
        <f>J233</f>
        <v>1</v>
      </c>
      <c r="L233" s="25"/>
      <c r="M233" s="49">
        <v>3.1</v>
      </c>
      <c r="N233" s="48"/>
      <c r="O233" s="22"/>
    </row>
    <row r="234" s="17" customFormat="1" ht="44" customHeight="1" spans="1:15">
      <c r="A234" s="18" t="s">
        <v>7605</v>
      </c>
      <c r="B234" s="40" t="s">
        <v>561</v>
      </c>
      <c r="C234" s="41" t="s">
        <v>16</v>
      </c>
      <c r="D234" s="41" t="s">
        <v>17</v>
      </c>
      <c r="E234" s="42" t="s">
        <v>7703</v>
      </c>
      <c r="F234" s="22" t="s">
        <v>2482</v>
      </c>
      <c r="G234" s="52" t="s">
        <v>7704</v>
      </c>
      <c r="H234" s="23" t="s">
        <v>2092</v>
      </c>
      <c r="I234" s="46" t="s">
        <v>22</v>
      </c>
      <c r="J234" s="25">
        <v>1</v>
      </c>
      <c r="K234" s="25">
        <f>J234</f>
        <v>1</v>
      </c>
      <c r="L234" s="25"/>
      <c r="M234" s="49">
        <v>3.1</v>
      </c>
      <c r="N234" s="48"/>
      <c r="O234" s="22"/>
    </row>
    <row r="235" s="17" customFormat="1" ht="44" customHeight="1" spans="1:15">
      <c r="A235" s="18"/>
      <c r="B235" s="19"/>
      <c r="C235" s="20"/>
      <c r="D235" s="20"/>
      <c r="E235" s="21"/>
      <c r="F235" s="22"/>
      <c r="G235" s="22"/>
      <c r="H235" s="23"/>
      <c r="I235" s="24"/>
      <c r="J235" s="25"/>
      <c r="K235" s="25"/>
      <c r="L235" s="25"/>
      <c r="M235" s="26"/>
      <c r="N235" s="26"/>
      <c r="O235" s="27"/>
    </row>
    <row r="236" s="17" customFormat="1" ht="44" customHeight="1" spans="1:15">
      <c r="A236" s="18"/>
      <c r="B236" s="19"/>
      <c r="C236" s="20"/>
      <c r="D236" s="20"/>
      <c r="E236" s="21"/>
      <c r="F236" s="22"/>
      <c r="G236" s="22"/>
      <c r="H236" s="23"/>
      <c r="I236" s="24"/>
      <c r="J236" s="25"/>
      <c r="K236" s="25"/>
      <c r="L236" s="25"/>
      <c r="M236" s="26"/>
      <c r="N236" s="26"/>
      <c r="O236" s="27"/>
    </row>
    <row r="237" s="17" customFormat="1" ht="44" customHeight="1" spans="1:15">
      <c r="A237" s="18"/>
      <c r="B237" s="19"/>
      <c r="C237" s="20"/>
      <c r="D237" s="20"/>
      <c r="E237" s="21"/>
      <c r="F237" s="22"/>
      <c r="G237" s="22"/>
      <c r="H237" s="23"/>
      <c r="I237" s="24"/>
      <c r="J237" s="25"/>
      <c r="K237" s="25"/>
      <c r="L237" s="25"/>
      <c r="M237" s="26"/>
      <c r="N237" s="26"/>
      <c r="O237" s="27"/>
    </row>
    <row r="238" s="17" customFormat="1" ht="44" customHeight="1" spans="1:15">
      <c r="A238" s="18"/>
      <c r="B238" s="19"/>
      <c r="C238" s="20"/>
      <c r="D238" s="20"/>
      <c r="E238" s="21"/>
      <c r="F238" s="22"/>
      <c r="G238" s="22"/>
      <c r="H238" s="23"/>
      <c r="I238" s="24"/>
      <c r="J238" s="25"/>
      <c r="K238" s="25"/>
      <c r="L238" s="25"/>
      <c r="M238" s="26"/>
      <c r="N238" s="26"/>
      <c r="O238" s="27"/>
    </row>
    <row r="239" s="17" customFormat="1" ht="44" customHeight="1" spans="1:15">
      <c r="A239" s="18"/>
      <c r="B239" s="19"/>
      <c r="C239" s="20"/>
      <c r="D239" s="20"/>
      <c r="E239" s="21"/>
      <c r="F239" s="22"/>
      <c r="G239" s="22"/>
      <c r="H239" s="23"/>
      <c r="I239" s="24"/>
      <c r="J239" s="25"/>
      <c r="K239" s="25"/>
      <c r="L239" s="25"/>
      <c r="M239" s="26"/>
      <c r="N239" s="26"/>
      <c r="O239" s="27"/>
    </row>
    <row r="240" s="17" customFormat="1" ht="44" customHeight="1" spans="1:15">
      <c r="A240" s="18"/>
      <c r="B240" s="19"/>
      <c r="C240" s="20"/>
      <c r="D240" s="20"/>
      <c r="E240" s="21"/>
      <c r="F240" s="22"/>
      <c r="G240" s="22"/>
      <c r="H240" s="23"/>
      <c r="I240" s="24"/>
      <c r="J240" s="25"/>
      <c r="K240" s="25"/>
      <c r="L240" s="25"/>
      <c r="M240" s="26"/>
      <c r="N240" s="26"/>
      <c r="O240" s="27"/>
    </row>
    <row r="241" s="17" customFormat="1" ht="44" customHeight="1" spans="1:15">
      <c r="A241" s="18"/>
      <c r="B241" s="19"/>
      <c r="C241" s="20"/>
      <c r="D241" s="20"/>
      <c r="E241" s="21"/>
      <c r="F241" s="22"/>
      <c r="G241" s="22"/>
      <c r="H241" s="23"/>
      <c r="I241" s="24"/>
      <c r="J241" s="25"/>
      <c r="K241" s="25"/>
      <c r="L241" s="25"/>
      <c r="M241" s="26"/>
      <c r="N241" s="26"/>
      <c r="O241" s="27"/>
    </row>
    <row r="242" s="17" customFormat="1" ht="44" customHeight="1" spans="1:15">
      <c r="A242" s="18"/>
      <c r="B242" s="19"/>
      <c r="C242" s="20"/>
      <c r="D242" s="20"/>
      <c r="E242" s="21"/>
      <c r="F242" s="22"/>
      <c r="G242" s="22"/>
      <c r="H242" s="23"/>
      <c r="I242" s="24"/>
      <c r="J242" s="25"/>
      <c r="K242" s="25"/>
      <c r="L242" s="25"/>
      <c r="M242" s="26"/>
      <c r="N242" s="26"/>
      <c r="O242" s="27"/>
    </row>
    <row r="243" s="17" customFormat="1" ht="44" customHeight="1" spans="1:15">
      <c r="A243" s="18"/>
      <c r="B243" s="19"/>
      <c r="C243" s="20"/>
      <c r="D243" s="20"/>
      <c r="E243" s="21"/>
      <c r="F243" s="22"/>
      <c r="G243" s="22"/>
      <c r="H243" s="23"/>
      <c r="I243" s="24"/>
      <c r="J243" s="25"/>
      <c r="K243" s="25"/>
      <c r="L243" s="25"/>
      <c r="M243" s="26"/>
      <c r="N243" s="26"/>
      <c r="O243" s="27"/>
    </row>
    <row r="244" s="17" customFormat="1" ht="44" customHeight="1" spans="1:15">
      <c r="A244" s="18"/>
      <c r="B244" s="19"/>
      <c r="C244" s="20"/>
      <c r="D244" s="20"/>
      <c r="E244" s="21"/>
      <c r="F244" s="22"/>
      <c r="G244" s="22"/>
      <c r="H244" s="23"/>
      <c r="I244" s="24"/>
      <c r="J244" s="25"/>
      <c r="K244" s="25"/>
      <c r="L244" s="25"/>
      <c r="M244" s="26"/>
      <c r="N244" s="26"/>
      <c r="O244" s="27"/>
    </row>
    <row r="245" s="17" customFormat="1" ht="44" customHeight="1" spans="1:15">
      <c r="A245" s="18"/>
      <c r="B245" s="19"/>
      <c r="C245" s="20"/>
      <c r="D245" s="20"/>
      <c r="E245" s="21"/>
      <c r="F245" s="22"/>
      <c r="G245" s="22"/>
      <c r="H245" s="23"/>
      <c r="I245" s="24"/>
      <c r="J245" s="25"/>
      <c r="K245" s="25"/>
      <c r="L245" s="25"/>
      <c r="M245" s="26"/>
      <c r="N245" s="26"/>
      <c r="O245" s="27"/>
    </row>
    <row r="246" s="17" customFormat="1" ht="44" customHeight="1" spans="1:15">
      <c r="A246" s="18"/>
      <c r="B246" s="19"/>
      <c r="C246" s="20"/>
      <c r="D246" s="20"/>
      <c r="E246" s="21"/>
      <c r="F246" s="22"/>
      <c r="G246" s="22"/>
      <c r="H246" s="23"/>
      <c r="I246" s="24"/>
      <c r="J246" s="25"/>
      <c r="K246" s="25"/>
      <c r="L246" s="25"/>
      <c r="M246" s="26"/>
      <c r="N246" s="26"/>
      <c r="O246" s="27"/>
    </row>
    <row r="247" s="17" customFormat="1" ht="44" customHeight="1" spans="1:15">
      <c r="A247" s="18"/>
      <c r="B247" s="19"/>
      <c r="C247" s="20"/>
      <c r="D247" s="20"/>
      <c r="E247" s="21"/>
      <c r="F247" s="22"/>
      <c r="G247" s="22"/>
      <c r="H247" s="23"/>
      <c r="I247" s="24"/>
      <c r="J247" s="25"/>
      <c r="K247" s="25"/>
      <c r="L247" s="25"/>
      <c r="M247" s="26"/>
      <c r="N247" s="26"/>
      <c r="O247" s="27"/>
    </row>
    <row r="248" s="17" customFormat="1" ht="44" customHeight="1" spans="1:15">
      <c r="A248" s="18"/>
      <c r="B248" s="19"/>
      <c r="C248" s="20"/>
      <c r="D248" s="20"/>
      <c r="E248" s="21"/>
      <c r="F248" s="22"/>
      <c r="G248" s="22"/>
      <c r="H248" s="23"/>
      <c r="I248" s="24"/>
      <c r="J248" s="25"/>
      <c r="K248" s="25"/>
      <c r="L248" s="25"/>
      <c r="M248" s="26"/>
      <c r="N248" s="26"/>
      <c r="O248" s="27"/>
    </row>
    <row r="249" s="17" customFormat="1" ht="44" customHeight="1" spans="1:15">
      <c r="A249" s="18"/>
      <c r="B249" s="19"/>
      <c r="C249" s="20"/>
      <c r="D249" s="20"/>
      <c r="E249" s="21"/>
      <c r="F249" s="22"/>
      <c r="G249" s="22"/>
      <c r="H249" s="23"/>
      <c r="I249" s="24"/>
      <c r="J249" s="25"/>
      <c r="K249" s="25"/>
      <c r="L249" s="25"/>
      <c r="M249" s="26"/>
      <c r="N249" s="26"/>
      <c r="O249" s="27"/>
    </row>
    <row r="250" s="17" customFormat="1" ht="44" customHeight="1" spans="1:15">
      <c r="A250" s="18"/>
      <c r="B250" s="19"/>
      <c r="C250" s="20"/>
      <c r="D250" s="20"/>
      <c r="E250" s="21"/>
      <c r="F250" s="22"/>
      <c r="G250" s="22"/>
      <c r="H250" s="23"/>
      <c r="I250" s="24"/>
      <c r="J250" s="25"/>
      <c r="K250" s="25"/>
      <c r="L250" s="25"/>
      <c r="M250" s="26"/>
      <c r="N250" s="26"/>
      <c r="O250" s="27"/>
    </row>
    <row r="251" s="17" customFormat="1" ht="44" customHeight="1" spans="1:15">
      <c r="A251" s="18"/>
      <c r="B251" s="19"/>
      <c r="C251" s="20"/>
      <c r="D251" s="20"/>
      <c r="E251" s="21"/>
      <c r="F251" s="22"/>
      <c r="G251" s="22"/>
      <c r="H251" s="23"/>
      <c r="I251" s="24"/>
      <c r="J251" s="25"/>
      <c r="K251" s="25"/>
      <c r="L251" s="25"/>
      <c r="M251" s="26"/>
      <c r="N251" s="26"/>
      <c r="O251" s="27"/>
    </row>
    <row r="252" s="17" customFormat="1" ht="44" customHeight="1" spans="1:15">
      <c r="A252" s="18"/>
      <c r="B252" s="19"/>
      <c r="C252" s="20"/>
      <c r="D252" s="20"/>
      <c r="E252" s="21"/>
      <c r="F252" s="22"/>
      <c r="G252" s="22"/>
      <c r="H252" s="23"/>
      <c r="I252" s="24"/>
      <c r="J252" s="25"/>
      <c r="K252" s="25"/>
      <c r="L252" s="25"/>
      <c r="M252" s="26"/>
      <c r="N252" s="26"/>
      <c r="O252" s="27"/>
    </row>
    <row r="253" s="17" customFormat="1" ht="44" customHeight="1" spans="1:15">
      <c r="A253" s="18"/>
      <c r="B253" s="19"/>
      <c r="C253" s="20"/>
      <c r="D253" s="20"/>
      <c r="E253" s="21"/>
      <c r="F253" s="22"/>
      <c r="G253" s="22"/>
      <c r="H253" s="23"/>
      <c r="I253" s="24"/>
      <c r="J253" s="25"/>
      <c r="K253" s="25"/>
      <c r="L253" s="25"/>
      <c r="M253" s="26"/>
      <c r="N253" s="26"/>
      <c r="O253" s="27"/>
    </row>
    <row r="254" s="17" customFormat="1" ht="44" customHeight="1" spans="1:15">
      <c r="A254" s="18"/>
      <c r="B254" s="19"/>
      <c r="C254" s="20"/>
      <c r="D254" s="20"/>
      <c r="E254" s="21"/>
      <c r="F254" s="22"/>
      <c r="G254" s="22"/>
      <c r="H254" s="23"/>
      <c r="I254" s="24"/>
      <c r="J254" s="25"/>
      <c r="K254" s="25"/>
      <c r="L254" s="25"/>
      <c r="M254" s="26"/>
      <c r="N254" s="26"/>
      <c r="O254" s="27"/>
    </row>
    <row r="255" s="17" customFormat="1" ht="44" customHeight="1" spans="1:15">
      <c r="A255" s="18"/>
      <c r="B255" s="19"/>
      <c r="C255" s="20"/>
      <c r="D255" s="20"/>
      <c r="E255" s="21"/>
      <c r="F255" s="22"/>
      <c r="G255" s="22"/>
      <c r="H255" s="23"/>
      <c r="I255" s="24"/>
      <c r="J255" s="25"/>
      <c r="K255" s="25"/>
      <c r="L255" s="25"/>
      <c r="M255" s="26"/>
      <c r="N255" s="26"/>
      <c r="O255" s="27"/>
    </row>
    <row r="256" s="17" customFormat="1" ht="44" customHeight="1" spans="1:15">
      <c r="A256" s="18"/>
      <c r="B256" s="19"/>
      <c r="C256" s="20"/>
      <c r="D256" s="20"/>
      <c r="E256" s="21"/>
      <c r="F256" s="22"/>
      <c r="G256" s="22"/>
      <c r="H256" s="23"/>
      <c r="I256" s="24"/>
      <c r="J256" s="25"/>
      <c r="K256" s="25"/>
      <c r="L256" s="25"/>
      <c r="M256" s="26"/>
      <c r="N256" s="26"/>
      <c r="O256" s="27"/>
    </row>
    <row r="257" s="17" customFormat="1" ht="44" customHeight="1" spans="1:15">
      <c r="A257" s="18"/>
      <c r="B257" s="19"/>
      <c r="C257" s="20"/>
      <c r="D257" s="20"/>
      <c r="E257" s="21"/>
      <c r="F257" s="22"/>
      <c r="G257" s="22"/>
      <c r="H257" s="23"/>
      <c r="I257" s="24"/>
      <c r="J257" s="25"/>
      <c r="K257" s="25"/>
      <c r="L257" s="25"/>
      <c r="M257" s="26"/>
      <c r="N257" s="26"/>
      <c r="O257" s="27"/>
    </row>
    <row r="258" s="17" customFormat="1" ht="44" customHeight="1" spans="1:15">
      <c r="A258" s="18"/>
      <c r="B258" s="19"/>
      <c r="C258" s="20"/>
      <c r="D258" s="20"/>
      <c r="E258" s="21"/>
      <c r="F258" s="22"/>
      <c r="G258" s="22"/>
      <c r="H258" s="23"/>
      <c r="I258" s="24"/>
      <c r="J258" s="25"/>
      <c r="K258" s="25"/>
      <c r="L258" s="25"/>
      <c r="M258" s="26"/>
      <c r="N258" s="26"/>
      <c r="O258" s="27"/>
    </row>
    <row r="259" s="17" customFormat="1" ht="44" customHeight="1" spans="1:15">
      <c r="A259" s="18"/>
      <c r="B259" s="19"/>
      <c r="C259" s="20"/>
      <c r="D259" s="20"/>
      <c r="E259" s="21"/>
      <c r="F259" s="22"/>
      <c r="G259" s="22"/>
      <c r="H259" s="23"/>
      <c r="I259" s="24"/>
      <c r="J259" s="25"/>
      <c r="K259" s="25"/>
      <c r="L259" s="25"/>
      <c r="M259" s="26"/>
      <c r="N259" s="26"/>
      <c r="O259" s="27"/>
    </row>
    <row r="260" s="17" customFormat="1" ht="44" customHeight="1" spans="1:15">
      <c r="A260" s="18"/>
      <c r="B260" s="19"/>
      <c r="C260" s="20"/>
      <c r="D260" s="20"/>
      <c r="E260" s="21"/>
      <c r="F260" s="22"/>
      <c r="G260" s="22"/>
      <c r="H260" s="23"/>
      <c r="I260" s="24"/>
      <c r="J260" s="25"/>
      <c r="K260" s="25"/>
      <c r="L260" s="25"/>
      <c r="M260" s="26"/>
      <c r="N260" s="26"/>
      <c r="O260" s="27"/>
    </row>
    <row r="261" s="17" customFormat="1" ht="44" customHeight="1" spans="1:15">
      <c r="A261" s="18"/>
      <c r="B261" s="19"/>
      <c r="C261" s="20"/>
      <c r="D261" s="20"/>
      <c r="E261" s="21"/>
      <c r="F261" s="22"/>
      <c r="G261" s="22"/>
      <c r="H261" s="23"/>
      <c r="I261" s="24"/>
      <c r="J261" s="25"/>
      <c r="K261" s="25"/>
      <c r="L261" s="25"/>
      <c r="M261" s="26"/>
      <c r="N261" s="26"/>
      <c r="O261" s="27"/>
    </row>
    <row r="262" s="17" customFormat="1" ht="44" customHeight="1" spans="1:15">
      <c r="A262" s="18"/>
      <c r="B262" s="19"/>
      <c r="C262" s="20"/>
      <c r="D262" s="20"/>
      <c r="E262" s="21"/>
      <c r="F262" s="22"/>
      <c r="G262" s="22"/>
      <c r="H262" s="23"/>
      <c r="I262" s="24"/>
      <c r="J262" s="25"/>
      <c r="K262" s="25"/>
      <c r="L262" s="25"/>
      <c r="M262" s="26"/>
      <c r="N262" s="26"/>
      <c r="O262" s="27"/>
    </row>
    <row r="263" s="17" customFormat="1" ht="44" customHeight="1" spans="1:15">
      <c r="A263" s="18"/>
      <c r="B263" s="19"/>
      <c r="C263" s="20"/>
      <c r="D263" s="20"/>
      <c r="E263" s="21"/>
      <c r="F263" s="22"/>
      <c r="G263" s="22"/>
      <c r="H263" s="23"/>
      <c r="I263" s="24"/>
      <c r="J263" s="25"/>
      <c r="K263" s="25"/>
      <c r="L263" s="25"/>
      <c r="M263" s="26"/>
      <c r="N263" s="26"/>
      <c r="O263" s="27"/>
    </row>
    <row r="264" s="17" customFormat="1" ht="44" customHeight="1" spans="1:15">
      <c r="A264" s="18"/>
      <c r="B264" s="19"/>
      <c r="C264" s="20"/>
      <c r="D264" s="20"/>
      <c r="E264" s="21"/>
      <c r="F264" s="22"/>
      <c r="G264" s="22"/>
      <c r="H264" s="23"/>
      <c r="I264" s="24"/>
      <c r="J264" s="25"/>
      <c r="K264" s="25"/>
      <c r="L264" s="25"/>
      <c r="M264" s="26"/>
      <c r="N264" s="26"/>
      <c r="O264" s="27"/>
    </row>
    <row r="265" s="17" customFormat="1" ht="44" customHeight="1" spans="1:15">
      <c r="A265" s="18"/>
      <c r="B265" s="19"/>
      <c r="C265" s="20"/>
      <c r="D265" s="20"/>
      <c r="E265" s="21"/>
      <c r="F265" s="22"/>
      <c r="G265" s="22"/>
      <c r="H265" s="23"/>
      <c r="I265" s="24"/>
      <c r="J265" s="25"/>
      <c r="K265" s="25"/>
      <c r="L265" s="25"/>
      <c r="M265" s="26"/>
      <c r="N265" s="26"/>
      <c r="O265" s="27"/>
    </row>
    <row r="266" s="17" customFormat="1" ht="44" customHeight="1" spans="1:15">
      <c r="A266" s="18"/>
      <c r="B266" s="19"/>
      <c r="C266" s="20"/>
      <c r="D266" s="20"/>
      <c r="E266" s="21"/>
      <c r="F266" s="22"/>
      <c r="G266" s="22"/>
      <c r="H266" s="23"/>
      <c r="I266" s="24"/>
      <c r="J266" s="25"/>
      <c r="K266" s="25"/>
      <c r="L266" s="25"/>
      <c r="M266" s="26"/>
      <c r="N266" s="26"/>
      <c r="O266" s="27"/>
    </row>
    <row r="267" s="17" customFormat="1" ht="44" customHeight="1" spans="1:15">
      <c r="A267" s="18"/>
      <c r="B267" s="19"/>
      <c r="C267" s="20"/>
      <c r="D267" s="20"/>
      <c r="E267" s="21"/>
      <c r="F267" s="22"/>
      <c r="G267" s="22"/>
      <c r="H267" s="23"/>
      <c r="I267" s="24"/>
      <c r="J267" s="25"/>
      <c r="K267" s="25"/>
      <c r="L267" s="25"/>
      <c r="M267" s="26"/>
      <c r="N267" s="26"/>
      <c r="O267" s="27"/>
    </row>
    <row r="268" s="17" customFormat="1" ht="44" customHeight="1" spans="1:15">
      <c r="A268" s="18"/>
      <c r="B268" s="19"/>
      <c r="C268" s="20"/>
      <c r="D268" s="20"/>
      <c r="E268" s="21"/>
      <c r="F268" s="22"/>
      <c r="G268" s="22"/>
      <c r="H268" s="23"/>
      <c r="I268" s="24"/>
      <c r="J268" s="25"/>
      <c r="K268" s="25"/>
      <c r="L268" s="25"/>
      <c r="M268" s="26"/>
      <c r="N268" s="26"/>
      <c r="O268" s="27"/>
    </row>
    <row r="269" s="17" customFormat="1" ht="44" customHeight="1" spans="1:15">
      <c r="A269" s="18"/>
      <c r="B269" s="19"/>
      <c r="C269" s="20"/>
      <c r="D269" s="20"/>
      <c r="E269" s="21"/>
      <c r="F269" s="22"/>
      <c r="G269" s="22"/>
      <c r="H269" s="23"/>
      <c r="I269" s="24"/>
      <c r="J269" s="25"/>
      <c r="K269" s="25"/>
      <c r="L269" s="25"/>
      <c r="M269" s="26"/>
      <c r="N269" s="26"/>
      <c r="O269" s="27"/>
    </row>
    <row r="270" s="17" customFormat="1" ht="44" customHeight="1" spans="1:15">
      <c r="A270" s="18"/>
      <c r="B270" s="19"/>
      <c r="C270" s="20"/>
      <c r="D270" s="20"/>
      <c r="E270" s="21"/>
      <c r="F270" s="22"/>
      <c r="G270" s="22"/>
      <c r="H270" s="23"/>
      <c r="I270" s="24"/>
      <c r="J270" s="25"/>
      <c r="K270" s="25"/>
      <c r="L270" s="25"/>
      <c r="M270" s="26"/>
      <c r="N270" s="26"/>
      <c r="O270" s="27"/>
    </row>
    <row r="271" s="17" customFormat="1" ht="44" customHeight="1" spans="1:15">
      <c r="A271" s="18"/>
      <c r="B271" s="19"/>
      <c r="C271" s="20"/>
      <c r="D271" s="20"/>
      <c r="E271" s="21"/>
      <c r="F271" s="22"/>
      <c r="G271" s="22"/>
      <c r="H271" s="23"/>
      <c r="I271" s="24"/>
      <c r="J271" s="25"/>
      <c r="K271" s="25"/>
      <c r="L271" s="25"/>
      <c r="M271" s="26"/>
      <c r="N271" s="26"/>
      <c r="O271" s="27"/>
    </row>
    <row r="272" s="17" customFormat="1" ht="44" customHeight="1" spans="1:15">
      <c r="A272" s="18"/>
      <c r="B272" s="19"/>
      <c r="C272" s="20"/>
      <c r="D272" s="20"/>
      <c r="E272" s="21"/>
      <c r="F272" s="22"/>
      <c r="G272" s="22"/>
      <c r="H272" s="23"/>
      <c r="I272" s="24"/>
      <c r="J272" s="25"/>
      <c r="K272" s="25"/>
      <c r="L272" s="25"/>
      <c r="M272" s="26"/>
      <c r="N272" s="26"/>
      <c r="O272" s="27"/>
    </row>
    <row r="273" s="17" customFormat="1" ht="44" customHeight="1" spans="1:15">
      <c r="A273" s="18"/>
      <c r="B273" s="19"/>
      <c r="C273" s="20"/>
      <c r="D273" s="20"/>
      <c r="E273" s="21"/>
      <c r="F273" s="22"/>
      <c r="G273" s="22"/>
      <c r="H273" s="23"/>
      <c r="I273" s="24"/>
      <c r="J273" s="25"/>
      <c r="K273" s="25"/>
      <c r="L273" s="25"/>
      <c r="M273" s="26"/>
      <c r="N273" s="26"/>
      <c r="O273" s="27"/>
    </row>
    <row r="274" s="17" customFormat="1" ht="44" customHeight="1" spans="1:15">
      <c r="A274" s="18"/>
      <c r="B274" s="19"/>
      <c r="C274" s="20"/>
      <c r="D274" s="20"/>
      <c r="E274" s="21"/>
      <c r="F274" s="22"/>
      <c r="G274" s="22"/>
      <c r="H274" s="23"/>
      <c r="I274" s="24"/>
      <c r="J274" s="25"/>
      <c r="K274" s="25"/>
      <c r="L274" s="25"/>
      <c r="M274" s="26"/>
      <c r="N274" s="26"/>
      <c r="O274" s="27"/>
    </row>
    <row r="275" s="17" customFormat="1" ht="44" customHeight="1" spans="1:15">
      <c r="A275" s="18"/>
      <c r="B275" s="19"/>
      <c r="C275" s="20"/>
      <c r="D275" s="20"/>
      <c r="E275" s="21"/>
      <c r="F275" s="22"/>
      <c r="G275" s="22"/>
      <c r="H275" s="23"/>
      <c r="I275" s="24"/>
      <c r="J275" s="25"/>
      <c r="K275" s="25"/>
      <c r="L275" s="25"/>
      <c r="M275" s="26"/>
      <c r="N275" s="26"/>
      <c r="O275" s="27"/>
    </row>
    <row r="276" s="17" customFormat="1" ht="44" customHeight="1" spans="1:15">
      <c r="A276" s="18"/>
      <c r="B276" s="19"/>
      <c r="C276" s="20"/>
      <c r="D276" s="20"/>
      <c r="E276" s="21"/>
      <c r="F276" s="22"/>
      <c r="G276" s="22"/>
      <c r="H276" s="23"/>
      <c r="I276" s="24"/>
      <c r="J276" s="25"/>
      <c r="K276" s="25"/>
      <c r="L276" s="25"/>
      <c r="M276" s="26"/>
      <c r="N276" s="26"/>
      <c r="O276" s="27"/>
    </row>
    <row r="277" s="17" customFormat="1" ht="44" customHeight="1" spans="1:15">
      <c r="A277" s="18"/>
      <c r="B277" s="19"/>
      <c r="C277" s="20"/>
      <c r="D277" s="20"/>
      <c r="E277" s="21"/>
      <c r="F277" s="22"/>
      <c r="G277" s="22"/>
      <c r="H277" s="23"/>
      <c r="I277" s="24"/>
      <c r="J277" s="25"/>
      <c r="K277" s="25"/>
      <c r="L277" s="25"/>
      <c r="M277" s="26"/>
      <c r="N277" s="26"/>
      <c r="O277" s="27"/>
    </row>
    <row r="278" s="17" customFormat="1" ht="44" customHeight="1" spans="1:15">
      <c r="A278" s="18"/>
      <c r="B278" s="19"/>
      <c r="C278" s="20"/>
      <c r="D278" s="20"/>
      <c r="E278" s="21"/>
      <c r="F278" s="22"/>
      <c r="G278" s="22"/>
      <c r="H278" s="23"/>
      <c r="I278" s="24"/>
      <c r="J278" s="25"/>
      <c r="K278" s="25"/>
      <c r="L278" s="25"/>
      <c r="M278" s="26"/>
      <c r="N278" s="26"/>
      <c r="O278" s="27"/>
    </row>
    <row r="279" s="17" customFormat="1" ht="44" customHeight="1" spans="1:15">
      <c r="A279" s="18"/>
      <c r="B279" s="19"/>
      <c r="C279" s="20"/>
      <c r="D279" s="20"/>
      <c r="E279" s="21"/>
      <c r="F279" s="22"/>
      <c r="G279" s="22"/>
      <c r="H279" s="23"/>
      <c r="I279" s="24"/>
      <c r="J279" s="25"/>
      <c r="K279" s="25"/>
      <c r="L279" s="25"/>
      <c r="M279" s="26"/>
      <c r="N279" s="26"/>
      <c r="O279" s="27"/>
    </row>
    <row r="280" s="17" customFormat="1" ht="44" customHeight="1" spans="1:15">
      <c r="A280" s="18"/>
      <c r="B280" s="19"/>
      <c r="C280" s="20"/>
      <c r="D280" s="20"/>
      <c r="E280" s="21"/>
      <c r="F280" s="22"/>
      <c r="G280" s="22"/>
      <c r="H280" s="23"/>
      <c r="I280" s="24"/>
      <c r="J280" s="25"/>
      <c r="K280" s="25"/>
      <c r="L280" s="25"/>
      <c r="M280" s="26"/>
      <c r="N280" s="26"/>
      <c r="O280" s="27"/>
    </row>
    <row r="281" s="17" customFormat="1" ht="44" customHeight="1" spans="1:15">
      <c r="A281" s="18"/>
      <c r="B281" s="19"/>
      <c r="C281" s="20"/>
      <c r="D281" s="20"/>
      <c r="E281" s="21"/>
      <c r="F281" s="22"/>
      <c r="G281" s="22"/>
      <c r="H281" s="23"/>
      <c r="I281" s="24"/>
      <c r="J281" s="25"/>
      <c r="K281" s="25"/>
      <c r="L281" s="25"/>
      <c r="M281" s="26"/>
      <c r="N281" s="26"/>
      <c r="O281" s="27"/>
    </row>
    <row r="282" s="17" customFormat="1" ht="44" customHeight="1" spans="1:15">
      <c r="A282" s="18"/>
      <c r="B282" s="19"/>
      <c r="C282" s="20"/>
      <c r="D282" s="20"/>
      <c r="E282" s="21"/>
      <c r="F282" s="22"/>
      <c r="G282" s="22"/>
      <c r="H282" s="23"/>
      <c r="I282" s="24"/>
      <c r="J282" s="25"/>
      <c r="K282" s="25"/>
      <c r="L282" s="25"/>
      <c r="M282" s="26"/>
      <c r="N282" s="26"/>
      <c r="O282" s="27"/>
    </row>
    <row r="283" s="17" customFormat="1" ht="44" customHeight="1" spans="1:15">
      <c r="A283" s="18"/>
      <c r="B283" s="19"/>
      <c r="C283" s="20"/>
      <c r="D283" s="20"/>
      <c r="E283" s="21"/>
      <c r="F283" s="22"/>
      <c r="G283" s="22"/>
      <c r="H283" s="23"/>
      <c r="I283" s="24"/>
      <c r="J283" s="25"/>
      <c r="K283" s="25"/>
      <c r="L283" s="25"/>
      <c r="M283" s="26"/>
      <c r="N283" s="26"/>
      <c r="O283" s="27"/>
    </row>
    <row r="284" s="17" customFormat="1" ht="44" customHeight="1" spans="1:15">
      <c r="A284" s="18"/>
      <c r="B284" s="19"/>
      <c r="C284" s="20"/>
      <c r="D284" s="20"/>
      <c r="E284" s="21"/>
      <c r="F284" s="22"/>
      <c r="G284" s="22"/>
      <c r="H284" s="23"/>
      <c r="I284" s="24"/>
      <c r="J284" s="25"/>
      <c r="K284" s="25"/>
      <c r="L284" s="25"/>
      <c r="M284" s="26"/>
      <c r="N284" s="26"/>
      <c r="O284" s="27"/>
    </row>
    <row r="285" s="17" customFormat="1" ht="44" customHeight="1" spans="1:15">
      <c r="A285" s="18"/>
      <c r="B285" s="19"/>
      <c r="C285" s="20"/>
      <c r="D285" s="20"/>
      <c r="E285" s="21"/>
      <c r="F285" s="22"/>
      <c r="G285" s="22"/>
      <c r="H285" s="23"/>
      <c r="I285" s="24"/>
      <c r="J285" s="25"/>
      <c r="K285" s="25"/>
      <c r="L285" s="25"/>
      <c r="M285" s="26"/>
      <c r="N285" s="26"/>
      <c r="O285" s="27"/>
    </row>
    <row r="286" s="17" customFormat="1" ht="44" customHeight="1" spans="1:15">
      <c r="A286" s="18"/>
      <c r="B286" s="19"/>
      <c r="C286" s="20"/>
      <c r="D286" s="20"/>
      <c r="E286" s="21"/>
      <c r="F286" s="22"/>
      <c r="G286" s="22"/>
      <c r="H286" s="23"/>
      <c r="I286" s="24"/>
      <c r="J286" s="25"/>
      <c r="K286" s="25"/>
      <c r="L286" s="25"/>
      <c r="M286" s="26"/>
      <c r="N286" s="26"/>
      <c r="O286" s="27"/>
    </row>
    <row r="287" s="17" customFormat="1" ht="44" customHeight="1" spans="1:15">
      <c r="A287" s="18"/>
      <c r="B287" s="19"/>
      <c r="C287" s="20"/>
      <c r="D287" s="20"/>
      <c r="E287" s="21"/>
      <c r="F287" s="22"/>
      <c r="G287" s="22"/>
      <c r="H287" s="23"/>
      <c r="I287" s="24"/>
      <c r="J287" s="25"/>
      <c r="K287" s="25"/>
      <c r="L287" s="25"/>
      <c r="M287" s="26"/>
      <c r="N287" s="26"/>
      <c r="O287" s="27"/>
    </row>
    <row r="288" s="17" customFormat="1" ht="44" customHeight="1" spans="1:15">
      <c r="A288" s="18"/>
      <c r="B288" s="19"/>
      <c r="C288" s="20"/>
      <c r="D288" s="20"/>
      <c r="E288" s="21"/>
      <c r="F288" s="22"/>
      <c r="G288" s="22"/>
      <c r="H288" s="23"/>
      <c r="I288" s="24"/>
      <c r="J288" s="25"/>
      <c r="K288" s="25"/>
      <c r="L288" s="25"/>
      <c r="M288" s="26"/>
      <c r="N288" s="26"/>
      <c r="O288" s="27"/>
    </row>
    <row r="289" s="17" customFormat="1" ht="44" customHeight="1" spans="1:15">
      <c r="A289" s="18"/>
      <c r="B289" s="19"/>
      <c r="C289" s="20"/>
      <c r="D289" s="20"/>
      <c r="E289" s="21"/>
      <c r="F289" s="22"/>
      <c r="G289" s="22"/>
      <c r="H289" s="23"/>
      <c r="I289" s="24"/>
      <c r="J289" s="25"/>
      <c r="K289" s="25"/>
      <c r="L289" s="25"/>
      <c r="M289" s="26"/>
      <c r="N289" s="26"/>
      <c r="O289" s="27"/>
    </row>
    <row r="290" s="17" customFormat="1" ht="44" customHeight="1" spans="1:15">
      <c r="A290" s="18"/>
      <c r="B290" s="19"/>
      <c r="C290" s="20"/>
      <c r="D290" s="20"/>
      <c r="E290" s="21"/>
      <c r="F290" s="22"/>
      <c r="G290" s="22"/>
      <c r="H290" s="23"/>
      <c r="I290" s="24"/>
      <c r="J290" s="25"/>
      <c r="K290" s="25"/>
      <c r="L290" s="25"/>
      <c r="M290" s="26"/>
      <c r="N290" s="26"/>
      <c r="O290" s="27"/>
    </row>
    <row r="291" s="17" customFormat="1" ht="44" customHeight="1" spans="1:15">
      <c r="A291" s="18"/>
      <c r="B291" s="19"/>
      <c r="C291" s="20"/>
      <c r="D291" s="20"/>
      <c r="E291" s="21"/>
      <c r="F291" s="22"/>
      <c r="G291" s="22"/>
      <c r="H291" s="23"/>
      <c r="I291" s="24"/>
      <c r="J291" s="25"/>
      <c r="K291" s="25"/>
      <c r="L291" s="25"/>
      <c r="M291" s="26"/>
      <c r="N291" s="26"/>
      <c r="O291" s="27"/>
    </row>
    <row r="292" s="17" customFormat="1" ht="44" customHeight="1" spans="1:15">
      <c r="A292" s="18"/>
      <c r="B292" s="19"/>
      <c r="C292" s="20"/>
      <c r="D292" s="20"/>
      <c r="E292" s="21"/>
      <c r="F292" s="22"/>
      <c r="G292" s="22"/>
      <c r="H292" s="23"/>
      <c r="I292" s="24"/>
      <c r="J292" s="25"/>
      <c r="K292" s="25"/>
      <c r="L292" s="25"/>
      <c r="M292" s="26"/>
      <c r="N292" s="26"/>
      <c r="O292" s="27"/>
    </row>
    <row r="293" s="17" customFormat="1" ht="44" customHeight="1" spans="1:15">
      <c r="A293" s="18"/>
      <c r="B293" s="19"/>
      <c r="C293" s="20"/>
      <c r="D293" s="20"/>
      <c r="E293" s="21"/>
      <c r="F293" s="22"/>
      <c r="G293" s="22"/>
      <c r="H293" s="23"/>
      <c r="I293" s="24"/>
      <c r="J293" s="25"/>
      <c r="K293" s="25"/>
      <c r="L293" s="25"/>
      <c r="M293" s="26"/>
      <c r="N293" s="26"/>
      <c r="O293" s="27"/>
    </row>
    <row r="294" s="17" customFormat="1" ht="44" customHeight="1" spans="1:15">
      <c r="A294" s="18"/>
      <c r="B294" s="19"/>
      <c r="C294" s="20"/>
      <c r="D294" s="20"/>
      <c r="E294" s="21"/>
      <c r="F294" s="22"/>
      <c r="G294" s="22"/>
      <c r="H294" s="23"/>
      <c r="I294" s="24"/>
      <c r="J294" s="25"/>
      <c r="K294" s="25"/>
      <c r="L294" s="25"/>
      <c r="M294" s="26"/>
      <c r="N294" s="26"/>
      <c r="O294" s="27"/>
    </row>
    <row r="295" s="17" customFormat="1" ht="44" customHeight="1" spans="1:15">
      <c r="A295" s="18"/>
      <c r="B295" s="19"/>
      <c r="C295" s="20"/>
      <c r="D295" s="20"/>
      <c r="E295" s="21"/>
      <c r="F295" s="22"/>
      <c r="G295" s="22"/>
      <c r="H295" s="23"/>
      <c r="I295" s="24"/>
      <c r="J295" s="25"/>
      <c r="K295" s="25"/>
      <c r="L295" s="25"/>
      <c r="M295" s="26"/>
      <c r="N295" s="26"/>
      <c r="O295" s="27"/>
    </row>
    <row r="296" s="17" customFormat="1" ht="44" customHeight="1" spans="1:15">
      <c r="A296" s="18"/>
      <c r="B296" s="19"/>
      <c r="C296" s="20"/>
      <c r="D296" s="20"/>
      <c r="E296" s="21"/>
      <c r="F296" s="22"/>
      <c r="G296" s="22"/>
      <c r="H296" s="23"/>
      <c r="I296" s="24"/>
      <c r="J296" s="25"/>
      <c r="K296" s="25"/>
      <c r="L296" s="25"/>
      <c r="M296" s="26"/>
      <c r="N296" s="26"/>
      <c r="O296" s="27"/>
    </row>
    <row r="297" s="17" customFormat="1" spans="1:15">
      <c r="A297" s="18"/>
      <c r="B297" s="19"/>
      <c r="C297" s="20"/>
      <c r="D297" s="20"/>
      <c r="E297" s="21"/>
      <c r="F297" s="22"/>
      <c r="G297" s="22"/>
      <c r="H297" s="23"/>
      <c r="I297" s="24"/>
      <c r="J297" s="25"/>
      <c r="K297" s="25"/>
      <c r="L297" s="25"/>
      <c r="M297" s="26"/>
      <c r="N297" s="26"/>
      <c r="O297" s="27"/>
    </row>
    <row r="298" s="17" customFormat="1" spans="1:15">
      <c r="A298" s="18"/>
      <c r="B298" s="19"/>
      <c r="C298" s="20"/>
      <c r="D298" s="20"/>
      <c r="E298" s="21"/>
      <c r="F298" s="22"/>
      <c r="G298" s="22"/>
      <c r="H298" s="23"/>
      <c r="I298" s="24"/>
      <c r="J298" s="25"/>
      <c r="K298" s="25"/>
      <c r="L298" s="25"/>
      <c r="M298" s="26"/>
      <c r="N298" s="26"/>
      <c r="O298" s="27"/>
    </row>
    <row r="299" s="17" customFormat="1" spans="1:15">
      <c r="A299" s="18"/>
      <c r="B299" s="19"/>
      <c r="C299" s="20"/>
      <c r="D299" s="20"/>
      <c r="E299" s="21"/>
      <c r="F299" s="22"/>
      <c r="G299" s="22"/>
      <c r="H299" s="23"/>
      <c r="I299" s="24"/>
      <c r="J299" s="25"/>
      <c r="K299" s="25"/>
      <c r="L299" s="25"/>
      <c r="M299" s="26"/>
      <c r="N299" s="26"/>
      <c r="O299" s="27"/>
    </row>
    <row r="300" s="17" customFormat="1" spans="1:15">
      <c r="A300" s="18"/>
      <c r="B300" s="19"/>
      <c r="C300" s="20"/>
      <c r="D300" s="20"/>
      <c r="E300" s="21"/>
      <c r="F300" s="22"/>
      <c r="G300" s="22"/>
      <c r="H300" s="23"/>
      <c r="I300" s="24"/>
      <c r="J300" s="25"/>
      <c r="K300" s="25"/>
      <c r="L300" s="25"/>
      <c r="M300" s="26"/>
      <c r="N300" s="26"/>
      <c r="O300" s="27"/>
    </row>
    <row r="301" s="17" customFormat="1" spans="1:15">
      <c r="A301" s="18"/>
      <c r="B301" s="19"/>
      <c r="C301" s="20"/>
      <c r="D301" s="20"/>
      <c r="E301" s="21"/>
      <c r="F301" s="22"/>
      <c r="G301" s="22"/>
      <c r="H301" s="23"/>
      <c r="I301" s="24"/>
      <c r="J301" s="25"/>
      <c r="K301" s="25"/>
      <c r="L301" s="25"/>
      <c r="M301" s="26"/>
      <c r="N301" s="26"/>
      <c r="O301" s="27"/>
    </row>
    <row r="302" s="17" customFormat="1" spans="1:15">
      <c r="A302" s="18"/>
      <c r="B302" s="19"/>
      <c r="C302" s="20"/>
      <c r="D302" s="20"/>
      <c r="E302" s="21"/>
      <c r="F302" s="22"/>
      <c r="G302" s="22"/>
      <c r="H302" s="23"/>
      <c r="I302" s="24"/>
      <c r="J302" s="25"/>
      <c r="K302" s="25"/>
      <c r="L302" s="25"/>
      <c r="M302" s="26"/>
      <c r="N302" s="26"/>
      <c r="O302" s="27"/>
    </row>
    <row r="303" s="17" customFormat="1" spans="1:15">
      <c r="A303" s="18"/>
      <c r="B303" s="19"/>
      <c r="C303" s="20"/>
      <c r="D303" s="20"/>
      <c r="E303" s="21"/>
      <c r="F303" s="22"/>
      <c r="G303" s="22"/>
      <c r="H303" s="23"/>
      <c r="I303" s="24"/>
      <c r="J303" s="25"/>
      <c r="K303" s="25"/>
      <c r="L303" s="25"/>
      <c r="M303" s="26"/>
      <c r="N303" s="26"/>
      <c r="O303" s="27"/>
    </row>
    <row r="304" s="17" customFormat="1" spans="1:15">
      <c r="A304" s="18"/>
      <c r="B304" s="19"/>
      <c r="C304" s="20"/>
      <c r="D304" s="20"/>
      <c r="E304" s="21"/>
      <c r="F304" s="22"/>
      <c r="G304" s="22"/>
      <c r="H304" s="23"/>
      <c r="I304" s="24"/>
      <c r="J304" s="25"/>
      <c r="K304" s="25"/>
      <c r="L304" s="25"/>
      <c r="M304" s="26"/>
      <c r="N304" s="26"/>
      <c r="O304" s="27"/>
    </row>
    <row r="305" s="17" customFormat="1" spans="1:15">
      <c r="A305" s="18"/>
      <c r="B305" s="19"/>
      <c r="C305" s="20"/>
      <c r="D305" s="20"/>
      <c r="E305" s="21"/>
      <c r="F305" s="22"/>
      <c r="G305" s="22"/>
      <c r="H305" s="23"/>
      <c r="I305" s="24"/>
      <c r="J305" s="25"/>
      <c r="K305" s="25"/>
      <c r="L305" s="25"/>
      <c r="M305" s="26"/>
      <c r="N305" s="26"/>
      <c r="O305" s="27"/>
    </row>
    <row r="306" s="17" customFormat="1" spans="1:15">
      <c r="A306" s="18"/>
      <c r="B306" s="19"/>
      <c r="C306" s="20"/>
      <c r="D306" s="20"/>
      <c r="E306" s="21"/>
      <c r="F306" s="22"/>
      <c r="G306" s="22"/>
      <c r="H306" s="23"/>
      <c r="I306" s="24"/>
      <c r="J306" s="25"/>
      <c r="K306" s="25"/>
      <c r="L306" s="25"/>
      <c r="M306" s="26"/>
      <c r="N306" s="26"/>
      <c r="O306" s="27"/>
    </row>
    <row r="307" s="17" customFormat="1" spans="1:15">
      <c r="A307" s="18"/>
      <c r="B307" s="19"/>
      <c r="C307" s="20"/>
      <c r="D307" s="20"/>
      <c r="E307" s="21"/>
      <c r="F307" s="22"/>
      <c r="G307" s="22"/>
      <c r="H307" s="23"/>
      <c r="I307" s="24"/>
      <c r="J307" s="25"/>
      <c r="K307" s="25"/>
      <c r="L307" s="25"/>
      <c r="M307" s="26"/>
      <c r="N307" s="26"/>
      <c r="O307" s="27"/>
    </row>
    <row r="308" s="17" customFormat="1" spans="1:15">
      <c r="A308" s="18"/>
      <c r="B308" s="19"/>
      <c r="C308" s="20"/>
      <c r="D308" s="20"/>
      <c r="E308" s="21"/>
      <c r="F308" s="22"/>
      <c r="G308" s="22"/>
      <c r="H308" s="23"/>
      <c r="I308" s="24"/>
      <c r="J308" s="25"/>
      <c r="K308" s="25"/>
      <c r="L308" s="25"/>
      <c r="M308" s="26"/>
      <c r="N308" s="26"/>
      <c r="O308" s="27"/>
    </row>
    <row r="309" s="17" customFormat="1" spans="1:15">
      <c r="A309" s="18"/>
      <c r="B309" s="19"/>
      <c r="C309" s="20"/>
      <c r="D309" s="20"/>
      <c r="E309" s="21"/>
      <c r="F309" s="22"/>
      <c r="G309" s="22"/>
      <c r="H309" s="23"/>
      <c r="I309" s="24"/>
      <c r="J309" s="25"/>
      <c r="K309" s="25"/>
      <c r="L309" s="25"/>
      <c r="M309" s="26"/>
      <c r="N309" s="26"/>
      <c r="O309" s="27"/>
    </row>
    <row r="310" s="17" customFormat="1" spans="1:15">
      <c r="A310" s="18"/>
      <c r="B310" s="19"/>
      <c r="C310" s="20"/>
      <c r="D310" s="20"/>
      <c r="E310" s="21"/>
      <c r="F310" s="22"/>
      <c r="G310" s="22"/>
      <c r="H310" s="23"/>
      <c r="I310" s="24"/>
      <c r="J310" s="25"/>
      <c r="K310" s="25"/>
      <c r="L310" s="25"/>
      <c r="M310" s="26"/>
      <c r="N310" s="26"/>
      <c r="O310" s="27"/>
    </row>
    <row r="311" s="17" customFormat="1" spans="1:15">
      <c r="A311" s="18"/>
      <c r="B311" s="19"/>
      <c r="C311" s="20"/>
      <c r="D311" s="20"/>
      <c r="E311" s="21"/>
      <c r="F311" s="22"/>
      <c r="G311" s="22"/>
      <c r="H311" s="23"/>
      <c r="I311" s="24"/>
      <c r="J311" s="25"/>
      <c r="K311" s="25"/>
      <c r="L311" s="25"/>
      <c r="M311" s="26"/>
      <c r="N311" s="26"/>
      <c r="O311" s="27"/>
    </row>
    <row r="312" s="17" customFormat="1" spans="1:15">
      <c r="A312" s="18"/>
      <c r="B312" s="19"/>
      <c r="C312" s="20"/>
      <c r="D312" s="20"/>
      <c r="E312" s="21"/>
      <c r="F312" s="22"/>
      <c r="G312" s="22"/>
      <c r="H312" s="23"/>
      <c r="I312" s="24"/>
      <c r="J312" s="25"/>
      <c r="K312" s="25"/>
      <c r="L312" s="25"/>
      <c r="M312" s="26"/>
      <c r="N312" s="26"/>
      <c r="O312" s="27"/>
    </row>
    <row r="313" s="17" customFormat="1" spans="1:15">
      <c r="A313" s="18"/>
      <c r="B313" s="19"/>
      <c r="C313" s="20"/>
      <c r="D313" s="20"/>
      <c r="E313" s="21"/>
      <c r="F313" s="22"/>
      <c r="G313" s="22"/>
      <c r="H313" s="23"/>
      <c r="I313" s="24"/>
      <c r="J313" s="25"/>
      <c r="K313" s="25"/>
      <c r="L313" s="25"/>
      <c r="M313" s="26"/>
      <c r="N313" s="26"/>
      <c r="O313" s="27"/>
    </row>
    <row r="314" s="17" customFormat="1" spans="1:15">
      <c r="A314" s="18"/>
      <c r="B314" s="19"/>
      <c r="C314" s="20"/>
      <c r="D314" s="20"/>
      <c r="E314" s="21"/>
      <c r="F314" s="22"/>
      <c r="G314" s="22"/>
      <c r="H314" s="23"/>
      <c r="I314" s="24"/>
      <c r="J314" s="25"/>
      <c r="K314" s="25"/>
      <c r="L314" s="25"/>
      <c r="M314" s="26"/>
      <c r="N314" s="26"/>
      <c r="O314" s="27"/>
    </row>
    <row r="315" s="17" customFormat="1" spans="1:15">
      <c r="A315" s="18"/>
      <c r="B315" s="19"/>
      <c r="C315" s="20"/>
      <c r="D315" s="20"/>
      <c r="E315" s="21"/>
      <c r="F315" s="22"/>
      <c r="G315" s="22"/>
      <c r="H315" s="23"/>
      <c r="I315" s="24"/>
      <c r="J315" s="25"/>
      <c r="K315" s="25"/>
      <c r="L315" s="25"/>
      <c r="M315" s="26"/>
      <c r="N315" s="26"/>
      <c r="O315" s="27"/>
    </row>
    <row r="316" s="17" customFormat="1" spans="1:15">
      <c r="A316" s="18"/>
      <c r="B316" s="19"/>
      <c r="C316" s="20"/>
      <c r="D316" s="20"/>
      <c r="E316" s="21"/>
      <c r="F316" s="22"/>
      <c r="G316" s="22"/>
      <c r="H316" s="23"/>
      <c r="I316" s="24"/>
      <c r="J316" s="25"/>
      <c r="K316" s="25"/>
      <c r="L316" s="25"/>
      <c r="M316" s="26"/>
      <c r="N316" s="26"/>
      <c r="O316" s="27"/>
    </row>
    <row r="317" s="17" customFormat="1" spans="1:15">
      <c r="A317" s="18"/>
      <c r="B317" s="19"/>
      <c r="C317" s="20"/>
      <c r="D317" s="20"/>
      <c r="E317" s="21"/>
      <c r="F317" s="22"/>
      <c r="G317" s="22"/>
      <c r="H317" s="23"/>
      <c r="I317" s="24"/>
      <c r="J317" s="25"/>
      <c r="K317" s="25"/>
      <c r="L317" s="25"/>
      <c r="M317" s="26"/>
      <c r="N317" s="26"/>
      <c r="O317" s="27"/>
    </row>
    <row r="318" s="17" customFormat="1" spans="1:15">
      <c r="A318" s="18"/>
      <c r="B318" s="19"/>
      <c r="C318" s="20"/>
      <c r="D318" s="20"/>
      <c r="E318" s="21"/>
      <c r="F318" s="22"/>
      <c r="G318" s="22"/>
      <c r="H318" s="23"/>
      <c r="I318" s="24"/>
      <c r="J318" s="25"/>
      <c r="K318" s="25"/>
      <c r="L318" s="25"/>
      <c r="M318" s="26"/>
      <c r="N318" s="26"/>
      <c r="O318" s="27"/>
    </row>
    <row r="319" s="17" customFormat="1" spans="1:15">
      <c r="A319" s="18"/>
      <c r="B319" s="19"/>
      <c r="C319" s="20"/>
      <c r="D319" s="20"/>
      <c r="E319" s="21"/>
      <c r="F319" s="22"/>
      <c r="G319" s="22"/>
      <c r="H319" s="23"/>
      <c r="I319" s="24"/>
      <c r="J319" s="25"/>
      <c r="K319" s="25"/>
      <c r="L319" s="25"/>
      <c r="M319" s="26"/>
      <c r="N319" s="26"/>
      <c r="O319" s="27"/>
    </row>
    <row r="320" s="17" customFormat="1" spans="1:15">
      <c r="A320" s="18"/>
      <c r="B320" s="19"/>
      <c r="C320" s="20"/>
      <c r="D320" s="20"/>
      <c r="E320" s="21"/>
      <c r="F320" s="22"/>
      <c r="G320" s="22"/>
      <c r="H320" s="23"/>
      <c r="I320" s="24"/>
      <c r="J320" s="25"/>
      <c r="K320" s="25"/>
      <c r="L320" s="25"/>
      <c r="M320" s="26"/>
      <c r="N320" s="26"/>
      <c r="O320" s="27"/>
    </row>
    <row r="321" s="17" customFormat="1" spans="1:15">
      <c r="A321" s="18"/>
      <c r="B321" s="19"/>
      <c r="C321" s="20"/>
      <c r="D321" s="20"/>
      <c r="E321" s="21"/>
      <c r="F321" s="22"/>
      <c r="G321" s="22"/>
      <c r="H321" s="23"/>
      <c r="I321" s="24"/>
      <c r="J321" s="25"/>
      <c r="K321" s="25"/>
      <c r="L321" s="25"/>
      <c r="M321" s="26"/>
      <c r="N321" s="26"/>
      <c r="O321" s="27"/>
    </row>
    <row r="322" s="17" customFormat="1" spans="1:15">
      <c r="A322" s="18"/>
      <c r="B322" s="19"/>
      <c r="C322" s="20"/>
      <c r="D322" s="20"/>
      <c r="E322" s="21"/>
      <c r="F322" s="22"/>
      <c r="G322" s="22"/>
      <c r="H322" s="23"/>
      <c r="I322" s="24"/>
      <c r="J322" s="25"/>
      <c r="K322" s="25"/>
      <c r="L322" s="25"/>
      <c r="M322" s="26"/>
      <c r="N322" s="26"/>
      <c r="O322" s="27"/>
    </row>
    <row r="323" s="17" customFormat="1" spans="1:15">
      <c r="A323" s="18"/>
      <c r="B323" s="19"/>
      <c r="C323" s="20"/>
      <c r="D323" s="20"/>
      <c r="E323" s="21"/>
      <c r="F323" s="22"/>
      <c r="G323" s="22"/>
      <c r="H323" s="23"/>
      <c r="I323" s="24"/>
      <c r="J323" s="25"/>
      <c r="K323" s="25"/>
      <c r="L323" s="25"/>
      <c r="M323" s="26"/>
      <c r="N323" s="26"/>
      <c r="O323" s="27"/>
    </row>
    <row r="324" s="17" customFormat="1" spans="1:15">
      <c r="A324" s="18"/>
      <c r="B324" s="19"/>
      <c r="C324" s="20"/>
      <c r="D324" s="20"/>
      <c r="E324" s="21"/>
      <c r="F324" s="22"/>
      <c r="G324" s="22"/>
      <c r="H324" s="23"/>
      <c r="I324" s="24"/>
      <c r="J324" s="25"/>
      <c r="K324" s="25"/>
      <c r="L324" s="25"/>
      <c r="M324" s="26"/>
      <c r="N324" s="26"/>
      <c r="O324" s="27"/>
    </row>
    <row r="325" s="17" customFormat="1" spans="1:15">
      <c r="A325" s="18"/>
      <c r="B325" s="19"/>
      <c r="C325" s="20"/>
      <c r="D325" s="20"/>
      <c r="E325" s="21"/>
      <c r="F325" s="22"/>
      <c r="G325" s="22"/>
      <c r="H325" s="23"/>
      <c r="I325" s="24"/>
      <c r="J325" s="25"/>
      <c r="K325" s="25"/>
      <c r="L325" s="25"/>
      <c r="M325" s="26"/>
      <c r="N325" s="26"/>
      <c r="O325" s="27"/>
    </row>
    <row r="326" s="17" customFormat="1" spans="1:15">
      <c r="A326" s="18"/>
      <c r="B326" s="19"/>
      <c r="C326" s="20"/>
      <c r="D326" s="20"/>
      <c r="E326" s="21"/>
      <c r="F326" s="22"/>
      <c r="G326" s="22"/>
      <c r="H326" s="23"/>
      <c r="I326" s="24"/>
      <c r="J326" s="25"/>
      <c r="K326" s="25"/>
      <c r="L326" s="25"/>
      <c r="M326" s="26"/>
      <c r="N326" s="26"/>
      <c r="O326" s="27"/>
    </row>
    <row r="327" s="17" customFormat="1" spans="1:15">
      <c r="A327" s="18"/>
      <c r="B327" s="19"/>
      <c r="C327" s="20"/>
      <c r="D327" s="20"/>
      <c r="E327" s="21"/>
      <c r="F327" s="22"/>
      <c r="G327" s="22"/>
      <c r="H327" s="23"/>
      <c r="I327" s="24"/>
      <c r="J327" s="25"/>
      <c r="K327" s="25"/>
      <c r="L327" s="25"/>
      <c r="M327" s="26"/>
      <c r="N327" s="26"/>
      <c r="O327" s="27"/>
    </row>
    <row r="328" s="17" customFormat="1" spans="1:15">
      <c r="A328" s="18"/>
      <c r="B328" s="19"/>
      <c r="C328" s="20"/>
      <c r="D328" s="20"/>
      <c r="E328" s="21"/>
      <c r="F328" s="22"/>
      <c r="G328" s="22"/>
      <c r="H328" s="23"/>
      <c r="I328" s="24"/>
      <c r="J328" s="25"/>
      <c r="K328" s="25"/>
      <c r="L328" s="25"/>
      <c r="M328" s="26"/>
      <c r="N328" s="26"/>
      <c r="O328" s="27"/>
    </row>
    <row r="329" s="17" customFormat="1" spans="1:15">
      <c r="A329" s="18"/>
      <c r="B329" s="19"/>
      <c r="C329" s="20"/>
      <c r="D329" s="20"/>
      <c r="E329" s="21"/>
      <c r="F329" s="22"/>
      <c r="G329" s="22"/>
      <c r="H329" s="23"/>
      <c r="I329" s="24"/>
      <c r="J329" s="25"/>
      <c r="K329" s="25"/>
      <c r="L329" s="25"/>
      <c r="M329" s="26"/>
      <c r="N329" s="26"/>
      <c r="O329" s="27"/>
    </row>
    <row r="330" s="17" customFormat="1" spans="1:15">
      <c r="A330" s="18"/>
      <c r="B330" s="19"/>
      <c r="C330" s="20"/>
      <c r="D330" s="20"/>
      <c r="E330" s="21"/>
      <c r="F330" s="22"/>
      <c r="G330" s="22"/>
      <c r="H330" s="23"/>
      <c r="I330" s="24"/>
      <c r="J330" s="25"/>
      <c r="K330" s="25"/>
      <c r="L330" s="25"/>
      <c r="M330" s="26"/>
      <c r="N330" s="26"/>
      <c r="O330" s="27"/>
    </row>
    <row r="331" s="17" customFormat="1" spans="1:15">
      <c r="A331" s="18"/>
      <c r="B331" s="19"/>
      <c r="C331" s="20"/>
      <c r="D331" s="20"/>
      <c r="E331" s="21"/>
      <c r="F331" s="22"/>
      <c r="G331" s="22"/>
      <c r="H331" s="23"/>
      <c r="I331" s="24"/>
      <c r="J331" s="25"/>
      <c r="K331" s="25"/>
      <c r="L331" s="25"/>
      <c r="M331" s="26"/>
      <c r="N331" s="26"/>
      <c r="O331" s="27"/>
    </row>
    <row r="332" s="17" customFormat="1" spans="1:15">
      <c r="A332" s="18"/>
      <c r="B332" s="19"/>
      <c r="C332" s="20"/>
      <c r="D332" s="20"/>
      <c r="E332" s="21"/>
      <c r="F332" s="22"/>
      <c r="G332" s="22"/>
      <c r="H332" s="23"/>
      <c r="I332" s="24"/>
      <c r="J332" s="25"/>
      <c r="K332" s="25"/>
      <c r="L332" s="25"/>
      <c r="M332" s="26"/>
      <c r="N332" s="26"/>
      <c r="O332" s="27"/>
    </row>
    <row r="333" s="17" customFormat="1" spans="1:15">
      <c r="A333" s="18"/>
      <c r="B333" s="19"/>
      <c r="C333" s="20"/>
      <c r="D333" s="20"/>
      <c r="E333" s="21"/>
      <c r="F333" s="22"/>
      <c r="G333" s="22"/>
      <c r="H333" s="23"/>
      <c r="I333" s="24"/>
      <c r="J333" s="25"/>
      <c r="K333" s="25"/>
      <c r="L333" s="25"/>
      <c r="M333" s="26"/>
      <c r="N333" s="26"/>
      <c r="O333" s="27"/>
    </row>
    <row r="334" s="17" customFormat="1" spans="1:15">
      <c r="A334" s="18"/>
      <c r="B334" s="19"/>
      <c r="C334" s="20"/>
      <c r="D334" s="20"/>
      <c r="E334" s="21"/>
      <c r="F334" s="22"/>
      <c r="G334" s="22"/>
      <c r="H334" s="23"/>
      <c r="I334" s="24"/>
      <c r="J334" s="25"/>
      <c r="K334" s="25"/>
      <c r="L334" s="25"/>
      <c r="M334" s="26"/>
      <c r="N334" s="26"/>
      <c r="O334" s="27"/>
    </row>
    <row r="335" s="17" customFormat="1" spans="1:15">
      <c r="A335" s="18"/>
      <c r="B335" s="19"/>
      <c r="C335" s="20"/>
      <c r="D335" s="20"/>
      <c r="E335" s="21"/>
      <c r="F335" s="22"/>
      <c r="G335" s="22"/>
      <c r="H335" s="23"/>
      <c r="I335" s="24"/>
      <c r="J335" s="25"/>
      <c r="K335" s="25"/>
      <c r="L335" s="25"/>
      <c r="M335" s="26"/>
      <c r="N335" s="26"/>
      <c r="O335" s="27"/>
    </row>
    <row r="336" s="17" customFormat="1" spans="1:15">
      <c r="A336" s="18"/>
      <c r="B336" s="19"/>
      <c r="C336" s="20"/>
      <c r="D336" s="20"/>
      <c r="E336" s="21"/>
      <c r="F336" s="22"/>
      <c r="G336" s="22"/>
      <c r="H336" s="23"/>
      <c r="I336" s="24"/>
      <c r="J336" s="25"/>
      <c r="K336" s="25"/>
      <c r="L336" s="25"/>
      <c r="M336" s="26"/>
      <c r="N336" s="26"/>
      <c r="O336" s="27"/>
    </row>
    <row r="337" s="17" customFormat="1" spans="1:15">
      <c r="A337" s="18"/>
      <c r="B337" s="19"/>
      <c r="C337" s="20"/>
      <c r="D337" s="20"/>
      <c r="E337" s="21"/>
      <c r="F337" s="22"/>
      <c r="G337" s="22"/>
      <c r="H337" s="23"/>
      <c r="I337" s="24"/>
      <c r="J337" s="25"/>
      <c r="K337" s="25"/>
      <c r="L337" s="25"/>
      <c r="M337" s="26"/>
      <c r="N337" s="26"/>
      <c r="O337" s="27"/>
    </row>
    <row r="338" s="17" customFormat="1" spans="1:15">
      <c r="A338" s="18"/>
      <c r="B338" s="19"/>
      <c r="C338" s="20"/>
      <c r="D338" s="20"/>
      <c r="E338" s="21"/>
      <c r="F338" s="22"/>
      <c r="G338" s="22"/>
      <c r="H338" s="23"/>
      <c r="I338" s="24"/>
      <c r="J338" s="25"/>
      <c r="K338" s="25"/>
      <c r="L338" s="25"/>
      <c r="M338" s="26"/>
      <c r="N338" s="26"/>
      <c r="O338" s="27"/>
    </row>
    <row r="339" s="17" customFormat="1" spans="1:15">
      <c r="A339" s="18"/>
      <c r="B339" s="19"/>
      <c r="C339" s="20"/>
      <c r="D339" s="20"/>
      <c r="E339" s="21"/>
      <c r="F339" s="22"/>
      <c r="G339" s="22"/>
      <c r="H339" s="23"/>
      <c r="I339" s="24"/>
      <c r="J339" s="25"/>
      <c r="K339" s="25"/>
      <c r="L339" s="25"/>
      <c r="M339" s="26"/>
      <c r="N339" s="26"/>
      <c r="O339" s="27"/>
    </row>
    <row r="340" s="17" customFormat="1" spans="1:15">
      <c r="A340" s="18"/>
      <c r="B340" s="19"/>
      <c r="C340" s="20"/>
      <c r="D340" s="20"/>
      <c r="E340" s="21"/>
      <c r="F340" s="22"/>
      <c r="G340" s="22"/>
      <c r="H340" s="23"/>
      <c r="I340" s="24"/>
      <c r="J340" s="25"/>
      <c r="K340" s="25"/>
      <c r="L340" s="25"/>
      <c r="M340" s="26"/>
      <c r="N340" s="26"/>
      <c r="O340" s="27"/>
    </row>
    <row r="341" s="17" customFormat="1" spans="1:15">
      <c r="A341" s="18"/>
      <c r="B341" s="19"/>
      <c r="C341" s="20"/>
      <c r="D341" s="20"/>
      <c r="E341" s="21"/>
      <c r="F341" s="22"/>
      <c r="G341" s="22"/>
      <c r="H341" s="23"/>
      <c r="I341" s="24"/>
      <c r="J341" s="25"/>
      <c r="K341" s="25"/>
      <c r="L341" s="25"/>
      <c r="M341" s="26"/>
      <c r="N341" s="26"/>
      <c r="O341" s="27"/>
    </row>
    <row r="342" s="17" customFormat="1" spans="1:15">
      <c r="A342" s="18"/>
      <c r="B342" s="19"/>
      <c r="C342" s="20"/>
      <c r="D342" s="20"/>
      <c r="E342" s="21"/>
      <c r="F342" s="22"/>
      <c r="G342" s="22"/>
      <c r="H342" s="23"/>
      <c r="I342" s="24"/>
      <c r="J342" s="25"/>
      <c r="K342" s="25"/>
      <c r="L342" s="25"/>
      <c r="M342" s="26"/>
      <c r="N342" s="26"/>
      <c r="O342" s="27"/>
    </row>
    <row r="343" s="17" customFormat="1" spans="1:15">
      <c r="A343" s="18"/>
      <c r="B343" s="19"/>
      <c r="C343" s="20"/>
      <c r="D343" s="20"/>
      <c r="E343" s="21"/>
      <c r="F343" s="22"/>
      <c r="G343" s="22"/>
      <c r="H343" s="23"/>
      <c r="I343" s="24"/>
      <c r="J343" s="25"/>
      <c r="K343" s="25"/>
      <c r="L343" s="25"/>
      <c r="M343" s="26"/>
      <c r="N343" s="26"/>
      <c r="O343" s="27"/>
    </row>
    <row r="344" s="17" customFormat="1" spans="1:15">
      <c r="A344" s="18"/>
      <c r="B344" s="19"/>
      <c r="C344" s="20"/>
      <c r="D344" s="20"/>
      <c r="E344" s="21"/>
      <c r="F344" s="22"/>
      <c r="G344" s="22"/>
      <c r="H344" s="23"/>
      <c r="I344" s="24"/>
      <c r="J344" s="25"/>
      <c r="K344" s="25"/>
      <c r="L344" s="25"/>
      <c r="M344" s="26"/>
      <c r="N344" s="26"/>
      <c r="O344" s="27"/>
    </row>
    <row r="345" s="17" customFormat="1" spans="1:15">
      <c r="A345" s="18"/>
      <c r="B345" s="19"/>
      <c r="C345" s="20"/>
      <c r="D345" s="20"/>
      <c r="E345" s="21"/>
      <c r="F345" s="22"/>
      <c r="G345" s="22"/>
      <c r="H345" s="23"/>
      <c r="I345" s="24"/>
      <c r="J345" s="25"/>
      <c r="K345" s="25"/>
      <c r="L345" s="25"/>
      <c r="M345" s="26"/>
      <c r="N345" s="26"/>
      <c r="O345" s="27"/>
    </row>
    <row r="346" s="17" customFormat="1" spans="1:15">
      <c r="A346" s="18"/>
      <c r="B346" s="19"/>
      <c r="C346" s="20"/>
      <c r="D346" s="20"/>
      <c r="E346" s="21"/>
      <c r="F346" s="22"/>
      <c r="G346" s="22"/>
      <c r="H346" s="23"/>
      <c r="I346" s="24"/>
      <c r="J346" s="25"/>
      <c r="K346" s="25"/>
      <c r="L346" s="25"/>
      <c r="M346" s="26"/>
      <c r="N346" s="26"/>
      <c r="O346" s="27"/>
    </row>
    <row r="347" s="17" customFormat="1" spans="1:15">
      <c r="A347" s="18"/>
      <c r="B347" s="19"/>
      <c r="C347" s="20"/>
      <c r="D347" s="20"/>
      <c r="E347" s="21"/>
      <c r="F347" s="22"/>
      <c r="G347" s="22"/>
      <c r="H347" s="23"/>
      <c r="I347" s="24"/>
      <c r="J347" s="25"/>
      <c r="K347" s="25"/>
      <c r="L347" s="25"/>
      <c r="M347" s="26"/>
      <c r="N347" s="26"/>
      <c r="O347" s="27"/>
    </row>
    <row r="348" s="17" customFormat="1" spans="1:15">
      <c r="A348" s="18"/>
      <c r="B348" s="19"/>
      <c r="C348" s="20"/>
      <c r="D348" s="20"/>
      <c r="E348" s="21"/>
      <c r="F348" s="22"/>
      <c r="G348" s="22"/>
      <c r="H348" s="23"/>
      <c r="I348" s="24"/>
      <c r="J348" s="25"/>
      <c r="K348" s="25"/>
      <c r="L348" s="25"/>
      <c r="M348" s="26"/>
      <c r="N348" s="26"/>
      <c r="O348" s="27"/>
    </row>
    <row r="349" s="17" customFormat="1" spans="1:15">
      <c r="A349" s="18"/>
      <c r="B349" s="19"/>
      <c r="C349" s="20"/>
      <c r="D349" s="20"/>
      <c r="E349" s="21"/>
      <c r="F349" s="22"/>
      <c r="G349" s="22"/>
      <c r="H349" s="23"/>
      <c r="I349" s="24"/>
      <c r="J349" s="25"/>
      <c r="K349" s="25"/>
      <c r="L349" s="25"/>
      <c r="M349" s="26"/>
      <c r="N349" s="26"/>
      <c r="O349" s="27"/>
    </row>
    <row r="350" s="17" customFormat="1" spans="1:15">
      <c r="A350" s="18"/>
      <c r="B350" s="19"/>
      <c r="C350" s="20"/>
      <c r="D350" s="20"/>
      <c r="E350" s="21"/>
      <c r="F350" s="22"/>
      <c r="G350" s="22"/>
      <c r="H350" s="23"/>
      <c r="I350" s="24"/>
      <c r="J350" s="25"/>
      <c r="K350" s="25"/>
      <c r="L350" s="25"/>
      <c r="M350" s="26"/>
      <c r="N350" s="26"/>
      <c r="O350" s="27"/>
    </row>
    <row r="351" s="17" customFormat="1" spans="1:15">
      <c r="A351" s="18"/>
      <c r="B351" s="19"/>
      <c r="C351" s="20"/>
      <c r="D351" s="20"/>
      <c r="E351" s="21"/>
      <c r="F351" s="22"/>
      <c r="G351" s="22"/>
      <c r="H351" s="23"/>
      <c r="I351" s="24"/>
      <c r="J351" s="25"/>
      <c r="K351" s="25"/>
      <c r="L351" s="25"/>
      <c r="M351" s="26"/>
      <c r="N351" s="26"/>
      <c r="O351" s="27"/>
    </row>
    <row r="352" s="17" customFormat="1" spans="1:15">
      <c r="A352" s="18"/>
      <c r="B352" s="19"/>
      <c r="C352" s="20"/>
      <c r="D352" s="20"/>
      <c r="E352" s="21"/>
      <c r="F352" s="22"/>
      <c r="G352" s="22"/>
      <c r="H352" s="23"/>
      <c r="I352" s="24"/>
      <c r="J352" s="25"/>
      <c r="K352" s="25"/>
      <c r="L352" s="25"/>
      <c r="M352" s="26"/>
      <c r="N352" s="26"/>
      <c r="O352" s="27"/>
    </row>
    <row r="353" s="17" customFormat="1" spans="1:15">
      <c r="A353" s="18"/>
      <c r="B353" s="19"/>
      <c r="C353" s="20"/>
      <c r="D353" s="20"/>
      <c r="E353" s="21"/>
      <c r="F353" s="22"/>
      <c r="G353" s="22"/>
      <c r="H353" s="23"/>
      <c r="I353" s="24"/>
      <c r="J353" s="25"/>
      <c r="K353" s="25"/>
      <c r="L353" s="25"/>
      <c r="M353" s="26"/>
      <c r="N353" s="26"/>
      <c r="O353" s="27"/>
    </row>
    <row r="354" s="17" customFormat="1" spans="1:15">
      <c r="A354" s="18"/>
      <c r="B354" s="19"/>
      <c r="C354" s="20"/>
      <c r="D354" s="20"/>
      <c r="E354" s="21"/>
      <c r="F354" s="22"/>
      <c r="G354" s="22"/>
      <c r="H354" s="23"/>
      <c r="I354" s="24"/>
      <c r="J354" s="25"/>
      <c r="K354" s="25"/>
      <c r="L354" s="25"/>
      <c r="M354" s="26"/>
      <c r="N354" s="26"/>
      <c r="O354" s="27"/>
    </row>
    <row r="355" s="17" customFormat="1" spans="1:15">
      <c r="A355" s="18"/>
      <c r="B355" s="19"/>
      <c r="C355" s="20"/>
      <c r="D355" s="20"/>
      <c r="E355" s="21"/>
      <c r="F355" s="22"/>
      <c r="G355" s="22"/>
      <c r="H355" s="23"/>
      <c r="I355" s="24"/>
      <c r="J355" s="25"/>
      <c r="K355" s="25"/>
      <c r="L355" s="25"/>
      <c r="M355" s="26"/>
      <c r="N355" s="26"/>
      <c r="O355" s="27"/>
    </row>
    <row r="356" s="17" customFormat="1" spans="1:15">
      <c r="A356" s="18"/>
      <c r="B356" s="19"/>
      <c r="C356" s="20"/>
      <c r="D356" s="20"/>
      <c r="E356" s="21"/>
      <c r="F356" s="22"/>
      <c r="G356" s="22"/>
      <c r="H356" s="23"/>
      <c r="I356" s="24"/>
      <c r="J356" s="25"/>
      <c r="K356" s="25"/>
      <c r="L356" s="25"/>
      <c r="M356" s="26"/>
      <c r="N356" s="26"/>
      <c r="O356" s="27"/>
    </row>
    <row r="357" s="17" customFormat="1" spans="1:15">
      <c r="A357" s="18"/>
      <c r="B357" s="19"/>
      <c r="C357" s="20"/>
      <c r="D357" s="20"/>
      <c r="E357" s="21"/>
      <c r="F357" s="22"/>
      <c r="G357" s="22"/>
      <c r="H357" s="23"/>
      <c r="I357" s="24"/>
      <c r="J357" s="25"/>
      <c r="K357" s="25"/>
      <c r="L357" s="25"/>
      <c r="M357" s="26"/>
      <c r="N357" s="26"/>
      <c r="O357" s="27"/>
    </row>
    <row r="358" s="17" customFormat="1" spans="1:15">
      <c r="A358" s="18"/>
      <c r="B358" s="19"/>
      <c r="C358" s="20"/>
      <c r="D358" s="20"/>
      <c r="E358" s="21"/>
      <c r="F358" s="22"/>
      <c r="G358" s="22"/>
      <c r="H358" s="23"/>
      <c r="I358" s="24"/>
      <c r="J358" s="25"/>
      <c r="K358" s="25"/>
      <c r="L358" s="25"/>
      <c r="M358" s="26"/>
      <c r="N358" s="26"/>
      <c r="O358" s="27"/>
    </row>
    <row r="359" s="17" customFormat="1" spans="1:15">
      <c r="A359" s="18"/>
      <c r="B359" s="19"/>
      <c r="C359" s="20"/>
      <c r="D359" s="20"/>
      <c r="E359" s="21"/>
      <c r="F359" s="22"/>
      <c r="G359" s="22"/>
      <c r="H359" s="23"/>
      <c r="I359" s="24"/>
      <c r="J359" s="25"/>
      <c r="K359" s="25"/>
      <c r="L359" s="25"/>
      <c r="M359" s="26"/>
      <c r="N359" s="26"/>
      <c r="O359" s="27"/>
    </row>
    <row r="360" s="17" customFormat="1" spans="1:15">
      <c r="A360" s="18"/>
      <c r="B360" s="19"/>
      <c r="C360" s="20"/>
      <c r="D360" s="20"/>
      <c r="E360" s="21"/>
      <c r="F360" s="22"/>
      <c r="G360" s="22"/>
      <c r="H360" s="23"/>
      <c r="I360" s="24"/>
      <c r="J360" s="25"/>
      <c r="K360" s="25"/>
      <c r="L360" s="25"/>
      <c r="M360" s="26"/>
      <c r="N360" s="26"/>
      <c r="O360" s="27"/>
    </row>
    <row r="361" s="17" customFormat="1" spans="1:15">
      <c r="A361" s="18"/>
      <c r="B361" s="19"/>
      <c r="C361" s="20"/>
      <c r="D361" s="20"/>
      <c r="E361" s="21"/>
      <c r="F361" s="22"/>
      <c r="G361" s="22"/>
      <c r="H361" s="23"/>
      <c r="I361" s="24"/>
      <c r="J361" s="25"/>
      <c r="K361" s="25"/>
      <c r="L361" s="25"/>
      <c r="M361" s="26"/>
      <c r="N361" s="26"/>
      <c r="O361" s="27"/>
    </row>
    <row r="362" s="17" customFormat="1" spans="1:15">
      <c r="A362" s="18"/>
      <c r="B362" s="19"/>
      <c r="C362" s="20"/>
      <c r="D362" s="20"/>
      <c r="E362" s="21"/>
      <c r="F362" s="22"/>
      <c r="G362" s="22"/>
      <c r="H362" s="23"/>
      <c r="I362" s="24"/>
      <c r="J362" s="25"/>
      <c r="K362" s="25"/>
      <c r="L362" s="25"/>
      <c r="M362" s="26"/>
      <c r="N362" s="26"/>
      <c r="O362" s="27"/>
    </row>
    <row r="363" s="17" customFormat="1" spans="1:15">
      <c r="A363" s="18"/>
      <c r="B363" s="19"/>
      <c r="C363" s="20"/>
      <c r="D363" s="20"/>
      <c r="E363" s="21"/>
      <c r="F363" s="22"/>
      <c r="G363" s="22"/>
      <c r="H363" s="23"/>
      <c r="I363" s="24"/>
      <c r="J363" s="25"/>
      <c r="K363" s="25"/>
      <c r="L363" s="25"/>
      <c r="M363" s="26"/>
      <c r="N363" s="26"/>
      <c r="O363" s="27"/>
    </row>
    <row r="364" s="17" customFormat="1" spans="1:15">
      <c r="A364" s="18"/>
      <c r="B364" s="19"/>
      <c r="C364" s="20"/>
      <c r="D364" s="20"/>
      <c r="E364" s="21"/>
      <c r="F364" s="22"/>
      <c r="G364" s="22"/>
      <c r="H364" s="23"/>
      <c r="I364" s="24"/>
      <c r="J364" s="25"/>
      <c r="K364" s="25"/>
      <c r="L364" s="25"/>
      <c r="M364" s="26"/>
      <c r="N364" s="26"/>
      <c r="O364" s="27"/>
    </row>
    <row r="365" s="17" customFormat="1" spans="1:15">
      <c r="A365" s="18"/>
      <c r="B365" s="19"/>
      <c r="C365" s="20"/>
      <c r="D365" s="20"/>
      <c r="E365" s="21"/>
      <c r="F365" s="22"/>
      <c r="G365" s="22"/>
      <c r="H365" s="23"/>
      <c r="I365" s="24"/>
      <c r="J365" s="25"/>
      <c r="K365" s="25"/>
      <c r="L365" s="25"/>
      <c r="M365" s="26"/>
      <c r="N365" s="26"/>
      <c r="O365" s="27"/>
    </row>
    <row r="366" s="17" customFormat="1" spans="1:15">
      <c r="A366" s="18"/>
      <c r="B366" s="19"/>
      <c r="C366" s="20"/>
      <c r="D366" s="20"/>
      <c r="E366" s="21"/>
      <c r="F366" s="22"/>
      <c r="G366" s="22"/>
      <c r="H366" s="23"/>
      <c r="I366" s="24"/>
      <c r="J366" s="25"/>
      <c r="K366" s="25"/>
      <c r="L366" s="25"/>
      <c r="M366" s="26"/>
      <c r="N366" s="26"/>
      <c r="O366" s="27"/>
    </row>
    <row r="367" s="17" customFormat="1" spans="1:15">
      <c r="A367" s="18"/>
      <c r="B367" s="19"/>
      <c r="C367" s="20"/>
      <c r="D367" s="20"/>
      <c r="E367" s="21"/>
      <c r="F367" s="22"/>
      <c r="G367" s="22"/>
      <c r="H367" s="23"/>
      <c r="I367" s="24"/>
      <c r="J367" s="25"/>
      <c r="K367" s="25"/>
      <c r="L367" s="25"/>
      <c r="M367" s="26"/>
      <c r="N367" s="26"/>
      <c r="O367" s="27"/>
    </row>
    <row r="368" s="17" customFormat="1" spans="1:15">
      <c r="A368" s="18"/>
      <c r="B368" s="19"/>
      <c r="C368" s="20"/>
      <c r="D368" s="20"/>
      <c r="E368" s="21"/>
      <c r="F368" s="22"/>
      <c r="G368" s="22"/>
      <c r="H368" s="23"/>
      <c r="I368" s="24"/>
      <c r="J368" s="25"/>
      <c r="K368" s="25"/>
      <c r="L368" s="25"/>
      <c r="M368" s="26"/>
      <c r="N368" s="26"/>
      <c r="O368" s="27"/>
    </row>
    <row r="369" s="17" customFormat="1" spans="1:15">
      <c r="A369" s="18"/>
      <c r="B369" s="19"/>
      <c r="C369" s="20"/>
      <c r="D369" s="20"/>
      <c r="E369" s="21"/>
      <c r="F369" s="22"/>
      <c r="G369" s="22"/>
      <c r="H369" s="23"/>
      <c r="I369" s="24"/>
      <c r="J369" s="25"/>
      <c r="K369" s="25"/>
      <c r="L369" s="25"/>
      <c r="M369" s="26"/>
      <c r="N369" s="26"/>
      <c r="O369" s="27"/>
    </row>
    <row r="370" s="17" customFormat="1" spans="1:15">
      <c r="A370" s="18"/>
      <c r="B370" s="19"/>
      <c r="C370" s="20"/>
      <c r="D370" s="20"/>
      <c r="E370" s="21"/>
      <c r="F370" s="22"/>
      <c r="G370" s="22"/>
      <c r="H370" s="23"/>
      <c r="I370" s="24"/>
      <c r="J370" s="25"/>
      <c r="K370" s="25"/>
      <c r="L370" s="25"/>
      <c r="M370" s="26"/>
      <c r="N370" s="26"/>
      <c r="O370" s="27"/>
    </row>
    <row r="371" s="17" customFormat="1" spans="1:15">
      <c r="A371" s="18"/>
      <c r="B371" s="19"/>
      <c r="C371" s="20"/>
      <c r="D371" s="20"/>
      <c r="E371" s="21"/>
      <c r="F371" s="22"/>
      <c r="G371" s="22"/>
      <c r="H371" s="23"/>
      <c r="I371" s="24"/>
      <c r="J371" s="25"/>
      <c r="K371" s="25"/>
      <c r="L371" s="25"/>
      <c r="M371" s="26"/>
      <c r="N371" s="26"/>
      <c r="O371" s="27"/>
    </row>
    <row r="372" s="17" customFormat="1" spans="1:15">
      <c r="A372" s="18"/>
      <c r="B372" s="19"/>
      <c r="C372" s="20"/>
      <c r="D372" s="20"/>
      <c r="E372" s="21"/>
      <c r="F372" s="22"/>
      <c r="G372" s="22"/>
      <c r="H372" s="23"/>
      <c r="I372" s="24"/>
      <c r="J372" s="25"/>
      <c r="K372" s="25"/>
      <c r="L372" s="25"/>
      <c r="M372" s="26"/>
      <c r="N372" s="26"/>
      <c r="O372" s="27"/>
    </row>
    <row r="373" s="17" customFormat="1" spans="1:15">
      <c r="A373" s="18"/>
      <c r="B373" s="19"/>
      <c r="C373" s="20"/>
      <c r="D373" s="20"/>
      <c r="E373" s="21"/>
      <c r="F373" s="22"/>
      <c r="G373" s="22"/>
      <c r="H373" s="23"/>
      <c r="I373" s="24"/>
      <c r="J373" s="25"/>
      <c r="K373" s="25"/>
      <c r="L373" s="25"/>
      <c r="M373" s="26"/>
      <c r="N373" s="26"/>
      <c r="O373" s="27"/>
    </row>
    <row r="374" s="17" customFormat="1" spans="1:15">
      <c r="A374" s="18"/>
      <c r="B374" s="19"/>
      <c r="C374" s="20"/>
      <c r="D374" s="20"/>
      <c r="E374" s="21"/>
      <c r="F374" s="22"/>
      <c r="G374" s="22"/>
      <c r="H374" s="23"/>
      <c r="I374" s="24"/>
      <c r="J374" s="25"/>
      <c r="K374" s="25"/>
      <c r="L374" s="25"/>
      <c r="M374" s="26"/>
      <c r="N374" s="26"/>
      <c r="O374" s="27"/>
    </row>
    <row r="375" s="17" customFormat="1" spans="1:15">
      <c r="A375" s="18"/>
      <c r="B375" s="19"/>
      <c r="C375" s="20"/>
      <c r="D375" s="20"/>
      <c r="E375" s="21"/>
      <c r="F375" s="22"/>
      <c r="G375" s="22"/>
      <c r="H375" s="23"/>
      <c r="I375" s="24"/>
      <c r="J375" s="25"/>
      <c r="K375" s="25"/>
      <c r="L375" s="25"/>
      <c r="M375" s="26"/>
      <c r="N375" s="26"/>
      <c r="O375" s="27"/>
    </row>
    <row r="376" s="17" customFormat="1" spans="1:15">
      <c r="A376" s="18"/>
      <c r="B376" s="19"/>
      <c r="C376" s="20"/>
      <c r="D376" s="20"/>
      <c r="E376" s="21"/>
      <c r="F376" s="22"/>
      <c r="G376" s="22"/>
      <c r="H376" s="23"/>
      <c r="I376" s="24"/>
      <c r="J376" s="25"/>
      <c r="K376" s="25"/>
      <c r="L376" s="25"/>
      <c r="M376" s="26"/>
      <c r="N376" s="26"/>
      <c r="O376" s="27"/>
    </row>
    <row r="377" s="17" customFormat="1" spans="1:15">
      <c r="A377" s="18"/>
      <c r="B377" s="19"/>
      <c r="C377" s="20"/>
      <c r="D377" s="20"/>
      <c r="E377" s="21"/>
      <c r="F377" s="22"/>
      <c r="G377" s="22"/>
      <c r="H377" s="23"/>
      <c r="I377" s="24"/>
      <c r="J377" s="25"/>
      <c r="K377" s="25"/>
      <c r="L377" s="25"/>
      <c r="M377" s="26"/>
      <c r="N377" s="26"/>
      <c r="O377" s="27"/>
    </row>
    <row r="378" s="17" customFormat="1" spans="1:15">
      <c r="A378" s="18"/>
      <c r="B378" s="19"/>
      <c r="C378" s="20"/>
      <c r="D378" s="20"/>
      <c r="E378" s="21"/>
      <c r="F378" s="22"/>
      <c r="G378" s="22"/>
      <c r="H378" s="23"/>
      <c r="I378" s="24"/>
      <c r="J378" s="25"/>
      <c r="K378" s="25"/>
      <c r="L378" s="25"/>
      <c r="M378" s="26"/>
      <c r="N378" s="26"/>
      <c r="O378" s="27"/>
    </row>
    <row r="379" s="17" customFormat="1" spans="1:15">
      <c r="A379" s="18"/>
      <c r="B379" s="19"/>
      <c r="C379" s="20"/>
      <c r="D379" s="20"/>
      <c r="E379" s="21"/>
      <c r="F379" s="22"/>
      <c r="G379" s="22"/>
      <c r="H379" s="23"/>
      <c r="I379" s="24"/>
      <c r="J379" s="25"/>
      <c r="K379" s="25"/>
      <c r="L379" s="25"/>
      <c r="M379" s="26"/>
      <c r="N379" s="26"/>
      <c r="O379" s="27"/>
    </row>
    <row r="380" s="17" customFormat="1" spans="1:15">
      <c r="A380" s="18"/>
      <c r="B380" s="19"/>
      <c r="C380" s="20"/>
      <c r="D380" s="20"/>
      <c r="E380" s="21"/>
      <c r="F380" s="22"/>
      <c r="G380" s="22"/>
      <c r="H380" s="23"/>
      <c r="I380" s="24"/>
      <c r="J380" s="25"/>
      <c r="K380" s="25"/>
      <c r="L380" s="25"/>
      <c r="M380" s="26"/>
      <c r="N380" s="26"/>
      <c r="O380" s="27"/>
    </row>
    <row r="381" s="17" customFormat="1" spans="1:15">
      <c r="A381" s="18"/>
      <c r="B381" s="19"/>
      <c r="C381" s="20"/>
      <c r="D381" s="20"/>
      <c r="E381" s="21"/>
      <c r="F381" s="22"/>
      <c r="G381" s="22"/>
      <c r="H381" s="23"/>
      <c r="I381" s="24"/>
      <c r="J381" s="25"/>
      <c r="K381" s="25"/>
      <c r="L381" s="25"/>
      <c r="M381" s="26"/>
      <c r="N381" s="26"/>
      <c r="O381" s="27"/>
    </row>
    <row r="382" s="17" customFormat="1" spans="1:15">
      <c r="A382" s="18"/>
      <c r="B382" s="19"/>
      <c r="C382" s="20"/>
      <c r="D382" s="20"/>
      <c r="E382" s="21"/>
      <c r="F382" s="22"/>
      <c r="G382" s="22"/>
      <c r="H382" s="23"/>
      <c r="I382" s="24"/>
      <c r="J382" s="25"/>
      <c r="K382" s="25"/>
      <c r="L382" s="25"/>
      <c r="M382" s="26"/>
      <c r="N382" s="26"/>
      <c r="O382" s="27"/>
    </row>
    <row r="383" s="17" customFormat="1" spans="1:15">
      <c r="A383" s="18"/>
      <c r="B383" s="19"/>
      <c r="C383" s="20"/>
      <c r="D383" s="20"/>
      <c r="E383" s="21"/>
      <c r="F383" s="22"/>
      <c r="G383" s="22"/>
      <c r="H383" s="23"/>
      <c r="I383" s="24"/>
      <c r="J383" s="25"/>
      <c r="K383" s="25"/>
      <c r="L383" s="25"/>
      <c r="M383" s="26"/>
      <c r="N383" s="26"/>
      <c r="O383" s="27"/>
    </row>
    <row r="384" s="17" customFormat="1" spans="1:15">
      <c r="A384" s="18"/>
      <c r="B384" s="19"/>
      <c r="C384" s="20"/>
      <c r="D384" s="20"/>
      <c r="E384" s="21"/>
      <c r="F384" s="22"/>
      <c r="G384" s="22"/>
      <c r="H384" s="23"/>
      <c r="I384" s="24"/>
      <c r="J384" s="25"/>
      <c r="K384" s="25"/>
      <c r="L384" s="25"/>
      <c r="M384" s="26"/>
      <c r="N384" s="26"/>
      <c r="O384" s="27"/>
    </row>
    <row r="385" s="17" customFormat="1" spans="1:15">
      <c r="A385" s="18"/>
      <c r="B385" s="19"/>
      <c r="C385" s="20"/>
      <c r="D385" s="20"/>
      <c r="E385" s="21"/>
      <c r="F385" s="22"/>
      <c r="G385" s="22"/>
      <c r="H385" s="23"/>
      <c r="I385" s="24"/>
      <c r="J385" s="25"/>
      <c r="K385" s="25"/>
      <c r="L385" s="25"/>
      <c r="M385" s="26"/>
      <c r="N385" s="26"/>
      <c r="O385" s="27"/>
    </row>
    <row r="386" s="17" customFormat="1" spans="1:15">
      <c r="A386" s="18"/>
      <c r="B386" s="19"/>
      <c r="C386" s="20"/>
      <c r="D386" s="20"/>
      <c r="E386" s="21"/>
      <c r="F386" s="22"/>
      <c r="G386" s="22"/>
      <c r="H386" s="23"/>
      <c r="I386" s="24"/>
      <c r="J386" s="25"/>
      <c r="K386" s="25"/>
      <c r="L386" s="25"/>
      <c r="M386" s="26"/>
      <c r="N386" s="26"/>
      <c r="O386" s="27"/>
    </row>
    <row r="387" s="17" customFormat="1" spans="1:15">
      <c r="A387" s="18"/>
      <c r="B387" s="19"/>
      <c r="C387" s="20"/>
      <c r="D387" s="20"/>
      <c r="E387" s="21"/>
      <c r="F387" s="22"/>
      <c r="G387" s="22"/>
      <c r="H387" s="23"/>
      <c r="I387" s="24"/>
      <c r="J387" s="25"/>
      <c r="K387" s="25"/>
      <c r="L387" s="25"/>
      <c r="M387" s="26"/>
      <c r="N387" s="26"/>
      <c r="O387" s="27"/>
    </row>
    <row r="388" s="17" customFormat="1" spans="1:15">
      <c r="A388" s="18"/>
      <c r="B388" s="19"/>
      <c r="C388" s="20"/>
      <c r="D388" s="20"/>
      <c r="E388" s="21"/>
      <c r="F388" s="22"/>
      <c r="G388" s="22"/>
      <c r="H388" s="23"/>
      <c r="I388" s="24"/>
      <c r="J388" s="25"/>
      <c r="K388" s="25"/>
      <c r="L388" s="25"/>
      <c r="M388" s="26"/>
      <c r="N388" s="26"/>
      <c r="O388" s="27"/>
    </row>
    <row r="389" s="17" customFormat="1" spans="1:15">
      <c r="A389" s="18"/>
      <c r="B389" s="19"/>
      <c r="C389" s="20"/>
      <c r="D389" s="20"/>
      <c r="E389" s="21"/>
      <c r="F389" s="22"/>
      <c r="G389" s="22"/>
      <c r="H389" s="23"/>
      <c r="I389" s="24"/>
      <c r="J389" s="25"/>
      <c r="K389" s="25"/>
      <c r="L389" s="25"/>
      <c r="M389" s="26"/>
      <c r="N389" s="26"/>
      <c r="O389" s="27"/>
    </row>
    <row r="390" s="17" customFormat="1" spans="1:15">
      <c r="A390" s="18"/>
      <c r="B390" s="19"/>
      <c r="C390" s="20"/>
      <c r="D390" s="20"/>
      <c r="E390" s="21"/>
      <c r="F390" s="22"/>
      <c r="G390" s="22"/>
      <c r="H390" s="23"/>
      <c r="I390" s="24"/>
      <c r="J390" s="25"/>
      <c r="K390" s="25"/>
      <c r="L390" s="25"/>
      <c r="M390" s="26"/>
      <c r="N390" s="26"/>
      <c r="O390" s="27"/>
    </row>
    <row r="391" s="17" customFormat="1" spans="1:15">
      <c r="A391" s="18"/>
      <c r="B391" s="19"/>
      <c r="C391" s="20"/>
      <c r="D391" s="20"/>
      <c r="E391" s="21"/>
      <c r="F391" s="22"/>
      <c r="G391" s="22"/>
      <c r="H391" s="23"/>
      <c r="I391" s="24"/>
      <c r="J391" s="25"/>
      <c r="K391" s="25"/>
      <c r="L391" s="25"/>
      <c r="M391" s="26"/>
      <c r="N391" s="26"/>
      <c r="O391" s="27"/>
    </row>
    <row r="392" s="17" customFormat="1" spans="1:15">
      <c r="A392" s="18"/>
      <c r="B392" s="19"/>
      <c r="C392" s="20"/>
      <c r="D392" s="20"/>
      <c r="E392" s="21"/>
      <c r="F392" s="22"/>
      <c r="G392" s="22"/>
      <c r="H392" s="23"/>
      <c r="I392" s="24"/>
      <c r="J392" s="25"/>
      <c r="K392" s="25"/>
      <c r="L392" s="25"/>
      <c r="M392" s="26"/>
      <c r="N392" s="26"/>
      <c r="O392" s="27"/>
    </row>
    <row r="393" s="17" customFormat="1" spans="1:15">
      <c r="A393" s="18"/>
      <c r="B393" s="19"/>
      <c r="C393" s="20"/>
      <c r="D393" s="20"/>
      <c r="E393" s="21"/>
      <c r="F393" s="22"/>
      <c r="G393" s="22"/>
      <c r="H393" s="23"/>
      <c r="I393" s="24"/>
      <c r="J393" s="25"/>
      <c r="K393" s="25"/>
      <c r="L393" s="25"/>
      <c r="M393" s="26"/>
      <c r="N393" s="26"/>
      <c r="O393" s="27"/>
    </row>
    <row r="394" s="17" customFormat="1" spans="1:15">
      <c r="A394" s="18"/>
      <c r="B394" s="19"/>
      <c r="C394" s="20"/>
      <c r="D394" s="20"/>
      <c r="E394" s="21"/>
      <c r="F394" s="22"/>
      <c r="G394" s="22"/>
      <c r="H394" s="23"/>
      <c r="I394" s="24"/>
      <c r="J394" s="25"/>
      <c r="K394" s="25"/>
      <c r="L394" s="25"/>
      <c r="M394" s="26"/>
      <c r="N394" s="26"/>
      <c r="O394" s="27"/>
    </row>
    <row r="395" s="17" customFormat="1" spans="1:15">
      <c r="A395" s="18"/>
      <c r="B395" s="19"/>
      <c r="C395" s="20"/>
      <c r="D395" s="20"/>
      <c r="E395" s="21"/>
      <c r="F395" s="22"/>
      <c r="G395" s="22"/>
      <c r="H395" s="23"/>
      <c r="I395" s="24"/>
      <c r="J395" s="25"/>
      <c r="K395" s="25"/>
      <c r="L395" s="25"/>
      <c r="M395" s="26"/>
      <c r="N395" s="26"/>
      <c r="O395" s="27"/>
    </row>
    <row r="396" s="17" customFormat="1" spans="1:15">
      <c r="A396" s="18"/>
      <c r="B396" s="19"/>
      <c r="C396" s="20"/>
      <c r="D396" s="20"/>
      <c r="E396" s="21"/>
      <c r="F396" s="22"/>
      <c r="G396" s="22"/>
      <c r="H396" s="23"/>
      <c r="I396" s="24"/>
      <c r="J396" s="25"/>
      <c r="K396" s="25"/>
      <c r="L396" s="25"/>
      <c r="M396" s="26"/>
      <c r="N396" s="26"/>
      <c r="O396" s="27"/>
    </row>
    <row r="397" s="17" customFormat="1" spans="1:15">
      <c r="A397" s="18"/>
      <c r="B397" s="19"/>
      <c r="C397" s="20"/>
      <c r="D397" s="20"/>
      <c r="E397" s="21"/>
      <c r="F397" s="22"/>
      <c r="G397" s="22"/>
      <c r="H397" s="23"/>
      <c r="I397" s="24"/>
      <c r="J397" s="25"/>
      <c r="K397" s="25"/>
      <c r="L397" s="25"/>
      <c r="M397" s="26"/>
      <c r="N397" s="26"/>
      <c r="O397" s="27"/>
    </row>
    <row r="398" s="17" customFormat="1" spans="1:15">
      <c r="A398" s="18"/>
      <c r="B398" s="19"/>
      <c r="C398" s="20"/>
      <c r="D398" s="20"/>
      <c r="E398" s="21"/>
      <c r="F398" s="22"/>
      <c r="G398" s="22"/>
      <c r="H398" s="23"/>
      <c r="I398" s="24"/>
      <c r="J398" s="25"/>
      <c r="K398" s="25"/>
      <c r="L398" s="25"/>
      <c r="M398" s="26"/>
      <c r="N398" s="26"/>
      <c r="O398" s="27"/>
    </row>
    <row r="399" s="17" customFormat="1" spans="1:15">
      <c r="A399" s="18"/>
      <c r="B399" s="19"/>
      <c r="C399" s="20"/>
      <c r="D399" s="20"/>
      <c r="E399" s="21"/>
      <c r="F399" s="22"/>
      <c r="G399" s="22"/>
      <c r="H399" s="23"/>
      <c r="I399" s="24"/>
      <c r="J399" s="25"/>
      <c r="K399" s="25"/>
      <c r="L399" s="25"/>
      <c r="M399" s="26"/>
      <c r="N399" s="26"/>
      <c r="O399" s="27"/>
    </row>
    <row r="400" s="17" customFormat="1" spans="1:15">
      <c r="A400" s="18"/>
      <c r="B400" s="19"/>
      <c r="C400" s="20"/>
      <c r="D400" s="20"/>
      <c r="E400" s="21"/>
      <c r="F400" s="22"/>
      <c r="G400" s="22"/>
      <c r="H400" s="23"/>
      <c r="I400" s="24"/>
      <c r="J400" s="25"/>
      <c r="K400" s="25"/>
      <c r="L400" s="25"/>
      <c r="M400" s="26"/>
      <c r="N400" s="26"/>
      <c r="O400" s="27"/>
    </row>
    <row r="401" s="17" customFormat="1" spans="1:15">
      <c r="A401" s="18"/>
      <c r="B401" s="19"/>
      <c r="C401" s="20"/>
      <c r="D401" s="20"/>
      <c r="E401" s="21"/>
      <c r="F401" s="22"/>
      <c r="G401" s="22"/>
      <c r="H401" s="23"/>
      <c r="I401" s="24"/>
      <c r="J401" s="25"/>
      <c r="K401" s="25"/>
      <c r="L401" s="25"/>
      <c r="M401" s="26"/>
      <c r="N401" s="26"/>
      <c r="O401" s="27"/>
    </row>
    <row r="402" s="17" customFormat="1" spans="1:15">
      <c r="A402" s="18"/>
      <c r="B402" s="19"/>
      <c r="C402" s="20"/>
      <c r="D402" s="20"/>
      <c r="E402" s="21"/>
      <c r="F402" s="22"/>
      <c r="G402" s="22"/>
      <c r="H402" s="23"/>
      <c r="I402" s="24"/>
      <c r="J402" s="25"/>
      <c r="K402" s="25"/>
      <c r="L402" s="25"/>
      <c r="M402" s="26"/>
      <c r="N402" s="26"/>
      <c r="O402" s="27"/>
    </row>
    <row r="403" s="17" customFormat="1" spans="1:15">
      <c r="A403" s="18"/>
      <c r="B403" s="19"/>
      <c r="C403" s="20"/>
      <c r="D403" s="20"/>
      <c r="E403" s="21"/>
      <c r="F403" s="22"/>
      <c r="G403" s="22"/>
      <c r="H403" s="23"/>
      <c r="I403" s="24"/>
      <c r="J403" s="25"/>
      <c r="K403" s="25"/>
      <c r="L403" s="25"/>
      <c r="M403" s="26"/>
      <c r="N403" s="26"/>
      <c r="O403" s="27"/>
    </row>
    <row r="404" s="17" customFormat="1" spans="1:15">
      <c r="A404" s="18"/>
      <c r="B404" s="19"/>
      <c r="C404" s="20"/>
      <c r="D404" s="20"/>
      <c r="E404" s="21"/>
      <c r="F404" s="22"/>
      <c r="G404" s="22"/>
      <c r="H404" s="23"/>
      <c r="I404" s="24"/>
      <c r="J404" s="25"/>
      <c r="K404" s="25"/>
      <c r="L404" s="25"/>
      <c r="M404" s="26"/>
      <c r="N404" s="26"/>
      <c r="O404" s="27"/>
    </row>
    <row r="405" s="17" customFormat="1" spans="1:15">
      <c r="A405" s="18"/>
      <c r="B405" s="19"/>
      <c r="C405" s="20"/>
      <c r="D405" s="20"/>
      <c r="E405" s="21"/>
      <c r="F405" s="22"/>
      <c r="G405" s="22"/>
      <c r="H405" s="23"/>
      <c r="I405" s="24"/>
      <c r="J405" s="25"/>
      <c r="K405" s="25"/>
      <c r="L405" s="25"/>
      <c r="M405" s="26"/>
      <c r="N405" s="26"/>
      <c r="O405" s="27"/>
    </row>
    <row r="406" s="17" customFormat="1" spans="1:15">
      <c r="A406" s="18"/>
      <c r="B406" s="19"/>
      <c r="C406" s="20"/>
      <c r="D406" s="20"/>
      <c r="E406" s="21"/>
      <c r="F406" s="22"/>
      <c r="G406" s="22"/>
      <c r="H406" s="23"/>
      <c r="I406" s="24"/>
      <c r="J406" s="25"/>
      <c r="K406" s="25"/>
      <c r="L406" s="25"/>
      <c r="M406" s="26"/>
      <c r="N406" s="26"/>
      <c r="O406" s="27"/>
    </row>
    <row r="407" s="17" customFormat="1" spans="1:15">
      <c r="A407" s="18"/>
      <c r="B407" s="19"/>
      <c r="C407" s="20"/>
      <c r="D407" s="20"/>
      <c r="E407" s="21"/>
      <c r="F407" s="22"/>
      <c r="G407" s="22"/>
      <c r="H407" s="23"/>
      <c r="I407" s="24"/>
      <c r="J407" s="25"/>
      <c r="K407" s="25"/>
      <c r="L407" s="25"/>
      <c r="M407" s="26"/>
      <c r="N407" s="26"/>
      <c r="O407" s="27"/>
    </row>
    <row r="408" s="17" customFormat="1" spans="1:15">
      <c r="A408" s="18"/>
      <c r="B408" s="19"/>
      <c r="C408" s="20"/>
      <c r="D408" s="20"/>
      <c r="E408" s="21"/>
      <c r="F408" s="22"/>
      <c r="G408" s="22"/>
      <c r="H408" s="23"/>
      <c r="I408" s="24"/>
      <c r="J408" s="25"/>
      <c r="K408" s="25"/>
      <c r="L408" s="25"/>
      <c r="M408" s="26"/>
      <c r="N408" s="26"/>
      <c r="O408" s="27"/>
    </row>
    <row r="409" s="17" customFormat="1" spans="1:15">
      <c r="A409" s="18"/>
      <c r="B409" s="19"/>
      <c r="C409" s="20"/>
      <c r="D409" s="20"/>
      <c r="E409" s="21"/>
      <c r="F409" s="22"/>
      <c r="G409" s="22"/>
      <c r="H409" s="23"/>
      <c r="I409" s="24"/>
      <c r="J409" s="25"/>
      <c r="K409" s="25"/>
      <c r="L409" s="25"/>
      <c r="M409" s="26"/>
      <c r="N409" s="26"/>
      <c r="O409" s="27"/>
    </row>
    <row r="410" s="17" customFormat="1" spans="1:15">
      <c r="A410" s="18"/>
      <c r="B410" s="19"/>
      <c r="C410" s="20"/>
      <c r="D410" s="20"/>
      <c r="E410" s="21"/>
      <c r="F410" s="22"/>
      <c r="G410" s="22"/>
      <c r="H410" s="23"/>
      <c r="I410" s="24"/>
      <c r="J410" s="25"/>
      <c r="K410" s="25"/>
      <c r="L410" s="25"/>
      <c r="M410" s="26"/>
      <c r="N410" s="26"/>
      <c r="O410" s="27"/>
    </row>
    <row r="411" s="17" customFormat="1" spans="1:15">
      <c r="A411" s="18"/>
      <c r="B411" s="19"/>
      <c r="C411" s="20"/>
      <c r="D411" s="20"/>
      <c r="E411" s="21"/>
      <c r="F411" s="22"/>
      <c r="G411" s="22"/>
      <c r="H411" s="23"/>
      <c r="I411" s="24"/>
      <c r="J411" s="25"/>
      <c r="K411" s="25"/>
      <c r="L411" s="25"/>
      <c r="M411" s="26"/>
      <c r="N411" s="26"/>
      <c r="O411" s="27"/>
    </row>
    <row r="412" s="17" customFormat="1" spans="1:15">
      <c r="A412" s="18"/>
      <c r="B412" s="19"/>
      <c r="C412" s="20"/>
      <c r="D412" s="20"/>
      <c r="E412" s="21"/>
      <c r="F412" s="22"/>
      <c r="G412" s="22"/>
      <c r="H412" s="23"/>
      <c r="I412" s="24"/>
      <c r="J412" s="25"/>
      <c r="K412" s="25"/>
      <c r="L412" s="25"/>
      <c r="M412" s="26"/>
      <c r="N412" s="26"/>
      <c r="O412" s="27"/>
    </row>
    <row r="413" s="17" customFormat="1" spans="1:15">
      <c r="A413" s="18"/>
      <c r="B413" s="19"/>
      <c r="C413" s="20"/>
      <c r="D413" s="20"/>
      <c r="E413" s="21"/>
      <c r="F413" s="22"/>
      <c r="G413" s="22"/>
      <c r="H413" s="23"/>
      <c r="I413" s="24"/>
      <c r="J413" s="25"/>
      <c r="K413" s="25"/>
      <c r="L413" s="25"/>
      <c r="M413" s="26"/>
      <c r="N413" s="26"/>
      <c r="O413" s="27"/>
    </row>
    <row r="414" s="17" customFormat="1" spans="1:15">
      <c r="A414" s="18"/>
      <c r="B414" s="19"/>
      <c r="C414" s="20"/>
      <c r="D414" s="20"/>
      <c r="E414" s="21"/>
      <c r="F414" s="22"/>
      <c r="G414" s="22"/>
      <c r="H414" s="23"/>
      <c r="I414" s="24"/>
      <c r="J414" s="25"/>
      <c r="K414" s="25"/>
      <c r="L414" s="25"/>
      <c r="M414" s="26"/>
      <c r="N414" s="26"/>
      <c r="O414" s="27"/>
    </row>
    <row r="415" s="17" customFormat="1" spans="1:15">
      <c r="A415" s="18"/>
      <c r="B415" s="19"/>
      <c r="C415" s="20"/>
      <c r="D415" s="20"/>
      <c r="E415" s="21"/>
      <c r="F415" s="22"/>
      <c r="G415" s="22"/>
      <c r="H415" s="23"/>
      <c r="I415" s="24"/>
      <c r="J415" s="25"/>
      <c r="K415" s="25"/>
      <c r="L415" s="25"/>
      <c r="M415" s="26"/>
      <c r="N415" s="26"/>
      <c r="O415" s="27"/>
    </row>
    <row r="416" s="17" customFormat="1" spans="1:15">
      <c r="A416" s="18"/>
      <c r="B416" s="19"/>
      <c r="C416" s="20"/>
      <c r="D416" s="20"/>
      <c r="E416" s="21"/>
      <c r="F416" s="22"/>
      <c r="G416" s="22"/>
      <c r="H416" s="23"/>
      <c r="I416" s="24"/>
      <c r="J416" s="25"/>
      <c r="K416" s="25"/>
      <c r="L416" s="25"/>
      <c r="M416" s="26"/>
      <c r="N416" s="26"/>
      <c r="O416" s="27"/>
    </row>
    <row r="417" s="17" customFormat="1" spans="1:15">
      <c r="A417" s="18"/>
      <c r="B417" s="19"/>
      <c r="C417" s="20"/>
      <c r="D417" s="20"/>
      <c r="E417" s="21"/>
      <c r="F417" s="22"/>
      <c r="G417" s="22"/>
      <c r="H417" s="23"/>
      <c r="I417" s="24"/>
      <c r="J417" s="25"/>
      <c r="K417" s="25"/>
      <c r="L417" s="25"/>
      <c r="M417" s="26"/>
      <c r="N417" s="26"/>
      <c r="O417" s="27"/>
    </row>
    <row r="418" s="17" customFormat="1" spans="1:15">
      <c r="A418" s="18"/>
      <c r="B418" s="19"/>
      <c r="C418" s="20"/>
      <c r="D418" s="20"/>
      <c r="E418" s="21"/>
      <c r="F418" s="22"/>
      <c r="G418" s="22"/>
      <c r="H418" s="23"/>
      <c r="I418" s="24"/>
      <c r="J418" s="25"/>
      <c r="K418" s="25"/>
      <c r="L418" s="25"/>
      <c r="M418" s="26"/>
      <c r="N418" s="26"/>
      <c r="O418" s="27"/>
    </row>
    <row r="419" s="17" customFormat="1" spans="1:15">
      <c r="A419" s="18"/>
      <c r="B419" s="19"/>
      <c r="C419" s="20"/>
      <c r="D419" s="20"/>
      <c r="E419" s="21"/>
      <c r="F419" s="22"/>
      <c r="G419" s="22"/>
      <c r="H419" s="23"/>
      <c r="I419" s="24"/>
      <c r="J419" s="25"/>
      <c r="K419" s="25"/>
      <c r="L419" s="25"/>
      <c r="M419" s="26"/>
      <c r="N419" s="26"/>
      <c r="O419" s="27"/>
    </row>
    <row r="420" s="17" customFormat="1" spans="1:15">
      <c r="A420" s="18"/>
      <c r="B420" s="19"/>
      <c r="C420" s="20"/>
      <c r="D420" s="20"/>
      <c r="E420" s="21"/>
      <c r="F420" s="22"/>
      <c r="G420" s="22"/>
      <c r="H420" s="23"/>
      <c r="I420" s="24"/>
      <c r="J420" s="25"/>
      <c r="K420" s="25"/>
      <c r="L420" s="25"/>
      <c r="M420" s="26"/>
      <c r="N420" s="26"/>
      <c r="O420" s="27"/>
    </row>
    <row r="421" s="17" customFormat="1" spans="1:15">
      <c r="A421" s="18"/>
      <c r="B421" s="19"/>
      <c r="C421" s="20"/>
      <c r="D421" s="20"/>
      <c r="E421" s="21"/>
      <c r="F421" s="22"/>
      <c r="G421" s="22"/>
      <c r="H421" s="23"/>
      <c r="I421" s="24"/>
      <c r="J421" s="25"/>
      <c r="K421" s="25"/>
      <c r="L421" s="25"/>
      <c r="M421" s="26"/>
      <c r="N421" s="26"/>
      <c r="O421" s="27"/>
    </row>
    <row r="422" s="17" customFormat="1" spans="1:15">
      <c r="A422" s="18"/>
      <c r="B422" s="19"/>
      <c r="C422" s="20"/>
      <c r="D422" s="20"/>
      <c r="E422" s="21"/>
      <c r="F422" s="22"/>
      <c r="G422" s="22"/>
      <c r="H422" s="23"/>
      <c r="I422" s="24"/>
      <c r="J422" s="25"/>
      <c r="K422" s="25"/>
      <c r="L422" s="25"/>
      <c r="M422" s="26"/>
      <c r="N422" s="26"/>
      <c r="O422" s="27"/>
    </row>
    <row r="423" s="17" customFormat="1" spans="1:15">
      <c r="A423" s="18"/>
      <c r="B423" s="19"/>
      <c r="C423" s="20"/>
      <c r="D423" s="20"/>
      <c r="E423" s="21"/>
      <c r="F423" s="22"/>
      <c r="G423" s="22"/>
      <c r="H423" s="23"/>
      <c r="I423" s="24"/>
      <c r="J423" s="25"/>
      <c r="K423" s="25"/>
      <c r="L423" s="25"/>
      <c r="M423" s="26"/>
      <c r="N423" s="26"/>
      <c r="O423" s="27"/>
    </row>
    <row r="424" s="17" customFormat="1" spans="1:15">
      <c r="A424" s="18"/>
      <c r="B424" s="19"/>
      <c r="C424" s="20"/>
      <c r="D424" s="20"/>
      <c r="E424" s="21"/>
      <c r="F424" s="22"/>
      <c r="G424" s="22"/>
      <c r="H424" s="23"/>
      <c r="I424" s="24"/>
      <c r="J424" s="25"/>
      <c r="K424" s="25"/>
      <c r="L424" s="25"/>
      <c r="M424" s="26"/>
      <c r="N424" s="26"/>
      <c r="O424" s="27"/>
    </row>
    <row r="425" s="17" customFormat="1" spans="1:15">
      <c r="A425" s="18"/>
      <c r="B425" s="19"/>
      <c r="C425" s="20"/>
      <c r="D425" s="20"/>
      <c r="E425" s="21"/>
      <c r="F425" s="22"/>
      <c r="G425" s="22"/>
      <c r="H425" s="23"/>
      <c r="I425" s="24"/>
      <c r="J425" s="25"/>
      <c r="K425" s="25"/>
      <c r="L425" s="25"/>
      <c r="M425" s="26"/>
      <c r="N425" s="26"/>
      <c r="O425" s="27"/>
    </row>
    <row r="426" s="17" customFormat="1" spans="1:15">
      <c r="A426" s="18"/>
      <c r="B426" s="19"/>
      <c r="C426" s="20"/>
      <c r="D426" s="20"/>
      <c r="E426" s="21"/>
      <c r="F426" s="22"/>
      <c r="G426" s="22"/>
      <c r="H426" s="23"/>
      <c r="I426" s="24"/>
      <c r="J426" s="25"/>
      <c r="K426" s="25"/>
      <c r="L426" s="25"/>
      <c r="M426" s="26"/>
      <c r="N426" s="26"/>
      <c r="O426" s="27"/>
    </row>
    <row r="427" s="17" customFormat="1" spans="1:15">
      <c r="A427" s="18"/>
      <c r="B427" s="19"/>
      <c r="C427" s="20"/>
      <c r="D427" s="20"/>
      <c r="E427" s="21"/>
      <c r="F427" s="22"/>
      <c r="G427" s="22"/>
      <c r="H427" s="23"/>
      <c r="I427" s="24"/>
      <c r="J427" s="25"/>
      <c r="K427" s="25"/>
      <c r="L427" s="25"/>
      <c r="M427" s="26"/>
      <c r="N427" s="26"/>
      <c r="O427" s="27"/>
    </row>
    <row r="428" s="17" customFormat="1" spans="1:15">
      <c r="A428" s="18"/>
      <c r="B428" s="19"/>
      <c r="C428" s="20"/>
      <c r="D428" s="20"/>
      <c r="E428" s="21"/>
      <c r="F428" s="22"/>
      <c r="G428" s="22"/>
      <c r="H428" s="23"/>
      <c r="I428" s="24"/>
      <c r="J428" s="25"/>
      <c r="K428" s="25"/>
      <c r="L428" s="25"/>
      <c r="M428" s="26"/>
      <c r="N428" s="26"/>
      <c r="O428" s="27"/>
    </row>
    <row r="429" s="17" customFormat="1" spans="1:15">
      <c r="A429" s="18"/>
      <c r="B429" s="19"/>
      <c r="C429" s="20"/>
      <c r="D429" s="20"/>
      <c r="E429" s="21"/>
      <c r="F429" s="22"/>
      <c r="G429" s="22"/>
      <c r="H429" s="23"/>
      <c r="I429" s="24"/>
      <c r="J429" s="25"/>
      <c r="K429" s="25"/>
      <c r="L429" s="25"/>
      <c r="M429" s="26"/>
      <c r="N429" s="26"/>
      <c r="O429" s="27"/>
    </row>
    <row r="430" s="17" customFormat="1" spans="1:15">
      <c r="A430" s="18"/>
      <c r="B430" s="19"/>
      <c r="C430" s="20"/>
      <c r="D430" s="20"/>
      <c r="E430" s="21"/>
      <c r="F430" s="22"/>
      <c r="G430" s="22"/>
      <c r="H430" s="23"/>
      <c r="I430" s="24"/>
      <c r="J430" s="25"/>
      <c r="K430" s="25"/>
      <c r="L430" s="25"/>
      <c r="M430" s="26"/>
      <c r="N430" s="26"/>
      <c r="O430" s="27"/>
    </row>
    <row r="431" s="17" customFormat="1" spans="1:15">
      <c r="A431" s="18"/>
      <c r="B431" s="19"/>
      <c r="C431" s="20"/>
      <c r="D431" s="20"/>
      <c r="E431" s="21"/>
      <c r="F431" s="22"/>
      <c r="G431" s="22"/>
      <c r="H431" s="23"/>
      <c r="I431" s="24"/>
      <c r="J431" s="25"/>
      <c r="K431" s="25"/>
      <c r="L431" s="25"/>
      <c r="M431" s="26"/>
      <c r="N431" s="26"/>
      <c r="O431" s="27"/>
    </row>
    <row r="432" s="17" customFormat="1" spans="1:15">
      <c r="A432" s="18"/>
      <c r="B432" s="19"/>
      <c r="C432" s="20"/>
      <c r="D432" s="20"/>
      <c r="E432" s="21"/>
      <c r="F432" s="22"/>
      <c r="G432" s="22"/>
      <c r="H432" s="23"/>
      <c r="I432" s="24"/>
      <c r="J432" s="25"/>
      <c r="K432" s="25"/>
      <c r="L432" s="25"/>
      <c r="M432" s="26"/>
      <c r="N432" s="26"/>
      <c r="O432" s="27"/>
    </row>
    <row r="433" s="17" customFormat="1" spans="1:15">
      <c r="A433" s="18"/>
      <c r="B433" s="19"/>
      <c r="C433" s="20"/>
      <c r="D433" s="20"/>
      <c r="E433" s="21"/>
      <c r="F433" s="22"/>
      <c r="G433" s="22"/>
      <c r="H433" s="23"/>
      <c r="I433" s="24"/>
      <c r="J433" s="25"/>
      <c r="K433" s="25"/>
      <c r="L433" s="25"/>
      <c r="M433" s="26"/>
      <c r="N433" s="26"/>
      <c r="O433" s="27"/>
    </row>
    <row r="434" s="17" customFormat="1" spans="1:15">
      <c r="A434" s="18"/>
      <c r="B434" s="19"/>
      <c r="C434" s="20"/>
      <c r="D434" s="20"/>
      <c r="E434" s="21"/>
      <c r="F434" s="22"/>
      <c r="G434" s="22"/>
      <c r="H434" s="23"/>
      <c r="I434" s="24"/>
      <c r="J434" s="25"/>
      <c r="K434" s="25"/>
      <c r="L434" s="25"/>
      <c r="M434" s="26"/>
      <c r="N434" s="26"/>
      <c r="O434" s="27"/>
    </row>
    <row r="435" s="17" customFormat="1" spans="1:15">
      <c r="A435" s="18"/>
      <c r="B435" s="19"/>
      <c r="C435" s="20"/>
      <c r="D435" s="20"/>
      <c r="E435" s="21"/>
      <c r="F435" s="22"/>
      <c r="G435" s="22"/>
      <c r="H435" s="23"/>
      <c r="I435" s="24"/>
      <c r="J435" s="25"/>
      <c r="K435" s="25"/>
      <c r="L435" s="25"/>
      <c r="M435" s="26"/>
      <c r="N435" s="26"/>
      <c r="O435" s="27"/>
    </row>
    <row r="436" s="17" customFormat="1" spans="1:15">
      <c r="A436" s="18"/>
      <c r="B436" s="19"/>
      <c r="C436" s="20"/>
      <c r="D436" s="20"/>
      <c r="E436" s="21"/>
      <c r="F436" s="22"/>
      <c r="G436" s="22"/>
      <c r="H436" s="23"/>
      <c r="I436" s="24"/>
      <c r="J436" s="25"/>
      <c r="K436" s="25"/>
      <c r="L436" s="25"/>
      <c r="M436" s="26"/>
      <c r="N436" s="26"/>
      <c r="O436" s="27"/>
    </row>
    <row r="437" s="17" customFormat="1" spans="1:15">
      <c r="A437" s="18"/>
      <c r="B437" s="19"/>
      <c r="C437" s="20"/>
      <c r="D437" s="20"/>
      <c r="E437" s="21"/>
      <c r="F437" s="22"/>
      <c r="G437" s="22"/>
      <c r="H437" s="23"/>
      <c r="I437" s="24"/>
      <c r="J437" s="25"/>
      <c r="K437" s="25"/>
      <c r="L437" s="25"/>
      <c r="M437" s="26"/>
      <c r="N437" s="26"/>
      <c r="O437" s="27"/>
    </row>
    <row r="438" s="17" customFormat="1" spans="1:15">
      <c r="A438" s="18"/>
      <c r="B438" s="19"/>
      <c r="C438" s="20"/>
      <c r="D438" s="20"/>
      <c r="E438" s="21"/>
      <c r="F438" s="22"/>
      <c r="G438" s="22"/>
      <c r="H438" s="23"/>
      <c r="I438" s="24"/>
      <c r="J438" s="25"/>
      <c r="K438" s="25"/>
      <c r="L438" s="25"/>
      <c r="M438" s="26"/>
      <c r="N438" s="26"/>
      <c r="O438" s="27"/>
    </row>
    <row r="439" s="17" customFormat="1" spans="1:15">
      <c r="A439" s="18"/>
      <c r="B439" s="19"/>
      <c r="C439" s="20"/>
      <c r="D439" s="20"/>
      <c r="E439" s="21"/>
      <c r="F439" s="22"/>
      <c r="G439" s="22"/>
      <c r="H439" s="23"/>
      <c r="I439" s="24"/>
      <c r="J439" s="25"/>
      <c r="K439" s="25"/>
      <c r="L439" s="25"/>
      <c r="M439" s="26"/>
      <c r="N439" s="26"/>
      <c r="O439" s="27"/>
    </row>
    <row r="440" s="17" customFormat="1" spans="1:15">
      <c r="A440" s="18"/>
      <c r="B440" s="19"/>
      <c r="C440" s="20"/>
      <c r="D440" s="20"/>
      <c r="E440" s="21"/>
      <c r="F440" s="22"/>
      <c r="G440" s="22"/>
      <c r="H440" s="23"/>
      <c r="I440" s="24"/>
      <c r="J440" s="25"/>
      <c r="K440" s="25"/>
      <c r="L440" s="25"/>
      <c r="M440" s="26"/>
      <c r="N440" s="26"/>
      <c r="O440" s="27"/>
    </row>
    <row r="441" s="17" customFormat="1" spans="1:15">
      <c r="A441" s="18"/>
      <c r="B441" s="19"/>
      <c r="C441" s="20"/>
      <c r="D441" s="20"/>
      <c r="E441" s="21"/>
      <c r="F441" s="22"/>
      <c r="G441" s="22"/>
      <c r="H441" s="23"/>
      <c r="I441" s="24"/>
      <c r="J441" s="25"/>
      <c r="K441" s="25"/>
      <c r="L441" s="25"/>
      <c r="M441" s="26"/>
      <c r="N441" s="26"/>
      <c r="O441" s="27"/>
    </row>
    <row r="442" s="17" customFormat="1" spans="1:15">
      <c r="A442" s="18"/>
      <c r="B442" s="19"/>
      <c r="C442" s="20"/>
      <c r="D442" s="20"/>
      <c r="E442" s="21"/>
      <c r="F442" s="22"/>
      <c r="G442" s="22"/>
      <c r="H442" s="23"/>
      <c r="I442" s="24"/>
      <c r="J442" s="25"/>
      <c r="K442" s="25"/>
      <c r="L442" s="25"/>
      <c r="M442" s="26"/>
      <c r="N442" s="26"/>
      <c r="O442" s="27"/>
    </row>
    <row r="443" s="17" customFormat="1" spans="1:15">
      <c r="A443" s="18"/>
      <c r="B443" s="19"/>
      <c r="C443" s="20"/>
      <c r="D443" s="20"/>
      <c r="E443" s="21"/>
      <c r="F443" s="22"/>
      <c r="G443" s="22"/>
      <c r="H443" s="23"/>
      <c r="I443" s="53"/>
      <c r="J443" s="25"/>
      <c r="K443" s="25"/>
      <c r="L443" s="25"/>
      <c r="M443" s="54"/>
      <c r="N443" s="54"/>
      <c r="O443" s="27"/>
    </row>
    <row r="444" s="17" customFormat="1" spans="1:15">
      <c r="A444" s="18"/>
      <c r="B444" s="19"/>
      <c r="C444" s="20"/>
      <c r="D444" s="20"/>
      <c r="E444" s="21"/>
      <c r="F444" s="22"/>
      <c r="G444" s="22"/>
      <c r="H444" s="23"/>
      <c r="I444" s="24"/>
      <c r="J444" s="25"/>
      <c r="K444" s="25"/>
      <c r="L444" s="25"/>
      <c r="M444" s="26"/>
      <c r="N444" s="26"/>
      <c r="O444" s="27"/>
    </row>
    <row r="445" s="17" customFormat="1" spans="1:15">
      <c r="A445" s="18"/>
      <c r="B445" s="19"/>
      <c r="C445" s="20"/>
      <c r="D445" s="20"/>
      <c r="E445" s="21"/>
      <c r="F445" s="22"/>
      <c r="G445" s="22"/>
      <c r="H445" s="23"/>
      <c r="I445" s="24"/>
      <c r="J445" s="25"/>
      <c r="K445" s="25"/>
      <c r="L445" s="25"/>
      <c r="M445" s="26"/>
      <c r="N445" s="26"/>
      <c r="O445" s="27"/>
    </row>
    <row r="446" s="17" customFormat="1" spans="1:15">
      <c r="A446" s="18"/>
      <c r="B446" s="19"/>
      <c r="C446" s="20"/>
      <c r="D446" s="20"/>
      <c r="E446" s="21"/>
      <c r="F446" s="22"/>
      <c r="G446" s="22"/>
      <c r="H446" s="23"/>
      <c r="I446" s="24"/>
      <c r="J446" s="25"/>
      <c r="K446" s="25"/>
      <c r="L446" s="25"/>
      <c r="M446" s="26"/>
      <c r="N446" s="26"/>
      <c r="O446" s="27"/>
    </row>
    <row r="447" s="17" customFormat="1" spans="1:15">
      <c r="A447" s="18"/>
      <c r="B447" s="19"/>
      <c r="C447" s="20"/>
      <c r="D447" s="20"/>
      <c r="E447" s="21"/>
      <c r="F447" s="22"/>
      <c r="G447" s="22"/>
      <c r="H447" s="23"/>
      <c r="I447" s="24"/>
      <c r="J447" s="25"/>
      <c r="K447" s="25"/>
      <c r="L447" s="25"/>
      <c r="M447" s="26"/>
      <c r="N447" s="26"/>
      <c r="O447" s="27"/>
    </row>
    <row r="448" s="17" customFormat="1" spans="1:15">
      <c r="A448" s="18"/>
      <c r="B448" s="19"/>
      <c r="C448" s="20"/>
      <c r="D448" s="20"/>
      <c r="E448" s="21"/>
      <c r="F448" s="22"/>
      <c r="G448" s="22"/>
      <c r="H448" s="23"/>
      <c r="I448" s="24"/>
      <c r="J448" s="25"/>
      <c r="K448" s="25"/>
      <c r="L448" s="25"/>
      <c r="M448" s="26"/>
      <c r="N448" s="26"/>
      <c r="O448" s="27"/>
    </row>
    <row r="449" s="17" customFormat="1" spans="1:15">
      <c r="A449" s="18"/>
      <c r="B449" s="19"/>
      <c r="C449" s="20"/>
      <c r="D449" s="20"/>
      <c r="E449" s="21"/>
      <c r="F449" s="22"/>
      <c r="G449" s="22"/>
      <c r="H449" s="23"/>
      <c r="I449" s="24"/>
      <c r="J449" s="25"/>
      <c r="K449" s="25"/>
      <c r="L449" s="25"/>
      <c r="M449" s="26"/>
      <c r="N449" s="26"/>
      <c r="O449" s="27"/>
    </row>
    <row r="450" s="17" customFormat="1" spans="1:15">
      <c r="A450" s="18"/>
      <c r="B450" s="19"/>
      <c r="C450" s="20"/>
      <c r="D450" s="20"/>
      <c r="E450" s="21"/>
      <c r="F450" s="22"/>
      <c r="G450" s="22"/>
      <c r="H450" s="23"/>
      <c r="I450" s="24"/>
      <c r="J450" s="25"/>
      <c r="K450" s="25"/>
      <c r="L450" s="25"/>
      <c r="M450" s="26"/>
      <c r="N450" s="26"/>
      <c r="O450" s="27"/>
    </row>
    <row r="451" s="17" customFormat="1" spans="1:15">
      <c r="A451" s="18"/>
      <c r="B451" s="19"/>
      <c r="C451" s="20"/>
      <c r="D451" s="20"/>
      <c r="E451" s="21"/>
      <c r="F451" s="22"/>
      <c r="G451" s="22"/>
      <c r="H451" s="23"/>
      <c r="I451" s="24"/>
      <c r="J451" s="25"/>
      <c r="K451" s="25"/>
      <c r="L451" s="25"/>
      <c r="M451" s="26"/>
      <c r="N451" s="26"/>
      <c r="O451" s="27"/>
    </row>
    <row r="452" s="17" customFormat="1" spans="1:15">
      <c r="A452" s="18"/>
      <c r="B452" s="19"/>
      <c r="C452" s="20"/>
      <c r="D452" s="20"/>
      <c r="E452" s="21"/>
      <c r="F452" s="22"/>
      <c r="G452" s="22"/>
      <c r="H452" s="23"/>
      <c r="I452" s="24"/>
      <c r="J452" s="25"/>
      <c r="K452" s="25"/>
      <c r="L452" s="25"/>
      <c r="M452" s="26"/>
      <c r="N452" s="26"/>
      <c r="O452" s="27"/>
    </row>
    <row r="453" s="17" customFormat="1" spans="1:15">
      <c r="A453" s="18"/>
      <c r="B453" s="19"/>
      <c r="C453" s="20"/>
      <c r="D453" s="20"/>
      <c r="E453" s="21"/>
      <c r="F453" s="22"/>
      <c r="G453" s="22"/>
      <c r="H453" s="23"/>
      <c r="I453" s="24"/>
      <c r="J453" s="25"/>
      <c r="K453" s="25"/>
      <c r="L453" s="25"/>
      <c r="M453" s="26"/>
      <c r="N453" s="26"/>
      <c r="O453" s="27"/>
    </row>
    <row r="454" s="17" customFormat="1" spans="1:15">
      <c r="A454" s="18"/>
      <c r="B454" s="19"/>
      <c r="C454" s="20"/>
      <c r="D454" s="20"/>
      <c r="E454" s="21"/>
      <c r="F454" s="22"/>
      <c r="G454" s="22"/>
      <c r="H454" s="23"/>
      <c r="I454" s="24"/>
      <c r="J454" s="25"/>
      <c r="K454" s="25"/>
      <c r="L454" s="25"/>
      <c r="M454" s="26"/>
      <c r="N454" s="26"/>
      <c r="O454" s="27"/>
    </row>
    <row r="455" s="17" customFormat="1" spans="1:15">
      <c r="A455" s="18"/>
      <c r="B455" s="19"/>
      <c r="C455" s="20"/>
      <c r="D455" s="20"/>
      <c r="E455" s="21"/>
      <c r="F455" s="22"/>
      <c r="G455" s="22"/>
      <c r="H455" s="23"/>
      <c r="I455" s="24"/>
      <c r="J455" s="25"/>
      <c r="K455" s="25"/>
      <c r="L455" s="25"/>
      <c r="M455" s="26"/>
      <c r="N455" s="26"/>
      <c r="O455" s="27"/>
    </row>
    <row r="456" s="17" customFormat="1" spans="1:15">
      <c r="A456" s="18"/>
      <c r="B456" s="19"/>
      <c r="C456" s="20"/>
      <c r="D456" s="20"/>
      <c r="E456" s="21"/>
      <c r="F456" s="22"/>
      <c r="G456" s="22"/>
      <c r="H456" s="23"/>
      <c r="I456" s="24"/>
      <c r="J456" s="25"/>
      <c r="K456" s="25"/>
      <c r="L456" s="25"/>
      <c r="M456" s="26"/>
      <c r="N456" s="26"/>
      <c r="O456" s="27"/>
    </row>
    <row r="457" s="17" customFormat="1" spans="1:15">
      <c r="A457" s="18"/>
      <c r="B457" s="19"/>
      <c r="C457" s="20"/>
      <c r="D457" s="20"/>
      <c r="E457" s="21"/>
      <c r="F457" s="22"/>
      <c r="G457" s="22"/>
      <c r="H457" s="23"/>
      <c r="I457" s="24"/>
      <c r="J457" s="25"/>
      <c r="K457" s="25"/>
      <c r="L457" s="25"/>
      <c r="M457" s="26"/>
      <c r="N457" s="26"/>
      <c r="O457" s="27"/>
    </row>
    <row r="458" s="17" customFormat="1" spans="1:15">
      <c r="A458" s="18"/>
      <c r="B458" s="19"/>
      <c r="C458" s="20"/>
      <c r="D458" s="20"/>
      <c r="E458" s="21"/>
      <c r="F458" s="22"/>
      <c r="G458" s="22"/>
      <c r="H458" s="23"/>
      <c r="I458" s="24"/>
      <c r="J458" s="25"/>
      <c r="K458" s="25"/>
      <c r="L458" s="25"/>
      <c r="M458" s="26"/>
      <c r="N458" s="26"/>
      <c r="O458" s="27"/>
    </row>
    <row r="459" s="17" customFormat="1" spans="1:15">
      <c r="A459" s="18"/>
      <c r="B459" s="19"/>
      <c r="C459" s="20"/>
      <c r="D459" s="20"/>
      <c r="E459" s="21"/>
      <c r="F459" s="22"/>
      <c r="G459" s="22"/>
      <c r="H459" s="23"/>
      <c r="I459" s="24"/>
      <c r="J459" s="25"/>
      <c r="K459" s="25"/>
      <c r="L459" s="25"/>
      <c r="M459" s="26"/>
      <c r="N459" s="26"/>
      <c r="O459" s="27"/>
    </row>
    <row r="460" s="17" customFormat="1" spans="1:15">
      <c r="A460" s="18"/>
      <c r="B460" s="19"/>
      <c r="C460" s="20"/>
      <c r="D460" s="20"/>
      <c r="E460" s="21"/>
      <c r="F460" s="22"/>
      <c r="G460" s="22"/>
      <c r="H460" s="23"/>
      <c r="I460" s="24"/>
      <c r="J460" s="25"/>
      <c r="K460" s="25"/>
      <c r="L460" s="25"/>
      <c r="M460" s="26"/>
      <c r="N460" s="26"/>
      <c r="O460" s="27"/>
    </row>
    <row r="461" s="17" customFormat="1" spans="1:15">
      <c r="A461" s="18"/>
      <c r="B461" s="19"/>
      <c r="C461" s="20"/>
      <c r="D461" s="20"/>
      <c r="E461" s="21"/>
      <c r="F461" s="22"/>
      <c r="G461" s="22"/>
      <c r="H461" s="23"/>
      <c r="I461" s="24"/>
      <c r="J461" s="25"/>
      <c r="K461" s="25"/>
      <c r="L461" s="25"/>
      <c r="M461" s="26"/>
      <c r="N461" s="26"/>
      <c r="O461" s="27"/>
    </row>
    <row r="462" s="17" customFormat="1" spans="1:15">
      <c r="A462" s="18"/>
      <c r="B462" s="19"/>
      <c r="C462" s="20"/>
      <c r="D462" s="20"/>
      <c r="E462" s="21"/>
      <c r="F462" s="22"/>
      <c r="G462" s="22"/>
      <c r="H462" s="23"/>
      <c r="I462" s="24"/>
      <c r="J462" s="25"/>
      <c r="K462" s="25"/>
      <c r="L462" s="25"/>
      <c r="M462" s="26"/>
      <c r="N462" s="26"/>
      <c r="O462" s="27"/>
    </row>
    <row r="463" s="17" customFormat="1" spans="1:15">
      <c r="A463" s="18"/>
      <c r="B463" s="19"/>
      <c r="C463" s="20"/>
      <c r="D463" s="20"/>
      <c r="E463" s="21"/>
      <c r="F463" s="22"/>
      <c r="G463" s="22"/>
      <c r="H463" s="23"/>
      <c r="I463" s="24"/>
      <c r="J463" s="25"/>
      <c r="K463" s="25"/>
      <c r="L463" s="25"/>
      <c r="M463" s="26"/>
      <c r="N463" s="26"/>
      <c r="O463" s="27"/>
    </row>
    <row r="464" s="17" customFormat="1" spans="1:15">
      <c r="A464" s="18"/>
      <c r="B464" s="19"/>
      <c r="C464" s="20"/>
      <c r="D464" s="20"/>
      <c r="E464" s="21"/>
      <c r="F464" s="22"/>
      <c r="G464" s="22"/>
      <c r="H464" s="23"/>
      <c r="I464" s="24"/>
      <c r="J464" s="25"/>
      <c r="K464" s="25"/>
      <c r="L464" s="25"/>
      <c r="M464" s="26"/>
      <c r="N464" s="26"/>
      <c r="O464" s="27"/>
    </row>
    <row r="465" s="17" customFormat="1" spans="1:15">
      <c r="A465" s="18"/>
      <c r="B465" s="19"/>
      <c r="C465" s="20"/>
      <c r="D465" s="20"/>
      <c r="E465" s="21"/>
      <c r="F465" s="22"/>
      <c r="G465" s="22"/>
      <c r="H465" s="23"/>
      <c r="I465" s="24"/>
      <c r="J465" s="25"/>
      <c r="K465" s="25"/>
      <c r="L465" s="25"/>
      <c r="M465" s="26"/>
      <c r="N465" s="26"/>
      <c r="O465" s="27"/>
    </row>
    <row r="466" s="17" customFormat="1" spans="1:15">
      <c r="A466" s="18"/>
      <c r="B466" s="19"/>
      <c r="C466" s="20"/>
      <c r="D466" s="20"/>
      <c r="E466" s="21"/>
      <c r="F466" s="22"/>
      <c r="G466" s="22"/>
      <c r="H466" s="23"/>
      <c r="I466" s="24"/>
      <c r="J466" s="25"/>
      <c r="K466" s="25"/>
      <c r="L466" s="25"/>
      <c r="M466" s="26"/>
      <c r="N466" s="26"/>
      <c r="O466" s="27"/>
    </row>
    <row r="467" s="17" customFormat="1" spans="1:15">
      <c r="A467" s="18"/>
      <c r="B467" s="19"/>
      <c r="C467" s="20"/>
      <c r="D467" s="20"/>
      <c r="E467" s="21"/>
      <c r="F467" s="22"/>
      <c r="G467" s="22"/>
      <c r="H467" s="23"/>
      <c r="I467" s="24"/>
      <c r="J467" s="25"/>
      <c r="K467" s="25"/>
      <c r="L467" s="25"/>
      <c r="M467" s="26"/>
      <c r="N467" s="26"/>
      <c r="O467" s="27"/>
    </row>
    <row r="468" s="17" customFormat="1" spans="1:15">
      <c r="A468" s="18"/>
      <c r="B468" s="19"/>
      <c r="C468" s="20"/>
      <c r="D468" s="20"/>
      <c r="E468" s="21"/>
      <c r="F468" s="22"/>
      <c r="G468" s="22"/>
      <c r="H468" s="23"/>
      <c r="I468" s="24"/>
      <c r="J468" s="25"/>
      <c r="K468" s="25"/>
      <c r="L468" s="25"/>
      <c r="M468" s="26"/>
      <c r="N468" s="26"/>
      <c r="O468" s="27"/>
    </row>
    <row r="469" s="17" customFormat="1" spans="1:15">
      <c r="A469" s="18"/>
      <c r="B469" s="19"/>
      <c r="C469" s="20"/>
      <c r="D469" s="20"/>
      <c r="E469" s="21"/>
      <c r="F469" s="22"/>
      <c r="G469" s="22"/>
      <c r="H469" s="23"/>
      <c r="I469" s="24"/>
      <c r="J469" s="25"/>
      <c r="K469" s="25"/>
      <c r="L469" s="25"/>
      <c r="M469" s="26"/>
      <c r="N469" s="26"/>
      <c r="O469" s="27"/>
    </row>
    <row r="470" s="17" customFormat="1" spans="1:15">
      <c r="A470" s="18"/>
      <c r="B470" s="19"/>
      <c r="C470" s="20"/>
      <c r="D470" s="20"/>
      <c r="E470" s="21"/>
      <c r="F470" s="22"/>
      <c r="G470" s="22"/>
      <c r="H470" s="23"/>
      <c r="I470" s="24"/>
      <c r="J470" s="25"/>
      <c r="K470" s="25"/>
      <c r="L470" s="25"/>
      <c r="M470" s="26"/>
      <c r="N470" s="26"/>
      <c r="O470" s="27"/>
    </row>
    <row r="471" s="17" customFormat="1" spans="1:15">
      <c r="A471" s="18"/>
      <c r="B471" s="19"/>
      <c r="C471" s="20"/>
      <c r="D471" s="20"/>
      <c r="E471" s="21"/>
      <c r="F471" s="22"/>
      <c r="G471" s="22"/>
      <c r="H471" s="23"/>
      <c r="I471" s="24"/>
      <c r="J471" s="25"/>
      <c r="K471" s="25"/>
      <c r="L471" s="25"/>
      <c r="M471" s="26"/>
      <c r="N471" s="26"/>
      <c r="O471" s="27"/>
    </row>
    <row r="472" s="17" customFormat="1" spans="1:15">
      <c r="A472" s="18"/>
      <c r="B472" s="19"/>
      <c r="C472" s="20"/>
      <c r="D472" s="20"/>
      <c r="E472" s="21"/>
      <c r="F472" s="22"/>
      <c r="G472" s="22"/>
      <c r="H472" s="23"/>
      <c r="I472" s="24"/>
      <c r="J472" s="25"/>
      <c r="K472" s="25"/>
      <c r="L472" s="25"/>
      <c r="M472" s="26"/>
      <c r="N472" s="26"/>
      <c r="O472" s="27"/>
    </row>
    <row r="473" s="17" customFormat="1" spans="1:15">
      <c r="A473" s="18"/>
      <c r="B473" s="19"/>
      <c r="C473" s="20"/>
      <c r="D473" s="20"/>
      <c r="E473" s="21"/>
      <c r="F473" s="22"/>
      <c r="G473" s="22"/>
      <c r="H473" s="23"/>
      <c r="I473" s="24"/>
      <c r="J473" s="25"/>
      <c r="K473" s="25"/>
      <c r="L473" s="25"/>
      <c r="M473" s="26"/>
      <c r="N473" s="26"/>
      <c r="O473" s="27"/>
    </row>
    <row r="474" s="17" customFormat="1" spans="1:15">
      <c r="A474" s="18"/>
      <c r="B474" s="19"/>
      <c r="C474" s="20"/>
      <c r="D474" s="20"/>
      <c r="E474" s="21"/>
      <c r="F474" s="22"/>
      <c r="G474" s="22"/>
      <c r="H474" s="23"/>
      <c r="I474" s="24"/>
      <c r="J474" s="25"/>
      <c r="K474" s="25"/>
      <c r="L474" s="25"/>
      <c r="M474" s="26"/>
      <c r="N474" s="26"/>
      <c r="O474" s="27"/>
    </row>
    <row r="475" s="17" customFormat="1" spans="1:15">
      <c r="A475" s="18"/>
      <c r="B475" s="19"/>
      <c r="C475" s="20"/>
      <c r="D475" s="20"/>
      <c r="E475" s="21"/>
      <c r="F475" s="22"/>
      <c r="G475" s="22"/>
      <c r="H475" s="23"/>
      <c r="I475" s="24"/>
      <c r="J475" s="25"/>
      <c r="K475" s="25"/>
      <c r="L475" s="25"/>
      <c r="M475" s="26"/>
      <c r="N475" s="26"/>
      <c r="O475" s="27"/>
    </row>
    <row r="476" s="17" customFormat="1" spans="1:15">
      <c r="A476" s="18"/>
      <c r="B476" s="19"/>
      <c r="C476" s="20"/>
      <c r="D476" s="20"/>
      <c r="E476" s="21"/>
      <c r="F476" s="22"/>
      <c r="G476" s="22"/>
      <c r="H476" s="23"/>
      <c r="I476" s="24"/>
      <c r="J476" s="25"/>
      <c r="K476" s="25"/>
      <c r="L476" s="25"/>
      <c r="M476" s="26"/>
      <c r="N476" s="26"/>
      <c r="O476" s="27"/>
    </row>
    <row r="477" s="17" customFormat="1" spans="1:15">
      <c r="A477" s="18"/>
      <c r="B477" s="19"/>
      <c r="C477" s="20"/>
      <c r="D477" s="20"/>
      <c r="E477" s="21"/>
      <c r="F477" s="22"/>
      <c r="G477" s="22"/>
      <c r="H477" s="23"/>
      <c r="I477" s="24"/>
      <c r="J477" s="25"/>
      <c r="K477" s="25"/>
      <c r="L477" s="25"/>
      <c r="M477" s="26"/>
      <c r="N477" s="26"/>
      <c r="O477" s="27"/>
    </row>
    <row r="478" s="17" customFormat="1" spans="1:15">
      <c r="A478" s="18"/>
      <c r="B478" s="19"/>
      <c r="C478" s="20"/>
      <c r="D478" s="20"/>
      <c r="E478" s="21"/>
      <c r="F478" s="22"/>
      <c r="G478" s="22"/>
      <c r="H478" s="23"/>
      <c r="I478" s="24"/>
      <c r="J478" s="25"/>
      <c r="K478" s="25"/>
      <c r="L478" s="25"/>
      <c r="M478" s="26"/>
      <c r="N478" s="26"/>
      <c r="O478" s="27"/>
    </row>
    <row r="479" s="17" customFormat="1" spans="1:15">
      <c r="A479" s="18"/>
      <c r="B479" s="19"/>
      <c r="C479" s="20"/>
      <c r="D479" s="20"/>
      <c r="E479" s="21"/>
      <c r="F479" s="22"/>
      <c r="G479" s="22"/>
      <c r="H479" s="23"/>
      <c r="I479" s="24"/>
      <c r="J479" s="25"/>
      <c r="K479" s="25"/>
      <c r="L479" s="25"/>
      <c r="M479" s="26"/>
      <c r="N479" s="26"/>
      <c r="O479" s="27"/>
    </row>
    <row r="480" s="17" customFormat="1" spans="1:15">
      <c r="A480" s="18"/>
      <c r="B480" s="19"/>
      <c r="C480" s="20"/>
      <c r="D480" s="20"/>
      <c r="E480" s="21"/>
      <c r="F480" s="22"/>
      <c r="G480" s="22"/>
      <c r="H480" s="23"/>
      <c r="I480" s="24"/>
      <c r="J480" s="25"/>
      <c r="K480" s="25"/>
      <c r="L480" s="25"/>
      <c r="M480" s="26"/>
      <c r="N480" s="26"/>
      <c r="O480" s="27"/>
    </row>
    <row r="481" s="17" customFormat="1" spans="1:15">
      <c r="A481" s="18"/>
      <c r="B481" s="19"/>
      <c r="C481" s="20"/>
      <c r="D481" s="20"/>
      <c r="E481" s="21"/>
      <c r="F481" s="22"/>
      <c r="G481" s="22"/>
      <c r="H481" s="23"/>
      <c r="I481" s="24"/>
      <c r="J481" s="25"/>
      <c r="K481" s="25"/>
      <c r="L481" s="25"/>
      <c r="M481" s="26"/>
      <c r="N481" s="26"/>
      <c r="O481" s="27"/>
    </row>
    <row r="482" s="17" customFormat="1" spans="1:15">
      <c r="A482" s="18"/>
      <c r="B482" s="19"/>
      <c r="C482" s="20"/>
      <c r="D482" s="20"/>
      <c r="E482" s="21"/>
      <c r="F482" s="22"/>
      <c r="G482" s="22"/>
      <c r="H482" s="23"/>
      <c r="I482" s="24"/>
      <c r="J482" s="25"/>
      <c r="K482" s="25"/>
      <c r="L482" s="25"/>
      <c r="M482" s="26"/>
      <c r="N482" s="26"/>
      <c r="O482" s="27"/>
    </row>
    <row r="483" s="17" customFormat="1" spans="1:15">
      <c r="A483" s="18"/>
      <c r="B483" s="19"/>
      <c r="C483" s="20"/>
      <c r="D483" s="20"/>
      <c r="E483" s="21"/>
      <c r="F483" s="22"/>
      <c r="G483" s="22"/>
      <c r="H483" s="23"/>
      <c r="I483" s="24"/>
      <c r="J483" s="25"/>
      <c r="K483" s="25"/>
      <c r="L483" s="25"/>
      <c r="M483" s="26"/>
      <c r="N483" s="26"/>
      <c r="O483" s="27"/>
    </row>
    <row r="484" s="17" customFormat="1" spans="1:15">
      <c r="A484" s="18"/>
      <c r="B484" s="19"/>
      <c r="C484" s="20"/>
      <c r="D484" s="20"/>
      <c r="E484" s="21"/>
      <c r="F484" s="22"/>
      <c r="G484" s="22"/>
      <c r="H484" s="23"/>
      <c r="I484" s="24"/>
      <c r="J484" s="25"/>
      <c r="K484" s="25"/>
      <c r="L484" s="25"/>
      <c r="M484" s="26"/>
      <c r="N484" s="26"/>
      <c r="O484" s="27"/>
    </row>
    <row r="485" s="17" customFormat="1" spans="1:15">
      <c r="A485" s="18"/>
      <c r="B485" s="19"/>
      <c r="C485" s="20"/>
      <c r="D485" s="20"/>
      <c r="E485" s="21"/>
      <c r="F485" s="22"/>
      <c r="G485" s="22"/>
      <c r="H485" s="23"/>
      <c r="I485" s="24"/>
      <c r="J485" s="25"/>
      <c r="K485" s="25"/>
      <c r="L485" s="25"/>
      <c r="M485" s="26"/>
      <c r="N485" s="26"/>
      <c r="O485" s="27"/>
    </row>
    <row r="486" s="17" customFormat="1" spans="1:15">
      <c r="A486" s="18"/>
      <c r="B486" s="19"/>
      <c r="C486" s="20"/>
      <c r="D486" s="20"/>
      <c r="E486" s="21"/>
      <c r="F486" s="22"/>
      <c r="G486" s="22"/>
      <c r="H486" s="23"/>
      <c r="I486" s="24"/>
      <c r="J486" s="25"/>
      <c r="K486" s="25"/>
      <c r="L486" s="25"/>
      <c r="M486" s="26"/>
      <c r="N486" s="26"/>
      <c r="O486" s="27"/>
    </row>
    <row r="487" s="17" customFormat="1" spans="1:15">
      <c r="A487" s="18"/>
      <c r="B487" s="19"/>
      <c r="C487" s="20"/>
      <c r="D487" s="20"/>
      <c r="E487" s="21"/>
      <c r="F487" s="22"/>
      <c r="G487" s="22"/>
      <c r="H487" s="23"/>
      <c r="I487" s="24"/>
      <c r="J487" s="25"/>
      <c r="K487" s="25"/>
      <c r="L487" s="25"/>
      <c r="M487" s="26"/>
      <c r="N487" s="26"/>
      <c r="O487" s="27"/>
    </row>
    <row r="488" s="17" customFormat="1" spans="1:15">
      <c r="A488" s="18"/>
      <c r="B488" s="19"/>
      <c r="C488" s="20"/>
      <c r="D488" s="20"/>
      <c r="E488" s="21"/>
      <c r="F488" s="22"/>
      <c r="G488" s="22"/>
      <c r="H488" s="23"/>
      <c r="I488" s="24"/>
      <c r="J488" s="25"/>
      <c r="K488" s="25"/>
      <c r="L488" s="25"/>
      <c r="M488" s="26"/>
      <c r="N488" s="26"/>
      <c r="O488" s="27"/>
    </row>
    <row r="489" s="17" customFormat="1" spans="1:15">
      <c r="A489" s="18"/>
      <c r="B489" s="19"/>
      <c r="C489" s="20"/>
      <c r="D489" s="20"/>
      <c r="E489" s="21"/>
      <c r="F489" s="22"/>
      <c r="G489" s="22"/>
      <c r="H489" s="23"/>
      <c r="I489" s="24"/>
      <c r="J489" s="25"/>
      <c r="K489" s="25"/>
      <c r="L489" s="25"/>
      <c r="M489" s="26"/>
      <c r="N489" s="26"/>
      <c r="O489" s="27"/>
    </row>
    <row r="490" s="17" customFormat="1" spans="1:15">
      <c r="A490" s="18"/>
      <c r="B490" s="19"/>
      <c r="C490" s="20"/>
      <c r="D490" s="20"/>
      <c r="E490" s="21"/>
      <c r="F490" s="22"/>
      <c r="G490" s="22"/>
      <c r="H490" s="23"/>
      <c r="I490" s="24"/>
      <c r="J490" s="25"/>
      <c r="K490" s="25"/>
      <c r="L490" s="25"/>
      <c r="M490" s="26"/>
      <c r="N490" s="26"/>
      <c r="O490" s="27"/>
    </row>
    <row r="491" s="17" customFormat="1" spans="1:15">
      <c r="A491" s="18"/>
      <c r="B491" s="19"/>
      <c r="C491" s="20"/>
      <c r="D491" s="20"/>
      <c r="E491" s="21"/>
      <c r="F491" s="22"/>
      <c r="G491" s="22"/>
      <c r="H491" s="23"/>
      <c r="I491" s="24"/>
      <c r="J491" s="25"/>
      <c r="K491" s="25"/>
      <c r="L491" s="25"/>
      <c r="M491" s="26"/>
      <c r="N491" s="26"/>
      <c r="O491" s="27"/>
    </row>
    <row r="492" s="17" customFormat="1" spans="1:15">
      <c r="A492" s="18"/>
      <c r="B492" s="19"/>
      <c r="C492" s="20"/>
      <c r="D492" s="20"/>
      <c r="E492" s="21"/>
      <c r="F492" s="22"/>
      <c r="G492" s="22"/>
      <c r="H492" s="23"/>
      <c r="I492" s="24"/>
      <c r="J492" s="25"/>
      <c r="K492" s="25"/>
      <c r="L492" s="25"/>
      <c r="M492" s="26"/>
      <c r="N492" s="26"/>
      <c r="O492" s="27"/>
    </row>
    <row r="493" s="17" customFormat="1" spans="1:15">
      <c r="A493" s="18"/>
      <c r="B493" s="19"/>
      <c r="C493" s="20"/>
      <c r="D493" s="20"/>
      <c r="E493" s="21"/>
      <c r="F493" s="22"/>
      <c r="G493" s="22"/>
      <c r="H493" s="23"/>
      <c r="I493" s="24"/>
      <c r="J493" s="25"/>
      <c r="K493" s="25"/>
      <c r="L493" s="25"/>
      <c r="M493" s="26"/>
      <c r="N493" s="26"/>
      <c r="O493" s="27"/>
    </row>
    <row r="494" s="17" customFormat="1" spans="1:15">
      <c r="A494" s="18"/>
      <c r="B494" s="19"/>
      <c r="C494" s="20"/>
      <c r="D494" s="20"/>
      <c r="E494" s="21"/>
      <c r="F494" s="22"/>
      <c r="G494" s="22"/>
      <c r="H494" s="23"/>
      <c r="I494" s="24"/>
      <c r="J494" s="25"/>
      <c r="K494" s="25"/>
      <c r="L494" s="25"/>
      <c r="M494" s="26"/>
      <c r="N494" s="26"/>
      <c r="O494" s="27"/>
    </row>
    <row r="495" s="17" customFormat="1" spans="1:15">
      <c r="A495" s="18"/>
      <c r="B495" s="19"/>
      <c r="C495" s="20"/>
      <c r="D495" s="20"/>
      <c r="E495" s="21"/>
      <c r="F495" s="22"/>
      <c r="G495" s="22"/>
      <c r="H495" s="23"/>
      <c r="I495" s="24"/>
      <c r="J495" s="25"/>
      <c r="K495" s="25"/>
      <c r="L495" s="25"/>
      <c r="M495" s="26"/>
      <c r="N495" s="26"/>
      <c r="O495" s="27"/>
    </row>
    <row r="496" s="17" customFormat="1" spans="1:15">
      <c r="A496" s="18"/>
      <c r="B496" s="19"/>
      <c r="C496" s="20"/>
      <c r="D496" s="20"/>
      <c r="E496" s="21"/>
      <c r="F496" s="22"/>
      <c r="G496" s="22"/>
      <c r="H496" s="23"/>
      <c r="I496" s="24"/>
      <c r="J496" s="25"/>
      <c r="K496" s="25"/>
      <c r="L496" s="25"/>
      <c r="M496" s="26"/>
      <c r="N496" s="26"/>
      <c r="O496" s="27"/>
    </row>
    <row r="497" s="17" customFormat="1" spans="1:15">
      <c r="A497" s="18"/>
      <c r="B497" s="19"/>
      <c r="C497" s="20"/>
      <c r="D497" s="20"/>
      <c r="E497" s="21"/>
      <c r="F497" s="22"/>
      <c r="G497" s="22"/>
      <c r="H497" s="23"/>
      <c r="I497" s="24"/>
      <c r="J497" s="25"/>
      <c r="K497" s="25"/>
      <c r="L497" s="25"/>
      <c r="M497" s="26"/>
      <c r="N497" s="26"/>
      <c r="O497" s="27"/>
    </row>
    <row r="498" s="17" customFormat="1" spans="1:15">
      <c r="A498" s="18"/>
      <c r="B498" s="19"/>
      <c r="C498" s="20"/>
      <c r="D498" s="20"/>
      <c r="E498" s="21"/>
      <c r="F498" s="22"/>
      <c r="G498" s="22"/>
      <c r="H498" s="23"/>
      <c r="I498" s="24"/>
      <c r="J498" s="25"/>
      <c r="K498" s="25"/>
      <c r="L498" s="25"/>
      <c r="M498" s="26"/>
      <c r="N498" s="26"/>
      <c r="O498" s="27"/>
    </row>
    <row r="499" s="17" customFormat="1" spans="1:15">
      <c r="A499" s="18"/>
      <c r="B499" s="19"/>
      <c r="C499" s="20"/>
      <c r="D499" s="20"/>
      <c r="E499" s="21"/>
      <c r="F499" s="22"/>
      <c r="G499" s="22"/>
      <c r="H499" s="23"/>
      <c r="I499" s="24"/>
      <c r="J499" s="25"/>
      <c r="K499" s="25"/>
      <c r="L499" s="25"/>
      <c r="M499" s="26"/>
      <c r="N499" s="26"/>
      <c r="O499" s="27"/>
    </row>
    <row r="500" s="17" customFormat="1" spans="1:15">
      <c r="A500" s="18"/>
      <c r="B500" s="19"/>
      <c r="C500" s="20"/>
      <c r="D500" s="20"/>
      <c r="E500" s="21"/>
      <c r="F500" s="22"/>
      <c r="G500" s="22"/>
      <c r="H500" s="23"/>
      <c r="I500" s="24"/>
      <c r="J500" s="25"/>
      <c r="K500" s="25"/>
      <c r="L500" s="25"/>
      <c r="M500" s="26"/>
      <c r="N500" s="26"/>
      <c r="O500" s="27"/>
    </row>
    <row r="501" s="17" customFormat="1" spans="1:15">
      <c r="A501" s="18"/>
      <c r="B501" s="19"/>
      <c r="C501" s="20"/>
      <c r="D501" s="20"/>
      <c r="E501" s="21"/>
      <c r="F501" s="22"/>
      <c r="G501" s="22"/>
      <c r="H501" s="23"/>
      <c r="I501" s="24"/>
      <c r="J501" s="25"/>
      <c r="K501" s="25"/>
      <c r="L501" s="25"/>
      <c r="M501" s="26"/>
      <c r="N501" s="26"/>
      <c r="O501" s="27"/>
    </row>
    <row r="502" s="17" customFormat="1" spans="1:15">
      <c r="A502" s="18"/>
      <c r="B502" s="19"/>
      <c r="C502" s="20"/>
      <c r="D502" s="20"/>
      <c r="E502" s="21"/>
      <c r="F502" s="22"/>
      <c r="G502" s="22"/>
      <c r="H502" s="23"/>
      <c r="I502" s="24"/>
      <c r="J502" s="25"/>
      <c r="K502" s="25"/>
      <c r="L502" s="25"/>
      <c r="M502" s="26"/>
      <c r="N502" s="26"/>
      <c r="O502" s="27"/>
    </row>
    <row r="503" s="17" customFormat="1" spans="1:15">
      <c r="A503" s="18"/>
      <c r="B503" s="19"/>
      <c r="C503" s="20"/>
      <c r="D503" s="20"/>
      <c r="E503" s="21"/>
      <c r="F503" s="22"/>
      <c r="G503" s="22"/>
      <c r="H503" s="23"/>
      <c r="I503" s="24"/>
      <c r="J503" s="25"/>
      <c r="K503" s="25"/>
      <c r="L503" s="25"/>
      <c r="M503" s="26"/>
      <c r="N503" s="26"/>
      <c r="O503" s="27"/>
    </row>
    <row r="504" s="17" customFormat="1" spans="1:15">
      <c r="A504" s="18"/>
      <c r="B504" s="19"/>
      <c r="C504" s="20"/>
      <c r="D504" s="20"/>
      <c r="E504" s="21"/>
      <c r="F504" s="22"/>
      <c r="G504" s="22"/>
      <c r="H504" s="23"/>
      <c r="I504" s="24"/>
      <c r="J504" s="25"/>
      <c r="K504" s="25"/>
      <c r="L504" s="25"/>
      <c r="M504" s="26"/>
      <c r="N504" s="26"/>
      <c r="O504" s="27"/>
    </row>
    <row r="505" s="17" customFormat="1" spans="1:15">
      <c r="A505" s="18"/>
      <c r="B505" s="19"/>
      <c r="C505" s="20"/>
      <c r="D505" s="20"/>
      <c r="E505" s="21"/>
      <c r="F505" s="22"/>
      <c r="G505" s="22"/>
      <c r="H505" s="23"/>
      <c r="I505" s="24"/>
      <c r="J505" s="25"/>
      <c r="K505" s="25"/>
      <c r="L505" s="25"/>
      <c r="M505" s="26"/>
      <c r="N505" s="26"/>
      <c r="O505" s="27"/>
    </row>
    <row r="506" s="17" customFormat="1" spans="1:15">
      <c r="A506" s="18"/>
      <c r="B506" s="19"/>
      <c r="C506" s="20"/>
      <c r="D506" s="20"/>
      <c r="E506" s="21"/>
      <c r="F506" s="22"/>
      <c r="G506" s="22"/>
      <c r="H506" s="23"/>
      <c r="I506" s="24"/>
      <c r="J506" s="25"/>
      <c r="K506" s="25"/>
      <c r="L506" s="25"/>
      <c r="M506" s="26"/>
      <c r="N506" s="26"/>
      <c r="O506" s="27"/>
    </row>
    <row r="507" s="17" customFormat="1" spans="1:15">
      <c r="A507" s="18"/>
      <c r="B507" s="19"/>
      <c r="C507" s="20"/>
      <c r="D507" s="20"/>
      <c r="E507" s="21"/>
      <c r="F507" s="22"/>
      <c r="G507" s="22"/>
      <c r="H507" s="23"/>
      <c r="I507" s="24"/>
      <c r="J507" s="25"/>
      <c r="K507" s="25"/>
      <c r="L507" s="25"/>
      <c r="M507" s="26"/>
      <c r="N507" s="26"/>
      <c r="O507" s="27"/>
    </row>
    <row r="508" s="17" customFormat="1" spans="1:15">
      <c r="A508" s="18"/>
      <c r="B508" s="19"/>
      <c r="C508" s="20"/>
      <c r="D508" s="20"/>
      <c r="E508" s="21"/>
      <c r="F508" s="22"/>
      <c r="G508" s="22"/>
      <c r="H508" s="23"/>
      <c r="I508" s="24"/>
      <c r="J508" s="25"/>
      <c r="K508" s="25"/>
      <c r="L508" s="25"/>
      <c r="M508" s="26"/>
      <c r="N508" s="26"/>
      <c r="O508" s="27"/>
    </row>
    <row r="509" s="17" customFormat="1" spans="1:15">
      <c r="A509" s="18"/>
      <c r="B509" s="19"/>
      <c r="C509" s="20"/>
      <c r="D509" s="20"/>
      <c r="E509" s="21"/>
      <c r="F509" s="22"/>
      <c r="G509" s="22"/>
      <c r="H509" s="23"/>
      <c r="I509" s="24"/>
      <c r="J509" s="25"/>
      <c r="K509" s="25"/>
      <c r="L509" s="25"/>
      <c r="M509" s="26"/>
      <c r="N509" s="26"/>
      <c r="O509" s="27"/>
    </row>
    <row r="510" s="17" customFormat="1" spans="1:15">
      <c r="A510" s="18"/>
      <c r="B510" s="19"/>
      <c r="C510" s="20"/>
      <c r="D510" s="20"/>
      <c r="E510" s="21"/>
      <c r="F510" s="22"/>
      <c r="G510" s="22"/>
      <c r="H510" s="23"/>
      <c r="I510" s="24"/>
      <c r="J510" s="25"/>
      <c r="K510" s="25"/>
      <c r="L510" s="25"/>
      <c r="M510" s="26"/>
      <c r="N510" s="26"/>
      <c r="O510" s="27"/>
    </row>
    <row r="511" s="17" customFormat="1" spans="1:15">
      <c r="A511" s="18"/>
      <c r="B511" s="19"/>
      <c r="C511" s="20"/>
      <c r="D511" s="20"/>
      <c r="E511" s="21"/>
      <c r="F511" s="22"/>
      <c r="G511" s="22"/>
      <c r="H511" s="23"/>
      <c r="I511" s="24"/>
      <c r="J511" s="25"/>
      <c r="K511" s="25"/>
      <c r="L511" s="25"/>
      <c r="M511" s="26"/>
      <c r="N511" s="26"/>
      <c r="O511" s="27"/>
    </row>
    <row r="512" s="17" customFormat="1" spans="1:15">
      <c r="A512" s="18"/>
      <c r="B512" s="19"/>
      <c r="C512" s="20"/>
      <c r="D512" s="20"/>
      <c r="E512" s="21"/>
      <c r="F512" s="22"/>
      <c r="G512" s="22"/>
      <c r="H512" s="23"/>
      <c r="I512" s="24"/>
      <c r="J512" s="25"/>
      <c r="K512" s="25"/>
      <c r="L512" s="25"/>
      <c r="M512" s="26"/>
      <c r="N512" s="26"/>
      <c r="O512" s="27"/>
    </row>
    <row r="513" s="17" customFormat="1" spans="1:15">
      <c r="A513" s="18"/>
      <c r="B513" s="19"/>
      <c r="C513" s="20"/>
      <c r="D513" s="20"/>
      <c r="E513" s="21"/>
      <c r="F513" s="22"/>
      <c r="G513" s="22"/>
      <c r="H513" s="23"/>
      <c r="I513" s="24"/>
      <c r="J513" s="25"/>
      <c r="K513" s="25"/>
      <c r="L513" s="25"/>
      <c r="M513" s="26"/>
      <c r="N513" s="26"/>
      <c r="O513" s="27"/>
    </row>
    <row r="514" s="17" customFormat="1" spans="1:15">
      <c r="A514" s="18"/>
      <c r="B514" s="19"/>
      <c r="C514" s="20"/>
      <c r="D514" s="20"/>
      <c r="E514" s="21"/>
      <c r="F514" s="22"/>
      <c r="G514" s="22"/>
      <c r="H514" s="23"/>
      <c r="I514" s="24"/>
      <c r="J514" s="25"/>
      <c r="K514" s="25"/>
      <c r="L514" s="25"/>
      <c r="M514" s="26"/>
      <c r="N514" s="26"/>
      <c r="O514" s="27"/>
    </row>
    <row r="515" s="17" customFormat="1" spans="1:15">
      <c r="A515" s="18"/>
      <c r="B515" s="19"/>
      <c r="C515" s="20"/>
      <c r="D515" s="20"/>
      <c r="E515" s="21"/>
      <c r="F515" s="22"/>
      <c r="G515" s="22"/>
      <c r="H515" s="23"/>
      <c r="I515" s="24"/>
      <c r="J515" s="25"/>
      <c r="K515" s="25"/>
      <c r="L515" s="25"/>
      <c r="M515" s="26"/>
      <c r="N515" s="26"/>
      <c r="O515" s="27"/>
    </row>
    <row r="516" s="17" customFormat="1" spans="1:15">
      <c r="A516" s="18"/>
      <c r="B516" s="19"/>
      <c r="C516" s="20"/>
      <c r="D516" s="20"/>
      <c r="E516" s="21"/>
      <c r="F516" s="22"/>
      <c r="G516" s="22"/>
      <c r="H516" s="23"/>
      <c r="I516" s="24"/>
      <c r="J516" s="25"/>
      <c r="K516" s="25"/>
      <c r="L516" s="25"/>
      <c r="M516" s="26"/>
      <c r="N516" s="26"/>
      <c r="O516" s="27"/>
    </row>
    <row r="517" s="17" customFormat="1" spans="1:15">
      <c r="A517" s="18"/>
      <c r="B517" s="19"/>
      <c r="C517" s="20"/>
      <c r="D517" s="20"/>
      <c r="E517" s="21"/>
      <c r="F517" s="22"/>
      <c r="G517" s="22"/>
      <c r="H517" s="23"/>
      <c r="I517" s="24"/>
      <c r="J517" s="25"/>
      <c r="K517" s="25"/>
      <c r="L517" s="25"/>
      <c r="M517" s="26"/>
      <c r="N517" s="26"/>
      <c r="O517" s="27"/>
    </row>
    <row r="518" s="17" customFormat="1" spans="1:15">
      <c r="A518" s="18"/>
      <c r="B518" s="19"/>
      <c r="C518" s="20"/>
      <c r="D518" s="20"/>
      <c r="E518" s="21"/>
      <c r="F518" s="22"/>
      <c r="G518" s="22"/>
      <c r="H518" s="23"/>
      <c r="I518" s="24"/>
      <c r="J518" s="25"/>
      <c r="K518" s="25"/>
      <c r="L518" s="25"/>
      <c r="M518" s="26"/>
      <c r="N518" s="26"/>
      <c r="O518" s="27"/>
    </row>
    <row r="519" s="17" customFormat="1" spans="1:15">
      <c r="A519" s="18"/>
      <c r="B519" s="19"/>
      <c r="C519" s="20"/>
      <c r="D519" s="20"/>
      <c r="E519" s="21"/>
      <c r="F519" s="22"/>
      <c r="G519" s="22"/>
      <c r="H519" s="23"/>
      <c r="I519" s="24"/>
      <c r="J519" s="25"/>
      <c r="K519" s="25"/>
      <c r="L519" s="25"/>
      <c r="M519" s="26"/>
      <c r="N519" s="26"/>
      <c r="O519" s="27"/>
    </row>
    <row r="520" s="17" customFormat="1" spans="1:15">
      <c r="A520" s="18"/>
      <c r="B520" s="19"/>
      <c r="C520" s="20"/>
      <c r="D520" s="20"/>
      <c r="E520" s="21"/>
      <c r="F520" s="22"/>
      <c r="G520" s="22"/>
      <c r="H520" s="23"/>
      <c r="I520" s="24"/>
      <c r="J520" s="25"/>
      <c r="K520" s="25"/>
      <c r="L520" s="25"/>
      <c r="M520" s="26"/>
      <c r="N520" s="26"/>
      <c r="O520" s="27"/>
    </row>
    <row r="521" s="17" customFormat="1" spans="1:15">
      <c r="A521" s="18"/>
      <c r="B521" s="19"/>
      <c r="C521" s="20"/>
      <c r="D521" s="20"/>
      <c r="E521" s="21"/>
      <c r="F521" s="22"/>
      <c r="G521" s="22"/>
      <c r="H521" s="23"/>
      <c r="I521" s="24"/>
      <c r="J521" s="25"/>
      <c r="K521" s="25"/>
      <c r="L521" s="25"/>
      <c r="M521" s="26"/>
      <c r="N521" s="26"/>
      <c r="O521" s="27"/>
    </row>
    <row r="522" s="17" customFormat="1" spans="1:15">
      <c r="A522" s="18"/>
      <c r="B522" s="19"/>
      <c r="C522" s="20"/>
      <c r="D522" s="20"/>
      <c r="E522" s="21"/>
      <c r="F522" s="22"/>
      <c r="G522" s="22"/>
      <c r="H522" s="23"/>
      <c r="I522" s="24"/>
      <c r="J522" s="25"/>
      <c r="K522" s="25"/>
      <c r="L522" s="25"/>
      <c r="M522" s="26"/>
      <c r="N522" s="26"/>
      <c r="O522" s="27"/>
    </row>
    <row r="523" s="17" customFormat="1" spans="1:15">
      <c r="A523" s="18"/>
      <c r="B523" s="19"/>
      <c r="C523" s="20"/>
      <c r="D523" s="20"/>
      <c r="E523" s="21"/>
      <c r="F523" s="22"/>
      <c r="G523" s="22"/>
      <c r="H523" s="23"/>
      <c r="I523" s="24"/>
      <c r="J523" s="25"/>
      <c r="K523" s="25"/>
      <c r="L523" s="25"/>
      <c r="M523" s="26"/>
      <c r="N523" s="26"/>
      <c r="O523" s="27"/>
    </row>
    <row r="524" s="17" customFormat="1" spans="1:15">
      <c r="A524" s="18"/>
      <c r="B524" s="19"/>
      <c r="C524" s="20"/>
      <c r="D524" s="20"/>
      <c r="E524" s="21"/>
      <c r="F524" s="22"/>
      <c r="G524" s="22"/>
      <c r="H524" s="23"/>
      <c r="I524" s="24"/>
      <c r="J524" s="25"/>
      <c r="K524" s="25"/>
      <c r="L524" s="25"/>
      <c r="M524" s="26"/>
      <c r="N524" s="26"/>
      <c r="O524" s="27"/>
    </row>
    <row r="525" s="17" customFormat="1" spans="1:15">
      <c r="A525" s="18"/>
      <c r="B525" s="19"/>
      <c r="C525" s="20"/>
      <c r="D525" s="20"/>
      <c r="E525" s="21"/>
      <c r="F525" s="22"/>
      <c r="G525" s="22"/>
      <c r="H525" s="23"/>
      <c r="I525" s="24"/>
      <c r="J525" s="25"/>
      <c r="K525" s="25"/>
      <c r="L525" s="25"/>
      <c r="M525" s="26"/>
      <c r="N525" s="26"/>
      <c r="O525" s="27"/>
    </row>
    <row r="526" s="17" customFormat="1" spans="1:15">
      <c r="A526" s="18"/>
      <c r="B526" s="19"/>
      <c r="C526" s="20"/>
      <c r="D526" s="20"/>
      <c r="E526" s="21"/>
      <c r="F526" s="22"/>
      <c r="G526" s="22"/>
      <c r="H526" s="23"/>
      <c r="I526" s="24"/>
      <c r="J526" s="25"/>
      <c r="K526" s="25"/>
      <c r="L526" s="25"/>
      <c r="M526" s="26"/>
      <c r="N526" s="26"/>
      <c r="O526" s="27"/>
    </row>
    <row r="527" s="17" customFormat="1" spans="1:15">
      <c r="A527" s="18"/>
      <c r="B527" s="19"/>
      <c r="C527" s="20"/>
      <c r="D527" s="20"/>
      <c r="E527" s="21"/>
      <c r="F527" s="22"/>
      <c r="G527" s="22"/>
      <c r="H527" s="23"/>
      <c r="I527" s="24"/>
      <c r="J527" s="25"/>
      <c r="K527" s="25"/>
      <c r="L527" s="25"/>
      <c r="M527" s="26"/>
      <c r="N527" s="26"/>
      <c r="O527" s="27"/>
    </row>
    <row r="528" s="17" customFormat="1" spans="1:15">
      <c r="A528" s="18"/>
      <c r="B528" s="19"/>
      <c r="C528" s="20"/>
      <c r="D528" s="20"/>
      <c r="E528" s="21"/>
      <c r="F528" s="22"/>
      <c r="G528" s="22"/>
      <c r="H528" s="23"/>
      <c r="I528" s="24"/>
      <c r="J528" s="25"/>
      <c r="K528" s="25"/>
      <c r="L528" s="25"/>
      <c r="M528" s="26"/>
      <c r="N528" s="26"/>
      <c r="O528" s="27"/>
    </row>
    <row r="529" s="17" customFormat="1" spans="1:15">
      <c r="A529" s="18"/>
      <c r="B529" s="19"/>
      <c r="C529" s="20"/>
      <c r="D529" s="20"/>
      <c r="E529" s="21"/>
      <c r="F529" s="22"/>
      <c r="G529" s="22"/>
      <c r="H529" s="23"/>
      <c r="I529" s="24"/>
      <c r="J529" s="25"/>
      <c r="K529" s="25"/>
      <c r="L529" s="25"/>
      <c r="M529" s="26"/>
      <c r="N529" s="26"/>
      <c r="O529" s="27"/>
    </row>
    <row r="530" s="17" customFormat="1" spans="1:15">
      <c r="A530" s="18"/>
      <c r="B530" s="19"/>
      <c r="C530" s="20"/>
      <c r="D530" s="20"/>
      <c r="E530" s="21"/>
      <c r="F530" s="22"/>
      <c r="G530" s="22"/>
      <c r="H530" s="23"/>
      <c r="I530" s="24"/>
      <c r="J530" s="25"/>
      <c r="K530" s="25"/>
      <c r="L530" s="25"/>
      <c r="M530" s="26"/>
      <c r="N530" s="26"/>
      <c r="O530" s="27"/>
    </row>
    <row r="531" s="17" customFormat="1" spans="1:15">
      <c r="A531" s="18"/>
      <c r="B531" s="19"/>
      <c r="C531" s="20"/>
      <c r="D531" s="20"/>
      <c r="E531" s="21"/>
      <c r="F531" s="22"/>
      <c r="G531" s="22"/>
      <c r="H531" s="23"/>
      <c r="I531" s="24"/>
      <c r="J531" s="25"/>
      <c r="K531" s="25"/>
      <c r="L531" s="25"/>
      <c r="M531" s="26"/>
      <c r="N531" s="26"/>
      <c r="O531" s="27"/>
    </row>
    <row r="532" s="17" customFormat="1" spans="1:15">
      <c r="A532" s="18"/>
      <c r="B532" s="19"/>
      <c r="C532" s="20"/>
      <c r="D532" s="20"/>
      <c r="E532" s="21"/>
      <c r="F532" s="22"/>
      <c r="G532" s="22"/>
      <c r="H532" s="23"/>
      <c r="I532" s="24"/>
      <c r="J532" s="25"/>
      <c r="K532" s="25"/>
      <c r="L532" s="25"/>
      <c r="M532" s="26"/>
      <c r="N532" s="26"/>
      <c r="O532" s="27"/>
    </row>
    <row r="533" s="17" customFormat="1" spans="1:15">
      <c r="A533" s="18"/>
      <c r="B533" s="19"/>
      <c r="C533" s="20"/>
      <c r="D533" s="20"/>
      <c r="E533" s="21"/>
      <c r="F533" s="22"/>
      <c r="G533" s="22"/>
      <c r="H533" s="23"/>
      <c r="I533" s="24"/>
      <c r="J533" s="25"/>
      <c r="K533" s="25"/>
      <c r="L533" s="25"/>
      <c r="M533" s="26"/>
      <c r="N533" s="26"/>
      <c r="O533" s="27"/>
    </row>
    <row r="534" s="17" customFormat="1" spans="1:15">
      <c r="A534" s="18"/>
      <c r="B534" s="19"/>
      <c r="C534" s="20"/>
      <c r="D534" s="20"/>
      <c r="E534" s="21"/>
      <c r="F534" s="22"/>
      <c r="G534" s="22"/>
      <c r="H534" s="23"/>
      <c r="I534" s="24"/>
      <c r="J534" s="25"/>
      <c r="K534" s="25"/>
      <c r="L534" s="25"/>
      <c r="M534" s="26"/>
      <c r="N534" s="26"/>
      <c r="O534" s="27"/>
    </row>
    <row r="535" s="17" customFormat="1" spans="1:15">
      <c r="A535" s="18"/>
      <c r="B535" s="19"/>
      <c r="C535" s="20"/>
      <c r="D535" s="20"/>
      <c r="E535" s="21"/>
      <c r="F535" s="22"/>
      <c r="G535" s="22"/>
      <c r="H535" s="23"/>
      <c r="I535" s="24"/>
      <c r="J535" s="25"/>
      <c r="K535" s="25"/>
      <c r="L535" s="25"/>
      <c r="M535" s="26"/>
      <c r="N535" s="26"/>
      <c r="O535" s="27"/>
    </row>
    <row r="536" s="17" customFormat="1" spans="1:15">
      <c r="A536" s="18"/>
      <c r="B536" s="19"/>
      <c r="C536" s="20"/>
      <c r="D536" s="20"/>
      <c r="E536" s="21"/>
      <c r="F536" s="22"/>
      <c r="G536" s="22"/>
      <c r="H536" s="23"/>
      <c r="I536" s="24"/>
      <c r="J536" s="25"/>
      <c r="K536" s="25"/>
      <c r="L536" s="25"/>
      <c r="M536" s="26"/>
      <c r="N536" s="26"/>
      <c r="O536" s="27"/>
    </row>
    <row r="537" s="17" customFormat="1" spans="1:15">
      <c r="A537" s="18"/>
      <c r="B537" s="19"/>
      <c r="C537" s="20"/>
      <c r="D537" s="20"/>
      <c r="E537" s="21"/>
      <c r="F537" s="22"/>
      <c r="G537" s="22"/>
      <c r="H537" s="23"/>
      <c r="I537" s="24"/>
      <c r="J537" s="25"/>
      <c r="K537" s="25"/>
      <c r="L537" s="25"/>
      <c r="M537" s="26"/>
      <c r="N537" s="26"/>
      <c r="O537" s="27"/>
    </row>
    <row r="538" s="17" customFormat="1" spans="1:15">
      <c r="A538" s="18"/>
      <c r="B538" s="19"/>
      <c r="C538" s="20"/>
      <c r="D538" s="20"/>
      <c r="E538" s="21"/>
      <c r="F538" s="22"/>
      <c r="G538" s="22"/>
      <c r="H538" s="23"/>
      <c r="I538" s="24"/>
      <c r="J538" s="25"/>
      <c r="K538" s="25"/>
      <c r="L538" s="25"/>
      <c r="M538" s="26"/>
      <c r="N538" s="26"/>
      <c r="O538" s="27"/>
    </row>
    <row r="539" s="17" customFormat="1" spans="1:15">
      <c r="A539" s="18"/>
      <c r="B539" s="19"/>
      <c r="C539" s="20"/>
      <c r="D539" s="20"/>
      <c r="E539" s="21"/>
      <c r="F539" s="22"/>
      <c r="G539" s="22"/>
      <c r="H539" s="23"/>
      <c r="I539" s="24"/>
      <c r="J539" s="25"/>
      <c r="K539" s="25"/>
      <c r="L539" s="25"/>
      <c r="M539" s="26"/>
      <c r="N539" s="26"/>
      <c r="O539" s="27"/>
    </row>
    <row r="540" s="17" customFormat="1" spans="1:15">
      <c r="A540" s="18"/>
      <c r="B540" s="19"/>
      <c r="C540" s="20"/>
      <c r="D540" s="20"/>
      <c r="E540" s="21"/>
      <c r="F540" s="22"/>
      <c r="G540" s="22"/>
      <c r="H540" s="23"/>
      <c r="I540" s="24"/>
      <c r="J540" s="25"/>
      <c r="K540" s="25"/>
      <c r="L540" s="25"/>
      <c r="M540" s="26"/>
      <c r="N540" s="26"/>
      <c r="O540" s="27"/>
    </row>
    <row r="541" s="17" customFormat="1" spans="1:15">
      <c r="A541" s="18"/>
      <c r="B541" s="19"/>
      <c r="C541" s="20"/>
      <c r="D541" s="20"/>
      <c r="E541" s="21"/>
      <c r="F541" s="22"/>
      <c r="G541" s="22"/>
      <c r="H541" s="23"/>
      <c r="I541" s="24"/>
      <c r="J541" s="25"/>
      <c r="K541" s="25"/>
      <c r="L541" s="25"/>
      <c r="M541" s="26"/>
      <c r="N541" s="26"/>
      <c r="O541" s="27"/>
    </row>
    <row r="542" s="17" customFormat="1" spans="1:15">
      <c r="A542" s="18"/>
      <c r="B542" s="19"/>
      <c r="C542" s="20"/>
      <c r="D542" s="20"/>
      <c r="E542" s="21"/>
      <c r="F542" s="22"/>
      <c r="G542" s="22"/>
      <c r="H542" s="23"/>
      <c r="I542" s="24"/>
      <c r="J542" s="25"/>
      <c r="K542" s="25"/>
      <c r="L542" s="25"/>
      <c r="M542" s="26"/>
      <c r="N542" s="26"/>
      <c r="O542" s="27"/>
    </row>
    <row r="543" s="17" customFormat="1" spans="1:15">
      <c r="A543" s="18"/>
      <c r="B543" s="19"/>
      <c r="C543" s="20"/>
      <c r="D543" s="20"/>
      <c r="E543" s="21"/>
      <c r="F543" s="22"/>
      <c r="G543" s="22"/>
      <c r="H543" s="23"/>
      <c r="I543" s="24"/>
      <c r="J543" s="25"/>
      <c r="K543" s="25"/>
      <c r="L543" s="25"/>
      <c r="M543" s="26"/>
      <c r="N543" s="26"/>
      <c r="O543" s="27"/>
    </row>
    <row r="544" s="17" customFormat="1" spans="1:15">
      <c r="A544" s="18"/>
      <c r="B544" s="19"/>
      <c r="C544" s="20"/>
      <c r="D544" s="20"/>
      <c r="E544" s="21"/>
      <c r="F544" s="22"/>
      <c r="G544" s="22"/>
      <c r="H544" s="23"/>
      <c r="I544" s="24"/>
      <c r="J544" s="25"/>
      <c r="K544" s="25"/>
      <c r="L544" s="25"/>
      <c r="M544" s="26"/>
      <c r="N544" s="26"/>
      <c r="O544" s="27"/>
    </row>
    <row r="545" s="17" customFormat="1" spans="1:15">
      <c r="A545" s="18"/>
      <c r="B545" s="19"/>
      <c r="C545" s="20"/>
      <c r="D545" s="20"/>
      <c r="E545" s="21"/>
      <c r="F545" s="22"/>
      <c r="G545" s="22"/>
      <c r="H545" s="23"/>
      <c r="I545" s="24"/>
      <c r="J545" s="25"/>
      <c r="K545" s="25"/>
      <c r="L545" s="25"/>
      <c r="M545" s="26"/>
      <c r="N545" s="26"/>
      <c r="O545" s="27"/>
    </row>
    <row r="546" s="17" customFormat="1" spans="1:15">
      <c r="A546" s="18"/>
      <c r="B546" s="19"/>
      <c r="C546" s="20"/>
      <c r="D546" s="20"/>
      <c r="E546" s="21"/>
      <c r="F546" s="22"/>
      <c r="G546" s="22"/>
      <c r="H546" s="23"/>
      <c r="I546" s="24"/>
      <c r="J546" s="25"/>
      <c r="K546" s="25"/>
      <c r="L546" s="25"/>
      <c r="M546" s="26"/>
      <c r="N546" s="26"/>
      <c r="O546" s="27"/>
    </row>
    <row r="547" s="17" customFormat="1" spans="1:15">
      <c r="A547" s="18"/>
      <c r="B547" s="19"/>
      <c r="C547" s="20"/>
      <c r="D547" s="20"/>
      <c r="E547" s="21"/>
      <c r="F547" s="22"/>
      <c r="G547" s="22"/>
      <c r="H547" s="23"/>
      <c r="I547" s="24"/>
      <c r="J547" s="25"/>
      <c r="K547" s="25"/>
      <c r="L547" s="25"/>
      <c r="M547" s="26"/>
      <c r="N547" s="26"/>
      <c r="O547" s="27"/>
    </row>
    <row r="548" s="17" customFormat="1" spans="1:15">
      <c r="A548" s="18"/>
      <c r="B548" s="19"/>
      <c r="C548" s="20"/>
      <c r="D548" s="20"/>
      <c r="E548" s="21"/>
      <c r="F548" s="22"/>
      <c r="G548" s="22"/>
      <c r="H548" s="23"/>
      <c r="I548" s="24"/>
      <c r="J548" s="25"/>
      <c r="K548" s="25"/>
      <c r="L548" s="25"/>
      <c r="M548" s="26"/>
      <c r="N548" s="26"/>
      <c r="O548" s="27"/>
    </row>
    <row r="549" s="17" customFormat="1" spans="1:15">
      <c r="A549" s="18"/>
      <c r="B549" s="19"/>
      <c r="C549" s="20"/>
      <c r="D549" s="20"/>
      <c r="E549" s="21"/>
      <c r="F549" s="22"/>
      <c r="G549" s="22"/>
      <c r="H549" s="23"/>
      <c r="I549" s="24"/>
      <c r="J549" s="25"/>
      <c r="K549" s="25"/>
      <c r="L549" s="25"/>
      <c r="M549" s="26"/>
      <c r="N549" s="26"/>
      <c r="O549" s="27"/>
    </row>
    <row r="550" s="17" customFormat="1" spans="1:15">
      <c r="A550" s="18"/>
      <c r="B550" s="19"/>
      <c r="C550" s="20"/>
      <c r="D550" s="20"/>
      <c r="E550" s="21"/>
      <c r="F550" s="22"/>
      <c r="G550" s="22"/>
      <c r="H550" s="23"/>
      <c r="I550" s="24"/>
      <c r="J550" s="25"/>
      <c r="K550" s="25"/>
      <c r="L550" s="25"/>
      <c r="M550" s="26"/>
      <c r="N550" s="26"/>
      <c r="O550" s="27"/>
    </row>
    <row r="551" s="17" customFormat="1" spans="1:15">
      <c r="A551" s="18"/>
      <c r="B551" s="19"/>
      <c r="C551" s="20"/>
      <c r="D551" s="20"/>
      <c r="E551" s="21"/>
      <c r="F551" s="22"/>
      <c r="G551" s="22"/>
      <c r="H551" s="23"/>
      <c r="I551" s="24"/>
      <c r="J551" s="25"/>
      <c r="K551" s="25"/>
      <c r="L551" s="25"/>
      <c r="M551" s="26"/>
      <c r="N551" s="26"/>
      <c r="O551" s="27"/>
    </row>
    <row r="552" s="17" customFormat="1" spans="1:15">
      <c r="A552" s="18"/>
      <c r="B552" s="19"/>
      <c r="C552" s="20"/>
      <c r="D552" s="20"/>
      <c r="E552" s="21"/>
      <c r="F552" s="22"/>
      <c r="G552" s="22"/>
      <c r="H552" s="23"/>
      <c r="I552" s="24"/>
      <c r="J552" s="25"/>
      <c r="K552" s="25"/>
      <c r="L552" s="25"/>
      <c r="M552" s="26"/>
      <c r="N552" s="26"/>
      <c r="O552" s="27"/>
    </row>
    <row r="553" s="17" customFormat="1" spans="1:15">
      <c r="A553" s="18"/>
      <c r="B553" s="19"/>
      <c r="C553" s="20"/>
      <c r="D553" s="20"/>
      <c r="E553" s="21"/>
      <c r="F553" s="22"/>
      <c r="G553" s="22"/>
      <c r="H553" s="23"/>
      <c r="I553" s="24"/>
      <c r="J553" s="25"/>
      <c r="K553" s="25"/>
      <c r="L553" s="25"/>
      <c r="M553" s="26"/>
      <c r="N553" s="26"/>
      <c r="O553" s="27"/>
    </row>
    <row r="554" s="17" customFormat="1" spans="1:15">
      <c r="A554" s="18"/>
      <c r="B554" s="19"/>
      <c r="C554" s="20"/>
      <c r="D554" s="20"/>
      <c r="E554" s="21"/>
      <c r="F554" s="22"/>
      <c r="G554" s="22"/>
      <c r="H554" s="23"/>
      <c r="I554" s="24"/>
      <c r="J554" s="25"/>
      <c r="K554" s="25"/>
      <c r="L554" s="25"/>
      <c r="M554" s="26"/>
      <c r="N554" s="26"/>
      <c r="O554" s="27"/>
    </row>
    <row r="555" s="17" customFormat="1" spans="1:15">
      <c r="A555" s="18"/>
      <c r="B555" s="19"/>
      <c r="C555" s="20"/>
      <c r="D555" s="20"/>
      <c r="E555" s="21"/>
      <c r="F555" s="22"/>
      <c r="G555" s="22"/>
      <c r="H555" s="23"/>
      <c r="I555" s="24"/>
      <c r="J555" s="25"/>
      <c r="K555" s="25"/>
      <c r="L555" s="25"/>
      <c r="M555" s="26"/>
      <c r="N555" s="26"/>
      <c r="O555" s="27"/>
    </row>
    <row r="556" s="17" customFormat="1" spans="1:15">
      <c r="A556" s="18"/>
      <c r="B556" s="19"/>
      <c r="C556" s="20"/>
      <c r="D556" s="20"/>
      <c r="E556" s="21"/>
      <c r="F556" s="22"/>
      <c r="G556" s="22"/>
      <c r="H556" s="23"/>
      <c r="I556" s="24"/>
      <c r="J556" s="25"/>
      <c r="K556" s="25"/>
      <c r="L556" s="25"/>
      <c r="M556" s="26"/>
      <c r="N556" s="26"/>
      <c r="O556" s="27"/>
    </row>
    <row r="557" s="17" customFormat="1" spans="1:15">
      <c r="A557" s="18"/>
      <c r="B557" s="19"/>
      <c r="C557" s="20"/>
      <c r="D557" s="20"/>
      <c r="E557" s="21"/>
      <c r="F557" s="22"/>
      <c r="G557" s="22"/>
      <c r="H557" s="23"/>
      <c r="I557" s="24"/>
      <c r="J557" s="25"/>
      <c r="K557" s="25"/>
      <c r="L557" s="25"/>
      <c r="M557" s="26"/>
      <c r="N557" s="26"/>
      <c r="O557" s="27"/>
    </row>
    <row r="558" s="17" customFormat="1" spans="1:15">
      <c r="A558" s="18"/>
      <c r="B558" s="19"/>
      <c r="C558" s="20"/>
      <c r="D558" s="20"/>
      <c r="E558" s="21"/>
      <c r="F558" s="22"/>
      <c r="G558" s="22"/>
      <c r="H558" s="23"/>
      <c r="I558" s="24"/>
      <c r="J558" s="25"/>
      <c r="K558" s="25"/>
      <c r="L558" s="25"/>
      <c r="M558" s="26"/>
      <c r="N558" s="26"/>
      <c r="O558" s="27"/>
    </row>
    <row r="559" s="17" customFormat="1" spans="1:15">
      <c r="A559" s="18"/>
      <c r="B559" s="19"/>
      <c r="C559" s="20"/>
      <c r="D559" s="20"/>
      <c r="E559" s="21"/>
      <c r="F559" s="22"/>
      <c r="G559" s="22"/>
      <c r="H559" s="23"/>
      <c r="I559" s="24"/>
      <c r="J559" s="25"/>
      <c r="K559" s="25"/>
      <c r="L559" s="25"/>
      <c r="M559" s="26"/>
      <c r="N559" s="26"/>
      <c r="O559" s="27"/>
    </row>
    <row r="560" s="17" customFormat="1" spans="1:15">
      <c r="A560" s="18"/>
      <c r="B560" s="19"/>
      <c r="C560" s="20"/>
      <c r="D560" s="20"/>
      <c r="E560" s="21"/>
      <c r="F560" s="22"/>
      <c r="G560" s="22"/>
      <c r="H560" s="23"/>
      <c r="I560" s="24"/>
      <c r="J560" s="25"/>
      <c r="K560" s="25"/>
      <c r="L560" s="25"/>
      <c r="M560" s="26"/>
      <c r="N560" s="26"/>
      <c r="O560" s="27"/>
    </row>
    <row r="561" s="17" customFormat="1" spans="1:15">
      <c r="A561" s="18"/>
      <c r="B561" s="19"/>
      <c r="C561" s="20"/>
      <c r="D561" s="20"/>
      <c r="E561" s="21"/>
      <c r="F561" s="22"/>
      <c r="G561" s="22"/>
      <c r="H561" s="23"/>
      <c r="I561" s="24"/>
      <c r="J561" s="25"/>
      <c r="K561" s="25"/>
      <c r="L561" s="25"/>
      <c r="M561" s="26"/>
      <c r="N561" s="26"/>
      <c r="O561" s="27"/>
    </row>
    <row r="562" s="17" customFormat="1" spans="1:15">
      <c r="A562" s="18"/>
      <c r="B562" s="19"/>
      <c r="C562" s="20"/>
      <c r="D562" s="20"/>
      <c r="E562" s="21"/>
      <c r="F562" s="22"/>
      <c r="G562" s="22"/>
      <c r="H562" s="23"/>
      <c r="I562" s="24"/>
      <c r="J562" s="25"/>
      <c r="K562" s="25"/>
      <c r="L562" s="25"/>
      <c r="M562" s="26"/>
      <c r="N562" s="26"/>
      <c r="O562" s="27"/>
    </row>
    <row r="563" s="17" customFormat="1" spans="1:15">
      <c r="A563" s="18"/>
      <c r="B563" s="19"/>
      <c r="C563" s="20"/>
      <c r="D563" s="20"/>
      <c r="E563" s="21"/>
      <c r="F563" s="22"/>
      <c r="G563" s="22"/>
      <c r="H563" s="23"/>
      <c r="I563" s="24"/>
      <c r="J563" s="25"/>
      <c r="K563" s="25"/>
      <c r="L563" s="25"/>
      <c r="M563" s="26"/>
      <c r="N563" s="26"/>
      <c r="O563" s="27"/>
    </row>
    <row r="564" s="17" customFormat="1" spans="1:15">
      <c r="A564" s="18"/>
      <c r="B564" s="19"/>
      <c r="C564" s="20"/>
      <c r="D564" s="20"/>
      <c r="E564" s="21"/>
      <c r="F564" s="22"/>
      <c r="G564" s="22"/>
      <c r="H564" s="23"/>
      <c r="I564" s="24"/>
      <c r="J564" s="25"/>
      <c r="K564" s="25"/>
      <c r="L564" s="25"/>
      <c r="M564" s="26"/>
      <c r="N564" s="26"/>
      <c r="O564" s="27"/>
    </row>
    <row r="565" s="17" customFormat="1" spans="1:15">
      <c r="A565" s="18"/>
      <c r="B565" s="19"/>
      <c r="C565" s="20"/>
      <c r="D565" s="20"/>
      <c r="E565" s="21"/>
      <c r="F565" s="22"/>
      <c r="G565" s="22"/>
      <c r="H565" s="23"/>
      <c r="I565" s="24"/>
      <c r="J565" s="25"/>
      <c r="K565" s="25"/>
      <c r="L565" s="25"/>
      <c r="M565" s="26"/>
      <c r="N565" s="26"/>
      <c r="O565" s="27"/>
    </row>
    <row r="566" s="17" customFormat="1" spans="1:15">
      <c r="A566" s="18"/>
      <c r="B566" s="19"/>
      <c r="C566" s="20"/>
      <c r="D566" s="20"/>
      <c r="E566" s="21"/>
      <c r="F566" s="22"/>
      <c r="G566" s="22"/>
      <c r="H566" s="23"/>
      <c r="I566" s="24"/>
      <c r="J566" s="25"/>
      <c r="K566" s="25"/>
      <c r="L566" s="25"/>
      <c r="M566" s="26"/>
      <c r="N566" s="26"/>
      <c r="O566" s="27"/>
    </row>
    <row r="567" s="17" customFormat="1" spans="1:15">
      <c r="A567" s="18"/>
      <c r="B567" s="19"/>
      <c r="C567" s="20"/>
      <c r="D567" s="20"/>
      <c r="E567" s="21"/>
      <c r="F567" s="22"/>
      <c r="G567" s="22"/>
      <c r="H567" s="23"/>
      <c r="I567" s="24"/>
      <c r="J567" s="25"/>
      <c r="K567" s="25"/>
      <c r="L567" s="25"/>
      <c r="M567" s="26"/>
      <c r="N567" s="26"/>
      <c r="O567" s="27"/>
    </row>
    <row r="568" s="17" customFormat="1" spans="1:15">
      <c r="A568" s="18"/>
      <c r="B568" s="19"/>
      <c r="C568" s="20"/>
      <c r="D568" s="20"/>
      <c r="E568" s="21"/>
      <c r="F568" s="22"/>
      <c r="G568" s="22"/>
      <c r="H568" s="23"/>
      <c r="I568" s="24"/>
      <c r="J568" s="25"/>
      <c r="K568" s="25"/>
      <c r="L568" s="25"/>
      <c r="M568" s="26"/>
      <c r="N568" s="26"/>
      <c r="O568" s="27"/>
    </row>
    <row r="569" s="17" customFormat="1" spans="1:15">
      <c r="A569" s="18"/>
      <c r="B569" s="19"/>
      <c r="C569" s="20"/>
      <c r="D569" s="20"/>
      <c r="E569" s="21"/>
      <c r="F569" s="22"/>
      <c r="G569" s="22"/>
      <c r="H569" s="23"/>
      <c r="I569" s="24"/>
      <c r="J569" s="25"/>
      <c r="K569" s="25"/>
      <c r="L569" s="25"/>
      <c r="M569" s="26"/>
      <c r="N569" s="26"/>
      <c r="O569" s="27"/>
    </row>
    <row r="570" s="17" customFormat="1" spans="1:15">
      <c r="A570" s="18"/>
      <c r="B570" s="19"/>
      <c r="C570" s="20"/>
      <c r="D570" s="20"/>
      <c r="E570" s="21"/>
      <c r="F570" s="22"/>
      <c r="G570" s="22"/>
      <c r="H570" s="23"/>
      <c r="I570" s="24"/>
      <c r="J570" s="25"/>
      <c r="K570" s="25"/>
      <c r="L570" s="25"/>
      <c r="M570" s="26"/>
      <c r="N570" s="26"/>
      <c r="O570" s="27"/>
    </row>
    <row r="571" s="17" customFormat="1" spans="1:15">
      <c r="A571" s="18"/>
      <c r="B571" s="19"/>
      <c r="C571" s="20"/>
      <c r="D571" s="20"/>
      <c r="E571" s="21"/>
      <c r="F571" s="22"/>
      <c r="G571" s="22"/>
      <c r="H571" s="23"/>
      <c r="I571" s="24"/>
      <c r="J571" s="25"/>
      <c r="K571" s="25"/>
      <c r="L571" s="25"/>
      <c r="M571" s="26"/>
      <c r="N571" s="26"/>
      <c r="O571" s="27"/>
    </row>
    <row r="572" s="17" customFormat="1" spans="1:15">
      <c r="A572" s="18"/>
      <c r="B572" s="19"/>
      <c r="C572" s="20"/>
      <c r="D572" s="20"/>
      <c r="E572" s="21"/>
      <c r="F572" s="22"/>
      <c r="G572" s="22"/>
      <c r="H572" s="23"/>
      <c r="I572" s="24"/>
      <c r="J572" s="25"/>
      <c r="K572" s="25"/>
      <c r="L572" s="25"/>
      <c r="M572" s="26"/>
      <c r="N572" s="26"/>
      <c r="O572" s="27"/>
    </row>
    <row r="573" s="17" customFormat="1" spans="1:15">
      <c r="A573" s="18"/>
      <c r="B573" s="19"/>
      <c r="C573" s="20"/>
      <c r="D573" s="20"/>
      <c r="E573" s="21"/>
      <c r="F573" s="22"/>
      <c r="G573" s="22"/>
      <c r="H573" s="23"/>
      <c r="I573" s="24"/>
      <c r="J573" s="25"/>
      <c r="K573" s="25"/>
      <c r="L573" s="25"/>
      <c r="M573" s="26"/>
      <c r="N573" s="26"/>
      <c r="O573" s="27"/>
    </row>
    <row r="574" s="17" customFormat="1" spans="1:15">
      <c r="A574" s="18"/>
      <c r="B574" s="19"/>
      <c r="C574" s="20"/>
      <c r="D574" s="20"/>
      <c r="E574" s="21"/>
      <c r="F574" s="22"/>
      <c r="G574" s="22"/>
      <c r="H574" s="23"/>
      <c r="I574" s="24"/>
      <c r="J574" s="25"/>
      <c r="K574" s="25"/>
      <c r="L574" s="25"/>
      <c r="M574" s="26"/>
      <c r="N574" s="26"/>
      <c r="O574" s="27"/>
    </row>
    <row r="575" s="17" customFormat="1" spans="1:15">
      <c r="A575" s="18"/>
      <c r="B575" s="19"/>
      <c r="C575" s="20"/>
      <c r="D575" s="20"/>
      <c r="E575" s="21"/>
      <c r="F575" s="22"/>
      <c r="G575" s="22"/>
      <c r="H575" s="23"/>
      <c r="I575" s="24"/>
      <c r="J575" s="25"/>
      <c r="K575" s="25"/>
      <c r="L575" s="25"/>
      <c r="M575" s="26"/>
      <c r="N575" s="26"/>
      <c r="O575" s="27"/>
    </row>
    <row r="576" s="17" customFormat="1" spans="1:15">
      <c r="A576" s="18"/>
      <c r="B576" s="19"/>
      <c r="C576" s="20"/>
      <c r="D576" s="20"/>
      <c r="E576" s="21"/>
      <c r="F576" s="22"/>
      <c r="G576" s="22"/>
      <c r="H576" s="23"/>
      <c r="I576" s="24"/>
      <c r="J576" s="25"/>
      <c r="K576" s="25"/>
      <c r="L576" s="25"/>
      <c r="M576" s="26"/>
      <c r="N576" s="26"/>
      <c r="O576" s="27"/>
    </row>
    <row r="577" s="17" customFormat="1" spans="1:15">
      <c r="A577" s="18"/>
      <c r="B577" s="19"/>
      <c r="C577" s="20"/>
      <c r="D577" s="20"/>
      <c r="E577" s="21"/>
      <c r="F577" s="22"/>
      <c r="G577" s="22"/>
      <c r="H577" s="23"/>
      <c r="I577" s="24"/>
      <c r="J577" s="25"/>
      <c r="K577" s="25"/>
      <c r="L577" s="25"/>
      <c r="M577" s="26"/>
      <c r="N577" s="26"/>
      <c r="O577" s="27"/>
    </row>
    <row r="578" s="17" customFormat="1" spans="1:15">
      <c r="A578" s="18"/>
      <c r="B578" s="19"/>
      <c r="C578" s="20"/>
      <c r="D578" s="20"/>
      <c r="E578" s="21"/>
      <c r="F578" s="22"/>
      <c r="G578" s="22"/>
      <c r="H578" s="23"/>
      <c r="I578" s="24"/>
      <c r="J578" s="25"/>
      <c r="K578" s="25"/>
      <c r="L578" s="25"/>
      <c r="M578" s="26"/>
      <c r="N578" s="26"/>
      <c r="O578" s="27"/>
    </row>
    <row r="579" s="17" customFormat="1" spans="1:15">
      <c r="A579" s="18"/>
      <c r="B579" s="19"/>
      <c r="C579" s="20"/>
      <c r="D579" s="20"/>
      <c r="E579" s="21"/>
      <c r="F579" s="22"/>
      <c r="G579" s="22"/>
      <c r="H579" s="23"/>
      <c r="I579" s="24"/>
      <c r="J579" s="25"/>
      <c r="K579" s="25"/>
      <c r="L579" s="25"/>
      <c r="M579" s="26"/>
      <c r="N579" s="26"/>
      <c r="O579" s="27"/>
    </row>
    <row r="580" s="17" customFormat="1" spans="1:15">
      <c r="A580" s="18"/>
      <c r="B580" s="19"/>
      <c r="C580" s="20"/>
      <c r="D580" s="20"/>
      <c r="E580" s="21"/>
      <c r="F580" s="22"/>
      <c r="G580" s="22"/>
      <c r="H580" s="23"/>
      <c r="I580" s="24"/>
      <c r="J580" s="25"/>
      <c r="K580" s="25"/>
      <c r="L580" s="25"/>
      <c r="M580" s="26"/>
      <c r="N580" s="26"/>
      <c r="O580" s="27"/>
    </row>
    <row r="581" s="17" customFormat="1" spans="1:15">
      <c r="A581" s="18"/>
      <c r="B581" s="19"/>
      <c r="C581" s="20"/>
      <c r="D581" s="20"/>
      <c r="E581" s="21"/>
      <c r="F581" s="22"/>
      <c r="G581" s="22"/>
      <c r="H581" s="23"/>
      <c r="I581" s="24"/>
      <c r="J581" s="25"/>
      <c r="K581" s="25"/>
      <c r="L581" s="25"/>
      <c r="M581" s="26"/>
      <c r="N581" s="26"/>
      <c r="O581" s="27"/>
    </row>
    <row r="582" s="17" customFormat="1" spans="1:15">
      <c r="A582" s="18"/>
      <c r="B582" s="19"/>
      <c r="C582" s="20"/>
      <c r="D582" s="20"/>
      <c r="E582" s="21"/>
      <c r="F582" s="22"/>
      <c r="G582" s="22"/>
      <c r="H582" s="23"/>
      <c r="I582" s="24"/>
      <c r="J582" s="25"/>
      <c r="K582" s="25"/>
      <c r="L582" s="25"/>
      <c r="M582" s="26"/>
      <c r="N582" s="26"/>
      <c r="O582" s="27"/>
    </row>
    <row r="583" s="17" customFormat="1" spans="1:15">
      <c r="A583" s="18"/>
      <c r="B583" s="19"/>
      <c r="C583" s="20"/>
      <c r="D583" s="20"/>
      <c r="E583" s="21"/>
      <c r="F583" s="22"/>
      <c r="G583" s="22"/>
      <c r="H583" s="23"/>
      <c r="I583" s="24"/>
      <c r="J583" s="25"/>
      <c r="K583" s="25"/>
      <c r="L583" s="25"/>
      <c r="M583" s="26"/>
      <c r="N583" s="26"/>
      <c r="O583" s="27"/>
    </row>
    <row r="584" s="17" customFormat="1" spans="1:15">
      <c r="A584" s="18"/>
      <c r="B584" s="19"/>
      <c r="C584" s="20"/>
      <c r="D584" s="20"/>
      <c r="E584" s="21"/>
      <c r="F584" s="22"/>
      <c r="G584" s="22"/>
      <c r="H584" s="23"/>
      <c r="I584" s="24"/>
      <c r="J584" s="25"/>
      <c r="K584" s="25"/>
      <c r="L584" s="25"/>
      <c r="M584" s="26"/>
      <c r="N584" s="26"/>
      <c r="O584" s="27"/>
    </row>
    <row r="585" s="17" customFormat="1" spans="1:15">
      <c r="A585" s="18"/>
      <c r="B585" s="19"/>
      <c r="C585" s="20"/>
      <c r="D585" s="20"/>
      <c r="E585" s="21"/>
      <c r="F585" s="22"/>
      <c r="G585" s="22"/>
      <c r="H585" s="23"/>
      <c r="I585" s="24"/>
      <c r="J585" s="25"/>
      <c r="K585" s="25"/>
      <c r="L585" s="25"/>
      <c r="M585" s="26"/>
      <c r="N585" s="26"/>
      <c r="O585" s="27"/>
    </row>
    <row r="586" s="17" customFormat="1" spans="1:15">
      <c r="A586" s="18"/>
      <c r="B586" s="19"/>
      <c r="C586" s="20"/>
      <c r="D586" s="20"/>
      <c r="E586" s="21"/>
      <c r="F586" s="22"/>
      <c r="G586" s="22"/>
      <c r="H586" s="23"/>
      <c r="I586" s="24"/>
      <c r="J586" s="25"/>
      <c r="K586" s="25"/>
      <c r="L586" s="25"/>
      <c r="M586" s="26"/>
      <c r="N586" s="26"/>
      <c r="O586" s="27"/>
    </row>
    <row r="587" s="17" customFormat="1" spans="1:15">
      <c r="A587" s="18"/>
      <c r="B587" s="19"/>
      <c r="C587" s="20"/>
      <c r="D587" s="20"/>
      <c r="E587" s="21"/>
      <c r="F587" s="22"/>
      <c r="G587" s="22"/>
      <c r="H587" s="23"/>
      <c r="I587" s="24"/>
      <c r="J587" s="25"/>
      <c r="K587" s="25"/>
      <c r="L587" s="25"/>
      <c r="M587" s="26"/>
      <c r="N587" s="26"/>
      <c r="O587" s="27"/>
    </row>
    <row r="588" s="17" customFormat="1" spans="1:15">
      <c r="A588" s="18"/>
      <c r="B588" s="19"/>
      <c r="C588" s="20"/>
      <c r="D588" s="20"/>
      <c r="E588" s="21"/>
      <c r="F588" s="22"/>
      <c r="G588" s="22"/>
      <c r="H588" s="23"/>
      <c r="I588" s="24"/>
      <c r="J588" s="25"/>
      <c r="K588" s="25"/>
      <c r="L588" s="25"/>
      <c r="M588" s="26"/>
      <c r="N588" s="26"/>
      <c r="O588" s="27"/>
    </row>
    <row r="589" s="17" customFormat="1" spans="1:15">
      <c r="A589" s="18"/>
      <c r="B589" s="19"/>
      <c r="C589" s="20"/>
      <c r="D589" s="20"/>
      <c r="E589" s="21"/>
      <c r="F589" s="22"/>
      <c r="G589" s="22"/>
      <c r="H589" s="23"/>
      <c r="I589" s="24"/>
      <c r="J589" s="25"/>
      <c r="K589" s="25"/>
      <c r="L589" s="25"/>
      <c r="M589" s="26"/>
      <c r="N589" s="26"/>
      <c r="O589" s="27"/>
    </row>
    <row r="590" s="17" customFormat="1" spans="1:15">
      <c r="A590" s="18"/>
      <c r="B590" s="19"/>
      <c r="C590" s="20"/>
      <c r="D590" s="20"/>
      <c r="E590" s="21"/>
      <c r="F590" s="22"/>
      <c r="G590" s="22"/>
      <c r="H590" s="23"/>
      <c r="I590" s="24"/>
      <c r="J590" s="25"/>
      <c r="K590" s="25"/>
      <c r="L590" s="25"/>
      <c r="M590" s="26"/>
      <c r="N590" s="26"/>
      <c r="O590" s="27"/>
    </row>
    <row r="591" s="17" customFormat="1" spans="1:15">
      <c r="A591" s="18"/>
      <c r="B591" s="19"/>
      <c r="C591" s="20"/>
      <c r="D591" s="20"/>
      <c r="E591" s="21"/>
      <c r="F591" s="22"/>
      <c r="G591" s="22"/>
      <c r="H591" s="23"/>
      <c r="I591" s="24"/>
      <c r="J591" s="25"/>
      <c r="K591" s="25"/>
      <c r="L591" s="25"/>
      <c r="M591" s="26"/>
      <c r="N591" s="26"/>
      <c r="O591" s="27"/>
    </row>
    <row r="592" s="17" customFormat="1" spans="1:15">
      <c r="A592" s="18"/>
      <c r="B592" s="19"/>
      <c r="C592" s="20"/>
      <c r="D592" s="20"/>
      <c r="E592" s="21"/>
      <c r="F592" s="22"/>
      <c r="G592" s="22"/>
      <c r="H592" s="23"/>
      <c r="I592" s="24"/>
      <c r="J592" s="25"/>
      <c r="K592" s="25"/>
      <c r="L592" s="25"/>
      <c r="M592" s="26"/>
      <c r="N592" s="26"/>
      <c r="O592" s="27"/>
    </row>
    <row r="593" s="17" customFormat="1" spans="1:15">
      <c r="A593" s="18"/>
      <c r="B593" s="19"/>
      <c r="C593" s="20"/>
      <c r="D593" s="20"/>
      <c r="E593" s="21"/>
      <c r="F593" s="22"/>
      <c r="G593" s="22"/>
      <c r="H593" s="23"/>
      <c r="I593" s="24"/>
      <c r="J593" s="25"/>
      <c r="K593" s="25"/>
      <c r="L593" s="25"/>
      <c r="M593" s="26"/>
      <c r="N593" s="26"/>
      <c r="O593" s="27"/>
    </row>
    <row r="594" s="17" customFormat="1" spans="1:15">
      <c r="A594" s="18"/>
      <c r="B594" s="19"/>
      <c r="C594" s="20"/>
      <c r="D594" s="20"/>
      <c r="E594" s="21"/>
      <c r="F594" s="22"/>
      <c r="G594" s="22"/>
      <c r="H594" s="23"/>
      <c r="I594" s="24"/>
      <c r="J594" s="25"/>
      <c r="K594" s="25"/>
      <c r="L594" s="25"/>
      <c r="M594" s="26"/>
      <c r="N594" s="26"/>
      <c r="O594" s="27"/>
    </row>
    <row r="595" s="17" customFormat="1" spans="1:15">
      <c r="A595" s="18"/>
      <c r="B595" s="19"/>
      <c r="C595" s="20"/>
      <c r="D595" s="20"/>
      <c r="E595" s="21"/>
      <c r="F595" s="22"/>
      <c r="G595" s="22"/>
      <c r="H595" s="23"/>
      <c r="I595" s="24"/>
      <c r="J595" s="25"/>
      <c r="K595" s="25"/>
      <c r="L595" s="25"/>
      <c r="M595" s="26"/>
      <c r="N595" s="26"/>
      <c r="O595" s="27"/>
    </row>
    <row r="596" s="17" customFormat="1" spans="1:15">
      <c r="A596" s="18"/>
      <c r="B596" s="19"/>
      <c r="C596" s="20"/>
      <c r="D596" s="20"/>
      <c r="E596" s="21"/>
      <c r="F596" s="22"/>
      <c r="G596" s="22"/>
      <c r="H596" s="23"/>
      <c r="I596" s="24"/>
      <c r="J596" s="25"/>
      <c r="K596" s="25"/>
      <c r="L596" s="25"/>
      <c r="M596" s="26"/>
      <c r="N596" s="26"/>
      <c r="O596" s="27"/>
    </row>
    <row r="597" s="17" customFormat="1" spans="1:15">
      <c r="A597" s="18"/>
      <c r="B597" s="19"/>
      <c r="C597" s="20"/>
      <c r="D597" s="20"/>
      <c r="E597" s="21"/>
      <c r="F597" s="22"/>
      <c r="G597" s="22"/>
      <c r="H597" s="23"/>
      <c r="I597" s="24"/>
      <c r="J597" s="25"/>
      <c r="K597" s="25"/>
      <c r="L597" s="25"/>
      <c r="M597" s="26"/>
      <c r="N597" s="26"/>
      <c r="O597" s="27"/>
    </row>
    <row r="598" s="17" customFormat="1" spans="1:15">
      <c r="A598" s="18"/>
      <c r="B598" s="19"/>
      <c r="C598" s="20"/>
      <c r="D598" s="20"/>
      <c r="E598" s="21"/>
      <c r="F598" s="22"/>
      <c r="G598" s="22"/>
      <c r="H598" s="23"/>
      <c r="I598" s="24"/>
      <c r="J598" s="25"/>
      <c r="K598" s="25"/>
      <c r="L598" s="25"/>
      <c r="M598" s="26"/>
      <c r="N598" s="26"/>
      <c r="O598" s="27"/>
    </row>
    <row r="599" s="17" customFormat="1" spans="1:15">
      <c r="A599" s="18"/>
      <c r="B599" s="19"/>
      <c r="C599" s="20"/>
      <c r="D599" s="20"/>
      <c r="E599" s="21"/>
      <c r="F599" s="22"/>
      <c r="G599" s="22"/>
      <c r="H599" s="23"/>
      <c r="I599" s="24"/>
      <c r="J599" s="25"/>
      <c r="K599" s="25"/>
      <c r="L599" s="25"/>
      <c r="M599" s="26"/>
      <c r="N599" s="26"/>
      <c r="O599" s="27"/>
    </row>
    <row r="600" s="17" customFormat="1" spans="1:15">
      <c r="A600" s="18"/>
      <c r="B600" s="19"/>
      <c r="C600" s="20"/>
      <c r="D600" s="20"/>
      <c r="E600" s="21"/>
      <c r="F600" s="22"/>
      <c r="G600" s="22"/>
      <c r="H600" s="23"/>
      <c r="I600" s="24"/>
      <c r="J600" s="25"/>
      <c r="K600" s="25"/>
      <c r="L600" s="25"/>
      <c r="M600" s="26"/>
      <c r="N600" s="26"/>
      <c r="O600" s="27"/>
    </row>
    <row r="601" s="17" customFormat="1" spans="1:15">
      <c r="A601" s="18"/>
      <c r="B601" s="19"/>
      <c r="C601" s="20"/>
      <c r="D601" s="20"/>
      <c r="E601" s="21"/>
      <c r="F601" s="22"/>
      <c r="G601" s="22"/>
      <c r="H601" s="23"/>
      <c r="I601" s="24"/>
      <c r="J601" s="25"/>
      <c r="K601" s="25"/>
      <c r="L601" s="25"/>
      <c r="M601" s="26"/>
      <c r="N601" s="26"/>
      <c r="O601" s="27"/>
    </row>
    <row r="602" s="17" customFormat="1" spans="1:15">
      <c r="A602" s="18"/>
      <c r="B602" s="19"/>
      <c r="C602" s="20"/>
      <c r="D602" s="20"/>
      <c r="E602" s="21"/>
      <c r="F602" s="22"/>
      <c r="G602" s="22"/>
      <c r="H602" s="23"/>
      <c r="I602" s="24"/>
      <c r="J602" s="25"/>
      <c r="K602" s="25"/>
      <c r="L602" s="25"/>
      <c r="M602" s="26"/>
      <c r="N602" s="26"/>
      <c r="O602" s="27"/>
    </row>
    <row r="603" s="17" customFormat="1" spans="1:15">
      <c r="A603" s="18"/>
      <c r="B603" s="19"/>
      <c r="C603" s="20"/>
      <c r="D603" s="20"/>
      <c r="E603" s="21"/>
      <c r="F603" s="22"/>
      <c r="G603" s="22"/>
      <c r="H603" s="23"/>
      <c r="I603" s="24"/>
      <c r="J603" s="25"/>
      <c r="K603" s="25"/>
      <c r="L603" s="25"/>
      <c r="M603" s="26"/>
      <c r="N603" s="26"/>
      <c r="O603" s="27"/>
    </row>
    <row r="604" s="17" customFormat="1" spans="1:15">
      <c r="A604" s="18"/>
      <c r="B604" s="19"/>
      <c r="C604" s="20"/>
      <c r="D604" s="20"/>
      <c r="E604" s="21"/>
      <c r="F604" s="22"/>
      <c r="G604" s="22"/>
      <c r="H604" s="23"/>
      <c r="I604" s="24"/>
      <c r="J604" s="25"/>
      <c r="K604" s="25"/>
      <c r="L604" s="25"/>
      <c r="M604" s="26"/>
      <c r="N604" s="26"/>
      <c r="O604" s="27"/>
    </row>
    <row r="605" s="17" customFormat="1" spans="1:15">
      <c r="A605" s="18"/>
      <c r="B605" s="19"/>
      <c r="C605" s="20"/>
      <c r="D605" s="20"/>
      <c r="E605" s="21"/>
      <c r="F605" s="22"/>
      <c r="G605" s="22"/>
      <c r="H605" s="23"/>
      <c r="I605" s="24"/>
      <c r="J605" s="25"/>
      <c r="K605" s="25"/>
      <c r="L605" s="25"/>
      <c r="M605" s="26"/>
      <c r="N605" s="26"/>
      <c r="O605" s="27"/>
    </row>
    <row r="606" s="17" customFormat="1" spans="1:15">
      <c r="A606" s="18"/>
      <c r="B606" s="19"/>
      <c r="C606" s="20"/>
      <c r="D606" s="20"/>
      <c r="E606" s="21"/>
      <c r="F606" s="22"/>
      <c r="G606" s="22"/>
      <c r="H606" s="23"/>
      <c r="I606" s="24"/>
      <c r="J606" s="25"/>
      <c r="K606" s="25"/>
      <c r="L606" s="25"/>
      <c r="M606" s="26"/>
      <c r="N606" s="26"/>
      <c r="O606" s="27"/>
    </row>
    <row r="607" s="17" customFormat="1" spans="1:15">
      <c r="A607" s="18"/>
      <c r="B607" s="19"/>
      <c r="C607" s="20"/>
      <c r="D607" s="20"/>
      <c r="E607" s="21"/>
      <c r="F607" s="22"/>
      <c r="G607" s="22"/>
      <c r="H607" s="23"/>
      <c r="I607" s="24"/>
      <c r="J607" s="25"/>
      <c r="K607" s="25"/>
      <c r="L607" s="25"/>
      <c r="M607" s="26"/>
      <c r="N607" s="26"/>
      <c r="O607" s="27"/>
    </row>
    <row r="608" s="17" customFormat="1" spans="1:15">
      <c r="A608" s="18"/>
      <c r="B608" s="19"/>
      <c r="C608" s="20"/>
      <c r="D608" s="20"/>
      <c r="E608" s="21"/>
      <c r="F608" s="22"/>
      <c r="G608" s="22"/>
      <c r="H608" s="23"/>
      <c r="I608" s="24"/>
      <c r="J608" s="25"/>
      <c r="K608" s="25"/>
      <c r="L608" s="25"/>
      <c r="M608" s="26"/>
      <c r="N608" s="26"/>
      <c r="O608" s="27"/>
    </row>
    <row r="609" s="17" customFormat="1" spans="1:15">
      <c r="A609" s="18"/>
      <c r="B609" s="19"/>
      <c r="C609" s="20"/>
      <c r="D609" s="20"/>
      <c r="E609" s="21"/>
      <c r="F609" s="22"/>
      <c r="G609" s="22"/>
      <c r="H609" s="23"/>
      <c r="I609" s="24"/>
      <c r="J609" s="25"/>
      <c r="K609" s="25"/>
      <c r="L609" s="25"/>
      <c r="M609" s="26"/>
      <c r="N609" s="26"/>
      <c r="O609" s="27"/>
    </row>
    <row r="610" s="17" customFormat="1" spans="1:15">
      <c r="A610" s="18"/>
      <c r="B610" s="19"/>
      <c r="C610" s="20"/>
      <c r="D610" s="20"/>
      <c r="E610" s="21"/>
      <c r="F610" s="22"/>
      <c r="G610" s="22"/>
      <c r="H610" s="23"/>
      <c r="I610" s="24"/>
      <c r="J610" s="25"/>
      <c r="K610" s="25"/>
      <c r="L610" s="25"/>
      <c r="M610" s="26"/>
      <c r="N610" s="26"/>
      <c r="O610" s="27"/>
    </row>
    <row r="611" s="17" customFormat="1" spans="1:15">
      <c r="A611" s="18"/>
      <c r="B611" s="19"/>
      <c r="C611" s="20"/>
      <c r="D611" s="20"/>
      <c r="E611" s="21"/>
      <c r="F611" s="22"/>
      <c r="G611" s="22"/>
      <c r="H611" s="23"/>
      <c r="I611" s="24"/>
      <c r="J611" s="25"/>
      <c r="K611" s="25"/>
      <c r="L611" s="25"/>
      <c r="M611" s="26"/>
      <c r="N611" s="26"/>
      <c r="O611" s="27"/>
    </row>
    <row r="612" s="17" customFormat="1" spans="1:15">
      <c r="A612" s="18"/>
      <c r="B612" s="19"/>
      <c r="C612" s="20"/>
      <c r="D612" s="20"/>
      <c r="E612" s="21"/>
      <c r="F612" s="22"/>
      <c r="G612" s="22"/>
      <c r="H612" s="23"/>
      <c r="I612" s="24"/>
      <c r="J612" s="25"/>
      <c r="K612" s="25"/>
      <c r="L612" s="25"/>
      <c r="M612" s="26"/>
      <c r="N612" s="26"/>
      <c r="O612" s="27"/>
    </row>
    <row r="613" s="17" customFormat="1" spans="1:15">
      <c r="A613" s="18"/>
      <c r="B613" s="19"/>
      <c r="C613" s="20"/>
      <c r="D613" s="20"/>
      <c r="E613" s="21"/>
      <c r="F613" s="22"/>
      <c r="G613" s="22"/>
      <c r="H613" s="23"/>
      <c r="I613" s="24"/>
      <c r="J613" s="25"/>
      <c r="K613" s="25"/>
      <c r="L613" s="25"/>
      <c r="M613" s="26"/>
      <c r="N613" s="26"/>
      <c r="O613" s="27"/>
    </row>
    <row r="614" s="17" customFormat="1" spans="1:15">
      <c r="A614" s="18"/>
      <c r="B614" s="19"/>
      <c r="C614" s="20"/>
      <c r="D614" s="20"/>
      <c r="E614" s="21"/>
      <c r="F614" s="22"/>
      <c r="G614" s="22"/>
      <c r="H614" s="23"/>
      <c r="I614" s="24"/>
      <c r="J614" s="25"/>
      <c r="K614" s="25"/>
      <c r="L614" s="25"/>
      <c r="M614" s="26"/>
      <c r="N614" s="26"/>
      <c r="O614" s="27"/>
    </row>
    <row r="615" s="17" customFormat="1" spans="1:15">
      <c r="A615" s="18"/>
      <c r="B615" s="19"/>
      <c r="C615" s="20"/>
      <c r="D615" s="20"/>
      <c r="E615" s="21"/>
      <c r="F615" s="22"/>
      <c r="G615" s="22"/>
      <c r="H615" s="23"/>
      <c r="I615" s="24"/>
      <c r="J615" s="25"/>
      <c r="K615" s="25"/>
      <c r="L615" s="25"/>
      <c r="M615" s="26"/>
      <c r="N615" s="26"/>
      <c r="O615" s="27"/>
    </row>
    <row r="616" s="17" customFormat="1" spans="1:15">
      <c r="A616" s="18"/>
      <c r="B616" s="19"/>
      <c r="C616" s="20"/>
      <c r="D616" s="20"/>
      <c r="E616" s="21"/>
      <c r="F616" s="22"/>
      <c r="G616" s="22"/>
      <c r="H616" s="23"/>
      <c r="I616" s="24"/>
      <c r="J616" s="25"/>
      <c r="K616" s="25"/>
      <c r="L616" s="25"/>
      <c r="M616" s="26"/>
      <c r="N616" s="26"/>
      <c r="O616" s="27"/>
    </row>
    <row r="617" s="17" customFormat="1" spans="1:15">
      <c r="A617" s="18"/>
      <c r="B617" s="19"/>
      <c r="C617" s="20"/>
      <c r="D617" s="20"/>
      <c r="E617" s="21"/>
      <c r="F617" s="22"/>
      <c r="G617" s="22"/>
      <c r="H617" s="23"/>
      <c r="I617" s="24"/>
      <c r="J617" s="25"/>
      <c r="K617" s="25"/>
      <c r="L617" s="25"/>
      <c r="M617" s="26"/>
      <c r="N617" s="26"/>
      <c r="O617" s="27"/>
    </row>
    <row r="618" s="17" customFormat="1" spans="1:15">
      <c r="A618" s="18"/>
      <c r="B618" s="19"/>
      <c r="C618" s="20"/>
      <c r="D618" s="20"/>
      <c r="E618" s="21"/>
      <c r="F618" s="22"/>
      <c r="G618" s="22"/>
      <c r="H618" s="23"/>
      <c r="I618" s="24"/>
      <c r="J618" s="25"/>
      <c r="K618" s="25"/>
      <c r="L618" s="25"/>
      <c r="M618" s="26"/>
      <c r="N618" s="26"/>
      <c r="O618" s="27"/>
    </row>
    <row r="619" s="17" customFormat="1" spans="1:15">
      <c r="A619" s="18"/>
      <c r="B619" s="19"/>
      <c r="C619" s="20"/>
      <c r="D619" s="20"/>
      <c r="E619" s="21"/>
      <c r="F619" s="22"/>
      <c r="G619" s="22"/>
      <c r="H619" s="23"/>
      <c r="I619" s="24"/>
      <c r="J619" s="25"/>
      <c r="K619" s="25"/>
      <c r="L619" s="25"/>
      <c r="M619" s="26"/>
      <c r="N619" s="26"/>
      <c r="O619" s="27"/>
    </row>
    <row r="620" s="17" customFormat="1" spans="1:15">
      <c r="A620" s="18"/>
      <c r="B620" s="19"/>
      <c r="C620" s="20"/>
      <c r="D620" s="20"/>
      <c r="E620" s="21"/>
      <c r="F620" s="22"/>
      <c r="G620" s="22"/>
      <c r="H620" s="23"/>
      <c r="I620" s="24"/>
      <c r="J620" s="25"/>
      <c r="K620" s="25"/>
      <c r="L620" s="25"/>
      <c r="M620" s="26"/>
      <c r="N620" s="26"/>
      <c r="O620" s="27"/>
    </row>
    <row r="621" s="17" customFormat="1" spans="1:15">
      <c r="A621" s="18"/>
      <c r="B621" s="19"/>
      <c r="C621" s="20"/>
      <c r="D621" s="20"/>
      <c r="E621" s="21"/>
      <c r="F621" s="22"/>
      <c r="G621" s="22"/>
      <c r="H621" s="23"/>
      <c r="I621" s="24"/>
      <c r="J621" s="25"/>
      <c r="K621" s="25"/>
      <c r="L621" s="25"/>
      <c r="M621" s="26"/>
      <c r="N621" s="26"/>
      <c r="O621" s="27"/>
    </row>
    <row r="622" s="17" customFormat="1" spans="1:15">
      <c r="A622" s="18"/>
      <c r="B622" s="19"/>
      <c r="C622" s="20"/>
      <c r="D622" s="20"/>
      <c r="E622" s="21"/>
      <c r="F622" s="22"/>
      <c r="G622" s="22"/>
      <c r="H622" s="23"/>
      <c r="I622" s="24"/>
      <c r="J622" s="25"/>
      <c r="K622" s="25"/>
      <c r="L622" s="25"/>
      <c r="M622" s="26"/>
      <c r="N622" s="26"/>
      <c r="O622" s="27"/>
    </row>
    <row r="623" s="17" customFormat="1" spans="1:15">
      <c r="A623" s="18"/>
      <c r="B623" s="19"/>
      <c r="C623" s="20"/>
      <c r="D623" s="20"/>
      <c r="E623" s="21"/>
      <c r="F623" s="22"/>
      <c r="G623" s="22"/>
      <c r="H623" s="23"/>
      <c r="I623" s="24"/>
      <c r="J623" s="25"/>
      <c r="K623" s="25"/>
      <c r="L623" s="25"/>
      <c r="M623" s="26"/>
      <c r="N623" s="26"/>
      <c r="O623" s="27"/>
    </row>
    <row r="624" s="17" customFormat="1" spans="1:15">
      <c r="A624" s="18"/>
      <c r="B624" s="19"/>
      <c r="C624" s="20"/>
      <c r="D624" s="20"/>
      <c r="E624" s="21"/>
      <c r="F624" s="22"/>
      <c r="G624" s="22"/>
      <c r="H624" s="23"/>
      <c r="I624" s="24"/>
      <c r="J624" s="25"/>
      <c r="K624" s="25"/>
      <c r="L624" s="25"/>
      <c r="M624" s="26"/>
      <c r="N624" s="26"/>
      <c r="O624" s="27"/>
    </row>
    <row r="625" s="17" customFormat="1" spans="1:15">
      <c r="A625" s="18"/>
      <c r="B625" s="19"/>
      <c r="C625" s="20"/>
      <c r="D625" s="20"/>
      <c r="E625" s="21"/>
      <c r="F625" s="22"/>
      <c r="G625" s="22"/>
      <c r="H625" s="23"/>
      <c r="I625" s="24"/>
      <c r="J625" s="25"/>
      <c r="K625" s="25"/>
      <c r="L625" s="25"/>
      <c r="M625" s="26"/>
      <c r="N625" s="26"/>
      <c r="O625" s="27"/>
    </row>
    <row r="626" s="17" customFormat="1" spans="1:15">
      <c r="A626" s="18"/>
      <c r="B626" s="19"/>
      <c r="C626" s="20"/>
      <c r="D626" s="20"/>
      <c r="E626" s="21"/>
      <c r="F626" s="22"/>
      <c r="G626" s="22"/>
      <c r="H626" s="23"/>
      <c r="I626" s="24"/>
      <c r="J626" s="25"/>
      <c r="K626" s="25"/>
      <c r="L626" s="25"/>
      <c r="M626" s="26"/>
      <c r="N626" s="26"/>
      <c r="O626" s="27"/>
    </row>
    <row r="627" s="17" customFormat="1" spans="1:15">
      <c r="A627" s="18"/>
      <c r="B627" s="19"/>
      <c r="C627" s="20"/>
      <c r="D627" s="20"/>
      <c r="E627" s="21"/>
      <c r="F627" s="22"/>
      <c r="G627" s="22"/>
      <c r="H627" s="23"/>
      <c r="I627" s="24"/>
      <c r="J627" s="25"/>
      <c r="K627" s="25"/>
      <c r="L627" s="25"/>
      <c r="M627" s="26"/>
      <c r="N627" s="26"/>
      <c r="O627" s="27"/>
    </row>
    <row r="628" s="17" customFormat="1" spans="1:15">
      <c r="A628" s="18"/>
      <c r="B628" s="19"/>
      <c r="C628" s="20"/>
      <c r="D628" s="20"/>
      <c r="E628" s="21"/>
      <c r="F628" s="22"/>
      <c r="G628" s="22"/>
      <c r="H628" s="23"/>
      <c r="I628" s="24"/>
      <c r="J628" s="25"/>
      <c r="K628" s="25"/>
      <c r="L628" s="25"/>
      <c r="M628" s="26"/>
      <c r="N628" s="26"/>
      <c r="O628" s="27"/>
    </row>
    <row r="629" s="17" customFormat="1" spans="1:15">
      <c r="A629" s="18"/>
      <c r="B629" s="19"/>
      <c r="C629" s="20"/>
      <c r="D629" s="20"/>
      <c r="E629" s="21"/>
      <c r="F629" s="22"/>
      <c r="G629" s="22"/>
      <c r="H629" s="23"/>
      <c r="I629" s="24"/>
      <c r="J629" s="25"/>
      <c r="K629" s="25"/>
      <c r="L629" s="25"/>
      <c r="M629" s="26"/>
      <c r="N629" s="26"/>
      <c r="O629" s="27"/>
    </row>
    <row r="630" s="17" customFormat="1" spans="1:15">
      <c r="A630" s="18"/>
      <c r="B630" s="19"/>
      <c r="C630" s="20"/>
      <c r="D630" s="20"/>
      <c r="E630" s="21"/>
      <c r="F630" s="22"/>
      <c r="G630" s="22"/>
      <c r="H630" s="23"/>
      <c r="I630" s="24"/>
      <c r="J630" s="25"/>
      <c r="K630" s="25"/>
      <c r="L630" s="25"/>
      <c r="M630" s="26"/>
      <c r="N630" s="26"/>
      <c r="O630" s="27"/>
    </row>
    <row r="631" s="17" customFormat="1" spans="1:15">
      <c r="A631" s="18"/>
      <c r="B631" s="19"/>
      <c r="C631" s="20"/>
      <c r="D631" s="20"/>
      <c r="E631" s="21"/>
      <c r="F631" s="22"/>
      <c r="G631" s="22"/>
      <c r="H631" s="23"/>
      <c r="I631" s="24"/>
      <c r="J631" s="25"/>
      <c r="K631" s="25"/>
      <c r="L631" s="25"/>
      <c r="M631" s="26"/>
      <c r="N631" s="26"/>
      <c r="O631" s="27"/>
    </row>
    <row r="632" s="17" customFormat="1" spans="1:15">
      <c r="A632" s="18"/>
      <c r="B632" s="19"/>
      <c r="C632" s="20"/>
      <c r="D632" s="20"/>
      <c r="E632" s="21"/>
      <c r="F632" s="22"/>
      <c r="G632" s="22"/>
      <c r="H632" s="23"/>
      <c r="I632" s="24"/>
      <c r="J632" s="25"/>
      <c r="K632" s="25"/>
      <c r="L632" s="25"/>
      <c r="M632" s="26"/>
      <c r="N632" s="26"/>
      <c r="O632" s="27"/>
    </row>
    <row r="633" s="17" customFormat="1" spans="1:15">
      <c r="A633" s="18"/>
      <c r="B633" s="19"/>
      <c r="C633" s="20"/>
      <c r="D633" s="20"/>
      <c r="E633" s="21"/>
      <c r="F633" s="22"/>
      <c r="G633" s="22"/>
      <c r="H633" s="23"/>
      <c r="I633" s="24"/>
      <c r="J633" s="25"/>
      <c r="K633" s="25"/>
      <c r="L633" s="25"/>
      <c r="M633" s="26"/>
      <c r="N633" s="26"/>
      <c r="O633" s="27"/>
    </row>
    <row r="634" s="17" customFormat="1" spans="1:15">
      <c r="A634" s="18"/>
      <c r="B634" s="19"/>
      <c r="C634" s="20"/>
      <c r="D634" s="20"/>
      <c r="E634" s="21"/>
      <c r="F634" s="22"/>
      <c r="G634" s="22"/>
      <c r="H634" s="23"/>
      <c r="I634" s="24"/>
      <c r="J634" s="25"/>
      <c r="K634" s="25"/>
      <c r="L634" s="25"/>
      <c r="M634" s="26"/>
      <c r="N634" s="26"/>
      <c r="O634" s="27"/>
    </row>
    <row r="635" s="17" customFormat="1" spans="1:15">
      <c r="A635" s="18"/>
      <c r="B635" s="19"/>
      <c r="C635" s="20"/>
      <c r="D635" s="20"/>
      <c r="E635" s="21"/>
      <c r="F635" s="22"/>
      <c r="G635" s="22"/>
      <c r="H635" s="23"/>
      <c r="I635" s="24"/>
      <c r="J635" s="25"/>
      <c r="K635" s="25"/>
      <c r="L635" s="25"/>
      <c r="M635" s="26"/>
      <c r="N635" s="26"/>
      <c r="O635" s="27"/>
    </row>
    <row r="636" s="17" customFormat="1" spans="1:15">
      <c r="A636" s="18"/>
      <c r="B636" s="19"/>
      <c r="C636" s="20"/>
      <c r="D636" s="20"/>
      <c r="E636" s="21"/>
      <c r="F636" s="22"/>
      <c r="G636" s="22"/>
      <c r="H636" s="23"/>
      <c r="I636" s="24"/>
      <c r="J636" s="25"/>
      <c r="K636" s="25"/>
      <c r="L636" s="25"/>
      <c r="M636" s="26"/>
      <c r="N636" s="26"/>
      <c r="O636" s="27"/>
    </row>
    <row r="637" s="17" customFormat="1" spans="1:15">
      <c r="A637" s="18"/>
      <c r="B637" s="19"/>
      <c r="C637" s="20"/>
      <c r="D637" s="20"/>
      <c r="E637" s="21"/>
      <c r="F637" s="22"/>
      <c r="G637" s="22"/>
      <c r="H637" s="23"/>
      <c r="I637" s="24"/>
      <c r="J637" s="25"/>
      <c r="K637" s="25"/>
      <c r="L637" s="25"/>
      <c r="M637" s="26"/>
      <c r="N637" s="26"/>
      <c r="O637" s="27"/>
    </row>
    <row r="638" s="17" customFormat="1" spans="1:15">
      <c r="A638" s="18"/>
      <c r="B638" s="19"/>
      <c r="C638" s="20"/>
      <c r="D638" s="20"/>
      <c r="E638" s="21"/>
      <c r="F638" s="22"/>
      <c r="G638" s="22"/>
      <c r="H638" s="23"/>
      <c r="I638" s="24"/>
      <c r="J638" s="25"/>
      <c r="K638" s="25"/>
      <c r="L638" s="25"/>
      <c r="M638" s="26"/>
      <c r="N638" s="26"/>
      <c r="O638" s="27"/>
    </row>
    <row r="639" s="17" customFormat="1" spans="1:15">
      <c r="A639" s="18"/>
      <c r="B639" s="19"/>
      <c r="C639" s="20"/>
      <c r="D639" s="20"/>
      <c r="E639" s="21"/>
      <c r="F639" s="22"/>
      <c r="G639" s="22"/>
      <c r="H639" s="23"/>
      <c r="I639" s="24"/>
      <c r="J639" s="25"/>
      <c r="K639" s="25"/>
      <c r="L639" s="25"/>
      <c r="M639" s="26"/>
      <c r="N639" s="26"/>
      <c r="O639" s="27"/>
    </row>
    <row r="640" s="17" customFormat="1" spans="1:15">
      <c r="A640" s="18"/>
      <c r="B640" s="19"/>
      <c r="C640" s="20"/>
      <c r="D640" s="20"/>
      <c r="E640" s="21"/>
      <c r="F640" s="22"/>
      <c r="G640" s="22"/>
      <c r="H640" s="23"/>
      <c r="I640" s="24"/>
      <c r="J640" s="25"/>
      <c r="K640" s="25"/>
      <c r="L640" s="25"/>
      <c r="M640" s="26"/>
      <c r="N640" s="26"/>
      <c r="O640" s="27"/>
    </row>
    <row r="641" s="17" customFormat="1" spans="1:15">
      <c r="A641" s="18"/>
      <c r="B641" s="19"/>
      <c r="C641" s="20"/>
      <c r="D641" s="20"/>
      <c r="E641" s="21"/>
      <c r="F641" s="22"/>
      <c r="G641" s="22"/>
      <c r="H641" s="23"/>
      <c r="I641" s="24"/>
      <c r="J641" s="25"/>
      <c r="K641" s="25"/>
      <c r="L641" s="25"/>
      <c r="M641" s="26"/>
      <c r="N641" s="26"/>
      <c r="O641" s="27"/>
    </row>
    <row r="642" s="17" customFormat="1" spans="1:15">
      <c r="A642" s="18"/>
      <c r="B642" s="19"/>
      <c r="C642" s="20"/>
      <c r="D642" s="20"/>
      <c r="E642" s="21"/>
      <c r="F642" s="22"/>
      <c r="G642" s="22"/>
      <c r="H642" s="23"/>
      <c r="I642" s="24"/>
      <c r="J642" s="25"/>
      <c r="K642" s="25"/>
      <c r="L642" s="25"/>
      <c r="M642" s="26"/>
      <c r="N642" s="26"/>
      <c r="O642" s="27"/>
    </row>
    <row r="643" s="17" customFormat="1" spans="1:15">
      <c r="A643" s="18"/>
      <c r="B643" s="19"/>
      <c r="C643" s="20"/>
      <c r="D643" s="20"/>
      <c r="E643" s="21"/>
      <c r="F643" s="22"/>
      <c r="G643" s="22"/>
      <c r="H643" s="23"/>
      <c r="I643" s="24"/>
      <c r="J643" s="25"/>
      <c r="K643" s="25"/>
      <c r="L643" s="25"/>
      <c r="M643" s="26"/>
      <c r="N643" s="26"/>
      <c r="O643" s="27"/>
    </row>
    <row r="644" s="17" customFormat="1" spans="1:15">
      <c r="A644" s="18"/>
      <c r="B644" s="19"/>
      <c r="C644" s="20"/>
      <c r="D644" s="20"/>
      <c r="E644" s="21"/>
      <c r="F644" s="22"/>
      <c r="G644" s="22"/>
      <c r="H644" s="23"/>
      <c r="I644" s="24"/>
      <c r="J644" s="25"/>
      <c r="K644" s="25"/>
      <c r="L644" s="25"/>
      <c r="M644" s="26"/>
      <c r="N644" s="26"/>
      <c r="O644" s="27"/>
    </row>
    <row r="645" s="17" customFormat="1" spans="1:15">
      <c r="A645" s="18"/>
      <c r="B645" s="19"/>
      <c r="C645" s="20"/>
      <c r="D645" s="20"/>
      <c r="E645" s="21"/>
      <c r="F645" s="22"/>
      <c r="G645" s="22"/>
      <c r="H645" s="23"/>
      <c r="I645" s="24"/>
      <c r="J645" s="25"/>
      <c r="K645" s="25"/>
      <c r="L645" s="25"/>
      <c r="M645" s="26"/>
      <c r="N645" s="26"/>
      <c r="O645" s="27"/>
    </row>
    <row r="646" s="17" customFormat="1" spans="1:15">
      <c r="A646" s="18"/>
      <c r="B646" s="19"/>
      <c r="C646" s="20"/>
      <c r="D646" s="20"/>
      <c r="E646" s="21"/>
      <c r="F646" s="22"/>
      <c r="G646" s="22"/>
      <c r="H646" s="23"/>
      <c r="I646" s="24"/>
      <c r="J646" s="25"/>
      <c r="K646" s="25"/>
      <c r="L646" s="25"/>
      <c r="M646" s="26"/>
      <c r="N646" s="26"/>
      <c r="O646" s="27"/>
    </row>
    <row r="647" s="17" customFormat="1" spans="1:15">
      <c r="A647" s="18"/>
      <c r="B647" s="19"/>
      <c r="C647" s="20"/>
      <c r="D647" s="20"/>
      <c r="E647" s="21"/>
      <c r="F647" s="22"/>
      <c r="G647" s="22"/>
      <c r="H647" s="23"/>
      <c r="I647" s="24"/>
      <c r="J647" s="25"/>
      <c r="K647" s="25"/>
      <c r="L647" s="25"/>
      <c r="M647" s="26"/>
      <c r="N647" s="26"/>
      <c r="O647" s="27"/>
    </row>
    <row r="648" s="17" customFormat="1" spans="1:15">
      <c r="A648" s="18"/>
      <c r="B648" s="19"/>
      <c r="C648" s="20"/>
      <c r="D648" s="20"/>
      <c r="E648" s="21"/>
      <c r="F648" s="22"/>
      <c r="G648" s="22"/>
      <c r="H648" s="23"/>
      <c r="I648" s="24"/>
      <c r="J648" s="25"/>
      <c r="K648" s="25"/>
      <c r="L648" s="25"/>
      <c r="M648" s="26"/>
      <c r="N648" s="26"/>
      <c r="O648" s="27"/>
    </row>
    <row r="649" s="17" customFormat="1" spans="1:15">
      <c r="A649" s="18"/>
      <c r="B649" s="19"/>
      <c r="C649" s="20"/>
      <c r="D649" s="20"/>
      <c r="E649" s="21"/>
      <c r="F649" s="22"/>
      <c r="G649" s="22"/>
      <c r="H649" s="23"/>
      <c r="I649" s="24"/>
      <c r="J649" s="25"/>
      <c r="K649" s="25"/>
      <c r="L649" s="25"/>
      <c r="M649" s="26"/>
      <c r="N649" s="26"/>
      <c r="O649" s="27"/>
    </row>
    <row r="650" s="17" customFormat="1" spans="1:15">
      <c r="A650" s="18"/>
      <c r="B650" s="19"/>
      <c r="C650" s="20"/>
      <c r="D650" s="20"/>
      <c r="E650" s="21"/>
      <c r="F650" s="22"/>
      <c r="G650" s="22"/>
      <c r="H650" s="23"/>
      <c r="I650" s="24"/>
      <c r="J650" s="25"/>
      <c r="K650" s="25"/>
      <c r="L650" s="25"/>
      <c r="M650" s="26"/>
      <c r="N650" s="26"/>
      <c r="O650" s="27"/>
    </row>
    <row r="651" s="17" customFormat="1" spans="1:15">
      <c r="A651" s="18"/>
      <c r="B651" s="19"/>
      <c r="C651" s="20"/>
      <c r="D651" s="20"/>
      <c r="E651" s="21"/>
      <c r="F651" s="22"/>
      <c r="G651" s="22"/>
      <c r="H651" s="23"/>
      <c r="I651" s="24"/>
      <c r="J651" s="25"/>
      <c r="K651" s="25"/>
      <c r="L651" s="25"/>
      <c r="M651" s="26"/>
      <c r="N651" s="26"/>
      <c r="O651" s="27"/>
    </row>
    <row r="652" s="17" customFormat="1" spans="1:15">
      <c r="A652" s="18"/>
      <c r="B652" s="19"/>
      <c r="C652" s="20"/>
      <c r="D652" s="20"/>
      <c r="E652" s="21"/>
      <c r="F652" s="22"/>
      <c r="G652" s="22"/>
      <c r="H652" s="23"/>
      <c r="I652" s="24"/>
      <c r="J652" s="25"/>
      <c r="K652" s="25"/>
      <c r="L652" s="25"/>
      <c r="M652" s="26"/>
      <c r="N652" s="26"/>
      <c r="O652" s="27"/>
    </row>
    <row r="653" s="17" customFormat="1" spans="1:15">
      <c r="A653" s="18"/>
      <c r="B653" s="19"/>
      <c r="C653" s="20"/>
      <c r="D653" s="20"/>
      <c r="E653" s="21"/>
      <c r="F653" s="22"/>
      <c r="G653" s="22"/>
      <c r="H653" s="23"/>
      <c r="I653" s="24"/>
      <c r="J653" s="25"/>
      <c r="K653" s="25"/>
      <c r="L653" s="25"/>
      <c r="M653" s="26"/>
      <c r="N653" s="26"/>
      <c r="O653" s="27"/>
    </row>
    <row r="654" s="17" customFormat="1" spans="1:15">
      <c r="A654" s="18"/>
      <c r="B654" s="19"/>
      <c r="C654" s="20"/>
      <c r="D654" s="20"/>
      <c r="E654" s="21"/>
      <c r="F654" s="22"/>
      <c r="G654" s="22"/>
      <c r="H654" s="23"/>
      <c r="I654" s="24"/>
      <c r="J654" s="25"/>
      <c r="K654" s="25"/>
      <c r="L654" s="25"/>
      <c r="M654" s="26"/>
      <c r="N654" s="26"/>
      <c r="O654" s="27"/>
    </row>
    <row r="655" s="17" customFormat="1" spans="1:15">
      <c r="A655" s="18"/>
      <c r="B655" s="19"/>
      <c r="C655" s="20"/>
      <c r="D655" s="20"/>
      <c r="E655" s="21"/>
      <c r="F655" s="22"/>
      <c r="G655" s="22"/>
      <c r="H655" s="23"/>
      <c r="I655" s="24"/>
      <c r="J655" s="25"/>
      <c r="K655" s="25"/>
      <c r="L655" s="25"/>
      <c r="M655" s="26"/>
      <c r="N655" s="26"/>
      <c r="O655" s="27"/>
    </row>
    <row r="656" s="17" customFormat="1" spans="1:15">
      <c r="A656" s="18"/>
      <c r="B656" s="19"/>
      <c r="C656" s="20"/>
      <c r="D656" s="20"/>
      <c r="E656" s="21"/>
      <c r="F656" s="22"/>
      <c r="G656" s="22"/>
      <c r="H656" s="23"/>
      <c r="I656" s="24"/>
      <c r="J656" s="25"/>
      <c r="K656" s="25"/>
      <c r="L656" s="25"/>
      <c r="M656" s="26"/>
      <c r="N656" s="26"/>
      <c r="O656" s="27"/>
    </row>
    <row r="657" s="17" customFormat="1" spans="1:15">
      <c r="A657" s="18"/>
      <c r="B657" s="19"/>
      <c r="C657" s="20"/>
      <c r="D657" s="20"/>
      <c r="E657" s="21"/>
      <c r="F657" s="22"/>
      <c r="G657" s="22"/>
      <c r="H657" s="23"/>
      <c r="I657" s="24"/>
      <c r="J657" s="25"/>
      <c r="K657" s="25"/>
      <c r="L657" s="25"/>
      <c r="M657" s="26"/>
      <c r="N657" s="26"/>
      <c r="O657" s="27"/>
    </row>
    <row r="658" s="17" customFormat="1" spans="1:15">
      <c r="A658" s="18"/>
      <c r="B658" s="19"/>
      <c r="C658" s="20"/>
      <c r="D658" s="20"/>
      <c r="E658" s="21"/>
      <c r="F658" s="22"/>
      <c r="G658" s="22"/>
      <c r="H658" s="23"/>
      <c r="I658" s="24"/>
      <c r="J658" s="25"/>
      <c r="K658" s="25"/>
      <c r="L658" s="25"/>
      <c r="M658" s="26"/>
      <c r="N658" s="26"/>
      <c r="O658" s="27"/>
    </row>
    <row r="659" s="17" customFormat="1" spans="1:15">
      <c r="A659" s="18"/>
      <c r="B659" s="19"/>
      <c r="C659" s="20"/>
      <c r="D659" s="20"/>
      <c r="E659" s="21"/>
      <c r="F659" s="22"/>
      <c r="G659" s="22"/>
      <c r="H659" s="23"/>
      <c r="I659" s="24"/>
      <c r="J659" s="25"/>
      <c r="K659" s="25"/>
      <c r="L659" s="25"/>
      <c r="M659" s="26"/>
      <c r="N659" s="26"/>
      <c r="O659" s="27"/>
    </row>
    <row r="660" s="17" customFormat="1" spans="1:15">
      <c r="A660" s="18"/>
      <c r="B660" s="19"/>
      <c r="C660" s="20"/>
      <c r="D660" s="20"/>
      <c r="E660" s="21"/>
      <c r="F660" s="22"/>
      <c r="G660" s="22"/>
      <c r="H660" s="23"/>
      <c r="I660" s="24"/>
      <c r="J660" s="25"/>
      <c r="K660" s="25"/>
      <c r="L660" s="25"/>
      <c r="M660" s="26"/>
      <c r="N660" s="26"/>
      <c r="O660" s="27"/>
    </row>
    <row r="661" s="17" customFormat="1" spans="1:15">
      <c r="A661" s="18"/>
      <c r="B661" s="19"/>
      <c r="C661" s="20"/>
      <c r="D661" s="20"/>
      <c r="E661" s="21"/>
      <c r="F661" s="22"/>
      <c r="G661" s="22"/>
      <c r="H661" s="23"/>
      <c r="I661" s="53"/>
      <c r="J661" s="25"/>
      <c r="K661" s="25"/>
      <c r="L661" s="25"/>
      <c r="M661" s="54"/>
      <c r="N661" s="54"/>
      <c r="O661" s="27"/>
    </row>
    <row r="662" s="17" customFormat="1" spans="1:15">
      <c r="A662" s="18"/>
      <c r="B662" s="19"/>
      <c r="C662" s="20"/>
      <c r="D662" s="20"/>
      <c r="E662" s="21"/>
      <c r="F662" s="22"/>
      <c r="G662" s="22"/>
      <c r="H662" s="23"/>
      <c r="I662" s="24"/>
      <c r="J662" s="25"/>
      <c r="K662" s="25"/>
      <c r="L662" s="25"/>
      <c r="M662" s="26"/>
      <c r="N662" s="26"/>
      <c r="O662" s="27"/>
    </row>
    <row r="663" s="17" customFormat="1" spans="1:15">
      <c r="A663" s="18"/>
      <c r="B663" s="19"/>
      <c r="C663" s="20"/>
      <c r="D663" s="20"/>
      <c r="E663" s="21"/>
      <c r="F663" s="22"/>
      <c r="G663" s="22"/>
      <c r="H663" s="23"/>
      <c r="I663" s="24"/>
      <c r="J663" s="25"/>
      <c r="K663" s="25"/>
      <c r="L663" s="25"/>
      <c r="M663" s="26"/>
      <c r="N663" s="26"/>
      <c r="O663" s="27"/>
    </row>
    <row r="664" s="17" customFormat="1" spans="1:15">
      <c r="A664" s="18"/>
      <c r="B664" s="19"/>
      <c r="C664" s="20"/>
      <c r="D664" s="20"/>
      <c r="E664" s="21"/>
      <c r="F664" s="22"/>
      <c r="G664" s="22"/>
      <c r="H664" s="23"/>
      <c r="I664" s="24"/>
      <c r="J664" s="25"/>
      <c r="K664" s="25"/>
      <c r="L664" s="25"/>
      <c r="M664" s="26"/>
      <c r="N664" s="26"/>
      <c r="O664" s="27"/>
    </row>
    <row r="665" s="17" customFormat="1" spans="1:15">
      <c r="A665" s="18"/>
      <c r="B665" s="19"/>
      <c r="C665" s="20"/>
      <c r="D665" s="20"/>
      <c r="E665" s="21"/>
      <c r="F665" s="22"/>
      <c r="G665" s="22"/>
      <c r="H665" s="23"/>
      <c r="I665" s="24"/>
      <c r="J665" s="25"/>
      <c r="K665" s="25"/>
      <c r="L665" s="25"/>
      <c r="M665" s="26"/>
      <c r="N665" s="26"/>
      <c r="O665" s="27"/>
    </row>
    <row r="666" s="17" customFormat="1" spans="1:15">
      <c r="A666" s="18"/>
      <c r="B666" s="19"/>
      <c r="C666" s="20"/>
      <c r="D666" s="20"/>
      <c r="E666" s="21"/>
      <c r="F666" s="22"/>
      <c r="G666" s="22"/>
      <c r="H666" s="23"/>
      <c r="I666" s="24"/>
      <c r="J666" s="25"/>
      <c r="K666" s="25"/>
      <c r="L666" s="25"/>
      <c r="M666" s="26"/>
      <c r="N666" s="26"/>
      <c r="O666" s="27"/>
    </row>
    <row r="667" s="17" customFormat="1" spans="1:15">
      <c r="A667" s="18"/>
      <c r="B667" s="19"/>
      <c r="C667" s="20"/>
      <c r="D667" s="20"/>
      <c r="E667" s="21"/>
      <c r="F667" s="22"/>
      <c r="G667" s="22"/>
      <c r="H667" s="23"/>
      <c r="I667" s="24"/>
      <c r="J667" s="25"/>
      <c r="K667" s="25"/>
      <c r="L667" s="25"/>
      <c r="M667" s="26"/>
      <c r="N667" s="26"/>
      <c r="O667" s="27"/>
    </row>
    <row r="668" s="17" customFormat="1" spans="1:15">
      <c r="A668" s="18"/>
      <c r="B668" s="19"/>
      <c r="C668" s="20"/>
      <c r="D668" s="20"/>
      <c r="E668" s="21"/>
      <c r="F668" s="22"/>
      <c r="G668" s="22"/>
      <c r="H668" s="23"/>
      <c r="I668" s="24"/>
      <c r="J668" s="25"/>
      <c r="K668" s="25"/>
      <c r="L668" s="25"/>
      <c r="M668" s="26"/>
      <c r="N668" s="26"/>
      <c r="O668" s="27"/>
    </row>
    <row r="669" s="17" customFormat="1" spans="1:15">
      <c r="A669" s="18"/>
      <c r="B669" s="19"/>
      <c r="C669" s="20"/>
      <c r="D669" s="20"/>
      <c r="E669" s="21"/>
      <c r="F669" s="22"/>
      <c r="G669" s="22"/>
      <c r="H669" s="23"/>
      <c r="I669" s="24"/>
      <c r="J669" s="25"/>
      <c r="K669" s="25"/>
      <c r="L669" s="25"/>
      <c r="M669" s="26"/>
      <c r="N669" s="26"/>
      <c r="O669" s="27"/>
    </row>
    <row r="670" s="17" customFormat="1" spans="1:15">
      <c r="A670" s="18"/>
      <c r="B670" s="19"/>
      <c r="C670" s="20"/>
      <c r="D670" s="20"/>
      <c r="E670" s="21"/>
      <c r="F670" s="22"/>
      <c r="G670" s="22"/>
      <c r="H670" s="23"/>
      <c r="I670" s="24"/>
      <c r="J670" s="25"/>
      <c r="K670" s="25"/>
      <c r="L670" s="25"/>
      <c r="M670" s="26"/>
      <c r="N670" s="26"/>
      <c r="O670" s="27"/>
    </row>
    <row r="671" s="17" customFormat="1" spans="1:15">
      <c r="A671" s="18"/>
      <c r="B671" s="19"/>
      <c r="C671" s="20"/>
      <c r="D671" s="20"/>
      <c r="E671" s="21"/>
      <c r="F671" s="22"/>
      <c r="G671" s="22"/>
      <c r="H671" s="23"/>
      <c r="I671" s="24"/>
      <c r="J671" s="25"/>
      <c r="K671" s="25"/>
      <c r="L671" s="25"/>
      <c r="M671" s="26"/>
      <c r="N671" s="26"/>
      <c r="O671" s="27"/>
    </row>
    <row r="672" s="17" customFormat="1" spans="1:15">
      <c r="A672" s="18"/>
      <c r="B672" s="19"/>
      <c r="C672" s="20"/>
      <c r="D672" s="20"/>
      <c r="E672" s="21"/>
      <c r="F672" s="22"/>
      <c r="G672" s="22"/>
      <c r="H672" s="23"/>
      <c r="I672" s="24"/>
      <c r="J672" s="25"/>
      <c r="K672" s="25"/>
      <c r="L672" s="25"/>
      <c r="M672" s="26"/>
      <c r="N672" s="26"/>
      <c r="O672" s="27"/>
    </row>
    <row r="673" s="17" customFormat="1" spans="1:15">
      <c r="A673" s="18"/>
      <c r="B673" s="19"/>
      <c r="C673" s="20"/>
      <c r="D673" s="20"/>
      <c r="E673" s="21"/>
      <c r="F673" s="22"/>
      <c r="G673" s="22"/>
      <c r="H673" s="23"/>
      <c r="I673" s="24"/>
      <c r="J673" s="25"/>
      <c r="K673" s="25"/>
      <c r="L673" s="25"/>
      <c r="M673" s="26"/>
      <c r="N673" s="26"/>
      <c r="O673" s="27"/>
    </row>
    <row r="674" s="17" customFormat="1" spans="1:15">
      <c r="A674" s="18"/>
      <c r="B674" s="19"/>
      <c r="C674" s="20"/>
      <c r="D674" s="20"/>
      <c r="E674" s="21"/>
      <c r="F674" s="22"/>
      <c r="G674" s="22"/>
      <c r="H674" s="23"/>
      <c r="I674" s="24"/>
      <c r="J674" s="25"/>
      <c r="K674" s="25"/>
      <c r="L674" s="25"/>
      <c r="M674" s="26"/>
      <c r="N674" s="26"/>
      <c r="O674" s="27"/>
    </row>
    <row r="675" s="17" customFormat="1" spans="1:15">
      <c r="A675" s="18"/>
      <c r="B675" s="19"/>
      <c r="C675" s="20"/>
      <c r="D675" s="20"/>
      <c r="E675" s="21"/>
      <c r="F675" s="22"/>
      <c r="G675" s="22"/>
      <c r="H675" s="23"/>
      <c r="I675" s="24"/>
      <c r="J675" s="25"/>
      <c r="K675" s="25"/>
      <c r="L675" s="25"/>
      <c r="M675" s="26"/>
      <c r="N675" s="26"/>
      <c r="O675" s="27"/>
    </row>
    <row r="676" s="17" customFormat="1" spans="1:15">
      <c r="A676" s="18"/>
      <c r="B676" s="19"/>
      <c r="C676" s="20"/>
      <c r="D676" s="20"/>
      <c r="E676" s="21"/>
      <c r="F676" s="22"/>
      <c r="G676" s="22"/>
      <c r="H676" s="23"/>
      <c r="I676" s="24"/>
      <c r="J676" s="25"/>
      <c r="K676" s="25"/>
      <c r="L676" s="25"/>
      <c r="M676" s="26"/>
      <c r="N676" s="26"/>
      <c r="O676" s="27"/>
    </row>
    <row r="677" s="17" customFormat="1" spans="1:15">
      <c r="A677" s="18"/>
      <c r="B677" s="19"/>
      <c r="C677" s="20"/>
      <c r="D677" s="20"/>
      <c r="E677" s="21"/>
      <c r="F677" s="22"/>
      <c r="G677" s="22"/>
      <c r="H677" s="23"/>
      <c r="I677" s="24"/>
      <c r="J677" s="25"/>
      <c r="K677" s="25"/>
      <c r="L677" s="25"/>
      <c r="M677" s="26"/>
      <c r="N677" s="26"/>
      <c r="O677" s="27"/>
    </row>
    <row r="678" s="17" customFormat="1" spans="1:15">
      <c r="A678" s="18"/>
      <c r="B678" s="19"/>
      <c r="C678" s="20"/>
      <c r="D678" s="20"/>
      <c r="E678" s="21"/>
      <c r="F678" s="22"/>
      <c r="G678" s="22"/>
      <c r="H678" s="23"/>
      <c r="I678" s="24"/>
      <c r="J678" s="25"/>
      <c r="K678" s="25"/>
      <c r="L678" s="25"/>
      <c r="M678" s="26"/>
      <c r="N678" s="26"/>
      <c r="O678" s="27"/>
    </row>
    <row r="679" s="17" customFormat="1" spans="1:15">
      <c r="A679" s="18"/>
      <c r="B679" s="19"/>
      <c r="C679" s="20"/>
      <c r="D679" s="20"/>
      <c r="E679" s="21"/>
      <c r="F679" s="22"/>
      <c r="G679" s="22"/>
      <c r="H679" s="23"/>
      <c r="I679" s="24"/>
      <c r="J679" s="25"/>
      <c r="K679" s="25"/>
      <c r="L679" s="25"/>
      <c r="M679" s="26"/>
      <c r="N679" s="26"/>
      <c r="O679" s="27"/>
    </row>
    <row r="680" s="17" customFormat="1" spans="1:15">
      <c r="A680" s="18"/>
      <c r="B680" s="19"/>
      <c r="C680" s="20"/>
      <c r="D680" s="20"/>
      <c r="E680" s="21"/>
      <c r="F680" s="22"/>
      <c r="G680" s="22"/>
      <c r="H680" s="23"/>
      <c r="I680" s="24"/>
      <c r="J680" s="25"/>
      <c r="K680" s="25"/>
      <c r="L680" s="25"/>
      <c r="M680" s="26"/>
      <c r="N680" s="26"/>
      <c r="O680" s="27"/>
    </row>
    <row r="681" s="17" customFormat="1" spans="1:15">
      <c r="A681" s="18"/>
      <c r="B681" s="19"/>
      <c r="C681" s="20"/>
      <c r="D681" s="20"/>
      <c r="E681" s="21"/>
      <c r="F681" s="22"/>
      <c r="G681" s="22"/>
      <c r="H681" s="23"/>
      <c r="I681" s="24"/>
      <c r="J681" s="25"/>
      <c r="K681" s="25"/>
      <c r="L681" s="25"/>
      <c r="M681" s="26"/>
      <c r="N681" s="26"/>
      <c r="O681" s="27"/>
    </row>
    <row r="682" s="17" customFormat="1" spans="1:15">
      <c r="A682" s="18"/>
      <c r="B682" s="19"/>
      <c r="C682" s="20"/>
      <c r="D682" s="20"/>
      <c r="E682" s="21"/>
      <c r="F682" s="22"/>
      <c r="G682" s="22"/>
      <c r="H682" s="23"/>
      <c r="I682" s="24"/>
      <c r="J682" s="25"/>
      <c r="K682" s="25"/>
      <c r="L682" s="25"/>
      <c r="M682" s="26"/>
      <c r="N682" s="26"/>
      <c r="O682" s="27"/>
    </row>
    <row r="683" s="17" customFormat="1" spans="1:15">
      <c r="A683" s="18"/>
      <c r="B683" s="19"/>
      <c r="C683" s="20"/>
      <c r="D683" s="20"/>
      <c r="E683" s="21"/>
      <c r="F683" s="22"/>
      <c r="G683" s="22"/>
      <c r="H683" s="23"/>
      <c r="I683" s="24"/>
      <c r="J683" s="25"/>
      <c r="K683" s="25"/>
      <c r="L683" s="25"/>
      <c r="M683" s="26"/>
      <c r="N683" s="26"/>
      <c r="O683" s="27"/>
    </row>
    <row r="684" s="17" customFormat="1" spans="1:15">
      <c r="A684" s="18"/>
      <c r="B684" s="19"/>
      <c r="C684" s="20"/>
      <c r="D684" s="20"/>
      <c r="E684" s="21"/>
      <c r="F684" s="22"/>
      <c r="G684" s="22"/>
      <c r="H684" s="23"/>
      <c r="I684" s="24"/>
      <c r="J684" s="25"/>
      <c r="K684" s="25"/>
      <c r="L684" s="25"/>
      <c r="M684" s="26"/>
      <c r="N684" s="26"/>
      <c r="O684" s="27"/>
    </row>
    <row r="685" s="17" customFormat="1" spans="1:15">
      <c r="A685" s="18"/>
      <c r="B685" s="19"/>
      <c r="C685" s="20"/>
      <c r="D685" s="20"/>
      <c r="E685" s="21"/>
      <c r="F685" s="22"/>
      <c r="G685" s="22"/>
      <c r="H685" s="23"/>
      <c r="I685" s="24"/>
      <c r="J685" s="25"/>
      <c r="K685" s="25"/>
      <c r="L685" s="25"/>
      <c r="M685" s="26"/>
      <c r="N685" s="26"/>
      <c r="O685" s="27"/>
    </row>
    <row r="686" s="17" customFormat="1" spans="1:15">
      <c r="A686" s="18"/>
      <c r="B686" s="19"/>
      <c r="C686" s="20"/>
      <c r="D686" s="20"/>
      <c r="E686" s="21"/>
      <c r="F686" s="22"/>
      <c r="G686" s="22"/>
      <c r="H686" s="23"/>
      <c r="I686" s="24"/>
      <c r="J686" s="25"/>
      <c r="K686" s="25"/>
      <c r="L686" s="25"/>
      <c r="M686" s="26"/>
      <c r="N686" s="26"/>
      <c r="O686" s="27"/>
    </row>
    <row r="687" s="17" customFormat="1" spans="1:15">
      <c r="A687" s="18"/>
      <c r="B687" s="19"/>
      <c r="C687" s="20"/>
      <c r="D687" s="20"/>
      <c r="E687" s="21"/>
      <c r="F687" s="22"/>
      <c r="G687" s="22"/>
      <c r="H687" s="23"/>
      <c r="I687" s="24"/>
      <c r="J687" s="25"/>
      <c r="K687" s="25"/>
      <c r="L687" s="25"/>
      <c r="M687" s="26"/>
      <c r="N687" s="26"/>
      <c r="O687" s="27"/>
    </row>
    <row r="688" s="17" customFormat="1" spans="1:15">
      <c r="A688" s="18"/>
      <c r="B688" s="19"/>
      <c r="C688" s="20"/>
      <c r="D688" s="20"/>
      <c r="E688" s="21"/>
      <c r="F688" s="22"/>
      <c r="G688" s="22"/>
      <c r="H688" s="23"/>
      <c r="I688" s="24"/>
      <c r="J688" s="25"/>
      <c r="K688" s="25"/>
      <c r="L688" s="25"/>
      <c r="M688" s="26"/>
      <c r="N688" s="26"/>
      <c r="O688" s="27"/>
    </row>
    <row r="689" s="17" customFormat="1" spans="1:15">
      <c r="A689" s="18"/>
      <c r="B689" s="19"/>
      <c r="C689" s="20"/>
      <c r="D689" s="20"/>
      <c r="E689" s="21"/>
      <c r="F689" s="22"/>
      <c r="G689" s="22"/>
      <c r="H689" s="23"/>
      <c r="I689" s="24"/>
      <c r="J689" s="25"/>
      <c r="K689" s="25"/>
      <c r="L689" s="25"/>
      <c r="M689" s="26"/>
      <c r="N689" s="26"/>
      <c r="O689" s="27"/>
    </row>
    <row r="690" s="17" customFormat="1" spans="1:15">
      <c r="A690" s="18"/>
      <c r="B690" s="19"/>
      <c r="C690" s="20"/>
      <c r="D690" s="20"/>
      <c r="E690" s="21"/>
      <c r="F690" s="22"/>
      <c r="G690" s="22"/>
      <c r="H690" s="23"/>
      <c r="I690" s="24"/>
      <c r="J690" s="25"/>
      <c r="K690" s="25"/>
      <c r="L690" s="25"/>
      <c r="M690" s="26"/>
      <c r="N690" s="26"/>
      <c r="O690" s="27"/>
    </row>
    <row r="691" s="17" customFormat="1" spans="1:15">
      <c r="A691" s="18"/>
      <c r="B691" s="19"/>
      <c r="C691" s="20"/>
      <c r="D691" s="20"/>
      <c r="E691" s="21"/>
      <c r="F691" s="22"/>
      <c r="G691" s="22"/>
      <c r="H691" s="23"/>
      <c r="I691" s="24"/>
      <c r="J691" s="25"/>
      <c r="K691" s="25"/>
      <c r="L691" s="25"/>
      <c r="M691" s="26"/>
      <c r="N691" s="26"/>
      <c r="O691" s="27"/>
    </row>
    <row r="692" s="17" customFormat="1" spans="1:15">
      <c r="A692" s="18"/>
      <c r="B692" s="19"/>
      <c r="C692" s="20"/>
      <c r="D692" s="20"/>
      <c r="E692" s="21"/>
      <c r="F692" s="22"/>
      <c r="G692" s="22"/>
      <c r="H692" s="23"/>
      <c r="I692" s="24"/>
      <c r="J692" s="25"/>
      <c r="K692" s="25"/>
      <c r="L692" s="25"/>
      <c r="M692" s="26"/>
      <c r="N692" s="26"/>
      <c r="O692" s="27"/>
    </row>
    <row r="693" s="17" customFormat="1" spans="1:15">
      <c r="A693" s="18"/>
      <c r="B693" s="19"/>
      <c r="C693" s="20"/>
      <c r="D693" s="20"/>
      <c r="E693" s="21"/>
      <c r="F693" s="22"/>
      <c r="G693" s="22"/>
      <c r="H693" s="23"/>
      <c r="I693" s="24"/>
      <c r="J693" s="25"/>
      <c r="K693" s="25"/>
      <c r="L693" s="25"/>
      <c r="M693" s="26"/>
      <c r="N693" s="26"/>
      <c r="O693" s="27"/>
    </row>
    <row r="694" s="17" customFormat="1" spans="1:15">
      <c r="A694" s="18"/>
      <c r="B694" s="19"/>
      <c r="C694" s="20"/>
      <c r="D694" s="20"/>
      <c r="E694" s="21"/>
      <c r="F694" s="22"/>
      <c r="G694" s="22"/>
      <c r="H694" s="23"/>
      <c r="I694" s="24"/>
      <c r="J694" s="25"/>
      <c r="K694" s="25"/>
      <c r="L694" s="25"/>
      <c r="M694" s="26"/>
      <c r="N694" s="26"/>
      <c r="O694" s="27"/>
    </row>
    <row r="695" s="17" customFormat="1" spans="1:15">
      <c r="A695" s="18"/>
      <c r="B695" s="19"/>
      <c r="C695" s="20"/>
      <c r="D695" s="20"/>
      <c r="E695" s="21"/>
      <c r="F695" s="22"/>
      <c r="G695" s="22"/>
      <c r="H695" s="23"/>
      <c r="I695" s="24"/>
      <c r="J695" s="25"/>
      <c r="K695" s="25"/>
      <c r="L695" s="25"/>
      <c r="M695" s="26"/>
      <c r="N695" s="26"/>
      <c r="O695" s="27"/>
    </row>
    <row r="696" s="17" customFormat="1" spans="1:15">
      <c r="A696" s="18"/>
      <c r="B696" s="19"/>
      <c r="C696" s="20"/>
      <c r="D696" s="20"/>
      <c r="E696" s="21"/>
      <c r="F696" s="22"/>
      <c r="G696" s="22"/>
      <c r="H696" s="23"/>
      <c r="I696" s="24"/>
      <c r="J696" s="25"/>
      <c r="K696" s="25"/>
      <c r="L696" s="25"/>
      <c r="M696" s="26"/>
      <c r="N696" s="26"/>
      <c r="O696" s="27"/>
    </row>
    <row r="697" s="17" customFormat="1" spans="1:15">
      <c r="A697" s="18"/>
      <c r="B697" s="19"/>
      <c r="C697" s="20"/>
      <c r="D697" s="20"/>
      <c r="E697" s="21"/>
      <c r="F697" s="22"/>
      <c r="G697" s="22"/>
      <c r="H697" s="23"/>
      <c r="I697" s="24"/>
      <c r="J697" s="25"/>
      <c r="K697" s="25"/>
      <c r="L697" s="25"/>
      <c r="M697" s="26"/>
      <c r="N697" s="26"/>
      <c r="O697" s="27"/>
    </row>
    <row r="698" s="17" customFormat="1" spans="1:15">
      <c r="A698" s="18"/>
      <c r="B698" s="19"/>
      <c r="C698" s="20"/>
      <c r="D698" s="20"/>
      <c r="E698" s="21"/>
      <c r="F698" s="22"/>
      <c r="G698" s="22"/>
      <c r="H698" s="23"/>
      <c r="I698" s="24"/>
      <c r="J698" s="25"/>
      <c r="K698" s="25"/>
      <c r="L698" s="25"/>
      <c r="M698" s="26"/>
      <c r="N698" s="26"/>
      <c r="O698" s="27"/>
    </row>
    <row r="699" s="17" customFormat="1" spans="1:15">
      <c r="A699" s="18"/>
      <c r="B699" s="19"/>
      <c r="C699" s="20"/>
      <c r="D699" s="20"/>
      <c r="E699" s="21"/>
      <c r="F699" s="22"/>
      <c r="G699" s="22"/>
      <c r="H699" s="23"/>
      <c r="I699" s="24"/>
      <c r="J699" s="25"/>
      <c r="K699" s="25"/>
      <c r="L699" s="25"/>
      <c r="M699" s="26"/>
      <c r="N699" s="26"/>
      <c r="O699" s="27"/>
    </row>
    <row r="700" s="17" customFormat="1" spans="1:15">
      <c r="A700" s="18"/>
      <c r="B700" s="19"/>
      <c r="C700" s="20"/>
      <c r="D700" s="20"/>
      <c r="E700" s="21"/>
      <c r="F700" s="22"/>
      <c r="G700" s="22"/>
      <c r="H700" s="23"/>
      <c r="I700" s="24"/>
      <c r="J700" s="25"/>
      <c r="K700" s="25"/>
      <c r="L700" s="25"/>
      <c r="M700" s="26"/>
      <c r="N700" s="26"/>
      <c r="O700" s="27"/>
    </row>
    <row r="701" s="17" customFormat="1" spans="1:15">
      <c r="A701" s="18"/>
      <c r="B701" s="19"/>
      <c r="C701" s="20"/>
      <c r="D701" s="20"/>
      <c r="E701" s="21"/>
      <c r="F701" s="22"/>
      <c r="G701" s="22"/>
      <c r="H701" s="23"/>
      <c r="I701" s="24"/>
      <c r="J701" s="25"/>
      <c r="K701" s="25"/>
      <c r="L701" s="25"/>
      <c r="M701" s="26"/>
      <c r="N701" s="26"/>
      <c r="O701" s="27"/>
    </row>
    <row r="702" s="17" customFormat="1" spans="1:15">
      <c r="A702" s="18"/>
      <c r="B702" s="19"/>
      <c r="C702" s="20"/>
      <c r="D702" s="20"/>
      <c r="E702" s="21"/>
      <c r="F702" s="22"/>
      <c r="G702" s="22"/>
      <c r="H702" s="23"/>
      <c r="I702" s="24"/>
      <c r="J702" s="25"/>
      <c r="K702" s="25"/>
      <c r="L702" s="25"/>
      <c r="M702" s="26"/>
      <c r="N702" s="26"/>
      <c r="O702" s="27"/>
    </row>
    <row r="703" s="17" customFormat="1" spans="1:15">
      <c r="A703" s="18"/>
      <c r="B703" s="19"/>
      <c r="C703" s="20"/>
      <c r="D703" s="20"/>
      <c r="E703" s="21"/>
      <c r="F703" s="22"/>
      <c r="G703" s="22"/>
      <c r="H703" s="23"/>
      <c r="I703" s="24"/>
      <c r="J703" s="25"/>
      <c r="K703" s="25"/>
      <c r="L703" s="25"/>
      <c r="M703" s="26"/>
      <c r="N703" s="26"/>
      <c r="O703" s="27"/>
    </row>
    <row r="704" s="17" customFormat="1" spans="1:15">
      <c r="A704" s="18"/>
      <c r="B704" s="19"/>
      <c r="C704" s="20"/>
      <c r="D704" s="20"/>
      <c r="E704" s="21"/>
      <c r="F704" s="22"/>
      <c r="G704" s="22"/>
      <c r="H704" s="23"/>
      <c r="I704" s="24"/>
      <c r="J704" s="25"/>
      <c r="K704" s="25"/>
      <c r="L704" s="25"/>
      <c r="M704" s="26"/>
      <c r="N704" s="26"/>
      <c r="O704" s="27"/>
    </row>
    <row r="705" s="17" customFormat="1" spans="1:15">
      <c r="A705" s="18"/>
      <c r="B705" s="19"/>
      <c r="C705" s="20"/>
      <c r="D705" s="20"/>
      <c r="E705" s="21"/>
      <c r="F705" s="22"/>
      <c r="G705" s="22"/>
      <c r="H705" s="23"/>
      <c r="I705" s="24"/>
      <c r="J705" s="25"/>
      <c r="K705" s="25"/>
      <c r="L705" s="25"/>
      <c r="M705" s="26"/>
      <c r="N705" s="26"/>
      <c r="O705" s="27"/>
    </row>
    <row r="706" s="17" customFormat="1" spans="1:15">
      <c r="A706" s="18"/>
      <c r="B706" s="19"/>
      <c r="C706" s="20"/>
      <c r="D706" s="20"/>
      <c r="E706" s="21"/>
      <c r="F706" s="22"/>
      <c r="G706" s="22"/>
      <c r="H706" s="23"/>
      <c r="I706" s="24"/>
      <c r="J706" s="25"/>
      <c r="K706" s="25"/>
      <c r="L706" s="25"/>
      <c r="M706" s="26"/>
      <c r="N706" s="26"/>
      <c r="O706" s="27"/>
    </row>
    <row r="707" s="17" customFormat="1" spans="1:15">
      <c r="A707" s="18"/>
      <c r="B707" s="19"/>
      <c r="C707" s="20"/>
      <c r="D707" s="20"/>
      <c r="E707" s="21"/>
      <c r="F707" s="22"/>
      <c r="G707" s="22"/>
      <c r="H707" s="23"/>
      <c r="I707" s="24"/>
      <c r="J707" s="25"/>
      <c r="K707" s="25"/>
      <c r="L707" s="25"/>
      <c r="M707" s="26"/>
      <c r="N707" s="26"/>
      <c r="O707" s="27"/>
    </row>
    <row r="708" s="17" customFormat="1" spans="1:15">
      <c r="A708" s="18"/>
      <c r="B708" s="19"/>
      <c r="C708" s="20"/>
      <c r="D708" s="20"/>
      <c r="E708" s="21"/>
      <c r="F708" s="22"/>
      <c r="G708" s="22"/>
      <c r="H708" s="23"/>
      <c r="I708" s="24"/>
      <c r="J708" s="25"/>
      <c r="K708" s="25"/>
      <c r="L708" s="25"/>
      <c r="M708" s="26"/>
      <c r="N708" s="26"/>
      <c r="O708" s="27"/>
    </row>
    <row r="709" s="17" customFormat="1" spans="1:15">
      <c r="A709" s="18"/>
      <c r="B709" s="19"/>
      <c r="C709" s="20"/>
      <c r="D709" s="20"/>
      <c r="E709" s="21"/>
      <c r="F709" s="22"/>
      <c r="G709" s="22"/>
      <c r="H709" s="23"/>
      <c r="I709" s="24"/>
      <c r="J709" s="25"/>
      <c r="K709" s="25"/>
      <c r="L709" s="25"/>
      <c r="M709" s="26"/>
      <c r="N709" s="26"/>
      <c r="O709" s="27"/>
    </row>
    <row r="710" s="17" customFormat="1" spans="1:15">
      <c r="A710" s="18"/>
      <c r="B710" s="19"/>
      <c r="C710" s="20"/>
      <c r="D710" s="20"/>
      <c r="E710" s="21"/>
      <c r="F710" s="22"/>
      <c r="G710" s="22"/>
      <c r="H710" s="23"/>
      <c r="I710" s="24"/>
      <c r="J710" s="25"/>
      <c r="K710" s="25"/>
      <c r="L710" s="25"/>
      <c r="M710" s="26"/>
      <c r="N710" s="26"/>
      <c r="O710" s="27"/>
    </row>
    <row r="711" s="17" customFormat="1" spans="1:15">
      <c r="A711" s="18"/>
      <c r="B711" s="19"/>
      <c r="C711" s="20"/>
      <c r="D711" s="20"/>
      <c r="E711" s="21"/>
      <c r="F711" s="22"/>
      <c r="G711" s="22"/>
      <c r="H711" s="23"/>
      <c r="I711" s="24"/>
      <c r="J711" s="25"/>
      <c r="K711" s="25"/>
      <c r="L711" s="25"/>
      <c r="M711" s="26"/>
      <c r="N711" s="26"/>
      <c r="O711" s="27"/>
    </row>
    <row r="712" s="17" customFormat="1" spans="1:15">
      <c r="A712" s="18"/>
      <c r="B712" s="19"/>
      <c r="C712" s="20"/>
      <c r="D712" s="20"/>
      <c r="E712" s="21"/>
      <c r="F712" s="22"/>
      <c r="G712" s="22"/>
      <c r="H712" s="23"/>
      <c r="I712" s="24"/>
      <c r="J712" s="25"/>
      <c r="K712" s="25"/>
      <c r="L712" s="25"/>
      <c r="M712" s="26"/>
      <c r="N712" s="26"/>
      <c r="O712" s="27"/>
    </row>
    <row r="713" s="17" customFormat="1" spans="1:15">
      <c r="A713" s="18"/>
      <c r="B713" s="19"/>
      <c r="C713" s="20"/>
      <c r="D713" s="20"/>
      <c r="E713" s="21"/>
      <c r="F713" s="22"/>
      <c r="G713" s="22"/>
      <c r="H713" s="23"/>
      <c r="I713" s="24"/>
      <c r="J713" s="25"/>
      <c r="K713" s="25"/>
      <c r="L713" s="25"/>
      <c r="M713" s="26"/>
      <c r="N713" s="26"/>
      <c r="O713" s="27"/>
    </row>
    <row r="714" s="17" customFormat="1" spans="1:15">
      <c r="A714" s="18"/>
      <c r="B714" s="19"/>
      <c r="C714" s="20"/>
      <c r="D714" s="20"/>
      <c r="E714" s="21"/>
      <c r="F714" s="22"/>
      <c r="G714" s="22"/>
      <c r="H714" s="23"/>
      <c r="I714" s="24"/>
      <c r="J714" s="25"/>
      <c r="K714" s="25"/>
      <c r="L714" s="25"/>
      <c r="M714" s="26"/>
      <c r="N714" s="26"/>
      <c r="O714" s="27"/>
    </row>
    <row r="715" s="17" customFormat="1" spans="1:15">
      <c r="A715" s="18"/>
      <c r="B715" s="19"/>
      <c r="C715" s="20"/>
      <c r="D715" s="20"/>
      <c r="E715" s="21"/>
      <c r="F715" s="22"/>
      <c r="G715" s="22"/>
      <c r="H715" s="23"/>
      <c r="I715" s="24"/>
      <c r="J715" s="25"/>
      <c r="K715" s="25"/>
      <c r="L715" s="25"/>
      <c r="M715" s="26"/>
      <c r="N715" s="26"/>
      <c r="O715" s="27"/>
    </row>
    <row r="716" s="17" customFormat="1" spans="1:15">
      <c r="A716" s="18"/>
      <c r="B716" s="19"/>
      <c r="C716" s="20"/>
      <c r="D716" s="20"/>
      <c r="E716" s="21"/>
      <c r="F716" s="22"/>
      <c r="G716" s="22"/>
      <c r="H716" s="23"/>
      <c r="I716" s="24"/>
      <c r="J716" s="25"/>
      <c r="K716" s="25"/>
      <c r="L716" s="25"/>
      <c r="M716" s="26"/>
      <c r="N716" s="26"/>
      <c r="O716" s="27"/>
    </row>
    <row r="717" s="17" customFormat="1" spans="1:15">
      <c r="A717" s="18"/>
      <c r="B717" s="19"/>
      <c r="C717" s="20"/>
      <c r="D717" s="20"/>
      <c r="E717" s="21"/>
      <c r="F717" s="22"/>
      <c r="G717" s="22"/>
      <c r="H717" s="23"/>
      <c r="I717" s="24"/>
      <c r="J717" s="25"/>
      <c r="K717" s="25"/>
      <c r="L717" s="25"/>
      <c r="M717" s="26"/>
      <c r="N717" s="26"/>
      <c r="O717" s="27"/>
    </row>
    <row r="718" s="17" customFormat="1" spans="1:15">
      <c r="A718" s="18"/>
      <c r="B718" s="19"/>
      <c r="C718" s="20"/>
      <c r="D718" s="20"/>
      <c r="E718" s="21"/>
      <c r="F718" s="22"/>
      <c r="G718" s="22"/>
      <c r="H718" s="23"/>
      <c r="I718" s="24"/>
      <c r="J718" s="25"/>
      <c r="K718" s="25"/>
      <c r="L718" s="25"/>
      <c r="M718" s="26"/>
      <c r="N718" s="26"/>
      <c r="O718" s="27"/>
    </row>
    <row r="719" s="17" customFormat="1" spans="1:15">
      <c r="A719" s="18"/>
      <c r="B719" s="19"/>
      <c r="C719" s="20"/>
      <c r="D719" s="20"/>
      <c r="E719" s="21"/>
      <c r="F719" s="22"/>
      <c r="G719" s="22"/>
      <c r="H719" s="23"/>
      <c r="I719" s="24"/>
      <c r="J719" s="25"/>
      <c r="K719" s="25"/>
      <c r="L719" s="25"/>
      <c r="M719" s="26"/>
      <c r="N719" s="26"/>
      <c r="O719" s="27"/>
    </row>
    <row r="720" s="17" customFormat="1" spans="1:15">
      <c r="A720" s="18"/>
      <c r="B720" s="19"/>
      <c r="C720" s="20"/>
      <c r="D720" s="20"/>
      <c r="E720" s="21"/>
      <c r="F720" s="22"/>
      <c r="G720" s="22"/>
      <c r="H720" s="23"/>
      <c r="I720" s="24"/>
      <c r="J720" s="25"/>
      <c r="K720" s="25"/>
      <c r="L720" s="25"/>
      <c r="M720" s="26"/>
      <c r="N720" s="26"/>
      <c r="O720" s="27"/>
    </row>
    <row r="721" s="17" customFormat="1" spans="1:15">
      <c r="A721" s="18"/>
      <c r="B721" s="19"/>
      <c r="C721" s="20"/>
      <c r="D721" s="20"/>
      <c r="E721" s="21"/>
      <c r="F721" s="22"/>
      <c r="G721" s="22"/>
      <c r="H721" s="23"/>
      <c r="I721" s="24"/>
      <c r="J721" s="25"/>
      <c r="K721" s="25"/>
      <c r="L721" s="25"/>
      <c r="M721" s="26"/>
      <c r="N721" s="26"/>
      <c r="O721" s="27"/>
    </row>
    <row r="722" s="17" customFormat="1" spans="1:15">
      <c r="A722" s="18"/>
      <c r="B722" s="19"/>
      <c r="C722" s="20"/>
      <c r="D722" s="20"/>
      <c r="E722" s="21"/>
      <c r="F722" s="22"/>
      <c r="G722" s="22"/>
      <c r="H722" s="23"/>
      <c r="I722" s="24"/>
      <c r="J722" s="25"/>
      <c r="K722" s="25"/>
      <c r="L722" s="25"/>
      <c r="M722" s="26"/>
      <c r="N722" s="26"/>
      <c r="O722" s="27"/>
    </row>
    <row r="723" s="17" customFormat="1" spans="1:15">
      <c r="A723" s="18"/>
      <c r="B723" s="19"/>
      <c r="C723" s="20"/>
      <c r="D723" s="20"/>
      <c r="E723" s="21"/>
      <c r="F723" s="22"/>
      <c r="G723" s="22"/>
      <c r="H723" s="23"/>
      <c r="I723" s="24"/>
      <c r="J723" s="25"/>
      <c r="K723" s="25"/>
      <c r="L723" s="25"/>
      <c r="M723" s="26"/>
      <c r="N723" s="26"/>
      <c r="O723" s="27"/>
    </row>
    <row r="724" s="17" customFormat="1" spans="1:15">
      <c r="A724" s="18"/>
      <c r="B724" s="19"/>
      <c r="C724" s="20"/>
      <c r="D724" s="20"/>
      <c r="E724" s="21"/>
      <c r="F724" s="22"/>
      <c r="G724" s="22"/>
      <c r="H724" s="23"/>
      <c r="I724" s="24"/>
      <c r="J724" s="25"/>
      <c r="K724" s="25"/>
      <c r="L724" s="25"/>
      <c r="M724" s="26"/>
      <c r="N724" s="26"/>
      <c r="O724" s="27"/>
    </row>
    <row r="725" s="17" customFormat="1" spans="1:15">
      <c r="A725" s="18"/>
      <c r="B725" s="19"/>
      <c r="C725" s="20"/>
      <c r="D725" s="20"/>
      <c r="E725" s="21"/>
      <c r="F725" s="22"/>
      <c r="G725" s="22"/>
      <c r="H725" s="23"/>
      <c r="I725" s="24"/>
      <c r="J725" s="25"/>
      <c r="K725" s="25"/>
      <c r="L725" s="25"/>
      <c r="M725" s="26"/>
      <c r="N725" s="26"/>
      <c r="O725" s="27"/>
    </row>
    <row r="726" s="17" customFormat="1" spans="1:15">
      <c r="A726" s="18"/>
      <c r="B726" s="19"/>
      <c r="C726" s="20"/>
      <c r="D726" s="20"/>
      <c r="E726" s="21"/>
      <c r="F726" s="22"/>
      <c r="G726" s="22"/>
      <c r="H726" s="23"/>
      <c r="I726" s="24"/>
      <c r="J726" s="25"/>
      <c r="K726" s="25"/>
      <c r="L726" s="25"/>
      <c r="M726" s="26"/>
      <c r="N726" s="26"/>
      <c r="O726" s="27"/>
    </row>
    <row r="727" s="17" customFormat="1" spans="1:15">
      <c r="A727" s="18"/>
      <c r="B727" s="19"/>
      <c r="C727" s="20"/>
      <c r="D727" s="20"/>
      <c r="E727" s="21"/>
      <c r="F727" s="22"/>
      <c r="G727" s="22"/>
      <c r="H727" s="23"/>
      <c r="I727" s="24"/>
      <c r="J727" s="25"/>
      <c r="K727" s="25"/>
      <c r="L727" s="25"/>
      <c r="M727" s="26"/>
      <c r="N727" s="26"/>
      <c r="O727" s="27"/>
    </row>
    <row r="728" s="17" customFormat="1" spans="1:15">
      <c r="A728" s="18"/>
      <c r="B728" s="19"/>
      <c r="C728" s="20"/>
      <c r="D728" s="20"/>
      <c r="E728" s="21"/>
      <c r="F728" s="22"/>
      <c r="G728" s="22"/>
      <c r="H728" s="23"/>
      <c r="I728" s="24"/>
      <c r="J728" s="25"/>
      <c r="K728" s="25"/>
      <c r="L728" s="25"/>
      <c r="M728" s="26"/>
      <c r="N728" s="26"/>
      <c r="O728" s="27"/>
    </row>
    <row r="729" s="17" customFormat="1" spans="1:15">
      <c r="A729" s="18"/>
      <c r="B729" s="19"/>
      <c r="C729" s="20"/>
      <c r="D729" s="20"/>
      <c r="E729" s="21"/>
      <c r="F729" s="22"/>
      <c r="G729" s="22"/>
      <c r="H729" s="23"/>
      <c r="I729" s="24"/>
      <c r="J729" s="25"/>
      <c r="K729" s="25"/>
      <c r="L729" s="25"/>
      <c r="M729" s="26"/>
      <c r="N729" s="26"/>
      <c r="O729" s="27"/>
    </row>
    <row r="730" s="17" customFormat="1" spans="1:15">
      <c r="A730" s="18"/>
      <c r="B730" s="19"/>
      <c r="C730" s="20"/>
      <c r="D730" s="20"/>
      <c r="E730" s="21"/>
      <c r="F730" s="22"/>
      <c r="G730" s="22"/>
      <c r="H730" s="23"/>
      <c r="I730" s="24"/>
      <c r="J730" s="25"/>
      <c r="K730" s="25"/>
      <c r="L730" s="25"/>
      <c r="M730" s="26"/>
      <c r="N730" s="26"/>
      <c r="O730" s="27"/>
    </row>
    <row r="731" s="17" customFormat="1" spans="1:15">
      <c r="A731" s="18"/>
      <c r="B731" s="19"/>
      <c r="C731" s="20"/>
      <c r="D731" s="20"/>
      <c r="E731" s="21"/>
      <c r="F731" s="22"/>
      <c r="G731" s="22"/>
      <c r="H731" s="23"/>
      <c r="I731" s="24"/>
      <c r="J731" s="25"/>
      <c r="K731" s="25"/>
      <c r="L731" s="25"/>
      <c r="M731" s="26"/>
      <c r="N731" s="26"/>
      <c r="O731" s="27"/>
    </row>
    <row r="732" s="17" customFormat="1" spans="1:15">
      <c r="A732" s="18"/>
      <c r="B732" s="19"/>
      <c r="C732" s="20"/>
      <c r="D732" s="20"/>
      <c r="E732" s="21"/>
      <c r="F732" s="22"/>
      <c r="G732" s="22"/>
      <c r="H732" s="23"/>
      <c r="I732" s="24"/>
      <c r="J732" s="25"/>
      <c r="K732" s="25"/>
      <c r="L732" s="25"/>
      <c r="M732" s="26"/>
      <c r="N732" s="26"/>
      <c r="O732" s="27"/>
    </row>
    <row r="733" s="17" customFormat="1" spans="1:15">
      <c r="A733" s="18"/>
      <c r="B733" s="19"/>
      <c r="C733" s="20"/>
      <c r="D733" s="20"/>
      <c r="E733" s="21"/>
      <c r="F733" s="22"/>
      <c r="G733" s="22"/>
      <c r="H733" s="23"/>
      <c r="I733" s="24"/>
      <c r="J733" s="25"/>
      <c r="K733" s="25"/>
      <c r="L733" s="25"/>
      <c r="M733" s="26"/>
      <c r="N733" s="26"/>
      <c r="O733" s="27"/>
    </row>
    <row r="734" s="17" customFormat="1" spans="1:15">
      <c r="A734" s="18"/>
      <c r="B734" s="19"/>
      <c r="C734" s="20"/>
      <c r="D734" s="20"/>
      <c r="E734" s="21"/>
      <c r="F734" s="22"/>
      <c r="G734" s="22"/>
      <c r="H734" s="23"/>
      <c r="I734" s="24"/>
      <c r="J734" s="25"/>
      <c r="K734" s="25"/>
      <c r="L734" s="25"/>
      <c r="M734" s="26"/>
      <c r="N734" s="26"/>
      <c r="O734" s="27"/>
    </row>
    <row r="735" s="17" customFormat="1" spans="1:15">
      <c r="A735" s="18"/>
      <c r="B735" s="19"/>
      <c r="C735" s="20"/>
      <c r="D735" s="20"/>
      <c r="E735" s="21"/>
      <c r="F735" s="22"/>
      <c r="G735" s="22"/>
      <c r="H735" s="23"/>
      <c r="I735" s="24"/>
      <c r="J735" s="25"/>
      <c r="K735" s="25"/>
      <c r="L735" s="25"/>
      <c r="M735" s="26"/>
      <c r="N735" s="26"/>
      <c r="O735" s="27"/>
    </row>
    <row r="736" s="17" customFormat="1" spans="1:15">
      <c r="A736" s="18"/>
      <c r="B736" s="19"/>
      <c r="C736" s="20"/>
      <c r="D736" s="20"/>
      <c r="E736" s="21"/>
      <c r="F736" s="22"/>
      <c r="G736" s="22"/>
      <c r="H736" s="23"/>
      <c r="I736" s="24"/>
      <c r="J736" s="25"/>
      <c r="K736" s="25"/>
      <c r="L736" s="25"/>
      <c r="M736" s="26"/>
      <c r="N736" s="26"/>
      <c r="O736" s="27"/>
    </row>
    <row r="737" s="17" customFormat="1" spans="1:15">
      <c r="A737" s="18"/>
      <c r="B737" s="19"/>
      <c r="C737" s="20"/>
      <c r="D737" s="20"/>
      <c r="E737" s="21"/>
      <c r="F737" s="22"/>
      <c r="G737" s="22"/>
      <c r="H737" s="23"/>
      <c r="I737" s="24"/>
      <c r="J737" s="25"/>
      <c r="K737" s="25"/>
      <c r="L737" s="25"/>
      <c r="M737" s="26"/>
      <c r="N737" s="26"/>
      <c r="O737" s="27"/>
    </row>
    <row r="738" s="17" customFormat="1" spans="1:15">
      <c r="A738" s="18"/>
      <c r="B738" s="19"/>
      <c r="C738" s="20"/>
      <c r="D738" s="20"/>
      <c r="E738" s="21"/>
      <c r="F738" s="22"/>
      <c r="G738" s="22"/>
      <c r="H738" s="23"/>
      <c r="I738" s="24"/>
      <c r="J738" s="25"/>
      <c r="K738" s="25"/>
      <c r="L738" s="25"/>
      <c r="M738" s="26"/>
      <c r="N738" s="26"/>
      <c r="O738" s="27"/>
    </row>
    <row r="739" s="17" customFormat="1" spans="1:15">
      <c r="A739" s="18"/>
      <c r="B739" s="19"/>
      <c r="C739" s="20"/>
      <c r="D739" s="20"/>
      <c r="E739" s="21"/>
      <c r="F739" s="22"/>
      <c r="G739" s="22"/>
      <c r="H739" s="23"/>
      <c r="I739" s="24"/>
      <c r="J739" s="25"/>
      <c r="K739" s="25"/>
      <c r="L739" s="25"/>
      <c r="M739" s="26"/>
      <c r="N739" s="26"/>
      <c r="O739" s="27"/>
    </row>
    <row r="740" s="17" customFormat="1" spans="1:15">
      <c r="A740" s="18"/>
      <c r="B740" s="19"/>
      <c r="C740" s="20"/>
      <c r="D740" s="20"/>
      <c r="E740" s="21"/>
      <c r="F740" s="22"/>
      <c r="G740" s="22"/>
      <c r="H740" s="23"/>
      <c r="I740" s="24"/>
      <c r="J740" s="25"/>
      <c r="K740" s="25"/>
      <c r="L740" s="25"/>
      <c r="M740" s="26"/>
      <c r="N740" s="26"/>
      <c r="O740" s="27"/>
    </row>
    <row r="741" s="17" customFormat="1" spans="1:15">
      <c r="A741" s="18"/>
      <c r="B741" s="19"/>
      <c r="C741" s="20"/>
      <c r="D741" s="20"/>
      <c r="E741" s="21"/>
      <c r="F741" s="22"/>
      <c r="G741" s="22"/>
      <c r="H741" s="23"/>
      <c r="I741" s="24"/>
      <c r="J741" s="25"/>
      <c r="K741" s="25"/>
      <c r="L741" s="25"/>
      <c r="M741" s="26"/>
      <c r="N741" s="26"/>
      <c r="O741" s="27"/>
    </row>
    <row r="742" s="17" customFormat="1" spans="1:15">
      <c r="A742" s="18"/>
      <c r="B742" s="19"/>
      <c r="C742" s="20"/>
      <c r="D742" s="20"/>
      <c r="E742" s="21"/>
      <c r="F742" s="22"/>
      <c r="G742" s="22"/>
      <c r="H742" s="23"/>
      <c r="I742" s="24"/>
      <c r="J742" s="25"/>
      <c r="K742" s="25"/>
      <c r="L742" s="25"/>
      <c r="M742" s="26"/>
      <c r="N742" s="26"/>
      <c r="O742" s="27"/>
    </row>
    <row r="743" s="17" customFormat="1" spans="1:15">
      <c r="A743" s="18"/>
      <c r="B743" s="19"/>
      <c r="C743" s="20"/>
      <c r="D743" s="20"/>
      <c r="E743" s="21"/>
      <c r="F743" s="22"/>
      <c r="G743" s="22"/>
      <c r="H743" s="23"/>
      <c r="I743" s="24"/>
      <c r="J743" s="25"/>
      <c r="K743" s="25"/>
      <c r="L743" s="25"/>
      <c r="M743" s="26"/>
      <c r="N743" s="26"/>
      <c r="O743" s="27"/>
    </row>
    <row r="744" s="17" customFormat="1" spans="1:15">
      <c r="A744" s="18"/>
      <c r="B744" s="19"/>
      <c r="C744" s="20"/>
      <c r="D744" s="20"/>
      <c r="E744" s="21"/>
      <c r="F744" s="22"/>
      <c r="G744" s="22"/>
      <c r="H744" s="23"/>
      <c r="I744" s="24"/>
      <c r="J744" s="25"/>
      <c r="K744" s="25"/>
      <c r="L744" s="25"/>
      <c r="M744" s="26"/>
      <c r="N744" s="26"/>
      <c r="O744" s="27"/>
    </row>
    <row r="745" s="17" customFormat="1" spans="1:15">
      <c r="A745" s="18"/>
      <c r="B745" s="19"/>
      <c r="C745" s="20"/>
      <c r="D745" s="20"/>
      <c r="E745" s="21"/>
      <c r="F745" s="22"/>
      <c r="G745" s="22"/>
      <c r="H745" s="23"/>
      <c r="I745" s="24"/>
      <c r="J745" s="25"/>
      <c r="K745" s="25"/>
      <c r="L745" s="25"/>
      <c r="M745" s="26"/>
      <c r="N745" s="26"/>
      <c r="O745" s="27"/>
    </row>
    <row r="746" s="17" customFormat="1" spans="1:15">
      <c r="A746" s="18"/>
      <c r="B746" s="19"/>
      <c r="C746" s="20"/>
      <c r="D746" s="20"/>
      <c r="E746" s="21"/>
      <c r="F746" s="22"/>
      <c r="G746" s="22"/>
      <c r="H746" s="23"/>
      <c r="I746" s="24"/>
      <c r="J746" s="25"/>
      <c r="K746" s="25"/>
      <c r="L746" s="25"/>
      <c r="M746" s="26"/>
      <c r="N746" s="26"/>
      <c r="O746" s="27"/>
    </row>
    <row r="747" s="17" customFormat="1" spans="1:15">
      <c r="A747" s="18"/>
      <c r="B747" s="19"/>
      <c r="C747" s="20"/>
      <c r="D747" s="20"/>
      <c r="E747" s="21"/>
      <c r="F747" s="22"/>
      <c r="G747" s="22"/>
      <c r="H747" s="23"/>
      <c r="I747" s="24"/>
      <c r="J747" s="25"/>
      <c r="K747" s="25"/>
      <c r="L747" s="25"/>
      <c r="M747" s="26"/>
      <c r="N747" s="26"/>
      <c r="O747" s="27"/>
    </row>
    <row r="748" s="17" customFormat="1" spans="1:15">
      <c r="A748" s="18"/>
      <c r="B748" s="19"/>
      <c r="C748" s="20"/>
      <c r="D748" s="20"/>
      <c r="E748" s="21"/>
      <c r="F748" s="22"/>
      <c r="G748" s="22"/>
      <c r="H748" s="23"/>
      <c r="I748" s="24"/>
      <c r="J748" s="25"/>
      <c r="K748" s="25"/>
      <c r="L748" s="25"/>
      <c r="M748" s="26"/>
      <c r="N748" s="26"/>
      <c r="O748" s="27"/>
    </row>
    <row r="749" s="17" customFormat="1" spans="1:15">
      <c r="A749" s="18"/>
      <c r="B749" s="19"/>
      <c r="C749" s="20"/>
      <c r="D749" s="20"/>
      <c r="E749" s="21"/>
      <c r="F749" s="22"/>
      <c r="G749" s="22"/>
      <c r="H749" s="23"/>
      <c r="I749" s="24"/>
      <c r="J749" s="25"/>
      <c r="K749" s="25"/>
      <c r="L749" s="25"/>
      <c r="M749" s="26"/>
      <c r="N749" s="26"/>
      <c r="O749" s="27"/>
    </row>
    <row r="750" s="17" customFormat="1" spans="1:15">
      <c r="A750" s="18"/>
      <c r="B750" s="19"/>
      <c r="C750" s="20"/>
      <c r="D750" s="20"/>
      <c r="E750" s="21"/>
      <c r="F750" s="22"/>
      <c r="G750" s="22"/>
      <c r="H750" s="23"/>
      <c r="I750" s="24"/>
      <c r="J750" s="25"/>
      <c r="K750" s="25"/>
      <c r="L750" s="25"/>
      <c r="M750" s="26"/>
      <c r="N750" s="26"/>
      <c r="O750" s="27"/>
    </row>
    <row r="751" s="17" customFormat="1" spans="1:15">
      <c r="A751" s="18"/>
      <c r="B751" s="19"/>
      <c r="C751" s="20"/>
      <c r="D751" s="20"/>
      <c r="E751" s="21"/>
      <c r="F751" s="22"/>
      <c r="G751" s="22"/>
      <c r="H751" s="23"/>
      <c r="I751" s="24"/>
      <c r="J751" s="25"/>
      <c r="K751" s="25"/>
      <c r="L751" s="25"/>
      <c r="M751" s="26"/>
      <c r="N751" s="26"/>
      <c r="O751" s="27"/>
    </row>
    <row r="752" s="17" customFormat="1" spans="1:15">
      <c r="A752" s="18"/>
      <c r="B752" s="19"/>
      <c r="C752" s="20"/>
      <c r="D752" s="20"/>
      <c r="E752" s="21"/>
      <c r="F752" s="22"/>
      <c r="G752" s="22"/>
      <c r="H752" s="23"/>
      <c r="I752" s="24"/>
      <c r="J752" s="25"/>
      <c r="K752" s="25"/>
      <c r="L752" s="25"/>
      <c r="M752" s="26"/>
      <c r="N752" s="26"/>
      <c r="O752" s="27"/>
    </row>
    <row r="753" s="17" customFormat="1" spans="1:15">
      <c r="A753" s="18"/>
      <c r="B753" s="19"/>
      <c r="C753" s="20"/>
      <c r="D753" s="20"/>
      <c r="E753" s="21"/>
      <c r="F753" s="22"/>
      <c r="G753" s="22"/>
      <c r="H753" s="23"/>
      <c r="I753" s="24"/>
      <c r="J753" s="25"/>
      <c r="K753" s="25"/>
      <c r="L753" s="25"/>
      <c r="M753" s="26"/>
      <c r="N753" s="26"/>
      <c r="O753" s="27"/>
    </row>
    <row r="754" s="17" customFormat="1" spans="1:15">
      <c r="A754" s="18"/>
      <c r="B754" s="19"/>
      <c r="C754" s="20"/>
      <c r="D754" s="20"/>
      <c r="E754" s="21"/>
      <c r="F754" s="22"/>
      <c r="G754" s="22"/>
      <c r="H754" s="23"/>
      <c r="I754" s="24"/>
      <c r="J754" s="25"/>
      <c r="K754" s="25"/>
      <c r="L754" s="25"/>
      <c r="M754" s="26"/>
      <c r="N754" s="26"/>
      <c r="O754" s="27"/>
    </row>
    <row r="755" s="17" customFormat="1" spans="1:15">
      <c r="A755" s="18"/>
      <c r="B755" s="19"/>
      <c r="C755" s="20"/>
      <c r="D755" s="20"/>
      <c r="E755" s="21"/>
      <c r="F755" s="22"/>
      <c r="G755" s="22"/>
      <c r="H755" s="23"/>
      <c r="I755" s="24"/>
      <c r="J755" s="25"/>
      <c r="K755" s="25"/>
      <c r="L755" s="25"/>
      <c r="M755" s="26"/>
      <c r="N755" s="26"/>
      <c r="O755" s="27"/>
    </row>
    <row r="756" s="17" customFormat="1" spans="1:15">
      <c r="A756" s="18"/>
      <c r="B756" s="19"/>
      <c r="C756" s="20"/>
      <c r="D756" s="20"/>
      <c r="E756" s="21"/>
      <c r="F756" s="22"/>
      <c r="G756" s="22"/>
      <c r="H756" s="23"/>
      <c r="I756" s="24"/>
      <c r="J756" s="25"/>
      <c r="K756" s="25"/>
      <c r="L756" s="25"/>
      <c r="M756" s="26"/>
      <c r="N756" s="26"/>
      <c r="O756" s="27"/>
    </row>
    <row r="757" s="17" customFormat="1" spans="1:15">
      <c r="A757" s="18"/>
      <c r="B757" s="19"/>
      <c r="C757" s="20"/>
      <c r="D757" s="20"/>
      <c r="E757" s="21"/>
      <c r="F757" s="22"/>
      <c r="G757" s="22"/>
      <c r="H757" s="23"/>
      <c r="I757" s="24"/>
      <c r="J757" s="25"/>
      <c r="K757" s="25"/>
      <c r="L757" s="25"/>
      <c r="M757" s="26"/>
      <c r="N757" s="26"/>
      <c r="O757" s="27"/>
    </row>
    <row r="758" s="17" customFormat="1" spans="1:15">
      <c r="A758" s="18"/>
      <c r="B758" s="19"/>
      <c r="C758" s="20"/>
      <c r="D758" s="20"/>
      <c r="E758" s="21"/>
      <c r="F758" s="22"/>
      <c r="G758" s="22"/>
      <c r="H758" s="23"/>
      <c r="I758" s="24"/>
      <c r="J758" s="25"/>
      <c r="K758" s="25"/>
      <c r="L758" s="25"/>
      <c r="M758" s="26"/>
      <c r="N758" s="26"/>
      <c r="O758" s="27"/>
    </row>
    <row r="759" s="17" customFormat="1" spans="1:15">
      <c r="A759" s="18"/>
      <c r="B759" s="19"/>
      <c r="C759" s="20"/>
      <c r="D759" s="20"/>
      <c r="E759" s="21"/>
      <c r="F759" s="22"/>
      <c r="G759" s="22"/>
      <c r="H759" s="23"/>
      <c r="I759" s="24"/>
      <c r="J759" s="25"/>
      <c r="K759" s="25"/>
      <c r="L759" s="25"/>
      <c r="M759" s="26"/>
      <c r="N759" s="26"/>
      <c r="O759" s="27"/>
    </row>
    <row r="760" s="17" customFormat="1" spans="1:15">
      <c r="A760" s="18"/>
      <c r="B760" s="19"/>
      <c r="C760" s="20"/>
      <c r="D760" s="20"/>
      <c r="E760" s="21"/>
      <c r="F760" s="22"/>
      <c r="G760" s="22"/>
      <c r="H760" s="23"/>
      <c r="I760" s="24"/>
      <c r="J760" s="25"/>
      <c r="K760" s="25"/>
      <c r="L760" s="25"/>
      <c r="M760" s="26"/>
      <c r="N760" s="26"/>
      <c r="O760" s="27"/>
    </row>
    <row r="761" s="17" customFormat="1" spans="1:15">
      <c r="A761" s="18"/>
      <c r="B761" s="19"/>
      <c r="C761" s="20"/>
      <c r="D761" s="20"/>
      <c r="E761" s="21"/>
      <c r="F761" s="22"/>
      <c r="G761" s="22"/>
      <c r="H761" s="23"/>
      <c r="I761" s="24"/>
      <c r="J761" s="25"/>
      <c r="K761" s="25"/>
      <c r="L761" s="25"/>
      <c r="M761" s="26"/>
      <c r="N761" s="26"/>
      <c r="O761" s="27"/>
    </row>
    <row r="762" s="17" customFormat="1" spans="1:15">
      <c r="A762" s="18"/>
      <c r="B762" s="19"/>
      <c r="C762" s="20"/>
      <c r="D762" s="20"/>
      <c r="E762" s="21"/>
      <c r="F762" s="22"/>
      <c r="G762" s="22"/>
      <c r="H762" s="23"/>
      <c r="I762" s="24"/>
      <c r="J762" s="25"/>
      <c r="K762" s="25"/>
      <c r="L762" s="25"/>
      <c r="M762" s="26"/>
      <c r="N762" s="26"/>
      <c r="O762" s="27"/>
    </row>
    <row r="763" s="17" customFormat="1" spans="1:15">
      <c r="A763" s="18"/>
      <c r="B763" s="19"/>
      <c r="C763" s="20"/>
      <c r="D763" s="20"/>
      <c r="E763" s="21"/>
      <c r="F763" s="22"/>
      <c r="G763" s="22"/>
      <c r="H763" s="23"/>
      <c r="I763" s="24"/>
      <c r="J763" s="25"/>
      <c r="K763" s="25"/>
      <c r="L763" s="25"/>
      <c r="M763" s="26"/>
      <c r="N763" s="26"/>
      <c r="O763" s="27"/>
    </row>
    <row r="764" s="17" customFormat="1" spans="1:15">
      <c r="A764" s="18"/>
      <c r="B764" s="19"/>
      <c r="C764" s="20"/>
      <c r="D764" s="20"/>
      <c r="E764" s="21"/>
      <c r="F764" s="22"/>
      <c r="G764" s="22"/>
      <c r="H764" s="23"/>
      <c r="I764" s="24"/>
      <c r="J764" s="25"/>
      <c r="K764" s="25"/>
      <c r="L764" s="25"/>
      <c r="M764" s="26"/>
      <c r="N764" s="26"/>
      <c r="O764" s="27"/>
    </row>
    <row r="765" s="17" customFormat="1" spans="1:15">
      <c r="A765" s="18"/>
      <c r="B765" s="19"/>
      <c r="C765" s="20"/>
      <c r="D765" s="20"/>
      <c r="E765" s="21"/>
      <c r="F765" s="22"/>
      <c r="G765" s="22"/>
      <c r="H765" s="23"/>
      <c r="I765" s="24"/>
      <c r="J765" s="25"/>
      <c r="K765" s="25"/>
      <c r="L765" s="25"/>
      <c r="M765" s="26"/>
      <c r="N765" s="26"/>
      <c r="O765" s="27"/>
    </row>
    <row r="766" s="17" customFormat="1" spans="1:15">
      <c r="A766" s="18"/>
      <c r="B766" s="19"/>
      <c r="C766" s="20"/>
      <c r="D766" s="20"/>
      <c r="E766" s="21"/>
      <c r="F766" s="22"/>
      <c r="G766" s="22"/>
      <c r="H766" s="23"/>
      <c r="I766" s="24"/>
      <c r="J766" s="25"/>
      <c r="K766" s="25"/>
      <c r="L766" s="25"/>
      <c r="M766" s="26"/>
      <c r="N766" s="26"/>
      <c r="O766" s="27"/>
    </row>
    <row r="767" s="17" customFormat="1" spans="1:15">
      <c r="A767" s="18"/>
      <c r="B767" s="19"/>
      <c r="C767" s="20"/>
      <c r="D767" s="20"/>
      <c r="E767" s="21"/>
      <c r="F767" s="22"/>
      <c r="G767" s="22"/>
      <c r="H767" s="23"/>
      <c r="I767" s="24"/>
      <c r="J767" s="25"/>
      <c r="K767" s="25"/>
      <c r="L767" s="25"/>
      <c r="M767" s="26"/>
      <c r="N767" s="26"/>
      <c r="O767" s="27"/>
    </row>
    <row r="768" s="17" customFormat="1" spans="1:15">
      <c r="A768" s="18"/>
      <c r="B768" s="19"/>
      <c r="C768" s="20"/>
      <c r="D768" s="20"/>
      <c r="E768" s="21"/>
      <c r="F768" s="22"/>
      <c r="G768" s="22"/>
      <c r="H768" s="23"/>
      <c r="I768" s="24"/>
      <c r="J768" s="25"/>
      <c r="K768" s="25"/>
      <c r="L768" s="25"/>
      <c r="M768" s="26"/>
      <c r="N768" s="26"/>
      <c r="O768" s="27"/>
    </row>
    <row r="769" s="17" customFormat="1" spans="1:15">
      <c r="A769" s="18"/>
      <c r="B769" s="19"/>
      <c r="C769" s="20"/>
      <c r="D769" s="20"/>
      <c r="E769" s="21"/>
      <c r="F769" s="22"/>
      <c r="G769" s="22"/>
      <c r="H769" s="23"/>
      <c r="I769" s="24"/>
      <c r="J769" s="25"/>
      <c r="K769" s="25"/>
      <c r="L769" s="25"/>
      <c r="M769" s="26"/>
      <c r="N769" s="26"/>
      <c r="O769" s="27"/>
    </row>
    <row r="770" s="17" customFormat="1" spans="1:15">
      <c r="A770" s="18"/>
      <c r="B770" s="19"/>
      <c r="C770" s="20"/>
      <c r="D770" s="20"/>
      <c r="E770" s="21"/>
      <c r="F770" s="22"/>
      <c r="G770" s="22"/>
      <c r="H770" s="23"/>
      <c r="I770" s="24"/>
      <c r="J770" s="25"/>
      <c r="K770" s="25"/>
      <c r="L770" s="25"/>
      <c r="M770" s="26"/>
      <c r="N770" s="26"/>
      <c r="O770" s="27"/>
    </row>
    <row r="771" s="17" customFormat="1" spans="1:15">
      <c r="A771" s="18"/>
      <c r="B771" s="19"/>
      <c r="C771" s="20"/>
      <c r="D771" s="20"/>
      <c r="E771" s="21"/>
      <c r="F771" s="22"/>
      <c r="G771" s="22"/>
      <c r="H771" s="23"/>
      <c r="I771" s="24"/>
      <c r="J771" s="25"/>
      <c r="K771" s="25"/>
      <c r="L771" s="25"/>
      <c r="M771" s="26"/>
      <c r="N771" s="26"/>
      <c r="O771" s="27"/>
    </row>
    <row r="772" s="17" customFormat="1" spans="1:15">
      <c r="A772" s="18"/>
      <c r="B772" s="19"/>
      <c r="C772" s="20"/>
      <c r="D772" s="20"/>
      <c r="E772" s="21"/>
      <c r="F772" s="22"/>
      <c r="G772" s="22"/>
      <c r="H772" s="23"/>
      <c r="I772" s="24"/>
      <c r="J772" s="25"/>
      <c r="K772" s="25"/>
      <c r="L772" s="25"/>
      <c r="M772" s="26"/>
      <c r="N772" s="26"/>
      <c r="O772" s="27"/>
    </row>
    <row r="773" s="17" customFormat="1" spans="1:15">
      <c r="A773" s="18"/>
      <c r="B773" s="19"/>
      <c r="C773" s="20"/>
      <c r="D773" s="20"/>
      <c r="E773" s="21"/>
      <c r="F773" s="22"/>
      <c r="G773" s="22"/>
      <c r="H773" s="23"/>
      <c r="I773" s="24"/>
      <c r="J773" s="25"/>
      <c r="K773" s="25"/>
      <c r="L773" s="25"/>
      <c r="M773" s="26"/>
      <c r="N773" s="26"/>
      <c r="O773" s="27"/>
    </row>
    <row r="774" s="17" customFormat="1" spans="1:15">
      <c r="A774" s="18"/>
      <c r="B774" s="19"/>
      <c r="C774" s="20"/>
      <c r="D774" s="20"/>
      <c r="E774" s="21"/>
      <c r="F774" s="22"/>
      <c r="G774" s="22"/>
      <c r="H774" s="23"/>
      <c r="I774" s="24"/>
      <c r="J774" s="25"/>
      <c r="K774" s="25"/>
      <c r="L774" s="25"/>
      <c r="M774" s="26"/>
      <c r="N774" s="26"/>
      <c r="O774" s="27"/>
    </row>
    <row r="775" s="17" customFormat="1" spans="1:15">
      <c r="A775" s="18"/>
      <c r="B775" s="19"/>
      <c r="C775" s="20"/>
      <c r="D775" s="20"/>
      <c r="E775" s="21"/>
      <c r="F775" s="22"/>
      <c r="G775" s="22"/>
      <c r="H775" s="23"/>
      <c r="I775" s="24"/>
      <c r="J775" s="25"/>
      <c r="K775" s="25"/>
      <c r="L775" s="25"/>
      <c r="M775" s="26"/>
      <c r="N775" s="26"/>
      <c r="O775" s="27"/>
    </row>
    <row r="776" s="17" customFormat="1" spans="1:15">
      <c r="A776" s="18"/>
      <c r="B776" s="19"/>
      <c r="C776" s="20"/>
      <c r="D776" s="20"/>
      <c r="E776" s="21"/>
      <c r="F776" s="22"/>
      <c r="G776" s="22"/>
      <c r="H776" s="23"/>
      <c r="I776" s="24"/>
      <c r="J776" s="25"/>
      <c r="K776" s="25"/>
      <c r="L776" s="25"/>
      <c r="M776" s="26"/>
      <c r="N776" s="26"/>
      <c r="O776" s="27"/>
    </row>
    <row r="777" s="17" customFormat="1" spans="1:15">
      <c r="A777" s="18"/>
      <c r="B777" s="19"/>
      <c r="C777" s="20"/>
      <c r="D777" s="20"/>
      <c r="E777" s="21"/>
      <c r="F777" s="22"/>
      <c r="G777" s="22"/>
      <c r="H777" s="23"/>
      <c r="I777" s="24"/>
      <c r="J777" s="25"/>
      <c r="K777" s="25"/>
      <c r="L777" s="25"/>
      <c r="M777" s="26"/>
      <c r="N777" s="26"/>
      <c r="O777" s="27"/>
    </row>
    <row r="778" s="17" customFormat="1" spans="1:15">
      <c r="A778" s="18"/>
      <c r="B778" s="19"/>
      <c r="C778" s="20"/>
      <c r="D778" s="20"/>
      <c r="E778" s="21"/>
      <c r="F778" s="22"/>
      <c r="G778" s="22"/>
      <c r="H778" s="23"/>
      <c r="I778" s="24"/>
      <c r="J778" s="25"/>
      <c r="K778" s="25"/>
      <c r="L778" s="25"/>
      <c r="M778" s="26"/>
      <c r="N778" s="26"/>
      <c r="O778" s="27"/>
    </row>
    <row r="779" s="17" customFormat="1" spans="1:15">
      <c r="A779" s="18"/>
      <c r="B779" s="19"/>
      <c r="C779" s="20"/>
      <c r="D779" s="20"/>
      <c r="E779" s="21"/>
      <c r="F779" s="22"/>
      <c r="G779" s="22"/>
      <c r="H779" s="23"/>
      <c r="I779" s="24"/>
      <c r="J779" s="25"/>
      <c r="K779" s="25"/>
      <c r="L779" s="25"/>
      <c r="M779" s="26"/>
      <c r="N779" s="26"/>
      <c r="O779" s="27"/>
    </row>
    <row r="780" s="17" customFormat="1" spans="1:15">
      <c r="A780" s="18"/>
      <c r="B780" s="19"/>
      <c r="C780" s="20"/>
      <c r="D780" s="20"/>
      <c r="E780" s="21"/>
      <c r="F780" s="22"/>
      <c r="G780" s="22"/>
      <c r="H780" s="23"/>
      <c r="I780" s="24"/>
      <c r="J780" s="25"/>
      <c r="K780" s="25"/>
      <c r="L780" s="25"/>
      <c r="M780" s="26"/>
      <c r="N780" s="26"/>
      <c r="O780" s="27"/>
    </row>
    <row r="781" s="17" customFormat="1" spans="1:15">
      <c r="A781" s="18"/>
      <c r="B781" s="19"/>
      <c r="C781" s="20"/>
      <c r="D781" s="20"/>
      <c r="E781" s="21"/>
      <c r="F781" s="22"/>
      <c r="G781" s="22"/>
      <c r="H781" s="23"/>
      <c r="I781" s="24"/>
      <c r="J781" s="25"/>
      <c r="K781" s="25"/>
      <c r="L781" s="25"/>
      <c r="M781" s="26"/>
      <c r="N781" s="26"/>
      <c r="O781" s="27"/>
    </row>
    <row r="782" s="17" customFormat="1" spans="1:15">
      <c r="A782" s="18"/>
      <c r="B782" s="19"/>
      <c r="C782" s="20"/>
      <c r="D782" s="20"/>
      <c r="E782" s="21"/>
      <c r="F782" s="22"/>
      <c r="G782" s="22"/>
      <c r="H782" s="23"/>
      <c r="I782" s="24"/>
      <c r="J782" s="25"/>
      <c r="K782" s="25"/>
      <c r="L782" s="25"/>
      <c r="M782" s="26"/>
      <c r="N782" s="26"/>
      <c r="O782" s="27"/>
    </row>
    <row r="783" s="17" customFormat="1" spans="1:15">
      <c r="A783" s="18"/>
      <c r="B783" s="19"/>
      <c r="C783" s="20"/>
      <c r="D783" s="20"/>
      <c r="E783" s="21"/>
      <c r="F783" s="22"/>
      <c r="G783" s="22"/>
      <c r="H783" s="23"/>
      <c r="I783" s="24"/>
      <c r="J783" s="25"/>
      <c r="K783" s="25"/>
      <c r="L783" s="25"/>
      <c r="M783" s="26"/>
      <c r="N783" s="26"/>
      <c r="O783" s="27"/>
    </row>
    <row r="784" s="17" customFormat="1" spans="1:15">
      <c r="A784" s="18"/>
      <c r="B784" s="19"/>
      <c r="C784" s="20"/>
      <c r="D784" s="20"/>
      <c r="E784" s="21"/>
      <c r="F784" s="22"/>
      <c r="G784" s="22"/>
      <c r="H784" s="23"/>
      <c r="I784" s="24"/>
      <c r="J784" s="25"/>
      <c r="K784" s="25"/>
      <c r="L784" s="25"/>
      <c r="M784" s="26"/>
      <c r="N784" s="26"/>
      <c r="O784" s="27"/>
    </row>
    <row r="785" s="17" customFormat="1" spans="1:15">
      <c r="A785" s="18"/>
      <c r="B785" s="19"/>
      <c r="C785" s="20"/>
      <c r="D785" s="20"/>
      <c r="E785" s="21"/>
      <c r="F785" s="22"/>
      <c r="G785" s="22"/>
      <c r="H785" s="23"/>
      <c r="I785" s="24"/>
      <c r="J785" s="25"/>
      <c r="K785" s="25"/>
      <c r="L785" s="25"/>
      <c r="M785" s="26"/>
      <c r="N785" s="26"/>
      <c r="O785" s="27"/>
    </row>
    <row r="786" s="17" customFormat="1" spans="1:15">
      <c r="A786" s="18"/>
      <c r="B786" s="19"/>
      <c r="C786" s="20"/>
      <c r="D786" s="20"/>
      <c r="E786" s="21"/>
      <c r="F786" s="22"/>
      <c r="G786" s="22"/>
      <c r="H786" s="23"/>
      <c r="I786" s="24"/>
      <c r="J786" s="25"/>
      <c r="K786" s="25"/>
      <c r="L786" s="25"/>
      <c r="M786" s="26"/>
      <c r="N786" s="26"/>
      <c r="O786" s="27"/>
    </row>
    <row r="787" s="17" customFormat="1" spans="1:15">
      <c r="A787" s="18"/>
      <c r="B787" s="19"/>
      <c r="C787" s="20"/>
      <c r="D787" s="20"/>
      <c r="E787" s="21"/>
      <c r="F787" s="22"/>
      <c r="G787" s="22"/>
      <c r="H787" s="23"/>
      <c r="I787" s="24"/>
      <c r="J787" s="25"/>
      <c r="K787" s="25"/>
      <c r="L787" s="25"/>
      <c r="M787" s="26"/>
      <c r="N787" s="26"/>
      <c r="O787" s="27"/>
    </row>
    <row r="788" s="17" customFormat="1" spans="1:15">
      <c r="A788" s="18"/>
      <c r="B788" s="19"/>
      <c r="C788" s="20"/>
      <c r="D788" s="20"/>
      <c r="E788" s="21"/>
      <c r="F788" s="22"/>
      <c r="G788" s="22"/>
      <c r="H788" s="23"/>
      <c r="I788" s="24"/>
      <c r="J788" s="25"/>
      <c r="K788" s="25"/>
      <c r="L788" s="25"/>
      <c r="M788" s="26"/>
      <c r="N788" s="26"/>
      <c r="O788" s="27"/>
    </row>
    <row r="789" s="17" customFormat="1" spans="1:15">
      <c r="A789" s="18"/>
      <c r="B789" s="19"/>
      <c r="C789" s="20"/>
      <c r="D789" s="20"/>
      <c r="E789" s="21"/>
      <c r="F789" s="22"/>
      <c r="G789" s="22"/>
      <c r="H789" s="23"/>
      <c r="I789" s="24"/>
      <c r="J789" s="25"/>
      <c r="K789" s="25"/>
      <c r="L789" s="25"/>
      <c r="M789" s="26"/>
      <c r="N789" s="26"/>
      <c r="O789" s="27"/>
    </row>
    <row r="790" s="17" customFormat="1" spans="1:15">
      <c r="A790" s="18"/>
      <c r="B790" s="19"/>
      <c r="C790" s="20"/>
      <c r="D790" s="20"/>
      <c r="E790" s="21"/>
      <c r="F790" s="22"/>
      <c r="G790" s="22"/>
      <c r="H790" s="23"/>
      <c r="I790" s="24"/>
      <c r="J790" s="25"/>
      <c r="K790" s="25"/>
      <c r="L790" s="25"/>
      <c r="M790" s="26"/>
      <c r="N790" s="26"/>
      <c r="O790" s="27"/>
    </row>
    <row r="791" s="17" customFormat="1" spans="1:15">
      <c r="A791" s="18"/>
      <c r="B791" s="19"/>
      <c r="C791" s="20"/>
      <c r="D791" s="20"/>
      <c r="E791" s="21"/>
      <c r="F791" s="22"/>
      <c r="G791" s="22"/>
      <c r="H791" s="23"/>
      <c r="I791" s="24"/>
      <c r="J791" s="25"/>
      <c r="K791" s="25"/>
      <c r="L791" s="25"/>
      <c r="M791" s="26"/>
      <c r="N791" s="26"/>
      <c r="O791" s="27"/>
    </row>
    <row r="792" s="17" customFormat="1" spans="1:15">
      <c r="A792" s="18"/>
      <c r="B792" s="19"/>
      <c r="C792" s="20"/>
      <c r="D792" s="20"/>
      <c r="E792" s="21"/>
      <c r="F792" s="22"/>
      <c r="G792" s="22"/>
      <c r="H792" s="23"/>
      <c r="I792" s="24"/>
      <c r="J792" s="25"/>
      <c r="K792" s="25"/>
      <c r="L792" s="25"/>
      <c r="M792" s="26"/>
      <c r="N792" s="26"/>
      <c r="O792" s="27"/>
    </row>
    <row r="793" s="17" customFormat="1" spans="1:15">
      <c r="A793" s="18"/>
      <c r="B793" s="19"/>
      <c r="C793" s="20"/>
      <c r="D793" s="20"/>
      <c r="E793" s="21"/>
      <c r="F793" s="22"/>
      <c r="G793" s="22"/>
      <c r="H793" s="23"/>
      <c r="I793" s="24"/>
      <c r="J793" s="25"/>
      <c r="K793" s="25"/>
      <c r="L793" s="25"/>
      <c r="M793" s="26"/>
      <c r="N793" s="26"/>
      <c r="O793" s="27"/>
    </row>
    <row r="794" s="17" customFormat="1" spans="1:15">
      <c r="A794" s="18"/>
      <c r="B794" s="19"/>
      <c r="C794" s="20"/>
      <c r="D794" s="20"/>
      <c r="E794" s="21"/>
      <c r="F794" s="22"/>
      <c r="G794" s="22"/>
      <c r="H794" s="23"/>
      <c r="I794" s="24"/>
      <c r="J794" s="25"/>
      <c r="K794" s="25"/>
      <c r="L794" s="25"/>
      <c r="M794" s="26"/>
      <c r="N794" s="26"/>
      <c r="O794" s="27"/>
    </row>
    <row r="795" s="17" customFormat="1" spans="1:15">
      <c r="A795" s="18"/>
      <c r="B795" s="19"/>
      <c r="C795" s="20"/>
      <c r="D795" s="20"/>
      <c r="E795" s="21"/>
      <c r="F795" s="22"/>
      <c r="G795" s="22"/>
      <c r="H795" s="23"/>
      <c r="I795" s="24"/>
      <c r="J795" s="25"/>
      <c r="K795" s="25"/>
      <c r="L795" s="25"/>
      <c r="M795" s="26"/>
      <c r="N795" s="26"/>
      <c r="O795" s="27"/>
    </row>
    <row r="796" s="17" customFormat="1" spans="1:15">
      <c r="A796" s="18"/>
      <c r="B796" s="19"/>
      <c r="C796" s="20"/>
      <c r="D796" s="20"/>
      <c r="E796" s="21"/>
      <c r="F796" s="22"/>
      <c r="G796" s="22"/>
      <c r="H796" s="23"/>
      <c r="I796" s="24"/>
      <c r="J796" s="25"/>
      <c r="K796" s="25"/>
      <c r="L796" s="25"/>
      <c r="M796" s="26"/>
      <c r="N796" s="26"/>
      <c r="O796" s="27"/>
    </row>
    <row r="797" s="17" customFormat="1" spans="1:15">
      <c r="A797" s="18"/>
      <c r="B797" s="19"/>
      <c r="C797" s="20"/>
      <c r="D797" s="20"/>
      <c r="E797" s="21"/>
      <c r="F797" s="22"/>
      <c r="G797" s="22"/>
      <c r="H797" s="23"/>
      <c r="I797" s="24"/>
      <c r="J797" s="25"/>
      <c r="K797" s="25"/>
      <c r="L797" s="25"/>
      <c r="M797" s="26"/>
      <c r="N797" s="26"/>
      <c r="O797" s="27"/>
    </row>
    <row r="798" s="17" customFormat="1" spans="1:15">
      <c r="A798" s="18"/>
      <c r="B798" s="19"/>
      <c r="C798" s="20"/>
      <c r="D798" s="20"/>
      <c r="E798" s="21"/>
      <c r="F798" s="22"/>
      <c r="G798" s="22"/>
      <c r="H798" s="23"/>
      <c r="I798" s="24"/>
      <c r="J798" s="25"/>
      <c r="K798" s="25"/>
      <c r="L798" s="25"/>
      <c r="M798" s="26"/>
      <c r="N798" s="26"/>
      <c r="O798" s="27"/>
    </row>
    <row r="799" s="17" customFormat="1" spans="1:15">
      <c r="A799" s="18"/>
      <c r="B799" s="19"/>
      <c r="C799" s="20"/>
      <c r="D799" s="20"/>
      <c r="E799" s="21"/>
      <c r="F799" s="22"/>
      <c r="G799" s="22"/>
      <c r="H799" s="23"/>
      <c r="I799" s="24"/>
      <c r="J799" s="25"/>
      <c r="K799" s="25"/>
      <c r="L799" s="25"/>
      <c r="M799" s="26"/>
      <c r="N799" s="26"/>
      <c r="O799" s="27"/>
    </row>
    <row r="800" s="17" customFormat="1" spans="1:15">
      <c r="A800" s="18"/>
      <c r="B800" s="19"/>
      <c r="C800" s="20"/>
      <c r="D800" s="20"/>
      <c r="E800" s="21"/>
      <c r="F800" s="22"/>
      <c r="G800" s="22"/>
      <c r="H800" s="23"/>
      <c r="I800" s="24"/>
      <c r="J800" s="25"/>
      <c r="K800" s="25"/>
      <c r="L800" s="25"/>
      <c r="M800" s="26"/>
      <c r="N800" s="26"/>
      <c r="O800" s="27"/>
    </row>
    <row r="801" s="17" customFormat="1" spans="1:15">
      <c r="A801" s="18"/>
      <c r="B801" s="19"/>
      <c r="C801" s="20"/>
      <c r="D801" s="20"/>
      <c r="E801" s="21"/>
      <c r="F801" s="22"/>
      <c r="G801" s="22"/>
      <c r="H801" s="23"/>
      <c r="I801" s="24"/>
      <c r="J801" s="25"/>
      <c r="K801" s="25"/>
      <c r="L801" s="25"/>
      <c r="M801" s="26"/>
      <c r="N801" s="26"/>
      <c r="O801" s="27"/>
    </row>
    <row r="802" s="17" customFormat="1" spans="1:15">
      <c r="A802" s="18"/>
      <c r="B802" s="19"/>
      <c r="C802" s="20"/>
      <c r="D802" s="20"/>
      <c r="E802" s="21"/>
      <c r="F802" s="22"/>
      <c r="G802" s="22"/>
      <c r="H802" s="23"/>
      <c r="I802" s="24"/>
      <c r="J802" s="25"/>
      <c r="K802" s="25"/>
      <c r="L802" s="25"/>
      <c r="M802" s="26"/>
      <c r="N802" s="26"/>
      <c r="O802" s="27"/>
    </row>
    <row r="803" s="17" customFormat="1" spans="1:15">
      <c r="A803" s="18"/>
      <c r="B803" s="19"/>
      <c r="C803" s="20"/>
      <c r="D803" s="20"/>
      <c r="E803" s="21"/>
      <c r="F803" s="22"/>
      <c r="G803" s="22"/>
      <c r="H803" s="23"/>
      <c r="I803" s="24"/>
      <c r="J803" s="25"/>
      <c r="K803" s="25"/>
      <c r="L803" s="25"/>
      <c r="M803" s="26"/>
      <c r="N803" s="26"/>
      <c r="O803" s="27"/>
    </row>
    <row r="804" s="17" customFormat="1" spans="1:15">
      <c r="A804" s="18"/>
      <c r="B804" s="19"/>
      <c r="C804" s="20"/>
      <c r="D804" s="20"/>
      <c r="E804" s="21"/>
      <c r="F804" s="22"/>
      <c r="G804" s="22"/>
      <c r="H804" s="23"/>
      <c r="I804" s="24"/>
      <c r="J804" s="25"/>
      <c r="K804" s="25"/>
      <c r="L804" s="25"/>
      <c r="M804" s="26"/>
      <c r="N804" s="26"/>
      <c r="O804" s="27"/>
    </row>
    <row r="805" s="17" customFormat="1" spans="1:15">
      <c r="A805" s="18"/>
      <c r="B805" s="19"/>
      <c r="C805" s="20"/>
      <c r="D805" s="20"/>
      <c r="E805" s="21"/>
      <c r="F805" s="22"/>
      <c r="G805" s="22"/>
      <c r="H805" s="23"/>
      <c r="I805" s="24"/>
      <c r="J805" s="25"/>
      <c r="K805" s="25"/>
      <c r="L805" s="25"/>
      <c r="M805" s="26"/>
      <c r="N805" s="26"/>
      <c r="O805" s="27"/>
    </row>
    <row r="806" s="17" customFormat="1" spans="1:15">
      <c r="A806" s="18"/>
      <c r="B806" s="19"/>
      <c r="C806" s="20"/>
      <c r="D806" s="20"/>
      <c r="E806" s="21"/>
      <c r="F806" s="22"/>
      <c r="G806" s="22"/>
      <c r="H806" s="23"/>
      <c r="I806" s="24"/>
      <c r="J806" s="25"/>
      <c r="K806" s="25"/>
      <c r="L806" s="25"/>
      <c r="M806" s="26"/>
      <c r="N806" s="26"/>
      <c r="O806" s="27"/>
    </row>
    <row r="807" s="17" customFormat="1" spans="1:15">
      <c r="A807" s="18"/>
      <c r="B807" s="19"/>
      <c r="C807" s="20"/>
      <c r="D807" s="20"/>
      <c r="E807" s="21"/>
      <c r="F807" s="22"/>
      <c r="G807" s="22"/>
      <c r="H807" s="23"/>
      <c r="I807" s="24"/>
      <c r="J807" s="25"/>
      <c r="K807" s="25"/>
      <c r="L807" s="25"/>
      <c r="M807" s="26"/>
      <c r="N807" s="26"/>
      <c r="O807" s="27"/>
    </row>
    <row r="808" s="17" customFormat="1" spans="1:15">
      <c r="A808" s="18"/>
      <c r="B808" s="19"/>
      <c r="C808" s="20"/>
      <c r="D808" s="20"/>
      <c r="E808" s="21"/>
      <c r="F808" s="22"/>
      <c r="G808" s="22"/>
      <c r="H808" s="23"/>
      <c r="I808" s="24"/>
      <c r="J808" s="25"/>
      <c r="K808" s="25"/>
      <c r="L808" s="25"/>
      <c r="M808" s="26"/>
      <c r="N808" s="26"/>
      <c r="O808" s="27"/>
    </row>
    <row r="809" s="17" customFormat="1" spans="1:15">
      <c r="A809" s="18"/>
      <c r="B809" s="19"/>
      <c r="C809" s="20"/>
      <c r="D809" s="20"/>
      <c r="E809" s="21"/>
      <c r="F809" s="22"/>
      <c r="G809" s="22"/>
      <c r="H809" s="23"/>
      <c r="I809" s="24"/>
      <c r="J809" s="25"/>
      <c r="K809" s="25"/>
      <c r="L809" s="25"/>
      <c r="M809" s="26"/>
      <c r="N809" s="26"/>
      <c r="O809" s="27"/>
    </row>
    <row r="810" s="17" customFormat="1" spans="1:15">
      <c r="A810" s="18"/>
      <c r="B810" s="19"/>
      <c r="C810" s="20"/>
      <c r="D810" s="20"/>
      <c r="E810" s="21"/>
      <c r="F810" s="22"/>
      <c r="G810" s="22"/>
      <c r="H810" s="23"/>
      <c r="I810" s="24"/>
      <c r="J810" s="25"/>
      <c r="K810" s="25"/>
      <c r="L810" s="25"/>
      <c r="M810" s="26"/>
      <c r="N810" s="26"/>
      <c r="O810" s="27"/>
    </row>
    <row r="811" s="17" customFormat="1" spans="1:15">
      <c r="A811" s="18"/>
      <c r="B811" s="19"/>
      <c r="C811" s="20"/>
      <c r="D811" s="20"/>
      <c r="E811" s="21"/>
      <c r="F811" s="22"/>
      <c r="G811" s="22"/>
      <c r="H811" s="23"/>
      <c r="I811" s="24"/>
      <c r="J811" s="25"/>
      <c r="K811" s="25"/>
      <c r="L811" s="25"/>
      <c r="M811" s="26"/>
      <c r="N811" s="26"/>
      <c r="O811" s="27"/>
    </row>
    <row r="812" s="17" customFormat="1" spans="1:15">
      <c r="A812" s="18"/>
      <c r="B812" s="19"/>
      <c r="C812" s="20"/>
      <c r="D812" s="20"/>
      <c r="E812" s="21"/>
      <c r="F812" s="22"/>
      <c r="G812" s="22"/>
      <c r="H812" s="23"/>
      <c r="I812" s="24"/>
      <c r="J812" s="25"/>
      <c r="K812" s="25"/>
      <c r="L812" s="25"/>
      <c r="M812" s="26"/>
      <c r="N812" s="26"/>
      <c r="O812" s="27"/>
    </row>
    <row r="813" s="17" customFormat="1" spans="1:15">
      <c r="A813" s="18"/>
      <c r="B813" s="19"/>
      <c r="C813" s="20"/>
      <c r="D813" s="20"/>
      <c r="E813" s="21"/>
      <c r="F813" s="22"/>
      <c r="G813" s="22"/>
      <c r="H813" s="23"/>
      <c r="I813" s="24"/>
      <c r="J813" s="25"/>
      <c r="K813" s="25"/>
      <c r="L813" s="25"/>
      <c r="M813" s="26"/>
      <c r="N813" s="26"/>
      <c r="O813" s="27"/>
    </row>
    <row r="814" s="17" customFormat="1" spans="1:15">
      <c r="A814" s="18"/>
      <c r="B814" s="19"/>
      <c r="C814" s="20"/>
      <c r="D814" s="20"/>
      <c r="E814" s="21"/>
      <c r="F814" s="22"/>
      <c r="G814" s="22"/>
      <c r="H814" s="23"/>
      <c r="I814" s="24"/>
      <c r="J814" s="25"/>
      <c r="K814" s="25"/>
      <c r="L814" s="25"/>
      <c r="M814" s="26"/>
      <c r="N814" s="26"/>
      <c r="O814" s="27"/>
    </row>
    <row r="815" s="17" customFormat="1" spans="1:15">
      <c r="A815" s="18"/>
      <c r="B815" s="19"/>
      <c r="C815" s="20"/>
      <c r="D815" s="20"/>
      <c r="E815" s="21"/>
      <c r="F815" s="22"/>
      <c r="G815" s="22"/>
      <c r="H815" s="23"/>
      <c r="I815" s="24"/>
      <c r="J815" s="25"/>
      <c r="K815" s="25"/>
      <c r="L815" s="25"/>
      <c r="M815" s="26"/>
      <c r="N815" s="26"/>
      <c r="O815" s="27"/>
    </row>
    <row r="816" s="17" customFormat="1" spans="1:15">
      <c r="A816" s="18"/>
      <c r="B816" s="19"/>
      <c r="C816" s="20"/>
      <c r="D816" s="20"/>
      <c r="E816" s="21"/>
      <c r="F816" s="22"/>
      <c r="G816" s="22"/>
      <c r="H816" s="23"/>
      <c r="I816" s="24"/>
      <c r="J816" s="25"/>
      <c r="K816" s="25"/>
      <c r="L816" s="25"/>
      <c r="M816" s="26"/>
      <c r="N816" s="26"/>
      <c r="O816" s="27"/>
    </row>
    <row r="817" s="17" customFormat="1" spans="1:15">
      <c r="A817" s="18"/>
      <c r="B817" s="19"/>
      <c r="C817" s="20"/>
      <c r="D817" s="20"/>
      <c r="E817" s="21"/>
      <c r="F817" s="22"/>
      <c r="G817" s="22"/>
      <c r="H817" s="23"/>
      <c r="I817" s="24"/>
      <c r="J817" s="25"/>
      <c r="K817" s="25"/>
      <c r="L817" s="25"/>
      <c r="M817" s="26"/>
      <c r="N817" s="26"/>
      <c r="O817" s="27"/>
    </row>
    <row r="818" s="17" customFormat="1" spans="1:15">
      <c r="A818" s="18"/>
      <c r="B818" s="19"/>
      <c r="C818" s="20"/>
      <c r="D818" s="20"/>
      <c r="E818" s="21"/>
      <c r="F818" s="22"/>
      <c r="G818" s="22"/>
      <c r="H818" s="23"/>
      <c r="I818" s="24"/>
      <c r="J818" s="25"/>
      <c r="K818" s="25"/>
      <c r="L818" s="25"/>
      <c r="M818" s="26"/>
      <c r="N818" s="26"/>
      <c r="O818" s="27"/>
    </row>
    <row r="819" s="17" customFormat="1" spans="1:15">
      <c r="A819" s="18"/>
      <c r="B819" s="19"/>
      <c r="C819" s="20"/>
      <c r="D819" s="20"/>
      <c r="E819" s="21"/>
      <c r="F819" s="22"/>
      <c r="G819" s="22"/>
      <c r="H819" s="23"/>
      <c r="I819" s="24"/>
      <c r="J819" s="25"/>
      <c r="K819" s="25"/>
      <c r="L819" s="25"/>
      <c r="M819" s="26"/>
      <c r="N819" s="26"/>
      <c r="O819" s="27"/>
    </row>
    <row r="820" s="17" customFormat="1" spans="1:15">
      <c r="A820" s="18"/>
      <c r="B820" s="19"/>
      <c r="C820" s="20"/>
      <c r="D820" s="20"/>
      <c r="E820" s="21"/>
      <c r="F820" s="22"/>
      <c r="G820" s="22"/>
      <c r="H820" s="23"/>
      <c r="I820" s="24"/>
      <c r="J820" s="25"/>
      <c r="K820" s="25"/>
      <c r="L820" s="25"/>
      <c r="M820" s="26"/>
      <c r="N820" s="26"/>
      <c r="O820" s="27"/>
    </row>
    <row r="821" s="17" customFormat="1" spans="1:15">
      <c r="A821" s="18"/>
      <c r="B821" s="19"/>
      <c r="C821" s="20"/>
      <c r="D821" s="20"/>
      <c r="E821" s="21"/>
      <c r="F821" s="22"/>
      <c r="G821" s="22"/>
      <c r="H821" s="23"/>
      <c r="I821" s="24"/>
      <c r="J821" s="25"/>
      <c r="K821" s="25"/>
      <c r="L821" s="25"/>
      <c r="M821" s="26"/>
      <c r="N821" s="26"/>
      <c r="O821" s="27"/>
    </row>
    <row r="822" s="17" customFormat="1" spans="1:15">
      <c r="A822" s="18"/>
      <c r="B822" s="19"/>
      <c r="C822" s="20"/>
      <c r="D822" s="20"/>
      <c r="E822" s="21"/>
      <c r="F822" s="22"/>
      <c r="G822" s="22"/>
      <c r="H822" s="23"/>
      <c r="I822" s="24"/>
      <c r="J822" s="25"/>
      <c r="K822" s="25"/>
      <c r="L822" s="25"/>
      <c r="M822" s="26"/>
      <c r="N822" s="26"/>
      <c r="O822" s="27"/>
    </row>
    <row r="823" s="17" customFormat="1" spans="1:15">
      <c r="A823" s="18"/>
      <c r="B823" s="19"/>
      <c r="C823" s="20"/>
      <c r="D823" s="20"/>
      <c r="E823" s="21"/>
      <c r="F823" s="22"/>
      <c r="G823" s="22"/>
      <c r="H823" s="23"/>
      <c r="I823" s="24"/>
      <c r="J823" s="25"/>
      <c r="K823" s="25"/>
      <c r="L823" s="25"/>
      <c r="M823" s="26"/>
      <c r="N823" s="26"/>
      <c r="O823" s="27"/>
    </row>
    <row r="824" s="17" customFormat="1" spans="1:15">
      <c r="A824" s="18"/>
      <c r="B824" s="19"/>
      <c r="C824" s="20"/>
      <c r="D824" s="20"/>
      <c r="E824" s="21"/>
      <c r="F824" s="22"/>
      <c r="G824" s="22"/>
      <c r="H824" s="23"/>
      <c r="I824" s="24"/>
      <c r="J824" s="25"/>
      <c r="K824" s="25"/>
      <c r="L824" s="25"/>
      <c r="M824" s="26"/>
      <c r="N824" s="26"/>
      <c r="O824" s="27"/>
    </row>
    <row r="825" s="17" customFormat="1" spans="1:15">
      <c r="A825" s="18"/>
      <c r="B825" s="19"/>
      <c r="C825" s="20"/>
      <c r="D825" s="20"/>
      <c r="E825" s="21"/>
      <c r="F825" s="22"/>
      <c r="G825" s="22"/>
      <c r="H825" s="23"/>
      <c r="I825" s="24"/>
      <c r="J825" s="25"/>
      <c r="K825" s="25"/>
      <c r="L825" s="25"/>
      <c r="M825" s="26"/>
      <c r="N825" s="26"/>
      <c r="O825" s="27"/>
    </row>
    <row r="826" s="17" customFormat="1" spans="1:15">
      <c r="A826" s="18"/>
      <c r="B826" s="19"/>
      <c r="C826" s="20"/>
      <c r="D826" s="20"/>
      <c r="E826" s="21"/>
      <c r="F826" s="22"/>
      <c r="G826" s="22"/>
      <c r="H826" s="23"/>
      <c r="I826" s="24"/>
      <c r="J826" s="25"/>
      <c r="K826" s="25"/>
      <c r="L826" s="25"/>
      <c r="M826" s="26"/>
      <c r="N826" s="26"/>
      <c r="O826" s="27"/>
    </row>
    <row r="827" s="17" customFormat="1" spans="1:15">
      <c r="A827" s="18"/>
      <c r="B827" s="19"/>
      <c r="C827" s="20"/>
      <c r="D827" s="20"/>
      <c r="E827" s="21"/>
      <c r="F827" s="22"/>
      <c r="G827" s="22"/>
      <c r="H827" s="23"/>
      <c r="I827" s="24"/>
      <c r="J827" s="25"/>
      <c r="K827" s="25"/>
      <c r="L827" s="25"/>
      <c r="M827" s="26"/>
      <c r="N827" s="26"/>
      <c r="O827" s="27"/>
    </row>
    <row r="828" s="17" customFormat="1" spans="1:15">
      <c r="A828" s="18"/>
      <c r="B828" s="19"/>
      <c r="C828" s="20"/>
      <c r="D828" s="20"/>
      <c r="E828" s="21"/>
      <c r="F828" s="22"/>
      <c r="G828" s="22"/>
      <c r="H828" s="23"/>
      <c r="I828" s="24"/>
      <c r="J828" s="25"/>
      <c r="K828" s="25"/>
      <c r="L828" s="25"/>
      <c r="M828" s="26"/>
      <c r="N828" s="26"/>
      <c r="O828" s="27"/>
    </row>
    <row r="829" s="17" customFormat="1" spans="1:15">
      <c r="A829" s="18"/>
      <c r="B829" s="19"/>
      <c r="C829" s="20"/>
      <c r="D829" s="20"/>
      <c r="E829" s="21"/>
      <c r="F829" s="22"/>
      <c r="G829" s="22"/>
      <c r="H829" s="23"/>
      <c r="I829" s="24"/>
      <c r="J829" s="25"/>
      <c r="K829" s="25"/>
      <c r="L829" s="25"/>
      <c r="M829" s="26"/>
      <c r="N829" s="26"/>
      <c r="O829" s="27"/>
    </row>
    <row r="830" s="17" customFormat="1" spans="1:15">
      <c r="A830" s="18"/>
      <c r="B830" s="19"/>
      <c r="C830" s="20"/>
      <c r="D830" s="20"/>
      <c r="E830" s="21"/>
      <c r="F830" s="22"/>
      <c r="G830" s="22"/>
      <c r="H830" s="23"/>
      <c r="I830" s="24"/>
      <c r="J830" s="25"/>
      <c r="K830" s="25"/>
      <c r="L830" s="25"/>
      <c r="M830" s="26"/>
      <c r="N830" s="26"/>
      <c r="O830" s="27"/>
    </row>
    <row r="831" s="17" customFormat="1" spans="1:15">
      <c r="A831" s="18"/>
      <c r="B831" s="19"/>
      <c r="C831" s="20"/>
      <c r="D831" s="20"/>
      <c r="E831" s="21"/>
      <c r="F831" s="22"/>
      <c r="G831" s="22"/>
      <c r="H831" s="23"/>
      <c r="I831" s="24"/>
      <c r="J831" s="25"/>
      <c r="K831" s="25"/>
      <c r="L831" s="25"/>
      <c r="M831" s="26"/>
      <c r="N831" s="26"/>
      <c r="O831" s="27"/>
    </row>
    <row r="832" s="17" customFormat="1" spans="1:15">
      <c r="A832" s="18"/>
      <c r="B832" s="19"/>
      <c r="C832" s="20"/>
      <c r="D832" s="20"/>
      <c r="E832" s="21"/>
      <c r="F832" s="22"/>
      <c r="G832" s="22"/>
      <c r="H832" s="23"/>
      <c r="I832" s="24"/>
      <c r="J832" s="25"/>
      <c r="K832" s="25"/>
      <c r="L832" s="25"/>
      <c r="M832" s="26"/>
      <c r="N832" s="26"/>
      <c r="O832" s="27"/>
    </row>
    <row r="833" s="17" customFormat="1" spans="1:15">
      <c r="A833" s="18"/>
      <c r="B833" s="19"/>
      <c r="C833" s="20"/>
      <c r="D833" s="20"/>
      <c r="E833" s="21"/>
      <c r="F833" s="22"/>
      <c r="G833" s="22"/>
      <c r="H833" s="23"/>
      <c r="I833" s="24"/>
      <c r="J833" s="25"/>
      <c r="K833" s="25"/>
      <c r="L833" s="25"/>
      <c r="M833" s="26"/>
      <c r="N833" s="26"/>
      <c r="O833" s="27"/>
    </row>
    <row r="834" s="17" customFormat="1" spans="1:15">
      <c r="A834" s="18"/>
      <c r="B834" s="19"/>
      <c r="C834" s="20"/>
      <c r="D834" s="20"/>
      <c r="E834" s="21"/>
      <c r="F834" s="22"/>
      <c r="G834" s="22"/>
      <c r="H834" s="23"/>
      <c r="I834" s="24"/>
      <c r="J834" s="25"/>
      <c r="K834" s="25"/>
      <c r="L834" s="25"/>
      <c r="M834" s="26"/>
      <c r="N834" s="26"/>
      <c r="O834" s="27"/>
    </row>
    <row r="835" s="17" customFormat="1" spans="1:15">
      <c r="A835" s="18"/>
      <c r="B835" s="19"/>
      <c r="C835" s="20"/>
      <c r="D835" s="20"/>
      <c r="E835" s="21"/>
      <c r="F835" s="22"/>
      <c r="G835" s="22"/>
      <c r="H835" s="23"/>
      <c r="I835" s="24"/>
      <c r="J835" s="25"/>
      <c r="K835" s="25"/>
      <c r="L835" s="25"/>
      <c r="M835" s="26"/>
      <c r="N835" s="26"/>
      <c r="O835" s="27"/>
    </row>
    <row r="836" s="17" customFormat="1" spans="1:15">
      <c r="A836" s="18"/>
      <c r="B836" s="19"/>
      <c r="C836" s="20"/>
      <c r="D836" s="20"/>
      <c r="E836" s="21"/>
      <c r="F836" s="22"/>
      <c r="G836" s="22"/>
      <c r="H836" s="23"/>
      <c r="I836" s="24"/>
      <c r="J836" s="25"/>
      <c r="K836" s="25"/>
      <c r="L836" s="25"/>
      <c r="M836" s="26"/>
      <c r="N836" s="26"/>
      <c r="O836" s="27"/>
    </row>
    <row r="837" s="17" customFormat="1" spans="1:15">
      <c r="A837" s="18"/>
      <c r="B837" s="19"/>
      <c r="C837" s="20"/>
      <c r="D837" s="20"/>
      <c r="E837" s="21"/>
      <c r="F837" s="22"/>
      <c r="G837" s="22"/>
      <c r="H837" s="23"/>
      <c r="I837" s="24"/>
      <c r="J837" s="25"/>
      <c r="K837" s="25"/>
      <c r="L837" s="25"/>
      <c r="M837" s="26"/>
      <c r="N837" s="26"/>
      <c r="O837" s="27"/>
    </row>
    <row r="838" s="17" customFormat="1" spans="1:15">
      <c r="A838" s="18"/>
      <c r="B838" s="19"/>
      <c r="C838" s="20"/>
      <c r="D838" s="20"/>
      <c r="E838" s="21"/>
      <c r="F838" s="22"/>
      <c r="G838" s="22"/>
      <c r="H838" s="23"/>
      <c r="I838" s="24"/>
      <c r="J838" s="25"/>
      <c r="K838" s="25"/>
      <c r="L838" s="25"/>
      <c r="M838" s="26"/>
      <c r="N838" s="26"/>
      <c r="O838" s="27"/>
    </row>
    <row r="839" s="17" customFormat="1" spans="1:15">
      <c r="A839" s="18"/>
      <c r="B839" s="19"/>
      <c r="C839" s="20"/>
      <c r="D839" s="20"/>
      <c r="E839" s="21"/>
      <c r="F839" s="22"/>
      <c r="G839" s="22"/>
      <c r="H839" s="23"/>
      <c r="I839" s="24"/>
      <c r="J839" s="25"/>
      <c r="K839" s="25"/>
      <c r="L839" s="25"/>
      <c r="M839" s="26"/>
      <c r="N839" s="26"/>
      <c r="O839" s="27"/>
    </row>
    <row r="840" s="17" customFormat="1" spans="1:15">
      <c r="A840" s="18"/>
      <c r="B840" s="19"/>
      <c r="C840" s="20"/>
      <c r="D840" s="20"/>
      <c r="E840" s="21"/>
      <c r="F840" s="22"/>
      <c r="G840" s="22"/>
      <c r="H840" s="23"/>
      <c r="I840" s="24"/>
      <c r="J840" s="25"/>
      <c r="K840" s="25"/>
      <c r="L840" s="25"/>
      <c r="M840" s="26"/>
      <c r="N840" s="26"/>
      <c r="O840" s="27"/>
    </row>
    <row r="841" s="17" customFormat="1" spans="1:15">
      <c r="A841" s="18"/>
      <c r="B841" s="19"/>
      <c r="C841" s="20"/>
      <c r="D841" s="20"/>
      <c r="E841" s="21"/>
      <c r="F841" s="22"/>
      <c r="G841" s="22"/>
      <c r="H841" s="23"/>
      <c r="I841" s="24"/>
      <c r="J841" s="25"/>
      <c r="K841" s="25"/>
      <c r="L841" s="25"/>
      <c r="M841" s="26"/>
      <c r="N841" s="26"/>
      <c r="O841" s="27"/>
    </row>
    <row r="842" s="17" customFormat="1" spans="1:15">
      <c r="A842" s="18"/>
      <c r="B842" s="19"/>
      <c r="C842" s="20"/>
      <c r="D842" s="20"/>
      <c r="E842" s="21"/>
      <c r="F842" s="22"/>
      <c r="G842" s="22"/>
      <c r="H842" s="23"/>
      <c r="I842" s="24"/>
      <c r="J842" s="25"/>
      <c r="K842" s="25"/>
      <c r="L842" s="25"/>
      <c r="M842" s="26"/>
      <c r="N842" s="26"/>
      <c r="O842" s="27"/>
    </row>
    <row r="843" s="17" customFormat="1" spans="1:15">
      <c r="A843" s="18"/>
      <c r="B843" s="19"/>
      <c r="C843" s="20"/>
      <c r="D843" s="20"/>
      <c r="E843" s="21"/>
      <c r="F843" s="22"/>
      <c r="G843" s="22"/>
      <c r="H843" s="23"/>
      <c r="I843" s="24"/>
      <c r="J843" s="25"/>
      <c r="K843" s="25"/>
      <c r="L843" s="25"/>
      <c r="M843" s="26"/>
      <c r="N843" s="26"/>
      <c r="O843" s="27"/>
    </row>
    <row r="844" s="17" customFormat="1" spans="1:15">
      <c r="A844" s="18"/>
      <c r="B844" s="19"/>
      <c r="C844" s="20"/>
      <c r="D844" s="20"/>
      <c r="E844" s="21"/>
      <c r="F844" s="22"/>
      <c r="G844" s="22"/>
      <c r="H844" s="23"/>
      <c r="I844" s="24"/>
      <c r="J844" s="25"/>
      <c r="K844" s="25"/>
      <c r="L844" s="25"/>
      <c r="M844" s="26"/>
      <c r="N844" s="26"/>
      <c r="O844" s="27"/>
    </row>
    <row r="845" s="17" customFormat="1" spans="1:15">
      <c r="A845" s="18"/>
      <c r="B845" s="19"/>
      <c r="C845" s="20"/>
      <c r="D845" s="20"/>
      <c r="E845" s="21"/>
      <c r="F845" s="22"/>
      <c r="G845" s="22"/>
      <c r="H845" s="23"/>
      <c r="I845" s="24"/>
      <c r="J845" s="25"/>
      <c r="K845" s="25"/>
      <c r="L845" s="25"/>
      <c r="M845" s="26"/>
      <c r="N845" s="26"/>
      <c r="O845" s="27"/>
    </row>
    <row r="846" s="17" customFormat="1" spans="1:15">
      <c r="A846" s="18"/>
      <c r="B846" s="19"/>
      <c r="C846" s="20"/>
      <c r="D846" s="20"/>
      <c r="E846" s="21"/>
      <c r="F846" s="22"/>
      <c r="G846" s="22"/>
      <c r="H846" s="23"/>
      <c r="I846" s="24"/>
      <c r="J846" s="25"/>
      <c r="K846" s="25"/>
      <c r="L846" s="25"/>
      <c r="M846" s="26"/>
      <c r="N846" s="26"/>
      <c r="O846" s="27"/>
    </row>
    <row r="847" s="17" customFormat="1" spans="1:15">
      <c r="A847" s="18"/>
      <c r="B847" s="19"/>
      <c r="C847" s="20"/>
      <c r="D847" s="20"/>
      <c r="E847" s="21"/>
      <c r="F847" s="22"/>
      <c r="G847" s="22"/>
      <c r="H847" s="23"/>
      <c r="I847" s="24"/>
      <c r="J847" s="25"/>
      <c r="K847" s="25"/>
      <c r="L847" s="25"/>
      <c r="M847" s="26"/>
      <c r="N847" s="26"/>
      <c r="O847" s="27"/>
    </row>
    <row r="848" s="17" customFormat="1" spans="1:15">
      <c r="A848" s="18"/>
      <c r="B848" s="19"/>
      <c r="C848" s="20"/>
      <c r="D848" s="20"/>
      <c r="E848" s="21"/>
      <c r="F848" s="22"/>
      <c r="G848" s="22"/>
      <c r="H848" s="23"/>
      <c r="I848" s="24"/>
      <c r="J848" s="25"/>
      <c r="K848" s="25"/>
      <c r="L848" s="25"/>
      <c r="M848" s="26"/>
      <c r="N848" s="26"/>
      <c r="O848" s="27"/>
    </row>
    <row r="849" s="17" customFormat="1" spans="1:15">
      <c r="A849" s="18"/>
      <c r="B849" s="19"/>
      <c r="C849" s="20"/>
      <c r="D849" s="20"/>
      <c r="E849" s="21"/>
      <c r="F849" s="22"/>
      <c r="G849" s="22"/>
      <c r="H849" s="23"/>
      <c r="I849" s="24"/>
      <c r="J849" s="25"/>
      <c r="K849" s="25"/>
      <c r="L849" s="25"/>
      <c r="M849" s="26"/>
      <c r="N849" s="26"/>
      <c r="O849" s="27"/>
    </row>
    <row r="850" s="17" customFormat="1" spans="1:15">
      <c r="A850" s="18"/>
      <c r="B850" s="19"/>
      <c r="C850" s="20"/>
      <c r="D850" s="20"/>
      <c r="E850" s="21"/>
      <c r="F850" s="22"/>
      <c r="G850" s="22"/>
      <c r="H850" s="23"/>
      <c r="I850" s="24"/>
      <c r="J850" s="25"/>
      <c r="K850" s="25"/>
      <c r="L850" s="25"/>
      <c r="M850" s="26"/>
      <c r="N850" s="26"/>
      <c r="O850" s="27"/>
    </row>
    <row r="851" s="17" customFormat="1" spans="1:15">
      <c r="A851" s="18"/>
      <c r="B851" s="19"/>
      <c r="C851" s="20"/>
      <c r="D851" s="20"/>
      <c r="E851" s="21"/>
      <c r="F851" s="22"/>
      <c r="G851" s="22"/>
      <c r="H851" s="23"/>
      <c r="I851" s="24"/>
      <c r="J851" s="25"/>
      <c r="K851" s="25"/>
      <c r="L851" s="25"/>
      <c r="M851" s="26"/>
      <c r="N851" s="26"/>
      <c r="O851" s="27"/>
    </row>
    <row r="852" s="17" customFormat="1" spans="1:15">
      <c r="A852" s="18"/>
      <c r="B852" s="19"/>
      <c r="C852" s="20"/>
      <c r="D852" s="20"/>
      <c r="E852" s="21"/>
      <c r="F852" s="22"/>
      <c r="G852" s="22"/>
      <c r="H852" s="23"/>
      <c r="I852" s="24"/>
      <c r="J852" s="25"/>
      <c r="K852" s="25"/>
      <c r="L852" s="25"/>
      <c r="M852" s="26"/>
      <c r="N852" s="26"/>
      <c r="O852" s="27"/>
    </row>
    <row r="853" s="17" customFormat="1" spans="1:15">
      <c r="A853" s="18"/>
      <c r="B853" s="55" t="s">
        <v>466</v>
      </c>
      <c r="C853" s="20"/>
      <c r="D853" s="20"/>
      <c r="E853" s="21"/>
      <c r="F853" s="22"/>
      <c r="G853" s="22"/>
      <c r="H853" s="23"/>
      <c r="I853" s="24"/>
      <c r="J853" s="25"/>
      <c r="K853" s="25"/>
      <c r="L853" s="25"/>
      <c r="M853" s="26"/>
      <c r="N853" s="26"/>
      <c r="O853" s="27"/>
    </row>
    <row r="854" s="17" customFormat="1" spans="1:15">
      <c r="A854" s="18"/>
      <c r="B854" s="55" t="s">
        <v>467</v>
      </c>
      <c r="C854" s="20"/>
      <c r="D854" s="20"/>
      <c r="E854" s="21"/>
      <c r="F854" s="22"/>
      <c r="G854" s="22"/>
      <c r="H854" s="23"/>
      <c r="I854" s="24"/>
      <c r="J854" s="25"/>
      <c r="K854" s="25"/>
      <c r="L854" s="25"/>
      <c r="M854" s="26"/>
      <c r="N854" s="26"/>
      <c r="O854" s="27"/>
    </row>
    <row r="855" s="17" customFormat="1" spans="1:15">
      <c r="A855" s="18"/>
      <c r="B855" s="55" t="s">
        <v>468</v>
      </c>
      <c r="C855" s="20"/>
      <c r="D855" s="20"/>
      <c r="E855" s="21"/>
      <c r="F855" s="22"/>
      <c r="G855" s="22"/>
      <c r="H855" s="23"/>
      <c r="I855" s="24"/>
      <c r="J855" s="25"/>
      <c r="K855" s="25"/>
      <c r="L855" s="25"/>
      <c r="M855" s="26"/>
      <c r="N855" s="26"/>
      <c r="O855" s="27"/>
    </row>
    <row r="856" s="17" customFormat="1" spans="1:15">
      <c r="A856" s="18"/>
      <c r="B856" s="19" t="s">
        <v>469</v>
      </c>
      <c r="C856" s="20"/>
      <c r="D856" s="20"/>
      <c r="E856" s="21"/>
      <c r="F856" s="22"/>
      <c r="G856" s="22"/>
      <c r="H856" s="23"/>
      <c r="I856" s="24"/>
      <c r="J856" s="25"/>
      <c r="K856" s="25"/>
      <c r="L856" s="25"/>
      <c r="M856" s="26"/>
      <c r="N856" s="26"/>
      <c r="O856" s="27"/>
    </row>
  </sheetData>
  <autoFilter ref="A1:AB234">
    <extLst/>
  </autoFilter>
  <dataValidations count="8">
    <dataValidation type="decimal" operator="between" allowBlank="1" showInputMessage="1" showErrorMessage="1" error="Input the number!" sqref="Q2:U5 Q7:U64330">
      <formula1>-100000000</formula1>
      <formula2>1000000000000</formula2>
    </dataValidation>
    <dataValidation type="list" allowBlank="1" showInputMessage="1" showErrorMessage="1" sqref="V2:V5 V7:V64330">
      <formula1>PBS</formula1>
    </dataValidation>
    <dataValidation allowBlank="1" showErrorMessage="1" sqref="A1:O1 Q1:XFD1 O6 Q6:XFD6"/>
    <dataValidation type="list" allowBlank="1" showErrorMessage="1" errorTitle="专业" error="请选择已设定的专业！" sqref="C2:C64330">
      <formula1>Discipline</formula1>
    </dataValidation>
    <dataValidation type="list" allowBlank="1" showErrorMessage="1" errorTitle="子类" error="请选择已设定的专业子类！" sqref="D2:D64330">
      <formula1>DisciplinePopup</formula1>
    </dataValidation>
    <dataValidation type="list" allowBlank="1" showInputMessage="1" showErrorMessage="1" sqref="W2:W5 W7:W64330">
      <formula1>OBS</formula1>
    </dataValidation>
    <dataValidation type="list" allowBlank="1" sqref="I2:I64330" errorStyle="information">
      <formula1>MTOUnit</formula1>
    </dataValidation>
    <dataValidation type="decimal" operator="between" allowBlank="1" showInputMessage="1" showErrorMessage="1" error="Input the number!" sqref="J213:J64330">
      <formula1>-1000000</formula1>
      <formula2>1000000</formula2>
    </dataValidation>
  </dataValidations>
  <pageMargins left="0.75" right="0.75" top="1" bottom="1" header="0.5" footer="0.5"/>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2"/>
  <dimension ref="A1"/>
  <sheetViews>
    <sheetView workbookViewId="0">
      <selection activeCell="A1" sqref="$A1:$XFD1048576"/>
    </sheetView>
  </sheetViews>
  <sheetFormatPr defaultColWidth="9" defaultRowHeight="14.4"/>
  <sheetData/>
  <pageMargins left="0.75" right="0.75" top="1" bottom="1" header="0.5" footer="0.5"/>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23"/>
  <dimension ref="A1:M42"/>
  <sheetViews>
    <sheetView showGridLines="0" showRowColHeaders="0" workbookViewId="0">
      <selection activeCell="A1" sqref="$A1:$XFD1048576"/>
    </sheetView>
  </sheetViews>
  <sheetFormatPr defaultColWidth="9" defaultRowHeight="14.4"/>
  <sheetData>
    <row r="1" ht="45" customHeight="1" spans="1:13">
      <c r="A1" s="4"/>
      <c r="B1" s="4"/>
      <c r="C1" s="5"/>
      <c r="D1" s="4"/>
      <c r="E1" s="4"/>
      <c r="F1" s="6" t="s">
        <v>7705</v>
      </c>
      <c r="G1" s="5"/>
      <c r="H1" s="4"/>
      <c r="I1" s="4"/>
      <c r="J1" s="4"/>
      <c r="K1" s="4"/>
      <c r="L1" s="4"/>
      <c r="M1" s="4"/>
    </row>
    <row r="2" ht="15.6" spans="1:13">
      <c r="A2" s="5" t="s">
        <v>7706</v>
      </c>
      <c r="B2" s="4" t="s">
        <v>7707</v>
      </c>
      <c r="C2" s="4"/>
      <c r="D2" s="4"/>
      <c r="E2" s="4"/>
      <c r="F2" s="4"/>
      <c r="G2" s="4"/>
      <c r="H2" s="4"/>
      <c r="I2" s="4"/>
      <c r="J2" s="4"/>
      <c r="K2" s="4"/>
      <c r="L2" s="4"/>
      <c r="M2" s="4"/>
    </row>
    <row r="3" ht="15.6" spans="1:13">
      <c r="A3" s="4"/>
      <c r="B3" s="4" t="s">
        <v>7708</v>
      </c>
      <c r="C3" s="4"/>
      <c r="D3" s="4"/>
      <c r="E3" s="4"/>
      <c r="F3" s="4"/>
      <c r="G3" s="4"/>
      <c r="H3" s="4"/>
      <c r="I3" s="4"/>
      <c r="J3" s="4"/>
      <c r="K3" s="4"/>
      <c r="L3" s="4"/>
      <c r="M3" s="4"/>
    </row>
    <row r="4" ht="15.6" spans="1:13">
      <c r="A4" s="4"/>
      <c r="B4" s="4"/>
      <c r="C4" s="4"/>
      <c r="D4" s="4"/>
      <c r="E4" s="4"/>
      <c r="F4" s="4"/>
      <c r="G4" s="4"/>
      <c r="H4" s="4"/>
      <c r="I4" s="4"/>
      <c r="J4" s="4"/>
      <c r="K4" s="4"/>
      <c r="L4" s="4"/>
      <c r="M4" s="4"/>
    </row>
    <row r="5" ht="15.6" spans="1:13">
      <c r="A5" s="4" t="s">
        <v>7709</v>
      </c>
      <c r="B5" s="4" t="s">
        <v>7710</v>
      </c>
      <c r="C5" s="4"/>
      <c r="D5" s="4"/>
      <c r="E5" s="4"/>
      <c r="F5" s="4"/>
      <c r="G5" s="4"/>
      <c r="H5" s="4"/>
      <c r="I5" s="4"/>
      <c r="J5" s="4"/>
      <c r="K5" s="4"/>
      <c r="L5" s="4"/>
      <c r="M5" s="4"/>
    </row>
    <row r="6" ht="15.6" spans="1:13">
      <c r="A6" s="4"/>
      <c r="B6" s="4" t="s">
        <v>7711</v>
      </c>
      <c r="C6" s="4"/>
      <c r="D6" s="4"/>
      <c r="E6" s="4"/>
      <c r="F6" s="4"/>
      <c r="G6" s="4"/>
      <c r="H6" s="4"/>
      <c r="I6" s="4"/>
      <c r="J6" s="4"/>
      <c r="K6" s="4"/>
      <c r="L6" s="4"/>
      <c r="M6" s="4"/>
    </row>
    <row r="7" ht="15.6" spans="1:13">
      <c r="A7" s="4"/>
      <c r="B7" s="4" t="s">
        <v>7712</v>
      </c>
      <c r="C7" s="4"/>
      <c r="D7" s="4"/>
      <c r="E7" s="4"/>
      <c r="F7" s="4"/>
      <c r="G7" s="4"/>
      <c r="H7" s="4"/>
      <c r="I7" s="4"/>
      <c r="J7" s="4"/>
      <c r="K7" s="4"/>
      <c r="L7" s="4"/>
      <c r="M7" s="4"/>
    </row>
    <row r="8" ht="15.6" spans="1:13">
      <c r="A8" s="4"/>
      <c r="B8" s="4" t="s">
        <v>7713</v>
      </c>
      <c r="C8" s="4"/>
      <c r="D8" s="4"/>
      <c r="E8" s="4"/>
      <c r="F8" s="4"/>
      <c r="G8" s="4"/>
      <c r="H8" s="4"/>
      <c r="I8" s="4"/>
      <c r="J8" s="4"/>
      <c r="K8" s="4"/>
      <c r="L8" s="4"/>
      <c r="M8" s="4"/>
    </row>
    <row r="9" ht="15.6" spans="1:13">
      <c r="A9" s="4"/>
      <c r="B9" s="4"/>
      <c r="C9" s="4"/>
      <c r="D9" s="4"/>
      <c r="E9" s="4"/>
      <c r="F9" s="4"/>
      <c r="G9" s="4"/>
      <c r="H9" s="4"/>
      <c r="I9" s="4"/>
      <c r="J9" s="4"/>
      <c r="K9" s="4"/>
      <c r="L9" s="4"/>
      <c r="M9" s="4"/>
    </row>
    <row r="10" ht="15.6" spans="1:13">
      <c r="A10" s="4" t="s">
        <v>7714</v>
      </c>
      <c r="B10" s="4" t="s">
        <v>7715</v>
      </c>
      <c r="C10" s="4"/>
      <c r="D10" s="4"/>
      <c r="E10" s="4"/>
      <c r="F10" s="4"/>
      <c r="G10" s="4"/>
      <c r="H10" s="4"/>
      <c r="I10" s="4"/>
      <c r="J10" s="4"/>
      <c r="K10" s="4"/>
      <c r="L10" s="4"/>
      <c r="M10" s="4"/>
    </row>
    <row r="11" ht="15.6" spans="1:13">
      <c r="A11" s="4"/>
      <c r="B11" s="12" t="s">
        <v>7716</v>
      </c>
      <c r="C11" s="12"/>
      <c r="D11" s="12"/>
      <c r="E11" s="12"/>
      <c r="F11" s="12"/>
      <c r="G11" s="12"/>
      <c r="H11" s="4"/>
      <c r="I11" s="4"/>
      <c r="J11" s="4"/>
      <c r="K11" s="4"/>
      <c r="L11" s="4"/>
      <c r="M11" s="4"/>
    </row>
    <row r="12" ht="15.6" spans="1:13">
      <c r="A12" s="4"/>
      <c r="B12" s="12" t="s">
        <v>7717</v>
      </c>
      <c r="C12" s="12"/>
      <c r="D12" s="4"/>
      <c r="E12" s="4"/>
      <c r="F12" s="4"/>
      <c r="G12" s="4"/>
      <c r="H12" s="4"/>
      <c r="I12" s="4"/>
      <c r="J12" s="4"/>
      <c r="K12" s="4"/>
      <c r="L12" s="4"/>
      <c r="M12" s="4"/>
    </row>
    <row r="13" ht="15.6" spans="1:13">
      <c r="A13" s="4"/>
      <c r="B13" s="12" t="s">
        <v>7718</v>
      </c>
      <c r="C13" s="4"/>
      <c r="D13" s="4"/>
      <c r="E13" s="4"/>
      <c r="F13" s="4"/>
      <c r="G13" s="4"/>
      <c r="H13" s="4"/>
      <c r="I13" s="4"/>
      <c r="J13" s="4"/>
      <c r="K13" s="4"/>
      <c r="L13" s="4"/>
      <c r="M13" s="4"/>
    </row>
    <row r="14" ht="15.6" spans="1:13">
      <c r="A14" s="13"/>
      <c r="B14" s="14" t="s">
        <v>7719</v>
      </c>
      <c r="C14" s="4"/>
      <c r="D14" s="4"/>
      <c r="E14" s="4"/>
      <c r="F14" s="4"/>
      <c r="G14" s="4"/>
      <c r="H14" s="4"/>
      <c r="I14" s="4"/>
      <c r="J14" s="4"/>
      <c r="K14" s="4"/>
      <c r="L14" s="4"/>
      <c r="M14" s="4"/>
    </row>
    <row r="15" ht="15.6" spans="1:13">
      <c r="A15" s="4"/>
      <c r="B15" s="12" t="s">
        <v>7720</v>
      </c>
      <c r="C15" s="4"/>
      <c r="D15" s="4"/>
      <c r="E15" s="4"/>
      <c r="F15" s="4"/>
      <c r="G15" s="4"/>
      <c r="H15" s="4"/>
      <c r="I15" s="4"/>
      <c r="J15" s="4"/>
      <c r="K15" s="4"/>
      <c r="L15" s="4"/>
      <c r="M15" s="4"/>
    </row>
    <row r="16" ht="15.6" spans="1:13">
      <c r="A16" s="4"/>
      <c r="B16" s="4" t="s">
        <v>7721</v>
      </c>
      <c r="C16" s="4"/>
      <c r="D16" s="4"/>
      <c r="E16" s="4"/>
      <c r="F16" s="4"/>
      <c r="G16" s="4"/>
      <c r="H16" s="4"/>
      <c r="I16" s="4"/>
      <c r="J16" s="4"/>
      <c r="K16" s="4"/>
      <c r="L16" s="4"/>
      <c r="M16" s="4"/>
    </row>
    <row r="17" ht="15.6" spans="1:13">
      <c r="A17" s="4"/>
      <c r="B17" s="12" t="s">
        <v>7722</v>
      </c>
      <c r="C17" s="4"/>
      <c r="D17" s="4"/>
      <c r="E17" s="4"/>
      <c r="F17" s="4"/>
      <c r="G17" s="4"/>
      <c r="H17" s="4"/>
      <c r="I17" s="4"/>
      <c r="J17" s="4"/>
      <c r="K17" s="4"/>
      <c r="L17" s="4"/>
      <c r="M17" s="4"/>
    </row>
    <row r="18" ht="15.6" spans="1:13">
      <c r="A18" s="4"/>
      <c r="B18" s="4"/>
      <c r="C18" s="4"/>
      <c r="D18" s="4"/>
      <c r="E18" s="4"/>
      <c r="F18" s="4"/>
      <c r="G18" s="4"/>
      <c r="H18" s="4"/>
      <c r="I18" s="4"/>
      <c r="J18" s="4"/>
      <c r="K18" s="4"/>
      <c r="L18" s="4"/>
      <c r="M18" s="4"/>
    </row>
    <row r="19" ht="15.6" spans="1:13">
      <c r="A19" s="4" t="s">
        <v>7723</v>
      </c>
      <c r="B19" s="4" t="s">
        <v>7724</v>
      </c>
      <c r="C19" s="4"/>
      <c r="D19" s="4"/>
      <c r="E19" s="4"/>
      <c r="F19" s="4"/>
      <c r="G19" s="4"/>
      <c r="H19" s="4"/>
      <c r="I19" s="4"/>
      <c r="J19" s="4"/>
      <c r="K19" s="4"/>
      <c r="L19" s="4"/>
      <c r="M19" s="4"/>
    </row>
    <row r="20" ht="15.6" spans="1:13">
      <c r="A20" s="4"/>
      <c r="B20" s="4" t="s">
        <v>7725</v>
      </c>
      <c r="C20" s="4"/>
      <c r="D20" s="4"/>
      <c r="E20" s="4"/>
      <c r="F20" s="4"/>
      <c r="G20" s="4"/>
      <c r="H20" s="4"/>
      <c r="I20" s="4"/>
      <c r="J20" s="4"/>
      <c r="K20" s="4"/>
      <c r="L20" s="4"/>
      <c r="M20" s="4"/>
    </row>
    <row r="21" ht="15.6" spans="1:13">
      <c r="A21" s="4"/>
      <c r="B21" s="12" t="s">
        <v>7726</v>
      </c>
      <c r="C21" s="12"/>
      <c r="D21" s="4"/>
      <c r="E21" s="4"/>
      <c r="F21" s="4"/>
      <c r="G21" s="4"/>
      <c r="H21" s="4"/>
      <c r="I21" s="4"/>
      <c r="J21" s="4"/>
      <c r="K21" s="4"/>
      <c r="L21" s="4"/>
      <c r="M21" s="4"/>
    </row>
    <row r="22" ht="15.6" spans="1:13">
      <c r="A22" s="4"/>
      <c r="B22" s="12" t="s">
        <v>7727</v>
      </c>
      <c r="C22" s="12"/>
      <c r="D22" s="4"/>
      <c r="E22" s="4"/>
      <c r="F22" s="4"/>
      <c r="G22" s="4"/>
      <c r="H22" s="4"/>
      <c r="I22" s="4"/>
      <c r="J22" s="4"/>
      <c r="K22" s="4"/>
      <c r="L22" s="4"/>
      <c r="M22" s="4"/>
    </row>
    <row r="23" ht="15.6" spans="1:13">
      <c r="A23" s="4"/>
      <c r="B23" s="12" t="s">
        <v>7728</v>
      </c>
      <c r="C23" s="12"/>
      <c r="D23" s="4"/>
      <c r="E23" s="4"/>
      <c r="F23" s="4"/>
      <c r="G23" s="4"/>
      <c r="H23" s="4"/>
      <c r="I23" s="4"/>
      <c r="J23" s="4"/>
      <c r="K23" s="4"/>
      <c r="L23" s="4"/>
      <c r="M23" s="4"/>
    </row>
    <row r="24" ht="15.6" spans="1:13">
      <c r="A24" s="4"/>
      <c r="B24" s="4" t="s">
        <v>7729</v>
      </c>
      <c r="C24" s="4"/>
      <c r="D24" s="4"/>
      <c r="E24" s="4"/>
      <c r="F24" s="4"/>
      <c r="G24" s="4"/>
      <c r="H24" s="4"/>
      <c r="I24" s="4"/>
      <c r="J24" s="4"/>
      <c r="K24" s="4"/>
      <c r="L24" s="4"/>
      <c r="M24" s="4"/>
    </row>
    <row r="25" ht="15.6" spans="1:13">
      <c r="A25" s="4"/>
      <c r="B25" s="4"/>
      <c r="C25" s="4"/>
      <c r="D25" s="4"/>
      <c r="E25" s="4"/>
      <c r="F25" s="4"/>
      <c r="G25" s="4"/>
      <c r="H25" s="4"/>
      <c r="I25" s="4"/>
      <c r="J25" s="4"/>
      <c r="K25" s="4"/>
      <c r="L25" s="4"/>
      <c r="M25" s="4"/>
    </row>
    <row r="26" ht="15.6" spans="1:13">
      <c r="A26" s="4" t="s">
        <v>7730</v>
      </c>
      <c r="B26" s="4" t="s">
        <v>7731</v>
      </c>
      <c r="C26" s="4"/>
      <c r="D26" s="4"/>
      <c r="E26" s="4"/>
      <c r="F26" s="4"/>
      <c r="G26" s="4"/>
      <c r="H26" s="4"/>
      <c r="I26" s="4"/>
      <c r="J26" s="4"/>
      <c r="K26" s="4"/>
      <c r="L26" s="4"/>
      <c r="M26" s="4"/>
    </row>
    <row r="27" ht="15.6" spans="1:13">
      <c r="A27" s="4"/>
      <c r="B27" s="12" t="s">
        <v>7732</v>
      </c>
      <c r="C27" s="4"/>
      <c r="D27" s="4"/>
      <c r="E27" s="4"/>
      <c r="F27" s="4"/>
      <c r="G27" s="4"/>
      <c r="H27" s="4"/>
      <c r="I27" s="4"/>
      <c r="J27" s="4"/>
      <c r="K27" s="4"/>
      <c r="L27" s="4"/>
      <c r="M27" s="4"/>
    </row>
    <row r="28" ht="15.6" spans="1:13">
      <c r="A28" s="4"/>
      <c r="B28" s="4" t="s">
        <v>7733</v>
      </c>
      <c r="C28" s="4"/>
      <c r="D28" s="4"/>
      <c r="E28" s="4"/>
      <c r="F28" s="4"/>
      <c r="G28" s="4"/>
      <c r="H28" s="4"/>
      <c r="I28" s="4"/>
      <c r="J28" s="4"/>
      <c r="K28" s="4"/>
      <c r="L28" s="4"/>
      <c r="M28" s="4"/>
    </row>
    <row r="29" ht="15.6" spans="1:13">
      <c r="A29" s="4"/>
      <c r="B29" s="4"/>
      <c r="C29" s="4"/>
      <c r="D29" s="4"/>
      <c r="E29" s="4"/>
      <c r="F29" s="4"/>
      <c r="G29" s="4"/>
      <c r="H29" s="4"/>
      <c r="I29" s="4"/>
      <c r="J29" s="4"/>
      <c r="K29" s="4"/>
      <c r="L29" s="4"/>
      <c r="M29" s="4"/>
    </row>
    <row r="30" ht="15.6" spans="1:13">
      <c r="A30" s="4" t="s">
        <v>7734</v>
      </c>
      <c r="B30" s="4" t="s">
        <v>7735</v>
      </c>
      <c r="C30" s="4"/>
      <c r="D30" s="4"/>
      <c r="E30" s="4"/>
      <c r="F30" s="4"/>
      <c r="G30" s="4"/>
      <c r="H30" s="4"/>
      <c r="I30" s="4"/>
      <c r="J30" s="4"/>
      <c r="K30" s="4"/>
      <c r="L30" s="4"/>
      <c r="M30" s="4"/>
    </row>
    <row r="31" ht="15.6" spans="1:6">
      <c r="A31" s="4"/>
      <c r="B31" s="4" t="s">
        <v>7736</v>
      </c>
      <c r="C31" s="4"/>
      <c r="D31" s="4"/>
      <c r="E31" s="4"/>
      <c r="F31" s="4"/>
    </row>
    <row r="32" ht="15.6" spans="1:6">
      <c r="A32" s="4"/>
      <c r="B32" s="4" t="s">
        <v>7737</v>
      </c>
      <c r="C32" s="4"/>
      <c r="D32" s="4"/>
      <c r="E32" s="4"/>
      <c r="F32" s="4"/>
    </row>
    <row r="33" ht="15.6" spans="1:6">
      <c r="A33" s="4"/>
      <c r="B33" s="4" t="s">
        <v>7738</v>
      </c>
      <c r="C33" s="4"/>
      <c r="D33" s="4"/>
      <c r="E33" s="4"/>
      <c r="F33" s="4"/>
    </row>
    <row r="34" ht="15.6" spans="2:6">
      <c r="B34" s="4" t="s">
        <v>7739</v>
      </c>
      <c r="C34" s="4"/>
      <c r="D34" s="4"/>
      <c r="E34" s="4"/>
      <c r="F34" s="4"/>
    </row>
    <row r="35" ht="15.6" spans="2:6">
      <c r="B35" s="4"/>
      <c r="C35" s="4"/>
      <c r="D35" s="4"/>
      <c r="E35" s="4"/>
      <c r="F35" s="4"/>
    </row>
    <row r="36" ht="15.6" spans="1:6">
      <c r="A36" s="4" t="s">
        <v>7740</v>
      </c>
      <c r="B36" s="4" t="s">
        <v>7741</v>
      </c>
      <c r="C36" s="4"/>
      <c r="E36" s="4"/>
      <c r="F36" s="4"/>
    </row>
    <row r="37" ht="15.6" spans="6:6">
      <c r="F37" s="4"/>
    </row>
    <row r="38" ht="15.6" spans="1:13">
      <c r="A38" s="4" t="s">
        <v>7742</v>
      </c>
      <c r="B38" s="4" t="s">
        <v>7743</v>
      </c>
      <c r="F38" s="4"/>
      <c r="G38" s="4"/>
      <c r="H38" s="4"/>
      <c r="I38" s="4"/>
      <c r="J38" s="4"/>
      <c r="K38" s="4"/>
      <c r="L38" s="4"/>
      <c r="M38" s="4"/>
    </row>
    <row r="39" ht="15.6" spans="2:13">
      <c r="B39" s="4" t="s">
        <v>7744</v>
      </c>
      <c r="F39" s="4"/>
      <c r="G39" s="4"/>
      <c r="H39" s="4"/>
      <c r="I39" s="4"/>
      <c r="J39" s="4"/>
      <c r="K39" s="4"/>
      <c r="L39" s="4"/>
      <c r="M39" s="4"/>
    </row>
    <row r="40" ht="15.6" spans="2:13">
      <c r="B40" s="4" t="s">
        <v>7745</v>
      </c>
      <c r="F40" s="4"/>
      <c r="G40" s="4"/>
      <c r="H40" s="4"/>
      <c r="I40" s="4"/>
      <c r="J40" s="4"/>
      <c r="K40" s="4"/>
      <c r="L40" s="4"/>
      <c r="M40" s="4"/>
    </row>
    <row r="41" ht="15.6" spans="10:13">
      <c r="J41" s="4"/>
      <c r="K41" s="4"/>
      <c r="L41" s="4"/>
      <c r="M41" s="4"/>
    </row>
    <row r="42" ht="15.6" spans="10:13">
      <c r="J42" s="4"/>
      <c r="K42" s="4"/>
      <c r="L42" s="4"/>
      <c r="M42" s="4"/>
    </row>
  </sheetData>
  <pageMargins left="0.7" right="0.7" top="0.75" bottom="0.75" header="0.3" footer="0.3"/>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24"/>
  <dimension ref="A1:M15"/>
  <sheetViews>
    <sheetView zoomScale="90" zoomScaleNormal="90" workbookViewId="0">
      <selection activeCell="A1" sqref="$A1:$XFD1048576"/>
    </sheetView>
  </sheetViews>
  <sheetFormatPr defaultColWidth="9" defaultRowHeight="13.2"/>
  <cols>
    <col min="1" max="1" width="13.212962962963" style="8" customWidth="1"/>
    <col min="2" max="2" width="23.8888888888889" style="8" customWidth="1"/>
    <col min="3" max="3" width="11.6666666666667" style="8" customWidth="1"/>
    <col min="4" max="4" width="13.6666666666667" style="8" customWidth="1"/>
    <col min="5" max="5" width="18.1018518518519" style="8" customWidth="1"/>
    <col min="6" max="6" width="11.6666666666667" style="8" customWidth="1"/>
    <col min="7" max="7" width="13.8888888888889" style="8" customWidth="1"/>
    <col min="8" max="8" width="15" style="8" customWidth="1"/>
    <col min="9" max="9" width="8.21296296296296" style="8" customWidth="1"/>
    <col min="10" max="10" width="10.4444444444444" style="8" customWidth="1"/>
    <col min="11" max="11" width="6.44444444444444" style="8" customWidth="1"/>
    <col min="12" max="12" width="10.6666666666667" style="8" customWidth="1"/>
    <col min="13" max="13" width="15.1018518518519" style="8" customWidth="1"/>
    <col min="14" max="16384" width="9" style="8"/>
  </cols>
  <sheetData>
    <row r="1" spans="1:13">
      <c r="A1" s="9" t="s">
        <v>7746</v>
      </c>
      <c r="B1" s="9" t="s">
        <v>7747</v>
      </c>
      <c r="C1" s="9" t="s">
        <v>7748</v>
      </c>
      <c r="D1" s="9" t="s">
        <v>7749</v>
      </c>
      <c r="E1" s="9" t="s">
        <v>7750</v>
      </c>
      <c r="F1" s="9" t="s">
        <v>7751</v>
      </c>
      <c r="G1" s="9" t="s">
        <v>7752</v>
      </c>
      <c r="H1" s="9" t="s">
        <v>7753</v>
      </c>
      <c r="I1" s="9" t="s">
        <v>7754</v>
      </c>
      <c r="J1" s="9" t="s">
        <v>7755</v>
      </c>
      <c r="K1" s="9" t="s">
        <v>7756</v>
      </c>
      <c r="L1" s="9" t="s">
        <v>7757</v>
      </c>
      <c r="M1" s="9" t="s">
        <v>7758</v>
      </c>
    </row>
    <row r="2" spans="1:13">
      <c r="A2" s="10" t="s">
        <v>7747</v>
      </c>
      <c r="B2" s="8" t="s">
        <v>7759</v>
      </c>
      <c r="C2" s="8" t="s">
        <v>7760</v>
      </c>
      <c r="D2" s="8" t="s">
        <v>7761</v>
      </c>
      <c r="E2" s="8" t="s">
        <v>7762</v>
      </c>
      <c r="F2" s="8" t="s">
        <v>7763</v>
      </c>
      <c r="G2" s="8" t="s">
        <v>7764</v>
      </c>
      <c r="H2" s="8" t="s">
        <v>7765</v>
      </c>
      <c r="I2" s="8" t="s">
        <v>7766</v>
      </c>
      <c r="J2" s="8" t="s">
        <v>7767</v>
      </c>
      <c r="K2" s="8" t="s">
        <v>7768</v>
      </c>
      <c r="L2" s="8" t="s">
        <v>7769</v>
      </c>
      <c r="M2" s="8" t="s">
        <v>7770</v>
      </c>
    </row>
    <row r="3" spans="1:13">
      <c r="A3" s="10" t="s">
        <v>7748</v>
      </c>
      <c r="B3" s="8" t="s">
        <v>7771</v>
      </c>
      <c r="C3" s="8" t="s">
        <v>7772</v>
      </c>
      <c r="D3" s="8" t="s">
        <v>7773</v>
      </c>
      <c r="E3" s="8" t="s">
        <v>7774</v>
      </c>
      <c r="F3" s="8" t="s">
        <v>7775</v>
      </c>
      <c r="G3" s="8" t="s">
        <v>7776</v>
      </c>
      <c r="H3" s="8" t="s">
        <v>7777</v>
      </c>
      <c r="I3" s="8" t="s">
        <v>7778</v>
      </c>
      <c r="J3" s="8" t="s">
        <v>7777</v>
      </c>
      <c r="L3" s="8" t="s">
        <v>7779</v>
      </c>
      <c r="M3" s="8" t="s">
        <v>7780</v>
      </c>
    </row>
    <row r="4" spans="1:13">
      <c r="A4" s="10" t="s">
        <v>7749</v>
      </c>
      <c r="B4" s="8" t="s">
        <v>7781</v>
      </c>
      <c r="C4" s="8" t="s">
        <v>7782</v>
      </c>
      <c r="D4" s="8" t="s">
        <v>7783</v>
      </c>
      <c r="E4" s="8" t="s">
        <v>7784</v>
      </c>
      <c r="F4" s="8" t="s">
        <v>7785</v>
      </c>
      <c r="G4" s="8" t="s">
        <v>7786</v>
      </c>
      <c r="H4" s="8" t="s">
        <v>7787</v>
      </c>
      <c r="I4" s="8" t="s">
        <v>7788</v>
      </c>
      <c r="J4" s="8" t="s">
        <v>7789</v>
      </c>
      <c r="M4" s="8" t="s">
        <v>7790</v>
      </c>
    </row>
    <row r="5" spans="1:13">
      <c r="A5" s="10" t="s">
        <v>7750</v>
      </c>
      <c r="B5" s="8" t="s">
        <v>7791</v>
      </c>
      <c r="C5" s="8" t="s">
        <v>7792</v>
      </c>
      <c r="D5" s="8" t="s">
        <v>7793</v>
      </c>
      <c r="E5" s="8" t="s">
        <v>7794</v>
      </c>
      <c r="F5" s="8" t="s">
        <v>7795</v>
      </c>
      <c r="G5" s="8" t="s">
        <v>7796</v>
      </c>
      <c r="H5" s="8" t="s">
        <v>7797</v>
      </c>
      <c r="J5" s="8" t="s">
        <v>7798</v>
      </c>
      <c r="M5" s="8" t="s">
        <v>7799</v>
      </c>
    </row>
    <row r="6" spans="1:13">
      <c r="A6" s="10" t="s">
        <v>7751</v>
      </c>
      <c r="B6" s="8" t="s">
        <v>7800</v>
      </c>
      <c r="C6" s="8" t="s">
        <v>7801</v>
      </c>
      <c r="D6" s="8" t="s">
        <v>7802</v>
      </c>
      <c r="E6" s="8" t="s">
        <v>7803</v>
      </c>
      <c r="F6" s="8" t="s">
        <v>7804</v>
      </c>
      <c r="H6" s="8" t="s">
        <v>7805</v>
      </c>
      <c r="J6" s="8" t="s">
        <v>7806</v>
      </c>
      <c r="M6" s="8" t="s">
        <v>7801</v>
      </c>
    </row>
    <row r="7" spans="1:10">
      <c r="A7" s="10" t="s">
        <v>7752</v>
      </c>
      <c r="B7" s="8" t="s">
        <v>7807</v>
      </c>
      <c r="D7" s="8" t="s">
        <v>7808</v>
      </c>
      <c r="E7" s="8" t="s">
        <v>7809</v>
      </c>
      <c r="F7" s="8" t="s">
        <v>3079</v>
      </c>
      <c r="H7" s="8" t="s">
        <v>7810</v>
      </c>
      <c r="J7" s="8" t="s">
        <v>7809</v>
      </c>
    </row>
    <row r="8" spans="1:10">
      <c r="A8" s="10" t="s">
        <v>7753</v>
      </c>
      <c r="B8" s="8" t="s">
        <v>7811</v>
      </c>
      <c r="D8" s="8" t="s">
        <v>7812</v>
      </c>
      <c r="E8" s="8" t="s">
        <v>7813</v>
      </c>
      <c r="F8" s="8" t="s">
        <v>7814</v>
      </c>
      <c r="H8" s="8" t="s">
        <v>7815</v>
      </c>
      <c r="J8" s="8" t="s">
        <v>7816</v>
      </c>
    </row>
    <row r="9" spans="1:10">
      <c r="A9" s="10" t="s">
        <v>7754</v>
      </c>
      <c r="B9" s="8" t="s">
        <v>7817</v>
      </c>
      <c r="D9" s="8" t="s">
        <v>7818</v>
      </c>
      <c r="E9" s="8" t="s">
        <v>7819</v>
      </c>
      <c r="F9" s="8" t="s">
        <v>7820</v>
      </c>
      <c r="H9" s="8" t="s">
        <v>7821</v>
      </c>
      <c r="J9" s="8" t="s">
        <v>7822</v>
      </c>
    </row>
    <row r="10" spans="1:8">
      <c r="A10" s="10" t="s">
        <v>7755</v>
      </c>
      <c r="B10" s="8" t="s">
        <v>7823</v>
      </c>
      <c r="D10" s="8" t="s">
        <v>7824</v>
      </c>
      <c r="E10" s="8" t="s">
        <v>7825</v>
      </c>
      <c r="F10" s="8" t="s">
        <v>7826</v>
      </c>
      <c r="H10" s="8" t="s">
        <v>7826</v>
      </c>
    </row>
    <row r="11" spans="1:8">
      <c r="A11" s="11" t="s">
        <v>7756</v>
      </c>
      <c r="B11" s="8" t="s">
        <v>7827</v>
      </c>
      <c r="D11" s="8" t="s">
        <v>7828</v>
      </c>
      <c r="F11" s="8" t="s">
        <v>7827</v>
      </c>
      <c r="H11" s="8" t="s">
        <v>7827</v>
      </c>
    </row>
    <row r="12" spans="1:4">
      <c r="A12" s="10" t="s">
        <v>7757</v>
      </c>
      <c r="D12" s="8" t="s">
        <v>7829</v>
      </c>
    </row>
    <row r="13" spans="1:4">
      <c r="A13" s="10" t="s">
        <v>7758</v>
      </c>
      <c r="D13" s="8" t="s">
        <v>7830</v>
      </c>
    </row>
    <row r="14" spans="4:4">
      <c r="D14" s="8" t="s">
        <v>7831</v>
      </c>
    </row>
    <row r="15" spans="4:4">
      <c r="D15" s="8" t="s">
        <v>7832</v>
      </c>
    </row>
  </sheetData>
  <dataValidations count="1">
    <dataValidation allowBlank="1" showInputMessage="1" showErrorMessage="1" error="请选择" sqref="A1"/>
  </dataValidations>
  <pageMargins left="0.7" right="0.7" top="0.75" bottom="0.75" header="0.3" footer="0.3"/>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25"/>
  <dimension ref="A1:M22"/>
  <sheetViews>
    <sheetView showGridLines="0" showRowColHeaders="0" workbookViewId="0">
      <selection activeCell="A1" sqref="$A1:$XFD1048576"/>
    </sheetView>
  </sheetViews>
  <sheetFormatPr defaultColWidth="9" defaultRowHeight="14.4"/>
  <cols>
    <col min="1" max="16384" width="9" style="3"/>
  </cols>
  <sheetData>
    <row r="1" ht="48.75" customHeight="1" spans="1:13">
      <c r="A1" s="4"/>
      <c r="B1" s="4"/>
      <c r="C1" s="5"/>
      <c r="D1" s="4"/>
      <c r="E1" s="4"/>
      <c r="F1" s="6" t="s">
        <v>7833</v>
      </c>
      <c r="G1" s="5"/>
      <c r="H1" s="4"/>
      <c r="I1" s="4"/>
      <c r="J1" s="4"/>
      <c r="K1" s="4"/>
      <c r="L1" s="4"/>
      <c r="M1" s="4"/>
    </row>
    <row r="2" s="2" customFormat="1" ht="17.4" spans="1:12">
      <c r="A2" s="7" t="s">
        <v>7834</v>
      </c>
      <c r="B2" s="7" t="s">
        <v>7835</v>
      </c>
      <c r="C2" s="7"/>
      <c r="D2" s="7"/>
      <c r="E2" s="7"/>
      <c r="F2" s="7"/>
      <c r="G2" s="7"/>
      <c r="H2" s="7"/>
      <c r="I2" s="7"/>
      <c r="J2" s="7"/>
      <c r="K2" s="7"/>
      <c r="L2" s="7"/>
    </row>
    <row r="3" s="2" customFormat="1" ht="17.4" spans="1:12">
      <c r="A3" s="7" t="s">
        <v>7836</v>
      </c>
      <c r="B3" s="7" t="s">
        <v>7837</v>
      </c>
      <c r="C3" s="7"/>
      <c r="D3" s="7"/>
      <c r="E3" s="7"/>
      <c r="F3" s="7"/>
      <c r="G3" s="7"/>
      <c r="H3" s="7"/>
      <c r="I3" s="7"/>
      <c r="J3" s="7"/>
      <c r="K3" s="7"/>
      <c r="L3" s="7"/>
    </row>
    <row r="4" s="2" customFormat="1" ht="17.4" spans="1:12">
      <c r="A4" s="7" t="s">
        <v>7838</v>
      </c>
      <c r="B4" s="7" t="s">
        <v>7839</v>
      </c>
      <c r="C4" s="7"/>
      <c r="D4" s="7"/>
      <c r="E4" s="7"/>
      <c r="F4" s="7"/>
      <c r="G4" s="7"/>
      <c r="H4" s="7"/>
      <c r="I4" s="7"/>
      <c r="J4" s="7"/>
      <c r="K4" s="7"/>
      <c r="L4" s="7"/>
    </row>
    <row r="5" s="2" customFormat="1" ht="17.4" spans="1:12">
      <c r="A5" s="7"/>
      <c r="B5" s="7" t="s">
        <v>7840</v>
      </c>
      <c r="C5" s="7"/>
      <c r="D5" s="7"/>
      <c r="E5" s="7"/>
      <c r="F5" s="7"/>
      <c r="G5" s="7"/>
      <c r="H5" s="7"/>
      <c r="I5" s="7"/>
      <c r="J5" s="7"/>
      <c r="K5" s="7"/>
      <c r="L5" s="7"/>
    </row>
    <row r="6" s="2" customFormat="1" ht="17.4" spans="1:12">
      <c r="A6" s="7"/>
      <c r="B6" s="7" t="s">
        <v>7841</v>
      </c>
      <c r="C6" s="7"/>
      <c r="D6" s="7"/>
      <c r="E6" s="7"/>
      <c r="F6" s="7"/>
      <c r="G6" s="7"/>
      <c r="H6" s="7"/>
      <c r="I6" s="7"/>
      <c r="J6" s="7"/>
      <c r="K6" s="7"/>
      <c r="L6" s="7"/>
    </row>
    <row r="7" s="2" customFormat="1" ht="17.4" spans="1:12">
      <c r="A7" s="7" t="s">
        <v>7842</v>
      </c>
      <c r="B7" s="7" t="s">
        <v>7843</v>
      </c>
      <c r="C7" s="7"/>
      <c r="D7" s="7"/>
      <c r="E7" s="7"/>
      <c r="F7" s="7"/>
      <c r="G7" s="7"/>
      <c r="H7" s="7"/>
      <c r="I7" s="7"/>
      <c r="J7" s="7"/>
      <c r="K7" s="7"/>
      <c r="L7" s="7"/>
    </row>
    <row r="8" s="2" customFormat="1" ht="17.4" spans="1:12">
      <c r="A8" s="7"/>
      <c r="B8" s="7"/>
      <c r="C8" s="7"/>
      <c r="D8" s="7"/>
      <c r="E8" s="7"/>
      <c r="F8" s="7"/>
      <c r="G8" s="7"/>
      <c r="H8" s="7"/>
      <c r="I8" s="7"/>
      <c r="J8" s="7"/>
      <c r="K8" s="7"/>
      <c r="L8" s="7"/>
    </row>
    <row r="9" s="2" customFormat="1" ht="17.4" spans="1:12">
      <c r="A9" s="7"/>
      <c r="B9" s="7"/>
      <c r="C9" s="7"/>
      <c r="D9" s="7"/>
      <c r="E9" s="7"/>
      <c r="F9" s="7"/>
      <c r="G9" s="7"/>
      <c r="H9" s="7"/>
      <c r="I9" s="7"/>
      <c r="J9" s="7"/>
      <c r="K9" s="7"/>
      <c r="L9" s="7"/>
    </row>
    <row r="10" s="2" customFormat="1" ht="17.4" spans="1:12">
      <c r="A10" s="7"/>
      <c r="B10" s="7"/>
      <c r="C10" s="7"/>
      <c r="D10" s="7"/>
      <c r="E10" s="7"/>
      <c r="F10" s="7"/>
      <c r="G10" s="7"/>
      <c r="H10" s="7"/>
      <c r="I10" s="7"/>
      <c r="J10" s="7"/>
      <c r="K10" s="7"/>
      <c r="L10" s="7"/>
    </row>
    <row r="11" s="2" customFormat="1" ht="17.4" spans="1:12">
      <c r="A11" s="7"/>
      <c r="B11" s="7"/>
      <c r="C11" s="7"/>
      <c r="D11" s="7"/>
      <c r="E11" s="7"/>
      <c r="F11" s="7"/>
      <c r="G11" s="7"/>
      <c r="H11" s="7"/>
      <c r="I11" s="7"/>
      <c r="J11" s="7"/>
      <c r="K11" s="7"/>
      <c r="L11" s="7"/>
    </row>
    <row r="12" s="2" customFormat="1" ht="17.4" spans="1:12">
      <c r="A12" s="7"/>
      <c r="B12" s="7"/>
      <c r="C12" s="7"/>
      <c r="D12" s="7"/>
      <c r="E12" s="7"/>
      <c r="F12" s="7"/>
      <c r="G12" s="7"/>
      <c r="H12" s="7"/>
      <c r="I12" s="7"/>
      <c r="J12" s="7"/>
      <c r="K12" s="7"/>
      <c r="L12" s="7"/>
    </row>
    <row r="13" s="2" customFormat="1" ht="17.4"/>
    <row r="14" s="2" customFormat="1" ht="17.4"/>
    <row r="15" s="2" customFormat="1" ht="17.4"/>
    <row r="16" s="2" customFormat="1" ht="17.4"/>
    <row r="17" s="2" customFormat="1" ht="17.4"/>
    <row r="18" s="2" customFormat="1" ht="17.4"/>
    <row r="19" s="2" customFormat="1" ht="17.4"/>
    <row r="20" s="2" customFormat="1" ht="17.4"/>
    <row r="21" s="2" customFormat="1" ht="17.4"/>
    <row r="22" s="2" customFormat="1" ht="17.4"/>
  </sheetData>
  <pageMargins left="0.7" right="0.7" top="0.75" bottom="0.75" header="0.3" footer="0.3"/>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6"/>
  <dimension ref="A1"/>
  <sheetViews>
    <sheetView showGridLines="0" showRowColHeaders="0" workbookViewId="0">
      <selection activeCell="A1" sqref="$A1:$XFD1048576"/>
    </sheetView>
  </sheetViews>
  <sheetFormatPr defaultColWidth="9" defaultRowHeight="14.4"/>
  <cols>
    <col min="1" max="16384" width="9" style="1"/>
  </cols>
  <sheetData/>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dimension ref="A1:O1808"/>
  <sheetViews>
    <sheetView topLeftCell="A1452" workbookViewId="0">
      <selection activeCell="A1" sqref="$A1:$XFD1048576"/>
    </sheetView>
  </sheetViews>
  <sheetFormatPr defaultColWidth="9" defaultRowHeight="14.4"/>
  <cols>
    <col min="1" max="1" width="10.4259259259259" style="18" customWidth="1"/>
    <col min="2" max="2" width="6.88888888888889" style="373" customWidth="1"/>
    <col min="3" max="3" width="8.66666666666667" style="374" customWidth="1"/>
    <col min="4" max="4" width="10.4444444444444" style="374" customWidth="1"/>
    <col min="5" max="5" width="22" style="375" customWidth="1"/>
    <col min="6" max="6" width="20.3333333333333" style="375" customWidth="1"/>
    <col min="7" max="7" width="47.1018518518519" style="88" customWidth="1"/>
    <col min="8" max="8" width="40.4444444444444" style="376" customWidth="1"/>
    <col min="9" max="9" width="9.21296296296296" style="377" customWidth="1"/>
    <col min="10" max="12" width="9.10185185185185" style="25" customWidth="1"/>
    <col min="13" max="14" width="12.212962962963" style="48" customWidth="1"/>
    <col min="15" max="15" width="13.787037037037" style="22" customWidth="1"/>
    <col min="16" max="16" width="16.8055555555556" style="117" customWidth="1"/>
    <col min="17" max="17" width="15.4444444444444" style="29" customWidth="1"/>
    <col min="18" max="18" width="12.1018518518519" style="378" customWidth="1"/>
    <col min="19" max="19" width="12.6666666666667" style="378" customWidth="1"/>
    <col min="20" max="20" width="10.8888888888889" style="378" customWidth="1"/>
    <col min="21" max="21" width="16.4444444444444" style="378" customWidth="1"/>
    <col min="22" max="22" width="16.6666666666667" style="379" customWidth="1"/>
    <col min="23" max="23" width="10.1018518518519" style="380" customWidth="1"/>
    <col min="24" max="24" width="9.21296296296296" style="18" customWidth="1"/>
    <col min="25" max="25" width="16.6666666666667" style="18" customWidth="1"/>
    <col min="26" max="27" width="9" style="381"/>
    <col min="28" max="28" width="10.212962962963" style="382"/>
    <col min="29" max="16384" width="9" style="18"/>
  </cols>
  <sheetData>
    <row r="1" s="371" customFormat="1" ht="21" hidden="1" customHeight="1" spans="1:15">
      <c r="A1" s="119"/>
      <c r="B1" s="383"/>
      <c r="C1" s="384"/>
      <c r="D1" s="384"/>
      <c r="E1" s="385"/>
      <c r="F1" s="385"/>
      <c r="G1" s="88"/>
      <c r="H1" s="386"/>
      <c r="I1" s="388"/>
      <c r="J1" s="25"/>
      <c r="K1" s="25"/>
      <c r="L1" s="25"/>
      <c r="M1" s="389"/>
      <c r="N1" s="389"/>
      <c r="O1" s="22"/>
    </row>
    <row r="2" s="35" customFormat="1" ht="49.05" customHeight="1" spans="2:15">
      <c r="B2" s="36" t="s">
        <v>1</v>
      </c>
      <c r="C2" s="37" t="s">
        <v>2</v>
      </c>
      <c r="D2" s="37" t="s">
        <v>3</v>
      </c>
      <c r="E2" s="37" t="s">
        <v>4</v>
      </c>
      <c r="F2" s="37" t="s">
        <v>49</v>
      </c>
      <c r="G2" s="88" t="s">
        <v>6</v>
      </c>
      <c r="H2" s="37" t="s">
        <v>7</v>
      </c>
      <c r="I2" s="37" t="s">
        <v>8</v>
      </c>
      <c r="J2" s="25" t="s">
        <v>9</v>
      </c>
      <c r="K2" s="25" t="s">
        <v>10</v>
      </c>
      <c r="L2" s="25" t="s">
        <v>11</v>
      </c>
      <c r="M2" s="44" t="s">
        <v>12</v>
      </c>
      <c r="N2" s="44" t="s">
        <v>13</v>
      </c>
      <c r="O2" s="45" t="s">
        <v>50</v>
      </c>
    </row>
    <row r="3" s="35" customFormat="1" ht="56" customHeight="1" spans="1:15">
      <c r="A3" s="387" t="s">
        <v>470</v>
      </c>
      <c r="B3" s="40" t="s">
        <v>52</v>
      </c>
      <c r="C3" s="41" t="s">
        <v>16</v>
      </c>
      <c r="D3" s="41" t="s">
        <v>353</v>
      </c>
      <c r="E3" s="42" t="s">
        <v>54</v>
      </c>
      <c r="F3" s="42" t="s">
        <v>370</v>
      </c>
      <c r="G3" s="88" t="s">
        <v>471</v>
      </c>
      <c r="H3" s="23" t="s">
        <v>472</v>
      </c>
      <c r="I3" s="43" t="s">
        <v>22</v>
      </c>
      <c r="J3" s="25">
        <v>3</v>
      </c>
      <c r="K3" s="25">
        <f t="shared" ref="K3:K31" si="0">J3</f>
        <v>3</v>
      </c>
      <c r="L3" s="25">
        <v>27</v>
      </c>
      <c r="M3" s="44" t="s">
        <v>473</v>
      </c>
      <c r="N3" s="44"/>
      <c r="O3" s="45"/>
    </row>
    <row r="4" s="35" customFormat="1" ht="56" customHeight="1" spans="1:15">
      <c r="A4" s="387" t="s">
        <v>470</v>
      </c>
      <c r="B4" s="40" t="s">
        <v>58</v>
      </c>
      <c r="C4" s="41" t="s">
        <v>16</v>
      </c>
      <c r="D4" s="41" t="s">
        <v>353</v>
      </c>
      <c r="E4" s="42" t="s">
        <v>54</v>
      </c>
      <c r="F4" s="42" t="s">
        <v>370</v>
      </c>
      <c r="G4" s="88" t="s">
        <v>471</v>
      </c>
      <c r="H4" s="23" t="s">
        <v>472</v>
      </c>
      <c r="I4" s="43" t="s">
        <v>22</v>
      </c>
      <c r="J4" s="25">
        <v>1</v>
      </c>
      <c r="K4" s="25">
        <f t="shared" si="0"/>
        <v>1</v>
      </c>
      <c r="L4" s="25">
        <v>9</v>
      </c>
      <c r="M4" s="44" t="s">
        <v>473</v>
      </c>
      <c r="N4" s="44"/>
      <c r="O4" s="45"/>
    </row>
    <row r="5" s="35" customFormat="1" ht="56" customHeight="1" spans="1:15">
      <c r="A5" s="387" t="s">
        <v>470</v>
      </c>
      <c r="B5" s="40" t="s">
        <v>59</v>
      </c>
      <c r="C5" s="41" t="s">
        <v>16</v>
      </c>
      <c r="D5" s="41" t="s">
        <v>353</v>
      </c>
      <c r="E5" s="42" t="s">
        <v>54</v>
      </c>
      <c r="F5" s="42" t="s">
        <v>370</v>
      </c>
      <c r="G5" s="88" t="s">
        <v>471</v>
      </c>
      <c r="H5" s="23" t="s">
        <v>472</v>
      </c>
      <c r="I5" s="43" t="s">
        <v>22</v>
      </c>
      <c r="J5" s="25">
        <v>1</v>
      </c>
      <c r="K5" s="25">
        <f t="shared" si="0"/>
        <v>1</v>
      </c>
      <c r="L5" s="25">
        <v>9</v>
      </c>
      <c r="M5" s="44" t="s">
        <v>473</v>
      </c>
      <c r="N5" s="44"/>
      <c r="O5" s="45"/>
    </row>
    <row r="6" s="35" customFormat="1" ht="56" customHeight="1" spans="1:15">
      <c r="A6" s="387" t="s">
        <v>470</v>
      </c>
      <c r="B6" s="40" t="s">
        <v>60</v>
      </c>
      <c r="C6" s="41" t="s">
        <v>16</v>
      </c>
      <c r="D6" s="41" t="s">
        <v>353</v>
      </c>
      <c r="E6" s="42" t="s">
        <v>54</v>
      </c>
      <c r="F6" s="42" t="s">
        <v>370</v>
      </c>
      <c r="G6" s="88" t="s">
        <v>471</v>
      </c>
      <c r="H6" s="23" t="s">
        <v>472</v>
      </c>
      <c r="I6" s="43" t="s">
        <v>22</v>
      </c>
      <c r="J6" s="25">
        <v>1</v>
      </c>
      <c r="K6" s="25">
        <f t="shared" si="0"/>
        <v>1</v>
      </c>
      <c r="L6" s="25">
        <v>9</v>
      </c>
      <c r="M6" s="44" t="s">
        <v>473</v>
      </c>
      <c r="N6" s="44"/>
      <c r="O6" s="45"/>
    </row>
    <row r="7" s="35" customFormat="1" ht="56" customHeight="1" spans="1:15">
      <c r="A7" s="387" t="s">
        <v>470</v>
      </c>
      <c r="B7" s="40" t="s">
        <v>61</v>
      </c>
      <c r="C7" s="41" t="s">
        <v>16</v>
      </c>
      <c r="D7" s="41" t="s">
        <v>353</v>
      </c>
      <c r="E7" s="42" t="s">
        <v>54</v>
      </c>
      <c r="F7" s="42" t="s">
        <v>370</v>
      </c>
      <c r="G7" s="88" t="s">
        <v>471</v>
      </c>
      <c r="H7" s="23" t="s">
        <v>472</v>
      </c>
      <c r="I7" s="43" t="s">
        <v>22</v>
      </c>
      <c r="J7" s="25">
        <v>1</v>
      </c>
      <c r="K7" s="25">
        <f t="shared" si="0"/>
        <v>1</v>
      </c>
      <c r="L7" s="25">
        <v>9</v>
      </c>
      <c r="M7" s="44" t="s">
        <v>473</v>
      </c>
      <c r="N7" s="44"/>
      <c r="O7" s="45"/>
    </row>
    <row r="8" s="35" customFormat="1" ht="56" customHeight="1" spans="1:15">
      <c r="A8" s="387" t="s">
        <v>470</v>
      </c>
      <c r="B8" s="40" t="s">
        <v>63</v>
      </c>
      <c r="C8" s="41" t="s">
        <v>16</v>
      </c>
      <c r="D8" s="41" t="s">
        <v>353</v>
      </c>
      <c r="E8" s="42" t="s">
        <v>54</v>
      </c>
      <c r="F8" s="42" t="s">
        <v>391</v>
      </c>
      <c r="G8" s="88" t="s">
        <v>474</v>
      </c>
      <c r="H8" s="23" t="s">
        <v>475</v>
      </c>
      <c r="I8" s="43" t="s">
        <v>22</v>
      </c>
      <c r="J8" s="25">
        <v>1</v>
      </c>
      <c r="K8" s="25">
        <f t="shared" si="0"/>
        <v>1</v>
      </c>
      <c r="L8" s="25" t="s">
        <v>88</v>
      </c>
      <c r="M8" s="44" t="s">
        <v>473</v>
      </c>
      <c r="N8" s="44"/>
      <c r="O8" s="45"/>
    </row>
    <row r="9" s="35" customFormat="1" ht="56" customHeight="1" spans="1:15">
      <c r="A9" s="387" t="s">
        <v>470</v>
      </c>
      <c r="B9" s="40" t="s">
        <v>66</v>
      </c>
      <c r="C9" s="41" t="s">
        <v>16</v>
      </c>
      <c r="D9" s="41" t="s">
        <v>353</v>
      </c>
      <c r="E9" s="42" t="s">
        <v>54</v>
      </c>
      <c r="F9" s="42" t="s">
        <v>370</v>
      </c>
      <c r="G9" s="88" t="s">
        <v>476</v>
      </c>
      <c r="H9" s="23" t="s">
        <v>477</v>
      </c>
      <c r="I9" s="43" t="s">
        <v>22</v>
      </c>
      <c r="J9" s="25">
        <v>1</v>
      </c>
      <c r="K9" s="25">
        <f t="shared" si="0"/>
        <v>1</v>
      </c>
      <c r="L9" s="25">
        <v>21</v>
      </c>
      <c r="M9" s="44" t="s">
        <v>473</v>
      </c>
      <c r="N9" s="44"/>
      <c r="O9" s="45"/>
    </row>
    <row r="10" s="35" customFormat="1" ht="56" customHeight="1" spans="1:15">
      <c r="A10" s="387" t="s">
        <v>470</v>
      </c>
      <c r="B10" s="40" t="s">
        <v>68</v>
      </c>
      <c r="C10" s="41" t="s">
        <v>16</v>
      </c>
      <c r="D10" s="41" t="s">
        <v>353</v>
      </c>
      <c r="E10" s="42" t="s">
        <v>54</v>
      </c>
      <c r="F10" s="42" t="s">
        <v>370</v>
      </c>
      <c r="G10" s="88" t="s">
        <v>478</v>
      </c>
      <c r="H10" s="23" t="s">
        <v>477</v>
      </c>
      <c r="I10" s="43" t="s">
        <v>22</v>
      </c>
      <c r="J10" s="25">
        <v>1</v>
      </c>
      <c r="K10" s="25">
        <f t="shared" si="0"/>
        <v>1</v>
      </c>
      <c r="L10" s="25">
        <v>21</v>
      </c>
      <c r="M10" s="44" t="s">
        <v>473</v>
      </c>
      <c r="N10" s="44"/>
      <c r="O10" s="45"/>
    </row>
    <row r="11" s="35" customFormat="1" ht="56" customHeight="1" spans="1:15">
      <c r="A11" s="387" t="s">
        <v>470</v>
      </c>
      <c r="B11" s="40" t="s">
        <v>71</v>
      </c>
      <c r="C11" s="41" t="s">
        <v>16</v>
      </c>
      <c r="D11" s="41" t="s">
        <v>353</v>
      </c>
      <c r="E11" s="42" t="s">
        <v>54</v>
      </c>
      <c r="F11" s="42" t="s">
        <v>370</v>
      </c>
      <c r="G11" s="88" t="s">
        <v>476</v>
      </c>
      <c r="H11" s="23" t="s">
        <v>477</v>
      </c>
      <c r="I11" s="43" t="s">
        <v>22</v>
      </c>
      <c r="J11" s="25">
        <v>1</v>
      </c>
      <c r="K11" s="25">
        <f t="shared" si="0"/>
        <v>1</v>
      </c>
      <c r="L11" s="25">
        <v>21</v>
      </c>
      <c r="M11" s="44" t="s">
        <v>473</v>
      </c>
      <c r="N11" s="44"/>
      <c r="O11" s="45"/>
    </row>
    <row r="12" s="35" customFormat="1" ht="56" customHeight="1" spans="1:15">
      <c r="A12" s="387" t="s">
        <v>470</v>
      </c>
      <c r="B12" s="40" t="s">
        <v>72</v>
      </c>
      <c r="C12" s="41" t="s">
        <v>16</v>
      </c>
      <c r="D12" s="41" t="s">
        <v>353</v>
      </c>
      <c r="E12" s="42" t="s">
        <v>54</v>
      </c>
      <c r="F12" s="42" t="s">
        <v>370</v>
      </c>
      <c r="G12" s="88" t="s">
        <v>476</v>
      </c>
      <c r="H12" s="23" t="s">
        <v>477</v>
      </c>
      <c r="I12" s="43" t="s">
        <v>22</v>
      </c>
      <c r="J12" s="25">
        <v>1</v>
      </c>
      <c r="K12" s="25">
        <f t="shared" si="0"/>
        <v>1</v>
      </c>
      <c r="L12" s="25">
        <v>21</v>
      </c>
      <c r="M12" s="44" t="s">
        <v>473</v>
      </c>
      <c r="N12" s="44"/>
      <c r="O12" s="45"/>
    </row>
    <row r="13" s="35" customFormat="1" ht="56" customHeight="1" spans="1:15">
      <c r="A13" s="387" t="s">
        <v>470</v>
      </c>
      <c r="B13" s="40" t="s">
        <v>73</v>
      </c>
      <c r="C13" s="41" t="s">
        <v>16</v>
      </c>
      <c r="D13" s="41" t="s">
        <v>353</v>
      </c>
      <c r="E13" s="42" t="s">
        <v>54</v>
      </c>
      <c r="F13" s="42" t="s">
        <v>370</v>
      </c>
      <c r="G13" s="88" t="s">
        <v>476</v>
      </c>
      <c r="H13" s="23" t="s">
        <v>477</v>
      </c>
      <c r="I13" s="43" t="s">
        <v>22</v>
      </c>
      <c r="J13" s="25">
        <v>1</v>
      </c>
      <c r="K13" s="25">
        <f t="shared" si="0"/>
        <v>1</v>
      </c>
      <c r="L13" s="25">
        <v>21</v>
      </c>
      <c r="M13" s="44" t="s">
        <v>473</v>
      </c>
      <c r="N13" s="44"/>
      <c r="O13" s="45"/>
    </row>
    <row r="14" s="35" customFormat="1" ht="56" customHeight="1" spans="1:15">
      <c r="A14" s="387" t="s">
        <v>470</v>
      </c>
      <c r="B14" s="40" t="s">
        <v>75</v>
      </c>
      <c r="C14" s="41" t="s">
        <v>16</v>
      </c>
      <c r="D14" s="41" t="s">
        <v>353</v>
      </c>
      <c r="E14" s="42" t="s">
        <v>54</v>
      </c>
      <c r="F14" s="42" t="s">
        <v>370</v>
      </c>
      <c r="G14" s="88" t="s">
        <v>476</v>
      </c>
      <c r="H14" s="23" t="s">
        <v>477</v>
      </c>
      <c r="I14" s="43" t="s">
        <v>22</v>
      </c>
      <c r="J14" s="25">
        <v>1</v>
      </c>
      <c r="K14" s="25">
        <f t="shared" si="0"/>
        <v>1</v>
      </c>
      <c r="L14" s="25">
        <v>21</v>
      </c>
      <c r="M14" s="44" t="s">
        <v>473</v>
      </c>
      <c r="N14" s="44"/>
      <c r="O14" s="45"/>
    </row>
    <row r="15" s="35" customFormat="1" ht="56" customHeight="1" spans="1:15">
      <c r="A15" s="387" t="s">
        <v>470</v>
      </c>
      <c r="B15" s="40" t="s">
        <v>76</v>
      </c>
      <c r="C15" s="41" t="s">
        <v>16</v>
      </c>
      <c r="D15" s="41" t="s">
        <v>353</v>
      </c>
      <c r="E15" s="42" t="s">
        <v>54</v>
      </c>
      <c r="F15" s="42" t="s">
        <v>370</v>
      </c>
      <c r="G15" s="88" t="s">
        <v>476</v>
      </c>
      <c r="H15" s="23" t="s">
        <v>477</v>
      </c>
      <c r="I15" s="43" t="s">
        <v>22</v>
      </c>
      <c r="J15" s="25">
        <v>1</v>
      </c>
      <c r="K15" s="25">
        <f t="shared" si="0"/>
        <v>1</v>
      </c>
      <c r="L15" s="25">
        <v>21</v>
      </c>
      <c r="M15" s="44" t="s">
        <v>473</v>
      </c>
      <c r="N15" s="44"/>
      <c r="O15" s="45"/>
    </row>
    <row r="16" s="35" customFormat="1" ht="56" customHeight="1" spans="1:15">
      <c r="A16" s="387" t="s">
        <v>470</v>
      </c>
      <c r="B16" s="40" t="s">
        <v>77</v>
      </c>
      <c r="C16" s="41" t="s">
        <v>16</v>
      </c>
      <c r="D16" s="41" t="s">
        <v>353</v>
      </c>
      <c r="E16" s="42" t="s">
        <v>54</v>
      </c>
      <c r="F16" s="42" t="s">
        <v>370</v>
      </c>
      <c r="G16" s="88" t="s">
        <v>476</v>
      </c>
      <c r="H16" s="23" t="s">
        <v>477</v>
      </c>
      <c r="I16" s="43" t="s">
        <v>22</v>
      </c>
      <c r="J16" s="25">
        <v>1</v>
      </c>
      <c r="K16" s="25">
        <f t="shared" si="0"/>
        <v>1</v>
      </c>
      <c r="L16" s="25">
        <v>21</v>
      </c>
      <c r="M16" s="44" t="s">
        <v>473</v>
      </c>
      <c r="N16" s="44"/>
      <c r="O16" s="45"/>
    </row>
    <row r="17" s="35" customFormat="1" ht="56" customHeight="1" spans="1:15">
      <c r="A17" s="387" t="s">
        <v>470</v>
      </c>
      <c r="B17" s="40" t="s">
        <v>78</v>
      </c>
      <c r="C17" s="41" t="s">
        <v>16</v>
      </c>
      <c r="D17" s="41" t="s">
        <v>353</v>
      </c>
      <c r="E17" s="42" t="s">
        <v>54</v>
      </c>
      <c r="F17" s="42" t="s">
        <v>370</v>
      </c>
      <c r="G17" s="88" t="s">
        <v>479</v>
      </c>
      <c r="H17" s="23" t="s">
        <v>477</v>
      </c>
      <c r="I17" s="43" t="s">
        <v>22</v>
      </c>
      <c r="J17" s="25">
        <v>1</v>
      </c>
      <c r="K17" s="25">
        <f t="shared" si="0"/>
        <v>1</v>
      </c>
      <c r="L17" s="25">
        <v>11</v>
      </c>
      <c r="M17" s="44" t="s">
        <v>473</v>
      </c>
      <c r="N17" s="44"/>
      <c r="O17" s="45"/>
    </row>
    <row r="18" s="35" customFormat="1" ht="56" customHeight="1" spans="1:15">
      <c r="A18" s="387" t="s">
        <v>470</v>
      </c>
      <c r="B18" s="40" t="s">
        <v>79</v>
      </c>
      <c r="C18" s="41" t="s">
        <v>16</v>
      </c>
      <c r="D18" s="41" t="s">
        <v>353</v>
      </c>
      <c r="E18" s="42" t="s">
        <v>54</v>
      </c>
      <c r="F18" s="42" t="s">
        <v>370</v>
      </c>
      <c r="G18" s="88" t="s">
        <v>480</v>
      </c>
      <c r="H18" s="23" t="s">
        <v>477</v>
      </c>
      <c r="I18" s="43" t="s">
        <v>22</v>
      </c>
      <c r="J18" s="25">
        <v>1</v>
      </c>
      <c r="K18" s="25">
        <f t="shared" si="0"/>
        <v>1</v>
      </c>
      <c r="L18" s="25">
        <v>12</v>
      </c>
      <c r="M18" s="44" t="s">
        <v>473</v>
      </c>
      <c r="N18" s="44"/>
      <c r="O18" s="45"/>
    </row>
    <row r="19" s="35" customFormat="1" ht="56" customHeight="1" spans="1:15">
      <c r="A19" s="387" t="s">
        <v>470</v>
      </c>
      <c r="B19" s="40" t="s">
        <v>81</v>
      </c>
      <c r="C19" s="41" t="s">
        <v>16</v>
      </c>
      <c r="D19" s="41" t="s">
        <v>353</v>
      </c>
      <c r="E19" s="42" t="s">
        <v>54</v>
      </c>
      <c r="F19" s="42" t="s">
        <v>370</v>
      </c>
      <c r="G19" s="88" t="s">
        <v>479</v>
      </c>
      <c r="H19" s="23" t="s">
        <v>477</v>
      </c>
      <c r="I19" s="43" t="s">
        <v>22</v>
      </c>
      <c r="J19" s="25">
        <v>1</v>
      </c>
      <c r="K19" s="25">
        <f t="shared" si="0"/>
        <v>1</v>
      </c>
      <c r="L19" s="25">
        <v>11</v>
      </c>
      <c r="M19" s="44" t="s">
        <v>473</v>
      </c>
      <c r="N19" s="44"/>
      <c r="O19" s="45"/>
    </row>
    <row r="20" s="35" customFormat="1" ht="56" customHeight="1" spans="1:15">
      <c r="A20" s="387" t="s">
        <v>470</v>
      </c>
      <c r="B20" s="40" t="s">
        <v>82</v>
      </c>
      <c r="C20" s="41" t="s">
        <v>16</v>
      </c>
      <c r="D20" s="41" t="s">
        <v>353</v>
      </c>
      <c r="E20" s="42" t="s">
        <v>54</v>
      </c>
      <c r="F20" s="42" t="s">
        <v>370</v>
      </c>
      <c r="G20" s="88" t="s">
        <v>479</v>
      </c>
      <c r="H20" s="23" t="s">
        <v>477</v>
      </c>
      <c r="I20" s="43" t="s">
        <v>22</v>
      </c>
      <c r="J20" s="25">
        <v>1</v>
      </c>
      <c r="K20" s="25">
        <f t="shared" si="0"/>
        <v>1</v>
      </c>
      <c r="L20" s="25">
        <v>11</v>
      </c>
      <c r="M20" s="44" t="s">
        <v>473</v>
      </c>
      <c r="N20" s="44"/>
      <c r="O20" s="45"/>
    </row>
    <row r="21" s="35" customFormat="1" ht="56" customHeight="1" spans="1:15">
      <c r="A21" s="387" t="s">
        <v>470</v>
      </c>
      <c r="B21" s="40" t="s">
        <v>84</v>
      </c>
      <c r="C21" s="41" t="s">
        <v>16</v>
      </c>
      <c r="D21" s="41" t="s">
        <v>353</v>
      </c>
      <c r="E21" s="42" t="s">
        <v>54</v>
      </c>
      <c r="F21" s="42" t="s">
        <v>391</v>
      </c>
      <c r="G21" s="88" t="s">
        <v>481</v>
      </c>
      <c r="H21" s="23" t="s">
        <v>482</v>
      </c>
      <c r="I21" s="43" t="s">
        <v>22</v>
      </c>
      <c r="J21" s="25">
        <v>1</v>
      </c>
      <c r="K21" s="25">
        <f t="shared" si="0"/>
        <v>1</v>
      </c>
      <c r="L21" s="25">
        <v>20</v>
      </c>
      <c r="M21" s="44" t="s">
        <v>473</v>
      </c>
      <c r="N21" s="44"/>
      <c r="O21" s="45"/>
    </row>
    <row r="22" s="35" customFormat="1" ht="56" customHeight="1" spans="1:15">
      <c r="A22" s="387" t="s">
        <v>470</v>
      </c>
      <c r="B22" s="40" t="s">
        <v>86</v>
      </c>
      <c r="C22" s="41" t="s">
        <v>16</v>
      </c>
      <c r="D22" s="41" t="s">
        <v>353</v>
      </c>
      <c r="E22" s="42" t="s">
        <v>54</v>
      </c>
      <c r="F22" s="42" t="s">
        <v>391</v>
      </c>
      <c r="G22" s="88" t="s">
        <v>481</v>
      </c>
      <c r="H22" s="23" t="s">
        <v>482</v>
      </c>
      <c r="I22" s="43" t="s">
        <v>22</v>
      </c>
      <c r="J22" s="25">
        <v>1</v>
      </c>
      <c r="K22" s="25">
        <f t="shared" si="0"/>
        <v>1</v>
      </c>
      <c r="L22" s="25">
        <v>20</v>
      </c>
      <c r="M22" s="44" t="s">
        <v>473</v>
      </c>
      <c r="N22" s="44"/>
      <c r="O22" s="45"/>
    </row>
    <row r="23" s="35" customFormat="1" ht="56" customHeight="1" spans="1:15">
      <c r="A23" s="387" t="s">
        <v>470</v>
      </c>
      <c r="B23" s="40" t="s">
        <v>88</v>
      </c>
      <c r="C23" s="41" t="s">
        <v>16</v>
      </c>
      <c r="D23" s="41" t="s">
        <v>353</v>
      </c>
      <c r="E23" s="42" t="s">
        <v>54</v>
      </c>
      <c r="F23" s="42" t="s">
        <v>391</v>
      </c>
      <c r="G23" s="88" t="s">
        <v>481</v>
      </c>
      <c r="H23" s="23" t="s">
        <v>482</v>
      </c>
      <c r="I23" s="43" t="s">
        <v>22</v>
      </c>
      <c r="J23" s="25">
        <v>1</v>
      </c>
      <c r="K23" s="25">
        <f t="shared" si="0"/>
        <v>1</v>
      </c>
      <c r="L23" s="25">
        <v>20</v>
      </c>
      <c r="M23" s="44" t="s">
        <v>473</v>
      </c>
      <c r="N23" s="44"/>
      <c r="O23" s="45"/>
    </row>
    <row r="24" s="35" customFormat="1" ht="56" customHeight="1" spans="1:15">
      <c r="A24" s="387" t="s">
        <v>470</v>
      </c>
      <c r="B24" s="40" t="s">
        <v>93</v>
      </c>
      <c r="C24" s="41" t="s">
        <v>16</v>
      </c>
      <c r="D24" s="41" t="s">
        <v>353</v>
      </c>
      <c r="E24" s="42" t="s">
        <v>54</v>
      </c>
      <c r="F24" s="42" t="s">
        <v>391</v>
      </c>
      <c r="G24" s="88" t="s">
        <v>481</v>
      </c>
      <c r="H24" s="23" t="s">
        <v>482</v>
      </c>
      <c r="I24" s="43" t="s">
        <v>22</v>
      </c>
      <c r="J24" s="25">
        <v>1</v>
      </c>
      <c r="K24" s="25">
        <f t="shared" si="0"/>
        <v>1</v>
      </c>
      <c r="L24" s="25">
        <v>20</v>
      </c>
      <c r="M24" s="44" t="s">
        <v>473</v>
      </c>
      <c r="N24" s="44"/>
      <c r="O24" s="45"/>
    </row>
    <row r="25" s="35" customFormat="1" ht="56" customHeight="1" spans="1:15">
      <c r="A25" s="387" t="s">
        <v>470</v>
      </c>
      <c r="B25" s="40" t="s">
        <v>95</v>
      </c>
      <c r="C25" s="41" t="s">
        <v>16</v>
      </c>
      <c r="D25" s="41" t="s">
        <v>353</v>
      </c>
      <c r="E25" s="42" t="s">
        <v>54</v>
      </c>
      <c r="F25" s="42" t="s">
        <v>391</v>
      </c>
      <c r="G25" s="88" t="s">
        <v>481</v>
      </c>
      <c r="H25" s="23" t="s">
        <v>482</v>
      </c>
      <c r="I25" s="43" t="s">
        <v>22</v>
      </c>
      <c r="J25" s="25">
        <v>1</v>
      </c>
      <c r="K25" s="25">
        <f t="shared" si="0"/>
        <v>1</v>
      </c>
      <c r="L25" s="25">
        <v>20</v>
      </c>
      <c r="M25" s="44" t="s">
        <v>473</v>
      </c>
      <c r="N25" s="44"/>
      <c r="O25" s="45"/>
    </row>
    <row r="26" s="35" customFormat="1" ht="56" customHeight="1" spans="1:15">
      <c r="A26" s="387" t="s">
        <v>470</v>
      </c>
      <c r="B26" s="40" t="s">
        <v>98</v>
      </c>
      <c r="C26" s="41" t="s">
        <v>16</v>
      </c>
      <c r="D26" s="41" t="s">
        <v>353</v>
      </c>
      <c r="E26" s="42" t="s">
        <v>54</v>
      </c>
      <c r="F26" s="42" t="s">
        <v>391</v>
      </c>
      <c r="G26" s="88" t="s">
        <v>481</v>
      </c>
      <c r="H26" s="23" t="s">
        <v>482</v>
      </c>
      <c r="I26" s="43" t="s">
        <v>22</v>
      </c>
      <c r="J26" s="25">
        <v>1</v>
      </c>
      <c r="K26" s="25">
        <f t="shared" si="0"/>
        <v>1</v>
      </c>
      <c r="L26" s="25">
        <v>20</v>
      </c>
      <c r="M26" s="44" t="s">
        <v>473</v>
      </c>
      <c r="N26" s="44"/>
      <c r="O26" s="45"/>
    </row>
    <row r="27" s="35" customFormat="1" ht="56" customHeight="1" spans="1:15">
      <c r="A27" s="387" t="s">
        <v>470</v>
      </c>
      <c r="B27" s="40" t="s">
        <v>101</v>
      </c>
      <c r="C27" s="41" t="s">
        <v>16</v>
      </c>
      <c r="D27" s="41" t="s">
        <v>353</v>
      </c>
      <c r="E27" s="42" t="s">
        <v>54</v>
      </c>
      <c r="F27" s="42" t="s">
        <v>391</v>
      </c>
      <c r="G27" s="88" t="s">
        <v>481</v>
      </c>
      <c r="H27" s="23" t="s">
        <v>482</v>
      </c>
      <c r="I27" s="43" t="s">
        <v>22</v>
      </c>
      <c r="J27" s="25">
        <v>1</v>
      </c>
      <c r="K27" s="25">
        <f t="shared" si="0"/>
        <v>1</v>
      </c>
      <c r="L27" s="25">
        <v>20</v>
      </c>
      <c r="M27" s="44" t="s">
        <v>473</v>
      </c>
      <c r="N27" s="44"/>
      <c r="O27" s="45"/>
    </row>
    <row r="28" s="35" customFormat="1" ht="56" customHeight="1" spans="1:15">
      <c r="A28" s="387" t="s">
        <v>470</v>
      </c>
      <c r="B28" s="40" t="s">
        <v>104</v>
      </c>
      <c r="C28" s="41" t="s">
        <v>16</v>
      </c>
      <c r="D28" s="41" t="s">
        <v>353</v>
      </c>
      <c r="E28" s="42" t="s">
        <v>54</v>
      </c>
      <c r="F28" s="42" t="s">
        <v>391</v>
      </c>
      <c r="G28" s="88" t="s">
        <v>481</v>
      </c>
      <c r="H28" s="23" t="s">
        <v>482</v>
      </c>
      <c r="I28" s="43" t="s">
        <v>22</v>
      </c>
      <c r="J28" s="25">
        <v>1</v>
      </c>
      <c r="K28" s="25">
        <f t="shared" si="0"/>
        <v>1</v>
      </c>
      <c r="L28" s="25">
        <v>20</v>
      </c>
      <c r="M28" s="44" t="s">
        <v>473</v>
      </c>
      <c r="N28" s="44"/>
      <c r="O28" s="45"/>
    </row>
    <row r="29" s="35" customFormat="1" ht="56" customHeight="1" spans="1:15">
      <c r="A29" s="387" t="s">
        <v>470</v>
      </c>
      <c r="B29" s="40" t="s">
        <v>105</v>
      </c>
      <c r="C29" s="41" t="s">
        <v>16</v>
      </c>
      <c r="D29" s="41" t="s">
        <v>353</v>
      </c>
      <c r="E29" s="42" t="s">
        <v>54</v>
      </c>
      <c r="F29" s="42" t="s">
        <v>391</v>
      </c>
      <c r="G29" s="88" t="s">
        <v>481</v>
      </c>
      <c r="H29" s="23" t="s">
        <v>482</v>
      </c>
      <c r="I29" s="43" t="s">
        <v>22</v>
      </c>
      <c r="J29" s="25">
        <v>1</v>
      </c>
      <c r="K29" s="25">
        <f t="shared" si="0"/>
        <v>1</v>
      </c>
      <c r="L29" s="25">
        <v>20</v>
      </c>
      <c r="M29" s="44" t="s">
        <v>473</v>
      </c>
      <c r="N29" s="44"/>
      <c r="O29" s="45"/>
    </row>
    <row r="30" s="35" customFormat="1" ht="56" customHeight="1" spans="1:15">
      <c r="A30" s="387" t="s">
        <v>470</v>
      </c>
      <c r="B30" s="40" t="s">
        <v>107</v>
      </c>
      <c r="C30" s="41" t="s">
        <v>16</v>
      </c>
      <c r="D30" s="41" t="s">
        <v>353</v>
      </c>
      <c r="E30" s="42" t="s">
        <v>54</v>
      </c>
      <c r="F30" s="42" t="s">
        <v>391</v>
      </c>
      <c r="G30" s="88" t="s">
        <v>481</v>
      </c>
      <c r="H30" s="23" t="s">
        <v>482</v>
      </c>
      <c r="I30" s="43" t="s">
        <v>22</v>
      </c>
      <c r="J30" s="25">
        <v>1</v>
      </c>
      <c r="K30" s="25">
        <f t="shared" si="0"/>
        <v>1</v>
      </c>
      <c r="L30" s="25">
        <v>20</v>
      </c>
      <c r="M30" s="44" t="s">
        <v>473</v>
      </c>
      <c r="N30" s="44"/>
      <c r="O30" s="45"/>
    </row>
    <row r="31" s="35" customFormat="1" ht="56" customHeight="1" spans="1:15">
      <c r="A31" s="387" t="s">
        <v>470</v>
      </c>
      <c r="B31" s="40" t="s">
        <v>108</v>
      </c>
      <c r="C31" s="41" t="s">
        <v>16</v>
      </c>
      <c r="D31" s="41" t="s">
        <v>353</v>
      </c>
      <c r="E31" s="42" t="s">
        <v>54</v>
      </c>
      <c r="F31" s="42" t="s">
        <v>483</v>
      </c>
      <c r="G31" s="88" t="s">
        <v>484</v>
      </c>
      <c r="H31" s="23" t="s">
        <v>482</v>
      </c>
      <c r="I31" s="43" t="s">
        <v>22</v>
      </c>
      <c r="J31" s="25">
        <v>1</v>
      </c>
      <c r="K31" s="25">
        <f t="shared" si="0"/>
        <v>1</v>
      </c>
      <c r="L31" s="25">
        <v>19</v>
      </c>
      <c r="M31" s="44" t="s">
        <v>473</v>
      </c>
      <c r="N31" s="44"/>
      <c r="O31" s="45"/>
    </row>
    <row r="32" s="35" customFormat="1" ht="56" customHeight="1" spans="1:15">
      <c r="A32" s="387" t="s">
        <v>470</v>
      </c>
      <c r="B32" s="40" t="s">
        <v>109</v>
      </c>
      <c r="C32" s="41" t="s">
        <v>16</v>
      </c>
      <c r="D32" s="41" t="s">
        <v>353</v>
      </c>
      <c r="E32" s="42" t="s">
        <v>54</v>
      </c>
      <c r="F32" s="42" t="s">
        <v>370</v>
      </c>
      <c r="G32" s="88" t="s">
        <v>485</v>
      </c>
      <c r="H32" s="23" t="s">
        <v>486</v>
      </c>
      <c r="I32" s="43" t="s">
        <v>22</v>
      </c>
      <c r="J32" s="25">
        <v>2</v>
      </c>
      <c r="K32" s="25">
        <v>0</v>
      </c>
      <c r="L32" s="25">
        <v>3732</v>
      </c>
      <c r="M32" s="44" t="s">
        <v>473</v>
      </c>
      <c r="N32" s="44"/>
      <c r="O32" s="45"/>
    </row>
    <row r="33" s="35" customFormat="1" ht="56" customHeight="1" spans="1:15">
      <c r="A33" s="387" t="s">
        <v>470</v>
      </c>
      <c r="B33" s="40" t="s">
        <v>111</v>
      </c>
      <c r="C33" s="41" t="s">
        <v>16</v>
      </c>
      <c r="D33" s="41" t="s">
        <v>353</v>
      </c>
      <c r="E33" s="42" t="s">
        <v>54</v>
      </c>
      <c r="F33" s="42" t="s">
        <v>370</v>
      </c>
      <c r="G33" s="88" t="s">
        <v>487</v>
      </c>
      <c r="H33" s="23" t="s">
        <v>486</v>
      </c>
      <c r="I33" s="43" t="s">
        <v>22</v>
      </c>
      <c r="J33" s="25">
        <v>2</v>
      </c>
      <c r="K33" s="25">
        <v>0</v>
      </c>
      <c r="L33" s="25">
        <v>4672</v>
      </c>
      <c r="M33" s="44" t="s">
        <v>473</v>
      </c>
      <c r="N33" s="44"/>
      <c r="O33" s="45"/>
    </row>
    <row r="34" s="35" customFormat="1" ht="56" customHeight="1" spans="1:15">
      <c r="A34" s="387" t="s">
        <v>470</v>
      </c>
      <c r="B34" s="40" t="s">
        <v>112</v>
      </c>
      <c r="C34" s="41" t="s">
        <v>16</v>
      </c>
      <c r="D34" s="41" t="s">
        <v>353</v>
      </c>
      <c r="E34" s="42" t="s">
        <v>54</v>
      </c>
      <c r="F34" s="42" t="s">
        <v>375</v>
      </c>
      <c r="G34" s="88" t="s">
        <v>488</v>
      </c>
      <c r="H34" s="23" t="s">
        <v>489</v>
      </c>
      <c r="I34" s="43" t="s">
        <v>22</v>
      </c>
      <c r="J34" s="25">
        <v>1</v>
      </c>
      <c r="K34" s="25">
        <v>0</v>
      </c>
      <c r="L34" s="25">
        <v>2080</v>
      </c>
      <c r="M34" s="44" t="s">
        <v>473</v>
      </c>
      <c r="N34" s="44"/>
      <c r="O34" s="45"/>
    </row>
    <row r="35" s="35" customFormat="1" ht="56" customHeight="1" spans="1:15">
      <c r="A35" s="387" t="s">
        <v>470</v>
      </c>
      <c r="B35" s="40" t="s">
        <v>113</v>
      </c>
      <c r="C35" s="41" t="s">
        <v>16</v>
      </c>
      <c r="D35" s="41" t="s">
        <v>353</v>
      </c>
      <c r="E35" s="42" t="s">
        <v>54</v>
      </c>
      <c r="F35" s="42" t="s">
        <v>375</v>
      </c>
      <c r="G35" s="88" t="s">
        <v>488</v>
      </c>
      <c r="H35" s="23" t="s">
        <v>489</v>
      </c>
      <c r="I35" s="43" t="s">
        <v>22</v>
      </c>
      <c r="J35" s="25">
        <v>1</v>
      </c>
      <c r="K35" s="25">
        <v>0</v>
      </c>
      <c r="L35" s="25">
        <v>2080</v>
      </c>
      <c r="M35" s="44" t="s">
        <v>473</v>
      </c>
      <c r="N35" s="44"/>
      <c r="O35" s="45"/>
    </row>
    <row r="36" s="18" customFormat="1" ht="56" customHeight="1" spans="1:15">
      <c r="A36" s="387" t="s">
        <v>470</v>
      </c>
      <c r="B36" s="40" t="s">
        <v>116</v>
      </c>
      <c r="C36" s="41" t="s">
        <v>16</v>
      </c>
      <c r="D36" s="41" t="s">
        <v>353</v>
      </c>
      <c r="E36" s="42" t="s">
        <v>54</v>
      </c>
      <c r="F36" s="42" t="s">
        <v>370</v>
      </c>
      <c r="G36" s="88" t="s">
        <v>490</v>
      </c>
      <c r="H36" s="23" t="s">
        <v>491</v>
      </c>
      <c r="I36" s="43" t="s">
        <v>22</v>
      </c>
      <c r="J36" s="25">
        <v>1</v>
      </c>
      <c r="K36" s="25">
        <f t="shared" ref="K36:K53" si="1">J36</f>
        <v>1</v>
      </c>
      <c r="L36" s="25">
        <v>49</v>
      </c>
      <c r="M36" s="44" t="s">
        <v>473</v>
      </c>
      <c r="N36" s="47"/>
      <c r="O36" s="22"/>
    </row>
    <row r="37" s="18" customFormat="1" ht="56" customHeight="1" spans="1:15">
      <c r="A37" s="387" t="s">
        <v>470</v>
      </c>
      <c r="B37" s="40" t="s">
        <v>117</v>
      </c>
      <c r="C37" s="41" t="s">
        <v>16</v>
      </c>
      <c r="D37" s="41" t="s">
        <v>353</v>
      </c>
      <c r="E37" s="42" t="s">
        <v>54</v>
      </c>
      <c r="F37" s="42" t="s">
        <v>370</v>
      </c>
      <c r="G37" s="88" t="s">
        <v>490</v>
      </c>
      <c r="H37" s="23" t="s">
        <v>491</v>
      </c>
      <c r="I37" s="43" t="s">
        <v>22</v>
      </c>
      <c r="J37" s="25">
        <v>1</v>
      </c>
      <c r="K37" s="25">
        <f t="shared" si="1"/>
        <v>1</v>
      </c>
      <c r="L37" s="25">
        <v>49</v>
      </c>
      <c r="M37" s="44" t="s">
        <v>473</v>
      </c>
      <c r="N37" s="47"/>
      <c r="O37" s="22"/>
    </row>
    <row r="38" s="18" customFormat="1" ht="56" customHeight="1" spans="1:15">
      <c r="A38" s="387" t="s">
        <v>470</v>
      </c>
      <c r="B38" s="40" t="s">
        <v>118</v>
      </c>
      <c r="C38" s="41" t="s">
        <v>16</v>
      </c>
      <c r="D38" s="41" t="s">
        <v>353</v>
      </c>
      <c r="E38" s="42" t="s">
        <v>54</v>
      </c>
      <c r="F38" s="42" t="s">
        <v>370</v>
      </c>
      <c r="G38" s="88" t="s">
        <v>490</v>
      </c>
      <c r="H38" s="23" t="s">
        <v>491</v>
      </c>
      <c r="I38" s="43" t="s">
        <v>22</v>
      </c>
      <c r="J38" s="25">
        <v>1</v>
      </c>
      <c r="K38" s="25">
        <f t="shared" si="1"/>
        <v>1</v>
      </c>
      <c r="L38" s="25">
        <v>49</v>
      </c>
      <c r="M38" s="44" t="s">
        <v>473</v>
      </c>
      <c r="N38" s="47"/>
      <c r="O38" s="22"/>
    </row>
    <row r="39" s="18" customFormat="1" ht="56" customHeight="1" spans="1:15">
      <c r="A39" s="387" t="s">
        <v>470</v>
      </c>
      <c r="B39" s="40" t="s">
        <v>120</v>
      </c>
      <c r="C39" s="41" t="s">
        <v>16</v>
      </c>
      <c r="D39" s="41" t="s">
        <v>353</v>
      </c>
      <c r="E39" s="42" t="s">
        <v>54</v>
      </c>
      <c r="F39" s="42" t="s">
        <v>370</v>
      </c>
      <c r="G39" s="88" t="s">
        <v>490</v>
      </c>
      <c r="H39" s="23" t="s">
        <v>491</v>
      </c>
      <c r="I39" s="43" t="s">
        <v>22</v>
      </c>
      <c r="J39" s="25">
        <v>1</v>
      </c>
      <c r="K39" s="25">
        <f t="shared" si="1"/>
        <v>1</v>
      </c>
      <c r="L39" s="25">
        <v>49</v>
      </c>
      <c r="M39" s="44" t="s">
        <v>473</v>
      </c>
      <c r="N39" s="47"/>
      <c r="O39" s="22"/>
    </row>
    <row r="40" s="18" customFormat="1" ht="56" customHeight="1" spans="1:15">
      <c r="A40" s="387" t="s">
        <v>470</v>
      </c>
      <c r="B40" s="40" t="s">
        <v>122</v>
      </c>
      <c r="C40" s="41" t="s">
        <v>16</v>
      </c>
      <c r="D40" s="41" t="s">
        <v>353</v>
      </c>
      <c r="E40" s="42" t="s">
        <v>54</v>
      </c>
      <c r="F40" s="42" t="s">
        <v>370</v>
      </c>
      <c r="G40" s="88" t="s">
        <v>490</v>
      </c>
      <c r="H40" s="23" t="s">
        <v>491</v>
      </c>
      <c r="I40" s="43" t="s">
        <v>22</v>
      </c>
      <c r="J40" s="25">
        <v>1</v>
      </c>
      <c r="K40" s="25">
        <f t="shared" si="1"/>
        <v>1</v>
      </c>
      <c r="L40" s="25">
        <v>49</v>
      </c>
      <c r="M40" s="44" t="s">
        <v>473</v>
      </c>
      <c r="N40" s="47"/>
      <c r="O40" s="22"/>
    </row>
    <row r="41" s="18" customFormat="1" ht="56" customHeight="1" spans="1:15">
      <c r="A41" s="387" t="s">
        <v>470</v>
      </c>
      <c r="B41" s="40" t="s">
        <v>123</v>
      </c>
      <c r="C41" s="41" t="s">
        <v>16</v>
      </c>
      <c r="D41" s="41" t="s">
        <v>353</v>
      </c>
      <c r="E41" s="42" t="s">
        <v>54</v>
      </c>
      <c r="F41" s="42" t="s">
        <v>370</v>
      </c>
      <c r="G41" s="88" t="s">
        <v>490</v>
      </c>
      <c r="H41" s="23" t="s">
        <v>491</v>
      </c>
      <c r="I41" s="43" t="s">
        <v>22</v>
      </c>
      <c r="J41" s="25">
        <v>1</v>
      </c>
      <c r="K41" s="25">
        <f t="shared" si="1"/>
        <v>1</v>
      </c>
      <c r="L41" s="25">
        <v>33</v>
      </c>
      <c r="M41" s="44" t="s">
        <v>473</v>
      </c>
      <c r="N41" s="47"/>
      <c r="O41" s="22"/>
    </row>
    <row r="42" s="18" customFormat="1" ht="56" customHeight="1" spans="1:15">
      <c r="A42" s="387" t="s">
        <v>470</v>
      </c>
      <c r="B42" s="40" t="s">
        <v>124</v>
      </c>
      <c r="C42" s="41" t="s">
        <v>16</v>
      </c>
      <c r="D42" s="41" t="s">
        <v>353</v>
      </c>
      <c r="E42" s="42" t="s">
        <v>54</v>
      </c>
      <c r="F42" s="42" t="s">
        <v>370</v>
      </c>
      <c r="G42" s="88" t="s">
        <v>490</v>
      </c>
      <c r="H42" s="23" t="s">
        <v>491</v>
      </c>
      <c r="I42" s="43" t="s">
        <v>22</v>
      </c>
      <c r="J42" s="25">
        <v>1</v>
      </c>
      <c r="K42" s="25">
        <f t="shared" si="1"/>
        <v>1</v>
      </c>
      <c r="L42" s="25">
        <v>49</v>
      </c>
      <c r="M42" s="44" t="s">
        <v>473</v>
      </c>
      <c r="N42" s="47"/>
      <c r="O42" s="22"/>
    </row>
    <row r="43" s="18" customFormat="1" ht="56" customHeight="1" spans="1:15">
      <c r="A43" s="387" t="s">
        <v>470</v>
      </c>
      <c r="B43" s="40" t="s">
        <v>126</v>
      </c>
      <c r="C43" s="41" t="s">
        <v>16</v>
      </c>
      <c r="D43" s="41" t="s">
        <v>353</v>
      </c>
      <c r="E43" s="42" t="s">
        <v>54</v>
      </c>
      <c r="F43" s="42" t="s">
        <v>370</v>
      </c>
      <c r="G43" s="88" t="s">
        <v>490</v>
      </c>
      <c r="H43" s="23" t="s">
        <v>491</v>
      </c>
      <c r="I43" s="43" t="s">
        <v>22</v>
      </c>
      <c r="J43" s="25">
        <v>1</v>
      </c>
      <c r="K43" s="25">
        <f t="shared" si="1"/>
        <v>1</v>
      </c>
      <c r="L43" s="25">
        <v>49</v>
      </c>
      <c r="M43" s="44" t="s">
        <v>473</v>
      </c>
      <c r="N43" s="47"/>
      <c r="O43" s="22"/>
    </row>
    <row r="44" s="18" customFormat="1" ht="56" customHeight="1" spans="1:15">
      <c r="A44" s="387" t="s">
        <v>470</v>
      </c>
      <c r="B44" s="40" t="s">
        <v>127</v>
      </c>
      <c r="C44" s="41" t="s">
        <v>16</v>
      </c>
      <c r="D44" s="41" t="s">
        <v>353</v>
      </c>
      <c r="E44" s="42" t="s">
        <v>54</v>
      </c>
      <c r="F44" s="42" t="s">
        <v>370</v>
      </c>
      <c r="G44" s="88" t="s">
        <v>490</v>
      </c>
      <c r="H44" s="23" t="s">
        <v>491</v>
      </c>
      <c r="I44" s="43" t="s">
        <v>22</v>
      </c>
      <c r="J44" s="25">
        <v>3</v>
      </c>
      <c r="K44" s="25">
        <f t="shared" si="1"/>
        <v>3</v>
      </c>
      <c r="L44" s="25">
        <v>98</v>
      </c>
      <c r="M44" s="44" t="s">
        <v>473</v>
      </c>
      <c r="N44" s="47"/>
      <c r="O44" s="22"/>
    </row>
    <row r="45" s="18" customFormat="1" ht="56" customHeight="1" spans="1:15">
      <c r="A45" s="387" t="s">
        <v>470</v>
      </c>
      <c r="B45" s="40" t="s">
        <v>129</v>
      </c>
      <c r="C45" s="41" t="s">
        <v>16</v>
      </c>
      <c r="D45" s="41" t="s">
        <v>353</v>
      </c>
      <c r="E45" s="42" t="s">
        <v>54</v>
      </c>
      <c r="F45" s="42" t="s">
        <v>370</v>
      </c>
      <c r="G45" s="88" t="s">
        <v>490</v>
      </c>
      <c r="H45" s="23" t="s">
        <v>491</v>
      </c>
      <c r="I45" s="43" t="s">
        <v>22</v>
      </c>
      <c r="J45" s="25">
        <v>2</v>
      </c>
      <c r="K45" s="25">
        <f t="shared" si="1"/>
        <v>2</v>
      </c>
      <c r="L45" s="25">
        <v>98</v>
      </c>
      <c r="M45" s="44" t="s">
        <v>473</v>
      </c>
      <c r="N45" s="47"/>
      <c r="O45" s="22"/>
    </row>
    <row r="46" s="18" customFormat="1" ht="56" customHeight="1" spans="1:15">
      <c r="A46" s="387" t="s">
        <v>470</v>
      </c>
      <c r="B46" s="40" t="s">
        <v>130</v>
      </c>
      <c r="C46" s="41" t="s">
        <v>16</v>
      </c>
      <c r="D46" s="41" t="s">
        <v>353</v>
      </c>
      <c r="E46" s="42" t="s">
        <v>54</v>
      </c>
      <c r="F46" s="42" t="s">
        <v>370</v>
      </c>
      <c r="G46" s="88" t="s">
        <v>490</v>
      </c>
      <c r="H46" s="23" t="s">
        <v>491</v>
      </c>
      <c r="I46" s="43" t="s">
        <v>22</v>
      </c>
      <c r="J46" s="25">
        <v>2</v>
      </c>
      <c r="K46" s="25">
        <f t="shared" si="1"/>
        <v>2</v>
      </c>
      <c r="L46" s="25">
        <v>66</v>
      </c>
      <c r="M46" s="44" t="s">
        <v>473</v>
      </c>
      <c r="N46" s="47"/>
      <c r="O46" s="22"/>
    </row>
    <row r="47" s="18" customFormat="1" ht="56" customHeight="1" spans="1:15">
      <c r="A47" s="387" t="s">
        <v>470</v>
      </c>
      <c r="B47" s="40" t="s">
        <v>131</v>
      </c>
      <c r="C47" s="41" t="s">
        <v>16</v>
      </c>
      <c r="D47" s="41" t="s">
        <v>353</v>
      </c>
      <c r="E47" s="42" t="s">
        <v>54</v>
      </c>
      <c r="F47" s="42" t="s">
        <v>370</v>
      </c>
      <c r="G47" s="88" t="s">
        <v>490</v>
      </c>
      <c r="H47" s="23" t="s">
        <v>491</v>
      </c>
      <c r="I47" s="43" t="s">
        <v>22</v>
      </c>
      <c r="J47" s="25">
        <v>1</v>
      </c>
      <c r="K47" s="25">
        <f t="shared" si="1"/>
        <v>1</v>
      </c>
      <c r="L47" s="25">
        <v>33</v>
      </c>
      <c r="M47" s="44" t="s">
        <v>473</v>
      </c>
      <c r="N47" s="47"/>
      <c r="O47" s="22"/>
    </row>
    <row r="48" s="18" customFormat="1" ht="52" customHeight="1" spans="1:15">
      <c r="A48" s="387" t="s">
        <v>470</v>
      </c>
      <c r="B48" s="40" t="s">
        <v>132</v>
      </c>
      <c r="C48" s="41" t="s">
        <v>16</v>
      </c>
      <c r="D48" s="41" t="s">
        <v>353</v>
      </c>
      <c r="E48" s="42" t="s">
        <v>54</v>
      </c>
      <c r="F48" s="42" t="s">
        <v>370</v>
      </c>
      <c r="G48" s="88" t="s">
        <v>490</v>
      </c>
      <c r="H48" s="23" t="s">
        <v>491</v>
      </c>
      <c r="I48" s="43" t="s">
        <v>22</v>
      </c>
      <c r="J48" s="25">
        <v>1</v>
      </c>
      <c r="K48" s="25">
        <f t="shared" si="1"/>
        <v>1</v>
      </c>
      <c r="L48" s="25">
        <v>49</v>
      </c>
      <c r="M48" s="44" t="s">
        <v>473</v>
      </c>
      <c r="N48" s="47"/>
      <c r="O48" s="22"/>
    </row>
    <row r="49" s="18" customFormat="1" ht="52" customHeight="1" spans="1:15">
      <c r="A49" s="387" t="s">
        <v>470</v>
      </c>
      <c r="B49" s="40" t="s">
        <v>135</v>
      </c>
      <c r="C49" s="41" t="s">
        <v>16</v>
      </c>
      <c r="D49" s="41" t="s">
        <v>353</v>
      </c>
      <c r="E49" s="42" t="s">
        <v>54</v>
      </c>
      <c r="F49" s="42" t="s">
        <v>370</v>
      </c>
      <c r="G49" s="88" t="s">
        <v>490</v>
      </c>
      <c r="H49" s="23" t="s">
        <v>491</v>
      </c>
      <c r="I49" s="43" t="s">
        <v>22</v>
      </c>
      <c r="J49" s="25">
        <v>1</v>
      </c>
      <c r="K49" s="25">
        <f t="shared" si="1"/>
        <v>1</v>
      </c>
      <c r="L49" s="25">
        <v>49</v>
      </c>
      <c r="M49" s="44" t="s">
        <v>473</v>
      </c>
      <c r="N49" s="47"/>
      <c r="O49" s="22"/>
    </row>
    <row r="50" s="18" customFormat="1" ht="52" customHeight="1" spans="1:15">
      <c r="A50" s="387" t="s">
        <v>470</v>
      </c>
      <c r="B50" s="40" t="s">
        <v>137</v>
      </c>
      <c r="C50" s="41" t="s">
        <v>16</v>
      </c>
      <c r="D50" s="41" t="s">
        <v>353</v>
      </c>
      <c r="E50" s="42" t="s">
        <v>54</v>
      </c>
      <c r="F50" s="42" t="s">
        <v>375</v>
      </c>
      <c r="G50" s="88" t="s">
        <v>492</v>
      </c>
      <c r="H50" s="23" t="s">
        <v>482</v>
      </c>
      <c r="I50" s="43" t="s">
        <v>22</v>
      </c>
      <c r="J50" s="25">
        <v>1</v>
      </c>
      <c r="K50" s="25">
        <f t="shared" si="1"/>
        <v>1</v>
      </c>
      <c r="L50" s="25">
        <v>37</v>
      </c>
      <c r="M50" s="44" t="s">
        <v>473</v>
      </c>
      <c r="N50" s="47"/>
      <c r="O50" s="22"/>
    </row>
    <row r="51" s="18" customFormat="1" ht="52" customHeight="1" spans="1:15">
      <c r="A51" s="387" t="s">
        <v>470</v>
      </c>
      <c r="B51" s="40" t="s">
        <v>138</v>
      </c>
      <c r="C51" s="41" t="s">
        <v>16</v>
      </c>
      <c r="D51" s="41" t="s">
        <v>353</v>
      </c>
      <c r="E51" s="42" t="s">
        <v>54</v>
      </c>
      <c r="F51" s="42" t="s">
        <v>375</v>
      </c>
      <c r="G51" s="88" t="s">
        <v>492</v>
      </c>
      <c r="H51" s="23" t="s">
        <v>482</v>
      </c>
      <c r="I51" s="43" t="s">
        <v>22</v>
      </c>
      <c r="J51" s="25">
        <v>1</v>
      </c>
      <c r="K51" s="25">
        <f t="shared" si="1"/>
        <v>1</v>
      </c>
      <c r="L51" s="25">
        <v>37</v>
      </c>
      <c r="M51" s="44" t="s">
        <v>473</v>
      </c>
      <c r="N51" s="47"/>
      <c r="O51" s="22"/>
    </row>
    <row r="52" s="18" customFormat="1" ht="52" customHeight="1" spans="1:15">
      <c r="A52" s="387" t="s">
        <v>470</v>
      </c>
      <c r="B52" s="40" t="s">
        <v>139</v>
      </c>
      <c r="C52" s="41" t="s">
        <v>16</v>
      </c>
      <c r="D52" s="41" t="s">
        <v>353</v>
      </c>
      <c r="E52" s="42" t="s">
        <v>54</v>
      </c>
      <c r="F52" s="42" t="s">
        <v>375</v>
      </c>
      <c r="G52" s="88" t="s">
        <v>492</v>
      </c>
      <c r="H52" s="23" t="s">
        <v>482</v>
      </c>
      <c r="I52" s="43" t="s">
        <v>22</v>
      </c>
      <c r="J52" s="25">
        <v>1</v>
      </c>
      <c r="K52" s="25">
        <f t="shared" si="1"/>
        <v>1</v>
      </c>
      <c r="L52" s="25">
        <v>37</v>
      </c>
      <c r="M52" s="44" t="s">
        <v>473</v>
      </c>
      <c r="N52" s="47"/>
      <c r="O52" s="22"/>
    </row>
    <row r="53" s="18" customFormat="1" ht="52" customHeight="1" spans="1:15">
      <c r="A53" s="387" t="s">
        <v>470</v>
      </c>
      <c r="B53" s="40" t="s">
        <v>141</v>
      </c>
      <c r="C53" s="41" t="s">
        <v>16</v>
      </c>
      <c r="D53" s="41" t="s">
        <v>353</v>
      </c>
      <c r="E53" s="42" t="s">
        <v>54</v>
      </c>
      <c r="F53" s="42" t="s">
        <v>375</v>
      </c>
      <c r="G53" s="88" t="s">
        <v>493</v>
      </c>
      <c r="H53" s="23" t="s">
        <v>494</v>
      </c>
      <c r="I53" s="43" t="s">
        <v>22</v>
      </c>
      <c r="J53" s="25">
        <v>1</v>
      </c>
      <c r="K53" s="25">
        <f t="shared" si="1"/>
        <v>1</v>
      </c>
      <c r="L53" s="25">
        <v>14</v>
      </c>
      <c r="M53" s="44" t="s">
        <v>473</v>
      </c>
      <c r="N53" s="47"/>
      <c r="O53" s="22"/>
    </row>
    <row r="54" s="18" customFormat="1" ht="40" customHeight="1" spans="1:15">
      <c r="A54" s="387" t="s">
        <v>470</v>
      </c>
      <c r="B54" s="40" t="s">
        <v>143</v>
      </c>
      <c r="C54" s="41" t="s">
        <v>16</v>
      </c>
      <c r="D54" s="41" t="s">
        <v>353</v>
      </c>
      <c r="E54" s="42" t="s">
        <v>54</v>
      </c>
      <c r="F54" s="42" t="s">
        <v>370</v>
      </c>
      <c r="G54" s="88" t="s">
        <v>495</v>
      </c>
      <c r="H54" s="23" t="s">
        <v>486</v>
      </c>
      <c r="I54" s="43" t="s">
        <v>22</v>
      </c>
      <c r="J54" s="25">
        <v>1</v>
      </c>
      <c r="K54" s="25">
        <f t="shared" ref="K54:K66" si="2">ROUNDUP(J54*0.2,0)</f>
        <v>1</v>
      </c>
      <c r="L54" s="25">
        <v>321</v>
      </c>
      <c r="M54" s="44" t="s">
        <v>473</v>
      </c>
      <c r="N54" s="47"/>
      <c r="O54" s="22"/>
    </row>
    <row r="55" s="18" customFormat="1" ht="40" customHeight="1" spans="1:15">
      <c r="A55" s="387" t="s">
        <v>470</v>
      </c>
      <c r="B55" s="40" t="s">
        <v>145</v>
      </c>
      <c r="C55" s="41" t="s">
        <v>16</v>
      </c>
      <c r="D55" s="41" t="s">
        <v>353</v>
      </c>
      <c r="E55" s="42" t="s">
        <v>54</v>
      </c>
      <c r="F55" s="42" t="s">
        <v>370</v>
      </c>
      <c r="G55" s="88" t="s">
        <v>496</v>
      </c>
      <c r="H55" s="23" t="s">
        <v>486</v>
      </c>
      <c r="I55" s="43" t="s">
        <v>22</v>
      </c>
      <c r="J55" s="25">
        <v>1</v>
      </c>
      <c r="K55" s="25">
        <f t="shared" si="2"/>
        <v>1</v>
      </c>
      <c r="L55" s="25">
        <v>321</v>
      </c>
      <c r="M55" s="44" t="s">
        <v>473</v>
      </c>
      <c r="N55" s="47"/>
      <c r="O55" s="22"/>
    </row>
    <row r="56" s="18" customFormat="1" ht="40" customHeight="1" spans="1:15">
      <c r="A56" s="387" t="s">
        <v>470</v>
      </c>
      <c r="B56" s="40" t="s">
        <v>146</v>
      </c>
      <c r="C56" s="41" t="s">
        <v>16</v>
      </c>
      <c r="D56" s="41" t="s">
        <v>353</v>
      </c>
      <c r="E56" s="42" t="s">
        <v>54</v>
      </c>
      <c r="F56" s="42" t="s">
        <v>375</v>
      </c>
      <c r="G56" s="88" t="s">
        <v>497</v>
      </c>
      <c r="H56" s="23" t="s">
        <v>489</v>
      </c>
      <c r="I56" s="43" t="s">
        <v>22</v>
      </c>
      <c r="J56" s="25">
        <v>1</v>
      </c>
      <c r="K56" s="25">
        <f t="shared" si="2"/>
        <v>1</v>
      </c>
      <c r="L56" s="25">
        <v>480</v>
      </c>
      <c r="M56" s="44" t="s">
        <v>473</v>
      </c>
      <c r="N56" s="47"/>
      <c r="O56" s="22"/>
    </row>
    <row r="57" s="18" customFormat="1" ht="40" customHeight="1" spans="1:15">
      <c r="A57" s="387" t="s">
        <v>470</v>
      </c>
      <c r="B57" s="40" t="s">
        <v>147</v>
      </c>
      <c r="C57" s="41" t="s">
        <v>16</v>
      </c>
      <c r="D57" s="41" t="s">
        <v>353</v>
      </c>
      <c r="E57" s="42" t="s">
        <v>54</v>
      </c>
      <c r="F57" s="42" t="s">
        <v>375</v>
      </c>
      <c r="G57" s="88" t="s">
        <v>497</v>
      </c>
      <c r="H57" s="23" t="s">
        <v>489</v>
      </c>
      <c r="I57" s="43" t="s">
        <v>22</v>
      </c>
      <c r="J57" s="25">
        <v>1</v>
      </c>
      <c r="K57" s="25">
        <f t="shared" si="2"/>
        <v>1</v>
      </c>
      <c r="L57" s="25">
        <v>480</v>
      </c>
      <c r="M57" s="44" t="s">
        <v>473</v>
      </c>
      <c r="N57" s="47"/>
      <c r="O57" s="22"/>
    </row>
    <row r="58" s="18" customFormat="1" ht="40" customHeight="1" spans="1:15">
      <c r="A58" s="387" t="s">
        <v>470</v>
      </c>
      <c r="B58" s="40" t="s">
        <v>148</v>
      </c>
      <c r="C58" s="41" t="s">
        <v>16</v>
      </c>
      <c r="D58" s="41" t="s">
        <v>353</v>
      </c>
      <c r="E58" s="42" t="s">
        <v>54</v>
      </c>
      <c r="F58" s="42" t="s">
        <v>375</v>
      </c>
      <c r="G58" s="88" t="s">
        <v>497</v>
      </c>
      <c r="H58" s="23" t="s">
        <v>489</v>
      </c>
      <c r="I58" s="43" t="s">
        <v>22</v>
      </c>
      <c r="J58" s="25">
        <v>1</v>
      </c>
      <c r="K58" s="25">
        <f t="shared" si="2"/>
        <v>1</v>
      </c>
      <c r="L58" s="25">
        <v>480</v>
      </c>
      <c r="M58" s="44" t="s">
        <v>473</v>
      </c>
      <c r="N58" s="47"/>
      <c r="O58" s="22"/>
    </row>
    <row r="59" s="18" customFormat="1" ht="40" customHeight="1" spans="1:15">
      <c r="A59" s="387" t="s">
        <v>470</v>
      </c>
      <c r="B59" s="40" t="s">
        <v>149</v>
      </c>
      <c r="C59" s="41" t="s">
        <v>16</v>
      </c>
      <c r="D59" s="41" t="s">
        <v>353</v>
      </c>
      <c r="E59" s="42" t="s">
        <v>54</v>
      </c>
      <c r="F59" s="42" t="s">
        <v>375</v>
      </c>
      <c r="G59" s="88" t="s">
        <v>497</v>
      </c>
      <c r="H59" s="23" t="s">
        <v>489</v>
      </c>
      <c r="I59" s="43" t="s">
        <v>22</v>
      </c>
      <c r="J59" s="25">
        <v>1</v>
      </c>
      <c r="K59" s="25">
        <f t="shared" si="2"/>
        <v>1</v>
      </c>
      <c r="L59" s="25">
        <v>480</v>
      </c>
      <c r="M59" s="44" t="s">
        <v>473</v>
      </c>
      <c r="N59" s="47"/>
      <c r="O59" s="22"/>
    </row>
    <row r="60" s="18" customFormat="1" ht="40" customHeight="1" spans="1:15">
      <c r="A60" s="387" t="s">
        <v>470</v>
      </c>
      <c r="B60" s="40" t="s">
        <v>150</v>
      </c>
      <c r="C60" s="41" t="s">
        <v>16</v>
      </c>
      <c r="D60" s="41" t="s">
        <v>353</v>
      </c>
      <c r="E60" s="42" t="s">
        <v>54</v>
      </c>
      <c r="F60" s="42" t="s">
        <v>375</v>
      </c>
      <c r="G60" s="88" t="s">
        <v>497</v>
      </c>
      <c r="H60" s="23" t="s">
        <v>489</v>
      </c>
      <c r="I60" s="43" t="s">
        <v>22</v>
      </c>
      <c r="J60" s="25">
        <v>1</v>
      </c>
      <c r="K60" s="25">
        <f t="shared" si="2"/>
        <v>1</v>
      </c>
      <c r="L60" s="25">
        <v>480</v>
      </c>
      <c r="M60" s="44" t="s">
        <v>473</v>
      </c>
      <c r="N60" s="47"/>
      <c r="O60" s="22"/>
    </row>
    <row r="61" s="18" customFormat="1" ht="40" customHeight="1" spans="1:15">
      <c r="A61" s="387" t="s">
        <v>470</v>
      </c>
      <c r="B61" s="40" t="s">
        <v>152</v>
      </c>
      <c r="C61" s="41" t="s">
        <v>16</v>
      </c>
      <c r="D61" s="41" t="s">
        <v>353</v>
      </c>
      <c r="E61" s="42" t="s">
        <v>54</v>
      </c>
      <c r="F61" s="42" t="s">
        <v>375</v>
      </c>
      <c r="G61" s="88" t="s">
        <v>497</v>
      </c>
      <c r="H61" s="23" t="s">
        <v>489</v>
      </c>
      <c r="I61" s="43" t="s">
        <v>22</v>
      </c>
      <c r="J61" s="25">
        <v>1</v>
      </c>
      <c r="K61" s="25">
        <f t="shared" si="2"/>
        <v>1</v>
      </c>
      <c r="L61" s="25">
        <v>480</v>
      </c>
      <c r="M61" s="44" t="s">
        <v>473</v>
      </c>
      <c r="N61" s="47"/>
      <c r="O61" s="22"/>
    </row>
    <row r="62" s="372" customFormat="1" ht="40.05" customHeight="1" spans="1:15">
      <c r="A62" s="387" t="s">
        <v>470</v>
      </c>
      <c r="B62" s="40" t="s">
        <v>154</v>
      </c>
      <c r="C62" s="41" t="s">
        <v>16</v>
      </c>
      <c r="D62" s="41" t="s">
        <v>353</v>
      </c>
      <c r="E62" s="42" t="s">
        <v>54</v>
      </c>
      <c r="F62" s="42" t="s">
        <v>375</v>
      </c>
      <c r="G62" s="88" t="s">
        <v>497</v>
      </c>
      <c r="H62" s="23" t="s">
        <v>489</v>
      </c>
      <c r="I62" s="43" t="s">
        <v>22</v>
      </c>
      <c r="J62" s="25">
        <v>1</v>
      </c>
      <c r="K62" s="25">
        <f t="shared" si="2"/>
        <v>1</v>
      </c>
      <c r="L62" s="25">
        <v>480</v>
      </c>
      <c r="M62" s="44" t="s">
        <v>473</v>
      </c>
      <c r="N62" s="47"/>
      <c r="O62" s="22"/>
    </row>
    <row r="63" s="18" customFormat="1" ht="40.05" customHeight="1" spans="1:15">
      <c r="A63" s="387" t="s">
        <v>470</v>
      </c>
      <c r="B63" s="40" t="s">
        <v>156</v>
      </c>
      <c r="C63" s="41" t="s">
        <v>16</v>
      </c>
      <c r="D63" s="41" t="s">
        <v>353</v>
      </c>
      <c r="E63" s="42" t="s">
        <v>54</v>
      </c>
      <c r="F63" s="42" t="s">
        <v>375</v>
      </c>
      <c r="G63" s="88" t="s">
        <v>497</v>
      </c>
      <c r="H63" s="23" t="s">
        <v>489</v>
      </c>
      <c r="I63" s="43" t="s">
        <v>22</v>
      </c>
      <c r="J63" s="25">
        <v>1</v>
      </c>
      <c r="K63" s="25">
        <f t="shared" si="2"/>
        <v>1</v>
      </c>
      <c r="L63" s="25">
        <v>480</v>
      </c>
      <c r="M63" s="44" t="s">
        <v>473</v>
      </c>
      <c r="N63" s="47"/>
      <c r="O63" s="22"/>
    </row>
    <row r="64" s="18" customFormat="1" ht="40.05" customHeight="1" spans="1:15">
      <c r="A64" s="387" t="s">
        <v>470</v>
      </c>
      <c r="B64" s="40" t="s">
        <v>158</v>
      </c>
      <c r="C64" s="41" t="s">
        <v>16</v>
      </c>
      <c r="D64" s="41" t="s">
        <v>353</v>
      </c>
      <c r="E64" s="42" t="s">
        <v>54</v>
      </c>
      <c r="F64" s="42" t="s">
        <v>375</v>
      </c>
      <c r="G64" s="88" t="s">
        <v>497</v>
      </c>
      <c r="H64" s="23" t="s">
        <v>489</v>
      </c>
      <c r="I64" s="43" t="s">
        <v>22</v>
      </c>
      <c r="J64" s="25">
        <v>1</v>
      </c>
      <c r="K64" s="25">
        <f t="shared" si="2"/>
        <v>1</v>
      </c>
      <c r="L64" s="25">
        <v>480</v>
      </c>
      <c r="M64" s="44" t="s">
        <v>473</v>
      </c>
      <c r="N64" s="47"/>
      <c r="O64" s="22"/>
    </row>
    <row r="65" s="18" customFormat="1" ht="40.05" customHeight="1" spans="1:15">
      <c r="A65" s="387" t="s">
        <v>470</v>
      </c>
      <c r="B65" s="40" t="s">
        <v>160</v>
      </c>
      <c r="C65" s="41" t="s">
        <v>16</v>
      </c>
      <c r="D65" s="41" t="s">
        <v>353</v>
      </c>
      <c r="E65" s="42" t="s">
        <v>54</v>
      </c>
      <c r="F65" s="42" t="s">
        <v>375</v>
      </c>
      <c r="G65" s="88" t="s">
        <v>497</v>
      </c>
      <c r="H65" s="23" t="s">
        <v>489</v>
      </c>
      <c r="I65" s="43" t="s">
        <v>22</v>
      </c>
      <c r="J65" s="25">
        <v>1</v>
      </c>
      <c r="K65" s="25">
        <f t="shared" si="2"/>
        <v>1</v>
      </c>
      <c r="L65" s="25">
        <v>480</v>
      </c>
      <c r="M65" s="44" t="s">
        <v>473</v>
      </c>
      <c r="N65" s="47"/>
      <c r="O65" s="22"/>
    </row>
    <row r="66" s="18" customFormat="1" ht="40.05" customHeight="1" spans="1:15">
      <c r="A66" s="387" t="s">
        <v>470</v>
      </c>
      <c r="B66" s="40" t="s">
        <v>161</v>
      </c>
      <c r="C66" s="41" t="s">
        <v>16</v>
      </c>
      <c r="D66" s="41" t="s">
        <v>353</v>
      </c>
      <c r="E66" s="42" t="s">
        <v>54</v>
      </c>
      <c r="F66" s="42" t="s">
        <v>375</v>
      </c>
      <c r="G66" s="88" t="s">
        <v>497</v>
      </c>
      <c r="H66" s="23" t="s">
        <v>489</v>
      </c>
      <c r="I66" s="43" t="s">
        <v>22</v>
      </c>
      <c r="J66" s="25">
        <v>1</v>
      </c>
      <c r="K66" s="25">
        <f t="shared" si="2"/>
        <v>1</v>
      </c>
      <c r="L66" s="25">
        <v>480</v>
      </c>
      <c r="M66" s="44" t="s">
        <v>473</v>
      </c>
      <c r="N66" s="47"/>
      <c r="O66" s="22"/>
    </row>
    <row r="67" s="18" customFormat="1" ht="40.05" customHeight="1" spans="1:15">
      <c r="A67" s="387" t="s">
        <v>470</v>
      </c>
      <c r="B67" s="40" t="s">
        <v>162</v>
      </c>
      <c r="C67" s="41" t="s">
        <v>16</v>
      </c>
      <c r="D67" s="41" t="s">
        <v>353</v>
      </c>
      <c r="E67" s="42" t="s">
        <v>54</v>
      </c>
      <c r="F67" s="22" t="s">
        <v>370</v>
      </c>
      <c r="G67" s="88" t="s">
        <v>498</v>
      </c>
      <c r="H67" s="23" t="s">
        <v>486</v>
      </c>
      <c r="I67" s="43" t="s">
        <v>22</v>
      </c>
      <c r="J67" s="25">
        <v>1</v>
      </c>
      <c r="K67" s="25">
        <f t="shared" ref="K67:K74" si="3">J67</f>
        <v>1</v>
      </c>
      <c r="L67" s="25">
        <v>18</v>
      </c>
      <c r="M67" s="44" t="s">
        <v>473</v>
      </c>
      <c r="N67" s="47"/>
      <c r="O67" s="22"/>
    </row>
    <row r="68" s="18" customFormat="1" ht="40.05" customHeight="1" spans="1:15">
      <c r="A68" s="387" t="s">
        <v>470</v>
      </c>
      <c r="B68" s="40" t="s">
        <v>163</v>
      </c>
      <c r="C68" s="41" t="s">
        <v>16</v>
      </c>
      <c r="D68" s="41" t="s">
        <v>353</v>
      </c>
      <c r="E68" s="42" t="s">
        <v>54</v>
      </c>
      <c r="F68" s="22" t="s">
        <v>370</v>
      </c>
      <c r="G68" s="88" t="s">
        <v>499</v>
      </c>
      <c r="H68" s="23" t="s">
        <v>491</v>
      </c>
      <c r="I68" s="43" t="s">
        <v>22</v>
      </c>
      <c r="J68" s="25">
        <v>1</v>
      </c>
      <c r="K68" s="25">
        <f t="shared" si="3"/>
        <v>1</v>
      </c>
      <c r="L68" s="25">
        <v>13</v>
      </c>
      <c r="M68" s="44" t="s">
        <v>473</v>
      </c>
      <c r="N68" s="47"/>
      <c r="O68" s="22"/>
    </row>
    <row r="69" s="18" customFormat="1" ht="40.05" customHeight="1" spans="1:15">
      <c r="A69" s="387" t="s">
        <v>470</v>
      </c>
      <c r="B69" s="40" t="s">
        <v>164</v>
      </c>
      <c r="C69" s="41" t="s">
        <v>16</v>
      </c>
      <c r="D69" s="41" t="s">
        <v>353</v>
      </c>
      <c r="E69" s="42" t="s">
        <v>54</v>
      </c>
      <c r="F69" s="22" t="s">
        <v>370</v>
      </c>
      <c r="G69" s="88" t="s">
        <v>499</v>
      </c>
      <c r="H69" s="23" t="s">
        <v>491</v>
      </c>
      <c r="I69" s="43" t="s">
        <v>22</v>
      </c>
      <c r="J69" s="25">
        <v>1</v>
      </c>
      <c r="K69" s="25">
        <f t="shared" si="3"/>
        <v>1</v>
      </c>
      <c r="L69" s="25">
        <v>13</v>
      </c>
      <c r="M69" s="44" t="s">
        <v>473</v>
      </c>
      <c r="N69" s="47"/>
      <c r="O69" s="22"/>
    </row>
    <row r="70" s="18" customFormat="1" ht="40.05" customHeight="1" spans="1:15">
      <c r="A70" s="387" t="s">
        <v>470</v>
      </c>
      <c r="B70" s="40" t="s">
        <v>165</v>
      </c>
      <c r="C70" s="41" t="s">
        <v>16</v>
      </c>
      <c r="D70" s="41" t="s">
        <v>353</v>
      </c>
      <c r="E70" s="42" t="s">
        <v>54</v>
      </c>
      <c r="F70" s="22" t="s">
        <v>370</v>
      </c>
      <c r="G70" s="88" t="s">
        <v>499</v>
      </c>
      <c r="H70" s="23" t="s">
        <v>491</v>
      </c>
      <c r="I70" s="43" t="s">
        <v>22</v>
      </c>
      <c r="J70" s="25">
        <v>1</v>
      </c>
      <c r="K70" s="25">
        <f t="shared" si="3"/>
        <v>1</v>
      </c>
      <c r="L70" s="25">
        <v>13</v>
      </c>
      <c r="M70" s="44" t="s">
        <v>473</v>
      </c>
      <c r="N70" s="47"/>
      <c r="O70" s="45"/>
    </row>
    <row r="71" s="18" customFormat="1" ht="40.05" customHeight="1" spans="1:15">
      <c r="A71" s="387" t="s">
        <v>470</v>
      </c>
      <c r="B71" s="40" t="s">
        <v>166</v>
      </c>
      <c r="C71" s="41" t="s">
        <v>16</v>
      </c>
      <c r="D71" s="41" t="s">
        <v>353</v>
      </c>
      <c r="E71" s="42" t="s">
        <v>54</v>
      </c>
      <c r="F71" s="22" t="s">
        <v>370</v>
      </c>
      <c r="G71" s="88" t="s">
        <v>499</v>
      </c>
      <c r="H71" s="23" t="s">
        <v>491</v>
      </c>
      <c r="I71" s="43" t="s">
        <v>22</v>
      </c>
      <c r="J71" s="25">
        <v>1</v>
      </c>
      <c r="K71" s="25">
        <f t="shared" si="3"/>
        <v>1</v>
      </c>
      <c r="L71" s="25">
        <v>13</v>
      </c>
      <c r="M71" s="44" t="s">
        <v>473</v>
      </c>
      <c r="N71" s="47"/>
      <c r="O71" s="22"/>
    </row>
    <row r="72" s="18" customFormat="1" ht="40.05" customHeight="1" spans="1:15">
      <c r="A72" s="387" t="s">
        <v>470</v>
      </c>
      <c r="B72" s="40" t="s">
        <v>168</v>
      </c>
      <c r="C72" s="41" t="s">
        <v>16</v>
      </c>
      <c r="D72" s="41" t="s">
        <v>353</v>
      </c>
      <c r="E72" s="42" t="s">
        <v>54</v>
      </c>
      <c r="F72" s="22" t="s">
        <v>370</v>
      </c>
      <c r="G72" s="88" t="s">
        <v>499</v>
      </c>
      <c r="H72" s="23" t="s">
        <v>491</v>
      </c>
      <c r="I72" s="43" t="s">
        <v>22</v>
      </c>
      <c r="J72" s="25">
        <v>1</v>
      </c>
      <c r="K72" s="25">
        <f t="shared" si="3"/>
        <v>1</v>
      </c>
      <c r="L72" s="25">
        <v>13</v>
      </c>
      <c r="M72" s="44" t="s">
        <v>473</v>
      </c>
      <c r="N72" s="47"/>
      <c r="O72" s="45"/>
    </row>
    <row r="73" s="18" customFormat="1" ht="40.05" customHeight="1" spans="1:15">
      <c r="A73" s="387" t="s">
        <v>470</v>
      </c>
      <c r="B73" s="40" t="s">
        <v>169</v>
      </c>
      <c r="C73" s="41" t="s">
        <v>16</v>
      </c>
      <c r="D73" s="41" t="s">
        <v>353</v>
      </c>
      <c r="E73" s="42" t="s">
        <v>54</v>
      </c>
      <c r="F73" s="22" t="s">
        <v>370</v>
      </c>
      <c r="G73" s="88" t="s">
        <v>499</v>
      </c>
      <c r="H73" s="23" t="s">
        <v>491</v>
      </c>
      <c r="I73" s="43" t="s">
        <v>22</v>
      </c>
      <c r="J73" s="25">
        <v>1</v>
      </c>
      <c r="K73" s="25">
        <f t="shared" si="3"/>
        <v>1</v>
      </c>
      <c r="L73" s="25">
        <v>13</v>
      </c>
      <c r="M73" s="44" t="s">
        <v>473</v>
      </c>
      <c r="N73" s="47"/>
      <c r="O73" s="22"/>
    </row>
    <row r="74" s="18" customFormat="1" ht="40.05" customHeight="1" spans="1:15">
      <c r="A74" s="387" t="s">
        <v>470</v>
      </c>
      <c r="B74" s="40" t="s">
        <v>170</v>
      </c>
      <c r="C74" s="41" t="s">
        <v>16</v>
      </c>
      <c r="D74" s="41" t="s">
        <v>353</v>
      </c>
      <c r="E74" s="42" t="s">
        <v>54</v>
      </c>
      <c r="F74" s="22" t="s">
        <v>370</v>
      </c>
      <c r="G74" s="88" t="s">
        <v>499</v>
      </c>
      <c r="H74" s="23" t="s">
        <v>491</v>
      </c>
      <c r="I74" s="43" t="s">
        <v>22</v>
      </c>
      <c r="J74" s="25">
        <v>1</v>
      </c>
      <c r="K74" s="25">
        <f t="shared" si="3"/>
        <v>1</v>
      </c>
      <c r="L74" s="25">
        <v>13</v>
      </c>
      <c r="M74" s="44" t="s">
        <v>473</v>
      </c>
      <c r="N74" s="47"/>
      <c r="O74" s="22"/>
    </row>
    <row r="75" s="18" customFormat="1" ht="40.05" customHeight="1" spans="1:15">
      <c r="A75" s="387" t="s">
        <v>470</v>
      </c>
      <c r="B75" s="40" t="s">
        <v>175</v>
      </c>
      <c r="C75" s="41" t="s">
        <v>16</v>
      </c>
      <c r="D75" s="41" t="s">
        <v>353</v>
      </c>
      <c r="E75" s="42" t="s">
        <v>54</v>
      </c>
      <c r="F75" s="22" t="s">
        <v>370</v>
      </c>
      <c r="G75" s="88" t="s">
        <v>500</v>
      </c>
      <c r="H75" s="23" t="s">
        <v>501</v>
      </c>
      <c r="I75" s="43" t="s">
        <v>22</v>
      </c>
      <c r="J75" s="25">
        <v>2</v>
      </c>
      <c r="K75" s="25">
        <v>0</v>
      </c>
      <c r="L75" s="25">
        <v>2176</v>
      </c>
      <c r="M75" s="44" t="s">
        <v>473</v>
      </c>
      <c r="N75" s="47"/>
      <c r="O75" s="22"/>
    </row>
    <row r="76" s="18" customFormat="1" ht="40.05" customHeight="1" spans="1:15">
      <c r="A76" s="387" t="s">
        <v>470</v>
      </c>
      <c r="B76" s="40" t="s">
        <v>176</v>
      </c>
      <c r="C76" s="41" t="s">
        <v>16</v>
      </c>
      <c r="D76" s="41" t="s">
        <v>353</v>
      </c>
      <c r="E76" s="42" t="s">
        <v>54</v>
      </c>
      <c r="F76" s="42" t="s">
        <v>375</v>
      </c>
      <c r="G76" s="88" t="s">
        <v>502</v>
      </c>
      <c r="H76" s="23" t="s">
        <v>489</v>
      </c>
      <c r="I76" s="43" t="s">
        <v>22</v>
      </c>
      <c r="J76" s="25">
        <v>1</v>
      </c>
      <c r="K76" s="25">
        <v>0</v>
      </c>
      <c r="L76" s="25">
        <v>1640</v>
      </c>
      <c r="M76" s="44" t="s">
        <v>473</v>
      </c>
      <c r="N76" s="47"/>
      <c r="O76" s="22"/>
    </row>
    <row r="77" s="18" customFormat="1" ht="40.05" customHeight="1" spans="1:15">
      <c r="A77" s="387" t="s">
        <v>470</v>
      </c>
      <c r="B77" s="40" t="s">
        <v>178</v>
      </c>
      <c r="C77" s="41" t="s">
        <v>16</v>
      </c>
      <c r="D77" s="41" t="s">
        <v>353</v>
      </c>
      <c r="E77" s="42" t="s">
        <v>54</v>
      </c>
      <c r="F77" s="22" t="s">
        <v>370</v>
      </c>
      <c r="G77" s="88" t="s">
        <v>503</v>
      </c>
      <c r="H77" s="23" t="s">
        <v>504</v>
      </c>
      <c r="I77" s="43" t="s">
        <v>22</v>
      </c>
      <c r="J77" s="25">
        <v>1</v>
      </c>
      <c r="K77" s="25">
        <f t="shared" ref="K77:K134" si="4">J77</f>
        <v>1</v>
      </c>
      <c r="L77" s="25">
        <v>36</v>
      </c>
      <c r="M77" s="49">
        <v>3.2</v>
      </c>
      <c r="N77" s="47"/>
      <c r="O77" s="22"/>
    </row>
    <row r="78" s="18" customFormat="1" ht="40.05" customHeight="1" spans="1:15">
      <c r="A78" s="387" t="s">
        <v>470</v>
      </c>
      <c r="B78" s="40" t="s">
        <v>179</v>
      </c>
      <c r="C78" s="41" t="s">
        <v>16</v>
      </c>
      <c r="D78" s="41" t="s">
        <v>353</v>
      </c>
      <c r="E78" s="42" t="s">
        <v>54</v>
      </c>
      <c r="F78" s="22" t="s">
        <v>370</v>
      </c>
      <c r="G78" s="88" t="s">
        <v>505</v>
      </c>
      <c r="H78" s="23" t="s">
        <v>506</v>
      </c>
      <c r="I78" s="43" t="s">
        <v>22</v>
      </c>
      <c r="J78" s="25">
        <v>1</v>
      </c>
      <c r="K78" s="25">
        <f t="shared" si="4"/>
        <v>1</v>
      </c>
      <c r="L78" s="25">
        <v>12</v>
      </c>
      <c r="M78" s="44" t="s">
        <v>473</v>
      </c>
      <c r="N78" s="47"/>
      <c r="O78" s="22"/>
    </row>
    <row r="79" s="18" customFormat="1" ht="40.05" customHeight="1" spans="1:15">
      <c r="A79" s="387" t="s">
        <v>470</v>
      </c>
      <c r="B79" s="40" t="s">
        <v>181</v>
      </c>
      <c r="C79" s="41" t="s">
        <v>16</v>
      </c>
      <c r="D79" s="41" t="s">
        <v>353</v>
      </c>
      <c r="E79" s="42" t="s">
        <v>54</v>
      </c>
      <c r="F79" s="22" t="s">
        <v>370</v>
      </c>
      <c r="G79" s="88" t="s">
        <v>505</v>
      </c>
      <c r="H79" s="23" t="s">
        <v>506</v>
      </c>
      <c r="I79" s="43" t="s">
        <v>22</v>
      </c>
      <c r="J79" s="25">
        <v>1</v>
      </c>
      <c r="K79" s="25">
        <f t="shared" si="4"/>
        <v>1</v>
      </c>
      <c r="L79" s="25">
        <v>12</v>
      </c>
      <c r="M79" s="44" t="s">
        <v>473</v>
      </c>
      <c r="N79" s="47"/>
      <c r="O79" s="22"/>
    </row>
    <row r="80" s="18" customFormat="1" ht="40.05" customHeight="1" spans="1:15">
      <c r="A80" s="387" t="s">
        <v>470</v>
      </c>
      <c r="B80" s="40" t="s">
        <v>182</v>
      </c>
      <c r="C80" s="41" t="s">
        <v>16</v>
      </c>
      <c r="D80" s="41" t="s">
        <v>353</v>
      </c>
      <c r="E80" s="42" t="s">
        <v>54</v>
      </c>
      <c r="F80" s="22" t="s">
        <v>370</v>
      </c>
      <c r="G80" s="88" t="s">
        <v>505</v>
      </c>
      <c r="H80" s="23" t="s">
        <v>506</v>
      </c>
      <c r="I80" s="43" t="s">
        <v>22</v>
      </c>
      <c r="J80" s="25">
        <v>1</v>
      </c>
      <c r="K80" s="25">
        <f t="shared" si="4"/>
        <v>1</v>
      </c>
      <c r="L80" s="25">
        <v>12</v>
      </c>
      <c r="M80" s="44" t="s">
        <v>473</v>
      </c>
      <c r="N80" s="47"/>
      <c r="O80" s="22"/>
    </row>
    <row r="81" s="18" customFormat="1" ht="40.05" customHeight="1" spans="1:15">
      <c r="A81" s="387" t="s">
        <v>470</v>
      </c>
      <c r="B81" s="40" t="s">
        <v>185</v>
      </c>
      <c r="C81" s="41" t="s">
        <v>16</v>
      </c>
      <c r="D81" s="41" t="s">
        <v>353</v>
      </c>
      <c r="E81" s="42" t="s">
        <v>54</v>
      </c>
      <c r="F81" s="22" t="s">
        <v>370</v>
      </c>
      <c r="G81" s="88" t="s">
        <v>505</v>
      </c>
      <c r="H81" s="23" t="s">
        <v>506</v>
      </c>
      <c r="I81" s="43" t="s">
        <v>22</v>
      </c>
      <c r="J81" s="25">
        <v>1</v>
      </c>
      <c r="K81" s="25">
        <f t="shared" si="4"/>
        <v>1</v>
      </c>
      <c r="L81" s="25">
        <v>12</v>
      </c>
      <c r="M81" s="44" t="s">
        <v>473</v>
      </c>
      <c r="N81" s="47"/>
      <c r="O81" s="22"/>
    </row>
    <row r="82" s="18" customFormat="1" ht="40.05" customHeight="1" spans="1:15">
      <c r="A82" s="387" t="s">
        <v>470</v>
      </c>
      <c r="B82" s="40" t="s">
        <v>186</v>
      </c>
      <c r="C82" s="41" t="s">
        <v>16</v>
      </c>
      <c r="D82" s="41" t="s">
        <v>353</v>
      </c>
      <c r="E82" s="42" t="s">
        <v>54</v>
      </c>
      <c r="F82" s="22" t="s">
        <v>370</v>
      </c>
      <c r="G82" s="88" t="s">
        <v>505</v>
      </c>
      <c r="H82" s="23" t="s">
        <v>506</v>
      </c>
      <c r="I82" s="43" t="s">
        <v>22</v>
      </c>
      <c r="J82" s="25">
        <v>1</v>
      </c>
      <c r="K82" s="25">
        <f t="shared" si="4"/>
        <v>1</v>
      </c>
      <c r="L82" s="25">
        <v>12</v>
      </c>
      <c r="M82" s="44" t="s">
        <v>473</v>
      </c>
      <c r="N82" s="47"/>
      <c r="O82" s="22"/>
    </row>
    <row r="83" s="18" customFormat="1" ht="40.05" customHeight="1" spans="1:15">
      <c r="A83" s="387" t="s">
        <v>470</v>
      </c>
      <c r="B83" s="40" t="s">
        <v>189</v>
      </c>
      <c r="C83" s="41" t="s">
        <v>16</v>
      </c>
      <c r="D83" s="41" t="s">
        <v>353</v>
      </c>
      <c r="E83" s="42" t="s">
        <v>54</v>
      </c>
      <c r="F83" s="22" t="s">
        <v>370</v>
      </c>
      <c r="G83" s="88" t="s">
        <v>505</v>
      </c>
      <c r="H83" s="23" t="s">
        <v>506</v>
      </c>
      <c r="I83" s="43" t="s">
        <v>22</v>
      </c>
      <c r="J83" s="25">
        <v>1</v>
      </c>
      <c r="K83" s="25">
        <f t="shared" si="4"/>
        <v>1</v>
      </c>
      <c r="L83" s="25">
        <v>12</v>
      </c>
      <c r="M83" s="44" t="s">
        <v>473</v>
      </c>
      <c r="N83" s="47"/>
      <c r="O83" s="22"/>
    </row>
    <row r="84" s="18" customFormat="1" ht="40.05" customHeight="1" spans="1:15">
      <c r="A84" s="387" t="s">
        <v>470</v>
      </c>
      <c r="B84" s="40" t="s">
        <v>191</v>
      </c>
      <c r="C84" s="41" t="s">
        <v>16</v>
      </c>
      <c r="D84" s="41" t="s">
        <v>353</v>
      </c>
      <c r="E84" s="42" t="s">
        <v>54</v>
      </c>
      <c r="F84" s="22" t="s">
        <v>370</v>
      </c>
      <c r="G84" s="88" t="s">
        <v>505</v>
      </c>
      <c r="H84" s="23" t="s">
        <v>506</v>
      </c>
      <c r="I84" s="43" t="s">
        <v>22</v>
      </c>
      <c r="J84" s="25">
        <v>1</v>
      </c>
      <c r="K84" s="25">
        <f t="shared" si="4"/>
        <v>1</v>
      </c>
      <c r="L84" s="25">
        <v>12</v>
      </c>
      <c r="M84" s="44" t="s">
        <v>473</v>
      </c>
      <c r="N84" s="47"/>
      <c r="O84" s="22"/>
    </row>
    <row r="85" s="18" customFormat="1" ht="40.05" customHeight="1" spans="1:15">
      <c r="A85" s="387" t="s">
        <v>470</v>
      </c>
      <c r="B85" s="40" t="s">
        <v>193</v>
      </c>
      <c r="C85" s="41" t="s">
        <v>16</v>
      </c>
      <c r="D85" s="41" t="s">
        <v>353</v>
      </c>
      <c r="E85" s="42" t="s">
        <v>54</v>
      </c>
      <c r="F85" s="22" t="s">
        <v>370</v>
      </c>
      <c r="G85" s="88" t="s">
        <v>505</v>
      </c>
      <c r="H85" s="23" t="s">
        <v>506</v>
      </c>
      <c r="I85" s="43" t="s">
        <v>22</v>
      </c>
      <c r="J85" s="25">
        <v>1</v>
      </c>
      <c r="K85" s="25">
        <f t="shared" si="4"/>
        <v>1</v>
      </c>
      <c r="L85" s="25">
        <v>12</v>
      </c>
      <c r="M85" s="44" t="s">
        <v>473</v>
      </c>
      <c r="N85" s="47"/>
      <c r="O85" s="22"/>
    </row>
    <row r="86" s="18" customFormat="1" ht="40.05" customHeight="1" spans="1:15">
      <c r="A86" s="387" t="s">
        <v>470</v>
      </c>
      <c r="B86" s="40" t="s">
        <v>195</v>
      </c>
      <c r="C86" s="41" t="s">
        <v>16</v>
      </c>
      <c r="D86" s="41" t="s">
        <v>353</v>
      </c>
      <c r="E86" s="42" t="s">
        <v>54</v>
      </c>
      <c r="F86" s="22" t="s">
        <v>370</v>
      </c>
      <c r="G86" s="88" t="s">
        <v>505</v>
      </c>
      <c r="H86" s="23" t="s">
        <v>506</v>
      </c>
      <c r="I86" s="43" t="s">
        <v>22</v>
      </c>
      <c r="J86" s="25">
        <v>1</v>
      </c>
      <c r="K86" s="25">
        <f t="shared" si="4"/>
        <v>1</v>
      </c>
      <c r="L86" s="25">
        <v>12</v>
      </c>
      <c r="M86" s="44" t="s">
        <v>473</v>
      </c>
      <c r="N86" s="47"/>
      <c r="O86" s="22"/>
    </row>
    <row r="87" s="18" customFormat="1" ht="40.05" customHeight="1" spans="1:15">
      <c r="A87" s="387" t="s">
        <v>470</v>
      </c>
      <c r="B87" s="40" t="s">
        <v>197</v>
      </c>
      <c r="C87" s="41" t="s">
        <v>16</v>
      </c>
      <c r="D87" s="41" t="s">
        <v>353</v>
      </c>
      <c r="E87" s="42" t="s">
        <v>54</v>
      </c>
      <c r="F87" s="22" t="s">
        <v>370</v>
      </c>
      <c r="G87" s="88" t="s">
        <v>505</v>
      </c>
      <c r="H87" s="23" t="s">
        <v>506</v>
      </c>
      <c r="I87" s="43" t="s">
        <v>22</v>
      </c>
      <c r="J87" s="25">
        <v>1</v>
      </c>
      <c r="K87" s="25">
        <f t="shared" si="4"/>
        <v>1</v>
      </c>
      <c r="L87" s="25">
        <v>12</v>
      </c>
      <c r="M87" s="44" t="s">
        <v>473</v>
      </c>
      <c r="N87" s="47"/>
      <c r="O87" s="22"/>
    </row>
    <row r="88" s="18" customFormat="1" ht="40.05" customHeight="1" spans="1:15">
      <c r="A88" s="387" t="s">
        <v>470</v>
      </c>
      <c r="B88" s="40" t="s">
        <v>200</v>
      </c>
      <c r="C88" s="41" t="s">
        <v>16</v>
      </c>
      <c r="D88" s="41" t="s">
        <v>353</v>
      </c>
      <c r="E88" s="42" t="s">
        <v>54</v>
      </c>
      <c r="F88" s="22" t="s">
        <v>370</v>
      </c>
      <c r="G88" s="88" t="s">
        <v>505</v>
      </c>
      <c r="H88" s="23" t="s">
        <v>506</v>
      </c>
      <c r="I88" s="43" t="s">
        <v>22</v>
      </c>
      <c r="J88" s="25">
        <v>2</v>
      </c>
      <c r="K88" s="25">
        <f t="shared" si="4"/>
        <v>2</v>
      </c>
      <c r="L88" s="25">
        <v>24</v>
      </c>
      <c r="M88" s="44" t="s">
        <v>473</v>
      </c>
      <c r="N88" s="47"/>
      <c r="O88" s="22"/>
    </row>
    <row r="89" s="18" customFormat="1" ht="40.05" customHeight="1" spans="1:15">
      <c r="A89" s="387" t="s">
        <v>470</v>
      </c>
      <c r="B89" s="40" t="s">
        <v>201</v>
      </c>
      <c r="C89" s="41" t="s">
        <v>16</v>
      </c>
      <c r="D89" s="41" t="s">
        <v>353</v>
      </c>
      <c r="E89" s="42" t="s">
        <v>54</v>
      </c>
      <c r="F89" s="22" t="s">
        <v>370</v>
      </c>
      <c r="G89" s="88" t="s">
        <v>505</v>
      </c>
      <c r="H89" s="23" t="s">
        <v>506</v>
      </c>
      <c r="I89" s="43" t="s">
        <v>22</v>
      </c>
      <c r="J89" s="25">
        <v>1</v>
      </c>
      <c r="K89" s="25">
        <f t="shared" si="4"/>
        <v>1</v>
      </c>
      <c r="L89" s="25">
        <v>12</v>
      </c>
      <c r="M89" s="44" t="s">
        <v>473</v>
      </c>
      <c r="N89" s="47"/>
      <c r="O89" s="22"/>
    </row>
    <row r="90" s="18" customFormat="1" ht="40.05" customHeight="1" spans="1:15">
      <c r="A90" s="387" t="s">
        <v>470</v>
      </c>
      <c r="B90" s="40" t="s">
        <v>202</v>
      </c>
      <c r="C90" s="41" t="s">
        <v>16</v>
      </c>
      <c r="D90" s="41" t="s">
        <v>353</v>
      </c>
      <c r="E90" s="42" t="s">
        <v>54</v>
      </c>
      <c r="F90" s="22" t="s">
        <v>370</v>
      </c>
      <c r="G90" s="88" t="s">
        <v>505</v>
      </c>
      <c r="H90" s="23" t="s">
        <v>506</v>
      </c>
      <c r="I90" s="43" t="s">
        <v>22</v>
      </c>
      <c r="J90" s="25">
        <v>1</v>
      </c>
      <c r="K90" s="25">
        <f t="shared" si="4"/>
        <v>1</v>
      </c>
      <c r="L90" s="25">
        <v>12</v>
      </c>
      <c r="M90" s="44" t="s">
        <v>473</v>
      </c>
      <c r="N90" s="47"/>
      <c r="O90" s="22"/>
    </row>
    <row r="91" s="18" customFormat="1" ht="40.05" customHeight="1" spans="1:15">
      <c r="A91" s="387" t="s">
        <v>470</v>
      </c>
      <c r="B91" s="40" t="s">
        <v>205</v>
      </c>
      <c r="C91" s="41" t="s">
        <v>16</v>
      </c>
      <c r="D91" s="41" t="s">
        <v>353</v>
      </c>
      <c r="E91" s="42" t="s">
        <v>54</v>
      </c>
      <c r="F91" s="22" t="s">
        <v>370</v>
      </c>
      <c r="G91" s="88" t="s">
        <v>505</v>
      </c>
      <c r="H91" s="23" t="s">
        <v>506</v>
      </c>
      <c r="I91" s="43" t="s">
        <v>22</v>
      </c>
      <c r="J91" s="25">
        <v>1</v>
      </c>
      <c r="K91" s="25">
        <f t="shared" si="4"/>
        <v>1</v>
      </c>
      <c r="L91" s="25">
        <v>12</v>
      </c>
      <c r="M91" s="44" t="s">
        <v>473</v>
      </c>
      <c r="N91" s="47"/>
      <c r="O91" s="22"/>
    </row>
    <row r="92" s="18" customFormat="1" ht="40.05" customHeight="1" spans="1:15">
      <c r="A92" s="387" t="s">
        <v>470</v>
      </c>
      <c r="B92" s="40" t="s">
        <v>207</v>
      </c>
      <c r="C92" s="41" t="s">
        <v>16</v>
      </c>
      <c r="D92" s="41" t="s">
        <v>353</v>
      </c>
      <c r="E92" s="42" t="s">
        <v>54</v>
      </c>
      <c r="F92" s="22" t="s">
        <v>370</v>
      </c>
      <c r="G92" s="88" t="s">
        <v>505</v>
      </c>
      <c r="H92" s="23" t="s">
        <v>506</v>
      </c>
      <c r="I92" s="43" t="s">
        <v>22</v>
      </c>
      <c r="J92" s="25">
        <v>2</v>
      </c>
      <c r="K92" s="25">
        <f t="shared" si="4"/>
        <v>2</v>
      </c>
      <c r="L92" s="25">
        <v>24</v>
      </c>
      <c r="M92" s="44" t="s">
        <v>473</v>
      </c>
      <c r="N92" s="47"/>
      <c r="O92" s="22"/>
    </row>
    <row r="93" s="18" customFormat="1" ht="40.05" customHeight="1" spans="1:15">
      <c r="A93" s="387" t="s">
        <v>470</v>
      </c>
      <c r="B93" s="40" t="s">
        <v>209</v>
      </c>
      <c r="C93" s="41" t="s">
        <v>16</v>
      </c>
      <c r="D93" s="41" t="s">
        <v>353</v>
      </c>
      <c r="E93" s="42" t="s">
        <v>54</v>
      </c>
      <c r="F93" s="22" t="s">
        <v>370</v>
      </c>
      <c r="G93" s="88" t="s">
        <v>505</v>
      </c>
      <c r="H93" s="23" t="s">
        <v>506</v>
      </c>
      <c r="I93" s="43" t="s">
        <v>22</v>
      </c>
      <c r="J93" s="25">
        <v>1</v>
      </c>
      <c r="K93" s="25">
        <f t="shared" si="4"/>
        <v>1</v>
      </c>
      <c r="L93" s="25">
        <v>12</v>
      </c>
      <c r="M93" s="44" t="s">
        <v>473</v>
      </c>
      <c r="N93" s="47"/>
      <c r="O93" s="22"/>
    </row>
    <row r="94" s="18" customFormat="1" ht="40.05" customHeight="1" spans="1:15">
      <c r="A94" s="387" t="s">
        <v>470</v>
      </c>
      <c r="B94" s="40" t="s">
        <v>210</v>
      </c>
      <c r="C94" s="41" t="s">
        <v>16</v>
      </c>
      <c r="D94" s="41" t="s">
        <v>353</v>
      </c>
      <c r="E94" s="42" t="s">
        <v>54</v>
      </c>
      <c r="F94" s="22" t="s">
        <v>370</v>
      </c>
      <c r="G94" s="88" t="s">
        <v>505</v>
      </c>
      <c r="H94" s="23" t="s">
        <v>506</v>
      </c>
      <c r="I94" s="43" t="s">
        <v>22</v>
      </c>
      <c r="J94" s="25">
        <v>1</v>
      </c>
      <c r="K94" s="25">
        <f t="shared" si="4"/>
        <v>1</v>
      </c>
      <c r="L94" s="25">
        <v>12</v>
      </c>
      <c r="M94" s="44" t="s">
        <v>473</v>
      </c>
      <c r="N94" s="47"/>
      <c r="O94" s="22"/>
    </row>
    <row r="95" s="18" customFormat="1" ht="40.05" customHeight="1" spans="1:15">
      <c r="A95" s="387" t="s">
        <v>470</v>
      </c>
      <c r="B95" s="40" t="s">
        <v>211</v>
      </c>
      <c r="C95" s="41" t="s">
        <v>16</v>
      </c>
      <c r="D95" s="41" t="s">
        <v>353</v>
      </c>
      <c r="E95" s="42" t="s">
        <v>54</v>
      </c>
      <c r="F95" s="22" t="s">
        <v>370</v>
      </c>
      <c r="G95" s="88" t="s">
        <v>505</v>
      </c>
      <c r="H95" s="23" t="s">
        <v>506</v>
      </c>
      <c r="I95" s="43" t="s">
        <v>22</v>
      </c>
      <c r="J95" s="25">
        <v>1</v>
      </c>
      <c r="K95" s="25">
        <f t="shared" si="4"/>
        <v>1</v>
      </c>
      <c r="L95" s="25">
        <v>12</v>
      </c>
      <c r="M95" s="44" t="s">
        <v>473</v>
      </c>
      <c r="N95" s="47"/>
      <c r="O95" s="22"/>
    </row>
    <row r="96" s="18" customFormat="1" ht="40.05" customHeight="1" spans="1:15">
      <c r="A96" s="387" t="s">
        <v>470</v>
      </c>
      <c r="B96" s="40" t="s">
        <v>212</v>
      </c>
      <c r="C96" s="41" t="s">
        <v>16</v>
      </c>
      <c r="D96" s="41" t="s">
        <v>353</v>
      </c>
      <c r="E96" s="42" t="s">
        <v>54</v>
      </c>
      <c r="F96" s="42" t="s">
        <v>375</v>
      </c>
      <c r="G96" s="88" t="s">
        <v>507</v>
      </c>
      <c r="H96" s="23" t="s">
        <v>508</v>
      </c>
      <c r="I96" s="43" t="s">
        <v>22</v>
      </c>
      <c r="J96" s="25">
        <v>1</v>
      </c>
      <c r="K96" s="25">
        <f t="shared" si="4"/>
        <v>1</v>
      </c>
      <c r="L96" s="25">
        <v>17</v>
      </c>
      <c r="M96" s="44" t="s">
        <v>473</v>
      </c>
      <c r="N96" s="47"/>
      <c r="O96" s="22"/>
    </row>
    <row r="97" s="18" customFormat="1" ht="40.05" customHeight="1" spans="1:15">
      <c r="A97" s="387" t="s">
        <v>470</v>
      </c>
      <c r="B97" s="40" t="s">
        <v>213</v>
      </c>
      <c r="C97" s="41" t="s">
        <v>16</v>
      </c>
      <c r="D97" s="41" t="s">
        <v>353</v>
      </c>
      <c r="E97" s="42" t="s">
        <v>54</v>
      </c>
      <c r="F97" s="42" t="s">
        <v>375</v>
      </c>
      <c r="G97" s="88" t="s">
        <v>507</v>
      </c>
      <c r="H97" s="23" t="s">
        <v>508</v>
      </c>
      <c r="I97" s="43" t="s">
        <v>22</v>
      </c>
      <c r="J97" s="25">
        <v>1</v>
      </c>
      <c r="K97" s="25">
        <f t="shared" si="4"/>
        <v>1</v>
      </c>
      <c r="L97" s="25">
        <v>17</v>
      </c>
      <c r="M97" s="44" t="s">
        <v>473</v>
      </c>
      <c r="N97" s="47"/>
      <c r="O97" s="22"/>
    </row>
    <row r="98" s="18" customFormat="1" ht="40.05" customHeight="1" spans="1:15">
      <c r="A98" s="387" t="s">
        <v>470</v>
      </c>
      <c r="B98" s="40" t="s">
        <v>214</v>
      </c>
      <c r="C98" s="41" t="s">
        <v>16</v>
      </c>
      <c r="D98" s="41" t="s">
        <v>353</v>
      </c>
      <c r="E98" s="42" t="s">
        <v>54</v>
      </c>
      <c r="F98" s="42" t="s">
        <v>375</v>
      </c>
      <c r="G98" s="88" t="s">
        <v>507</v>
      </c>
      <c r="H98" s="23" t="s">
        <v>508</v>
      </c>
      <c r="I98" s="43" t="s">
        <v>22</v>
      </c>
      <c r="J98" s="25">
        <v>1</v>
      </c>
      <c r="K98" s="25">
        <f t="shared" si="4"/>
        <v>1</v>
      </c>
      <c r="L98" s="25">
        <v>17</v>
      </c>
      <c r="M98" s="44" t="s">
        <v>473</v>
      </c>
      <c r="N98" s="47"/>
      <c r="O98" s="22"/>
    </row>
    <row r="99" s="18" customFormat="1" ht="40.05" customHeight="1" spans="1:15">
      <c r="A99" s="387" t="s">
        <v>470</v>
      </c>
      <c r="B99" s="40" t="s">
        <v>216</v>
      </c>
      <c r="C99" s="41" t="s">
        <v>16</v>
      </c>
      <c r="D99" s="41" t="s">
        <v>353</v>
      </c>
      <c r="E99" s="42" t="s">
        <v>54</v>
      </c>
      <c r="F99" s="42" t="s">
        <v>375</v>
      </c>
      <c r="G99" s="88" t="s">
        <v>507</v>
      </c>
      <c r="H99" s="23" t="s">
        <v>508</v>
      </c>
      <c r="I99" s="43" t="s">
        <v>22</v>
      </c>
      <c r="J99" s="25">
        <v>1</v>
      </c>
      <c r="K99" s="25">
        <f t="shared" si="4"/>
        <v>1</v>
      </c>
      <c r="L99" s="25">
        <v>17</v>
      </c>
      <c r="M99" s="44" t="s">
        <v>473</v>
      </c>
      <c r="N99" s="47"/>
      <c r="O99" s="22"/>
    </row>
    <row r="100" s="18" customFormat="1" ht="40.05" customHeight="1" spans="1:15">
      <c r="A100" s="387" t="s">
        <v>470</v>
      </c>
      <c r="B100" s="40" t="s">
        <v>217</v>
      </c>
      <c r="C100" s="41" t="s">
        <v>16</v>
      </c>
      <c r="D100" s="41" t="s">
        <v>353</v>
      </c>
      <c r="E100" s="42" t="s">
        <v>54</v>
      </c>
      <c r="F100" s="42" t="s">
        <v>375</v>
      </c>
      <c r="G100" s="88" t="s">
        <v>507</v>
      </c>
      <c r="H100" s="23" t="s">
        <v>508</v>
      </c>
      <c r="I100" s="43" t="s">
        <v>22</v>
      </c>
      <c r="J100" s="25">
        <v>1</v>
      </c>
      <c r="K100" s="25">
        <f t="shared" si="4"/>
        <v>1</v>
      </c>
      <c r="L100" s="25">
        <v>17</v>
      </c>
      <c r="M100" s="44" t="s">
        <v>473</v>
      </c>
      <c r="N100" s="47"/>
      <c r="O100" s="22"/>
    </row>
    <row r="101" s="18" customFormat="1" ht="40.05" customHeight="1" spans="1:15">
      <c r="A101" s="387" t="s">
        <v>470</v>
      </c>
      <c r="B101" s="40" t="s">
        <v>219</v>
      </c>
      <c r="C101" s="41" t="s">
        <v>16</v>
      </c>
      <c r="D101" s="41" t="s">
        <v>353</v>
      </c>
      <c r="E101" s="42" t="s">
        <v>54</v>
      </c>
      <c r="F101" s="42" t="s">
        <v>375</v>
      </c>
      <c r="G101" s="88" t="s">
        <v>507</v>
      </c>
      <c r="H101" s="23" t="s">
        <v>508</v>
      </c>
      <c r="I101" s="43" t="s">
        <v>22</v>
      </c>
      <c r="J101" s="25">
        <v>1</v>
      </c>
      <c r="K101" s="25">
        <f t="shared" si="4"/>
        <v>1</v>
      </c>
      <c r="L101" s="25">
        <v>17</v>
      </c>
      <c r="M101" s="44" t="s">
        <v>473</v>
      </c>
      <c r="N101" s="47"/>
      <c r="O101" s="22"/>
    </row>
    <row r="102" s="18" customFormat="1" ht="40.05" customHeight="1" spans="1:15">
      <c r="A102" s="387" t="s">
        <v>470</v>
      </c>
      <c r="B102" s="40" t="s">
        <v>220</v>
      </c>
      <c r="C102" s="41" t="s">
        <v>16</v>
      </c>
      <c r="D102" s="41" t="s">
        <v>353</v>
      </c>
      <c r="E102" s="42" t="s">
        <v>54</v>
      </c>
      <c r="F102" s="42" t="s">
        <v>375</v>
      </c>
      <c r="G102" s="88" t="s">
        <v>507</v>
      </c>
      <c r="H102" s="23" t="s">
        <v>508</v>
      </c>
      <c r="I102" s="43" t="s">
        <v>22</v>
      </c>
      <c r="J102" s="25">
        <v>1</v>
      </c>
      <c r="K102" s="25">
        <f t="shared" si="4"/>
        <v>1</v>
      </c>
      <c r="L102" s="25">
        <v>17</v>
      </c>
      <c r="M102" s="44" t="s">
        <v>473</v>
      </c>
      <c r="N102" s="47"/>
      <c r="O102" s="22"/>
    </row>
    <row r="103" s="18" customFormat="1" ht="40.05" customHeight="1" spans="1:15">
      <c r="A103" s="387" t="s">
        <v>470</v>
      </c>
      <c r="B103" s="40" t="s">
        <v>222</v>
      </c>
      <c r="C103" s="41" t="s">
        <v>16</v>
      </c>
      <c r="D103" s="41" t="s">
        <v>353</v>
      </c>
      <c r="E103" s="42" t="s">
        <v>54</v>
      </c>
      <c r="F103" s="42" t="s">
        <v>375</v>
      </c>
      <c r="G103" s="88" t="s">
        <v>507</v>
      </c>
      <c r="H103" s="23" t="s">
        <v>508</v>
      </c>
      <c r="I103" s="43" t="s">
        <v>22</v>
      </c>
      <c r="J103" s="25">
        <v>1</v>
      </c>
      <c r="K103" s="25">
        <f t="shared" si="4"/>
        <v>1</v>
      </c>
      <c r="L103" s="25">
        <v>17</v>
      </c>
      <c r="M103" s="44" t="s">
        <v>473</v>
      </c>
      <c r="N103" s="47"/>
      <c r="O103" s="22"/>
    </row>
    <row r="104" s="18" customFormat="1" ht="40.05" customHeight="1" spans="1:15">
      <c r="A104" s="387" t="s">
        <v>470</v>
      </c>
      <c r="B104" s="40" t="s">
        <v>223</v>
      </c>
      <c r="C104" s="41" t="s">
        <v>16</v>
      </c>
      <c r="D104" s="41" t="s">
        <v>353</v>
      </c>
      <c r="E104" s="42" t="s">
        <v>54</v>
      </c>
      <c r="F104" s="42" t="s">
        <v>375</v>
      </c>
      <c r="G104" s="88" t="s">
        <v>507</v>
      </c>
      <c r="H104" s="23" t="s">
        <v>508</v>
      </c>
      <c r="I104" s="43" t="s">
        <v>22</v>
      </c>
      <c r="J104" s="25">
        <v>1</v>
      </c>
      <c r="K104" s="25">
        <f t="shared" si="4"/>
        <v>1</v>
      </c>
      <c r="L104" s="25">
        <v>17</v>
      </c>
      <c r="M104" s="44" t="s">
        <v>473</v>
      </c>
      <c r="N104" s="47"/>
      <c r="O104" s="22"/>
    </row>
    <row r="105" s="18" customFormat="1" ht="40.05" customHeight="1" spans="1:15">
      <c r="A105" s="387" t="s">
        <v>470</v>
      </c>
      <c r="B105" s="40" t="s">
        <v>224</v>
      </c>
      <c r="C105" s="41" t="s">
        <v>16</v>
      </c>
      <c r="D105" s="41" t="s">
        <v>353</v>
      </c>
      <c r="E105" s="42" t="s">
        <v>54</v>
      </c>
      <c r="F105" s="42" t="s">
        <v>375</v>
      </c>
      <c r="G105" s="88" t="s">
        <v>507</v>
      </c>
      <c r="H105" s="23" t="s">
        <v>508</v>
      </c>
      <c r="I105" s="43" t="s">
        <v>22</v>
      </c>
      <c r="J105" s="25">
        <v>1</v>
      </c>
      <c r="K105" s="25">
        <f t="shared" si="4"/>
        <v>1</v>
      </c>
      <c r="L105" s="25">
        <v>17</v>
      </c>
      <c r="M105" s="44" t="s">
        <v>473</v>
      </c>
      <c r="N105" s="47"/>
      <c r="O105" s="22"/>
    </row>
    <row r="106" s="18" customFormat="1" ht="40.05" customHeight="1" spans="1:15">
      <c r="A106" s="387" t="s">
        <v>470</v>
      </c>
      <c r="B106" s="40" t="s">
        <v>225</v>
      </c>
      <c r="C106" s="41" t="s">
        <v>16</v>
      </c>
      <c r="D106" s="41" t="s">
        <v>353</v>
      </c>
      <c r="E106" s="42" t="s">
        <v>54</v>
      </c>
      <c r="F106" s="42" t="s">
        <v>483</v>
      </c>
      <c r="G106" s="88" t="s">
        <v>509</v>
      </c>
      <c r="H106" s="23" t="s">
        <v>508</v>
      </c>
      <c r="I106" s="43" t="s">
        <v>22</v>
      </c>
      <c r="J106" s="25">
        <v>2</v>
      </c>
      <c r="K106" s="25">
        <f t="shared" si="4"/>
        <v>2</v>
      </c>
      <c r="L106" s="25">
        <v>76</v>
      </c>
      <c r="M106" s="44" t="s">
        <v>473</v>
      </c>
      <c r="N106" s="47"/>
      <c r="O106" s="22"/>
    </row>
    <row r="107" s="18" customFormat="1" ht="40.05" customHeight="1" spans="1:15">
      <c r="A107" s="387" t="s">
        <v>470</v>
      </c>
      <c r="B107" s="40" t="s">
        <v>227</v>
      </c>
      <c r="C107" s="41" t="s">
        <v>16</v>
      </c>
      <c r="D107" s="41" t="s">
        <v>353</v>
      </c>
      <c r="E107" s="42" t="s">
        <v>54</v>
      </c>
      <c r="F107" s="42" t="s">
        <v>483</v>
      </c>
      <c r="G107" s="88" t="s">
        <v>509</v>
      </c>
      <c r="H107" s="23" t="s">
        <v>508</v>
      </c>
      <c r="I107" s="43" t="s">
        <v>22</v>
      </c>
      <c r="J107" s="25">
        <v>2</v>
      </c>
      <c r="K107" s="25">
        <f t="shared" si="4"/>
        <v>2</v>
      </c>
      <c r="L107" s="25">
        <v>76</v>
      </c>
      <c r="M107" s="44" t="s">
        <v>473</v>
      </c>
      <c r="N107" s="47"/>
      <c r="O107" s="22"/>
    </row>
    <row r="108" s="18" customFormat="1" ht="40.05" customHeight="1" spans="1:15">
      <c r="A108" s="387" t="s">
        <v>470</v>
      </c>
      <c r="B108" s="40" t="s">
        <v>229</v>
      </c>
      <c r="C108" s="41" t="s">
        <v>16</v>
      </c>
      <c r="D108" s="41" t="s">
        <v>353</v>
      </c>
      <c r="E108" s="42" t="s">
        <v>54</v>
      </c>
      <c r="F108" s="42" t="s">
        <v>483</v>
      </c>
      <c r="G108" s="88" t="s">
        <v>509</v>
      </c>
      <c r="H108" s="23" t="s">
        <v>508</v>
      </c>
      <c r="I108" s="43" t="s">
        <v>22</v>
      </c>
      <c r="J108" s="25">
        <v>2</v>
      </c>
      <c r="K108" s="25">
        <f t="shared" si="4"/>
        <v>2</v>
      </c>
      <c r="L108" s="25">
        <v>76</v>
      </c>
      <c r="M108" s="44" t="s">
        <v>473</v>
      </c>
      <c r="N108" s="47"/>
      <c r="O108" s="22"/>
    </row>
    <row r="109" s="18" customFormat="1" ht="40.05" customHeight="1" spans="1:15">
      <c r="A109" s="387" t="s">
        <v>470</v>
      </c>
      <c r="B109" s="40" t="s">
        <v>231</v>
      </c>
      <c r="C109" s="41" t="s">
        <v>16</v>
      </c>
      <c r="D109" s="41" t="s">
        <v>353</v>
      </c>
      <c r="E109" s="42" t="s">
        <v>54</v>
      </c>
      <c r="F109" s="42" t="s">
        <v>483</v>
      </c>
      <c r="G109" s="88" t="s">
        <v>509</v>
      </c>
      <c r="H109" s="23" t="s">
        <v>508</v>
      </c>
      <c r="I109" s="43" t="s">
        <v>22</v>
      </c>
      <c r="J109" s="25">
        <v>2</v>
      </c>
      <c r="K109" s="25">
        <f t="shared" si="4"/>
        <v>2</v>
      </c>
      <c r="L109" s="25">
        <v>76</v>
      </c>
      <c r="M109" s="44" t="s">
        <v>473</v>
      </c>
      <c r="N109" s="47"/>
      <c r="O109" s="22"/>
    </row>
    <row r="110" s="18" customFormat="1" ht="40.05" customHeight="1" spans="1:15">
      <c r="A110" s="387" t="s">
        <v>470</v>
      </c>
      <c r="B110" s="40" t="s">
        <v>232</v>
      </c>
      <c r="C110" s="41" t="s">
        <v>16</v>
      </c>
      <c r="D110" s="41" t="s">
        <v>353</v>
      </c>
      <c r="E110" s="42" t="s">
        <v>54</v>
      </c>
      <c r="F110" s="42" t="s">
        <v>483</v>
      </c>
      <c r="G110" s="88" t="s">
        <v>509</v>
      </c>
      <c r="H110" s="23" t="s">
        <v>508</v>
      </c>
      <c r="I110" s="43" t="s">
        <v>22</v>
      </c>
      <c r="J110" s="25">
        <v>2</v>
      </c>
      <c r="K110" s="25">
        <f t="shared" si="4"/>
        <v>2</v>
      </c>
      <c r="L110" s="25">
        <v>76</v>
      </c>
      <c r="M110" s="44" t="s">
        <v>473</v>
      </c>
      <c r="N110" s="47"/>
      <c r="O110" s="22"/>
    </row>
    <row r="111" s="18" customFormat="1" ht="40.05" customHeight="1" spans="1:15">
      <c r="A111" s="387" t="s">
        <v>470</v>
      </c>
      <c r="B111" s="40" t="s">
        <v>234</v>
      </c>
      <c r="C111" s="41" t="s">
        <v>16</v>
      </c>
      <c r="D111" s="41" t="s">
        <v>353</v>
      </c>
      <c r="E111" s="42" t="s">
        <v>54</v>
      </c>
      <c r="F111" s="42" t="s">
        <v>483</v>
      </c>
      <c r="G111" s="88" t="s">
        <v>509</v>
      </c>
      <c r="H111" s="23" t="s">
        <v>508</v>
      </c>
      <c r="I111" s="43" t="s">
        <v>22</v>
      </c>
      <c r="J111" s="25">
        <v>2</v>
      </c>
      <c r="K111" s="25">
        <f t="shared" si="4"/>
        <v>2</v>
      </c>
      <c r="L111" s="25">
        <v>76</v>
      </c>
      <c r="M111" s="44" t="s">
        <v>473</v>
      </c>
      <c r="N111" s="47"/>
      <c r="O111" s="22"/>
    </row>
    <row r="112" s="18" customFormat="1" ht="40.05" customHeight="1" spans="1:15">
      <c r="A112" s="387" t="s">
        <v>470</v>
      </c>
      <c r="B112" s="40" t="s">
        <v>235</v>
      </c>
      <c r="C112" s="41" t="s">
        <v>16</v>
      </c>
      <c r="D112" s="41" t="s">
        <v>353</v>
      </c>
      <c r="E112" s="42" t="s">
        <v>54</v>
      </c>
      <c r="F112" s="42" t="s">
        <v>483</v>
      </c>
      <c r="G112" s="88" t="s">
        <v>509</v>
      </c>
      <c r="H112" s="23" t="s">
        <v>508</v>
      </c>
      <c r="I112" s="43" t="s">
        <v>22</v>
      </c>
      <c r="J112" s="25">
        <v>2</v>
      </c>
      <c r="K112" s="25">
        <f t="shared" si="4"/>
        <v>2</v>
      </c>
      <c r="L112" s="25">
        <v>76</v>
      </c>
      <c r="M112" s="44" t="s">
        <v>473</v>
      </c>
      <c r="N112" s="47"/>
      <c r="O112" s="22"/>
    </row>
    <row r="113" s="18" customFormat="1" ht="40.05" customHeight="1" spans="1:15">
      <c r="A113" s="387" t="s">
        <v>470</v>
      </c>
      <c r="B113" s="40" t="s">
        <v>238</v>
      </c>
      <c r="C113" s="41" t="s">
        <v>16</v>
      </c>
      <c r="D113" s="41" t="s">
        <v>353</v>
      </c>
      <c r="E113" s="42" t="s">
        <v>54</v>
      </c>
      <c r="F113" s="42" t="s">
        <v>483</v>
      </c>
      <c r="G113" s="88" t="s">
        <v>509</v>
      </c>
      <c r="H113" s="23" t="s">
        <v>508</v>
      </c>
      <c r="I113" s="43" t="s">
        <v>22</v>
      </c>
      <c r="J113" s="25">
        <v>2</v>
      </c>
      <c r="K113" s="25">
        <f t="shared" si="4"/>
        <v>2</v>
      </c>
      <c r="L113" s="25">
        <v>76</v>
      </c>
      <c r="M113" s="44" t="s">
        <v>473</v>
      </c>
      <c r="N113" s="47"/>
      <c r="O113" s="22"/>
    </row>
    <row r="114" s="18" customFormat="1" ht="40.05" customHeight="1" spans="1:15">
      <c r="A114" s="387" t="s">
        <v>470</v>
      </c>
      <c r="B114" s="40" t="s">
        <v>240</v>
      </c>
      <c r="C114" s="41" t="s">
        <v>16</v>
      </c>
      <c r="D114" s="41" t="s">
        <v>353</v>
      </c>
      <c r="E114" s="42" t="s">
        <v>54</v>
      </c>
      <c r="F114" s="42" t="s">
        <v>483</v>
      </c>
      <c r="G114" s="88" t="s">
        <v>509</v>
      </c>
      <c r="H114" s="23" t="s">
        <v>508</v>
      </c>
      <c r="I114" s="43" t="s">
        <v>22</v>
      </c>
      <c r="J114" s="25">
        <v>2</v>
      </c>
      <c r="K114" s="25">
        <f t="shared" si="4"/>
        <v>2</v>
      </c>
      <c r="L114" s="25">
        <v>76</v>
      </c>
      <c r="M114" s="44" t="s">
        <v>473</v>
      </c>
      <c r="N114" s="47"/>
      <c r="O114" s="22"/>
    </row>
    <row r="115" s="18" customFormat="1" ht="40.05" customHeight="1" spans="1:15">
      <c r="A115" s="387" t="s">
        <v>470</v>
      </c>
      <c r="B115" s="40" t="s">
        <v>241</v>
      </c>
      <c r="C115" s="41" t="s">
        <v>16</v>
      </c>
      <c r="D115" s="41" t="s">
        <v>353</v>
      </c>
      <c r="E115" s="42" t="s">
        <v>54</v>
      </c>
      <c r="F115" s="42" t="s">
        <v>483</v>
      </c>
      <c r="G115" s="88" t="s">
        <v>509</v>
      </c>
      <c r="H115" s="23" t="s">
        <v>508</v>
      </c>
      <c r="I115" s="43" t="s">
        <v>22</v>
      </c>
      <c r="J115" s="25">
        <v>2</v>
      </c>
      <c r="K115" s="25">
        <f t="shared" si="4"/>
        <v>2</v>
      </c>
      <c r="L115" s="25">
        <v>76</v>
      </c>
      <c r="M115" s="44" t="s">
        <v>473</v>
      </c>
      <c r="N115" s="47"/>
      <c r="O115" s="22"/>
    </row>
    <row r="116" s="18" customFormat="1" ht="40.05" customHeight="1" spans="1:15">
      <c r="A116" s="387" t="s">
        <v>470</v>
      </c>
      <c r="B116" s="40" t="s">
        <v>242</v>
      </c>
      <c r="C116" s="41" t="s">
        <v>16</v>
      </c>
      <c r="D116" s="41" t="s">
        <v>353</v>
      </c>
      <c r="E116" s="42" t="s">
        <v>54</v>
      </c>
      <c r="F116" s="42" t="s">
        <v>483</v>
      </c>
      <c r="G116" s="88" t="s">
        <v>509</v>
      </c>
      <c r="H116" s="23" t="s">
        <v>508</v>
      </c>
      <c r="I116" s="43" t="s">
        <v>22</v>
      </c>
      <c r="J116" s="25">
        <v>2</v>
      </c>
      <c r="K116" s="25">
        <f t="shared" si="4"/>
        <v>2</v>
      </c>
      <c r="L116" s="25">
        <v>76</v>
      </c>
      <c r="M116" s="44" t="s">
        <v>473</v>
      </c>
      <c r="N116" s="47"/>
      <c r="O116" s="22"/>
    </row>
    <row r="117" s="18" customFormat="1" ht="40.05" customHeight="1" spans="1:15">
      <c r="A117" s="387" t="s">
        <v>470</v>
      </c>
      <c r="B117" s="40" t="s">
        <v>243</v>
      </c>
      <c r="C117" s="41" t="s">
        <v>16</v>
      </c>
      <c r="D117" s="41" t="s">
        <v>353</v>
      </c>
      <c r="E117" s="42" t="s">
        <v>54</v>
      </c>
      <c r="F117" s="42" t="s">
        <v>375</v>
      </c>
      <c r="G117" s="88" t="s">
        <v>510</v>
      </c>
      <c r="H117" s="23" t="s">
        <v>508</v>
      </c>
      <c r="I117" s="43" t="s">
        <v>22</v>
      </c>
      <c r="J117" s="25">
        <v>1</v>
      </c>
      <c r="K117" s="25">
        <f t="shared" si="4"/>
        <v>1</v>
      </c>
      <c r="L117" s="25">
        <v>14</v>
      </c>
      <c r="M117" s="44" t="s">
        <v>473</v>
      </c>
      <c r="N117" s="47"/>
      <c r="O117" s="22"/>
    </row>
    <row r="118" s="18" customFormat="1" ht="40.05" customHeight="1" spans="1:15">
      <c r="A118" s="387" t="s">
        <v>470</v>
      </c>
      <c r="B118" s="40" t="s">
        <v>244</v>
      </c>
      <c r="C118" s="41" t="s">
        <v>16</v>
      </c>
      <c r="D118" s="41" t="s">
        <v>353</v>
      </c>
      <c r="E118" s="42" t="s">
        <v>54</v>
      </c>
      <c r="F118" s="42" t="s">
        <v>375</v>
      </c>
      <c r="G118" s="88" t="s">
        <v>510</v>
      </c>
      <c r="H118" s="23" t="s">
        <v>508</v>
      </c>
      <c r="I118" s="43" t="s">
        <v>22</v>
      </c>
      <c r="J118" s="25">
        <v>1</v>
      </c>
      <c r="K118" s="25">
        <f t="shared" si="4"/>
        <v>1</v>
      </c>
      <c r="L118" s="25">
        <v>14</v>
      </c>
      <c r="M118" s="44" t="s">
        <v>473</v>
      </c>
      <c r="N118" s="47"/>
      <c r="O118" s="22"/>
    </row>
    <row r="119" s="18" customFormat="1" ht="40.05" customHeight="1" spans="1:15">
      <c r="A119" s="387" t="s">
        <v>470</v>
      </c>
      <c r="B119" s="40" t="s">
        <v>246</v>
      </c>
      <c r="C119" s="41" t="s">
        <v>16</v>
      </c>
      <c r="D119" s="41" t="s">
        <v>353</v>
      </c>
      <c r="E119" s="42" t="s">
        <v>54</v>
      </c>
      <c r="F119" s="42" t="s">
        <v>375</v>
      </c>
      <c r="G119" s="88" t="s">
        <v>510</v>
      </c>
      <c r="H119" s="23" t="s">
        <v>508</v>
      </c>
      <c r="I119" s="43" t="s">
        <v>22</v>
      </c>
      <c r="J119" s="25">
        <v>1</v>
      </c>
      <c r="K119" s="25">
        <f t="shared" si="4"/>
        <v>1</v>
      </c>
      <c r="L119" s="25">
        <v>14</v>
      </c>
      <c r="M119" s="44" t="s">
        <v>473</v>
      </c>
      <c r="N119" s="47"/>
      <c r="O119" s="22"/>
    </row>
    <row r="120" s="18" customFormat="1" ht="40.05" customHeight="1" spans="1:15">
      <c r="A120" s="387" t="s">
        <v>470</v>
      </c>
      <c r="B120" s="40" t="s">
        <v>248</v>
      </c>
      <c r="C120" s="41" t="s">
        <v>16</v>
      </c>
      <c r="D120" s="41" t="s">
        <v>353</v>
      </c>
      <c r="E120" s="42" t="s">
        <v>54</v>
      </c>
      <c r="F120" s="22" t="s">
        <v>370</v>
      </c>
      <c r="G120" s="88" t="s">
        <v>511</v>
      </c>
      <c r="H120" s="23" t="s">
        <v>512</v>
      </c>
      <c r="I120" s="43" t="s">
        <v>22</v>
      </c>
      <c r="J120" s="25">
        <v>1</v>
      </c>
      <c r="K120" s="25">
        <f t="shared" si="4"/>
        <v>1</v>
      </c>
      <c r="L120" s="25">
        <v>11</v>
      </c>
      <c r="M120" s="44" t="s">
        <v>473</v>
      </c>
      <c r="N120" s="47"/>
      <c r="O120" s="22"/>
    </row>
    <row r="121" s="18" customFormat="1" ht="40.05" customHeight="1" spans="1:15">
      <c r="A121" s="387" t="s">
        <v>470</v>
      </c>
      <c r="B121" s="40" t="s">
        <v>251</v>
      </c>
      <c r="C121" s="41" t="s">
        <v>16</v>
      </c>
      <c r="D121" s="41" t="s">
        <v>353</v>
      </c>
      <c r="E121" s="42" t="s">
        <v>54</v>
      </c>
      <c r="F121" s="22" t="s">
        <v>370</v>
      </c>
      <c r="G121" s="88" t="s">
        <v>511</v>
      </c>
      <c r="H121" s="23" t="s">
        <v>512</v>
      </c>
      <c r="I121" s="43" t="s">
        <v>22</v>
      </c>
      <c r="J121" s="25">
        <v>1</v>
      </c>
      <c r="K121" s="25">
        <f t="shared" si="4"/>
        <v>1</v>
      </c>
      <c r="L121" s="25">
        <v>12</v>
      </c>
      <c r="M121" s="44" t="s">
        <v>473</v>
      </c>
      <c r="N121" s="47"/>
      <c r="O121" s="22"/>
    </row>
    <row r="122" s="18" customFormat="1" ht="40.05" customHeight="1" spans="1:15">
      <c r="A122" s="387" t="s">
        <v>470</v>
      </c>
      <c r="B122" s="40" t="s">
        <v>28</v>
      </c>
      <c r="C122" s="41" t="s">
        <v>16</v>
      </c>
      <c r="D122" s="41" t="s">
        <v>353</v>
      </c>
      <c r="E122" s="42" t="s">
        <v>54</v>
      </c>
      <c r="F122" s="22" t="s">
        <v>370</v>
      </c>
      <c r="G122" s="88" t="s">
        <v>513</v>
      </c>
      <c r="H122" s="23" t="s">
        <v>512</v>
      </c>
      <c r="I122" s="43" t="s">
        <v>22</v>
      </c>
      <c r="J122" s="25">
        <v>2</v>
      </c>
      <c r="K122" s="25">
        <f t="shared" si="4"/>
        <v>2</v>
      </c>
      <c r="L122" s="25">
        <v>214</v>
      </c>
      <c r="M122" s="44" t="s">
        <v>473</v>
      </c>
      <c r="N122" s="47"/>
      <c r="O122" s="22"/>
    </row>
    <row r="123" s="18" customFormat="1" ht="40.05" customHeight="1" spans="1:15">
      <c r="A123" s="387" t="s">
        <v>470</v>
      </c>
      <c r="B123" s="40" t="s">
        <v>33</v>
      </c>
      <c r="C123" s="41" t="s">
        <v>16</v>
      </c>
      <c r="D123" s="41" t="s">
        <v>353</v>
      </c>
      <c r="E123" s="42" t="s">
        <v>54</v>
      </c>
      <c r="F123" s="42" t="s">
        <v>391</v>
      </c>
      <c r="G123" s="88" t="s">
        <v>514</v>
      </c>
      <c r="H123" s="23" t="s">
        <v>494</v>
      </c>
      <c r="I123" s="43" t="s">
        <v>22</v>
      </c>
      <c r="J123" s="25">
        <v>1</v>
      </c>
      <c r="K123" s="25">
        <f t="shared" si="4"/>
        <v>1</v>
      </c>
      <c r="L123" s="25">
        <v>87</v>
      </c>
      <c r="M123" s="44" t="s">
        <v>473</v>
      </c>
      <c r="N123" s="47"/>
      <c r="O123" s="22"/>
    </row>
    <row r="124" s="18" customFormat="1" ht="40.05" customHeight="1" spans="1:15">
      <c r="A124" s="387" t="s">
        <v>470</v>
      </c>
      <c r="B124" s="40" t="s">
        <v>35</v>
      </c>
      <c r="C124" s="41" t="s">
        <v>16</v>
      </c>
      <c r="D124" s="41" t="s">
        <v>353</v>
      </c>
      <c r="E124" s="42" t="s">
        <v>54</v>
      </c>
      <c r="F124" s="42" t="s">
        <v>391</v>
      </c>
      <c r="G124" s="88" t="s">
        <v>514</v>
      </c>
      <c r="H124" s="23" t="s">
        <v>494</v>
      </c>
      <c r="I124" s="43" t="s">
        <v>22</v>
      </c>
      <c r="J124" s="25">
        <v>1</v>
      </c>
      <c r="K124" s="25">
        <f t="shared" si="4"/>
        <v>1</v>
      </c>
      <c r="L124" s="25">
        <v>87</v>
      </c>
      <c r="M124" s="44" t="s">
        <v>473</v>
      </c>
      <c r="N124" s="47"/>
      <c r="O124" s="22"/>
    </row>
    <row r="125" s="18" customFormat="1" ht="40.05" customHeight="1" spans="1:15">
      <c r="A125" s="387" t="s">
        <v>470</v>
      </c>
      <c r="B125" s="40" t="s">
        <v>36</v>
      </c>
      <c r="C125" s="41" t="s">
        <v>16</v>
      </c>
      <c r="D125" s="41" t="s">
        <v>353</v>
      </c>
      <c r="E125" s="42" t="s">
        <v>54</v>
      </c>
      <c r="F125" s="42" t="s">
        <v>375</v>
      </c>
      <c r="G125" s="88" t="s">
        <v>493</v>
      </c>
      <c r="H125" s="23" t="s">
        <v>494</v>
      </c>
      <c r="I125" s="43" t="s">
        <v>22</v>
      </c>
      <c r="J125" s="25">
        <v>1</v>
      </c>
      <c r="K125" s="25">
        <f t="shared" si="4"/>
        <v>1</v>
      </c>
      <c r="L125" s="25">
        <v>14</v>
      </c>
      <c r="M125" s="44" t="s">
        <v>473</v>
      </c>
      <c r="N125" s="47"/>
      <c r="O125" s="22"/>
    </row>
    <row r="126" s="18" customFormat="1" ht="40.05" customHeight="1" spans="1:15">
      <c r="A126" s="387" t="s">
        <v>470</v>
      </c>
      <c r="B126" s="40" t="s">
        <v>39</v>
      </c>
      <c r="C126" s="41" t="s">
        <v>16</v>
      </c>
      <c r="D126" s="41" t="s">
        <v>353</v>
      </c>
      <c r="E126" s="42" t="s">
        <v>54</v>
      </c>
      <c r="F126" s="42" t="s">
        <v>375</v>
      </c>
      <c r="G126" s="88" t="s">
        <v>493</v>
      </c>
      <c r="H126" s="23" t="s">
        <v>494</v>
      </c>
      <c r="I126" s="43" t="s">
        <v>22</v>
      </c>
      <c r="J126" s="25">
        <v>1</v>
      </c>
      <c r="K126" s="25">
        <f t="shared" si="4"/>
        <v>1</v>
      </c>
      <c r="L126" s="25">
        <v>14</v>
      </c>
      <c r="M126" s="44" t="s">
        <v>473</v>
      </c>
      <c r="N126" s="47"/>
      <c r="O126" s="22"/>
    </row>
    <row r="127" s="18" customFormat="1" ht="40.05" customHeight="1" spans="1:15">
      <c r="A127" s="387" t="s">
        <v>470</v>
      </c>
      <c r="B127" s="40" t="s">
        <v>259</v>
      </c>
      <c r="C127" s="41" t="s">
        <v>16</v>
      </c>
      <c r="D127" s="41" t="s">
        <v>353</v>
      </c>
      <c r="E127" s="42" t="s">
        <v>54</v>
      </c>
      <c r="F127" s="42" t="s">
        <v>375</v>
      </c>
      <c r="G127" s="88" t="s">
        <v>493</v>
      </c>
      <c r="H127" s="23" t="s">
        <v>494</v>
      </c>
      <c r="I127" s="43" t="s">
        <v>22</v>
      </c>
      <c r="J127" s="25">
        <v>1</v>
      </c>
      <c r="K127" s="25">
        <f t="shared" si="4"/>
        <v>1</v>
      </c>
      <c r="L127" s="25">
        <v>14</v>
      </c>
      <c r="M127" s="44" t="s">
        <v>473</v>
      </c>
      <c r="N127" s="47"/>
      <c r="O127" s="22"/>
    </row>
    <row r="128" s="18" customFormat="1" ht="40.05" customHeight="1" spans="1:15">
      <c r="A128" s="387" t="s">
        <v>470</v>
      </c>
      <c r="B128" s="40" t="s">
        <v>261</v>
      </c>
      <c r="C128" s="41" t="s">
        <v>16</v>
      </c>
      <c r="D128" s="41" t="s">
        <v>353</v>
      </c>
      <c r="E128" s="42" t="s">
        <v>54</v>
      </c>
      <c r="F128" s="42" t="s">
        <v>375</v>
      </c>
      <c r="G128" s="88" t="s">
        <v>493</v>
      </c>
      <c r="H128" s="23" t="s">
        <v>494</v>
      </c>
      <c r="I128" s="43" t="s">
        <v>22</v>
      </c>
      <c r="J128" s="25">
        <v>1</v>
      </c>
      <c r="K128" s="25">
        <f t="shared" si="4"/>
        <v>1</v>
      </c>
      <c r="L128" s="25">
        <v>14</v>
      </c>
      <c r="M128" s="44" t="s">
        <v>473</v>
      </c>
      <c r="N128" s="47"/>
      <c r="O128" s="22"/>
    </row>
    <row r="129" s="18" customFormat="1" ht="40.05" customHeight="1" spans="1:15">
      <c r="A129" s="387" t="s">
        <v>470</v>
      </c>
      <c r="B129" s="40" t="s">
        <v>263</v>
      </c>
      <c r="C129" s="41" t="s">
        <v>16</v>
      </c>
      <c r="D129" s="41" t="s">
        <v>353</v>
      </c>
      <c r="E129" s="42" t="s">
        <v>54</v>
      </c>
      <c r="F129" s="42" t="s">
        <v>375</v>
      </c>
      <c r="G129" s="88" t="s">
        <v>493</v>
      </c>
      <c r="H129" s="23" t="s">
        <v>494</v>
      </c>
      <c r="I129" s="43" t="s">
        <v>22</v>
      </c>
      <c r="J129" s="25">
        <v>1</v>
      </c>
      <c r="K129" s="25">
        <f t="shared" si="4"/>
        <v>1</v>
      </c>
      <c r="L129" s="25">
        <v>14</v>
      </c>
      <c r="M129" s="44" t="s">
        <v>473</v>
      </c>
      <c r="N129" s="47"/>
      <c r="O129" s="22"/>
    </row>
    <row r="130" s="18" customFormat="1" ht="40.05" customHeight="1" spans="1:15">
      <c r="A130" s="387" t="s">
        <v>470</v>
      </c>
      <c r="B130" s="40" t="s">
        <v>265</v>
      </c>
      <c r="C130" s="41" t="s">
        <v>16</v>
      </c>
      <c r="D130" s="41" t="s">
        <v>353</v>
      </c>
      <c r="E130" s="42" t="s">
        <v>54</v>
      </c>
      <c r="F130" s="22" t="s">
        <v>370</v>
      </c>
      <c r="G130" s="88" t="s">
        <v>515</v>
      </c>
      <c r="H130" s="23" t="s">
        <v>516</v>
      </c>
      <c r="I130" s="43" t="s">
        <v>22</v>
      </c>
      <c r="J130" s="25">
        <v>1</v>
      </c>
      <c r="K130" s="25">
        <f t="shared" si="4"/>
        <v>1</v>
      </c>
      <c r="L130" s="25">
        <v>22</v>
      </c>
      <c r="M130" s="44" t="s">
        <v>473</v>
      </c>
      <c r="N130" s="47"/>
      <c r="O130" s="22"/>
    </row>
    <row r="131" s="18" customFormat="1" ht="40.05" customHeight="1" spans="1:15">
      <c r="A131" s="387" t="s">
        <v>470</v>
      </c>
      <c r="B131" s="40" t="s">
        <v>270</v>
      </c>
      <c r="C131" s="41" t="s">
        <v>16</v>
      </c>
      <c r="D131" s="41" t="s">
        <v>353</v>
      </c>
      <c r="E131" s="42" t="s">
        <v>54</v>
      </c>
      <c r="F131" s="22" t="s">
        <v>370</v>
      </c>
      <c r="G131" s="88" t="s">
        <v>517</v>
      </c>
      <c r="H131" s="23" t="s">
        <v>518</v>
      </c>
      <c r="I131" s="43" t="s">
        <v>22</v>
      </c>
      <c r="J131" s="25">
        <v>1</v>
      </c>
      <c r="K131" s="25">
        <f t="shared" si="4"/>
        <v>1</v>
      </c>
      <c r="L131" s="25">
        <v>5</v>
      </c>
      <c r="M131" s="44" t="s">
        <v>473</v>
      </c>
      <c r="N131" s="47"/>
      <c r="O131" s="22"/>
    </row>
    <row r="132" s="18" customFormat="1" ht="40.05" customHeight="1" spans="1:15">
      <c r="A132" s="387" t="s">
        <v>470</v>
      </c>
      <c r="B132" s="40" t="s">
        <v>272</v>
      </c>
      <c r="C132" s="41" t="s">
        <v>16</v>
      </c>
      <c r="D132" s="41" t="s">
        <v>353</v>
      </c>
      <c r="E132" s="42" t="s">
        <v>54</v>
      </c>
      <c r="F132" s="22" t="s">
        <v>370</v>
      </c>
      <c r="G132" s="88" t="s">
        <v>517</v>
      </c>
      <c r="H132" s="23" t="s">
        <v>518</v>
      </c>
      <c r="I132" s="43" t="s">
        <v>22</v>
      </c>
      <c r="J132" s="25">
        <v>2</v>
      </c>
      <c r="K132" s="25">
        <f t="shared" si="4"/>
        <v>2</v>
      </c>
      <c r="L132" s="25">
        <v>10</v>
      </c>
      <c r="M132" s="44" t="s">
        <v>473</v>
      </c>
      <c r="N132" s="47"/>
      <c r="O132" s="22"/>
    </row>
    <row r="133" s="18" customFormat="1" ht="40.05" customHeight="1" spans="1:15">
      <c r="A133" s="387" t="s">
        <v>470</v>
      </c>
      <c r="B133" s="40" t="s">
        <v>274</v>
      </c>
      <c r="C133" s="41" t="s">
        <v>16</v>
      </c>
      <c r="D133" s="41" t="s">
        <v>353</v>
      </c>
      <c r="E133" s="42" t="s">
        <v>54</v>
      </c>
      <c r="F133" s="22" t="s">
        <v>370</v>
      </c>
      <c r="G133" s="88" t="s">
        <v>519</v>
      </c>
      <c r="H133" s="23" t="s">
        <v>491</v>
      </c>
      <c r="I133" s="43" t="s">
        <v>22</v>
      </c>
      <c r="J133" s="25">
        <v>1</v>
      </c>
      <c r="K133" s="25">
        <f t="shared" si="4"/>
        <v>1</v>
      </c>
      <c r="L133" s="25">
        <v>18</v>
      </c>
      <c r="M133" s="44" t="s">
        <v>473</v>
      </c>
      <c r="N133" s="47"/>
      <c r="O133" s="22"/>
    </row>
    <row r="134" s="18" customFormat="1" ht="40.05" customHeight="1" spans="1:15">
      <c r="A134" s="387" t="s">
        <v>470</v>
      </c>
      <c r="B134" s="40" t="s">
        <v>279</v>
      </c>
      <c r="C134" s="41" t="s">
        <v>16</v>
      </c>
      <c r="D134" s="41" t="s">
        <v>353</v>
      </c>
      <c r="E134" s="42" t="s">
        <v>54</v>
      </c>
      <c r="F134" s="22" t="s">
        <v>370</v>
      </c>
      <c r="G134" s="88" t="s">
        <v>520</v>
      </c>
      <c r="H134" s="23" t="s">
        <v>491</v>
      </c>
      <c r="I134" s="43" t="s">
        <v>22</v>
      </c>
      <c r="J134" s="25">
        <v>2</v>
      </c>
      <c r="K134" s="25">
        <f t="shared" si="4"/>
        <v>2</v>
      </c>
      <c r="L134" s="25">
        <v>36</v>
      </c>
      <c r="M134" s="44" t="s">
        <v>473</v>
      </c>
      <c r="N134" s="47"/>
      <c r="O134" s="22"/>
    </row>
    <row r="135" s="18" customFormat="1" ht="40.05" customHeight="1" spans="1:15">
      <c r="A135" s="387" t="s">
        <v>470</v>
      </c>
      <c r="B135" s="40" t="s">
        <v>283</v>
      </c>
      <c r="C135" s="41" t="s">
        <v>16</v>
      </c>
      <c r="D135" s="41" t="s">
        <v>353</v>
      </c>
      <c r="E135" s="42" t="s">
        <v>54</v>
      </c>
      <c r="F135" s="22" t="s">
        <v>370</v>
      </c>
      <c r="G135" s="88" t="s">
        <v>521</v>
      </c>
      <c r="H135" s="23" t="s">
        <v>522</v>
      </c>
      <c r="I135" s="43" t="s">
        <v>22</v>
      </c>
      <c r="J135" s="25">
        <v>2</v>
      </c>
      <c r="K135" s="25">
        <v>0</v>
      </c>
      <c r="L135" s="25">
        <v>1778</v>
      </c>
      <c r="M135" s="44" t="s">
        <v>473</v>
      </c>
      <c r="N135" s="47"/>
      <c r="O135" s="22"/>
    </row>
    <row r="136" s="18" customFormat="1" ht="40.05" customHeight="1" spans="1:15">
      <c r="A136" s="387" t="s">
        <v>470</v>
      </c>
      <c r="B136" s="40" t="s">
        <v>285</v>
      </c>
      <c r="C136" s="41" t="s">
        <v>16</v>
      </c>
      <c r="D136" s="41" t="s">
        <v>353</v>
      </c>
      <c r="E136" s="42" t="s">
        <v>54</v>
      </c>
      <c r="F136" s="42" t="s">
        <v>375</v>
      </c>
      <c r="G136" s="88" t="s">
        <v>523</v>
      </c>
      <c r="H136" s="23" t="s">
        <v>489</v>
      </c>
      <c r="I136" s="43" t="s">
        <v>22</v>
      </c>
      <c r="J136" s="25">
        <v>1</v>
      </c>
      <c r="K136" s="25">
        <v>0</v>
      </c>
      <c r="L136" s="25">
        <v>772</v>
      </c>
      <c r="M136" s="44" t="s">
        <v>473</v>
      </c>
      <c r="N136" s="47"/>
      <c r="O136" s="22"/>
    </row>
    <row r="137" s="18" customFormat="1" ht="40.05" customHeight="1" spans="1:15">
      <c r="A137" s="387" t="s">
        <v>470</v>
      </c>
      <c r="B137" s="40" t="s">
        <v>288</v>
      </c>
      <c r="C137" s="41" t="s">
        <v>16</v>
      </c>
      <c r="D137" s="41" t="s">
        <v>353</v>
      </c>
      <c r="E137" s="42" t="s">
        <v>54</v>
      </c>
      <c r="F137" s="42" t="s">
        <v>391</v>
      </c>
      <c r="G137" s="88" t="s">
        <v>524</v>
      </c>
      <c r="H137" s="23" t="s">
        <v>525</v>
      </c>
      <c r="I137" s="43" t="s">
        <v>22</v>
      </c>
      <c r="J137" s="25">
        <v>1</v>
      </c>
      <c r="K137" s="25">
        <f t="shared" ref="K137:K143" si="5">J137</f>
        <v>1</v>
      </c>
      <c r="L137" s="25">
        <v>38</v>
      </c>
      <c r="M137" s="44" t="s">
        <v>473</v>
      </c>
      <c r="N137" s="47"/>
      <c r="O137" s="22"/>
    </row>
    <row r="138" s="18" customFormat="1" ht="40.05" customHeight="1" spans="1:15">
      <c r="A138" s="387" t="s">
        <v>470</v>
      </c>
      <c r="B138" s="40" t="s">
        <v>292</v>
      </c>
      <c r="C138" s="41" t="s">
        <v>16</v>
      </c>
      <c r="D138" s="41" t="s">
        <v>353</v>
      </c>
      <c r="E138" s="42" t="s">
        <v>54</v>
      </c>
      <c r="F138" s="22" t="s">
        <v>370</v>
      </c>
      <c r="G138" s="88" t="s">
        <v>526</v>
      </c>
      <c r="H138" s="23" t="s">
        <v>491</v>
      </c>
      <c r="I138" s="43" t="s">
        <v>22</v>
      </c>
      <c r="J138" s="25">
        <v>1</v>
      </c>
      <c r="K138" s="25">
        <f t="shared" si="5"/>
        <v>1</v>
      </c>
      <c r="L138" s="25">
        <v>87</v>
      </c>
      <c r="M138" s="44" t="s">
        <v>473</v>
      </c>
      <c r="N138" s="47"/>
      <c r="O138" s="22"/>
    </row>
    <row r="139" s="18" customFormat="1" ht="40.05" customHeight="1" spans="1:15">
      <c r="A139" s="387" t="s">
        <v>470</v>
      </c>
      <c r="B139" s="40" t="s">
        <v>293</v>
      </c>
      <c r="C139" s="41" t="s">
        <v>16</v>
      </c>
      <c r="D139" s="41" t="s">
        <v>353</v>
      </c>
      <c r="E139" s="42" t="s">
        <v>54</v>
      </c>
      <c r="F139" s="22" t="s">
        <v>370</v>
      </c>
      <c r="G139" s="88" t="s">
        <v>526</v>
      </c>
      <c r="H139" s="23" t="s">
        <v>491</v>
      </c>
      <c r="I139" s="43" t="s">
        <v>22</v>
      </c>
      <c r="J139" s="25">
        <v>1</v>
      </c>
      <c r="K139" s="25">
        <f t="shared" si="5"/>
        <v>1</v>
      </c>
      <c r="L139" s="25">
        <v>87</v>
      </c>
      <c r="M139" s="44" t="s">
        <v>473</v>
      </c>
      <c r="N139" s="47"/>
      <c r="O139" s="22"/>
    </row>
    <row r="140" s="18" customFormat="1" ht="40.05" customHeight="1" spans="1:15">
      <c r="A140" s="387" t="s">
        <v>470</v>
      </c>
      <c r="B140" s="40" t="s">
        <v>295</v>
      </c>
      <c r="C140" s="41" t="s">
        <v>16</v>
      </c>
      <c r="D140" s="41" t="s">
        <v>353</v>
      </c>
      <c r="E140" s="42" t="s">
        <v>54</v>
      </c>
      <c r="F140" s="22" t="s">
        <v>370</v>
      </c>
      <c r="G140" s="88" t="s">
        <v>527</v>
      </c>
      <c r="H140" s="23" t="s">
        <v>491</v>
      </c>
      <c r="I140" s="43" t="s">
        <v>22</v>
      </c>
      <c r="J140" s="25">
        <v>2</v>
      </c>
      <c r="K140" s="25">
        <f t="shared" si="5"/>
        <v>2</v>
      </c>
      <c r="L140" s="25">
        <v>98</v>
      </c>
      <c r="M140" s="44" t="s">
        <v>473</v>
      </c>
      <c r="N140" s="47"/>
      <c r="O140" s="22"/>
    </row>
    <row r="141" s="18" customFormat="1" ht="40.05" customHeight="1" spans="1:15">
      <c r="A141" s="387" t="s">
        <v>470</v>
      </c>
      <c r="B141" s="40" t="s">
        <v>296</v>
      </c>
      <c r="C141" s="41" t="s">
        <v>16</v>
      </c>
      <c r="D141" s="41" t="s">
        <v>353</v>
      </c>
      <c r="E141" s="42" t="s">
        <v>54</v>
      </c>
      <c r="F141" s="22" t="s">
        <v>370</v>
      </c>
      <c r="G141" s="88" t="s">
        <v>527</v>
      </c>
      <c r="H141" s="23" t="s">
        <v>491</v>
      </c>
      <c r="I141" s="43" t="s">
        <v>22</v>
      </c>
      <c r="J141" s="25">
        <v>1</v>
      </c>
      <c r="K141" s="25">
        <f t="shared" si="5"/>
        <v>1</v>
      </c>
      <c r="L141" s="25">
        <v>49</v>
      </c>
      <c r="M141" s="44" t="s">
        <v>473</v>
      </c>
      <c r="N141" s="47"/>
      <c r="O141" s="22"/>
    </row>
    <row r="142" s="18" customFormat="1" ht="40.05" customHeight="1" spans="1:15">
      <c r="A142" s="387" t="s">
        <v>470</v>
      </c>
      <c r="B142" s="40" t="s">
        <v>297</v>
      </c>
      <c r="C142" s="41" t="s">
        <v>16</v>
      </c>
      <c r="D142" s="41" t="s">
        <v>353</v>
      </c>
      <c r="E142" s="42" t="s">
        <v>54</v>
      </c>
      <c r="F142" s="42" t="s">
        <v>375</v>
      </c>
      <c r="G142" s="88" t="s">
        <v>528</v>
      </c>
      <c r="H142" s="40" t="s">
        <v>525</v>
      </c>
      <c r="I142" s="43" t="s">
        <v>22</v>
      </c>
      <c r="J142" s="25">
        <v>1</v>
      </c>
      <c r="K142" s="25">
        <f t="shared" si="5"/>
        <v>1</v>
      </c>
      <c r="L142" s="25">
        <v>35</v>
      </c>
      <c r="M142" s="44" t="s">
        <v>473</v>
      </c>
      <c r="N142" s="47"/>
      <c r="O142" s="117"/>
    </row>
    <row r="143" s="18" customFormat="1" ht="40.05" customHeight="1" spans="1:15">
      <c r="A143" s="387" t="s">
        <v>470</v>
      </c>
      <c r="B143" s="40" t="s">
        <v>298</v>
      </c>
      <c r="C143" s="41" t="s">
        <v>16</v>
      </c>
      <c r="D143" s="41" t="s">
        <v>353</v>
      </c>
      <c r="E143" s="42" t="s">
        <v>54</v>
      </c>
      <c r="F143" s="42" t="s">
        <v>375</v>
      </c>
      <c r="G143" s="88" t="s">
        <v>528</v>
      </c>
      <c r="H143" s="40" t="s">
        <v>525</v>
      </c>
      <c r="I143" s="43" t="s">
        <v>22</v>
      </c>
      <c r="J143" s="25">
        <v>1</v>
      </c>
      <c r="K143" s="25">
        <f t="shared" si="5"/>
        <v>1</v>
      </c>
      <c r="L143" s="25">
        <v>35</v>
      </c>
      <c r="M143" s="44" t="s">
        <v>473</v>
      </c>
      <c r="N143" s="47"/>
      <c r="O143" s="117"/>
    </row>
    <row r="144" s="18" customFormat="1" ht="40.05" customHeight="1" spans="1:15">
      <c r="A144" s="387" t="s">
        <v>470</v>
      </c>
      <c r="B144" s="40" t="s">
        <v>301</v>
      </c>
      <c r="C144" s="41" t="s">
        <v>16</v>
      </c>
      <c r="D144" s="41" t="s">
        <v>353</v>
      </c>
      <c r="E144" s="42" t="s">
        <v>54</v>
      </c>
      <c r="F144" s="22" t="s">
        <v>370</v>
      </c>
      <c r="G144" s="88" t="s">
        <v>529</v>
      </c>
      <c r="H144" s="40" t="s">
        <v>491</v>
      </c>
      <c r="I144" s="43" t="s">
        <v>22</v>
      </c>
      <c r="J144" s="25">
        <v>1</v>
      </c>
      <c r="K144" s="25">
        <f t="shared" ref="K144:K147" si="6">ROUNDUP(J144*0.2,0)</f>
        <v>1</v>
      </c>
      <c r="L144" s="25">
        <v>332</v>
      </c>
      <c r="M144" s="44" t="s">
        <v>473</v>
      </c>
      <c r="N144" s="47"/>
      <c r="O144" s="117"/>
    </row>
    <row r="145" s="18" customFormat="1" ht="40.05" customHeight="1" spans="1:15">
      <c r="A145" s="387" t="s">
        <v>470</v>
      </c>
      <c r="B145" s="40" t="s">
        <v>303</v>
      </c>
      <c r="C145" s="41" t="s">
        <v>16</v>
      </c>
      <c r="D145" s="41" t="s">
        <v>353</v>
      </c>
      <c r="E145" s="42" t="s">
        <v>54</v>
      </c>
      <c r="F145" s="22" t="s">
        <v>370</v>
      </c>
      <c r="G145" s="88" t="s">
        <v>529</v>
      </c>
      <c r="H145" s="40" t="s">
        <v>491</v>
      </c>
      <c r="I145" s="43" t="s">
        <v>22</v>
      </c>
      <c r="J145" s="25">
        <v>2</v>
      </c>
      <c r="K145" s="25">
        <f t="shared" si="6"/>
        <v>1</v>
      </c>
      <c r="L145" s="25">
        <v>664</v>
      </c>
      <c r="M145" s="44" t="s">
        <v>473</v>
      </c>
      <c r="N145" s="47"/>
      <c r="O145" s="117"/>
    </row>
    <row r="146" s="18" customFormat="1" ht="40.05" customHeight="1" spans="1:15">
      <c r="A146" s="387" t="s">
        <v>470</v>
      </c>
      <c r="B146" s="40" t="s">
        <v>306</v>
      </c>
      <c r="C146" s="41" t="s">
        <v>16</v>
      </c>
      <c r="D146" s="41" t="s">
        <v>353</v>
      </c>
      <c r="E146" s="42" t="s">
        <v>54</v>
      </c>
      <c r="F146" s="42" t="s">
        <v>375</v>
      </c>
      <c r="G146" s="88" t="s">
        <v>530</v>
      </c>
      <c r="H146" s="40" t="s">
        <v>489</v>
      </c>
      <c r="I146" s="43" t="s">
        <v>22</v>
      </c>
      <c r="J146" s="25">
        <v>1</v>
      </c>
      <c r="K146" s="25">
        <f t="shared" si="6"/>
        <v>1</v>
      </c>
      <c r="L146" s="25">
        <v>310</v>
      </c>
      <c r="M146" s="44" t="s">
        <v>473</v>
      </c>
      <c r="N146" s="47"/>
      <c r="O146" s="117"/>
    </row>
    <row r="147" s="18" customFormat="1" ht="40.05" customHeight="1" spans="1:15">
      <c r="A147" s="387" t="s">
        <v>470</v>
      </c>
      <c r="B147" s="40" t="s">
        <v>308</v>
      </c>
      <c r="C147" s="41" t="s">
        <v>16</v>
      </c>
      <c r="D147" s="41" t="s">
        <v>353</v>
      </c>
      <c r="E147" s="42" t="s">
        <v>54</v>
      </c>
      <c r="F147" s="42" t="s">
        <v>375</v>
      </c>
      <c r="G147" s="88" t="s">
        <v>530</v>
      </c>
      <c r="H147" s="40" t="s">
        <v>489</v>
      </c>
      <c r="I147" s="43" t="s">
        <v>22</v>
      </c>
      <c r="J147" s="25">
        <v>1</v>
      </c>
      <c r="K147" s="25">
        <f t="shared" si="6"/>
        <v>1</v>
      </c>
      <c r="L147" s="25">
        <v>310</v>
      </c>
      <c r="M147" s="44" t="s">
        <v>473</v>
      </c>
      <c r="N147" s="47"/>
      <c r="O147" s="117"/>
    </row>
    <row r="148" s="18" customFormat="1" ht="40.05" customHeight="1" spans="1:15">
      <c r="A148" s="387" t="s">
        <v>470</v>
      </c>
      <c r="B148" s="40" t="s">
        <v>309</v>
      </c>
      <c r="C148" s="41" t="s">
        <v>16</v>
      </c>
      <c r="D148" s="41" t="s">
        <v>353</v>
      </c>
      <c r="E148" s="42" t="s">
        <v>54</v>
      </c>
      <c r="F148" s="22" t="s">
        <v>370</v>
      </c>
      <c r="G148" s="88" t="s">
        <v>531</v>
      </c>
      <c r="H148" s="40" t="s">
        <v>512</v>
      </c>
      <c r="I148" s="43" t="s">
        <v>22</v>
      </c>
      <c r="J148" s="25">
        <v>1</v>
      </c>
      <c r="K148" s="25">
        <f t="shared" ref="K148:K153" si="7">J148</f>
        <v>1</v>
      </c>
      <c r="L148" s="25">
        <v>12</v>
      </c>
      <c r="M148" s="44" t="s">
        <v>473</v>
      </c>
      <c r="N148" s="47"/>
      <c r="O148" s="117"/>
    </row>
    <row r="149" s="18" customFormat="1" ht="40.05" customHeight="1" spans="1:15">
      <c r="A149" s="387" t="s">
        <v>470</v>
      </c>
      <c r="B149" s="40" t="s">
        <v>310</v>
      </c>
      <c r="C149" s="41" t="s">
        <v>16</v>
      </c>
      <c r="D149" s="41" t="s">
        <v>353</v>
      </c>
      <c r="E149" s="42" t="s">
        <v>54</v>
      </c>
      <c r="F149" s="22" t="s">
        <v>370</v>
      </c>
      <c r="G149" s="88" t="s">
        <v>531</v>
      </c>
      <c r="H149" s="40" t="s">
        <v>512</v>
      </c>
      <c r="I149" s="43" t="s">
        <v>22</v>
      </c>
      <c r="J149" s="25">
        <v>1</v>
      </c>
      <c r="K149" s="25">
        <f t="shared" si="7"/>
        <v>1</v>
      </c>
      <c r="L149" s="25">
        <v>12</v>
      </c>
      <c r="M149" s="44" t="s">
        <v>473</v>
      </c>
      <c r="N149" s="47"/>
      <c r="O149" s="117"/>
    </row>
    <row r="150" s="18" customFormat="1" ht="40.05" customHeight="1" spans="1:15">
      <c r="A150" s="387" t="s">
        <v>470</v>
      </c>
      <c r="B150" s="40" t="s">
        <v>312</v>
      </c>
      <c r="C150" s="41" t="s">
        <v>16</v>
      </c>
      <c r="D150" s="41" t="s">
        <v>353</v>
      </c>
      <c r="E150" s="42" t="s">
        <v>54</v>
      </c>
      <c r="F150" s="22" t="s">
        <v>370</v>
      </c>
      <c r="G150" s="88" t="s">
        <v>532</v>
      </c>
      <c r="H150" s="40" t="s">
        <v>512</v>
      </c>
      <c r="I150" s="43" t="s">
        <v>22</v>
      </c>
      <c r="J150" s="25">
        <v>1</v>
      </c>
      <c r="K150" s="25">
        <f t="shared" si="7"/>
        <v>1</v>
      </c>
      <c r="L150" s="25">
        <v>87</v>
      </c>
      <c r="M150" s="44" t="s">
        <v>473</v>
      </c>
      <c r="N150" s="47"/>
      <c r="O150" s="117"/>
    </row>
    <row r="151" s="18" customFormat="1" ht="40.05" customHeight="1" spans="1:15">
      <c r="A151" s="387" t="s">
        <v>470</v>
      </c>
      <c r="B151" s="40" t="s">
        <v>313</v>
      </c>
      <c r="C151" s="41" t="s">
        <v>16</v>
      </c>
      <c r="D151" s="41" t="s">
        <v>353</v>
      </c>
      <c r="E151" s="42" t="s">
        <v>54</v>
      </c>
      <c r="F151" s="42" t="s">
        <v>375</v>
      </c>
      <c r="G151" s="88" t="s">
        <v>533</v>
      </c>
      <c r="H151" s="40" t="s">
        <v>494</v>
      </c>
      <c r="I151" s="43" t="s">
        <v>22</v>
      </c>
      <c r="J151" s="25">
        <v>1</v>
      </c>
      <c r="K151" s="25">
        <f t="shared" si="7"/>
        <v>1</v>
      </c>
      <c r="L151" s="25">
        <v>37</v>
      </c>
      <c r="M151" s="44" t="s">
        <v>473</v>
      </c>
      <c r="N151" s="47"/>
      <c r="O151" s="117"/>
    </row>
    <row r="152" s="18" customFormat="1" ht="40.05" customHeight="1" spans="1:15">
      <c r="A152" s="387" t="s">
        <v>470</v>
      </c>
      <c r="B152" s="40" t="s">
        <v>315</v>
      </c>
      <c r="C152" s="41" t="s">
        <v>16</v>
      </c>
      <c r="D152" s="41" t="s">
        <v>353</v>
      </c>
      <c r="E152" s="42" t="s">
        <v>54</v>
      </c>
      <c r="F152" s="42" t="s">
        <v>391</v>
      </c>
      <c r="G152" s="88" t="s">
        <v>534</v>
      </c>
      <c r="H152" s="40" t="s">
        <v>494</v>
      </c>
      <c r="I152" s="43" t="s">
        <v>22</v>
      </c>
      <c r="J152" s="25">
        <v>1</v>
      </c>
      <c r="K152" s="25">
        <f t="shared" si="7"/>
        <v>1</v>
      </c>
      <c r="L152" s="25">
        <v>87</v>
      </c>
      <c r="M152" s="44" t="s">
        <v>473</v>
      </c>
      <c r="N152" s="47"/>
      <c r="O152" s="117"/>
    </row>
    <row r="153" s="18" customFormat="1" ht="40.05" customHeight="1" spans="1:15">
      <c r="A153" s="387" t="s">
        <v>470</v>
      </c>
      <c r="B153" s="40" t="s">
        <v>316</v>
      </c>
      <c r="C153" s="41" t="s">
        <v>16</v>
      </c>
      <c r="D153" s="41" t="s">
        <v>353</v>
      </c>
      <c r="E153" s="42" t="s">
        <v>54</v>
      </c>
      <c r="F153" s="42" t="s">
        <v>391</v>
      </c>
      <c r="G153" s="88" t="s">
        <v>534</v>
      </c>
      <c r="H153" s="40" t="s">
        <v>494</v>
      </c>
      <c r="I153" s="43" t="s">
        <v>22</v>
      </c>
      <c r="J153" s="25">
        <v>1</v>
      </c>
      <c r="K153" s="25">
        <f t="shared" si="7"/>
        <v>1</v>
      </c>
      <c r="L153" s="25">
        <v>87</v>
      </c>
      <c r="M153" s="44" t="s">
        <v>473</v>
      </c>
      <c r="N153" s="47"/>
      <c r="O153" s="117"/>
    </row>
    <row r="154" s="18" customFormat="1" ht="40.05" customHeight="1" spans="1:15">
      <c r="A154" s="387" t="s">
        <v>470</v>
      </c>
      <c r="B154" s="40" t="s">
        <v>317</v>
      </c>
      <c r="C154" s="41" t="s">
        <v>16</v>
      </c>
      <c r="D154" s="41" t="s">
        <v>89</v>
      </c>
      <c r="E154" s="42" t="s">
        <v>54</v>
      </c>
      <c r="F154" s="22" t="s">
        <v>535</v>
      </c>
      <c r="G154" s="88" t="s">
        <v>536</v>
      </c>
      <c r="H154" s="40" t="s">
        <v>537</v>
      </c>
      <c r="I154" s="43" t="s">
        <v>22</v>
      </c>
      <c r="J154" s="25">
        <v>1</v>
      </c>
      <c r="K154" s="25">
        <v>0</v>
      </c>
      <c r="L154" s="25">
        <v>12</v>
      </c>
      <c r="M154" s="44" t="s">
        <v>473</v>
      </c>
      <c r="N154" s="47"/>
      <c r="O154" s="117"/>
    </row>
    <row r="155" s="18" customFormat="1" ht="40.05" customHeight="1" spans="1:15">
      <c r="A155" s="387" t="s">
        <v>470</v>
      </c>
      <c r="B155" s="40" t="s">
        <v>319</v>
      </c>
      <c r="C155" s="41" t="s">
        <v>16</v>
      </c>
      <c r="D155" s="41" t="s">
        <v>89</v>
      </c>
      <c r="E155" s="42" t="s">
        <v>54</v>
      </c>
      <c r="F155" s="22" t="s">
        <v>535</v>
      </c>
      <c r="G155" s="88" t="s">
        <v>536</v>
      </c>
      <c r="H155" s="40" t="s">
        <v>537</v>
      </c>
      <c r="I155" s="43" t="s">
        <v>22</v>
      </c>
      <c r="J155" s="25">
        <v>1</v>
      </c>
      <c r="K155" s="25">
        <v>0</v>
      </c>
      <c r="L155" s="25">
        <v>12</v>
      </c>
      <c r="M155" s="44" t="s">
        <v>473</v>
      </c>
      <c r="N155" s="47"/>
      <c r="O155" s="117"/>
    </row>
    <row r="156" s="18" customFormat="1" ht="40.05" customHeight="1" spans="1:15">
      <c r="A156" s="387" t="s">
        <v>470</v>
      </c>
      <c r="B156" s="40" t="s">
        <v>321</v>
      </c>
      <c r="C156" s="41" t="s">
        <v>16</v>
      </c>
      <c r="D156" s="41" t="s">
        <v>89</v>
      </c>
      <c r="E156" s="42" t="s">
        <v>54</v>
      </c>
      <c r="F156" s="22" t="s">
        <v>535</v>
      </c>
      <c r="G156" s="88" t="s">
        <v>536</v>
      </c>
      <c r="H156" s="40" t="s">
        <v>537</v>
      </c>
      <c r="I156" s="43" t="s">
        <v>22</v>
      </c>
      <c r="J156" s="25">
        <v>1</v>
      </c>
      <c r="K156" s="25">
        <v>0</v>
      </c>
      <c r="L156" s="25">
        <v>12</v>
      </c>
      <c r="M156" s="44" t="s">
        <v>473</v>
      </c>
      <c r="N156" s="47"/>
      <c r="O156" s="117"/>
    </row>
    <row r="157" s="18" customFormat="1" ht="40.05" customHeight="1" spans="1:15">
      <c r="A157" s="387" t="s">
        <v>470</v>
      </c>
      <c r="B157" s="40" t="s">
        <v>326</v>
      </c>
      <c r="C157" s="41" t="s">
        <v>16</v>
      </c>
      <c r="D157" s="41" t="s">
        <v>89</v>
      </c>
      <c r="E157" s="42" t="s">
        <v>54</v>
      </c>
      <c r="F157" s="22" t="s">
        <v>535</v>
      </c>
      <c r="G157" s="88" t="s">
        <v>536</v>
      </c>
      <c r="H157" s="40" t="s">
        <v>537</v>
      </c>
      <c r="I157" s="43" t="s">
        <v>22</v>
      </c>
      <c r="J157" s="25">
        <v>1</v>
      </c>
      <c r="K157" s="25">
        <v>0</v>
      </c>
      <c r="L157" s="25">
        <v>12</v>
      </c>
      <c r="M157" s="44" t="s">
        <v>473</v>
      </c>
      <c r="N157" s="47"/>
      <c r="O157" s="117"/>
    </row>
    <row r="158" s="18" customFormat="1" ht="40.05" customHeight="1" spans="1:15">
      <c r="A158" s="387" t="s">
        <v>470</v>
      </c>
      <c r="B158" s="40" t="s">
        <v>327</v>
      </c>
      <c r="C158" s="41" t="s">
        <v>16</v>
      </c>
      <c r="D158" s="41" t="s">
        <v>89</v>
      </c>
      <c r="E158" s="42" t="s">
        <v>54</v>
      </c>
      <c r="F158" s="22" t="s">
        <v>535</v>
      </c>
      <c r="G158" s="88" t="s">
        <v>536</v>
      </c>
      <c r="H158" s="40" t="s">
        <v>537</v>
      </c>
      <c r="I158" s="43" t="s">
        <v>22</v>
      </c>
      <c r="J158" s="25">
        <v>1</v>
      </c>
      <c r="K158" s="25">
        <v>0</v>
      </c>
      <c r="L158" s="25">
        <v>12</v>
      </c>
      <c r="M158" s="44" t="s">
        <v>473</v>
      </c>
      <c r="N158" s="47"/>
      <c r="O158" s="117"/>
    </row>
    <row r="159" s="18" customFormat="1" ht="40.05" customHeight="1" spans="1:15">
      <c r="A159" s="387" t="s">
        <v>470</v>
      </c>
      <c r="B159" s="40" t="s">
        <v>328</v>
      </c>
      <c r="C159" s="41" t="s">
        <v>16</v>
      </c>
      <c r="D159" s="41" t="s">
        <v>89</v>
      </c>
      <c r="E159" s="42" t="s">
        <v>54</v>
      </c>
      <c r="F159" s="22" t="s">
        <v>535</v>
      </c>
      <c r="G159" s="88" t="s">
        <v>536</v>
      </c>
      <c r="H159" s="40" t="s">
        <v>537</v>
      </c>
      <c r="I159" s="43" t="s">
        <v>22</v>
      </c>
      <c r="J159" s="25">
        <v>1</v>
      </c>
      <c r="K159" s="25">
        <v>0</v>
      </c>
      <c r="L159" s="25">
        <v>12</v>
      </c>
      <c r="M159" s="44" t="s">
        <v>473</v>
      </c>
      <c r="N159" s="47"/>
      <c r="O159" s="117"/>
    </row>
    <row r="160" s="18" customFormat="1" ht="40.05" customHeight="1" spans="1:15">
      <c r="A160" s="387" t="s">
        <v>470</v>
      </c>
      <c r="B160" s="40" t="s">
        <v>329</v>
      </c>
      <c r="C160" s="41" t="s">
        <v>16</v>
      </c>
      <c r="D160" s="41" t="s">
        <v>89</v>
      </c>
      <c r="E160" s="42" t="s">
        <v>54</v>
      </c>
      <c r="F160" s="22" t="s">
        <v>535</v>
      </c>
      <c r="G160" s="88" t="s">
        <v>538</v>
      </c>
      <c r="H160" s="40" t="s">
        <v>539</v>
      </c>
      <c r="I160" s="43" t="s">
        <v>22</v>
      </c>
      <c r="J160" s="25">
        <v>8</v>
      </c>
      <c r="K160" s="25">
        <v>0</v>
      </c>
      <c r="L160" s="25">
        <v>22</v>
      </c>
      <c r="M160" s="44" t="s">
        <v>473</v>
      </c>
      <c r="N160" s="47"/>
      <c r="O160" s="117"/>
    </row>
    <row r="161" s="18" customFormat="1" ht="40.05" customHeight="1" spans="1:15">
      <c r="A161" s="387" t="s">
        <v>470</v>
      </c>
      <c r="B161" s="40" t="s">
        <v>331</v>
      </c>
      <c r="C161" s="41" t="s">
        <v>16</v>
      </c>
      <c r="D161" s="41" t="s">
        <v>89</v>
      </c>
      <c r="E161" s="42" t="s">
        <v>54</v>
      </c>
      <c r="F161" s="22" t="s">
        <v>535</v>
      </c>
      <c r="G161" s="88" t="s">
        <v>540</v>
      </c>
      <c r="H161" s="40" t="s">
        <v>539</v>
      </c>
      <c r="I161" s="43" t="s">
        <v>22</v>
      </c>
      <c r="J161" s="25">
        <v>1</v>
      </c>
      <c r="K161" s="25">
        <v>0</v>
      </c>
      <c r="L161" s="25">
        <v>7</v>
      </c>
      <c r="M161" s="44" t="s">
        <v>473</v>
      </c>
      <c r="N161" s="47"/>
      <c r="O161" s="117"/>
    </row>
    <row r="162" s="18" customFormat="1" ht="40.05" customHeight="1" spans="1:15">
      <c r="A162" s="387" t="s">
        <v>470</v>
      </c>
      <c r="B162" s="40" t="s">
        <v>334</v>
      </c>
      <c r="C162" s="41" t="s">
        <v>16</v>
      </c>
      <c r="D162" s="41" t="s">
        <v>89</v>
      </c>
      <c r="E162" s="42" t="s">
        <v>54</v>
      </c>
      <c r="F162" s="22" t="s">
        <v>535</v>
      </c>
      <c r="G162" s="88" t="s">
        <v>538</v>
      </c>
      <c r="H162" s="40" t="s">
        <v>539</v>
      </c>
      <c r="I162" s="43" t="s">
        <v>22</v>
      </c>
      <c r="J162" s="25">
        <v>1</v>
      </c>
      <c r="K162" s="25">
        <v>0</v>
      </c>
      <c r="L162" s="25">
        <v>3</v>
      </c>
      <c r="M162" s="44" t="s">
        <v>473</v>
      </c>
      <c r="N162" s="47"/>
      <c r="O162" s="117"/>
    </row>
    <row r="163" s="18" customFormat="1" ht="40.05" customHeight="1" spans="1:15">
      <c r="A163" s="387" t="s">
        <v>470</v>
      </c>
      <c r="B163" s="40" t="s">
        <v>335</v>
      </c>
      <c r="C163" s="41" t="s">
        <v>16</v>
      </c>
      <c r="D163" s="41" t="s">
        <v>89</v>
      </c>
      <c r="E163" s="42" t="s">
        <v>54</v>
      </c>
      <c r="F163" s="22" t="s">
        <v>535</v>
      </c>
      <c r="G163" s="88" t="s">
        <v>538</v>
      </c>
      <c r="H163" s="40" t="s">
        <v>539</v>
      </c>
      <c r="I163" s="43" t="s">
        <v>22</v>
      </c>
      <c r="J163" s="25">
        <v>2</v>
      </c>
      <c r="K163" s="25">
        <v>0</v>
      </c>
      <c r="L163" s="25">
        <v>5</v>
      </c>
      <c r="M163" s="44" t="s">
        <v>473</v>
      </c>
      <c r="N163" s="47"/>
      <c r="O163" s="117"/>
    </row>
    <row r="164" s="18" customFormat="1" ht="40.05" customHeight="1" spans="1:15">
      <c r="A164" s="387" t="s">
        <v>470</v>
      </c>
      <c r="B164" s="40" t="s">
        <v>337</v>
      </c>
      <c r="C164" s="41" t="s">
        <v>16</v>
      </c>
      <c r="D164" s="41" t="s">
        <v>89</v>
      </c>
      <c r="E164" s="42" t="s">
        <v>54</v>
      </c>
      <c r="F164" s="22" t="s">
        <v>535</v>
      </c>
      <c r="G164" s="88" t="s">
        <v>538</v>
      </c>
      <c r="H164" s="40" t="s">
        <v>539</v>
      </c>
      <c r="I164" s="43" t="s">
        <v>22</v>
      </c>
      <c r="J164" s="25">
        <v>2</v>
      </c>
      <c r="K164" s="25">
        <v>0</v>
      </c>
      <c r="L164" s="25">
        <v>5</v>
      </c>
      <c r="M164" s="44" t="s">
        <v>473</v>
      </c>
      <c r="N164" s="47"/>
      <c r="O164" s="117"/>
    </row>
    <row r="165" s="18" customFormat="1" ht="40.05" customHeight="1" spans="1:15">
      <c r="A165" s="387" t="s">
        <v>470</v>
      </c>
      <c r="B165" s="40" t="s">
        <v>340</v>
      </c>
      <c r="C165" s="41" t="s">
        <v>16</v>
      </c>
      <c r="D165" s="41" t="s">
        <v>89</v>
      </c>
      <c r="E165" s="42" t="s">
        <v>54</v>
      </c>
      <c r="F165" s="22" t="s">
        <v>535</v>
      </c>
      <c r="G165" s="88" t="s">
        <v>538</v>
      </c>
      <c r="H165" s="40" t="s">
        <v>539</v>
      </c>
      <c r="I165" s="43" t="s">
        <v>22</v>
      </c>
      <c r="J165" s="25">
        <v>3</v>
      </c>
      <c r="K165" s="25">
        <v>0</v>
      </c>
      <c r="L165" s="25">
        <v>8</v>
      </c>
      <c r="M165" s="44" t="s">
        <v>473</v>
      </c>
      <c r="N165" s="47"/>
      <c r="O165" s="117"/>
    </row>
    <row r="166" s="18" customFormat="1" ht="40.05" customHeight="1" spans="1:15">
      <c r="A166" s="387" t="s">
        <v>470</v>
      </c>
      <c r="B166" s="40" t="s">
        <v>341</v>
      </c>
      <c r="C166" s="41" t="s">
        <v>16</v>
      </c>
      <c r="D166" s="41" t="s">
        <v>89</v>
      </c>
      <c r="E166" s="42" t="s">
        <v>54</v>
      </c>
      <c r="F166" s="22" t="s">
        <v>535</v>
      </c>
      <c r="G166" s="88" t="s">
        <v>541</v>
      </c>
      <c r="H166" s="40" t="s">
        <v>542</v>
      </c>
      <c r="I166" s="43" t="s">
        <v>22</v>
      </c>
      <c r="J166" s="25">
        <v>1</v>
      </c>
      <c r="K166" s="25">
        <v>0</v>
      </c>
      <c r="L166" s="25">
        <v>4</v>
      </c>
      <c r="M166" s="44" t="s">
        <v>473</v>
      </c>
      <c r="N166" s="47"/>
      <c r="O166" s="117"/>
    </row>
    <row r="167" s="18" customFormat="1" ht="40.05" customHeight="1" spans="1:15">
      <c r="A167" s="387" t="s">
        <v>470</v>
      </c>
      <c r="B167" s="40" t="s">
        <v>342</v>
      </c>
      <c r="C167" s="41" t="s">
        <v>16</v>
      </c>
      <c r="D167" s="41" t="s">
        <v>89</v>
      </c>
      <c r="E167" s="42" t="s">
        <v>54</v>
      </c>
      <c r="F167" s="22" t="s">
        <v>535</v>
      </c>
      <c r="G167" s="88" t="s">
        <v>543</v>
      </c>
      <c r="H167" s="40" t="s">
        <v>537</v>
      </c>
      <c r="I167" s="43" t="s">
        <v>22</v>
      </c>
      <c r="J167" s="25">
        <v>3</v>
      </c>
      <c r="K167" s="25">
        <v>0</v>
      </c>
      <c r="L167" s="25">
        <v>4</v>
      </c>
      <c r="M167" s="44" t="s">
        <v>473</v>
      </c>
      <c r="N167" s="47"/>
      <c r="O167" s="117"/>
    </row>
    <row r="168" s="18" customFormat="1" ht="40.05" customHeight="1" spans="1:15">
      <c r="A168" s="387" t="s">
        <v>470</v>
      </c>
      <c r="B168" s="40" t="s">
        <v>344</v>
      </c>
      <c r="C168" s="41" t="s">
        <v>16</v>
      </c>
      <c r="D168" s="41" t="s">
        <v>89</v>
      </c>
      <c r="E168" s="42" t="s">
        <v>54</v>
      </c>
      <c r="F168" s="22" t="s">
        <v>535</v>
      </c>
      <c r="G168" s="88" t="s">
        <v>544</v>
      </c>
      <c r="H168" s="40" t="s">
        <v>537</v>
      </c>
      <c r="I168" s="43" t="s">
        <v>22</v>
      </c>
      <c r="J168" s="25">
        <v>1</v>
      </c>
      <c r="K168" s="25">
        <v>0</v>
      </c>
      <c r="L168" s="25">
        <v>6</v>
      </c>
      <c r="M168" s="44" t="s">
        <v>473</v>
      </c>
      <c r="N168" s="47"/>
      <c r="O168" s="117"/>
    </row>
    <row r="169" s="18" customFormat="1" ht="40.05" customHeight="1" spans="1:15">
      <c r="A169" s="387" t="s">
        <v>470</v>
      </c>
      <c r="B169" s="40" t="s">
        <v>40</v>
      </c>
      <c r="C169" s="41" t="s">
        <v>16</v>
      </c>
      <c r="D169" s="41" t="s">
        <v>89</v>
      </c>
      <c r="E169" s="42" t="s">
        <v>54</v>
      </c>
      <c r="F169" s="22" t="s">
        <v>535</v>
      </c>
      <c r="G169" s="88" t="s">
        <v>544</v>
      </c>
      <c r="H169" s="40" t="s">
        <v>537</v>
      </c>
      <c r="I169" s="43" t="s">
        <v>22</v>
      </c>
      <c r="J169" s="25">
        <v>1</v>
      </c>
      <c r="K169" s="25">
        <v>0</v>
      </c>
      <c r="L169" s="25">
        <v>6</v>
      </c>
      <c r="M169" s="44" t="s">
        <v>473</v>
      </c>
      <c r="N169" s="47"/>
      <c r="O169" s="117"/>
    </row>
    <row r="170" s="18" customFormat="1" ht="40.05" customHeight="1" spans="1:15">
      <c r="A170" s="387" t="s">
        <v>470</v>
      </c>
      <c r="B170" s="40" t="s">
        <v>43</v>
      </c>
      <c r="C170" s="41" t="s">
        <v>16</v>
      </c>
      <c r="D170" s="41" t="s">
        <v>89</v>
      </c>
      <c r="E170" s="42" t="s">
        <v>54</v>
      </c>
      <c r="F170" s="22" t="s">
        <v>535</v>
      </c>
      <c r="G170" s="88" t="s">
        <v>544</v>
      </c>
      <c r="H170" s="40" t="s">
        <v>537</v>
      </c>
      <c r="I170" s="43" t="s">
        <v>22</v>
      </c>
      <c r="J170" s="25">
        <v>1</v>
      </c>
      <c r="K170" s="25">
        <v>0</v>
      </c>
      <c r="L170" s="25">
        <v>6</v>
      </c>
      <c r="M170" s="44" t="s">
        <v>473</v>
      </c>
      <c r="N170" s="47"/>
      <c r="O170" s="117"/>
    </row>
    <row r="171" s="18" customFormat="1" ht="40.05" customHeight="1" spans="1:15">
      <c r="A171" s="387" t="s">
        <v>470</v>
      </c>
      <c r="B171" s="40" t="s">
        <v>345</v>
      </c>
      <c r="C171" s="41" t="s">
        <v>16</v>
      </c>
      <c r="D171" s="41" t="s">
        <v>89</v>
      </c>
      <c r="E171" s="42" t="s">
        <v>54</v>
      </c>
      <c r="F171" s="22" t="s">
        <v>535</v>
      </c>
      <c r="G171" s="88" t="s">
        <v>544</v>
      </c>
      <c r="H171" s="40" t="s">
        <v>537</v>
      </c>
      <c r="I171" s="43" t="s">
        <v>22</v>
      </c>
      <c r="J171" s="25">
        <v>1</v>
      </c>
      <c r="K171" s="25">
        <v>0</v>
      </c>
      <c r="L171" s="25">
        <v>6</v>
      </c>
      <c r="M171" s="44" t="s">
        <v>473</v>
      </c>
      <c r="N171" s="47"/>
      <c r="O171" s="117"/>
    </row>
    <row r="172" s="18" customFormat="1" ht="40.05" customHeight="1" spans="1:15">
      <c r="A172" s="387" t="s">
        <v>470</v>
      </c>
      <c r="B172" s="40" t="s">
        <v>346</v>
      </c>
      <c r="C172" s="41" t="s">
        <v>16</v>
      </c>
      <c r="D172" s="41" t="s">
        <v>89</v>
      </c>
      <c r="E172" s="42" t="s">
        <v>54</v>
      </c>
      <c r="F172" s="22" t="s">
        <v>535</v>
      </c>
      <c r="G172" s="88" t="s">
        <v>544</v>
      </c>
      <c r="H172" s="40" t="s">
        <v>537</v>
      </c>
      <c r="I172" s="43" t="s">
        <v>22</v>
      </c>
      <c r="J172" s="25">
        <v>1</v>
      </c>
      <c r="K172" s="25">
        <v>0</v>
      </c>
      <c r="L172" s="25">
        <v>6</v>
      </c>
      <c r="M172" s="44" t="s">
        <v>473</v>
      </c>
      <c r="N172" s="47"/>
      <c r="O172" s="117"/>
    </row>
    <row r="173" s="18" customFormat="1" ht="40.05" customHeight="1" spans="1:15">
      <c r="A173" s="387" t="s">
        <v>470</v>
      </c>
      <c r="B173" s="40" t="s">
        <v>349</v>
      </c>
      <c r="C173" s="41" t="s">
        <v>16</v>
      </c>
      <c r="D173" s="41" t="s">
        <v>89</v>
      </c>
      <c r="E173" s="42" t="s">
        <v>54</v>
      </c>
      <c r="F173" s="22" t="s">
        <v>535</v>
      </c>
      <c r="G173" s="88" t="s">
        <v>544</v>
      </c>
      <c r="H173" s="40" t="s">
        <v>537</v>
      </c>
      <c r="I173" s="43" t="s">
        <v>22</v>
      </c>
      <c r="J173" s="25">
        <v>1</v>
      </c>
      <c r="K173" s="25">
        <v>0</v>
      </c>
      <c r="L173" s="25">
        <v>6</v>
      </c>
      <c r="M173" s="44" t="s">
        <v>473</v>
      </c>
      <c r="N173" s="47"/>
      <c r="O173" s="117"/>
    </row>
    <row r="174" s="18" customFormat="1" ht="40.05" customHeight="1" spans="1:15">
      <c r="A174" s="387" t="s">
        <v>470</v>
      </c>
      <c r="B174" s="40" t="s">
        <v>350</v>
      </c>
      <c r="C174" s="41" t="s">
        <v>16</v>
      </c>
      <c r="D174" s="41" t="s">
        <v>89</v>
      </c>
      <c r="E174" s="42" t="s">
        <v>54</v>
      </c>
      <c r="F174" s="22" t="s">
        <v>535</v>
      </c>
      <c r="G174" s="88" t="s">
        <v>544</v>
      </c>
      <c r="H174" s="40" t="s">
        <v>537</v>
      </c>
      <c r="I174" s="43" t="s">
        <v>22</v>
      </c>
      <c r="J174" s="25">
        <v>1</v>
      </c>
      <c r="K174" s="25">
        <v>0</v>
      </c>
      <c r="L174" s="25">
        <v>6</v>
      </c>
      <c r="M174" s="44" t="s">
        <v>473</v>
      </c>
      <c r="N174" s="47"/>
      <c r="O174" s="117"/>
    </row>
    <row r="175" s="18" customFormat="1" ht="40.05" customHeight="1" spans="1:15">
      <c r="A175" s="387" t="s">
        <v>470</v>
      </c>
      <c r="B175" s="40" t="s">
        <v>352</v>
      </c>
      <c r="C175" s="41" t="s">
        <v>16</v>
      </c>
      <c r="D175" s="41" t="s">
        <v>89</v>
      </c>
      <c r="E175" s="42" t="s">
        <v>54</v>
      </c>
      <c r="F175" s="22" t="s">
        <v>535</v>
      </c>
      <c r="G175" s="88" t="s">
        <v>544</v>
      </c>
      <c r="H175" s="40" t="s">
        <v>537</v>
      </c>
      <c r="I175" s="43" t="s">
        <v>22</v>
      </c>
      <c r="J175" s="25">
        <v>1</v>
      </c>
      <c r="K175" s="25">
        <v>0</v>
      </c>
      <c r="L175" s="25">
        <v>6</v>
      </c>
      <c r="M175" s="44" t="s">
        <v>473</v>
      </c>
      <c r="N175" s="47"/>
      <c r="O175" s="117"/>
    </row>
    <row r="176" s="18" customFormat="1" ht="40.05" customHeight="1" spans="1:15">
      <c r="A176" s="387" t="s">
        <v>470</v>
      </c>
      <c r="B176" s="40" t="s">
        <v>357</v>
      </c>
      <c r="C176" s="41" t="s">
        <v>16</v>
      </c>
      <c r="D176" s="41" t="s">
        <v>89</v>
      </c>
      <c r="E176" s="42" t="s">
        <v>54</v>
      </c>
      <c r="F176" s="22" t="s">
        <v>535</v>
      </c>
      <c r="G176" s="88" t="s">
        <v>545</v>
      </c>
      <c r="H176" s="40" t="s">
        <v>537</v>
      </c>
      <c r="I176" s="43" t="s">
        <v>22</v>
      </c>
      <c r="J176" s="25">
        <v>1</v>
      </c>
      <c r="K176" s="25">
        <v>0</v>
      </c>
      <c r="L176" s="25">
        <v>4</v>
      </c>
      <c r="M176" s="44" t="s">
        <v>473</v>
      </c>
      <c r="N176" s="47"/>
      <c r="O176" s="117"/>
    </row>
    <row r="177" s="18" customFormat="1" ht="40.05" customHeight="1" spans="1:15">
      <c r="A177" s="387" t="s">
        <v>470</v>
      </c>
      <c r="B177" s="40" t="s">
        <v>359</v>
      </c>
      <c r="C177" s="41" t="s">
        <v>16</v>
      </c>
      <c r="D177" s="41" t="s">
        <v>89</v>
      </c>
      <c r="E177" s="42" t="s">
        <v>54</v>
      </c>
      <c r="F177" s="22" t="s">
        <v>535</v>
      </c>
      <c r="G177" s="88" t="s">
        <v>545</v>
      </c>
      <c r="H177" s="40" t="s">
        <v>537</v>
      </c>
      <c r="I177" s="43" t="s">
        <v>22</v>
      </c>
      <c r="J177" s="25">
        <v>1</v>
      </c>
      <c r="K177" s="25">
        <v>0</v>
      </c>
      <c r="L177" s="25">
        <v>4</v>
      </c>
      <c r="M177" s="44" t="s">
        <v>473</v>
      </c>
      <c r="N177" s="47"/>
      <c r="O177" s="117"/>
    </row>
    <row r="178" s="18" customFormat="1" ht="40.05" customHeight="1" spans="1:15">
      <c r="A178" s="387" t="s">
        <v>470</v>
      </c>
      <c r="B178" s="40" t="s">
        <v>360</v>
      </c>
      <c r="C178" s="41" t="s">
        <v>16</v>
      </c>
      <c r="D178" s="41" t="s">
        <v>89</v>
      </c>
      <c r="E178" s="42" t="s">
        <v>54</v>
      </c>
      <c r="F178" s="22" t="s">
        <v>535</v>
      </c>
      <c r="G178" s="88" t="s">
        <v>545</v>
      </c>
      <c r="H178" s="40" t="s">
        <v>537</v>
      </c>
      <c r="I178" s="43" t="s">
        <v>22</v>
      </c>
      <c r="J178" s="25">
        <v>1</v>
      </c>
      <c r="K178" s="25">
        <v>0</v>
      </c>
      <c r="L178" s="25">
        <v>4</v>
      </c>
      <c r="M178" s="44" t="s">
        <v>473</v>
      </c>
      <c r="N178" s="47"/>
      <c r="O178" s="117"/>
    </row>
    <row r="179" s="18" customFormat="1" ht="40.05" customHeight="1" spans="1:15">
      <c r="A179" s="387" t="s">
        <v>470</v>
      </c>
      <c r="B179" s="40" t="s">
        <v>364</v>
      </c>
      <c r="C179" s="41" t="s">
        <v>16</v>
      </c>
      <c r="D179" s="41" t="s">
        <v>89</v>
      </c>
      <c r="E179" s="42" t="s">
        <v>54</v>
      </c>
      <c r="F179" s="22" t="s">
        <v>535</v>
      </c>
      <c r="G179" s="88" t="s">
        <v>545</v>
      </c>
      <c r="H179" s="40" t="s">
        <v>537</v>
      </c>
      <c r="I179" s="43" t="s">
        <v>22</v>
      </c>
      <c r="J179" s="25">
        <v>1</v>
      </c>
      <c r="K179" s="25">
        <v>0</v>
      </c>
      <c r="L179" s="25">
        <v>4</v>
      </c>
      <c r="M179" s="44" t="s">
        <v>473</v>
      </c>
      <c r="N179" s="47"/>
      <c r="O179" s="117"/>
    </row>
    <row r="180" s="18" customFormat="1" ht="40.05" customHeight="1" spans="1:15">
      <c r="A180" s="387" t="s">
        <v>470</v>
      </c>
      <c r="B180" s="40" t="s">
        <v>365</v>
      </c>
      <c r="C180" s="41" t="s">
        <v>16</v>
      </c>
      <c r="D180" s="41" t="s">
        <v>89</v>
      </c>
      <c r="E180" s="42" t="s">
        <v>54</v>
      </c>
      <c r="F180" s="22" t="s">
        <v>535</v>
      </c>
      <c r="G180" s="88" t="s">
        <v>545</v>
      </c>
      <c r="H180" s="40" t="s">
        <v>537</v>
      </c>
      <c r="I180" s="43" t="s">
        <v>22</v>
      </c>
      <c r="J180" s="25">
        <v>1</v>
      </c>
      <c r="K180" s="25">
        <v>0</v>
      </c>
      <c r="L180" s="25">
        <v>4</v>
      </c>
      <c r="M180" s="44" t="s">
        <v>473</v>
      </c>
      <c r="N180" s="47"/>
      <c r="O180" s="117"/>
    </row>
    <row r="181" s="18" customFormat="1" ht="40.05" customHeight="1" spans="1:15">
      <c r="A181" s="387" t="s">
        <v>470</v>
      </c>
      <c r="B181" s="40" t="s">
        <v>367</v>
      </c>
      <c r="C181" s="41" t="s">
        <v>16</v>
      </c>
      <c r="D181" s="41" t="s">
        <v>89</v>
      </c>
      <c r="E181" s="42" t="s">
        <v>54</v>
      </c>
      <c r="F181" s="22" t="s">
        <v>535</v>
      </c>
      <c r="G181" s="88" t="s">
        <v>545</v>
      </c>
      <c r="H181" s="40" t="s">
        <v>537</v>
      </c>
      <c r="I181" s="43" t="s">
        <v>22</v>
      </c>
      <c r="J181" s="25">
        <v>1</v>
      </c>
      <c r="K181" s="25">
        <v>0</v>
      </c>
      <c r="L181" s="25">
        <v>4</v>
      </c>
      <c r="M181" s="44" t="s">
        <v>473</v>
      </c>
      <c r="N181" s="47"/>
      <c r="O181" s="117"/>
    </row>
    <row r="182" s="18" customFormat="1" ht="40.05" customHeight="1" spans="1:15">
      <c r="A182" s="387" t="s">
        <v>470</v>
      </c>
      <c r="B182" s="40" t="s">
        <v>369</v>
      </c>
      <c r="C182" s="41" t="s">
        <v>16</v>
      </c>
      <c r="D182" s="41" t="s">
        <v>89</v>
      </c>
      <c r="E182" s="42" t="s">
        <v>54</v>
      </c>
      <c r="F182" s="22" t="s">
        <v>535</v>
      </c>
      <c r="G182" s="88" t="s">
        <v>545</v>
      </c>
      <c r="H182" s="40" t="s">
        <v>537</v>
      </c>
      <c r="I182" s="43" t="s">
        <v>22</v>
      </c>
      <c r="J182" s="25">
        <v>1</v>
      </c>
      <c r="K182" s="25">
        <v>0</v>
      </c>
      <c r="L182" s="25">
        <v>4</v>
      </c>
      <c r="M182" s="44" t="s">
        <v>473</v>
      </c>
      <c r="N182" s="47"/>
      <c r="O182" s="117"/>
    </row>
    <row r="183" s="18" customFormat="1" ht="40.05" customHeight="1" spans="1:15">
      <c r="A183" s="387" t="s">
        <v>470</v>
      </c>
      <c r="B183" s="40" t="s">
        <v>373</v>
      </c>
      <c r="C183" s="41" t="s">
        <v>16</v>
      </c>
      <c r="D183" s="41" t="s">
        <v>89</v>
      </c>
      <c r="E183" s="42" t="s">
        <v>54</v>
      </c>
      <c r="F183" s="22" t="s">
        <v>535</v>
      </c>
      <c r="G183" s="88" t="s">
        <v>545</v>
      </c>
      <c r="H183" s="40" t="s">
        <v>537</v>
      </c>
      <c r="I183" s="43" t="s">
        <v>22</v>
      </c>
      <c r="J183" s="25">
        <v>1</v>
      </c>
      <c r="K183" s="25">
        <v>0</v>
      </c>
      <c r="L183" s="25">
        <v>4</v>
      </c>
      <c r="M183" s="44" t="s">
        <v>473</v>
      </c>
      <c r="N183" s="47"/>
      <c r="O183" s="117"/>
    </row>
    <row r="184" s="18" customFormat="1" ht="40.05" customHeight="1" spans="1:15">
      <c r="A184" s="387" t="s">
        <v>470</v>
      </c>
      <c r="B184" s="40" t="s">
        <v>374</v>
      </c>
      <c r="C184" s="41" t="s">
        <v>16</v>
      </c>
      <c r="D184" s="41" t="s">
        <v>89</v>
      </c>
      <c r="E184" s="42" t="s">
        <v>54</v>
      </c>
      <c r="F184" s="22" t="s">
        <v>535</v>
      </c>
      <c r="G184" s="88" t="s">
        <v>545</v>
      </c>
      <c r="H184" s="40" t="s">
        <v>537</v>
      </c>
      <c r="I184" s="43" t="s">
        <v>22</v>
      </c>
      <c r="J184" s="25">
        <v>4</v>
      </c>
      <c r="K184" s="25">
        <v>0</v>
      </c>
      <c r="L184" s="25">
        <v>16</v>
      </c>
      <c r="M184" s="44" t="s">
        <v>473</v>
      </c>
      <c r="N184" s="47"/>
      <c r="O184" s="117"/>
    </row>
    <row r="185" s="18" customFormat="1" ht="40.05" customHeight="1" spans="1:15">
      <c r="A185" s="387" t="s">
        <v>470</v>
      </c>
      <c r="B185" s="40" t="s">
        <v>378</v>
      </c>
      <c r="C185" s="41" t="s">
        <v>16</v>
      </c>
      <c r="D185" s="41" t="s">
        <v>89</v>
      </c>
      <c r="E185" s="42" t="s">
        <v>54</v>
      </c>
      <c r="F185" s="22" t="s">
        <v>535</v>
      </c>
      <c r="G185" s="88" t="s">
        <v>545</v>
      </c>
      <c r="H185" s="40" t="s">
        <v>537</v>
      </c>
      <c r="I185" s="43" t="s">
        <v>22</v>
      </c>
      <c r="J185" s="25">
        <v>2</v>
      </c>
      <c r="K185" s="25">
        <v>0</v>
      </c>
      <c r="L185" s="25">
        <v>8</v>
      </c>
      <c r="M185" s="44" t="s">
        <v>473</v>
      </c>
      <c r="N185" s="47"/>
      <c r="O185" s="117"/>
    </row>
    <row r="186" s="18" customFormat="1" ht="40.05" customHeight="1" spans="1:15">
      <c r="A186" s="387" t="s">
        <v>470</v>
      </c>
      <c r="B186" s="40" t="s">
        <v>381</v>
      </c>
      <c r="C186" s="41" t="s">
        <v>16</v>
      </c>
      <c r="D186" s="41" t="s">
        <v>89</v>
      </c>
      <c r="E186" s="42" t="s">
        <v>54</v>
      </c>
      <c r="F186" s="22" t="s">
        <v>535</v>
      </c>
      <c r="G186" s="88" t="s">
        <v>545</v>
      </c>
      <c r="H186" s="40" t="s">
        <v>537</v>
      </c>
      <c r="I186" s="43" t="s">
        <v>22</v>
      </c>
      <c r="J186" s="25">
        <v>3</v>
      </c>
      <c r="K186" s="25">
        <v>0</v>
      </c>
      <c r="L186" s="25">
        <v>12</v>
      </c>
      <c r="M186" s="44" t="s">
        <v>473</v>
      </c>
      <c r="N186" s="47"/>
      <c r="O186" s="117"/>
    </row>
    <row r="187" s="18" customFormat="1" ht="40.05" customHeight="1" spans="1:15">
      <c r="A187" s="387" t="s">
        <v>470</v>
      </c>
      <c r="B187" s="40" t="s">
        <v>384</v>
      </c>
      <c r="C187" s="41" t="s">
        <v>16</v>
      </c>
      <c r="D187" s="41" t="s">
        <v>89</v>
      </c>
      <c r="E187" s="42" t="s">
        <v>54</v>
      </c>
      <c r="F187" s="22" t="s">
        <v>535</v>
      </c>
      <c r="G187" s="88" t="s">
        <v>545</v>
      </c>
      <c r="H187" s="40" t="s">
        <v>537</v>
      </c>
      <c r="I187" s="43" t="s">
        <v>22</v>
      </c>
      <c r="J187" s="25">
        <v>1</v>
      </c>
      <c r="K187" s="25">
        <v>0</v>
      </c>
      <c r="L187" s="25">
        <v>4</v>
      </c>
      <c r="M187" s="44" t="s">
        <v>473</v>
      </c>
      <c r="N187" s="47"/>
      <c r="O187" s="117"/>
    </row>
    <row r="188" s="18" customFormat="1" ht="40.05" customHeight="1" spans="1:15">
      <c r="A188" s="387" t="s">
        <v>470</v>
      </c>
      <c r="B188" s="40" t="s">
        <v>387</v>
      </c>
      <c r="C188" s="41" t="s">
        <v>16</v>
      </c>
      <c r="D188" s="41" t="s">
        <v>89</v>
      </c>
      <c r="E188" s="42" t="s">
        <v>54</v>
      </c>
      <c r="F188" s="22" t="s">
        <v>535</v>
      </c>
      <c r="G188" s="88" t="s">
        <v>546</v>
      </c>
      <c r="H188" s="40" t="s">
        <v>537</v>
      </c>
      <c r="I188" s="43" t="s">
        <v>22</v>
      </c>
      <c r="J188" s="25">
        <v>3</v>
      </c>
      <c r="K188" s="25">
        <v>0</v>
      </c>
      <c r="L188" s="25">
        <v>995</v>
      </c>
      <c r="M188" s="44" t="s">
        <v>473</v>
      </c>
      <c r="N188" s="47"/>
      <c r="O188" s="117"/>
    </row>
    <row r="189" s="18" customFormat="1" ht="40.05" customHeight="1" spans="1:15">
      <c r="A189" s="387" t="s">
        <v>470</v>
      </c>
      <c r="B189" s="40" t="s">
        <v>389</v>
      </c>
      <c r="C189" s="41" t="s">
        <v>16</v>
      </c>
      <c r="D189" s="41" t="s">
        <v>89</v>
      </c>
      <c r="E189" s="42" t="s">
        <v>54</v>
      </c>
      <c r="F189" s="22" t="s">
        <v>535</v>
      </c>
      <c r="G189" s="88" t="s">
        <v>546</v>
      </c>
      <c r="H189" s="40" t="s">
        <v>537</v>
      </c>
      <c r="I189" s="43" t="s">
        <v>22</v>
      </c>
      <c r="J189" s="25">
        <v>5</v>
      </c>
      <c r="K189" s="25">
        <v>0</v>
      </c>
      <c r="L189" s="25">
        <v>1658</v>
      </c>
      <c r="M189" s="44" t="s">
        <v>473</v>
      </c>
      <c r="N189" s="47"/>
      <c r="O189" s="117"/>
    </row>
    <row r="190" s="18" customFormat="1" ht="40.05" customHeight="1" spans="1:15">
      <c r="A190" s="387" t="s">
        <v>470</v>
      </c>
      <c r="B190" s="40" t="s">
        <v>390</v>
      </c>
      <c r="C190" s="41" t="s">
        <v>16</v>
      </c>
      <c r="D190" s="41" t="s">
        <v>89</v>
      </c>
      <c r="E190" s="42" t="s">
        <v>54</v>
      </c>
      <c r="F190" s="22" t="s">
        <v>535</v>
      </c>
      <c r="G190" s="88" t="s">
        <v>546</v>
      </c>
      <c r="H190" s="40" t="s">
        <v>537</v>
      </c>
      <c r="I190" s="43" t="s">
        <v>22</v>
      </c>
      <c r="J190" s="25">
        <v>5</v>
      </c>
      <c r="K190" s="25">
        <v>0</v>
      </c>
      <c r="L190" s="25">
        <v>1658</v>
      </c>
      <c r="M190" s="44" t="s">
        <v>473</v>
      </c>
      <c r="N190" s="47"/>
      <c r="O190" s="117"/>
    </row>
    <row r="191" s="18" customFormat="1" ht="40.05" customHeight="1" spans="1:15">
      <c r="A191" s="387" t="s">
        <v>470</v>
      </c>
      <c r="B191" s="40" t="s">
        <v>394</v>
      </c>
      <c r="C191" s="41" t="s">
        <v>16</v>
      </c>
      <c r="D191" s="41" t="s">
        <v>89</v>
      </c>
      <c r="E191" s="42" t="s">
        <v>54</v>
      </c>
      <c r="F191" s="22" t="s">
        <v>535</v>
      </c>
      <c r="G191" s="88" t="s">
        <v>547</v>
      </c>
      <c r="H191" s="40" t="s">
        <v>548</v>
      </c>
      <c r="I191" s="43" t="s">
        <v>22</v>
      </c>
      <c r="J191" s="25">
        <v>3</v>
      </c>
      <c r="K191" s="25">
        <v>0</v>
      </c>
      <c r="L191" s="25">
        <v>35</v>
      </c>
      <c r="M191" s="44" t="s">
        <v>473</v>
      </c>
      <c r="N191" s="47"/>
      <c r="O191" s="117"/>
    </row>
    <row r="192" s="18" customFormat="1" ht="40.05" customHeight="1" spans="1:15">
      <c r="A192" s="387" t="s">
        <v>470</v>
      </c>
      <c r="B192" s="40" t="s">
        <v>396</v>
      </c>
      <c r="C192" s="41" t="s">
        <v>16</v>
      </c>
      <c r="D192" s="41" t="s">
        <v>89</v>
      </c>
      <c r="E192" s="42" t="s">
        <v>54</v>
      </c>
      <c r="F192" s="22" t="s">
        <v>535</v>
      </c>
      <c r="G192" s="88" t="s">
        <v>547</v>
      </c>
      <c r="H192" s="40" t="s">
        <v>548</v>
      </c>
      <c r="I192" s="43" t="s">
        <v>22</v>
      </c>
      <c r="J192" s="25">
        <v>1</v>
      </c>
      <c r="K192" s="25">
        <v>0</v>
      </c>
      <c r="L192" s="25">
        <v>11</v>
      </c>
      <c r="M192" s="44" t="s">
        <v>473</v>
      </c>
      <c r="N192" s="47"/>
      <c r="O192" s="117"/>
    </row>
    <row r="193" s="18" customFormat="1" ht="40.05" customHeight="1" spans="1:15">
      <c r="A193" s="387" t="s">
        <v>470</v>
      </c>
      <c r="B193" s="40" t="s">
        <v>399</v>
      </c>
      <c r="C193" s="41" t="s">
        <v>16</v>
      </c>
      <c r="D193" s="41" t="s">
        <v>89</v>
      </c>
      <c r="E193" s="42" t="s">
        <v>54</v>
      </c>
      <c r="F193" s="22" t="s">
        <v>535</v>
      </c>
      <c r="G193" s="88" t="s">
        <v>547</v>
      </c>
      <c r="H193" s="40" t="s">
        <v>548</v>
      </c>
      <c r="I193" s="43" t="s">
        <v>22</v>
      </c>
      <c r="J193" s="25">
        <v>3</v>
      </c>
      <c r="K193" s="25">
        <v>0</v>
      </c>
      <c r="L193" s="25">
        <v>35</v>
      </c>
      <c r="M193" s="44" t="s">
        <v>473</v>
      </c>
      <c r="N193" s="47"/>
      <c r="O193" s="117"/>
    </row>
    <row r="194" s="18" customFormat="1" ht="40.05" customHeight="1" spans="1:15">
      <c r="A194" s="387" t="s">
        <v>470</v>
      </c>
      <c r="B194" s="40" t="s">
        <v>400</v>
      </c>
      <c r="C194" s="41" t="s">
        <v>16</v>
      </c>
      <c r="D194" s="41" t="s">
        <v>89</v>
      </c>
      <c r="E194" s="42" t="s">
        <v>54</v>
      </c>
      <c r="F194" s="22" t="s">
        <v>535</v>
      </c>
      <c r="G194" s="88" t="s">
        <v>547</v>
      </c>
      <c r="H194" s="40" t="s">
        <v>548</v>
      </c>
      <c r="I194" s="43" t="s">
        <v>22</v>
      </c>
      <c r="J194" s="25">
        <v>1</v>
      </c>
      <c r="K194" s="25">
        <v>0</v>
      </c>
      <c r="L194" s="25">
        <v>11</v>
      </c>
      <c r="M194" s="44" t="s">
        <v>473</v>
      </c>
      <c r="N194" s="47"/>
      <c r="O194" s="117"/>
    </row>
    <row r="195" s="18" customFormat="1" ht="40.05" customHeight="1" spans="1:15">
      <c r="A195" s="387" t="s">
        <v>470</v>
      </c>
      <c r="B195" s="40" t="s">
        <v>402</v>
      </c>
      <c r="C195" s="41" t="s">
        <v>16</v>
      </c>
      <c r="D195" s="41" t="s">
        <v>89</v>
      </c>
      <c r="E195" s="42" t="s">
        <v>54</v>
      </c>
      <c r="F195" s="22" t="s">
        <v>535</v>
      </c>
      <c r="G195" s="88" t="s">
        <v>547</v>
      </c>
      <c r="H195" s="40" t="s">
        <v>548</v>
      </c>
      <c r="I195" s="43" t="s">
        <v>22</v>
      </c>
      <c r="J195" s="25">
        <v>4</v>
      </c>
      <c r="K195" s="25">
        <v>0</v>
      </c>
      <c r="L195" s="25">
        <v>47</v>
      </c>
      <c r="M195" s="44" t="s">
        <v>473</v>
      </c>
      <c r="N195" s="47"/>
      <c r="O195" s="117"/>
    </row>
    <row r="196" s="18" customFormat="1" ht="40.05" customHeight="1" spans="1:15">
      <c r="A196" s="387" t="s">
        <v>470</v>
      </c>
      <c r="B196" s="40" t="s">
        <v>403</v>
      </c>
      <c r="C196" s="41" t="s">
        <v>16</v>
      </c>
      <c r="D196" s="41" t="s">
        <v>89</v>
      </c>
      <c r="E196" s="42" t="s">
        <v>54</v>
      </c>
      <c r="F196" s="22" t="s">
        <v>535</v>
      </c>
      <c r="G196" s="88" t="s">
        <v>547</v>
      </c>
      <c r="H196" s="40" t="s">
        <v>548</v>
      </c>
      <c r="I196" s="43" t="s">
        <v>22</v>
      </c>
      <c r="J196" s="25">
        <v>4</v>
      </c>
      <c r="K196" s="25">
        <v>0</v>
      </c>
      <c r="L196" s="25">
        <v>47</v>
      </c>
      <c r="M196" s="44" t="s">
        <v>473</v>
      </c>
      <c r="N196" s="47"/>
      <c r="O196" s="117"/>
    </row>
    <row r="197" s="18" customFormat="1" ht="40.05" customHeight="1" spans="1:15">
      <c r="A197" s="387" t="s">
        <v>470</v>
      </c>
      <c r="B197" s="40" t="s">
        <v>406</v>
      </c>
      <c r="C197" s="41" t="s">
        <v>16</v>
      </c>
      <c r="D197" s="41" t="s">
        <v>89</v>
      </c>
      <c r="E197" s="42" t="s">
        <v>54</v>
      </c>
      <c r="F197" s="22" t="s">
        <v>535</v>
      </c>
      <c r="G197" s="88" t="s">
        <v>547</v>
      </c>
      <c r="H197" s="40" t="s">
        <v>548</v>
      </c>
      <c r="I197" s="43" t="s">
        <v>22</v>
      </c>
      <c r="J197" s="25">
        <v>4</v>
      </c>
      <c r="K197" s="25">
        <v>0</v>
      </c>
      <c r="L197" s="25">
        <v>47</v>
      </c>
      <c r="M197" s="44" t="s">
        <v>473</v>
      </c>
      <c r="N197" s="47"/>
      <c r="O197" s="117"/>
    </row>
    <row r="198" s="18" customFormat="1" ht="40.05" customHeight="1" spans="1:15">
      <c r="A198" s="387" t="s">
        <v>470</v>
      </c>
      <c r="B198" s="40" t="s">
        <v>409</v>
      </c>
      <c r="C198" s="41" t="s">
        <v>16</v>
      </c>
      <c r="D198" s="41" t="s">
        <v>89</v>
      </c>
      <c r="E198" s="42" t="s">
        <v>54</v>
      </c>
      <c r="F198" s="22" t="s">
        <v>535</v>
      </c>
      <c r="G198" s="88" t="s">
        <v>547</v>
      </c>
      <c r="H198" s="40" t="s">
        <v>548</v>
      </c>
      <c r="I198" s="43" t="s">
        <v>22</v>
      </c>
      <c r="J198" s="25">
        <v>1</v>
      </c>
      <c r="K198" s="25">
        <v>0</v>
      </c>
      <c r="L198" s="25">
        <v>11</v>
      </c>
      <c r="M198" s="44" t="s">
        <v>473</v>
      </c>
      <c r="N198" s="47"/>
      <c r="O198" s="117"/>
    </row>
    <row r="199" s="18" customFormat="1" ht="40.05" customHeight="1" spans="1:15">
      <c r="A199" s="387" t="s">
        <v>470</v>
      </c>
      <c r="B199" s="40" t="s">
        <v>410</v>
      </c>
      <c r="C199" s="41" t="s">
        <v>16</v>
      </c>
      <c r="D199" s="41" t="s">
        <v>89</v>
      </c>
      <c r="E199" s="42" t="s">
        <v>54</v>
      </c>
      <c r="F199" s="22" t="s">
        <v>535</v>
      </c>
      <c r="G199" s="88" t="s">
        <v>547</v>
      </c>
      <c r="H199" s="40" t="s">
        <v>548</v>
      </c>
      <c r="I199" s="43" t="s">
        <v>22</v>
      </c>
      <c r="J199" s="25">
        <v>4</v>
      </c>
      <c r="K199" s="25">
        <v>0</v>
      </c>
      <c r="L199" s="25">
        <v>47</v>
      </c>
      <c r="M199" s="44" t="s">
        <v>473</v>
      </c>
      <c r="N199" s="47"/>
      <c r="O199" s="117"/>
    </row>
    <row r="200" s="18" customFormat="1" ht="40.05" customHeight="1" spans="1:15">
      <c r="A200" s="387" t="s">
        <v>470</v>
      </c>
      <c r="B200" s="40" t="s">
        <v>413</v>
      </c>
      <c r="C200" s="41" t="s">
        <v>16</v>
      </c>
      <c r="D200" s="41" t="s">
        <v>89</v>
      </c>
      <c r="E200" s="42" t="s">
        <v>54</v>
      </c>
      <c r="F200" s="22" t="s">
        <v>535</v>
      </c>
      <c r="G200" s="88" t="s">
        <v>547</v>
      </c>
      <c r="H200" s="40" t="s">
        <v>548</v>
      </c>
      <c r="I200" s="43" t="s">
        <v>22</v>
      </c>
      <c r="J200" s="25">
        <v>4</v>
      </c>
      <c r="K200" s="25">
        <v>0</v>
      </c>
      <c r="L200" s="25">
        <v>47</v>
      </c>
      <c r="M200" s="44" t="s">
        <v>473</v>
      </c>
      <c r="N200" s="47"/>
      <c r="O200" s="117"/>
    </row>
    <row r="201" s="18" customFormat="1" ht="40.05" customHeight="1" spans="1:15">
      <c r="A201" s="387" t="s">
        <v>470</v>
      </c>
      <c r="B201" s="40" t="s">
        <v>418</v>
      </c>
      <c r="C201" s="41" t="s">
        <v>16</v>
      </c>
      <c r="D201" s="41" t="s">
        <v>89</v>
      </c>
      <c r="E201" s="42" t="s">
        <v>54</v>
      </c>
      <c r="F201" s="22" t="s">
        <v>535</v>
      </c>
      <c r="G201" s="88" t="s">
        <v>547</v>
      </c>
      <c r="H201" s="40" t="s">
        <v>548</v>
      </c>
      <c r="I201" s="43" t="s">
        <v>22</v>
      </c>
      <c r="J201" s="25">
        <v>1</v>
      </c>
      <c r="K201" s="25">
        <v>0</v>
      </c>
      <c r="L201" s="25">
        <v>11</v>
      </c>
      <c r="M201" s="44" t="s">
        <v>473</v>
      </c>
      <c r="N201" s="47"/>
      <c r="O201" s="117"/>
    </row>
    <row r="202" s="18" customFormat="1" ht="40.05" customHeight="1" spans="1:15">
      <c r="A202" s="387" t="s">
        <v>470</v>
      </c>
      <c r="B202" s="40" t="s">
        <v>420</v>
      </c>
      <c r="C202" s="41" t="s">
        <v>16</v>
      </c>
      <c r="D202" s="41" t="s">
        <v>89</v>
      </c>
      <c r="E202" s="42" t="s">
        <v>54</v>
      </c>
      <c r="F202" s="22" t="s">
        <v>535</v>
      </c>
      <c r="G202" s="88" t="s">
        <v>547</v>
      </c>
      <c r="H202" s="40" t="s">
        <v>548</v>
      </c>
      <c r="I202" s="43" t="s">
        <v>22</v>
      </c>
      <c r="J202" s="25">
        <v>4</v>
      </c>
      <c r="K202" s="25">
        <v>0</v>
      </c>
      <c r="L202" s="25">
        <v>47</v>
      </c>
      <c r="M202" s="44" t="s">
        <v>473</v>
      </c>
      <c r="N202" s="47"/>
      <c r="O202" s="117"/>
    </row>
    <row r="203" s="18" customFormat="1" ht="40.05" customHeight="1" spans="1:15">
      <c r="A203" s="387" t="s">
        <v>470</v>
      </c>
      <c r="B203" s="40" t="s">
        <v>422</v>
      </c>
      <c r="C203" s="41" t="s">
        <v>16</v>
      </c>
      <c r="D203" s="41" t="s">
        <v>89</v>
      </c>
      <c r="E203" s="42" t="s">
        <v>54</v>
      </c>
      <c r="F203" s="22" t="s">
        <v>535</v>
      </c>
      <c r="G203" s="88" t="s">
        <v>547</v>
      </c>
      <c r="H203" s="40" t="s">
        <v>548</v>
      </c>
      <c r="I203" s="43" t="s">
        <v>22</v>
      </c>
      <c r="J203" s="25">
        <v>4</v>
      </c>
      <c r="K203" s="25">
        <v>0</v>
      </c>
      <c r="L203" s="25">
        <v>47</v>
      </c>
      <c r="M203" s="44" t="s">
        <v>473</v>
      </c>
      <c r="N203" s="47"/>
      <c r="O203" s="117"/>
    </row>
    <row r="204" s="18" customFormat="1" ht="40.05" customHeight="1" spans="1:15">
      <c r="A204" s="387" t="s">
        <v>470</v>
      </c>
      <c r="B204" s="40" t="s">
        <v>424</v>
      </c>
      <c r="C204" s="41" t="s">
        <v>16</v>
      </c>
      <c r="D204" s="41" t="s">
        <v>89</v>
      </c>
      <c r="E204" s="42" t="s">
        <v>54</v>
      </c>
      <c r="F204" s="22" t="s">
        <v>535</v>
      </c>
      <c r="G204" s="88" t="s">
        <v>547</v>
      </c>
      <c r="H204" s="40" t="s">
        <v>548</v>
      </c>
      <c r="I204" s="43" t="s">
        <v>22</v>
      </c>
      <c r="J204" s="25">
        <v>1</v>
      </c>
      <c r="K204" s="25">
        <v>0</v>
      </c>
      <c r="L204" s="25">
        <v>11</v>
      </c>
      <c r="M204" s="44" t="s">
        <v>473</v>
      </c>
      <c r="N204" s="47"/>
      <c r="O204" s="117"/>
    </row>
    <row r="205" s="18" customFormat="1" ht="40.05" customHeight="1" spans="1:15">
      <c r="A205" s="387" t="s">
        <v>470</v>
      </c>
      <c r="B205" s="40" t="s">
        <v>425</v>
      </c>
      <c r="C205" s="41" t="s">
        <v>16</v>
      </c>
      <c r="D205" s="41" t="s">
        <v>89</v>
      </c>
      <c r="E205" s="42" t="s">
        <v>54</v>
      </c>
      <c r="F205" s="22" t="s">
        <v>535</v>
      </c>
      <c r="G205" s="88" t="s">
        <v>547</v>
      </c>
      <c r="H205" s="40" t="s">
        <v>548</v>
      </c>
      <c r="I205" s="43" t="s">
        <v>22</v>
      </c>
      <c r="J205" s="25">
        <v>4</v>
      </c>
      <c r="K205" s="25">
        <v>0</v>
      </c>
      <c r="L205" s="25">
        <v>46</v>
      </c>
      <c r="M205" s="44" t="s">
        <v>473</v>
      </c>
      <c r="N205" s="47"/>
      <c r="O205" s="117"/>
    </row>
    <row r="206" s="18" customFormat="1" ht="40.05" customHeight="1" spans="1:15">
      <c r="A206" s="387" t="s">
        <v>470</v>
      </c>
      <c r="B206" s="40" t="s">
        <v>426</v>
      </c>
      <c r="C206" s="41" t="s">
        <v>16</v>
      </c>
      <c r="D206" s="41" t="s">
        <v>89</v>
      </c>
      <c r="E206" s="42" t="s">
        <v>54</v>
      </c>
      <c r="F206" s="22" t="s">
        <v>535</v>
      </c>
      <c r="G206" s="88" t="s">
        <v>547</v>
      </c>
      <c r="H206" s="40" t="s">
        <v>548</v>
      </c>
      <c r="I206" s="43" t="s">
        <v>22</v>
      </c>
      <c r="J206" s="25">
        <v>2</v>
      </c>
      <c r="K206" s="25">
        <v>0</v>
      </c>
      <c r="L206" s="25">
        <v>23</v>
      </c>
      <c r="M206" s="44" t="s">
        <v>473</v>
      </c>
      <c r="N206" s="47"/>
      <c r="O206" s="117"/>
    </row>
    <row r="207" s="18" customFormat="1" ht="40.05" customHeight="1" spans="1:15">
      <c r="A207" s="387" t="s">
        <v>470</v>
      </c>
      <c r="B207" s="40" t="s">
        <v>427</v>
      </c>
      <c r="C207" s="41" t="s">
        <v>16</v>
      </c>
      <c r="D207" s="41" t="s">
        <v>89</v>
      </c>
      <c r="E207" s="42" t="s">
        <v>54</v>
      </c>
      <c r="F207" s="22" t="s">
        <v>535</v>
      </c>
      <c r="G207" s="88" t="s">
        <v>547</v>
      </c>
      <c r="H207" s="40" t="s">
        <v>548</v>
      </c>
      <c r="I207" s="43" t="s">
        <v>22</v>
      </c>
      <c r="J207" s="25">
        <v>3</v>
      </c>
      <c r="K207" s="25">
        <v>0</v>
      </c>
      <c r="L207" s="25">
        <v>34</v>
      </c>
      <c r="M207" s="44" t="s">
        <v>473</v>
      </c>
      <c r="N207" s="47"/>
      <c r="O207" s="117"/>
    </row>
    <row r="208" s="18" customFormat="1" ht="40.05" customHeight="1" spans="1:15">
      <c r="A208" s="387" t="s">
        <v>470</v>
      </c>
      <c r="B208" s="40" t="s">
        <v>429</v>
      </c>
      <c r="C208" s="41" t="s">
        <v>16</v>
      </c>
      <c r="D208" s="41" t="s">
        <v>89</v>
      </c>
      <c r="E208" s="42" t="s">
        <v>54</v>
      </c>
      <c r="F208" s="22" t="s">
        <v>535</v>
      </c>
      <c r="G208" s="88" t="s">
        <v>547</v>
      </c>
      <c r="H208" s="40" t="s">
        <v>548</v>
      </c>
      <c r="I208" s="43" t="s">
        <v>22</v>
      </c>
      <c r="J208" s="25">
        <v>4</v>
      </c>
      <c r="K208" s="25">
        <v>0</v>
      </c>
      <c r="L208" s="25">
        <v>46</v>
      </c>
      <c r="M208" s="44" t="s">
        <v>473</v>
      </c>
      <c r="N208" s="47"/>
      <c r="O208" s="22"/>
    </row>
    <row r="209" s="18" customFormat="1" ht="40.05" customHeight="1" spans="1:15">
      <c r="A209" s="387" t="s">
        <v>470</v>
      </c>
      <c r="B209" s="40" t="s">
        <v>431</v>
      </c>
      <c r="C209" s="41" t="s">
        <v>16</v>
      </c>
      <c r="D209" s="41" t="s">
        <v>89</v>
      </c>
      <c r="E209" s="42" t="s">
        <v>54</v>
      </c>
      <c r="F209" s="22" t="s">
        <v>535</v>
      </c>
      <c r="G209" s="88" t="s">
        <v>547</v>
      </c>
      <c r="H209" s="40" t="s">
        <v>548</v>
      </c>
      <c r="I209" s="43" t="s">
        <v>22</v>
      </c>
      <c r="J209" s="25">
        <v>4</v>
      </c>
      <c r="K209" s="25">
        <v>0</v>
      </c>
      <c r="L209" s="25">
        <v>47</v>
      </c>
      <c r="M209" s="44" t="s">
        <v>473</v>
      </c>
      <c r="N209" s="47"/>
      <c r="O209" s="22"/>
    </row>
    <row r="210" s="18" customFormat="1" ht="40.05" customHeight="1" spans="1:15">
      <c r="A210" s="387" t="s">
        <v>470</v>
      </c>
      <c r="B210" s="40" t="s">
        <v>433</v>
      </c>
      <c r="C210" s="41" t="s">
        <v>16</v>
      </c>
      <c r="D210" s="41" t="s">
        <v>89</v>
      </c>
      <c r="E210" s="42" t="s">
        <v>54</v>
      </c>
      <c r="F210" s="22" t="s">
        <v>535</v>
      </c>
      <c r="G210" s="88" t="s">
        <v>547</v>
      </c>
      <c r="H210" s="40" t="s">
        <v>548</v>
      </c>
      <c r="I210" s="43" t="s">
        <v>22</v>
      </c>
      <c r="J210" s="25">
        <v>1</v>
      </c>
      <c r="K210" s="25">
        <v>0</v>
      </c>
      <c r="L210" s="25">
        <v>11</v>
      </c>
      <c r="M210" s="44" t="s">
        <v>473</v>
      </c>
      <c r="N210" s="47"/>
      <c r="O210" s="22"/>
    </row>
    <row r="211" s="18" customFormat="1" ht="40.05" customHeight="1" spans="1:15">
      <c r="A211" s="387" t="s">
        <v>470</v>
      </c>
      <c r="B211" s="40" t="s">
        <v>434</v>
      </c>
      <c r="C211" s="41" t="s">
        <v>16</v>
      </c>
      <c r="D211" s="41" t="s">
        <v>89</v>
      </c>
      <c r="E211" s="42" t="s">
        <v>54</v>
      </c>
      <c r="F211" s="22" t="s">
        <v>535</v>
      </c>
      <c r="G211" s="88" t="s">
        <v>547</v>
      </c>
      <c r="H211" s="40" t="s">
        <v>548</v>
      </c>
      <c r="I211" s="43" t="s">
        <v>22</v>
      </c>
      <c r="J211" s="25">
        <v>4</v>
      </c>
      <c r="K211" s="25">
        <v>0</v>
      </c>
      <c r="L211" s="25">
        <v>47</v>
      </c>
      <c r="M211" s="44" t="s">
        <v>473</v>
      </c>
      <c r="N211" s="47"/>
      <c r="O211" s="22"/>
    </row>
    <row r="212" s="18" customFormat="1" ht="40.05" customHeight="1" spans="1:15">
      <c r="A212" s="387" t="s">
        <v>470</v>
      </c>
      <c r="B212" s="40" t="s">
        <v>435</v>
      </c>
      <c r="C212" s="41" t="s">
        <v>16</v>
      </c>
      <c r="D212" s="41" t="s">
        <v>89</v>
      </c>
      <c r="E212" s="42" t="s">
        <v>54</v>
      </c>
      <c r="F212" s="22" t="s">
        <v>535</v>
      </c>
      <c r="G212" s="88" t="s">
        <v>547</v>
      </c>
      <c r="H212" s="40" t="s">
        <v>548</v>
      </c>
      <c r="I212" s="43" t="s">
        <v>22</v>
      </c>
      <c r="J212" s="25">
        <v>3</v>
      </c>
      <c r="K212" s="25">
        <v>0</v>
      </c>
      <c r="L212" s="25">
        <v>35</v>
      </c>
      <c r="M212" s="44" t="s">
        <v>473</v>
      </c>
      <c r="N212" s="47"/>
      <c r="O212" s="22"/>
    </row>
    <row r="213" s="18" customFormat="1" ht="40.05" customHeight="1" spans="1:15">
      <c r="A213" s="387" t="s">
        <v>470</v>
      </c>
      <c r="B213" s="40" t="s">
        <v>436</v>
      </c>
      <c r="C213" s="41" t="s">
        <v>16</v>
      </c>
      <c r="D213" s="41" t="s">
        <v>89</v>
      </c>
      <c r="E213" s="42" t="s">
        <v>54</v>
      </c>
      <c r="F213" s="22" t="s">
        <v>535</v>
      </c>
      <c r="G213" s="88" t="s">
        <v>547</v>
      </c>
      <c r="H213" s="40" t="s">
        <v>548</v>
      </c>
      <c r="I213" s="43" t="s">
        <v>22</v>
      </c>
      <c r="J213" s="25">
        <v>1</v>
      </c>
      <c r="K213" s="25">
        <v>0</v>
      </c>
      <c r="L213" s="25">
        <v>11</v>
      </c>
      <c r="M213" s="44" t="s">
        <v>473</v>
      </c>
      <c r="N213" s="47"/>
      <c r="O213" s="22"/>
    </row>
    <row r="214" s="18" customFormat="1" ht="40.05" customHeight="1" spans="1:15">
      <c r="A214" s="387" t="s">
        <v>470</v>
      </c>
      <c r="B214" s="40" t="s">
        <v>438</v>
      </c>
      <c r="C214" s="41" t="s">
        <v>16</v>
      </c>
      <c r="D214" s="41" t="s">
        <v>89</v>
      </c>
      <c r="E214" s="42" t="s">
        <v>54</v>
      </c>
      <c r="F214" s="22" t="s">
        <v>535</v>
      </c>
      <c r="G214" s="88" t="s">
        <v>547</v>
      </c>
      <c r="H214" s="40" t="s">
        <v>548</v>
      </c>
      <c r="I214" s="43" t="s">
        <v>22</v>
      </c>
      <c r="J214" s="25">
        <v>4</v>
      </c>
      <c r="K214" s="25">
        <v>0</v>
      </c>
      <c r="L214" s="25">
        <v>46</v>
      </c>
      <c r="M214" s="44" t="s">
        <v>473</v>
      </c>
      <c r="N214" s="47"/>
      <c r="O214" s="22"/>
    </row>
    <row r="215" s="18" customFormat="1" ht="40.05" customHeight="1" spans="1:15">
      <c r="A215" s="387" t="s">
        <v>470</v>
      </c>
      <c r="B215" s="40" t="s">
        <v>440</v>
      </c>
      <c r="C215" s="41" t="s">
        <v>16</v>
      </c>
      <c r="D215" s="41" t="s">
        <v>89</v>
      </c>
      <c r="E215" s="42" t="s">
        <v>54</v>
      </c>
      <c r="F215" s="22" t="s">
        <v>535</v>
      </c>
      <c r="G215" s="88" t="s">
        <v>547</v>
      </c>
      <c r="H215" s="40" t="s">
        <v>548</v>
      </c>
      <c r="I215" s="43" t="s">
        <v>22</v>
      </c>
      <c r="J215" s="25">
        <v>10</v>
      </c>
      <c r="K215" s="25">
        <v>0</v>
      </c>
      <c r="L215" s="25">
        <v>117</v>
      </c>
      <c r="M215" s="44" t="s">
        <v>473</v>
      </c>
      <c r="N215" s="47"/>
      <c r="O215" s="22"/>
    </row>
    <row r="216" s="18" customFormat="1" ht="40.05" customHeight="1" spans="1:15">
      <c r="A216" s="387" t="s">
        <v>470</v>
      </c>
      <c r="B216" s="40" t="s">
        <v>441</v>
      </c>
      <c r="C216" s="41" t="s">
        <v>16</v>
      </c>
      <c r="D216" s="41" t="s">
        <v>89</v>
      </c>
      <c r="E216" s="42" t="s">
        <v>54</v>
      </c>
      <c r="F216" s="22" t="s">
        <v>535</v>
      </c>
      <c r="G216" s="88" t="s">
        <v>547</v>
      </c>
      <c r="H216" s="40" t="s">
        <v>548</v>
      </c>
      <c r="I216" s="43" t="s">
        <v>22</v>
      </c>
      <c r="J216" s="25">
        <v>8</v>
      </c>
      <c r="K216" s="25">
        <v>0</v>
      </c>
      <c r="L216" s="25">
        <v>94</v>
      </c>
      <c r="M216" s="44" t="s">
        <v>473</v>
      </c>
      <c r="N216" s="47"/>
      <c r="O216" s="22"/>
    </row>
    <row r="217" s="18" customFormat="1" ht="40.05" customHeight="1" spans="1:15">
      <c r="A217" s="387" t="s">
        <v>470</v>
      </c>
      <c r="B217" s="40" t="s">
        <v>442</v>
      </c>
      <c r="C217" s="41" t="s">
        <v>16</v>
      </c>
      <c r="D217" s="41" t="s">
        <v>89</v>
      </c>
      <c r="E217" s="42" t="s">
        <v>54</v>
      </c>
      <c r="F217" s="22" t="s">
        <v>535</v>
      </c>
      <c r="G217" s="88" t="s">
        <v>549</v>
      </c>
      <c r="H217" s="40" t="s">
        <v>548</v>
      </c>
      <c r="I217" s="43" t="s">
        <v>22</v>
      </c>
      <c r="J217" s="25">
        <v>2</v>
      </c>
      <c r="K217" s="25">
        <v>0</v>
      </c>
      <c r="L217" s="25">
        <v>23</v>
      </c>
      <c r="M217" s="44" t="s">
        <v>473</v>
      </c>
      <c r="N217" s="47"/>
      <c r="O217" s="22"/>
    </row>
    <row r="218" s="18" customFormat="1" ht="40.05" customHeight="1" spans="1:15">
      <c r="A218" s="387" t="s">
        <v>470</v>
      </c>
      <c r="B218" s="40" t="s">
        <v>444</v>
      </c>
      <c r="C218" s="41" t="s">
        <v>16</v>
      </c>
      <c r="D218" s="41" t="s">
        <v>89</v>
      </c>
      <c r="E218" s="42" t="s">
        <v>54</v>
      </c>
      <c r="F218" s="22" t="s">
        <v>535</v>
      </c>
      <c r="G218" s="88" t="s">
        <v>547</v>
      </c>
      <c r="H218" s="40" t="s">
        <v>548</v>
      </c>
      <c r="I218" s="43" t="s">
        <v>22</v>
      </c>
      <c r="J218" s="25">
        <v>1</v>
      </c>
      <c r="K218" s="25">
        <v>0</v>
      </c>
      <c r="L218" s="25">
        <v>11</v>
      </c>
      <c r="M218" s="44" t="s">
        <v>473</v>
      </c>
      <c r="N218" s="47"/>
      <c r="O218" s="22"/>
    </row>
    <row r="219" s="18" customFormat="1" ht="40.05" customHeight="1" spans="1:15">
      <c r="A219" s="387" t="s">
        <v>470</v>
      </c>
      <c r="B219" s="40" t="s">
        <v>446</v>
      </c>
      <c r="C219" s="41" t="s">
        <v>16</v>
      </c>
      <c r="D219" s="41" t="s">
        <v>89</v>
      </c>
      <c r="E219" s="42" t="s">
        <v>54</v>
      </c>
      <c r="F219" s="22" t="s">
        <v>535</v>
      </c>
      <c r="G219" s="88" t="s">
        <v>547</v>
      </c>
      <c r="H219" s="40" t="s">
        <v>548</v>
      </c>
      <c r="I219" s="43" t="s">
        <v>22</v>
      </c>
      <c r="J219" s="25">
        <v>3</v>
      </c>
      <c r="K219" s="25">
        <v>0</v>
      </c>
      <c r="L219" s="25">
        <v>34</v>
      </c>
      <c r="M219" s="44" t="s">
        <v>473</v>
      </c>
      <c r="N219" s="47"/>
      <c r="O219" s="22"/>
    </row>
    <row r="220" s="18" customFormat="1" ht="40.05" customHeight="1" spans="1:15">
      <c r="A220" s="387" t="s">
        <v>470</v>
      </c>
      <c r="B220" s="40" t="s">
        <v>448</v>
      </c>
      <c r="C220" s="41" t="s">
        <v>16</v>
      </c>
      <c r="D220" s="41" t="s">
        <v>89</v>
      </c>
      <c r="E220" s="42" t="s">
        <v>54</v>
      </c>
      <c r="F220" s="22" t="s">
        <v>535</v>
      </c>
      <c r="G220" s="88" t="s">
        <v>547</v>
      </c>
      <c r="H220" s="40" t="s">
        <v>548</v>
      </c>
      <c r="I220" s="43" t="s">
        <v>22</v>
      </c>
      <c r="J220" s="25">
        <v>1</v>
      </c>
      <c r="K220" s="25">
        <v>0</v>
      </c>
      <c r="L220" s="25">
        <v>12</v>
      </c>
      <c r="M220" s="44" t="s">
        <v>473</v>
      </c>
      <c r="N220" s="47"/>
      <c r="O220" s="22"/>
    </row>
    <row r="221" s="18" customFormat="1" ht="40.05" customHeight="1" spans="1:15">
      <c r="A221" s="387" t="s">
        <v>470</v>
      </c>
      <c r="B221" s="40" t="s">
        <v>454</v>
      </c>
      <c r="C221" s="41" t="s">
        <v>16</v>
      </c>
      <c r="D221" s="41" t="s">
        <v>89</v>
      </c>
      <c r="E221" s="42" t="s">
        <v>54</v>
      </c>
      <c r="F221" s="22" t="s">
        <v>535</v>
      </c>
      <c r="G221" s="88" t="s">
        <v>547</v>
      </c>
      <c r="H221" s="40" t="s">
        <v>548</v>
      </c>
      <c r="I221" s="43" t="s">
        <v>22</v>
      </c>
      <c r="J221" s="25">
        <v>2</v>
      </c>
      <c r="K221" s="25">
        <v>0</v>
      </c>
      <c r="L221" s="25">
        <v>23</v>
      </c>
      <c r="M221" s="44" t="s">
        <v>473</v>
      </c>
      <c r="N221" s="47"/>
      <c r="O221" s="22"/>
    </row>
    <row r="222" s="18" customFormat="1" ht="40.05" customHeight="1" spans="1:15">
      <c r="A222" s="387" t="s">
        <v>470</v>
      </c>
      <c r="B222" s="40" t="s">
        <v>456</v>
      </c>
      <c r="C222" s="41" t="s">
        <v>16</v>
      </c>
      <c r="D222" s="41" t="s">
        <v>89</v>
      </c>
      <c r="E222" s="42" t="s">
        <v>54</v>
      </c>
      <c r="F222" s="22" t="s">
        <v>535</v>
      </c>
      <c r="G222" s="88" t="s">
        <v>547</v>
      </c>
      <c r="H222" s="40" t="s">
        <v>548</v>
      </c>
      <c r="I222" s="43" t="s">
        <v>22</v>
      </c>
      <c r="J222" s="25">
        <v>4</v>
      </c>
      <c r="K222" s="25">
        <v>0</v>
      </c>
      <c r="L222" s="25">
        <v>46</v>
      </c>
      <c r="M222" s="44" t="s">
        <v>473</v>
      </c>
      <c r="N222" s="47"/>
      <c r="O222" s="22"/>
    </row>
    <row r="223" s="18" customFormat="1" ht="40.05" customHeight="1" spans="1:15">
      <c r="A223" s="387" t="s">
        <v>470</v>
      </c>
      <c r="B223" s="40" t="s">
        <v>458</v>
      </c>
      <c r="C223" s="41" t="s">
        <v>16</v>
      </c>
      <c r="D223" s="41" t="s">
        <v>89</v>
      </c>
      <c r="E223" s="42" t="s">
        <v>54</v>
      </c>
      <c r="F223" s="22" t="s">
        <v>535</v>
      </c>
      <c r="G223" s="88" t="s">
        <v>547</v>
      </c>
      <c r="H223" s="40" t="s">
        <v>548</v>
      </c>
      <c r="I223" s="43" t="s">
        <v>22</v>
      </c>
      <c r="J223" s="25">
        <v>4</v>
      </c>
      <c r="K223" s="25">
        <v>0</v>
      </c>
      <c r="L223" s="25">
        <v>47</v>
      </c>
      <c r="M223" s="44" t="s">
        <v>473</v>
      </c>
      <c r="N223" s="47"/>
      <c r="O223" s="22"/>
    </row>
    <row r="224" s="18" customFormat="1" ht="40.05" customHeight="1" spans="1:15">
      <c r="A224" s="387" t="s">
        <v>470</v>
      </c>
      <c r="B224" s="40" t="s">
        <v>462</v>
      </c>
      <c r="C224" s="41" t="s">
        <v>16</v>
      </c>
      <c r="D224" s="41" t="s">
        <v>89</v>
      </c>
      <c r="E224" s="42" t="s">
        <v>54</v>
      </c>
      <c r="F224" s="22" t="s">
        <v>535</v>
      </c>
      <c r="G224" s="88" t="s">
        <v>549</v>
      </c>
      <c r="H224" s="40" t="s">
        <v>548</v>
      </c>
      <c r="I224" s="43" t="s">
        <v>22</v>
      </c>
      <c r="J224" s="25">
        <v>1</v>
      </c>
      <c r="K224" s="25">
        <v>0</v>
      </c>
      <c r="L224" s="25">
        <v>12</v>
      </c>
      <c r="M224" s="44" t="s">
        <v>473</v>
      </c>
      <c r="N224" s="47"/>
      <c r="O224" s="22"/>
    </row>
    <row r="225" s="18" customFormat="1" ht="40.05" customHeight="1" spans="1:15">
      <c r="A225" s="387" t="s">
        <v>470</v>
      </c>
      <c r="B225" s="40" t="s">
        <v>550</v>
      </c>
      <c r="C225" s="41" t="s">
        <v>16</v>
      </c>
      <c r="D225" s="41" t="s">
        <v>89</v>
      </c>
      <c r="E225" s="42" t="s">
        <v>54</v>
      </c>
      <c r="F225" s="22" t="s">
        <v>535</v>
      </c>
      <c r="G225" s="88" t="s">
        <v>547</v>
      </c>
      <c r="H225" s="40" t="s">
        <v>548</v>
      </c>
      <c r="I225" s="43" t="s">
        <v>22</v>
      </c>
      <c r="J225" s="25">
        <v>1</v>
      </c>
      <c r="K225" s="25">
        <v>0</v>
      </c>
      <c r="L225" s="25">
        <v>12</v>
      </c>
      <c r="M225" s="44" t="s">
        <v>473</v>
      </c>
      <c r="N225" s="47"/>
      <c r="O225" s="22"/>
    </row>
    <row r="226" s="18" customFormat="1" ht="40.05" customHeight="1" spans="1:15">
      <c r="A226" s="387" t="s">
        <v>470</v>
      </c>
      <c r="B226" s="40" t="s">
        <v>551</v>
      </c>
      <c r="C226" s="41" t="s">
        <v>16</v>
      </c>
      <c r="D226" s="41" t="s">
        <v>89</v>
      </c>
      <c r="E226" s="42" t="s">
        <v>54</v>
      </c>
      <c r="F226" s="22" t="s">
        <v>535</v>
      </c>
      <c r="G226" s="88" t="s">
        <v>547</v>
      </c>
      <c r="H226" s="40" t="s">
        <v>548</v>
      </c>
      <c r="I226" s="43" t="s">
        <v>22</v>
      </c>
      <c r="J226" s="25">
        <v>5</v>
      </c>
      <c r="K226" s="25">
        <v>0</v>
      </c>
      <c r="L226" s="25">
        <v>57</v>
      </c>
      <c r="M226" s="44" t="s">
        <v>473</v>
      </c>
      <c r="N226" s="47"/>
      <c r="O226" s="22"/>
    </row>
    <row r="227" s="18" customFormat="1" ht="40.05" customHeight="1" spans="1:15">
      <c r="A227" s="387" t="s">
        <v>470</v>
      </c>
      <c r="B227" s="40" t="s">
        <v>552</v>
      </c>
      <c r="C227" s="41" t="s">
        <v>16</v>
      </c>
      <c r="D227" s="41" t="s">
        <v>89</v>
      </c>
      <c r="E227" s="42" t="s">
        <v>54</v>
      </c>
      <c r="F227" s="22" t="s">
        <v>535</v>
      </c>
      <c r="G227" s="88" t="s">
        <v>547</v>
      </c>
      <c r="H227" s="40" t="s">
        <v>548</v>
      </c>
      <c r="I227" s="43" t="s">
        <v>22</v>
      </c>
      <c r="J227" s="25">
        <v>1</v>
      </c>
      <c r="K227" s="25">
        <v>0</v>
      </c>
      <c r="L227" s="25">
        <v>12</v>
      </c>
      <c r="M227" s="44" t="s">
        <v>473</v>
      </c>
      <c r="N227" s="47"/>
      <c r="O227" s="22"/>
    </row>
    <row r="228" s="18" customFormat="1" ht="40.05" customHeight="1" spans="1:15">
      <c r="A228" s="387" t="s">
        <v>470</v>
      </c>
      <c r="B228" s="40" t="s">
        <v>553</v>
      </c>
      <c r="C228" s="41" t="s">
        <v>16</v>
      </c>
      <c r="D228" s="41" t="s">
        <v>89</v>
      </c>
      <c r="E228" s="42" t="s">
        <v>54</v>
      </c>
      <c r="F228" s="22" t="s">
        <v>535</v>
      </c>
      <c r="G228" s="88" t="s">
        <v>554</v>
      </c>
      <c r="H228" s="23" t="s">
        <v>537</v>
      </c>
      <c r="I228" s="43" t="s">
        <v>22</v>
      </c>
      <c r="J228" s="25">
        <v>2</v>
      </c>
      <c r="K228" s="25">
        <v>0</v>
      </c>
      <c r="L228" s="25">
        <v>43</v>
      </c>
      <c r="M228" s="44" t="s">
        <v>473</v>
      </c>
      <c r="N228" s="47"/>
      <c r="O228" s="22"/>
    </row>
    <row r="229" s="18" customFormat="1" ht="40.05" customHeight="1" spans="1:15">
      <c r="A229" s="387" t="s">
        <v>470</v>
      </c>
      <c r="B229" s="40" t="s">
        <v>555</v>
      </c>
      <c r="C229" s="41" t="s">
        <v>16</v>
      </c>
      <c r="D229" s="41" t="s">
        <v>89</v>
      </c>
      <c r="E229" s="42" t="s">
        <v>54</v>
      </c>
      <c r="F229" s="22" t="s">
        <v>535</v>
      </c>
      <c r="G229" s="88" t="s">
        <v>554</v>
      </c>
      <c r="H229" s="23" t="s">
        <v>537</v>
      </c>
      <c r="I229" s="43" t="s">
        <v>22</v>
      </c>
      <c r="J229" s="25">
        <v>1</v>
      </c>
      <c r="K229" s="25">
        <v>0</v>
      </c>
      <c r="L229" s="25">
        <v>22</v>
      </c>
      <c r="M229" s="44" t="s">
        <v>473</v>
      </c>
      <c r="N229" s="47"/>
      <c r="O229" s="22"/>
    </row>
    <row r="230" s="18" customFormat="1" ht="40.05" customHeight="1" spans="1:15">
      <c r="A230" s="387" t="s">
        <v>470</v>
      </c>
      <c r="B230" s="40" t="s">
        <v>556</v>
      </c>
      <c r="C230" s="41" t="s">
        <v>16</v>
      </c>
      <c r="D230" s="41" t="s">
        <v>89</v>
      </c>
      <c r="E230" s="42" t="s">
        <v>54</v>
      </c>
      <c r="F230" s="22" t="s">
        <v>535</v>
      </c>
      <c r="G230" s="88" t="s">
        <v>554</v>
      </c>
      <c r="H230" s="23" t="s">
        <v>537</v>
      </c>
      <c r="I230" s="43" t="s">
        <v>22</v>
      </c>
      <c r="J230" s="25">
        <v>1</v>
      </c>
      <c r="K230" s="25">
        <v>0</v>
      </c>
      <c r="L230" s="25">
        <v>22</v>
      </c>
      <c r="M230" s="44" t="s">
        <v>473</v>
      </c>
      <c r="N230" s="47"/>
      <c r="O230" s="22"/>
    </row>
    <row r="231" s="18" customFormat="1" ht="40.05" customHeight="1" spans="1:15">
      <c r="A231" s="387" t="s">
        <v>470</v>
      </c>
      <c r="B231" s="40" t="s">
        <v>557</v>
      </c>
      <c r="C231" s="41" t="s">
        <v>16</v>
      </c>
      <c r="D231" s="41" t="s">
        <v>89</v>
      </c>
      <c r="E231" s="42" t="s">
        <v>54</v>
      </c>
      <c r="F231" s="22" t="s">
        <v>535</v>
      </c>
      <c r="G231" s="88" t="s">
        <v>554</v>
      </c>
      <c r="H231" s="23" t="s">
        <v>537</v>
      </c>
      <c r="I231" s="43" t="s">
        <v>22</v>
      </c>
      <c r="J231" s="25">
        <v>1</v>
      </c>
      <c r="K231" s="25">
        <v>0</v>
      </c>
      <c r="L231" s="25">
        <v>22</v>
      </c>
      <c r="M231" s="44" t="s">
        <v>473</v>
      </c>
      <c r="N231" s="47"/>
      <c r="O231" s="22"/>
    </row>
    <row r="232" s="18" customFormat="1" ht="40.05" customHeight="1" spans="1:15">
      <c r="A232" s="387" t="s">
        <v>470</v>
      </c>
      <c r="B232" s="40" t="s">
        <v>558</v>
      </c>
      <c r="C232" s="41" t="s">
        <v>16</v>
      </c>
      <c r="D232" s="41" t="s">
        <v>89</v>
      </c>
      <c r="E232" s="42" t="s">
        <v>54</v>
      </c>
      <c r="F232" s="22" t="s">
        <v>535</v>
      </c>
      <c r="G232" s="88" t="s">
        <v>554</v>
      </c>
      <c r="H232" s="23" t="s">
        <v>537</v>
      </c>
      <c r="I232" s="43" t="s">
        <v>22</v>
      </c>
      <c r="J232" s="25">
        <v>1</v>
      </c>
      <c r="K232" s="25">
        <v>0</v>
      </c>
      <c r="L232" s="25">
        <v>22</v>
      </c>
      <c r="M232" s="44" t="s">
        <v>473</v>
      </c>
      <c r="N232" s="47"/>
      <c r="O232" s="22"/>
    </row>
    <row r="233" s="18" customFormat="1" ht="40.05" customHeight="1" spans="1:15">
      <c r="A233" s="387" t="s">
        <v>470</v>
      </c>
      <c r="B233" s="40" t="s">
        <v>559</v>
      </c>
      <c r="C233" s="41" t="s">
        <v>16</v>
      </c>
      <c r="D233" s="41" t="s">
        <v>89</v>
      </c>
      <c r="E233" s="42" t="s">
        <v>54</v>
      </c>
      <c r="F233" s="22" t="s">
        <v>535</v>
      </c>
      <c r="G233" s="88" t="s">
        <v>554</v>
      </c>
      <c r="H233" s="23" t="s">
        <v>537</v>
      </c>
      <c r="I233" s="43" t="s">
        <v>22</v>
      </c>
      <c r="J233" s="25">
        <v>1</v>
      </c>
      <c r="K233" s="25">
        <v>0</v>
      </c>
      <c r="L233" s="25">
        <v>22</v>
      </c>
      <c r="M233" s="44" t="s">
        <v>473</v>
      </c>
      <c r="N233" s="47"/>
      <c r="O233" s="22"/>
    </row>
    <row r="234" s="18" customFormat="1" ht="40.05" customHeight="1" spans="1:15">
      <c r="A234" s="387" t="s">
        <v>470</v>
      </c>
      <c r="B234" s="40" t="s">
        <v>560</v>
      </c>
      <c r="C234" s="41" t="s">
        <v>16</v>
      </c>
      <c r="D234" s="41" t="s">
        <v>89</v>
      </c>
      <c r="E234" s="42" t="s">
        <v>54</v>
      </c>
      <c r="F234" s="22" t="s">
        <v>535</v>
      </c>
      <c r="G234" s="88" t="s">
        <v>554</v>
      </c>
      <c r="H234" s="23" t="s">
        <v>537</v>
      </c>
      <c r="I234" s="43" t="s">
        <v>22</v>
      </c>
      <c r="J234" s="25">
        <v>1</v>
      </c>
      <c r="K234" s="25">
        <v>0</v>
      </c>
      <c r="L234" s="25">
        <v>22</v>
      </c>
      <c r="M234" s="44" t="s">
        <v>473</v>
      </c>
      <c r="N234" s="47"/>
      <c r="O234" s="22"/>
    </row>
    <row r="235" s="18" customFormat="1" ht="40.05" customHeight="1" spans="1:15">
      <c r="A235" s="387" t="s">
        <v>470</v>
      </c>
      <c r="B235" s="40" t="s">
        <v>561</v>
      </c>
      <c r="C235" s="41" t="s">
        <v>16</v>
      </c>
      <c r="D235" s="41" t="s">
        <v>89</v>
      </c>
      <c r="E235" s="42" t="s">
        <v>54</v>
      </c>
      <c r="F235" s="22" t="s">
        <v>535</v>
      </c>
      <c r="G235" s="88" t="s">
        <v>554</v>
      </c>
      <c r="H235" s="23" t="s">
        <v>537</v>
      </c>
      <c r="I235" s="43" t="s">
        <v>22</v>
      </c>
      <c r="J235" s="25">
        <v>2</v>
      </c>
      <c r="K235" s="25">
        <v>0</v>
      </c>
      <c r="L235" s="25">
        <v>43</v>
      </c>
      <c r="M235" s="44" t="s">
        <v>473</v>
      </c>
      <c r="N235" s="47"/>
      <c r="O235" s="22"/>
    </row>
    <row r="236" s="18" customFormat="1" ht="40.05" customHeight="1" spans="1:15">
      <c r="A236" s="387" t="s">
        <v>470</v>
      </c>
      <c r="B236" s="40" t="s">
        <v>562</v>
      </c>
      <c r="C236" s="41" t="s">
        <v>16</v>
      </c>
      <c r="D236" s="41" t="s">
        <v>89</v>
      </c>
      <c r="E236" s="42" t="s">
        <v>54</v>
      </c>
      <c r="F236" s="22" t="s">
        <v>535</v>
      </c>
      <c r="G236" s="88" t="s">
        <v>563</v>
      </c>
      <c r="H236" s="23" t="s">
        <v>542</v>
      </c>
      <c r="I236" s="43" t="s">
        <v>22</v>
      </c>
      <c r="J236" s="25">
        <v>1</v>
      </c>
      <c r="K236" s="25">
        <v>0</v>
      </c>
      <c r="L236" s="25">
        <v>3</v>
      </c>
      <c r="M236" s="44" t="s">
        <v>473</v>
      </c>
      <c r="N236" s="47"/>
      <c r="O236" s="22"/>
    </row>
    <row r="237" s="18" customFormat="1" ht="40.05" customHeight="1" spans="1:15">
      <c r="A237" s="387" t="s">
        <v>470</v>
      </c>
      <c r="B237" s="40" t="s">
        <v>564</v>
      </c>
      <c r="C237" s="41" t="s">
        <v>16</v>
      </c>
      <c r="D237" s="41" t="s">
        <v>89</v>
      </c>
      <c r="E237" s="42" t="s">
        <v>54</v>
      </c>
      <c r="F237" s="22" t="s">
        <v>535</v>
      </c>
      <c r="G237" s="88" t="s">
        <v>565</v>
      </c>
      <c r="H237" s="23" t="s">
        <v>537</v>
      </c>
      <c r="I237" s="43" t="s">
        <v>22</v>
      </c>
      <c r="J237" s="25">
        <v>1</v>
      </c>
      <c r="K237" s="25">
        <v>0</v>
      </c>
      <c r="L237" s="25">
        <v>32</v>
      </c>
      <c r="M237" s="44" t="s">
        <v>473</v>
      </c>
      <c r="N237" s="47"/>
      <c r="O237" s="22"/>
    </row>
    <row r="238" s="18" customFormat="1" ht="40.05" customHeight="1" spans="1:15">
      <c r="A238" s="387" t="s">
        <v>470</v>
      </c>
      <c r="B238" s="40" t="s">
        <v>566</v>
      </c>
      <c r="C238" s="41" t="s">
        <v>16</v>
      </c>
      <c r="D238" s="41" t="s">
        <v>89</v>
      </c>
      <c r="E238" s="42" t="s">
        <v>54</v>
      </c>
      <c r="F238" s="22" t="s">
        <v>535</v>
      </c>
      <c r="G238" s="88" t="s">
        <v>567</v>
      </c>
      <c r="H238" s="23" t="s">
        <v>537</v>
      </c>
      <c r="I238" s="43" t="s">
        <v>22</v>
      </c>
      <c r="J238" s="25">
        <v>2</v>
      </c>
      <c r="K238" s="25">
        <v>0</v>
      </c>
      <c r="L238" s="25">
        <v>152</v>
      </c>
      <c r="M238" s="44" t="s">
        <v>473</v>
      </c>
      <c r="N238" s="47"/>
      <c r="O238" s="22"/>
    </row>
    <row r="239" s="18" customFormat="1" ht="40.05" customHeight="1" spans="1:15">
      <c r="A239" s="387" t="s">
        <v>470</v>
      </c>
      <c r="B239" s="40" t="s">
        <v>568</v>
      </c>
      <c r="C239" s="41" t="s">
        <v>16</v>
      </c>
      <c r="D239" s="41" t="s">
        <v>89</v>
      </c>
      <c r="E239" s="42" t="s">
        <v>54</v>
      </c>
      <c r="F239" s="22" t="s">
        <v>535</v>
      </c>
      <c r="G239" s="88" t="s">
        <v>567</v>
      </c>
      <c r="H239" s="23" t="s">
        <v>537</v>
      </c>
      <c r="I239" s="43" t="s">
        <v>22</v>
      </c>
      <c r="J239" s="25">
        <v>4</v>
      </c>
      <c r="K239" s="25">
        <v>0</v>
      </c>
      <c r="L239" s="25">
        <v>303</v>
      </c>
      <c r="M239" s="44" t="s">
        <v>473</v>
      </c>
      <c r="N239" s="47"/>
      <c r="O239" s="22"/>
    </row>
    <row r="240" s="18" customFormat="1" ht="40.05" customHeight="1" spans="1:15">
      <c r="A240" s="387" t="s">
        <v>470</v>
      </c>
      <c r="B240" s="40" t="s">
        <v>569</v>
      </c>
      <c r="C240" s="41" t="s">
        <v>16</v>
      </c>
      <c r="D240" s="41" t="s">
        <v>89</v>
      </c>
      <c r="E240" s="42" t="s">
        <v>54</v>
      </c>
      <c r="F240" s="22" t="s">
        <v>535</v>
      </c>
      <c r="G240" s="88" t="s">
        <v>567</v>
      </c>
      <c r="H240" s="23" t="s">
        <v>537</v>
      </c>
      <c r="I240" s="43" t="s">
        <v>22</v>
      </c>
      <c r="J240" s="25">
        <v>2</v>
      </c>
      <c r="K240" s="25">
        <v>0</v>
      </c>
      <c r="L240" s="25">
        <v>152</v>
      </c>
      <c r="M240" s="44" t="s">
        <v>473</v>
      </c>
      <c r="N240" s="47"/>
      <c r="O240" s="22"/>
    </row>
    <row r="241" s="18" customFormat="1" ht="40.05" customHeight="1" spans="1:15">
      <c r="A241" s="387" t="s">
        <v>470</v>
      </c>
      <c r="B241" s="40" t="s">
        <v>570</v>
      </c>
      <c r="C241" s="41" t="s">
        <v>16</v>
      </c>
      <c r="D241" s="41" t="s">
        <v>89</v>
      </c>
      <c r="E241" s="42" t="s">
        <v>54</v>
      </c>
      <c r="F241" s="22" t="s">
        <v>535</v>
      </c>
      <c r="G241" s="88" t="s">
        <v>567</v>
      </c>
      <c r="H241" s="23" t="s">
        <v>537</v>
      </c>
      <c r="I241" s="43" t="s">
        <v>22</v>
      </c>
      <c r="J241" s="25">
        <v>4</v>
      </c>
      <c r="K241" s="25">
        <v>0</v>
      </c>
      <c r="L241" s="25">
        <v>303</v>
      </c>
      <c r="M241" s="44" t="s">
        <v>473</v>
      </c>
      <c r="N241" s="47"/>
      <c r="O241" s="22"/>
    </row>
    <row r="242" s="18" customFormat="1" ht="40.05" customHeight="1" spans="1:15">
      <c r="A242" s="387" t="s">
        <v>470</v>
      </c>
      <c r="B242" s="40" t="s">
        <v>571</v>
      </c>
      <c r="C242" s="41" t="s">
        <v>16</v>
      </c>
      <c r="D242" s="41" t="s">
        <v>89</v>
      </c>
      <c r="E242" s="42" t="s">
        <v>54</v>
      </c>
      <c r="F242" s="22" t="s">
        <v>535</v>
      </c>
      <c r="G242" s="88" t="s">
        <v>567</v>
      </c>
      <c r="H242" s="23" t="s">
        <v>537</v>
      </c>
      <c r="I242" s="43" t="s">
        <v>22</v>
      </c>
      <c r="J242" s="25">
        <v>2</v>
      </c>
      <c r="K242" s="25">
        <v>0</v>
      </c>
      <c r="L242" s="25">
        <v>152</v>
      </c>
      <c r="M242" s="44" t="s">
        <v>473</v>
      </c>
      <c r="N242" s="47"/>
      <c r="O242" s="22"/>
    </row>
    <row r="243" s="18" customFormat="1" ht="40.05" customHeight="1" spans="1:15">
      <c r="A243" s="387" t="s">
        <v>470</v>
      </c>
      <c r="B243" s="40" t="s">
        <v>572</v>
      </c>
      <c r="C243" s="41" t="s">
        <v>16</v>
      </c>
      <c r="D243" s="41" t="s">
        <v>89</v>
      </c>
      <c r="E243" s="42" t="s">
        <v>54</v>
      </c>
      <c r="F243" s="22" t="s">
        <v>535</v>
      </c>
      <c r="G243" s="88" t="s">
        <v>567</v>
      </c>
      <c r="H243" s="23" t="s">
        <v>537</v>
      </c>
      <c r="I243" s="43" t="s">
        <v>22</v>
      </c>
      <c r="J243" s="25">
        <v>3</v>
      </c>
      <c r="K243" s="25">
        <v>0</v>
      </c>
      <c r="L243" s="25">
        <v>228</v>
      </c>
      <c r="M243" s="44" t="s">
        <v>473</v>
      </c>
      <c r="N243" s="47"/>
      <c r="O243" s="22"/>
    </row>
    <row r="244" s="18" customFormat="1" ht="40.05" customHeight="1" spans="1:15">
      <c r="A244" s="387" t="s">
        <v>470</v>
      </c>
      <c r="B244" s="40" t="s">
        <v>573</v>
      </c>
      <c r="C244" s="41" t="s">
        <v>16</v>
      </c>
      <c r="D244" s="41" t="s">
        <v>89</v>
      </c>
      <c r="E244" s="42" t="s">
        <v>54</v>
      </c>
      <c r="F244" s="22" t="s">
        <v>535</v>
      </c>
      <c r="G244" s="88" t="s">
        <v>567</v>
      </c>
      <c r="H244" s="23" t="s">
        <v>537</v>
      </c>
      <c r="I244" s="43" t="s">
        <v>22</v>
      </c>
      <c r="J244" s="25">
        <v>1</v>
      </c>
      <c r="K244" s="25">
        <v>0</v>
      </c>
      <c r="L244" s="25">
        <v>76</v>
      </c>
      <c r="M244" s="44" t="s">
        <v>473</v>
      </c>
      <c r="N244" s="47"/>
      <c r="O244" s="22"/>
    </row>
    <row r="245" s="18" customFormat="1" ht="40.05" customHeight="1" spans="1:15">
      <c r="A245" s="387" t="s">
        <v>470</v>
      </c>
      <c r="B245" s="40" t="s">
        <v>574</v>
      </c>
      <c r="C245" s="41" t="s">
        <v>16</v>
      </c>
      <c r="D245" s="41" t="s">
        <v>89</v>
      </c>
      <c r="E245" s="42" t="s">
        <v>54</v>
      </c>
      <c r="F245" s="22" t="s">
        <v>535</v>
      </c>
      <c r="G245" s="88" t="s">
        <v>567</v>
      </c>
      <c r="H245" s="23" t="s">
        <v>537</v>
      </c>
      <c r="I245" s="43" t="s">
        <v>22</v>
      </c>
      <c r="J245" s="25">
        <v>4</v>
      </c>
      <c r="K245" s="25">
        <v>0</v>
      </c>
      <c r="L245" s="25">
        <v>303</v>
      </c>
      <c r="M245" s="44" t="s">
        <v>473</v>
      </c>
      <c r="N245" s="47"/>
      <c r="O245" s="22"/>
    </row>
    <row r="246" s="18" customFormat="1" ht="40.05" customHeight="1" spans="1:15">
      <c r="A246" s="387" t="s">
        <v>470</v>
      </c>
      <c r="B246" s="40" t="s">
        <v>575</v>
      </c>
      <c r="C246" s="41" t="s">
        <v>16</v>
      </c>
      <c r="D246" s="41" t="s">
        <v>89</v>
      </c>
      <c r="E246" s="42" t="s">
        <v>54</v>
      </c>
      <c r="F246" s="22" t="s">
        <v>535</v>
      </c>
      <c r="G246" s="88" t="s">
        <v>567</v>
      </c>
      <c r="H246" s="23" t="s">
        <v>537</v>
      </c>
      <c r="I246" s="43" t="s">
        <v>22</v>
      </c>
      <c r="J246" s="25">
        <v>1</v>
      </c>
      <c r="K246" s="25">
        <v>0</v>
      </c>
      <c r="L246" s="25">
        <v>76</v>
      </c>
      <c r="M246" s="44" t="s">
        <v>473</v>
      </c>
      <c r="N246" s="47"/>
      <c r="O246" s="22"/>
    </row>
    <row r="247" s="18" customFormat="1" ht="40.05" customHeight="1" spans="1:15">
      <c r="A247" s="387" t="s">
        <v>470</v>
      </c>
      <c r="B247" s="40" t="s">
        <v>576</v>
      </c>
      <c r="C247" s="41" t="s">
        <v>16</v>
      </c>
      <c r="D247" s="41" t="s">
        <v>89</v>
      </c>
      <c r="E247" s="42" t="s">
        <v>54</v>
      </c>
      <c r="F247" s="22" t="s">
        <v>535</v>
      </c>
      <c r="G247" s="88" t="s">
        <v>567</v>
      </c>
      <c r="H247" s="23" t="s">
        <v>537</v>
      </c>
      <c r="I247" s="43" t="s">
        <v>22</v>
      </c>
      <c r="J247" s="25">
        <v>2</v>
      </c>
      <c r="K247" s="25">
        <v>0</v>
      </c>
      <c r="L247" s="25">
        <v>152</v>
      </c>
      <c r="M247" s="44" t="s">
        <v>473</v>
      </c>
      <c r="N247" s="47"/>
      <c r="O247" s="22"/>
    </row>
    <row r="248" s="18" customFormat="1" ht="40.05" customHeight="1" spans="1:15">
      <c r="A248" s="387" t="s">
        <v>470</v>
      </c>
      <c r="B248" s="40" t="s">
        <v>577</v>
      </c>
      <c r="C248" s="41" t="s">
        <v>16</v>
      </c>
      <c r="D248" s="41" t="s">
        <v>89</v>
      </c>
      <c r="E248" s="42" t="s">
        <v>54</v>
      </c>
      <c r="F248" s="22" t="s">
        <v>535</v>
      </c>
      <c r="G248" s="88" t="s">
        <v>567</v>
      </c>
      <c r="H248" s="23" t="s">
        <v>537</v>
      </c>
      <c r="I248" s="43" t="s">
        <v>22</v>
      </c>
      <c r="J248" s="25">
        <v>4</v>
      </c>
      <c r="K248" s="25">
        <v>0</v>
      </c>
      <c r="L248" s="25">
        <v>303</v>
      </c>
      <c r="M248" s="44" t="s">
        <v>473</v>
      </c>
      <c r="N248" s="47"/>
      <c r="O248" s="22"/>
    </row>
    <row r="249" s="18" customFormat="1" ht="40.05" customHeight="1" spans="1:15">
      <c r="A249" s="387" t="s">
        <v>470</v>
      </c>
      <c r="B249" s="40" t="s">
        <v>578</v>
      </c>
      <c r="C249" s="41" t="s">
        <v>16</v>
      </c>
      <c r="D249" s="41" t="s">
        <v>89</v>
      </c>
      <c r="E249" s="42" t="s">
        <v>54</v>
      </c>
      <c r="F249" s="22" t="s">
        <v>535</v>
      </c>
      <c r="G249" s="88" t="s">
        <v>567</v>
      </c>
      <c r="H249" s="23" t="s">
        <v>537</v>
      </c>
      <c r="I249" s="43" t="s">
        <v>22</v>
      </c>
      <c r="J249" s="25">
        <v>4</v>
      </c>
      <c r="K249" s="25">
        <v>0</v>
      </c>
      <c r="L249" s="25">
        <v>303</v>
      </c>
      <c r="M249" s="44" t="s">
        <v>473</v>
      </c>
      <c r="N249" s="47"/>
      <c r="O249" s="22"/>
    </row>
    <row r="250" s="18" customFormat="1" ht="40.05" customHeight="1" spans="1:15">
      <c r="A250" s="387" t="s">
        <v>470</v>
      </c>
      <c r="B250" s="40" t="s">
        <v>579</v>
      </c>
      <c r="C250" s="41" t="s">
        <v>16</v>
      </c>
      <c r="D250" s="41" t="s">
        <v>89</v>
      </c>
      <c r="E250" s="42" t="s">
        <v>54</v>
      </c>
      <c r="F250" s="22" t="s">
        <v>535</v>
      </c>
      <c r="G250" s="88" t="s">
        <v>567</v>
      </c>
      <c r="H250" s="23" t="s">
        <v>537</v>
      </c>
      <c r="I250" s="43" t="s">
        <v>22</v>
      </c>
      <c r="J250" s="25">
        <v>3</v>
      </c>
      <c r="K250" s="25">
        <v>0</v>
      </c>
      <c r="L250" s="25">
        <v>228</v>
      </c>
      <c r="M250" s="44" t="s">
        <v>473</v>
      </c>
      <c r="N250" s="47"/>
      <c r="O250" s="22"/>
    </row>
    <row r="251" s="18" customFormat="1" ht="40.05" customHeight="1" spans="1:15">
      <c r="A251" s="387" t="s">
        <v>470</v>
      </c>
      <c r="B251" s="40" t="s">
        <v>580</v>
      </c>
      <c r="C251" s="41" t="s">
        <v>16</v>
      </c>
      <c r="D251" s="41" t="s">
        <v>89</v>
      </c>
      <c r="E251" s="42" t="s">
        <v>54</v>
      </c>
      <c r="F251" s="22" t="s">
        <v>535</v>
      </c>
      <c r="G251" s="88" t="s">
        <v>567</v>
      </c>
      <c r="H251" s="23" t="s">
        <v>537</v>
      </c>
      <c r="I251" s="43" t="s">
        <v>22</v>
      </c>
      <c r="J251" s="25">
        <v>1</v>
      </c>
      <c r="K251" s="25">
        <v>0</v>
      </c>
      <c r="L251" s="25">
        <v>76</v>
      </c>
      <c r="M251" s="44" t="s">
        <v>473</v>
      </c>
      <c r="N251" s="47"/>
      <c r="O251" s="22"/>
    </row>
    <row r="252" s="18" customFormat="1" ht="40.05" customHeight="1" spans="1:15">
      <c r="A252" s="387" t="s">
        <v>470</v>
      </c>
      <c r="B252" s="40" t="s">
        <v>581</v>
      </c>
      <c r="C252" s="41" t="s">
        <v>16</v>
      </c>
      <c r="D252" s="41" t="s">
        <v>89</v>
      </c>
      <c r="E252" s="42" t="s">
        <v>54</v>
      </c>
      <c r="F252" s="22" t="s">
        <v>535</v>
      </c>
      <c r="G252" s="88" t="s">
        <v>567</v>
      </c>
      <c r="H252" s="23" t="s">
        <v>537</v>
      </c>
      <c r="I252" s="43" t="s">
        <v>22</v>
      </c>
      <c r="J252" s="25">
        <v>2</v>
      </c>
      <c r="K252" s="25">
        <v>0</v>
      </c>
      <c r="L252" s="25">
        <v>152</v>
      </c>
      <c r="M252" s="44" t="s">
        <v>473</v>
      </c>
      <c r="N252" s="47"/>
      <c r="O252" s="22"/>
    </row>
    <row r="253" s="18" customFormat="1" ht="40.05" customHeight="1" spans="1:15">
      <c r="A253" s="387" t="s">
        <v>470</v>
      </c>
      <c r="B253" s="40" t="s">
        <v>582</v>
      </c>
      <c r="C253" s="41" t="s">
        <v>16</v>
      </c>
      <c r="D253" s="41" t="s">
        <v>89</v>
      </c>
      <c r="E253" s="42" t="s">
        <v>54</v>
      </c>
      <c r="F253" s="22" t="s">
        <v>535</v>
      </c>
      <c r="G253" s="88" t="s">
        <v>567</v>
      </c>
      <c r="H253" s="23" t="s">
        <v>537</v>
      </c>
      <c r="I253" s="43" t="s">
        <v>22</v>
      </c>
      <c r="J253" s="25">
        <v>3</v>
      </c>
      <c r="K253" s="25">
        <v>0</v>
      </c>
      <c r="L253" s="25">
        <v>228</v>
      </c>
      <c r="M253" s="44" t="s">
        <v>473</v>
      </c>
      <c r="N253" s="47"/>
      <c r="O253" s="22"/>
    </row>
    <row r="254" s="18" customFormat="1" ht="40.05" customHeight="1" spans="1:15">
      <c r="A254" s="387" t="s">
        <v>470</v>
      </c>
      <c r="B254" s="40" t="s">
        <v>583</v>
      </c>
      <c r="C254" s="41" t="s">
        <v>16</v>
      </c>
      <c r="D254" s="41" t="s">
        <v>89</v>
      </c>
      <c r="E254" s="42" t="s">
        <v>54</v>
      </c>
      <c r="F254" s="22" t="s">
        <v>535</v>
      </c>
      <c r="G254" s="88" t="s">
        <v>567</v>
      </c>
      <c r="H254" s="23" t="s">
        <v>537</v>
      </c>
      <c r="I254" s="43" t="s">
        <v>22</v>
      </c>
      <c r="J254" s="25">
        <v>1</v>
      </c>
      <c r="K254" s="25">
        <v>0</v>
      </c>
      <c r="L254" s="25">
        <v>76</v>
      </c>
      <c r="M254" s="44" t="s">
        <v>473</v>
      </c>
      <c r="N254" s="47"/>
      <c r="O254" s="22"/>
    </row>
    <row r="255" s="18" customFormat="1" ht="40.05" customHeight="1" spans="1:15">
      <c r="A255" s="387" t="s">
        <v>470</v>
      </c>
      <c r="B255" s="40" t="s">
        <v>584</v>
      </c>
      <c r="C255" s="41" t="s">
        <v>16</v>
      </c>
      <c r="D255" s="41" t="s">
        <v>89</v>
      </c>
      <c r="E255" s="42" t="s">
        <v>54</v>
      </c>
      <c r="F255" s="22" t="s">
        <v>535</v>
      </c>
      <c r="G255" s="88" t="s">
        <v>567</v>
      </c>
      <c r="H255" s="23" t="s">
        <v>537</v>
      </c>
      <c r="I255" s="43" t="s">
        <v>22</v>
      </c>
      <c r="J255" s="25">
        <v>2</v>
      </c>
      <c r="K255" s="25">
        <v>0</v>
      </c>
      <c r="L255" s="25">
        <v>152</v>
      </c>
      <c r="M255" s="44" t="s">
        <v>473</v>
      </c>
      <c r="N255" s="47"/>
      <c r="O255" s="22"/>
    </row>
    <row r="256" s="18" customFormat="1" ht="40.05" customHeight="1" spans="1:15">
      <c r="A256" s="387" t="s">
        <v>470</v>
      </c>
      <c r="B256" s="40" t="s">
        <v>585</v>
      </c>
      <c r="C256" s="41" t="s">
        <v>16</v>
      </c>
      <c r="D256" s="41" t="s">
        <v>89</v>
      </c>
      <c r="E256" s="42" t="s">
        <v>54</v>
      </c>
      <c r="F256" s="22" t="s">
        <v>535</v>
      </c>
      <c r="G256" s="88" t="s">
        <v>567</v>
      </c>
      <c r="H256" s="23" t="s">
        <v>537</v>
      </c>
      <c r="I256" s="43" t="s">
        <v>22</v>
      </c>
      <c r="J256" s="25">
        <v>4</v>
      </c>
      <c r="K256" s="25">
        <v>0</v>
      </c>
      <c r="L256" s="25">
        <v>303</v>
      </c>
      <c r="M256" s="44" t="s">
        <v>473</v>
      </c>
      <c r="N256" s="47"/>
      <c r="O256" s="22"/>
    </row>
    <row r="257" s="18" customFormat="1" ht="40.05" customHeight="1" spans="1:15">
      <c r="A257" s="387" t="s">
        <v>470</v>
      </c>
      <c r="B257" s="40" t="s">
        <v>586</v>
      </c>
      <c r="C257" s="41" t="s">
        <v>16</v>
      </c>
      <c r="D257" s="41" t="s">
        <v>89</v>
      </c>
      <c r="E257" s="42" t="s">
        <v>54</v>
      </c>
      <c r="F257" s="22" t="s">
        <v>535</v>
      </c>
      <c r="G257" s="88" t="s">
        <v>567</v>
      </c>
      <c r="H257" s="23" t="s">
        <v>537</v>
      </c>
      <c r="I257" s="43" t="s">
        <v>22</v>
      </c>
      <c r="J257" s="25">
        <v>2</v>
      </c>
      <c r="K257" s="25">
        <v>0</v>
      </c>
      <c r="L257" s="25">
        <v>152</v>
      </c>
      <c r="M257" s="44" t="s">
        <v>473</v>
      </c>
      <c r="N257" s="47"/>
      <c r="O257" s="22"/>
    </row>
    <row r="258" s="18" customFormat="1" ht="40.05" customHeight="1" spans="1:15">
      <c r="A258" s="387" t="s">
        <v>470</v>
      </c>
      <c r="B258" s="40" t="s">
        <v>587</v>
      </c>
      <c r="C258" s="41" t="s">
        <v>16</v>
      </c>
      <c r="D258" s="41" t="s">
        <v>89</v>
      </c>
      <c r="E258" s="42" t="s">
        <v>54</v>
      </c>
      <c r="F258" s="22" t="s">
        <v>535</v>
      </c>
      <c r="G258" s="88" t="s">
        <v>567</v>
      </c>
      <c r="H258" s="23" t="s">
        <v>537</v>
      </c>
      <c r="I258" s="43" t="s">
        <v>22</v>
      </c>
      <c r="J258" s="25">
        <v>2</v>
      </c>
      <c r="K258" s="25">
        <v>0</v>
      </c>
      <c r="L258" s="25">
        <v>152</v>
      </c>
      <c r="M258" s="44" t="s">
        <v>473</v>
      </c>
      <c r="N258" s="47"/>
      <c r="O258" s="22"/>
    </row>
    <row r="259" s="18" customFormat="1" ht="40.05" customHeight="1" spans="1:15">
      <c r="A259" s="387" t="s">
        <v>470</v>
      </c>
      <c r="B259" s="40" t="s">
        <v>588</v>
      </c>
      <c r="C259" s="41" t="s">
        <v>16</v>
      </c>
      <c r="D259" s="41" t="s">
        <v>89</v>
      </c>
      <c r="E259" s="42" t="s">
        <v>54</v>
      </c>
      <c r="F259" s="22" t="s">
        <v>535</v>
      </c>
      <c r="G259" s="88" t="s">
        <v>567</v>
      </c>
      <c r="H259" s="23" t="s">
        <v>537</v>
      </c>
      <c r="I259" s="43" t="s">
        <v>22</v>
      </c>
      <c r="J259" s="25">
        <v>2</v>
      </c>
      <c r="K259" s="25">
        <v>0</v>
      </c>
      <c r="L259" s="25">
        <v>152</v>
      </c>
      <c r="M259" s="44" t="s">
        <v>473</v>
      </c>
      <c r="N259" s="47"/>
      <c r="O259" s="22"/>
    </row>
    <row r="260" s="18" customFormat="1" ht="40.05" customHeight="1" spans="1:15">
      <c r="A260" s="387" t="s">
        <v>470</v>
      </c>
      <c r="B260" s="40" t="s">
        <v>589</v>
      </c>
      <c r="C260" s="41" t="s">
        <v>16</v>
      </c>
      <c r="D260" s="41" t="s">
        <v>89</v>
      </c>
      <c r="E260" s="42" t="s">
        <v>54</v>
      </c>
      <c r="F260" s="22" t="s">
        <v>535</v>
      </c>
      <c r="G260" s="88" t="s">
        <v>567</v>
      </c>
      <c r="H260" s="23" t="s">
        <v>537</v>
      </c>
      <c r="I260" s="43" t="s">
        <v>22</v>
      </c>
      <c r="J260" s="25">
        <v>10</v>
      </c>
      <c r="K260" s="25">
        <v>0</v>
      </c>
      <c r="L260" s="25">
        <v>758</v>
      </c>
      <c r="M260" s="44" t="s">
        <v>473</v>
      </c>
      <c r="N260" s="47"/>
      <c r="O260" s="22"/>
    </row>
    <row r="261" s="18" customFormat="1" ht="40.05" customHeight="1" spans="1:15">
      <c r="A261" s="387" t="s">
        <v>470</v>
      </c>
      <c r="B261" s="40" t="s">
        <v>590</v>
      </c>
      <c r="C261" s="41" t="s">
        <v>16</v>
      </c>
      <c r="D261" s="41" t="s">
        <v>89</v>
      </c>
      <c r="E261" s="42" t="s">
        <v>54</v>
      </c>
      <c r="F261" s="22" t="s">
        <v>535</v>
      </c>
      <c r="G261" s="88" t="s">
        <v>567</v>
      </c>
      <c r="H261" s="23" t="s">
        <v>537</v>
      </c>
      <c r="I261" s="43" t="s">
        <v>22</v>
      </c>
      <c r="J261" s="25">
        <v>15</v>
      </c>
      <c r="K261" s="25">
        <v>0</v>
      </c>
      <c r="L261" s="25">
        <v>1138</v>
      </c>
      <c r="M261" s="44" t="s">
        <v>473</v>
      </c>
      <c r="N261" s="47"/>
      <c r="O261" s="22"/>
    </row>
    <row r="262" s="18" customFormat="1" ht="40.05" customHeight="1" spans="1:15">
      <c r="A262" s="387" t="s">
        <v>470</v>
      </c>
      <c r="B262" s="40" t="s">
        <v>591</v>
      </c>
      <c r="C262" s="41" t="s">
        <v>16</v>
      </c>
      <c r="D262" s="41" t="s">
        <v>89</v>
      </c>
      <c r="E262" s="42" t="s">
        <v>54</v>
      </c>
      <c r="F262" s="22" t="s">
        <v>535</v>
      </c>
      <c r="G262" s="88" t="s">
        <v>567</v>
      </c>
      <c r="H262" s="23" t="s">
        <v>537</v>
      </c>
      <c r="I262" s="43" t="s">
        <v>22</v>
      </c>
      <c r="J262" s="25">
        <v>2</v>
      </c>
      <c r="K262" s="25">
        <v>0</v>
      </c>
      <c r="L262" s="25">
        <v>152</v>
      </c>
      <c r="M262" s="44" t="s">
        <v>473</v>
      </c>
      <c r="N262" s="47"/>
      <c r="O262" s="22"/>
    </row>
    <row r="263" s="18" customFormat="1" ht="40.05" customHeight="1" spans="1:15">
      <c r="A263" s="387" t="s">
        <v>470</v>
      </c>
      <c r="B263" s="40" t="s">
        <v>592</v>
      </c>
      <c r="C263" s="41" t="s">
        <v>16</v>
      </c>
      <c r="D263" s="41" t="s">
        <v>89</v>
      </c>
      <c r="E263" s="42" t="s">
        <v>54</v>
      </c>
      <c r="F263" s="22" t="s">
        <v>535</v>
      </c>
      <c r="G263" s="88" t="s">
        <v>567</v>
      </c>
      <c r="H263" s="23" t="s">
        <v>537</v>
      </c>
      <c r="I263" s="43" t="s">
        <v>22</v>
      </c>
      <c r="J263" s="25">
        <v>5</v>
      </c>
      <c r="K263" s="25">
        <v>0</v>
      </c>
      <c r="L263" s="25">
        <v>379</v>
      </c>
      <c r="M263" s="44" t="s">
        <v>473</v>
      </c>
      <c r="N263" s="47"/>
      <c r="O263" s="22"/>
    </row>
    <row r="264" s="18" customFormat="1" ht="40.05" customHeight="1" spans="1:15">
      <c r="A264" s="387" t="s">
        <v>470</v>
      </c>
      <c r="B264" s="40" t="s">
        <v>593</v>
      </c>
      <c r="C264" s="41" t="s">
        <v>16</v>
      </c>
      <c r="D264" s="41" t="s">
        <v>89</v>
      </c>
      <c r="E264" s="42" t="s">
        <v>54</v>
      </c>
      <c r="F264" s="22" t="s">
        <v>535</v>
      </c>
      <c r="G264" s="88" t="s">
        <v>567</v>
      </c>
      <c r="H264" s="23" t="s">
        <v>537</v>
      </c>
      <c r="I264" s="43" t="s">
        <v>22</v>
      </c>
      <c r="J264" s="25">
        <v>2</v>
      </c>
      <c r="K264" s="25">
        <v>0</v>
      </c>
      <c r="L264" s="25">
        <v>152</v>
      </c>
      <c r="M264" s="44" t="s">
        <v>473</v>
      </c>
      <c r="N264" s="47"/>
      <c r="O264" s="22"/>
    </row>
    <row r="265" s="18" customFormat="1" ht="40.05" customHeight="1" spans="1:15">
      <c r="A265" s="387" t="s">
        <v>470</v>
      </c>
      <c r="B265" s="40" t="s">
        <v>594</v>
      </c>
      <c r="C265" s="41" t="s">
        <v>16</v>
      </c>
      <c r="D265" s="41" t="s">
        <v>89</v>
      </c>
      <c r="E265" s="42" t="s">
        <v>54</v>
      </c>
      <c r="F265" s="22" t="s">
        <v>535</v>
      </c>
      <c r="G265" s="88" t="s">
        <v>567</v>
      </c>
      <c r="H265" s="23" t="s">
        <v>537</v>
      </c>
      <c r="I265" s="43" t="s">
        <v>22</v>
      </c>
      <c r="J265" s="25">
        <v>1</v>
      </c>
      <c r="K265" s="25">
        <v>0</v>
      </c>
      <c r="L265" s="25">
        <v>76</v>
      </c>
      <c r="M265" s="44" t="s">
        <v>473</v>
      </c>
      <c r="N265" s="47"/>
      <c r="O265" s="22"/>
    </row>
    <row r="266" s="18" customFormat="1" ht="40.05" customHeight="1" spans="1:15">
      <c r="A266" s="387" t="s">
        <v>470</v>
      </c>
      <c r="B266" s="40" t="s">
        <v>595</v>
      </c>
      <c r="C266" s="41" t="s">
        <v>16</v>
      </c>
      <c r="D266" s="41" t="s">
        <v>89</v>
      </c>
      <c r="E266" s="42" t="s">
        <v>54</v>
      </c>
      <c r="F266" s="22" t="s">
        <v>535</v>
      </c>
      <c r="G266" s="88" t="s">
        <v>567</v>
      </c>
      <c r="H266" s="23" t="s">
        <v>537</v>
      </c>
      <c r="I266" s="43" t="s">
        <v>22</v>
      </c>
      <c r="J266" s="25">
        <v>3</v>
      </c>
      <c r="K266" s="25">
        <v>0</v>
      </c>
      <c r="L266" s="25">
        <v>228</v>
      </c>
      <c r="M266" s="44" t="s">
        <v>473</v>
      </c>
      <c r="N266" s="47"/>
      <c r="O266" s="22"/>
    </row>
    <row r="267" s="18" customFormat="1" ht="40.05" customHeight="1" spans="1:15">
      <c r="A267" s="387" t="s">
        <v>470</v>
      </c>
      <c r="B267" s="40" t="s">
        <v>596</v>
      </c>
      <c r="C267" s="41" t="s">
        <v>16</v>
      </c>
      <c r="D267" s="41" t="s">
        <v>89</v>
      </c>
      <c r="E267" s="42" t="s">
        <v>54</v>
      </c>
      <c r="F267" s="22" t="s">
        <v>535</v>
      </c>
      <c r="G267" s="88" t="s">
        <v>567</v>
      </c>
      <c r="H267" s="23" t="s">
        <v>537</v>
      </c>
      <c r="I267" s="43" t="s">
        <v>22</v>
      </c>
      <c r="J267" s="25">
        <v>1</v>
      </c>
      <c r="K267" s="25">
        <v>0</v>
      </c>
      <c r="L267" s="25">
        <v>76</v>
      </c>
      <c r="M267" s="44" t="s">
        <v>473</v>
      </c>
      <c r="N267" s="47"/>
      <c r="O267" s="22"/>
    </row>
    <row r="268" s="18" customFormat="1" ht="40.05" customHeight="1" spans="1:15">
      <c r="A268" s="387" t="s">
        <v>470</v>
      </c>
      <c r="B268" s="40" t="s">
        <v>597</v>
      </c>
      <c r="C268" s="41" t="s">
        <v>16</v>
      </c>
      <c r="D268" s="41" t="s">
        <v>89</v>
      </c>
      <c r="E268" s="42" t="s">
        <v>54</v>
      </c>
      <c r="F268" s="22" t="s">
        <v>535</v>
      </c>
      <c r="G268" s="88" t="s">
        <v>567</v>
      </c>
      <c r="H268" s="23" t="s">
        <v>537</v>
      </c>
      <c r="I268" s="43" t="s">
        <v>22</v>
      </c>
      <c r="J268" s="25">
        <v>1</v>
      </c>
      <c r="K268" s="25">
        <v>0</v>
      </c>
      <c r="L268" s="25">
        <v>74</v>
      </c>
      <c r="M268" s="44" t="s">
        <v>473</v>
      </c>
      <c r="N268" s="47"/>
      <c r="O268" s="22"/>
    </row>
    <row r="269" s="18" customFormat="1" ht="40.05" customHeight="1" spans="1:15">
      <c r="A269" s="387" t="s">
        <v>470</v>
      </c>
      <c r="B269" s="40" t="s">
        <v>598</v>
      </c>
      <c r="C269" s="41" t="s">
        <v>16</v>
      </c>
      <c r="D269" s="41" t="s">
        <v>89</v>
      </c>
      <c r="E269" s="42" t="s">
        <v>54</v>
      </c>
      <c r="F269" s="22" t="s">
        <v>535</v>
      </c>
      <c r="G269" s="88" t="s">
        <v>599</v>
      </c>
      <c r="H269" s="23" t="s">
        <v>537</v>
      </c>
      <c r="I269" s="43" t="s">
        <v>22</v>
      </c>
      <c r="J269" s="25">
        <v>1</v>
      </c>
      <c r="K269" s="25">
        <v>0</v>
      </c>
      <c r="L269" s="25">
        <v>6</v>
      </c>
      <c r="M269" s="44" t="s">
        <v>473</v>
      </c>
      <c r="N269" s="47"/>
      <c r="O269" s="22"/>
    </row>
    <row r="270" s="18" customFormat="1" ht="40.05" customHeight="1" spans="1:15">
      <c r="A270" s="387" t="s">
        <v>470</v>
      </c>
      <c r="B270" s="40" t="s">
        <v>600</v>
      </c>
      <c r="C270" s="41" t="s">
        <v>16</v>
      </c>
      <c r="D270" s="41" t="s">
        <v>89</v>
      </c>
      <c r="E270" s="42" t="s">
        <v>54</v>
      </c>
      <c r="F270" s="22" t="s">
        <v>535</v>
      </c>
      <c r="G270" s="88" t="s">
        <v>599</v>
      </c>
      <c r="H270" s="23" t="s">
        <v>537</v>
      </c>
      <c r="I270" s="43" t="s">
        <v>22</v>
      </c>
      <c r="J270" s="25">
        <v>1</v>
      </c>
      <c r="K270" s="25">
        <v>0</v>
      </c>
      <c r="L270" s="25">
        <v>6</v>
      </c>
      <c r="M270" s="44" t="s">
        <v>473</v>
      </c>
      <c r="N270" s="47"/>
      <c r="O270" s="22"/>
    </row>
    <row r="271" s="18" customFormat="1" ht="40.05" customHeight="1" spans="1:15">
      <c r="A271" s="387" t="s">
        <v>470</v>
      </c>
      <c r="B271" s="40" t="s">
        <v>601</v>
      </c>
      <c r="C271" s="41" t="s">
        <v>16</v>
      </c>
      <c r="D271" s="41" t="s">
        <v>89</v>
      </c>
      <c r="E271" s="42" t="s">
        <v>54</v>
      </c>
      <c r="F271" s="22" t="s">
        <v>535</v>
      </c>
      <c r="G271" s="88" t="s">
        <v>599</v>
      </c>
      <c r="H271" s="23" t="s">
        <v>537</v>
      </c>
      <c r="I271" s="43" t="s">
        <v>22</v>
      </c>
      <c r="J271" s="25">
        <v>1</v>
      </c>
      <c r="K271" s="25">
        <v>0</v>
      </c>
      <c r="L271" s="25">
        <v>6</v>
      </c>
      <c r="M271" s="44" t="s">
        <v>473</v>
      </c>
      <c r="N271" s="47"/>
      <c r="O271" s="22"/>
    </row>
    <row r="272" s="18" customFormat="1" ht="40.05" customHeight="1" spans="1:15">
      <c r="A272" s="387" t="s">
        <v>470</v>
      </c>
      <c r="B272" s="40" t="s">
        <v>602</v>
      </c>
      <c r="C272" s="41" t="s">
        <v>16</v>
      </c>
      <c r="D272" s="41" t="s">
        <v>89</v>
      </c>
      <c r="E272" s="42" t="s">
        <v>54</v>
      </c>
      <c r="F272" s="22" t="s">
        <v>535</v>
      </c>
      <c r="G272" s="88" t="s">
        <v>599</v>
      </c>
      <c r="H272" s="23" t="s">
        <v>537</v>
      </c>
      <c r="I272" s="43" t="s">
        <v>22</v>
      </c>
      <c r="J272" s="25">
        <v>1</v>
      </c>
      <c r="K272" s="25">
        <v>0</v>
      </c>
      <c r="L272" s="25">
        <v>6</v>
      </c>
      <c r="M272" s="44" t="s">
        <v>473</v>
      </c>
      <c r="N272" s="47"/>
      <c r="O272" s="22"/>
    </row>
    <row r="273" s="18" customFormat="1" ht="40.05" customHeight="1" spans="1:15">
      <c r="A273" s="387" t="s">
        <v>470</v>
      </c>
      <c r="B273" s="40" t="s">
        <v>603</v>
      </c>
      <c r="C273" s="41" t="s">
        <v>16</v>
      </c>
      <c r="D273" s="41" t="s">
        <v>89</v>
      </c>
      <c r="E273" s="42" t="s">
        <v>54</v>
      </c>
      <c r="F273" s="22" t="s">
        <v>535</v>
      </c>
      <c r="G273" s="88" t="s">
        <v>599</v>
      </c>
      <c r="H273" s="23" t="s">
        <v>537</v>
      </c>
      <c r="I273" s="43" t="s">
        <v>22</v>
      </c>
      <c r="J273" s="25">
        <v>1</v>
      </c>
      <c r="K273" s="25">
        <v>0</v>
      </c>
      <c r="L273" s="25">
        <v>6</v>
      </c>
      <c r="M273" s="44" t="s">
        <v>473</v>
      </c>
      <c r="N273" s="47"/>
      <c r="O273" s="22"/>
    </row>
    <row r="274" s="18" customFormat="1" ht="40.05" customHeight="1" spans="1:15">
      <c r="A274" s="387" t="s">
        <v>470</v>
      </c>
      <c r="B274" s="40" t="s">
        <v>604</v>
      </c>
      <c r="C274" s="41" t="s">
        <v>16</v>
      </c>
      <c r="D274" s="41" t="s">
        <v>89</v>
      </c>
      <c r="E274" s="42" t="s">
        <v>54</v>
      </c>
      <c r="F274" s="22" t="s">
        <v>535</v>
      </c>
      <c r="G274" s="88" t="s">
        <v>599</v>
      </c>
      <c r="H274" s="23" t="s">
        <v>537</v>
      </c>
      <c r="I274" s="43" t="s">
        <v>22</v>
      </c>
      <c r="J274" s="25">
        <v>1</v>
      </c>
      <c r="K274" s="25">
        <v>0</v>
      </c>
      <c r="L274" s="25">
        <v>6</v>
      </c>
      <c r="M274" s="44" t="s">
        <v>473</v>
      </c>
      <c r="N274" s="47"/>
      <c r="O274" s="22"/>
    </row>
    <row r="275" s="18" customFormat="1" ht="40.05" customHeight="1" spans="1:15">
      <c r="A275" s="387" t="s">
        <v>470</v>
      </c>
      <c r="B275" s="40" t="s">
        <v>605</v>
      </c>
      <c r="C275" s="41" t="s">
        <v>16</v>
      </c>
      <c r="D275" s="41" t="s">
        <v>89</v>
      </c>
      <c r="E275" s="42" t="s">
        <v>54</v>
      </c>
      <c r="F275" s="22" t="s">
        <v>535</v>
      </c>
      <c r="G275" s="88" t="s">
        <v>599</v>
      </c>
      <c r="H275" s="23" t="s">
        <v>537</v>
      </c>
      <c r="I275" s="43" t="s">
        <v>22</v>
      </c>
      <c r="J275" s="25">
        <v>1</v>
      </c>
      <c r="K275" s="25">
        <v>0</v>
      </c>
      <c r="L275" s="25">
        <v>6</v>
      </c>
      <c r="M275" s="44" t="s">
        <v>473</v>
      </c>
      <c r="N275" s="47"/>
      <c r="O275" s="22"/>
    </row>
    <row r="276" s="18" customFormat="1" ht="40.05" customHeight="1" spans="1:15">
      <c r="A276" s="387" t="s">
        <v>470</v>
      </c>
      <c r="B276" s="40" t="s">
        <v>606</v>
      </c>
      <c r="C276" s="41" t="s">
        <v>16</v>
      </c>
      <c r="D276" s="41" t="s">
        <v>89</v>
      </c>
      <c r="E276" s="42" t="s">
        <v>54</v>
      </c>
      <c r="F276" s="22" t="s">
        <v>535</v>
      </c>
      <c r="G276" s="88" t="s">
        <v>544</v>
      </c>
      <c r="H276" s="23" t="s">
        <v>537</v>
      </c>
      <c r="I276" s="43" t="s">
        <v>22</v>
      </c>
      <c r="J276" s="25">
        <v>1</v>
      </c>
      <c r="K276" s="25">
        <v>0</v>
      </c>
      <c r="L276" s="25">
        <v>6</v>
      </c>
      <c r="M276" s="44" t="s">
        <v>473</v>
      </c>
      <c r="N276" s="47"/>
      <c r="O276" s="22"/>
    </row>
    <row r="277" s="18" customFormat="1" ht="40.05" customHeight="1" spans="1:15">
      <c r="A277" s="387" t="s">
        <v>470</v>
      </c>
      <c r="B277" s="40" t="s">
        <v>607</v>
      </c>
      <c r="C277" s="41" t="s">
        <v>16</v>
      </c>
      <c r="D277" s="41" t="s">
        <v>89</v>
      </c>
      <c r="E277" s="42" t="s">
        <v>54</v>
      </c>
      <c r="F277" s="22" t="s">
        <v>535</v>
      </c>
      <c r="G277" s="88" t="s">
        <v>608</v>
      </c>
      <c r="H277" s="23" t="s">
        <v>537</v>
      </c>
      <c r="I277" s="43" t="s">
        <v>22</v>
      </c>
      <c r="J277" s="25">
        <v>2</v>
      </c>
      <c r="K277" s="25">
        <v>0</v>
      </c>
      <c r="L277" s="25">
        <v>8</v>
      </c>
      <c r="M277" s="44" t="s">
        <v>473</v>
      </c>
      <c r="N277" s="47"/>
      <c r="O277" s="22"/>
    </row>
    <row r="278" s="18" customFormat="1" ht="40.05" customHeight="1" spans="1:15">
      <c r="A278" s="387" t="s">
        <v>470</v>
      </c>
      <c r="B278" s="40" t="s">
        <v>609</v>
      </c>
      <c r="C278" s="41" t="s">
        <v>16</v>
      </c>
      <c r="D278" s="41" t="s">
        <v>89</v>
      </c>
      <c r="E278" s="42" t="s">
        <v>54</v>
      </c>
      <c r="F278" s="22" t="s">
        <v>535</v>
      </c>
      <c r="G278" s="88" t="s">
        <v>608</v>
      </c>
      <c r="H278" s="23" t="s">
        <v>537</v>
      </c>
      <c r="I278" s="43" t="s">
        <v>22</v>
      </c>
      <c r="J278" s="25">
        <v>2</v>
      </c>
      <c r="K278" s="25">
        <v>0</v>
      </c>
      <c r="L278" s="25">
        <v>8</v>
      </c>
      <c r="M278" s="44" t="s">
        <v>473</v>
      </c>
      <c r="N278" s="47"/>
      <c r="O278" s="22"/>
    </row>
    <row r="279" s="18" customFormat="1" ht="40.05" customHeight="1" spans="1:15">
      <c r="A279" s="387" t="s">
        <v>470</v>
      </c>
      <c r="B279" s="40" t="s">
        <v>610</v>
      </c>
      <c r="C279" s="41" t="s">
        <v>16</v>
      </c>
      <c r="D279" s="41" t="s">
        <v>89</v>
      </c>
      <c r="E279" s="42" t="s">
        <v>54</v>
      </c>
      <c r="F279" s="22" t="s">
        <v>535</v>
      </c>
      <c r="G279" s="88" t="s">
        <v>608</v>
      </c>
      <c r="H279" s="23" t="s">
        <v>537</v>
      </c>
      <c r="I279" s="43" t="s">
        <v>22</v>
      </c>
      <c r="J279" s="25">
        <v>2</v>
      </c>
      <c r="K279" s="25">
        <v>0</v>
      </c>
      <c r="L279" s="25">
        <v>8</v>
      </c>
      <c r="M279" s="44" t="s">
        <v>473</v>
      </c>
      <c r="N279" s="47"/>
      <c r="O279" s="22"/>
    </row>
    <row r="280" s="18" customFormat="1" ht="40.05" customHeight="1" spans="1:15">
      <c r="A280" s="387" t="s">
        <v>470</v>
      </c>
      <c r="B280" s="40" t="s">
        <v>611</v>
      </c>
      <c r="C280" s="41" t="s">
        <v>16</v>
      </c>
      <c r="D280" s="41" t="s">
        <v>89</v>
      </c>
      <c r="E280" s="42" t="s">
        <v>54</v>
      </c>
      <c r="F280" s="22" t="s">
        <v>535</v>
      </c>
      <c r="G280" s="88" t="s">
        <v>608</v>
      </c>
      <c r="H280" s="23" t="s">
        <v>537</v>
      </c>
      <c r="I280" s="43" t="s">
        <v>22</v>
      </c>
      <c r="J280" s="25">
        <v>2</v>
      </c>
      <c r="K280" s="25">
        <v>0</v>
      </c>
      <c r="L280" s="25">
        <v>8</v>
      </c>
      <c r="M280" s="44" t="s">
        <v>473</v>
      </c>
      <c r="N280" s="47"/>
      <c r="O280" s="22"/>
    </row>
    <row r="281" s="18" customFormat="1" ht="40.05" customHeight="1" spans="1:15">
      <c r="A281" s="387" t="s">
        <v>470</v>
      </c>
      <c r="B281" s="40" t="s">
        <v>612</v>
      </c>
      <c r="C281" s="41" t="s">
        <v>16</v>
      </c>
      <c r="D281" s="41" t="s">
        <v>89</v>
      </c>
      <c r="E281" s="42" t="s">
        <v>54</v>
      </c>
      <c r="F281" s="22" t="s">
        <v>535</v>
      </c>
      <c r="G281" s="88" t="s">
        <v>608</v>
      </c>
      <c r="H281" s="23" t="s">
        <v>537</v>
      </c>
      <c r="I281" s="43" t="s">
        <v>22</v>
      </c>
      <c r="J281" s="25">
        <v>2</v>
      </c>
      <c r="K281" s="25">
        <v>0</v>
      </c>
      <c r="L281" s="25">
        <v>8</v>
      </c>
      <c r="M281" s="44" t="s">
        <v>473</v>
      </c>
      <c r="N281" s="47"/>
      <c r="O281" s="22"/>
    </row>
    <row r="282" s="18" customFormat="1" ht="40.05" customHeight="1" spans="1:15">
      <c r="A282" s="387" t="s">
        <v>470</v>
      </c>
      <c r="B282" s="40" t="s">
        <v>613</v>
      </c>
      <c r="C282" s="41" t="s">
        <v>16</v>
      </c>
      <c r="D282" s="41" t="s">
        <v>89</v>
      </c>
      <c r="E282" s="42" t="s">
        <v>54</v>
      </c>
      <c r="F282" s="22" t="s">
        <v>535</v>
      </c>
      <c r="G282" s="88" t="s">
        <v>608</v>
      </c>
      <c r="H282" s="23" t="s">
        <v>537</v>
      </c>
      <c r="I282" s="43" t="s">
        <v>22</v>
      </c>
      <c r="J282" s="25">
        <v>2</v>
      </c>
      <c r="K282" s="25">
        <v>0</v>
      </c>
      <c r="L282" s="25">
        <v>8</v>
      </c>
      <c r="M282" s="44" t="s">
        <v>473</v>
      </c>
      <c r="N282" s="47"/>
      <c r="O282" s="22"/>
    </row>
    <row r="283" s="18" customFormat="1" ht="40.05" customHeight="1" spans="1:15">
      <c r="A283" s="387" t="s">
        <v>470</v>
      </c>
      <c r="B283" s="40" t="s">
        <v>614</v>
      </c>
      <c r="C283" s="41" t="s">
        <v>16</v>
      </c>
      <c r="D283" s="41" t="s">
        <v>89</v>
      </c>
      <c r="E283" s="42" t="s">
        <v>54</v>
      </c>
      <c r="F283" s="22" t="s">
        <v>535</v>
      </c>
      <c r="G283" s="88" t="s">
        <v>608</v>
      </c>
      <c r="H283" s="23" t="s">
        <v>537</v>
      </c>
      <c r="I283" s="43" t="s">
        <v>22</v>
      </c>
      <c r="J283" s="25">
        <v>2</v>
      </c>
      <c r="K283" s="25">
        <v>0</v>
      </c>
      <c r="L283" s="25">
        <v>8</v>
      </c>
      <c r="M283" s="44" t="s">
        <v>473</v>
      </c>
      <c r="N283" s="47"/>
      <c r="O283" s="22"/>
    </row>
    <row r="284" s="18" customFormat="1" ht="40.05" customHeight="1" spans="1:15">
      <c r="A284" s="387" t="s">
        <v>470</v>
      </c>
      <c r="B284" s="40" t="s">
        <v>615</v>
      </c>
      <c r="C284" s="41" t="s">
        <v>16</v>
      </c>
      <c r="D284" s="41" t="s">
        <v>89</v>
      </c>
      <c r="E284" s="42" t="s">
        <v>54</v>
      </c>
      <c r="F284" s="22" t="s">
        <v>535</v>
      </c>
      <c r="G284" s="88" t="s">
        <v>608</v>
      </c>
      <c r="H284" s="23" t="s">
        <v>537</v>
      </c>
      <c r="I284" s="43" t="s">
        <v>22</v>
      </c>
      <c r="J284" s="25">
        <v>2</v>
      </c>
      <c r="K284" s="25">
        <v>0</v>
      </c>
      <c r="L284" s="25">
        <v>8</v>
      </c>
      <c r="M284" s="44" t="s">
        <v>473</v>
      </c>
      <c r="N284" s="47"/>
      <c r="O284" s="22"/>
    </row>
    <row r="285" s="18" customFormat="1" ht="40.05" customHeight="1" spans="1:15">
      <c r="A285" s="387" t="s">
        <v>470</v>
      </c>
      <c r="B285" s="40" t="s">
        <v>616</v>
      </c>
      <c r="C285" s="41" t="s">
        <v>16</v>
      </c>
      <c r="D285" s="41" t="s">
        <v>89</v>
      </c>
      <c r="E285" s="42" t="s">
        <v>54</v>
      </c>
      <c r="F285" s="22" t="s">
        <v>535</v>
      </c>
      <c r="G285" s="88" t="s">
        <v>608</v>
      </c>
      <c r="H285" s="23" t="s">
        <v>537</v>
      </c>
      <c r="I285" s="43" t="s">
        <v>22</v>
      </c>
      <c r="J285" s="25">
        <v>2</v>
      </c>
      <c r="K285" s="25">
        <v>0</v>
      </c>
      <c r="L285" s="25">
        <v>8</v>
      </c>
      <c r="M285" s="44" t="s">
        <v>473</v>
      </c>
      <c r="N285" s="47"/>
      <c r="O285" s="22"/>
    </row>
    <row r="286" s="18" customFormat="1" ht="40.05" customHeight="1" spans="1:15">
      <c r="A286" s="387" t="s">
        <v>470</v>
      </c>
      <c r="B286" s="40" t="s">
        <v>617</v>
      </c>
      <c r="C286" s="41" t="s">
        <v>16</v>
      </c>
      <c r="D286" s="41" t="s">
        <v>89</v>
      </c>
      <c r="E286" s="42" t="s">
        <v>54</v>
      </c>
      <c r="F286" s="22" t="s">
        <v>535</v>
      </c>
      <c r="G286" s="88" t="s">
        <v>608</v>
      </c>
      <c r="H286" s="23" t="s">
        <v>537</v>
      </c>
      <c r="I286" s="43" t="s">
        <v>22</v>
      </c>
      <c r="J286" s="25">
        <v>2</v>
      </c>
      <c r="K286" s="25">
        <v>0</v>
      </c>
      <c r="L286" s="25">
        <v>8</v>
      </c>
      <c r="M286" s="44" t="s">
        <v>473</v>
      </c>
      <c r="N286" s="47"/>
      <c r="O286" s="22"/>
    </row>
    <row r="287" s="18" customFormat="1" ht="40.05" customHeight="1" spans="1:15">
      <c r="A287" s="387" t="s">
        <v>470</v>
      </c>
      <c r="B287" s="40" t="s">
        <v>618</v>
      </c>
      <c r="C287" s="41" t="s">
        <v>16</v>
      </c>
      <c r="D287" s="41" t="s">
        <v>89</v>
      </c>
      <c r="E287" s="42" t="s">
        <v>54</v>
      </c>
      <c r="F287" s="22" t="s">
        <v>535</v>
      </c>
      <c r="G287" s="88" t="s">
        <v>608</v>
      </c>
      <c r="H287" s="23" t="s">
        <v>537</v>
      </c>
      <c r="I287" s="43" t="s">
        <v>22</v>
      </c>
      <c r="J287" s="25">
        <v>2</v>
      </c>
      <c r="K287" s="25">
        <v>0</v>
      </c>
      <c r="L287" s="25">
        <v>8</v>
      </c>
      <c r="M287" s="44" t="s">
        <v>473</v>
      </c>
      <c r="N287" s="47"/>
      <c r="O287" s="22"/>
    </row>
    <row r="288" s="18" customFormat="1" ht="40.05" customHeight="1" spans="1:15">
      <c r="A288" s="387" t="s">
        <v>470</v>
      </c>
      <c r="B288" s="40" t="s">
        <v>619</v>
      </c>
      <c r="C288" s="41" t="s">
        <v>16</v>
      </c>
      <c r="D288" s="41" t="s">
        <v>89</v>
      </c>
      <c r="E288" s="42" t="s">
        <v>54</v>
      </c>
      <c r="F288" s="22" t="s">
        <v>535</v>
      </c>
      <c r="G288" s="88" t="s">
        <v>608</v>
      </c>
      <c r="H288" s="23" t="s">
        <v>537</v>
      </c>
      <c r="I288" s="43" t="s">
        <v>22</v>
      </c>
      <c r="J288" s="25">
        <v>2</v>
      </c>
      <c r="K288" s="25">
        <v>0</v>
      </c>
      <c r="L288" s="25">
        <v>8</v>
      </c>
      <c r="M288" s="44" t="s">
        <v>473</v>
      </c>
      <c r="N288" s="47"/>
      <c r="O288" s="22"/>
    </row>
    <row r="289" s="18" customFormat="1" ht="40.05" customHeight="1" spans="1:15">
      <c r="A289" s="387" t="s">
        <v>470</v>
      </c>
      <c r="B289" s="40" t="s">
        <v>620</v>
      </c>
      <c r="C289" s="41" t="s">
        <v>16</v>
      </c>
      <c r="D289" s="41" t="s">
        <v>89</v>
      </c>
      <c r="E289" s="42" t="s">
        <v>54</v>
      </c>
      <c r="F289" s="22" t="s">
        <v>535</v>
      </c>
      <c r="G289" s="88" t="s">
        <v>608</v>
      </c>
      <c r="H289" s="23" t="s">
        <v>537</v>
      </c>
      <c r="I289" s="43" t="s">
        <v>22</v>
      </c>
      <c r="J289" s="25">
        <v>2</v>
      </c>
      <c r="K289" s="25">
        <v>0</v>
      </c>
      <c r="L289" s="25">
        <v>8</v>
      </c>
      <c r="M289" s="44" t="s">
        <v>473</v>
      </c>
      <c r="N289" s="47"/>
      <c r="O289" s="22"/>
    </row>
    <row r="290" s="18" customFormat="1" ht="40.05" customHeight="1" spans="1:15">
      <c r="A290" s="387" t="s">
        <v>470</v>
      </c>
      <c r="B290" s="40" t="s">
        <v>621</v>
      </c>
      <c r="C290" s="41" t="s">
        <v>16</v>
      </c>
      <c r="D290" s="41" t="s">
        <v>89</v>
      </c>
      <c r="E290" s="42" t="s">
        <v>54</v>
      </c>
      <c r="F290" s="22" t="s">
        <v>535</v>
      </c>
      <c r="G290" s="88" t="s">
        <v>608</v>
      </c>
      <c r="H290" s="23" t="s">
        <v>537</v>
      </c>
      <c r="I290" s="43" t="s">
        <v>22</v>
      </c>
      <c r="J290" s="25">
        <v>2</v>
      </c>
      <c r="K290" s="25">
        <v>0</v>
      </c>
      <c r="L290" s="25">
        <v>8</v>
      </c>
      <c r="M290" s="44" t="s">
        <v>473</v>
      </c>
      <c r="N290" s="47"/>
      <c r="O290" s="22"/>
    </row>
    <row r="291" s="18" customFormat="1" ht="40.05" customHeight="1" spans="1:15">
      <c r="A291" s="387" t="s">
        <v>470</v>
      </c>
      <c r="B291" s="40" t="s">
        <v>622</v>
      </c>
      <c r="C291" s="41" t="s">
        <v>16</v>
      </c>
      <c r="D291" s="41" t="s">
        <v>89</v>
      </c>
      <c r="E291" s="42" t="s">
        <v>54</v>
      </c>
      <c r="F291" s="22" t="s">
        <v>535</v>
      </c>
      <c r="G291" s="88" t="s">
        <v>623</v>
      </c>
      <c r="H291" s="23" t="s">
        <v>537</v>
      </c>
      <c r="I291" s="43" t="s">
        <v>22</v>
      </c>
      <c r="J291" s="25">
        <v>4</v>
      </c>
      <c r="K291" s="25">
        <v>0</v>
      </c>
      <c r="L291" s="25">
        <v>934</v>
      </c>
      <c r="M291" s="44" t="s">
        <v>473</v>
      </c>
      <c r="N291" s="47"/>
      <c r="O291" s="22"/>
    </row>
    <row r="292" s="18" customFormat="1" ht="40.05" customHeight="1" spans="1:15">
      <c r="A292" s="387" t="s">
        <v>470</v>
      </c>
      <c r="B292" s="40" t="s">
        <v>624</v>
      </c>
      <c r="C292" s="41" t="s">
        <v>16</v>
      </c>
      <c r="D292" s="41" t="s">
        <v>89</v>
      </c>
      <c r="E292" s="42" t="s">
        <v>54</v>
      </c>
      <c r="F292" s="22" t="s">
        <v>535</v>
      </c>
      <c r="G292" s="88" t="s">
        <v>623</v>
      </c>
      <c r="H292" s="23" t="s">
        <v>537</v>
      </c>
      <c r="I292" s="43" t="s">
        <v>22</v>
      </c>
      <c r="J292" s="25">
        <v>2</v>
      </c>
      <c r="K292" s="25">
        <v>0</v>
      </c>
      <c r="L292" s="25">
        <v>467</v>
      </c>
      <c r="M292" s="44" t="s">
        <v>473</v>
      </c>
      <c r="N292" s="47"/>
      <c r="O292" s="22"/>
    </row>
    <row r="293" s="18" customFormat="1" ht="40.05" customHeight="1" spans="1:15">
      <c r="A293" s="387" t="s">
        <v>470</v>
      </c>
      <c r="B293" s="40" t="s">
        <v>625</v>
      </c>
      <c r="C293" s="41" t="s">
        <v>16</v>
      </c>
      <c r="D293" s="41" t="s">
        <v>89</v>
      </c>
      <c r="E293" s="42" t="s">
        <v>54</v>
      </c>
      <c r="F293" s="22" t="s">
        <v>535</v>
      </c>
      <c r="G293" s="88" t="s">
        <v>626</v>
      </c>
      <c r="H293" s="23" t="s">
        <v>537</v>
      </c>
      <c r="I293" s="43" t="s">
        <v>22</v>
      </c>
      <c r="J293" s="25">
        <v>3</v>
      </c>
      <c r="K293" s="25">
        <v>0</v>
      </c>
      <c r="L293" s="25">
        <v>34</v>
      </c>
      <c r="M293" s="44" t="s">
        <v>473</v>
      </c>
      <c r="N293" s="47"/>
      <c r="O293" s="22"/>
    </row>
    <row r="294" s="18" customFormat="1" ht="40.05" customHeight="1" spans="1:15">
      <c r="A294" s="387" t="s">
        <v>470</v>
      </c>
      <c r="B294" s="40" t="s">
        <v>627</v>
      </c>
      <c r="C294" s="41" t="s">
        <v>16</v>
      </c>
      <c r="D294" s="41" t="s">
        <v>89</v>
      </c>
      <c r="E294" s="42" t="s">
        <v>54</v>
      </c>
      <c r="F294" s="22" t="s">
        <v>535</v>
      </c>
      <c r="G294" s="88" t="s">
        <v>626</v>
      </c>
      <c r="H294" s="23" t="s">
        <v>537</v>
      </c>
      <c r="I294" s="43" t="s">
        <v>22</v>
      </c>
      <c r="J294" s="25">
        <v>1</v>
      </c>
      <c r="K294" s="25">
        <v>0</v>
      </c>
      <c r="L294" s="25">
        <v>11</v>
      </c>
      <c r="M294" s="44" t="s">
        <v>473</v>
      </c>
      <c r="N294" s="47"/>
      <c r="O294" s="22"/>
    </row>
    <row r="295" s="18" customFormat="1" ht="40.05" customHeight="1" spans="1:15">
      <c r="A295" s="387" t="s">
        <v>470</v>
      </c>
      <c r="B295" s="40" t="s">
        <v>628</v>
      </c>
      <c r="C295" s="41" t="s">
        <v>16</v>
      </c>
      <c r="D295" s="41" t="s">
        <v>89</v>
      </c>
      <c r="E295" s="42" t="s">
        <v>54</v>
      </c>
      <c r="F295" s="22" t="s">
        <v>535</v>
      </c>
      <c r="G295" s="88" t="s">
        <v>626</v>
      </c>
      <c r="H295" s="23" t="s">
        <v>537</v>
      </c>
      <c r="I295" s="43" t="s">
        <v>22</v>
      </c>
      <c r="J295" s="25">
        <v>2</v>
      </c>
      <c r="K295" s="25">
        <v>0</v>
      </c>
      <c r="L295" s="25">
        <v>23</v>
      </c>
      <c r="M295" s="44" t="s">
        <v>473</v>
      </c>
      <c r="N295" s="47"/>
      <c r="O295" s="22"/>
    </row>
    <row r="296" s="18" customFormat="1" ht="40.05" customHeight="1" spans="1:15">
      <c r="A296" s="387" t="s">
        <v>470</v>
      </c>
      <c r="B296" s="40" t="s">
        <v>629</v>
      </c>
      <c r="C296" s="41" t="s">
        <v>16</v>
      </c>
      <c r="D296" s="41" t="s">
        <v>89</v>
      </c>
      <c r="E296" s="42" t="s">
        <v>54</v>
      </c>
      <c r="F296" s="22" t="s">
        <v>535</v>
      </c>
      <c r="G296" s="88" t="s">
        <v>626</v>
      </c>
      <c r="H296" s="23" t="s">
        <v>537</v>
      </c>
      <c r="I296" s="43" t="s">
        <v>22</v>
      </c>
      <c r="J296" s="25">
        <v>1</v>
      </c>
      <c r="K296" s="25">
        <v>0</v>
      </c>
      <c r="L296" s="25">
        <v>11</v>
      </c>
      <c r="M296" s="44" t="s">
        <v>473</v>
      </c>
      <c r="N296" s="47"/>
      <c r="O296" s="22"/>
    </row>
    <row r="297" s="18" customFormat="1" ht="40.05" customHeight="1" spans="1:15">
      <c r="A297" s="387" t="s">
        <v>470</v>
      </c>
      <c r="B297" s="40" t="s">
        <v>630</v>
      </c>
      <c r="C297" s="41" t="s">
        <v>16</v>
      </c>
      <c r="D297" s="41" t="s">
        <v>89</v>
      </c>
      <c r="E297" s="42" t="s">
        <v>54</v>
      </c>
      <c r="F297" s="22" t="s">
        <v>535</v>
      </c>
      <c r="G297" s="88" t="s">
        <v>626</v>
      </c>
      <c r="H297" s="23" t="s">
        <v>537</v>
      </c>
      <c r="I297" s="43" t="s">
        <v>22</v>
      </c>
      <c r="J297" s="25">
        <v>3</v>
      </c>
      <c r="K297" s="25">
        <v>0</v>
      </c>
      <c r="L297" s="25">
        <v>34</v>
      </c>
      <c r="M297" s="44" t="s">
        <v>473</v>
      </c>
      <c r="N297" s="47"/>
      <c r="O297" s="22"/>
    </row>
    <row r="298" s="18" customFormat="1" ht="40.05" customHeight="1" spans="1:15">
      <c r="A298" s="387" t="s">
        <v>470</v>
      </c>
      <c r="B298" s="40" t="s">
        <v>631</v>
      </c>
      <c r="C298" s="41" t="s">
        <v>16</v>
      </c>
      <c r="D298" s="41" t="s">
        <v>89</v>
      </c>
      <c r="E298" s="42" t="s">
        <v>54</v>
      </c>
      <c r="F298" s="22" t="s">
        <v>535</v>
      </c>
      <c r="G298" s="88" t="s">
        <v>626</v>
      </c>
      <c r="H298" s="23" t="s">
        <v>537</v>
      </c>
      <c r="I298" s="43" t="s">
        <v>22</v>
      </c>
      <c r="J298" s="25">
        <v>1</v>
      </c>
      <c r="K298" s="25">
        <v>0</v>
      </c>
      <c r="L298" s="25">
        <v>11</v>
      </c>
      <c r="M298" s="44" t="s">
        <v>473</v>
      </c>
      <c r="N298" s="47"/>
      <c r="O298" s="22"/>
    </row>
    <row r="299" s="18" customFormat="1" ht="40.05" customHeight="1" spans="1:15">
      <c r="A299" s="387" t="s">
        <v>470</v>
      </c>
      <c r="B299" s="40" t="s">
        <v>632</v>
      </c>
      <c r="C299" s="41" t="s">
        <v>16</v>
      </c>
      <c r="D299" s="41" t="s">
        <v>89</v>
      </c>
      <c r="E299" s="42" t="s">
        <v>54</v>
      </c>
      <c r="F299" s="22" t="s">
        <v>535</v>
      </c>
      <c r="G299" s="88" t="s">
        <v>626</v>
      </c>
      <c r="H299" s="23" t="s">
        <v>537</v>
      </c>
      <c r="I299" s="43" t="s">
        <v>22</v>
      </c>
      <c r="J299" s="25">
        <v>3</v>
      </c>
      <c r="K299" s="25">
        <v>0</v>
      </c>
      <c r="L299" s="25">
        <v>34</v>
      </c>
      <c r="M299" s="44" t="s">
        <v>473</v>
      </c>
      <c r="N299" s="47"/>
      <c r="O299" s="22"/>
    </row>
    <row r="300" s="18" customFormat="1" ht="40.05" customHeight="1" spans="1:15">
      <c r="A300" s="387" t="s">
        <v>470</v>
      </c>
      <c r="B300" s="40" t="s">
        <v>633</v>
      </c>
      <c r="C300" s="41" t="s">
        <v>16</v>
      </c>
      <c r="D300" s="41" t="s">
        <v>89</v>
      </c>
      <c r="E300" s="42" t="s">
        <v>54</v>
      </c>
      <c r="F300" s="22" t="s">
        <v>535</v>
      </c>
      <c r="G300" s="88" t="s">
        <v>626</v>
      </c>
      <c r="H300" s="23" t="s">
        <v>537</v>
      </c>
      <c r="I300" s="43" t="s">
        <v>22</v>
      </c>
      <c r="J300" s="25">
        <v>1</v>
      </c>
      <c r="K300" s="25">
        <v>0</v>
      </c>
      <c r="L300" s="25">
        <v>11</v>
      </c>
      <c r="M300" s="44" t="s">
        <v>473</v>
      </c>
      <c r="N300" s="47"/>
      <c r="O300" s="22"/>
    </row>
    <row r="301" s="18" customFormat="1" ht="40.05" customHeight="1" spans="1:15">
      <c r="A301" s="387" t="s">
        <v>470</v>
      </c>
      <c r="B301" s="40" t="s">
        <v>634</v>
      </c>
      <c r="C301" s="41" t="s">
        <v>16</v>
      </c>
      <c r="D301" s="41" t="s">
        <v>89</v>
      </c>
      <c r="E301" s="42" t="s">
        <v>54</v>
      </c>
      <c r="F301" s="22" t="s">
        <v>535</v>
      </c>
      <c r="G301" s="88" t="s">
        <v>626</v>
      </c>
      <c r="H301" s="23" t="s">
        <v>537</v>
      </c>
      <c r="I301" s="43" t="s">
        <v>22</v>
      </c>
      <c r="J301" s="25">
        <v>3</v>
      </c>
      <c r="K301" s="25">
        <v>0</v>
      </c>
      <c r="L301" s="25">
        <v>34</v>
      </c>
      <c r="M301" s="44" t="s">
        <v>473</v>
      </c>
      <c r="N301" s="47"/>
      <c r="O301" s="22"/>
    </row>
    <row r="302" s="18" customFormat="1" ht="40.05" customHeight="1" spans="1:15">
      <c r="A302" s="387" t="s">
        <v>470</v>
      </c>
      <c r="B302" s="40" t="s">
        <v>635</v>
      </c>
      <c r="C302" s="41" t="s">
        <v>16</v>
      </c>
      <c r="D302" s="41" t="s">
        <v>89</v>
      </c>
      <c r="E302" s="42" t="s">
        <v>54</v>
      </c>
      <c r="F302" s="22" t="s">
        <v>535</v>
      </c>
      <c r="G302" s="88" t="s">
        <v>626</v>
      </c>
      <c r="H302" s="23" t="s">
        <v>537</v>
      </c>
      <c r="I302" s="43" t="s">
        <v>22</v>
      </c>
      <c r="J302" s="25">
        <v>1</v>
      </c>
      <c r="K302" s="25">
        <v>0</v>
      </c>
      <c r="L302" s="25">
        <v>11</v>
      </c>
      <c r="M302" s="44" t="s">
        <v>473</v>
      </c>
      <c r="N302" s="47"/>
      <c r="O302" s="22"/>
    </row>
    <row r="303" s="18" customFormat="1" ht="40.05" customHeight="1" spans="1:15">
      <c r="A303" s="387" t="s">
        <v>470</v>
      </c>
      <c r="B303" s="40" t="s">
        <v>636</v>
      </c>
      <c r="C303" s="41" t="s">
        <v>16</v>
      </c>
      <c r="D303" s="41" t="s">
        <v>89</v>
      </c>
      <c r="E303" s="42" t="s">
        <v>54</v>
      </c>
      <c r="F303" s="22" t="s">
        <v>535</v>
      </c>
      <c r="G303" s="88" t="s">
        <v>626</v>
      </c>
      <c r="H303" s="23" t="s">
        <v>537</v>
      </c>
      <c r="I303" s="43" t="s">
        <v>22</v>
      </c>
      <c r="J303" s="25">
        <v>3</v>
      </c>
      <c r="K303" s="25">
        <v>0</v>
      </c>
      <c r="L303" s="25">
        <v>34</v>
      </c>
      <c r="M303" s="44" t="s">
        <v>473</v>
      </c>
      <c r="N303" s="47"/>
      <c r="O303" s="22"/>
    </row>
    <row r="304" s="18" customFormat="1" ht="40.05" customHeight="1" spans="1:15">
      <c r="A304" s="387" t="s">
        <v>470</v>
      </c>
      <c r="B304" s="40" t="s">
        <v>637</v>
      </c>
      <c r="C304" s="41" t="s">
        <v>16</v>
      </c>
      <c r="D304" s="41" t="s">
        <v>89</v>
      </c>
      <c r="E304" s="42" t="s">
        <v>54</v>
      </c>
      <c r="F304" s="22" t="s">
        <v>535</v>
      </c>
      <c r="G304" s="88" t="s">
        <v>626</v>
      </c>
      <c r="H304" s="23" t="s">
        <v>537</v>
      </c>
      <c r="I304" s="43" t="s">
        <v>22</v>
      </c>
      <c r="J304" s="25">
        <v>1</v>
      </c>
      <c r="K304" s="25">
        <v>0</v>
      </c>
      <c r="L304" s="25">
        <v>11</v>
      </c>
      <c r="M304" s="44" t="s">
        <v>473</v>
      </c>
      <c r="N304" s="47"/>
      <c r="O304" s="22"/>
    </row>
    <row r="305" s="18" customFormat="1" ht="40.05" customHeight="1" spans="1:15">
      <c r="A305" s="387" t="s">
        <v>470</v>
      </c>
      <c r="B305" s="40" t="s">
        <v>638</v>
      </c>
      <c r="C305" s="41" t="s">
        <v>16</v>
      </c>
      <c r="D305" s="41" t="s">
        <v>89</v>
      </c>
      <c r="E305" s="42" t="s">
        <v>54</v>
      </c>
      <c r="F305" s="22" t="s">
        <v>535</v>
      </c>
      <c r="G305" s="88" t="s">
        <v>626</v>
      </c>
      <c r="H305" s="23" t="s">
        <v>537</v>
      </c>
      <c r="I305" s="43" t="s">
        <v>22</v>
      </c>
      <c r="J305" s="25">
        <v>3</v>
      </c>
      <c r="K305" s="25">
        <v>0</v>
      </c>
      <c r="L305" s="25">
        <v>34</v>
      </c>
      <c r="M305" s="44" t="s">
        <v>473</v>
      </c>
      <c r="N305" s="47"/>
      <c r="O305" s="22"/>
    </row>
    <row r="306" s="18" customFormat="1" ht="40.05" customHeight="1" spans="1:15">
      <c r="A306" s="387" t="s">
        <v>470</v>
      </c>
      <c r="B306" s="40" t="s">
        <v>639</v>
      </c>
      <c r="C306" s="41" t="s">
        <v>16</v>
      </c>
      <c r="D306" s="41" t="s">
        <v>89</v>
      </c>
      <c r="E306" s="42" t="s">
        <v>54</v>
      </c>
      <c r="F306" s="22" t="s">
        <v>535</v>
      </c>
      <c r="G306" s="88" t="s">
        <v>626</v>
      </c>
      <c r="H306" s="23" t="s">
        <v>537</v>
      </c>
      <c r="I306" s="43" t="s">
        <v>22</v>
      </c>
      <c r="J306" s="25">
        <v>1</v>
      </c>
      <c r="K306" s="25">
        <v>0</v>
      </c>
      <c r="L306" s="25">
        <v>11</v>
      </c>
      <c r="M306" s="44" t="s">
        <v>473</v>
      </c>
      <c r="N306" s="47"/>
      <c r="O306" s="22"/>
    </row>
    <row r="307" s="18" customFormat="1" ht="40.05" customHeight="1" spans="1:15">
      <c r="A307" s="387" t="s">
        <v>470</v>
      </c>
      <c r="B307" s="40" t="s">
        <v>640</v>
      </c>
      <c r="C307" s="41" t="s">
        <v>16</v>
      </c>
      <c r="D307" s="41" t="s">
        <v>89</v>
      </c>
      <c r="E307" s="42" t="s">
        <v>54</v>
      </c>
      <c r="F307" s="22" t="s">
        <v>535</v>
      </c>
      <c r="G307" s="88" t="s">
        <v>626</v>
      </c>
      <c r="H307" s="23" t="s">
        <v>537</v>
      </c>
      <c r="I307" s="43" t="s">
        <v>22</v>
      </c>
      <c r="J307" s="25">
        <v>3</v>
      </c>
      <c r="K307" s="25">
        <v>0</v>
      </c>
      <c r="L307" s="25">
        <v>34</v>
      </c>
      <c r="M307" s="44" t="s">
        <v>473</v>
      </c>
      <c r="N307" s="47"/>
      <c r="O307" s="22"/>
    </row>
    <row r="308" s="18" customFormat="1" ht="40.05" customHeight="1" spans="1:15">
      <c r="A308" s="387" t="s">
        <v>470</v>
      </c>
      <c r="B308" s="40" t="s">
        <v>641</v>
      </c>
      <c r="C308" s="41" t="s">
        <v>16</v>
      </c>
      <c r="D308" s="41" t="s">
        <v>89</v>
      </c>
      <c r="E308" s="42" t="s">
        <v>54</v>
      </c>
      <c r="F308" s="22" t="s">
        <v>535</v>
      </c>
      <c r="G308" s="88" t="s">
        <v>626</v>
      </c>
      <c r="H308" s="23" t="s">
        <v>537</v>
      </c>
      <c r="I308" s="43" t="s">
        <v>22</v>
      </c>
      <c r="J308" s="25">
        <v>1</v>
      </c>
      <c r="K308" s="25">
        <v>0</v>
      </c>
      <c r="L308" s="25">
        <v>11</v>
      </c>
      <c r="M308" s="44" t="s">
        <v>473</v>
      </c>
      <c r="N308" s="47"/>
      <c r="O308" s="22"/>
    </row>
    <row r="309" s="18" customFormat="1" ht="40.05" customHeight="1" spans="1:15">
      <c r="A309" s="387" t="s">
        <v>470</v>
      </c>
      <c r="B309" s="40" t="s">
        <v>642</v>
      </c>
      <c r="C309" s="41" t="s">
        <v>16</v>
      </c>
      <c r="D309" s="41" t="s">
        <v>89</v>
      </c>
      <c r="E309" s="42" t="s">
        <v>54</v>
      </c>
      <c r="F309" s="22" t="s">
        <v>535</v>
      </c>
      <c r="G309" s="88" t="s">
        <v>643</v>
      </c>
      <c r="H309" s="23" t="s">
        <v>537</v>
      </c>
      <c r="I309" s="43" t="s">
        <v>22</v>
      </c>
      <c r="J309" s="25">
        <v>1</v>
      </c>
      <c r="K309" s="25">
        <v>0</v>
      </c>
      <c r="L309" s="25">
        <v>33</v>
      </c>
      <c r="M309" s="44" t="s">
        <v>473</v>
      </c>
      <c r="N309" s="47"/>
      <c r="O309" s="22"/>
    </row>
    <row r="310" s="18" customFormat="1" ht="40.05" customHeight="1" spans="1:15">
      <c r="A310" s="387" t="s">
        <v>470</v>
      </c>
      <c r="B310" s="40" t="s">
        <v>644</v>
      </c>
      <c r="C310" s="41" t="s">
        <v>16</v>
      </c>
      <c r="D310" s="41" t="s">
        <v>89</v>
      </c>
      <c r="E310" s="42" t="s">
        <v>54</v>
      </c>
      <c r="F310" s="22" t="s">
        <v>535</v>
      </c>
      <c r="G310" s="88" t="s">
        <v>643</v>
      </c>
      <c r="H310" s="23" t="s">
        <v>537</v>
      </c>
      <c r="I310" s="43" t="s">
        <v>22</v>
      </c>
      <c r="J310" s="25">
        <v>5</v>
      </c>
      <c r="K310" s="25">
        <v>0</v>
      </c>
      <c r="L310" s="25">
        <v>163</v>
      </c>
      <c r="M310" s="44" t="s">
        <v>473</v>
      </c>
      <c r="N310" s="47"/>
      <c r="O310" s="22"/>
    </row>
    <row r="311" s="18" customFormat="1" ht="40.05" customHeight="1" spans="1:15">
      <c r="A311" s="387" t="s">
        <v>470</v>
      </c>
      <c r="B311" s="40" t="s">
        <v>645</v>
      </c>
      <c r="C311" s="41" t="s">
        <v>16</v>
      </c>
      <c r="D311" s="41" t="s">
        <v>89</v>
      </c>
      <c r="E311" s="42" t="s">
        <v>54</v>
      </c>
      <c r="F311" s="22" t="s">
        <v>535</v>
      </c>
      <c r="G311" s="88" t="s">
        <v>643</v>
      </c>
      <c r="H311" s="23" t="s">
        <v>537</v>
      </c>
      <c r="I311" s="43" t="s">
        <v>22</v>
      </c>
      <c r="J311" s="25">
        <v>1</v>
      </c>
      <c r="K311" s="25">
        <v>0</v>
      </c>
      <c r="L311" s="25">
        <v>33</v>
      </c>
      <c r="M311" s="44" t="s">
        <v>473</v>
      </c>
      <c r="N311" s="47"/>
      <c r="O311" s="22"/>
    </row>
    <row r="312" s="18" customFormat="1" ht="40.05" customHeight="1" spans="1:15">
      <c r="A312" s="387" t="s">
        <v>470</v>
      </c>
      <c r="B312" s="40" t="s">
        <v>646</v>
      </c>
      <c r="C312" s="41" t="s">
        <v>16</v>
      </c>
      <c r="D312" s="41" t="s">
        <v>89</v>
      </c>
      <c r="E312" s="42" t="s">
        <v>54</v>
      </c>
      <c r="F312" s="22" t="s">
        <v>535</v>
      </c>
      <c r="G312" s="88" t="s">
        <v>643</v>
      </c>
      <c r="H312" s="23" t="s">
        <v>537</v>
      </c>
      <c r="I312" s="43" t="s">
        <v>22</v>
      </c>
      <c r="J312" s="25">
        <v>4</v>
      </c>
      <c r="K312" s="25">
        <v>0</v>
      </c>
      <c r="L312" s="25">
        <v>130</v>
      </c>
      <c r="M312" s="44" t="s">
        <v>473</v>
      </c>
      <c r="N312" s="47"/>
      <c r="O312" s="22"/>
    </row>
    <row r="313" s="18" customFormat="1" ht="40.05" customHeight="1" spans="1:15">
      <c r="A313" s="387" t="s">
        <v>470</v>
      </c>
      <c r="B313" s="40" t="s">
        <v>647</v>
      </c>
      <c r="C313" s="41" t="s">
        <v>16</v>
      </c>
      <c r="D313" s="41" t="s">
        <v>89</v>
      </c>
      <c r="E313" s="42" t="s">
        <v>54</v>
      </c>
      <c r="F313" s="22" t="s">
        <v>535</v>
      </c>
      <c r="G313" s="88" t="s">
        <v>648</v>
      </c>
      <c r="H313" s="23" t="s">
        <v>649</v>
      </c>
      <c r="I313" s="43" t="s">
        <v>22</v>
      </c>
      <c r="J313" s="25">
        <v>2</v>
      </c>
      <c r="K313" s="25">
        <v>0</v>
      </c>
      <c r="L313" s="25">
        <v>23</v>
      </c>
      <c r="M313" s="44" t="s">
        <v>473</v>
      </c>
      <c r="N313" s="47"/>
      <c r="O313" s="22"/>
    </row>
    <row r="314" s="18" customFormat="1" ht="40.05" customHeight="1" spans="1:15">
      <c r="A314" s="387" t="s">
        <v>470</v>
      </c>
      <c r="B314" s="40" t="s">
        <v>650</v>
      </c>
      <c r="C314" s="41" t="s">
        <v>16</v>
      </c>
      <c r="D314" s="41" t="s">
        <v>89</v>
      </c>
      <c r="E314" s="42" t="s">
        <v>54</v>
      </c>
      <c r="F314" s="22" t="s">
        <v>535</v>
      </c>
      <c r="G314" s="88" t="s">
        <v>651</v>
      </c>
      <c r="H314" s="23" t="s">
        <v>649</v>
      </c>
      <c r="I314" s="43" t="s">
        <v>22</v>
      </c>
      <c r="J314" s="25">
        <v>1</v>
      </c>
      <c r="K314" s="25">
        <v>0</v>
      </c>
      <c r="L314" s="25">
        <v>323</v>
      </c>
      <c r="M314" s="44" t="s">
        <v>473</v>
      </c>
      <c r="N314" s="47"/>
      <c r="O314" s="22"/>
    </row>
    <row r="315" s="18" customFormat="1" ht="40.05" customHeight="1" spans="1:15">
      <c r="A315" s="387" t="s">
        <v>470</v>
      </c>
      <c r="B315" s="40" t="s">
        <v>652</v>
      </c>
      <c r="C315" s="41" t="s">
        <v>16</v>
      </c>
      <c r="D315" s="41" t="s">
        <v>89</v>
      </c>
      <c r="E315" s="42" t="s">
        <v>54</v>
      </c>
      <c r="F315" s="22" t="s">
        <v>535</v>
      </c>
      <c r="G315" s="88" t="s">
        <v>653</v>
      </c>
      <c r="H315" s="23" t="s">
        <v>649</v>
      </c>
      <c r="I315" s="43" t="s">
        <v>22</v>
      </c>
      <c r="J315" s="25">
        <v>3</v>
      </c>
      <c r="K315" s="25">
        <v>0</v>
      </c>
      <c r="L315" s="25">
        <v>1615</v>
      </c>
      <c r="M315" s="44" t="s">
        <v>473</v>
      </c>
      <c r="N315" s="47"/>
      <c r="O315" s="22"/>
    </row>
    <row r="316" s="18" customFormat="1" ht="40.05" customHeight="1" spans="1:15">
      <c r="A316" s="387" t="s">
        <v>470</v>
      </c>
      <c r="B316" s="40" t="s">
        <v>654</v>
      </c>
      <c r="C316" s="41" t="s">
        <v>16</v>
      </c>
      <c r="D316" s="41" t="s">
        <v>89</v>
      </c>
      <c r="E316" s="42" t="s">
        <v>54</v>
      </c>
      <c r="F316" s="22" t="s">
        <v>535</v>
      </c>
      <c r="G316" s="88" t="s">
        <v>655</v>
      </c>
      <c r="H316" s="23" t="s">
        <v>656</v>
      </c>
      <c r="I316" s="43" t="s">
        <v>22</v>
      </c>
      <c r="J316" s="25">
        <v>11</v>
      </c>
      <c r="K316" s="25">
        <v>0</v>
      </c>
      <c r="L316" s="25">
        <v>41</v>
      </c>
      <c r="M316" s="44" t="s">
        <v>473</v>
      </c>
      <c r="N316" s="47"/>
      <c r="O316" s="22"/>
    </row>
    <row r="317" s="18" customFormat="1" ht="40.05" customHeight="1" spans="1:15">
      <c r="A317" s="387" t="s">
        <v>470</v>
      </c>
      <c r="B317" s="40" t="s">
        <v>657</v>
      </c>
      <c r="C317" s="41" t="s">
        <v>16</v>
      </c>
      <c r="D317" s="41" t="s">
        <v>89</v>
      </c>
      <c r="E317" s="42" t="s">
        <v>54</v>
      </c>
      <c r="F317" s="22" t="s">
        <v>535</v>
      </c>
      <c r="G317" s="88" t="s">
        <v>655</v>
      </c>
      <c r="H317" s="23" t="s">
        <v>656</v>
      </c>
      <c r="I317" s="43" t="s">
        <v>22</v>
      </c>
      <c r="J317" s="25">
        <v>11</v>
      </c>
      <c r="K317" s="25">
        <v>0</v>
      </c>
      <c r="L317" s="25">
        <v>41</v>
      </c>
      <c r="M317" s="44" t="s">
        <v>473</v>
      </c>
      <c r="N317" s="47"/>
      <c r="O317" s="22"/>
    </row>
    <row r="318" s="18" customFormat="1" ht="40.05" customHeight="1" spans="1:15">
      <c r="A318" s="387" t="s">
        <v>470</v>
      </c>
      <c r="B318" s="40" t="s">
        <v>658</v>
      </c>
      <c r="C318" s="41" t="s">
        <v>16</v>
      </c>
      <c r="D318" s="41" t="s">
        <v>89</v>
      </c>
      <c r="E318" s="42" t="s">
        <v>54</v>
      </c>
      <c r="F318" s="22" t="s">
        <v>535</v>
      </c>
      <c r="G318" s="88" t="s">
        <v>655</v>
      </c>
      <c r="H318" s="23" t="s">
        <v>656</v>
      </c>
      <c r="I318" s="43" t="s">
        <v>22</v>
      </c>
      <c r="J318" s="25">
        <v>11</v>
      </c>
      <c r="K318" s="25">
        <v>0</v>
      </c>
      <c r="L318" s="25">
        <v>41</v>
      </c>
      <c r="M318" s="44" t="s">
        <v>473</v>
      </c>
      <c r="N318" s="47"/>
      <c r="O318" s="22"/>
    </row>
    <row r="319" s="18" customFormat="1" ht="40.05" customHeight="1" spans="1:15">
      <c r="A319" s="387" t="s">
        <v>470</v>
      </c>
      <c r="B319" s="40" t="s">
        <v>659</v>
      </c>
      <c r="C319" s="41" t="s">
        <v>16</v>
      </c>
      <c r="D319" s="41" t="s">
        <v>89</v>
      </c>
      <c r="E319" s="42" t="s">
        <v>54</v>
      </c>
      <c r="F319" s="22" t="s">
        <v>535</v>
      </c>
      <c r="G319" s="88" t="s">
        <v>655</v>
      </c>
      <c r="H319" s="23" t="s">
        <v>656</v>
      </c>
      <c r="I319" s="43" t="s">
        <v>22</v>
      </c>
      <c r="J319" s="25">
        <v>11</v>
      </c>
      <c r="K319" s="25">
        <v>0</v>
      </c>
      <c r="L319" s="25">
        <v>41</v>
      </c>
      <c r="M319" s="44" t="s">
        <v>473</v>
      </c>
      <c r="N319" s="47"/>
      <c r="O319" s="22"/>
    </row>
    <row r="320" s="18" customFormat="1" ht="40.05" customHeight="1" spans="1:15">
      <c r="A320" s="387" t="s">
        <v>470</v>
      </c>
      <c r="B320" s="40" t="s">
        <v>660</v>
      </c>
      <c r="C320" s="41" t="s">
        <v>16</v>
      </c>
      <c r="D320" s="41" t="s">
        <v>89</v>
      </c>
      <c r="E320" s="42" t="s">
        <v>54</v>
      </c>
      <c r="F320" s="22" t="s">
        <v>535</v>
      </c>
      <c r="G320" s="88" t="s">
        <v>655</v>
      </c>
      <c r="H320" s="23" t="s">
        <v>656</v>
      </c>
      <c r="I320" s="43" t="s">
        <v>22</v>
      </c>
      <c r="J320" s="25">
        <v>11</v>
      </c>
      <c r="K320" s="25">
        <v>0</v>
      </c>
      <c r="L320" s="25">
        <v>41</v>
      </c>
      <c r="M320" s="44" t="s">
        <v>473</v>
      </c>
      <c r="N320" s="47"/>
      <c r="O320" s="22"/>
    </row>
    <row r="321" s="18" customFormat="1" ht="40.05" customHeight="1" spans="1:15">
      <c r="A321" s="387" t="s">
        <v>470</v>
      </c>
      <c r="B321" s="40" t="s">
        <v>661</v>
      </c>
      <c r="C321" s="41" t="s">
        <v>16</v>
      </c>
      <c r="D321" s="41" t="s">
        <v>89</v>
      </c>
      <c r="E321" s="42" t="s">
        <v>54</v>
      </c>
      <c r="F321" s="22" t="s">
        <v>535</v>
      </c>
      <c r="G321" s="88" t="s">
        <v>655</v>
      </c>
      <c r="H321" s="23" t="s">
        <v>656</v>
      </c>
      <c r="I321" s="43" t="s">
        <v>22</v>
      </c>
      <c r="J321" s="25">
        <v>11</v>
      </c>
      <c r="K321" s="25">
        <v>0</v>
      </c>
      <c r="L321" s="25">
        <v>41</v>
      </c>
      <c r="M321" s="44" t="s">
        <v>473</v>
      </c>
      <c r="N321" s="47"/>
      <c r="O321" s="22"/>
    </row>
    <row r="322" s="18" customFormat="1" ht="40.05" customHeight="1" spans="1:15">
      <c r="A322" s="387" t="s">
        <v>470</v>
      </c>
      <c r="B322" s="40" t="s">
        <v>662</v>
      </c>
      <c r="C322" s="41" t="s">
        <v>16</v>
      </c>
      <c r="D322" s="41" t="s">
        <v>89</v>
      </c>
      <c r="E322" s="42" t="s">
        <v>54</v>
      </c>
      <c r="F322" s="22" t="s">
        <v>535</v>
      </c>
      <c r="G322" s="88" t="s">
        <v>655</v>
      </c>
      <c r="H322" s="23" t="s">
        <v>656</v>
      </c>
      <c r="I322" s="43" t="s">
        <v>22</v>
      </c>
      <c r="J322" s="25">
        <v>11</v>
      </c>
      <c r="K322" s="25">
        <v>0</v>
      </c>
      <c r="L322" s="25">
        <v>41</v>
      </c>
      <c r="M322" s="44" t="s">
        <v>473</v>
      </c>
      <c r="N322" s="47"/>
      <c r="O322" s="22"/>
    </row>
    <row r="323" s="18" customFormat="1" ht="40.05" customHeight="1" spans="1:15">
      <c r="A323" s="387" t="s">
        <v>470</v>
      </c>
      <c r="B323" s="40" t="s">
        <v>663</v>
      </c>
      <c r="C323" s="41" t="s">
        <v>16</v>
      </c>
      <c r="D323" s="41" t="s">
        <v>89</v>
      </c>
      <c r="E323" s="42" t="s">
        <v>54</v>
      </c>
      <c r="F323" s="22" t="s">
        <v>535</v>
      </c>
      <c r="G323" s="88" t="s">
        <v>655</v>
      </c>
      <c r="H323" s="23" t="s">
        <v>656</v>
      </c>
      <c r="I323" s="43" t="s">
        <v>22</v>
      </c>
      <c r="J323" s="25">
        <v>11</v>
      </c>
      <c r="K323" s="25">
        <v>0</v>
      </c>
      <c r="L323" s="25">
        <v>41</v>
      </c>
      <c r="M323" s="44" t="s">
        <v>473</v>
      </c>
      <c r="N323" s="47"/>
      <c r="O323" s="22"/>
    </row>
    <row r="324" s="18" customFormat="1" ht="40.05" customHeight="1" spans="1:15">
      <c r="A324" s="387" t="s">
        <v>470</v>
      </c>
      <c r="B324" s="40" t="s">
        <v>664</v>
      </c>
      <c r="C324" s="41" t="s">
        <v>16</v>
      </c>
      <c r="D324" s="41" t="s">
        <v>89</v>
      </c>
      <c r="E324" s="42" t="s">
        <v>54</v>
      </c>
      <c r="F324" s="22" t="s">
        <v>535</v>
      </c>
      <c r="G324" s="88" t="s">
        <v>655</v>
      </c>
      <c r="H324" s="23" t="s">
        <v>656</v>
      </c>
      <c r="I324" s="43" t="s">
        <v>22</v>
      </c>
      <c r="J324" s="25">
        <v>11</v>
      </c>
      <c r="K324" s="25">
        <v>0</v>
      </c>
      <c r="L324" s="25">
        <v>41</v>
      </c>
      <c r="M324" s="44" t="s">
        <v>473</v>
      </c>
      <c r="N324" s="47"/>
      <c r="O324" s="22"/>
    </row>
    <row r="325" s="18" customFormat="1" ht="40.05" customHeight="1" spans="1:15">
      <c r="A325" s="387" t="s">
        <v>470</v>
      </c>
      <c r="B325" s="40" t="s">
        <v>665</v>
      </c>
      <c r="C325" s="41" t="s">
        <v>16</v>
      </c>
      <c r="D325" s="41" t="s">
        <v>89</v>
      </c>
      <c r="E325" s="42" t="s">
        <v>54</v>
      </c>
      <c r="F325" s="22" t="s">
        <v>535</v>
      </c>
      <c r="G325" s="88" t="s">
        <v>655</v>
      </c>
      <c r="H325" s="23" t="s">
        <v>656</v>
      </c>
      <c r="I325" s="43" t="s">
        <v>22</v>
      </c>
      <c r="J325" s="25">
        <v>13</v>
      </c>
      <c r="K325" s="25">
        <v>0</v>
      </c>
      <c r="L325" s="25">
        <v>48</v>
      </c>
      <c r="M325" s="44" t="s">
        <v>473</v>
      </c>
      <c r="N325" s="47"/>
      <c r="O325" s="22"/>
    </row>
    <row r="326" s="18" customFormat="1" ht="40.05" customHeight="1" spans="1:15">
      <c r="A326" s="387" t="s">
        <v>470</v>
      </c>
      <c r="B326" s="40" t="s">
        <v>666</v>
      </c>
      <c r="C326" s="41" t="s">
        <v>16</v>
      </c>
      <c r="D326" s="41" t="s">
        <v>89</v>
      </c>
      <c r="E326" s="42" t="s">
        <v>54</v>
      </c>
      <c r="F326" s="22" t="s">
        <v>535</v>
      </c>
      <c r="G326" s="88" t="s">
        <v>655</v>
      </c>
      <c r="H326" s="23" t="s">
        <v>656</v>
      </c>
      <c r="I326" s="43" t="s">
        <v>22</v>
      </c>
      <c r="J326" s="25">
        <v>1</v>
      </c>
      <c r="K326" s="25">
        <v>0</v>
      </c>
      <c r="L326" s="25">
        <v>4</v>
      </c>
      <c r="M326" s="44" t="s">
        <v>473</v>
      </c>
      <c r="N326" s="47"/>
      <c r="O326" s="22"/>
    </row>
    <row r="327" s="18" customFormat="1" ht="40.05" customHeight="1" spans="1:15">
      <c r="A327" s="387" t="s">
        <v>470</v>
      </c>
      <c r="B327" s="40" t="s">
        <v>667</v>
      </c>
      <c r="C327" s="41" t="s">
        <v>16</v>
      </c>
      <c r="D327" s="41" t="s">
        <v>89</v>
      </c>
      <c r="E327" s="42" t="s">
        <v>54</v>
      </c>
      <c r="F327" s="22" t="s">
        <v>535</v>
      </c>
      <c r="G327" s="88" t="s">
        <v>655</v>
      </c>
      <c r="H327" s="23" t="s">
        <v>656</v>
      </c>
      <c r="I327" s="43" t="s">
        <v>22</v>
      </c>
      <c r="J327" s="25">
        <v>6</v>
      </c>
      <c r="K327" s="25">
        <v>0</v>
      </c>
      <c r="L327" s="25">
        <v>22</v>
      </c>
      <c r="M327" s="44" t="s">
        <v>473</v>
      </c>
      <c r="N327" s="47"/>
      <c r="O327" s="22"/>
    </row>
    <row r="328" s="18" customFormat="1" ht="40.05" customHeight="1" spans="1:15">
      <c r="A328" s="387" t="s">
        <v>470</v>
      </c>
      <c r="B328" s="40" t="s">
        <v>668</v>
      </c>
      <c r="C328" s="41" t="s">
        <v>16</v>
      </c>
      <c r="D328" s="41" t="s">
        <v>89</v>
      </c>
      <c r="E328" s="42" t="s">
        <v>54</v>
      </c>
      <c r="F328" s="22" t="s">
        <v>535</v>
      </c>
      <c r="G328" s="88" t="s">
        <v>655</v>
      </c>
      <c r="H328" s="23" t="s">
        <v>656</v>
      </c>
      <c r="I328" s="43" t="s">
        <v>22</v>
      </c>
      <c r="J328" s="25">
        <v>6</v>
      </c>
      <c r="K328" s="25">
        <v>0</v>
      </c>
      <c r="L328" s="25">
        <v>22</v>
      </c>
      <c r="M328" s="44" t="s">
        <v>473</v>
      </c>
      <c r="N328" s="47"/>
      <c r="O328" s="22"/>
    </row>
    <row r="329" s="18" customFormat="1" ht="40.05" customHeight="1" spans="1:15">
      <c r="A329" s="387" t="s">
        <v>470</v>
      </c>
      <c r="B329" s="40" t="s">
        <v>669</v>
      </c>
      <c r="C329" s="41" t="s">
        <v>16</v>
      </c>
      <c r="D329" s="41" t="s">
        <v>89</v>
      </c>
      <c r="E329" s="42" t="s">
        <v>54</v>
      </c>
      <c r="F329" s="22" t="s">
        <v>535</v>
      </c>
      <c r="G329" s="88" t="s">
        <v>655</v>
      </c>
      <c r="H329" s="23" t="s">
        <v>656</v>
      </c>
      <c r="I329" s="43" t="s">
        <v>22</v>
      </c>
      <c r="J329" s="25">
        <v>9</v>
      </c>
      <c r="K329" s="25">
        <v>0</v>
      </c>
      <c r="L329" s="25">
        <v>33</v>
      </c>
      <c r="M329" s="44" t="s">
        <v>473</v>
      </c>
      <c r="N329" s="47"/>
      <c r="O329" s="22"/>
    </row>
    <row r="330" s="18" customFormat="1" ht="40.05" customHeight="1" spans="1:15">
      <c r="A330" s="387" t="s">
        <v>470</v>
      </c>
      <c r="B330" s="40" t="s">
        <v>670</v>
      </c>
      <c r="C330" s="41" t="s">
        <v>16</v>
      </c>
      <c r="D330" s="41" t="s">
        <v>89</v>
      </c>
      <c r="E330" s="42" t="s">
        <v>54</v>
      </c>
      <c r="F330" s="22" t="s">
        <v>535</v>
      </c>
      <c r="G330" s="88" t="s">
        <v>655</v>
      </c>
      <c r="H330" s="23" t="s">
        <v>656</v>
      </c>
      <c r="I330" s="43" t="s">
        <v>22</v>
      </c>
      <c r="J330" s="25">
        <v>4</v>
      </c>
      <c r="K330" s="25">
        <v>0</v>
      </c>
      <c r="L330" s="25">
        <v>15</v>
      </c>
      <c r="M330" s="44" t="s">
        <v>473</v>
      </c>
      <c r="N330" s="47"/>
      <c r="O330" s="22"/>
    </row>
    <row r="331" s="18" customFormat="1" ht="40.05" customHeight="1" spans="1:15">
      <c r="A331" s="387" t="s">
        <v>470</v>
      </c>
      <c r="B331" s="40" t="s">
        <v>671</v>
      </c>
      <c r="C331" s="41" t="s">
        <v>16</v>
      </c>
      <c r="D331" s="41" t="s">
        <v>89</v>
      </c>
      <c r="E331" s="42" t="s">
        <v>54</v>
      </c>
      <c r="F331" s="22" t="s">
        <v>535</v>
      </c>
      <c r="G331" s="88" t="s">
        <v>655</v>
      </c>
      <c r="H331" s="23" t="s">
        <v>656</v>
      </c>
      <c r="I331" s="43" t="s">
        <v>22</v>
      </c>
      <c r="J331" s="25">
        <v>4</v>
      </c>
      <c r="K331" s="25">
        <v>0</v>
      </c>
      <c r="L331" s="25">
        <v>15</v>
      </c>
      <c r="M331" s="44" t="s">
        <v>473</v>
      </c>
      <c r="N331" s="47"/>
      <c r="O331" s="22"/>
    </row>
    <row r="332" s="18" customFormat="1" ht="40.05" customHeight="1" spans="1:15">
      <c r="A332" s="387" t="s">
        <v>470</v>
      </c>
      <c r="B332" s="40" t="s">
        <v>672</v>
      </c>
      <c r="C332" s="41" t="s">
        <v>16</v>
      </c>
      <c r="D332" s="41" t="s">
        <v>89</v>
      </c>
      <c r="E332" s="42" t="s">
        <v>54</v>
      </c>
      <c r="F332" s="22" t="s">
        <v>535</v>
      </c>
      <c r="G332" s="88" t="s">
        <v>655</v>
      </c>
      <c r="H332" s="23" t="s">
        <v>656</v>
      </c>
      <c r="I332" s="43" t="s">
        <v>22</v>
      </c>
      <c r="J332" s="25">
        <v>11</v>
      </c>
      <c r="K332" s="25">
        <v>0</v>
      </c>
      <c r="L332" s="25">
        <v>41</v>
      </c>
      <c r="M332" s="44" t="s">
        <v>473</v>
      </c>
      <c r="N332" s="47"/>
      <c r="O332" s="22"/>
    </row>
    <row r="333" s="18" customFormat="1" ht="40.05" customHeight="1" spans="1:15">
      <c r="A333" s="387" t="s">
        <v>470</v>
      </c>
      <c r="B333" s="40" t="s">
        <v>673</v>
      </c>
      <c r="C333" s="41" t="s">
        <v>16</v>
      </c>
      <c r="D333" s="41" t="s">
        <v>89</v>
      </c>
      <c r="E333" s="42" t="s">
        <v>54</v>
      </c>
      <c r="F333" s="22" t="s">
        <v>535</v>
      </c>
      <c r="G333" s="88" t="s">
        <v>655</v>
      </c>
      <c r="H333" s="23" t="s">
        <v>656</v>
      </c>
      <c r="I333" s="43" t="s">
        <v>22</v>
      </c>
      <c r="J333" s="25">
        <v>5</v>
      </c>
      <c r="K333" s="25">
        <v>0</v>
      </c>
      <c r="L333" s="25">
        <v>19</v>
      </c>
      <c r="M333" s="44" t="s">
        <v>473</v>
      </c>
      <c r="N333" s="47"/>
      <c r="O333" s="22"/>
    </row>
    <row r="334" s="18" customFormat="1" ht="40.05" customHeight="1" spans="1:15">
      <c r="A334" s="387" t="s">
        <v>470</v>
      </c>
      <c r="B334" s="40" t="s">
        <v>674</v>
      </c>
      <c r="C334" s="41" t="s">
        <v>16</v>
      </c>
      <c r="D334" s="41" t="s">
        <v>89</v>
      </c>
      <c r="E334" s="42" t="s">
        <v>54</v>
      </c>
      <c r="F334" s="22" t="s">
        <v>535</v>
      </c>
      <c r="G334" s="88" t="s">
        <v>655</v>
      </c>
      <c r="H334" s="23" t="s">
        <v>656</v>
      </c>
      <c r="I334" s="43" t="s">
        <v>22</v>
      </c>
      <c r="J334" s="25">
        <v>3</v>
      </c>
      <c r="K334" s="25">
        <v>0</v>
      </c>
      <c r="L334" s="25">
        <v>11</v>
      </c>
      <c r="M334" s="44" t="s">
        <v>473</v>
      </c>
      <c r="N334" s="47"/>
      <c r="O334" s="22"/>
    </row>
    <row r="335" s="18" customFormat="1" ht="40.05" customHeight="1" spans="1:15">
      <c r="A335" s="387" t="s">
        <v>470</v>
      </c>
      <c r="B335" s="40" t="s">
        <v>675</v>
      </c>
      <c r="C335" s="41" t="s">
        <v>16</v>
      </c>
      <c r="D335" s="41" t="s">
        <v>89</v>
      </c>
      <c r="E335" s="42" t="s">
        <v>54</v>
      </c>
      <c r="F335" s="22" t="s">
        <v>535</v>
      </c>
      <c r="G335" s="88" t="s">
        <v>655</v>
      </c>
      <c r="H335" s="23" t="s">
        <v>656</v>
      </c>
      <c r="I335" s="43" t="s">
        <v>22</v>
      </c>
      <c r="J335" s="25">
        <v>5</v>
      </c>
      <c r="K335" s="25">
        <v>0</v>
      </c>
      <c r="L335" s="25">
        <v>19</v>
      </c>
      <c r="M335" s="44" t="s">
        <v>473</v>
      </c>
      <c r="N335" s="47"/>
      <c r="O335" s="22"/>
    </row>
    <row r="336" s="18" customFormat="1" ht="40.05" customHeight="1" spans="1:15">
      <c r="A336" s="387" t="s">
        <v>470</v>
      </c>
      <c r="B336" s="40" t="s">
        <v>676</v>
      </c>
      <c r="C336" s="41" t="s">
        <v>16</v>
      </c>
      <c r="D336" s="41" t="s">
        <v>89</v>
      </c>
      <c r="E336" s="42" t="s">
        <v>54</v>
      </c>
      <c r="F336" s="22" t="s">
        <v>535</v>
      </c>
      <c r="G336" s="88" t="s">
        <v>655</v>
      </c>
      <c r="H336" s="23" t="s">
        <v>656</v>
      </c>
      <c r="I336" s="43" t="s">
        <v>22</v>
      </c>
      <c r="J336" s="25">
        <v>9</v>
      </c>
      <c r="K336" s="25">
        <v>0</v>
      </c>
      <c r="L336" s="25">
        <v>33</v>
      </c>
      <c r="M336" s="44" t="s">
        <v>473</v>
      </c>
      <c r="N336" s="47"/>
      <c r="O336" s="22"/>
    </row>
    <row r="337" s="18" customFormat="1" ht="40.05" customHeight="1" spans="1:15">
      <c r="A337" s="387" t="s">
        <v>470</v>
      </c>
      <c r="B337" s="40" t="s">
        <v>677</v>
      </c>
      <c r="C337" s="41" t="s">
        <v>16</v>
      </c>
      <c r="D337" s="41" t="s">
        <v>89</v>
      </c>
      <c r="E337" s="42" t="s">
        <v>54</v>
      </c>
      <c r="F337" s="22" t="s">
        <v>535</v>
      </c>
      <c r="G337" s="88" t="s">
        <v>655</v>
      </c>
      <c r="H337" s="23" t="s">
        <v>656</v>
      </c>
      <c r="I337" s="43" t="s">
        <v>22</v>
      </c>
      <c r="J337" s="25">
        <v>5</v>
      </c>
      <c r="K337" s="25">
        <v>0</v>
      </c>
      <c r="L337" s="25">
        <v>19</v>
      </c>
      <c r="M337" s="44" t="s">
        <v>473</v>
      </c>
      <c r="N337" s="47"/>
      <c r="O337" s="22"/>
    </row>
    <row r="338" s="18" customFormat="1" ht="40.05" customHeight="1" spans="1:15">
      <c r="A338" s="387" t="s">
        <v>470</v>
      </c>
      <c r="B338" s="40" t="s">
        <v>678</v>
      </c>
      <c r="C338" s="41" t="s">
        <v>16</v>
      </c>
      <c r="D338" s="41" t="s">
        <v>89</v>
      </c>
      <c r="E338" s="42" t="s">
        <v>54</v>
      </c>
      <c r="F338" s="22" t="s">
        <v>535</v>
      </c>
      <c r="G338" s="88" t="s">
        <v>679</v>
      </c>
      <c r="H338" s="23" t="s">
        <v>656</v>
      </c>
      <c r="I338" s="43" t="s">
        <v>22</v>
      </c>
      <c r="J338" s="25">
        <v>1</v>
      </c>
      <c r="K338" s="25">
        <v>0</v>
      </c>
      <c r="L338" s="25">
        <v>11</v>
      </c>
      <c r="M338" s="44" t="s">
        <v>473</v>
      </c>
      <c r="N338" s="47"/>
      <c r="O338" s="22"/>
    </row>
    <row r="339" s="18" customFormat="1" ht="40.05" customHeight="1" spans="1:15">
      <c r="A339" s="387" t="s">
        <v>470</v>
      </c>
      <c r="B339" s="40" t="s">
        <v>680</v>
      </c>
      <c r="C339" s="41" t="s">
        <v>16</v>
      </c>
      <c r="D339" s="41" t="s">
        <v>89</v>
      </c>
      <c r="E339" s="42" t="s">
        <v>54</v>
      </c>
      <c r="F339" s="22" t="s">
        <v>535</v>
      </c>
      <c r="G339" s="88" t="s">
        <v>679</v>
      </c>
      <c r="H339" s="23" t="s">
        <v>656</v>
      </c>
      <c r="I339" s="43" t="s">
        <v>22</v>
      </c>
      <c r="J339" s="25">
        <v>1</v>
      </c>
      <c r="K339" s="25">
        <v>0</v>
      </c>
      <c r="L339" s="25">
        <v>11</v>
      </c>
      <c r="M339" s="44" t="s">
        <v>473</v>
      </c>
      <c r="N339" s="47"/>
      <c r="O339" s="22"/>
    </row>
    <row r="340" s="18" customFormat="1" ht="40.05" customHeight="1" spans="1:15">
      <c r="A340" s="387" t="s">
        <v>470</v>
      </c>
      <c r="B340" s="40" t="s">
        <v>681</v>
      </c>
      <c r="C340" s="41" t="s">
        <v>16</v>
      </c>
      <c r="D340" s="41" t="s">
        <v>89</v>
      </c>
      <c r="E340" s="42" t="s">
        <v>54</v>
      </c>
      <c r="F340" s="22" t="s">
        <v>535</v>
      </c>
      <c r="G340" s="88" t="s">
        <v>679</v>
      </c>
      <c r="H340" s="23" t="s">
        <v>656</v>
      </c>
      <c r="I340" s="43" t="s">
        <v>22</v>
      </c>
      <c r="J340" s="25">
        <v>1</v>
      </c>
      <c r="K340" s="25">
        <v>0</v>
      </c>
      <c r="L340" s="25">
        <v>11</v>
      </c>
      <c r="M340" s="44" t="s">
        <v>473</v>
      </c>
      <c r="N340" s="47"/>
      <c r="O340" s="22"/>
    </row>
    <row r="341" s="18" customFormat="1" ht="40.05" customHeight="1" spans="1:15">
      <c r="A341" s="387" t="s">
        <v>470</v>
      </c>
      <c r="B341" s="40" t="s">
        <v>682</v>
      </c>
      <c r="C341" s="41" t="s">
        <v>16</v>
      </c>
      <c r="D341" s="41" t="s">
        <v>89</v>
      </c>
      <c r="E341" s="42" t="s">
        <v>54</v>
      </c>
      <c r="F341" s="22" t="s">
        <v>535</v>
      </c>
      <c r="G341" s="88" t="s">
        <v>683</v>
      </c>
      <c r="H341" s="23" t="s">
        <v>656</v>
      </c>
      <c r="I341" s="43" t="s">
        <v>22</v>
      </c>
      <c r="J341" s="25">
        <v>1</v>
      </c>
      <c r="K341" s="25">
        <v>0</v>
      </c>
      <c r="L341" s="25">
        <v>3</v>
      </c>
      <c r="M341" s="44" t="s">
        <v>473</v>
      </c>
      <c r="N341" s="47"/>
      <c r="O341" s="22"/>
    </row>
    <row r="342" s="18" customFormat="1" ht="40.05" customHeight="1" spans="1:15">
      <c r="A342" s="387" t="s">
        <v>470</v>
      </c>
      <c r="B342" s="40" t="s">
        <v>684</v>
      </c>
      <c r="C342" s="41" t="s">
        <v>16</v>
      </c>
      <c r="D342" s="41" t="s">
        <v>89</v>
      </c>
      <c r="E342" s="42" t="s">
        <v>54</v>
      </c>
      <c r="F342" s="22" t="s">
        <v>535</v>
      </c>
      <c r="G342" s="88" t="s">
        <v>541</v>
      </c>
      <c r="H342" s="23" t="s">
        <v>542</v>
      </c>
      <c r="I342" s="43" t="s">
        <v>22</v>
      </c>
      <c r="J342" s="25">
        <v>1</v>
      </c>
      <c r="K342" s="25">
        <v>0</v>
      </c>
      <c r="L342" s="25">
        <v>4</v>
      </c>
      <c r="M342" s="44" t="s">
        <v>473</v>
      </c>
      <c r="N342" s="47"/>
      <c r="O342" s="22"/>
    </row>
    <row r="343" s="18" customFormat="1" ht="40.05" customHeight="1" spans="1:15">
      <c r="A343" s="387" t="s">
        <v>470</v>
      </c>
      <c r="B343" s="40" t="s">
        <v>685</v>
      </c>
      <c r="C343" s="41" t="s">
        <v>16</v>
      </c>
      <c r="D343" s="41" t="s">
        <v>89</v>
      </c>
      <c r="E343" s="42" t="s">
        <v>54</v>
      </c>
      <c r="F343" s="22" t="s">
        <v>535</v>
      </c>
      <c r="G343" s="88" t="s">
        <v>541</v>
      </c>
      <c r="H343" s="23" t="s">
        <v>542</v>
      </c>
      <c r="I343" s="43" t="s">
        <v>22</v>
      </c>
      <c r="J343" s="25">
        <v>1</v>
      </c>
      <c r="K343" s="25">
        <v>0</v>
      </c>
      <c r="L343" s="25">
        <v>4</v>
      </c>
      <c r="M343" s="44" t="s">
        <v>473</v>
      </c>
      <c r="N343" s="47"/>
      <c r="O343" s="22"/>
    </row>
    <row r="344" s="18" customFormat="1" ht="40.05" customHeight="1" spans="1:15">
      <c r="A344" s="387" t="s">
        <v>470</v>
      </c>
      <c r="B344" s="40" t="s">
        <v>686</v>
      </c>
      <c r="C344" s="41" t="s">
        <v>16</v>
      </c>
      <c r="D344" s="41" t="s">
        <v>89</v>
      </c>
      <c r="E344" s="42" t="s">
        <v>54</v>
      </c>
      <c r="F344" s="22" t="s">
        <v>535</v>
      </c>
      <c r="G344" s="88" t="s">
        <v>541</v>
      </c>
      <c r="H344" s="23" t="s">
        <v>542</v>
      </c>
      <c r="I344" s="43" t="s">
        <v>22</v>
      </c>
      <c r="J344" s="25">
        <v>1</v>
      </c>
      <c r="K344" s="25">
        <v>0</v>
      </c>
      <c r="L344" s="25">
        <v>4</v>
      </c>
      <c r="M344" s="44" t="s">
        <v>473</v>
      </c>
      <c r="N344" s="47"/>
      <c r="O344" s="22"/>
    </row>
    <row r="345" s="18" customFormat="1" ht="40.05" customHeight="1" spans="1:15">
      <c r="A345" s="387" t="s">
        <v>470</v>
      </c>
      <c r="B345" s="40" t="s">
        <v>687</v>
      </c>
      <c r="C345" s="41" t="s">
        <v>16</v>
      </c>
      <c r="D345" s="41" t="s">
        <v>89</v>
      </c>
      <c r="E345" s="42" t="s">
        <v>54</v>
      </c>
      <c r="F345" s="22" t="s">
        <v>535</v>
      </c>
      <c r="G345" s="88" t="s">
        <v>541</v>
      </c>
      <c r="H345" s="23" t="s">
        <v>542</v>
      </c>
      <c r="I345" s="43" t="s">
        <v>22</v>
      </c>
      <c r="J345" s="25">
        <v>1</v>
      </c>
      <c r="K345" s="25">
        <v>0</v>
      </c>
      <c r="L345" s="25">
        <v>4</v>
      </c>
      <c r="M345" s="44" t="s">
        <v>473</v>
      </c>
      <c r="N345" s="47"/>
      <c r="O345" s="22"/>
    </row>
    <row r="346" s="18" customFormat="1" ht="40.05" customHeight="1" spans="1:15">
      <c r="A346" s="387" t="s">
        <v>470</v>
      </c>
      <c r="B346" s="40" t="s">
        <v>688</v>
      </c>
      <c r="C346" s="41" t="s">
        <v>16</v>
      </c>
      <c r="D346" s="41" t="s">
        <v>89</v>
      </c>
      <c r="E346" s="42" t="s">
        <v>54</v>
      </c>
      <c r="F346" s="22" t="s">
        <v>535</v>
      </c>
      <c r="G346" s="88" t="s">
        <v>541</v>
      </c>
      <c r="H346" s="23" t="s">
        <v>542</v>
      </c>
      <c r="I346" s="43" t="s">
        <v>22</v>
      </c>
      <c r="J346" s="25">
        <v>1</v>
      </c>
      <c r="K346" s="25">
        <v>0</v>
      </c>
      <c r="L346" s="25">
        <v>4</v>
      </c>
      <c r="M346" s="44" t="s">
        <v>473</v>
      </c>
      <c r="N346" s="47"/>
      <c r="O346" s="22"/>
    </row>
    <row r="347" s="18" customFormat="1" ht="40.05" customHeight="1" spans="1:15">
      <c r="A347" s="387" t="s">
        <v>470</v>
      </c>
      <c r="B347" s="40" t="s">
        <v>689</v>
      </c>
      <c r="C347" s="41" t="s">
        <v>16</v>
      </c>
      <c r="D347" s="41" t="s">
        <v>89</v>
      </c>
      <c r="E347" s="42" t="s">
        <v>54</v>
      </c>
      <c r="F347" s="22" t="s">
        <v>535</v>
      </c>
      <c r="G347" s="88" t="s">
        <v>541</v>
      </c>
      <c r="H347" s="23" t="s">
        <v>542</v>
      </c>
      <c r="I347" s="43" t="s">
        <v>22</v>
      </c>
      <c r="J347" s="25">
        <v>1</v>
      </c>
      <c r="K347" s="25">
        <v>0</v>
      </c>
      <c r="L347" s="25">
        <v>4</v>
      </c>
      <c r="M347" s="44" t="s">
        <v>473</v>
      </c>
      <c r="N347" s="47"/>
      <c r="O347" s="22"/>
    </row>
    <row r="348" s="18" customFormat="1" ht="40.05" customHeight="1" spans="1:15">
      <c r="A348" s="387" t="s">
        <v>470</v>
      </c>
      <c r="B348" s="40" t="s">
        <v>690</v>
      </c>
      <c r="C348" s="41" t="s">
        <v>16</v>
      </c>
      <c r="D348" s="41" t="s">
        <v>89</v>
      </c>
      <c r="E348" s="42" t="s">
        <v>54</v>
      </c>
      <c r="F348" s="22" t="s">
        <v>535</v>
      </c>
      <c r="G348" s="88" t="s">
        <v>541</v>
      </c>
      <c r="H348" s="23" t="s">
        <v>542</v>
      </c>
      <c r="I348" s="43" t="s">
        <v>22</v>
      </c>
      <c r="J348" s="25">
        <v>1</v>
      </c>
      <c r="K348" s="25">
        <v>0</v>
      </c>
      <c r="L348" s="25">
        <v>4</v>
      </c>
      <c r="M348" s="44" t="s">
        <v>473</v>
      </c>
      <c r="N348" s="47"/>
      <c r="O348" s="22"/>
    </row>
    <row r="349" s="18" customFormat="1" ht="40.05" customHeight="1" spans="1:15">
      <c r="A349" s="387" t="s">
        <v>470</v>
      </c>
      <c r="B349" s="40" t="s">
        <v>691</v>
      </c>
      <c r="C349" s="41" t="s">
        <v>16</v>
      </c>
      <c r="D349" s="41" t="s">
        <v>89</v>
      </c>
      <c r="E349" s="42" t="s">
        <v>54</v>
      </c>
      <c r="F349" s="22" t="s">
        <v>535</v>
      </c>
      <c r="G349" s="88" t="s">
        <v>541</v>
      </c>
      <c r="H349" s="23" t="s">
        <v>542</v>
      </c>
      <c r="I349" s="43" t="s">
        <v>22</v>
      </c>
      <c r="J349" s="25">
        <v>1</v>
      </c>
      <c r="K349" s="25">
        <v>0</v>
      </c>
      <c r="L349" s="25">
        <v>4</v>
      </c>
      <c r="M349" s="44" t="s">
        <v>473</v>
      </c>
      <c r="N349" s="47"/>
      <c r="O349" s="22"/>
    </row>
    <row r="350" s="18" customFormat="1" ht="40.05" customHeight="1" spans="1:15">
      <c r="A350" s="387" t="s">
        <v>470</v>
      </c>
      <c r="B350" s="40" t="s">
        <v>692</v>
      </c>
      <c r="C350" s="41" t="s">
        <v>16</v>
      </c>
      <c r="D350" s="41" t="s">
        <v>89</v>
      </c>
      <c r="E350" s="42" t="s">
        <v>54</v>
      </c>
      <c r="F350" s="22" t="s">
        <v>535</v>
      </c>
      <c r="G350" s="88" t="s">
        <v>541</v>
      </c>
      <c r="H350" s="23" t="s">
        <v>542</v>
      </c>
      <c r="I350" s="43" t="s">
        <v>22</v>
      </c>
      <c r="J350" s="25">
        <v>2</v>
      </c>
      <c r="K350" s="25">
        <v>0</v>
      </c>
      <c r="L350" s="25">
        <v>7</v>
      </c>
      <c r="M350" s="44" t="s">
        <v>473</v>
      </c>
      <c r="N350" s="47"/>
      <c r="O350" s="22"/>
    </row>
    <row r="351" s="18" customFormat="1" ht="40.05" customHeight="1" spans="1:15">
      <c r="A351" s="387" t="s">
        <v>470</v>
      </c>
      <c r="B351" s="40" t="s">
        <v>693</v>
      </c>
      <c r="C351" s="41" t="s">
        <v>16</v>
      </c>
      <c r="D351" s="41" t="s">
        <v>89</v>
      </c>
      <c r="E351" s="42" t="s">
        <v>54</v>
      </c>
      <c r="F351" s="22" t="s">
        <v>535</v>
      </c>
      <c r="G351" s="88" t="s">
        <v>541</v>
      </c>
      <c r="H351" s="23" t="s">
        <v>542</v>
      </c>
      <c r="I351" s="43" t="s">
        <v>22</v>
      </c>
      <c r="J351" s="25">
        <v>1</v>
      </c>
      <c r="K351" s="25">
        <v>0</v>
      </c>
      <c r="L351" s="25">
        <v>4</v>
      </c>
      <c r="M351" s="44" t="s">
        <v>473</v>
      </c>
      <c r="N351" s="47"/>
      <c r="O351" s="22"/>
    </row>
    <row r="352" s="18" customFormat="1" ht="40.05" customHeight="1" spans="1:15">
      <c r="A352" s="387" t="s">
        <v>470</v>
      </c>
      <c r="B352" s="40" t="s">
        <v>694</v>
      </c>
      <c r="C352" s="41" t="s">
        <v>16</v>
      </c>
      <c r="D352" s="41" t="s">
        <v>89</v>
      </c>
      <c r="E352" s="42" t="s">
        <v>54</v>
      </c>
      <c r="F352" s="22" t="s">
        <v>535</v>
      </c>
      <c r="G352" s="88" t="s">
        <v>541</v>
      </c>
      <c r="H352" s="23" t="s">
        <v>542</v>
      </c>
      <c r="I352" s="43" t="s">
        <v>22</v>
      </c>
      <c r="J352" s="25">
        <v>1</v>
      </c>
      <c r="K352" s="25">
        <v>0</v>
      </c>
      <c r="L352" s="25">
        <v>4</v>
      </c>
      <c r="M352" s="44" t="s">
        <v>473</v>
      </c>
      <c r="N352" s="47"/>
      <c r="O352" s="22"/>
    </row>
    <row r="353" s="18" customFormat="1" ht="40.05" customHeight="1" spans="1:15">
      <c r="A353" s="387" t="s">
        <v>470</v>
      </c>
      <c r="B353" s="40" t="s">
        <v>695</v>
      </c>
      <c r="C353" s="41" t="s">
        <v>16</v>
      </c>
      <c r="D353" s="41" t="s">
        <v>89</v>
      </c>
      <c r="E353" s="42" t="s">
        <v>54</v>
      </c>
      <c r="F353" s="22" t="s">
        <v>535</v>
      </c>
      <c r="G353" s="88" t="s">
        <v>696</v>
      </c>
      <c r="H353" s="23" t="s">
        <v>542</v>
      </c>
      <c r="I353" s="43" t="s">
        <v>22</v>
      </c>
      <c r="J353" s="25">
        <v>2</v>
      </c>
      <c r="K353" s="25">
        <v>0</v>
      </c>
      <c r="L353" s="25">
        <v>22</v>
      </c>
      <c r="M353" s="44" t="s">
        <v>473</v>
      </c>
      <c r="N353" s="47"/>
      <c r="O353" s="22"/>
    </row>
    <row r="354" s="18" customFormat="1" ht="40.05" customHeight="1" spans="1:15">
      <c r="A354" s="387" t="s">
        <v>470</v>
      </c>
      <c r="B354" s="40" t="s">
        <v>697</v>
      </c>
      <c r="C354" s="41" t="s">
        <v>16</v>
      </c>
      <c r="D354" s="41" t="s">
        <v>89</v>
      </c>
      <c r="E354" s="42" t="s">
        <v>54</v>
      </c>
      <c r="F354" s="22" t="s">
        <v>535</v>
      </c>
      <c r="G354" s="88" t="s">
        <v>696</v>
      </c>
      <c r="H354" s="23" t="s">
        <v>542</v>
      </c>
      <c r="I354" s="43" t="s">
        <v>22</v>
      </c>
      <c r="J354" s="25">
        <v>3</v>
      </c>
      <c r="K354" s="25">
        <v>0</v>
      </c>
      <c r="L354" s="25">
        <v>33</v>
      </c>
      <c r="M354" s="44" t="s">
        <v>473</v>
      </c>
      <c r="N354" s="47"/>
      <c r="O354" s="22"/>
    </row>
    <row r="355" s="18" customFormat="1" ht="40.05" customHeight="1" spans="1:15">
      <c r="A355" s="387" t="s">
        <v>470</v>
      </c>
      <c r="B355" s="40" t="s">
        <v>698</v>
      </c>
      <c r="C355" s="41" t="s">
        <v>16</v>
      </c>
      <c r="D355" s="41" t="s">
        <v>89</v>
      </c>
      <c r="E355" s="42" t="s">
        <v>54</v>
      </c>
      <c r="F355" s="22" t="s">
        <v>535</v>
      </c>
      <c r="G355" s="88" t="s">
        <v>696</v>
      </c>
      <c r="H355" s="23" t="s">
        <v>542</v>
      </c>
      <c r="I355" s="43" t="s">
        <v>22</v>
      </c>
      <c r="J355" s="25">
        <v>10</v>
      </c>
      <c r="K355" s="25">
        <v>0</v>
      </c>
      <c r="L355" s="25">
        <v>111</v>
      </c>
      <c r="M355" s="44" t="s">
        <v>473</v>
      </c>
      <c r="N355" s="47"/>
      <c r="O355" s="22"/>
    </row>
    <row r="356" s="18" customFormat="1" ht="40.05" customHeight="1" spans="1:15">
      <c r="A356" s="387" t="s">
        <v>470</v>
      </c>
      <c r="B356" s="40" t="s">
        <v>699</v>
      </c>
      <c r="C356" s="41" t="s">
        <v>16</v>
      </c>
      <c r="D356" s="41" t="s">
        <v>89</v>
      </c>
      <c r="E356" s="42" t="s">
        <v>54</v>
      </c>
      <c r="F356" s="22" t="s">
        <v>535</v>
      </c>
      <c r="G356" s="88" t="s">
        <v>700</v>
      </c>
      <c r="H356" s="23" t="s">
        <v>542</v>
      </c>
      <c r="I356" s="43" t="s">
        <v>22</v>
      </c>
      <c r="J356" s="25">
        <v>1</v>
      </c>
      <c r="K356" s="25">
        <v>0</v>
      </c>
      <c r="L356" s="25">
        <v>22</v>
      </c>
      <c r="M356" s="44" t="s">
        <v>473</v>
      </c>
      <c r="N356" s="47"/>
      <c r="O356" s="22"/>
    </row>
    <row r="357" s="18" customFormat="1" ht="40.05" customHeight="1" spans="1:15">
      <c r="A357" s="387" t="s">
        <v>470</v>
      </c>
      <c r="B357" s="40" t="s">
        <v>701</v>
      </c>
      <c r="C357" s="41" t="s">
        <v>16</v>
      </c>
      <c r="D357" s="41" t="s">
        <v>89</v>
      </c>
      <c r="E357" s="42" t="s">
        <v>54</v>
      </c>
      <c r="F357" s="22" t="s">
        <v>535</v>
      </c>
      <c r="G357" s="88" t="s">
        <v>702</v>
      </c>
      <c r="H357" s="23" t="s">
        <v>100</v>
      </c>
      <c r="I357" s="43" t="s">
        <v>22</v>
      </c>
      <c r="J357" s="25">
        <v>2</v>
      </c>
      <c r="K357" s="25">
        <v>0</v>
      </c>
      <c r="L357" s="25">
        <v>5</v>
      </c>
      <c r="M357" s="44" t="s">
        <v>473</v>
      </c>
      <c r="N357" s="47"/>
      <c r="O357" s="22"/>
    </row>
    <row r="358" s="18" customFormat="1" ht="40.05" customHeight="1" spans="1:15">
      <c r="A358" s="387" t="s">
        <v>470</v>
      </c>
      <c r="B358" s="40" t="s">
        <v>703</v>
      </c>
      <c r="C358" s="41" t="s">
        <v>16</v>
      </c>
      <c r="D358" s="41" t="s">
        <v>89</v>
      </c>
      <c r="E358" s="42" t="s">
        <v>54</v>
      </c>
      <c r="F358" s="22" t="s">
        <v>535</v>
      </c>
      <c r="G358" s="88" t="s">
        <v>704</v>
      </c>
      <c r="H358" s="23" t="s">
        <v>539</v>
      </c>
      <c r="I358" s="43" t="s">
        <v>22</v>
      </c>
      <c r="J358" s="25">
        <v>10</v>
      </c>
      <c r="K358" s="25">
        <v>0</v>
      </c>
      <c r="L358" s="25">
        <v>27</v>
      </c>
      <c r="M358" s="47">
        <v>3.1</v>
      </c>
      <c r="N358" s="47"/>
      <c r="O358" s="22"/>
    </row>
    <row r="359" s="18" customFormat="1" ht="40.05" customHeight="1" spans="1:15">
      <c r="A359" s="387" t="s">
        <v>470</v>
      </c>
      <c r="B359" s="40" t="s">
        <v>705</v>
      </c>
      <c r="C359" s="41" t="s">
        <v>16</v>
      </c>
      <c r="D359" s="41" t="s">
        <v>89</v>
      </c>
      <c r="E359" s="42" t="s">
        <v>54</v>
      </c>
      <c r="F359" s="22" t="s">
        <v>535</v>
      </c>
      <c r="G359" s="88" t="s">
        <v>706</v>
      </c>
      <c r="H359" s="23" t="s">
        <v>100</v>
      </c>
      <c r="I359" s="43" t="s">
        <v>22</v>
      </c>
      <c r="J359" s="25">
        <v>1</v>
      </c>
      <c r="K359" s="25">
        <v>0</v>
      </c>
      <c r="L359" s="25">
        <v>5</v>
      </c>
      <c r="M359" s="44" t="s">
        <v>473</v>
      </c>
      <c r="N359" s="47"/>
      <c r="O359" s="22"/>
    </row>
    <row r="360" s="18" customFormat="1" ht="40.05" customHeight="1" spans="1:15">
      <c r="A360" s="387" t="s">
        <v>470</v>
      </c>
      <c r="B360" s="40" t="s">
        <v>707</v>
      </c>
      <c r="C360" s="41" t="s">
        <v>16</v>
      </c>
      <c r="D360" s="41" t="s">
        <v>89</v>
      </c>
      <c r="E360" s="42" t="s">
        <v>54</v>
      </c>
      <c r="F360" s="22" t="s">
        <v>535</v>
      </c>
      <c r="G360" s="88" t="s">
        <v>700</v>
      </c>
      <c r="H360" s="23" t="s">
        <v>100</v>
      </c>
      <c r="I360" s="43" t="s">
        <v>22</v>
      </c>
      <c r="J360" s="25">
        <v>1</v>
      </c>
      <c r="K360" s="25">
        <v>0</v>
      </c>
      <c r="L360" s="25">
        <v>22</v>
      </c>
      <c r="M360" s="44" t="s">
        <v>473</v>
      </c>
      <c r="N360" s="47"/>
      <c r="O360" s="22"/>
    </row>
    <row r="361" s="18" customFormat="1" ht="40.05" customHeight="1" spans="1:15">
      <c r="A361" s="387" t="s">
        <v>470</v>
      </c>
      <c r="B361" s="40" t="s">
        <v>708</v>
      </c>
      <c r="C361" s="41" t="s">
        <v>16</v>
      </c>
      <c r="D361" s="41" t="s">
        <v>89</v>
      </c>
      <c r="E361" s="42" t="s">
        <v>54</v>
      </c>
      <c r="F361" s="22" t="s">
        <v>535</v>
      </c>
      <c r="G361" s="88" t="s">
        <v>706</v>
      </c>
      <c r="H361" s="23" t="s">
        <v>100</v>
      </c>
      <c r="I361" s="43" t="s">
        <v>22</v>
      </c>
      <c r="J361" s="25">
        <v>2</v>
      </c>
      <c r="K361" s="25">
        <v>0</v>
      </c>
      <c r="L361" s="25">
        <v>9</v>
      </c>
      <c r="M361" s="44" t="s">
        <v>473</v>
      </c>
      <c r="N361" s="47"/>
      <c r="O361" s="22"/>
    </row>
    <row r="362" s="18" customFormat="1" ht="40.05" customHeight="1" spans="1:15">
      <c r="A362" s="387" t="s">
        <v>470</v>
      </c>
      <c r="B362" s="40" t="s">
        <v>709</v>
      </c>
      <c r="C362" s="41" t="s">
        <v>16</v>
      </c>
      <c r="D362" s="41" t="s">
        <v>89</v>
      </c>
      <c r="E362" s="42" t="s">
        <v>54</v>
      </c>
      <c r="F362" s="22" t="s">
        <v>535</v>
      </c>
      <c r="G362" s="88" t="s">
        <v>706</v>
      </c>
      <c r="H362" s="23" t="s">
        <v>100</v>
      </c>
      <c r="I362" s="43" t="s">
        <v>22</v>
      </c>
      <c r="J362" s="25">
        <v>2</v>
      </c>
      <c r="K362" s="25">
        <v>0</v>
      </c>
      <c r="L362" s="25">
        <v>10</v>
      </c>
      <c r="M362" s="44" t="s">
        <v>473</v>
      </c>
      <c r="N362" s="47"/>
      <c r="O362" s="22"/>
    </row>
    <row r="363" s="18" customFormat="1" ht="40.05" customHeight="1" spans="1:15">
      <c r="A363" s="387" t="s">
        <v>470</v>
      </c>
      <c r="B363" s="40" t="s">
        <v>710</v>
      </c>
      <c r="C363" s="41" t="s">
        <v>16</v>
      </c>
      <c r="D363" s="41" t="s">
        <v>89</v>
      </c>
      <c r="E363" s="42" t="s">
        <v>54</v>
      </c>
      <c r="F363" s="22" t="s">
        <v>535</v>
      </c>
      <c r="G363" s="88" t="s">
        <v>711</v>
      </c>
      <c r="H363" s="23" t="s">
        <v>100</v>
      </c>
      <c r="I363" s="43" t="s">
        <v>22</v>
      </c>
      <c r="J363" s="25">
        <v>4</v>
      </c>
      <c r="K363" s="25">
        <v>0</v>
      </c>
      <c r="L363" s="25">
        <v>38</v>
      </c>
      <c r="M363" s="44" t="s">
        <v>473</v>
      </c>
      <c r="N363" s="47"/>
      <c r="O363" s="22"/>
    </row>
    <row r="364" s="18" customFormat="1" ht="40.05" customHeight="1" spans="1:15">
      <c r="A364" s="387" t="s">
        <v>470</v>
      </c>
      <c r="B364" s="40" t="s">
        <v>712</v>
      </c>
      <c r="C364" s="41" t="s">
        <v>16</v>
      </c>
      <c r="D364" s="41" t="s">
        <v>89</v>
      </c>
      <c r="E364" s="42" t="s">
        <v>54</v>
      </c>
      <c r="F364" s="22" t="s">
        <v>535</v>
      </c>
      <c r="G364" s="88" t="s">
        <v>713</v>
      </c>
      <c r="H364" s="23" t="s">
        <v>656</v>
      </c>
      <c r="I364" s="43" t="s">
        <v>22</v>
      </c>
      <c r="J364" s="25">
        <v>3</v>
      </c>
      <c r="K364" s="25">
        <v>0</v>
      </c>
      <c r="L364" s="25">
        <v>5</v>
      </c>
      <c r="M364" s="44" t="s">
        <v>473</v>
      </c>
      <c r="N364" s="47"/>
      <c r="O364" s="22"/>
    </row>
    <row r="365" s="18" customFormat="1" ht="40.05" customHeight="1" spans="1:15">
      <c r="A365" s="387" t="s">
        <v>470</v>
      </c>
      <c r="B365" s="40" t="s">
        <v>714</v>
      </c>
      <c r="C365" s="41" t="s">
        <v>16</v>
      </c>
      <c r="D365" s="41" t="s">
        <v>89</v>
      </c>
      <c r="E365" s="42" t="s">
        <v>54</v>
      </c>
      <c r="F365" s="22" t="s">
        <v>535</v>
      </c>
      <c r="G365" s="88" t="s">
        <v>713</v>
      </c>
      <c r="H365" s="23" t="s">
        <v>656</v>
      </c>
      <c r="I365" s="43" t="s">
        <v>22</v>
      </c>
      <c r="J365" s="25">
        <v>4</v>
      </c>
      <c r="K365" s="25">
        <v>0</v>
      </c>
      <c r="L365" s="25">
        <v>6</v>
      </c>
      <c r="M365" s="44" t="s">
        <v>473</v>
      </c>
      <c r="N365" s="47"/>
      <c r="O365" s="22"/>
    </row>
    <row r="366" s="18" customFormat="1" ht="40.05" customHeight="1" spans="1:15">
      <c r="A366" s="387" t="s">
        <v>470</v>
      </c>
      <c r="B366" s="40" t="s">
        <v>715</v>
      </c>
      <c r="C366" s="41" t="s">
        <v>16</v>
      </c>
      <c r="D366" s="41" t="s">
        <v>89</v>
      </c>
      <c r="E366" s="42" t="s">
        <v>54</v>
      </c>
      <c r="F366" s="22" t="s">
        <v>535</v>
      </c>
      <c r="G366" s="88" t="s">
        <v>716</v>
      </c>
      <c r="H366" s="23" t="s">
        <v>537</v>
      </c>
      <c r="I366" s="43" t="s">
        <v>22</v>
      </c>
      <c r="J366" s="25">
        <v>8</v>
      </c>
      <c r="K366" s="25">
        <v>0</v>
      </c>
      <c r="L366" s="25">
        <v>14</v>
      </c>
      <c r="M366" s="44" t="s">
        <v>473</v>
      </c>
      <c r="N366" s="47"/>
      <c r="O366" s="22"/>
    </row>
    <row r="367" s="18" customFormat="1" ht="40.05" customHeight="1" spans="1:15">
      <c r="A367" s="387" t="s">
        <v>470</v>
      </c>
      <c r="B367" s="40" t="s">
        <v>717</v>
      </c>
      <c r="C367" s="41" t="s">
        <v>16</v>
      </c>
      <c r="D367" s="41" t="s">
        <v>89</v>
      </c>
      <c r="E367" s="42" t="s">
        <v>54</v>
      </c>
      <c r="F367" s="22" t="s">
        <v>535</v>
      </c>
      <c r="G367" s="88" t="s">
        <v>718</v>
      </c>
      <c r="H367" s="23" t="s">
        <v>537</v>
      </c>
      <c r="I367" s="43" t="s">
        <v>22</v>
      </c>
      <c r="J367" s="25">
        <v>1</v>
      </c>
      <c r="K367" s="25">
        <v>0</v>
      </c>
      <c r="L367" s="25">
        <v>6</v>
      </c>
      <c r="M367" s="44" t="s">
        <v>473</v>
      </c>
      <c r="N367" s="47"/>
      <c r="O367" s="22"/>
    </row>
    <row r="368" s="18" customFormat="1" ht="40.05" customHeight="1" spans="1:15">
      <c r="A368" s="387" t="s">
        <v>470</v>
      </c>
      <c r="B368" s="40" t="s">
        <v>719</v>
      </c>
      <c r="C368" s="41" t="s">
        <v>16</v>
      </c>
      <c r="D368" s="41" t="s">
        <v>89</v>
      </c>
      <c r="E368" s="42" t="s">
        <v>54</v>
      </c>
      <c r="F368" s="22" t="s">
        <v>535</v>
      </c>
      <c r="G368" s="88" t="s">
        <v>718</v>
      </c>
      <c r="H368" s="23" t="s">
        <v>537</v>
      </c>
      <c r="I368" s="43" t="s">
        <v>22</v>
      </c>
      <c r="J368" s="25">
        <v>3</v>
      </c>
      <c r="K368" s="25">
        <v>0</v>
      </c>
      <c r="L368" s="25">
        <v>18</v>
      </c>
      <c r="M368" s="44" t="s">
        <v>473</v>
      </c>
      <c r="N368" s="47"/>
      <c r="O368" s="22"/>
    </row>
    <row r="369" s="18" customFormat="1" ht="40.05" customHeight="1" spans="1:15">
      <c r="A369" s="387" t="s">
        <v>470</v>
      </c>
      <c r="B369" s="40" t="s">
        <v>720</v>
      </c>
      <c r="C369" s="41" t="s">
        <v>16</v>
      </c>
      <c r="D369" s="41" t="s">
        <v>89</v>
      </c>
      <c r="E369" s="42" t="s">
        <v>54</v>
      </c>
      <c r="F369" s="22" t="s">
        <v>535</v>
      </c>
      <c r="G369" s="88" t="s">
        <v>721</v>
      </c>
      <c r="H369" s="23" t="s">
        <v>537</v>
      </c>
      <c r="I369" s="43" t="s">
        <v>22</v>
      </c>
      <c r="J369" s="25">
        <v>1</v>
      </c>
      <c r="K369" s="25">
        <v>0</v>
      </c>
      <c r="L369" s="25">
        <v>4</v>
      </c>
      <c r="M369" s="44" t="s">
        <v>473</v>
      </c>
      <c r="N369" s="47"/>
      <c r="O369" s="22"/>
    </row>
    <row r="370" s="18" customFormat="1" ht="40.05" customHeight="1" spans="1:15">
      <c r="A370" s="387" t="s">
        <v>470</v>
      </c>
      <c r="B370" s="40" t="s">
        <v>722</v>
      </c>
      <c r="C370" s="41" t="s">
        <v>16</v>
      </c>
      <c r="D370" s="41" t="s">
        <v>89</v>
      </c>
      <c r="E370" s="42" t="s">
        <v>54</v>
      </c>
      <c r="F370" s="22" t="s">
        <v>535</v>
      </c>
      <c r="G370" s="88" t="s">
        <v>723</v>
      </c>
      <c r="H370" s="23" t="s">
        <v>537</v>
      </c>
      <c r="I370" s="43" t="s">
        <v>22</v>
      </c>
      <c r="J370" s="25">
        <v>1</v>
      </c>
      <c r="K370" s="25">
        <v>0</v>
      </c>
      <c r="L370" s="25">
        <v>132</v>
      </c>
      <c r="M370" s="44" t="s">
        <v>473</v>
      </c>
      <c r="N370" s="47"/>
      <c r="O370" s="22"/>
    </row>
    <row r="371" s="18" customFormat="1" ht="40.05" customHeight="1" spans="1:15">
      <c r="A371" s="387" t="s">
        <v>470</v>
      </c>
      <c r="B371" s="40" t="s">
        <v>724</v>
      </c>
      <c r="C371" s="41" t="s">
        <v>16</v>
      </c>
      <c r="D371" s="41" t="s">
        <v>89</v>
      </c>
      <c r="E371" s="42" t="s">
        <v>54</v>
      </c>
      <c r="F371" s="22" t="s">
        <v>535</v>
      </c>
      <c r="G371" s="88" t="s">
        <v>723</v>
      </c>
      <c r="H371" s="23" t="s">
        <v>537</v>
      </c>
      <c r="I371" s="43" t="s">
        <v>22</v>
      </c>
      <c r="J371" s="25">
        <v>4</v>
      </c>
      <c r="K371" s="25">
        <v>0</v>
      </c>
      <c r="L371" s="25">
        <v>528</v>
      </c>
      <c r="M371" s="44" t="s">
        <v>473</v>
      </c>
      <c r="N371" s="47"/>
      <c r="O371" s="22"/>
    </row>
    <row r="372" s="18" customFormat="1" ht="40.05" customHeight="1" spans="1:15">
      <c r="A372" s="387" t="s">
        <v>470</v>
      </c>
      <c r="B372" s="40" t="s">
        <v>725</v>
      </c>
      <c r="C372" s="41" t="s">
        <v>16</v>
      </c>
      <c r="D372" s="41" t="s">
        <v>89</v>
      </c>
      <c r="E372" s="42" t="s">
        <v>54</v>
      </c>
      <c r="F372" s="22" t="s">
        <v>535</v>
      </c>
      <c r="G372" s="88" t="s">
        <v>723</v>
      </c>
      <c r="H372" s="23" t="s">
        <v>537</v>
      </c>
      <c r="I372" s="43" t="s">
        <v>22</v>
      </c>
      <c r="J372" s="25">
        <v>5</v>
      </c>
      <c r="K372" s="25">
        <v>0</v>
      </c>
      <c r="L372" s="25">
        <v>660</v>
      </c>
      <c r="M372" s="44" t="s">
        <v>473</v>
      </c>
      <c r="N372" s="47"/>
      <c r="O372" s="22"/>
    </row>
    <row r="373" s="18" customFormat="1" ht="40.05" customHeight="1" spans="1:15">
      <c r="A373" s="387" t="s">
        <v>470</v>
      </c>
      <c r="B373" s="40" t="s">
        <v>726</v>
      </c>
      <c r="C373" s="41" t="s">
        <v>16</v>
      </c>
      <c r="D373" s="41" t="s">
        <v>89</v>
      </c>
      <c r="E373" s="42" t="s">
        <v>54</v>
      </c>
      <c r="F373" s="22" t="s">
        <v>535</v>
      </c>
      <c r="G373" s="88" t="s">
        <v>626</v>
      </c>
      <c r="H373" s="23" t="s">
        <v>537</v>
      </c>
      <c r="I373" s="43" t="s">
        <v>22</v>
      </c>
      <c r="J373" s="25">
        <v>10</v>
      </c>
      <c r="K373" s="25">
        <v>0</v>
      </c>
      <c r="L373" s="25">
        <v>115</v>
      </c>
      <c r="M373" s="44" t="s">
        <v>473</v>
      </c>
      <c r="N373" s="47"/>
      <c r="O373" s="22"/>
    </row>
    <row r="374" s="18" customFormat="1" ht="40.05" customHeight="1" spans="1:15">
      <c r="A374" s="387" t="s">
        <v>470</v>
      </c>
      <c r="B374" s="40" t="s">
        <v>727</v>
      </c>
      <c r="C374" s="41" t="s">
        <v>16</v>
      </c>
      <c r="D374" s="41" t="s">
        <v>89</v>
      </c>
      <c r="E374" s="42" t="s">
        <v>54</v>
      </c>
      <c r="F374" s="22" t="s">
        <v>535</v>
      </c>
      <c r="G374" s="88" t="s">
        <v>626</v>
      </c>
      <c r="H374" s="23" t="s">
        <v>537</v>
      </c>
      <c r="I374" s="43" t="s">
        <v>22</v>
      </c>
      <c r="J374" s="25">
        <v>1</v>
      </c>
      <c r="K374" s="25">
        <v>0</v>
      </c>
      <c r="L374" s="25">
        <v>12</v>
      </c>
      <c r="M374" s="44" t="s">
        <v>473</v>
      </c>
      <c r="N374" s="47"/>
      <c r="O374" s="22"/>
    </row>
    <row r="375" s="18" customFormat="1" ht="40.05" customHeight="1" spans="1:15">
      <c r="A375" s="387" t="s">
        <v>470</v>
      </c>
      <c r="B375" s="40" t="s">
        <v>728</v>
      </c>
      <c r="C375" s="41" t="s">
        <v>16</v>
      </c>
      <c r="D375" s="41" t="s">
        <v>89</v>
      </c>
      <c r="E375" s="42" t="s">
        <v>54</v>
      </c>
      <c r="F375" s="22" t="s">
        <v>535</v>
      </c>
      <c r="G375" s="88" t="s">
        <v>626</v>
      </c>
      <c r="H375" s="23" t="s">
        <v>537</v>
      </c>
      <c r="I375" s="43" t="s">
        <v>22</v>
      </c>
      <c r="J375" s="25">
        <v>1</v>
      </c>
      <c r="K375" s="25">
        <v>0</v>
      </c>
      <c r="L375" s="25">
        <v>11</v>
      </c>
      <c r="M375" s="44" t="s">
        <v>473</v>
      </c>
      <c r="N375" s="47"/>
      <c r="O375" s="22"/>
    </row>
    <row r="376" s="18" customFormat="1" ht="40.05" customHeight="1" spans="1:15">
      <c r="A376" s="387" t="s">
        <v>470</v>
      </c>
      <c r="B376" s="40" t="s">
        <v>729</v>
      </c>
      <c r="C376" s="41" t="s">
        <v>16</v>
      </c>
      <c r="D376" s="41" t="s">
        <v>89</v>
      </c>
      <c r="E376" s="42" t="s">
        <v>54</v>
      </c>
      <c r="F376" s="22" t="s">
        <v>535</v>
      </c>
      <c r="G376" s="88" t="s">
        <v>626</v>
      </c>
      <c r="H376" s="23" t="s">
        <v>537</v>
      </c>
      <c r="I376" s="43" t="s">
        <v>22</v>
      </c>
      <c r="J376" s="25">
        <v>1</v>
      </c>
      <c r="K376" s="25">
        <v>0</v>
      </c>
      <c r="L376" s="25">
        <v>11</v>
      </c>
      <c r="M376" s="44" t="s">
        <v>473</v>
      </c>
      <c r="N376" s="47"/>
      <c r="O376" s="22"/>
    </row>
    <row r="377" s="18" customFormat="1" ht="40.05" customHeight="1" spans="1:15">
      <c r="A377" s="387" t="s">
        <v>470</v>
      </c>
      <c r="B377" s="40" t="s">
        <v>730</v>
      </c>
      <c r="C377" s="41" t="s">
        <v>16</v>
      </c>
      <c r="D377" s="41" t="s">
        <v>89</v>
      </c>
      <c r="E377" s="42" t="s">
        <v>54</v>
      </c>
      <c r="F377" s="22" t="s">
        <v>535</v>
      </c>
      <c r="G377" s="88" t="s">
        <v>626</v>
      </c>
      <c r="H377" s="23" t="s">
        <v>537</v>
      </c>
      <c r="I377" s="43" t="s">
        <v>22</v>
      </c>
      <c r="J377" s="25">
        <v>1</v>
      </c>
      <c r="K377" s="25">
        <v>0</v>
      </c>
      <c r="L377" s="25">
        <v>11</v>
      </c>
      <c r="M377" s="44" t="s">
        <v>473</v>
      </c>
      <c r="N377" s="47"/>
      <c r="O377" s="22"/>
    </row>
    <row r="378" s="18" customFormat="1" ht="40.05" customHeight="1" spans="1:15">
      <c r="A378" s="387" t="s">
        <v>470</v>
      </c>
      <c r="B378" s="40" t="s">
        <v>731</v>
      </c>
      <c r="C378" s="41" t="s">
        <v>16</v>
      </c>
      <c r="D378" s="41" t="s">
        <v>89</v>
      </c>
      <c r="E378" s="42" t="s">
        <v>54</v>
      </c>
      <c r="F378" s="22" t="s">
        <v>535</v>
      </c>
      <c r="G378" s="88" t="s">
        <v>626</v>
      </c>
      <c r="H378" s="23" t="s">
        <v>537</v>
      </c>
      <c r="I378" s="43" t="s">
        <v>22</v>
      </c>
      <c r="J378" s="25">
        <v>3</v>
      </c>
      <c r="K378" s="25">
        <v>0</v>
      </c>
      <c r="L378" s="25">
        <v>34</v>
      </c>
      <c r="M378" s="44" t="s">
        <v>473</v>
      </c>
      <c r="N378" s="47"/>
      <c r="O378" s="22"/>
    </row>
    <row r="379" s="18" customFormat="1" ht="40.05" customHeight="1" spans="1:15">
      <c r="A379" s="387" t="s">
        <v>470</v>
      </c>
      <c r="B379" s="40" t="s">
        <v>732</v>
      </c>
      <c r="C379" s="41" t="s">
        <v>16</v>
      </c>
      <c r="D379" s="41" t="s">
        <v>89</v>
      </c>
      <c r="E379" s="42" t="s">
        <v>54</v>
      </c>
      <c r="F379" s="22" t="s">
        <v>535</v>
      </c>
      <c r="G379" s="88" t="s">
        <v>626</v>
      </c>
      <c r="H379" s="23" t="s">
        <v>537</v>
      </c>
      <c r="I379" s="43" t="s">
        <v>22</v>
      </c>
      <c r="J379" s="25">
        <v>1</v>
      </c>
      <c r="K379" s="25">
        <v>0</v>
      </c>
      <c r="L379" s="25">
        <v>11</v>
      </c>
      <c r="M379" s="44" t="s">
        <v>473</v>
      </c>
      <c r="N379" s="47"/>
      <c r="O379" s="22"/>
    </row>
    <row r="380" s="18" customFormat="1" ht="40.05" customHeight="1" spans="1:15">
      <c r="A380" s="387" t="s">
        <v>470</v>
      </c>
      <c r="B380" s="40" t="s">
        <v>733</v>
      </c>
      <c r="C380" s="41" t="s">
        <v>16</v>
      </c>
      <c r="D380" s="41" t="s">
        <v>89</v>
      </c>
      <c r="E380" s="42" t="s">
        <v>54</v>
      </c>
      <c r="F380" s="22" t="s">
        <v>535</v>
      </c>
      <c r="G380" s="88" t="s">
        <v>626</v>
      </c>
      <c r="H380" s="23" t="s">
        <v>537</v>
      </c>
      <c r="I380" s="43" t="s">
        <v>22</v>
      </c>
      <c r="J380" s="25">
        <v>4</v>
      </c>
      <c r="K380" s="25">
        <v>0</v>
      </c>
      <c r="L380" s="25">
        <v>46</v>
      </c>
      <c r="M380" s="44" t="s">
        <v>473</v>
      </c>
      <c r="N380" s="47"/>
      <c r="O380" s="22"/>
    </row>
    <row r="381" s="18" customFormat="1" ht="40.05" customHeight="1" spans="1:15">
      <c r="A381" s="387" t="s">
        <v>470</v>
      </c>
      <c r="B381" s="40" t="s">
        <v>734</v>
      </c>
      <c r="C381" s="41" t="s">
        <v>16</v>
      </c>
      <c r="D381" s="41" t="s">
        <v>89</v>
      </c>
      <c r="E381" s="42" t="s">
        <v>54</v>
      </c>
      <c r="F381" s="22" t="s">
        <v>535</v>
      </c>
      <c r="G381" s="88" t="s">
        <v>626</v>
      </c>
      <c r="H381" s="23" t="s">
        <v>537</v>
      </c>
      <c r="I381" s="43" t="s">
        <v>22</v>
      </c>
      <c r="J381" s="25">
        <v>2</v>
      </c>
      <c r="K381" s="25">
        <v>0</v>
      </c>
      <c r="L381" s="25">
        <v>23</v>
      </c>
      <c r="M381" s="44" t="s">
        <v>473</v>
      </c>
      <c r="N381" s="47"/>
      <c r="O381" s="22"/>
    </row>
    <row r="382" s="18" customFormat="1" ht="40.05" customHeight="1" spans="1:15">
      <c r="A382" s="387" t="s">
        <v>470</v>
      </c>
      <c r="B382" s="40" t="s">
        <v>735</v>
      </c>
      <c r="C382" s="41" t="s">
        <v>16</v>
      </c>
      <c r="D382" s="41" t="s">
        <v>89</v>
      </c>
      <c r="E382" s="42" t="s">
        <v>54</v>
      </c>
      <c r="F382" s="22" t="s">
        <v>535</v>
      </c>
      <c r="G382" s="88" t="s">
        <v>626</v>
      </c>
      <c r="H382" s="23" t="s">
        <v>537</v>
      </c>
      <c r="I382" s="43" t="s">
        <v>22</v>
      </c>
      <c r="J382" s="25">
        <v>4</v>
      </c>
      <c r="K382" s="25">
        <v>0</v>
      </c>
      <c r="L382" s="25">
        <v>46</v>
      </c>
      <c r="M382" s="44" t="s">
        <v>473</v>
      </c>
      <c r="N382" s="47"/>
      <c r="O382" s="22"/>
    </row>
    <row r="383" s="18" customFormat="1" ht="40.05" customHeight="1" spans="1:15">
      <c r="A383" s="387" t="s">
        <v>470</v>
      </c>
      <c r="B383" s="40" t="s">
        <v>736</v>
      </c>
      <c r="C383" s="41" t="s">
        <v>16</v>
      </c>
      <c r="D383" s="41" t="s">
        <v>89</v>
      </c>
      <c r="E383" s="42" t="s">
        <v>54</v>
      </c>
      <c r="F383" s="22" t="s">
        <v>535</v>
      </c>
      <c r="G383" s="88" t="s">
        <v>626</v>
      </c>
      <c r="H383" s="23" t="s">
        <v>537</v>
      </c>
      <c r="I383" s="43" t="s">
        <v>22</v>
      </c>
      <c r="J383" s="25">
        <v>5</v>
      </c>
      <c r="K383" s="25">
        <v>0</v>
      </c>
      <c r="L383" s="25">
        <v>57</v>
      </c>
      <c r="M383" s="44" t="s">
        <v>473</v>
      </c>
      <c r="N383" s="47"/>
      <c r="O383" s="22"/>
    </row>
    <row r="384" s="18" customFormat="1" ht="40.05" customHeight="1" spans="1:15">
      <c r="A384" s="387" t="s">
        <v>470</v>
      </c>
      <c r="B384" s="40" t="s">
        <v>737</v>
      </c>
      <c r="C384" s="41" t="s">
        <v>16</v>
      </c>
      <c r="D384" s="41" t="s">
        <v>89</v>
      </c>
      <c r="E384" s="42" t="s">
        <v>54</v>
      </c>
      <c r="F384" s="22" t="s">
        <v>535</v>
      </c>
      <c r="G384" s="88" t="s">
        <v>626</v>
      </c>
      <c r="H384" s="23" t="s">
        <v>537</v>
      </c>
      <c r="I384" s="43" t="s">
        <v>22</v>
      </c>
      <c r="J384" s="25">
        <v>1</v>
      </c>
      <c r="K384" s="25">
        <v>0</v>
      </c>
      <c r="L384" s="25">
        <v>11</v>
      </c>
      <c r="M384" s="44" t="s">
        <v>473</v>
      </c>
      <c r="N384" s="47"/>
      <c r="O384" s="22"/>
    </row>
    <row r="385" s="18" customFormat="1" ht="40.05" customHeight="1" spans="1:15">
      <c r="A385" s="387" t="s">
        <v>470</v>
      </c>
      <c r="B385" s="40" t="s">
        <v>738</v>
      </c>
      <c r="C385" s="41" t="s">
        <v>16</v>
      </c>
      <c r="D385" s="41" t="s">
        <v>89</v>
      </c>
      <c r="E385" s="42" t="s">
        <v>54</v>
      </c>
      <c r="F385" s="22" t="s">
        <v>535</v>
      </c>
      <c r="G385" s="88" t="s">
        <v>739</v>
      </c>
      <c r="H385" s="23" t="s">
        <v>537</v>
      </c>
      <c r="I385" s="43" t="s">
        <v>22</v>
      </c>
      <c r="J385" s="25">
        <v>1</v>
      </c>
      <c r="K385" s="25">
        <v>0</v>
      </c>
      <c r="L385" s="25">
        <v>23</v>
      </c>
      <c r="M385" s="44" t="s">
        <v>473</v>
      </c>
      <c r="N385" s="47"/>
      <c r="O385" s="22"/>
    </row>
    <row r="386" s="18" customFormat="1" ht="40.05" customHeight="1" spans="1:15">
      <c r="A386" s="387" t="s">
        <v>470</v>
      </c>
      <c r="B386" s="40" t="s">
        <v>740</v>
      </c>
      <c r="C386" s="41" t="s">
        <v>16</v>
      </c>
      <c r="D386" s="41" t="s">
        <v>89</v>
      </c>
      <c r="E386" s="42" t="s">
        <v>54</v>
      </c>
      <c r="F386" s="22" t="s">
        <v>535</v>
      </c>
      <c r="G386" s="88" t="s">
        <v>741</v>
      </c>
      <c r="H386" s="23" t="s">
        <v>537</v>
      </c>
      <c r="I386" s="43" t="s">
        <v>22</v>
      </c>
      <c r="J386" s="25">
        <v>2</v>
      </c>
      <c r="K386" s="25">
        <v>0</v>
      </c>
      <c r="L386" s="25">
        <v>101</v>
      </c>
      <c r="M386" s="44" t="s">
        <v>473</v>
      </c>
      <c r="N386" s="47"/>
      <c r="O386" s="22"/>
    </row>
    <row r="387" s="18" customFormat="1" ht="40.05" customHeight="1" spans="1:15">
      <c r="A387" s="387" t="s">
        <v>470</v>
      </c>
      <c r="B387" s="40" t="s">
        <v>742</v>
      </c>
      <c r="C387" s="41" t="s">
        <v>16</v>
      </c>
      <c r="D387" s="41" t="s">
        <v>89</v>
      </c>
      <c r="E387" s="42" t="s">
        <v>54</v>
      </c>
      <c r="F387" s="22" t="s">
        <v>535</v>
      </c>
      <c r="G387" s="88" t="s">
        <v>741</v>
      </c>
      <c r="H387" s="23" t="s">
        <v>537</v>
      </c>
      <c r="I387" s="43" t="s">
        <v>22</v>
      </c>
      <c r="J387" s="25">
        <v>4</v>
      </c>
      <c r="K387" s="25">
        <v>0</v>
      </c>
      <c r="L387" s="25">
        <v>202</v>
      </c>
      <c r="M387" s="44" t="s">
        <v>473</v>
      </c>
      <c r="N387" s="47"/>
      <c r="O387" s="22"/>
    </row>
    <row r="388" s="18" customFormat="1" ht="40.05" customHeight="1" spans="1:15">
      <c r="A388" s="387" t="s">
        <v>470</v>
      </c>
      <c r="B388" s="40" t="s">
        <v>743</v>
      </c>
      <c r="C388" s="41" t="s">
        <v>16</v>
      </c>
      <c r="D388" s="41" t="s">
        <v>89</v>
      </c>
      <c r="E388" s="42" t="s">
        <v>54</v>
      </c>
      <c r="F388" s="22" t="s">
        <v>535</v>
      </c>
      <c r="G388" s="88" t="s">
        <v>741</v>
      </c>
      <c r="H388" s="23" t="s">
        <v>537</v>
      </c>
      <c r="I388" s="43" t="s">
        <v>22</v>
      </c>
      <c r="J388" s="25">
        <v>5</v>
      </c>
      <c r="K388" s="25">
        <v>0</v>
      </c>
      <c r="L388" s="25">
        <v>252</v>
      </c>
      <c r="M388" s="44" t="s">
        <v>473</v>
      </c>
      <c r="N388" s="47"/>
      <c r="O388" s="22"/>
    </row>
    <row r="389" s="18" customFormat="1" ht="40.05" customHeight="1" spans="1:15">
      <c r="A389" s="387" t="s">
        <v>470</v>
      </c>
      <c r="B389" s="40" t="s">
        <v>744</v>
      </c>
      <c r="C389" s="41" t="s">
        <v>16</v>
      </c>
      <c r="D389" s="41" t="s">
        <v>89</v>
      </c>
      <c r="E389" s="42" t="s">
        <v>54</v>
      </c>
      <c r="F389" s="22" t="s">
        <v>535</v>
      </c>
      <c r="G389" s="88" t="s">
        <v>741</v>
      </c>
      <c r="H389" s="23" t="s">
        <v>537</v>
      </c>
      <c r="I389" s="43" t="s">
        <v>22</v>
      </c>
      <c r="J389" s="25">
        <v>3</v>
      </c>
      <c r="K389" s="25">
        <v>0</v>
      </c>
      <c r="L389" s="25">
        <v>151</v>
      </c>
      <c r="M389" s="44" t="s">
        <v>473</v>
      </c>
      <c r="N389" s="47"/>
      <c r="O389" s="22"/>
    </row>
    <row r="390" s="18" customFormat="1" ht="40.05" customHeight="1" spans="1:15">
      <c r="A390" s="387" t="s">
        <v>470</v>
      </c>
      <c r="B390" s="40" t="s">
        <v>745</v>
      </c>
      <c r="C390" s="41" t="s">
        <v>16</v>
      </c>
      <c r="D390" s="41" t="s">
        <v>89</v>
      </c>
      <c r="E390" s="42" t="s">
        <v>54</v>
      </c>
      <c r="F390" s="22" t="s">
        <v>535</v>
      </c>
      <c r="G390" s="88" t="s">
        <v>741</v>
      </c>
      <c r="H390" s="23" t="s">
        <v>537</v>
      </c>
      <c r="I390" s="43" t="s">
        <v>22</v>
      </c>
      <c r="J390" s="25">
        <v>3</v>
      </c>
      <c r="K390" s="25">
        <v>0</v>
      </c>
      <c r="L390" s="25">
        <v>151</v>
      </c>
      <c r="M390" s="44" t="s">
        <v>473</v>
      </c>
      <c r="N390" s="47"/>
      <c r="O390" s="22"/>
    </row>
    <row r="391" s="18" customFormat="1" ht="40.05" customHeight="1" spans="1:15">
      <c r="A391" s="387" t="s">
        <v>470</v>
      </c>
      <c r="B391" s="40" t="s">
        <v>746</v>
      </c>
      <c r="C391" s="41" t="s">
        <v>16</v>
      </c>
      <c r="D391" s="41" t="s">
        <v>89</v>
      </c>
      <c r="E391" s="42" t="s">
        <v>54</v>
      </c>
      <c r="F391" s="22" t="s">
        <v>535</v>
      </c>
      <c r="G391" s="88" t="s">
        <v>747</v>
      </c>
      <c r="H391" s="23" t="s">
        <v>537</v>
      </c>
      <c r="I391" s="43" t="s">
        <v>22</v>
      </c>
      <c r="J391" s="25">
        <v>1</v>
      </c>
      <c r="K391" s="25">
        <v>0</v>
      </c>
      <c r="L391" s="25">
        <v>88</v>
      </c>
      <c r="M391" s="44" t="s">
        <v>473</v>
      </c>
      <c r="N391" s="47"/>
      <c r="O391" s="22"/>
    </row>
    <row r="392" s="18" customFormat="1" ht="40.05" customHeight="1" spans="1:15">
      <c r="A392" s="387" t="s">
        <v>470</v>
      </c>
      <c r="B392" s="40" t="s">
        <v>748</v>
      </c>
      <c r="C392" s="41" t="s">
        <v>16</v>
      </c>
      <c r="D392" s="41" t="s">
        <v>89</v>
      </c>
      <c r="E392" s="42" t="s">
        <v>54</v>
      </c>
      <c r="F392" s="22" t="s">
        <v>535</v>
      </c>
      <c r="G392" s="88" t="s">
        <v>749</v>
      </c>
      <c r="H392" s="23" t="s">
        <v>542</v>
      </c>
      <c r="I392" s="43" t="s">
        <v>22</v>
      </c>
      <c r="J392" s="25">
        <v>1</v>
      </c>
      <c r="K392" s="25">
        <v>0</v>
      </c>
      <c r="L392" s="25">
        <v>4</v>
      </c>
      <c r="M392" s="44" t="s">
        <v>473</v>
      </c>
      <c r="N392" s="47"/>
      <c r="O392" s="22"/>
    </row>
    <row r="393" s="18" customFormat="1" ht="40.05" customHeight="1" spans="1:15">
      <c r="A393" s="387" t="s">
        <v>470</v>
      </c>
      <c r="B393" s="40" t="s">
        <v>750</v>
      </c>
      <c r="C393" s="41" t="s">
        <v>16</v>
      </c>
      <c r="D393" s="41" t="s">
        <v>89</v>
      </c>
      <c r="E393" s="42" t="s">
        <v>54</v>
      </c>
      <c r="F393" s="22" t="s">
        <v>535</v>
      </c>
      <c r="G393" s="88" t="s">
        <v>749</v>
      </c>
      <c r="H393" s="23" t="s">
        <v>542</v>
      </c>
      <c r="I393" s="43" t="s">
        <v>22</v>
      </c>
      <c r="J393" s="25">
        <v>1</v>
      </c>
      <c r="K393" s="25">
        <v>0</v>
      </c>
      <c r="L393" s="25">
        <v>4</v>
      </c>
      <c r="M393" s="44" t="s">
        <v>473</v>
      </c>
      <c r="N393" s="47"/>
      <c r="O393" s="22"/>
    </row>
    <row r="394" s="18" customFormat="1" ht="40.05" customHeight="1" spans="1:15">
      <c r="A394" s="387" t="s">
        <v>470</v>
      </c>
      <c r="B394" s="40" t="s">
        <v>751</v>
      </c>
      <c r="C394" s="41" t="s">
        <v>16</v>
      </c>
      <c r="D394" s="41" t="s">
        <v>89</v>
      </c>
      <c r="E394" s="42" t="s">
        <v>54</v>
      </c>
      <c r="F394" s="22" t="s">
        <v>535</v>
      </c>
      <c r="G394" s="88" t="s">
        <v>749</v>
      </c>
      <c r="H394" s="23" t="s">
        <v>542</v>
      </c>
      <c r="I394" s="43" t="s">
        <v>22</v>
      </c>
      <c r="J394" s="25">
        <v>1</v>
      </c>
      <c r="K394" s="25">
        <v>0</v>
      </c>
      <c r="L394" s="25">
        <v>4</v>
      </c>
      <c r="M394" s="44" t="s">
        <v>473</v>
      </c>
      <c r="N394" s="47"/>
      <c r="O394" s="22"/>
    </row>
    <row r="395" s="18" customFormat="1" ht="40.05" customHeight="1" spans="1:15">
      <c r="A395" s="387" t="s">
        <v>470</v>
      </c>
      <c r="B395" s="40" t="s">
        <v>752</v>
      </c>
      <c r="C395" s="41" t="s">
        <v>16</v>
      </c>
      <c r="D395" s="41" t="s">
        <v>89</v>
      </c>
      <c r="E395" s="42" t="s">
        <v>54</v>
      </c>
      <c r="F395" s="22" t="s">
        <v>535</v>
      </c>
      <c r="G395" s="88" t="s">
        <v>749</v>
      </c>
      <c r="H395" s="23" t="s">
        <v>542</v>
      </c>
      <c r="I395" s="43" t="s">
        <v>22</v>
      </c>
      <c r="J395" s="25">
        <v>1</v>
      </c>
      <c r="K395" s="25">
        <v>0</v>
      </c>
      <c r="L395" s="25">
        <v>4</v>
      </c>
      <c r="M395" s="44" t="s">
        <v>473</v>
      </c>
      <c r="N395" s="47"/>
      <c r="O395" s="22"/>
    </row>
    <row r="396" s="18" customFormat="1" ht="40.05" customHeight="1" spans="1:15">
      <c r="A396" s="387" t="s">
        <v>470</v>
      </c>
      <c r="B396" s="40" t="s">
        <v>753</v>
      </c>
      <c r="C396" s="41" t="s">
        <v>16</v>
      </c>
      <c r="D396" s="41" t="s">
        <v>89</v>
      </c>
      <c r="E396" s="42" t="s">
        <v>54</v>
      </c>
      <c r="F396" s="22" t="s">
        <v>535</v>
      </c>
      <c r="G396" s="88" t="s">
        <v>749</v>
      </c>
      <c r="H396" s="23" t="s">
        <v>542</v>
      </c>
      <c r="I396" s="43" t="s">
        <v>22</v>
      </c>
      <c r="J396" s="25">
        <v>1</v>
      </c>
      <c r="K396" s="25">
        <v>0</v>
      </c>
      <c r="L396" s="25">
        <v>4</v>
      </c>
      <c r="M396" s="44" t="s">
        <v>473</v>
      </c>
      <c r="N396" s="47"/>
      <c r="O396" s="22"/>
    </row>
    <row r="397" s="18" customFormat="1" ht="40.05" customHeight="1" spans="1:15">
      <c r="A397" s="387" t="s">
        <v>470</v>
      </c>
      <c r="B397" s="40" t="s">
        <v>754</v>
      </c>
      <c r="C397" s="41" t="s">
        <v>16</v>
      </c>
      <c r="D397" s="41" t="s">
        <v>89</v>
      </c>
      <c r="E397" s="42" t="s">
        <v>54</v>
      </c>
      <c r="F397" s="22" t="s">
        <v>535</v>
      </c>
      <c r="G397" s="88" t="s">
        <v>749</v>
      </c>
      <c r="H397" s="23" t="s">
        <v>542</v>
      </c>
      <c r="I397" s="43" t="s">
        <v>22</v>
      </c>
      <c r="J397" s="25">
        <v>1</v>
      </c>
      <c r="K397" s="25">
        <v>0</v>
      </c>
      <c r="L397" s="25">
        <v>4</v>
      </c>
      <c r="M397" s="44" t="s">
        <v>473</v>
      </c>
      <c r="N397" s="47"/>
      <c r="O397" s="22"/>
    </row>
    <row r="398" s="18" customFormat="1" ht="40.05" customHeight="1" spans="1:15">
      <c r="A398" s="387" t="s">
        <v>470</v>
      </c>
      <c r="B398" s="40" t="s">
        <v>755</v>
      </c>
      <c r="C398" s="41" t="s">
        <v>16</v>
      </c>
      <c r="D398" s="41" t="s">
        <v>89</v>
      </c>
      <c r="E398" s="42" t="s">
        <v>54</v>
      </c>
      <c r="F398" s="22" t="s">
        <v>535</v>
      </c>
      <c r="G398" s="88" t="s">
        <v>749</v>
      </c>
      <c r="H398" s="23" t="s">
        <v>542</v>
      </c>
      <c r="I398" s="43" t="s">
        <v>22</v>
      </c>
      <c r="J398" s="25">
        <v>1</v>
      </c>
      <c r="K398" s="25">
        <v>0</v>
      </c>
      <c r="L398" s="25">
        <v>4</v>
      </c>
      <c r="M398" s="44" t="s">
        <v>473</v>
      </c>
      <c r="N398" s="47"/>
      <c r="O398" s="22"/>
    </row>
    <row r="399" s="18" customFormat="1" ht="40.05" customHeight="1" spans="1:15">
      <c r="A399" s="387" t="s">
        <v>470</v>
      </c>
      <c r="B399" s="40" t="s">
        <v>756</v>
      </c>
      <c r="C399" s="41" t="s">
        <v>16</v>
      </c>
      <c r="D399" s="41" t="s">
        <v>89</v>
      </c>
      <c r="E399" s="42" t="s">
        <v>54</v>
      </c>
      <c r="F399" s="22" t="s">
        <v>535</v>
      </c>
      <c r="G399" s="88" t="s">
        <v>749</v>
      </c>
      <c r="H399" s="23" t="s">
        <v>542</v>
      </c>
      <c r="I399" s="43" t="s">
        <v>22</v>
      </c>
      <c r="J399" s="25">
        <v>1</v>
      </c>
      <c r="K399" s="25">
        <v>0</v>
      </c>
      <c r="L399" s="25">
        <v>4</v>
      </c>
      <c r="M399" s="44" t="s">
        <v>473</v>
      </c>
      <c r="N399" s="47"/>
      <c r="O399" s="22"/>
    </row>
    <row r="400" s="18" customFormat="1" ht="40.05" customHeight="1" spans="1:15">
      <c r="A400" s="387" t="s">
        <v>470</v>
      </c>
      <c r="B400" s="40" t="s">
        <v>757</v>
      </c>
      <c r="C400" s="41" t="s">
        <v>16</v>
      </c>
      <c r="D400" s="41" t="s">
        <v>89</v>
      </c>
      <c r="E400" s="42" t="s">
        <v>54</v>
      </c>
      <c r="F400" s="22" t="s">
        <v>535</v>
      </c>
      <c r="G400" s="88" t="s">
        <v>749</v>
      </c>
      <c r="H400" s="23" t="s">
        <v>542</v>
      </c>
      <c r="I400" s="43" t="s">
        <v>22</v>
      </c>
      <c r="J400" s="25">
        <v>1</v>
      </c>
      <c r="K400" s="25">
        <v>0</v>
      </c>
      <c r="L400" s="25">
        <v>4</v>
      </c>
      <c r="M400" s="44" t="s">
        <v>473</v>
      </c>
      <c r="N400" s="47"/>
      <c r="O400" s="22"/>
    </row>
    <row r="401" s="18" customFormat="1" ht="40.05" customHeight="1" spans="1:15">
      <c r="A401" s="387" t="s">
        <v>470</v>
      </c>
      <c r="B401" s="40" t="s">
        <v>758</v>
      </c>
      <c r="C401" s="41" t="s">
        <v>16</v>
      </c>
      <c r="D401" s="41" t="s">
        <v>89</v>
      </c>
      <c r="E401" s="42" t="s">
        <v>54</v>
      </c>
      <c r="F401" s="22" t="s">
        <v>535</v>
      </c>
      <c r="G401" s="88" t="s">
        <v>749</v>
      </c>
      <c r="H401" s="23" t="s">
        <v>542</v>
      </c>
      <c r="I401" s="43" t="s">
        <v>22</v>
      </c>
      <c r="J401" s="25">
        <v>1</v>
      </c>
      <c r="K401" s="25">
        <v>0</v>
      </c>
      <c r="L401" s="25">
        <v>4</v>
      </c>
      <c r="M401" s="44" t="s">
        <v>473</v>
      </c>
      <c r="N401" s="47"/>
      <c r="O401" s="22"/>
    </row>
    <row r="402" s="18" customFormat="1" ht="40.05" customHeight="1" spans="1:15">
      <c r="A402" s="387" t="s">
        <v>470</v>
      </c>
      <c r="B402" s="40" t="s">
        <v>759</v>
      </c>
      <c r="C402" s="41" t="s">
        <v>16</v>
      </c>
      <c r="D402" s="41" t="s">
        <v>89</v>
      </c>
      <c r="E402" s="42" t="s">
        <v>54</v>
      </c>
      <c r="F402" s="22" t="s">
        <v>535</v>
      </c>
      <c r="G402" s="88" t="s">
        <v>749</v>
      </c>
      <c r="H402" s="23" t="s">
        <v>542</v>
      </c>
      <c r="I402" s="43" t="s">
        <v>22</v>
      </c>
      <c r="J402" s="25">
        <v>1</v>
      </c>
      <c r="K402" s="25">
        <v>0</v>
      </c>
      <c r="L402" s="25">
        <v>4</v>
      </c>
      <c r="M402" s="44" t="s">
        <v>473</v>
      </c>
      <c r="N402" s="47"/>
      <c r="O402" s="22"/>
    </row>
    <row r="403" s="18" customFormat="1" ht="40.05" customHeight="1" spans="1:15">
      <c r="A403" s="387" t="s">
        <v>470</v>
      </c>
      <c r="B403" s="40" t="s">
        <v>760</v>
      </c>
      <c r="C403" s="41" t="s">
        <v>16</v>
      </c>
      <c r="D403" s="41" t="s">
        <v>89</v>
      </c>
      <c r="E403" s="42" t="s">
        <v>54</v>
      </c>
      <c r="F403" s="22" t="s">
        <v>535</v>
      </c>
      <c r="G403" s="88" t="s">
        <v>749</v>
      </c>
      <c r="H403" s="23" t="s">
        <v>542</v>
      </c>
      <c r="I403" s="43" t="s">
        <v>22</v>
      </c>
      <c r="J403" s="25">
        <v>2</v>
      </c>
      <c r="K403" s="25">
        <v>0</v>
      </c>
      <c r="L403" s="25">
        <v>7</v>
      </c>
      <c r="M403" s="44" t="s">
        <v>473</v>
      </c>
      <c r="N403" s="47"/>
      <c r="O403" s="22"/>
    </row>
    <row r="404" s="18" customFormat="1" ht="40.05" customHeight="1" spans="1:15">
      <c r="A404" s="387" t="s">
        <v>470</v>
      </c>
      <c r="B404" s="40" t="s">
        <v>761</v>
      </c>
      <c r="C404" s="41" t="s">
        <v>16</v>
      </c>
      <c r="D404" s="41" t="s">
        <v>89</v>
      </c>
      <c r="E404" s="42" t="s">
        <v>54</v>
      </c>
      <c r="F404" s="22" t="s">
        <v>535</v>
      </c>
      <c r="G404" s="88" t="s">
        <v>749</v>
      </c>
      <c r="H404" s="23" t="s">
        <v>542</v>
      </c>
      <c r="I404" s="43" t="s">
        <v>22</v>
      </c>
      <c r="J404" s="25">
        <v>1</v>
      </c>
      <c r="K404" s="25">
        <v>0</v>
      </c>
      <c r="L404" s="25">
        <v>4</v>
      </c>
      <c r="M404" s="44" t="s">
        <v>473</v>
      </c>
      <c r="N404" s="47"/>
      <c r="O404" s="22"/>
    </row>
    <row r="405" s="18" customFormat="1" ht="40.05" customHeight="1" spans="1:15">
      <c r="A405" s="387" t="s">
        <v>470</v>
      </c>
      <c r="B405" s="40" t="s">
        <v>762</v>
      </c>
      <c r="C405" s="41" t="s">
        <v>16</v>
      </c>
      <c r="D405" s="41" t="s">
        <v>89</v>
      </c>
      <c r="E405" s="42" t="s">
        <v>54</v>
      </c>
      <c r="F405" s="22" t="s">
        <v>535</v>
      </c>
      <c r="G405" s="88" t="s">
        <v>749</v>
      </c>
      <c r="H405" s="23" t="s">
        <v>542</v>
      </c>
      <c r="I405" s="43" t="s">
        <v>22</v>
      </c>
      <c r="J405" s="25">
        <v>1</v>
      </c>
      <c r="K405" s="25">
        <v>0</v>
      </c>
      <c r="L405" s="25">
        <v>4</v>
      </c>
      <c r="M405" s="44" t="s">
        <v>473</v>
      </c>
      <c r="N405" s="47"/>
      <c r="O405" s="22"/>
    </row>
    <row r="406" s="18" customFormat="1" ht="40.05" customHeight="1" spans="1:15">
      <c r="A406" s="387" t="s">
        <v>470</v>
      </c>
      <c r="B406" s="40" t="s">
        <v>763</v>
      </c>
      <c r="C406" s="41" t="s">
        <v>16</v>
      </c>
      <c r="D406" s="41" t="s">
        <v>89</v>
      </c>
      <c r="E406" s="42" t="s">
        <v>54</v>
      </c>
      <c r="F406" s="22" t="s">
        <v>535</v>
      </c>
      <c r="G406" s="88" t="s">
        <v>764</v>
      </c>
      <c r="H406" s="23" t="s">
        <v>542</v>
      </c>
      <c r="I406" s="43" t="s">
        <v>22</v>
      </c>
      <c r="J406" s="25">
        <v>3</v>
      </c>
      <c r="K406" s="25">
        <v>0</v>
      </c>
      <c r="L406" s="25">
        <v>33</v>
      </c>
      <c r="M406" s="44" t="s">
        <v>473</v>
      </c>
      <c r="N406" s="47"/>
      <c r="O406" s="22"/>
    </row>
    <row r="407" s="18" customFormat="1" ht="40.05" customHeight="1" spans="1:15">
      <c r="A407" s="387" t="s">
        <v>470</v>
      </c>
      <c r="B407" s="40" t="s">
        <v>765</v>
      </c>
      <c r="C407" s="41" t="s">
        <v>16</v>
      </c>
      <c r="D407" s="41" t="s">
        <v>89</v>
      </c>
      <c r="E407" s="42" t="s">
        <v>54</v>
      </c>
      <c r="F407" s="22" t="s">
        <v>535</v>
      </c>
      <c r="G407" s="88" t="s">
        <v>764</v>
      </c>
      <c r="H407" s="23" t="s">
        <v>542</v>
      </c>
      <c r="I407" s="43" t="s">
        <v>22</v>
      </c>
      <c r="J407" s="25">
        <v>3</v>
      </c>
      <c r="K407" s="25">
        <v>0</v>
      </c>
      <c r="L407" s="25">
        <v>33</v>
      </c>
      <c r="M407" s="44" t="s">
        <v>473</v>
      </c>
      <c r="N407" s="47"/>
      <c r="O407" s="22"/>
    </row>
    <row r="408" s="18" customFormat="1" ht="40.05" customHeight="1" spans="1:15">
      <c r="A408" s="387" t="s">
        <v>470</v>
      </c>
      <c r="B408" s="40" t="s">
        <v>766</v>
      </c>
      <c r="C408" s="41" t="s">
        <v>16</v>
      </c>
      <c r="D408" s="41" t="s">
        <v>89</v>
      </c>
      <c r="E408" s="42" t="s">
        <v>54</v>
      </c>
      <c r="F408" s="22" t="s">
        <v>535</v>
      </c>
      <c r="G408" s="88" t="s">
        <v>764</v>
      </c>
      <c r="H408" s="23" t="s">
        <v>542</v>
      </c>
      <c r="I408" s="43" t="s">
        <v>22</v>
      </c>
      <c r="J408" s="25">
        <v>10</v>
      </c>
      <c r="K408" s="25">
        <v>0</v>
      </c>
      <c r="L408" s="25">
        <v>109</v>
      </c>
      <c r="M408" s="44" t="s">
        <v>473</v>
      </c>
      <c r="N408" s="47"/>
      <c r="O408" s="22"/>
    </row>
    <row r="409" s="18" customFormat="1" ht="40.05" customHeight="1" spans="1:15">
      <c r="A409" s="387" t="s">
        <v>470</v>
      </c>
      <c r="B409" s="40" t="s">
        <v>767</v>
      </c>
      <c r="C409" s="41" t="s">
        <v>16</v>
      </c>
      <c r="D409" s="41" t="s">
        <v>89</v>
      </c>
      <c r="E409" s="42" t="s">
        <v>54</v>
      </c>
      <c r="F409" s="22" t="s">
        <v>535</v>
      </c>
      <c r="G409" s="88" t="s">
        <v>768</v>
      </c>
      <c r="H409" s="23" t="s">
        <v>542</v>
      </c>
      <c r="I409" s="43" t="s">
        <v>22</v>
      </c>
      <c r="J409" s="25">
        <v>1</v>
      </c>
      <c r="K409" s="25">
        <v>0</v>
      </c>
      <c r="L409" s="25">
        <v>13</v>
      </c>
      <c r="M409" s="44" t="s">
        <v>473</v>
      </c>
      <c r="N409" s="47"/>
      <c r="O409" s="22"/>
    </row>
    <row r="410" s="18" customFormat="1" ht="40.05" customHeight="1" spans="1:15">
      <c r="A410" s="387" t="s">
        <v>470</v>
      </c>
      <c r="B410" s="40" t="s">
        <v>769</v>
      </c>
      <c r="C410" s="41" t="s">
        <v>16</v>
      </c>
      <c r="D410" s="41" t="s">
        <v>89</v>
      </c>
      <c r="E410" s="42" t="s">
        <v>54</v>
      </c>
      <c r="F410" s="22" t="s">
        <v>90</v>
      </c>
      <c r="G410" s="88" t="s">
        <v>770</v>
      </c>
      <c r="H410" s="23" t="s">
        <v>539</v>
      </c>
      <c r="I410" s="43" t="s">
        <v>22</v>
      </c>
      <c r="J410" s="25">
        <v>1</v>
      </c>
      <c r="K410" s="25">
        <v>0</v>
      </c>
      <c r="L410" s="25">
        <v>2</v>
      </c>
      <c r="M410" s="44" t="s">
        <v>473</v>
      </c>
      <c r="N410" s="47"/>
      <c r="O410" s="22"/>
    </row>
    <row r="411" s="18" customFormat="1" ht="40.05" customHeight="1" spans="1:15">
      <c r="A411" s="387" t="s">
        <v>470</v>
      </c>
      <c r="B411" s="40" t="s">
        <v>771</v>
      </c>
      <c r="C411" s="41" t="s">
        <v>16</v>
      </c>
      <c r="D411" s="41" t="s">
        <v>89</v>
      </c>
      <c r="E411" s="42" t="s">
        <v>54</v>
      </c>
      <c r="F411" s="22" t="s">
        <v>90</v>
      </c>
      <c r="G411" s="88" t="s">
        <v>770</v>
      </c>
      <c r="H411" s="23" t="s">
        <v>539</v>
      </c>
      <c r="I411" s="43" t="s">
        <v>22</v>
      </c>
      <c r="J411" s="25">
        <v>3</v>
      </c>
      <c r="K411" s="25">
        <v>0</v>
      </c>
      <c r="L411" s="25">
        <v>7</v>
      </c>
      <c r="M411" s="44" t="s">
        <v>473</v>
      </c>
      <c r="N411" s="47"/>
      <c r="O411" s="22"/>
    </row>
    <row r="412" s="18" customFormat="1" ht="40.05" customHeight="1" spans="1:15">
      <c r="A412" s="387" t="s">
        <v>470</v>
      </c>
      <c r="B412" s="40" t="s">
        <v>772</v>
      </c>
      <c r="C412" s="41" t="s">
        <v>16</v>
      </c>
      <c r="D412" s="41" t="s">
        <v>89</v>
      </c>
      <c r="E412" s="42" t="s">
        <v>54</v>
      </c>
      <c r="F412" s="22" t="s">
        <v>90</v>
      </c>
      <c r="G412" s="88" t="s">
        <v>773</v>
      </c>
      <c r="H412" s="23" t="s">
        <v>542</v>
      </c>
      <c r="I412" s="43" t="s">
        <v>22</v>
      </c>
      <c r="J412" s="25">
        <v>1</v>
      </c>
      <c r="K412" s="25">
        <v>0</v>
      </c>
      <c r="L412" s="25">
        <v>4</v>
      </c>
      <c r="M412" s="44" t="s">
        <v>473</v>
      </c>
      <c r="N412" s="47"/>
      <c r="O412" s="22"/>
    </row>
    <row r="413" s="18" customFormat="1" ht="40.05" customHeight="1" spans="1:15">
      <c r="A413" s="387" t="s">
        <v>470</v>
      </c>
      <c r="B413" s="40" t="s">
        <v>774</v>
      </c>
      <c r="C413" s="41" t="s">
        <v>16</v>
      </c>
      <c r="D413" s="41" t="s">
        <v>89</v>
      </c>
      <c r="E413" s="42" t="s">
        <v>54</v>
      </c>
      <c r="F413" s="22" t="s">
        <v>90</v>
      </c>
      <c r="G413" s="88" t="s">
        <v>775</v>
      </c>
      <c r="H413" s="23" t="s">
        <v>537</v>
      </c>
      <c r="I413" s="43" t="s">
        <v>22</v>
      </c>
      <c r="J413" s="25">
        <v>1</v>
      </c>
      <c r="K413" s="25">
        <v>0</v>
      </c>
      <c r="L413" s="25">
        <v>6</v>
      </c>
      <c r="M413" s="44" t="s">
        <v>473</v>
      </c>
      <c r="N413" s="47"/>
      <c r="O413" s="22"/>
    </row>
    <row r="414" s="18" customFormat="1" ht="40.05" customHeight="1" spans="1:15">
      <c r="A414" s="387" t="s">
        <v>470</v>
      </c>
      <c r="B414" s="40" t="s">
        <v>776</v>
      </c>
      <c r="C414" s="41" t="s">
        <v>16</v>
      </c>
      <c r="D414" s="41" t="s">
        <v>89</v>
      </c>
      <c r="E414" s="42" t="s">
        <v>54</v>
      </c>
      <c r="F414" s="22" t="s">
        <v>90</v>
      </c>
      <c r="G414" s="88" t="s">
        <v>775</v>
      </c>
      <c r="H414" s="23" t="s">
        <v>537</v>
      </c>
      <c r="I414" s="43" t="s">
        <v>22</v>
      </c>
      <c r="J414" s="25">
        <v>1</v>
      </c>
      <c r="K414" s="25">
        <v>0</v>
      </c>
      <c r="L414" s="25">
        <v>6</v>
      </c>
      <c r="M414" s="44" t="s">
        <v>473</v>
      </c>
      <c r="N414" s="47"/>
      <c r="O414" s="22"/>
    </row>
    <row r="415" s="18" customFormat="1" ht="40.05" customHeight="1" spans="1:15">
      <c r="A415" s="387" t="s">
        <v>470</v>
      </c>
      <c r="B415" s="40" t="s">
        <v>777</v>
      </c>
      <c r="C415" s="41" t="s">
        <v>16</v>
      </c>
      <c r="D415" s="41" t="s">
        <v>89</v>
      </c>
      <c r="E415" s="42" t="s">
        <v>54</v>
      </c>
      <c r="F415" s="22" t="s">
        <v>90</v>
      </c>
      <c r="G415" s="88" t="s">
        <v>775</v>
      </c>
      <c r="H415" s="23" t="s">
        <v>537</v>
      </c>
      <c r="I415" s="43" t="s">
        <v>22</v>
      </c>
      <c r="J415" s="25">
        <v>1</v>
      </c>
      <c r="K415" s="25">
        <v>0</v>
      </c>
      <c r="L415" s="25">
        <v>6</v>
      </c>
      <c r="M415" s="44" t="s">
        <v>473</v>
      </c>
      <c r="N415" s="47"/>
      <c r="O415" s="22"/>
    </row>
    <row r="416" s="18" customFormat="1" ht="40.05" customHeight="1" spans="1:15">
      <c r="A416" s="387" t="s">
        <v>470</v>
      </c>
      <c r="B416" s="40" t="s">
        <v>778</v>
      </c>
      <c r="C416" s="41" t="s">
        <v>16</v>
      </c>
      <c r="D416" s="41" t="s">
        <v>89</v>
      </c>
      <c r="E416" s="42" t="s">
        <v>54</v>
      </c>
      <c r="F416" s="22" t="s">
        <v>90</v>
      </c>
      <c r="G416" s="88" t="s">
        <v>775</v>
      </c>
      <c r="H416" s="23" t="s">
        <v>537</v>
      </c>
      <c r="I416" s="43" t="s">
        <v>22</v>
      </c>
      <c r="J416" s="25">
        <v>1</v>
      </c>
      <c r="K416" s="25">
        <v>0</v>
      </c>
      <c r="L416" s="25">
        <v>6</v>
      </c>
      <c r="M416" s="44" t="s">
        <v>473</v>
      </c>
      <c r="N416" s="47"/>
      <c r="O416" s="22"/>
    </row>
    <row r="417" s="18" customFormat="1" ht="40.05" customHeight="1" spans="1:15">
      <c r="A417" s="387" t="s">
        <v>470</v>
      </c>
      <c r="B417" s="40" t="s">
        <v>779</v>
      </c>
      <c r="C417" s="41" t="s">
        <v>16</v>
      </c>
      <c r="D417" s="41" t="s">
        <v>89</v>
      </c>
      <c r="E417" s="42" t="s">
        <v>54</v>
      </c>
      <c r="F417" s="22" t="s">
        <v>90</v>
      </c>
      <c r="G417" s="88" t="s">
        <v>775</v>
      </c>
      <c r="H417" s="23" t="s">
        <v>537</v>
      </c>
      <c r="I417" s="43" t="s">
        <v>22</v>
      </c>
      <c r="J417" s="25">
        <v>1</v>
      </c>
      <c r="K417" s="25">
        <v>0</v>
      </c>
      <c r="L417" s="25">
        <v>6</v>
      </c>
      <c r="M417" s="44" t="s">
        <v>473</v>
      </c>
      <c r="N417" s="47"/>
      <c r="O417" s="22"/>
    </row>
    <row r="418" s="18" customFormat="1" ht="40.05" customHeight="1" spans="1:15">
      <c r="A418" s="387" t="s">
        <v>470</v>
      </c>
      <c r="B418" s="40" t="s">
        <v>780</v>
      </c>
      <c r="C418" s="41" t="s">
        <v>16</v>
      </c>
      <c r="D418" s="41" t="s">
        <v>89</v>
      </c>
      <c r="E418" s="42" t="s">
        <v>54</v>
      </c>
      <c r="F418" s="22" t="s">
        <v>90</v>
      </c>
      <c r="G418" s="88" t="s">
        <v>775</v>
      </c>
      <c r="H418" s="23" t="s">
        <v>537</v>
      </c>
      <c r="I418" s="43" t="s">
        <v>22</v>
      </c>
      <c r="J418" s="25">
        <v>1</v>
      </c>
      <c r="K418" s="25">
        <v>0</v>
      </c>
      <c r="L418" s="25">
        <v>6</v>
      </c>
      <c r="M418" s="44" t="s">
        <v>473</v>
      </c>
      <c r="N418" s="47"/>
      <c r="O418" s="22"/>
    </row>
    <row r="419" s="18" customFormat="1" ht="40.05" customHeight="1" spans="1:15">
      <c r="A419" s="387" t="s">
        <v>470</v>
      </c>
      <c r="B419" s="40" t="s">
        <v>781</v>
      </c>
      <c r="C419" s="41" t="s">
        <v>16</v>
      </c>
      <c r="D419" s="41" t="s">
        <v>89</v>
      </c>
      <c r="E419" s="42" t="s">
        <v>54</v>
      </c>
      <c r="F419" s="22" t="s">
        <v>90</v>
      </c>
      <c r="G419" s="88" t="s">
        <v>775</v>
      </c>
      <c r="H419" s="23" t="s">
        <v>537</v>
      </c>
      <c r="I419" s="43" t="s">
        <v>22</v>
      </c>
      <c r="J419" s="25">
        <v>1</v>
      </c>
      <c r="K419" s="25">
        <v>0</v>
      </c>
      <c r="L419" s="25">
        <v>6</v>
      </c>
      <c r="M419" s="44" t="s">
        <v>473</v>
      </c>
      <c r="N419" s="47"/>
      <c r="O419" s="22"/>
    </row>
    <row r="420" s="18" customFormat="1" ht="40.05" customHeight="1" spans="1:15">
      <c r="A420" s="387" t="s">
        <v>470</v>
      </c>
      <c r="B420" s="40" t="s">
        <v>782</v>
      </c>
      <c r="C420" s="41" t="s">
        <v>16</v>
      </c>
      <c r="D420" s="41" t="s">
        <v>89</v>
      </c>
      <c r="E420" s="42" t="s">
        <v>54</v>
      </c>
      <c r="F420" s="22" t="s">
        <v>90</v>
      </c>
      <c r="G420" s="88" t="s">
        <v>775</v>
      </c>
      <c r="H420" s="23" t="s">
        <v>537</v>
      </c>
      <c r="I420" s="43" t="s">
        <v>22</v>
      </c>
      <c r="J420" s="25">
        <v>1</v>
      </c>
      <c r="K420" s="25">
        <v>0</v>
      </c>
      <c r="L420" s="25">
        <v>6</v>
      </c>
      <c r="M420" s="44" t="s">
        <v>473</v>
      </c>
      <c r="N420" s="47"/>
      <c r="O420" s="22"/>
    </row>
    <row r="421" s="18" customFormat="1" ht="40.05" customHeight="1" spans="1:15">
      <c r="A421" s="387" t="s">
        <v>470</v>
      </c>
      <c r="B421" s="40" t="s">
        <v>783</v>
      </c>
      <c r="C421" s="41" t="s">
        <v>16</v>
      </c>
      <c r="D421" s="41" t="s">
        <v>89</v>
      </c>
      <c r="E421" s="42" t="s">
        <v>54</v>
      </c>
      <c r="F421" s="22" t="s">
        <v>90</v>
      </c>
      <c r="G421" s="88" t="s">
        <v>784</v>
      </c>
      <c r="H421" s="23" t="s">
        <v>537</v>
      </c>
      <c r="I421" s="43" t="s">
        <v>22</v>
      </c>
      <c r="J421" s="25">
        <v>1</v>
      </c>
      <c r="K421" s="25">
        <v>0</v>
      </c>
      <c r="L421" s="25">
        <v>4</v>
      </c>
      <c r="M421" s="44" t="s">
        <v>473</v>
      </c>
      <c r="N421" s="47"/>
      <c r="O421" s="22"/>
    </row>
    <row r="422" s="18" customFormat="1" ht="40.05" customHeight="1" spans="1:15">
      <c r="A422" s="387" t="s">
        <v>470</v>
      </c>
      <c r="B422" s="40" t="s">
        <v>785</v>
      </c>
      <c r="C422" s="41" t="s">
        <v>16</v>
      </c>
      <c r="D422" s="41" t="s">
        <v>89</v>
      </c>
      <c r="E422" s="42" t="s">
        <v>54</v>
      </c>
      <c r="F422" s="22" t="s">
        <v>90</v>
      </c>
      <c r="G422" s="88" t="s">
        <v>784</v>
      </c>
      <c r="H422" s="23" t="s">
        <v>537</v>
      </c>
      <c r="I422" s="43" t="s">
        <v>22</v>
      </c>
      <c r="J422" s="25">
        <v>1</v>
      </c>
      <c r="K422" s="25">
        <v>0</v>
      </c>
      <c r="L422" s="25">
        <v>4</v>
      </c>
      <c r="M422" s="44" t="s">
        <v>473</v>
      </c>
      <c r="N422" s="47"/>
      <c r="O422" s="22"/>
    </row>
    <row r="423" s="18" customFormat="1" ht="40.05" customHeight="1" spans="1:15">
      <c r="A423" s="387" t="s">
        <v>470</v>
      </c>
      <c r="B423" s="40" t="s">
        <v>786</v>
      </c>
      <c r="C423" s="41" t="s">
        <v>16</v>
      </c>
      <c r="D423" s="41" t="s">
        <v>89</v>
      </c>
      <c r="E423" s="42" t="s">
        <v>54</v>
      </c>
      <c r="F423" s="22" t="s">
        <v>90</v>
      </c>
      <c r="G423" s="88" t="s">
        <v>784</v>
      </c>
      <c r="H423" s="23" t="s">
        <v>537</v>
      </c>
      <c r="I423" s="43" t="s">
        <v>22</v>
      </c>
      <c r="J423" s="25">
        <v>1</v>
      </c>
      <c r="K423" s="25">
        <v>0</v>
      </c>
      <c r="L423" s="25">
        <v>4</v>
      </c>
      <c r="M423" s="44" t="s">
        <v>473</v>
      </c>
      <c r="N423" s="47"/>
      <c r="O423" s="22"/>
    </row>
    <row r="424" s="18" customFormat="1" ht="40.05" customHeight="1" spans="1:15">
      <c r="A424" s="387" t="s">
        <v>470</v>
      </c>
      <c r="B424" s="40" t="s">
        <v>787</v>
      </c>
      <c r="C424" s="41" t="s">
        <v>16</v>
      </c>
      <c r="D424" s="41" t="s">
        <v>89</v>
      </c>
      <c r="E424" s="42" t="s">
        <v>54</v>
      </c>
      <c r="F424" s="22" t="s">
        <v>90</v>
      </c>
      <c r="G424" s="88" t="s">
        <v>784</v>
      </c>
      <c r="H424" s="23" t="s">
        <v>537</v>
      </c>
      <c r="I424" s="43" t="s">
        <v>22</v>
      </c>
      <c r="J424" s="25">
        <v>1</v>
      </c>
      <c r="K424" s="25">
        <v>0</v>
      </c>
      <c r="L424" s="25">
        <v>4</v>
      </c>
      <c r="M424" s="44" t="s">
        <v>473</v>
      </c>
      <c r="N424" s="47"/>
      <c r="O424" s="22"/>
    </row>
    <row r="425" s="18" customFormat="1" ht="40.05" customHeight="1" spans="1:15">
      <c r="A425" s="387" t="s">
        <v>470</v>
      </c>
      <c r="B425" s="40" t="s">
        <v>788</v>
      </c>
      <c r="C425" s="41" t="s">
        <v>16</v>
      </c>
      <c r="D425" s="41" t="s">
        <v>89</v>
      </c>
      <c r="E425" s="42" t="s">
        <v>54</v>
      </c>
      <c r="F425" s="22" t="s">
        <v>90</v>
      </c>
      <c r="G425" s="88" t="s">
        <v>784</v>
      </c>
      <c r="H425" s="23" t="s">
        <v>537</v>
      </c>
      <c r="I425" s="43" t="s">
        <v>22</v>
      </c>
      <c r="J425" s="25">
        <v>1</v>
      </c>
      <c r="K425" s="25">
        <v>0</v>
      </c>
      <c r="L425" s="25">
        <v>4</v>
      </c>
      <c r="M425" s="44" t="s">
        <v>473</v>
      </c>
      <c r="N425" s="47"/>
      <c r="O425" s="22"/>
    </row>
    <row r="426" s="18" customFormat="1" ht="40.05" customHeight="1" spans="1:15">
      <c r="A426" s="387" t="s">
        <v>470</v>
      </c>
      <c r="B426" s="40" t="s">
        <v>789</v>
      </c>
      <c r="C426" s="41" t="s">
        <v>16</v>
      </c>
      <c r="D426" s="41" t="s">
        <v>89</v>
      </c>
      <c r="E426" s="42" t="s">
        <v>54</v>
      </c>
      <c r="F426" s="22" t="s">
        <v>90</v>
      </c>
      <c r="G426" s="88" t="s">
        <v>784</v>
      </c>
      <c r="H426" s="23" t="s">
        <v>537</v>
      </c>
      <c r="I426" s="43" t="s">
        <v>22</v>
      </c>
      <c r="J426" s="25">
        <v>1</v>
      </c>
      <c r="K426" s="25">
        <v>0</v>
      </c>
      <c r="L426" s="25">
        <v>4</v>
      </c>
      <c r="M426" s="44" t="s">
        <v>473</v>
      </c>
      <c r="N426" s="47"/>
      <c r="O426" s="22"/>
    </row>
    <row r="427" s="18" customFormat="1" ht="40.05" customHeight="1" spans="1:15">
      <c r="A427" s="387" t="s">
        <v>470</v>
      </c>
      <c r="B427" s="40" t="s">
        <v>790</v>
      </c>
      <c r="C427" s="41" t="s">
        <v>16</v>
      </c>
      <c r="D427" s="41" t="s">
        <v>89</v>
      </c>
      <c r="E427" s="42" t="s">
        <v>54</v>
      </c>
      <c r="F427" s="22" t="s">
        <v>90</v>
      </c>
      <c r="G427" s="88" t="s">
        <v>784</v>
      </c>
      <c r="H427" s="23" t="s">
        <v>537</v>
      </c>
      <c r="I427" s="43" t="s">
        <v>22</v>
      </c>
      <c r="J427" s="25">
        <v>1</v>
      </c>
      <c r="K427" s="25">
        <v>0</v>
      </c>
      <c r="L427" s="25">
        <v>4</v>
      </c>
      <c r="M427" s="44" t="s">
        <v>473</v>
      </c>
      <c r="N427" s="47"/>
      <c r="O427" s="22"/>
    </row>
    <row r="428" s="18" customFormat="1" ht="40.05" customHeight="1" spans="1:15">
      <c r="A428" s="387" t="s">
        <v>470</v>
      </c>
      <c r="B428" s="40" t="s">
        <v>791</v>
      </c>
      <c r="C428" s="41" t="s">
        <v>16</v>
      </c>
      <c r="D428" s="41" t="s">
        <v>89</v>
      </c>
      <c r="E428" s="42" t="s">
        <v>54</v>
      </c>
      <c r="F428" s="22" t="s">
        <v>90</v>
      </c>
      <c r="G428" s="88" t="s">
        <v>784</v>
      </c>
      <c r="H428" s="23" t="s">
        <v>537</v>
      </c>
      <c r="I428" s="43" t="s">
        <v>22</v>
      </c>
      <c r="J428" s="25">
        <v>1</v>
      </c>
      <c r="K428" s="25">
        <v>0</v>
      </c>
      <c r="L428" s="25">
        <v>4</v>
      </c>
      <c r="M428" s="44" t="s">
        <v>473</v>
      </c>
      <c r="N428" s="47"/>
      <c r="O428" s="22"/>
    </row>
    <row r="429" s="18" customFormat="1" ht="40.05" customHeight="1" spans="1:15">
      <c r="A429" s="387" t="s">
        <v>470</v>
      </c>
      <c r="B429" s="40" t="s">
        <v>792</v>
      </c>
      <c r="C429" s="41" t="s">
        <v>16</v>
      </c>
      <c r="D429" s="41" t="s">
        <v>89</v>
      </c>
      <c r="E429" s="42" t="s">
        <v>54</v>
      </c>
      <c r="F429" s="22" t="s">
        <v>90</v>
      </c>
      <c r="G429" s="88" t="s">
        <v>784</v>
      </c>
      <c r="H429" s="23" t="s">
        <v>537</v>
      </c>
      <c r="I429" s="43" t="s">
        <v>22</v>
      </c>
      <c r="J429" s="25">
        <v>1</v>
      </c>
      <c r="K429" s="25">
        <v>0</v>
      </c>
      <c r="L429" s="25">
        <v>4</v>
      </c>
      <c r="M429" s="44" t="s">
        <v>473</v>
      </c>
      <c r="N429" s="47"/>
      <c r="O429" s="22"/>
    </row>
    <row r="430" s="18" customFormat="1" ht="40.05" customHeight="1" spans="1:15">
      <c r="A430" s="387" t="s">
        <v>470</v>
      </c>
      <c r="B430" s="40" t="s">
        <v>793</v>
      </c>
      <c r="C430" s="41" t="s">
        <v>16</v>
      </c>
      <c r="D430" s="41" t="s">
        <v>89</v>
      </c>
      <c r="E430" s="42" t="s">
        <v>54</v>
      </c>
      <c r="F430" s="22" t="s">
        <v>90</v>
      </c>
      <c r="G430" s="88" t="s">
        <v>784</v>
      </c>
      <c r="H430" s="23" t="s">
        <v>537</v>
      </c>
      <c r="I430" s="43" t="s">
        <v>22</v>
      </c>
      <c r="J430" s="25">
        <v>2</v>
      </c>
      <c r="K430" s="25">
        <v>0</v>
      </c>
      <c r="L430" s="25">
        <v>7</v>
      </c>
      <c r="M430" s="44" t="s">
        <v>473</v>
      </c>
      <c r="N430" s="47"/>
      <c r="O430" s="22"/>
    </row>
    <row r="431" s="18" customFormat="1" ht="40.05" customHeight="1" spans="1:15">
      <c r="A431" s="387" t="s">
        <v>470</v>
      </c>
      <c r="B431" s="40" t="s">
        <v>794</v>
      </c>
      <c r="C431" s="41" t="s">
        <v>16</v>
      </c>
      <c r="D431" s="41" t="s">
        <v>89</v>
      </c>
      <c r="E431" s="42" t="s">
        <v>54</v>
      </c>
      <c r="F431" s="22" t="s">
        <v>90</v>
      </c>
      <c r="G431" s="88" t="s">
        <v>784</v>
      </c>
      <c r="H431" s="23" t="s">
        <v>537</v>
      </c>
      <c r="I431" s="43" t="s">
        <v>22</v>
      </c>
      <c r="J431" s="25">
        <v>1</v>
      </c>
      <c r="K431" s="25">
        <v>0</v>
      </c>
      <c r="L431" s="25">
        <v>4</v>
      </c>
      <c r="M431" s="44" t="s">
        <v>473</v>
      </c>
      <c r="N431" s="47"/>
      <c r="O431" s="22"/>
    </row>
    <row r="432" s="18" customFormat="1" ht="40.05" customHeight="1" spans="1:15">
      <c r="A432" s="387" t="s">
        <v>470</v>
      </c>
      <c r="B432" s="40" t="s">
        <v>795</v>
      </c>
      <c r="C432" s="41" t="s">
        <v>16</v>
      </c>
      <c r="D432" s="41" t="s">
        <v>89</v>
      </c>
      <c r="E432" s="42" t="s">
        <v>54</v>
      </c>
      <c r="F432" s="22" t="s">
        <v>90</v>
      </c>
      <c r="G432" s="88" t="s">
        <v>796</v>
      </c>
      <c r="H432" s="23" t="s">
        <v>537</v>
      </c>
      <c r="I432" s="43" t="s">
        <v>22</v>
      </c>
      <c r="J432" s="25">
        <v>1</v>
      </c>
      <c r="K432" s="25">
        <v>0</v>
      </c>
      <c r="L432" s="25">
        <v>10</v>
      </c>
      <c r="M432" s="44" t="s">
        <v>473</v>
      </c>
      <c r="N432" s="47"/>
      <c r="O432" s="22"/>
    </row>
    <row r="433" s="18" customFormat="1" ht="40.05" customHeight="1" spans="1:15">
      <c r="A433" s="387" t="s">
        <v>470</v>
      </c>
      <c r="B433" s="40" t="s">
        <v>797</v>
      </c>
      <c r="C433" s="41" t="s">
        <v>16</v>
      </c>
      <c r="D433" s="41" t="s">
        <v>89</v>
      </c>
      <c r="E433" s="42" t="s">
        <v>54</v>
      </c>
      <c r="F433" s="22" t="s">
        <v>90</v>
      </c>
      <c r="G433" s="88" t="s">
        <v>796</v>
      </c>
      <c r="H433" s="23" t="s">
        <v>537</v>
      </c>
      <c r="I433" s="43" t="s">
        <v>22</v>
      </c>
      <c r="J433" s="25">
        <v>1</v>
      </c>
      <c r="K433" s="25">
        <v>0</v>
      </c>
      <c r="L433" s="25">
        <v>10</v>
      </c>
      <c r="M433" s="44" t="s">
        <v>473</v>
      </c>
      <c r="N433" s="47"/>
      <c r="O433" s="22"/>
    </row>
    <row r="434" s="18" customFormat="1" ht="40.05" customHeight="1" spans="1:15">
      <c r="A434" s="387" t="s">
        <v>470</v>
      </c>
      <c r="B434" s="40" t="s">
        <v>798</v>
      </c>
      <c r="C434" s="41" t="s">
        <v>16</v>
      </c>
      <c r="D434" s="41" t="s">
        <v>89</v>
      </c>
      <c r="E434" s="42" t="s">
        <v>54</v>
      </c>
      <c r="F434" s="22" t="s">
        <v>90</v>
      </c>
      <c r="G434" s="88" t="s">
        <v>796</v>
      </c>
      <c r="H434" s="23" t="s">
        <v>537</v>
      </c>
      <c r="I434" s="43" t="s">
        <v>22</v>
      </c>
      <c r="J434" s="25">
        <v>1</v>
      </c>
      <c r="K434" s="25">
        <v>0</v>
      </c>
      <c r="L434" s="25">
        <v>10</v>
      </c>
      <c r="M434" s="44" t="s">
        <v>473</v>
      </c>
      <c r="N434" s="47"/>
      <c r="O434" s="22"/>
    </row>
    <row r="435" s="18" customFormat="1" ht="40.05" customHeight="1" spans="1:15">
      <c r="A435" s="387" t="s">
        <v>470</v>
      </c>
      <c r="B435" s="40" t="s">
        <v>799</v>
      </c>
      <c r="C435" s="41" t="s">
        <v>16</v>
      </c>
      <c r="D435" s="41" t="s">
        <v>89</v>
      </c>
      <c r="E435" s="42" t="s">
        <v>54</v>
      </c>
      <c r="F435" s="22" t="s">
        <v>90</v>
      </c>
      <c r="G435" s="88" t="s">
        <v>796</v>
      </c>
      <c r="H435" s="23" t="s">
        <v>537</v>
      </c>
      <c r="I435" s="43" t="s">
        <v>22</v>
      </c>
      <c r="J435" s="25">
        <v>1</v>
      </c>
      <c r="K435" s="25">
        <v>0</v>
      </c>
      <c r="L435" s="25">
        <v>10</v>
      </c>
      <c r="M435" s="44" t="s">
        <v>473</v>
      </c>
      <c r="N435" s="47"/>
      <c r="O435" s="22"/>
    </row>
    <row r="436" s="18" customFormat="1" ht="40.05" customHeight="1" spans="1:15">
      <c r="A436" s="387" t="s">
        <v>470</v>
      </c>
      <c r="B436" s="40" t="s">
        <v>800</v>
      </c>
      <c r="C436" s="41" t="s">
        <v>16</v>
      </c>
      <c r="D436" s="41" t="s">
        <v>89</v>
      </c>
      <c r="E436" s="42" t="s">
        <v>54</v>
      </c>
      <c r="F436" s="22" t="s">
        <v>90</v>
      </c>
      <c r="G436" s="88" t="s">
        <v>796</v>
      </c>
      <c r="H436" s="23" t="s">
        <v>537</v>
      </c>
      <c r="I436" s="43" t="s">
        <v>22</v>
      </c>
      <c r="J436" s="25">
        <v>1</v>
      </c>
      <c r="K436" s="25">
        <v>0</v>
      </c>
      <c r="L436" s="25">
        <v>10</v>
      </c>
      <c r="M436" s="44" t="s">
        <v>473</v>
      </c>
      <c r="N436" s="47"/>
      <c r="O436" s="22"/>
    </row>
    <row r="437" s="18" customFormat="1" ht="40.05" customHeight="1" spans="1:15">
      <c r="A437" s="387" t="s">
        <v>470</v>
      </c>
      <c r="B437" s="40" t="s">
        <v>801</v>
      </c>
      <c r="C437" s="41" t="s">
        <v>16</v>
      </c>
      <c r="D437" s="41" t="s">
        <v>89</v>
      </c>
      <c r="E437" s="42" t="s">
        <v>54</v>
      </c>
      <c r="F437" s="22" t="s">
        <v>90</v>
      </c>
      <c r="G437" s="88" t="s">
        <v>796</v>
      </c>
      <c r="H437" s="23" t="s">
        <v>537</v>
      </c>
      <c r="I437" s="43" t="s">
        <v>22</v>
      </c>
      <c r="J437" s="25">
        <v>1</v>
      </c>
      <c r="K437" s="25">
        <v>0</v>
      </c>
      <c r="L437" s="25">
        <v>10</v>
      </c>
      <c r="M437" s="44" t="s">
        <v>473</v>
      </c>
      <c r="N437" s="47"/>
      <c r="O437" s="22"/>
    </row>
    <row r="438" s="18" customFormat="1" ht="40.05" customHeight="1" spans="1:15">
      <c r="A438" s="387" t="s">
        <v>470</v>
      </c>
      <c r="B438" s="40" t="s">
        <v>802</v>
      </c>
      <c r="C438" s="41" t="s">
        <v>16</v>
      </c>
      <c r="D438" s="41" t="s">
        <v>89</v>
      </c>
      <c r="E438" s="42" t="s">
        <v>54</v>
      </c>
      <c r="F438" s="22" t="s">
        <v>90</v>
      </c>
      <c r="G438" s="88" t="s">
        <v>796</v>
      </c>
      <c r="H438" s="23" t="s">
        <v>537</v>
      </c>
      <c r="I438" s="43" t="s">
        <v>22</v>
      </c>
      <c r="J438" s="25">
        <v>1</v>
      </c>
      <c r="K438" s="25">
        <v>0</v>
      </c>
      <c r="L438" s="25">
        <v>10</v>
      </c>
      <c r="M438" s="44" t="s">
        <v>473</v>
      </c>
      <c r="N438" s="47"/>
      <c r="O438" s="22"/>
    </row>
    <row r="439" s="18" customFormat="1" ht="40.05" customHeight="1" spans="1:15">
      <c r="A439" s="387" t="s">
        <v>470</v>
      </c>
      <c r="B439" s="40" t="s">
        <v>803</v>
      </c>
      <c r="C439" s="41" t="s">
        <v>16</v>
      </c>
      <c r="D439" s="41" t="s">
        <v>89</v>
      </c>
      <c r="E439" s="42" t="s">
        <v>54</v>
      </c>
      <c r="F439" s="22" t="s">
        <v>90</v>
      </c>
      <c r="G439" s="88" t="s">
        <v>796</v>
      </c>
      <c r="H439" s="23" t="s">
        <v>537</v>
      </c>
      <c r="I439" s="43" t="s">
        <v>22</v>
      </c>
      <c r="J439" s="25">
        <v>1</v>
      </c>
      <c r="K439" s="25">
        <v>0</v>
      </c>
      <c r="L439" s="25">
        <v>10</v>
      </c>
      <c r="M439" s="44" t="s">
        <v>473</v>
      </c>
      <c r="N439" s="47"/>
      <c r="O439" s="22"/>
    </row>
    <row r="440" s="18" customFormat="1" ht="40.05" customHeight="1" spans="1:15">
      <c r="A440" s="387" t="s">
        <v>470</v>
      </c>
      <c r="B440" s="40" t="s">
        <v>804</v>
      </c>
      <c r="C440" s="41" t="s">
        <v>16</v>
      </c>
      <c r="D440" s="41" t="s">
        <v>89</v>
      </c>
      <c r="E440" s="42" t="s">
        <v>54</v>
      </c>
      <c r="F440" s="22" t="s">
        <v>90</v>
      </c>
      <c r="G440" s="88" t="s">
        <v>796</v>
      </c>
      <c r="H440" s="23" t="s">
        <v>537</v>
      </c>
      <c r="I440" s="43" t="s">
        <v>22</v>
      </c>
      <c r="J440" s="25">
        <v>1</v>
      </c>
      <c r="K440" s="25">
        <v>0</v>
      </c>
      <c r="L440" s="25">
        <v>10</v>
      </c>
      <c r="M440" s="44" t="s">
        <v>473</v>
      </c>
      <c r="N440" s="47"/>
      <c r="O440" s="22"/>
    </row>
    <row r="441" s="18" customFormat="1" ht="40.05" customHeight="1" spans="1:15">
      <c r="A441" s="387" t="s">
        <v>470</v>
      </c>
      <c r="B441" s="40" t="s">
        <v>805</v>
      </c>
      <c r="C441" s="41" t="s">
        <v>16</v>
      </c>
      <c r="D441" s="41" t="s">
        <v>89</v>
      </c>
      <c r="E441" s="42" t="s">
        <v>54</v>
      </c>
      <c r="F441" s="22" t="s">
        <v>90</v>
      </c>
      <c r="G441" s="88" t="s">
        <v>796</v>
      </c>
      <c r="H441" s="23" t="s">
        <v>537</v>
      </c>
      <c r="I441" s="43" t="s">
        <v>22</v>
      </c>
      <c r="J441" s="25">
        <v>2</v>
      </c>
      <c r="K441" s="25">
        <v>0</v>
      </c>
      <c r="L441" s="25">
        <v>20</v>
      </c>
      <c r="M441" s="44" t="s">
        <v>473</v>
      </c>
      <c r="N441" s="47"/>
      <c r="O441" s="22"/>
    </row>
    <row r="442" s="18" customFormat="1" ht="40.05" customHeight="1" spans="1:15">
      <c r="A442" s="387" t="s">
        <v>470</v>
      </c>
      <c r="B442" s="40" t="s">
        <v>806</v>
      </c>
      <c r="C442" s="41" t="s">
        <v>16</v>
      </c>
      <c r="D442" s="41" t="s">
        <v>89</v>
      </c>
      <c r="E442" s="42" t="s">
        <v>54</v>
      </c>
      <c r="F442" s="22" t="s">
        <v>90</v>
      </c>
      <c r="G442" s="88" t="s">
        <v>796</v>
      </c>
      <c r="H442" s="23" t="s">
        <v>537</v>
      </c>
      <c r="I442" s="43" t="s">
        <v>22</v>
      </c>
      <c r="J442" s="25">
        <v>2</v>
      </c>
      <c r="K442" s="25">
        <v>0</v>
      </c>
      <c r="L442" s="25">
        <v>20</v>
      </c>
      <c r="M442" s="44" t="s">
        <v>473</v>
      </c>
      <c r="N442" s="47"/>
      <c r="O442" s="22"/>
    </row>
    <row r="443" s="18" customFormat="1" ht="40.05" customHeight="1" spans="1:15">
      <c r="A443" s="387" t="s">
        <v>470</v>
      </c>
      <c r="B443" s="40" t="s">
        <v>807</v>
      </c>
      <c r="C443" s="41" t="s">
        <v>16</v>
      </c>
      <c r="D443" s="41" t="s">
        <v>89</v>
      </c>
      <c r="E443" s="42" t="s">
        <v>54</v>
      </c>
      <c r="F443" s="22" t="s">
        <v>90</v>
      </c>
      <c r="G443" s="88" t="s">
        <v>808</v>
      </c>
      <c r="H443" s="23" t="s">
        <v>537</v>
      </c>
      <c r="I443" s="43" t="s">
        <v>22</v>
      </c>
      <c r="J443" s="25">
        <v>1</v>
      </c>
      <c r="K443" s="25">
        <v>0</v>
      </c>
      <c r="L443" s="25">
        <v>22</v>
      </c>
      <c r="M443" s="44" t="s">
        <v>473</v>
      </c>
      <c r="N443" s="47"/>
      <c r="O443" s="22"/>
    </row>
    <row r="444" s="18" customFormat="1" ht="40.05" customHeight="1" spans="1:15">
      <c r="A444" s="387" t="s">
        <v>470</v>
      </c>
      <c r="B444" s="40" t="s">
        <v>809</v>
      </c>
      <c r="C444" s="41" t="s">
        <v>16</v>
      </c>
      <c r="D444" s="41" t="s">
        <v>89</v>
      </c>
      <c r="E444" s="42" t="s">
        <v>54</v>
      </c>
      <c r="F444" s="22" t="s">
        <v>90</v>
      </c>
      <c r="G444" s="88" t="s">
        <v>810</v>
      </c>
      <c r="H444" s="23" t="s">
        <v>537</v>
      </c>
      <c r="I444" s="43" t="s">
        <v>22</v>
      </c>
      <c r="J444" s="25">
        <v>1</v>
      </c>
      <c r="K444" s="25">
        <v>0</v>
      </c>
      <c r="L444" s="25">
        <v>75</v>
      </c>
      <c r="M444" s="44" t="s">
        <v>473</v>
      </c>
      <c r="N444" s="47"/>
      <c r="O444" s="22"/>
    </row>
    <row r="445" s="18" customFormat="1" ht="40.05" customHeight="1" spans="1:15">
      <c r="A445" s="387" t="s">
        <v>470</v>
      </c>
      <c r="B445" s="40" t="s">
        <v>811</v>
      </c>
      <c r="C445" s="41" t="s">
        <v>16</v>
      </c>
      <c r="D445" s="41" t="s">
        <v>89</v>
      </c>
      <c r="E445" s="42" t="s">
        <v>54</v>
      </c>
      <c r="F445" s="22" t="s">
        <v>90</v>
      </c>
      <c r="G445" s="88" t="s">
        <v>810</v>
      </c>
      <c r="H445" s="23" t="s">
        <v>537</v>
      </c>
      <c r="I445" s="43" t="s">
        <v>22</v>
      </c>
      <c r="J445" s="25">
        <v>1</v>
      </c>
      <c r="K445" s="25">
        <v>0</v>
      </c>
      <c r="L445" s="25">
        <v>75</v>
      </c>
      <c r="M445" s="44" t="s">
        <v>473</v>
      </c>
      <c r="N445" s="47"/>
      <c r="O445" s="22"/>
    </row>
    <row r="446" s="18" customFormat="1" ht="40.05" customHeight="1" spans="1:15">
      <c r="A446" s="387" t="s">
        <v>470</v>
      </c>
      <c r="B446" s="40" t="s">
        <v>812</v>
      </c>
      <c r="C446" s="41" t="s">
        <v>16</v>
      </c>
      <c r="D446" s="41" t="s">
        <v>89</v>
      </c>
      <c r="E446" s="42" t="s">
        <v>54</v>
      </c>
      <c r="F446" s="22" t="s">
        <v>90</v>
      </c>
      <c r="G446" s="88" t="s">
        <v>810</v>
      </c>
      <c r="H446" s="23" t="s">
        <v>537</v>
      </c>
      <c r="I446" s="43" t="s">
        <v>22</v>
      </c>
      <c r="J446" s="25">
        <v>1</v>
      </c>
      <c r="K446" s="25">
        <v>0</v>
      </c>
      <c r="L446" s="25">
        <v>75</v>
      </c>
      <c r="M446" s="44" t="s">
        <v>473</v>
      </c>
      <c r="N446" s="47"/>
      <c r="O446" s="22"/>
    </row>
    <row r="447" s="18" customFormat="1" ht="40.05" customHeight="1" spans="1:15">
      <c r="A447" s="387" t="s">
        <v>470</v>
      </c>
      <c r="B447" s="40" t="s">
        <v>813</v>
      </c>
      <c r="C447" s="41" t="s">
        <v>16</v>
      </c>
      <c r="D447" s="41" t="s">
        <v>89</v>
      </c>
      <c r="E447" s="42" t="s">
        <v>54</v>
      </c>
      <c r="F447" s="22" t="s">
        <v>90</v>
      </c>
      <c r="G447" s="88" t="s">
        <v>775</v>
      </c>
      <c r="H447" s="23" t="s">
        <v>537</v>
      </c>
      <c r="I447" s="43" t="s">
        <v>22</v>
      </c>
      <c r="J447" s="25">
        <v>1</v>
      </c>
      <c r="K447" s="25">
        <v>0</v>
      </c>
      <c r="L447" s="25">
        <v>6</v>
      </c>
      <c r="M447" s="44" t="s">
        <v>473</v>
      </c>
      <c r="N447" s="47"/>
      <c r="O447" s="22"/>
    </row>
    <row r="448" s="18" customFormat="1" ht="40.05" customHeight="1" spans="1:15">
      <c r="A448" s="387" t="s">
        <v>470</v>
      </c>
      <c r="B448" s="40" t="s">
        <v>814</v>
      </c>
      <c r="C448" s="41" t="s">
        <v>16</v>
      </c>
      <c r="D448" s="41" t="s">
        <v>89</v>
      </c>
      <c r="E448" s="42" t="s">
        <v>54</v>
      </c>
      <c r="F448" s="22" t="s">
        <v>90</v>
      </c>
      <c r="G448" s="88" t="s">
        <v>784</v>
      </c>
      <c r="H448" s="23" t="s">
        <v>537</v>
      </c>
      <c r="I448" s="43" t="s">
        <v>22</v>
      </c>
      <c r="J448" s="25">
        <v>1</v>
      </c>
      <c r="K448" s="25">
        <v>0</v>
      </c>
      <c r="L448" s="25">
        <v>4</v>
      </c>
      <c r="M448" s="44" t="s">
        <v>473</v>
      </c>
      <c r="N448" s="47"/>
      <c r="O448" s="22"/>
    </row>
    <row r="449" s="18" customFormat="1" ht="40.05" customHeight="1" spans="1:15">
      <c r="A449" s="387" t="s">
        <v>470</v>
      </c>
      <c r="B449" s="40" t="s">
        <v>815</v>
      </c>
      <c r="C449" s="41" t="s">
        <v>16</v>
      </c>
      <c r="D449" s="41" t="s">
        <v>89</v>
      </c>
      <c r="E449" s="42" t="s">
        <v>54</v>
      </c>
      <c r="F449" s="22" t="s">
        <v>90</v>
      </c>
      <c r="G449" s="88" t="s">
        <v>784</v>
      </c>
      <c r="H449" s="23" t="s">
        <v>537</v>
      </c>
      <c r="I449" s="43" t="s">
        <v>22</v>
      </c>
      <c r="J449" s="25">
        <v>1</v>
      </c>
      <c r="K449" s="25">
        <v>0</v>
      </c>
      <c r="L449" s="25">
        <v>4</v>
      </c>
      <c r="M449" s="44" t="s">
        <v>473</v>
      </c>
      <c r="N449" s="47"/>
      <c r="O449" s="22"/>
    </row>
    <row r="450" s="18" customFormat="1" ht="40.05" customHeight="1" spans="1:15">
      <c r="A450" s="387" t="s">
        <v>470</v>
      </c>
      <c r="B450" s="40" t="s">
        <v>816</v>
      </c>
      <c r="C450" s="41" t="s">
        <v>16</v>
      </c>
      <c r="D450" s="41" t="s">
        <v>89</v>
      </c>
      <c r="E450" s="42" t="s">
        <v>54</v>
      </c>
      <c r="F450" s="22" t="s">
        <v>90</v>
      </c>
      <c r="G450" s="88" t="s">
        <v>784</v>
      </c>
      <c r="H450" s="23" t="s">
        <v>537</v>
      </c>
      <c r="I450" s="43" t="s">
        <v>22</v>
      </c>
      <c r="J450" s="25">
        <v>1</v>
      </c>
      <c r="K450" s="25">
        <v>0</v>
      </c>
      <c r="L450" s="25">
        <v>4</v>
      </c>
      <c r="M450" s="44" t="s">
        <v>473</v>
      </c>
      <c r="N450" s="47"/>
      <c r="O450" s="22"/>
    </row>
    <row r="451" s="18" customFormat="1" ht="40.05" customHeight="1" spans="1:15">
      <c r="A451" s="387" t="s">
        <v>470</v>
      </c>
      <c r="B451" s="40" t="s">
        <v>817</v>
      </c>
      <c r="C451" s="41" t="s">
        <v>16</v>
      </c>
      <c r="D451" s="41" t="s">
        <v>89</v>
      </c>
      <c r="E451" s="42" t="s">
        <v>54</v>
      </c>
      <c r="F451" s="22" t="s">
        <v>90</v>
      </c>
      <c r="G451" s="88" t="s">
        <v>784</v>
      </c>
      <c r="H451" s="23" t="s">
        <v>537</v>
      </c>
      <c r="I451" s="43" t="s">
        <v>22</v>
      </c>
      <c r="J451" s="25">
        <v>1</v>
      </c>
      <c r="K451" s="25">
        <v>0</v>
      </c>
      <c r="L451" s="25">
        <v>4</v>
      </c>
      <c r="M451" s="44" t="s">
        <v>473</v>
      </c>
      <c r="N451" s="47"/>
      <c r="O451" s="22"/>
    </row>
    <row r="452" s="18" customFormat="1" ht="40.05" customHeight="1" spans="1:15">
      <c r="A452" s="387" t="s">
        <v>470</v>
      </c>
      <c r="B452" s="40" t="s">
        <v>818</v>
      </c>
      <c r="C452" s="41" t="s">
        <v>16</v>
      </c>
      <c r="D452" s="41" t="s">
        <v>89</v>
      </c>
      <c r="E452" s="42" t="s">
        <v>54</v>
      </c>
      <c r="F452" s="22" t="s">
        <v>90</v>
      </c>
      <c r="G452" s="88" t="s">
        <v>784</v>
      </c>
      <c r="H452" s="23" t="s">
        <v>537</v>
      </c>
      <c r="I452" s="43" t="s">
        <v>22</v>
      </c>
      <c r="J452" s="25">
        <v>1</v>
      </c>
      <c r="K452" s="25">
        <v>0</v>
      </c>
      <c r="L452" s="25">
        <v>4</v>
      </c>
      <c r="M452" s="44" t="s">
        <v>473</v>
      </c>
      <c r="N452" s="47"/>
      <c r="O452" s="22"/>
    </row>
    <row r="453" s="18" customFormat="1" ht="40.05" customHeight="1" spans="1:15">
      <c r="A453" s="387" t="s">
        <v>470</v>
      </c>
      <c r="B453" s="40" t="s">
        <v>819</v>
      </c>
      <c r="C453" s="41" t="s">
        <v>16</v>
      </c>
      <c r="D453" s="41" t="s">
        <v>89</v>
      </c>
      <c r="E453" s="42" t="s">
        <v>54</v>
      </c>
      <c r="F453" s="22" t="s">
        <v>90</v>
      </c>
      <c r="G453" s="88" t="s">
        <v>784</v>
      </c>
      <c r="H453" s="23" t="s">
        <v>537</v>
      </c>
      <c r="I453" s="43" t="s">
        <v>22</v>
      </c>
      <c r="J453" s="25">
        <v>1</v>
      </c>
      <c r="K453" s="25">
        <v>0</v>
      </c>
      <c r="L453" s="25">
        <v>4</v>
      </c>
      <c r="M453" s="44" t="s">
        <v>473</v>
      </c>
      <c r="N453" s="47"/>
      <c r="O453" s="22"/>
    </row>
    <row r="454" s="18" customFormat="1" ht="40.05" customHeight="1" spans="1:15">
      <c r="A454" s="387" t="s">
        <v>470</v>
      </c>
      <c r="B454" s="40" t="s">
        <v>820</v>
      </c>
      <c r="C454" s="41" t="s">
        <v>16</v>
      </c>
      <c r="D454" s="41" t="s">
        <v>89</v>
      </c>
      <c r="E454" s="42" t="s">
        <v>54</v>
      </c>
      <c r="F454" s="22" t="s">
        <v>90</v>
      </c>
      <c r="G454" s="88" t="s">
        <v>784</v>
      </c>
      <c r="H454" s="23" t="s">
        <v>537</v>
      </c>
      <c r="I454" s="43" t="s">
        <v>22</v>
      </c>
      <c r="J454" s="25">
        <v>1</v>
      </c>
      <c r="K454" s="25">
        <v>0</v>
      </c>
      <c r="L454" s="25">
        <v>4</v>
      </c>
      <c r="M454" s="44" t="s">
        <v>473</v>
      </c>
      <c r="N454" s="47"/>
      <c r="O454" s="22"/>
    </row>
    <row r="455" s="18" customFormat="1" ht="40.05" customHeight="1" spans="1:15">
      <c r="A455" s="387" t="s">
        <v>470</v>
      </c>
      <c r="B455" s="40" t="s">
        <v>821</v>
      </c>
      <c r="C455" s="41" t="s">
        <v>16</v>
      </c>
      <c r="D455" s="41" t="s">
        <v>89</v>
      </c>
      <c r="E455" s="42" t="s">
        <v>54</v>
      </c>
      <c r="F455" s="22" t="s">
        <v>90</v>
      </c>
      <c r="G455" s="88" t="s">
        <v>822</v>
      </c>
      <c r="H455" s="23" t="s">
        <v>537</v>
      </c>
      <c r="I455" s="43" t="s">
        <v>22</v>
      </c>
      <c r="J455" s="25">
        <v>1</v>
      </c>
      <c r="K455" s="25">
        <v>0</v>
      </c>
      <c r="L455" s="25">
        <v>3</v>
      </c>
      <c r="M455" s="44" t="s">
        <v>473</v>
      </c>
      <c r="N455" s="47"/>
      <c r="O455" s="22"/>
    </row>
    <row r="456" s="18" customFormat="1" ht="40.05" customHeight="1" spans="1:15">
      <c r="A456" s="387" t="s">
        <v>470</v>
      </c>
      <c r="B456" s="40" t="s">
        <v>823</v>
      </c>
      <c r="C456" s="41" t="s">
        <v>16</v>
      </c>
      <c r="D456" s="41" t="s">
        <v>89</v>
      </c>
      <c r="E456" s="42" t="s">
        <v>54</v>
      </c>
      <c r="F456" s="22" t="s">
        <v>90</v>
      </c>
      <c r="G456" s="88" t="s">
        <v>822</v>
      </c>
      <c r="H456" s="23" t="s">
        <v>537</v>
      </c>
      <c r="I456" s="43" t="s">
        <v>22</v>
      </c>
      <c r="J456" s="25">
        <v>1</v>
      </c>
      <c r="K456" s="25">
        <v>0</v>
      </c>
      <c r="L456" s="25">
        <v>3</v>
      </c>
      <c r="M456" s="44" t="s">
        <v>473</v>
      </c>
      <c r="N456" s="47"/>
      <c r="O456" s="22"/>
    </row>
    <row r="457" s="18" customFormat="1" ht="40.05" customHeight="1" spans="1:15">
      <c r="A457" s="387" t="s">
        <v>470</v>
      </c>
      <c r="B457" s="40" t="s">
        <v>824</v>
      </c>
      <c r="C457" s="41" t="s">
        <v>16</v>
      </c>
      <c r="D457" s="41" t="s">
        <v>89</v>
      </c>
      <c r="E457" s="42" t="s">
        <v>54</v>
      </c>
      <c r="F457" s="22" t="s">
        <v>90</v>
      </c>
      <c r="G457" s="88" t="s">
        <v>822</v>
      </c>
      <c r="H457" s="23" t="s">
        <v>537</v>
      </c>
      <c r="I457" s="43" t="s">
        <v>22</v>
      </c>
      <c r="J457" s="25">
        <v>1</v>
      </c>
      <c r="K457" s="25">
        <v>0</v>
      </c>
      <c r="L457" s="25">
        <v>3</v>
      </c>
      <c r="M457" s="44" t="s">
        <v>473</v>
      </c>
      <c r="N457" s="47"/>
      <c r="O457" s="22"/>
    </row>
    <row r="458" s="18" customFormat="1" ht="40.05" customHeight="1" spans="1:15">
      <c r="A458" s="387" t="s">
        <v>470</v>
      </c>
      <c r="B458" s="40" t="s">
        <v>825</v>
      </c>
      <c r="C458" s="41" t="s">
        <v>16</v>
      </c>
      <c r="D458" s="41" t="s">
        <v>89</v>
      </c>
      <c r="E458" s="42" t="s">
        <v>54</v>
      </c>
      <c r="F458" s="22" t="s">
        <v>90</v>
      </c>
      <c r="G458" s="88" t="s">
        <v>822</v>
      </c>
      <c r="H458" s="23" t="s">
        <v>537</v>
      </c>
      <c r="I458" s="43" t="s">
        <v>22</v>
      </c>
      <c r="J458" s="25">
        <v>1</v>
      </c>
      <c r="K458" s="25">
        <v>0</v>
      </c>
      <c r="L458" s="25">
        <v>3</v>
      </c>
      <c r="M458" s="44" t="s">
        <v>473</v>
      </c>
      <c r="N458" s="47"/>
      <c r="O458" s="22"/>
    </row>
    <row r="459" s="18" customFormat="1" ht="40.05" customHeight="1" spans="1:15">
      <c r="A459" s="387" t="s">
        <v>470</v>
      </c>
      <c r="B459" s="40" t="s">
        <v>826</v>
      </c>
      <c r="C459" s="41" t="s">
        <v>16</v>
      </c>
      <c r="D459" s="41" t="s">
        <v>89</v>
      </c>
      <c r="E459" s="42" t="s">
        <v>54</v>
      </c>
      <c r="F459" s="22" t="s">
        <v>90</v>
      </c>
      <c r="G459" s="88" t="s">
        <v>822</v>
      </c>
      <c r="H459" s="23" t="s">
        <v>537</v>
      </c>
      <c r="I459" s="43" t="s">
        <v>22</v>
      </c>
      <c r="J459" s="25">
        <v>1</v>
      </c>
      <c r="K459" s="25">
        <v>0</v>
      </c>
      <c r="L459" s="25">
        <v>3</v>
      </c>
      <c r="M459" s="44" t="s">
        <v>473</v>
      </c>
      <c r="N459" s="47"/>
      <c r="O459" s="22"/>
    </row>
    <row r="460" s="18" customFormat="1" ht="40.05" customHeight="1" spans="1:15">
      <c r="A460" s="387" t="s">
        <v>470</v>
      </c>
      <c r="B460" s="40" t="s">
        <v>827</v>
      </c>
      <c r="C460" s="41" t="s">
        <v>16</v>
      </c>
      <c r="D460" s="41" t="s">
        <v>89</v>
      </c>
      <c r="E460" s="42" t="s">
        <v>54</v>
      </c>
      <c r="F460" s="22" t="s">
        <v>90</v>
      </c>
      <c r="G460" s="88" t="s">
        <v>822</v>
      </c>
      <c r="H460" s="23" t="s">
        <v>537</v>
      </c>
      <c r="I460" s="43" t="s">
        <v>22</v>
      </c>
      <c r="J460" s="25">
        <v>1</v>
      </c>
      <c r="K460" s="25">
        <v>0</v>
      </c>
      <c r="L460" s="25">
        <v>3</v>
      </c>
      <c r="M460" s="44" t="s">
        <v>473</v>
      </c>
      <c r="N460" s="47"/>
      <c r="O460" s="22"/>
    </row>
    <row r="461" s="18" customFormat="1" ht="40.05" customHeight="1" spans="1:15">
      <c r="A461" s="387" t="s">
        <v>470</v>
      </c>
      <c r="B461" s="40" t="s">
        <v>828</v>
      </c>
      <c r="C461" s="41" t="s">
        <v>16</v>
      </c>
      <c r="D461" s="41" t="s">
        <v>89</v>
      </c>
      <c r="E461" s="42" t="s">
        <v>54</v>
      </c>
      <c r="F461" s="22" t="s">
        <v>90</v>
      </c>
      <c r="G461" s="88" t="s">
        <v>822</v>
      </c>
      <c r="H461" s="23" t="s">
        <v>537</v>
      </c>
      <c r="I461" s="43" t="s">
        <v>22</v>
      </c>
      <c r="J461" s="25">
        <v>1</v>
      </c>
      <c r="K461" s="25">
        <v>0</v>
      </c>
      <c r="L461" s="25">
        <v>3</v>
      </c>
      <c r="M461" s="44" t="s">
        <v>473</v>
      </c>
      <c r="N461" s="47"/>
      <c r="O461" s="22"/>
    </row>
    <row r="462" s="18" customFormat="1" ht="40.05" customHeight="1" spans="1:15">
      <c r="A462" s="387" t="s">
        <v>470</v>
      </c>
      <c r="B462" s="40" t="s">
        <v>829</v>
      </c>
      <c r="C462" s="41" t="s">
        <v>16</v>
      </c>
      <c r="D462" s="41" t="s">
        <v>89</v>
      </c>
      <c r="E462" s="42" t="s">
        <v>54</v>
      </c>
      <c r="F462" s="22" t="s">
        <v>90</v>
      </c>
      <c r="G462" s="88" t="s">
        <v>822</v>
      </c>
      <c r="H462" s="23" t="s">
        <v>537</v>
      </c>
      <c r="I462" s="43" t="s">
        <v>22</v>
      </c>
      <c r="J462" s="25">
        <v>1</v>
      </c>
      <c r="K462" s="25">
        <v>0</v>
      </c>
      <c r="L462" s="25">
        <v>3</v>
      </c>
      <c r="M462" s="44" t="s">
        <v>473</v>
      </c>
      <c r="N462" s="47"/>
      <c r="O462" s="22"/>
    </row>
    <row r="463" s="18" customFormat="1" ht="40.05" customHeight="1" spans="1:15">
      <c r="A463" s="387" t="s">
        <v>470</v>
      </c>
      <c r="B463" s="40" t="s">
        <v>830</v>
      </c>
      <c r="C463" s="41" t="s">
        <v>16</v>
      </c>
      <c r="D463" s="41" t="s">
        <v>89</v>
      </c>
      <c r="E463" s="42" t="s">
        <v>54</v>
      </c>
      <c r="F463" s="22" t="s">
        <v>90</v>
      </c>
      <c r="G463" s="88" t="s">
        <v>831</v>
      </c>
      <c r="H463" s="23" t="s">
        <v>537</v>
      </c>
      <c r="I463" s="43" t="s">
        <v>22</v>
      </c>
      <c r="J463" s="25">
        <v>1</v>
      </c>
      <c r="K463" s="25">
        <v>0</v>
      </c>
      <c r="L463" s="25">
        <v>33</v>
      </c>
      <c r="M463" s="49">
        <v>3.2</v>
      </c>
      <c r="N463" s="47"/>
      <c r="O463" s="22"/>
    </row>
    <row r="464" s="18" customFormat="1" ht="40.05" customHeight="1" spans="1:15">
      <c r="A464" s="387" t="s">
        <v>470</v>
      </c>
      <c r="B464" s="40" t="s">
        <v>832</v>
      </c>
      <c r="C464" s="41" t="s">
        <v>16</v>
      </c>
      <c r="D464" s="41" t="s">
        <v>89</v>
      </c>
      <c r="E464" s="42" t="s">
        <v>54</v>
      </c>
      <c r="F464" s="22" t="s">
        <v>90</v>
      </c>
      <c r="G464" s="88" t="s">
        <v>833</v>
      </c>
      <c r="H464" s="23" t="s">
        <v>649</v>
      </c>
      <c r="I464" s="43" t="s">
        <v>22</v>
      </c>
      <c r="J464" s="25">
        <v>1</v>
      </c>
      <c r="K464" s="25">
        <v>0</v>
      </c>
      <c r="L464" s="25">
        <v>591</v>
      </c>
      <c r="M464" s="44" t="s">
        <v>473</v>
      </c>
      <c r="N464" s="47"/>
      <c r="O464" s="22"/>
    </row>
    <row r="465" s="18" customFormat="1" ht="40.05" customHeight="1" spans="1:15">
      <c r="A465" s="387" t="s">
        <v>470</v>
      </c>
      <c r="B465" s="40" t="s">
        <v>834</v>
      </c>
      <c r="C465" s="41" t="s">
        <v>16</v>
      </c>
      <c r="D465" s="41" t="s">
        <v>89</v>
      </c>
      <c r="E465" s="42" t="s">
        <v>54</v>
      </c>
      <c r="F465" s="22" t="s">
        <v>90</v>
      </c>
      <c r="G465" s="88" t="s">
        <v>835</v>
      </c>
      <c r="H465" s="23" t="s">
        <v>836</v>
      </c>
      <c r="I465" s="43" t="s">
        <v>22</v>
      </c>
      <c r="J465" s="25">
        <v>4</v>
      </c>
      <c r="K465" s="25">
        <v>0</v>
      </c>
      <c r="L465" s="25">
        <v>15</v>
      </c>
      <c r="M465" s="44" t="s">
        <v>473</v>
      </c>
      <c r="N465" s="47"/>
      <c r="O465" s="22"/>
    </row>
    <row r="466" s="18" customFormat="1" ht="40.05" customHeight="1" spans="1:15">
      <c r="A466" s="387" t="s">
        <v>470</v>
      </c>
      <c r="B466" s="40" t="s">
        <v>837</v>
      </c>
      <c r="C466" s="41" t="s">
        <v>16</v>
      </c>
      <c r="D466" s="41" t="s">
        <v>89</v>
      </c>
      <c r="E466" s="42" t="s">
        <v>54</v>
      </c>
      <c r="F466" s="22" t="s">
        <v>90</v>
      </c>
      <c r="G466" s="88" t="s">
        <v>835</v>
      </c>
      <c r="H466" s="23" t="s">
        <v>836</v>
      </c>
      <c r="I466" s="43" t="s">
        <v>22</v>
      </c>
      <c r="J466" s="25">
        <v>2</v>
      </c>
      <c r="K466" s="25">
        <v>0</v>
      </c>
      <c r="L466" s="25">
        <v>7</v>
      </c>
      <c r="M466" s="44" t="s">
        <v>473</v>
      </c>
      <c r="N466" s="47"/>
      <c r="O466" s="22"/>
    </row>
    <row r="467" s="18" customFormat="1" ht="40.05" customHeight="1" spans="1:15">
      <c r="A467" s="387" t="s">
        <v>470</v>
      </c>
      <c r="B467" s="40" t="s">
        <v>838</v>
      </c>
      <c r="C467" s="41" t="s">
        <v>16</v>
      </c>
      <c r="D467" s="41" t="s">
        <v>89</v>
      </c>
      <c r="E467" s="42" t="s">
        <v>54</v>
      </c>
      <c r="F467" s="22" t="s">
        <v>90</v>
      </c>
      <c r="G467" s="88" t="s">
        <v>835</v>
      </c>
      <c r="H467" s="23" t="s">
        <v>836</v>
      </c>
      <c r="I467" s="43" t="s">
        <v>22</v>
      </c>
      <c r="J467" s="25">
        <v>1</v>
      </c>
      <c r="K467" s="25">
        <v>0</v>
      </c>
      <c r="L467" s="25">
        <v>4</v>
      </c>
      <c r="M467" s="44" t="s">
        <v>473</v>
      </c>
      <c r="N467" s="47"/>
      <c r="O467" s="22"/>
    </row>
    <row r="468" s="18" customFormat="1" ht="40.05" customHeight="1" spans="1:15">
      <c r="A468" s="387" t="s">
        <v>470</v>
      </c>
      <c r="B468" s="40" t="s">
        <v>839</v>
      </c>
      <c r="C468" s="41" t="s">
        <v>16</v>
      </c>
      <c r="D468" s="41" t="s">
        <v>89</v>
      </c>
      <c r="E468" s="42" t="s">
        <v>54</v>
      </c>
      <c r="F468" s="22" t="s">
        <v>90</v>
      </c>
      <c r="G468" s="88" t="s">
        <v>835</v>
      </c>
      <c r="H468" s="23" t="s">
        <v>836</v>
      </c>
      <c r="I468" s="43" t="s">
        <v>22</v>
      </c>
      <c r="J468" s="25">
        <v>1</v>
      </c>
      <c r="K468" s="25">
        <v>0</v>
      </c>
      <c r="L468" s="25">
        <v>4</v>
      </c>
      <c r="M468" s="44" t="s">
        <v>473</v>
      </c>
      <c r="N468" s="47"/>
      <c r="O468" s="22"/>
    </row>
    <row r="469" s="18" customFormat="1" ht="40.05" customHeight="1" spans="1:15">
      <c r="A469" s="387" t="s">
        <v>470</v>
      </c>
      <c r="B469" s="40" t="s">
        <v>840</v>
      </c>
      <c r="C469" s="41" t="s">
        <v>16</v>
      </c>
      <c r="D469" s="41" t="s">
        <v>89</v>
      </c>
      <c r="E469" s="42" t="s">
        <v>54</v>
      </c>
      <c r="F469" s="22" t="s">
        <v>90</v>
      </c>
      <c r="G469" s="88" t="s">
        <v>841</v>
      </c>
      <c r="H469" s="23" t="s">
        <v>836</v>
      </c>
      <c r="I469" s="43" t="s">
        <v>22</v>
      </c>
      <c r="J469" s="25">
        <v>1</v>
      </c>
      <c r="K469" s="25">
        <v>0</v>
      </c>
      <c r="L469" s="25">
        <v>3</v>
      </c>
      <c r="M469" s="44" t="s">
        <v>473</v>
      </c>
      <c r="N469" s="47"/>
      <c r="O469" s="22"/>
    </row>
    <row r="470" s="18" customFormat="1" ht="40.05" customHeight="1" spans="1:15">
      <c r="A470" s="387" t="s">
        <v>470</v>
      </c>
      <c r="B470" s="40" t="s">
        <v>842</v>
      </c>
      <c r="C470" s="41" t="s">
        <v>16</v>
      </c>
      <c r="D470" s="41" t="s">
        <v>89</v>
      </c>
      <c r="E470" s="42" t="s">
        <v>54</v>
      </c>
      <c r="F470" s="22" t="s">
        <v>90</v>
      </c>
      <c r="G470" s="88" t="s">
        <v>841</v>
      </c>
      <c r="H470" s="23" t="s">
        <v>836</v>
      </c>
      <c r="I470" s="43" t="s">
        <v>22</v>
      </c>
      <c r="J470" s="25">
        <v>1</v>
      </c>
      <c r="K470" s="25">
        <v>0</v>
      </c>
      <c r="L470" s="25">
        <v>3</v>
      </c>
      <c r="M470" s="44" t="s">
        <v>473</v>
      </c>
      <c r="N470" s="47"/>
      <c r="O470" s="22"/>
    </row>
    <row r="471" s="18" customFormat="1" ht="40.05" customHeight="1" spans="1:15">
      <c r="A471" s="387" t="s">
        <v>470</v>
      </c>
      <c r="B471" s="40" t="s">
        <v>843</v>
      </c>
      <c r="C471" s="41" t="s">
        <v>16</v>
      </c>
      <c r="D471" s="41" t="s">
        <v>89</v>
      </c>
      <c r="E471" s="42" t="s">
        <v>54</v>
      </c>
      <c r="F471" s="22" t="s">
        <v>90</v>
      </c>
      <c r="G471" s="88" t="s">
        <v>841</v>
      </c>
      <c r="H471" s="23" t="s">
        <v>836</v>
      </c>
      <c r="I471" s="43" t="s">
        <v>22</v>
      </c>
      <c r="J471" s="25">
        <v>1</v>
      </c>
      <c r="K471" s="25">
        <v>0</v>
      </c>
      <c r="L471" s="25">
        <v>3</v>
      </c>
      <c r="M471" s="44" t="s">
        <v>473</v>
      </c>
      <c r="N471" s="47"/>
      <c r="O471" s="22"/>
    </row>
    <row r="472" s="18" customFormat="1" ht="40.05" customHeight="1" spans="1:15">
      <c r="A472" s="387" t="s">
        <v>470</v>
      </c>
      <c r="B472" s="40" t="s">
        <v>844</v>
      </c>
      <c r="C472" s="41" t="s">
        <v>16</v>
      </c>
      <c r="D472" s="41" t="s">
        <v>89</v>
      </c>
      <c r="E472" s="42" t="s">
        <v>54</v>
      </c>
      <c r="F472" s="22" t="s">
        <v>90</v>
      </c>
      <c r="G472" s="88" t="s">
        <v>773</v>
      </c>
      <c r="H472" s="23" t="s">
        <v>542</v>
      </c>
      <c r="I472" s="43" t="s">
        <v>22</v>
      </c>
      <c r="J472" s="25">
        <v>2</v>
      </c>
      <c r="K472" s="25">
        <v>0</v>
      </c>
      <c r="L472" s="25">
        <v>7</v>
      </c>
      <c r="M472" s="44" t="s">
        <v>473</v>
      </c>
      <c r="N472" s="47"/>
      <c r="O472" s="22"/>
    </row>
    <row r="473" s="18" customFormat="1" ht="40.05" customHeight="1" spans="1:15">
      <c r="A473" s="387" t="s">
        <v>470</v>
      </c>
      <c r="B473" s="40" t="s">
        <v>845</v>
      </c>
      <c r="C473" s="41" t="s">
        <v>16</v>
      </c>
      <c r="D473" s="41" t="s">
        <v>89</v>
      </c>
      <c r="E473" s="42" t="s">
        <v>54</v>
      </c>
      <c r="F473" s="22" t="s">
        <v>90</v>
      </c>
      <c r="G473" s="88" t="s">
        <v>773</v>
      </c>
      <c r="H473" s="23" t="s">
        <v>542</v>
      </c>
      <c r="I473" s="43" t="s">
        <v>22</v>
      </c>
      <c r="J473" s="25">
        <v>1</v>
      </c>
      <c r="K473" s="25">
        <v>0</v>
      </c>
      <c r="L473" s="25">
        <v>4</v>
      </c>
      <c r="M473" s="44" t="s">
        <v>473</v>
      </c>
      <c r="N473" s="47"/>
      <c r="O473" s="22"/>
    </row>
    <row r="474" s="18" customFormat="1" ht="40.05" customHeight="1" spans="1:15">
      <c r="A474" s="387" t="s">
        <v>470</v>
      </c>
      <c r="B474" s="40" t="s">
        <v>846</v>
      </c>
      <c r="C474" s="41" t="s">
        <v>16</v>
      </c>
      <c r="D474" s="41" t="s">
        <v>89</v>
      </c>
      <c r="E474" s="42" t="s">
        <v>54</v>
      </c>
      <c r="F474" s="22" t="s">
        <v>90</v>
      </c>
      <c r="G474" s="88" t="s">
        <v>773</v>
      </c>
      <c r="H474" s="23" t="s">
        <v>542</v>
      </c>
      <c r="I474" s="43" t="s">
        <v>22</v>
      </c>
      <c r="J474" s="25">
        <v>1</v>
      </c>
      <c r="K474" s="25">
        <v>0</v>
      </c>
      <c r="L474" s="25">
        <v>4</v>
      </c>
      <c r="M474" s="44" t="s">
        <v>473</v>
      </c>
      <c r="N474" s="47"/>
      <c r="O474" s="22"/>
    </row>
    <row r="475" s="18" customFormat="1" ht="40.05" customHeight="1" spans="1:15">
      <c r="A475" s="387" t="s">
        <v>470</v>
      </c>
      <c r="B475" s="40" t="s">
        <v>847</v>
      </c>
      <c r="C475" s="41" t="s">
        <v>16</v>
      </c>
      <c r="D475" s="41" t="s">
        <v>89</v>
      </c>
      <c r="E475" s="42" t="s">
        <v>54</v>
      </c>
      <c r="F475" s="22" t="s">
        <v>90</v>
      </c>
      <c r="G475" s="88" t="s">
        <v>848</v>
      </c>
      <c r="H475" s="23" t="s">
        <v>542</v>
      </c>
      <c r="I475" s="43" t="s">
        <v>22</v>
      </c>
      <c r="J475" s="25">
        <v>1</v>
      </c>
      <c r="K475" s="25">
        <v>0</v>
      </c>
      <c r="L475" s="25">
        <v>10</v>
      </c>
      <c r="M475" s="44" t="s">
        <v>473</v>
      </c>
      <c r="N475" s="47"/>
      <c r="O475" s="22"/>
    </row>
    <row r="476" s="18" customFormat="1" ht="40.05" customHeight="1" spans="1:15">
      <c r="A476" s="387" t="s">
        <v>470</v>
      </c>
      <c r="B476" s="40" t="s">
        <v>849</v>
      </c>
      <c r="C476" s="41" t="s">
        <v>16</v>
      </c>
      <c r="D476" s="41" t="s">
        <v>89</v>
      </c>
      <c r="E476" s="42" t="s">
        <v>54</v>
      </c>
      <c r="F476" s="22" t="s">
        <v>90</v>
      </c>
      <c r="G476" s="88" t="s">
        <v>850</v>
      </c>
      <c r="H476" s="23" t="s">
        <v>542</v>
      </c>
      <c r="I476" s="43" t="s">
        <v>22</v>
      </c>
      <c r="J476" s="25">
        <v>1</v>
      </c>
      <c r="K476" s="25">
        <v>0</v>
      </c>
      <c r="L476" s="25">
        <v>3</v>
      </c>
      <c r="M476" s="44" t="s">
        <v>473</v>
      </c>
      <c r="N476" s="47"/>
      <c r="O476" s="22"/>
    </row>
    <row r="477" s="18" customFormat="1" ht="40.05" customHeight="1" spans="1:15">
      <c r="A477" s="387" t="s">
        <v>470</v>
      </c>
      <c r="B477" s="40" t="s">
        <v>851</v>
      </c>
      <c r="C477" s="41" t="s">
        <v>16</v>
      </c>
      <c r="D477" s="41" t="s">
        <v>89</v>
      </c>
      <c r="E477" s="42" t="s">
        <v>54</v>
      </c>
      <c r="F477" s="22" t="s">
        <v>90</v>
      </c>
      <c r="G477" s="88" t="s">
        <v>850</v>
      </c>
      <c r="H477" s="23" t="s">
        <v>542</v>
      </c>
      <c r="I477" s="43" t="s">
        <v>22</v>
      </c>
      <c r="J477" s="25">
        <v>1</v>
      </c>
      <c r="K477" s="25">
        <v>0</v>
      </c>
      <c r="L477" s="25">
        <v>3</v>
      </c>
      <c r="M477" s="44" t="s">
        <v>473</v>
      </c>
      <c r="N477" s="47"/>
      <c r="O477" s="22"/>
    </row>
    <row r="478" s="18" customFormat="1" ht="40.05" customHeight="1" spans="1:15">
      <c r="A478" s="387" t="s">
        <v>470</v>
      </c>
      <c r="B478" s="40" t="s">
        <v>852</v>
      </c>
      <c r="C478" s="41" t="s">
        <v>16</v>
      </c>
      <c r="D478" s="41" t="s">
        <v>89</v>
      </c>
      <c r="E478" s="42" t="s">
        <v>54</v>
      </c>
      <c r="F478" s="22" t="s">
        <v>90</v>
      </c>
      <c r="G478" s="88" t="s">
        <v>850</v>
      </c>
      <c r="H478" s="23" t="s">
        <v>542</v>
      </c>
      <c r="I478" s="43" t="s">
        <v>22</v>
      </c>
      <c r="J478" s="25">
        <v>1</v>
      </c>
      <c r="K478" s="25">
        <v>0</v>
      </c>
      <c r="L478" s="25">
        <v>3</v>
      </c>
      <c r="M478" s="44" t="s">
        <v>473</v>
      </c>
      <c r="N478" s="47"/>
      <c r="O478" s="22"/>
    </row>
    <row r="479" s="18" customFormat="1" ht="40.05" customHeight="1" spans="1:15">
      <c r="A479" s="387" t="s">
        <v>470</v>
      </c>
      <c r="B479" s="40" t="s">
        <v>853</v>
      </c>
      <c r="C479" s="41" t="s">
        <v>16</v>
      </c>
      <c r="D479" s="41" t="s">
        <v>89</v>
      </c>
      <c r="E479" s="42" t="s">
        <v>54</v>
      </c>
      <c r="F479" s="22" t="s">
        <v>90</v>
      </c>
      <c r="G479" s="88" t="s">
        <v>850</v>
      </c>
      <c r="H479" s="23" t="s">
        <v>542</v>
      </c>
      <c r="I479" s="43" t="s">
        <v>22</v>
      </c>
      <c r="J479" s="25">
        <v>1</v>
      </c>
      <c r="K479" s="25">
        <v>0</v>
      </c>
      <c r="L479" s="25">
        <v>3</v>
      </c>
      <c r="M479" s="44" t="s">
        <v>473</v>
      </c>
      <c r="N479" s="47"/>
      <c r="O479" s="22"/>
    </row>
    <row r="480" s="18" customFormat="1" ht="40.05" customHeight="1" spans="1:15">
      <c r="A480" s="387" t="s">
        <v>470</v>
      </c>
      <c r="B480" s="40" t="s">
        <v>854</v>
      </c>
      <c r="C480" s="41" t="s">
        <v>16</v>
      </c>
      <c r="D480" s="41" t="s">
        <v>89</v>
      </c>
      <c r="E480" s="42" t="s">
        <v>54</v>
      </c>
      <c r="F480" s="22" t="s">
        <v>90</v>
      </c>
      <c r="G480" s="88" t="s">
        <v>850</v>
      </c>
      <c r="H480" s="23" t="s">
        <v>542</v>
      </c>
      <c r="I480" s="43" t="s">
        <v>22</v>
      </c>
      <c r="J480" s="25">
        <v>1</v>
      </c>
      <c r="K480" s="25">
        <v>0</v>
      </c>
      <c r="L480" s="25">
        <v>3</v>
      </c>
      <c r="M480" s="44" t="s">
        <v>473</v>
      </c>
      <c r="N480" s="47"/>
      <c r="O480" s="22"/>
    </row>
    <row r="481" s="18" customFormat="1" ht="40.05" customHeight="1" spans="1:15">
      <c r="A481" s="387" t="s">
        <v>470</v>
      </c>
      <c r="B481" s="40" t="s">
        <v>855</v>
      </c>
      <c r="C481" s="41" t="s">
        <v>16</v>
      </c>
      <c r="D481" s="41" t="s">
        <v>89</v>
      </c>
      <c r="E481" s="42" t="s">
        <v>54</v>
      </c>
      <c r="F481" s="22" t="s">
        <v>90</v>
      </c>
      <c r="G481" s="88" t="s">
        <v>775</v>
      </c>
      <c r="H481" s="23" t="s">
        <v>537</v>
      </c>
      <c r="I481" s="43" t="s">
        <v>22</v>
      </c>
      <c r="J481" s="25">
        <v>1</v>
      </c>
      <c r="K481" s="25">
        <v>0</v>
      </c>
      <c r="L481" s="25">
        <v>6</v>
      </c>
      <c r="M481" s="44" t="s">
        <v>473</v>
      </c>
      <c r="N481" s="47"/>
      <c r="O481" s="22"/>
    </row>
    <row r="482" s="18" customFormat="1" ht="40.05" customHeight="1" spans="1:15">
      <c r="A482" s="387" t="s">
        <v>470</v>
      </c>
      <c r="B482" s="40" t="s">
        <v>856</v>
      </c>
      <c r="C482" s="41" t="s">
        <v>16</v>
      </c>
      <c r="D482" s="41" t="s">
        <v>89</v>
      </c>
      <c r="E482" s="42" t="s">
        <v>54</v>
      </c>
      <c r="F482" s="22" t="s">
        <v>90</v>
      </c>
      <c r="G482" s="88" t="s">
        <v>775</v>
      </c>
      <c r="H482" s="23" t="s">
        <v>537</v>
      </c>
      <c r="I482" s="43" t="s">
        <v>22</v>
      </c>
      <c r="J482" s="25">
        <v>1</v>
      </c>
      <c r="K482" s="25">
        <v>0</v>
      </c>
      <c r="L482" s="25">
        <v>6</v>
      </c>
      <c r="M482" s="44" t="s">
        <v>473</v>
      </c>
      <c r="N482" s="47"/>
      <c r="O482" s="22"/>
    </row>
    <row r="483" s="18" customFormat="1" ht="40.05" customHeight="1" spans="1:15">
      <c r="A483" s="387" t="s">
        <v>470</v>
      </c>
      <c r="B483" s="40" t="s">
        <v>857</v>
      </c>
      <c r="C483" s="41" t="s">
        <v>16</v>
      </c>
      <c r="D483" s="41" t="s">
        <v>89</v>
      </c>
      <c r="E483" s="42" t="s">
        <v>54</v>
      </c>
      <c r="F483" s="22" t="s">
        <v>90</v>
      </c>
      <c r="G483" s="88" t="s">
        <v>784</v>
      </c>
      <c r="H483" s="23" t="s">
        <v>537</v>
      </c>
      <c r="I483" s="43" t="s">
        <v>22</v>
      </c>
      <c r="J483" s="25">
        <v>1</v>
      </c>
      <c r="K483" s="25">
        <v>0</v>
      </c>
      <c r="L483" s="25">
        <v>4</v>
      </c>
      <c r="M483" s="44" t="s">
        <v>473</v>
      </c>
      <c r="N483" s="47"/>
      <c r="O483" s="22"/>
    </row>
    <row r="484" s="18" customFormat="1" ht="40.05" customHeight="1" spans="1:15">
      <c r="A484" s="387" t="s">
        <v>470</v>
      </c>
      <c r="B484" s="40" t="s">
        <v>858</v>
      </c>
      <c r="C484" s="41" t="s">
        <v>16</v>
      </c>
      <c r="D484" s="41" t="s">
        <v>89</v>
      </c>
      <c r="E484" s="42" t="s">
        <v>54</v>
      </c>
      <c r="F484" s="22" t="s">
        <v>90</v>
      </c>
      <c r="G484" s="88" t="s">
        <v>859</v>
      </c>
      <c r="H484" s="23" t="s">
        <v>537</v>
      </c>
      <c r="I484" s="43" t="s">
        <v>22</v>
      </c>
      <c r="J484" s="25">
        <v>1</v>
      </c>
      <c r="K484" s="25">
        <v>0</v>
      </c>
      <c r="L484" s="25">
        <v>132</v>
      </c>
      <c r="M484" s="44" t="s">
        <v>473</v>
      </c>
      <c r="N484" s="47"/>
      <c r="O484" s="22"/>
    </row>
    <row r="485" s="18" customFormat="1" ht="40.05" customHeight="1" spans="1:15">
      <c r="A485" s="387" t="s">
        <v>470</v>
      </c>
      <c r="B485" s="40" t="s">
        <v>860</v>
      </c>
      <c r="C485" s="41" t="s">
        <v>16</v>
      </c>
      <c r="D485" s="41" t="s">
        <v>89</v>
      </c>
      <c r="E485" s="42" t="s">
        <v>54</v>
      </c>
      <c r="F485" s="22" t="s">
        <v>90</v>
      </c>
      <c r="G485" s="88" t="s">
        <v>859</v>
      </c>
      <c r="H485" s="23" t="s">
        <v>537</v>
      </c>
      <c r="I485" s="43" t="s">
        <v>22</v>
      </c>
      <c r="J485" s="25">
        <v>1</v>
      </c>
      <c r="K485" s="25">
        <v>0</v>
      </c>
      <c r="L485" s="25">
        <v>132</v>
      </c>
      <c r="M485" s="44" t="s">
        <v>473</v>
      </c>
      <c r="N485" s="47"/>
      <c r="O485" s="22"/>
    </row>
    <row r="486" s="18" customFormat="1" ht="40.05" customHeight="1" spans="1:15">
      <c r="A486" s="387" t="s">
        <v>470</v>
      </c>
      <c r="B486" s="40" t="s">
        <v>861</v>
      </c>
      <c r="C486" s="41" t="s">
        <v>16</v>
      </c>
      <c r="D486" s="41" t="s">
        <v>89</v>
      </c>
      <c r="E486" s="42" t="s">
        <v>54</v>
      </c>
      <c r="F486" s="22" t="s">
        <v>90</v>
      </c>
      <c r="G486" s="88" t="s">
        <v>796</v>
      </c>
      <c r="H486" s="23" t="s">
        <v>537</v>
      </c>
      <c r="I486" s="43" t="s">
        <v>22</v>
      </c>
      <c r="J486" s="25">
        <v>1</v>
      </c>
      <c r="K486" s="25">
        <v>0</v>
      </c>
      <c r="L486" s="25">
        <v>10</v>
      </c>
      <c r="M486" s="44" t="s">
        <v>473</v>
      </c>
      <c r="N486" s="47"/>
      <c r="O486" s="22"/>
    </row>
    <row r="487" s="18" customFormat="1" ht="40.05" customHeight="1" spans="1:15">
      <c r="A487" s="387" t="s">
        <v>470</v>
      </c>
      <c r="B487" s="40" t="s">
        <v>862</v>
      </c>
      <c r="C487" s="41" t="s">
        <v>16</v>
      </c>
      <c r="D487" s="41" t="s">
        <v>89</v>
      </c>
      <c r="E487" s="42" t="s">
        <v>54</v>
      </c>
      <c r="F487" s="22" t="s">
        <v>90</v>
      </c>
      <c r="G487" s="88" t="s">
        <v>796</v>
      </c>
      <c r="H487" s="23" t="s">
        <v>537</v>
      </c>
      <c r="I487" s="43" t="s">
        <v>22</v>
      </c>
      <c r="J487" s="25">
        <v>1</v>
      </c>
      <c r="K487" s="25">
        <v>0</v>
      </c>
      <c r="L487" s="25">
        <v>10</v>
      </c>
      <c r="M487" s="44" t="s">
        <v>473</v>
      </c>
      <c r="N487" s="47"/>
      <c r="O487" s="22"/>
    </row>
    <row r="488" s="18" customFormat="1" ht="40.05" customHeight="1" spans="1:15">
      <c r="A488" s="387" t="s">
        <v>470</v>
      </c>
      <c r="B488" s="40" t="s">
        <v>863</v>
      </c>
      <c r="C488" s="41" t="s">
        <v>16</v>
      </c>
      <c r="D488" s="41" t="s">
        <v>89</v>
      </c>
      <c r="E488" s="42" t="s">
        <v>54</v>
      </c>
      <c r="F488" s="22" t="s">
        <v>90</v>
      </c>
      <c r="G488" s="88" t="s">
        <v>796</v>
      </c>
      <c r="H488" s="23" t="s">
        <v>537</v>
      </c>
      <c r="I488" s="43" t="s">
        <v>22</v>
      </c>
      <c r="J488" s="25">
        <v>1</v>
      </c>
      <c r="K488" s="25">
        <v>0</v>
      </c>
      <c r="L488" s="25">
        <v>10</v>
      </c>
      <c r="M488" s="44" t="s">
        <v>473</v>
      </c>
      <c r="N488" s="47"/>
      <c r="O488" s="22"/>
    </row>
    <row r="489" s="18" customFormat="1" ht="40.05" customHeight="1" spans="1:15">
      <c r="A489" s="387" t="s">
        <v>470</v>
      </c>
      <c r="B489" s="40" t="s">
        <v>864</v>
      </c>
      <c r="C489" s="41" t="s">
        <v>16</v>
      </c>
      <c r="D489" s="41" t="s">
        <v>89</v>
      </c>
      <c r="E489" s="42" t="s">
        <v>54</v>
      </c>
      <c r="F489" s="22" t="s">
        <v>90</v>
      </c>
      <c r="G489" s="88" t="s">
        <v>865</v>
      </c>
      <c r="H489" s="23" t="s">
        <v>537</v>
      </c>
      <c r="I489" s="43" t="s">
        <v>22</v>
      </c>
      <c r="J489" s="25">
        <v>1</v>
      </c>
      <c r="K489" s="25">
        <v>0</v>
      </c>
      <c r="L489" s="25">
        <v>25</v>
      </c>
      <c r="M489" s="44" t="s">
        <v>473</v>
      </c>
      <c r="N489" s="47"/>
      <c r="O489" s="22"/>
    </row>
    <row r="490" s="18" customFormat="1" ht="40.05" customHeight="1" spans="1:15">
      <c r="A490" s="387" t="s">
        <v>470</v>
      </c>
      <c r="B490" s="40" t="s">
        <v>866</v>
      </c>
      <c r="C490" s="41" t="s">
        <v>16</v>
      </c>
      <c r="D490" s="41" t="s">
        <v>89</v>
      </c>
      <c r="E490" s="42" t="s">
        <v>54</v>
      </c>
      <c r="F490" s="22" t="s">
        <v>90</v>
      </c>
      <c r="G490" s="88" t="s">
        <v>867</v>
      </c>
      <c r="H490" s="23" t="s">
        <v>537</v>
      </c>
      <c r="I490" s="43" t="s">
        <v>22</v>
      </c>
      <c r="J490" s="25">
        <v>2</v>
      </c>
      <c r="K490" s="25">
        <v>0</v>
      </c>
      <c r="L490" s="25">
        <v>106</v>
      </c>
      <c r="M490" s="44" t="s">
        <v>473</v>
      </c>
      <c r="N490" s="47"/>
      <c r="O490" s="22"/>
    </row>
    <row r="491" s="18" customFormat="1" ht="40.05" customHeight="1" spans="1:15">
      <c r="A491" s="387" t="s">
        <v>470</v>
      </c>
      <c r="B491" s="40" t="s">
        <v>868</v>
      </c>
      <c r="C491" s="41" t="s">
        <v>16</v>
      </c>
      <c r="D491" s="41" t="s">
        <v>89</v>
      </c>
      <c r="E491" s="42" t="s">
        <v>54</v>
      </c>
      <c r="F491" s="22" t="s">
        <v>90</v>
      </c>
      <c r="G491" s="88" t="s">
        <v>869</v>
      </c>
      <c r="H491" s="23" t="s">
        <v>537</v>
      </c>
      <c r="I491" s="43" t="s">
        <v>22</v>
      </c>
      <c r="J491" s="25">
        <v>1</v>
      </c>
      <c r="K491" s="25">
        <v>0</v>
      </c>
      <c r="L491" s="25">
        <v>91</v>
      </c>
      <c r="M491" s="44" t="s">
        <v>473</v>
      </c>
      <c r="N491" s="47"/>
      <c r="O491" s="22"/>
    </row>
    <row r="492" s="18" customFormat="1" ht="40.05" customHeight="1" spans="1:15">
      <c r="A492" s="387" t="s">
        <v>470</v>
      </c>
      <c r="B492" s="40" t="s">
        <v>870</v>
      </c>
      <c r="C492" s="41" t="s">
        <v>16</v>
      </c>
      <c r="D492" s="41" t="s">
        <v>89</v>
      </c>
      <c r="E492" s="42" t="s">
        <v>54</v>
      </c>
      <c r="F492" s="22" t="s">
        <v>90</v>
      </c>
      <c r="G492" s="88" t="s">
        <v>871</v>
      </c>
      <c r="H492" s="23" t="s">
        <v>542</v>
      </c>
      <c r="I492" s="43" t="s">
        <v>22</v>
      </c>
      <c r="J492" s="25">
        <v>2</v>
      </c>
      <c r="K492" s="25">
        <v>0</v>
      </c>
      <c r="L492" s="25">
        <v>7</v>
      </c>
      <c r="M492" s="44" t="s">
        <v>473</v>
      </c>
      <c r="N492" s="47"/>
      <c r="O492" s="22"/>
    </row>
    <row r="493" s="18" customFormat="1" ht="40.05" customHeight="1" spans="1:15">
      <c r="A493" s="387" t="s">
        <v>470</v>
      </c>
      <c r="B493" s="40" t="s">
        <v>872</v>
      </c>
      <c r="C493" s="41" t="s">
        <v>16</v>
      </c>
      <c r="D493" s="41" t="s">
        <v>89</v>
      </c>
      <c r="E493" s="42" t="s">
        <v>54</v>
      </c>
      <c r="F493" s="22" t="s">
        <v>90</v>
      </c>
      <c r="G493" s="88" t="s">
        <v>871</v>
      </c>
      <c r="H493" s="23" t="s">
        <v>542</v>
      </c>
      <c r="I493" s="43" t="s">
        <v>22</v>
      </c>
      <c r="J493" s="25">
        <v>1</v>
      </c>
      <c r="K493" s="25">
        <v>0</v>
      </c>
      <c r="L493" s="25">
        <v>4</v>
      </c>
      <c r="M493" s="44" t="s">
        <v>473</v>
      </c>
      <c r="N493" s="47"/>
      <c r="O493" s="22"/>
    </row>
    <row r="494" s="18" customFormat="1" ht="40.05" customHeight="1" spans="1:15">
      <c r="A494" s="387" t="s">
        <v>470</v>
      </c>
      <c r="B494" s="40" t="s">
        <v>873</v>
      </c>
      <c r="C494" s="41" t="s">
        <v>16</v>
      </c>
      <c r="D494" s="41" t="s">
        <v>89</v>
      </c>
      <c r="E494" s="42" t="s">
        <v>54</v>
      </c>
      <c r="F494" s="22" t="s">
        <v>90</v>
      </c>
      <c r="G494" s="88" t="s">
        <v>871</v>
      </c>
      <c r="H494" s="23" t="s">
        <v>542</v>
      </c>
      <c r="I494" s="43" t="s">
        <v>22</v>
      </c>
      <c r="J494" s="25">
        <v>1</v>
      </c>
      <c r="K494" s="25">
        <v>0</v>
      </c>
      <c r="L494" s="25">
        <v>4</v>
      </c>
      <c r="M494" s="44" t="s">
        <v>473</v>
      </c>
      <c r="N494" s="47"/>
      <c r="O494" s="22"/>
    </row>
    <row r="495" s="18" customFormat="1" ht="40.05" customHeight="1" spans="1:15">
      <c r="A495" s="387" t="s">
        <v>470</v>
      </c>
      <c r="B495" s="40" t="s">
        <v>874</v>
      </c>
      <c r="C495" s="41" t="s">
        <v>16</v>
      </c>
      <c r="D495" s="41" t="s">
        <v>89</v>
      </c>
      <c r="E495" s="42" t="s">
        <v>54</v>
      </c>
      <c r="F495" s="22" t="s">
        <v>90</v>
      </c>
      <c r="G495" s="88" t="s">
        <v>875</v>
      </c>
      <c r="H495" s="23" t="s">
        <v>542</v>
      </c>
      <c r="I495" s="43" t="s">
        <v>22</v>
      </c>
      <c r="J495" s="25">
        <v>1</v>
      </c>
      <c r="K495" s="25">
        <v>0</v>
      </c>
      <c r="L495" s="25">
        <v>12</v>
      </c>
      <c r="M495" s="44" t="s">
        <v>473</v>
      </c>
      <c r="N495" s="47"/>
      <c r="O495" s="22"/>
    </row>
    <row r="496" s="18" customFormat="1" ht="40.05" customHeight="1" spans="1:15">
      <c r="A496" s="387" t="s">
        <v>470</v>
      </c>
      <c r="B496" s="40" t="s">
        <v>876</v>
      </c>
      <c r="C496" s="41" t="s">
        <v>16</v>
      </c>
      <c r="D496" s="41" t="s">
        <v>53</v>
      </c>
      <c r="E496" s="42" t="s">
        <v>54</v>
      </c>
      <c r="F496" s="22" t="s">
        <v>877</v>
      </c>
      <c r="G496" s="88" t="s">
        <v>878</v>
      </c>
      <c r="H496" s="23" t="s">
        <v>879</v>
      </c>
      <c r="I496" s="43" t="s">
        <v>22</v>
      </c>
      <c r="J496" s="25">
        <v>2</v>
      </c>
      <c r="K496" s="25">
        <v>0</v>
      </c>
      <c r="L496" s="25">
        <v>258</v>
      </c>
      <c r="M496" s="44" t="s">
        <v>473</v>
      </c>
      <c r="N496" s="47"/>
      <c r="O496" s="22"/>
    </row>
    <row r="497" s="18" customFormat="1" ht="40.05" customHeight="1" spans="1:15">
      <c r="A497" s="387" t="s">
        <v>470</v>
      </c>
      <c r="B497" s="40" t="s">
        <v>880</v>
      </c>
      <c r="C497" s="41" t="s">
        <v>16</v>
      </c>
      <c r="D497" s="41" t="s">
        <v>53</v>
      </c>
      <c r="E497" s="42" t="s">
        <v>54</v>
      </c>
      <c r="F497" s="22" t="s">
        <v>877</v>
      </c>
      <c r="G497" s="88" t="s">
        <v>881</v>
      </c>
      <c r="H497" s="23" t="s">
        <v>879</v>
      </c>
      <c r="I497" s="43" t="s">
        <v>22</v>
      </c>
      <c r="J497" s="25">
        <v>6</v>
      </c>
      <c r="K497" s="25">
        <v>1</v>
      </c>
      <c r="L497" s="25">
        <v>349.8</v>
      </c>
      <c r="M497" s="44" t="s">
        <v>473</v>
      </c>
      <c r="N497" s="47"/>
      <c r="O497" s="22"/>
    </row>
    <row r="498" s="18" customFormat="1" ht="40.05" customHeight="1" spans="1:15">
      <c r="A498" s="387" t="s">
        <v>470</v>
      </c>
      <c r="B498" s="40" t="s">
        <v>882</v>
      </c>
      <c r="C498" s="41" t="s">
        <v>16</v>
      </c>
      <c r="D498" s="41" t="s">
        <v>53</v>
      </c>
      <c r="E498" s="42" t="s">
        <v>54</v>
      </c>
      <c r="F498" s="22" t="s">
        <v>877</v>
      </c>
      <c r="G498" s="88" t="s">
        <v>883</v>
      </c>
      <c r="H498" s="23" t="s">
        <v>879</v>
      </c>
      <c r="I498" s="43" t="s">
        <v>22</v>
      </c>
      <c r="J498" s="25">
        <v>1</v>
      </c>
      <c r="K498" s="25">
        <v>0</v>
      </c>
      <c r="L498" s="25">
        <v>415</v>
      </c>
      <c r="M498" s="44" t="s">
        <v>473</v>
      </c>
      <c r="N498" s="47"/>
      <c r="O498" s="22"/>
    </row>
    <row r="499" s="18" customFormat="1" ht="40.05" customHeight="1" spans="1:15">
      <c r="A499" s="387" t="s">
        <v>470</v>
      </c>
      <c r="B499" s="40" t="s">
        <v>884</v>
      </c>
      <c r="C499" s="41" t="s">
        <v>16</v>
      </c>
      <c r="D499" s="41" t="s">
        <v>53</v>
      </c>
      <c r="E499" s="42" t="s">
        <v>54</v>
      </c>
      <c r="F499" s="22" t="s">
        <v>885</v>
      </c>
      <c r="G499" s="88" t="s">
        <v>886</v>
      </c>
      <c r="H499" s="23" t="s">
        <v>65</v>
      </c>
      <c r="I499" s="43" t="s">
        <v>22</v>
      </c>
      <c r="J499" s="25">
        <v>1</v>
      </c>
      <c r="K499" s="25">
        <v>1</v>
      </c>
      <c r="L499" s="25">
        <v>1</v>
      </c>
      <c r="M499" s="44" t="s">
        <v>473</v>
      </c>
      <c r="N499" s="47"/>
      <c r="O499" s="22"/>
    </row>
    <row r="500" s="18" customFormat="1" ht="40.05" customHeight="1" spans="1:15">
      <c r="A500" s="387" t="s">
        <v>470</v>
      </c>
      <c r="B500" s="40" t="s">
        <v>887</v>
      </c>
      <c r="C500" s="41" t="s">
        <v>16</v>
      </c>
      <c r="D500" s="41" t="s">
        <v>53</v>
      </c>
      <c r="E500" s="42" t="s">
        <v>54</v>
      </c>
      <c r="F500" s="22" t="s">
        <v>885</v>
      </c>
      <c r="G500" s="88" t="s">
        <v>888</v>
      </c>
      <c r="H500" s="23" t="s">
        <v>57</v>
      </c>
      <c r="I500" s="43" t="s">
        <v>22</v>
      </c>
      <c r="J500" s="25">
        <v>1</v>
      </c>
      <c r="K500" s="25">
        <v>0</v>
      </c>
      <c r="L500" s="25">
        <v>59</v>
      </c>
      <c r="M500" s="44" t="s">
        <v>473</v>
      </c>
      <c r="N500" s="47"/>
      <c r="O500" s="22"/>
    </row>
    <row r="501" s="18" customFormat="1" ht="40.05" customHeight="1" spans="1:15">
      <c r="A501" s="387" t="s">
        <v>470</v>
      </c>
      <c r="B501" s="40" t="s">
        <v>889</v>
      </c>
      <c r="C501" s="41" t="s">
        <v>16</v>
      </c>
      <c r="D501" s="41" t="s">
        <v>53</v>
      </c>
      <c r="E501" s="42" t="s">
        <v>54</v>
      </c>
      <c r="F501" s="22" t="s">
        <v>885</v>
      </c>
      <c r="G501" s="88" t="s">
        <v>890</v>
      </c>
      <c r="H501" s="23" t="s">
        <v>57</v>
      </c>
      <c r="I501" s="43" t="s">
        <v>22</v>
      </c>
      <c r="J501" s="25">
        <v>1</v>
      </c>
      <c r="K501" s="25">
        <v>1</v>
      </c>
      <c r="L501" s="25">
        <v>11</v>
      </c>
      <c r="M501" s="44" t="s">
        <v>473</v>
      </c>
      <c r="N501" s="47"/>
      <c r="O501" s="22"/>
    </row>
    <row r="502" s="18" customFormat="1" ht="40.05" customHeight="1" spans="1:15">
      <c r="A502" s="387" t="s">
        <v>470</v>
      </c>
      <c r="B502" s="40" t="s">
        <v>891</v>
      </c>
      <c r="C502" s="41" t="s">
        <v>16</v>
      </c>
      <c r="D502" s="41" t="s">
        <v>53</v>
      </c>
      <c r="E502" s="42" t="s">
        <v>54</v>
      </c>
      <c r="F502" s="117" t="s">
        <v>892</v>
      </c>
      <c r="G502" s="88" t="s">
        <v>893</v>
      </c>
      <c r="H502" s="23"/>
      <c r="I502" s="43" t="s">
        <v>22</v>
      </c>
      <c r="J502" s="25">
        <v>1</v>
      </c>
      <c r="K502" s="25">
        <f t="shared" ref="K502:K507" si="8">J502</f>
        <v>1</v>
      </c>
      <c r="L502" s="25">
        <v>1</v>
      </c>
      <c r="M502" s="47">
        <v>3.1</v>
      </c>
      <c r="N502" s="47"/>
      <c r="O502" s="22"/>
    </row>
    <row r="503" s="18" customFormat="1" ht="40.05" customHeight="1" spans="1:15">
      <c r="A503" s="387" t="s">
        <v>470</v>
      </c>
      <c r="B503" s="40" t="s">
        <v>894</v>
      </c>
      <c r="C503" s="41" t="s">
        <v>16</v>
      </c>
      <c r="D503" s="41" t="s">
        <v>53</v>
      </c>
      <c r="E503" s="42" t="s">
        <v>54</v>
      </c>
      <c r="F503" s="117" t="s">
        <v>892</v>
      </c>
      <c r="G503" s="88" t="s">
        <v>893</v>
      </c>
      <c r="H503" s="23"/>
      <c r="I503" s="43" t="s">
        <v>22</v>
      </c>
      <c r="J503" s="25">
        <v>1</v>
      </c>
      <c r="K503" s="25">
        <f t="shared" si="8"/>
        <v>1</v>
      </c>
      <c r="L503" s="25">
        <v>1</v>
      </c>
      <c r="M503" s="47">
        <v>3.1</v>
      </c>
      <c r="N503" s="47"/>
      <c r="O503" s="22"/>
    </row>
    <row r="504" s="18" customFormat="1" ht="40.05" customHeight="1" spans="1:15">
      <c r="A504" s="387" t="s">
        <v>470</v>
      </c>
      <c r="B504" s="40" t="s">
        <v>895</v>
      </c>
      <c r="C504" s="41" t="s">
        <v>16</v>
      </c>
      <c r="D504" s="41" t="s">
        <v>53</v>
      </c>
      <c r="E504" s="42" t="s">
        <v>54</v>
      </c>
      <c r="F504" s="117" t="s">
        <v>892</v>
      </c>
      <c r="G504" s="88" t="s">
        <v>893</v>
      </c>
      <c r="H504" s="23"/>
      <c r="I504" s="43" t="s">
        <v>22</v>
      </c>
      <c r="J504" s="25">
        <v>1</v>
      </c>
      <c r="K504" s="25">
        <f t="shared" si="8"/>
        <v>1</v>
      </c>
      <c r="L504" s="25">
        <v>1</v>
      </c>
      <c r="M504" s="47">
        <v>3.1</v>
      </c>
      <c r="N504" s="47"/>
      <c r="O504" s="22"/>
    </row>
    <row r="505" s="18" customFormat="1" ht="40.05" customHeight="1" spans="1:15">
      <c r="A505" s="387" t="s">
        <v>470</v>
      </c>
      <c r="B505" s="40" t="s">
        <v>896</v>
      </c>
      <c r="C505" s="41" t="s">
        <v>16</v>
      </c>
      <c r="D505" s="41" t="s">
        <v>53</v>
      </c>
      <c r="E505" s="42" t="s">
        <v>54</v>
      </c>
      <c r="F505" s="117" t="s">
        <v>892</v>
      </c>
      <c r="G505" s="88" t="s">
        <v>893</v>
      </c>
      <c r="H505" s="23"/>
      <c r="I505" s="43" t="s">
        <v>22</v>
      </c>
      <c r="J505" s="25">
        <v>1</v>
      </c>
      <c r="K505" s="25">
        <f t="shared" si="8"/>
        <v>1</v>
      </c>
      <c r="L505" s="25">
        <v>1</v>
      </c>
      <c r="M505" s="47">
        <v>3.1</v>
      </c>
      <c r="N505" s="47"/>
      <c r="O505" s="22"/>
    </row>
    <row r="506" s="18" customFormat="1" ht="40.05" customHeight="1" spans="1:15">
      <c r="A506" s="387" t="s">
        <v>470</v>
      </c>
      <c r="B506" s="40" t="s">
        <v>897</v>
      </c>
      <c r="C506" s="41" t="s">
        <v>16</v>
      </c>
      <c r="D506" s="41" t="s">
        <v>53</v>
      </c>
      <c r="E506" s="42" t="s">
        <v>54</v>
      </c>
      <c r="F506" s="117" t="s">
        <v>892</v>
      </c>
      <c r="G506" s="88" t="s">
        <v>893</v>
      </c>
      <c r="H506" s="23"/>
      <c r="I506" s="43" t="s">
        <v>22</v>
      </c>
      <c r="J506" s="25">
        <v>1</v>
      </c>
      <c r="K506" s="25">
        <f t="shared" si="8"/>
        <v>1</v>
      </c>
      <c r="L506" s="25">
        <v>1</v>
      </c>
      <c r="M506" s="47">
        <v>3.1</v>
      </c>
      <c r="N506" s="47"/>
      <c r="O506" s="22"/>
    </row>
    <row r="507" s="18" customFormat="1" ht="40.05" customHeight="1" spans="1:15">
      <c r="A507" s="387" t="s">
        <v>470</v>
      </c>
      <c r="B507" s="40" t="s">
        <v>898</v>
      </c>
      <c r="C507" s="41" t="s">
        <v>16</v>
      </c>
      <c r="D507" s="41" t="s">
        <v>53</v>
      </c>
      <c r="E507" s="42" t="s">
        <v>54</v>
      </c>
      <c r="F507" s="117" t="s">
        <v>892</v>
      </c>
      <c r="G507" s="88" t="s">
        <v>893</v>
      </c>
      <c r="H507" s="23"/>
      <c r="I507" s="43" t="s">
        <v>22</v>
      </c>
      <c r="J507" s="25">
        <v>1</v>
      </c>
      <c r="K507" s="25">
        <f t="shared" si="8"/>
        <v>1</v>
      </c>
      <c r="L507" s="25">
        <v>1</v>
      </c>
      <c r="M507" s="47">
        <v>3.1</v>
      </c>
      <c r="N507" s="47"/>
      <c r="O507" s="22"/>
    </row>
    <row r="508" s="18" customFormat="1" ht="40.05" customHeight="1" spans="1:15">
      <c r="A508" s="387" t="s">
        <v>470</v>
      </c>
      <c r="B508" s="40" t="s">
        <v>899</v>
      </c>
      <c r="C508" s="41" t="s">
        <v>16</v>
      </c>
      <c r="D508" s="41" t="s">
        <v>53</v>
      </c>
      <c r="E508" s="42" t="s">
        <v>54</v>
      </c>
      <c r="F508" s="42" t="s">
        <v>236</v>
      </c>
      <c r="G508" s="88" t="s">
        <v>900</v>
      </c>
      <c r="H508" s="23" t="s">
        <v>537</v>
      </c>
      <c r="I508" s="43" t="s">
        <v>22</v>
      </c>
      <c r="J508" s="25">
        <v>6</v>
      </c>
      <c r="K508" s="25">
        <v>0</v>
      </c>
      <c r="L508" s="25">
        <v>6</v>
      </c>
      <c r="M508" s="44" t="s">
        <v>473</v>
      </c>
      <c r="N508" s="47"/>
      <c r="O508" s="22"/>
    </row>
    <row r="509" s="18" customFormat="1" ht="40.05" customHeight="1" spans="1:15">
      <c r="A509" s="387" t="s">
        <v>470</v>
      </c>
      <c r="B509" s="40" t="s">
        <v>901</v>
      </c>
      <c r="C509" s="41" t="s">
        <v>16</v>
      </c>
      <c r="D509" s="41" t="s">
        <v>53</v>
      </c>
      <c r="E509" s="42" t="s">
        <v>54</v>
      </c>
      <c r="F509" s="42" t="s">
        <v>236</v>
      </c>
      <c r="G509" s="88" t="s">
        <v>902</v>
      </c>
      <c r="H509" s="23" t="s">
        <v>537</v>
      </c>
      <c r="I509" s="43" t="s">
        <v>22</v>
      </c>
      <c r="J509" s="25">
        <v>2</v>
      </c>
      <c r="K509" s="25">
        <v>0</v>
      </c>
      <c r="L509" s="25">
        <v>10</v>
      </c>
      <c r="M509" s="44" t="s">
        <v>473</v>
      </c>
      <c r="N509" s="47"/>
      <c r="O509" s="22"/>
    </row>
    <row r="510" s="18" customFormat="1" ht="40.05" customHeight="1" spans="1:15">
      <c r="A510" s="387" t="s">
        <v>470</v>
      </c>
      <c r="B510" s="40" t="s">
        <v>903</v>
      </c>
      <c r="C510" s="41" t="s">
        <v>16</v>
      </c>
      <c r="D510" s="41" t="s">
        <v>53</v>
      </c>
      <c r="E510" s="42" t="s">
        <v>54</v>
      </c>
      <c r="F510" s="42" t="s">
        <v>236</v>
      </c>
      <c r="G510" s="88" t="s">
        <v>904</v>
      </c>
      <c r="H510" s="23" t="s">
        <v>537</v>
      </c>
      <c r="I510" s="43" t="s">
        <v>22</v>
      </c>
      <c r="J510" s="25">
        <v>1</v>
      </c>
      <c r="K510" s="25">
        <v>0</v>
      </c>
      <c r="L510" s="25">
        <v>5</v>
      </c>
      <c r="M510" s="44" t="s">
        <v>473</v>
      </c>
      <c r="N510" s="47"/>
      <c r="O510" s="22"/>
    </row>
    <row r="511" s="18" customFormat="1" ht="40.05" customHeight="1" spans="1:15">
      <c r="A511" s="387" t="s">
        <v>470</v>
      </c>
      <c r="B511" s="40" t="s">
        <v>905</v>
      </c>
      <c r="C511" s="41" t="s">
        <v>16</v>
      </c>
      <c r="D511" s="41" t="s">
        <v>53</v>
      </c>
      <c r="E511" s="42" t="s">
        <v>54</v>
      </c>
      <c r="F511" s="42" t="s">
        <v>236</v>
      </c>
      <c r="G511" s="88" t="s">
        <v>900</v>
      </c>
      <c r="H511" s="23" t="s">
        <v>537</v>
      </c>
      <c r="I511" s="43" t="s">
        <v>22</v>
      </c>
      <c r="J511" s="25">
        <v>9</v>
      </c>
      <c r="K511" s="25">
        <v>0</v>
      </c>
      <c r="L511" s="25">
        <v>9</v>
      </c>
      <c r="M511" s="44" t="s">
        <v>473</v>
      </c>
      <c r="N511" s="47"/>
      <c r="O511" s="22"/>
    </row>
    <row r="512" s="18" customFormat="1" ht="40.05" customHeight="1" spans="1:15">
      <c r="A512" s="387" t="s">
        <v>470</v>
      </c>
      <c r="B512" s="40" t="s">
        <v>906</v>
      </c>
      <c r="C512" s="41" t="s">
        <v>16</v>
      </c>
      <c r="D512" s="41" t="s">
        <v>53</v>
      </c>
      <c r="E512" s="42" t="s">
        <v>54</v>
      </c>
      <c r="F512" s="42" t="s">
        <v>236</v>
      </c>
      <c r="G512" s="88" t="s">
        <v>907</v>
      </c>
      <c r="H512" s="23" t="s">
        <v>537</v>
      </c>
      <c r="I512" s="43" t="s">
        <v>22</v>
      </c>
      <c r="J512" s="25">
        <v>1</v>
      </c>
      <c r="K512" s="25">
        <v>1</v>
      </c>
      <c r="L512" s="25">
        <v>2</v>
      </c>
      <c r="M512" s="44" t="s">
        <v>473</v>
      </c>
      <c r="N512" s="47"/>
      <c r="O512" s="22"/>
    </row>
    <row r="513" s="18" customFormat="1" ht="40.05" customHeight="1" spans="1:15">
      <c r="A513" s="387" t="s">
        <v>470</v>
      </c>
      <c r="B513" s="40" t="s">
        <v>908</v>
      </c>
      <c r="C513" s="41" t="s">
        <v>16</v>
      </c>
      <c r="D513" s="41" t="s">
        <v>53</v>
      </c>
      <c r="E513" s="42" t="s">
        <v>54</v>
      </c>
      <c r="F513" s="42" t="s">
        <v>236</v>
      </c>
      <c r="G513" s="88" t="s">
        <v>907</v>
      </c>
      <c r="H513" s="23" t="s">
        <v>537</v>
      </c>
      <c r="I513" s="43" t="s">
        <v>22</v>
      </c>
      <c r="J513" s="25">
        <v>1</v>
      </c>
      <c r="K513" s="25">
        <v>1</v>
      </c>
      <c r="L513" s="25">
        <v>2</v>
      </c>
      <c r="M513" s="44" t="s">
        <v>473</v>
      </c>
      <c r="N513" s="47"/>
      <c r="O513" s="22"/>
    </row>
    <row r="514" s="18" customFormat="1" ht="40.05" customHeight="1" spans="1:15">
      <c r="A514" s="387" t="s">
        <v>470</v>
      </c>
      <c r="B514" s="40" t="s">
        <v>909</v>
      </c>
      <c r="C514" s="41" t="s">
        <v>16</v>
      </c>
      <c r="D514" s="41" t="s">
        <v>53</v>
      </c>
      <c r="E514" s="42" t="s">
        <v>54</v>
      </c>
      <c r="F514" s="42" t="s">
        <v>236</v>
      </c>
      <c r="G514" s="88" t="s">
        <v>907</v>
      </c>
      <c r="H514" s="23" t="s">
        <v>537</v>
      </c>
      <c r="I514" s="43" t="s">
        <v>22</v>
      </c>
      <c r="J514" s="25">
        <v>1</v>
      </c>
      <c r="K514" s="25">
        <v>1</v>
      </c>
      <c r="L514" s="25">
        <v>2</v>
      </c>
      <c r="M514" s="44" t="s">
        <v>473</v>
      </c>
      <c r="N514" s="47"/>
      <c r="O514" s="22"/>
    </row>
    <row r="515" s="18" customFormat="1" ht="40.05" customHeight="1" spans="1:15">
      <c r="A515" s="387" t="s">
        <v>470</v>
      </c>
      <c r="B515" s="40" t="s">
        <v>910</v>
      </c>
      <c r="C515" s="41" t="s">
        <v>16</v>
      </c>
      <c r="D515" s="41" t="s">
        <v>53</v>
      </c>
      <c r="E515" s="42" t="s">
        <v>54</v>
      </c>
      <c r="F515" s="42" t="s">
        <v>236</v>
      </c>
      <c r="G515" s="88" t="s">
        <v>907</v>
      </c>
      <c r="H515" s="23" t="s">
        <v>537</v>
      </c>
      <c r="I515" s="43" t="s">
        <v>22</v>
      </c>
      <c r="J515" s="25">
        <v>1</v>
      </c>
      <c r="K515" s="25">
        <v>1</v>
      </c>
      <c r="L515" s="25">
        <v>2</v>
      </c>
      <c r="M515" s="44" t="s">
        <v>473</v>
      </c>
      <c r="N515" s="47"/>
      <c r="O515" s="22"/>
    </row>
    <row r="516" s="18" customFormat="1" ht="40.05" customHeight="1" spans="1:15">
      <c r="A516" s="387" t="s">
        <v>470</v>
      </c>
      <c r="B516" s="40" t="s">
        <v>911</v>
      </c>
      <c r="C516" s="41" t="s">
        <v>16</v>
      </c>
      <c r="D516" s="41" t="s">
        <v>53</v>
      </c>
      <c r="E516" s="42" t="s">
        <v>54</v>
      </c>
      <c r="F516" s="42" t="s">
        <v>236</v>
      </c>
      <c r="G516" s="88" t="s">
        <v>912</v>
      </c>
      <c r="H516" s="23" t="s">
        <v>537</v>
      </c>
      <c r="I516" s="43" t="s">
        <v>22</v>
      </c>
      <c r="J516" s="25">
        <v>4</v>
      </c>
      <c r="K516" s="25">
        <v>1</v>
      </c>
      <c r="L516" s="25">
        <v>4</v>
      </c>
      <c r="M516" s="44" t="s">
        <v>473</v>
      </c>
      <c r="N516" s="47"/>
      <c r="O516" s="22"/>
    </row>
    <row r="517" s="18" customFormat="1" ht="40.05" customHeight="1" spans="1:15">
      <c r="A517" s="387" t="s">
        <v>470</v>
      </c>
      <c r="B517" s="40" t="s">
        <v>913</v>
      </c>
      <c r="C517" s="41" t="s">
        <v>16</v>
      </c>
      <c r="D517" s="41" t="s">
        <v>53</v>
      </c>
      <c r="E517" s="42" t="s">
        <v>54</v>
      </c>
      <c r="F517" s="42" t="s">
        <v>236</v>
      </c>
      <c r="G517" s="88" t="s">
        <v>912</v>
      </c>
      <c r="H517" s="23" t="s">
        <v>537</v>
      </c>
      <c r="I517" s="43" t="s">
        <v>22</v>
      </c>
      <c r="J517" s="25">
        <v>4</v>
      </c>
      <c r="K517" s="25">
        <v>1</v>
      </c>
      <c r="L517" s="25">
        <v>4</v>
      </c>
      <c r="M517" s="44" t="s">
        <v>473</v>
      </c>
      <c r="N517" s="47"/>
      <c r="O517" s="22"/>
    </row>
    <row r="518" s="18" customFormat="1" ht="40.05" customHeight="1" spans="1:15">
      <c r="A518" s="387" t="s">
        <v>470</v>
      </c>
      <c r="B518" s="40" t="s">
        <v>914</v>
      </c>
      <c r="C518" s="41" t="s">
        <v>16</v>
      </c>
      <c r="D518" s="41" t="s">
        <v>53</v>
      </c>
      <c r="E518" s="42" t="s">
        <v>54</v>
      </c>
      <c r="F518" s="42" t="s">
        <v>236</v>
      </c>
      <c r="G518" s="88" t="s">
        <v>915</v>
      </c>
      <c r="H518" s="23" t="s">
        <v>537</v>
      </c>
      <c r="I518" s="43" t="s">
        <v>22</v>
      </c>
      <c r="J518" s="25">
        <v>1</v>
      </c>
      <c r="K518" s="25">
        <v>1</v>
      </c>
      <c r="L518" s="25">
        <v>1</v>
      </c>
      <c r="M518" s="44" t="s">
        <v>473</v>
      </c>
      <c r="N518" s="47"/>
      <c r="O518" s="22"/>
    </row>
    <row r="519" s="18" customFormat="1" ht="40.05" customHeight="1" spans="1:15">
      <c r="A519" s="387" t="s">
        <v>470</v>
      </c>
      <c r="B519" s="40" t="s">
        <v>916</v>
      </c>
      <c r="C519" s="41" t="s">
        <v>16</v>
      </c>
      <c r="D519" s="41" t="s">
        <v>53</v>
      </c>
      <c r="E519" s="42" t="s">
        <v>54</v>
      </c>
      <c r="F519" s="42" t="s">
        <v>236</v>
      </c>
      <c r="G519" s="88" t="s">
        <v>912</v>
      </c>
      <c r="H519" s="23" t="s">
        <v>537</v>
      </c>
      <c r="I519" s="43" t="s">
        <v>22</v>
      </c>
      <c r="J519" s="25">
        <v>3</v>
      </c>
      <c r="K519" s="25">
        <v>1</v>
      </c>
      <c r="L519" s="25">
        <v>3</v>
      </c>
      <c r="M519" s="44" t="s">
        <v>473</v>
      </c>
      <c r="N519" s="47"/>
      <c r="O519" s="22"/>
    </row>
    <row r="520" s="18" customFormat="1" ht="40.05" customHeight="1" spans="1:15">
      <c r="A520" s="387" t="s">
        <v>470</v>
      </c>
      <c r="B520" s="40" t="s">
        <v>917</v>
      </c>
      <c r="C520" s="41" t="s">
        <v>16</v>
      </c>
      <c r="D520" s="41" t="s">
        <v>53</v>
      </c>
      <c r="E520" s="42" t="s">
        <v>54</v>
      </c>
      <c r="F520" s="42" t="s">
        <v>236</v>
      </c>
      <c r="G520" s="88" t="s">
        <v>912</v>
      </c>
      <c r="H520" s="23" t="s">
        <v>537</v>
      </c>
      <c r="I520" s="43" t="s">
        <v>22</v>
      </c>
      <c r="J520" s="25">
        <v>2</v>
      </c>
      <c r="K520" s="25">
        <v>1</v>
      </c>
      <c r="L520" s="25">
        <v>2</v>
      </c>
      <c r="M520" s="44" t="s">
        <v>473</v>
      </c>
      <c r="N520" s="47"/>
      <c r="O520" s="22"/>
    </row>
    <row r="521" s="18" customFormat="1" ht="40.05" customHeight="1" spans="1:15">
      <c r="A521" s="387" t="s">
        <v>470</v>
      </c>
      <c r="B521" s="40" t="s">
        <v>918</v>
      </c>
      <c r="C521" s="41" t="s">
        <v>16</v>
      </c>
      <c r="D521" s="41" t="s">
        <v>53</v>
      </c>
      <c r="E521" s="42" t="s">
        <v>54</v>
      </c>
      <c r="F521" s="42" t="s">
        <v>236</v>
      </c>
      <c r="G521" s="88" t="s">
        <v>912</v>
      </c>
      <c r="H521" s="23" t="s">
        <v>537</v>
      </c>
      <c r="I521" s="43" t="s">
        <v>22</v>
      </c>
      <c r="J521" s="25">
        <v>4</v>
      </c>
      <c r="K521" s="25">
        <v>1</v>
      </c>
      <c r="L521" s="25">
        <v>4</v>
      </c>
      <c r="M521" s="44" t="s">
        <v>473</v>
      </c>
      <c r="N521" s="47"/>
      <c r="O521" s="22"/>
    </row>
    <row r="522" s="18" customFormat="1" ht="40.05" customHeight="1" spans="1:15">
      <c r="A522" s="387" t="s">
        <v>470</v>
      </c>
      <c r="B522" s="40" t="s">
        <v>919</v>
      </c>
      <c r="C522" s="41" t="s">
        <v>16</v>
      </c>
      <c r="D522" s="41" t="s">
        <v>53</v>
      </c>
      <c r="E522" s="42" t="s">
        <v>54</v>
      </c>
      <c r="F522" s="42" t="s">
        <v>236</v>
      </c>
      <c r="G522" s="88" t="s">
        <v>915</v>
      </c>
      <c r="H522" s="23" t="s">
        <v>537</v>
      </c>
      <c r="I522" s="43" t="s">
        <v>22</v>
      </c>
      <c r="J522" s="25">
        <v>1</v>
      </c>
      <c r="K522" s="25">
        <v>1</v>
      </c>
      <c r="L522" s="25">
        <v>1</v>
      </c>
      <c r="M522" s="44" t="s">
        <v>473</v>
      </c>
      <c r="N522" s="47"/>
      <c r="O522" s="22"/>
    </row>
    <row r="523" s="18" customFormat="1" ht="40.05" customHeight="1" spans="1:15">
      <c r="A523" s="387" t="s">
        <v>470</v>
      </c>
      <c r="B523" s="40" t="s">
        <v>920</v>
      </c>
      <c r="C523" s="41" t="s">
        <v>16</v>
      </c>
      <c r="D523" s="41" t="s">
        <v>53</v>
      </c>
      <c r="E523" s="42" t="s">
        <v>54</v>
      </c>
      <c r="F523" s="42" t="s">
        <v>236</v>
      </c>
      <c r="G523" s="88" t="s">
        <v>912</v>
      </c>
      <c r="H523" s="23" t="s">
        <v>537</v>
      </c>
      <c r="I523" s="43" t="s">
        <v>22</v>
      </c>
      <c r="J523" s="25">
        <v>5</v>
      </c>
      <c r="K523" s="25">
        <v>1</v>
      </c>
      <c r="L523" s="25">
        <v>5</v>
      </c>
      <c r="M523" s="44" t="s">
        <v>473</v>
      </c>
      <c r="N523" s="47"/>
      <c r="O523" s="22"/>
    </row>
    <row r="524" s="18" customFormat="1" ht="40.05" customHeight="1" spans="1:15">
      <c r="A524" s="387" t="s">
        <v>470</v>
      </c>
      <c r="B524" s="40" t="s">
        <v>921</v>
      </c>
      <c r="C524" s="41" t="s">
        <v>16</v>
      </c>
      <c r="D524" s="41" t="s">
        <v>53</v>
      </c>
      <c r="E524" s="42" t="s">
        <v>54</v>
      </c>
      <c r="F524" s="42" t="s">
        <v>236</v>
      </c>
      <c r="G524" s="88" t="s">
        <v>912</v>
      </c>
      <c r="H524" s="23" t="s">
        <v>537</v>
      </c>
      <c r="I524" s="43" t="s">
        <v>22</v>
      </c>
      <c r="J524" s="25">
        <v>4</v>
      </c>
      <c r="K524" s="25">
        <v>1</v>
      </c>
      <c r="L524" s="25">
        <v>4</v>
      </c>
      <c r="M524" s="44" t="s">
        <v>473</v>
      </c>
      <c r="N524" s="47"/>
      <c r="O524" s="22"/>
    </row>
    <row r="525" s="18" customFormat="1" ht="40.05" customHeight="1" spans="1:15">
      <c r="A525" s="387" t="s">
        <v>470</v>
      </c>
      <c r="B525" s="40" t="s">
        <v>922</v>
      </c>
      <c r="C525" s="41" t="s">
        <v>16</v>
      </c>
      <c r="D525" s="41" t="s">
        <v>53</v>
      </c>
      <c r="E525" s="42" t="s">
        <v>54</v>
      </c>
      <c r="F525" s="42" t="s">
        <v>236</v>
      </c>
      <c r="G525" s="88" t="s">
        <v>923</v>
      </c>
      <c r="H525" s="23" t="s">
        <v>537</v>
      </c>
      <c r="I525" s="43" t="s">
        <v>22</v>
      </c>
      <c r="J525" s="25">
        <v>1</v>
      </c>
      <c r="K525" s="25">
        <v>1</v>
      </c>
      <c r="L525" s="25">
        <v>2</v>
      </c>
      <c r="M525" s="44" t="s">
        <v>473</v>
      </c>
      <c r="N525" s="47"/>
      <c r="O525" s="22"/>
    </row>
    <row r="526" s="18" customFormat="1" ht="40.05" customHeight="1" spans="1:15">
      <c r="A526" s="387" t="s">
        <v>470</v>
      </c>
      <c r="B526" s="40" t="s">
        <v>924</v>
      </c>
      <c r="C526" s="41" t="s">
        <v>16</v>
      </c>
      <c r="D526" s="41" t="s">
        <v>53</v>
      </c>
      <c r="E526" s="42" t="s">
        <v>54</v>
      </c>
      <c r="F526" s="42" t="s">
        <v>236</v>
      </c>
      <c r="G526" s="88" t="s">
        <v>912</v>
      </c>
      <c r="H526" s="23" t="s">
        <v>537</v>
      </c>
      <c r="I526" s="43" t="s">
        <v>22</v>
      </c>
      <c r="J526" s="25">
        <v>4</v>
      </c>
      <c r="K526" s="25">
        <v>1</v>
      </c>
      <c r="L526" s="25">
        <v>4</v>
      </c>
      <c r="M526" s="44" t="s">
        <v>473</v>
      </c>
      <c r="N526" s="47"/>
      <c r="O526" s="22"/>
    </row>
    <row r="527" s="18" customFormat="1" ht="40.05" customHeight="1" spans="1:15">
      <c r="A527" s="387" t="s">
        <v>470</v>
      </c>
      <c r="B527" s="40" t="s">
        <v>925</v>
      </c>
      <c r="C527" s="41" t="s">
        <v>16</v>
      </c>
      <c r="D527" s="41" t="s">
        <v>53</v>
      </c>
      <c r="E527" s="42" t="s">
        <v>54</v>
      </c>
      <c r="F527" s="42" t="s">
        <v>236</v>
      </c>
      <c r="G527" s="88" t="s">
        <v>912</v>
      </c>
      <c r="H527" s="23" t="s">
        <v>537</v>
      </c>
      <c r="I527" s="43" t="s">
        <v>22</v>
      </c>
      <c r="J527" s="25">
        <v>5</v>
      </c>
      <c r="K527" s="25">
        <v>1</v>
      </c>
      <c r="L527" s="25">
        <v>5</v>
      </c>
      <c r="M527" s="44" t="s">
        <v>473</v>
      </c>
      <c r="N527" s="47"/>
      <c r="O527" s="22"/>
    </row>
    <row r="528" s="18" customFormat="1" ht="40.05" customHeight="1" spans="1:15">
      <c r="A528" s="387" t="s">
        <v>470</v>
      </c>
      <c r="B528" s="40" t="s">
        <v>926</v>
      </c>
      <c r="C528" s="41" t="s">
        <v>16</v>
      </c>
      <c r="D528" s="41" t="s">
        <v>53</v>
      </c>
      <c r="E528" s="42" t="s">
        <v>54</v>
      </c>
      <c r="F528" s="42" t="s">
        <v>236</v>
      </c>
      <c r="G528" s="88" t="s">
        <v>912</v>
      </c>
      <c r="H528" s="23" t="s">
        <v>537</v>
      </c>
      <c r="I528" s="43" t="s">
        <v>22</v>
      </c>
      <c r="J528" s="25">
        <v>4</v>
      </c>
      <c r="K528" s="25">
        <v>1</v>
      </c>
      <c r="L528" s="25">
        <v>4</v>
      </c>
      <c r="M528" s="44" t="s">
        <v>473</v>
      </c>
      <c r="N528" s="47"/>
      <c r="O528" s="22"/>
    </row>
    <row r="529" s="18" customFormat="1" ht="40.05" customHeight="1" spans="1:15">
      <c r="A529" s="387" t="s">
        <v>470</v>
      </c>
      <c r="B529" s="40" t="s">
        <v>927</v>
      </c>
      <c r="C529" s="41" t="s">
        <v>16</v>
      </c>
      <c r="D529" s="41" t="s">
        <v>53</v>
      </c>
      <c r="E529" s="42" t="s">
        <v>54</v>
      </c>
      <c r="F529" s="42" t="s">
        <v>236</v>
      </c>
      <c r="G529" s="88" t="s">
        <v>912</v>
      </c>
      <c r="H529" s="23" t="s">
        <v>537</v>
      </c>
      <c r="I529" s="43" t="s">
        <v>22</v>
      </c>
      <c r="J529" s="25">
        <v>4</v>
      </c>
      <c r="K529" s="25">
        <v>1</v>
      </c>
      <c r="L529" s="25">
        <v>4</v>
      </c>
      <c r="M529" s="44" t="s">
        <v>473</v>
      </c>
      <c r="N529" s="47"/>
      <c r="O529" s="22"/>
    </row>
    <row r="530" s="18" customFormat="1" ht="40.05" customHeight="1" spans="1:15">
      <c r="A530" s="387" t="s">
        <v>470</v>
      </c>
      <c r="B530" s="40" t="s">
        <v>928</v>
      </c>
      <c r="C530" s="41" t="s">
        <v>16</v>
      </c>
      <c r="D530" s="41" t="s">
        <v>53</v>
      </c>
      <c r="E530" s="42" t="s">
        <v>54</v>
      </c>
      <c r="F530" s="42" t="s">
        <v>236</v>
      </c>
      <c r="G530" s="88" t="s">
        <v>915</v>
      </c>
      <c r="H530" s="23" t="s">
        <v>537</v>
      </c>
      <c r="I530" s="43" t="s">
        <v>22</v>
      </c>
      <c r="J530" s="25">
        <v>1</v>
      </c>
      <c r="K530" s="25">
        <v>1</v>
      </c>
      <c r="L530" s="25">
        <v>1</v>
      </c>
      <c r="M530" s="44" t="s">
        <v>473</v>
      </c>
      <c r="N530" s="47"/>
      <c r="O530" s="22"/>
    </row>
    <row r="531" s="18" customFormat="1" ht="40.05" customHeight="1" spans="1:15">
      <c r="A531" s="387" t="s">
        <v>470</v>
      </c>
      <c r="B531" s="40" t="s">
        <v>929</v>
      </c>
      <c r="C531" s="41" t="s">
        <v>16</v>
      </c>
      <c r="D531" s="41" t="s">
        <v>53</v>
      </c>
      <c r="E531" s="42" t="s">
        <v>54</v>
      </c>
      <c r="F531" s="42" t="s">
        <v>236</v>
      </c>
      <c r="G531" s="88" t="s">
        <v>912</v>
      </c>
      <c r="H531" s="23" t="s">
        <v>537</v>
      </c>
      <c r="I531" s="43" t="s">
        <v>22</v>
      </c>
      <c r="J531" s="25">
        <v>5</v>
      </c>
      <c r="K531" s="25">
        <v>1</v>
      </c>
      <c r="L531" s="25">
        <v>5</v>
      </c>
      <c r="M531" s="44" t="s">
        <v>473</v>
      </c>
      <c r="N531" s="47"/>
      <c r="O531" s="22"/>
    </row>
    <row r="532" s="18" customFormat="1" ht="40.05" customHeight="1" spans="1:15">
      <c r="A532" s="387" t="s">
        <v>470</v>
      </c>
      <c r="B532" s="40" t="s">
        <v>930</v>
      </c>
      <c r="C532" s="41" t="s">
        <v>16</v>
      </c>
      <c r="D532" s="41" t="s">
        <v>53</v>
      </c>
      <c r="E532" s="42" t="s">
        <v>54</v>
      </c>
      <c r="F532" s="42" t="s">
        <v>236</v>
      </c>
      <c r="G532" s="88" t="s">
        <v>912</v>
      </c>
      <c r="H532" s="23" t="s">
        <v>537</v>
      </c>
      <c r="I532" s="43" t="s">
        <v>22</v>
      </c>
      <c r="J532" s="25">
        <v>4</v>
      </c>
      <c r="K532" s="25">
        <v>1</v>
      </c>
      <c r="L532" s="25">
        <v>4</v>
      </c>
      <c r="M532" s="44" t="s">
        <v>473</v>
      </c>
      <c r="N532" s="47"/>
      <c r="O532" s="22"/>
    </row>
    <row r="533" s="18" customFormat="1" ht="40.05" customHeight="1" spans="1:15">
      <c r="A533" s="387" t="s">
        <v>470</v>
      </c>
      <c r="B533" s="40" t="s">
        <v>931</v>
      </c>
      <c r="C533" s="41" t="s">
        <v>16</v>
      </c>
      <c r="D533" s="41" t="s">
        <v>53</v>
      </c>
      <c r="E533" s="42" t="s">
        <v>54</v>
      </c>
      <c r="F533" s="42" t="s">
        <v>236</v>
      </c>
      <c r="G533" s="88" t="s">
        <v>912</v>
      </c>
      <c r="H533" s="23" t="s">
        <v>537</v>
      </c>
      <c r="I533" s="43" t="s">
        <v>22</v>
      </c>
      <c r="J533" s="25">
        <v>2</v>
      </c>
      <c r="K533" s="25">
        <v>1</v>
      </c>
      <c r="L533" s="25">
        <v>2</v>
      </c>
      <c r="M533" s="44" t="s">
        <v>473</v>
      </c>
      <c r="N533" s="47"/>
      <c r="O533" s="22"/>
    </row>
    <row r="534" s="18" customFormat="1" ht="40.05" customHeight="1" spans="1:15">
      <c r="A534" s="387" t="s">
        <v>470</v>
      </c>
      <c r="B534" s="40" t="s">
        <v>932</v>
      </c>
      <c r="C534" s="41" t="s">
        <v>16</v>
      </c>
      <c r="D534" s="41" t="s">
        <v>53</v>
      </c>
      <c r="E534" s="42" t="s">
        <v>54</v>
      </c>
      <c r="F534" s="42" t="s">
        <v>236</v>
      </c>
      <c r="G534" s="88" t="s">
        <v>912</v>
      </c>
      <c r="H534" s="23" t="s">
        <v>537</v>
      </c>
      <c r="I534" s="43" t="s">
        <v>22</v>
      </c>
      <c r="J534" s="25">
        <v>6</v>
      </c>
      <c r="K534" s="25">
        <v>1</v>
      </c>
      <c r="L534" s="25">
        <v>6</v>
      </c>
      <c r="M534" s="44" t="s">
        <v>473</v>
      </c>
      <c r="N534" s="47"/>
      <c r="O534" s="22"/>
    </row>
    <row r="535" s="18" customFormat="1" ht="40.05" customHeight="1" spans="1:15">
      <c r="A535" s="387" t="s">
        <v>470</v>
      </c>
      <c r="B535" s="40" t="s">
        <v>933</v>
      </c>
      <c r="C535" s="41" t="s">
        <v>16</v>
      </c>
      <c r="D535" s="41" t="s">
        <v>53</v>
      </c>
      <c r="E535" s="42" t="s">
        <v>54</v>
      </c>
      <c r="F535" s="42" t="s">
        <v>236</v>
      </c>
      <c r="G535" s="88" t="s">
        <v>912</v>
      </c>
      <c r="H535" s="23" t="s">
        <v>537</v>
      </c>
      <c r="I535" s="43" t="s">
        <v>22</v>
      </c>
      <c r="J535" s="25">
        <v>4</v>
      </c>
      <c r="K535" s="25">
        <v>1</v>
      </c>
      <c r="L535" s="25">
        <v>4</v>
      </c>
      <c r="M535" s="44" t="s">
        <v>473</v>
      </c>
      <c r="N535" s="47"/>
      <c r="O535" s="22"/>
    </row>
    <row r="536" s="18" customFormat="1" ht="40.05" customHeight="1" spans="1:15">
      <c r="A536" s="387" t="s">
        <v>470</v>
      </c>
      <c r="B536" s="40" t="s">
        <v>934</v>
      </c>
      <c r="C536" s="41" t="s">
        <v>16</v>
      </c>
      <c r="D536" s="41" t="s">
        <v>53</v>
      </c>
      <c r="E536" s="42" t="s">
        <v>54</v>
      </c>
      <c r="F536" s="42" t="s">
        <v>236</v>
      </c>
      <c r="G536" s="88" t="s">
        <v>912</v>
      </c>
      <c r="H536" s="23" t="s">
        <v>537</v>
      </c>
      <c r="I536" s="43" t="s">
        <v>22</v>
      </c>
      <c r="J536" s="25">
        <v>4</v>
      </c>
      <c r="K536" s="25">
        <v>1</v>
      </c>
      <c r="L536" s="25">
        <v>4</v>
      </c>
      <c r="M536" s="44" t="s">
        <v>473</v>
      </c>
      <c r="N536" s="47"/>
      <c r="O536" s="22"/>
    </row>
    <row r="537" s="18" customFormat="1" ht="40.05" customHeight="1" spans="1:15">
      <c r="A537" s="387" t="s">
        <v>470</v>
      </c>
      <c r="B537" s="40" t="s">
        <v>935</v>
      </c>
      <c r="C537" s="41" t="s">
        <v>16</v>
      </c>
      <c r="D537" s="41" t="s">
        <v>53</v>
      </c>
      <c r="E537" s="42" t="s">
        <v>54</v>
      </c>
      <c r="F537" s="42" t="s">
        <v>236</v>
      </c>
      <c r="G537" s="88" t="s">
        <v>936</v>
      </c>
      <c r="H537" s="23" t="s">
        <v>537</v>
      </c>
      <c r="I537" s="43" t="s">
        <v>22</v>
      </c>
      <c r="J537" s="25">
        <v>10</v>
      </c>
      <c r="K537" s="25">
        <v>1</v>
      </c>
      <c r="L537" s="25">
        <v>45</v>
      </c>
      <c r="M537" s="44" t="s">
        <v>473</v>
      </c>
      <c r="N537" s="47"/>
      <c r="O537" s="22"/>
    </row>
    <row r="538" s="18" customFormat="1" ht="40.05" customHeight="1" spans="1:15">
      <c r="A538" s="387" t="s">
        <v>470</v>
      </c>
      <c r="B538" s="40" t="s">
        <v>937</v>
      </c>
      <c r="C538" s="41" t="s">
        <v>16</v>
      </c>
      <c r="D538" s="41" t="s">
        <v>53</v>
      </c>
      <c r="E538" s="42" t="s">
        <v>54</v>
      </c>
      <c r="F538" s="42" t="s">
        <v>236</v>
      </c>
      <c r="G538" s="88" t="s">
        <v>912</v>
      </c>
      <c r="H538" s="23" t="s">
        <v>537</v>
      </c>
      <c r="I538" s="43" t="s">
        <v>22</v>
      </c>
      <c r="J538" s="25">
        <v>7</v>
      </c>
      <c r="K538" s="25">
        <v>1</v>
      </c>
      <c r="L538" s="25">
        <v>7</v>
      </c>
      <c r="M538" s="44" t="s">
        <v>473</v>
      </c>
      <c r="N538" s="47"/>
      <c r="O538" s="22"/>
    </row>
    <row r="539" s="18" customFormat="1" ht="40.05" customHeight="1" spans="1:15">
      <c r="A539" s="387" t="s">
        <v>470</v>
      </c>
      <c r="B539" s="40" t="s">
        <v>938</v>
      </c>
      <c r="C539" s="41" t="s">
        <v>16</v>
      </c>
      <c r="D539" s="41" t="s">
        <v>53</v>
      </c>
      <c r="E539" s="42" t="s">
        <v>54</v>
      </c>
      <c r="F539" s="42" t="s">
        <v>236</v>
      </c>
      <c r="G539" s="88" t="s">
        <v>939</v>
      </c>
      <c r="H539" s="23" t="s">
        <v>537</v>
      </c>
      <c r="I539" s="43" t="s">
        <v>22</v>
      </c>
      <c r="J539" s="25">
        <v>12</v>
      </c>
      <c r="K539" s="25">
        <v>1</v>
      </c>
      <c r="L539" s="25">
        <v>54</v>
      </c>
      <c r="M539" s="44" t="s">
        <v>473</v>
      </c>
      <c r="N539" s="47"/>
      <c r="O539" s="22"/>
    </row>
    <row r="540" s="18" customFormat="1" ht="40.05" customHeight="1" spans="1:15">
      <c r="A540" s="387" t="s">
        <v>470</v>
      </c>
      <c r="B540" s="40" t="s">
        <v>940</v>
      </c>
      <c r="C540" s="41" t="s">
        <v>16</v>
      </c>
      <c r="D540" s="41" t="s">
        <v>53</v>
      </c>
      <c r="E540" s="42" t="s">
        <v>54</v>
      </c>
      <c r="F540" s="42" t="s">
        <v>236</v>
      </c>
      <c r="G540" s="88" t="s">
        <v>912</v>
      </c>
      <c r="H540" s="23" t="s">
        <v>537</v>
      </c>
      <c r="I540" s="43" t="s">
        <v>22</v>
      </c>
      <c r="J540" s="25">
        <v>2</v>
      </c>
      <c r="K540" s="25">
        <v>1</v>
      </c>
      <c r="L540" s="25">
        <v>2</v>
      </c>
      <c r="M540" s="44" t="s">
        <v>473</v>
      </c>
      <c r="N540" s="47"/>
      <c r="O540" s="22"/>
    </row>
    <row r="541" s="18" customFormat="1" ht="40.05" customHeight="1" spans="1:15">
      <c r="A541" s="387" t="s">
        <v>470</v>
      </c>
      <c r="B541" s="40" t="s">
        <v>941</v>
      </c>
      <c r="C541" s="41" t="s">
        <v>16</v>
      </c>
      <c r="D541" s="41" t="s">
        <v>53</v>
      </c>
      <c r="E541" s="42" t="s">
        <v>54</v>
      </c>
      <c r="F541" s="42" t="s">
        <v>236</v>
      </c>
      <c r="G541" s="88" t="s">
        <v>936</v>
      </c>
      <c r="H541" s="23" t="s">
        <v>537</v>
      </c>
      <c r="I541" s="43" t="s">
        <v>22</v>
      </c>
      <c r="J541" s="25">
        <v>1</v>
      </c>
      <c r="K541" s="25">
        <v>1</v>
      </c>
      <c r="L541" s="25">
        <v>5</v>
      </c>
      <c r="M541" s="44" t="s">
        <v>473</v>
      </c>
      <c r="N541" s="47"/>
      <c r="O541" s="22"/>
    </row>
    <row r="542" s="18" customFormat="1" ht="40.05" customHeight="1" spans="1:15">
      <c r="A542" s="387" t="s">
        <v>470</v>
      </c>
      <c r="B542" s="40" t="s">
        <v>942</v>
      </c>
      <c r="C542" s="41" t="s">
        <v>16</v>
      </c>
      <c r="D542" s="41" t="s">
        <v>53</v>
      </c>
      <c r="E542" s="42" t="s">
        <v>54</v>
      </c>
      <c r="F542" s="42" t="s">
        <v>236</v>
      </c>
      <c r="G542" s="88" t="s">
        <v>912</v>
      </c>
      <c r="H542" s="23" t="s">
        <v>537</v>
      </c>
      <c r="I542" s="43" t="s">
        <v>22</v>
      </c>
      <c r="J542" s="25">
        <v>2</v>
      </c>
      <c r="K542" s="25">
        <v>1</v>
      </c>
      <c r="L542" s="25">
        <v>2</v>
      </c>
      <c r="M542" s="44" t="s">
        <v>473</v>
      </c>
      <c r="N542" s="47"/>
      <c r="O542" s="22"/>
    </row>
    <row r="543" s="18" customFormat="1" ht="40.05" customHeight="1" spans="1:15">
      <c r="A543" s="387" t="s">
        <v>470</v>
      </c>
      <c r="B543" s="40" t="s">
        <v>943</v>
      </c>
      <c r="C543" s="41" t="s">
        <v>16</v>
      </c>
      <c r="D543" s="41" t="s">
        <v>53</v>
      </c>
      <c r="E543" s="42" t="s">
        <v>54</v>
      </c>
      <c r="F543" s="42" t="s">
        <v>236</v>
      </c>
      <c r="G543" s="88" t="s">
        <v>912</v>
      </c>
      <c r="H543" s="23" t="s">
        <v>537</v>
      </c>
      <c r="I543" s="43" t="s">
        <v>22</v>
      </c>
      <c r="J543" s="25">
        <v>4</v>
      </c>
      <c r="K543" s="25">
        <v>1</v>
      </c>
      <c r="L543" s="25">
        <v>4</v>
      </c>
      <c r="M543" s="44" t="s">
        <v>473</v>
      </c>
      <c r="N543" s="47"/>
      <c r="O543" s="22"/>
    </row>
    <row r="544" s="18" customFormat="1" ht="40.05" customHeight="1" spans="1:15">
      <c r="A544" s="387" t="s">
        <v>470</v>
      </c>
      <c r="B544" s="40" t="s">
        <v>944</v>
      </c>
      <c r="C544" s="41" t="s">
        <v>16</v>
      </c>
      <c r="D544" s="41" t="s">
        <v>53</v>
      </c>
      <c r="E544" s="42" t="s">
        <v>54</v>
      </c>
      <c r="F544" s="42" t="s">
        <v>236</v>
      </c>
      <c r="G544" s="88" t="s">
        <v>945</v>
      </c>
      <c r="H544" s="23" t="s">
        <v>537</v>
      </c>
      <c r="I544" s="43" t="s">
        <v>22</v>
      </c>
      <c r="J544" s="25">
        <v>1</v>
      </c>
      <c r="K544" s="25">
        <v>0</v>
      </c>
      <c r="L544" s="25">
        <v>2</v>
      </c>
      <c r="M544" s="44" t="s">
        <v>473</v>
      </c>
      <c r="N544" s="47"/>
      <c r="O544" s="22"/>
    </row>
    <row r="545" s="18" customFormat="1" ht="40.05" customHeight="1" spans="1:15">
      <c r="A545" s="387" t="s">
        <v>470</v>
      </c>
      <c r="B545" s="40" t="s">
        <v>946</v>
      </c>
      <c r="C545" s="41" t="s">
        <v>16</v>
      </c>
      <c r="D545" s="41" t="s">
        <v>53</v>
      </c>
      <c r="E545" s="42" t="s">
        <v>54</v>
      </c>
      <c r="F545" s="42" t="s">
        <v>236</v>
      </c>
      <c r="G545" s="88" t="s">
        <v>947</v>
      </c>
      <c r="H545" s="23" t="s">
        <v>537</v>
      </c>
      <c r="I545" s="43" t="s">
        <v>22</v>
      </c>
      <c r="J545" s="25">
        <v>1</v>
      </c>
      <c r="K545" s="25">
        <v>0</v>
      </c>
      <c r="L545" s="25">
        <v>1</v>
      </c>
      <c r="M545" s="47">
        <v>3.1</v>
      </c>
      <c r="N545" s="47"/>
      <c r="O545" s="22"/>
    </row>
    <row r="546" s="18" customFormat="1" ht="40.05" customHeight="1" spans="1:15">
      <c r="A546" s="387" t="s">
        <v>470</v>
      </c>
      <c r="B546" s="40" t="s">
        <v>948</v>
      </c>
      <c r="C546" s="41" t="s">
        <v>16</v>
      </c>
      <c r="D546" s="41" t="s">
        <v>53</v>
      </c>
      <c r="E546" s="42" t="s">
        <v>54</v>
      </c>
      <c r="F546" s="42" t="s">
        <v>236</v>
      </c>
      <c r="G546" s="88" t="s">
        <v>949</v>
      </c>
      <c r="H546" s="23" t="s">
        <v>100</v>
      </c>
      <c r="I546" s="43" t="s">
        <v>22</v>
      </c>
      <c r="J546" s="25">
        <v>1</v>
      </c>
      <c r="K546" s="25">
        <v>1</v>
      </c>
      <c r="L546" s="25">
        <v>1</v>
      </c>
      <c r="M546" s="44" t="s">
        <v>473</v>
      </c>
      <c r="N546" s="47"/>
      <c r="O546" s="22"/>
    </row>
    <row r="547" s="18" customFormat="1" ht="40.05" customHeight="1" spans="1:15">
      <c r="A547" s="387" t="s">
        <v>470</v>
      </c>
      <c r="B547" s="40" t="s">
        <v>950</v>
      </c>
      <c r="C547" s="41" t="s">
        <v>16</v>
      </c>
      <c r="D547" s="41" t="s">
        <v>53</v>
      </c>
      <c r="E547" s="42" t="s">
        <v>54</v>
      </c>
      <c r="F547" s="42" t="s">
        <v>236</v>
      </c>
      <c r="G547" s="88" t="s">
        <v>951</v>
      </c>
      <c r="H547" s="23" t="s">
        <v>537</v>
      </c>
      <c r="I547" s="43" t="s">
        <v>22</v>
      </c>
      <c r="J547" s="25">
        <v>1</v>
      </c>
      <c r="K547" s="25">
        <v>0</v>
      </c>
      <c r="L547" s="25">
        <v>1</v>
      </c>
      <c r="M547" s="44" t="s">
        <v>473</v>
      </c>
      <c r="N547" s="47"/>
      <c r="O547" s="22"/>
    </row>
    <row r="548" s="18" customFormat="1" ht="40.05" customHeight="1" spans="1:15">
      <c r="A548" s="387" t="s">
        <v>470</v>
      </c>
      <c r="B548" s="40" t="s">
        <v>952</v>
      </c>
      <c r="C548" s="41" t="s">
        <v>16</v>
      </c>
      <c r="D548" s="41" t="s">
        <v>53</v>
      </c>
      <c r="E548" s="42" t="s">
        <v>54</v>
      </c>
      <c r="F548" s="42" t="s">
        <v>236</v>
      </c>
      <c r="G548" s="88" t="s">
        <v>951</v>
      </c>
      <c r="H548" s="23" t="s">
        <v>537</v>
      </c>
      <c r="I548" s="43" t="s">
        <v>22</v>
      </c>
      <c r="J548" s="25">
        <v>2</v>
      </c>
      <c r="K548" s="25">
        <v>0</v>
      </c>
      <c r="L548" s="25">
        <v>2</v>
      </c>
      <c r="M548" s="44" t="s">
        <v>473</v>
      </c>
      <c r="N548" s="47"/>
      <c r="O548" s="22"/>
    </row>
    <row r="549" s="18" customFormat="1" ht="40.05" customHeight="1" spans="1:15">
      <c r="A549" s="387" t="s">
        <v>470</v>
      </c>
      <c r="B549" s="40" t="s">
        <v>953</v>
      </c>
      <c r="C549" s="41" t="s">
        <v>16</v>
      </c>
      <c r="D549" s="41" t="s">
        <v>53</v>
      </c>
      <c r="E549" s="42" t="s">
        <v>54</v>
      </c>
      <c r="F549" s="42" t="s">
        <v>236</v>
      </c>
      <c r="G549" s="88" t="s">
        <v>951</v>
      </c>
      <c r="H549" s="23" t="s">
        <v>537</v>
      </c>
      <c r="I549" s="43" t="s">
        <v>22</v>
      </c>
      <c r="J549" s="25">
        <v>7</v>
      </c>
      <c r="K549" s="25">
        <v>0</v>
      </c>
      <c r="L549" s="25">
        <v>7</v>
      </c>
      <c r="M549" s="44" t="s">
        <v>473</v>
      </c>
      <c r="N549" s="47"/>
      <c r="O549" s="22"/>
    </row>
    <row r="550" s="18" customFormat="1" ht="40.05" customHeight="1" spans="1:15">
      <c r="A550" s="387" t="s">
        <v>470</v>
      </c>
      <c r="B550" s="40" t="s">
        <v>954</v>
      </c>
      <c r="C550" s="41" t="s">
        <v>16</v>
      </c>
      <c r="D550" s="41" t="s">
        <v>53</v>
      </c>
      <c r="E550" s="42" t="s">
        <v>54</v>
      </c>
      <c r="F550" s="42" t="s">
        <v>236</v>
      </c>
      <c r="G550" s="88" t="s">
        <v>923</v>
      </c>
      <c r="H550" s="23" t="s">
        <v>537</v>
      </c>
      <c r="I550" s="43" t="s">
        <v>22</v>
      </c>
      <c r="J550" s="25">
        <v>1</v>
      </c>
      <c r="K550" s="25">
        <v>1</v>
      </c>
      <c r="L550" s="25">
        <v>2</v>
      </c>
      <c r="M550" s="44" t="s">
        <v>473</v>
      </c>
      <c r="N550" s="47"/>
      <c r="O550" s="22"/>
    </row>
    <row r="551" s="18" customFormat="1" ht="40.05" customHeight="1" spans="1:15">
      <c r="A551" s="387" t="s">
        <v>470</v>
      </c>
      <c r="B551" s="40" t="s">
        <v>955</v>
      </c>
      <c r="C551" s="41" t="s">
        <v>16</v>
      </c>
      <c r="D551" s="41" t="s">
        <v>53</v>
      </c>
      <c r="E551" s="42" t="s">
        <v>54</v>
      </c>
      <c r="F551" s="42" t="s">
        <v>236</v>
      </c>
      <c r="G551" s="88" t="s">
        <v>956</v>
      </c>
      <c r="H551" s="23" t="s">
        <v>537</v>
      </c>
      <c r="I551" s="43" t="s">
        <v>22</v>
      </c>
      <c r="J551" s="25">
        <v>8</v>
      </c>
      <c r="K551" s="25">
        <v>1</v>
      </c>
      <c r="L551" s="25">
        <v>8</v>
      </c>
      <c r="M551" s="47">
        <v>3.1</v>
      </c>
      <c r="N551" s="47"/>
      <c r="O551" s="22"/>
    </row>
    <row r="552" s="18" customFormat="1" ht="40.05" customHeight="1" spans="1:15">
      <c r="A552" s="387" t="s">
        <v>470</v>
      </c>
      <c r="B552" s="40" t="s">
        <v>957</v>
      </c>
      <c r="C552" s="41" t="s">
        <v>16</v>
      </c>
      <c r="D552" s="41" t="s">
        <v>53</v>
      </c>
      <c r="E552" s="42" t="s">
        <v>54</v>
      </c>
      <c r="F552" s="42" t="s">
        <v>236</v>
      </c>
      <c r="G552" s="88" t="s">
        <v>923</v>
      </c>
      <c r="H552" s="23" t="s">
        <v>537</v>
      </c>
      <c r="I552" s="43" t="s">
        <v>22</v>
      </c>
      <c r="J552" s="25">
        <v>2</v>
      </c>
      <c r="K552" s="25">
        <v>1</v>
      </c>
      <c r="L552" s="25">
        <v>4</v>
      </c>
      <c r="M552" s="44" t="s">
        <v>473</v>
      </c>
      <c r="N552" s="47"/>
      <c r="O552" s="22"/>
    </row>
    <row r="553" s="18" customFormat="1" ht="40.05" customHeight="1" spans="1:15">
      <c r="A553" s="387" t="s">
        <v>470</v>
      </c>
      <c r="B553" s="40" t="s">
        <v>958</v>
      </c>
      <c r="C553" s="41" t="s">
        <v>16</v>
      </c>
      <c r="D553" s="41" t="s">
        <v>53</v>
      </c>
      <c r="E553" s="42" t="s">
        <v>54</v>
      </c>
      <c r="F553" s="42" t="s">
        <v>236</v>
      </c>
      <c r="G553" s="88" t="s">
        <v>956</v>
      </c>
      <c r="H553" s="23" t="s">
        <v>537</v>
      </c>
      <c r="I553" s="43" t="s">
        <v>22</v>
      </c>
      <c r="J553" s="25">
        <v>10</v>
      </c>
      <c r="K553" s="25">
        <v>1</v>
      </c>
      <c r="L553" s="25">
        <v>10</v>
      </c>
      <c r="M553" s="47">
        <v>3.1</v>
      </c>
      <c r="N553" s="47"/>
      <c r="O553" s="22"/>
    </row>
    <row r="554" s="18" customFormat="1" ht="40.05" customHeight="1" spans="1:15">
      <c r="A554" s="387" t="s">
        <v>470</v>
      </c>
      <c r="B554" s="40" t="s">
        <v>959</v>
      </c>
      <c r="C554" s="41" t="s">
        <v>16</v>
      </c>
      <c r="D554" s="41" t="s">
        <v>53</v>
      </c>
      <c r="E554" s="42" t="s">
        <v>54</v>
      </c>
      <c r="F554" s="42" t="s">
        <v>289</v>
      </c>
      <c r="G554" s="88" t="s">
        <v>960</v>
      </c>
      <c r="H554" s="23" t="s">
        <v>961</v>
      </c>
      <c r="I554" s="43" t="s">
        <v>22</v>
      </c>
      <c r="J554" s="25">
        <v>1</v>
      </c>
      <c r="K554" s="25">
        <f t="shared" ref="K554:K560" si="9">J554</f>
        <v>1</v>
      </c>
      <c r="L554" s="25">
        <v>1</v>
      </c>
      <c r="M554" s="44" t="s">
        <v>473</v>
      </c>
      <c r="N554" s="47"/>
      <c r="O554" s="22"/>
    </row>
    <row r="555" s="18" customFormat="1" ht="40.05" customHeight="1" spans="1:15">
      <c r="A555" s="387" t="s">
        <v>470</v>
      </c>
      <c r="B555" s="40" t="s">
        <v>962</v>
      </c>
      <c r="C555" s="41" t="s">
        <v>16</v>
      </c>
      <c r="D555" s="41" t="s">
        <v>53</v>
      </c>
      <c r="E555" s="42" t="s">
        <v>54</v>
      </c>
      <c r="F555" s="42" t="s">
        <v>289</v>
      </c>
      <c r="G555" s="88" t="s">
        <v>960</v>
      </c>
      <c r="H555" s="23" t="s">
        <v>961</v>
      </c>
      <c r="I555" s="43" t="s">
        <v>22</v>
      </c>
      <c r="J555" s="25">
        <v>1</v>
      </c>
      <c r="K555" s="25">
        <f t="shared" si="9"/>
        <v>1</v>
      </c>
      <c r="L555" s="25">
        <v>1</v>
      </c>
      <c r="M555" s="44" t="s">
        <v>473</v>
      </c>
      <c r="N555" s="47"/>
      <c r="O555" s="22"/>
    </row>
    <row r="556" s="18" customFormat="1" ht="40.05" customHeight="1" spans="1:15">
      <c r="A556" s="387" t="s">
        <v>470</v>
      </c>
      <c r="B556" s="40" t="s">
        <v>963</v>
      </c>
      <c r="C556" s="41" t="s">
        <v>16</v>
      </c>
      <c r="D556" s="41" t="s">
        <v>53</v>
      </c>
      <c r="E556" s="42" t="s">
        <v>54</v>
      </c>
      <c r="F556" s="42" t="s">
        <v>289</v>
      </c>
      <c r="G556" s="88" t="s">
        <v>960</v>
      </c>
      <c r="H556" s="23" t="s">
        <v>961</v>
      </c>
      <c r="I556" s="43" t="s">
        <v>22</v>
      </c>
      <c r="J556" s="25">
        <v>1</v>
      </c>
      <c r="K556" s="25">
        <f t="shared" si="9"/>
        <v>1</v>
      </c>
      <c r="L556" s="25">
        <v>1</v>
      </c>
      <c r="M556" s="44" t="s">
        <v>473</v>
      </c>
      <c r="N556" s="47"/>
      <c r="O556" s="22"/>
    </row>
    <row r="557" s="18" customFormat="1" ht="40.05" customHeight="1" spans="1:15">
      <c r="A557" s="387" t="s">
        <v>470</v>
      </c>
      <c r="B557" s="40" t="s">
        <v>964</v>
      </c>
      <c r="C557" s="41" t="s">
        <v>16</v>
      </c>
      <c r="D557" s="41" t="s">
        <v>53</v>
      </c>
      <c r="E557" s="42" t="s">
        <v>54</v>
      </c>
      <c r="F557" s="42" t="s">
        <v>289</v>
      </c>
      <c r="G557" s="88" t="s">
        <v>960</v>
      </c>
      <c r="H557" s="23" t="s">
        <v>961</v>
      </c>
      <c r="I557" s="43" t="s">
        <v>22</v>
      </c>
      <c r="J557" s="25">
        <v>1</v>
      </c>
      <c r="K557" s="25">
        <f t="shared" si="9"/>
        <v>1</v>
      </c>
      <c r="L557" s="25">
        <v>1</v>
      </c>
      <c r="M557" s="44" t="s">
        <v>473</v>
      </c>
      <c r="N557" s="47"/>
      <c r="O557" s="22"/>
    </row>
    <row r="558" s="18" customFormat="1" ht="40.05" customHeight="1" spans="1:15">
      <c r="A558" s="387" t="s">
        <v>470</v>
      </c>
      <c r="B558" s="40" t="s">
        <v>965</v>
      </c>
      <c r="C558" s="41" t="s">
        <v>16</v>
      </c>
      <c r="D558" s="41" t="s">
        <v>53</v>
      </c>
      <c r="E558" s="42" t="s">
        <v>54</v>
      </c>
      <c r="F558" s="42" t="s">
        <v>289</v>
      </c>
      <c r="G558" s="88" t="s">
        <v>960</v>
      </c>
      <c r="H558" s="23" t="s">
        <v>961</v>
      </c>
      <c r="I558" s="43" t="s">
        <v>22</v>
      </c>
      <c r="J558" s="25">
        <v>1</v>
      </c>
      <c r="K558" s="25">
        <f t="shared" si="9"/>
        <v>1</v>
      </c>
      <c r="L558" s="25">
        <v>1</v>
      </c>
      <c r="M558" s="44" t="s">
        <v>473</v>
      </c>
      <c r="N558" s="47"/>
      <c r="O558" s="22"/>
    </row>
    <row r="559" s="18" customFormat="1" ht="40.05" customHeight="1" spans="1:15">
      <c r="A559" s="387" t="s">
        <v>470</v>
      </c>
      <c r="B559" s="40" t="s">
        <v>966</v>
      </c>
      <c r="C559" s="41" t="s">
        <v>16</v>
      </c>
      <c r="D559" s="41" t="s">
        <v>53</v>
      </c>
      <c r="E559" s="42" t="s">
        <v>54</v>
      </c>
      <c r="F559" s="42" t="s">
        <v>289</v>
      </c>
      <c r="G559" s="88" t="s">
        <v>967</v>
      </c>
      <c r="H559" s="23" t="s">
        <v>961</v>
      </c>
      <c r="I559" s="43" t="s">
        <v>22</v>
      </c>
      <c r="J559" s="25">
        <v>1</v>
      </c>
      <c r="K559" s="25">
        <f t="shared" si="9"/>
        <v>1</v>
      </c>
      <c r="L559" s="25">
        <v>1</v>
      </c>
      <c r="M559" s="44" t="s">
        <v>473</v>
      </c>
      <c r="N559" s="47"/>
      <c r="O559" s="22"/>
    </row>
    <row r="560" s="18" customFormat="1" ht="40.05" customHeight="1" spans="1:15">
      <c r="A560" s="387" t="s">
        <v>470</v>
      </c>
      <c r="B560" s="40" t="s">
        <v>968</v>
      </c>
      <c r="C560" s="41" t="s">
        <v>16</v>
      </c>
      <c r="D560" s="41" t="s">
        <v>53</v>
      </c>
      <c r="E560" s="42" t="s">
        <v>54</v>
      </c>
      <c r="F560" s="42" t="s">
        <v>289</v>
      </c>
      <c r="G560" s="88" t="s">
        <v>967</v>
      </c>
      <c r="H560" s="23" t="s">
        <v>961</v>
      </c>
      <c r="I560" s="43" t="s">
        <v>22</v>
      </c>
      <c r="J560" s="25">
        <v>1</v>
      </c>
      <c r="K560" s="25">
        <f t="shared" si="9"/>
        <v>1</v>
      </c>
      <c r="L560" s="25">
        <v>1</v>
      </c>
      <c r="M560" s="44" t="s">
        <v>473</v>
      </c>
      <c r="N560" s="47"/>
      <c r="O560" s="22"/>
    </row>
    <row r="561" s="18" customFormat="1" ht="40.05" customHeight="1" spans="1:15">
      <c r="A561" s="387" t="s">
        <v>470</v>
      </c>
      <c r="B561" s="40" t="s">
        <v>969</v>
      </c>
      <c r="C561" s="41" t="s">
        <v>16</v>
      </c>
      <c r="D561" s="41" t="s">
        <v>53</v>
      </c>
      <c r="E561" s="42" t="s">
        <v>54</v>
      </c>
      <c r="F561" s="42" t="s">
        <v>289</v>
      </c>
      <c r="G561" s="88" t="s">
        <v>970</v>
      </c>
      <c r="H561" s="23" t="s">
        <v>961</v>
      </c>
      <c r="I561" s="43" t="s">
        <v>22</v>
      </c>
      <c r="J561" s="25">
        <v>1</v>
      </c>
      <c r="K561" s="25">
        <v>0</v>
      </c>
      <c r="L561" s="25">
        <v>169</v>
      </c>
      <c r="M561" s="44" t="s">
        <v>473</v>
      </c>
      <c r="N561" s="47"/>
      <c r="O561" s="22"/>
    </row>
    <row r="562" s="18" customFormat="1" ht="40.05" customHeight="1" spans="1:15">
      <c r="A562" s="387" t="s">
        <v>470</v>
      </c>
      <c r="B562" s="40" t="s">
        <v>971</v>
      </c>
      <c r="C562" s="41" t="s">
        <v>16</v>
      </c>
      <c r="D562" s="41" t="s">
        <v>53</v>
      </c>
      <c r="E562" s="42" t="s">
        <v>54</v>
      </c>
      <c r="F562" s="42" t="s">
        <v>289</v>
      </c>
      <c r="G562" s="88" t="s">
        <v>970</v>
      </c>
      <c r="H562" s="23" t="s">
        <v>961</v>
      </c>
      <c r="I562" s="43" t="s">
        <v>22</v>
      </c>
      <c r="J562" s="25">
        <v>1</v>
      </c>
      <c r="K562" s="25">
        <v>0</v>
      </c>
      <c r="L562" s="25">
        <v>169</v>
      </c>
      <c r="M562" s="44" t="s">
        <v>473</v>
      </c>
      <c r="N562" s="47"/>
      <c r="O562" s="22"/>
    </row>
    <row r="563" s="18" customFormat="1" ht="40.05" customHeight="1" spans="1:15">
      <c r="A563" s="387" t="s">
        <v>470</v>
      </c>
      <c r="B563" s="40" t="s">
        <v>972</v>
      </c>
      <c r="C563" s="41" t="s">
        <v>16</v>
      </c>
      <c r="D563" s="41" t="s">
        <v>53</v>
      </c>
      <c r="E563" s="42" t="s">
        <v>54</v>
      </c>
      <c r="F563" s="42" t="s">
        <v>289</v>
      </c>
      <c r="G563" s="88" t="s">
        <v>973</v>
      </c>
      <c r="H563" s="23" t="s">
        <v>961</v>
      </c>
      <c r="I563" s="43" t="s">
        <v>22</v>
      </c>
      <c r="J563" s="25">
        <v>1</v>
      </c>
      <c r="K563" s="25">
        <f t="shared" ref="K563:K566" si="10">J563</f>
        <v>1</v>
      </c>
      <c r="L563" s="25">
        <v>3</v>
      </c>
      <c r="M563" s="44" t="s">
        <v>473</v>
      </c>
      <c r="N563" s="47"/>
      <c r="O563" s="22"/>
    </row>
    <row r="564" s="18" customFormat="1" ht="40.05" customHeight="1" spans="1:15">
      <c r="A564" s="387" t="s">
        <v>470</v>
      </c>
      <c r="B564" s="40" t="s">
        <v>974</v>
      </c>
      <c r="C564" s="41" t="s">
        <v>16</v>
      </c>
      <c r="D564" s="41" t="s">
        <v>53</v>
      </c>
      <c r="E564" s="42" t="s">
        <v>54</v>
      </c>
      <c r="F564" s="42" t="s">
        <v>289</v>
      </c>
      <c r="G564" s="88" t="s">
        <v>975</v>
      </c>
      <c r="H564" s="23" t="s">
        <v>961</v>
      </c>
      <c r="I564" s="43" t="s">
        <v>22</v>
      </c>
      <c r="J564" s="25">
        <v>1</v>
      </c>
      <c r="K564" s="25">
        <f t="shared" si="10"/>
        <v>1</v>
      </c>
      <c r="L564" s="25">
        <v>2</v>
      </c>
      <c r="M564" s="44" t="s">
        <v>473</v>
      </c>
      <c r="N564" s="47"/>
      <c r="O564" s="22"/>
    </row>
    <row r="565" s="18" customFormat="1" ht="40.05" customHeight="1" spans="1:15">
      <c r="A565" s="387" t="s">
        <v>470</v>
      </c>
      <c r="B565" s="40" t="s">
        <v>976</v>
      </c>
      <c r="C565" s="41" t="s">
        <v>16</v>
      </c>
      <c r="D565" s="41" t="s">
        <v>53</v>
      </c>
      <c r="E565" s="42" t="s">
        <v>54</v>
      </c>
      <c r="F565" s="42" t="s">
        <v>289</v>
      </c>
      <c r="G565" s="88" t="s">
        <v>975</v>
      </c>
      <c r="H565" s="23" t="s">
        <v>961</v>
      </c>
      <c r="I565" s="43" t="s">
        <v>22</v>
      </c>
      <c r="J565" s="25">
        <v>1</v>
      </c>
      <c r="K565" s="25">
        <f t="shared" si="10"/>
        <v>1</v>
      </c>
      <c r="L565" s="25">
        <v>3</v>
      </c>
      <c r="M565" s="44" t="s">
        <v>473</v>
      </c>
      <c r="N565" s="47"/>
      <c r="O565" s="22"/>
    </row>
    <row r="566" s="18" customFormat="1" ht="40.05" customHeight="1" spans="1:15">
      <c r="A566" s="387" t="s">
        <v>470</v>
      </c>
      <c r="B566" s="40" t="s">
        <v>977</v>
      </c>
      <c r="C566" s="41" t="s">
        <v>16</v>
      </c>
      <c r="D566" s="41" t="s">
        <v>53</v>
      </c>
      <c r="E566" s="42" t="s">
        <v>54</v>
      </c>
      <c r="F566" s="42" t="s">
        <v>289</v>
      </c>
      <c r="G566" s="88" t="s">
        <v>973</v>
      </c>
      <c r="H566" s="23" t="s">
        <v>961</v>
      </c>
      <c r="I566" s="43" t="s">
        <v>22</v>
      </c>
      <c r="J566" s="25">
        <v>1</v>
      </c>
      <c r="K566" s="25">
        <f t="shared" si="10"/>
        <v>1</v>
      </c>
      <c r="L566" s="25">
        <v>3</v>
      </c>
      <c r="M566" s="44" t="s">
        <v>473</v>
      </c>
      <c r="N566" s="47"/>
      <c r="O566" s="22"/>
    </row>
    <row r="567" s="18" customFormat="1" ht="40.05" customHeight="1" spans="1:15">
      <c r="A567" s="387" t="s">
        <v>470</v>
      </c>
      <c r="B567" s="40" t="s">
        <v>978</v>
      </c>
      <c r="C567" s="41" t="s">
        <v>16</v>
      </c>
      <c r="D567" s="41" t="s">
        <v>53</v>
      </c>
      <c r="E567" s="42" t="s">
        <v>54</v>
      </c>
      <c r="F567" s="42" t="s">
        <v>289</v>
      </c>
      <c r="G567" s="88" t="s">
        <v>979</v>
      </c>
      <c r="H567" s="23" t="s">
        <v>961</v>
      </c>
      <c r="I567" s="43" t="s">
        <v>22</v>
      </c>
      <c r="J567" s="25">
        <v>10</v>
      </c>
      <c r="K567" s="25">
        <v>1</v>
      </c>
      <c r="L567" s="25">
        <v>291</v>
      </c>
      <c r="M567" s="44" t="s">
        <v>473</v>
      </c>
      <c r="N567" s="47"/>
      <c r="O567" s="22"/>
    </row>
    <row r="568" s="18" customFormat="1" ht="40.05" customHeight="1" spans="1:15">
      <c r="A568" s="387" t="s">
        <v>470</v>
      </c>
      <c r="B568" s="40" t="s">
        <v>980</v>
      </c>
      <c r="C568" s="41" t="s">
        <v>16</v>
      </c>
      <c r="D568" s="41" t="s">
        <v>53</v>
      </c>
      <c r="E568" s="42" t="s">
        <v>54</v>
      </c>
      <c r="F568" s="42" t="s">
        <v>289</v>
      </c>
      <c r="G568" s="88" t="s">
        <v>979</v>
      </c>
      <c r="H568" s="23" t="s">
        <v>961</v>
      </c>
      <c r="I568" s="43" t="s">
        <v>22</v>
      </c>
      <c r="J568" s="25">
        <v>12</v>
      </c>
      <c r="K568" s="25">
        <v>1</v>
      </c>
      <c r="L568" s="25">
        <v>349</v>
      </c>
      <c r="M568" s="44" t="s">
        <v>473</v>
      </c>
      <c r="N568" s="47"/>
      <c r="O568" s="22"/>
    </row>
    <row r="569" s="18" customFormat="1" ht="40.05" customHeight="1" spans="1:15">
      <c r="A569" s="387" t="s">
        <v>470</v>
      </c>
      <c r="B569" s="40" t="s">
        <v>981</v>
      </c>
      <c r="C569" s="41" t="s">
        <v>16</v>
      </c>
      <c r="D569" s="41" t="s">
        <v>53</v>
      </c>
      <c r="E569" s="42" t="s">
        <v>54</v>
      </c>
      <c r="F569" s="42" t="s">
        <v>289</v>
      </c>
      <c r="G569" s="88" t="s">
        <v>979</v>
      </c>
      <c r="H569" s="23" t="s">
        <v>961</v>
      </c>
      <c r="I569" s="43" t="s">
        <v>22</v>
      </c>
      <c r="J569" s="25">
        <v>1</v>
      </c>
      <c r="K569" s="25">
        <v>1</v>
      </c>
      <c r="L569" s="25">
        <v>29</v>
      </c>
      <c r="M569" s="44" t="s">
        <v>473</v>
      </c>
      <c r="N569" s="47"/>
      <c r="O569" s="22"/>
    </row>
    <row r="570" s="18" customFormat="1" ht="40.05" customHeight="1" spans="1:15">
      <c r="A570" s="387" t="s">
        <v>470</v>
      </c>
      <c r="B570" s="40" t="s">
        <v>982</v>
      </c>
      <c r="C570" s="41" t="s">
        <v>16</v>
      </c>
      <c r="D570" s="41" t="s">
        <v>53</v>
      </c>
      <c r="E570" s="42" t="s">
        <v>54</v>
      </c>
      <c r="F570" s="42" t="s">
        <v>289</v>
      </c>
      <c r="G570" s="88" t="s">
        <v>983</v>
      </c>
      <c r="H570" s="23"/>
      <c r="I570" s="43" t="s">
        <v>22</v>
      </c>
      <c r="J570" s="25">
        <v>2</v>
      </c>
      <c r="K570" s="25">
        <v>2</v>
      </c>
      <c r="L570" s="25">
        <v>21</v>
      </c>
      <c r="M570" s="47">
        <v>3.2</v>
      </c>
      <c r="N570" s="47"/>
      <c r="O570" s="22"/>
    </row>
    <row r="571" s="18" customFormat="1" ht="40.05" customHeight="1" spans="1:15">
      <c r="A571" s="387" t="s">
        <v>470</v>
      </c>
      <c r="B571" s="40" t="s">
        <v>984</v>
      </c>
      <c r="C571" s="41" t="s">
        <v>16</v>
      </c>
      <c r="D571" s="41" t="s">
        <v>53</v>
      </c>
      <c r="E571" s="42" t="s">
        <v>54</v>
      </c>
      <c r="F571" s="42" t="s">
        <v>289</v>
      </c>
      <c r="G571" s="88" t="s">
        <v>985</v>
      </c>
      <c r="H571" s="23" t="s">
        <v>986</v>
      </c>
      <c r="I571" s="43" t="s">
        <v>22</v>
      </c>
      <c r="J571" s="25">
        <v>1</v>
      </c>
      <c r="K571" s="25">
        <f t="shared" ref="K571:K586" si="11">J571</f>
        <v>1</v>
      </c>
      <c r="L571" s="25">
        <v>1</v>
      </c>
      <c r="M571" s="44" t="s">
        <v>473</v>
      </c>
      <c r="N571" s="47"/>
      <c r="O571" s="22"/>
    </row>
    <row r="572" s="18" customFormat="1" ht="40.05" customHeight="1" spans="1:15">
      <c r="A572" s="387" t="s">
        <v>470</v>
      </c>
      <c r="B572" s="40" t="s">
        <v>987</v>
      </c>
      <c r="C572" s="41" t="s">
        <v>16</v>
      </c>
      <c r="D572" s="41" t="s">
        <v>53</v>
      </c>
      <c r="E572" s="42" t="s">
        <v>54</v>
      </c>
      <c r="F572" s="42" t="s">
        <v>289</v>
      </c>
      <c r="G572" s="88" t="s">
        <v>985</v>
      </c>
      <c r="H572" s="23" t="s">
        <v>986</v>
      </c>
      <c r="I572" s="43" t="s">
        <v>22</v>
      </c>
      <c r="J572" s="25">
        <v>1</v>
      </c>
      <c r="K572" s="25">
        <f t="shared" si="11"/>
        <v>1</v>
      </c>
      <c r="L572" s="25">
        <v>1</v>
      </c>
      <c r="M572" s="44" t="s">
        <v>473</v>
      </c>
      <c r="N572" s="47"/>
      <c r="O572" s="22"/>
    </row>
    <row r="573" s="18" customFormat="1" ht="40.05" customHeight="1" spans="1:15">
      <c r="A573" s="387" t="s">
        <v>470</v>
      </c>
      <c r="B573" s="40" t="s">
        <v>988</v>
      </c>
      <c r="C573" s="41" t="s">
        <v>16</v>
      </c>
      <c r="D573" s="41" t="s">
        <v>53</v>
      </c>
      <c r="E573" s="42" t="s">
        <v>54</v>
      </c>
      <c r="F573" s="42" t="s">
        <v>289</v>
      </c>
      <c r="G573" s="88" t="s">
        <v>985</v>
      </c>
      <c r="H573" s="23" t="s">
        <v>986</v>
      </c>
      <c r="I573" s="43" t="s">
        <v>22</v>
      </c>
      <c r="J573" s="25">
        <v>1</v>
      </c>
      <c r="K573" s="25">
        <f t="shared" si="11"/>
        <v>1</v>
      </c>
      <c r="L573" s="25">
        <v>1</v>
      </c>
      <c r="M573" s="44" t="s">
        <v>473</v>
      </c>
      <c r="N573" s="47"/>
      <c r="O573" s="22"/>
    </row>
    <row r="574" s="18" customFormat="1" ht="40.05" customHeight="1" spans="1:15">
      <c r="A574" s="387" t="s">
        <v>470</v>
      </c>
      <c r="B574" s="40" t="s">
        <v>989</v>
      </c>
      <c r="C574" s="41" t="s">
        <v>16</v>
      </c>
      <c r="D574" s="41" t="s">
        <v>53</v>
      </c>
      <c r="E574" s="42" t="s">
        <v>54</v>
      </c>
      <c r="F574" s="42" t="s">
        <v>289</v>
      </c>
      <c r="G574" s="88" t="s">
        <v>985</v>
      </c>
      <c r="H574" s="23" t="s">
        <v>986</v>
      </c>
      <c r="I574" s="43" t="s">
        <v>22</v>
      </c>
      <c r="J574" s="25">
        <v>1</v>
      </c>
      <c r="K574" s="25">
        <f t="shared" si="11"/>
        <v>1</v>
      </c>
      <c r="L574" s="25">
        <v>1</v>
      </c>
      <c r="M574" s="44" t="s">
        <v>473</v>
      </c>
      <c r="N574" s="47"/>
      <c r="O574" s="22"/>
    </row>
    <row r="575" s="18" customFormat="1" ht="40.05" customHeight="1" spans="1:15">
      <c r="A575" s="387" t="s">
        <v>470</v>
      </c>
      <c r="B575" s="40" t="s">
        <v>990</v>
      </c>
      <c r="C575" s="41" t="s">
        <v>16</v>
      </c>
      <c r="D575" s="41" t="s">
        <v>53</v>
      </c>
      <c r="E575" s="42" t="s">
        <v>54</v>
      </c>
      <c r="F575" s="42" t="s">
        <v>289</v>
      </c>
      <c r="G575" s="88" t="s">
        <v>985</v>
      </c>
      <c r="H575" s="23" t="s">
        <v>986</v>
      </c>
      <c r="I575" s="43" t="s">
        <v>22</v>
      </c>
      <c r="J575" s="25">
        <v>1</v>
      </c>
      <c r="K575" s="25">
        <f t="shared" si="11"/>
        <v>1</v>
      </c>
      <c r="L575" s="25">
        <v>1</v>
      </c>
      <c r="M575" s="44" t="s">
        <v>473</v>
      </c>
      <c r="N575" s="47"/>
      <c r="O575" s="22"/>
    </row>
    <row r="576" s="18" customFormat="1" ht="40.05" customHeight="1" spans="1:15">
      <c r="A576" s="387" t="s">
        <v>470</v>
      </c>
      <c r="B576" s="40" t="s">
        <v>991</v>
      </c>
      <c r="C576" s="41" t="s">
        <v>16</v>
      </c>
      <c r="D576" s="41" t="s">
        <v>53</v>
      </c>
      <c r="E576" s="42" t="s">
        <v>54</v>
      </c>
      <c r="F576" s="42" t="s">
        <v>289</v>
      </c>
      <c r="G576" s="88" t="s">
        <v>985</v>
      </c>
      <c r="H576" s="23" t="s">
        <v>986</v>
      </c>
      <c r="I576" s="43" t="s">
        <v>22</v>
      </c>
      <c r="J576" s="25">
        <v>1</v>
      </c>
      <c r="K576" s="25">
        <f t="shared" si="11"/>
        <v>1</v>
      </c>
      <c r="L576" s="25">
        <v>1</v>
      </c>
      <c r="M576" s="44" t="s">
        <v>473</v>
      </c>
      <c r="N576" s="47"/>
      <c r="O576" s="22"/>
    </row>
    <row r="577" s="18" customFormat="1" ht="40.05" customHeight="1" spans="1:15">
      <c r="A577" s="387" t="s">
        <v>470</v>
      </c>
      <c r="B577" s="40" t="s">
        <v>992</v>
      </c>
      <c r="C577" s="41" t="s">
        <v>16</v>
      </c>
      <c r="D577" s="41" t="s">
        <v>53</v>
      </c>
      <c r="E577" s="42" t="s">
        <v>54</v>
      </c>
      <c r="F577" s="42" t="s">
        <v>289</v>
      </c>
      <c r="G577" s="88" t="s">
        <v>985</v>
      </c>
      <c r="H577" s="23" t="s">
        <v>986</v>
      </c>
      <c r="I577" s="43" t="s">
        <v>22</v>
      </c>
      <c r="J577" s="25">
        <v>1</v>
      </c>
      <c r="K577" s="25">
        <f t="shared" si="11"/>
        <v>1</v>
      </c>
      <c r="L577" s="25">
        <v>1</v>
      </c>
      <c r="M577" s="44" t="s">
        <v>473</v>
      </c>
      <c r="N577" s="47"/>
      <c r="O577" s="22"/>
    </row>
    <row r="578" s="18" customFormat="1" ht="40.05" customHeight="1" spans="1:15">
      <c r="A578" s="387" t="s">
        <v>470</v>
      </c>
      <c r="B578" s="40" t="s">
        <v>993</v>
      </c>
      <c r="C578" s="41" t="s">
        <v>16</v>
      </c>
      <c r="D578" s="41" t="s">
        <v>53</v>
      </c>
      <c r="E578" s="42" t="s">
        <v>54</v>
      </c>
      <c r="F578" s="42" t="s">
        <v>289</v>
      </c>
      <c r="G578" s="88" t="s">
        <v>985</v>
      </c>
      <c r="H578" s="23" t="s">
        <v>986</v>
      </c>
      <c r="I578" s="43" t="s">
        <v>22</v>
      </c>
      <c r="J578" s="25">
        <v>1</v>
      </c>
      <c r="K578" s="25">
        <f t="shared" si="11"/>
        <v>1</v>
      </c>
      <c r="L578" s="25">
        <v>1</v>
      </c>
      <c r="M578" s="44" t="s">
        <v>473</v>
      </c>
      <c r="N578" s="47"/>
      <c r="O578" s="22"/>
    </row>
    <row r="579" s="18" customFormat="1" ht="40.05" customHeight="1" spans="1:15">
      <c r="A579" s="387" t="s">
        <v>470</v>
      </c>
      <c r="B579" s="40" t="s">
        <v>994</v>
      </c>
      <c r="C579" s="41" t="s">
        <v>16</v>
      </c>
      <c r="D579" s="41" t="s">
        <v>53</v>
      </c>
      <c r="E579" s="42" t="s">
        <v>54</v>
      </c>
      <c r="F579" s="42" t="s">
        <v>289</v>
      </c>
      <c r="G579" s="88" t="s">
        <v>985</v>
      </c>
      <c r="H579" s="23" t="s">
        <v>986</v>
      </c>
      <c r="I579" s="43" t="s">
        <v>22</v>
      </c>
      <c r="J579" s="25">
        <v>1</v>
      </c>
      <c r="K579" s="25">
        <f t="shared" si="11"/>
        <v>1</v>
      </c>
      <c r="L579" s="25">
        <v>1</v>
      </c>
      <c r="M579" s="44" t="s">
        <v>473</v>
      </c>
      <c r="N579" s="47"/>
      <c r="O579" s="22"/>
    </row>
    <row r="580" s="18" customFormat="1" ht="40.05" customHeight="1" spans="1:15">
      <c r="A580" s="387" t="s">
        <v>470</v>
      </c>
      <c r="B580" s="40" t="s">
        <v>995</v>
      </c>
      <c r="C580" s="41" t="s">
        <v>16</v>
      </c>
      <c r="D580" s="41" t="s">
        <v>53</v>
      </c>
      <c r="E580" s="42" t="s">
        <v>54</v>
      </c>
      <c r="F580" s="42" t="s">
        <v>289</v>
      </c>
      <c r="G580" s="88" t="s">
        <v>985</v>
      </c>
      <c r="H580" s="23" t="s">
        <v>986</v>
      </c>
      <c r="I580" s="43" t="s">
        <v>22</v>
      </c>
      <c r="J580" s="25">
        <v>1</v>
      </c>
      <c r="K580" s="25">
        <f t="shared" si="11"/>
        <v>1</v>
      </c>
      <c r="L580" s="25">
        <v>1</v>
      </c>
      <c r="M580" s="44" t="s">
        <v>473</v>
      </c>
      <c r="N580" s="47"/>
      <c r="O580" s="22"/>
    </row>
    <row r="581" s="18" customFormat="1" ht="40.05" customHeight="1" spans="1:15">
      <c r="A581" s="387" t="s">
        <v>470</v>
      </c>
      <c r="B581" s="40" t="s">
        <v>996</v>
      </c>
      <c r="C581" s="41" t="s">
        <v>16</v>
      </c>
      <c r="D581" s="41" t="s">
        <v>53</v>
      </c>
      <c r="E581" s="42" t="s">
        <v>54</v>
      </c>
      <c r="F581" s="42" t="s">
        <v>289</v>
      </c>
      <c r="G581" s="88" t="s">
        <v>997</v>
      </c>
      <c r="H581" s="23" t="s">
        <v>986</v>
      </c>
      <c r="I581" s="43" t="s">
        <v>22</v>
      </c>
      <c r="J581" s="25">
        <v>1</v>
      </c>
      <c r="K581" s="25">
        <f t="shared" si="11"/>
        <v>1</v>
      </c>
      <c r="L581" s="25">
        <v>1</v>
      </c>
      <c r="M581" s="44" t="s">
        <v>473</v>
      </c>
      <c r="N581" s="47"/>
      <c r="O581" s="22"/>
    </row>
    <row r="582" s="18" customFormat="1" ht="40.05" customHeight="1" spans="1:15">
      <c r="A582" s="387" t="s">
        <v>470</v>
      </c>
      <c r="B582" s="40" t="s">
        <v>998</v>
      </c>
      <c r="C582" s="41" t="s">
        <v>16</v>
      </c>
      <c r="D582" s="41" t="s">
        <v>53</v>
      </c>
      <c r="E582" s="42" t="s">
        <v>54</v>
      </c>
      <c r="F582" s="42" t="s">
        <v>289</v>
      </c>
      <c r="G582" s="88" t="s">
        <v>999</v>
      </c>
      <c r="H582" s="23" t="s">
        <v>291</v>
      </c>
      <c r="I582" s="43" t="s">
        <v>22</v>
      </c>
      <c r="J582" s="25">
        <v>1</v>
      </c>
      <c r="K582" s="25">
        <f t="shared" si="11"/>
        <v>1</v>
      </c>
      <c r="L582" s="25">
        <v>3</v>
      </c>
      <c r="M582" s="44" t="s">
        <v>473</v>
      </c>
      <c r="N582" s="47"/>
      <c r="O582" s="22"/>
    </row>
    <row r="583" s="18" customFormat="1" ht="40.05" customHeight="1" spans="1:15">
      <c r="A583" s="387" t="s">
        <v>470</v>
      </c>
      <c r="B583" s="40" t="s">
        <v>1000</v>
      </c>
      <c r="C583" s="41" t="s">
        <v>16</v>
      </c>
      <c r="D583" s="41" t="s">
        <v>53</v>
      </c>
      <c r="E583" s="42" t="s">
        <v>54</v>
      </c>
      <c r="F583" s="42" t="s">
        <v>289</v>
      </c>
      <c r="G583" s="88" t="s">
        <v>999</v>
      </c>
      <c r="H583" s="23" t="s">
        <v>291</v>
      </c>
      <c r="I583" s="43" t="s">
        <v>22</v>
      </c>
      <c r="J583" s="25">
        <v>1</v>
      </c>
      <c r="K583" s="25">
        <f t="shared" si="11"/>
        <v>1</v>
      </c>
      <c r="L583" s="25">
        <v>3</v>
      </c>
      <c r="M583" s="44" t="s">
        <v>473</v>
      </c>
      <c r="N583" s="47"/>
      <c r="O583" s="22"/>
    </row>
    <row r="584" s="18" customFormat="1" ht="40.05" customHeight="1" spans="1:15">
      <c r="A584" s="387" t="s">
        <v>470</v>
      </c>
      <c r="B584" s="40" t="s">
        <v>1001</v>
      </c>
      <c r="C584" s="41" t="s">
        <v>16</v>
      </c>
      <c r="D584" s="41" t="s">
        <v>53</v>
      </c>
      <c r="E584" s="42" t="s">
        <v>54</v>
      </c>
      <c r="F584" s="42" t="s">
        <v>289</v>
      </c>
      <c r="G584" s="88" t="s">
        <v>1002</v>
      </c>
      <c r="H584" s="23" t="s">
        <v>291</v>
      </c>
      <c r="I584" s="43" t="s">
        <v>22</v>
      </c>
      <c r="J584" s="25">
        <v>1</v>
      </c>
      <c r="K584" s="25">
        <f t="shared" si="11"/>
        <v>1</v>
      </c>
      <c r="L584" s="25">
        <v>2</v>
      </c>
      <c r="M584" s="44" t="s">
        <v>473</v>
      </c>
      <c r="N584" s="47"/>
      <c r="O584" s="22"/>
    </row>
    <row r="585" s="18" customFormat="1" ht="40.05" customHeight="1" spans="1:15">
      <c r="A585" s="387" t="s">
        <v>470</v>
      </c>
      <c r="B585" s="40" t="s">
        <v>1003</v>
      </c>
      <c r="C585" s="41" t="s">
        <v>16</v>
      </c>
      <c r="D585" s="41" t="s">
        <v>53</v>
      </c>
      <c r="E585" s="42" t="s">
        <v>54</v>
      </c>
      <c r="F585" s="42" t="s">
        <v>289</v>
      </c>
      <c r="G585" s="88" t="s">
        <v>999</v>
      </c>
      <c r="H585" s="23" t="s">
        <v>291</v>
      </c>
      <c r="I585" s="43" t="s">
        <v>22</v>
      </c>
      <c r="J585" s="25">
        <v>1</v>
      </c>
      <c r="K585" s="25">
        <f t="shared" si="11"/>
        <v>1</v>
      </c>
      <c r="L585" s="25">
        <v>3</v>
      </c>
      <c r="M585" s="44" t="s">
        <v>473</v>
      </c>
      <c r="N585" s="47"/>
      <c r="O585" s="22"/>
    </row>
    <row r="586" s="18" customFormat="1" ht="40.05" customHeight="1" spans="1:15">
      <c r="A586" s="387" t="s">
        <v>470</v>
      </c>
      <c r="B586" s="40" t="s">
        <v>1004</v>
      </c>
      <c r="C586" s="41" t="s">
        <v>16</v>
      </c>
      <c r="D586" s="41" t="s">
        <v>53</v>
      </c>
      <c r="E586" s="42" t="s">
        <v>54</v>
      </c>
      <c r="F586" s="42" t="s">
        <v>289</v>
      </c>
      <c r="G586" s="88" t="s">
        <v>999</v>
      </c>
      <c r="H586" s="23" t="s">
        <v>291</v>
      </c>
      <c r="I586" s="43" t="s">
        <v>22</v>
      </c>
      <c r="J586" s="25">
        <v>1</v>
      </c>
      <c r="K586" s="25">
        <f t="shared" si="11"/>
        <v>1</v>
      </c>
      <c r="L586" s="25">
        <v>3</v>
      </c>
      <c r="M586" s="44" t="s">
        <v>473</v>
      </c>
      <c r="N586" s="47"/>
      <c r="O586" s="22"/>
    </row>
    <row r="587" s="18" customFormat="1" ht="40.05" customHeight="1" spans="1:15">
      <c r="A587" s="387" t="s">
        <v>470</v>
      </c>
      <c r="B587" s="40" t="s">
        <v>1005</v>
      </c>
      <c r="C587" s="41" t="s">
        <v>16</v>
      </c>
      <c r="D587" s="41" t="s">
        <v>53</v>
      </c>
      <c r="E587" s="42" t="s">
        <v>54</v>
      </c>
      <c r="F587" s="42" t="s">
        <v>289</v>
      </c>
      <c r="G587" s="88" t="s">
        <v>1006</v>
      </c>
      <c r="H587" s="23" t="s">
        <v>1007</v>
      </c>
      <c r="I587" s="43" t="s">
        <v>22</v>
      </c>
      <c r="J587" s="25">
        <v>1</v>
      </c>
      <c r="K587" s="25">
        <v>1</v>
      </c>
      <c r="L587" s="25">
        <v>22</v>
      </c>
      <c r="M587" s="44" t="s">
        <v>473</v>
      </c>
      <c r="N587" s="47"/>
      <c r="O587" s="22"/>
    </row>
    <row r="588" s="18" customFormat="1" ht="40.05" customHeight="1" spans="1:15">
      <c r="A588" s="387" t="s">
        <v>470</v>
      </c>
      <c r="B588" s="40" t="s">
        <v>1008</v>
      </c>
      <c r="C588" s="41" t="s">
        <v>16</v>
      </c>
      <c r="D588" s="41" t="s">
        <v>53</v>
      </c>
      <c r="E588" s="42" t="s">
        <v>54</v>
      </c>
      <c r="F588" s="42" t="s">
        <v>289</v>
      </c>
      <c r="G588" s="88" t="s">
        <v>1009</v>
      </c>
      <c r="H588" s="23" t="s">
        <v>1007</v>
      </c>
      <c r="I588" s="43" t="s">
        <v>22</v>
      </c>
      <c r="J588" s="25">
        <v>1</v>
      </c>
      <c r="K588" s="25">
        <v>0</v>
      </c>
      <c r="L588" s="25">
        <v>78</v>
      </c>
      <c r="M588" s="44" t="s">
        <v>473</v>
      </c>
      <c r="N588" s="47"/>
      <c r="O588" s="22"/>
    </row>
    <row r="589" s="18" customFormat="1" ht="40.05" customHeight="1" spans="1:15">
      <c r="A589" s="387" t="s">
        <v>470</v>
      </c>
      <c r="B589" s="40" t="s">
        <v>1010</v>
      </c>
      <c r="C589" s="41" t="s">
        <v>16</v>
      </c>
      <c r="D589" s="41" t="s">
        <v>53</v>
      </c>
      <c r="E589" s="42" t="s">
        <v>54</v>
      </c>
      <c r="F589" s="42" t="s">
        <v>289</v>
      </c>
      <c r="G589" s="88" t="s">
        <v>1011</v>
      </c>
      <c r="H589" s="40" t="s">
        <v>291</v>
      </c>
      <c r="I589" s="43" t="s">
        <v>22</v>
      </c>
      <c r="J589" s="25">
        <v>1</v>
      </c>
      <c r="K589" s="25">
        <f t="shared" ref="K589:K606" si="12">J589</f>
        <v>1</v>
      </c>
      <c r="L589" s="25">
        <v>5</v>
      </c>
      <c r="M589" s="44" t="s">
        <v>473</v>
      </c>
      <c r="N589" s="47"/>
      <c r="O589" s="22"/>
    </row>
    <row r="590" s="18" customFormat="1" ht="40.05" customHeight="1" spans="1:15">
      <c r="A590" s="387" t="s">
        <v>470</v>
      </c>
      <c r="B590" s="40" t="s">
        <v>1012</v>
      </c>
      <c r="C590" s="41" t="s">
        <v>16</v>
      </c>
      <c r="D590" s="41" t="s">
        <v>53</v>
      </c>
      <c r="E590" s="42" t="s">
        <v>54</v>
      </c>
      <c r="F590" s="42" t="s">
        <v>289</v>
      </c>
      <c r="G590" s="88" t="s">
        <v>1011</v>
      </c>
      <c r="H590" s="40" t="s">
        <v>291</v>
      </c>
      <c r="I590" s="43" t="s">
        <v>22</v>
      </c>
      <c r="J590" s="25">
        <v>1</v>
      </c>
      <c r="K590" s="25">
        <f t="shared" si="12"/>
        <v>1</v>
      </c>
      <c r="L590" s="25">
        <v>5</v>
      </c>
      <c r="M590" s="44" t="s">
        <v>473</v>
      </c>
      <c r="N590" s="47"/>
      <c r="O590" s="22"/>
    </row>
    <row r="591" s="18" customFormat="1" ht="40.05" customHeight="1" spans="1:15">
      <c r="A591" s="387" t="s">
        <v>470</v>
      </c>
      <c r="B591" s="40" t="s">
        <v>1013</v>
      </c>
      <c r="C591" s="41" t="s">
        <v>16</v>
      </c>
      <c r="D591" s="41" t="s">
        <v>53</v>
      </c>
      <c r="E591" s="42" t="s">
        <v>54</v>
      </c>
      <c r="F591" s="42" t="s">
        <v>289</v>
      </c>
      <c r="G591" s="88" t="s">
        <v>1011</v>
      </c>
      <c r="H591" s="40" t="s">
        <v>291</v>
      </c>
      <c r="I591" s="43" t="s">
        <v>22</v>
      </c>
      <c r="J591" s="25">
        <v>1</v>
      </c>
      <c r="K591" s="25">
        <f t="shared" si="12"/>
        <v>1</v>
      </c>
      <c r="L591" s="25">
        <v>5</v>
      </c>
      <c r="M591" s="44" t="s">
        <v>473</v>
      </c>
      <c r="N591" s="47"/>
      <c r="O591" s="22"/>
    </row>
    <row r="592" s="18" customFormat="1" ht="40.05" customHeight="1" spans="1:15">
      <c r="A592" s="387" t="s">
        <v>470</v>
      </c>
      <c r="B592" s="40" t="s">
        <v>1014</v>
      </c>
      <c r="C592" s="41" t="s">
        <v>16</v>
      </c>
      <c r="D592" s="41" t="s">
        <v>53</v>
      </c>
      <c r="E592" s="42" t="s">
        <v>54</v>
      </c>
      <c r="F592" s="42" t="s">
        <v>249</v>
      </c>
      <c r="G592" s="88" t="s">
        <v>1015</v>
      </c>
      <c r="H592" s="40" t="s">
        <v>1016</v>
      </c>
      <c r="I592" s="43" t="s">
        <v>22</v>
      </c>
      <c r="J592" s="25">
        <v>1</v>
      </c>
      <c r="K592" s="25">
        <f t="shared" si="12"/>
        <v>1</v>
      </c>
      <c r="L592" s="25">
        <v>1</v>
      </c>
      <c r="M592" s="47">
        <v>3.1</v>
      </c>
      <c r="N592" s="47"/>
      <c r="O592" s="22"/>
    </row>
    <row r="593" s="18" customFormat="1" ht="40.05" customHeight="1" spans="1:15">
      <c r="A593" s="387" t="s">
        <v>470</v>
      </c>
      <c r="B593" s="40" t="s">
        <v>1017</v>
      </c>
      <c r="C593" s="41" t="s">
        <v>16</v>
      </c>
      <c r="D593" s="41" t="s">
        <v>53</v>
      </c>
      <c r="E593" s="42" t="s">
        <v>54</v>
      </c>
      <c r="F593" s="42" t="s">
        <v>249</v>
      </c>
      <c r="G593" s="88" t="s">
        <v>1015</v>
      </c>
      <c r="H593" s="40" t="s">
        <v>1016</v>
      </c>
      <c r="I593" s="43" t="s">
        <v>22</v>
      </c>
      <c r="J593" s="25">
        <v>1</v>
      </c>
      <c r="K593" s="25">
        <f t="shared" si="12"/>
        <v>1</v>
      </c>
      <c r="L593" s="25">
        <v>1</v>
      </c>
      <c r="M593" s="47">
        <v>3.1</v>
      </c>
      <c r="N593" s="47"/>
      <c r="O593" s="22"/>
    </row>
    <row r="594" s="18" customFormat="1" ht="40.05" customHeight="1" spans="1:15">
      <c r="A594" s="387" t="s">
        <v>470</v>
      </c>
      <c r="B594" s="40" t="s">
        <v>1018</v>
      </c>
      <c r="C594" s="41" t="s">
        <v>16</v>
      </c>
      <c r="D594" s="41" t="s">
        <v>53</v>
      </c>
      <c r="E594" s="42" t="s">
        <v>54</v>
      </c>
      <c r="F594" s="42" t="s">
        <v>249</v>
      </c>
      <c r="G594" s="88" t="s">
        <v>1015</v>
      </c>
      <c r="H594" s="40" t="s">
        <v>1016</v>
      </c>
      <c r="I594" s="43" t="s">
        <v>22</v>
      </c>
      <c r="J594" s="25">
        <v>1</v>
      </c>
      <c r="K594" s="25">
        <f t="shared" si="12"/>
        <v>1</v>
      </c>
      <c r="L594" s="25">
        <v>1</v>
      </c>
      <c r="M594" s="47">
        <v>3.1</v>
      </c>
      <c r="N594" s="47"/>
      <c r="O594" s="22"/>
    </row>
    <row r="595" s="18" customFormat="1" ht="40.05" customHeight="1" spans="1:15">
      <c r="A595" s="387" t="s">
        <v>470</v>
      </c>
      <c r="B595" s="40" t="s">
        <v>1019</v>
      </c>
      <c r="C595" s="41" t="s">
        <v>16</v>
      </c>
      <c r="D595" s="41" t="s">
        <v>53</v>
      </c>
      <c r="E595" s="42" t="s">
        <v>54</v>
      </c>
      <c r="F595" s="42" t="s">
        <v>249</v>
      </c>
      <c r="G595" s="88" t="s">
        <v>1015</v>
      </c>
      <c r="H595" s="40" t="s">
        <v>1016</v>
      </c>
      <c r="I595" s="43" t="s">
        <v>22</v>
      </c>
      <c r="J595" s="25">
        <v>1</v>
      </c>
      <c r="K595" s="25">
        <f t="shared" si="12"/>
        <v>1</v>
      </c>
      <c r="L595" s="25">
        <v>1</v>
      </c>
      <c r="M595" s="47">
        <v>3.1</v>
      </c>
      <c r="N595" s="47"/>
      <c r="O595" s="22"/>
    </row>
    <row r="596" s="18" customFormat="1" ht="40.05" customHeight="1" spans="1:15">
      <c r="A596" s="387" t="s">
        <v>470</v>
      </c>
      <c r="B596" s="40" t="s">
        <v>1020</v>
      </c>
      <c r="C596" s="41" t="s">
        <v>16</v>
      </c>
      <c r="D596" s="41" t="s">
        <v>53</v>
      </c>
      <c r="E596" s="42" t="s">
        <v>54</v>
      </c>
      <c r="F596" s="42" t="s">
        <v>249</v>
      </c>
      <c r="G596" s="88" t="s">
        <v>1015</v>
      </c>
      <c r="H596" s="40" t="s">
        <v>1016</v>
      </c>
      <c r="I596" s="43" t="s">
        <v>22</v>
      </c>
      <c r="J596" s="25">
        <v>1</v>
      </c>
      <c r="K596" s="25">
        <f t="shared" si="12"/>
        <v>1</v>
      </c>
      <c r="L596" s="25">
        <v>1</v>
      </c>
      <c r="M596" s="47">
        <v>3.1</v>
      </c>
      <c r="N596" s="47"/>
      <c r="O596" s="22"/>
    </row>
    <row r="597" s="18" customFormat="1" ht="40.05" customHeight="1" spans="1:15">
      <c r="A597" s="387" t="s">
        <v>470</v>
      </c>
      <c r="B597" s="40" t="s">
        <v>1021</v>
      </c>
      <c r="C597" s="41" t="s">
        <v>16</v>
      </c>
      <c r="D597" s="41" t="s">
        <v>53</v>
      </c>
      <c r="E597" s="42" t="s">
        <v>54</v>
      </c>
      <c r="F597" s="42" t="s">
        <v>249</v>
      </c>
      <c r="G597" s="88" t="s">
        <v>1015</v>
      </c>
      <c r="H597" s="40" t="s">
        <v>1016</v>
      </c>
      <c r="I597" s="43" t="s">
        <v>22</v>
      </c>
      <c r="J597" s="25">
        <v>1</v>
      </c>
      <c r="K597" s="25">
        <f t="shared" si="12"/>
        <v>1</v>
      </c>
      <c r="L597" s="25">
        <v>1</v>
      </c>
      <c r="M597" s="47">
        <v>3.1</v>
      </c>
      <c r="N597" s="47"/>
      <c r="O597" s="22"/>
    </row>
    <row r="598" s="18" customFormat="1" ht="40.05" customHeight="1" spans="1:15">
      <c r="A598" s="387" t="s">
        <v>470</v>
      </c>
      <c r="B598" s="40" t="s">
        <v>1022</v>
      </c>
      <c r="C598" s="41" t="s">
        <v>16</v>
      </c>
      <c r="D598" s="41" t="s">
        <v>53</v>
      </c>
      <c r="E598" s="42" t="s">
        <v>54</v>
      </c>
      <c r="F598" s="42" t="s">
        <v>249</v>
      </c>
      <c r="G598" s="88" t="s">
        <v>1023</v>
      </c>
      <c r="H598" s="40" t="s">
        <v>57</v>
      </c>
      <c r="I598" s="43" t="s">
        <v>22</v>
      </c>
      <c r="J598" s="25">
        <v>1</v>
      </c>
      <c r="K598" s="25">
        <f t="shared" si="12"/>
        <v>1</v>
      </c>
      <c r="L598" s="25">
        <v>1</v>
      </c>
      <c r="M598" s="44" t="s">
        <v>473</v>
      </c>
      <c r="N598" s="47"/>
      <c r="O598" s="22"/>
    </row>
    <row r="599" s="18" customFormat="1" ht="40.05" customHeight="1" spans="1:15">
      <c r="A599" s="387" t="s">
        <v>470</v>
      </c>
      <c r="B599" s="40" t="s">
        <v>1024</v>
      </c>
      <c r="C599" s="41" t="s">
        <v>16</v>
      </c>
      <c r="D599" s="41" t="s">
        <v>53</v>
      </c>
      <c r="E599" s="42" t="s">
        <v>54</v>
      </c>
      <c r="F599" s="42" t="s">
        <v>249</v>
      </c>
      <c r="G599" s="88" t="s">
        <v>1023</v>
      </c>
      <c r="H599" s="40" t="s">
        <v>57</v>
      </c>
      <c r="I599" s="43" t="s">
        <v>22</v>
      </c>
      <c r="J599" s="25">
        <v>1</v>
      </c>
      <c r="K599" s="25">
        <f t="shared" si="12"/>
        <v>1</v>
      </c>
      <c r="L599" s="25">
        <v>1</v>
      </c>
      <c r="M599" s="44" t="s">
        <v>473</v>
      </c>
      <c r="N599" s="47"/>
      <c r="O599" s="22"/>
    </row>
    <row r="600" s="18" customFormat="1" ht="40.05" customHeight="1" spans="1:15">
      <c r="A600" s="387" t="s">
        <v>470</v>
      </c>
      <c r="B600" s="40" t="s">
        <v>1025</v>
      </c>
      <c r="C600" s="41" t="s">
        <v>16</v>
      </c>
      <c r="D600" s="41" t="s">
        <v>53</v>
      </c>
      <c r="E600" s="42" t="s">
        <v>54</v>
      </c>
      <c r="F600" s="42" t="s">
        <v>249</v>
      </c>
      <c r="G600" s="88" t="s">
        <v>1023</v>
      </c>
      <c r="H600" s="40" t="s">
        <v>57</v>
      </c>
      <c r="I600" s="43" t="s">
        <v>22</v>
      </c>
      <c r="J600" s="25">
        <v>1</v>
      </c>
      <c r="K600" s="25">
        <f t="shared" si="12"/>
        <v>1</v>
      </c>
      <c r="L600" s="25">
        <v>1</v>
      </c>
      <c r="M600" s="44" t="s">
        <v>473</v>
      </c>
      <c r="N600" s="47"/>
      <c r="O600" s="22"/>
    </row>
    <row r="601" s="18" customFormat="1" ht="40.05" customHeight="1" spans="1:15">
      <c r="A601" s="387" t="s">
        <v>470</v>
      </c>
      <c r="B601" s="40" t="s">
        <v>1026</v>
      </c>
      <c r="C601" s="41" t="s">
        <v>16</v>
      </c>
      <c r="D601" s="41" t="s">
        <v>53</v>
      </c>
      <c r="E601" s="42" t="s">
        <v>54</v>
      </c>
      <c r="F601" s="42" t="s">
        <v>249</v>
      </c>
      <c r="G601" s="88" t="s">
        <v>1023</v>
      </c>
      <c r="H601" s="40" t="s">
        <v>57</v>
      </c>
      <c r="I601" s="43" t="s">
        <v>22</v>
      </c>
      <c r="J601" s="25">
        <v>1</v>
      </c>
      <c r="K601" s="25">
        <f t="shared" si="12"/>
        <v>1</v>
      </c>
      <c r="L601" s="25">
        <v>1</v>
      </c>
      <c r="M601" s="44" t="s">
        <v>473</v>
      </c>
      <c r="N601" s="47"/>
      <c r="O601" s="22"/>
    </row>
    <row r="602" s="18" customFormat="1" ht="40.05" customHeight="1" spans="1:15">
      <c r="A602" s="387" t="s">
        <v>470</v>
      </c>
      <c r="B602" s="40" t="s">
        <v>1027</v>
      </c>
      <c r="C602" s="41" t="s">
        <v>16</v>
      </c>
      <c r="D602" s="41" t="s">
        <v>53</v>
      </c>
      <c r="E602" s="42" t="s">
        <v>54</v>
      </c>
      <c r="F602" s="42" t="s">
        <v>249</v>
      </c>
      <c r="G602" s="88" t="s">
        <v>1023</v>
      </c>
      <c r="H602" s="40" t="s">
        <v>57</v>
      </c>
      <c r="I602" s="43" t="s">
        <v>22</v>
      </c>
      <c r="J602" s="25">
        <v>1</v>
      </c>
      <c r="K602" s="25">
        <f t="shared" si="12"/>
        <v>1</v>
      </c>
      <c r="L602" s="25">
        <v>1</v>
      </c>
      <c r="M602" s="44" t="s">
        <v>473</v>
      </c>
      <c r="N602" s="47"/>
      <c r="O602" s="22"/>
    </row>
    <row r="603" s="18" customFormat="1" ht="40.05" customHeight="1" spans="1:15">
      <c r="A603" s="387" t="s">
        <v>470</v>
      </c>
      <c r="B603" s="40" t="s">
        <v>1028</v>
      </c>
      <c r="C603" s="41" t="s">
        <v>16</v>
      </c>
      <c r="D603" s="41" t="s">
        <v>53</v>
      </c>
      <c r="E603" s="42" t="s">
        <v>54</v>
      </c>
      <c r="F603" s="42" t="s">
        <v>249</v>
      </c>
      <c r="G603" s="88" t="s">
        <v>1023</v>
      </c>
      <c r="H603" s="40" t="s">
        <v>57</v>
      </c>
      <c r="I603" s="43" t="s">
        <v>22</v>
      </c>
      <c r="J603" s="25">
        <v>1</v>
      </c>
      <c r="K603" s="25">
        <f t="shared" si="12"/>
        <v>1</v>
      </c>
      <c r="L603" s="25">
        <v>1</v>
      </c>
      <c r="M603" s="44" t="s">
        <v>473</v>
      </c>
      <c r="N603" s="47"/>
      <c r="O603" s="22"/>
    </row>
    <row r="604" s="18" customFormat="1" ht="40.05" customHeight="1" spans="1:15">
      <c r="A604" s="387" t="s">
        <v>470</v>
      </c>
      <c r="B604" s="40" t="s">
        <v>1029</v>
      </c>
      <c r="C604" s="41" t="s">
        <v>16</v>
      </c>
      <c r="D604" s="41" t="s">
        <v>53</v>
      </c>
      <c r="E604" s="42" t="s">
        <v>54</v>
      </c>
      <c r="F604" s="42" t="s">
        <v>249</v>
      </c>
      <c r="G604" s="88" t="s">
        <v>1023</v>
      </c>
      <c r="H604" s="40" t="s">
        <v>57</v>
      </c>
      <c r="I604" s="43" t="s">
        <v>22</v>
      </c>
      <c r="J604" s="25">
        <v>1</v>
      </c>
      <c r="K604" s="25">
        <f t="shared" si="12"/>
        <v>1</v>
      </c>
      <c r="L604" s="25">
        <v>1</v>
      </c>
      <c r="M604" s="44" t="s">
        <v>473</v>
      </c>
      <c r="N604" s="47"/>
      <c r="O604" s="22"/>
    </row>
    <row r="605" s="18" customFormat="1" ht="40.05" customHeight="1" spans="1:15">
      <c r="A605" s="387" t="s">
        <v>470</v>
      </c>
      <c r="B605" s="40" t="s">
        <v>1030</v>
      </c>
      <c r="C605" s="41" t="s">
        <v>16</v>
      </c>
      <c r="D605" s="41" t="s">
        <v>53</v>
      </c>
      <c r="E605" s="42" t="s">
        <v>54</v>
      </c>
      <c r="F605" s="42" t="s">
        <v>249</v>
      </c>
      <c r="G605" s="88" t="s">
        <v>1023</v>
      </c>
      <c r="H605" s="40" t="s">
        <v>57</v>
      </c>
      <c r="I605" s="43" t="s">
        <v>22</v>
      </c>
      <c r="J605" s="25">
        <v>1</v>
      </c>
      <c r="K605" s="25">
        <f t="shared" si="12"/>
        <v>1</v>
      </c>
      <c r="L605" s="25">
        <v>1</v>
      </c>
      <c r="M605" s="44" t="s">
        <v>473</v>
      </c>
      <c r="N605" s="47"/>
      <c r="O605" s="22"/>
    </row>
    <row r="606" s="18" customFormat="1" ht="40.05" customHeight="1" spans="1:15">
      <c r="A606" s="387" t="s">
        <v>470</v>
      </c>
      <c r="B606" s="40" t="s">
        <v>1031</v>
      </c>
      <c r="C606" s="41" t="s">
        <v>16</v>
      </c>
      <c r="D606" s="41" t="s">
        <v>53</v>
      </c>
      <c r="E606" s="42" t="s">
        <v>54</v>
      </c>
      <c r="F606" s="42" t="s">
        <v>249</v>
      </c>
      <c r="G606" s="88" t="s">
        <v>1023</v>
      </c>
      <c r="H606" s="40" t="s">
        <v>57</v>
      </c>
      <c r="I606" s="43" t="s">
        <v>22</v>
      </c>
      <c r="J606" s="25">
        <v>1</v>
      </c>
      <c r="K606" s="25">
        <f t="shared" si="12"/>
        <v>1</v>
      </c>
      <c r="L606" s="25">
        <v>1</v>
      </c>
      <c r="M606" s="44" t="s">
        <v>473</v>
      </c>
      <c r="N606" s="47"/>
      <c r="O606" s="22"/>
    </row>
    <row r="607" s="18" customFormat="1" ht="40.05" customHeight="1" spans="1:15">
      <c r="A607" s="387" t="s">
        <v>470</v>
      </c>
      <c r="B607" s="40" t="s">
        <v>1032</v>
      </c>
      <c r="C607" s="41" t="s">
        <v>16</v>
      </c>
      <c r="D607" s="41" t="s">
        <v>53</v>
      </c>
      <c r="E607" s="42" t="s">
        <v>54</v>
      </c>
      <c r="F607" s="42" t="s">
        <v>249</v>
      </c>
      <c r="G607" s="88" t="s">
        <v>1033</v>
      </c>
      <c r="H607" s="23" t="s">
        <v>57</v>
      </c>
      <c r="I607" s="43" t="s">
        <v>22</v>
      </c>
      <c r="J607" s="25">
        <v>1</v>
      </c>
      <c r="K607" s="25">
        <v>1</v>
      </c>
      <c r="L607" s="25">
        <v>11</v>
      </c>
      <c r="M607" s="44" t="s">
        <v>473</v>
      </c>
      <c r="N607" s="47"/>
      <c r="O607" s="22"/>
    </row>
    <row r="608" s="18" customFormat="1" ht="40.05" customHeight="1" spans="1:15">
      <c r="A608" s="387" t="s">
        <v>470</v>
      </c>
      <c r="B608" s="40" t="s">
        <v>1034</v>
      </c>
      <c r="C608" s="41" t="s">
        <v>16</v>
      </c>
      <c r="D608" s="41" t="s">
        <v>53</v>
      </c>
      <c r="E608" s="42" t="s">
        <v>54</v>
      </c>
      <c r="F608" s="42" t="s">
        <v>249</v>
      </c>
      <c r="G608" s="88" t="s">
        <v>1033</v>
      </c>
      <c r="H608" s="23" t="s">
        <v>57</v>
      </c>
      <c r="I608" s="43" t="s">
        <v>22</v>
      </c>
      <c r="J608" s="25">
        <v>1</v>
      </c>
      <c r="K608" s="25">
        <v>1</v>
      </c>
      <c r="L608" s="25">
        <v>11</v>
      </c>
      <c r="M608" s="44" t="s">
        <v>473</v>
      </c>
      <c r="N608" s="47"/>
      <c r="O608" s="22"/>
    </row>
    <row r="609" s="18" customFormat="1" ht="40.05" customHeight="1" spans="1:15">
      <c r="A609" s="387" t="s">
        <v>470</v>
      </c>
      <c r="B609" s="40" t="s">
        <v>1035</v>
      </c>
      <c r="C609" s="41" t="s">
        <v>16</v>
      </c>
      <c r="D609" s="41" t="s">
        <v>53</v>
      </c>
      <c r="E609" s="42" t="s">
        <v>54</v>
      </c>
      <c r="F609" s="42" t="s">
        <v>249</v>
      </c>
      <c r="G609" s="88" t="s">
        <v>1033</v>
      </c>
      <c r="H609" s="23" t="s">
        <v>57</v>
      </c>
      <c r="I609" s="43" t="s">
        <v>22</v>
      </c>
      <c r="J609" s="25">
        <v>1</v>
      </c>
      <c r="K609" s="25">
        <v>1</v>
      </c>
      <c r="L609" s="25">
        <v>11</v>
      </c>
      <c r="M609" s="44" t="s">
        <v>473</v>
      </c>
      <c r="N609" s="47"/>
      <c r="O609" s="22"/>
    </row>
    <row r="610" s="18" customFormat="1" ht="40.05" customHeight="1" spans="1:15">
      <c r="A610" s="387" t="s">
        <v>470</v>
      </c>
      <c r="B610" s="40" t="s">
        <v>1036</v>
      </c>
      <c r="C610" s="41" t="s">
        <v>16</v>
      </c>
      <c r="D610" s="41" t="s">
        <v>53</v>
      </c>
      <c r="E610" s="42" t="s">
        <v>54</v>
      </c>
      <c r="F610" s="42" t="s">
        <v>249</v>
      </c>
      <c r="G610" s="88" t="s">
        <v>1033</v>
      </c>
      <c r="H610" s="23" t="s">
        <v>57</v>
      </c>
      <c r="I610" s="43" t="s">
        <v>22</v>
      </c>
      <c r="J610" s="25">
        <v>1</v>
      </c>
      <c r="K610" s="25">
        <v>1</v>
      </c>
      <c r="L610" s="25">
        <v>11</v>
      </c>
      <c r="M610" s="44" t="s">
        <v>473</v>
      </c>
      <c r="N610" s="47"/>
      <c r="O610" s="22"/>
    </row>
    <row r="611" s="18" customFormat="1" ht="40.05" customHeight="1" spans="1:15">
      <c r="A611" s="387" t="s">
        <v>470</v>
      </c>
      <c r="B611" s="40" t="s">
        <v>1037</v>
      </c>
      <c r="C611" s="41" t="s">
        <v>16</v>
      </c>
      <c r="D611" s="41" t="s">
        <v>53</v>
      </c>
      <c r="E611" s="42" t="s">
        <v>54</v>
      </c>
      <c r="F611" s="42" t="s">
        <v>249</v>
      </c>
      <c r="G611" s="88" t="s">
        <v>1033</v>
      </c>
      <c r="H611" s="23" t="s">
        <v>57</v>
      </c>
      <c r="I611" s="43" t="s">
        <v>22</v>
      </c>
      <c r="J611" s="25">
        <v>1</v>
      </c>
      <c r="K611" s="25">
        <v>1</v>
      </c>
      <c r="L611" s="25">
        <v>11</v>
      </c>
      <c r="M611" s="44" t="s">
        <v>473</v>
      </c>
      <c r="N611" s="47"/>
      <c r="O611" s="22"/>
    </row>
    <row r="612" s="18" customFormat="1" ht="40.05" customHeight="1" spans="1:15">
      <c r="A612" s="387" t="s">
        <v>470</v>
      </c>
      <c r="B612" s="40" t="s">
        <v>1038</v>
      </c>
      <c r="C612" s="41" t="s">
        <v>16</v>
      </c>
      <c r="D612" s="41" t="s">
        <v>53</v>
      </c>
      <c r="E612" s="42" t="s">
        <v>54</v>
      </c>
      <c r="F612" s="42" t="s">
        <v>249</v>
      </c>
      <c r="G612" s="88" t="s">
        <v>1039</v>
      </c>
      <c r="H612" s="23" t="s">
        <v>57</v>
      </c>
      <c r="I612" s="43" t="s">
        <v>22</v>
      </c>
      <c r="J612" s="25">
        <v>1</v>
      </c>
      <c r="K612" s="25">
        <v>1</v>
      </c>
      <c r="L612" s="25">
        <v>11</v>
      </c>
      <c r="M612" s="44" t="s">
        <v>473</v>
      </c>
      <c r="N612" s="47"/>
      <c r="O612" s="22"/>
    </row>
    <row r="613" s="18" customFormat="1" ht="40.05" customHeight="1" spans="1:15">
      <c r="A613" s="387" t="s">
        <v>470</v>
      </c>
      <c r="B613" s="40" t="s">
        <v>1040</v>
      </c>
      <c r="C613" s="41" t="s">
        <v>16</v>
      </c>
      <c r="D613" s="41" t="s">
        <v>53</v>
      </c>
      <c r="E613" s="42" t="s">
        <v>54</v>
      </c>
      <c r="F613" s="42" t="s">
        <v>249</v>
      </c>
      <c r="G613" s="88" t="s">
        <v>1033</v>
      </c>
      <c r="H613" s="23" t="s">
        <v>57</v>
      </c>
      <c r="I613" s="43" t="s">
        <v>22</v>
      </c>
      <c r="J613" s="25">
        <v>1</v>
      </c>
      <c r="K613" s="25">
        <v>1</v>
      </c>
      <c r="L613" s="25">
        <v>11</v>
      </c>
      <c r="M613" s="44" t="s">
        <v>473</v>
      </c>
      <c r="N613" s="47"/>
      <c r="O613" s="22"/>
    </row>
    <row r="614" s="18" customFormat="1" ht="40.05" customHeight="1" spans="1:15">
      <c r="A614" s="387" t="s">
        <v>470</v>
      </c>
      <c r="B614" s="40" t="s">
        <v>1041</v>
      </c>
      <c r="C614" s="41" t="s">
        <v>16</v>
      </c>
      <c r="D614" s="41" t="s">
        <v>53</v>
      </c>
      <c r="E614" s="42" t="s">
        <v>54</v>
      </c>
      <c r="F614" s="42" t="s">
        <v>249</v>
      </c>
      <c r="G614" s="88" t="s">
        <v>1033</v>
      </c>
      <c r="H614" s="23" t="s">
        <v>57</v>
      </c>
      <c r="I614" s="43" t="s">
        <v>22</v>
      </c>
      <c r="J614" s="25">
        <v>1</v>
      </c>
      <c r="K614" s="25">
        <v>1</v>
      </c>
      <c r="L614" s="25">
        <v>11</v>
      </c>
      <c r="M614" s="44" t="s">
        <v>473</v>
      </c>
      <c r="N614" s="47"/>
      <c r="O614" s="22"/>
    </row>
    <row r="615" s="18" customFormat="1" ht="40.05" customHeight="1" spans="1:15">
      <c r="A615" s="387" t="s">
        <v>470</v>
      </c>
      <c r="B615" s="40" t="s">
        <v>1042</v>
      </c>
      <c r="C615" s="41" t="s">
        <v>16</v>
      </c>
      <c r="D615" s="41" t="s">
        <v>53</v>
      </c>
      <c r="E615" s="42" t="s">
        <v>54</v>
      </c>
      <c r="F615" s="42" t="s">
        <v>249</v>
      </c>
      <c r="G615" s="88" t="s">
        <v>1043</v>
      </c>
      <c r="H615" s="23" t="s">
        <v>57</v>
      </c>
      <c r="I615" s="43" t="s">
        <v>22</v>
      </c>
      <c r="J615" s="25">
        <v>1</v>
      </c>
      <c r="K615" s="25">
        <f t="shared" ref="K615:K621" si="13">J615</f>
        <v>1</v>
      </c>
      <c r="L615" s="25">
        <v>1</v>
      </c>
      <c r="M615" s="47">
        <v>3.2</v>
      </c>
      <c r="N615" s="47"/>
      <c r="O615" s="22"/>
    </row>
    <row r="616" s="18" customFormat="1" ht="40.05" customHeight="1" spans="1:15">
      <c r="A616" s="387" t="s">
        <v>470</v>
      </c>
      <c r="B616" s="40" t="s">
        <v>1044</v>
      </c>
      <c r="C616" s="41" t="s">
        <v>16</v>
      </c>
      <c r="D616" s="41" t="s">
        <v>53</v>
      </c>
      <c r="E616" s="42" t="s">
        <v>54</v>
      </c>
      <c r="F616" s="42" t="s">
        <v>249</v>
      </c>
      <c r="G616" s="88" t="s">
        <v>1043</v>
      </c>
      <c r="H616" s="23" t="s">
        <v>57</v>
      </c>
      <c r="I616" s="43" t="s">
        <v>22</v>
      </c>
      <c r="J616" s="25">
        <v>1</v>
      </c>
      <c r="K616" s="25">
        <f t="shared" si="13"/>
        <v>1</v>
      </c>
      <c r="L616" s="25">
        <v>1</v>
      </c>
      <c r="M616" s="47">
        <v>3.2</v>
      </c>
      <c r="N616" s="47"/>
      <c r="O616" s="22"/>
    </row>
    <row r="617" s="18" customFormat="1" ht="40.05" customHeight="1" spans="1:15">
      <c r="A617" s="387" t="s">
        <v>470</v>
      </c>
      <c r="B617" s="40" t="s">
        <v>1045</v>
      </c>
      <c r="C617" s="41" t="s">
        <v>16</v>
      </c>
      <c r="D617" s="41" t="s">
        <v>53</v>
      </c>
      <c r="E617" s="42" t="s">
        <v>54</v>
      </c>
      <c r="F617" s="42" t="s">
        <v>249</v>
      </c>
      <c r="G617" s="88" t="s">
        <v>1043</v>
      </c>
      <c r="H617" s="23" t="s">
        <v>57</v>
      </c>
      <c r="I617" s="43" t="s">
        <v>22</v>
      </c>
      <c r="J617" s="25">
        <v>1</v>
      </c>
      <c r="K617" s="25">
        <f t="shared" si="13"/>
        <v>1</v>
      </c>
      <c r="L617" s="25">
        <v>1</v>
      </c>
      <c r="M617" s="47">
        <v>3.2</v>
      </c>
      <c r="N617" s="47"/>
      <c r="O617" s="22"/>
    </row>
    <row r="618" s="18" customFormat="1" ht="40.05" customHeight="1" spans="1:15">
      <c r="A618" s="387" t="s">
        <v>470</v>
      </c>
      <c r="B618" s="40" t="s">
        <v>1046</v>
      </c>
      <c r="C618" s="41" t="s">
        <v>16</v>
      </c>
      <c r="D618" s="41" t="s">
        <v>53</v>
      </c>
      <c r="E618" s="42" t="s">
        <v>54</v>
      </c>
      <c r="F618" s="42" t="s">
        <v>249</v>
      </c>
      <c r="G618" s="88" t="s">
        <v>1043</v>
      </c>
      <c r="H618" s="23" t="s">
        <v>57</v>
      </c>
      <c r="I618" s="43" t="s">
        <v>22</v>
      </c>
      <c r="J618" s="25">
        <v>1</v>
      </c>
      <c r="K618" s="25">
        <f t="shared" si="13"/>
        <v>1</v>
      </c>
      <c r="L618" s="25">
        <v>1</v>
      </c>
      <c r="M618" s="47">
        <v>3.2</v>
      </c>
      <c r="N618" s="47"/>
      <c r="O618" s="22"/>
    </row>
    <row r="619" s="18" customFormat="1" ht="40.05" customHeight="1" spans="1:15">
      <c r="A619" s="387" t="s">
        <v>470</v>
      </c>
      <c r="B619" s="40" t="s">
        <v>1047</v>
      </c>
      <c r="C619" s="41" t="s">
        <v>16</v>
      </c>
      <c r="D619" s="41" t="s">
        <v>53</v>
      </c>
      <c r="E619" s="42" t="s">
        <v>54</v>
      </c>
      <c r="F619" s="42" t="s">
        <v>249</v>
      </c>
      <c r="G619" s="88" t="s">
        <v>1043</v>
      </c>
      <c r="H619" s="23" t="s">
        <v>57</v>
      </c>
      <c r="I619" s="43" t="s">
        <v>22</v>
      </c>
      <c r="J619" s="25">
        <v>1</v>
      </c>
      <c r="K619" s="25">
        <f t="shared" si="13"/>
        <v>1</v>
      </c>
      <c r="L619" s="25">
        <v>1</v>
      </c>
      <c r="M619" s="47">
        <v>3.2</v>
      </c>
      <c r="N619" s="47"/>
      <c r="O619" s="22"/>
    </row>
    <row r="620" s="18" customFormat="1" ht="40.05" customHeight="1" spans="1:15">
      <c r="A620" s="387" t="s">
        <v>470</v>
      </c>
      <c r="B620" s="40" t="s">
        <v>1048</v>
      </c>
      <c r="C620" s="41" t="s">
        <v>16</v>
      </c>
      <c r="D620" s="41" t="s">
        <v>53</v>
      </c>
      <c r="E620" s="42" t="s">
        <v>54</v>
      </c>
      <c r="F620" s="42" t="s">
        <v>249</v>
      </c>
      <c r="G620" s="88" t="s">
        <v>1043</v>
      </c>
      <c r="H620" s="23" t="s">
        <v>57</v>
      </c>
      <c r="I620" s="43" t="s">
        <v>22</v>
      </c>
      <c r="J620" s="25">
        <v>1</v>
      </c>
      <c r="K620" s="25">
        <f t="shared" si="13"/>
        <v>1</v>
      </c>
      <c r="L620" s="25">
        <v>1</v>
      </c>
      <c r="M620" s="47">
        <v>3.2</v>
      </c>
      <c r="N620" s="47"/>
      <c r="O620" s="22"/>
    </row>
    <row r="621" s="18" customFormat="1" ht="40.05" customHeight="1" spans="1:15">
      <c r="A621" s="387" t="s">
        <v>470</v>
      </c>
      <c r="B621" s="40" t="s">
        <v>1049</v>
      </c>
      <c r="C621" s="41" t="s">
        <v>16</v>
      </c>
      <c r="D621" s="41" t="s">
        <v>53</v>
      </c>
      <c r="E621" s="42" t="s">
        <v>54</v>
      </c>
      <c r="F621" s="42" t="s">
        <v>249</v>
      </c>
      <c r="G621" s="88" t="s">
        <v>1043</v>
      </c>
      <c r="H621" s="23" t="s">
        <v>57</v>
      </c>
      <c r="I621" s="43" t="s">
        <v>22</v>
      </c>
      <c r="J621" s="25">
        <v>1</v>
      </c>
      <c r="K621" s="25">
        <f t="shared" si="13"/>
        <v>1</v>
      </c>
      <c r="L621" s="25">
        <v>1</v>
      </c>
      <c r="M621" s="47">
        <v>3.2</v>
      </c>
      <c r="N621" s="47"/>
      <c r="O621" s="22"/>
    </row>
    <row r="622" s="18" customFormat="1" ht="40.05" customHeight="1" spans="1:15">
      <c r="A622" s="387" t="s">
        <v>470</v>
      </c>
      <c r="B622" s="40" t="s">
        <v>1050</v>
      </c>
      <c r="C622" s="41" t="s">
        <v>16</v>
      </c>
      <c r="D622" s="41" t="s">
        <v>53</v>
      </c>
      <c r="E622" s="42" t="s">
        <v>54</v>
      </c>
      <c r="F622" s="42" t="s">
        <v>249</v>
      </c>
      <c r="G622" s="88" t="s">
        <v>1051</v>
      </c>
      <c r="H622" s="23" t="s">
        <v>57</v>
      </c>
      <c r="I622" s="43" t="s">
        <v>22</v>
      </c>
      <c r="J622" s="25">
        <v>1</v>
      </c>
      <c r="K622" s="25">
        <v>1</v>
      </c>
      <c r="L622" s="25">
        <v>49</v>
      </c>
      <c r="M622" s="47">
        <v>3.2</v>
      </c>
      <c r="N622" s="47"/>
      <c r="O622" s="22"/>
    </row>
    <row r="623" s="18" customFormat="1" ht="40.05" customHeight="1" spans="1:15">
      <c r="A623" s="387" t="s">
        <v>470</v>
      </c>
      <c r="B623" s="40" t="s">
        <v>1052</v>
      </c>
      <c r="C623" s="41" t="s">
        <v>16</v>
      </c>
      <c r="D623" s="41" t="s">
        <v>53</v>
      </c>
      <c r="E623" s="42" t="s">
        <v>54</v>
      </c>
      <c r="F623" s="42" t="s">
        <v>249</v>
      </c>
      <c r="G623" s="88" t="s">
        <v>1053</v>
      </c>
      <c r="H623" s="40" t="s">
        <v>57</v>
      </c>
      <c r="I623" s="43" t="s">
        <v>22</v>
      </c>
      <c r="J623" s="25">
        <v>1</v>
      </c>
      <c r="K623" s="25">
        <f t="shared" ref="K623:K629" si="14">J623</f>
        <v>1</v>
      </c>
      <c r="L623" s="25">
        <v>1</v>
      </c>
      <c r="M623" s="44" t="s">
        <v>473</v>
      </c>
      <c r="N623" s="47"/>
      <c r="O623" s="22"/>
    </row>
    <row r="624" s="18" customFormat="1" ht="40.05" customHeight="1" spans="1:15">
      <c r="A624" s="387" t="s">
        <v>470</v>
      </c>
      <c r="B624" s="40" t="s">
        <v>1054</v>
      </c>
      <c r="C624" s="41" t="s">
        <v>16</v>
      </c>
      <c r="D624" s="41" t="s">
        <v>53</v>
      </c>
      <c r="E624" s="42" t="s">
        <v>54</v>
      </c>
      <c r="F624" s="42" t="s">
        <v>249</v>
      </c>
      <c r="G624" s="88" t="s">
        <v>1053</v>
      </c>
      <c r="H624" s="40" t="s">
        <v>57</v>
      </c>
      <c r="I624" s="43" t="s">
        <v>22</v>
      </c>
      <c r="J624" s="25">
        <v>1</v>
      </c>
      <c r="K624" s="25">
        <f t="shared" si="14"/>
        <v>1</v>
      </c>
      <c r="L624" s="25">
        <v>1</v>
      </c>
      <c r="M624" s="44" t="s">
        <v>473</v>
      </c>
      <c r="N624" s="47"/>
      <c r="O624" s="22"/>
    </row>
    <row r="625" s="18" customFormat="1" ht="40.05" customHeight="1" spans="1:15">
      <c r="A625" s="387" t="s">
        <v>470</v>
      </c>
      <c r="B625" s="40" t="s">
        <v>1055</v>
      </c>
      <c r="C625" s="41" t="s">
        <v>16</v>
      </c>
      <c r="D625" s="41" t="s">
        <v>53</v>
      </c>
      <c r="E625" s="42" t="s">
        <v>54</v>
      </c>
      <c r="F625" s="42" t="s">
        <v>249</v>
      </c>
      <c r="G625" s="88" t="s">
        <v>1053</v>
      </c>
      <c r="H625" s="40" t="s">
        <v>57</v>
      </c>
      <c r="I625" s="43" t="s">
        <v>22</v>
      </c>
      <c r="J625" s="25">
        <v>1</v>
      </c>
      <c r="K625" s="25">
        <f t="shared" si="14"/>
        <v>1</v>
      </c>
      <c r="L625" s="25">
        <v>1</v>
      </c>
      <c r="M625" s="44" t="s">
        <v>473</v>
      </c>
      <c r="N625" s="47"/>
      <c r="O625" s="22"/>
    </row>
    <row r="626" s="18" customFormat="1" ht="40.05" customHeight="1" spans="1:15">
      <c r="A626" s="387" t="s">
        <v>470</v>
      </c>
      <c r="B626" s="40" t="s">
        <v>1056</v>
      </c>
      <c r="C626" s="41" t="s">
        <v>16</v>
      </c>
      <c r="D626" s="41" t="s">
        <v>53</v>
      </c>
      <c r="E626" s="42" t="s">
        <v>54</v>
      </c>
      <c r="F626" s="42" t="s">
        <v>249</v>
      </c>
      <c r="G626" s="88" t="s">
        <v>1053</v>
      </c>
      <c r="H626" s="40" t="s">
        <v>57</v>
      </c>
      <c r="I626" s="43" t="s">
        <v>22</v>
      </c>
      <c r="J626" s="25">
        <v>1</v>
      </c>
      <c r="K626" s="25">
        <f t="shared" si="14"/>
        <v>1</v>
      </c>
      <c r="L626" s="25">
        <v>1</v>
      </c>
      <c r="M626" s="44" t="s">
        <v>473</v>
      </c>
      <c r="N626" s="47"/>
      <c r="O626" s="22"/>
    </row>
    <row r="627" s="18" customFormat="1" ht="40.05" customHeight="1" spans="1:15">
      <c r="A627" s="387" t="s">
        <v>470</v>
      </c>
      <c r="B627" s="40" t="s">
        <v>1057</v>
      </c>
      <c r="C627" s="41" t="s">
        <v>16</v>
      </c>
      <c r="D627" s="41" t="s">
        <v>53</v>
      </c>
      <c r="E627" s="42" t="s">
        <v>54</v>
      </c>
      <c r="F627" s="42" t="s">
        <v>249</v>
      </c>
      <c r="G627" s="88" t="s">
        <v>1053</v>
      </c>
      <c r="H627" s="40" t="s">
        <v>57</v>
      </c>
      <c r="I627" s="43" t="s">
        <v>22</v>
      </c>
      <c r="J627" s="25">
        <v>1</v>
      </c>
      <c r="K627" s="25">
        <f t="shared" si="14"/>
        <v>1</v>
      </c>
      <c r="L627" s="25">
        <v>1</v>
      </c>
      <c r="M627" s="44" t="s">
        <v>473</v>
      </c>
      <c r="N627" s="47"/>
      <c r="O627" s="22"/>
    </row>
    <row r="628" s="18" customFormat="1" ht="40.05" customHeight="1" spans="1:15">
      <c r="A628" s="387" t="s">
        <v>470</v>
      </c>
      <c r="B628" s="40" t="s">
        <v>1058</v>
      </c>
      <c r="C628" s="41" t="s">
        <v>16</v>
      </c>
      <c r="D628" s="41" t="s">
        <v>53</v>
      </c>
      <c r="E628" s="42" t="s">
        <v>54</v>
      </c>
      <c r="F628" s="42" t="s">
        <v>249</v>
      </c>
      <c r="G628" s="88" t="s">
        <v>1053</v>
      </c>
      <c r="H628" s="40" t="s">
        <v>57</v>
      </c>
      <c r="I628" s="43" t="s">
        <v>22</v>
      </c>
      <c r="J628" s="25">
        <v>1</v>
      </c>
      <c r="K628" s="25">
        <f t="shared" si="14"/>
        <v>1</v>
      </c>
      <c r="L628" s="25">
        <v>1</v>
      </c>
      <c r="M628" s="44" t="s">
        <v>473</v>
      </c>
      <c r="N628" s="47"/>
      <c r="O628" s="22"/>
    </row>
    <row r="629" s="18" customFormat="1" ht="40.05" customHeight="1" spans="1:15">
      <c r="A629" s="387" t="s">
        <v>470</v>
      </c>
      <c r="B629" s="40" t="s">
        <v>1059</v>
      </c>
      <c r="C629" s="41" t="s">
        <v>16</v>
      </c>
      <c r="D629" s="41" t="s">
        <v>53</v>
      </c>
      <c r="E629" s="42" t="s">
        <v>54</v>
      </c>
      <c r="F629" s="42" t="s">
        <v>249</v>
      </c>
      <c r="G629" s="88" t="s">
        <v>1053</v>
      </c>
      <c r="H629" s="40" t="s">
        <v>57</v>
      </c>
      <c r="I629" s="43" t="s">
        <v>22</v>
      </c>
      <c r="J629" s="25">
        <v>1</v>
      </c>
      <c r="K629" s="25">
        <f t="shared" si="14"/>
        <v>1</v>
      </c>
      <c r="L629" s="25">
        <v>1</v>
      </c>
      <c r="M629" s="44" t="s">
        <v>473</v>
      </c>
      <c r="N629" s="47"/>
      <c r="O629" s="22"/>
    </row>
    <row r="630" s="18" customFormat="1" ht="40.05" customHeight="1" spans="1:15">
      <c r="A630" s="387" t="s">
        <v>470</v>
      </c>
      <c r="B630" s="40" t="s">
        <v>1060</v>
      </c>
      <c r="C630" s="41" t="s">
        <v>16</v>
      </c>
      <c r="D630" s="41" t="s">
        <v>53</v>
      </c>
      <c r="E630" s="42" t="s">
        <v>54</v>
      </c>
      <c r="F630" s="42" t="s">
        <v>249</v>
      </c>
      <c r="G630" s="88" t="s">
        <v>1061</v>
      </c>
      <c r="H630" s="40" t="s">
        <v>65</v>
      </c>
      <c r="I630" s="43" t="s">
        <v>22</v>
      </c>
      <c r="J630" s="25">
        <v>1</v>
      </c>
      <c r="K630" s="25">
        <v>1</v>
      </c>
      <c r="L630" s="25">
        <v>2</v>
      </c>
      <c r="M630" s="44" t="s">
        <v>473</v>
      </c>
      <c r="N630" s="47"/>
      <c r="O630" s="22"/>
    </row>
    <row r="631" s="18" customFormat="1" ht="40.05" customHeight="1" spans="1:15">
      <c r="A631" s="387" t="s">
        <v>470</v>
      </c>
      <c r="B631" s="40" t="s">
        <v>1062</v>
      </c>
      <c r="C631" s="41" t="s">
        <v>16</v>
      </c>
      <c r="D631" s="41" t="s">
        <v>53</v>
      </c>
      <c r="E631" s="42" t="s">
        <v>54</v>
      </c>
      <c r="F631" s="42" t="s">
        <v>249</v>
      </c>
      <c r="G631" s="88" t="s">
        <v>1063</v>
      </c>
      <c r="H631" s="40" t="s">
        <v>65</v>
      </c>
      <c r="I631" s="43" t="s">
        <v>22</v>
      </c>
      <c r="J631" s="25">
        <v>1</v>
      </c>
      <c r="K631" s="25">
        <v>1</v>
      </c>
      <c r="L631" s="25">
        <v>1</v>
      </c>
      <c r="M631" s="44" t="s">
        <v>473</v>
      </c>
      <c r="N631" s="47"/>
      <c r="O631" s="22"/>
    </row>
    <row r="632" s="18" customFormat="1" ht="40.05" customHeight="1" spans="1:15">
      <c r="A632" s="387" t="s">
        <v>470</v>
      </c>
      <c r="B632" s="40" t="s">
        <v>1064</v>
      </c>
      <c r="C632" s="41" t="s">
        <v>16</v>
      </c>
      <c r="D632" s="41" t="s">
        <v>53</v>
      </c>
      <c r="E632" s="42" t="s">
        <v>54</v>
      </c>
      <c r="F632" s="42" t="s">
        <v>249</v>
      </c>
      <c r="G632" s="88" t="s">
        <v>1063</v>
      </c>
      <c r="H632" s="40" t="s">
        <v>65</v>
      </c>
      <c r="I632" s="43" t="s">
        <v>22</v>
      </c>
      <c r="J632" s="25">
        <v>1</v>
      </c>
      <c r="K632" s="25">
        <v>1</v>
      </c>
      <c r="L632" s="25">
        <v>1</v>
      </c>
      <c r="M632" s="44" t="s">
        <v>473</v>
      </c>
      <c r="N632" s="47"/>
      <c r="O632" s="22"/>
    </row>
    <row r="633" s="18" customFormat="1" ht="40.05" customHeight="1" spans="1:15">
      <c r="A633" s="387" t="s">
        <v>470</v>
      </c>
      <c r="B633" s="40" t="s">
        <v>1065</v>
      </c>
      <c r="C633" s="41" t="s">
        <v>16</v>
      </c>
      <c r="D633" s="41" t="s">
        <v>53</v>
      </c>
      <c r="E633" s="42" t="s">
        <v>54</v>
      </c>
      <c r="F633" s="42" t="s">
        <v>249</v>
      </c>
      <c r="G633" s="88" t="s">
        <v>1066</v>
      </c>
      <c r="H633" s="40" t="s">
        <v>65</v>
      </c>
      <c r="I633" s="43" t="s">
        <v>22</v>
      </c>
      <c r="J633" s="25">
        <v>1</v>
      </c>
      <c r="K633" s="25">
        <v>1</v>
      </c>
      <c r="L633" s="25">
        <v>2</v>
      </c>
      <c r="M633" s="44" t="s">
        <v>473</v>
      </c>
      <c r="N633" s="47"/>
      <c r="O633" s="22"/>
    </row>
    <row r="634" s="18" customFormat="1" ht="40.05" customHeight="1" spans="1:15">
      <c r="A634" s="387" t="s">
        <v>470</v>
      </c>
      <c r="B634" s="40" t="s">
        <v>1067</v>
      </c>
      <c r="C634" s="41" t="s">
        <v>16</v>
      </c>
      <c r="D634" s="41" t="s">
        <v>53</v>
      </c>
      <c r="E634" s="42" t="s">
        <v>54</v>
      </c>
      <c r="F634" s="42" t="s">
        <v>249</v>
      </c>
      <c r="G634" s="88" t="s">
        <v>1068</v>
      </c>
      <c r="H634" s="23" t="s">
        <v>57</v>
      </c>
      <c r="I634" s="43" t="s">
        <v>22</v>
      </c>
      <c r="J634" s="25">
        <v>1</v>
      </c>
      <c r="K634" s="25">
        <v>1</v>
      </c>
      <c r="L634" s="25">
        <v>14</v>
      </c>
      <c r="M634" s="44" t="s">
        <v>473</v>
      </c>
      <c r="N634" s="47"/>
      <c r="O634" s="22"/>
    </row>
    <row r="635" s="18" customFormat="1" ht="40.05" customHeight="1" spans="1:15">
      <c r="A635" s="387" t="s">
        <v>470</v>
      </c>
      <c r="B635" s="40" t="s">
        <v>1069</v>
      </c>
      <c r="C635" s="41" t="s">
        <v>16</v>
      </c>
      <c r="D635" s="41" t="s">
        <v>53</v>
      </c>
      <c r="E635" s="42" t="s">
        <v>54</v>
      </c>
      <c r="F635" s="42" t="s">
        <v>249</v>
      </c>
      <c r="G635" s="88" t="s">
        <v>1015</v>
      </c>
      <c r="H635" s="23" t="s">
        <v>1016</v>
      </c>
      <c r="I635" s="43" t="s">
        <v>22</v>
      </c>
      <c r="J635" s="25">
        <v>1</v>
      </c>
      <c r="K635" s="25">
        <f t="shared" ref="K635:K642" si="15">J635</f>
        <v>1</v>
      </c>
      <c r="L635" s="25">
        <v>1</v>
      </c>
      <c r="M635" s="47">
        <v>3.1</v>
      </c>
      <c r="N635" s="47"/>
      <c r="O635" s="22"/>
    </row>
    <row r="636" s="18" customFormat="1" ht="40.05" customHeight="1" spans="1:15">
      <c r="A636" s="387" t="s">
        <v>470</v>
      </c>
      <c r="B636" s="40" t="s">
        <v>1070</v>
      </c>
      <c r="C636" s="41" t="s">
        <v>16</v>
      </c>
      <c r="D636" s="41" t="s">
        <v>53</v>
      </c>
      <c r="E636" s="42" t="s">
        <v>54</v>
      </c>
      <c r="F636" s="42" t="s">
        <v>249</v>
      </c>
      <c r="G636" s="88" t="s">
        <v>1053</v>
      </c>
      <c r="H636" s="40" t="s">
        <v>57</v>
      </c>
      <c r="I636" s="43" t="s">
        <v>22</v>
      </c>
      <c r="J636" s="25">
        <v>1</v>
      </c>
      <c r="K636" s="25">
        <f t="shared" si="15"/>
        <v>1</v>
      </c>
      <c r="L636" s="25">
        <v>1</v>
      </c>
      <c r="M636" s="44" t="s">
        <v>473</v>
      </c>
      <c r="N636" s="47"/>
      <c r="O636" s="22"/>
    </row>
    <row r="637" s="18" customFormat="1" ht="40.05" customHeight="1" spans="1:15">
      <c r="A637" s="387" t="s">
        <v>470</v>
      </c>
      <c r="B637" s="40" t="s">
        <v>1071</v>
      </c>
      <c r="C637" s="41" t="s">
        <v>16</v>
      </c>
      <c r="D637" s="41" t="s">
        <v>53</v>
      </c>
      <c r="E637" s="42" t="s">
        <v>54</v>
      </c>
      <c r="F637" s="42" t="s">
        <v>249</v>
      </c>
      <c r="G637" s="88" t="s">
        <v>1072</v>
      </c>
      <c r="H637" s="40" t="s">
        <v>65</v>
      </c>
      <c r="I637" s="43" t="s">
        <v>22</v>
      </c>
      <c r="J637" s="25">
        <v>1</v>
      </c>
      <c r="K637" s="25">
        <v>1</v>
      </c>
      <c r="L637" s="25">
        <v>1</v>
      </c>
      <c r="M637" s="44" t="s">
        <v>473</v>
      </c>
      <c r="N637" s="47"/>
      <c r="O637" s="22"/>
    </row>
    <row r="638" s="18" customFormat="1" ht="40.05" customHeight="1" spans="1:15">
      <c r="A638" s="387" t="s">
        <v>470</v>
      </c>
      <c r="B638" s="40" t="s">
        <v>1073</v>
      </c>
      <c r="C638" s="41" t="s">
        <v>16</v>
      </c>
      <c r="D638" s="41" t="s">
        <v>53</v>
      </c>
      <c r="E638" s="42" t="s">
        <v>54</v>
      </c>
      <c r="F638" s="42" t="s">
        <v>304</v>
      </c>
      <c r="G638" s="88" t="s">
        <v>1074</v>
      </c>
      <c r="H638" s="140" t="s">
        <v>1016</v>
      </c>
      <c r="I638" s="43" t="s">
        <v>22</v>
      </c>
      <c r="J638" s="25">
        <v>7</v>
      </c>
      <c r="K638" s="25">
        <f t="shared" si="15"/>
        <v>7</v>
      </c>
      <c r="L638" s="25">
        <v>13</v>
      </c>
      <c r="M638" s="44" t="s">
        <v>473</v>
      </c>
      <c r="N638" s="47"/>
      <c r="O638" s="22"/>
    </row>
    <row r="639" s="18" customFormat="1" ht="40.05" customHeight="1" spans="1:15">
      <c r="A639" s="387" t="s">
        <v>470</v>
      </c>
      <c r="B639" s="40" t="s">
        <v>1075</v>
      </c>
      <c r="C639" s="41" t="s">
        <v>16</v>
      </c>
      <c r="D639" s="41" t="s">
        <v>53</v>
      </c>
      <c r="E639" s="42" t="s">
        <v>54</v>
      </c>
      <c r="F639" s="42" t="s">
        <v>304</v>
      </c>
      <c r="G639" s="88" t="s">
        <v>1074</v>
      </c>
      <c r="H639" s="140" t="s">
        <v>1016</v>
      </c>
      <c r="I639" s="43" t="s">
        <v>22</v>
      </c>
      <c r="J639" s="25">
        <v>2</v>
      </c>
      <c r="K639" s="25">
        <f t="shared" si="15"/>
        <v>2</v>
      </c>
      <c r="L639" s="25">
        <v>4</v>
      </c>
      <c r="M639" s="44" t="s">
        <v>473</v>
      </c>
      <c r="N639" s="47"/>
      <c r="O639" s="22"/>
    </row>
    <row r="640" s="18" customFormat="1" ht="40.05" customHeight="1" spans="1:15">
      <c r="A640" s="387" t="s">
        <v>470</v>
      </c>
      <c r="B640" s="40" t="s">
        <v>1076</v>
      </c>
      <c r="C640" s="41" t="s">
        <v>16</v>
      </c>
      <c r="D640" s="41" t="s">
        <v>53</v>
      </c>
      <c r="E640" s="42" t="s">
        <v>54</v>
      </c>
      <c r="F640" s="42" t="s">
        <v>304</v>
      </c>
      <c r="G640" s="88" t="s">
        <v>1077</v>
      </c>
      <c r="H640" s="140" t="s">
        <v>65</v>
      </c>
      <c r="I640" s="43" t="s">
        <v>22</v>
      </c>
      <c r="J640" s="25">
        <v>4</v>
      </c>
      <c r="K640" s="25">
        <f t="shared" si="15"/>
        <v>4</v>
      </c>
      <c r="L640" s="25">
        <v>1</v>
      </c>
      <c r="M640" s="44" t="s">
        <v>473</v>
      </c>
      <c r="N640" s="47"/>
      <c r="O640" s="22"/>
    </row>
    <row r="641" s="18" customFormat="1" ht="40.05" customHeight="1" spans="1:15">
      <c r="A641" s="387" t="s">
        <v>470</v>
      </c>
      <c r="B641" s="40" t="s">
        <v>1078</v>
      </c>
      <c r="C641" s="41" t="s">
        <v>16</v>
      </c>
      <c r="D641" s="41" t="s">
        <v>53</v>
      </c>
      <c r="E641" s="42" t="s">
        <v>54</v>
      </c>
      <c r="F641" s="42" t="s">
        <v>304</v>
      </c>
      <c r="G641" s="88" t="s">
        <v>1079</v>
      </c>
      <c r="H641" s="140" t="s">
        <v>57</v>
      </c>
      <c r="I641" s="43" t="s">
        <v>22</v>
      </c>
      <c r="J641" s="25">
        <v>1</v>
      </c>
      <c r="K641" s="25">
        <f t="shared" si="15"/>
        <v>1</v>
      </c>
      <c r="L641" s="25">
        <v>1</v>
      </c>
      <c r="M641" s="44" t="s">
        <v>473</v>
      </c>
      <c r="N641" s="47"/>
      <c r="O641" s="22"/>
    </row>
    <row r="642" s="18" customFormat="1" ht="40.05" customHeight="1" spans="1:15">
      <c r="A642" s="387" t="s">
        <v>470</v>
      </c>
      <c r="B642" s="40" t="s">
        <v>1080</v>
      </c>
      <c r="C642" s="41" t="s">
        <v>16</v>
      </c>
      <c r="D642" s="41" t="s">
        <v>53</v>
      </c>
      <c r="E642" s="42" t="s">
        <v>54</v>
      </c>
      <c r="F642" s="42" t="s">
        <v>304</v>
      </c>
      <c r="G642" s="88" t="s">
        <v>1079</v>
      </c>
      <c r="H642" s="140" t="s">
        <v>57</v>
      </c>
      <c r="I642" s="43" t="s">
        <v>22</v>
      </c>
      <c r="J642" s="25">
        <v>1</v>
      </c>
      <c r="K642" s="25">
        <f t="shared" si="15"/>
        <v>1</v>
      </c>
      <c r="L642" s="25">
        <v>1</v>
      </c>
      <c r="M642" s="44" t="s">
        <v>473</v>
      </c>
      <c r="N642" s="47"/>
      <c r="O642" s="22"/>
    </row>
    <row r="643" s="18" customFormat="1" ht="40.05" customHeight="1" spans="1:15">
      <c r="A643" s="387" t="s">
        <v>470</v>
      </c>
      <c r="B643" s="40" t="s">
        <v>1081</v>
      </c>
      <c r="C643" s="41" t="s">
        <v>16</v>
      </c>
      <c r="D643" s="41" t="s">
        <v>53</v>
      </c>
      <c r="E643" s="42" t="s">
        <v>54</v>
      </c>
      <c r="F643" s="42" t="s">
        <v>304</v>
      </c>
      <c r="G643" s="88" t="s">
        <v>1082</v>
      </c>
      <c r="H643" s="140" t="s">
        <v>57</v>
      </c>
      <c r="I643" s="43" t="s">
        <v>22</v>
      </c>
      <c r="J643" s="25">
        <v>1</v>
      </c>
      <c r="K643" s="25">
        <v>0</v>
      </c>
      <c r="L643" s="25">
        <v>267</v>
      </c>
      <c r="M643" s="44" t="s">
        <v>473</v>
      </c>
      <c r="N643" s="47"/>
      <c r="O643" s="22"/>
    </row>
    <row r="644" s="18" customFormat="1" ht="40.05" customHeight="1" spans="1:15">
      <c r="A644" s="387" t="s">
        <v>470</v>
      </c>
      <c r="B644" s="40" t="s">
        <v>1083</v>
      </c>
      <c r="C644" s="41" t="s">
        <v>16</v>
      </c>
      <c r="D644" s="41" t="s">
        <v>53</v>
      </c>
      <c r="E644" s="42" t="s">
        <v>54</v>
      </c>
      <c r="F644" s="42" t="s">
        <v>304</v>
      </c>
      <c r="G644" s="88" t="s">
        <v>1084</v>
      </c>
      <c r="H644" s="140" t="s">
        <v>57</v>
      </c>
      <c r="I644" s="43" t="s">
        <v>22</v>
      </c>
      <c r="J644" s="25">
        <v>11</v>
      </c>
      <c r="K644" s="25">
        <v>0</v>
      </c>
      <c r="L644" s="25">
        <v>2569</v>
      </c>
      <c r="M644" s="44" t="s">
        <v>473</v>
      </c>
      <c r="N644" s="47"/>
      <c r="O644" s="22"/>
    </row>
    <row r="645" s="18" customFormat="1" ht="40.05" customHeight="1" spans="1:15">
      <c r="A645" s="387" t="s">
        <v>470</v>
      </c>
      <c r="B645" s="40" t="s">
        <v>1085</v>
      </c>
      <c r="C645" s="41" t="s">
        <v>16</v>
      </c>
      <c r="D645" s="41" t="s">
        <v>53</v>
      </c>
      <c r="E645" s="42" t="s">
        <v>54</v>
      </c>
      <c r="F645" s="42" t="s">
        <v>304</v>
      </c>
      <c r="G645" s="88" t="s">
        <v>1084</v>
      </c>
      <c r="H645" s="140" t="s">
        <v>57</v>
      </c>
      <c r="I645" s="43" t="s">
        <v>22</v>
      </c>
      <c r="J645" s="25">
        <v>1</v>
      </c>
      <c r="K645" s="25">
        <v>0</v>
      </c>
      <c r="L645" s="25">
        <v>234</v>
      </c>
      <c r="M645" s="44" t="s">
        <v>473</v>
      </c>
      <c r="N645" s="47"/>
      <c r="O645" s="22"/>
    </row>
    <row r="646" s="18" customFormat="1" ht="40.05" customHeight="1" spans="1:15">
      <c r="A646" s="387" t="s">
        <v>470</v>
      </c>
      <c r="B646" s="40" t="s">
        <v>1086</v>
      </c>
      <c r="C646" s="41" t="s">
        <v>16</v>
      </c>
      <c r="D646" s="41" t="s">
        <v>53</v>
      </c>
      <c r="E646" s="42" t="s">
        <v>54</v>
      </c>
      <c r="F646" s="42" t="s">
        <v>304</v>
      </c>
      <c r="G646" s="88" t="s">
        <v>1087</v>
      </c>
      <c r="H646" s="140" t="s">
        <v>57</v>
      </c>
      <c r="I646" s="43" t="s">
        <v>22</v>
      </c>
      <c r="J646" s="25">
        <v>1</v>
      </c>
      <c r="K646" s="25">
        <f t="shared" ref="K646:K654" si="16">J646</f>
        <v>1</v>
      </c>
      <c r="L646" s="25">
        <v>4</v>
      </c>
      <c r="M646" s="44" t="s">
        <v>473</v>
      </c>
      <c r="N646" s="47"/>
      <c r="O646" s="22"/>
    </row>
    <row r="647" s="18" customFormat="1" ht="40.05" customHeight="1" spans="1:15">
      <c r="A647" s="387" t="s">
        <v>470</v>
      </c>
      <c r="B647" s="40" t="s">
        <v>1088</v>
      </c>
      <c r="C647" s="41" t="s">
        <v>16</v>
      </c>
      <c r="D647" s="41" t="s">
        <v>53</v>
      </c>
      <c r="E647" s="42" t="s">
        <v>54</v>
      </c>
      <c r="F647" s="42" t="s">
        <v>304</v>
      </c>
      <c r="G647" s="88" t="s">
        <v>1087</v>
      </c>
      <c r="H647" s="140" t="s">
        <v>57</v>
      </c>
      <c r="I647" s="43" t="s">
        <v>22</v>
      </c>
      <c r="J647" s="25">
        <v>1</v>
      </c>
      <c r="K647" s="25">
        <f t="shared" si="16"/>
        <v>1</v>
      </c>
      <c r="L647" s="25">
        <v>4</v>
      </c>
      <c r="M647" s="44" t="s">
        <v>473</v>
      </c>
      <c r="N647" s="47"/>
      <c r="O647" s="22"/>
    </row>
    <row r="648" s="18" customFormat="1" ht="40.05" customHeight="1" spans="1:15">
      <c r="A648" s="387" t="s">
        <v>470</v>
      </c>
      <c r="B648" s="40" t="s">
        <v>1089</v>
      </c>
      <c r="C648" s="41" t="s">
        <v>16</v>
      </c>
      <c r="D648" s="41" t="s">
        <v>53</v>
      </c>
      <c r="E648" s="42" t="s">
        <v>54</v>
      </c>
      <c r="F648" s="42" t="s">
        <v>304</v>
      </c>
      <c r="G648" s="88" t="s">
        <v>1087</v>
      </c>
      <c r="H648" s="140" t="s">
        <v>57</v>
      </c>
      <c r="I648" s="43" t="s">
        <v>22</v>
      </c>
      <c r="J648" s="25">
        <v>1</v>
      </c>
      <c r="K648" s="25">
        <f t="shared" si="16"/>
        <v>1</v>
      </c>
      <c r="L648" s="25">
        <v>4</v>
      </c>
      <c r="M648" s="44" t="s">
        <v>473</v>
      </c>
      <c r="N648" s="47"/>
      <c r="O648" s="22"/>
    </row>
    <row r="649" s="18" customFormat="1" ht="40.05" customHeight="1" spans="1:15">
      <c r="A649" s="387" t="s">
        <v>470</v>
      </c>
      <c r="B649" s="40" t="s">
        <v>1090</v>
      </c>
      <c r="C649" s="41" t="s">
        <v>16</v>
      </c>
      <c r="D649" s="41" t="s">
        <v>53</v>
      </c>
      <c r="E649" s="42" t="s">
        <v>54</v>
      </c>
      <c r="F649" s="42" t="s">
        <v>304</v>
      </c>
      <c r="G649" s="88" t="s">
        <v>1087</v>
      </c>
      <c r="H649" s="140" t="s">
        <v>57</v>
      </c>
      <c r="I649" s="43" t="s">
        <v>22</v>
      </c>
      <c r="J649" s="25">
        <v>1</v>
      </c>
      <c r="K649" s="25">
        <f t="shared" si="16"/>
        <v>1</v>
      </c>
      <c r="L649" s="25">
        <v>4</v>
      </c>
      <c r="M649" s="44" t="s">
        <v>473</v>
      </c>
      <c r="N649" s="47"/>
      <c r="O649" s="22"/>
    </row>
    <row r="650" s="18" customFormat="1" ht="40.05" customHeight="1" spans="1:15">
      <c r="A650" s="387" t="s">
        <v>470</v>
      </c>
      <c r="B650" s="40" t="s">
        <v>1091</v>
      </c>
      <c r="C650" s="41" t="s">
        <v>16</v>
      </c>
      <c r="D650" s="41" t="s">
        <v>53</v>
      </c>
      <c r="E650" s="42" t="s">
        <v>54</v>
      </c>
      <c r="F650" s="42" t="s">
        <v>304</v>
      </c>
      <c r="G650" s="88" t="s">
        <v>1087</v>
      </c>
      <c r="H650" s="140" t="s">
        <v>57</v>
      </c>
      <c r="I650" s="43" t="s">
        <v>22</v>
      </c>
      <c r="J650" s="25">
        <v>1</v>
      </c>
      <c r="K650" s="25">
        <f t="shared" si="16"/>
        <v>1</v>
      </c>
      <c r="L650" s="25">
        <v>4</v>
      </c>
      <c r="M650" s="44" t="s">
        <v>473</v>
      </c>
      <c r="N650" s="47"/>
      <c r="O650" s="22"/>
    </row>
    <row r="651" s="18" customFormat="1" ht="48" customHeight="1" spans="1:15">
      <c r="A651" s="387" t="s">
        <v>470</v>
      </c>
      <c r="B651" s="40" t="s">
        <v>1092</v>
      </c>
      <c r="C651" s="41" t="s">
        <v>16</v>
      </c>
      <c r="D651" s="41" t="s">
        <v>53</v>
      </c>
      <c r="E651" s="42" t="s">
        <v>54</v>
      </c>
      <c r="F651" s="42" t="s">
        <v>304</v>
      </c>
      <c r="G651" s="88" t="s">
        <v>1087</v>
      </c>
      <c r="H651" s="140" t="s">
        <v>57</v>
      </c>
      <c r="I651" s="43" t="s">
        <v>22</v>
      </c>
      <c r="J651" s="25">
        <v>1</v>
      </c>
      <c r="K651" s="25">
        <f t="shared" si="16"/>
        <v>1</v>
      </c>
      <c r="L651" s="25">
        <v>4</v>
      </c>
      <c r="M651" s="44" t="s">
        <v>473</v>
      </c>
      <c r="N651" s="47"/>
      <c r="O651" s="22"/>
    </row>
    <row r="652" s="18" customFormat="1" ht="52" customHeight="1" spans="1:15">
      <c r="A652" s="387" t="s">
        <v>470</v>
      </c>
      <c r="B652" s="40" t="s">
        <v>1093</v>
      </c>
      <c r="C652" s="41" t="s">
        <v>16</v>
      </c>
      <c r="D652" s="41" t="s">
        <v>53</v>
      </c>
      <c r="E652" s="42" t="s">
        <v>54</v>
      </c>
      <c r="F652" s="42" t="s">
        <v>304</v>
      </c>
      <c r="G652" s="88" t="s">
        <v>1087</v>
      </c>
      <c r="H652" s="140" t="s">
        <v>57</v>
      </c>
      <c r="I652" s="43" t="s">
        <v>22</v>
      </c>
      <c r="J652" s="25">
        <v>1</v>
      </c>
      <c r="K652" s="25">
        <f t="shared" si="16"/>
        <v>1</v>
      </c>
      <c r="L652" s="25">
        <v>4</v>
      </c>
      <c r="M652" s="44" t="s">
        <v>473</v>
      </c>
      <c r="N652" s="47"/>
      <c r="O652" s="22"/>
    </row>
    <row r="653" s="18" customFormat="1" ht="40.05" customHeight="1" spans="1:15">
      <c r="A653" s="387" t="s">
        <v>470</v>
      </c>
      <c r="B653" s="40" t="s">
        <v>1094</v>
      </c>
      <c r="C653" s="41" t="s">
        <v>16</v>
      </c>
      <c r="D653" s="41" t="s">
        <v>53</v>
      </c>
      <c r="E653" s="42" t="s">
        <v>54</v>
      </c>
      <c r="F653" s="42" t="s">
        <v>304</v>
      </c>
      <c r="G653" s="88" t="s">
        <v>1087</v>
      </c>
      <c r="H653" s="140" t="s">
        <v>57</v>
      </c>
      <c r="I653" s="43" t="s">
        <v>22</v>
      </c>
      <c r="J653" s="25">
        <v>1</v>
      </c>
      <c r="K653" s="25">
        <f t="shared" si="16"/>
        <v>1</v>
      </c>
      <c r="L653" s="25">
        <v>4</v>
      </c>
      <c r="M653" s="44" t="s">
        <v>473</v>
      </c>
      <c r="N653" s="47"/>
      <c r="O653" s="22"/>
    </row>
    <row r="654" s="18" customFormat="1" ht="40.05" customHeight="1" spans="1:15">
      <c r="A654" s="387" t="s">
        <v>470</v>
      </c>
      <c r="B654" s="40" t="s">
        <v>1095</v>
      </c>
      <c r="C654" s="41" t="s">
        <v>16</v>
      </c>
      <c r="D654" s="41" t="s">
        <v>53</v>
      </c>
      <c r="E654" s="42" t="s">
        <v>54</v>
      </c>
      <c r="F654" s="42" t="s">
        <v>304</v>
      </c>
      <c r="G654" s="88" t="s">
        <v>1096</v>
      </c>
      <c r="H654" s="140" t="s">
        <v>57</v>
      </c>
      <c r="I654" s="43" t="s">
        <v>22</v>
      </c>
      <c r="J654" s="25">
        <v>1</v>
      </c>
      <c r="K654" s="25">
        <f t="shared" si="16"/>
        <v>1</v>
      </c>
      <c r="L654" s="25">
        <v>4</v>
      </c>
      <c r="M654" s="44" t="s">
        <v>473</v>
      </c>
      <c r="N654" s="47"/>
      <c r="O654" s="22"/>
    </row>
    <row r="655" s="18" customFormat="1" ht="40.05" customHeight="1" spans="1:15">
      <c r="A655" s="387" t="s">
        <v>470</v>
      </c>
      <c r="B655" s="40" t="s">
        <v>1097</v>
      </c>
      <c r="C655" s="41" t="s">
        <v>16</v>
      </c>
      <c r="D655" s="41" t="s">
        <v>53</v>
      </c>
      <c r="E655" s="42" t="s">
        <v>54</v>
      </c>
      <c r="F655" s="42" t="s">
        <v>304</v>
      </c>
      <c r="G655" s="88" t="s">
        <v>1098</v>
      </c>
      <c r="H655" s="140" t="s">
        <v>57</v>
      </c>
      <c r="I655" s="43" t="s">
        <v>22</v>
      </c>
      <c r="J655" s="25">
        <v>1</v>
      </c>
      <c r="K655" s="25">
        <v>1</v>
      </c>
      <c r="L655" s="25">
        <v>9</v>
      </c>
      <c r="M655" s="44" t="s">
        <v>473</v>
      </c>
      <c r="N655" s="47"/>
      <c r="O655" s="22"/>
    </row>
    <row r="656" s="18" customFormat="1" ht="40.05" customHeight="1" spans="1:15">
      <c r="A656" s="387" t="s">
        <v>470</v>
      </c>
      <c r="B656" s="40" t="s">
        <v>1099</v>
      </c>
      <c r="C656" s="41" t="s">
        <v>16</v>
      </c>
      <c r="D656" s="41" t="s">
        <v>53</v>
      </c>
      <c r="E656" s="42" t="s">
        <v>54</v>
      </c>
      <c r="F656" s="42" t="s">
        <v>304</v>
      </c>
      <c r="G656" s="88" t="s">
        <v>1098</v>
      </c>
      <c r="H656" s="140" t="s">
        <v>57</v>
      </c>
      <c r="I656" s="43" t="s">
        <v>22</v>
      </c>
      <c r="J656" s="25">
        <v>1</v>
      </c>
      <c r="K656" s="25">
        <v>1</v>
      </c>
      <c r="L656" s="25">
        <v>9</v>
      </c>
      <c r="M656" s="44" t="s">
        <v>473</v>
      </c>
      <c r="N656" s="47"/>
      <c r="O656" s="22"/>
    </row>
    <row r="657" s="18" customFormat="1" ht="40.05" customHeight="1" spans="1:15">
      <c r="A657" s="387" t="s">
        <v>470</v>
      </c>
      <c r="B657" s="40" t="s">
        <v>1100</v>
      </c>
      <c r="C657" s="41" t="s">
        <v>16</v>
      </c>
      <c r="D657" s="41" t="s">
        <v>53</v>
      </c>
      <c r="E657" s="42" t="s">
        <v>54</v>
      </c>
      <c r="F657" s="42" t="s">
        <v>304</v>
      </c>
      <c r="G657" s="88" t="s">
        <v>1098</v>
      </c>
      <c r="H657" s="140" t="s">
        <v>57</v>
      </c>
      <c r="I657" s="43" t="s">
        <v>22</v>
      </c>
      <c r="J657" s="25">
        <v>1</v>
      </c>
      <c r="K657" s="25">
        <v>1</v>
      </c>
      <c r="L657" s="25">
        <v>9</v>
      </c>
      <c r="M657" s="44" t="s">
        <v>473</v>
      </c>
      <c r="N657" s="47"/>
      <c r="O657" s="22"/>
    </row>
    <row r="658" s="18" customFormat="1" ht="40.05" customHeight="1" spans="1:15">
      <c r="A658" s="387" t="s">
        <v>470</v>
      </c>
      <c r="B658" s="40" t="s">
        <v>1101</v>
      </c>
      <c r="C658" s="41" t="s">
        <v>16</v>
      </c>
      <c r="D658" s="41" t="s">
        <v>53</v>
      </c>
      <c r="E658" s="42" t="s">
        <v>54</v>
      </c>
      <c r="F658" s="42" t="s">
        <v>304</v>
      </c>
      <c r="G658" s="88" t="s">
        <v>1098</v>
      </c>
      <c r="H658" s="140" t="s">
        <v>57</v>
      </c>
      <c r="I658" s="43" t="s">
        <v>22</v>
      </c>
      <c r="J658" s="25">
        <v>1</v>
      </c>
      <c r="K658" s="25">
        <v>1</v>
      </c>
      <c r="L658" s="25">
        <v>9</v>
      </c>
      <c r="M658" s="44" t="s">
        <v>473</v>
      </c>
      <c r="N658" s="47"/>
      <c r="O658" s="22"/>
    </row>
    <row r="659" s="18" customFormat="1" ht="40" customHeight="1" spans="1:15">
      <c r="A659" s="387" t="s">
        <v>470</v>
      </c>
      <c r="B659" s="40" t="s">
        <v>1102</v>
      </c>
      <c r="C659" s="41" t="s">
        <v>16</v>
      </c>
      <c r="D659" s="41" t="s">
        <v>53</v>
      </c>
      <c r="E659" s="42" t="s">
        <v>54</v>
      </c>
      <c r="F659" s="42" t="s">
        <v>304</v>
      </c>
      <c r="G659" s="88" t="s">
        <v>1103</v>
      </c>
      <c r="H659" s="140" t="s">
        <v>57</v>
      </c>
      <c r="I659" s="43" t="s">
        <v>22</v>
      </c>
      <c r="J659" s="25">
        <v>1</v>
      </c>
      <c r="K659" s="25">
        <v>1</v>
      </c>
      <c r="L659" s="25">
        <v>48</v>
      </c>
      <c r="M659" s="44" t="s">
        <v>473</v>
      </c>
      <c r="N659" s="47"/>
      <c r="O659" s="22"/>
    </row>
    <row r="660" s="18" customFormat="1" ht="40" customHeight="1" spans="1:15">
      <c r="A660" s="387" t="s">
        <v>470</v>
      </c>
      <c r="B660" s="40" t="s">
        <v>1104</v>
      </c>
      <c r="C660" s="41" t="s">
        <v>16</v>
      </c>
      <c r="D660" s="41" t="s">
        <v>53</v>
      </c>
      <c r="E660" s="42" t="s">
        <v>54</v>
      </c>
      <c r="F660" s="42" t="s">
        <v>304</v>
      </c>
      <c r="G660" s="88" t="s">
        <v>1103</v>
      </c>
      <c r="H660" s="140" t="s">
        <v>57</v>
      </c>
      <c r="I660" s="43" t="s">
        <v>22</v>
      </c>
      <c r="J660" s="25">
        <v>1</v>
      </c>
      <c r="K660" s="25">
        <v>1</v>
      </c>
      <c r="L660" s="25">
        <v>48</v>
      </c>
      <c r="M660" s="44" t="s">
        <v>473</v>
      </c>
      <c r="N660" s="47"/>
      <c r="O660" s="22"/>
    </row>
    <row r="661" s="18" customFormat="1" ht="40" customHeight="1" spans="1:15">
      <c r="A661" s="387" t="s">
        <v>470</v>
      </c>
      <c r="B661" s="40" t="s">
        <v>1105</v>
      </c>
      <c r="C661" s="41" t="s">
        <v>16</v>
      </c>
      <c r="D661" s="41" t="s">
        <v>53</v>
      </c>
      <c r="E661" s="42" t="s">
        <v>54</v>
      </c>
      <c r="F661" s="42" t="s">
        <v>304</v>
      </c>
      <c r="G661" s="88" t="s">
        <v>1103</v>
      </c>
      <c r="H661" s="140" t="s">
        <v>57</v>
      </c>
      <c r="I661" s="43" t="s">
        <v>22</v>
      </c>
      <c r="J661" s="25">
        <v>1</v>
      </c>
      <c r="K661" s="25">
        <v>1</v>
      </c>
      <c r="L661" s="25">
        <v>48</v>
      </c>
      <c r="M661" s="44" t="s">
        <v>473</v>
      </c>
      <c r="N661" s="47"/>
      <c r="O661" s="22"/>
    </row>
    <row r="662" s="18" customFormat="1" ht="40" customHeight="1" spans="1:15">
      <c r="A662" s="387" t="s">
        <v>470</v>
      </c>
      <c r="B662" s="40" t="s">
        <v>1106</v>
      </c>
      <c r="C662" s="41" t="s">
        <v>16</v>
      </c>
      <c r="D662" s="41" t="s">
        <v>53</v>
      </c>
      <c r="E662" s="42" t="s">
        <v>54</v>
      </c>
      <c r="F662" s="42" t="s">
        <v>304</v>
      </c>
      <c r="G662" s="88" t="s">
        <v>1103</v>
      </c>
      <c r="H662" s="140" t="s">
        <v>57</v>
      </c>
      <c r="I662" s="43" t="s">
        <v>22</v>
      </c>
      <c r="J662" s="25">
        <v>1</v>
      </c>
      <c r="K662" s="25">
        <v>1</v>
      </c>
      <c r="L662" s="25">
        <v>48</v>
      </c>
      <c r="M662" s="44" t="s">
        <v>473</v>
      </c>
      <c r="N662" s="47"/>
      <c r="O662" s="22"/>
    </row>
    <row r="663" s="18" customFormat="1" ht="40" customHeight="1" spans="1:15">
      <c r="A663" s="387" t="s">
        <v>470</v>
      </c>
      <c r="B663" s="40" t="s">
        <v>1107</v>
      </c>
      <c r="C663" s="41" t="s">
        <v>16</v>
      </c>
      <c r="D663" s="41" t="s">
        <v>53</v>
      </c>
      <c r="E663" s="42" t="s">
        <v>54</v>
      </c>
      <c r="F663" s="42" t="s">
        <v>304</v>
      </c>
      <c r="G663" s="88" t="s">
        <v>1103</v>
      </c>
      <c r="H663" s="140" t="s">
        <v>57</v>
      </c>
      <c r="I663" s="43" t="s">
        <v>22</v>
      </c>
      <c r="J663" s="25">
        <v>1</v>
      </c>
      <c r="K663" s="25">
        <v>1</v>
      </c>
      <c r="L663" s="25">
        <v>48</v>
      </c>
      <c r="M663" s="44" t="s">
        <v>473</v>
      </c>
      <c r="N663" s="47"/>
      <c r="O663" s="22"/>
    </row>
    <row r="664" s="18" customFormat="1" ht="40" customHeight="1" spans="1:15">
      <c r="A664" s="387" t="s">
        <v>470</v>
      </c>
      <c r="B664" s="40" t="s">
        <v>1108</v>
      </c>
      <c r="C664" s="41" t="s">
        <v>16</v>
      </c>
      <c r="D664" s="41" t="s">
        <v>53</v>
      </c>
      <c r="E664" s="42" t="s">
        <v>54</v>
      </c>
      <c r="F664" s="42" t="s">
        <v>304</v>
      </c>
      <c r="G664" s="88" t="s">
        <v>1103</v>
      </c>
      <c r="H664" s="140" t="s">
        <v>57</v>
      </c>
      <c r="I664" s="43" t="s">
        <v>22</v>
      </c>
      <c r="J664" s="25">
        <v>1</v>
      </c>
      <c r="K664" s="25">
        <v>1</v>
      </c>
      <c r="L664" s="25">
        <v>39</v>
      </c>
      <c r="M664" s="44" t="s">
        <v>473</v>
      </c>
      <c r="N664" s="47"/>
      <c r="O664" s="22"/>
    </row>
    <row r="665" s="18" customFormat="1" ht="40" customHeight="1" spans="1:15">
      <c r="A665" s="387" t="s">
        <v>470</v>
      </c>
      <c r="B665" s="40" t="s">
        <v>1109</v>
      </c>
      <c r="C665" s="41" t="s">
        <v>16</v>
      </c>
      <c r="D665" s="41" t="s">
        <v>53</v>
      </c>
      <c r="E665" s="42" t="s">
        <v>54</v>
      </c>
      <c r="F665" s="42" t="s">
        <v>304</v>
      </c>
      <c r="G665" s="88" t="s">
        <v>1103</v>
      </c>
      <c r="H665" s="140" t="s">
        <v>57</v>
      </c>
      <c r="I665" s="43" t="s">
        <v>22</v>
      </c>
      <c r="J665" s="25">
        <v>1</v>
      </c>
      <c r="K665" s="25">
        <v>1</v>
      </c>
      <c r="L665" s="25">
        <v>48</v>
      </c>
      <c r="M665" s="44" t="s">
        <v>473</v>
      </c>
      <c r="N665" s="47"/>
      <c r="O665" s="22"/>
    </row>
    <row r="666" s="18" customFormat="1" ht="40" customHeight="1" spans="1:15">
      <c r="A666" s="387" t="s">
        <v>470</v>
      </c>
      <c r="B666" s="40" t="s">
        <v>1110</v>
      </c>
      <c r="C666" s="41" t="s">
        <v>16</v>
      </c>
      <c r="D666" s="41" t="s">
        <v>53</v>
      </c>
      <c r="E666" s="42" t="s">
        <v>54</v>
      </c>
      <c r="F666" s="42" t="s">
        <v>304</v>
      </c>
      <c r="G666" s="88" t="s">
        <v>1103</v>
      </c>
      <c r="H666" s="140" t="s">
        <v>57</v>
      </c>
      <c r="I666" s="43" t="s">
        <v>22</v>
      </c>
      <c r="J666" s="25">
        <v>1</v>
      </c>
      <c r="K666" s="25">
        <v>1</v>
      </c>
      <c r="L666" s="25">
        <v>48</v>
      </c>
      <c r="M666" s="44" t="s">
        <v>473</v>
      </c>
      <c r="N666" s="47"/>
      <c r="O666" s="22"/>
    </row>
    <row r="667" s="18" customFormat="1" ht="40" customHeight="1" spans="1:15">
      <c r="A667" s="387" t="s">
        <v>470</v>
      </c>
      <c r="B667" s="40" t="s">
        <v>1111</v>
      </c>
      <c r="C667" s="41" t="s">
        <v>16</v>
      </c>
      <c r="D667" s="41" t="s">
        <v>53</v>
      </c>
      <c r="E667" s="42" t="s">
        <v>54</v>
      </c>
      <c r="F667" s="42" t="s">
        <v>304</v>
      </c>
      <c r="G667" s="88" t="s">
        <v>1103</v>
      </c>
      <c r="H667" s="140" t="s">
        <v>57</v>
      </c>
      <c r="I667" s="43" t="s">
        <v>22</v>
      </c>
      <c r="J667" s="25">
        <v>1</v>
      </c>
      <c r="K667" s="25">
        <v>1</v>
      </c>
      <c r="L667" s="25">
        <v>48</v>
      </c>
      <c r="M667" s="44" t="s">
        <v>473</v>
      </c>
      <c r="N667" s="47"/>
      <c r="O667" s="22"/>
    </row>
    <row r="668" s="18" customFormat="1" ht="40" customHeight="1" spans="1:15">
      <c r="A668" s="387" t="s">
        <v>470</v>
      </c>
      <c r="B668" s="40" t="s">
        <v>1112</v>
      </c>
      <c r="C668" s="41" t="s">
        <v>16</v>
      </c>
      <c r="D668" s="41" t="s">
        <v>53</v>
      </c>
      <c r="E668" s="42" t="s">
        <v>54</v>
      </c>
      <c r="F668" s="42" t="s">
        <v>304</v>
      </c>
      <c r="G668" s="88" t="s">
        <v>1103</v>
      </c>
      <c r="H668" s="140" t="s">
        <v>57</v>
      </c>
      <c r="I668" s="43" t="s">
        <v>22</v>
      </c>
      <c r="J668" s="25">
        <v>10</v>
      </c>
      <c r="K668" s="25">
        <v>1</v>
      </c>
      <c r="L668" s="25">
        <v>479</v>
      </c>
      <c r="M668" s="44" t="s">
        <v>473</v>
      </c>
      <c r="N668" s="47"/>
      <c r="O668" s="22"/>
    </row>
    <row r="669" s="18" customFormat="1" ht="40" customHeight="1" spans="1:15">
      <c r="A669" s="387" t="s">
        <v>470</v>
      </c>
      <c r="B669" s="40" t="s">
        <v>1113</v>
      </c>
      <c r="C669" s="41" t="s">
        <v>16</v>
      </c>
      <c r="D669" s="41" t="s">
        <v>53</v>
      </c>
      <c r="E669" s="42" t="s">
        <v>54</v>
      </c>
      <c r="F669" s="42" t="s">
        <v>304</v>
      </c>
      <c r="G669" s="88" t="s">
        <v>1114</v>
      </c>
      <c r="H669" s="140" t="s">
        <v>57</v>
      </c>
      <c r="I669" s="43" t="s">
        <v>22</v>
      </c>
      <c r="J669" s="25">
        <v>2</v>
      </c>
      <c r="K669" s="25">
        <v>1</v>
      </c>
      <c r="L669" s="25">
        <v>86</v>
      </c>
      <c r="M669" s="44" t="s">
        <v>473</v>
      </c>
      <c r="N669" s="47"/>
      <c r="O669" s="22"/>
    </row>
    <row r="670" s="18" customFormat="1" ht="40" customHeight="1" spans="1:15">
      <c r="A670" s="387" t="s">
        <v>470</v>
      </c>
      <c r="B670" s="40" t="s">
        <v>1115</v>
      </c>
      <c r="C670" s="41" t="s">
        <v>16</v>
      </c>
      <c r="D670" s="41" t="s">
        <v>53</v>
      </c>
      <c r="E670" s="42" t="s">
        <v>54</v>
      </c>
      <c r="F670" s="42" t="s">
        <v>304</v>
      </c>
      <c r="G670" s="88" t="s">
        <v>1103</v>
      </c>
      <c r="H670" s="140" t="s">
        <v>57</v>
      </c>
      <c r="I670" s="43" t="s">
        <v>22</v>
      </c>
      <c r="J670" s="25">
        <v>1</v>
      </c>
      <c r="K670" s="25">
        <v>1</v>
      </c>
      <c r="L670" s="25">
        <v>48</v>
      </c>
      <c r="M670" s="44" t="s">
        <v>473</v>
      </c>
      <c r="N670" s="47"/>
      <c r="O670" s="22"/>
    </row>
    <row r="671" s="18" customFormat="1" ht="40" customHeight="1" spans="1:15">
      <c r="A671" s="387" t="s">
        <v>470</v>
      </c>
      <c r="B671" s="40" t="s">
        <v>1116</v>
      </c>
      <c r="C671" s="41" t="s">
        <v>16</v>
      </c>
      <c r="D671" s="41" t="s">
        <v>53</v>
      </c>
      <c r="E671" s="42" t="s">
        <v>54</v>
      </c>
      <c r="F671" s="42" t="s">
        <v>304</v>
      </c>
      <c r="G671" s="88" t="s">
        <v>1103</v>
      </c>
      <c r="H671" s="140" t="s">
        <v>57</v>
      </c>
      <c r="I671" s="43" t="s">
        <v>22</v>
      </c>
      <c r="J671" s="25">
        <v>1</v>
      </c>
      <c r="K671" s="25">
        <v>1</v>
      </c>
      <c r="L671" s="25">
        <v>48</v>
      </c>
      <c r="M671" s="44" t="s">
        <v>473</v>
      </c>
      <c r="N671" s="47"/>
      <c r="O671" s="22"/>
    </row>
    <row r="672" s="18" customFormat="1" ht="40" customHeight="1" spans="1:15">
      <c r="A672" s="387" t="s">
        <v>470</v>
      </c>
      <c r="B672" s="40" t="s">
        <v>1117</v>
      </c>
      <c r="C672" s="41" t="s">
        <v>16</v>
      </c>
      <c r="D672" s="41" t="s">
        <v>53</v>
      </c>
      <c r="E672" s="42" t="s">
        <v>54</v>
      </c>
      <c r="F672" s="42" t="s">
        <v>304</v>
      </c>
      <c r="G672" s="88" t="s">
        <v>1103</v>
      </c>
      <c r="H672" s="140" t="s">
        <v>57</v>
      </c>
      <c r="I672" s="43" t="s">
        <v>22</v>
      </c>
      <c r="J672" s="25">
        <v>1</v>
      </c>
      <c r="K672" s="25">
        <v>1</v>
      </c>
      <c r="L672" s="25">
        <v>48</v>
      </c>
      <c r="M672" s="44" t="s">
        <v>473</v>
      </c>
      <c r="N672" s="47"/>
      <c r="O672" s="22"/>
    </row>
    <row r="673" s="18" customFormat="1" ht="40" customHeight="1" spans="1:15">
      <c r="A673" s="387" t="s">
        <v>470</v>
      </c>
      <c r="B673" s="40" t="s">
        <v>1118</v>
      </c>
      <c r="C673" s="41" t="s">
        <v>16</v>
      </c>
      <c r="D673" s="41" t="s">
        <v>53</v>
      </c>
      <c r="E673" s="42" t="s">
        <v>54</v>
      </c>
      <c r="F673" s="42" t="s">
        <v>304</v>
      </c>
      <c r="G673" s="88" t="s">
        <v>1119</v>
      </c>
      <c r="H673" s="23" t="s">
        <v>57</v>
      </c>
      <c r="I673" s="43" t="s">
        <v>22</v>
      </c>
      <c r="J673" s="25">
        <v>2</v>
      </c>
      <c r="K673" s="25">
        <f t="shared" ref="K673:K687" si="17">J673</f>
        <v>2</v>
      </c>
      <c r="L673" s="25">
        <v>3</v>
      </c>
      <c r="M673" s="47">
        <v>3.2</v>
      </c>
      <c r="N673" s="47"/>
      <c r="O673" s="22"/>
    </row>
    <row r="674" s="18" customFormat="1" ht="40" customHeight="1" spans="1:15">
      <c r="A674" s="387" t="s">
        <v>470</v>
      </c>
      <c r="B674" s="40" t="s">
        <v>1120</v>
      </c>
      <c r="C674" s="41" t="s">
        <v>16</v>
      </c>
      <c r="D674" s="41" t="s">
        <v>53</v>
      </c>
      <c r="E674" s="42" t="s">
        <v>54</v>
      </c>
      <c r="F674" s="42" t="s">
        <v>304</v>
      </c>
      <c r="G674" s="88" t="s">
        <v>1119</v>
      </c>
      <c r="H674" s="23" t="s">
        <v>57</v>
      </c>
      <c r="I674" s="43" t="s">
        <v>22</v>
      </c>
      <c r="J674" s="25">
        <v>2</v>
      </c>
      <c r="K674" s="25">
        <f t="shared" si="17"/>
        <v>2</v>
      </c>
      <c r="L674" s="25">
        <v>3</v>
      </c>
      <c r="M674" s="47">
        <v>3.2</v>
      </c>
      <c r="N674" s="47"/>
      <c r="O674" s="22"/>
    </row>
    <row r="675" s="18" customFormat="1" ht="40" customHeight="1" spans="1:15">
      <c r="A675" s="387" t="s">
        <v>470</v>
      </c>
      <c r="B675" s="40" t="s">
        <v>1121</v>
      </c>
      <c r="C675" s="41" t="s">
        <v>16</v>
      </c>
      <c r="D675" s="41" t="s">
        <v>53</v>
      </c>
      <c r="E675" s="42" t="s">
        <v>54</v>
      </c>
      <c r="F675" s="42" t="s">
        <v>304</v>
      </c>
      <c r="G675" s="88" t="s">
        <v>1119</v>
      </c>
      <c r="H675" s="23" t="s">
        <v>57</v>
      </c>
      <c r="I675" s="43" t="s">
        <v>22</v>
      </c>
      <c r="J675" s="25">
        <v>2</v>
      </c>
      <c r="K675" s="25">
        <f t="shared" si="17"/>
        <v>2</v>
      </c>
      <c r="L675" s="25">
        <v>3</v>
      </c>
      <c r="M675" s="47">
        <v>3.2</v>
      </c>
      <c r="N675" s="47"/>
      <c r="O675" s="22"/>
    </row>
    <row r="676" s="18" customFormat="1" ht="40" customHeight="1" spans="1:15">
      <c r="A676" s="387" t="s">
        <v>470</v>
      </c>
      <c r="B676" s="40" t="s">
        <v>1122</v>
      </c>
      <c r="C676" s="41" t="s">
        <v>16</v>
      </c>
      <c r="D676" s="41" t="s">
        <v>53</v>
      </c>
      <c r="E676" s="42" t="s">
        <v>54</v>
      </c>
      <c r="F676" s="42" t="s">
        <v>304</v>
      </c>
      <c r="G676" s="88" t="s">
        <v>1119</v>
      </c>
      <c r="H676" s="23" t="s">
        <v>57</v>
      </c>
      <c r="I676" s="43" t="s">
        <v>22</v>
      </c>
      <c r="J676" s="25">
        <v>2</v>
      </c>
      <c r="K676" s="25">
        <f t="shared" si="17"/>
        <v>2</v>
      </c>
      <c r="L676" s="25">
        <v>3</v>
      </c>
      <c r="M676" s="47">
        <v>3.2</v>
      </c>
      <c r="N676" s="47"/>
      <c r="O676" s="22"/>
    </row>
    <row r="677" s="18" customFormat="1" ht="40" customHeight="1" spans="1:15">
      <c r="A677" s="387" t="s">
        <v>470</v>
      </c>
      <c r="B677" s="40" t="s">
        <v>1123</v>
      </c>
      <c r="C677" s="41" t="s">
        <v>16</v>
      </c>
      <c r="D677" s="41" t="s">
        <v>53</v>
      </c>
      <c r="E677" s="42" t="s">
        <v>54</v>
      </c>
      <c r="F677" s="42" t="s">
        <v>304</v>
      </c>
      <c r="G677" s="88" t="s">
        <v>1119</v>
      </c>
      <c r="H677" s="23" t="s">
        <v>57</v>
      </c>
      <c r="I677" s="43" t="s">
        <v>22</v>
      </c>
      <c r="J677" s="25">
        <v>2</v>
      </c>
      <c r="K677" s="25">
        <f t="shared" si="17"/>
        <v>2</v>
      </c>
      <c r="L677" s="25">
        <v>3</v>
      </c>
      <c r="M677" s="47">
        <v>3.2</v>
      </c>
      <c r="N677" s="47"/>
      <c r="O677" s="22"/>
    </row>
    <row r="678" s="18" customFormat="1" ht="40" customHeight="1" spans="1:15">
      <c r="A678" s="387" t="s">
        <v>470</v>
      </c>
      <c r="B678" s="40" t="s">
        <v>1124</v>
      </c>
      <c r="C678" s="41" t="s">
        <v>16</v>
      </c>
      <c r="D678" s="41" t="s">
        <v>53</v>
      </c>
      <c r="E678" s="42" t="s">
        <v>54</v>
      </c>
      <c r="F678" s="42" t="s">
        <v>304</v>
      </c>
      <c r="G678" s="88" t="s">
        <v>1119</v>
      </c>
      <c r="H678" s="23" t="s">
        <v>57</v>
      </c>
      <c r="I678" s="43" t="s">
        <v>22</v>
      </c>
      <c r="J678" s="25">
        <v>2</v>
      </c>
      <c r="K678" s="25">
        <f t="shared" si="17"/>
        <v>2</v>
      </c>
      <c r="L678" s="25">
        <v>3</v>
      </c>
      <c r="M678" s="47">
        <v>3.2</v>
      </c>
      <c r="N678" s="47"/>
      <c r="O678" s="22"/>
    </row>
    <row r="679" s="18" customFormat="1" ht="40" customHeight="1" spans="1:15">
      <c r="A679" s="387" t="s">
        <v>470</v>
      </c>
      <c r="B679" s="40" t="s">
        <v>1125</v>
      </c>
      <c r="C679" s="41" t="s">
        <v>16</v>
      </c>
      <c r="D679" s="41" t="s">
        <v>53</v>
      </c>
      <c r="E679" s="42" t="s">
        <v>54</v>
      </c>
      <c r="F679" s="42" t="s">
        <v>304</v>
      </c>
      <c r="G679" s="88" t="s">
        <v>1119</v>
      </c>
      <c r="H679" s="23" t="s">
        <v>57</v>
      </c>
      <c r="I679" s="43" t="s">
        <v>22</v>
      </c>
      <c r="J679" s="25">
        <v>2</v>
      </c>
      <c r="K679" s="25">
        <f t="shared" si="17"/>
        <v>2</v>
      </c>
      <c r="L679" s="25">
        <v>3</v>
      </c>
      <c r="M679" s="47">
        <v>3.2</v>
      </c>
      <c r="N679" s="47"/>
      <c r="O679" s="22"/>
    </row>
    <row r="680" s="18" customFormat="1" ht="40" customHeight="1" spans="1:15">
      <c r="A680" s="387" t="s">
        <v>470</v>
      </c>
      <c r="B680" s="40" t="s">
        <v>1126</v>
      </c>
      <c r="C680" s="41" t="s">
        <v>16</v>
      </c>
      <c r="D680" s="41" t="s">
        <v>53</v>
      </c>
      <c r="E680" s="42" t="s">
        <v>54</v>
      </c>
      <c r="F680" s="42" t="s">
        <v>304</v>
      </c>
      <c r="G680" s="88" t="s">
        <v>1127</v>
      </c>
      <c r="H680" s="23" t="s">
        <v>57</v>
      </c>
      <c r="I680" s="43" t="s">
        <v>22</v>
      </c>
      <c r="J680" s="25">
        <v>1</v>
      </c>
      <c r="K680" s="25">
        <f t="shared" si="17"/>
        <v>1</v>
      </c>
      <c r="L680" s="25">
        <v>3</v>
      </c>
      <c r="M680" s="44" t="s">
        <v>473</v>
      </c>
      <c r="N680" s="47"/>
      <c r="O680" s="22"/>
    </row>
    <row r="681" s="18" customFormat="1" ht="40" customHeight="1" spans="1:15">
      <c r="A681" s="387" t="s">
        <v>470</v>
      </c>
      <c r="B681" s="40" t="s">
        <v>1128</v>
      </c>
      <c r="C681" s="41" t="s">
        <v>16</v>
      </c>
      <c r="D681" s="41" t="s">
        <v>53</v>
      </c>
      <c r="E681" s="42" t="s">
        <v>54</v>
      </c>
      <c r="F681" s="42" t="s">
        <v>304</v>
      </c>
      <c r="G681" s="88" t="s">
        <v>1127</v>
      </c>
      <c r="H681" s="23" t="s">
        <v>57</v>
      </c>
      <c r="I681" s="43" t="s">
        <v>22</v>
      </c>
      <c r="J681" s="25">
        <v>1</v>
      </c>
      <c r="K681" s="25">
        <f t="shared" si="17"/>
        <v>1</v>
      </c>
      <c r="L681" s="25">
        <v>3</v>
      </c>
      <c r="M681" s="44" t="s">
        <v>473</v>
      </c>
      <c r="N681" s="47"/>
      <c r="O681" s="22"/>
    </row>
    <row r="682" s="18" customFormat="1" ht="40" customHeight="1" spans="1:15">
      <c r="A682" s="387" t="s">
        <v>470</v>
      </c>
      <c r="B682" s="40" t="s">
        <v>1129</v>
      </c>
      <c r="C682" s="41" t="s">
        <v>16</v>
      </c>
      <c r="D682" s="41" t="s">
        <v>53</v>
      </c>
      <c r="E682" s="42" t="s">
        <v>54</v>
      </c>
      <c r="F682" s="42" t="s">
        <v>304</v>
      </c>
      <c r="G682" s="88" t="s">
        <v>1127</v>
      </c>
      <c r="H682" s="23" t="s">
        <v>57</v>
      </c>
      <c r="I682" s="43" t="s">
        <v>22</v>
      </c>
      <c r="J682" s="25">
        <v>1</v>
      </c>
      <c r="K682" s="25">
        <f t="shared" si="17"/>
        <v>1</v>
      </c>
      <c r="L682" s="25">
        <v>3</v>
      </c>
      <c r="M682" s="44" t="s">
        <v>473</v>
      </c>
      <c r="N682" s="47"/>
      <c r="O682" s="22"/>
    </row>
    <row r="683" s="18" customFormat="1" ht="40" customHeight="1" spans="1:15">
      <c r="A683" s="387" t="s">
        <v>470</v>
      </c>
      <c r="B683" s="40" t="s">
        <v>1130</v>
      </c>
      <c r="C683" s="41" t="s">
        <v>16</v>
      </c>
      <c r="D683" s="41" t="s">
        <v>53</v>
      </c>
      <c r="E683" s="42" t="s">
        <v>54</v>
      </c>
      <c r="F683" s="42" t="s">
        <v>304</v>
      </c>
      <c r="G683" s="88" t="s">
        <v>1127</v>
      </c>
      <c r="H683" s="23" t="s">
        <v>57</v>
      </c>
      <c r="I683" s="43" t="s">
        <v>22</v>
      </c>
      <c r="J683" s="25">
        <v>1</v>
      </c>
      <c r="K683" s="25">
        <f t="shared" si="17"/>
        <v>1</v>
      </c>
      <c r="L683" s="25">
        <v>3</v>
      </c>
      <c r="M683" s="44" t="s">
        <v>473</v>
      </c>
      <c r="N683" s="47"/>
      <c r="O683" s="22"/>
    </row>
    <row r="684" s="18" customFormat="1" ht="40" customHeight="1" spans="1:15">
      <c r="A684" s="387" t="s">
        <v>470</v>
      </c>
      <c r="B684" s="40" t="s">
        <v>1131</v>
      </c>
      <c r="C684" s="41" t="s">
        <v>16</v>
      </c>
      <c r="D684" s="41" t="s">
        <v>53</v>
      </c>
      <c r="E684" s="42" t="s">
        <v>54</v>
      </c>
      <c r="F684" s="42" t="s">
        <v>304</v>
      </c>
      <c r="G684" s="88" t="s">
        <v>1127</v>
      </c>
      <c r="H684" s="23" t="s">
        <v>57</v>
      </c>
      <c r="I684" s="43" t="s">
        <v>22</v>
      </c>
      <c r="J684" s="25">
        <v>1</v>
      </c>
      <c r="K684" s="25">
        <f t="shared" si="17"/>
        <v>1</v>
      </c>
      <c r="L684" s="25">
        <v>3</v>
      </c>
      <c r="M684" s="44" t="s">
        <v>473</v>
      </c>
      <c r="N684" s="47"/>
      <c r="O684" s="22"/>
    </row>
    <row r="685" s="18" customFormat="1" ht="40" customHeight="1" spans="1:15">
      <c r="A685" s="387" t="s">
        <v>470</v>
      </c>
      <c r="B685" s="40" t="s">
        <v>1132</v>
      </c>
      <c r="C685" s="41" t="s">
        <v>16</v>
      </c>
      <c r="D685" s="41" t="s">
        <v>53</v>
      </c>
      <c r="E685" s="42" t="s">
        <v>54</v>
      </c>
      <c r="F685" s="42" t="s">
        <v>304</v>
      </c>
      <c r="G685" s="88" t="s">
        <v>1127</v>
      </c>
      <c r="H685" s="23" t="s">
        <v>57</v>
      </c>
      <c r="I685" s="43" t="s">
        <v>22</v>
      </c>
      <c r="J685" s="25">
        <v>1</v>
      </c>
      <c r="K685" s="25">
        <f t="shared" si="17"/>
        <v>1</v>
      </c>
      <c r="L685" s="25">
        <v>3</v>
      </c>
      <c r="M685" s="44" t="s">
        <v>473</v>
      </c>
      <c r="N685" s="47"/>
      <c r="O685" s="22"/>
    </row>
    <row r="686" s="18" customFormat="1" ht="40" customHeight="1" spans="1:15">
      <c r="A686" s="387" t="s">
        <v>470</v>
      </c>
      <c r="B686" s="40" t="s">
        <v>1133</v>
      </c>
      <c r="C686" s="41" t="s">
        <v>16</v>
      </c>
      <c r="D686" s="41" t="s">
        <v>53</v>
      </c>
      <c r="E686" s="42" t="s">
        <v>54</v>
      </c>
      <c r="F686" s="42" t="s">
        <v>304</v>
      </c>
      <c r="G686" s="88" t="s">
        <v>1127</v>
      </c>
      <c r="H686" s="23" t="s">
        <v>57</v>
      </c>
      <c r="I686" s="43" t="s">
        <v>22</v>
      </c>
      <c r="J686" s="25">
        <v>1</v>
      </c>
      <c r="K686" s="25">
        <f t="shared" si="17"/>
        <v>1</v>
      </c>
      <c r="L686" s="25">
        <v>3</v>
      </c>
      <c r="M686" s="44" t="s">
        <v>473</v>
      </c>
      <c r="N686" s="47"/>
      <c r="O686" s="22"/>
    </row>
    <row r="687" s="18" customFormat="1" ht="40" customHeight="1" spans="1:15">
      <c r="A687" s="387" t="s">
        <v>470</v>
      </c>
      <c r="B687" s="40" t="s">
        <v>1134</v>
      </c>
      <c r="C687" s="41" t="s">
        <v>16</v>
      </c>
      <c r="D687" s="41" t="s">
        <v>53</v>
      </c>
      <c r="E687" s="42" t="s">
        <v>54</v>
      </c>
      <c r="F687" s="42" t="s">
        <v>304</v>
      </c>
      <c r="G687" s="88" t="s">
        <v>1127</v>
      </c>
      <c r="H687" s="23" t="s">
        <v>57</v>
      </c>
      <c r="I687" s="43" t="s">
        <v>22</v>
      </c>
      <c r="J687" s="25">
        <v>1</v>
      </c>
      <c r="K687" s="25">
        <f t="shared" si="17"/>
        <v>1</v>
      </c>
      <c r="L687" s="25">
        <v>3</v>
      </c>
      <c r="M687" s="44" t="s">
        <v>473</v>
      </c>
      <c r="N687" s="47"/>
      <c r="O687" s="22"/>
    </row>
    <row r="688" s="18" customFormat="1" ht="40" customHeight="1" spans="1:15">
      <c r="A688" s="387" t="s">
        <v>470</v>
      </c>
      <c r="B688" s="40" t="s">
        <v>1135</v>
      </c>
      <c r="C688" s="41" t="s">
        <v>16</v>
      </c>
      <c r="D688" s="41" t="s">
        <v>53</v>
      </c>
      <c r="E688" s="42" t="s">
        <v>54</v>
      </c>
      <c r="F688" s="42" t="s">
        <v>304</v>
      </c>
      <c r="G688" s="88" t="s">
        <v>1136</v>
      </c>
      <c r="H688" s="23" t="s">
        <v>57</v>
      </c>
      <c r="I688" s="43" t="s">
        <v>22</v>
      </c>
      <c r="J688" s="25">
        <v>1</v>
      </c>
      <c r="K688" s="25">
        <v>1</v>
      </c>
      <c r="L688" s="25">
        <v>17</v>
      </c>
      <c r="M688" s="44" t="s">
        <v>473</v>
      </c>
      <c r="N688" s="47"/>
      <c r="O688" s="22"/>
    </row>
    <row r="689" s="18" customFormat="1" ht="40" customHeight="1" spans="1:15">
      <c r="A689" s="387" t="s">
        <v>470</v>
      </c>
      <c r="B689" s="40" t="s">
        <v>1137</v>
      </c>
      <c r="C689" s="41" t="s">
        <v>16</v>
      </c>
      <c r="D689" s="41" t="s">
        <v>53</v>
      </c>
      <c r="E689" s="42" t="s">
        <v>54</v>
      </c>
      <c r="F689" s="42" t="s">
        <v>304</v>
      </c>
      <c r="G689" s="88" t="s">
        <v>1136</v>
      </c>
      <c r="H689" s="23" t="s">
        <v>57</v>
      </c>
      <c r="I689" s="43" t="s">
        <v>22</v>
      </c>
      <c r="J689" s="25">
        <v>1</v>
      </c>
      <c r="K689" s="25">
        <v>1</v>
      </c>
      <c r="L689" s="25">
        <v>17</v>
      </c>
      <c r="M689" s="44" t="s">
        <v>473</v>
      </c>
      <c r="N689" s="47"/>
      <c r="O689" s="22"/>
    </row>
    <row r="690" s="18" customFormat="1" ht="40" customHeight="1" spans="1:15">
      <c r="A690" s="387" t="s">
        <v>470</v>
      </c>
      <c r="B690" s="40" t="s">
        <v>1138</v>
      </c>
      <c r="C690" s="41" t="s">
        <v>16</v>
      </c>
      <c r="D690" s="41" t="s">
        <v>53</v>
      </c>
      <c r="E690" s="42" t="s">
        <v>54</v>
      </c>
      <c r="F690" s="42" t="s">
        <v>304</v>
      </c>
      <c r="G690" s="88" t="s">
        <v>1139</v>
      </c>
      <c r="H690" s="22" t="s">
        <v>1140</v>
      </c>
      <c r="I690" s="43" t="s">
        <v>22</v>
      </c>
      <c r="J690" s="25">
        <v>1</v>
      </c>
      <c r="K690" s="25">
        <v>0</v>
      </c>
      <c r="L690" s="25">
        <v>217</v>
      </c>
      <c r="M690" s="44" t="s">
        <v>473</v>
      </c>
      <c r="N690" s="47"/>
      <c r="O690" s="22"/>
    </row>
    <row r="691" s="18" customFormat="1" ht="40" customHeight="1" spans="1:15">
      <c r="A691" s="387" t="s">
        <v>470</v>
      </c>
      <c r="B691" s="40" t="s">
        <v>1141</v>
      </c>
      <c r="C691" s="41" t="s">
        <v>16</v>
      </c>
      <c r="D691" s="41" t="s">
        <v>53</v>
      </c>
      <c r="E691" s="42" t="s">
        <v>54</v>
      </c>
      <c r="F691" s="42" t="s">
        <v>304</v>
      </c>
      <c r="G691" s="88" t="s">
        <v>1142</v>
      </c>
      <c r="H691" s="22" t="s">
        <v>70</v>
      </c>
      <c r="I691" s="43" t="s">
        <v>22</v>
      </c>
      <c r="J691" s="25">
        <v>2</v>
      </c>
      <c r="K691" s="25">
        <f t="shared" ref="K691:K717" si="18">J691</f>
        <v>2</v>
      </c>
      <c r="L691" s="25">
        <v>1</v>
      </c>
      <c r="M691" s="44" t="s">
        <v>473</v>
      </c>
      <c r="N691" s="47"/>
      <c r="O691" s="22"/>
    </row>
    <row r="692" s="18" customFormat="1" ht="40" customHeight="1" spans="1:15">
      <c r="A692" s="387" t="s">
        <v>470</v>
      </c>
      <c r="B692" s="40" t="s">
        <v>1143</v>
      </c>
      <c r="C692" s="41" t="s">
        <v>16</v>
      </c>
      <c r="D692" s="41" t="s">
        <v>53</v>
      </c>
      <c r="E692" s="42" t="s">
        <v>54</v>
      </c>
      <c r="F692" s="42" t="s">
        <v>304</v>
      </c>
      <c r="G692" s="88" t="s">
        <v>1142</v>
      </c>
      <c r="H692" s="22" t="s">
        <v>70</v>
      </c>
      <c r="I692" s="43" t="s">
        <v>22</v>
      </c>
      <c r="J692" s="25">
        <v>2</v>
      </c>
      <c r="K692" s="25">
        <f t="shared" si="18"/>
        <v>2</v>
      </c>
      <c r="L692" s="25">
        <v>1</v>
      </c>
      <c r="M692" s="44" t="s">
        <v>473</v>
      </c>
      <c r="N692" s="47"/>
      <c r="O692" s="22"/>
    </row>
    <row r="693" s="18" customFormat="1" ht="40" customHeight="1" spans="1:15">
      <c r="A693" s="387" t="s">
        <v>470</v>
      </c>
      <c r="B693" s="40" t="s">
        <v>1144</v>
      </c>
      <c r="C693" s="41" t="s">
        <v>16</v>
      </c>
      <c r="D693" s="41" t="s">
        <v>53</v>
      </c>
      <c r="E693" s="42" t="s">
        <v>54</v>
      </c>
      <c r="F693" s="42" t="s">
        <v>304</v>
      </c>
      <c r="G693" s="88" t="s">
        <v>1142</v>
      </c>
      <c r="H693" s="22" t="s">
        <v>70</v>
      </c>
      <c r="I693" s="43" t="s">
        <v>22</v>
      </c>
      <c r="J693" s="25">
        <v>2</v>
      </c>
      <c r="K693" s="25">
        <f t="shared" si="18"/>
        <v>2</v>
      </c>
      <c r="L693" s="25">
        <v>1</v>
      </c>
      <c r="M693" s="44" t="s">
        <v>473</v>
      </c>
      <c r="N693" s="47"/>
      <c r="O693" s="22"/>
    </row>
    <row r="694" s="18" customFormat="1" ht="40" customHeight="1" spans="1:15">
      <c r="A694" s="387" t="s">
        <v>470</v>
      </c>
      <c r="B694" s="40" t="s">
        <v>1145</v>
      </c>
      <c r="C694" s="41" t="s">
        <v>16</v>
      </c>
      <c r="D694" s="41" t="s">
        <v>53</v>
      </c>
      <c r="E694" s="42" t="s">
        <v>54</v>
      </c>
      <c r="F694" s="42" t="s">
        <v>304</v>
      </c>
      <c r="G694" s="88" t="s">
        <v>1142</v>
      </c>
      <c r="H694" s="22" t="s">
        <v>70</v>
      </c>
      <c r="I694" s="43" t="s">
        <v>22</v>
      </c>
      <c r="J694" s="25">
        <v>2</v>
      </c>
      <c r="K694" s="25">
        <f t="shared" si="18"/>
        <v>2</v>
      </c>
      <c r="L694" s="25">
        <v>1</v>
      </c>
      <c r="M694" s="44" t="s">
        <v>473</v>
      </c>
      <c r="N694" s="47"/>
      <c r="O694" s="22"/>
    </row>
    <row r="695" s="112" customFormat="1" ht="40" customHeight="1" spans="1:15">
      <c r="A695" s="387" t="s">
        <v>470</v>
      </c>
      <c r="B695" s="40" t="s">
        <v>1146</v>
      </c>
      <c r="C695" s="41" t="s">
        <v>16</v>
      </c>
      <c r="D695" s="41" t="s">
        <v>53</v>
      </c>
      <c r="E695" s="42" t="s">
        <v>54</v>
      </c>
      <c r="F695" s="42" t="s">
        <v>304</v>
      </c>
      <c r="G695" s="88" t="s">
        <v>1142</v>
      </c>
      <c r="H695" s="22" t="s">
        <v>70</v>
      </c>
      <c r="I695" s="43" t="s">
        <v>22</v>
      </c>
      <c r="J695" s="25">
        <v>2</v>
      </c>
      <c r="K695" s="25">
        <f t="shared" si="18"/>
        <v>2</v>
      </c>
      <c r="L695" s="25">
        <v>1</v>
      </c>
      <c r="M695" s="44" t="s">
        <v>473</v>
      </c>
      <c r="N695" s="47"/>
      <c r="O695" s="22"/>
    </row>
    <row r="696" s="112" customFormat="1" ht="40" customHeight="1" spans="1:15">
      <c r="A696" s="387" t="s">
        <v>470</v>
      </c>
      <c r="B696" s="40" t="s">
        <v>1147</v>
      </c>
      <c r="C696" s="41" t="s">
        <v>16</v>
      </c>
      <c r="D696" s="41" t="s">
        <v>53</v>
      </c>
      <c r="E696" s="42" t="s">
        <v>54</v>
      </c>
      <c r="F696" s="42" t="s">
        <v>304</v>
      </c>
      <c r="G696" s="88" t="s">
        <v>1142</v>
      </c>
      <c r="H696" s="22" t="s">
        <v>70</v>
      </c>
      <c r="I696" s="43" t="s">
        <v>22</v>
      </c>
      <c r="J696" s="25">
        <v>2</v>
      </c>
      <c r="K696" s="25">
        <f t="shared" si="18"/>
        <v>2</v>
      </c>
      <c r="L696" s="25">
        <v>1</v>
      </c>
      <c r="M696" s="44" t="s">
        <v>473</v>
      </c>
      <c r="N696" s="47"/>
      <c r="O696" s="22"/>
    </row>
    <row r="697" s="112" customFormat="1" ht="40" customHeight="1" spans="1:15">
      <c r="A697" s="387" t="s">
        <v>470</v>
      </c>
      <c r="B697" s="40" t="s">
        <v>1148</v>
      </c>
      <c r="C697" s="41" t="s">
        <v>16</v>
      </c>
      <c r="D697" s="41" t="s">
        <v>53</v>
      </c>
      <c r="E697" s="42" t="s">
        <v>54</v>
      </c>
      <c r="F697" s="42" t="s">
        <v>304</v>
      </c>
      <c r="G697" s="88" t="s">
        <v>1142</v>
      </c>
      <c r="H697" s="22" t="s">
        <v>70</v>
      </c>
      <c r="I697" s="43" t="s">
        <v>22</v>
      </c>
      <c r="J697" s="25">
        <v>2</v>
      </c>
      <c r="K697" s="25">
        <f t="shared" si="18"/>
        <v>2</v>
      </c>
      <c r="L697" s="25">
        <v>1</v>
      </c>
      <c r="M697" s="44" t="s">
        <v>473</v>
      </c>
      <c r="N697" s="47"/>
      <c r="O697" s="22"/>
    </row>
    <row r="698" s="112" customFormat="1" ht="40" customHeight="1" spans="1:15">
      <c r="A698" s="387" t="s">
        <v>470</v>
      </c>
      <c r="B698" s="40" t="s">
        <v>1149</v>
      </c>
      <c r="C698" s="41" t="s">
        <v>16</v>
      </c>
      <c r="D698" s="41" t="s">
        <v>53</v>
      </c>
      <c r="E698" s="42" t="s">
        <v>54</v>
      </c>
      <c r="F698" s="42" t="s">
        <v>304</v>
      </c>
      <c r="G698" s="88" t="s">
        <v>1142</v>
      </c>
      <c r="H698" s="22" t="s">
        <v>70</v>
      </c>
      <c r="I698" s="43" t="s">
        <v>22</v>
      </c>
      <c r="J698" s="25">
        <v>2</v>
      </c>
      <c r="K698" s="25">
        <f t="shared" si="18"/>
        <v>2</v>
      </c>
      <c r="L698" s="25">
        <v>1</v>
      </c>
      <c r="M698" s="44" t="s">
        <v>473</v>
      </c>
      <c r="N698" s="47"/>
      <c r="O698" s="22"/>
    </row>
    <row r="699" s="112" customFormat="1" ht="40" customHeight="1" spans="1:15">
      <c r="A699" s="387" t="s">
        <v>470</v>
      </c>
      <c r="B699" s="40" t="s">
        <v>1150</v>
      </c>
      <c r="C699" s="41" t="s">
        <v>16</v>
      </c>
      <c r="D699" s="41" t="s">
        <v>53</v>
      </c>
      <c r="E699" s="42" t="s">
        <v>54</v>
      </c>
      <c r="F699" s="42" t="s">
        <v>304</v>
      </c>
      <c r="G699" s="88" t="s">
        <v>1142</v>
      </c>
      <c r="H699" s="22" t="s">
        <v>70</v>
      </c>
      <c r="I699" s="43" t="s">
        <v>22</v>
      </c>
      <c r="J699" s="25">
        <v>2</v>
      </c>
      <c r="K699" s="25">
        <f t="shared" si="18"/>
        <v>2</v>
      </c>
      <c r="L699" s="25">
        <v>1</v>
      </c>
      <c r="M699" s="44" t="s">
        <v>473</v>
      </c>
      <c r="N699" s="47"/>
      <c r="O699" s="22"/>
    </row>
    <row r="700" s="112" customFormat="1" ht="40" customHeight="1" spans="1:15">
      <c r="A700" s="387" t="s">
        <v>470</v>
      </c>
      <c r="B700" s="40" t="s">
        <v>1151</v>
      </c>
      <c r="C700" s="41" t="s">
        <v>16</v>
      </c>
      <c r="D700" s="41" t="s">
        <v>53</v>
      </c>
      <c r="E700" s="42" t="s">
        <v>54</v>
      </c>
      <c r="F700" s="42" t="s">
        <v>304</v>
      </c>
      <c r="G700" s="88" t="s">
        <v>1142</v>
      </c>
      <c r="H700" s="22" t="s">
        <v>70</v>
      </c>
      <c r="I700" s="43" t="s">
        <v>22</v>
      </c>
      <c r="J700" s="25">
        <v>12</v>
      </c>
      <c r="K700" s="25">
        <f t="shared" si="18"/>
        <v>12</v>
      </c>
      <c r="L700" s="25">
        <v>5</v>
      </c>
      <c r="M700" s="44" t="s">
        <v>473</v>
      </c>
      <c r="N700" s="47"/>
      <c r="O700" s="22"/>
    </row>
    <row r="701" s="112" customFormat="1" ht="40" customHeight="1" spans="1:15">
      <c r="A701" s="387" t="s">
        <v>470</v>
      </c>
      <c r="B701" s="40" t="s">
        <v>1152</v>
      </c>
      <c r="C701" s="41" t="s">
        <v>16</v>
      </c>
      <c r="D701" s="41" t="s">
        <v>53</v>
      </c>
      <c r="E701" s="42" t="s">
        <v>54</v>
      </c>
      <c r="F701" s="42" t="s">
        <v>304</v>
      </c>
      <c r="G701" s="88" t="s">
        <v>1142</v>
      </c>
      <c r="H701" s="22" t="s">
        <v>70</v>
      </c>
      <c r="I701" s="43" t="s">
        <v>22</v>
      </c>
      <c r="J701" s="25">
        <v>1</v>
      </c>
      <c r="K701" s="25">
        <f t="shared" si="18"/>
        <v>1</v>
      </c>
      <c r="L701" s="25"/>
      <c r="M701" s="44" t="s">
        <v>473</v>
      </c>
      <c r="N701" s="47"/>
      <c r="O701" s="22"/>
    </row>
    <row r="702" s="112" customFormat="1" ht="40" customHeight="1" spans="1:15">
      <c r="A702" s="387" t="s">
        <v>470</v>
      </c>
      <c r="B702" s="40" t="s">
        <v>1153</v>
      </c>
      <c r="C702" s="41" t="s">
        <v>16</v>
      </c>
      <c r="D702" s="41" t="s">
        <v>53</v>
      </c>
      <c r="E702" s="42" t="s">
        <v>54</v>
      </c>
      <c r="F702" s="42" t="s">
        <v>304</v>
      </c>
      <c r="G702" s="88" t="s">
        <v>1142</v>
      </c>
      <c r="H702" s="22" t="s">
        <v>70</v>
      </c>
      <c r="I702" s="43" t="s">
        <v>22</v>
      </c>
      <c r="J702" s="25">
        <v>5</v>
      </c>
      <c r="K702" s="25">
        <f t="shared" si="18"/>
        <v>5</v>
      </c>
      <c r="L702" s="25">
        <v>2</v>
      </c>
      <c r="M702" s="44" t="s">
        <v>473</v>
      </c>
      <c r="N702" s="47"/>
      <c r="O702" s="22"/>
    </row>
    <row r="703" s="112" customFormat="1" ht="40" customHeight="1" spans="1:15">
      <c r="A703" s="387" t="s">
        <v>470</v>
      </c>
      <c r="B703" s="40" t="s">
        <v>1154</v>
      </c>
      <c r="C703" s="41" t="s">
        <v>16</v>
      </c>
      <c r="D703" s="41" t="s">
        <v>53</v>
      </c>
      <c r="E703" s="42" t="s">
        <v>54</v>
      </c>
      <c r="F703" s="42" t="s">
        <v>304</v>
      </c>
      <c r="G703" s="88" t="s">
        <v>1142</v>
      </c>
      <c r="H703" s="22" t="s">
        <v>70</v>
      </c>
      <c r="I703" s="43" t="s">
        <v>22</v>
      </c>
      <c r="J703" s="25">
        <v>1</v>
      </c>
      <c r="K703" s="25">
        <f t="shared" si="18"/>
        <v>1</v>
      </c>
      <c r="L703" s="25"/>
      <c r="M703" s="44" t="s">
        <v>473</v>
      </c>
      <c r="N703" s="47"/>
      <c r="O703" s="22"/>
    </row>
    <row r="704" s="112" customFormat="1" ht="40" customHeight="1" spans="1:15">
      <c r="A704" s="387" t="s">
        <v>470</v>
      </c>
      <c r="B704" s="40" t="s">
        <v>1155</v>
      </c>
      <c r="C704" s="41" t="s">
        <v>16</v>
      </c>
      <c r="D704" s="41" t="s">
        <v>53</v>
      </c>
      <c r="E704" s="42" t="s">
        <v>54</v>
      </c>
      <c r="F704" s="42" t="s">
        <v>304</v>
      </c>
      <c r="G704" s="88" t="s">
        <v>1142</v>
      </c>
      <c r="H704" s="22" t="s">
        <v>70</v>
      </c>
      <c r="I704" s="43" t="s">
        <v>22</v>
      </c>
      <c r="J704" s="25">
        <v>2</v>
      </c>
      <c r="K704" s="25">
        <f t="shared" si="18"/>
        <v>2</v>
      </c>
      <c r="L704" s="25">
        <v>1</v>
      </c>
      <c r="M704" s="44" t="s">
        <v>473</v>
      </c>
      <c r="N704" s="47"/>
      <c r="O704" s="22"/>
    </row>
    <row r="705" s="112" customFormat="1" ht="40" customHeight="1" spans="1:15">
      <c r="A705" s="387" t="s">
        <v>470</v>
      </c>
      <c r="B705" s="40" t="s">
        <v>1156</v>
      </c>
      <c r="C705" s="41" t="s">
        <v>16</v>
      </c>
      <c r="D705" s="41" t="s">
        <v>53</v>
      </c>
      <c r="E705" s="42" t="s">
        <v>54</v>
      </c>
      <c r="F705" s="42" t="s">
        <v>304</v>
      </c>
      <c r="G705" s="88" t="s">
        <v>1142</v>
      </c>
      <c r="H705" s="22" t="s">
        <v>70</v>
      </c>
      <c r="I705" s="43" t="s">
        <v>22</v>
      </c>
      <c r="J705" s="25">
        <v>4</v>
      </c>
      <c r="K705" s="25">
        <f t="shared" si="18"/>
        <v>4</v>
      </c>
      <c r="L705" s="25">
        <v>2</v>
      </c>
      <c r="M705" s="44" t="s">
        <v>473</v>
      </c>
      <c r="N705" s="47"/>
      <c r="O705" s="22"/>
    </row>
    <row r="706" s="112" customFormat="1" ht="40" customHeight="1" spans="1:15">
      <c r="A706" s="387" t="s">
        <v>470</v>
      </c>
      <c r="B706" s="40" t="s">
        <v>1157</v>
      </c>
      <c r="C706" s="41" t="s">
        <v>16</v>
      </c>
      <c r="D706" s="41" t="s">
        <v>53</v>
      </c>
      <c r="E706" s="42" t="s">
        <v>54</v>
      </c>
      <c r="F706" s="42" t="s">
        <v>304</v>
      </c>
      <c r="G706" s="88" t="s">
        <v>1142</v>
      </c>
      <c r="H706" s="22" t="s">
        <v>70</v>
      </c>
      <c r="I706" s="43" t="s">
        <v>22</v>
      </c>
      <c r="J706" s="25">
        <v>4</v>
      </c>
      <c r="K706" s="25">
        <f t="shared" si="18"/>
        <v>4</v>
      </c>
      <c r="L706" s="25">
        <v>2</v>
      </c>
      <c r="M706" s="44" t="s">
        <v>473</v>
      </c>
      <c r="N706" s="47"/>
      <c r="O706" s="22"/>
    </row>
    <row r="707" s="112" customFormat="1" ht="40" customHeight="1" spans="1:15">
      <c r="A707" s="387" t="s">
        <v>470</v>
      </c>
      <c r="B707" s="40" t="s">
        <v>1158</v>
      </c>
      <c r="C707" s="41" t="s">
        <v>16</v>
      </c>
      <c r="D707" s="41" t="s">
        <v>53</v>
      </c>
      <c r="E707" s="42" t="s">
        <v>54</v>
      </c>
      <c r="F707" s="42" t="s">
        <v>304</v>
      </c>
      <c r="G707" s="88" t="s">
        <v>1159</v>
      </c>
      <c r="H707" s="22" t="s">
        <v>70</v>
      </c>
      <c r="I707" s="43" t="s">
        <v>22</v>
      </c>
      <c r="J707" s="25">
        <v>1</v>
      </c>
      <c r="K707" s="25">
        <f t="shared" si="18"/>
        <v>1</v>
      </c>
      <c r="L707" s="25"/>
      <c r="M707" s="44" t="s">
        <v>473</v>
      </c>
      <c r="N707" s="47"/>
      <c r="O707" s="22"/>
    </row>
    <row r="708" s="112" customFormat="1" ht="40" customHeight="1" spans="1:15">
      <c r="A708" s="387" t="s">
        <v>470</v>
      </c>
      <c r="B708" s="40" t="s">
        <v>1160</v>
      </c>
      <c r="C708" s="41" t="s">
        <v>16</v>
      </c>
      <c r="D708" s="41" t="s">
        <v>53</v>
      </c>
      <c r="E708" s="42" t="s">
        <v>54</v>
      </c>
      <c r="F708" s="42" t="s">
        <v>304</v>
      </c>
      <c r="G708" s="88" t="s">
        <v>1142</v>
      </c>
      <c r="H708" s="22" t="s">
        <v>70</v>
      </c>
      <c r="I708" s="43" t="s">
        <v>22</v>
      </c>
      <c r="J708" s="25">
        <v>1</v>
      </c>
      <c r="K708" s="25">
        <f t="shared" si="18"/>
        <v>1</v>
      </c>
      <c r="L708" s="25"/>
      <c r="M708" s="44" t="s">
        <v>473</v>
      </c>
      <c r="N708" s="47"/>
      <c r="O708" s="22"/>
    </row>
    <row r="709" s="112" customFormat="1" ht="40" customHeight="1" spans="1:15">
      <c r="A709" s="387" t="s">
        <v>470</v>
      </c>
      <c r="B709" s="40" t="s">
        <v>1161</v>
      </c>
      <c r="C709" s="41" t="s">
        <v>16</v>
      </c>
      <c r="D709" s="41" t="s">
        <v>53</v>
      </c>
      <c r="E709" s="42" t="s">
        <v>54</v>
      </c>
      <c r="F709" s="42" t="s">
        <v>304</v>
      </c>
      <c r="G709" s="88" t="s">
        <v>1142</v>
      </c>
      <c r="H709" s="22" t="s">
        <v>70</v>
      </c>
      <c r="I709" s="43" t="s">
        <v>22</v>
      </c>
      <c r="J709" s="25">
        <v>1</v>
      </c>
      <c r="K709" s="25">
        <f t="shared" si="18"/>
        <v>1</v>
      </c>
      <c r="L709" s="25"/>
      <c r="M709" s="44" t="s">
        <v>473</v>
      </c>
      <c r="N709" s="47"/>
      <c r="O709" s="22"/>
    </row>
    <row r="710" s="112" customFormat="1" ht="40" customHeight="1" spans="1:15">
      <c r="A710" s="387" t="s">
        <v>470</v>
      </c>
      <c r="B710" s="40" t="s">
        <v>1162</v>
      </c>
      <c r="C710" s="41" t="s">
        <v>16</v>
      </c>
      <c r="D710" s="41" t="s">
        <v>53</v>
      </c>
      <c r="E710" s="42" t="s">
        <v>54</v>
      </c>
      <c r="F710" s="42" t="s">
        <v>304</v>
      </c>
      <c r="G710" s="88" t="s">
        <v>1142</v>
      </c>
      <c r="H710" s="22" t="s">
        <v>70</v>
      </c>
      <c r="I710" s="43" t="s">
        <v>22</v>
      </c>
      <c r="J710" s="25">
        <v>2</v>
      </c>
      <c r="K710" s="25">
        <f t="shared" si="18"/>
        <v>2</v>
      </c>
      <c r="L710" s="25">
        <v>1</v>
      </c>
      <c r="M710" s="44" t="s">
        <v>473</v>
      </c>
      <c r="N710" s="47"/>
      <c r="O710" s="22"/>
    </row>
    <row r="711" s="18" customFormat="1" ht="40" customHeight="1" spans="1:15">
      <c r="A711" s="387" t="s">
        <v>470</v>
      </c>
      <c r="B711" s="40" t="s">
        <v>1163</v>
      </c>
      <c r="C711" s="41" t="s">
        <v>16</v>
      </c>
      <c r="D711" s="41" t="s">
        <v>53</v>
      </c>
      <c r="E711" s="42" t="s">
        <v>54</v>
      </c>
      <c r="F711" s="42" t="s">
        <v>304</v>
      </c>
      <c r="G711" s="88" t="s">
        <v>1142</v>
      </c>
      <c r="H711" s="22" t="s">
        <v>70</v>
      </c>
      <c r="I711" s="43" t="s">
        <v>22</v>
      </c>
      <c r="J711" s="25">
        <v>1</v>
      </c>
      <c r="K711" s="25">
        <f t="shared" si="18"/>
        <v>1</v>
      </c>
      <c r="L711" s="25"/>
      <c r="M711" s="44" t="s">
        <v>473</v>
      </c>
      <c r="N711" s="47"/>
      <c r="O711" s="22"/>
    </row>
    <row r="712" s="18" customFormat="1" ht="40" customHeight="1" spans="1:15">
      <c r="A712" s="387" t="s">
        <v>470</v>
      </c>
      <c r="B712" s="40" t="s">
        <v>1164</v>
      </c>
      <c r="C712" s="41" t="s">
        <v>16</v>
      </c>
      <c r="D712" s="41" t="s">
        <v>53</v>
      </c>
      <c r="E712" s="42" t="s">
        <v>54</v>
      </c>
      <c r="F712" s="42" t="s">
        <v>304</v>
      </c>
      <c r="G712" s="88" t="s">
        <v>1077</v>
      </c>
      <c r="H712" s="23" t="s">
        <v>65</v>
      </c>
      <c r="I712" s="43" t="s">
        <v>22</v>
      </c>
      <c r="J712" s="25">
        <v>9</v>
      </c>
      <c r="K712" s="25">
        <f t="shared" si="18"/>
        <v>9</v>
      </c>
      <c r="L712" s="25">
        <v>3</v>
      </c>
      <c r="M712" s="44" t="s">
        <v>473</v>
      </c>
      <c r="N712" s="47"/>
      <c r="O712" s="22"/>
    </row>
    <row r="713" s="18" customFormat="1" ht="40" customHeight="1" spans="1:15">
      <c r="A713" s="387" t="s">
        <v>470</v>
      </c>
      <c r="B713" s="40" t="s">
        <v>1165</v>
      </c>
      <c r="C713" s="41" t="s">
        <v>16</v>
      </c>
      <c r="D713" s="41" t="s">
        <v>53</v>
      </c>
      <c r="E713" s="42" t="s">
        <v>54</v>
      </c>
      <c r="F713" s="42" t="s">
        <v>304</v>
      </c>
      <c r="G713" s="88" t="s">
        <v>1166</v>
      </c>
      <c r="H713" s="23" t="s">
        <v>65</v>
      </c>
      <c r="I713" s="43" t="s">
        <v>22</v>
      </c>
      <c r="J713" s="25">
        <v>1</v>
      </c>
      <c r="K713" s="25">
        <f t="shared" si="18"/>
        <v>1</v>
      </c>
      <c r="L713" s="25">
        <v>1</v>
      </c>
      <c r="M713" s="44" t="s">
        <v>473</v>
      </c>
      <c r="N713" s="47"/>
      <c r="O713" s="22"/>
    </row>
    <row r="714" s="18" customFormat="1" ht="40" customHeight="1" spans="1:15">
      <c r="A714" s="387" t="s">
        <v>470</v>
      </c>
      <c r="B714" s="40" t="s">
        <v>1167</v>
      </c>
      <c r="C714" s="41" t="s">
        <v>16</v>
      </c>
      <c r="D714" s="41" t="s">
        <v>53</v>
      </c>
      <c r="E714" s="42" t="s">
        <v>54</v>
      </c>
      <c r="F714" s="42" t="s">
        <v>304</v>
      </c>
      <c r="G714" s="88" t="s">
        <v>1168</v>
      </c>
      <c r="H714" s="23" t="s">
        <v>65</v>
      </c>
      <c r="I714" s="43" t="s">
        <v>22</v>
      </c>
      <c r="J714" s="25">
        <v>1</v>
      </c>
      <c r="K714" s="25">
        <f t="shared" si="18"/>
        <v>1</v>
      </c>
      <c r="L714" s="25">
        <v>2</v>
      </c>
      <c r="M714" s="44" t="s">
        <v>473</v>
      </c>
      <c r="N714" s="47"/>
      <c r="O714" s="22"/>
    </row>
    <row r="715" s="18" customFormat="1" ht="40" customHeight="1" spans="1:15">
      <c r="A715" s="387" t="s">
        <v>470</v>
      </c>
      <c r="B715" s="40" t="s">
        <v>1169</v>
      </c>
      <c r="C715" s="41" t="s">
        <v>16</v>
      </c>
      <c r="D715" s="41" t="s">
        <v>53</v>
      </c>
      <c r="E715" s="42" t="s">
        <v>54</v>
      </c>
      <c r="F715" s="42" t="s">
        <v>304</v>
      </c>
      <c r="G715" s="88" t="s">
        <v>1166</v>
      </c>
      <c r="H715" s="23" t="s">
        <v>65</v>
      </c>
      <c r="I715" s="43" t="s">
        <v>22</v>
      </c>
      <c r="J715" s="25">
        <v>2</v>
      </c>
      <c r="K715" s="25">
        <f t="shared" si="18"/>
        <v>2</v>
      </c>
      <c r="L715" s="25">
        <v>3</v>
      </c>
      <c r="M715" s="44" t="s">
        <v>473</v>
      </c>
      <c r="N715" s="47"/>
      <c r="O715" s="22"/>
    </row>
    <row r="716" s="18" customFormat="1" ht="40" customHeight="1" spans="1:15">
      <c r="A716" s="387" t="s">
        <v>470</v>
      </c>
      <c r="B716" s="40" t="s">
        <v>1170</v>
      </c>
      <c r="C716" s="41" t="s">
        <v>16</v>
      </c>
      <c r="D716" s="41" t="s">
        <v>53</v>
      </c>
      <c r="E716" s="42" t="s">
        <v>54</v>
      </c>
      <c r="F716" s="42" t="s">
        <v>304</v>
      </c>
      <c r="G716" s="88" t="s">
        <v>1166</v>
      </c>
      <c r="H716" s="23" t="s">
        <v>65</v>
      </c>
      <c r="I716" s="43" t="s">
        <v>22</v>
      </c>
      <c r="J716" s="25">
        <v>1</v>
      </c>
      <c r="K716" s="25">
        <f t="shared" si="18"/>
        <v>1</v>
      </c>
      <c r="L716" s="25">
        <v>1</v>
      </c>
      <c r="M716" s="44" t="s">
        <v>473</v>
      </c>
      <c r="N716" s="47"/>
      <c r="O716" s="22"/>
    </row>
    <row r="717" s="18" customFormat="1" ht="40" customHeight="1" spans="1:15">
      <c r="A717" s="387" t="s">
        <v>470</v>
      </c>
      <c r="B717" s="40" t="s">
        <v>1171</v>
      </c>
      <c r="C717" s="41" t="s">
        <v>16</v>
      </c>
      <c r="D717" s="41" t="s">
        <v>53</v>
      </c>
      <c r="E717" s="42" t="s">
        <v>54</v>
      </c>
      <c r="F717" s="42" t="s">
        <v>304</v>
      </c>
      <c r="G717" s="88" t="s">
        <v>1168</v>
      </c>
      <c r="H717" s="23" t="s">
        <v>65</v>
      </c>
      <c r="I717" s="43" t="s">
        <v>22</v>
      </c>
      <c r="J717" s="25">
        <v>4</v>
      </c>
      <c r="K717" s="25">
        <f t="shared" si="18"/>
        <v>4</v>
      </c>
      <c r="L717" s="25">
        <v>6</v>
      </c>
      <c r="M717" s="44" t="s">
        <v>473</v>
      </c>
      <c r="N717" s="47"/>
      <c r="O717" s="22"/>
    </row>
    <row r="718" s="18" customFormat="1" ht="40" customHeight="1" spans="1:15">
      <c r="A718" s="387" t="s">
        <v>470</v>
      </c>
      <c r="B718" s="40" t="s">
        <v>1172</v>
      </c>
      <c r="C718" s="41" t="s">
        <v>16</v>
      </c>
      <c r="D718" s="41" t="s">
        <v>53</v>
      </c>
      <c r="E718" s="42" t="s">
        <v>54</v>
      </c>
      <c r="F718" s="42" t="s">
        <v>304</v>
      </c>
      <c r="G718" s="88" t="s">
        <v>1173</v>
      </c>
      <c r="H718" s="40" t="s">
        <v>65</v>
      </c>
      <c r="I718" s="43" t="s">
        <v>22</v>
      </c>
      <c r="J718" s="25">
        <v>2</v>
      </c>
      <c r="K718" s="25">
        <v>1</v>
      </c>
      <c r="L718" s="25">
        <v>14</v>
      </c>
      <c r="M718" s="44" t="s">
        <v>473</v>
      </c>
      <c r="N718" s="47"/>
      <c r="O718" s="22"/>
    </row>
    <row r="719" s="18" customFormat="1" ht="40" customHeight="1" spans="1:15">
      <c r="A719" s="387" t="s">
        <v>470</v>
      </c>
      <c r="B719" s="40" t="s">
        <v>1174</v>
      </c>
      <c r="C719" s="41" t="s">
        <v>16</v>
      </c>
      <c r="D719" s="41" t="s">
        <v>53</v>
      </c>
      <c r="E719" s="42" t="s">
        <v>54</v>
      </c>
      <c r="F719" s="42" t="s">
        <v>304</v>
      </c>
      <c r="G719" s="88" t="s">
        <v>1175</v>
      </c>
      <c r="H719" s="40" t="s">
        <v>65</v>
      </c>
      <c r="I719" s="43" t="s">
        <v>22</v>
      </c>
      <c r="J719" s="25">
        <v>1</v>
      </c>
      <c r="K719" s="25">
        <v>1</v>
      </c>
      <c r="L719" s="25">
        <v>2</v>
      </c>
      <c r="M719" s="44" t="s">
        <v>473</v>
      </c>
      <c r="N719" s="47"/>
      <c r="O719" s="22"/>
    </row>
    <row r="720" s="18" customFormat="1" ht="40" customHeight="1" spans="1:15">
      <c r="A720" s="387" t="s">
        <v>470</v>
      </c>
      <c r="B720" s="40" t="s">
        <v>1176</v>
      </c>
      <c r="C720" s="41" t="s">
        <v>16</v>
      </c>
      <c r="D720" s="41" t="s">
        <v>53</v>
      </c>
      <c r="E720" s="42" t="s">
        <v>54</v>
      </c>
      <c r="F720" s="42" t="s">
        <v>304</v>
      </c>
      <c r="G720" s="88" t="s">
        <v>1177</v>
      </c>
      <c r="H720" s="40" t="s">
        <v>65</v>
      </c>
      <c r="I720" s="43" t="s">
        <v>22</v>
      </c>
      <c r="J720" s="25">
        <v>1</v>
      </c>
      <c r="K720" s="25">
        <v>1</v>
      </c>
      <c r="L720" s="25">
        <v>2</v>
      </c>
      <c r="M720" s="44" t="s">
        <v>473</v>
      </c>
      <c r="N720" s="47"/>
      <c r="O720" s="22"/>
    </row>
    <row r="721" s="18" customFormat="1" ht="40" customHeight="1" spans="1:15">
      <c r="A721" s="387" t="s">
        <v>470</v>
      </c>
      <c r="B721" s="40" t="s">
        <v>1178</v>
      </c>
      <c r="C721" s="41" t="s">
        <v>16</v>
      </c>
      <c r="D721" s="41" t="s">
        <v>53</v>
      </c>
      <c r="E721" s="42" t="s">
        <v>54</v>
      </c>
      <c r="F721" s="42" t="s">
        <v>304</v>
      </c>
      <c r="G721" s="88" t="s">
        <v>1179</v>
      </c>
      <c r="H721" s="40" t="s">
        <v>1180</v>
      </c>
      <c r="I721" s="43" t="s">
        <v>22</v>
      </c>
      <c r="J721" s="25">
        <v>1</v>
      </c>
      <c r="K721" s="25">
        <f t="shared" ref="K721:K723" si="19">J721</f>
        <v>1</v>
      </c>
      <c r="L721" s="25"/>
      <c r="M721" s="44" t="s">
        <v>473</v>
      </c>
      <c r="N721" s="47"/>
      <c r="O721" s="22"/>
    </row>
    <row r="722" s="18" customFormat="1" ht="40" customHeight="1" spans="1:15">
      <c r="A722" s="387" t="s">
        <v>470</v>
      </c>
      <c r="B722" s="40" t="s">
        <v>1181</v>
      </c>
      <c r="C722" s="41" t="s">
        <v>16</v>
      </c>
      <c r="D722" s="41" t="s">
        <v>53</v>
      </c>
      <c r="E722" s="42" t="s">
        <v>54</v>
      </c>
      <c r="F722" s="42" t="s">
        <v>304</v>
      </c>
      <c r="G722" s="88" t="s">
        <v>1179</v>
      </c>
      <c r="H722" s="40" t="s">
        <v>1180</v>
      </c>
      <c r="I722" s="43" t="s">
        <v>22</v>
      </c>
      <c r="J722" s="25">
        <v>1</v>
      </c>
      <c r="K722" s="25">
        <f t="shared" si="19"/>
        <v>1</v>
      </c>
      <c r="L722" s="25"/>
      <c r="M722" s="44" t="s">
        <v>473</v>
      </c>
      <c r="N722" s="47"/>
      <c r="O722" s="22"/>
    </row>
    <row r="723" s="18" customFormat="1" ht="40" customHeight="1" spans="1:15">
      <c r="A723" s="387" t="s">
        <v>470</v>
      </c>
      <c r="B723" s="40" t="s">
        <v>1182</v>
      </c>
      <c r="C723" s="41" t="s">
        <v>16</v>
      </c>
      <c r="D723" s="41" t="s">
        <v>53</v>
      </c>
      <c r="E723" s="42" t="s">
        <v>54</v>
      </c>
      <c r="F723" s="42" t="s">
        <v>304</v>
      </c>
      <c r="G723" s="88" t="s">
        <v>1183</v>
      </c>
      <c r="H723" s="40" t="s">
        <v>57</v>
      </c>
      <c r="I723" s="43" t="s">
        <v>22</v>
      </c>
      <c r="J723" s="25">
        <v>1</v>
      </c>
      <c r="K723" s="25">
        <f t="shared" si="19"/>
        <v>1</v>
      </c>
      <c r="L723" s="25"/>
      <c r="M723" s="44" t="s">
        <v>473</v>
      </c>
      <c r="N723" s="47"/>
      <c r="O723" s="22"/>
    </row>
    <row r="724" s="18" customFormat="1" ht="40" customHeight="1" spans="1:15">
      <c r="A724" s="387" t="s">
        <v>470</v>
      </c>
      <c r="B724" s="40" t="s">
        <v>1184</v>
      </c>
      <c r="C724" s="41" t="s">
        <v>16</v>
      </c>
      <c r="D724" s="41" t="s">
        <v>53</v>
      </c>
      <c r="E724" s="42" t="s">
        <v>54</v>
      </c>
      <c r="F724" s="42" t="s">
        <v>304</v>
      </c>
      <c r="G724" s="88" t="s">
        <v>1185</v>
      </c>
      <c r="H724" s="40" t="s">
        <v>57</v>
      </c>
      <c r="I724" s="43" t="s">
        <v>22</v>
      </c>
      <c r="J724" s="25">
        <v>1</v>
      </c>
      <c r="K724" s="25">
        <v>0</v>
      </c>
      <c r="L724" s="25">
        <v>89</v>
      </c>
      <c r="M724" s="44" t="s">
        <v>473</v>
      </c>
      <c r="N724" s="47"/>
      <c r="O724" s="22"/>
    </row>
    <row r="725" s="18" customFormat="1" ht="40" customHeight="1" spans="1:15">
      <c r="A725" s="387" t="s">
        <v>470</v>
      </c>
      <c r="B725" s="40" t="s">
        <v>1186</v>
      </c>
      <c r="C725" s="41" t="s">
        <v>16</v>
      </c>
      <c r="D725" s="41" t="s">
        <v>53</v>
      </c>
      <c r="E725" s="42" t="s">
        <v>54</v>
      </c>
      <c r="F725" s="42" t="s">
        <v>304</v>
      </c>
      <c r="G725" s="88" t="s">
        <v>1187</v>
      </c>
      <c r="H725" s="40" t="s">
        <v>57</v>
      </c>
      <c r="I725" s="43" t="s">
        <v>22</v>
      </c>
      <c r="J725" s="25">
        <v>1</v>
      </c>
      <c r="K725" s="25">
        <v>0</v>
      </c>
      <c r="L725" s="25">
        <v>93</v>
      </c>
      <c r="M725" s="44" t="s">
        <v>473</v>
      </c>
      <c r="N725" s="47"/>
      <c r="O725" s="22"/>
    </row>
    <row r="726" s="18" customFormat="1" ht="40" customHeight="1" spans="1:15">
      <c r="A726" s="387" t="s">
        <v>470</v>
      </c>
      <c r="B726" s="40" t="s">
        <v>1188</v>
      </c>
      <c r="C726" s="41" t="s">
        <v>16</v>
      </c>
      <c r="D726" s="41" t="s">
        <v>53</v>
      </c>
      <c r="E726" s="42" t="s">
        <v>54</v>
      </c>
      <c r="F726" s="42" t="s">
        <v>304</v>
      </c>
      <c r="G726" s="88" t="s">
        <v>1189</v>
      </c>
      <c r="H726" s="40" t="s">
        <v>57</v>
      </c>
      <c r="I726" s="43" t="s">
        <v>22</v>
      </c>
      <c r="J726" s="25">
        <v>1</v>
      </c>
      <c r="K726" s="25">
        <v>0</v>
      </c>
      <c r="L726" s="25">
        <v>71</v>
      </c>
      <c r="M726" s="44" t="s">
        <v>473</v>
      </c>
      <c r="N726" s="47"/>
      <c r="O726" s="22"/>
    </row>
    <row r="727" s="18" customFormat="1" ht="40" customHeight="1" spans="1:15">
      <c r="A727" s="387" t="s">
        <v>470</v>
      </c>
      <c r="B727" s="40" t="s">
        <v>1190</v>
      </c>
      <c r="C727" s="41" t="s">
        <v>16</v>
      </c>
      <c r="D727" s="41" t="s">
        <v>53</v>
      </c>
      <c r="E727" s="42" t="s">
        <v>54</v>
      </c>
      <c r="F727" s="42" t="s">
        <v>304</v>
      </c>
      <c r="G727" s="88" t="s">
        <v>1191</v>
      </c>
      <c r="H727" s="40" t="s">
        <v>57</v>
      </c>
      <c r="I727" s="43" t="s">
        <v>22</v>
      </c>
      <c r="J727" s="25">
        <v>1</v>
      </c>
      <c r="K727" s="25">
        <v>0</v>
      </c>
      <c r="L727" s="25">
        <v>82</v>
      </c>
      <c r="M727" s="44" t="s">
        <v>473</v>
      </c>
      <c r="N727" s="47"/>
      <c r="O727" s="22"/>
    </row>
    <row r="728" s="18" customFormat="1" ht="40" customHeight="1" spans="1:15">
      <c r="A728" s="387" t="s">
        <v>470</v>
      </c>
      <c r="B728" s="40" t="s">
        <v>1192</v>
      </c>
      <c r="C728" s="41" t="s">
        <v>16</v>
      </c>
      <c r="D728" s="41" t="s">
        <v>53</v>
      </c>
      <c r="E728" s="42" t="s">
        <v>54</v>
      </c>
      <c r="F728" s="42" t="s">
        <v>304</v>
      </c>
      <c r="G728" s="88" t="s">
        <v>1193</v>
      </c>
      <c r="H728" s="40" t="s">
        <v>57</v>
      </c>
      <c r="I728" s="43" t="s">
        <v>22</v>
      </c>
      <c r="J728" s="25">
        <v>1</v>
      </c>
      <c r="K728" s="25">
        <v>1</v>
      </c>
      <c r="L728" s="25">
        <v>24</v>
      </c>
      <c r="M728" s="44" t="s">
        <v>473</v>
      </c>
      <c r="N728" s="47"/>
      <c r="O728" s="22"/>
    </row>
    <row r="729" s="18" customFormat="1" ht="40" customHeight="1" spans="1:15">
      <c r="A729" s="387" t="s">
        <v>470</v>
      </c>
      <c r="B729" s="40" t="s">
        <v>1194</v>
      </c>
      <c r="C729" s="41" t="s">
        <v>16</v>
      </c>
      <c r="D729" s="41" t="s">
        <v>53</v>
      </c>
      <c r="E729" s="42" t="s">
        <v>54</v>
      </c>
      <c r="F729" s="42" t="s">
        <v>304</v>
      </c>
      <c r="G729" s="88" t="s">
        <v>1195</v>
      </c>
      <c r="H729" s="40" t="s">
        <v>57</v>
      </c>
      <c r="I729" s="43" t="s">
        <v>22</v>
      </c>
      <c r="J729" s="25">
        <v>1</v>
      </c>
      <c r="K729" s="25">
        <v>1</v>
      </c>
      <c r="L729" s="25">
        <v>50</v>
      </c>
      <c r="M729" s="44" t="s">
        <v>473</v>
      </c>
      <c r="N729" s="47"/>
      <c r="O729" s="22"/>
    </row>
    <row r="730" s="18" customFormat="1" ht="40" customHeight="1" spans="1:15">
      <c r="A730" s="387" t="s">
        <v>470</v>
      </c>
      <c r="B730" s="40" t="s">
        <v>1196</v>
      </c>
      <c r="C730" s="41" t="s">
        <v>16</v>
      </c>
      <c r="D730" s="41" t="s">
        <v>53</v>
      </c>
      <c r="E730" s="42" t="s">
        <v>54</v>
      </c>
      <c r="F730" s="42" t="s">
        <v>304</v>
      </c>
      <c r="G730" s="88" t="s">
        <v>1197</v>
      </c>
      <c r="H730" s="42" t="s">
        <v>65</v>
      </c>
      <c r="I730" s="43" t="s">
        <v>22</v>
      </c>
      <c r="J730" s="25">
        <v>2</v>
      </c>
      <c r="K730" s="25">
        <f t="shared" ref="K730:K749" si="20">J730</f>
        <v>2</v>
      </c>
      <c r="L730" s="25">
        <v>1</v>
      </c>
      <c r="M730" s="44" t="s">
        <v>473</v>
      </c>
      <c r="N730" s="47"/>
      <c r="O730" s="22"/>
    </row>
    <row r="731" s="18" customFormat="1" ht="40" customHeight="1" spans="1:15">
      <c r="A731" s="387" t="s">
        <v>470</v>
      </c>
      <c r="B731" s="40" t="s">
        <v>1198</v>
      </c>
      <c r="C731" s="41" t="s">
        <v>16</v>
      </c>
      <c r="D731" s="41" t="s">
        <v>53</v>
      </c>
      <c r="E731" s="42" t="s">
        <v>54</v>
      </c>
      <c r="F731" s="42" t="s">
        <v>304</v>
      </c>
      <c r="G731" s="88" t="s">
        <v>1197</v>
      </c>
      <c r="H731" s="42" t="s">
        <v>65</v>
      </c>
      <c r="I731" s="43" t="s">
        <v>22</v>
      </c>
      <c r="J731" s="25">
        <v>9</v>
      </c>
      <c r="K731" s="25">
        <f t="shared" si="20"/>
        <v>9</v>
      </c>
      <c r="L731" s="25">
        <v>3</v>
      </c>
      <c r="M731" s="44" t="s">
        <v>473</v>
      </c>
      <c r="N731" s="47"/>
      <c r="O731" s="22"/>
    </row>
    <row r="732" s="18" customFormat="1" ht="40" customHeight="1" spans="1:15">
      <c r="A732" s="387" t="s">
        <v>470</v>
      </c>
      <c r="B732" s="40" t="s">
        <v>1199</v>
      </c>
      <c r="C732" s="41" t="s">
        <v>16</v>
      </c>
      <c r="D732" s="41" t="s">
        <v>53</v>
      </c>
      <c r="E732" s="42" t="s">
        <v>54</v>
      </c>
      <c r="F732" s="42" t="s">
        <v>304</v>
      </c>
      <c r="G732" s="88" t="s">
        <v>1200</v>
      </c>
      <c r="H732" s="42" t="s">
        <v>65</v>
      </c>
      <c r="I732" s="43" t="s">
        <v>22</v>
      </c>
      <c r="J732" s="25">
        <v>2</v>
      </c>
      <c r="K732" s="25">
        <f t="shared" si="20"/>
        <v>2</v>
      </c>
      <c r="L732" s="25">
        <v>2</v>
      </c>
      <c r="M732" s="44" t="s">
        <v>473</v>
      </c>
      <c r="N732" s="47"/>
      <c r="O732" s="22"/>
    </row>
    <row r="733" s="18" customFormat="1" ht="40" customHeight="1" spans="1:15">
      <c r="A733" s="387" t="s">
        <v>470</v>
      </c>
      <c r="B733" s="40" t="s">
        <v>1201</v>
      </c>
      <c r="C733" s="41" t="s">
        <v>16</v>
      </c>
      <c r="D733" s="41" t="s">
        <v>53</v>
      </c>
      <c r="E733" s="42" t="s">
        <v>54</v>
      </c>
      <c r="F733" s="42" t="s">
        <v>304</v>
      </c>
      <c r="G733" s="88" t="s">
        <v>1200</v>
      </c>
      <c r="H733" s="42" t="s">
        <v>65</v>
      </c>
      <c r="I733" s="43" t="s">
        <v>22</v>
      </c>
      <c r="J733" s="25">
        <v>1</v>
      </c>
      <c r="K733" s="25">
        <f t="shared" si="20"/>
        <v>1</v>
      </c>
      <c r="L733" s="25">
        <v>1</v>
      </c>
      <c r="M733" s="44" t="s">
        <v>473</v>
      </c>
      <c r="N733" s="47"/>
      <c r="O733" s="22"/>
    </row>
    <row r="734" s="18" customFormat="1" ht="40" customHeight="1" spans="1:15">
      <c r="A734" s="387" t="s">
        <v>470</v>
      </c>
      <c r="B734" s="40" t="s">
        <v>1202</v>
      </c>
      <c r="C734" s="41" t="s">
        <v>16</v>
      </c>
      <c r="D734" s="41" t="s">
        <v>53</v>
      </c>
      <c r="E734" s="42" t="s">
        <v>54</v>
      </c>
      <c r="F734" s="42" t="s">
        <v>304</v>
      </c>
      <c r="G734" s="88" t="s">
        <v>1200</v>
      </c>
      <c r="H734" s="42" t="s">
        <v>65</v>
      </c>
      <c r="I734" s="43" t="s">
        <v>22</v>
      </c>
      <c r="J734" s="25">
        <v>1</v>
      </c>
      <c r="K734" s="25">
        <f t="shared" si="20"/>
        <v>1</v>
      </c>
      <c r="L734" s="25">
        <v>1</v>
      </c>
      <c r="M734" s="44" t="s">
        <v>473</v>
      </c>
      <c r="N734" s="47"/>
      <c r="O734" s="22"/>
    </row>
    <row r="735" s="18" customFormat="1" ht="40" customHeight="1" spans="1:15">
      <c r="A735" s="387" t="s">
        <v>470</v>
      </c>
      <c r="B735" s="40" t="s">
        <v>1203</v>
      </c>
      <c r="C735" s="41" t="s">
        <v>16</v>
      </c>
      <c r="D735" s="41" t="s">
        <v>53</v>
      </c>
      <c r="E735" s="42" t="s">
        <v>54</v>
      </c>
      <c r="F735" s="42" t="s">
        <v>304</v>
      </c>
      <c r="G735" s="88" t="s">
        <v>1204</v>
      </c>
      <c r="H735" s="42" t="s">
        <v>65</v>
      </c>
      <c r="I735" s="43" t="s">
        <v>22</v>
      </c>
      <c r="J735" s="25">
        <v>5</v>
      </c>
      <c r="K735" s="25">
        <f t="shared" si="20"/>
        <v>5</v>
      </c>
      <c r="L735" s="25">
        <v>7</v>
      </c>
      <c r="M735" s="44" t="s">
        <v>473</v>
      </c>
      <c r="N735" s="47"/>
      <c r="O735" s="22"/>
    </row>
    <row r="736" s="18" customFormat="1" ht="40" customHeight="1" spans="1:15">
      <c r="A736" s="387" t="s">
        <v>470</v>
      </c>
      <c r="B736" s="40" t="s">
        <v>1205</v>
      </c>
      <c r="C736" s="41" t="s">
        <v>16</v>
      </c>
      <c r="D736" s="41" t="s">
        <v>53</v>
      </c>
      <c r="E736" s="42" t="s">
        <v>54</v>
      </c>
      <c r="F736" s="42" t="s">
        <v>55</v>
      </c>
      <c r="G736" s="88" t="s">
        <v>1206</v>
      </c>
      <c r="H736" s="42" t="s">
        <v>1016</v>
      </c>
      <c r="I736" s="43" t="s">
        <v>22</v>
      </c>
      <c r="J736" s="25">
        <v>14</v>
      </c>
      <c r="K736" s="25">
        <f t="shared" si="20"/>
        <v>14</v>
      </c>
      <c r="L736" s="25">
        <v>13</v>
      </c>
      <c r="M736" s="44" t="s">
        <v>473</v>
      </c>
      <c r="N736" s="47"/>
      <c r="O736" s="22"/>
    </row>
    <row r="737" s="18" customFormat="1" ht="40" customHeight="1" spans="1:15">
      <c r="A737" s="387" t="s">
        <v>470</v>
      </c>
      <c r="B737" s="40" t="s">
        <v>1207</v>
      </c>
      <c r="C737" s="41" t="s">
        <v>16</v>
      </c>
      <c r="D737" s="41" t="s">
        <v>53</v>
      </c>
      <c r="E737" s="42" t="s">
        <v>54</v>
      </c>
      <c r="F737" s="42" t="s">
        <v>55</v>
      </c>
      <c r="G737" s="88" t="s">
        <v>1206</v>
      </c>
      <c r="H737" s="42" t="s">
        <v>1016</v>
      </c>
      <c r="I737" s="43" t="s">
        <v>22</v>
      </c>
      <c r="J737" s="25">
        <v>3</v>
      </c>
      <c r="K737" s="25">
        <f t="shared" si="20"/>
        <v>3</v>
      </c>
      <c r="L737" s="25">
        <v>3</v>
      </c>
      <c r="M737" s="44" t="s">
        <v>473</v>
      </c>
      <c r="N737" s="47"/>
      <c r="O737" s="22"/>
    </row>
    <row r="738" s="18" customFormat="1" ht="40" customHeight="1" spans="1:15">
      <c r="A738" s="387" t="s">
        <v>470</v>
      </c>
      <c r="B738" s="40" t="s">
        <v>1208</v>
      </c>
      <c r="C738" s="41" t="s">
        <v>16</v>
      </c>
      <c r="D738" s="41" t="s">
        <v>53</v>
      </c>
      <c r="E738" s="42" t="s">
        <v>54</v>
      </c>
      <c r="F738" s="42" t="s">
        <v>55</v>
      </c>
      <c r="G738" s="88" t="s">
        <v>1206</v>
      </c>
      <c r="H738" s="42" t="s">
        <v>1016</v>
      </c>
      <c r="I738" s="43" t="s">
        <v>22</v>
      </c>
      <c r="J738" s="25">
        <v>3</v>
      </c>
      <c r="K738" s="25">
        <f t="shared" si="20"/>
        <v>3</v>
      </c>
      <c r="L738" s="25">
        <v>3</v>
      </c>
      <c r="M738" s="44" t="s">
        <v>473</v>
      </c>
      <c r="N738" s="47"/>
      <c r="O738" s="22"/>
    </row>
    <row r="739" s="18" customFormat="1" ht="40" customHeight="1" spans="1:15">
      <c r="A739" s="387" t="s">
        <v>470</v>
      </c>
      <c r="B739" s="40" t="s">
        <v>1209</v>
      </c>
      <c r="C739" s="41" t="s">
        <v>16</v>
      </c>
      <c r="D739" s="41" t="s">
        <v>53</v>
      </c>
      <c r="E739" s="42" t="s">
        <v>54</v>
      </c>
      <c r="F739" s="42" t="s">
        <v>55</v>
      </c>
      <c r="G739" s="88" t="s">
        <v>1206</v>
      </c>
      <c r="H739" s="42" t="s">
        <v>1016</v>
      </c>
      <c r="I739" s="43" t="s">
        <v>22</v>
      </c>
      <c r="J739" s="25">
        <v>5</v>
      </c>
      <c r="K739" s="25">
        <f t="shared" si="20"/>
        <v>5</v>
      </c>
      <c r="L739" s="25">
        <v>5</v>
      </c>
      <c r="M739" s="44" t="s">
        <v>473</v>
      </c>
      <c r="N739" s="47"/>
      <c r="O739" s="22"/>
    </row>
    <row r="740" s="18" customFormat="1" ht="40" customHeight="1" spans="1:15">
      <c r="A740" s="387" t="s">
        <v>470</v>
      </c>
      <c r="B740" s="40" t="s">
        <v>1210</v>
      </c>
      <c r="C740" s="41" t="s">
        <v>16</v>
      </c>
      <c r="D740" s="41" t="s">
        <v>53</v>
      </c>
      <c r="E740" s="42" t="s">
        <v>54</v>
      </c>
      <c r="F740" s="42" t="s">
        <v>55</v>
      </c>
      <c r="G740" s="88" t="s">
        <v>1206</v>
      </c>
      <c r="H740" s="42" t="s">
        <v>1016</v>
      </c>
      <c r="I740" s="43" t="s">
        <v>22</v>
      </c>
      <c r="J740" s="25">
        <v>3</v>
      </c>
      <c r="K740" s="25">
        <f t="shared" si="20"/>
        <v>3</v>
      </c>
      <c r="L740" s="25">
        <v>3</v>
      </c>
      <c r="M740" s="44" t="s">
        <v>473</v>
      </c>
      <c r="N740" s="47"/>
      <c r="O740" s="22"/>
    </row>
    <row r="741" s="18" customFormat="1" ht="40" customHeight="1" spans="1:15">
      <c r="A741" s="387" t="s">
        <v>470</v>
      </c>
      <c r="B741" s="40" t="s">
        <v>1211</v>
      </c>
      <c r="C741" s="41" t="s">
        <v>16</v>
      </c>
      <c r="D741" s="41" t="s">
        <v>53</v>
      </c>
      <c r="E741" s="42" t="s">
        <v>54</v>
      </c>
      <c r="F741" s="42" t="s">
        <v>55</v>
      </c>
      <c r="G741" s="88" t="s">
        <v>1206</v>
      </c>
      <c r="H741" s="42" t="s">
        <v>1016</v>
      </c>
      <c r="I741" s="43" t="s">
        <v>22</v>
      </c>
      <c r="J741" s="25">
        <v>3</v>
      </c>
      <c r="K741" s="25">
        <f t="shared" si="20"/>
        <v>3</v>
      </c>
      <c r="L741" s="25">
        <v>3</v>
      </c>
      <c r="M741" s="44" t="s">
        <v>473</v>
      </c>
      <c r="N741" s="47"/>
      <c r="O741" s="22"/>
    </row>
    <row r="742" s="18" customFormat="1" ht="40" customHeight="1" spans="1:15">
      <c r="A742" s="387" t="s">
        <v>470</v>
      </c>
      <c r="B742" s="40" t="s">
        <v>1212</v>
      </c>
      <c r="C742" s="41" t="s">
        <v>16</v>
      </c>
      <c r="D742" s="41" t="s">
        <v>53</v>
      </c>
      <c r="E742" s="42" t="s">
        <v>54</v>
      </c>
      <c r="F742" s="42" t="s">
        <v>55</v>
      </c>
      <c r="G742" s="88" t="s">
        <v>1206</v>
      </c>
      <c r="H742" s="42" t="s">
        <v>1016</v>
      </c>
      <c r="I742" s="43" t="s">
        <v>22</v>
      </c>
      <c r="J742" s="25">
        <v>3</v>
      </c>
      <c r="K742" s="25">
        <f t="shared" si="20"/>
        <v>3</v>
      </c>
      <c r="L742" s="25">
        <v>3</v>
      </c>
      <c r="M742" s="44" t="s">
        <v>473</v>
      </c>
      <c r="N742" s="47"/>
      <c r="O742" s="22"/>
    </row>
    <row r="743" s="18" customFormat="1" ht="40.05" customHeight="1" spans="1:15">
      <c r="A743" s="387" t="s">
        <v>470</v>
      </c>
      <c r="B743" s="40" t="s">
        <v>1213</v>
      </c>
      <c r="C743" s="41" t="s">
        <v>16</v>
      </c>
      <c r="D743" s="41" t="s">
        <v>53</v>
      </c>
      <c r="E743" s="42" t="s">
        <v>54</v>
      </c>
      <c r="F743" s="42" t="s">
        <v>55</v>
      </c>
      <c r="G743" s="88" t="s">
        <v>1206</v>
      </c>
      <c r="H743" s="42" t="s">
        <v>1016</v>
      </c>
      <c r="I743" s="43" t="s">
        <v>22</v>
      </c>
      <c r="J743" s="25">
        <v>4</v>
      </c>
      <c r="K743" s="25">
        <f t="shared" si="20"/>
        <v>4</v>
      </c>
      <c r="L743" s="25">
        <v>4</v>
      </c>
      <c r="M743" s="44" t="s">
        <v>473</v>
      </c>
      <c r="N743" s="47"/>
      <c r="O743" s="22"/>
    </row>
    <row r="744" s="18" customFormat="1" ht="40.05" customHeight="1" spans="1:15">
      <c r="A744" s="387" t="s">
        <v>470</v>
      </c>
      <c r="B744" s="40" t="s">
        <v>1214</v>
      </c>
      <c r="C744" s="41" t="s">
        <v>16</v>
      </c>
      <c r="D744" s="41" t="s">
        <v>53</v>
      </c>
      <c r="E744" s="42" t="s">
        <v>54</v>
      </c>
      <c r="F744" s="42" t="s">
        <v>55</v>
      </c>
      <c r="G744" s="88" t="s">
        <v>1206</v>
      </c>
      <c r="H744" s="42" t="s">
        <v>1016</v>
      </c>
      <c r="I744" s="43" t="s">
        <v>22</v>
      </c>
      <c r="J744" s="25">
        <v>3</v>
      </c>
      <c r="K744" s="25">
        <f t="shared" si="20"/>
        <v>3</v>
      </c>
      <c r="L744" s="25">
        <v>3</v>
      </c>
      <c r="M744" s="44" t="s">
        <v>473</v>
      </c>
      <c r="N744" s="47"/>
      <c r="O744" s="22"/>
    </row>
    <row r="745" s="18" customFormat="1" ht="40.05" customHeight="1" spans="1:15">
      <c r="A745" s="387" t="s">
        <v>470</v>
      </c>
      <c r="B745" s="40" t="s">
        <v>1215</v>
      </c>
      <c r="C745" s="41" t="s">
        <v>16</v>
      </c>
      <c r="D745" s="41" t="s">
        <v>53</v>
      </c>
      <c r="E745" s="42" t="s">
        <v>54</v>
      </c>
      <c r="F745" s="42" t="s">
        <v>55</v>
      </c>
      <c r="G745" s="88" t="s">
        <v>1216</v>
      </c>
      <c r="H745" s="42" t="s">
        <v>65</v>
      </c>
      <c r="I745" s="43" t="s">
        <v>22</v>
      </c>
      <c r="J745" s="25">
        <v>1</v>
      </c>
      <c r="K745" s="25">
        <f t="shared" si="20"/>
        <v>1</v>
      </c>
      <c r="L745" s="25"/>
      <c r="M745" s="44" t="s">
        <v>473</v>
      </c>
      <c r="N745" s="47"/>
      <c r="O745" s="22"/>
    </row>
    <row r="746" s="18" customFormat="1" ht="40.05" customHeight="1" spans="1:15">
      <c r="A746" s="387" t="s">
        <v>470</v>
      </c>
      <c r="B746" s="40" t="s">
        <v>1217</v>
      </c>
      <c r="C746" s="41" t="s">
        <v>16</v>
      </c>
      <c r="D746" s="41" t="s">
        <v>53</v>
      </c>
      <c r="E746" s="42" t="s">
        <v>54</v>
      </c>
      <c r="F746" s="42" t="s">
        <v>55</v>
      </c>
      <c r="G746" s="88" t="s">
        <v>1218</v>
      </c>
      <c r="H746" s="42" t="s">
        <v>57</v>
      </c>
      <c r="I746" s="43" t="s">
        <v>22</v>
      </c>
      <c r="J746" s="25">
        <v>5</v>
      </c>
      <c r="K746" s="25">
        <f t="shared" si="20"/>
        <v>5</v>
      </c>
      <c r="L746" s="25">
        <v>5</v>
      </c>
      <c r="M746" s="47">
        <v>3.2</v>
      </c>
      <c r="N746" s="47"/>
      <c r="O746" s="22"/>
    </row>
    <row r="747" s="18" customFormat="1" ht="40.05" customHeight="1" spans="1:15">
      <c r="A747" s="387" t="s">
        <v>470</v>
      </c>
      <c r="B747" s="40" t="s">
        <v>1219</v>
      </c>
      <c r="C747" s="41" t="s">
        <v>16</v>
      </c>
      <c r="D747" s="41" t="s">
        <v>53</v>
      </c>
      <c r="E747" s="42" t="s">
        <v>54</v>
      </c>
      <c r="F747" s="42" t="s">
        <v>55</v>
      </c>
      <c r="G747" s="88" t="s">
        <v>1220</v>
      </c>
      <c r="H747" s="42" t="s">
        <v>57</v>
      </c>
      <c r="I747" s="43" t="s">
        <v>22</v>
      </c>
      <c r="J747" s="25">
        <v>2</v>
      </c>
      <c r="K747" s="25">
        <f t="shared" si="20"/>
        <v>2</v>
      </c>
      <c r="L747" s="25">
        <v>2</v>
      </c>
      <c r="M747" s="44" t="s">
        <v>473</v>
      </c>
      <c r="N747" s="47"/>
      <c r="O747" s="22"/>
    </row>
    <row r="748" s="18" customFormat="1" ht="40.05" customHeight="1" spans="1:15">
      <c r="A748" s="387" t="s">
        <v>470</v>
      </c>
      <c r="B748" s="40" t="s">
        <v>1221</v>
      </c>
      <c r="C748" s="41" t="s">
        <v>16</v>
      </c>
      <c r="D748" s="41" t="s">
        <v>53</v>
      </c>
      <c r="E748" s="42" t="s">
        <v>54</v>
      </c>
      <c r="F748" s="42" t="s">
        <v>55</v>
      </c>
      <c r="G748" s="88" t="s">
        <v>1220</v>
      </c>
      <c r="H748" s="42" t="s">
        <v>57</v>
      </c>
      <c r="I748" s="43" t="s">
        <v>22</v>
      </c>
      <c r="J748" s="25">
        <v>2</v>
      </c>
      <c r="K748" s="25">
        <f t="shared" si="20"/>
        <v>2</v>
      </c>
      <c r="L748" s="25">
        <v>2</v>
      </c>
      <c r="M748" s="44" t="s">
        <v>473</v>
      </c>
      <c r="N748" s="47"/>
      <c r="O748" s="22"/>
    </row>
    <row r="749" s="18" customFormat="1" ht="40.05" customHeight="1" spans="1:15">
      <c r="A749" s="387" t="s">
        <v>470</v>
      </c>
      <c r="B749" s="40" t="s">
        <v>1222</v>
      </c>
      <c r="C749" s="41" t="s">
        <v>16</v>
      </c>
      <c r="D749" s="41" t="s">
        <v>53</v>
      </c>
      <c r="E749" s="42" t="s">
        <v>54</v>
      </c>
      <c r="F749" s="42" t="s">
        <v>55</v>
      </c>
      <c r="G749" s="88" t="s">
        <v>1220</v>
      </c>
      <c r="H749" s="42" t="s">
        <v>57</v>
      </c>
      <c r="I749" s="43" t="s">
        <v>22</v>
      </c>
      <c r="J749" s="25">
        <v>1</v>
      </c>
      <c r="K749" s="25">
        <f t="shared" si="20"/>
        <v>1</v>
      </c>
      <c r="L749" s="25">
        <v>1</v>
      </c>
      <c r="M749" s="44" t="s">
        <v>473</v>
      </c>
      <c r="N749" s="47"/>
      <c r="O749" s="22"/>
    </row>
    <row r="750" s="18" customFormat="1" ht="40.05" customHeight="1" spans="1:15">
      <c r="A750" s="387" t="s">
        <v>470</v>
      </c>
      <c r="B750" s="40" t="s">
        <v>1223</v>
      </c>
      <c r="C750" s="41" t="s">
        <v>16</v>
      </c>
      <c r="D750" s="41" t="s">
        <v>53</v>
      </c>
      <c r="E750" s="42" t="s">
        <v>54</v>
      </c>
      <c r="F750" s="42" t="s">
        <v>55</v>
      </c>
      <c r="G750" s="88" t="s">
        <v>1224</v>
      </c>
      <c r="H750" s="42" t="s">
        <v>57</v>
      </c>
      <c r="I750" s="43" t="s">
        <v>22</v>
      </c>
      <c r="J750" s="25">
        <v>2</v>
      </c>
      <c r="K750" s="25">
        <v>0</v>
      </c>
      <c r="L750" s="25">
        <v>259</v>
      </c>
      <c r="M750" s="44" t="s">
        <v>473</v>
      </c>
      <c r="N750" s="47"/>
      <c r="O750" s="22"/>
    </row>
    <row r="751" s="18" customFormat="1" ht="40.05" customHeight="1" spans="1:15">
      <c r="A751" s="387" t="s">
        <v>470</v>
      </c>
      <c r="B751" s="40" t="s">
        <v>1225</v>
      </c>
      <c r="C751" s="41" t="s">
        <v>16</v>
      </c>
      <c r="D751" s="41" t="s">
        <v>53</v>
      </c>
      <c r="E751" s="42" t="s">
        <v>54</v>
      </c>
      <c r="F751" s="42" t="s">
        <v>55</v>
      </c>
      <c r="G751" s="88" t="s">
        <v>1226</v>
      </c>
      <c r="H751" s="42" t="s">
        <v>57</v>
      </c>
      <c r="I751" s="43" t="s">
        <v>22</v>
      </c>
      <c r="J751" s="25">
        <v>2</v>
      </c>
      <c r="K751" s="25">
        <v>0</v>
      </c>
      <c r="L751" s="25">
        <v>431</v>
      </c>
      <c r="M751" s="44" t="s">
        <v>473</v>
      </c>
      <c r="N751" s="47"/>
      <c r="O751" s="22"/>
    </row>
    <row r="752" s="18" customFormat="1" ht="40.05" customHeight="1" spans="1:15">
      <c r="A752" s="387" t="s">
        <v>470</v>
      </c>
      <c r="B752" s="40" t="s">
        <v>1227</v>
      </c>
      <c r="C752" s="41" t="s">
        <v>16</v>
      </c>
      <c r="D752" s="41" t="s">
        <v>53</v>
      </c>
      <c r="E752" s="42" t="s">
        <v>54</v>
      </c>
      <c r="F752" s="42" t="s">
        <v>55</v>
      </c>
      <c r="G752" s="88" t="s">
        <v>1226</v>
      </c>
      <c r="H752" s="42" t="s">
        <v>57</v>
      </c>
      <c r="I752" s="43" t="s">
        <v>22</v>
      </c>
      <c r="J752" s="25">
        <v>1</v>
      </c>
      <c r="K752" s="25">
        <v>0</v>
      </c>
      <c r="L752" s="25">
        <v>216</v>
      </c>
      <c r="M752" s="44" t="s">
        <v>473</v>
      </c>
      <c r="N752" s="47"/>
      <c r="O752" s="22"/>
    </row>
    <row r="753" s="18" customFormat="1" ht="40.05" customHeight="1" spans="1:15">
      <c r="A753" s="387" t="s">
        <v>470</v>
      </c>
      <c r="B753" s="40" t="s">
        <v>1228</v>
      </c>
      <c r="C753" s="41" t="s">
        <v>16</v>
      </c>
      <c r="D753" s="41" t="s">
        <v>53</v>
      </c>
      <c r="E753" s="42" t="s">
        <v>54</v>
      </c>
      <c r="F753" s="42" t="s">
        <v>55</v>
      </c>
      <c r="G753" s="88" t="s">
        <v>1226</v>
      </c>
      <c r="H753" s="42" t="s">
        <v>57</v>
      </c>
      <c r="I753" s="43" t="s">
        <v>22</v>
      </c>
      <c r="J753" s="25">
        <v>4</v>
      </c>
      <c r="K753" s="25">
        <v>0</v>
      </c>
      <c r="L753" s="25">
        <v>862</v>
      </c>
      <c r="M753" s="44" t="s">
        <v>473</v>
      </c>
      <c r="N753" s="47"/>
      <c r="O753" s="22"/>
    </row>
    <row r="754" s="18" customFormat="1" ht="40.05" customHeight="1" spans="1:15">
      <c r="A754" s="387" t="s">
        <v>470</v>
      </c>
      <c r="B754" s="40" t="s">
        <v>1229</v>
      </c>
      <c r="C754" s="41" t="s">
        <v>16</v>
      </c>
      <c r="D754" s="41" t="s">
        <v>53</v>
      </c>
      <c r="E754" s="42" t="s">
        <v>54</v>
      </c>
      <c r="F754" s="42" t="s">
        <v>55</v>
      </c>
      <c r="G754" s="88" t="s">
        <v>1230</v>
      </c>
      <c r="H754" s="42" t="s">
        <v>57</v>
      </c>
      <c r="I754" s="43" t="s">
        <v>22</v>
      </c>
      <c r="J754" s="25">
        <v>1</v>
      </c>
      <c r="K754" s="25">
        <f t="shared" ref="K754:K766" si="21">J754</f>
        <v>1</v>
      </c>
      <c r="L754" s="25">
        <v>2</v>
      </c>
      <c r="M754" s="44" t="s">
        <v>473</v>
      </c>
      <c r="N754" s="47"/>
      <c r="O754" s="22"/>
    </row>
    <row r="755" s="18" customFormat="1" ht="40.05" customHeight="1" spans="1:15">
      <c r="A755" s="387" t="s">
        <v>470</v>
      </c>
      <c r="B755" s="40" t="s">
        <v>1231</v>
      </c>
      <c r="C755" s="41" t="s">
        <v>16</v>
      </c>
      <c r="D755" s="41" t="s">
        <v>53</v>
      </c>
      <c r="E755" s="42" t="s">
        <v>54</v>
      </c>
      <c r="F755" s="42" t="s">
        <v>55</v>
      </c>
      <c r="G755" s="88" t="s">
        <v>1230</v>
      </c>
      <c r="H755" s="42" t="s">
        <v>57</v>
      </c>
      <c r="I755" s="43" t="s">
        <v>22</v>
      </c>
      <c r="J755" s="25">
        <v>1</v>
      </c>
      <c r="K755" s="25">
        <f t="shared" si="21"/>
        <v>1</v>
      </c>
      <c r="L755" s="25">
        <v>2</v>
      </c>
      <c r="M755" s="44" t="s">
        <v>473</v>
      </c>
      <c r="N755" s="47"/>
      <c r="O755" s="22"/>
    </row>
    <row r="756" s="18" customFormat="1" ht="40.05" customHeight="1" spans="1:15">
      <c r="A756" s="387" t="s">
        <v>470</v>
      </c>
      <c r="B756" s="40" t="s">
        <v>1232</v>
      </c>
      <c r="C756" s="41" t="s">
        <v>16</v>
      </c>
      <c r="D756" s="41" t="s">
        <v>53</v>
      </c>
      <c r="E756" s="42" t="s">
        <v>54</v>
      </c>
      <c r="F756" s="42" t="s">
        <v>55</v>
      </c>
      <c r="G756" s="88" t="s">
        <v>1230</v>
      </c>
      <c r="H756" s="42" t="s">
        <v>57</v>
      </c>
      <c r="I756" s="43" t="s">
        <v>22</v>
      </c>
      <c r="J756" s="25">
        <v>1</v>
      </c>
      <c r="K756" s="25">
        <f t="shared" si="21"/>
        <v>1</v>
      </c>
      <c r="L756" s="25">
        <v>2</v>
      </c>
      <c r="M756" s="44" t="s">
        <v>473</v>
      </c>
      <c r="N756" s="47"/>
      <c r="O756" s="22"/>
    </row>
    <row r="757" s="18" customFormat="1" ht="40.05" customHeight="1" spans="1:15">
      <c r="A757" s="387" t="s">
        <v>470</v>
      </c>
      <c r="B757" s="40" t="s">
        <v>1233</v>
      </c>
      <c r="C757" s="41" t="s">
        <v>16</v>
      </c>
      <c r="D757" s="41" t="s">
        <v>53</v>
      </c>
      <c r="E757" s="42" t="s">
        <v>54</v>
      </c>
      <c r="F757" s="42" t="s">
        <v>55</v>
      </c>
      <c r="G757" s="88" t="s">
        <v>1230</v>
      </c>
      <c r="H757" s="42" t="s">
        <v>57</v>
      </c>
      <c r="I757" s="43" t="s">
        <v>22</v>
      </c>
      <c r="J757" s="25">
        <v>1</v>
      </c>
      <c r="K757" s="25">
        <f t="shared" si="21"/>
        <v>1</v>
      </c>
      <c r="L757" s="25">
        <v>2</v>
      </c>
      <c r="M757" s="44" t="s">
        <v>473</v>
      </c>
      <c r="N757" s="47"/>
      <c r="O757" s="22"/>
    </row>
    <row r="758" s="18" customFormat="1" ht="40.05" customHeight="1" spans="1:15">
      <c r="A758" s="387" t="s">
        <v>470</v>
      </c>
      <c r="B758" s="40" t="s">
        <v>1234</v>
      </c>
      <c r="C758" s="41" t="s">
        <v>16</v>
      </c>
      <c r="D758" s="41" t="s">
        <v>53</v>
      </c>
      <c r="E758" s="42" t="s">
        <v>54</v>
      </c>
      <c r="F758" s="42" t="s">
        <v>55</v>
      </c>
      <c r="G758" s="88" t="s">
        <v>1230</v>
      </c>
      <c r="H758" s="42" t="s">
        <v>57</v>
      </c>
      <c r="I758" s="43" t="s">
        <v>22</v>
      </c>
      <c r="J758" s="25">
        <v>1</v>
      </c>
      <c r="K758" s="25">
        <f t="shared" si="21"/>
        <v>1</v>
      </c>
      <c r="L758" s="25">
        <v>2</v>
      </c>
      <c r="M758" s="44" t="s">
        <v>473</v>
      </c>
      <c r="N758" s="47"/>
      <c r="O758" s="22"/>
    </row>
    <row r="759" s="18" customFormat="1" ht="40.05" customHeight="1" spans="1:15">
      <c r="A759" s="387" t="s">
        <v>470</v>
      </c>
      <c r="B759" s="40" t="s">
        <v>1235</v>
      </c>
      <c r="C759" s="41" t="s">
        <v>16</v>
      </c>
      <c r="D759" s="41" t="s">
        <v>53</v>
      </c>
      <c r="E759" s="42" t="s">
        <v>54</v>
      </c>
      <c r="F759" s="42" t="s">
        <v>55</v>
      </c>
      <c r="G759" s="88" t="s">
        <v>1230</v>
      </c>
      <c r="H759" s="42" t="s">
        <v>57</v>
      </c>
      <c r="I759" s="43" t="s">
        <v>22</v>
      </c>
      <c r="J759" s="25">
        <v>1</v>
      </c>
      <c r="K759" s="25">
        <f t="shared" si="21"/>
        <v>1</v>
      </c>
      <c r="L759" s="25">
        <v>2</v>
      </c>
      <c r="M759" s="44" t="s">
        <v>473</v>
      </c>
      <c r="N759" s="47"/>
      <c r="O759" s="22"/>
    </row>
    <row r="760" s="18" customFormat="1" ht="40.05" customHeight="1" spans="1:15">
      <c r="A760" s="387" t="s">
        <v>470</v>
      </c>
      <c r="B760" s="40" t="s">
        <v>1236</v>
      </c>
      <c r="C760" s="41" t="s">
        <v>16</v>
      </c>
      <c r="D760" s="41" t="s">
        <v>53</v>
      </c>
      <c r="E760" s="42" t="s">
        <v>54</v>
      </c>
      <c r="F760" s="42" t="s">
        <v>55</v>
      </c>
      <c r="G760" s="88" t="s">
        <v>1230</v>
      </c>
      <c r="H760" s="42" t="s">
        <v>57</v>
      </c>
      <c r="I760" s="43" t="s">
        <v>22</v>
      </c>
      <c r="J760" s="25">
        <v>1</v>
      </c>
      <c r="K760" s="25">
        <f t="shared" si="21"/>
        <v>1</v>
      </c>
      <c r="L760" s="25">
        <v>2</v>
      </c>
      <c r="M760" s="44" t="s">
        <v>473</v>
      </c>
      <c r="N760" s="47"/>
      <c r="O760" s="22"/>
    </row>
    <row r="761" s="18" customFormat="1" ht="40.05" customHeight="1" spans="1:15">
      <c r="A761" s="387" t="s">
        <v>470</v>
      </c>
      <c r="B761" s="40" t="s">
        <v>1237</v>
      </c>
      <c r="C761" s="41" t="s">
        <v>16</v>
      </c>
      <c r="D761" s="41" t="s">
        <v>53</v>
      </c>
      <c r="E761" s="42" t="s">
        <v>54</v>
      </c>
      <c r="F761" s="42" t="s">
        <v>55</v>
      </c>
      <c r="G761" s="88" t="s">
        <v>1230</v>
      </c>
      <c r="H761" s="42" t="s">
        <v>57</v>
      </c>
      <c r="I761" s="43" t="s">
        <v>22</v>
      </c>
      <c r="J761" s="25">
        <v>1</v>
      </c>
      <c r="K761" s="25">
        <f t="shared" si="21"/>
        <v>1</v>
      </c>
      <c r="L761" s="25">
        <v>2</v>
      </c>
      <c r="M761" s="44" t="s">
        <v>473</v>
      </c>
      <c r="N761" s="47"/>
      <c r="O761" s="22"/>
    </row>
    <row r="762" s="18" customFormat="1" ht="40.05" customHeight="1" spans="1:15">
      <c r="A762" s="387" t="s">
        <v>470</v>
      </c>
      <c r="B762" s="40" t="s">
        <v>1238</v>
      </c>
      <c r="C762" s="41" t="s">
        <v>16</v>
      </c>
      <c r="D762" s="41" t="s">
        <v>53</v>
      </c>
      <c r="E762" s="42" t="s">
        <v>54</v>
      </c>
      <c r="F762" s="42" t="s">
        <v>55</v>
      </c>
      <c r="G762" s="88" t="s">
        <v>1230</v>
      </c>
      <c r="H762" s="42" t="s">
        <v>57</v>
      </c>
      <c r="I762" s="43" t="s">
        <v>22</v>
      </c>
      <c r="J762" s="25">
        <v>7</v>
      </c>
      <c r="K762" s="25">
        <f t="shared" si="21"/>
        <v>7</v>
      </c>
      <c r="L762" s="25">
        <v>15</v>
      </c>
      <c r="M762" s="44" t="s">
        <v>473</v>
      </c>
      <c r="N762" s="47"/>
      <c r="O762" s="22"/>
    </row>
    <row r="763" s="18" customFormat="1" ht="40.05" customHeight="1" spans="1:15">
      <c r="A763" s="387" t="s">
        <v>470</v>
      </c>
      <c r="B763" s="40" t="s">
        <v>1239</v>
      </c>
      <c r="C763" s="41" t="s">
        <v>16</v>
      </c>
      <c r="D763" s="41" t="s">
        <v>53</v>
      </c>
      <c r="E763" s="42" t="s">
        <v>54</v>
      </c>
      <c r="F763" s="42" t="s">
        <v>55</v>
      </c>
      <c r="G763" s="88" t="s">
        <v>1230</v>
      </c>
      <c r="H763" s="42" t="s">
        <v>57</v>
      </c>
      <c r="I763" s="43" t="s">
        <v>22</v>
      </c>
      <c r="J763" s="25">
        <v>6</v>
      </c>
      <c r="K763" s="25">
        <f t="shared" si="21"/>
        <v>6</v>
      </c>
      <c r="L763" s="25">
        <v>13</v>
      </c>
      <c r="M763" s="44" t="s">
        <v>473</v>
      </c>
      <c r="N763" s="47"/>
      <c r="O763" s="22"/>
    </row>
    <row r="764" s="18" customFormat="1" ht="40.05" customHeight="1" spans="1:15">
      <c r="A764" s="387" t="s">
        <v>470</v>
      </c>
      <c r="B764" s="40" t="s">
        <v>1240</v>
      </c>
      <c r="C764" s="41" t="s">
        <v>16</v>
      </c>
      <c r="D764" s="41" t="s">
        <v>53</v>
      </c>
      <c r="E764" s="42" t="s">
        <v>54</v>
      </c>
      <c r="F764" s="42" t="s">
        <v>55</v>
      </c>
      <c r="G764" s="88" t="s">
        <v>1230</v>
      </c>
      <c r="H764" s="42" t="s">
        <v>57</v>
      </c>
      <c r="I764" s="43" t="s">
        <v>22</v>
      </c>
      <c r="J764" s="25">
        <v>1</v>
      </c>
      <c r="K764" s="25">
        <f t="shared" si="21"/>
        <v>1</v>
      </c>
      <c r="L764" s="25">
        <v>2</v>
      </c>
      <c r="M764" s="44" t="s">
        <v>473</v>
      </c>
      <c r="N764" s="47"/>
      <c r="O764" s="22"/>
    </row>
    <row r="765" s="18" customFormat="1" ht="40.05" customHeight="1" spans="1:15">
      <c r="A765" s="387" t="s">
        <v>470</v>
      </c>
      <c r="B765" s="40" t="s">
        <v>1241</v>
      </c>
      <c r="C765" s="41" t="s">
        <v>16</v>
      </c>
      <c r="D765" s="41" t="s">
        <v>53</v>
      </c>
      <c r="E765" s="42" t="s">
        <v>54</v>
      </c>
      <c r="F765" s="42" t="s">
        <v>55</v>
      </c>
      <c r="G765" s="88" t="s">
        <v>1230</v>
      </c>
      <c r="H765" s="42" t="s">
        <v>57</v>
      </c>
      <c r="I765" s="43" t="s">
        <v>22</v>
      </c>
      <c r="J765" s="25">
        <v>3</v>
      </c>
      <c r="K765" s="25">
        <f t="shared" si="21"/>
        <v>3</v>
      </c>
      <c r="L765" s="25">
        <v>6</v>
      </c>
      <c r="M765" s="44" t="s">
        <v>473</v>
      </c>
      <c r="N765" s="47"/>
      <c r="O765" s="22"/>
    </row>
    <row r="766" s="18" customFormat="1" ht="45" customHeight="1" spans="1:15">
      <c r="A766" s="387" t="s">
        <v>470</v>
      </c>
      <c r="B766" s="40" t="s">
        <v>1242</v>
      </c>
      <c r="C766" s="41" t="s">
        <v>16</v>
      </c>
      <c r="D766" s="41" t="s">
        <v>53</v>
      </c>
      <c r="E766" s="42" t="s">
        <v>54</v>
      </c>
      <c r="F766" s="42" t="s">
        <v>55</v>
      </c>
      <c r="G766" s="88" t="s">
        <v>1230</v>
      </c>
      <c r="H766" s="42" t="s">
        <v>57</v>
      </c>
      <c r="I766" s="43" t="s">
        <v>22</v>
      </c>
      <c r="J766" s="25">
        <v>2</v>
      </c>
      <c r="K766" s="25">
        <f t="shared" si="21"/>
        <v>2</v>
      </c>
      <c r="L766" s="25">
        <v>5</v>
      </c>
      <c r="M766" s="44" t="s">
        <v>473</v>
      </c>
      <c r="N766" s="47"/>
      <c r="O766" s="22"/>
    </row>
    <row r="767" s="18" customFormat="1" ht="45" customHeight="1" spans="1:15">
      <c r="A767" s="387" t="s">
        <v>470</v>
      </c>
      <c r="B767" s="40" t="s">
        <v>1243</v>
      </c>
      <c r="C767" s="41" t="s">
        <v>16</v>
      </c>
      <c r="D767" s="41" t="s">
        <v>53</v>
      </c>
      <c r="E767" s="42" t="s">
        <v>54</v>
      </c>
      <c r="F767" s="42" t="s">
        <v>55</v>
      </c>
      <c r="G767" s="88" t="s">
        <v>1244</v>
      </c>
      <c r="H767" s="42" t="s">
        <v>57</v>
      </c>
      <c r="I767" s="43" t="s">
        <v>22</v>
      </c>
      <c r="J767" s="25">
        <v>1</v>
      </c>
      <c r="K767" s="25">
        <v>1</v>
      </c>
      <c r="L767" s="25">
        <v>6</v>
      </c>
      <c r="M767" s="44" t="s">
        <v>473</v>
      </c>
      <c r="N767" s="47"/>
      <c r="O767" s="22"/>
    </row>
    <row r="768" s="18" customFormat="1" ht="45" customHeight="1" spans="1:15">
      <c r="A768" s="387" t="s">
        <v>470</v>
      </c>
      <c r="B768" s="40" t="s">
        <v>1245</v>
      </c>
      <c r="C768" s="41" t="s">
        <v>16</v>
      </c>
      <c r="D768" s="41" t="s">
        <v>53</v>
      </c>
      <c r="E768" s="42" t="s">
        <v>54</v>
      </c>
      <c r="F768" s="42" t="s">
        <v>55</v>
      </c>
      <c r="G768" s="88" t="s">
        <v>1246</v>
      </c>
      <c r="H768" s="42" t="s">
        <v>57</v>
      </c>
      <c r="I768" s="43" t="s">
        <v>22</v>
      </c>
      <c r="J768" s="25">
        <v>1</v>
      </c>
      <c r="K768" s="25">
        <v>1</v>
      </c>
      <c r="L768" s="25">
        <v>3</v>
      </c>
      <c r="M768" s="44" t="s">
        <v>473</v>
      </c>
      <c r="N768" s="47"/>
      <c r="O768" s="22"/>
    </row>
    <row r="769" s="18" customFormat="1" ht="45" customHeight="1" spans="1:15">
      <c r="A769" s="387" t="s">
        <v>470</v>
      </c>
      <c r="B769" s="40" t="s">
        <v>1247</v>
      </c>
      <c r="C769" s="41" t="s">
        <v>16</v>
      </c>
      <c r="D769" s="41" t="s">
        <v>53</v>
      </c>
      <c r="E769" s="42" t="s">
        <v>54</v>
      </c>
      <c r="F769" s="42" t="s">
        <v>55</v>
      </c>
      <c r="G769" s="88" t="s">
        <v>1244</v>
      </c>
      <c r="H769" s="42" t="s">
        <v>57</v>
      </c>
      <c r="I769" s="43" t="s">
        <v>22</v>
      </c>
      <c r="J769" s="25">
        <v>1</v>
      </c>
      <c r="K769" s="25">
        <v>1</v>
      </c>
      <c r="L769" s="25">
        <v>6</v>
      </c>
      <c r="M769" s="44" t="s">
        <v>473</v>
      </c>
      <c r="N769" s="47"/>
      <c r="O769" s="22"/>
    </row>
    <row r="770" s="18" customFormat="1" ht="45" customHeight="1" spans="1:15">
      <c r="A770" s="387" t="s">
        <v>470</v>
      </c>
      <c r="B770" s="40" t="s">
        <v>1248</v>
      </c>
      <c r="C770" s="41" t="s">
        <v>16</v>
      </c>
      <c r="D770" s="41" t="s">
        <v>53</v>
      </c>
      <c r="E770" s="42" t="s">
        <v>54</v>
      </c>
      <c r="F770" s="42" t="s">
        <v>55</v>
      </c>
      <c r="G770" s="88" t="s">
        <v>1244</v>
      </c>
      <c r="H770" s="42" t="s">
        <v>57</v>
      </c>
      <c r="I770" s="43" t="s">
        <v>22</v>
      </c>
      <c r="J770" s="25">
        <v>1</v>
      </c>
      <c r="K770" s="25">
        <v>1</v>
      </c>
      <c r="L770" s="25">
        <v>6</v>
      </c>
      <c r="M770" s="44" t="s">
        <v>473</v>
      </c>
      <c r="N770" s="47"/>
      <c r="O770" s="22"/>
    </row>
    <row r="771" s="18" customFormat="1" ht="45" customHeight="1" spans="1:15">
      <c r="A771" s="387" t="s">
        <v>470</v>
      </c>
      <c r="B771" s="40" t="s">
        <v>1249</v>
      </c>
      <c r="C771" s="41" t="s">
        <v>16</v>
      </c>
      <c r="D771" s="41" t="s">
        <v>53</v>
      </c>
      <c r="E771" s="42" t="s">
        <v>54</v>
      </c>
      <c r="F771" s="42" t="s">
        <v>55</v>
      </c>
      <c r="G771" s="88" t="s">
        <v>1244</v>
      </c>
      <c r="H771" s="42" t="s">
        <v>57</v>
      </c>
      <c r="I771" s="43" t="s">
        <v>22</v>
      </c>
      <c r="J771" s="25">
        <v>1</v>
      </c>
      <c r="K771" s="25">
        <v>1</v>
      </c>
      <c r="L771" s="25">
        <v>6</v>
      </c>
      <c r="M771" s="44" t="s">
        <v>473</v>
      </c>
      <c r="N771" s="47"/>
      <c r="O771" s="22"/>
    </row>
    <row r="772" s="18" customFormat="1" ht="45" customHeight="1" spans="1:15">
      <c r="A772" s="387" t="s">
        <v>470</v>
      </c>
      <c r="B772" s="40" t="s">
        <v>1250</v>
      </c>
      <c r="C772" s="41" t="s">
        <v>16</v>
      </c>
      <c r="D772" s="41" t="s">
        <v>53</v>
      </c>
      <c r="E772" s="42" t="s">
        <v>54</v>
      </c>
      <c r="F772" s="42" t="s">
        <v>55</v>
      </c>
      <c r="G772" s="88" t="s">
        <v>1244</v>
      </c>
      <c r="H772" s="42" t="s">
        <v>57</v>
      </c>
      <c r="I772" s="43" t="s">
        <v>22</v>
      </c>
      <c r="J772" s="25">
        <v>1</v>
      </c>
      <c r="K772" s="25">
        <v>1</v>
      </c>
      <c r="L772" s="25">
        <v>6</v>
      </c>
      <c r="M772" s="44" t="s">
        <v>473</v>
      </c>
      <c r="N772" s="47"/>
      <c r="O772" s="22"/>
    </row>
    <row r="773" s="18" customFormat="1" ht="45" customHeight="1" spans="1:15">
      <c r="A773" s="387" t="s">
        <v>470</v>
      </c>
      <c r="B773" s="40" t="s">
        <v>1251</v>
      </c>
      <c r="C773" s="41" t="s">
        <v>16</v>
      </c>
      <c r="D773" s="41" t="s">
        <v>53</v>
      </c>
      <c r="E773" s="42" t="s">
        <v>54</v>
      </c>
      <c r="F773" s="42" t="s">
        <v>55</v>
      </c>
      <c r="G773" s="88" t="s">
        <v>1244</v>
      </c>
      <c r="H773" s="42" t="s">
        <v>57</v>
      </c>
      <c r="I773" s="43" t="s">
        <v>22</v>
      </c>
      <c r="J773" s="25">
        <v>2</v>
      </c>
      <c r="K773" s="25">
        <v>1</v>
      </c>
      <c r="L773" s="25">
        <v>12</v>
      </c>
      <c r="M773" s="44" t="s">
        <v>473</v>
      </c>
      <c r="N773" s="47"/>
      <c r="O773" s="22"/>
    </row>
    <row r="774" s="18" customFormat="1" ht="45" customHeight="1" spans="1:15">
      <c r="A774" s="387" t="s">
        <v>470</v>
      </c>
      <c r="B774" s="40" t="s">
        <v>1252</v>
      </c>
      <c r="C774" s="41" t="s">
        <v>16</v>
      </c>
      <c r="D774" s="41" t="s">
        <v>53</v>
      </c>
      <c r="E774" s="42" t="s">
        <v>54</v>
      </c>
      <c r="F774" s="42" t="s">
        <v>55</v>
      </c>
      <c r="G774" s="88" t="s">
        <v>1246</v>
      </c>
      <c r="H774" s="42" t="s">
        <v>57</v>
      </c>
      <c r="I774" s="43" t="s">
        <v>22</v>
      </c>
      <c r="J774" s="25">
        <v>1</v>
      </c>
      <c r="K774" s="25">
        <v>1</v>
      </c>
      <c r="L774" s="25">
        <v>3</v>
      </c>
      <c r="M774" s="44" t="s">
        <v>473</v>
      </c>
      <c r="N774" s="47"/>
      <c r="O774" s="22"/>
    </row>
    <row r="775" s="18" customFormat="1" ht="45" customHeight="1" spans="1:15">
      <c r="A775" s="387" t="s">
        <v>470</v>
      </c>
      <c r="B775" s="40" t="s">
        <v>1253</v>
      </c>
      <c r="C775" s="41" t="s">
        <v>16</v>
      </c>
      <c r="D775" s="41" t="s">
        <v>53</v>
      </c>
      <c r="E775" s="42" t="s">
        <v>54</v>
      </c>
      <c r="F775" s="42" t="s">
        <v>55</v>
      </c>
      <c r="G775" s="88" t="s">
        <v>1254</v>
      </c>
      <c r="H775" s="42" t="s">
        <v>57</v>
      </c>
      <c r="I775" s="43" t="s">
        <v>22</v>
      </c>
      <c r="J775" s="25">
        <v>5</v>
      </c>
      <c r="K775" s="25">
        <v>1</v>
      </c>
      <c r="L775" s="25">
        <v>168</v>
      </c>
      <c r="M775" s="44" t="s">
        <v>473</v>
      </c>
      <c r="N775" s="47"/>
      <c r="O775" s="22"/>
    </row>
    <row r="776" s="18" customFormat="1" ht="45" customHeight="1" spans="1:15">
      <c r="A776" s="387" t="s">
        <v>470</v>
      </c>
      <c r="B776" s="40" t="s">
        <v>1255</v>
      </c>
      <c r="C776" s="41" t="s">
        <v>16</v>
      </c>
      <c r="D776" s="41" t="s">
        <v>53</v>
      </c>
      <c r="E776" s="42" t="s">
        <v>54</v>
      </c>
      <c r="F776" s="42" t="s">
        <v>55</v>
      </c>
      <c r="G776" s="88" t="s">
        <v>1254</v>
      </c>
      <c r="H776" s="42" t="s">
        <v>57</v>
      </c>
      <c r="I776" s="43" t="s">
        <v>22</v>
      </c>
      <c r="J776" s="25">
        <v>4</v>
      </c>
      <c r="K776" s="25">
        <v>1</v>
      </c>
      <c r="L776" s="25">
        <v>135</v>
      </c>
      <c r="M776" s="44" t="s">
        <v>473</v>
      </c>
      <c r="N776" s="47"/>
      <c r="O776" s="22"/>
    </row>
    <row r="777" s="18" customFormat="1" ht="45" customHeight="1" spans="1:15">
      <c r="A777" s="387" t="s">
        <v>470</v>
      </c>
      <c r="B777" s="40" t="s">
        <v>1256</v>
      </c>
      <c r="C777" s="41" t="s">
        <v>16</v>
      </c>
      <c r="D777" s="41" t="s">
        <v>53</v>
      </c>
      <c r="E777" s="42" t="s">
        <v>54</v>
      </c>
      <c r="F777" s="42" t="s">
        <v>55</v>
      </c>
      <c r="G777" s="88" t="s">
        <v>1254</v>
      </c>
      <c r="H777" s="42" t="s">
        <v>57</v>
      </c>
      <c r="I777" s="43" t="s">
        <v>22</v>
      </c>
      <c r="J777" s="25">
        <v>2</v>
      </c>
      <c r="K777" s="25">
        <v>1</v>
      </c>
      <c r="L777" s="25">
        <v>67</v>
      </c>
      <c r="M777" s="44" t="s">
        <v>473</v>
      </c>
      <c r="N777" s="47"/>
      <c r="O777" s="22"/>
    </row>
    <row r="778" s="18" customFormat="1" ht="45" customHeight="1" spans="1:15">
      <c r="A778" s="387" t="s">
        <v>470</v>
      </c>
      <c r="B778" s="40" t="s">
        <v>1257</v>
      </c>
      <c r="C778" s="41" t="s">
        <v>16</v>
      </c>
      <c r="D778" s="41" t="s">
        <v>53</v>
      </c>
      <c r="E778" s="42" t="s">
        <v>54</v>
      </c>
      <c r="F778" s="42" t="s">
        <v>55</v>
      </c>
      <c r="G778" s="88" t="s">
        <v>1254</v>
      </c>
      <c r="H778" s="42" t="s">
        <v>57</v>
      </c>
      <c r="I778" s="43" t="s">
        <v>22</v>
      </c>
      <c r="J778" s="25">
        <v>4</v>
      </c>
      <c r="K778" s="25">
        <v>1</v>
      </c>
      <c r="L778" s="25">
        <v>135</v>
      </c>
      <c r="M778" s="44" t="s">
        <v>473</v>
      </c>
      <c r="N778" s="47"/>
      <c r="O778" s="22"/>
    </row>
    <row r="779" s="18" customFormat="1" ht="45" customHeight="1" spans="1:15">
      <c r="A779" s="387" t="s">
        <v>470</v>
      </c>
      <c r="B779" s="40" t="s">
        <v>1258</v>
      </c>
      <c r="C779" s="41" t="s">
        <v>16</v>
      </c>
      <c r="D779" s="41" t="s">
        <v>53</v>
      </c>
      <c r="E779" s="42" t="s">
        <v>54</v>
      </c>
      <c r="F779" s="42" t="s">
        <v>55</v>
      </c>
      <c r="G779" s="88" t="s">
        <v>1254</v>
      </c>
      <c r="H779" s="42" t="s">
        <v>57</v>
      </c>
      <c r="I779" s="43" t="s">
        <v>22</v>
      </c>
      <c r="J779" s="25">
        <v>4</v>
      </c>
      <c r="K779" s="25">
        <v>1</v>
      </c>
      <c r="L779" s="25">
        <v>135</v>
      </c>
      <c r="M779" s="44" t="s">
        <v>473</v>
      </c>
      <c r="N779" s="47"/>
      <c r="O779" s="22"/>
    </row>
    <row r="780" s="18" customFormat="1" ht="45" customHeight="1" spans="1:15">
      <c r="A780" s="387" t="s">
        <v>470</v>
      </c>
      <c r="B780" s="40" t="s">
        <v>1259</v>
      </c>
      <c r="C780" s="41" t="s">
        <v>16</v>
      </c>
      <c r="D780" s="41" t="s">
        <v>53</v>
      </c>
      <c r="E780" s="42" t="s">
        <v>54</v>
      </c>
      <c r="F780" s="42" t="s">
        <v>55</v>
      </c>
      <c r="G780" s="88" t="s">
        <v>1254</v>
      </c>
      <c r="H780" s="42" t="s">
        <v>57</v>
      </c>
      <c r="I780" s="43" t="s">
        <v>22</v>
      </c>
      <c r="J780" s="25">
        <v>5</v>
      </c>
      <c r="K780" s="25">
        <v>1</v>
      </c>
      <c r="L780" s="25">
        <v>168</v>
      </c>
      <c r="M780" s="44" t="s">
        <v>473</v>
      </c>
      <c r="N780" s="47"/>
      <c r="O780" s="22"/>
    </row>
    <row r="781" s="18" customFormat="1" ht="45" customHeight="1" spans="1:15">
      <c r="A781" s="387" t="s">
        <v>470</v>
      </c>
      <c r="B781" s="40" t="s">
        <v>1260</v>
      </c>
      <c r="C781" s="41" t="s">
        <v>16</v>
      </c>
      <c r="D781" s="41" t="s">
        <v>53</v>
      </c>
      <c r="E781" s="42" t="s">
        <v>54</v>
      </c>
      <c r="F781" s="42" t="s">
        <v>55</v>
      </c>
      <c r="G781" s="88" t="s">
        <v>1254</v>
      </c>
      <c r="H781" s="42" t="s">
        <v>57</v>
      </c>
      <c r="I781" s="43" t="s">
        <v>22</v>
      </c>
      <c r="J781" s="25">
        <v>4</v>
      </c>
      <c r="K781" s="25">
        <v>1</v>
      </c>
      <c r="L781" s="25">
        <v>135</v>
      </c>
      <c r="M781" s="44" t="s">
        <v>473</v>
      </c>
      <c r="N781" s="47"/>
      <c r="O781" s="22"/>
    </row>
    <row r="782" s="18" customFormat="1" ht="45" customHeight="1" spans="1:15">
      <c r="A782" s="387" t="s">
        <v>470</v>
      </c>
      <c r="B782" s="40" t="s">
        <v>1261</v>
      </c>
      <c r="C782" s="41" t="s">
        <v>16</v>
      </c>
      <c r="D782" s="41" t="s">
        <v>53</v>
      </c>
      <c r="E782" s="42" t="s">
        <v>54</v>
      </c>
      <c r="F782" s="42" t="s">
        <v>55</v>
      </c>
      <c r="G782" s="88" t="s">
        <v>1254</v>
      </c>
      <c r="H782" s="42" t="s">
        <v>57</v>
      </c>
      <c r="I782" s="43" t="s">
        <v>22</v>
      </c>
      <c r="J782" s="25">
        <v>2</v>
      </c>
      <c r="K782" s="25">
        <v>1</v>
      </c>
      <c r="L782" s="25">
        <v>67</v>
      </c>
      <c r="M782" s="44" t="s">
        <v>473</v>
      </c>
      <c r="N782" s="47"/>
      <c r="O782" s="22"/>
    </row>
    <row r="783" s="18" customFormat="1" ht="45" customHeight="1" spans="1:15">
      <c r="A783" s="387" t="s">
        <v>470</v>
      </c>
      <c r="B783" s="40" t="s">
        <v>1262</v>
      </c>
      <c r="C783" s="41" t="s">
        <v>16</v>
      </c>
      <c r="D783" s="41" t="s">
        <v>53</v>
      </c>
      <c r="E783" s="42" t="s">
        <v>54</v>
      </c>
      <c r="F783" s="42" t="s">
        <v>55</v>
      </c>
      <c r="G783" s="88" t="s">
        <v>1254</v>
      </c>
      <c r="H783" s="42" t="s">
        <v>57</v>
      </c>
      <c r="I783" s="43" t="s">
        <v>22</v>
      </c>
      <c r="J783" s="25">
        <v>6</v>
      </c>
      <c r="K783" s="25">
        <v>1</v>
      </c>
      <c r="L783" s="25">
        <v>202</v>
      </c>
      <c r="M783" s="44" t="s">
        <v>473</v>
      </c>
      <c r="N783" s="47"/>
      <c r="O783" s="22"/>
    </row>
    <row r="784" s="18" customFormat="1" ht="45" customHeight="1" spans="1:15">
      <c r="A784" s="387" t="s">
        <v>470</v>
      </c>
      <c r="B784" s="40" t="s">
        <v>1263</v>
      </c>
      <c r="C784" s="41" t="s">
        <v>16</v>
      </c>
      <c r="D784" s="41" t="s">
        <v>53</v>
      </c>
      <c r="E784" s="42" t="s">
        <v>54</v>
      </c>
      <c r="F784" s="42" t="s">
        <v>55</v>
      </c>
      <c r="G784" s="88" t="s">
        <v>1254</v>
      </c>
      <c r="H784" s="42" t="s">
        <v>57</v>
      </c>
      <c r="I784" s="43" t="s">
        <v>22</v>
      </c>
      <c r="J784" s="25">
        <v>4</v>
      </c>
      <c r="K784" s="25">
        <v>1</v>
      </c>
      <c r="L784" s="25">
        <v>135</v>
      </c>
      <c r="M784" s="44" t="s">
        <v>473</v>
      </c>
      <c r="N784" s="47"/>
      <c r="O784" s="22"/>
    </row>
    <row r="785" s="18" customFormat="1" ht="45" customHeight="1" spans="1:15">
      <c r="A785" s="387" t="s">
        <v>470</v>
      </c>
      <c r="B785" s="40" t="s">
        <v>1264</v>
      </c>
      <c r="C785" s="41" t="s">
        <v>16</v>
      </c>
      <c r="D785" s="41" t="s">
        <v>53</v>
      </c>
      <c r="E785" s="42" t="s">
        <v>54</v>
      </c>
      <c r="F785" s="42" t="s">
        <v>55</v>
      </c>
      <c r="G785" s="88" t="s">
        <v>1254</v>
      </c>
      <c r="H785" s="42" t="s">
        <v>57</v>
      </c>
      <c r="I785" s="43" t="s">
        <v>22</v>
      </c>
      <c r="J785" s="25">
        <v>5</v>
      </c>
      <c r="K785" s="25">
        <v>1</v>
      </c>
      <c r="L785" s="25">
        <v>168</v>
      </c>
      <c r="M785" s="44" t="s">
        <v>473</v>
      </c>
      <c r="N785" s="47"/>
      <c r="O785" s="22"/>
    </row>
    <row r="786" s="18" customFormat="1" ht="45" customHeight="1" spans="1:15">
      <c r="A786" s="387" t="s">
        <v>470</v>
      </c>
      <c r="B786" s="40" t="s">
        <v>1265</v>
      </c>
      <c r="C786" s="41" t="s">
        <v>16</v>
      </c>
      <c r="D786" s="41" t="s">
        <v>53</v>
      </c>
      <c r="E786" s="42" t="s">
        <v>54</v>
      </c>
      <c r="F786" s="42" t="s">
        <v>55</v>
      </c>
      <c r="G786" s="88" t="s">
        <v>1254</v>
      </c>
      <c r="H786" s="42" t="s">
        <v>57</v>
      </c>
      <c r="I786" s="43" t="s">
        <v>22</v>
      </c>
      <c r="J786" s="25">
        <v>4</v>
      </c>
      <c r="K786" s="25">
        <v>1</v>
      </c>
      <c r="L786" s="25">
        <v>135</v>
      </c>
      <c r="M786" s="44" t="s">
        <v>473</v>
      </c>
      <c r="N786" s="47"/>
      <c r="O786" s="22"/>
    </row>
    <row r="787" s="18" customFormat="1" ht="45" customHeight="1" spans="1:15">
      <c r="A787" s="387" t="s">
        <v>470</v>
      </c>
      <c r="B787" s="40" t="s">
        <v>1266</v>
      </c>
      <c r="C787" s="41" t="s">
        <v>16</v>
      </c>
      <c r="D787" s="41" t="s">
        <v>53</v>
      </c>
      <c r="E787" s="42" t="s">
        <v>54</v>
      </c>
      <c r="F787" s="42" t="s">
        <v>55</v>
      </c>
      <c r="G787" s="88" t="s">
        <v>1254</v>
      </c>
      <c r="H787" s="42" t="s">
        <v>57</v>
      </c>
      <c r="I787" s="43" t="s">
        <v>22</v>
      </c>
      <c r="J787" s="25">
        <v>6</v>
      </c>
      <c r="K787" s="25">
        <v>1</v>
      </c>
      <c r="L787" s="25">
        <v>202</v>
      </c>
      <c r="M787" s="44" t="s">
        <v>473</v>
      </c>
      <c r="N787" s="47"/>
      <c r="O787" s="22"/>
    </row>
    <row r="788" s="18" customFormat="1" ht="45" customHeight="1" spans="1:15">
      <c r="A788" s="387" t="s">
        <v>470</v>
      </c>
      <c r="B788" s="40" t="s">
        <v>1267</v>
      </c>
      <c r="C788" s="41" t="s">
        <v>16</v>
      </c>
      <c r="D788" s="41" t="s">
        <v>53</v>
      </c>
      <c r="E788" s="42" t="s">
        <v>54</v>
      </c>
      <c r="F788" s="42" t="s">
        <v>55</v>
      </c>
      <c r="G788" s="88" t="s">
        <v>1254</v>
      </c>
      <c r="H788" s="42" t="s">
        <v>57</v>
      </c>
      <c r="I788" s="43" t="s">
        <v>22</v>
      </c>
      <c r="J788" s="25">
        <v>4</v>
      </c>
      <c r="K788" s="25">
        <v>1</v>
      </c>
      <c r="L788" s="25">
        <v>135</v>
      </c>
      <c r="M788" s="44" t="s">
        <v>473</v>
      </c>
      <c r="N788" s="47"/>
      <c r="O788" s="22"/>
    </row>
    <row r="789" s="18" customFormat="1" ht="45" customHeight="1" spans="1:15">
      <c r="A789" s="387" t="s">
        <v>470</v>
      </c>
      <c r="B789" s="40" t="s">
        <v>1268</v>
      </c>
      <c r="C789" s="41" t="s">
        <v>16</v>
      </c>
      <c r="D789" s="41" t="s">
        <v>53</v>
      </c>
      <c r="E789" s="42" t="s">
        <v>54</v>
      </c>
      <c r="F789" s="42" t="s">
        <v>55</v>
      </c>
      <c r="G789" s="88" t="s">
        <v>1254</v>
      </c>
      <c r="H789" s="42" t="s">
        <v>57</v>
      </c>
      <c r="I789" s="43" t="s">
        <v>22</v>
      </c>
      <c r="J789" s="25">
        <v>1</v>
      </c>
      <c r="K789" s="25">
        <v>1</v>
      </c>
      <c r="L789" s="25">
        <v>34</v>
      </c>
      <c r="M789" s="44" t="s">
        <v>473</v>
      </c>
      <c r="N789" s="47"/>
      <c r="O789" s="22"/>
    </row>
    <row r="790" s="18" customFormat="1" ht="45" customHeight="1" spans="1:15">
      <c r="A790" s="387" t="s">
        <v>470</v>
      </c>
      <c r="B790" s="40" t="s">
        <v>1269</v>
      </c>
      <c r="C790" s="41" t="s">
        <v>16</v>
      </c>
      <c r="D790" s="41" t="s">
        <v>53</v>
      </c>
      <c r="E790" s="42" t="s">
        <v>54</v>
      </c>
      <c r="F790" s="42" t="s">
        <v>55</v>
      </c>
      <c r="G790" s="88" t="s">
        <v>1270</v>
      </c>
      <c r="H790" s="42" t="s">
        <v>57</v>
      </c>
      <c r="I790" s="43" t="s">
        <v>22</v>
      </c>
      <c r="J790" s="25">
        <v>1</v>
      </c>
      <c r="K790" s="25">
        <v>1</v>
      </c>
      <c r="L790" s="25">
        <v>17</v>
      </c>
      <c r="M790" s="44" t="s">
        <v>473</v>
      </c>
      <c r="N790" s="47"/>
      <c r="O790" s="22"/>
    </row>
    <row r="791" s="18" customFormat="1" ht="45" customHeight="1" spans="1:15">
      <c r="A791" s="387" t="s">
        <v>470</v>
      </c>
      <c r="B791" s="40" t="s">
        <v>1271</v>
      </c>
      <c r="C791" s="41" t="s">
        <v>16</v>
      </c>
      <c r="D791" s="41" t="s">
        <v>53</v>
      </c>
      <c r="E791" s="42" t="s">
        <v>54</v>
      </c>
      <c r="F791" s="42" t="s">
        <v>55</v>
      </c>
      <c r="G791" s="88" t="s">
        <v>1254</v>
      </c>
      <c r="H791" s="42" t="s">
        <v>57</v>
      </c>
      <c r="I791" s="43" t="s">
        <v>22</v>
      </c>
      <c r="J791" s="25">
        <v>5</v>
      </c>
      <c r="K791" s="25">
        <v>1</v>
      </c>
      <c r="L791" s="25">
        <v>168</v>
      </c>
      <c r="M791" s="44" t="s">
        <v>473</v>
      </c>
      <c r="N791" s="47"/>
      <c r="O791" s="22"/>
    </row>
    <row r="792" s="18" customFormat="1" ht="45" customHeight="1" spans="1:15">
      <c r="A792" s="387" t="s">
        <v>470</v>
      </c>
      <c r="B792" s="40" t="s">
        <v>1272</v>
      </c>
      <c r="C792" s="41" t="s">
        <v>16</v>
      </c>
      <c r="D792" s="41" t="s">
        <v>53</v>
      </c>
      <c r="E792" s="42" t="s">
        <v>54</v>
      </c>
      <c r="F792" s="42" t="s">
        <v>55</v>
      </c>
      <c r="G792" s="88" t="s">
        <v>1254</v>
      </c>
      <c r="H792" s="42" t="s">
        <v>57</v>
      </c>
      <c r="I792" s="43" t="s">
        <v>22</v>
      </c>
      <c r="J792" s="25">
        <v>4</v>
      </c>
      <c r="K792" s="25">
        <v>1</v>
      </c>
      <c r="L792" s="25">
        <v>135</v>
      </c>
      <c r="M792" s="44" t="s">
        <v>473</v>
      </c>
      <c r="N792" s="47"/>
      <c r="O792" s="22"/>
    </row>
    <row r="793" s="18" customFormat="1" ht="45" customHeight="1" spans="1:15">
      <c r="A793" s="387" t="s">
        <v>470</v>
      </c>
      <c r="B793" s="40" t="s">
        <v>1273</v>
      </c>
      <c r="C793" s="41" t="s">
        <v>16</v>
      </c>
      <c r="D793" s="41" t="s">
        <v>53</v>
      </c>
      <c r="E793" s="42" t="s">
        <v>54</v>
      </c>
      <c r="F793" s="42" t="s">
        <v>55</v>
      </c>
      <c r="G793" s="88" t="s">
        <v>1254</v>
      </c>
      <c r="H793" s="42" t="s">
        <v>57</v>
      </c>
      <c r="I793" s="43" t="s">
        <v>22</v>
      </c>
      <c r="J793" s="25">
        <v>4</v>
      </c>
      <c r="K793" s="25">
        <v>1</v>
      </c>
      <c r="L793" s="25">
        <v>135</v>
      </c>
      <c r="M793" s="44" t="s">
        <v>473</v>
      </c>
      <c r="N793" s="47"/>
      <c r="O793" s="22"/>
    </row>
    <row r="794" s="18" customFormat="1" ht="45" customHeight="1" spans="1:15">
      <c r="A794" s="387" t="s">
        <v>470</v>
      </c>
      <c r="B794" s="40" t="s">
        <v>1274</v>
      </c>
      <c r="C794" s="41" t="s">
        <v>16</v>
      </c>
      <c r="D794" s="41" t="s">
        <v>53</v>
      </c>
      <c r="E794" s="42" t="s">
        <v>54</v>
      </c>
      <c r="F794" s="42" t="s">
        <v>55</v>
      </c>
      <c r="G794" s="88" t="s">
        <v>1254</v>
      </c>
      <c r="H794" s="42" t="s">
        <v>57</v>
      </c>
      <c r="I794" s="43" t="s">
        <v>22</v>
      </c>
      <c r="J794" s="25">
        <v>2</v>
      </c>
      <c r="K794" s="25">
        <v>1</v>
      </c>
      <c r="L794" s="25">
        <v>67</v>
      </c>
      <c r="M794" s="44" t="s">
        <v>473</v>
      </c>
      <c r="N794" s="47"/>
      <c r="O794" s="22"/>
    </row>
    <row r="795" s="18" customFormat="1" ht="45" customHeight="1" spans="1:15">
      <c r="A795" s="387" t="s">
        <v>470</v>
      </c>
      <c r="B795" s="40" t="s">
        <v>1275</v>
      </c>
      <c r="C795" s="41" t="s">
        <v>16</v>
      </c>
      <c r="D795" s="41" t="s">
        <v>53</v>
      </c>
      <c r="E795" s="42" t="s">
        <v>54</v>
      </c>
      <c r="F795" s="42" t="s">
        <v>55</v>
      </c>
      <c r="G795" s="88" t="s">
        <v>1254</v>
      </c>
      <c r="H795" s="42" t="s">
        <v>57</v>
      </c>
      <c r="I795" s="43" t="s">
        <v>22</v>
      </c>
      <c r="J795" s="25">
        <v>1</v>
      </c>
      <c r="K795" s="25">
        <v>1</v>
      </c>
      <c r="L795" s="25">
        <v>27</v>
      </c>
      <c r="M795" s="44" t="s">
        <v>473</v>
      </c>
      <c r="N795" s="47"/>
      <c r="O795" s="22"/>
    </row>
    <row r="796" s="18" customFormat="1" ht="45" customHeight="1" spans="1:15">
      <c r="A796" s="387" t="s">
        <v>470</v>
      </c>
      <c r="B796" s="40" t="s">
        <v>1276</v>
      </c>
      <c r="C796" s="41" t="s">
        <v>16</v>
      </c>
      <c r="D796" s="41" t="s">
        <v>53</v>
      </c>
      <c r="E796" s="42" t="s">
        <v>54</v>
      </c>
      <c r="F796" s="42" t="s">
        <v>55</v>
      </c>
      <c r="G796" s="88" t="s">
        <v>1254</v>
      </c>
      <c r="H796" s="42" t="s">
        <v>57</v>
      </c>
      <c r="I796" s="43" t="s">
        <v>22</v>
      </c>
      <c r="J796" s="25">
        <v>4</v>
      </c>
      <c r="K796" s="25">
        <v>1</v>
      </c>
      <c r="L796" s="25">
        <v>135</v>
      </c>
      <c r="M796" s="44" t="s">
        <v>473</v>
      </c>
      <c r="N796" s="47"/>
      <c r="O796" s="22"/>
    </row>
    <row r="797" s="18" customFormat="1" ht="45" customHeight="1" spans="1:15">
      <c r="A797" s="387" t="s">
        <v>470</v>
      </c>
      <c r="B797" s="40" t="s">
        <v>1277</v>
      </c>
      <c r="C797" s="41" t="s">
        <v>16</v>
      </c>
      <c r="D797" s="41" t="s">
        <v>53</v>
      </c>
      <c r="E797" s="42" t="s">
        <v>54</v>
      </c>
      <c r="F797" s="42" t="s">
        <v>55</v>
      </c>
      <c r="G797" s="88" t="s">
        <v>1254</v>
      </c>
      <c r="H797" s="42" t="s">
        <v>57</v>
      </c>
      <c r="I797" s="43" t="s">
        <v>22</v>
      </c>
      <c r="J797" s="25">
        <v>2</v>
      </c>
      <c r="K797" s="25">
        <v>1</v>
      </c>
      <c r="L797" s="25">
        <v>67</v>
      </c>
      <c r="M797" s="44" t="s">
        <v>473</v>
      </c>
      <c r="N797" s="47"/>
      <c r="O797" s="22"/>
    </row>
    <row r="798" s="18" customFormat="1" ht="45" customHeight="1" spans="1:15">
      <c r="A798" s="387" t="s">
        <v>470</v>
      </c>
      <c r="B798" s="40" t="s">
        <v>1278</v>
      </c>
      <c r="C798" s="41" t="s">
        <v>16</v>
      </c>
      <c r="D798" s="41" t="s">
        <v>53</v>
      </c>
      <c r="E798" s="42" t="s">
        <v>54</v>
      </c>
      <c r="F798" s="42" t="s">
        <v>55</v>
      </c>
      <c r="G798" s="88" t="s">
        <v>1254</v>
      </c>
      <c r="H798" s="42" t="s">
        <v>57</v>
      </c>
      <c r="I798" s="43" t="s">
        <v>22</v>
      </c>
      <c r="J798" s="25">
        <v>1</v>
      </c>
      <c r="K798" s="25">
        <v>1</v>
      </c>
      <c r="L798" s="25">
        <v>34</v>
      </c>
      <c r="M798" s="44" t="s">
        <v>473</v>
      </c>
      <c r="N798" s="47"/>
      <c r="O798" s="22"/>
    </row>
    <row r="799" s="18" customFormat="1" ht="45" customHeight="1" spans="1:15">
      <c r="A799" s="387" t="s">
        <v>470</v>
      </c>
      <c r="B799" s="40" t="s">
        <v>1279</v>
      </c>
      <c r="C799" s="41" t="s">
        <v>16</v>
      </c>
      <c r="D799" s="41" t="s">
        <v>53</v>
      </c>
      <c r="E799" s="42" t="s">
        <v>54</v>
      </c>
      <c r="F799" s="42" t="s">
        <v>55</v>
      </c>
      <c r="G799" s="88" t="s">
        <v>1254</v>
      </c>
      <c r="H799" s="42" t="s">
        <v>57</v>
      </c>
      <c r="I799" s="43" t="s">
        <v>22</v>
      </c>
      <c r="J799" s="25">
        <v>3</v>
      </c>
      <c r="K799" s="25">
        <v>1</v>
      </c>
      <c r="L799" s="25">
        <v>101</v>
      </c>
      <c r="M799" s="44" t="s">
        <v>473</v>
      </c>
      <c r="N799" s="47"/>
      <c r="O799" s="22"/>
    </row>
    <row r="800" s="18" customFormat="1" ht="45" customHeight="1" spans="1:15">
      <c r="A800" s="387" t="s">
        <v>470</v>
      </c>
      <c r="B800" s="40" t="s">
        <v>1280</v>
      </c>
      <c r="C800" s="41" t="s">
        <v>16</v>
      </c>
      <c r="D800" s="41" t="s">
        <v>53</v>
      </c>
      <c r="E800" s="42" t="s">
        <v>54</v>
      </c>
      <c r="F800" s="42" t="s">
        <v>55</v>
      </c>
      <c r="G800" s="88" t="s">
        <v>1254</v>
      </c>
      <c r="H800" s="42" t="s">
        <v>57</v>
      </c>
      <c r="I800" s="43" t="s">
        <v>22</v>
      </c>
      <c r="J800" s="25">
        <v>1</v>
      </c>
      <c r="K800" s="25">
        <v>1</v>
      </c>
      <c r="L800" s="25">
        <v>34</v>
      </c>
      <c r="M800" s="44" t="s">
        <v>473</v>
      </c>
      <c r="N800" s="47"/>
      <c r="O800" s="22"/>
    </row>
    <row r="801" s="18" customFormat="1" ht="45" customHeight="1" spans="1:15">
      <c r="A801" s="387" t="s">
        <v>470</v>
      </c>
      <c r="B801" s="40" t="s">
        <v>1281</v>
      </c>
      <c r="C801" s="41" t="s">
        <v>16</v>
      </c>
      <c r="D801" s="41" t="s">
        <v>53</v>
      </c>
      <c r="E801" s="42" t="s">
        <v>54</v>
      </c>
      <c r="F801" s="42" t="s">
        <v>55</v>
      </c>
      <c r="G801" s="88" t="s">
        <v>1254</v>
      </c>
      <c r="H801" s="42" t="s">
        <v>57</v>
      </c>
      <c r="I801" s="43" t="s">
        <v>22</v>
      </c>
      <c r="J801" s="25">
        <v>2</v>
      </c>
      <c r="K801" s="25">
        <v>1</v>
      </c>
      <c r="L801" s="25">
        <v>67</v>
      </c>
      <c r="M801" s="44" t="s">
        <v>473</v>
      </c>
      <c r="N801" s="47"/>
      <c r="O801" s="22"/>
    </row>
    <row r="802" s="18" customFormat="1" ht="45" customHeight="1" spans="1:15">
      <c r="A802" s="387" t="s">
        <v>470</v>
      </c>
      <c r="B802" s="40" t="s">
        <v>1282</v>
      </c>
      <c r="C802" s="41" t="s">
        <v>16</v>
      </c>
      <c r="D802" s="41" t="s">
        <v>53</v>
      </c>
      <c r="E802" s="42" t="s">
        <v>54</v>
      </c>
      <c r="F802" s="42" t="s">
        <v>55</v>
      </c>
      <c r="G802" s="88" t="s">
        <v>1254</v>
      </c>
      <c r="H802" s="42" t="s">
        <v>57</v>
      </c>
      <c r="I802" s="43" t="s">
        <v>22</v>
      </c>
      <c r="J802" s="25">
        <v>4</v>
      </c>
      <c r="K802" s="25">
        <v>1</v>
      </c>
      <c r="L802" s="25">
        <v>135</v>
      </c>
      <c r="M802" s="44" t="s">
        <v>473</v>
      </c>
      <c r="N802" s="47"/>
      <c r="O802" s="22"/>
    </row>
    <row r="803" s="18" customFormat="1" ht="45" customHeight="1" spans="1:15">
      <c r="A803" s="387" t="s">
        <v>470</v>
      </c>
      <c r="B803" s="40" t="s">
        <v>1283</v>
      </c>
      <c r="C803" s="41" t="s">
        <v>16</v>
      </c>
      <c r="D803" s="41" t="s">
        <v>53</v>
      </c>
      <c r="E803" s="42" t="s">
        <v>54</v>
      </c>
      <c r="F803" s="42" t="s">
        <v>55</v>
      </c>
      <c r="G803" s="88" t="s">
        <v>1284</v>
      </c>
      <c r="H803" s="42" t="s">
        <v>57</v>
      </c>
      <c r="I803" s="43" t="s">
        <v>22</v>
      </c>
      <c r="J803" s="25">
        <v>2</v>
      </c>
      <c r="K803" s="25">
        <f t="shared" ref="K803:K810" si="22">J803</f>
        <v>2</v>
      </c>
      <c r="L803" s="25">
        <v>2</v>
      </c>
      <c r="M803" s="47">
        <v>3.2</v>
      </c>
      <c r="N803" s="47"/>
      <c r="O803" s="22"/>
    </row>
    <row r="804" s="18" customFormat="1" ht="45" customHeight="1" spans="1:15">
      <c r="A804" s="387" t="s">
        <v>470</v>
      </c>
      <c r="B804" s="40" t="s">
        <v>1285</v>
      </c>
      <c r="C804" s="41" t="s">
        <v>16</v>
      </c>
      <c r="D804" s="41" t="s">
        <v>53</v>
      </c>
      <c r="E804" s="42" t="s">
        <v>54</v>
      </c>
      <c r="F804" s="42" t="s">
        <v>55</v>
      </c>
      <c r="G804" s="88" t="s">
        <v>1284</v>
      </c>
      <c r="H804" s="42" t="s">
        <v>57</v>
      </c>
      <c r="I804" s="43" t="s">
        <v>22</v>
      </c>
      <c r="J804" s="25">
        <v>2</v>
      </c>
      <c r="K804" s="25">
        <f t="shared" si="22"/>
        <v>2</v>
      </c>
      <c r="L804" s="25">
        <v>2</v>
      </c>
      <c r="M804" s="47">
        <v>3.2</v>
      </c>
      <c r="N804" s="47"/>
      <c r="O804" s="22"/>
    </row>
    <row r="805" s="18" customFormat="1" ht="45" customHeight="1" spans="1:15">
      <c r="A805" s="387" t="s">
        <v>470</v>
      </c>
      <c r="B805" s="40" t="s">
        <v>1286</v>
      </c>
      <c r="C805" s="41" t="s">
        <v>16</v>
      </c>
      <c r="D805" s="41" t="s">
        <v>53</v>
      </c>
      <c r="E805" s="42" t="s">
        <v>54</v>
      </c>
      <c r="F805" s="42" t="s">
        <v>55</v>
      </c>
      <c r="G805" s="88" t="s">
        <v>1284</v>
      </c>
      <c r="H805" s="42" t="s">
        <v>57</v>
      </c>
      <c r="I805" s="43" t="s">
        <v>22</v>
      </c>
      <c r="J805" s="25">
        <v>2</v>
      </c>
      <c r="K805" s="25">
        <f t="shared" si="22"/>
        <v>2</v>
      </c>
      <c r="L805" s="25">
        <v>2</v>
      </c>
      <c r="M805" s="47">
        <v>3.2</v>
      </c>
      <c r="N805" s="47"/>
      <c r="O805" s="22"/>
    </row>
    <row r="806" s="18" customFormat="1" ht="45" customHeight="1" spans="1:15">
      <c r="A806" s="387" t="s">
        <v>470</v>
      </c>
      <c r="B806" s="40" t="s">
        <v>1287</v>
      </c>
      <c r="C806" s="41" t="s">
        <v>16</v>
      </c>
      <c r="D806" s="41" t="s">
        <v>53</v>
      </c>
      <c r="E806" s="42" t="s">
        <v>54</v>
      </c>
      <c r="F806" s="42" t="s">
        <v>55</v>
      </c>
      <c r="G806" s="88" t="s">
        <v>1284</v>
      </c>
      <c r="H806" s="42" t="s">
        <v>57</v>
      </c>
      <c r="I806" s="43" t="s">
        <v>22</v>
      </c>
      <c r="J806" s="25">
        <v>2</v>
      </c>
      <c r="K806" s="25">
        <f t="shared" si="22"/>
        <v>2</v>
      </c>
      <c r="L806" s="25">
        <v>2</v>
      </c>
      <c r="M806" s="47">
        <v>3.2</v>
      </c>
      <c r="N806" s="47"/>
      <c r="O806" s="22"/>
    </row>
    <row r="807" s="18" customFormat="1" ht="45" customHeight="1" spans="1:15">
      <c r="A807" s="387" t="s">
        <v>470</v>
      </c>
      <c r="B807" s="40" t="s">
        <v>1288</v>
      </c>
      <c r="C807" s="41" t="s">
        <v>16</v>
      </c>
      <c r="D807" s="41" t="s">
        <v>53</v>
      </c>
      <c r="E807" s="42" t="s">
        <v>54</v>
      </c>
      <c r="F807" s="42" t="s">
        <v>55</v>
      </c>
      <c r="G807" s="88" t="s">
        <v>1284</v>
      </c>
      <c r="H807" s="42" t="s">
        <v>57</v>
      </c>
      <c r="I807" s="43" t="s">
        <v>22</v>
      </c>
      <c r="J807" s="25">
        <v>2</v>
      </c>
      <c r="K807" s="25">
        <f t="shared" si="22"/>
        <v>2</v>
      </c>
      <c r="L807" s="25">
        <v>2</v>
      </c>
      <c r="M807" s="47">
        <v>3.2</v>
      </c>
      <c r="N807" s="47"/>
      <c r="O807" s="22"/>
    </row>
    <row r="808" s="18" customFormat="1" ht="45" customHeight="1" spans="1:15">
      <c r="A808" s="387" t="s">
        <v>470</v>
      </c>
      <c r="B808" s="40" t="s">
        <v>1289</v>
      </c>
      <c r="C808" s="41" t="s">
        <v>16</v>
      </c>
      <c r="D808" s="41" t="s">
        <v>53</v>
      </c>
      <c r="E808" s="42" t="s">
        <v>54</v>
      </c>
      <c r="F808" s="42" t="s">
        <v>55</v>
      </c>
      <c r="G808" s="88" t="s">
        <v>1284</v>
      </c>
      <c r="H808" s="42" t="s">
        <v>57</v>
      </c>
      <c r="I808" s="43" t="s">
        <v>22</v>
      </c>
      <c r="J808" s="25">
        <v>2</v>
      </c>
      <c r="K808" s="25">
        <f t="shared" si="22"/>
        <v>2</v>
      </c>
      <c r="L808" s="25">
        <v>2</v>
      </c>
      <c r="M808" s="47">
        <v>3.2</v>
      </c>
      <c r="N808" s="47"/>
      <c r="O808" s="22"/>
    </row>
    <row r="809" s="18" customFormat="1" ht="45" customHeight="1" spans="1:15">
      <c r="A809" s="387" t="s">
        <v>470</v>
      </c>
      <c r="B809" s="40" t="s">
        <v>1290</v>
      </c>
      <c r="C809" s="41" t="s">
        <v>16</v>
      </c>
      <c r="D809" s="41" t="s">
        <v>53</v>
      </c>
      <c r="E809" s="42" t="s">
        <v>54</v>
      </c>
      <c r="F809" s="42" t="s">
        <v>55</v>
      </c>
      <c r="G809" s="88" t="s">
        <v>1284</v>
      </c>
      <c r="H809" s="42" t="s">
        <v>57</v>
      </c>
      <c r="I809" s="43" t="s">
        <v>22</v>
      </c>
      <c r="J809" s="25">
        <v>2</v>
      </c>
      <c r="K809" s="25">
        <f t="shared" si="22"/>
        <v>2</v>
      </c>
      <c r="L809" s="25">
        <v>2</v>
      </c>
      <c r="M809" s="47">
        <v>3.2</v>
      </c>
      <c r="N809" s="47"/>
      <c r="O809" s="22"/>
    </row>
    <row r="810" s="18" customFormat="1" ht="45" customHeight="1" spans="1:15">
      <c r="A810" s="387" t="s">
        <v>470</v>
      </c>
      <c r="B810" s="40" t="s">
        <v>1291</v>
      </c>
      <c r="C810" s="41" t="s">
        <v>16</v>
      </c>
      <c r="D810" s="41" t="s">
        <v>53</v>
      </c>
      <c r="E810" s="42" t="s">
        <v>54</v>
      </c>
      <c r="F810" s="42" t="s">
        <v>55</v>
      </c>
      <c r="G810" s="88" t="s">
        <v>1284</v>
      </c>
      <c r="H810" s="42" t="s">
        <v>57</v>
      </c>
      <c r="I810" s="43" t="s">
        <v>22</v>
      </c>
      <c r="J810" s="25">
        <v>1</v>
      </c>
      <c r="K810" s="25">
        <f t="shared" si="22"/>
        <v>1</v>
      </c>
      <c r="L810" s="25">
        <v>1</v>
      </c>
      <c r="M810" s="47">
        <v>3.2</v>
      </c>
      <c r="N810" s="47"/>
      <c r="O810" s="22"/>
    </row>
    <row r="811" s="18" customFormat="1" ht="45" customHeight="1" spans="1:15">
      <c r="A811" s="387" t="s">
        <v>470</v>
      </c>
      <c r="B811" s="40" t="s">
        <v>1292</v>
      </c>
      <c r="C811" s="41" t="s">
        <v>16</v>
      </c>
      <c r="D811" s="41" t="s">
        <v>53</v>
      </c>
      <c r="E811" s="42" t="s">
        <v>54</v>
      </c>
      <c r="F811" s="42" t="s">
        <v>55</v>
      </c>
      <c r="G811" s="88" t="s">
        <v>1293</v>
      </c>
      <c r="H811" s="42" t="s">
        <v>57</v>
      </c>
      <c r="I811" s="43" t="s">
        <v>22</v>
      </c>
      <c r="J811" s="25">
        <v>1</v>
      </c>
      <c r="K811" s="25">
        <v>0</v>
      </c>
      <c r="L811" s="25">
        <v>58.49</v>
      </c>
      <c r="M811" s="44" t="s">
        <v>473</v>
      </c>
      <c r="N811" s="47"/>
      <c r="O811" s="22"/>
    </row>
    <row r="812" s="18" customFormat="1" ht="45" customHeight="1" spans="1:15">
      <c r="A812" s="387" t="s">
        <v>470</v>
      </c>
      <c r="B812" s="40" t="s">
        <v>1294</v>
      </c>
      <c r="C812" s="41" t="s">
        <v>16</v>
      </c>
      <c r="D812" s="41" t="s">
        <v>53</v>
      </c>
      <c r="E812" s="42" t="s">
        <v>54</v>
      </c>
      <c r="F812" s="42" t="s">
        <v>55</v>
      </c>
      <c r="G812" s="88" t="s">
        <v>1295</v>
      </c>
      <c r="H812" s="42" t="s">
        <v>57</v>
      </c>
      <c r="I812" s="43" t="s">
        <v>22</v>
      </c>
      <c r="J812" s="25">
        <v>4</v>
      </c>
      <c r="K812" s="25">
        <v>0</v>
      </c>
      <c r="L812" s="25">
        <v>467.96</v>
      </c>
      <c r="M812" s="44" t="s">
        <v>473</v>
      </c>
      <c r="N812" s="47"/>
      <c r="O812" s="22"/>
    </row>
    <row r="813" s="18" customFormat="1" ht="45" customHeight="1" spans="1:15">
      <c r="A813" s="387" t="s">
        <v>470</v>
      </c>
      <c r="B813" s="40" t="s">
        <v>1296</v>
      </c>
      <c r="C813" s="41" t="s">
        <v>16</v>
      </c>
      <c r="D813" s="41" t="s">
        <v>53</v>
      </c>
      <c r="E813" s="42" t="s">
        <v>54</v>
      </c>
      <c r="F813" s="42" t="s">
        <v>55</v>
      </c>
      <c r="G813" s="88" t="s">
        <v>1297</v>
      </c>
      <c r="H813" s="42" t="s">
        <v>57</v>
      </c>
      <c r="I813" s="43" t="s">
        <v>22</v>
      </c>
      <c r="J813" s="25">
        <v>1</v>
      </c>
      <c r="K813" s="25">
        <f t="shared" ref="K813:K819" si="23">J813</f>
        <v>1</v>
      </c>
      <c r="L813" s="25">
        <v>2</v>
      </c>
      <c r="M813" s="44" t="s">
        <v>473</v>
      </c>
      <c r="N813" s="47"/>
      <c r="O813" s="22"/>
    </row>
    <row r="814" s="18" customFormat="1" ht="45" customHeight="1" spans="1:15">
      <c r="A814" s="387" t="s">
        <v>470</v>
      </c>
      <c r="B814" s="40" t="s">
        <v>1298</v>
      </c>
      <c r="C814" s="41" t="s">
        <v>16</v>
      </c>
      <c r="D814" s="41" t="s">
        <v>53</v>
      </c>
      <c r="E814" s="42" t="s">
        <v>54</v>
      </c>
      <c r="F814" s="42" t="s">
        <v>55</v>
      </c>
      <c r="G814" s="88" t="s">
        <v>1297</v>
      </c>
      <c r="H814" s="42" t="s">
        <v>57</v>
      </c>
      <c r="I814" s="43" t="s">
        <v>22</v>
      </c>
      <c r="J814" s="25">
        <v>1</v>
      </c>
      <c r="K814" s="25">
        <f t="shared" si="23"/>
        <v>1</v>
      </c>
      <c r="L814" s="25">
        <v>2</v>
      </c>
      <c r="M814" s="44" t="s">
        <v>473</v>
      </c>
      <c r="N814" s="47"/>
      <c r="O814" s="22"/>
    </row>
    <row r="815" s="18" customFormat="1" ht="45" customHeight="1" spans="1:15">
      <c r="A815" s="387" t="s">
        <v>470</v>
      </c>
      <c r="B815" s="40" t="s">
        <v>1299</v>
      </c>
      <c r="C815" s="41" t="s">
        <v>16</v>
      </c>
      <c r="D815" s="41" t="s">
        <v>53</v>
      </c>
      <c r="E815" s="42" t="s">
        <v>54</v>
      </c>
      <c r="F815" s="42" t="s">
        <v>55</v>
      </c>
      <c r="G815" s="88" t="s">
        <v>1297</v>
      </c>
      <c r="H815" s="42" t="s">
        <v>57</v>
      </c>
      <c r="I815" s="43" t="s">
        <v>22</v>
      </c>
      <c r="J815" s="25">
        <v>1</v>
      </c>
      <c r="K815" s="25">
        <f t="shared" si="23"/>
        <v>1</v>
      </c>
      <c r="L815" s="25">
        <v>2</v>
      </c>
      <c r="M815" s="44" t="s">
        <v>473</v>
      </c>
      <c r="N815" s="47"/>
      <c r="O815" s="22"/>
    </row>
    <row r="816" s="18" customFormat="1" ht="45" customHeight="1" spans="1:15">
      <c r="A816" s="387" t="s">
        <v>470</v>
      </c>
      <c r="B816" s="40" t="s">
        <v>1300</v>
      </c>
      <c r="C816" s="41" t="s">
        <v>16</v>
      </c>
      <c r="D816" s="41" t="s">
        <v>53</v>
      </c>
      <c r="E816" s="42" t="s">
        <v>54</v>
      </c>
      <c r="F816" s="42" t="s">
        <v>55</v>
      </c>
      <c r="G816" s="88" t="s">
        <v>1297</v>
      </c>
      <c r="H816" s="42" t="s">
        <v>57</v>
      </c>
      <c r="I816" s="43" t="s">
        <v>22</v>
      </c>
      <c r="J816" s="25">
        <v>1</v>
      </c>
      <c r="K816" s="25">
        <f t="shared" si="23"/>
        <v>1</v>
      </c>
      <c r="L816" s="25">
        <v>2</v>
      </c>
      <c r="M816" s="44" t="s">
        <v>473</v>
      </c>
      <c r="N816" s="47"/>
      <c r="O816" s="22"/>
    </row>
    <row r="817" s="18" customFormat="1" ht="45" customHeight="1" spans="1:15">
      <c r="A817" s="387" t="s">
        <v>470</v>
      </c>
      <c r="B817" s="40" t="s">
        <v>1301</v>
      </c>
      <c r="C817" s="41" t="s">
        <v>16</v>
      </c>
      <c r="D817" s="41" t="s">
        <v>53</v>
      </c>
      <c r="E817" s="42" t="s">
        <v>54</v>
      </c>
      <c r="F817" s="42" t="s">
        <v>55</v>
      </c>
      <c r="G817" s="88" t="s">
        <v>1297</v>
      </c>
      <c r="H817" s="42" t="s">
        <v>57</v>
      </c>
      <c r="I817" s="43" t="s">
        <v>22</v>
      </c>
      <c r="J817" s="25">
        <v>1</v>
      </c>
      <c r="K817" s="25">
        <f t="shared" si="23"/>
        <v>1</v>
      </c>
      <c r="L817" s="25">
        <v>2</v>
      </c>
      <c r="M817" s="44" t="s">
        <v>473</v>
      </c>
      <c r="N817" s="47"/>
      <c r="O817" s="22"/>
    </row>
    <row r="818" s="18" customFormat="1" ht="45" customHeight="1" spans="1:15">
      <c r="A818" s="387" t="s">
        <v>470</v>
      </c>
      <c r="B818" s="40" t="s">
        <v>1302</v>
      </c>
      <c r="C818" s="41" t="s">
        <v>16</v>
      </c>
      <c r="D818" s="41" t="s">
        <v>53</v>
      </c>
      <c r="E818" s="42" t="s">
        <v>54</v>
      </c>
      <c r="F818" s="42" t="s">
        <v>55</v>
      </c>
      <c r="G818" s="88" t="s">
        <v>1297</v>
      </c>
      <c r="H818" s="42" t="s">
        <v>57</v>
      </c>
      <c r="I818" s="43" t="s">
        <v>22</v>
      </c>
      <c r="J818" s="25">
        <v>1</v>
      </c>
      <c r="K818" s="25">
        <f t="shared" si="23"/>
        <v>1</v>
      </c>
      <c r="L818" s="25">
        <v>2</v>
      </c>
      <c r="M818" s="44" t="s">
        <v>473</v>
      </c>
      <c r="N818" s="47"/>
      <c r="O818" s="22"/>
    </row>
    <row r="819" s="18" customFormat="1" ht="45" customHeight="1" spans="1:15">
      <c r="A819" s="387" t="s">
        <v>470</v>
      </c>
      <c r="B819" s="40" t="s">
        <v>1303</v>
      </c>
      <c r="C819" s="41" t="s">
        <v>16</v>
      </c>
      <c r="D819" s="41" t="s">
        <v>53</v>
      </c>
      <c r="E819" s="42" t="s">
        <v>54</v>
      </c>
      <c r="F819" s="42" t="s">
        <v>55</v>
      </c>
      <c r="G819" s="88" t="s">
        <v>1297</v>
      </c>
      <c r="H819" s="42" t="s">
        <v>57</v>
      </c>
      <c r="I819" s="43" t="s">
        <v>22</v>
      </c>
      <c r="J819" s="25">
        <v>1</v>
      </c>
      <c r="K819" s="25">
        <f t="shared" si="23"/>
        <v>1</v>
      </c>
      <c r="L819" s="25">
        <v>2</v>
      </c>
      <c r="M819" s="44" t="s">
        <v>473</v>
      </c>
      <c r="N819" s="47"/>
      <c r="O819" s="22"/>
    </row>
    <row r="820" s="18" customFormat="1" ht="45" customHeight="1" spans="1:15">
      <c r="A820" s="387" t="s">
        <v>470</v>
      </c>
      <c r="B820" s="40" t="s">
        <v>1304</v>
      </c>
      <c r="C820" s="41" t="s">
        <v>16</v>
      </c>
      <c r="D820" s="41" t="s">
        <v>53</v>
      </c>
      <c r="E820" s="42" t="s">
        <v>54</v>
      </c>
      <c r="F820" s="42" t="s">
        <v>55</v>
      </c>
      <c r="G820" s="88" t="s">
        <v>1305</v>
      </c>
      <c r="H820" s="42" t="s">
        <v>57</v>
      </c>
      <c r="I820" s="43" t="s">
        <v>22</v>
      </c>
      <c r="J820" s="25">
        <v>2</v>
      </c>
      <c r="K820" s="25">
        <v>1</v>
      </c>
      <c r="L820" s="25">
        <v>21</v>
      </c>
      <c r="M820" s="47">
        <v>3.2</v>
      </c>
      <c r="N820" s="47"/>
      <c r="O820" s="22"/>
    </row>
    <row r="821" s="18" customFormat="1" ht="45" customHeight="1" spans="1:15">
      <c r="A821" s="387" t="s">
        <v>470</v>
      </c>
      <c r="B821" s="40" t="s">
        <v>1306</v>
      </c>
      <c r="C821" s="41" t="s">
        <v>16</v>
      </c>
      <c r="D821" s="41" t="s">
        <v>53</v>
      </c>
      <c r="E821" s="42" t="s">
        <v>54</v>
      </c>
      <c r="F821" s="42" t="s">
        <v>55</v>
      </c>
      <c r="G821" s="88" t="s">
        <v>1305</v>
      </c>
      <c r="H821" s="42" t="s">
        <v>57</v>
      </c>
      <c r="I821" s="43" t="s">
        <v>22</v>
      </c>
      <c r="J821" s="25">
        <v>1</v>
      </c>
      <c r="K821" s="25">
        <v>1</v>
      </c>
      <c r="L821" s="25">
        <v>10</v>
      </c>
      <c r="M821" s="47">
        <v>3.2</v>
      </c>
      <c r="N821" s="47"/>
      <c r="O821" s="22"/>
    </row>
    <row r="822" s="18" customFormat="1" ht="45" customHeight="1" spans="1:15">
      <c r="A822" s="387" t="s">
        <v>470</v>
      </c>
      <c r="B822" s="40" t="s">
        <v>1307</v>
      </c>
      <c r="C822" s="41" t="s">
        <v>16</v>
      </c>
      <c r="D822" s="41" t="s">
        <v>53</v>
      </c>
      <c r="E822" s="42" t="s">
        <v>54</v>
      </c>
      <c r="F822" s="42" t="s">
        <v>55</v>
      </c>
      <c r="G822" s="88" t="s">
        <v>1308</v>
      </c>
      <c r="H822" s="42" t="s">
        <v>57</v>
      </c>
      <c r="I822" s="43" t="s">
        <v>22</v>
      </c>
      <c r="J822" s="25">
        <v>3</v>
      </c>
      <c r="K822" s="25">
        <f t="shared" ref="K822:K866" si="24">J822</f>
        <v>3</v>
      </c>
      <c r="L822" s="25">
        <v>6</v>
      </c>
      <c r="M822" s="47">
        <v>3.2</v>
      </c>
      <c r="N822" s="47"/>
      <c r="O822" s="22"/>
    </row>
    <row r="823" s="18" customFormat="1" ht="45" customHeight="1" spans="1:15">
      <c r="A823" s="387" t="s">
        <v>470</v>
      </c>
      <c r="B823" s="40" t="s">
        <v>1309</v>
      </c>
      <c r="C823" s="41" t="s">
        <v>16</v>
      </c>
      <c r="D823" s="41" t="s">
        <v>53</v>
      </c>
      <c r="E823" s="42" t="s">
        <v>54</v>
      </c>
      <c r="F823" s="42" t="s">
        <v>55</v>
      </c>
      <c r="G823" s="88" t="s">
        <v>1226</v>
      </c>
      <c r="H823" s="42" t="s">
        <v>57</v>
      </c>
      <c r="I823" s="43" t="s">
        <v>22</v>
      </c>
      <c r="J823" s="25">
        <v>1</v>
      </c>
      <c r="K823" s="25">
        <v>0</v>
      </c>
      <c r="L823" s="25">
        <v>180</v>
      </c>
      <c r="M823" s="44" t="s">
        <v>473</v>
      </c>
      <c r="N823" s="47"/>
      <c r="O823" s="22"/>
    </row>
    <row r="824" s="18" customFormat="1" ht="45" customHeight="1" spans="1:15">
      <c r="A824" s="387" t="s">
        <v>470</v>
      </c>
      <c r="B824" s="40" t="s">
        <v>1310</v>
      </c>
      <c r="C824" s="41" t="s">
        <v>16</v>
      </c>
      <c r="D824" s="41" t="s">
        <v>53</v>
      </c>
      <c r="E824" s="42" t="s">
        <v>54</v>
      </c>
      <c r="F824" s="42" t="s">
        <v>55</v>
      </c>
      <c r="G824" s="88" t="s">
        <v>1311</v>
      </c>
      <c r="H824" s="40" t="s">
        <v>70</v>
      </c>
      <c r="I824" s="43" t="s">
        <v>22</v>
      </c>
      <c r="J824" s="25">
        <v>3</v>
      </c>
      <c r="K824" s="25">
        <f t="shared" si="24"/>
        <v>3</v>
      </c>
      <c r="L824" s="25">
        <v>1</v>
      </c>
      <c r="M824" s="44" t="s">
        <v>473</v>
      </c>
      <c r="N824" s="47"/>
      <c r="O824" s="22"/>
    </row>
    <row r="825" s="18" customFormat="1" ht="45" customHeight="1" spans="1:15">
      <c r="A825" s="387" t="s">
        <v>470</v>
      </c>
      <c r="B825" s="40" t="s">
        <v>1312</v>
      </c>
      <c r="C825" s="41" t="s">
        <v>16</v>
      </c>
      <c r="D825" s="41" t="s">
        <v>53</v>
      </c>
      <c r="E825" s="42" t="s">
        <v>54</v>
      </c>
      <c r="F825" s="42" t="s">
        <v>55</v>
      </c>
      <c r="G825" s="88" t="s">
        <v>1311</v>
      </c>
      <c r="H825" s="40" t="s">
        <v>70</v>
      </c>
      <c r="I825" s="43" t="s">
        <v>22</v>
      </c>
      <c r="J825" s="25">
        <v>3</v>
      </c>
      <c r="K825" s="25">
        <f t="shared" si="24"/>
        <v>3</v>
      </c>
      <c r="L825" s="25">
        <v>1</v>
      </c>
      <c r="M825" s="44" t="s">
        <v>473</v>
      </c>
      <c r="N825" s="47"/>
      <c r="O825" s="22"/>
    </row>
    <row r="826" s="18" customFormat="1" ht="45" customHeight="1" spans="1:15">
      <c r="A826" s="387" t="s">
        <v>470</v>
      </c>
      <c r="B826" s="40" t="s">
        <v>1313</v>
      </c>
      <c r="C826" s="41" t="s">
        <v>16</v>
      </c>
      <c r="D826" s="41" t="s">
        <v>53</v>
      </c>
      <c r="E826" s="42" t="s">
        <v>54</v>
      </c>
      <c r="F826" s="42" t="s">
        <v>55</v>
      </c>
      <c r="G826" s="88" t="s">
        <v>1311</v>
      </c>
      <c r="H826" s="40" t="s">
        <v>70</v>
      </c>
      <c r="I826" s="43" t="s">
        <v>22</v>
      </c>
      <c r="J826" s="25">
        <v>3</v>
      </c>
      <c r="K826" s="25">
        <f t="shared" si="24"/>
        <v>3</v>
      </c>
      <c r="L826" s="25">
        <v>1</v>
      </c>
      <c r="M826" s="44" t="s">
        <v>473</v>
      </c>
      <c r="N826" s="47"/>
      <c r="O826" s="22"/>
    </row>
    <row r="827" s="18" customFormat="1" ht="45" customHeight="1" spans="1:15">
      <c r="A827" s="387" t="s">
        <v>470</v>
      </c>
      <c r="B827" s="40" t="s">
        <v>1314</v>
      </c>
      <c r="C827" s="41" t="s">
        <v>16</v>
      </c>
      <c r="D827" s="41" t="s">
        <v>53</v>
      </c>
      <c r="E827" s="42" t="s">
        <v>54</v>
      </c>
      <c r="F827" s="42" t="s">
        <v>55</v>
      </c>
      <c r="G827" s="88" t="s">
        <v>1311</v>
      </c>
      <c r="H827" s="40" t="s">
        <v>70</v>
      </c>
      <c r="I827" s="43" t="s">
        <v>22</v>
      </c>
      <c r="J827" s="25">
        <v>3</v>
      </c>
      <c r="K827" s="25">
        <f t="shared" si="24"/>
        <v>3</v>
      </c>
      <c r="L827" s="25">
        <v>1</v>
      </c>
      <c r="M827" s="44" t="s">
        <v>473</v>
      </c>
      <c r="N827" s="47"/>
      <c r="O827" s="22"/>
    </row>
    <row r="828" s="18" customFormat="1" ht="45" customHeight="1" spans="1:15">
      <c r="A828" s="387" t="s">
        <v>470</v>
      </c>
      <c r="B828" s="40" t="s">
        <v>1315</v>
      </c>
      <c r="C828" s="41" t="s">
        <v>16</v>
      </c>
      <c r="D828" s="41" t="s">
        <v>53</v>
      </c>
      <c r="E828" s="42" t="s">
        <v>54</v>
      </c>
      <c r="F828" s="42" t="s">
        <v>55</v>
      </c>
      <c r="G828" s="88" t="s">
        <v>1311</v>
      </c>
      <c r="H828" s="40" t="s">
        <v>70</v>
      </c>
      <c r="I828" s="43" t="s">
        <v>22</v>
      </c>
      <c r="J828" s="25">
        <v>3</v>
      </c>
      <c r="K828" s="25">
        <f t="shared" si="24"/>
        <v>3</v>
      </c>
      <c r="L828" s="25">
        <v>1</v>
      </c>
      <c r="M828" s="44" t="s">
        <v>473</v>
      </c>
      <c r="N828" s="47"/>
      <c r="O828" s="22"/>
    </row>
    <row r="829" s="18" customFormat="1" ht="45" customHeight="1" spans="1:15">
      <c r="A829" s="387" t="s">
        <v>470</v>
      </c>
      <c r="B829" s="40" t="s">
        <v>1316</v>
      </c>
      <c r="C829" s="41" t="s">
        <v>16</v>
      </c>
      <c r="D829" s="41" t="s">
        <v>53</v>
      </c>
      <c r="E829" s="42" t="s">
        <v>54</v>
      </c>
      <c r="F829" s="42" t="s">
        <v>55</v>
      </c>
      <c r="G829" s="88" t="s">
        <v>1311</v>
      </c>
      <c r="H829" s="40" t="s">
        <v>70</v>
      </c>
      <c r="I829" s="43" t="s">
        <v>22</v>
      </c>
      <c r="J829" s="25">
        <v>3</v>
      </c>
      <c r="K829" s="25">
        <f t="shared" si="24"/>
        <v>3</v>
      </c>
      <c r="L829" s="25">
        <v>1</v>
      </c>
      <c r="M829" s="44" t="s">
        <v>473</v>
      </c>
      <c r="N829" s="47"/>
      <c r="O829" s="22"/>
    </row>
    <row r="830" s="18" customFormat="1" ht="45" customHeight="1" spans="1:15">
      <c r="A830" s="387" t="s">
        <v>470</v>
      </c>
      <c r="B830" s="40" t="s">
        <v>1317</v>
      </c>
      <c r="C830" s="41" t="s">
        <v>16</v>
      </c>
      <c r="D830" s="41" t="s">
        <v>53</v>
      </c>
      <c r="E830" s="42" t="s">
        <v>54</v>
      </c>
      <c r="F830" s="42" t="s">
        <v>55</v>
      </c>
      <c r="G830" s="88" t="s">
        <v>1311</v>
      </c>
      <c r="H830" s="40" t="s">
        <v>70</v>
      </c>
      <c r="I830" s="43" t="s">
        <v>22</v>
      </c>
      <c r="J830" s="25">
        <v>3</v>
      </c>
      <c r="K830" s="25">
        <f t="shared" si="24"/>
        <v>3</v>
      </c>
      <c r="L830" s="25">
        <v>1</v>
      </c>
      <c r="M830" s="44" t="s">
        <v>473</v>
      </c>
      <c r="N830" s="47"/>
      <c r="O830" s="22"/>
    </row>
    <row r="831" s="18" customFormat="1" ht="45" customHeight="1" spans="1:15">
      <c r="A831" s="387" t="s">
        <v>470</v>
      </c>
      <c r="B831" s="40" t="s">
        <v>1318</v>
      </c>
      <c r="C831" s="41" t="s">
        <v>16</v>
      </c>
      <c r="D831" s="41" t="s">
        <v>53</v>
      </c>
      <c r="E831" s="42" t="s">
        <v>54</v>
      </c>
      <c r="F831" s="42" t="s">
        <v>55</v>
      </c>
      <c r="G831" s="88" t="s">
        <v>1311</v>
      </c>
      <c r="H831" s="40" t="s">
        <v>70</v>
      </c>
      <c r="I831" s="43" t="s">
        <v>22</v>
      </c>
      <c r="J831" s="25">
        <v>3</v>
      </c>
      <c r="K831" s="25">
        <f t="shared" si="24"/>
        <v>3</v>
      </c>
      <c r="L831" s="25">
        <v>1</v>
      </c>
      <c r="M831" s="44" t="s">
        <v>473</v>
      </c>
      <c r="N831" s="47"/>
      <c r="O831" s="22"/>
    </row>
    <row r="832" s="18" customFormat="1" ht="45" customHeight="1" spans="1:15">
      <c r="A832" s="387" t="s">
        <v>470</v>
      </c>
      <c r="B832" s="40" t="s">
        <v>1319</v>
      </c>
      <c r="C832" s="41" t="s">
        <v>16</v>
      </c>
      <c r="D832" s="41" t="s">
        <v>53</v>
      </c>
      <c r="E832" s="42" t="s">
        <v>54</v>
      </c>
      <c r="F832" s="42" t="s">
        <v>55</v>
      </c>
      <c r="G832" s="88" t="s">
        <v>1311</v>
      </c>
      <c r="H832" s="40" t="s">
        <v>70</v>
      </c>
      <c r="I832" s="43" t="s">
        <v>22</v>
      </c>
      <c r="J832" s="25">
        <v>3</v>
      </c>
      <c r="K832" s="25">
        <f t="shared" si="24"/>
        <v>3</v>
      </c>
      <c r="L832" s="25">
        <v>1</v>
      </c>
      <c r="M832" s="44" t="s">
        <v>473</v>
      </c>
      <c r="N832" s="47"/>
      <c r="O832" s="22"/>
    </row>
    <row r="833" s="18" customFormat="1" ht="45" customHeight="1" spans="1:15">
      <c r="A833" s="387" t="s">
        <v>470</v>
      </c>
      <c r="B833" s="40" t="s">
        <v>1320</v>
      </c>
      <c r="C833" s="41" t="s">
        <v>16</v>
      </c>
      <c r="D833" s="41" t="s">
        <v>53</v>
      </c>
      <c r="E833" s="42" t="s">
        <v>54</v>
      </c>
      <c r="F833" s="42" t="s">
        <v>55</v>
      </c>
      <c r="G833" s="88" t="s">
        <v>1311</v>
      </c>
      <c r="H833" s="40" t="s">
        <v>70</v>
      </c>
      <c r="I833" s="43" t="s">
        <v>22</v>
      </c>
      <c r="J833" s="25">
        <v>1</v>
      </c>
      <c r="K833" s="25">
        <f t="shared" si="24"/>
        <v>1</v>
      </c>
      <c r="L833" s="25"/>
      <c r="M833" s="44" t="s">
        <v>473</v>
      </c>
      <c r="N833" s="47"/>
      <c r="O833" s="22"/>
    </row>
    <row r="834" s="18" customFormat="1" ht="45" customHeight="1" spans="1:15">
      <c r="A834" s="387" t="s">
        <v>470</v>
      </c>
      <c r="B834" s="40" t="s">
        <v>1321</v>
      </c>
      <c r="C834" s="41" t="s">
        <v>16</v>
      </c>
      <c r="D834" s="41" t="s">
        <v>53</v>
      </c>
      <c r="E834" s="42" t="s">
        <v>54</v>
      </c>
      <c r="F834" s="42" t="s">
        <v>55</v>
      </c>
      <c r="G834" s="88" t="s">
        <v>1311</v>
      </c>
      <c r="H834" s="40" t="s">
        <v>70</v>
      </c>
      <c r="I834" s="43" t="s">
        <v>22</v>
      </c>
      <c r="J834" s="25">
        <v>9</v>
      </c>
      <c r="K834" s="25">
        <f t="shared" si="24"/>
        <v>9</v>
      </c>
      <c r="L834" s="25">
        <v>2</v>
      </c>
      <c r="M834" s="44" t="s">
        <v>473</v>
      </c>
      <c r="N834" s="47"/>
      <c r="O834" s="22"/>
    </row>
    <row r="835" s="18" customFormat="1" ht="45" customHeight="1" spans="1:15">
      <c r="A835" s="387" t="s">
        <v>470</v>
      </c>
      <c r="B835" s="40" t="s">
        <v>1322</v>
      </c>
      <c r="C835" s="41" t="s">
        <v>16</v>
      </c>
      <c r="D835" s="41" t="s">
        <v>53</v>
      </c>
      <c r="E835" s="42" t="s">
        <v>54</v>
      </c>
      <c r="F835" s="42" t="s">
        <v>55</v>
      </c>
      <c r="G835" s="88" t="s">
        <v>1311</v>
      </c>
      <c r="H835" s="40" t="s">
        <v>70</v>
      </c>
      <c r="I835" s="43" t="s">
        <v>22</v>
      </c>
      <c r="J835" s="25">
        <v>13</v>
      </c>
      <c r="K835" s="25">
        <f t="shared" si="24"/>
        <v>13</v>
      </c>
      <c r="L835" s="25">
        <v>3</v>
      </c>
      <c r="M835" s="44" t="s">
        <v>473</v>
      </c>
      <c r="N835" s="47"/>
      <c r="O835" s="22"/>
    </row>
    <row r="836" s="18" customFormat="1" ht="45" customHeight="1" spans="1:15">
      <c r="A836" s="387" t="s">
        <v>470</v>
      </c>
      <c r="B836" s="40" t="s">
        <v>1323</v>
      </c>
      <c r="C836" s="41" t="s">
        <v>16</v>
      </c>
      <c r="D836" s="41" t="s">
        <v>53</v>
      </c>
      <c r="E836" s="42" t="s">
        <v>54</v>
      </c>
      <c r="F836" s="42" t="s">
        <v>55</v>
      </c>
      <c r="G836" s="88" t="s">
        <v>1311</v>
      </c>
      <c r="H836" s="40" t="s">
        <v>70</v>
      </c>
      <c r="I836" s="43" t="s">
        <v>22</v>
      </c>
      <c r="J836" s="25">
        <v>10</v>
      </c>
      <c r="K836" s="25">
        <f t="shared" si="24"/>
        <v>10</v>
      </c>
      <c r="L836" s="25">
        <v>2</v>
      </c>
      <c r="M836" s="44" t="s">
        <v>473</v>
      </c>
      <c r="N836" s="47"/>
      <c r="O836" s="22"/>
    </row>
    <row r="837" s="18" customFormat="1" ht="45" customHeight="1" spans="1:15">
      <c r="A837" s="387" t="s">
        <v>470</v>
      </c>
      <c r="B837" s="40" t="s">
        <v>1324</v>
      </c>
      <c r="C837" s="41" t="s">
        <v>16</v>
      </c>
      <c r="D837" s="41" t="s">
        <v>53</v>
      </c>
      <c r="E837" s="42" t="s">
        <v>54</v>
      </c>
      <c r="F837" s="42" t="s">
        <v>55</v>
      </c>
      <c r="G837" s="88" t="s">
        <v>1311</v>
      </c>
      <c r="H837" s="40" t="s">
        <v>70</v>
      </c>
      <c r="I837" s="43" t="s">
        <v>22</v>
      </c>
      <c r="J837" s="25">
        <v>6</v>
      </c>
      <c r="K837" s="25">
        <f t="shared" si="24"/>
        <v>6</v>
      </c>
      <c r="L837" s="25">
        <v>1</v>
      </c>
      <c r="M837" s="44" t="s">
        <v>473</v>
      </c>
      <c r="N837" s="47"/>
      <c r="O837" s="22"/>
    </row>
    <row r="838" s="18" customFormat="1" ht="45" customHeight="1" spans="1:15">
      <c r="A838" s="387" t="s">
        <v>470</v>
      </c>
      <c r="B838" s="40" t="s">
        <v>1325</v>
      </c>
      <c r="C838" s="41" t="s">
        <v>16</v>
      </c>
      <c r="D838" s="41" t="s">
        <v>53</v>
      </c>
      <c r="E838" s="42" t="s">
        <v>54</v>
      </c>
      <c r="F838" s="42" t="s">
        <v>55</v>
      </c>
      <c r="G838" s="88" t="s">
        <v>1311</v>
      </c>
      <c r="H838" s="40" t="s">
        <v>70</v>
      </c>
      <c r="I838" s="43" t="s">
        <v>22</v>
      </c>
      <c r="J838" s="25">
        <v>2</v>
      </c>
      <c r="K838" s="25">
        <f t="shared" si="24"/>
        <v>2</v>
      </c>
      <c r="L838" s="25"/>
      <c r="M838" s="44" t="s">
        <v>473</v>
      </c>
      <c r="N838" s="47"/>
      <c r="O838" s="22"/>
    </row>
    <row r="839" s="18" customFormat="1" ht="45" customHeight="1" spans="1:15">
      <c r="A839" s="387" t="s">
        <v>470</v>
      </c>
      <c r="B839" s="40" t="s">
        <v>1326</v>
      </c>
      <c r="C839" s="41" t="s">
        <v>16</v>
      </c>
      <c r="D839" s="41" t="s">
        <v>53</v>
      </c>
      <c r="E839" s="42" t="s">
        <v>54</v>
      </c>
      <c r="F839" s="42" t="s">
        <v>55</v>
      </c>
      <c r="G839" s="88" t="s">
        <v>1311</v>
      </c>
      <c r="H839" s="40" t="s">
        <v>70</v>
      </c>
      <c r="I839" s="43" t="s">
        <v>22</v>
      </c>
      <c r="J839" s="25">
        <v>4</v>
      </c>
      <c r="K839" s="25">
        <f t="shared" si="24"/>
        <v>4</v>
      </c>
      <c r="L839" s="25">
        <v>1</v>
      </c>
      <c r="M839" s="44" t="s">
        <v>473</v>
      </c>
      <c r="N839" s="47"/>
      <c r="O839" s="22"/>
    </row>
    <row r="840" s="18" customFormat="1" ht="45" customHeight="1" spans="1:15">
      <c r="A840" s="387" t="s">
        <v>470</v>
      </c>
      <c r="B840" s="40" t="s">
        <v>1327</v>
      </c>
      <c r="C840" s="41" t="s">
        <v>16</v>
      </c>
      <c r="D840" s="41" t="s">
        <v>53</v>
      </c>
      <c r="E840" s="42" t="s">
        <v>54</v>
      </c>
      <c r="F840" s="42" t="s">
        <v>55</v>
      </c>
      <c r="G840" s="88" t="s">
        <v>1311</v>
      </c>
      <c r="H840" s="40" t="s">
        <v>70</v>
      </c>
      <c r="I840" s="43" t="s">
        <v>22</v>
      </c>
      <c r="J840" s="25">
        <v>9</v>
      </c>
      <c r="K840" s="25">
        <f t="shared" si="24"/>
        <v>9</v>
      </c>
      <c r="L840" s="25">
        <v>2</v>
      </c>
      <c r="M840" s="44" t="s">
        <v>473</v>
      </c>
      <c r="N840" s="47"/>
      <c r="O840" s="22"/>
    </row>
    <row r="841" s="18" customFormat="1" ht="45" customHeight="1" spans="1:15">
      <c r="A841" s="387" t="s">
        <v>470</v>
      </c>
      <c r="B841" s="40" t="s">
        <v>1328</v>
      </c>
      <c r="C841" s="41" t="s">
        <v>16</v>
      </c>
      <c r="D841" s="41" t="s">
        <v>53</v>
      </c>
      <c r="E841" s="42" t="s">
        <v>54</v>
      </c>
      <c r="F841" s="42" t="s">
        <v>55</v>
      </c>
      <c r="G841" s="88" t="s">
        <v>1311</v>
      </c>
      <c r="H841" s="40" t="s">
        <v>70</v>
      </c>
      <c r="I841" s="43" t="s">
        <v>22</v>
      </c>
      <c r="J841" s="25">
        <v>4</v>
      </c>
      <c r="K841" s="25">
        <f t="shared" si="24"/>
        <v>4</v>
      </c>
      <c r="L841" s="25">
        <v>1</v>
      </c>
      <c r="M841" s="44" t="s">
        <v>473</v>
      </c>
      <c r="N841" s="47"/>
      <c r="O841" s="22"/>
    </row>
    <row r="842" s="18" customFormat="1" ht="45" customHeight="1" spans="1:15">
      <c r="A842" s="387" t="s">
        <v>470</v>
      </c>
      <c r="B842" s="40" t="s">
        <v>1329</v>
      </c>
      <c r="C842" s="41" t="s">
        <v>16</v>
      </c>
      <c r="D842" s="41" t="s">
        <v>53</v>
      </c>
      <c r="E842" s="42" t="s">
        <v>54</v>
      </c>
      <c r="F842" s="42" t="s">
        <v>55</v>
      </c>
      <c r="G842" s="88" t="s">
        <v>1311</v>
      </c>
      <c r="H842" s="40" t="s">
        <v>70</v>
      </c>
      <c r="I842" s="43" t="s">
        <v>22</v>
      </c>
      <c r="J842" s="25">
        <v>6</v>
      </c>
      <c r="K842" s="25">
        <f t="shared" si="24"/>
        <v>6</v>
      </c>
      <c r="L842" s="25">
        <v>1</v>
      </c>
      <c r="M842" s="44" t="s">
        <v>473</v>
      </c>
      <c r="N842" s="47"/>
      <c r="O842" s="22"/>
    </row>
    <row r="843" s="18" customFormat="1" ht="45" customHeight="1" spans="1:15">
      <c r="A843" s="387" t="s">
        <v>470</v>
      </c>
      <c r="B843" s="40" t="s">
        <v>1330</v>
      </c>
      <c r="C843" s="41" t="s">
        <v>16</v>
      </c>
      <c r="D843" s="41" t="s">
        <v>53</v>
      </c>
      <c r="E843" s="42" t="s">
        <v>54</v>
      </c>
      <c r="F843" s="42" t="s">
        <v>55</v>
      </c>
      <c r="G843" s="88" t="s">
        <v>1311</v>
      </c>
      <c r="H843" s="40" t="s">
        <v>70</v>
      </c>
      <c r="I843" s="43" t="s">
        <v>22</v>
      </c>
      <c r="J843" s="25">
        <v>5</v>
      </c>
      <c r="K843" s="25">
        <f t="shared" si="24"/>
        <v>5</v>
      </c>
      <c r="L843" s="25">
        <v>1</v>
      </c>
      <c r="M843" s="44" t="s">
        <v>473</v>
      </c>
      <c r="N843" s="47"/>
      <c r="O843" s="22"/>
    </row>
    <row r="844" s="18" customFormat="1" ht="45" customHeight="1" spans="1:15">
      <c r="A844" s="387" t="s">
        <v>470</v>
      </c>
      <c r="B844" s="40" t="s">
        <v>1331</v>
      </c>
      <c r="C844" s="41" t="s">
        <v>16</v>
      </c>
      <c r="D844" s="41" t="s">
        <v>53</v>
      </c>
      <c r="E844" s="42" t="s">
        <v>54</v>
      </c>
      <c r="F844" s="42" t="s">
        <v>55</v>
      </c>
      <c r="G844" s="88" t="s">
        <v>1311</v>
      </c>
      <c r="H844" s="40" t="s">
        <v>70</v>
      </c>
      <c r="I844" s="43" t="s">
        <v>22</v>
      </c>
      <c r="J844" s="25">
        <v>3</v>
      </c>
      <c r="K844" s="25">
        <f t="shared" si="24"/>
        <v>3</v>
      </c>
      <c r="L844" s="25">
        <v>1</v>
      </c>
      <c r="M844" s="44" t="s">
        <v>473</v>
      </c>
      <c r="N844" s="47"/>
      <c r="O844" s="22"/>
    </row>
    <row r="845" s="18" customFormat="1" ht="45" customHeight="1" spans="1:15">
      <c r="A845" s="387" t="s">
        <v>470</v>
      </c>
      <c r="B845" s="40" t="s">
        <v>1332</v>
      </c>
      <c r="C845" s="41" t="s">
        <v>16</v>
      </c>
      <c r="D845" s="41" t="s">
        <v>53</v>
      </c>
      <c r="E845" s="42" t="s">
        <v>54</v>
      </c>
      <c r="F845" s="42" t="s">
        <v>55</v>
      </c>
      <c r="G845" s="88" t="s">
        <v>1311</v>
      </c>
      <c r="H845" s="40" t="s">
        <v>70</v>
      </c>
      <c r="I845" s="43" t="s">
        <v>22</v>
      </c>
      <c r="J845" s="25">
        <v>2</v>
      </c>
      <c r="K845" s="25">
        <f t="shared" si="24"/>
        <v>2</v>
      </c>
      <c r="L845" s="25"/>
      <c r="M845" s="44" t="s">
        <v>473</v>
      </c>
      <c r="N845" s="47"/>
      <c r="O845" s="22"/>
    </row>
    <row r="846" s="18" customFormat="1" ht="45" customHeight="1" spans="1:15">
      <c r="A846" s="387" t="s">
        <v>470</v>
      </c>
      <c r="B846" s="40" t="s">
        <v>1333</v>
      </c>
      <c r="C846" s="41" t="s">
        <v>16</v>
      </c>
      <c r="D846" s="41" t="s">
        <v>53</v>
      </c>
      <c r="E846" s="42" t="s">
        <v>54</v>
      </c>
      <c r="F846" s="42" t="s">
        <v>55</v>
      </c>
      <c r="G846" s="88" t="s">
        <v>1311</v>
      </c>
      <c r="H846" s="40" t="s">
        <v>70</v>
      </c>
      <c r="I846" s="43" t="s">
        <v>22</v>
      </c>
      <c r="J846" s="25">
        <v>5</v>
      </c>
      <c r="K846" s="25">
        <f t="shared" si="24"/>
        <v>5</v>
      </c>
      <c r="L846" s="25">
        <v>1</v>
      </c>
      <c r="M846" s="44" t="s">
        <v>473</v>
      </c>
      <c r="N846" s="47"/>
      <c r="O846" s="22"/>
    </row>
    <row r="847" s="18" customFormat="1" ht="45" customHeight="1" spans="1:15">
      <c r="A847" s="387" t="s">
        <v>470</v>
      </c>
      <c r="B847" s="40" t="s">
        <v>1334</v>
      </c>
      <c r="C847" s="41" t="s">
        <v>16</v>
      </c>
      <c r="D847" s="41" t="s">
        <v>53</v>
      </c>
      <c r="E847" s="42" t="s">
        <v>54</v>
      </c>
      <c r="F847" s="42" t="s">
        <v>55</v>
      </c>
      <c r="G847" s="88" t="s">
        <v>1335</v>
      </c>
      <c r="H847" s="40" t="s">
        <v>70</v>
      </c>
      <c r="I847" s="43" t="s">
        <v>22</v>
      </c>
      <c r="J847" s="25">
        <v>5</v>
      </c>
      <c r="K847" s="25">
        <f t="shared" si="24"/>
        <v>5</v>
      </c>
      <c r="L847" s="25">
        <v>1</v>
      </c>
      <c r="M847" s="44" t="s">
        <v>473</v>
      </c>
      <c r="N847" s="47"/>
      <c r="O847" s="22"/>
    </row>
    <row r="848" s="18" customFormat="1" ht="45" customHeight="1" spans="1:15">
      <c r="A848" s="387" t="s">
        <v>470</v>
      </c>
      <c r="B848" s="40" t="s">
        <v>1336</v>
      </c>
      <c r="C848" s="41" t="s">
        <v>16</v>
      </c>
      <c r="D848" s="41" t="s">
        <v>53</v>
      </c>
      <c r="E848" s="42" t="s">
        <v>54</v>
      </c>
      <c r="F848" s="42" t="s">
        <v>55</v>
      </c>
      <c r="G848" s="88" t="s">
        <v>1216</v>
      </c>
      <c r="H848" s="40" t="s">
        <v>65</v>
      </c>
      <c r="I848" s="43" t="s">
        <v>22</v>
      </c>
      <c r="J848" s="25">
        <v>2</v>
      </c>
      <c r="K848" s="25">
        <f t="shared" si="24"/>
        <v>2</v>
      </c>
      <c r="L848" s="25"/>
      <c r="M848" s="44" t="s">
        <v>473</v>
      </c>
      <c r="N848" s="47"/>
      <c r="O848" s="22"/>
    </row>
    <row r="849" s="18" customFormat="1" ht="45" customHeight="1" spans="1:15">
      <c r="A849" s="387" t="s">
        <v>470</v>
      </c>
      <c r="B849" s="40" t="s">
        <v>1337</v>
      </c>
      <c r="C849" s="41" t="s">
        <v>16</v>
      </c>
      <c r="D849" s="41" t="s">
        <v>53</v>
      </c>
      <c r="E849" s="42" t="s">
        <v>54</v>
      </c>
      <c r="F849" s="42" t="s">
        <v>55</v>
      </c>
      <c r="G849" s="88" t="s">
        <v>1216</v>
      </c>
      <c r="H849" s="40" t="s">
        <v>65</v>
      </c>
      <c r="I849" s="43" t="s">
        <v>22</v>
      </c>
      <c r="J849" s="25">
        <v>3</v>
      </c>
      <c r="K849" s="25">
        <f t="shared" si="24"/>
        <v>3</v>
      </c>
      <c r="L849" s="25"/>
      <c r="M849" s="44" t="s">
        <v>473</v>
      </c>
      <c r="N849" s="47"/>
      <c r="O849" s="22"/>
    </row>
    <row r="850" s="18" customFormat="1" ht="45" customHeight="1" spans="1:15">
      <c r="A850" s="387" t="s">
        <v>470</v>
      </c>
      <c r="B850" s="40" t="s">
        <v>1338</v>
      </c>
      <c r="C850" s="41" t="s">
        <v>16</v>
      </c>
      <c r="D850" s="41" t="s">
        <v>53</v>
      </c>
      <c r="E850" s="42" t="s">
        <v>54</v>
      </c>
      <c r="F850" s="42" t="s">
        <v>55</v>
      </c>
      <c r="G850" s="88" t="s">
        <v>1216</v>
      </c>
      <c r="H850" s="40" t="s">
        <v>65</v>
      </c>
      <c r="I850" s="43" t="s">
        <v>22</v>
      </c>
      <c r="J850" s="25">
        <v>1</v>
      </c>
      <c r="K850" s="25">
        <f t="shared" si="24"/>
        <v>1</v>
      </c>
      <c r="L850" s="25"/>
      <c r="M850" s="44" t="s">
        <v>473</v>
      </c>
      <c r="N850" s="47"/>
      <c r="O850" s="22"/>
    </row>
    <row r="851" s="18" customFormat="1" ht="45" customHeight="1" spans="1:15">
      <c r="A851" s="387" t="s">
        <v>470</v>
      </c>
      <c r="B851" s="40" t="s">
        <v>1339</v>
      </c>
      <c r="C851" s="41" t="s">
        <v>16</v>
      </c>
      <c r="D851" s="41" t="s">
        <v>53</v>
      </c>
      <c r="E851" s="42" t="s">
        <v>54</v>
      </c>
      <c r="F851" s="42" t="s">
        <v>55</v>
      </c>
      <c r="G851" s="88" t="s">
        <v>1216</v>
      </c>
      <c r="H851" s="40" t="s">
        <v>65</v>
      </c>
      <c r="I851" s="43" t="s">
        <v>22</v>
      </c>
      <c r="J851" s="25">
        <v>3</v>
      </c>
      <c r="K851" s="25">
        <f t="shared" si="24"/>
        <v>3</v>
      </c>
      <c r="L851" s="25"/>
      <c r="M851" s="44" t="s">
        <v>473</v>
      </c>
      <c r="N851" s="47"/>
      <c r="O851" s="22"/>
    </row>
    <row r="852" s="18" customFormat="1" ht="45" customHeight="1" spans="1:15">
      <c r="A852" s="387" t="s">
        <v>470</v>
      </c>
      <c r="B852" s="40" t="s">
        <v>1340</v>
      </c>
      <c r="C852" s="41" t="s">
        <v>16</v>
      </c>
      <c r="D852" s="41" t="s">
        <v>53</v>
      </c>
      <c r="E852" s="42" t="s">
        <v>54</v>
      </c>
      <c r="F852" s="42" t="s">
        <v>55</v>
      </c>
      <c r="G852" s="88" t="s">
        <v>1216</v>
      </c>
      <c r="H852" s="40" t="s">
        <v>65</v>
      </c>
      <c r="I852" s="43" t="s">
        <v>22</v>
      </c>
      <c r="J852" s="25">
        <v>2</v>
      </c>
      <c r="K852" s="25">
        <f t="shared" si="24"/>
        <v>2</v>
      </c>
      <c r="L852" s="25"/>
      <c r="M852" s="44" t="s">
        <v>473</v>
      </c>
      <c r="N852" s="47"/>
      <c r="O852" s="22"/>
    </row>
    <row r="853" s="18" customFormat="1" ht="45" customHeight="1" spans="1:15">
      <c r="A853" s="387" t="s">
        <v>470</v>
      </c>
      <c r="B853" s="40" t="s">
        <v>1341</v>
      </c>
      <c r="C853" s="41" t="s">
        <v>16</v>
      </c>
      <c r="D853" s="41" t="s">
        <v>53</v>
      </c>
      <c r="E853" s="42" t="s">
        <v>54</v>
      </c>
      <c r="F853" s="42" t="s">
        <v>55</v>
      </c>
      <c r="G853" s="88" t="s">
        <v>1216</v>
      </c>
      <c r="H853" s="40" t="s">
        <v>65</v>
      </c>
      <c r="I853" s="43" t="s">
        <v>22</v>
      </c>
      <c r="J853" s="25">
        <v>2</v>
      </c>
      <c r="K853" s="25">
        <f t="shared" si="24"/>
        <v>2</v>
      </c>
      <c r="L853" s="25"/>
      <c r="M853" s="44" t="s">
        <v>473</v>
      </c>
      <c r="N853" s="47"/>
      <c r="O853" s="22"/>
    </row>
    <row r="854" s="18" customFormat="1" ht="45" customHeight="1" spans="1:15">
      <c r="A854" s="387" t="s">
        <v>470</v>
      </c>
      <c r="B854" s="40" t="s">
        <v>1342</v>
      </c>
      <c r="C854" s="41" t="s">
        <v>16</v>
      </c>
      <c r="D854" s="41" t="s">
        <v>53</v>
      </c>
      <c r="E854" s="42" t="s">
        <v>54</v>
      </c>
      <c r="F854" s="42" t="s">
        <v>55</v>
      </c>
      <c r="G854" s="88" t="s">
        <v>1216</v>
      </c>
      <c r="H854" s="40" t="s">
        <v>65</v>
      </c>
      <c r="I854" s="43" t="s">
        <v>22</v>
      </c>
      <c r="J854" s="25">
        <v>2</v>
      </c>
      <c r="K854" s="25">
        <f t="shared" si="24"/>
        <v>2</v>
      </c>
      <c r="L854" s="25"/>
      <c r="M854" s="44" t="s">
        <v>473</v>
      </c>
      <c r="N854" s="47"/>
      <c r="O854" s="22"/>
    </row>
    <row r="855" s="18" customFormat="1" ht="45" customHeight="1" spans="1:15">
      <c r="A855" s="387" t="s">
        <v>470</v>
      </c>
      <c r="B855" s="40" t="s">
        <v>1343</v>
      </c>
      <c r="C855" s="41" t="s">
        <v>16</v>
      </c>
      <c r="D855" s="41" t="s">
        <v>53</v>
      </c>
      <c r="E855" s="42" t="s">
        <v>54</v>
      </c>
      <c r="F855" s="42" t="s">
        <v>55</v>
      </c>
      <c r="G855" s="88" t="s">
        <v>1216</v>
      </c>
      <c r="H855" s="40" t="s">
        <v>65</v>
      </c>
      <c r="I855" s="43" t="s">
        <v>22</v>
      </c>
      <c r="J855" s="25">
        <v>1</v>
      </c>
      <c r="K855" s="25">
        <f t="shared" si="24"/>
        <v>1</v>
      </c>
      <c r="L855" s="25"/>
      <c r="M855" s="44" t="s">
        <v>473</v>
      </c>
      <c r="N855" s="47"/>
      <c r="O855" s="22"/>
    </row>
    <row r="856" s="18" customFormat="1" ht="45" customHeight="1" spans="1:15">
      <c r="A856" s="387" t="s">
        <v>470</v>
      </c>
      <c r="B856" s="40" t="s">
        <v>1344</v>
      </c>
      <c r="C856" s="41" t="s">
        <v>16</v>
      </c>
      <c r="D856" s="41" t="s">
        <v>53</v>
      </c>
      <c r="E856" s="42" t="s">
        <v>54</v>
      </c>
      <c r="F856" s="42" t="s">
        <v>55</v>
      </c>
      <c r="G856" s="88" t="s">
        <v>1216</v>
      </c>
      <c r="H856" s="40" t="s">
        <v>65</v>
      </c>
      <c r="I856" s="43" t="s">
        <v>22</v>
      </c>
      <c r="J856" s="25">
        <v>4</v>
      </c>
      <c r="K856" s="25">
        <f t="shared" si="24"/>
        <v>4</v>
      </c>
      <c r="L856" s="25">
        <v>1</v>
      </c>
      <c r="M856" s="44" t="s">
        <v>473</v>
      </c>
      <c r="N856" s="47"/>
      <c r="O856" s="22"/>
    </row>
    <row r="857" s="18" customFormat="1" ht="45" customHeight="1" spans="1:15">
      <c r="A857" s="387" t="s">
        <v>470</v>
      </c>
      <c r="B857" s="40" t="s">
        <v>1345</v>
      </c>
      <c r="C857" s="41" t="s">
        <v>16</v>
      </c>
      <c r="D857" s="41" t="s">
        <v>53</v>
      </c>
      <c r="E857" s="42" t="s">
        <v>54</v>
      </c>
      <c r="F857" s="42" t="s">
        <v>55</v>
      </c>
      <c r="G857" s="88" t="s">
        <v>1216</v>
      </c>
      <c r="H857" s="40" t="s">
        <v>65</v>
      </c>
      <c r="I857" s="43" t="s">
        <v>22</v>
      </c>
      <c r="J857" s="25">
        <v>7</v>
      </c>
      <c r="K857" s="25">
        <f t="shared" si="24"/>
        <v>7</v>
      </c>
      <c r="L857" s="25">
        <v>1</v>
      </c>
      <c r="M857" s="44" t="s">
        <v>473</v>
      </c>
      <c r="N857" s="47"/>
      <c r="O857" s="22"/>
    </row>
    <row r="858" s="18" customFormat="1" ht="45" customHeight="1" spans="1:15">
      <c r="A858" s="387" t="s">
        <v>470</v>
      </c>
      <c r="B858" s="40" t="s">
        <v>1346</v>
      </c>
      <c r="C858" s="41" t="s">
        <v>16</v>
      </c>
      <c r="D858" s="41" t="s">
        <v>53</v>
      </c>
      <c r="E858" s="42" t="s">
        <v>54</v>
      </c>
      <c r="F858" s="42" t="s">
        <v>55</v>
      </c>
      <c r="G858" s="88" t="s">
        <v>1347</v>
      </c>
      <c r="H858" s="40" t="s">
        <v>65</v>
      </c>
      <c r="I858" s="43" t="s">
        <v>22</v>
      </c>
      <c r="J858" s="25">
        <v>1</v>
      </c>
      <c r="K858" s="25">
        <f t="shared" si="24"/>
        <v>1</v>
      </c>
      <c r="L858" s="25">
        <v>1</v>
      </c>
      <c r="M858" s="44" t="s">
        <v>473</v>
      </c>
      <c r="N858" s="47"/>
      <c r="O858" s="22"/>
    </row>
    <row r="859" s="18" customFormat="1" ht="45" customHeight="1" spans="1:15">
      <c r="A859" s="387" t="s">
        <v>470</v>
      </c>
      <c r="B859" s="40" t="s">
        <v>1348</v>
      </c>
      <c r="C859" s="41" t="s">
        <v>16</v>
      </c>
      <c r="D859" s="41" t="s">
        <v>53</v>
      </c>
      <c r="E859" s="42" t="s">
        <v>54</v>
      </c>
      <c r="F859" s="42" t="s">
        <v>55</v>
      </c>
      <c r="G859" s="88" t="s">
        <v>1349</v>
      </c>
      <c r="H859" s="40" t="s">
        <v>65</v>
      </c>
      <c r="I859" s="43" t="s">
        <v>22</v>
      </c>
      <c r="J859" s="25">
        <v>2</v>
      </c>
      <c r="K859" s="25">
        <f t="shared" si="24"/>
        <v>2</v>
      </c>
      <c r="L859" s="25">
        <v>2</v>
      </c>
      <c r="M859" s="44" t="s">
        <v>473</v>
      </c>
      <c r="N859" s="47"/>
      <c r="O859" s="22"/>
    </row>
    <row r="860" s="18" customFormat="1" ht="45" customHeight="1" spans="1:15">
      <c r="A860" s="387" t="s">
        <v>470</v>
      </c>
      <c r="B860" s="40" t="s">
        <v>1350</v>
      </c>
      <c r="C860" s="41" t="s">
        <v>16</v>
      </c>
      <c r="D860" s="41" t="s">
        <v>53</v>
      </c>
      <c r="E860" s="42" t="s">
        <v>54</v>
      </c>
      <c r="F860" s="42" t="s">
        <v>55</v>
      </c>
      <c r="G860" s="88" t="s">
        <v>1349</v>
      </c>
      <c r="H860" s="40" t="s">
        <v>65</v>
      </c>
      <c r="I860" s="43" t="s">
        <v>22</v>
      </c>
      <c r="J860" s="25">
        <v>1</v>
      </c>
      <c r="K860" s="25">
        <f t="shared" si="24"/>
        <v>1</v>
      </c>
      <c r="L860" s="25">
        <v>1</v>
      </c>
      <c r="M860" s="44" t="s">
        <v>473</v>
      </c>
      <c r="N860" s="47"/>
      <c r="O860" s="22"/>
    </row>
    <row r="861" s="18" customFormat="1" ht="45" customHeight="1" spans="1:15">
      <c r="A861" s="387" t="s">
        <v>470</v>
      </c>
      <c r="B861" s="40" t="s">
        <v>1351</v>
      </c>
      <c r="C861" s="41" t="s">
        <v>16</v>
      </c>
      <c r="D861" s="41" t="s">
        <v>53</v>
      </c>
      <c r="E861" s="42" t="s">
        <v>54</v>
      </c>
      <c r="F861" s="42" t="s">
        <v>55</v>
      </c>
      <c r="G861" s="88" t="s">
        <v>1347</v>
      </c>
      <c r="H861" s="40" t="s">
        <v>65</v>
      </c>
      <c r="I861" s="43" t="s">
        <v>22</v>
      </c>
      <c r="J861" s="25">
        <v>2</v>
      </c>
      <c r="K861" s="25">
        <f t="shared" si="24"/>
        <v>2</v>
      </c>
      <c r="L861" s="25">
        <v>1</v>
      </c>
      <c r="M861" s="44" t="s">
        <v>473</v>
      </c>
      <c r="N861" s="47"/>
      <c r="O861" s="22"/>
    </row>
    <row r="862" s="18" customFormat="1" ht="45" customHeight="1" spans="1:15">
      <c r="A862" s="387" t="s">
        <v>470</v>
      </c>
      <c r="B862" s="40" t="s">
        <v>1352</v>
      </c>
      <c r="C862" s="41" t="s">
        <v>16</v>
      </c>
      <c r="D862" s="41" t="s">
        <v>53</v>
      </c>
      <c r="E862" s="42" t="s">
        <v>54</v>
      </c>
      <c r="F862" s="42" t="s">
        <v>55</v>
      </c>
      <c r="G862" s="88" t="s">
        <v>1349</v>
      </c>
      <c r="H862" s="40" t="s">
        <v>65</v>
      </c>
      <c r="I862" s="43" t="s">
        <v>22</v>
      </c>
      <c r="J862" s="25">
        <v>1</v>
      </c>
      <c r="K862" s="25">
        <f t="shared" si="24"/>
        <v>1</v>
      </c>
      <c r="L862" s="25">
        <v>1</v>
      </c>
      <c r="M862" s="44" t="s">
        <v>473</v>
      </c>
      <c r="N862" s="47"/>
      <c r="O862" s="22"/>
    </row>
    <row r="863" s="18" customFormat="1" ht="45" customHeight="1" spans="1:15">
      <c r="A863" s="387" t="s">
        <v>470</v>
      </c>
      <c r="B863" s="40" t="s">
        <v>1353</v>
      </c>
      <c r="C863" s="41" t="s">
        <v>16</v>
      </c>
      <c r="D863" s="41" t="s">
        <v>53</v>
      </c>
      <c r="E863" s="42" t="s">
        <v>54</v>
      </c>
      <c r="F863" s="42" t="s">
        <v>55</v>
      </c>
      <c r="G863" s="88" t="s">
        <v>1349</v>
      </c>
      <c r="H863" s="40" t="s">
        <v>65</v>
      </c>
      <c r="I863" s="43" t="s">
        <v>22</v>
      </c>
      <c r="J863" s="25">
        <v>5</v>
      </c>
      <c r="K863" s="25">
        <f t="shared" si="24"/>
        <v>5</v>
      </c>
      <c r="L863" s="25">
        <v>5</v>
      </c>
      <c r="M863" s="44" t="s">
        <v>473</v>
      </c>
      <c r="N863" s="47"/>
      <c r="O863" s="22"/>
    </row>
    <row r="864" s="18" customFormat="1" ht="45" customHeight="1" spans="1:15">
      <c r="A864" s="387" t="s">
        <v>470</v>
      </c>
      <c r="B864" s="40" t="s">
        <v>1354</v>
      </c>
      <c r="C864" s="41" t="s">
        <v>16</v>
      </c>
      <c r="D864" s="41" t="s">
        <v>53</v>
      </c>
      <c r="E864" s="42" t="s">
        <v>54</v>
      </c>
      <c r="F864" s="42" t="s">
        <v>55</v>
      </c>
      <c r="G864" s="88" t="s">
        <v>1349</v>
      </c>
      <c r="H864" s="40" t="s">
        <v>65</v>
      </c>
      <c r="I864" s="43" t="s">
        <v>22</v>
      </c>
      <c r="J864" s="25">
        <v>3</v>
      </c>
      <c r="K864" s="25">
        <f t="shared" si="24"/>
        <v>3</v>
      </c>
      <c r="L864" s="25">
        <v>3</v>
      </c>
      <c r="M864" s="44" t="s">
        <v>473</v>
      </c>
      <c r="N864" s="47"/>
      <c r="O864" s="22"/>
    </row>
    <row r="865" s="18" customFormat="1" ht="45" customHeight="1" spans="1:15">
      <c r="A865" s="387" t="s">
        <v>470</v>
      </c>
      <c r="B865" s="40" t="s">
        <v>1355</v>
      </c>
      <c r="C865" s="41" t="s">
        <v>16</v>
      </c>
      <c r="D865" s="41" t="s">
        <v>53</v>
      </c>
      <c r="E865" s="42" t="s">
        <v>54</v>
      </c>
      <c r="F865" s="42" t="s">
        <v>55</v>
      </c>
      <c r="G865" s="88" t="s">
        <v>1349</v>
      </c>
      <c r="H865" s="40" t="s">
        <v>65</v>
      </c>
      <c r="I865" s="43" t="s">
        <v>22</v>
      </c>
      <c r="J865" s="25">
        <v>7</v>
      </c>
      <c r="K865" s="25">
        <f t="shared" si="24"/>
        <v>7</v>
      </c>
      <c r="L865" s="25">
        <v>6</v>
      </c>
      <c r="M865" s="44" t="s">
        <v>473</v>
      </c>
      <c r="N865" s="47"/>
      <c r="O865" s="22"/>
    </row>
    <row r="866" s="18" customFormat="1" ht="45" customHeight="1" spans="1:15">
      <c r="A866" s="387" t="s">
        <v>470</v>
      </c>
      <c r="B866" s="40" t="s">
        <v>1356</v>
      </c>
      <c r="C866" s="41" t="s">
        <v>16</v>
      </c>
      <c r="D866" s="41" t="s">
        <v>53</v>
      </c>
      <c r="E866" s="42" t="s">
        <v>54</v>
      </c>
      <c r="F866" s="42" t="s">
        <v>55</v>
      </c>
      <c r="G866" s="88" t="s">
        <v>1357</v>
      </c>
      <c r="H866" s="40" t="s">
        <v>65</v>
      </c>
      <c r="I866" s="43" t="s">
        <v>22</v>
      </c>
      <c r="J866" s="25">
        <v>1</v>
      </c>
      <c r="K866" s="25">
        <f t="shared" si="24"/>
        <v>1</v>
      </c>
      <c r="L866" s="25">
        <v>1</v>
      </c>
      <c r="M866" s="44" t="s">
        <v>473</v>
      </c>
      <c r="N866" s="47"/>
      <c r="O866" s="22"/>
    </row>
    <row r="867" s="18" customFormat="1" ht="45" customHeight="1" spans="1:15">
      <c r="A867" s="387" t="s">
        <v>470</v>
      </c>
      <c r="B867" s="40" t="s">
        <v>1358</v>
      </c>
      <c r="C867" s="41" t="s">
        <v>16</v>
      </c>
      <c r="D867" s="41" t="s">
        <v>53</v>
      </c>
      <c r="E867" s="42" t="s">
        <v>54</v>
      </c>
      <c r="F867" s="42" t="s">
        <v>55</v>
      </c>
      <c r="G867" s="88" t="s">
        <v>1359</v>
      </c>
      <c r="H867" s="40" t="s">
        <v>65</v>
      </c>
      <c r="I867" s="43" t="s">
        <v>22</v>
      </c>
      <c r="J867" s="25">
        <v>2</v>
      </c>
      <c r="K867" s="25">
        <v>1</v>
      </c>
      <c r="L867" s="25">
        <v>2</v>
      </c>
      <c r="M867" s="44" t="s">
        <v>473</v>
      </c>
      <c r="N867" s="47"/>
      <c r="O867" s="22"/>
    </row>
    <row r="868" s="18" customFormat="1" ht="45" customHeight="1" spans="1:15">
      <c r="A868" s="387" t="s">
        <v>470</v>
      </c>
      <c r="B868" s="40" t="s">
        <v>1360</v>
      </c>
      <c r="C868" s="41" t="s">
        <v>16</v>
      </c>
      <c r="D868" s="41" t="s">
        <v>53</v>
      </c>
      <c r="E868" s="42" t="s">
        <v>54</v>
      </c>
      <c r="F868" s="42" t="s">
        <v>55</v>
      </c>
      <c r="G868" s="88" t="s">
        <v>1359</v>
      </c>
      <c r="H868" s="40" t="s">
        <v>65</v>
      </c>
      <c r="I868" s="43" t="s">
        <v>22</v>
      </c>
      <c r="J868" s="25">
        <v>1</v>
      </c>
      <c r="K868" s="25">
        <v>1</v>
      </c>
      <c r="L868" s="25">
        <v>2</v>
      </c>
      <c r="M868" s="44" t="s">
        <v>473</v>
      </c>
      <c r="N868" s="47"/>
      <c r="O868" s="22"/>
    </row>
    <row r="869" s="18" customFormat="1" ht="45" customHeight="1" spans="1:15">
      <c r="A869" s="387" t="s">
        <v>470</v>
      </c>
      <c r="B869" s="40" t="s">
        <v>1361</v>
      </c>
      <c r="C869" s="41" t="s">
        <v>16</v>
      </c>
      <c r="D869" s="41" t="s">
        <v>53</v>
      </c>
      <c r="E869" s="42" t="s">
        <v>54</v>
      </c>
      <c r="F869" s="42" t="s">
        <v>55</v>
      </c>
      <c r="G869" s="88" t="s">
        <v>1362</v>
      </c>
      <c r="H869" s="40" t="s">
        <v>65</v>
      </c>
      <c r="I869" s="43" t="s">
        <v>22</v>
      </c>
      <c r="J869" s="25">
        <v>4</v>
      </c>
      <c r="K869" s="25">
        <v>1</v>
      </c>
      <c r="L869" s="25">
        <v>22</v>
      </c>
      <c r="M869" s="44" t="s">
        <v>473</v>
      </c>
      <c r="N869" s="47"/>
      <c r="O869" s="22"/>
    </row>
    <row r="870" s="18" customFormat="1" ht="45" customHeight="1" spans="1:15">
      <c r="A870" s="387" t="s">
        <v>470</v>
      </c>
      <c r="B870" s="40" t="s">
        <v>1363</v>
      </c>
      <c r="C870" s="41" t="s">
        <v>16</v>
      </c>
      <c r="D870" s="41" t="s">
        <v>53</v>
      </c>
      <c r="E870" s="42" t="s">
        <v>54</v>
      </c>
      <c r="F870" s="42" t="s">
        <v>55</v>
      </c>
      <c r="G870" s="88" t="s">
        <v>1362</v>
      </c>
      <c r="H870" s="40" t="s">
        <v>65</v>
      </c>
      <c r="I870" s="43" t="s">
        <v>22</v>
      </c>
      <c r="J870" s="25">
        <v>1</v>
      </c>
      <c r="K870" s="25">
        <v>1</v>
      </c>
      <c r="L870" s="25">
        <v>5</v>
      </c>
      <c r="M870" s="44" t="s">
        <v>473</v>
      </c>
      <c r="N870" s="47"/>
      <c r="O870" s="22"/>
    </row>
    <row r="871" s="18" customFormat="1" ht="45" customHeight="1" spans="1:15">
      <c r="A871" s="387" t="s">
        <v>470</v>
      </c>
      <c r="B871" s="40" t="s">
        <v>1364</v>
      </c>
      <c r="C871" s="41" t="s">
        <v>16</v>
      </c>
      <c r="D871" s="41" t="s">
        <v>53</v>
      </c>
      <c r="E871" s="42" t="s">
        <v>54</v>
      </c>
      <c r="F871" s="42" t="s">
        <v>55</v>
      </c>
      <c r="G871" s="88" t="s">
        <v>1365</v>
      </c>
      <c r="H871" s="40" t="s">
        <v>1180</v>
      </c>
      <c r="I871" s="43" t="s">
        <v>22</v>
      </c>
      <c r="J871" s="25">
        <v>10</v>
      </c>
      <c r="K871" s="25">
        <f t="shared" ref="K871:K876" si="25">J871</f>
        <v>10</v>
      </c>
      <c r="L871" s="25">
        <v>2</v>
      </c>
      <c r="M871" s="44" t="s">
        <v>473</v>
      </c>
      <c r="N871" s="47"/>
      <c r="O871" s="22"/>
    </row>
    <row r="872" s="18" customFormat="1" ht="45" customHeight="1" spans="1:15">
      <c r="A872" s="387" t="s">
        <v>470</v>
      </c>
      <c r="B872" s="40" t="s">
        <v>1366</v>
      </c>
      <c r="C872" s="41" t="s">
        <v>16</v>
      </c>
      <c r="D872" s="41" t="s">
        <v>53</v>
      </c>
      <c r="E872" s="42" t="s">
        <v>54</v>
      </c>
      <c r="F872" s="42" t="s">
        <v>55</v>
      </c>
      <c r="G872" s="88" t="s">
        <v>1311</v>
      </c>
      <c r="H872" s="40" t="s">
        <v>70</v>
      </c>
      <c r="I872" s="43" t="s">
        <v>22</v>
      </c>
      <c r="J872" s="25">
        <v>2</v>
      </c>
      <c r="K872" s="25">
        <f t="shared" si="25"/>
        <v>2</v>
      </c>
      <c r="L872" s="25"/>
      <c r="M872" s="44" t="s">
        <v>473</v>
      </c>
      <c r="N872" s="47"/>
      <c r="O872" s="22"/>
    </row>
    <row r="873" s="18" customFormat="1" ht="45" customHeight="1" spans="1:15">
      <c r="A873" s="387" t="s">
        <v>470</v>
      </c>
      <c r="B873" s="40" t="s">
        <v>1367</v>
      </c>
      <c r="C873" s="41" t="s">
        <v>16</v>
      </c>
      <c r="D873" s="41" t="s">
        <v>53</v>
      </c>
      <c r="E873" s="42" t="s">
        <v>54</v>
      </c>
      <c r="F873" s="42" t="s">
        <v>55</v>
      </c>
      <c r="G873" s="88" t="s">
        <v>1365</v>
      </c>
      <c r="H873" s="40" t="s">
        <v>1180</v>
      </c>
      <c r="I873" s="43" t="s">
        <v>22</v>
      </c>
      <c r="J873" s="25">
        <v>3</v>
      </c>
      <c r="K873" s="25">
        <f t="shared" si="25"/>
        <v>3</v>
      </c>
      <c r="L873" s="25"/>
      <c r="M873" s="44" t="s">
        <v>473</v>
      </c>
      <c r="N873" s="47"/>
      <c r="O873" s="22"/>
    </row>
    <row r="874" s="18" customFormat="1" ht="45" customHeight="1" spans="1:15">
      <c r="A874" s="387" t="s">
        <v>470</v>
      </c>
      <c r="B874" s="40" t="s">
        <v>1368</v>
      </c>
      <c r="C874" s="41" t="s">
        <v>16</v>
      </c>
      <c r="D874" s="41" t="s">
        <v>53</v>
      </c>
      <c r="E874" s="42" t="s">
        <v>54</v>
      </c>
      <c r="F874" s="42" t="s">
        <v>55</v>
      </c>
      <c r="G874" s="88" t="s">
        <v>1369</v>
      </c>
      <c r="H874" s="40" t="s">
        <v>57</v>
      </c>
      <c r="I874" s="43" t="s">
        <v>22</v>
      </c>
      <c r="J874" s="25">
        <v>8</v>
      </c>
      <c r="K874" s="25">
        <f t="shared" si="25"/>
        <v>8</v>
      </c>
      <c r="L874" s="25">
        <v>2</v>
      </c>
      <c r="M874" s="44" t="s">
        <v>473</v>
      </c>
      <c r="N874" s="47"/>
      <c r="O874" s="22"/>
    </row>
    <row r="875" s="18" customFormat="1" ht="45" customHeight="1" spans="1:15">
      <c r="A875" s="387" t="s">
        <v>470</v>
      </c>
      <c r="B875" s="40" t="s">
        <v>1370</v>
      </c>
      <c r="C875" s="41" t="s">
        <v>16</v>
      </c>
      <c r="D875" s="41" t="s">
        <v>53</v>
      </c>
      <c r="E875" s="42" t="s">
        <v>54</v>
      </c>
      <c r="F875" s="42" t="s">
        <v>55</v>
      </c>
      <c r="G875" s="88" t="s">
        <v>1365</v>
      </c>
      <c r="H875" s="40" t="s">
        <v>1180</v>
      </c>
      <c r="I875" s="43" t="s">
        <v>22</v>
      </c>
      <c r="J875" s="25">
        <v>1</v>
      </c>
      <c r="K875" s="25">
        <f t="shared" si="25"/>
        <v>1</v>
      </c>
      <c r="L875" s="25"/>
      <c r="M875" s="44" t="s">
        <v>473</v>
      </c>
      <c r="N875" s="47"/>
      <c r="O875" s="22"/>
    </row>
    <row r="876" s="18" customFormat="1" ht="45" customHeight="1" spans="1:15">
      <c r="A876" s="387" t="s">
        <v>470</v>
      </c>
      <c r="B876" s="40" t="s">
        <v>1371</v>
      </c>
      <c r="C876" s="41" t="s">
        <v>16</v>
      </c>
      <c r="D876" s="41" t="s">
        <v>53</v>
      </c>
      <c r="E876" s="42" t="s">
        <v>54</v>
      </c>
      <c r="F876" s="42" t="s">
        <v>55</v>
      </c>
      <c r="G876" s="88" t="s">
        <v>1372</v>
      </c>
      <c r="H876" s="40" t="s">
        <v>57</v>
      </c>
      <c r="I876" s="43" t="s">
        <v>22</v>
      </c>
      <c r="J876" s="25">
        <v>2</v>
      </c>
      <c r="K876" s="25">
        <f t="shared" si="25"/>
        <v>2</v>
      </c>
      <c r="L876" s="25">
        <v>2</v>
      </c>
      <c r="M876" s="44" t="s">
        <v>473</v>
      </c>
      <c r="N876" s="47"/>
      <c r="O876" s="22"/>
    </row>
    <row r="877" s="18" customFormat="1" ht="45" customHeight="1" spans="1:15">
      <c r="A877" s="387" t="s">
        <v>470</v>
      </c>
      <c r="B877" s="40" t="s">
        <v>1373</v>
      </c>
      <c r="C877" s="41" t="s">
        <v>16</v>
      </c>
      <c r="D877" s="41" t="s">
        <v>53</v>
      </c>
      <c r="E877" s="42" t="s">
        <v>54</v>
      </c>
      <c r="F877" s="42" t="s">
        <v>55</v>
      </c>
      <c r="G877" s="88" t="s">
        <v>1374</v>
      </c>
      <c r="H877" s="40" t="s">
        <v>57</v>
      </c>
      <c r="I877" s="43" t="s">
        <v>22</v>
      </c>
      <c r="J877" s="25">
        <v>3</v>
      </c>
      <c r="K877" s="25">
        <v>0</v>
      </c>
      <c r="L877" s="25">
        <v>255</v>
      </c>
      <c r="M877" s="44" t="s">
        <v>473</v>
      </c>
      <c r="N877" s="47"/>
      <c r="O877" s="22"/>
    </row>
    <row r="878" s="18" customFormat="1" ht="45" customHeight="1" spans="1:15">
      <c r="A878" s="387" t="s">
        <v>470</v>
      </c>
      <c r="B878" s="40" t="s">
        <v>1375</v>
      </c>
      <c r="C878" s="41" t="s">
        <v>16</v>
      </c>
      <c r="D878" s="41" t="s">
        <v>53</v>
      </c>
      <c r="E878" s="42" t="s">
        <v>54</v>
      </c>
      <c r="F878" s="42" t="s">
        <v>55</v>
      </c>
      <c r="G878" s="88" t="s">
        <v>1376</v>
      </c>
      <c r="H878" s="40" t="s">
        <v>57</v>
      </c>
      <c r="I878" s="43" t="s">
        <v>22</v>
      </c>
      <c r="J878" s="25">
        <v>1</v>
      </c>
      <c r="K878" s="25">
        <v>0</v>
      </c>
      <c r="L878" s="25">
        <v>42</v>
      </c>
      <c r="M878" s="44" t="s">
        <v>473</v>
      </c>
      <c r="N878" s="47"/>
      <c r="O878" s="22"/>
    </row>
    <row r="879" s="18" customFormat="1" ht="45" customHeight="1" spans="1:15">
      <c r="A879" s="387" t="s">
        <v>470</v>
      </c>
      <c r="B879" s="40" t="s">
        <v>1377</v>
      </c>
      <c r="C879" s="41" t="s">
        <v>16</v>
      </c>
      <c r="D879" s="41" t="s">
        <v>53</v>
      </c>
      <c r="E879" s="42" t="s">
        <v>54</v>
      </c>
      <c r="F879" s="42" t="s">
        <v>55</v>
      </c>
      <c r="G879" s="88" t="s">
        <v>1374</v>
      </c>
      <c r="H879" s="40" t="s">
        <v>57</v>
      </c>
      <c r="I879" s="43" t="s">
        <v>22</v>
      </c>
      <c r="J879" s="25">
        <v>1</v>
      </c>
      <c r="K879" s="25">
        <v>0</v>
      </c>
      <c r="L879" s="25">
        <v>85</v>
      </c>
      <c r="M879" s="44" t="s">
        <v>473</v>
      </c>
      <c r="N879" s="47"/>
      <c r="O879" s="22"/>
    </row>
    <row r="880" s="18" customFormat="1" ht="45" customHeight="1" spans="1:15">
      <c r="A880" s="387" t="s">
        <v>470</v>
      </c>
      <c r="B880" s="40" t="s">
        <v>1378</v>
      </c>
      <c r="C880" s="41" t="s">
        <v>16</v>
      </c>
      <c r="D880" s="41" t="s">
        <v>53</v>
      </c>
      <c r="E880" s="42" t="s">
        <v>54</v>
      </c>
      <c r="F880" s="42" t="s">
        <v>55</v>
      </c>
      <c r="G880" s="88" t="s">
        <v>1374</v>
      </c>
      <c r="H880" s="40" t="s">
        <v>57</v>
      </c>
      <c r="I880" s="43" t="s">
        <v>22</v>
      </c>
      <c r="J880" s="25">
        <v>4</v>
      </c>
      <c r="K880" s="25">
        <v>0</v>
      </c>
      <c r="L880" s="25">
        <v>340</v>
      </c>
      <c r="M880" s="44" t="s">
        <v>473</v>
      </c>
      <c r="N880" s="47"/>
      <c r="O880" s="22"/>
    </row>
    <row r="881" s="18" customFormat="1" ht="45" customHeight="1" spans="1:15">
      <c r="A881" s="387" t="s">
        <v>470</v>
      </c>
      <c r="B881" s="40" t="s">
        <v>1379</v>
      </c>
      <c r="C881" s="41" t="s">
        <v>16</v>
      </c>
      <c r="D881" s="41" t="s">
        <v>53</v>
      </c>
      <c r="E881" s="42" t="s">
        <v>54</v>
      </c>
      <c r="F881" s="42" t="s">
        <v>55</v>
      </c>
      <c r="G881" s="88" t="s">
        <v>1380</v>
      </c>
      <c r="H881" s="40" t="s">
        <v>57</v>
      </c>
      <c r="I881" s="43" t="s">
        <v>22</v>
      </c>
      <c r="J881" s="25">
        <v>3</v>
      </c>
      <c r="K881" s="25">
        <f t="shared" ref="K881:K886" si="26">J881</f>
        <v>3</v>
      </c>
      <c r="L881" s="25">
        <v>5</v>
      </c>
      <c r="M881" s="44" t="s">
        <v>473</v>
      </c>
      <c r="N881" s="47"/>
      <c r="O881" s="22"/>
    </row>
    <row r="882" s="18" customFormat="1" ht="45" customHeight="1" spans="1:15">
      <c r="A882" s="387" t="s">
        <v>470</v>
      </c>
      <c r="B882" s="40" t="s">
        <v>1381</v>
      </c>
      <c r="C882" s="41" t="s">
        <v>16</v>
      </c>
      <c r="D882" s="41" t="s">
        <v>53</v>
      </c>
      <c r="E882" s="42" t="s">
        <v>54</v>
      </c>
      <c r="F882" s="42" t="s">
        <v>55</v>
      </c>
      <c r="G882" s="88" t="s">
        <v>1380</v>
      </c>
      <c r="H882" s="40" t="s">
        <v>57</v>
      </c>
      <c r="I882" s="43" t="s">
        <v>22</v>
      </c>
      <c r="J882" s="25">
        <v>1</v>
      </c>
      <c r="K882" s="25">
        <f t="shared" si="26"/>
        <v>1</v>
      </c>
      <c r="L882" s="25">
        <v>2</v>
      </c>
      <c r="M882" s="44" t="s">
        <v>473</v>
      </c>
      <c r="N882" s="47"/>
      <c r="O882" s="22"/>
    </row>
    <row r="883" s="18" customFormat="1" ht="45" customHeight="1" spans="1:15">
      <c r="A883" s="387" t="s">
        <v>470</v>
      </c>
      <c r="B883" s="40" t="s">
        <v>1382</v>
      </c>
      <c r="C883" s="41" t="s">
        <v>16</v>
      </c>
      <c r="D883" s="41" t="s">
        <v>53</v>
      </c>
      <c r="E883" s="42" t="s">
        <v>54</v>
      </c>
      <c r="F883" s="42" t="s">
        <v>55</v>
      </c>
      <c r="G883" s="88" t="s">
        <v>1380</v>
      </c>
      <c r="H883" s="40" t="s">
        <v>57</v>
      </c>
      <c r="I883" s="43" t="s">
        <v>22</v>
      </c>
      <c r="J883" s="25">
        <v>2</v>
      </c>
      <c r="K883" s="25">
        <f t="shared" si="26"/>
        <v>2</v>
      </c>
      <c r="L883" s="25">
        <v>3</v>
      </c>
      <c r="M883" s="44" t="s">
        <v>473</v>
      </c>
      <c r="N883" s="47"/>
      <c r="O883" s="22"/>
    </row>
    <row r="884" s="18" customFormat="1" ht="45" customHeight="1" spans="1:15">
      <c r="A884" s="387" t="s">
        <v>470</v>
      </c>
      <c r="B884" s="40" t="s">
        <v>1383</v>
      </c>
      <c r="C884" s="41" t="s">
        <v>16</v>
      </c>
      <c r="D884" s="41" t="s">
        <v>53</v>
      </c>
      <c r="E884" s="42" t="s">
        <v>54</v>
      </c>
      <c r="F884" s="42" t="s">
        <v>55</v>
      </c>
      <c r="G884" s="88" t="s">
        <v>1380</v>
      </c>
      <c r="H884" s="40" t="s">
        <v>57</v>
      </c>
      <c r="I884" s="43" t="s">
        <v>22</v>
      </c>
      <c r="J884" s="25">
        <v>2</v>
      </c>
      <c r="K884" s="25">
        <f t="shared" si="26"/>
        <v>2</v>
      </c>
      <c r="L884" s="25">
        <v>3</v>
      </c>
      <c r="M884" s="44" t="s">
        <v>473</v>
      </c>
      <c r="N884" s="47"/>
      <c r="O884" s="22"/>
    </row>
    <row r="885" s="18" customFormat="1" ht="45" customHeight="1" spans="1:15">
      <c r="A885" s="387" t="s">
        <v>470</v>
      </c>
      <c r="B885" s="40" t="s">
        <v>1384</v>
      </c>
      <c r="C885" s="41" t="s">
        <v>16</v>
      </c>
      <c r="D885" s="41" t="s">
        <v>53</v>
      </c>
      <c r="E885" s="42" t="s">
        <v>54</v>
      </c>
      <c r="F885" s="42" t="s">
        <v>55</v>
      </c>
      <c r="G885" s="88" t="s">
        <v>1380</v>
      </c>
      <c r="H885" s="40" t="s">
        <v>57</v>
      </c>
      <c r="I885" s="43" t="s">
        <v>22</v>
      </c>
      <c r="J885" s="25">
        <v>1</v>
      </c>
      <c r="K885" s="25">
        <f t="shared" si="26"/>
        <v>1</v>
      </c>
      <c r="L885" s="25">
        <v>1.5</v>
      </c>
      <c r="M885" s="44" t="s">
        <v>473</v>
      </c>
      <c r="N885" s="47"/>
      <c r="O885" s="22"/>
    </row>
    <row r="886" s="18" customFormat="1" ht="45" customHeight="1" spans="1:15">
      <c r="A886" s="387" t="s">
        <v>470</v>
      </c>
      <c r="B886" s="40" t="s">
        <v>1385</v>
      </c>
      <c r="C886" s="41" t="s">
        <v>16</v>
      </c>
      <c r="D886" s="41" t="s">
        <v>53</v>
      </c>
      <c r="E886" s="42" t="s">
        <v>54</v>
      </c>
      <c r="F886" s="42" t="s">
        <v>55</v>
      </c>
      <c r="G886" s="88" t="s">
        <v>1380</v>
      </c>
      <c r="H886" s="40" t="s">
        <v>57</v>
      </c>
      <c r="I886" s="43" t="s">
        <v>22</v>
      </c>
      <c r="J886" s="25">
        <v>3</v>
      </c>
      <c r="K886" s="25">
        <f t="shared" si="26"/>
        <v>3</v>
      </c>
      <c r="L886" s="25">
        <v>5</v>
      </c>
      <c r="M886" s="44" t="s">
        <v>473</v>
      </c>
      <c r="N886" s="47"/>
      <c r="O886" s="22"/>
    </row>
    <row r="887" s="18" customFormat="1" ht="45" customHeight="1" spans="1:15">
      <c r="A887" s="387" t="s">
        <v>470</v>
      </c>
      <c r="B887" s="40" t="s">
        <v>1386</v>
      </c>
      <c r="C887" s="41" t="s">
        <v>16</v>
      </c>
      <c r="D887" s="41" t="s">
        <v>53</v>
      </c>
      <c r="E887" s="42" t="s">
        <v>54</v>
      </c>
      <c r="F887" s="42" t="s">
        <v>55</v>
      </c>
      <c r="G887" s="88" t="s">
        <v>1387</v>
      </c>
      <c r="H887" s="40" t="s">
        <v>57</v>
      </c>
      <c r="I887" s="43" t="s">
        <v>22</v>
      </c>
      <c r="J887" s="25">
        <v>1</v>
      </c>
      <c r="K887" s="25">
        <v>1</v>
      </c>
      <c r="L887" s="25">
        <v>23</v>
      </c>
      <c r="M887" s="44" t="s">
        <v>473</v>
      </c>
      <c r="N887" s="47"/>
      <c r="O887" s="22"/>
    </row>
    <row r="888" s="18" customFormat="1" ht="45" customHeight="1" spans="1:15">
      <c r="A888" s="387" t="s">
        <v>470</v>
      </c>
      <c r="B888" s="40" t="s">
        <v>1388</v>
      </c>
      <c r="C888" s="41" t="s">
        <v>16</v>
      </c>
      <c r="D888" s="41" t="s">
        <v>53</v>
      </c>
      <c r="E888" s="42" t="s">
        <v>54</v>
      </c>
      <c r="F888" s="42" t="s">
        <v>55</v>
      </c>
      <c r="G888" s="88" t="s">
        <v>1387</v>
      </c>
      <c r="H888" s="40" t="s">
        <v>57</v>
      </c>
      <c r="I888" s="43" t="s">
        <v>22</v>
      </c>
      <c r="J888" s="25">
        <v>1</v>
      </c>
      <c r="K888" s="25">
        <v>1</v>
      </c>
      <c r="L888" s="25">
        <v>23</v>
      </c>
      <c r="M888" s="44" t="s">
        <v>473</v>
      </c>
      <c r="N888" s="47"/>
      <c r="O888" s="22"/>
    </row>
    <row r="889" s="18" customFormat="1" ht="45" customHeight="1" spans="1:15">
      <c r="A889" s="387" t="s">
        <v>470</v>
      </c>
      <c r="B889" s="40" t="s">
        <v>1389</v>
      </c>
      <c r="C889" s="41" t="s">
        <v>16</v>
      </c>
      <c r="D889" s="41" t="s">
        <v>53</v>
      </c>
      <c r="E889" s="42" t="s">
        <v>54</v>
      </c>
      <c r="F889" s="42" t="s">
        <v>55</v>
      </c>
      <c r="G889" s="88" t="s">
        <v>1387</v>
      </c>
      <c r="H889" s="40" t="s">
        <v>57</v>
      </c>
      <c r="I889" s="43" t="s">
        <v>22</v>
      </c>
      <c r="J889" s="25">
        <v>2</v>
      </c>
      <c r="K889" s="25">
        <v>1</v>
      </c>
      <c r="L889" s="25">
        <v>46</v>
      </c>
      <c r="M889" s="44" t="s">
        <v>473</v>
      </c>
      <c r="N889" s="47"/>
      <c r="O889" s="22"/>
    </row>
    <row r="890" s="18" customFormat="1" ht="45" customHeight="1" spans="1:15">
      <c r="A890" s="387" t="s">
        <v>470</v>
      </c>
      <c r="B890" s="40" t="s">
        <v>1390</v>
      </c>
      <c r="C890" s="41" t="s">
        <v>16</v>
      </c>
      <c r="D890" s="41" t="s">
        <v>53</v>
      </c>
      <c r="E890" s="42" t="s">
        <v>54</v>
      </c>
      <c r="F890" s="42" t="s">
        <v>55</v>
      </c>
      <c r="G890" s="88" t="s">
        <v>1391</v>
      </c>
      <c r="H890" s="40" t="s">
        <v>57</v>
      </c>
      <c r="I890" s="43" t="s">
        <v>22</v>
      </c>
      <c r="J890" s="25">
        <v>3</v>
      </c>
      <c r="K890" s="25">
        <v>1</v>
      </c>
      <c r="L890" s="25">
        <v>122</v>
      </c>
      <c r="M890" s="44" t="s">
        <v>473</v>
      </c>
      <c r="N890" s="47"/>
      <c r="O890" s="22"/>
    </row>
    <row r="891" s="18" customFormat="1" ht="45" customHeight="1" spans="1:15">
      <c r="A891" s="387" t="s">
        <v>470</v>
      </c>
      <c r="B891" s="40" t="s">
        <v>1392</v>
      </c>
      <c r="C891" s="41" t="s">
        <v>16</v>
      </c>
      <c r="D891" s="41" t="s">
        <v>53</v>
      </c>
      <c r="E891" s="42" t="s">
        <v>54</v>
      </c>
      <c r="F891" s="42" t="s">
        <v>55</v>
      </c>
      <c r="G891" s="88" t="s">
        <v>1391</v>
      </c>
      <c r="H891" s="40" t="s">
        <v>57</v>
      </c>
      <c r="I891" s="43" t="s">
        <v>22</v>
      </c>
      <c r="J891" s="25">
        <v>1</v>
      </c>
      <c r="K891" s="25">
        <v>1</v>
      </c>
      <c r="L891" s="25">
        <v>41</v>
      </c>
      <c r="M891" s="44" t="s">
        <v>473</v>
      </c>
      <c r="N891" s="47"/>
      <c r="O891" s="22"/>
    </row>
    <row r="892" s="18" customFormat="1" ht="45" customHeight="1" spans="1:15">
      <c r="A892" s="387" t="s">
        <v>470</v>
      </c>
      <c r="B892" s="40" t="s">
        <v>1393</v>
      </c>
      <c r="C892" s="41" t="s">
        <v>16</v>
      </c>
      <c r="D892" s="41" t="s">
        <v>53</v>
      </c>
      <c r="E892" s="42" t="s">
        <v>54</v>
      </c>
      <c r="F892" s="42" t="s">
        <v>55</v>
      </c>
      <c r="G892" s="88" t="s">
        <v>1394</v>
      </c>
      <c r="H892" s="40" t="s">
        <v>65</v>
      </c>
      <c r="I892" s="43" t="s">
        <v>22</v>
      </c>
      <c r="J892" s="25">
        <v>1</v>
      </c>
      <c r="K892" s="25">
        <f t="shared" ref="K892:K933" si="27">J892</f>
        <v>1</v>
      </c>
      <c r="L892" s="25"/>
      <c r="M892" s="44" t="s">
        <v>473</v>
      </c>
      <c r="N892" s="47"/>
      <c r="O892" s="22"/>
    </row>
    <row r="893" s="18" customFormat="1" ht="45" customHeight="1" spans="1:15">
      <c r="A893" s="387" t="s">
        <v>470</v>
      </c>
      <c r="B893" s="40" t="s">
        <v>1395</v>
      </c>
      <c r="C893" s="41" t="s">
        <v>16</v>
      </c>
      <c r="D893" s="41" t="s">
        <v>53</v>
      </c>
      <c r="E893" s="42" t="s">
        <v>54</v>
      </c>
      <c r="F893" s="42" t="s">
        <v>55</v>
      </c>
      <c r="G893" s="88" t="s">
        <v>1394</v>
      </c>
      <c r="H893" s="40" t="s">
        <v>65</v>
      </c>
      <c r="I893" s="43" t="s">
        <v>22</v>
      </c>
      <c r="J893" s="25">
        <v>1</v>
      </c>
      <c r="K893" s="25">
        <f t="shared" si="27"/>
        <v>1</v>
      </c>
      <c r="L893" s="25"/>
      <c r="M893" s="44" t="s">
        <v>473</v>
      </c>
      <c r="N893" s="47"/>
      <c r="O893" s="22"/>
    </row>
    <row r="894" s="18" customFormat="1" ht="45" customHeight="1" spans="1:15">
      <c r="A894" s="387" t="s">
        <v>470</v>
      </c>
      <c r="B894" s="40" t="s">
        <v>1396</v>
      </c>
      <c r="C894" s="41" t="s">
        <v>16</v>
      </c>
      <c r="D894" s="41" t="s">
        <v>53</v>
      </c>
      <c r="E894" s="42" t="s">
        <v>54</v>
      </c>
      <c r="F894" s="42" t="s">
        <v>55</v>
      </c>
      <c r="G894" s="88" t="s">
        <v>1394</v>
      </c>
      <c r="H894" s="40" t="s">
        <v>65</v>
      </c>
      <c r="I894" s="43" t="s">
        <v>22</v>
      </c>
      <c r="J894" s="25">
        <v>1</v>
      </c>
      <c r="K894" s="25">
        <f t="shared" si="27"/>
        <v>1</v>
      </c>
      <c r="L894" s="25"/>
      <c r="M894" s="44" t="s">
        <v>473</v>
      </c>
      <c r="N894" s="47"/>
      <c r="O894" s="22"/>
    </row>
    <row r="895" s="18" customFormat="1" ht="45" customHeight="1" spans="1:15">
      <c r="A895" s="387" t="s">
        <v>470</v>
      </c>
      <c r="B895" s="40" t="s">
        <v>1397</v>
      </c>
      <c r="C895" s="41" t="s">
        <v>16</v>
      </c>
      <c r="D895" s="41" t="s">
        <v>53</v>
      </c>
      <c r="E895" s="42" t="s">
        <v>54</v>
      </c>
      <c r="F895" s="42" t="s">
        <v>55</v>
      </c>
      <c r="G895" s="88" t="s">
        <v>1394</v>
      </c>
      <c r="H895" s="40" t="s">
        <v>65</v>
      </c>
      <c r="I895" s="43" t="s">
        <v>22</v>
      </c>
      <c r="J895" s="25">
        <v>1</v>
      </c>
      <c r="K895" s="25">
        <f t="shared" si="27"/>
        <v>1</v>
      </c>
      <c r="L895" s="25"/>
      <c r="M895" s="44" t="s">
        <v>473</v>
      </c>
      <c r="N895" s="47"/>
      <c r="O895" s="22"/>
    </row>
    <row r="896" s="18" customFormat="1" ht="45" customHeight="1" spans="1:15">
      <c r="A896" s="387" t="s">
        <v>470</v>
      </c>
      <c r="B896" s="40" t="s">
        <v>1398</v>
      </c>
      <c r="C896" s="41" t="s">
        <v>16</v>
      </c>
      <c r="D896" s="41" t="s">
        <v>53</v>
      </c>
      <c r="E896" s="42" t="s">
        <v>54</v>
      </c>
      <c r="F896" s="42" t="s">
        <v>55</v>
      </c>
      <c r="G896" s="88" t="s">
        <v>1394</v>
      </c>
      <c r="H896" s="40" t="s">
        <v>65</v>
      </c>
      <c r="I896" s="43" t="s">
        <v>22</v>
      </c>
      <c r="J896" s="25">
        <v>1</v>
      </c>
      <c r="K896" s="25">
        <f t="shared" si="27"/>
        <v>1</v>
      </c>
      <c r="L896" s="25"/>
      <c r="M896" s="44" t="s">
        <v>473</v>
      </c>
      <c r="N896" s="47"/>
      <c r="O896" s="22"/>
    </row>
    <row r="897" s="18" customFormat="1" ht="45" customHeight="1" spans="1:15">
      <c r="A897" s="387" t="s">
        <v>470</v>
      </c>
      <c r="B897" s="40" t="s">
        <v>1399</v>
      </c>
      <c r="C897" s="41" t="s">
        <v>16</v>
      </c>
      <c r="D897" s="41" t="s">
        <v>53</v>
      </c>
      <c r="E897" s="42" t="s">
        <v>54</v>
      </c>
      <c r="F897" s="42" t="s">
        <v>55</v>
      </c>
      <c r="G897" s="88" t="s">
        <v>1394</v>
      </c>
      <c r="H897" s="40" t="s">
        <v>65</v>
      </c>
      <c r="I897" s="43" t="s">
        <v>22</v>
      </c>
      <c r="J897" s="25">
        <v>1</v>
      </c>
      <c r="K897" s="25">
        <f t="shared" si="27"/>
        <v>1</v>
      </c>
      <c r="L897" s="25"/>
      <c r="M897" s="44" t="s">
        <v>473</v>
      </c>
      <c r="N897" s="47"/>
      <c r="O897" s="22"/>
    </row>
    <row r="898" s="18" customFormat="1" ht="45" customHeight="1" spans="1:15">
      <c r="A898" s="387" t="s">
        <v>470</v>
      </c>
      <c r="B898" s="40" t="s">
        <v>1400</v>
      </c>
      <c r="C898" s="41" t="s">
        <v>16</v>
      </c>
      <c r="D898" s="41" t="s">
        <v>53</v>
      </c>
      <c r="E898" s="42" t="s">
        <v>54</v>
      </c>
      <c r="F898" s="42" t="s">
        <v>55</v>
      </c>
      <c r="G898" s="88" t="s">
        <v>1394</v>
      </c>
      <c r="H898" s="40" t="s">
        <v>65</v>
      </c>
      <c r="I898" s="43" t="s">
        <v>22</v>
      </c>
      <c r="J898" s="25">
        <v>1</v>
      </c>
      <c r="K898" s="25">
        <f t="shared" si="27"/>
        <v>1</v>
      </c>
      <c r="L898" s="25"/>
      <c r="M898" s="44" t="s">
        <v>473</v>
      </c>
      <c r="N898" s="47"/>
      <c r="O898" s="22"/>
    </row>
    <row r="899" s="18" customFormat="1" ht="45" customHeight="1" spans="1:15">
      <c r="A899" s="387" t="s">
        <v>470</v>
      </c>
      <c r="B899" s="40" t="s">
        <v>1401</v>
      </c>
      <c r="C899" s="41" t="s">
        <v>16</v>
      </c>
      <c r="D899" s="41" t="s">
        <v>53</v>
      </c>
      <c r="E899" s="42" t="s">
        <v>54</v>
      </c>
      <c r="F899" s="42" t="s">
        <v>55</v>
      </c>
      <c r="G899" s="88" t="s">
        <v>1394</v>
      </c>
      <c r="H899" s="40" t="s">
        <v>65</v>
      </c>
      <c r="I899" s="43" t="s">
        <v>22</v>
      </c>
      <c r="J899" s="25">
        <v>1</v>
      </c>
      <c r="K899" s="25">
        <f t="shared" si="27"/>
        <v>1</v>
      </c>
      <c r="L899" s="25"/>
      <c r="M899" s="44" t="s">
        <v>473</v>
      </c>
      <c r="N899" s="47"/>
      <c r="O899" s="22"/>
    </row>
    <row r="900" s="18" customFormat="1" ht="45" customHeight="1" spans="1:15">
      <c r="A900" s="387" t="s">
        <v>470</v>
      </c>
      <c r="B900" s="40" t="s">
        <v>1402</v>
      </c>
      <c r="C900" s="41" t="s">
        <v>16</v>
      </c>
      <c r="D900" s="41" t="s">
        <v>53</v>
      </c>
      <c r="E900" s="42" t="s">
        <v>54</v>
      </c>
      <c r="F900" s="42" t="s">
        <v>55</v>
      </c>
      <c r="G900" s="88" t="s">
        <v>1394</v>
      </c>
      <c r="H900" s="40" t="s">
        <v>65</v>
      </c>
      <c r="I900" s="43" t="s">
        <v>22</v>
      </c>
      <c r="J900" s="25">
        <v>4</v>
      </c>
      <c r="K900" s="25">
        <f t="shared" si="27"/>
        <v>4</v>
      </c>
      <c r="L900" s="25">
        <v>1</v>
      </c>
      <c r="M900" s="44" t="s">
        <v>473</v>
      </c>
      <c r="N900" s="47"/>
      <c r="O900" s="22"/>
    </row>
    <row r="901" s="18" customFormat="1" ht="45" customHeight="1" spans="1:15">
      <c r="A901" s="387" t="s">
        <v>470</v>
      </c>
      <c r="B901" s="40" t="s">
        <v>1403</v>
      </c>
      <c r="C901" s="41" t="s">
        <v>16</v>
      </c>
      <c r="D901" s="41" t="s">
        <v>53</v>
      </c>
      <c r="E901" s="42" t="s">
        <v>54</v>
      </c>
      <c r="F901" s="42" t="s">
        <v>55</v>
      </c>
      <c r="G901" s="88" t="s">
        <v>1394</v>
      </c>
      <c r="H901" s="40" t="s">
        <v>65</v>
      </c>
      <c r="I901" s="43" t="s">
        <v>22</v>
      </c>
      <c r="J901" s="25">
        <v>1</v>
      </c>
      <c r="K901" s="25">
        <f t="shared" si="27"/>
        <v>1</v>
      </c>
      <c r="L901" s="25"/>
      <c r="M901" s="44" t="s">
        <v>473</v>
      </c>
      <c r="N901" s="47"/>
      <c r="O901" s="22"/>
    </row>
    <row r="902" s="18" customFormat="1" ht="45" customHeight="1" spans="1:15">
      <c r="A902" s="387" t="s">
        <v>470</v>
      </c>
      <c r="B902" s="40" t="s">
        <v>1404</v>
      </c>
      <c r="C902" s="41" t="s">
        <v>16</v>
      </c>
      <c r="D902" s="41" t="s">
        <v>53</v>
      </c>
      <c r="E902" s="42" t="s">
        <v>54</v>
      </c>
      <c r="F902" s="42" t="s">
        <v>55</v>
      </c>
      <c r="G902" s="88" t="s">
        <v>1394</v>
      </c>
      <c r="H902" s="40" t="s">
        <v>65</v>
      </c>
      <c r="I902" s="43" t="s">
        <v>22</v>
      </c>
      <c r="J902" s="25">
        <v>1</v>
      </c>
      <c r="K902" s="25">
        <f t="shared" si="27"/>
        <v>1</v>
      </c>
      <c r="L902" s="25"/>
      <c r="M902" s="44" t="s">
        <v>473</v>
      </c>
      <c r="N902" s="47"/>
      <c r="O902" s="22"/>
    </row>
    <row r="903" s="18" customFormat="1" ht="45" customHeight="1" spans="1:15">
      <c r="A903" s="387" t="s">
        <v>470</v>
      </c>
      <c r="B903" s="40" t="s">
        <v>1405</v>
      </c>
      <c r="C903" s="41" t="s">
        <v>16</v>
      </c>
      <c r="D903" s="41" t="s">
        <v>53</v>
      </c>
      <c r="E903" s="42" t="s">
        <v>54</v>
      </c>
      <c r="F903" s="42" t="s">
        <v>55</v>
      </c>
      <c r="G903" s="88" t="s">
        <v>1406</v>
      </c>
      <c r="H903" s="40" t="s">
        <v>65</v>
      </c>
      <c r="I903" s="43" t="s">
        <v>22</v>
      </c>
      <c r="J903" s="25">
        <v>2</v>
      </c>
      <c r="K903" s="25">
        <f t="shared" si="27"/>
        <v>2</v>
      </c>
      <c r="L903" s="25">
        <v>2</v>
      </c>
      <c r="M903" s="44" t="s">
        <v>473</v>
      </c>
      <c r="N903" s="47"/>
      <c r="O903" s="22"/>
    </row>
    <row r="904" s="18" customFormat="1" ht="45" customHeight="1" spans="1:15">
      <c r="A904" s="387" t="s">
        <v>470</v>
      </c>
      <c r="B904" s="40" t="s">
        <v>1407</v>
      </c>
      <c r="C904" s="41" t="s">
        <v>16</v>
      </c>
      <c r="D904" s="41" t="s">
        <v>53</v>
      </c>
      <c r="E904" s="42" t="s">
        <v>54</v>
      </c>
      <c r="F904" s="42" t="s">
        <v>55</v>
      </c>
      <c r="G904" s="88" t="s">
        <v>1406</v>
      </c>
      <c r="H904" s="40" t="s">
        <v>65</v>
      </c>
      <c r="I904" s="43" t="s">
        <v>22</v>
      </c>
      <c r="J904" s="25">
        <v>1</v>
      </c>
      <c r="K904" s="25">
        <f t="shared" si="27"/>
        <v>1</v>
      </c>
      <c r="L904" s="25">
        <v>1</v>
      </c>
      <c r="M904" s="44" t="s">
        <v>473</v>
      </c>
      <c r="N904" s="47"/>
      <c r="O904" s="22"/>
    </row>
    <row r="905" s="18" customFormat="1" ht="45" customHeight="1" spans="1:15">
      <c r="A905" s="387" t="s">
        <v>470</v>
      </c>
      <c r="B905" s="40" t="s">
        <v>1408</v>
      </c>
      <c r="C905" s="41" t="s">
        <v>16</v>
      </c>
      <c r="D905" s="41" t="s">
        <v>53</v>
      </c>
      <c r="E905" s="42" t="s">
        <v>54</v>
      </c>
      <c r="F905" s="42" t="s">
        <v>55</v>
      </c>
      <c r="G905" s="88" t="s">
        <v>1394</v>
      </c>
      <c r="H905" s="40" t="s">
        <v>65</v>
      </c>
      <c r="I905" s="43" t="s">
        <v>22</v>
      </c>
      <c r="J905" s="25">
        <v>3</v>
      </c>
      <c r="K905" s="25">
        <f t="shared" si="27"/>
        <v>3</v>
      </c>
      <c r="L905" s="25"/>
      <c r="M905" s="44" t="s">
        <v>473</v>
      </c>
      <c r="N905" s="47"/>
      <c r="O905" s="22"/>
    </row>
    <row r="906" s="18" customFormat="1" ht="45" customHeight="1" spans="1:15">
      <c r="A906" s="387" t="s">
        <v>470</v>
      </c>
      <c r="B906" s="40" t="s">
        <v>1409</v>
      </c>
      <c r="C906" s="41" t="s">
        <v>16</v>
      </c>
      <c r="D906" s="41" t="s">
        <v>53</v>
      </c>
      <c r="E906" s="42" t="s">
        <v>54</v>
      </c>
      <c r="F906" s="42" t="s">
        <v>55</v>
      </c>
      <c r="G906" s="88" t="s">
        <v>1410</v>
      </c>
      <c r="H906" s="40" t="s">
        <v>70</v>
      </c>
      <c r="I906" s="43" t="s">
        <v>22</v>
      </c>
      <c r="J906" s="25">
        <v>1</v>
      </c>
      <c r="K906" s="25">
        <f t="shared" si="27"/>
        <v>1</v>
      </c>
      <c r="L906" s="25">
        <v>2</v>
      </c>
      <c r="M906" s="44" t="s">
        <v>473</v>
      </c>
      <c r="N906" s="47"/>
      <c r="O906" s="22"/>
    </row>
    <row r="907" s="18" customFormat="1" ht="45" customHeight="1" spans="1:15">
      <c r="A907" s="387" t="s">
        <v>470</v>
      </c>
      <c r="B907" s="40" t="s">
        <v>1411</v>
      </c>
      <c r="C907" s="41" t="s">
        <v>16</v>
      </c>
      <c r="D907" s="41" t="s">
        <v>53</v>
      </c>
      <c r="E907" s="42" t="s">
        <v>54</v>
      </c>
      <c r="F907" s="42" t="s">
        <v>55</v>
      </c>
      <c r="G907" s="88" t="s">
        <v>1406</v>
      </c>
      <c r="H907" s="40" t="s">
        <v>65</v>
      </c>
      <c r="I907" s="43" t="s">
        <v>22</v>
      </c>
      <c r="J907" s="25">
        <v>6</v>
      </c>
      <c r="K907" s="25">
        <f t="shared" si="27"/>
        <v>6</v>
      </c>
      <c r="L907" s="25">
        <v>4</v>
      </c>
      <c r="M907" s="44" t="s">
        <v>473</v>
      </c>
      <c r="N907" s="47"/>
      <c r="O907" s="22"/>
    </row>
    <row r="908" s="18" customFormat="1" ht="45" customHeight="1" spans="1:15">
      <c r="A908" s="387" t="s">
        <v>470</v>
      </c>
      <c r="B908" s="40" t="s">
        <v>1412</v>
      </c>
      <c r="C908" s="41" t="s">
        <v>16</v>
      </c>
      <c r="D908" s="41" t="s">
        <v>53</v>
      </c>
      <c r="E908" s="42" t="s">
        <v>54</v>
      </c>
      <c r="F908" s="42" t="s">
        <v>55</v>
      </c>
      <c r="G908" s="88" t="s">
        <v>1406</v>
      </c>
      <c r="H908" s="40" t="s">
        <v>65</v>
      </c>
      <c r="I908" s="43" t="s">
        <v>22</v>
      </c>
      <c r="J908" s="25">
        <v>8</v>
      </c>
      <c r="K908" s="25">
        <f t="shared" si="27"/>
        <v>8</v>
      </c>
      <c r="L908" s="25">
        <v>6</v>
      </c>
      <c r="M908" s="44" t="s">
        <v>473</v>
      </c>
      <c r="N908" s="47"/>
      <c r="O908" s="22"/>
    </row>
    <row r="909" s="18" customFormat="1" ht="45" customHeight="1" spans="1:15">
      <c r="A909" s="387" t="s">
        <v>470</v>
      </c>
      <c r="B909" s="40" t="s">
        <v>1413</v>
      </c>
      <c r="C909" s="41" t="s">
        <v>16</v>
      </c>
      <c r="D909" s="41" t="s">
        <v>53</v>
      </c>
      <c r="E909" s="42" t="s">
        <v>54</v>
      </c>
      <c r="F909" s="42" t="s">
        <v>55</v>
      </c>
      <c r="G909" s="88" t="s">
        <v>1406</v>
      </c>
      <c r="H909" s="40" t="s">
        <v>65</v>
      </c>
      <c r="I909" s="43" t="s">
        <v>22</v>
      </c>
      <c r="J909" s="25">
        <v>8</v>
      </c>
      <c r="K909" s="25">
        <f t="shared" si="27"/>
        <v>8</v>
      </c>
      <c r="L909" s="25">
        <v>6</v>
      </c>
      <c r="M909" s="44" t="s">
        <v>473</v>
      </c>
      <c r="N909" s="47"/>
      <c r="O909" s="22"/>
    </row>
    <row r="910" s="18" customFormat="1" ht="45" customHeight="1" spans="1:15">
      <c r="A910" s="387" t="s">
        <v>470</v>
      </c>
      <c r="B910" s="40" t="s">
        <v>1414</v>
      </c>
      <c r="C910" s="41" t="s">
        <v>16</v>
      </c>
      <c r="D910" s="41" t="s">
        <v>322</v>
      </c>
      <c r="E910" s="42" t="s">
        <v>54</v>
      </c>
      <c r="F910" s="42" t="s">
        <v>323</v>
      </c>
      <c r="G910" s="88" t="s">
        <v>1415</v>
      </c>
      <c r="H910" s="40" t="s">
        <v>1416</v>
      </c>
      <c r="I910" s="43" t="s">
        <v>22</v>
      </c>
      <c r="J910" s="25">
        <v>1</v>
      </c>
      <c r="K910" s="25">
        <f t="shared" si="27"/>
        <v>1</v>
      </c>
      <c r="L910" s="25">
        <v>1</v>
      </c>
      <c r="M910" s="44" t="s">
        <v>473</v>
      </c>
      <c r="N910" s="47"/>
      <c r="O910" s="22"/>
    </row>
    <row r="911" s="18" customFormat="1" ht="45" customHeight="1" spans="1:15">
      <c r="A911" s="387" t="s">
        <v>470</v>
      </c>
      <c r="B911" s="40" t="s">
        <v>1417</v>
      </c>
      <c r="C911" s="41" t="s">
        <v>16</v>
      </c>
      <c r="D911" s="41" t="s">
        <v>322</v>
      </c>
      <c r="E911" s="42" t="s">
        <v>54</v>
      </c>
      <c r="F911" s="42" t="s">
        <v>323</v>
      </c>
      <c r="G911" s="88" t="s">
        <v>1418</v>
      </c>
      <c r="H911" s="40" t="s">
        <v>1419</v>
      </c>
      <c r="I911" s="43" t="s">
        <v>22</v>
      </c>
      <c r="J911" s="25">
        <v>1</v>
      </c>
      <c r="K911" s="25">
        <f t="shared" si="27"/>
        <v>1</v>
      </c>
      <c r="L911" s="25"/>
      <c r="M911" s="47">
        <v>3.1</v>
      </c>
      <c r="N911" s="47"/>
      <c r="O911" s="22"/>
    </row>
    <row r="912" s="18" customFormat="1" ht="45" customHeight="1" spans="1:15">
      <c r="A912" s="387" t="s">
        <v>470</v>
      </c>
      <c r="B912" s="40" t="s">
        <v>1420</v>
      </c>
      <c r="C912" s="41" t="s">
        <v>16</v>
      </c>
      <c r="D912" s="41" t="s">
        <v>322</v>
      </c>
      <c r="E912" s="42" t="s">
        <v>54</v>
      </c>
      <c r="F912" s="42" t="s">
        <v>323</v>
      </c>
      <c r="G912" s="88" t="s">
        <v>1418</v>
      </c>
      <c r="H912" s="40" t="s">
        <v>1419</v>
      </c>
      <c r="I912" s="43" t="s">
        <v>22</v>
      </c>
      <c r="J912" s="25">
        <v>1</v>
      </c>
      <c r="K912" s="25">
        <f t="shared" si="27"/>
        <v>1</v>
      </c>
      <c r="L912" s="25"/>
      <c r="M912" s="47">
        <v>3.1</v>
      </c>
      <c r="N912" s="47"/>
      <c r="O912" s="22"/>
    </row>
    <row r="913" s="18" customFormat="1" ht="45" customHeight="1" spans="1:15">
      <c r="A913" s="387" t="s">
        <v>470</v>
      </c>
      <c r="B913" s="40" t="s">
        <v>1421</v>
      </c>
      <c r="C913" s="41" t="s">
        <v>16</v>
      </c>
      <c r="D913" s="41" t="s">
        <v>322</v>
      </c>
      <c r="E913" s="42" t="s">
        <v>54</v>
      </c>
      <c r="F913" s="42" t="s">
        <v>323</v>
      </c>
      <c r="G913" s="88" t="s">
        <v>1418</v>
      </c>
      <c r="H913" s="40" t="s">
        <v>1419</v>
      </c>
      <c r="I913" s="43" t="s">
        <v>22</v>
      </c>
      <c r="J913" s="25">
        <v>1</v>
      </c>
      <c r="K913" s="25">
        <f t="shared" si="27"/>
        <v>1</v>
      </c>
      <c r="L913" s="25"/>
      <c r="M913" s="47">
        <v>3.1</v>
      </c>
      <c r="N913" s="47"/>
      <c r="O913" s="22"/>
    </row>
    <row r="914" s="18" customFormat="1" ht="45" customHeight="1" spans="1:15">
      <c r="A914" s="387" t="s">
        <v>470</v>
      </c>
      <c r="B914" s="40" t="s">
        <v>1422</v>
      </c>
      <c r="C914" s="41" t="s">
        <v>16</v>
      </c>
      <c r="D914" s="41" t="s">
        <v>322</v>
      </c>
      <c r="E914" s="42" t="s">
        <v>54</v>
      </c>
      <c r="F914" s="42" t="s">
        <v>323</v>
      </c>
      <c r="G914" s="88" t="s">
        <v>1418</v>
      </c>
      <c r="H914" s="40" t="s">
        <v>1419</v>
      </c>
      <c r="I914" s="43" t="s">
        <v>22</v>
      </c>
      <c r="J914" s="25">
        <v>1</v>
      </c>
      <c r="K914" s="25">
        <f t="shared" si="27"/>
        <v>1</v>
      </c>
      <c r="L914" s="25"/>
      <c r="M914" s="47">
        <v>3.1</v>
      </c>
      <c r="N914" s="47"/>
      <c r="O914" s="22"/>
    </row>
    <row r="915" s="18" customFormat="1" ht="45" customHeight="1" spans="1:15">
      <c r="A915" s="387" t="s">
        <v>470</v>
      </c>
      <c r="B915" s="40" t="s">
        <v>1423</v>
      </c>
      <c r="C915" s="41" t="s">
        <v>16</v>
      </c>
      <c r="D915" s="41" t="s">
        <v>322</v>
      </c>
      <c r="E915" s="42" t="s">
        <v>54</v>
      </c>
      <c r="F915" s="42" t="s">
        <v>323</v>
      </c>
      <c r="G915" s="88" t="s">
        <v>1418</v>
      </c>
      <c r="H915" s="40" t="s">
        <v>1419</v>
      </c>
      <c r="I915" s="43" t="s">
        <v>22</v>
      </c>
      <c r="J915" s="25">
        <v>1</v>
      </c>
      <c r="K915" s="25">
        <f t="shared" si="27"/>
        <v>1</v>
      </c>
      <c r="L915" s="25"/>
      <c r="M915" s="47">
        <v>3.1</v>
      </c>
      <c r="N915" s="47"/>
      <c r="O915" s="22"/>
    </row>
    <row r="916" s="18" customFormat="1" ht="45" customHeight="1" spans="1:15">
      <c r="A916" s="387" t="s">
        <v>470</v>
      </c>
      <c r="B916" s="40" t="s">
        <v>1424</v>
      </c>
      <c r="C916" s="41" t="s">
        <v>16</v>
      </c>
      <c r="D916" s="41" t="s">
        <v>322</v>
      </c>
      <c r="E916" s="42" t="s">
        <v>54</v>
      </c>
      <c r="F916" s="42" t="s">
        <v>323</v>
      </c>
      <c r="G916" s="88" t="s">
        <v>1425</v>
      </c>
      <c r="H916" s="40" t="s">
        <v>1419</v>
      </c>
      <c r="I916" s="43" t="s">
        <v>22</v>
      </c>
      <c r="J916" s="25">
        <v>1</v>
      </c>
      <c r="K916" s="25">
        <f t="shared" si="27"/>
        <v>1</v>
      </c>
      <c r="L916" s="25">
        <v>5</v>
      </c>
      <c r="M916" s="44" t="s">
        <v>473</v>
      </c>
      <c r="N916" s="48"/>
      <c r="O916" s="22"/>
    </row>
    <row r="917" s="18" customFormat="1" ht="45" customHeight="1" spans="1:15">
      <c r="A917" s="387" t="s">
        <v>470</v>
      </c>
      <c r="B917" s="40" t="s">
        <v>1426</v>
      </c>
      <c r="C917" s="41" t="s">
        <v>16</v>
      </c>
      <c r="D917" s="41" t="s">
        <v>322</v>
      </c>
      <c r="E917" s="42" t="s">
        <v>54</v>
      </c>
      <c r="F917" s="42" t="s">
        <v>323</v>
      </c>
      <c r="G917" s="88" t="s">
        <v>1425</v>
      </c>
      <c r="H917" s="40" t="s">
        <v>1419</v>
      </c>
      <c r="I917" s="43" t="s">
        <v>22</v>
      </c>
      <c r="J917" s="25">
        <v>33</v>
      </c>
      <c r="K917" s="25">
        <f t="shared" si="27"/>
        <v>33</v>
      </c>
      <c r="L917" s="25">
        <v>241</v>
      </c>
      <c r="M917" s="44" t="s">
        <v>473</v>
      </c>
      <c r="N917" s="48"/>
      <c r="O917" s="22"/>
    </row>
    <row r="918" s="18" customFormat="1" ht="45" customHeight="1" spans="1:15">
      <c r="A918" s="387" t="s">
        <v>470</v>
      </c>
      <c r="B918" s="40" t="s">
        <v>1427</v>
      </c>
      <c r="C918" s="41" t="s">
        <v>16</v>
      </c>
      <c r="D918" s="41" t="s">
        <v>322</v>
      </c>
      <c r="E918" s="42" t="s">
        <v>54</v>
      </c>
      <c r="F918" s="42" t="s">
        <v>323</v>
      </c>
      <c r="G918" s="88" t="s">
        <v>1425</v>
      </c>
      <c r="H918" s="40" t="s">
        <v>1419</v>
      </c>
      <c r="I918" s="43" t="s">
        <v>22</v>
      </c>
      <c r="J918" s="25">
        <v>9</v>
      </c>
      <c r="K918" s="25">
        <f t="shared" si="27"/>
        <v>9</v>
      </c>
      <c r="L918" s="25">
        <v>63</v>
      </c>
      <c r="M918" s="44" t="s">
        <v>473</v>
      </c>
      <c r="N918" s="48"/>
      <c r="O918" s="22"/>
    </row>
    <row r="919" s="18" customFormat="1" ht="45" customHeight="1" spans="1:15">
      <c r="A919" s="387" t="s">
        <v>470</v>
      </c>
      <c r="B919" s="40" t="s">
        <v>1428</v>
      </c>
      <c r="C919" s="41" t="s">
        <v>16</v>
      </c>
      <c r="D919" s="41" t="s">
        <v>322</v>
      </c>
      <c r="E919" s="42" t="s">
        <v>54</v>
      </c>
      <c r="F919" s="42" t="s">
        <v>323</v>
      </c>
      <c r="G919" s="88" t="s">
        <v>1425</v>
      </c>
      <c r="H919" s="40" t="s">
        <v>1419</v>
      </c>
      <c r="I919" s="43" t="s">
        <v>22</v>
      </c>
      <c r="J919" s="25">
        <v>9</v>
      </c>
      <c r="K919" s="25">
        <f t="shared" si="27"/>
        <v>9</v>
      </c>
      <c r="L919" s="25">
        <v>65</v>
      </c>
      <c r="M919" s="44" t="s">
        <v>473</v>
      </c>
      <c r="N919" s="48"/>
      <c r="O919" s="22"/>
    </row>
    <row r="920" s="18" customFormat="1" ht="45" customHeight="1" spans="1:15">
      <c r="A920" s="387" t="s">
        <v>470</v>
      </c>
      <c r="B920" s="40" t="s">
        <v>1429</v>
      </c>
      <c r="C920" s="41" t="s">
        <v>16</v>
      </c>
      <c r="D920" s="41" t="s">
        <v>322</v>
      </c>
      <c r="E920" s="42" t="s">
        <v>54</v>
      </c>
      <c r="F920" s="42" t="s">
        <v>323</v>
      </c>
      <c r="G920" s="88" t="s">
        <v>1425</v>
      </c>
      <c r="H920" s="40" t="s">
        <v>1419</v>
      </c>
      <c r="I920" s="43" t="s">
        <v>22</v>
      </c>
      <c r="J920" s="25">
        <v>8</v>
      </c>
      <c r="K920" s="25">
        <f t="shared" si="27"/>
        <v>8</v>
      </c>
      <c r="L920" s="25">
        <v>54</v>
      </c>
      <c r="M920" s="44" t="s">
        <v>473</v>
      </c>
      <c r="N920" s="48"/>
      <c r="O920" s="22"/>
    </row>
    <row r="921" s="18" customFormat="1" ht="45" customHeight="1" spans="1:15">
      <c r="A921" s="387" t="s">
        <v>470</v>
      </c>
      <c r="B921" s="40" t="s">
        <v>1430</v>
      </c>
      <c r="C921" s="41" t="s">
        <v>16</v>
      </c>
      <c r="D921" s="41" t="s">
        <v>322</v>
      </c>
      <c r="E921" s="42" t="s">
        <v>54</v>
      </c>
      <c r="F921" s="42" t="s">
        <v>323</v>
      </c>
      <c r="G921" s="88" t="s">
        <v>1425</v>
      </c>
      <c r="H921" s="40" t="s">
        <v>1419</v>
      </c>
      <c r="I921" s="43" t="s">
        <v>22</v>
      </c>
      <c r="J921" s="25">
        <v>10</v>
      </c>
      <c r="K921" s="25">
        <f t="shared" si="27"/>
        <v>10</v>
      </c>
      <c r="L921" s="25">
        <v>67</v>
      </c>
      <c r="M921" s="44" t="s">
        <v>473</v>
      </c>
      <c r="N921" s="48"/>
      <c r="O921" s="22"/>
    </row>
    <row r="922" s="18" customFormat="1" ht="45" customHeight="1" spans="1:15">
      <c r="A922" s="387" t="s">
        <v>470</v>
      </c>
      <c r="B922" s="40" t="s">
        <v>1431</v>
      </c>
      <c r="C922" s="41" t="s">
        <v>16</v>
      </c>
      <c r="D922" s="41" t="s">
        <v>322</v>
      </c>
      <c r="E922" s="42" t="s">
        <v>54</v>
      </c>
      <c r="F922" s="42" t="s">
        <v>323</v>
      </c>
      <c r="G922" s="88" t="s">
        <v>1425</v>
      </c>
      <c r="H922" s="40" t="s">
        <v>1419</v>
      </c>
      <c r="I922" s="43" t="s">
        <v>22</v>
      </c>
      <c r="J922" s="25">
        <v>15</v>
      </c>
      <c r="K922" s="25">
        <f t="shared" si="27"/>
        <v>15</v>
      </c>
      <c r="L922" s="25">
        <v>109</v>
      </c>
      <c r="M922" s="44" t="s">
        <v>473</v>
      </c>
      <c r="N922" s="48"/>
      <c r="O922" s="22"/>
    </row>
    <row r="923" s="18" customFormat="1" ht="45" customHeight="1" spans="1:15">
      <c r="A923" s="387" t="s">
        <v>470</v>
      </c>
      <c r="B923" s="40" t="s">
        <v>1432</v>
      </c>
      <c r="C923" s="41" t="s">
        <v>16</v>
      </c>
      <c r="D923" s="41" t="s">
        <v>322</v>
      </c>
      <c r="E923" s="42" t="s">
        <v>54</v>
      </c>
      <c r="F923" s="42" t="s">
        <v>323</v>
      </c>
      <c r="G923" s="88" t="s">
        <v>1425</v>
      </c>
      <c r="H923" s="40" t="s">
        <v>1419</v>
      </c>
      <c r="I923" s="43" t="s">
        <v>22</v>
      </c>
      <c r="J923" s="25">
        <v>11</v>
      </c>
      <c r="K923" s="25">
        <f t="shared" si="27"/>
        <v>11</v>
      </c>
      <c r="L923" s="25">
        <v>77</v>
      </c>
      <c r="M923" s="44" t="s">
        <v>473</v>
      </c>
      <c r="N923" s="48"/>
      <c r="O923" s="22"/>
    </row>
    <row r="924" s="18" customFormat="1" ht="45" customHeight="1" spans="1:15">
      <c r="A924" s="387" t="s">
        <v>470</v>
      </c>
      <c r="B924" s="40" t="s">
        <v>1433</v>
      </c>
      <c r="C924" s="41" t="s">
        <v>16</v>
      </c>
      <c r="D924" s="41" t="s">
        <v>322</v>
      </c>
      <c r="E924" s="42" t="s">
        <v>54</v>
      </c>
      <c r="F924" s="42" t="s">
        <v>323</v>
      </c>
      <c r="G924" s="88" t="s">
        <v>1425</v>
      </c>
      <c r="H924" s="40" t="s">
        <v>1419</v>
      </c>
      <c r="I924" s="43" t="s">
        <v>22</v>
      </c>
      <c r="J924" s="25">
        <v>15</v>
      </c>
      <c r="K924" s="25">
        <f t="shared" si="27"/>
        <v>15</v>
      </c>
      <c r="L924" s="25">
        <v>109</v>
      </c>
      <c r="M924" s="44" t="s">
        <v>473</v>
      </c>
      <c r="N924" s="48"/>
      <c r="O924" s="22"/>
    </row>
    <row r="925" s="18" customFormat="1" ht="45" customHeight="1" spans="1:15">
      <c r="A925" s="387" t="s">
        <v>470</v>
      </c>
      <c r="B925" s="40" t="s">
        <v>1434</v>
      </c>
      <c r="C925" s="41" t="s">
        <v>16</v>
      </c>
      <c r="D925" s="41" t="s">
        <v>322</v>
      </c>
      <c r="E925" s="42" t="s">
        <v>54</v>
      </c>
      <c r="F925" s="42" t="s">
        <v>323</v>
      </c>
      <c r="G925" s="88" t="s">
        <v>1425</v>
      </c>
      <c r="H925" s="40" t="s">
        <v>1419</v>
      </c>
      <c r="I925" s="43" t="s">
        <v>22</v>
      </c>
      <c r="J925" s="25">
        <v>10</v>
      </c>
      <c r="K925" s="25">
        <f t="shared" si="27"/>
        <v>10</v>
      </c>
      <c r="L925" s="25">
        <v>70</v>
      </c>
      <c r="M925" s="44" t="s">
        <v>473</v>
      </c>
      <c r="N925" s="48"/>
      <c r="O925" s="22"/>
    </row>
    <row r="926" s="18" customFormat="1" ht="45" customHeight="1" spans="1:15">
      <c r="A926" s="387" t="s">
        <v>470</v>
      </c>
      <c r="B926" s="40" t="s">
        <v>1435</v>
      </c>
      <c r="C926" s="41" t="s">
        <v>16</v>
      </c>
      <c r="D926" s="41" t="s">
        <v>322</v>
      </c>
      <c r="E926" s="42" t="s">
        <v>54</v>
      </c>
      <c r="F926" s="42" t="s">
        <v>323</v>
      </c>
      <c r="G926" s="88" t="s">
        <v>1436</v>
      </c>
      <c r="H926" s="376" t="s">
        <v>1419</v>
      </c>
      <c r="I926" s="43" t="s">
        <v>22</v>
      </c>
      <c r="J926" s="25">
        <v>3</v>
      </c>
      <c r="K926" s="25">
        <f t="shared" si="27"/>
        <v>3</v>
      </c>
      <c r="L926" s="25">
        <v>10</v>
      </c>
      <c r="M926" s="44" t="s">
        <v>473</v>
      </c>
      <c r="N926" s="48"/>
      <c r="O926" s="22"/>
    </row>
    <row r="927" s="18" customFormat="1" ht="45" customHeight="1" spans="1:15">
      <c r="A927" s="387" t="s">
        <v>470</v>
      </c>
      <c r="B927" s="40" t="s">
        <v>1437</v>
      </c>
      <c r="C927" s="41" t="s">
        <v>16</v>
      </c>
      <c r="D927" s="41" t="s">
        <v>322</v>
      </c>
      <c r="E927" s="42" t="s">
        <v>54</v>
      </c>
      <c r="F927" s="42" t="s">
        <v>323</v>
      </c>
      <c r="G927" s="88" t="s">
        <v>1438</v>
      </c>
      <c r="H927" s="376" t="s">
        <v>333</v>
      </c>
      <c r="I927" s="43" t="s">
        <v>22</v>
      </c>
      <c r="J927" s="25">
        <v>9</v>
      </c>
      <c r="K927" s="25">
        <f t="shared" si="27"/>
        <v>9</v>
      </c>
      <c r="L927" s="25">
        <v>21</v>
      </c>
      <c r="M927" s="44" t="s">
        <v>473</v>
      </c>
      <c r="N927" s="48"/>
      <c r="O927" s="22"/>
    </row>
    <row r="928" s="18" customFormat="1" ht="45" customHeight="1" spans="1:15">
      <c r="A928" s="387" t="s">
        <v>470</v>
      </c>
      <c r="B928" s="40" t="s">
        <v>1439</v>
      </c>
      <c r="C928" s="41" t="s">
        <v>16</v>
      </c>
      <c r="D928" s="41" t="s">
        <v>322</v>
      </c>
      <c r="E928" s="42" t="s">
        <v>54</v>
      </c>
      <c r="F928" s="42" t="s">
        <v>323</v>
      </c>
      <c r="G928" s="88" t="s">
        <v>1440</v>
      </c>
      <c r="H928" s="376" t="s">
        <v>1416</v>
      </c>
      <c r="I928" s="43" t="s">
        <v>22</v>
      </c>
      <c r="J928" s="25">
        <v>4</v>
      </c>
      <c r="K928" s="25">
        <f t="shared" si="27"/>
        <v>4</v>
      </c>
      <c r="L928" s="25">
        <v>13</v>
      </c>
      <c r="M928" s="47">
        <v>3.2</v>
      </c>
      <c r="N928" s="48"/>
      <c r="O928" s="22"/>
    </row>
    <row r="929" s="18" customFormat="1" ht="45" customHeight="1" spans="1:15">
      <c r="A929" s="387" t="s">
        <v>470</v>
      </c>
      <c r="B929" s="40" t="s">
        <v>1441</v>
      </c>
      <c r="C929" s="41" t="s">
        <v>16</v>
      </c>
      <c r="D929" s="41" t="s">
        <v>322</v>
      </c>
      <c r="E929" s="42" t="s">
        <v>54</v>
      </c>
      <c r="F929" s="42" t="s">
        <v>323</v>
      </c>
      <c r="G929" s="88" t="s">
        <v>1442</v>
      </c>
      <c r="H929" s="376" t="s">
        <v>1416</v>
      </c>
      <c r="I929" s="43" t="s">
        <v>22</v>
      </c>
      <c r="J929" s="25">
        <v>1</v>
      </c>
      <c r="K929" s="25">
        <f t="shared" si="27"/>
        <v>1</v>
      </c>
      <c r="L929" s="25">
        <v>3</v>
      </c>
      <c r="M929" s="44" t="s">
        <v>473</v>
      </c>
      <c r="N929" s="48"/>
      <c r="O929" s="22"/>
    </row>
    <row r="930" s="18" customFormat="1" ht="45" customHeight="1" spans="1:15">
      <c r="A930" s="387" t="s">
        <v>470</v>
      </c>
      <c r="B930" s="40" t="s">
        <v>1443</v>
      </c>
      <c r="C930" s="41" t="s">
        <v>16</v>
      </c>
      <c r="D930" s="41" t="s">
        <v>322</v>
      </c>
      <c r="E930" s="42" t="s">
        <v>54</v>
      </c>
      <c r="F930" s="42" t="s">
        <v>323</v>
      </c>
      <c r="G930" s="88" t="s">
        <v>1415</v>
      </c>
      <c r="H930" s="376" t="s">
        <v>1416</v>
      </c>
      <c r="I930" s="43" t="s">
        <v>22</v>
      </c>
      <c r="J930" s="25">
        <v>1</v>
      </c>
      <c r="K930" s="25">
        <f t="shared" si="27"/>
        <v>1</v>
      </c>
      <c r="L930" s="25">
        <v>4</v>
      </c>
      <c r="M930" s="44" t="s">
        <v>473</v>
      </c>
      <c r="N930" s="48"/>
      <c r="O930" s="22"/>
    </row>
    <row r="931" s="18" customFormat="1" ht="45" customHeight="1" spans="1:15">
      <c r="A931" s="387" t="s">
        <v>470</v>
      </c>
      <c r="B931" s="40" t="s">
        <v>1444</v>
      </c>
      <c r="C931" s="41" t="s">
        <v>16</v>
      </c>
      <c r="D931" s="41" t="s">
        <v>322</v>
      </c>
      <c r="E931" s="42" t="s">
        <v>54</v>
      </c>
      <c r="F931" s="42" t="s">
        <v>323</v>
      </c>
      <c r="G931" s="88" t="s">
        <v>1415</v>
      </c>
      <c r="H931" s="376" t="s">
        <v>1416</v>
      </c>
      <c r="I931" s="43" t="s">
        <v>22</v>
      </c>
      <c r="J931" s="25">
        <v>1</v>
      </c>
      <c r="K931" s="25">
        <f t="shared" si="27"/>
        <v>1</v>
      </c>
      <c r="L931" s="25">
        <v>1</v>
      </c>
      <c r="M931" s="44" t="s">
        <v>473</v>
      </c>
      <c r="N931" s="48"/>
      <c r="O931" s="22"/>
    </row>
    <row r="932" s="18" customFormat="1" ht="45" customHeight="1" spans="1:15">
      <c r="A932" s="387" t="s">
        <v>470</v>
      </c>
      <c r="B932" s="40" t="s">
        <v>1445</v>
      </c>
      <c r="C932" s="41" t="s">
        <v>16</v>
      </c>
      <c r="D932" s="41" t="s">
        <v>322</v>
      </c>
      <c r="E932" s="42" t="s">
        <v>54</v>
      </c>
      <c r="F932" s="42" t="s">
        <v>323</v>
      </c>
      <c r="G932" s="88" t="s">
        <v>1415</v>
      </c>
      <c r="H932" s="376" t="s">
        <v>1416</v>
      </c>
      <c r="I932" s="43" t="s">
        <v>22</v>
      </c>
      <c r="J932" s="25">
        <v>1</v>
      </c>
      <c r="K932" s="25">
        <f t="shared" si="27"/>
        <v>1</v>
      </c>
      <c r="L932" s="25">
        <v>4</v>
      </c>
      <c r="M932" s="44" t="s">
        <v>473</v>
      </c>
      <c r="N932" s="48"/>
      <c r="O932" s="22"/>
    </row>
    <row r="933" s="18" customFormat="1" ht="45" customHeight="1" spans="1:15">
      <c r="A933" s="387" t="s">
        <v>470</v>
      </c>
      <c r="B933" s="40" t="s">
        <v>1446</v>
      </c>
      <c r="C933" s="41" t="s">
        <v>16</v>
      </c>
      <c r="D933" s="41" t="s">
        <v>322</v>
      </c>
      <c r="E933" s="42" t="s">
        <v>54</v>
      </c>
      <c r="F933" s="42" t="s">
        <v>323</v>
      </c>
      <c r="G933" s="88" t="s">
        <v>1415</v>
      </c>
      <c r="H933" s="376" t="s">
        <v>1416</v>
      </c>
      <c r="I933" s="43" t="s">
        <v>22</v>
      </c>
      <c r="J933" s="25">
        <v>1</v>
      </c>
      <c r="K933" s="25">
        <f t="shared" si="27"/>
        <v>1</v>
      </c>
      <c r="L933" s="25">
        <v>2</v>
      </c>
      <c r="M933" s="44" t="s">
        <v>473</v>
      </c>
      <c r="N933" s="48"/>
      <c r="O933" s="22"/>
    </row>
    <row r="934" s="18" customFormat="1" ht="45" customHeight="1" spans="1:15">
      <c r="A934" s="387" t="s">
        <v>470</v>
      </c>
      <c r="B934" s="40" t="s">
        <v>1447</v>
      </c>
      <c r="C934" s="41" t="s">
        <v>16</v>
      </c>
      <c r="D934" s="41" t="s">
        <v>322</v>
      </c>
      <c r="E934" s="42" t="s">
        <v>54</v>
      </c>
      <c r="F934" s="42" t="s">
        <v>323</v>
      </c>
      <c r="G934" s="88" t="s">
        <v>1448</v>
      </c>
      <c r="H934" s="376" t="s">
        <v>1416</v>
      </c>
      <c r="I934" s="43" t="s">
        <v>22</v>
      </c>
      <c r="J934" s="25">
        <v>1</v>
      </c>
      <c r="K934" s="25">
        <v>0</v>
      </c>
      <c r="L934" s="25">
        <v>207</v>
      </c>
      <c r="M934" s="44" t="s">
        <v>473</v>
      </c>
      <c r="N934" s="48"/>
      <c r="O934" s="22"/>
    </row>
    <row r="935" s="18" customFormat="1" ht="45" customHeight="1" spans="1:15">
      <c r="A935" s="387" t="s">
        <v>470</v>
      </c>
      <c r="B935" s="40" t="s">
        <v>1449</v>
      </c>
      <c r="C935" s="41" t="s">
        <v>16</v>
      </c>
      <c r="D935" s="41" t="s">
        <v>322</v>
      </c>
      <c r="E935" s="42" t="s">
        <v>54</v>
      </c>
      <c r="F935" s="42" t="s">
        <v>323</v>
      </c>
      <c r="G935" s="88" t="s">
        <v>1448</v>
      </c>
      <c r="H935" s="376" t="s">
        <v>1416</v>
      </c>
      <c r="I935" s="43" t="s">
        <v>22</v>
      </c>
      <c r="J935" s="25">
        <v>13</v>
      </c>
      <c r="K935" s="25">
        <v>0</v>
      </c>
      <c r="L935" s="25">
        <v>2602.5428</v>
      </c>
      <c r="M935" s="44" t="s">
        <v>473</v>
      </c>
      <c r="N935" s="48"/>
      <c r="O935" s="22"/>
    </row>
    <row r="936" s="18" customFormat="1" ht="45" customHeight="1" spans="1:15">
      <c r="A936" s="387" t="s">
        <v>470</v>
      </c>
      <c r="B936" s="40" t="s">
        <v>1450</v>
      </c>
      <c r="C936" s="41" t="s">
        <v>16</v>
      </c>
      <c r="D936" s="41" t="s">
        <v>322</v>
      </c>
      <c r="E936" s="42" t="s">
        <v>54</v>
      </c>
      <c r="F936" s="42" t="s">
        <v>323</v>
      </c>
      <c r="G936" s="88" t="s">
        <v>1451</v>
      </c>
      <c r="H936" s="376" t="s">
        <v>1416</v>
      </c>
      <c r="I936" s="43" t="s">
        <v>22</v>
      </c>
      <c r="J936" s="25">
        <v>3</v>
      </c>
      <c r="K936" s="25">
        <v>0</v>
      </c>
      <c r="L936" s="25">
        <v>818</v>
      </c>
      <c r="M936" s="44" t="s">
        <v>473</v>
      </c>
      <c r="N936" s="48"/>
      <c r="O936" s="22"/>
    </row>
    <row r="937" s="18" customFormat="1" ht="45" customHeight="1" spans="1:15">
      <c r="A937" s="387" t="s">
        <v>470</v>
      </c>
      <c r="B937" s="40" t="s">
        <v>1452</v>
      </c>
      <c r="C937" s="41" t="s">
        <v>16</v>
      </c>
      <c r="D937" s="41" t="s">
        <v>322</v>
      </c>
      <c r="E937" s="42" t="s">
        <v>54</v>
      </c>
      <c r="F937" s="42" t="s">
        <v>323</v>
      </c>
      <c r="G937" s="88" t="s">
        <v>1451</v>
      </c>
      <c r="H937" s="376" t="s">
        <v>1416</v>
      </c>
      <c r="I937" s="43" t="s">
        <v>22</v>
      </c>
      <c r="J937" s="25">
        <v>7</v>
      </c>
      <c r="K937" s="25">
        <v>0</v>
      </c>
      <c r="L937" s="25">
        <v>1878</v>
      </c>
      <c r="M937" s="44" t="s">
        <v>473</v>
      </c>
      <c r="N937" s="48"/>
      <c r="O937" s="22"/>
    </row>
    <row r="938" s="18" customFormat="1" ht="45" customHeight="1" spans="1:15">
      <c r="A938" s="387" t="s">
        <v>470</v>
      </c>
      <c r="B938" s="40" t="s">
        <v>1453</v>
      </c>
      <c r="C938" s="41" t="s">
        <v>16</v>
      </c>
      <c r="D938" s="41" t="s">
        <v>322</v>
      </c>
      <c r="E938" s="42" t="s">
        <v>54</v>
      </c>
      <c r="F938" s="42" t="s">
        <v>323</v>
      </c>
      <c r="G938" s="88" t="s">
        <v>1451</v>
      </c>
      <c r="H938" s="376" t="s">
        <v>1416</v>
      </c>
      <c r="I938" s="43" t="s">
        <v>22</v>
      </c>
      <c r="J938" s="25">
        <v>24</v>
      </c>
      <c r="K938" s="25">
        <v>0</v>
      </c>
      <c r="L938" s="25">
        <v>6823</v>
      </c>
      <c r="M938" s="44" t="s">
        <v>473</v>
      </c>
      <c r="N938" s="48"/>
      <c r="O938" s="22"/>
    </row>
    <row r="939" s="18" customFormat="1" ht="45" customHeight="1" spans="1:15">
      <c r="A939" s="387" t="s">
        <v>470</v>
      </c>
      <c r="B939" s="40" t="s">
        <v>1454</v>
      </c>
      <c r="C939" s="41" t="s">
        <v>16</v>
      </c>
      <c r="D939" s="41" t="s">
        <v>322</v>
      </c>
      <c r="E939" s="42" t="s">
        <v>54</v>
      </c>
      <c r="F939" s="42" t="s">
        <v>323</v>
      </c>
      <c r="G939" s="88" t="s">
        <v>1455</v>
      </c>
      <c r="H939" s="376" t="s">
        <v>1416</v>
      </c>
      <c r="I939" s="43" t="s">
        <v>22</v>
      </c>
      <c r="J939" s="25">
        <v>1</v>
      </c>
      <c r="K939" s="25">
        <f t="shared" ref="K939:K962" si="28">J939</f>
        <v>1</v>
      </c>
      <c r="L939" s="25">
        <v>5</v>
      </c>
      <c r="M939" s="44" t="s">
        <v>473</v>
      </c>
      <c r="N939" s="48"/>
      <c r="O939" s="22"/>
    </row>
    <row r="940" s="18" customFormat="1" ht="45" customHeight="1" spans="1:15">
      <c r="A940" s="387" t="s">
        <v>470</v>
      </c>
      <c r="B940" s="40" t="s">
        <v>1456</v>
      </c>
      <c r="C940" s="41" t="s">
        <v>16</v>
      </c>
      <c r="D940" s="41" t="s">
        <v>322</v>
      </c>
      <c r="E940" s="42" t="s">
        <v>54</v>
      </c>
      <c r="F940" s="42" t="s">
        <v>323</v>
      </c>
      <c r="G940" s="88" t="s">
        <v>1455</v>
      </c>
      <c r="H940" s="376" t="s">
        <v>1416</v>
      </c>
      <c r="I940" s="43" t="s">
        <v>22</v>
      </c>
      <c r="J940" s="25">
        <v>1</v>
      </c>
      <c r="K940" s="25">
        <f t="shared" si="28"/>
        <v>1</v>
      </c>
      <c r="L940" s="25">
        <v>5</v>
      </c>
      <c r="M940" s="44" t="s">
        <v>473</v>
      </c>
      <c r="N940" s="48"/>
      <c r="O940" s="22"/>
    </row>
    <row r="941" s="18" customFormat="1" ht="45" customHeight="1" spans="1:15">
      <c r="A941" s="387" t="s">
        <v>470</v>
      </c>
      <c r="B941" s="40" t="s">
        <v>1457</v>
      </c>
      <c r="C941" s="41" t="s">
        <v>16</v>
      </c>
      <c r="D941" s="41" t="s">
        <v>322</v>
      </c>
      <c r="E941" s="42" t="s">
        <v>54</v>
      </c>
      <c r="F941" s="42" t="s">
        <v>323</v>
      </c>
      <c r="G941" s="88" t="s">
        <v>1455</v>
      </c>
      <c r="H941" s="376" t="s">
        <v>1416</v>
      </c>
      <c r="I941" s="43" t="s">
        <v>22</v>
      </c>
      <c r="J941" s="25">
        <v>1</v>
      </c>
      <c r="K941" s="25">
        <f t="shared" si="28"/>
        <v>1</v>
      </c>
      <c r="L941" s="25">
        <v>3</v>
      </c>
      <c r="M941" s="44" t="s">
        <v>473</v>
      </c>
      <c r="N941" s="48"/>
      <c r="O941" s="22"/>
    </row>
    <row r="942" s="18" customFormat="1" ht="45" customHeight="1" spans="1:15">
      <c r="A942" s="387" t="s">
        <v>470</v>
      </c>
      <c r="B942" s="40" t="s">
        <v>1458</v>
      </c>
      <c r="C942" s="41" t="s">
        <v>16</v>
      </c>
      <c r="D942" s="41" t="s">
        <v>322</v>
      </c>
      <c r="E942" s="42" t="s">
        <v>54</v>
      </c>
      <c r="F942" s="42" t="s">
        <v>323</v>
      </c>
      <c r="G942" s="88" t="s">
        <v>1455</v>
      </c>
      <c r="H942" s="376" t="s">
        <v>1416</v>
      </c>
      <c r="I942" s="43" t="s">
        <v>22</v>
      </c>
      <c r="J942" s="25">
        <v>1</v>
      </c>
      <c r="K942" s="25">
        <f t="shared" si="28"/>
        <v>1</v>
      </c>
      <c r="L942" s="25">
        <v>5</v>
      </c>
      <c r="M942" s="44" t="s">
        <v>473</v>
      </c>
      <c r="N942" s="48"/>
      <c r="O942" s="22"/>
    </row>
    <row r="943" s="18" customFormat="1" ht="45" customHeight="1" spans="1:15">
      <c r="A943" s="387" t="s">
        <v>470</v>
      </c>
      <c r="B943" s="40" t="s">
        <v>1459</v>
      </c>
      <c r="C943" s="41" t="s">
        <v>16</v>
      </c>
      <c r="D943" s="41" t="s">
        <v>322</v>
      </c>
      <c r="E943" s="42" t="s">
        <v>54</v>
      </c>
      <c r="F943" s="42" t="s">
        <v>323</v>
      </c>
      <c r="G943" s="88" t="s">
        <v>1455</v>
      </c>
      <c r="H943" s="376" t="s">
        <v>1416</v>
      </c>
      <c r="I943" s="43" t="s">
        <v>22</v>
      </c>
      <c r="J943" s="25">
        <v>1</v>
      </c>
      <c r="K943" s="25">
        <f t="shared" si="28"/>
        <v>1</v>
      </c>
      <c r="L943" s="25">
        <v>5</v>
      </c>
      <c r="M943" s="44" t="s">
        <v>473</v>
      </c>
      <c r="N943" s="48"/>
      <c r="O943" s="22"/>
    </row>
    <row r="944" s="18" customFormat="1" ht="45" customHeight="1" spans="1:15">
      <c r="A944" s="387" t="s">
        <v>470</v>
      </c>
      <c r="B944" s="40" t="s">
        <v>1460</v>
      </c>
      <c r="C944" s="41" t="s">
        <v>16</v>
      </c>
      <c r="D944" s="41" t="s">
        <v>322</v>
      </c>
      <c r="E944" s="42" t="s">
        <v>54</v>
      </c>
      <c r="F944" s="42" t="s">
        <v>323</v>
      </c>
      <c r="G944" s="88" t="s">
        <v>1455</v>
      </c>
      <c r="H944" s="376" t="s">
        <v>1416</v>
      </c>
      <c r="I944" s="43" t="s">
        <v>22</v>
      </c>
      <c r="J944" s="25">
        <v>1</v>
      </c>
      <c r="K944" s="25">
        <f t="shared" si="28"/>
        <v>1</v>
      </c>
      <c r="L944" s="25">
        <v>4</v>
      </c>
      <c r="M944" s="44" t="s">
        <v>473</v>
      </c>
      <c r="N944" s="48"/>
      <c r="O944" s="22"/>
    </row>
    <row r="945" s="18" customFormat="1" ht="45" customHeight="1" spans="1:15">
      <c r="A945" s="387" t="s">
        <v>470</v>
      </c>
      <c r="B945" s="40" t="s">
        <v>1461</v>
      </c>
      <c r="C945" s="41" t="s">
        <v>16</v>
      </c>
      <c r="D945" s="41" t="s">
        <v>322</v>
      </c>
      <c r="E945" s="42" t="s">
        <v>54</v>
      </c>
      <c r="F945" s="42" t="s">
        <v>323</v>
      </c>
      <c r="G945" s="88" t="s">
        <v>1455</v>
      </c>
      <c r="H945" s="376" t="s">
        <v>1416</v>
      </c>
      <c r="I945" s="43" t="s">
        <v>22</v>
      </c>
      <c r="J945" s="25">
        <v>1</v>
      </c>
      <c r="K945" s="25">
        <f t="shared" si="28"/>
        <v>1</v>
      </c>
      <c r="L945" s="25">
        <v>4</v>
      </c>
      <c r="M945" s="44" t="s">
        <v>473</v>
      </c>
      <c r="N945" s="48"/>
      <c r="O945" s="22"/>
    </row>
    <row r="946" s="18" customFormat="1" ht="45" customHeight="1" spans="1:15">
      <c r="A946" s="387" t="s">
        <v>470</v>
      </c>
      <c r="B946" s="40" t="s">
        <v>1462</v>
      </c>
      <c r="C946" s="41" t="s">
        <v>16</v>
      </c>
      <c r="D946" s="41" t="s">
        <v>322</v>
      </c>
      <c r="E946" s="42" t="s">
        <v>54</v>
      </c>
      <c r="F946" s="42" t="s">
        <v>323</v>
      </c>
      <c r="G946" s="88" t="s">
        <v>1455</v>
      </c>
      <c r="H946" s="376" t="s">
        <v>1416</v>
      </c>
      <c r="I946" s="43" t="s">
        <v>22</v>
      </c>
      <c r="J946" s="25">
        <v>1</v>
      </c>
      <c r="K946" s="25">
        <f t="shared" si="28"/>
        <v>1</v>
      </c>
      <c r="L946" s="25">
        <v>4</v>
      </c>
      <c r="M946" s="44" t="s">
        <v>473</v>
      </c>
      <c r="N946" s="48"/>
      <c r="O946" s="22"/>
    </row>
    <row r="947" s="18" customFormat="1" ht="45" customHeight="1" spans="1:15">
      <c r="A947" s="387" t="s">
        <v>470</v>
      </c>
      <c r="B947" s="40" t="s">
        <v>1463</v>
      </c>
      <c r="C947" s="41" t="s">
        <v>16</v>
      </c>
      <c r="D947" s="41" t="s">
        <v>322</v>
      </c>
      <c r="E947" s="42" t="s">
        <v>54</v>
      </c>
      <c r="F947" s="42" t="s">
        <v>323</v>
      </c>
      <c r="G947" s="88" t="s">
        <v>1455</v>
      </c>
      <c r="H947" s="376" t="s">
        <v>1416</v>
      </c>
      <c r="I947" s="43" t="s">
        <v>22</v>
      </c>
      <c r="J947" s="25">
        <v>1</v>
      </c>
      <c r="K947" s="25">
        <f t="shared" si="28"/>
        <v>1</v>
      </c>
      <c r="L947" s="25">
        <v>5</v>
      </c>
      <c r="M947" s="44" t="s">
        <v>473</v>
      </c>
      <c r="N947" s="48"/>
      <c r="O947" s="22"/>
    </row>
    <row r="948" s="18" customFormat="1" ht="45" customHeight="1" spans="1:15">
      <c r="A948" s="387" t="s">
        <v>470</v>
      </c>
      <c r="B948" s="40" t="s">
        <v>1464</v>
      </c>
      <c r="C948" s="41" t="s">
        <v>16</v>
      </c>
      <c r="D948" s="41" t="s">
        <v>322</v>
      </c>
      <c r="E948" s="42" t="s">
        <v>54</v>
      </c>
      <c r="F948" s="42" t="s">
        <v>323</v>
      </c>
      <c r="G948" s="88" t="s">
        <v>1455</v>
      </c>
      <c r="H948" s="376" t="s">
        <v>1416</v>
      </c>
      <c r="I948" s="43" t="s">
        <v>22</v>
      </c>
      <c r="J948" s="25">
        <v>1</v>
      </c>
      <c r="K948" s="25">
        <f t="shared" si="28"/>
        <v>1</v>
      </c>
      <c r="L948" s="25">
        <v>5</v>
      </c>
      <c r="M948" s="44" t="s">
        <v>473</v>
      </c>
      <c r="N948" s="48"/>
      <c r="O948" s="22"/>
    </row>
    <row r="949" s="18" customFormat="1" ht="45" customHeight="1" spans="1:15">
      <c r="A949" s="387" t="s">
        <v>470</v>
      </c>
      <c r="B949" s="40" t="s">
        <v>1465</v>
      </c>
      <c r="C949" s="41" t="s">
        <v>16</v>
      </c>
      <c r="D949" s="41" t="s">
        <v>322</v>
      </c>
      <c r="E949" s="42" t="s">
        <v>54</v>
      </c>
      <c r="F949" s="42" t="s">
        <v>323</v>
      </c>
      <c r="G949" s="88" t="s">
        <v>1455</v>
      </c>
      <c r="H949" s="376" t="s">
        <v>1416</v>
      </c>
      <c r="I949" s="43" t="s">
        <v>22</v>
      </c>
      <c r="J949" s="25">
        <v>1</v>
      </c>
      <c r="K949" s="25">
        <f t="shared" si="28"/>
        <v>1</v>
      </c>
      <c r="L949" s="25">
        <v>4</v>
      </c>
      <c r="M949" s="44" t="s">
        <v>473</v>
      </c>
      <c r="N949" s="48"/>
      <c r="O949" s="22"/>
    </row>
    <row r="950" s="18" customFormat="1" ht="45" customHeight="1" spans="1:15">
      <c r="A950" s="387" t="s">
        <v>470</v>
      </c>
      <c r="B950" s="40" t="s">
        <v>1466</v>
      </c>
      <c r="C950" s="41" t="s">
        <v>16</v>
      </c>
      <c r="D950" s="41" t="s">
        <v>322</v>
      </c>
      <c r="E950" s="42" t="s">
        <v>54</v>
      </c>
      <c r="F950" s="42" t="s">
        <v>323</v>
      </c>
      <c r="G950" s="88" t="s">
        <v>1455</v>
      </c>
      <c r="H950" s="376" t="s">
        <v>1416</v>
      </c>
      <c r="I950" s="43" t="s">
        <v>22</v>
      </c>
      <c r="J950" s="25">
        <v>1</v>
      </c>
      <c r="K950" s="25">
        <f t="shared" si="28"/>
        <v>1</v>
      </c>
      <c r="L950" s="25">
        <v>5</v>
      </c>
      <c r="M950" s="44" t="s">
        <v>473</v>
      </c>
      <c r="N950" s="48"/>
      <c r="O950" s="22"/>
    </row>
    <row r="951" s="18" customFormat="1" ht="45" customHeight="1" spans="1:15">
      <c r="A951" s="387" t="s">
        <v>470</v>
      </c>
      <c r="B951" s="40" t="s">
        <v>1467</v>
      </c>
      <c r="C951" s="41" t="s">
        <v>16</v>
      </c>
      <c r="D951" s="41" t="s">
        <v>322</v>
      </c>
      <c r="E951" s="42" t="s">
        <v>54</v>
      </c>
      <c r="F951" s="42" t="s">
        <v>323</v>
      </c>
      <c r="G951" s="88" t="s">
        <v>1455</v>
      </c>
      <c r="H951" s="376" t="s">
        <v>1416</v>
      </c>
      <c r="I951" s="43" t="s">
        <v>22</v>
      </c>
      <c r="J951" s="25">
        <v>1</v>
      </c>
      <c r="K951" s="25">
        <f t="shared" si="28"/>
        <v>1</v>
      </c>
      <c r="L951" s="25">
        <v>5</v>
      </c>
      <c r="M951" s="44" t="s">
        <v>473</v>
      </c>
      <c r="N951" s="48"/>
      <c r="O951" s="22"/>
    </row>
    <row r="952" s="18" customFormat="1" ht="45" customHeight="1" spans="1:15">
      <c r="A952" s="387" t="s">
        <v>470</v>
      </c>
      <c r="B952" s="40" t="s">
        <v>1468</v>
      </c>
      <c r="C952" s="41" t="s">
        <v>16</v>
      </c>
      <c r="D952" s="41" t="s">
        <v>322</v>
      </c>
      <c r="E952" s="42" t="s">
        <v>54</v>
      </c>
      <c r="F952" s="42" t="s">
        <v>323</v>
      </c>
      <c r="G952" s="88" t="s">
        <v>1455</v>
      </c>
      <c r="H952" s="376" t="s">
        <v>1416</v>
      </c>
      <c r="I952" s="43" t="s">
        <v>22</v>
      </c>
      <c r="J952" s="25">
        <v>1</v>
      </c>
      <c r="K952" s="25">
        <f t="shared" si="28"/>
        <v>1</v>
      </c>
      <c r="L952" s="25">
        <v>5</v>
      </c>
      <c r="M952" s="44" t="s">
        <v>473</v>
      </c>
      <c r="N952" s="48"/>
      <c r="O952" s="22"/>
    </row>
    <row r="953" s="18" customFormat="1" ht="45" customHeight="1" spans="1:15">
      <c r="A953" s="387" t="s">
        <v>470</v>
      </c>
      <c r="B953" s="40" t="s">
        <v>1469</v>
      </c>
      <c r="C953" s="41" t="s">
        <v>16</v>
      </c>
      <c r="D953" s="41" t="s">
        <v>322</v>
      </c>
      <c r="E953" s="42" t="s">
        <v>54</v>
      </c>
      <c r="F953" s="42" t="s">
        <v>323</v>
      </c>
      <c r="G953" s="88" t="s">
        <v>1455</v>
      </c>
      <c r="H953" s="376" t="s">
        <v>1416</v>
      </c>
      <c r="I953" s="43" t="s">
        <v>22</v>
      </c>
      <c r="J953" s="25">
        <v>1</v>
      </c>
      <c r="K953" s="25">
        <f t="shared" si="28"/>
        <v>1</v>
      </c>
      <c r="L953" s="25">
        <v>5</v>
      </c>
      <c r="M953" s="44" t="s">
        <v>473</v>
      </c>
      <c r="N953" s="48"/>
      <c r="O953" s="22"/>
    </row>
    <row r="954" s="18" customFormat="1" ht="45" customHeight="1" spans="1:15">
      <c r="A954" s="387" t="s">
        <v>470</v>
      </c>
      <c r="B954" s="40" t="s">
        <v>1470</v>
      </c>
      <c r="C954" s="41" t="s">
        <v>16</v>
      </c>
      <c r="D954" s="41" t="s">
        <v>322</v>
      </c>
      <c r="E954" s="42" t="s">
        <v>54</v>
      </c>
      <c r="F954" s="42" t="s">
        <v>323</v>
      </c>
      <c r="G954" s="88" t="s">
        <v>1455</v>
      </c>
      <c r="H954" s="376" t="s">
        <v>1416</v>
      </c>
      <c r="I954" s="43" t="s">
        <v>22</v>
      </c>
      <c r="J954" s="25">
        <v>1</v>
      </c>
      <c r="K954" s="25">
        <f t="shared" si="28"/>
        <v>1</v>
      </c>
      <c r="L954" s="25">
        <v>5</v>
      </c>
      <c r="M954" s="44" t="s">
        <v>473</v>
      </c>
      <c r="N954" s="48"/>
      <c r="O954" s="22"/>
    </row>
    <row r="955" s="18" customFormat="1" ht="45" customHeight="1" spans="1:15">
      <c r="A955" s="387" t="s">
        <v>470</v>
      </c>
      <c r="B955" s="40" t="s">
        <v>1471</v>
      </c>
      <c r="C955" s="41" t="s">
        <v>16</v>
      </c>
      <c r="D955" s="41" t="s">
        <v>322</v>
      </c>
      <c r="E955" s="42" t="s">
        <v>54</v>
      </c>
      <c r="F955" s="42" t="s">
        <v>323</v>
      </c>
      <c r="G955" s="88" t="s">
        <v>1455</v>
      </c>
      <c r="H955" s="376" t="s">
        <v>1416</v>
      </c>
      <c r="I955" s="43" t="s">
        <v>22</v>
      </c>
      <c r="J955" s="25">
        <v>3</v>
      </c>
      <c r="K955" s="25">
        <f t="shared" si="28"/>
        <v>3</v>
      </c>
      <c r="L955" s="25">
        <v>43</v>
      </c>
      <c r="M955" s="44" t="s">
        <v>473</v>
      </c>
      <c r="N955" s="48"/>
      <c r="O955" s="22"/>
    </row>
    <row r="956" s="18" customFormat="1" ht="45" customHeight="1" spans="1:15">
      <c r="A956" s="387" t="s">
        <v>470</v>
      </c>
      <c r="B956" s="40" t="s">
        <v>1472</v>
      </c>
      <c r="C956" s="41" t="s">
        <v>16</v>
      </c>
      <c r="D956" s="41" t="s">
        <v>322</v>
      </c>
      <c r="E956" s="42" t="s">
        <v>54</v>
      </c>
      <c r="F956" s="42" t="s">
        <v>323</v>
      </c>
      <c r="G956" s="88" t="s">
        <v>1455</v>
      </c>
      <c r="H956" s="376" t="s">
        <v>1416</v>
      </c>
      <c r="I956" s="43" t="s">
        <v>22</v>
      </c>
      <c r="J956" s="25">
        <v>1</v>
      </c>
      <c r="K956" s="25">
        <f t="shared" si="28"/>
        <v>1</v>
      </c>
      <c r="L956" s="25">
        <v>5</v>
      </c>
      <c r="M956" s="44" t="s">
        <v>473</v>
      </c>
      <c r="N956" s="48"/>
      <c r="O956" s="22"/>
    </row>
    <row r="957" s="18" customFormat="1" ht="45" customHeight="1" spans="1:15">
      <c r="A957" s="387" t="s">
        <v>470</v>
      </c>
      <c r="B957" s="40" t="s">
        <v>1473</v>
      </c>
      <c r="C957" s="41" t="s">
        <v>16</v>
      </c>
      <c r="D957" s="41" t="s">
        <v>322</v>
      </c>
      <c r="E957" s="42" t="s">
        <v>54</v>
      </c>
      <c r="F957" s="42" t="s">
        <v>323</v>
      </c>
      <c r="G957" s="88" t="s">
        <v>1455</v>
      </c>
      <c r="H957" s="376" t="s">
        <v>1416</v>
      </c>
      <c r="I957" s="43" t="s">
        <v>22</v>
      </c>
      <c r="J957" s="25">
        <v>3</v>
      </c>
      <c r="K957" s="25">
        <f t="shared" si="28"/>
        <v>3</v>
      </c>
      <c r="L957" s="25">
        <v>52</v>
      </c>
      <c r="M957" s="44" t="s">
        <v>473</v>
      </c>
      <c r="N957" s="48"/>
      <c r="O957" s="22"/>
    </row>
    <row r="958" s="18" customFormat="1" ht="45" customHeight="1" spans="1:15">
      <c r="A958" s="387" t="s">
        <v>470</v>
      </c>
      <c r="B958" s="40" t="s">
        <v>1474</v>
      </c>
      <c r="C958" s="41" t="s">
        <v>16</v>
      </c>
      <c r="D958" s="41" t="s">
        <v>322</v>
      </c>
      <c r="E958" s="42" t="s">
        <v>54</v>
      </c>
      <c r="F958" s="42" t="s">
        <v>323</v>
      </c>
      <c r="G958" s="88" t="s">
        <v>1455</v>
      </c>
      <c r="H958" s="376" t="s">
        <v>1416</v>
      </c>
      <c r="I958" s="43" t="s">
        <v>22</v>
      </c>
      <c r="J958" s="25">
        <v>1</v>
      </c>
      <c r="K958" s="25">
        <f t="shared" si="28"/>
        <v>1</v>
      </c>
      <c r="L958" s="25">
        <v>1</v>
      </c>
      <c r="M958" s="44" t="s">
        <v>473</v>
      </c>
      <c r="N958" s="48"/>
      <c r="O958" s="22"/>
    </row>
    <row r="959" s="18" customFormat="1" ht="45" customHeight="1" spans="1:15">
      <c r="A959" s="387" t="s">
        <v>470</v>
      </c>
      <c r="B959" s="40" t="s">
        <v>1475</v>
      </c>
      <c r="C959" s="41" t="s">
        <v>16</v>
      </c>
      <c r="D959" s="41" t="s">
        <v>322</v>
      </c>
      <c r="E959" s="42" t="s">
        <v>54</v>
      </c>
      <c r="F959" s="42" t="s">
        <v>323</v>
      </c>
      <c r="G959" s="88" t="s">
        <v>1455</v>
      </c>
      <c r="H959" s="376" t="s">
        <v>1416</v>
      </c>
      <c r="I959" s="43" t="s">
        <v>22</v>
      </c>
      <c r="J959" s="25">
        <v>1</v>
      </c>
      <c r="K959" s="25">
        <f t="shared" si="28"/>
        <v>1</v>
      </c>
      <c r="L959" s="25">
        <v>2</v>
      </c>
      <c r="M959" s="44" t="s">
        <v>473</v>
      </c>
      <c r="N959" s="48"/>
      <c r="O959" s="22"/>
    </row>
    <row r="960" s="18" customFormat="1" ht="45" customHeight="1" spans="1:15">
      <c r="A960" s="387" t="s">
        <v>470</v>
      </c>
      <c r="B960" s="40" t="s">
        <v>1476</v>
      </c>
      <c r="C960" s="41" t="s">
        <v>16</v>
      </c>
      <c r="D960" s="41" t="s">
        <v>322</v>
      </c>
      <c r="E960" s="42" t="s">
        <v>54</v>
      </c>
      <c r="F960" s="42" t="s">
        <v>323</v>
      </c>
      <c r="G960" s="88" t="s">
        <v>1455</v>
      </c>
      <c r="H960" s="376" t="s">
        <v>1416</v>
      </c>
      <c r="I960" s="43" t="s">
        <v>22</v>
      </c>
      <c r="J960" s="25">
        <v>2</v>
      </c>
      <c r="K960" s="25">
        <f t="shared" si="28"/>
        <v>2</v>
      </c>
      <c r="L960" s="25">
        <v>34</v>
      </c>
      <c r="M960" s="44" t="s">
        <v>473</v>
      </c>
      <c r="N960" s="48"/>
      <c r="O960" s="22"/>
    </row>
    <row r="961" s="18" customFormat="1" ht="45" customHeight="1" spans="1:15">
      <c r="A961" s="387" t="s">
        <v>470</v>
      </c>
      <c r="B961" s="40" t="s">
        <v>1477</v>
      </c>
      <c r="C961" s="41" t="s">
        <v>16</v>
      </c>
      <c r="D961" s="41" t="s">
        <v>322</v>
      </c>
      <c r="E961" s="42" t="s">
        <v>54</v>
      </c>
      <c r="F961" s="42" t="s">
        <v>323</v>
      </c>
      <c r="G961" s="88" t="s">
        <v>1455</v>
      </c>
      <c r="H961" s="376" t="s">
        <v>1416</v>
      </c>
      <c r="I961" s="43" t="s">
        <v>22</v>
      </c>
      <c r="J961" s="25">
        <v>1</v>
      </c>
      <c r="K961" s="25">
        <f t="shared" si="28"/>
        <v>1</v>
      </c>
      <c r="L961" s="25">
        <v>13</v>
      </c>
      <c r="M961" s="44" t="s">
        <v>473</v>
      </c>
      <c r="N961" s="48"/>
      <c r="O961" s="22"/>
    </row>
    <row r="962" s="18" customFormat="1" ht="45" customHeight="1" spans="1:15">
      <c r="A962" s="387" t="s">
        <v>470</v>
      </c>
      <c r="B962" s="40" t="s">
        <v>1478</v>
      </c>
      <c r="C962" s="41" t="s">
        <v>16</v>
      </c>
      <c r="D962" s="41" t="s">
        <v>322</v>
      </c>
      <c r="E962" s="42" t="s">
        <v>54</v>
      </c>
      <c r="F962" s="42" t="s">
        <v>323</v>
      </c>
      <c r="G962" s="88" t="s">
        <v>1455</v>
      </c>
      <c r="H962" s="376" t="s">
        <v>1416</v>
      </c>
      <c r="I962" s="43" t="s">
        <v>22</v>
      </c>
      <c r="J962" s="25">
        <v>1</v>
      </c>
      <c r="K962" s="25">
        <f t="shared" si="28"/>
        <v>1</v>
      </c>
      <c r="L962" s="25">
        <v>1</v>
      </c>
      <c r="M962" s="44" t="s">
        <v>473</v>
      </c>
      <c r="N962" s="48"/>
      <c r="O962" s="22"/>
    </row>
    <row r="963" s="18" customFormat="1" ht="45" customHeight="1" spans="1:15">
      <c r="A963" s="387" t="s">
        <v>470</v>
      </c>
      <c r="B963" s="40" t="s">
        <v>1479</v>
      </c>
      <c r="C963" s="41" t="s">
        <v>16</v>
      </c>
      <c r="D963" s="41" t="s">
        <v>322</v>
      </c>
      <c r="E963" s="42" t="s">
        <v>54</v>
      </c>
      <c r="F963" s="42" t="s">
        <v>323</v>
      </c>
      <c r="G963" s="88" t="s">
        <v>1480</v>
      </c>
      <c r="H963" s="376" t="s">
        <v>1416</v>
      </c>
      <c r="I963" s="43" t="s">
        <v>22</v>
      </c>
      <c r="J963" s="25">
        <v>1</v>
      </c>
      <c r="K963" s="25">
        <v>1</v>
      </c>
      <c r="L963" s="25">
        <v>13</v>
      </c>
      <c r="M963" s="44" t="s">
        <v>473</v>
      </c>
      <c r="N963" s="48"/>
      <c r="O963" s="22"/>
    </row>
    <row r="964" s="18" customFormat="1" ht="45" customHeight="1" spans="1:15">
      <c r="A964" s="387" t="s">
        <v>470</v>
      </c>
      <c r="B964" s="40" t="s">
        <v>1481</v>
      </c>
      <c r="C964" s="41" t="s">
        <v>16</v>
      </c>
      <c r="D964" s="41" t="s">
        <v>322</v>
      </c>
      <c r="E964" s="42" t="s">
        <v>54</v>
      </c>
      <c r="F964" s="42" t="s">
        <v>323</v>
      </c>
      <c r="G964" s="88" t="s">
        <v>1480</v>
      </c>
      <c r="H964" s="376" t="s">
        <v>1416</v>
      </c>
      <c r="I964" s="43" t="s">
        <v>22</v>
      </c>
      <c r="J964" s="25">
        <v>1</v>
      </c>
      <c r="K964" s="25">
        <v>1</v>
      </c>
      <c r="L964" s="25">
        <v>8</v>
      </c>
      <c r="M964" s="44" t="s">
        <v>473</v>
      </c>
      <c r="N964" s="48"/>
      <c r="O964" s="22"/>
    </row>
    <row r="965" s="18" customFormat="1" ht="45" customHeight="1" spans="1:15">
      <c r="A965" s="387" t="s">
        <v>470</v>
      </c>
      <c r="B965" s="40" t="s">
        <v>1482</v>
      </c>
      <c r="C965" s="41" t="s">
        <v>16</v>
      </c>
      <c r="D965" s="41" t="s">
        <v>322</v>
      </c>
      <c r="E965" s="42" t="s">
        <v>54</v>
      </c>
      <c r="F965" s="42" t="s">
        <v>323</v>
      </c>
      <c r="G965" s="88" t="s">
        <v>1480</v>
      </c>
      <c r="H965" s="376" t="s">
        <v>1416</v>
      </c>
      <c r="I965" s="43" t="s">
        <v>22</v>
      </c>
      <c r="J965" s="25">
        <v>1</v>
      </c>
      <c r="K965" s="25">
        <v>1</v>
      </c>
      <c r="L965" s="25">
        <v>9</v>
      </c>
      <c r="M965" s="44" t="s">
        <v>473</v>
      </c>
      <c r="N965" s="48"/>
      <c r="O965" s="22"/>
    </row>
    <row r="966" s="18" customFormat="1" ht="45" customHeight="1" spans="1:15">
      <c r="A966" s="387" t="s">
        <v>470</v>
      </c>
      <c r="B966" s="40" t="s">
        <v>1483</v>
      </c>
      <c r="C966" s="41" t="s">
        <v>16</v>
      </c>
      <c r="D966" s="41" t="s">
        <v>322</v>
      </c>
      <c r="E966" s="42" t="s">
        <v>54</v>
      </c>
      <c r="F966" s="42" t="s">
        <v>323</v>
      </c>
      <c r="G966" s="88" t="s">
        <v>1480</v>
      </c>
      <c r="H966" s="376" t="s">
        <v>1416</v>
      </c>
      <c r="I966" s="43" t="s">
        <v>22</v>
      </c>
      <c r="J966" s="25">
        <v>1</v>
      </c>
      <c r="K966" s="25">
        <v>1</v>
      </c>
      <c r="L966" s="25">
        <v>8</v>
      </c>
      <c r="M966" s="44" t="s">
        <v>473</v>
      </c>
      <c r="N966" s="48"/>
      <c r="O966" s="22"/>
    </row>
    <row r="967" s="18" customFormat="1" ht="45" customHeight="1" spans="1:15">
      <c r="A967" s="387" t="s">
        <v>470</v>
      </c>
      <c r="B967" s="40" t="s">
        <v>1484</v>
      </c>
      <c r="C967" s="41" t="s">
        <v>16</v>
      </c>
      <c r="D967" s="41" t="s">
        <v>322</v>
      </c>
      <c r="E967" s="42" t="s">
        <v>54</v>
      </c>
      <c r="F967" s="42" t="s">
        <v>323</v>
      </c>
      <c r="G967" s="88" t="s">
        <v>1480</v>
      </c>
      <c r="H967" s="376" t="s">
        <v>1416</v>
      </c>
      <c r="I967" s="43" t="s">
        <v>22</v>
      </c>
      <c r="J967" s="25">
        <v>1</v>
      </c>
      <c r="K967" s="25">
        <v>1</v>
      </c>
      <c r="L967" s="25">
        <v>13</v>
      </c>
      <c r="M967" s="44" t="s">
        <v>473</v>
      </c>
      <c r="N967" s="48"/>
      <c r="O967" s="22"/>
    </row>
    <row r="968" s="18" customFormat="1" ht="45" customHeight="1" spans="1:15">
      <c r="A968" s="387" t="s">
        <v>470</v>
      </c>
      <c r="B968" s="40" t="s">
        <v>1485</v>
      </c>
      <c r="C968" s="41" t="s">
        <v>16</v>
      </c>
      <c r="D968" s="41" t="s">
        <v>322</v>
      </c>
      <c r="E968" s="42" t="s">
        <v>54</v>
      </c>
      <c r="F968" s="42" t="s">
        <v>323</v>
      </c>
      <c r="G968" s="88" t="s">
        <v>1480</v>
      </c>
      <c r="H968" s="376" t="s">
        <v>1416</v>
      </c>
      <c r="I968" s="43" t="s">
        <v>22</v>
      </c>
      <c r="J968" s="25">
        <v>1</v>
      </c>
      <c r="K968" s="25">
        <v>1</v>
      </c>
      <c r="L968" s="25">
        <v>1</v>
      </c>
      <c r="M968" s="44" t="s">
        <v>473</v>
      </c>
      <c r="N968" s="48"/>
      <c r="O968" s="22"/>
    </row>
    <row r="969" s="18" customFormat="1" ht="45" customHeight="1" spans="1:15">
      <c r="A969" s="387" t="s">
        <v>470</v>
      </c>
      <c r="B969" s="40" t="s">
        <v>1486</v>
      </c>
      <c r="C969" s="41" t="s">
        <v>16</v>
      </c>
      <c r="D969" s="41" t="s">
        <v>322</v>
      </c>
      <c r="E969" s="42" t="s">
        <v>54</v>
      </c>
      <c r="F969" s="42" t="s">
        <v>323</v>
      </c>
      <c r="G969" s="88" t="s">
        <v>1487</v>
      </c>
      <c r="H969" s="376" t="s">
        <v>1416</v>
      </c>
      <c r="I969" s="43" t="s">
        <v>22</v>
      </c>
      <c r="J969" s="25">
        <v>1</v>
      </c>
      <c r="K969" s="25">
        <v>1</v>
      </c>
      <c r="L969" s="25">
        <v>36</v>
      </c>
      <c r="M969" s="44" t="s">
        <v>473</v>
      </c>
      <c r="N969" s="48"/>
      <c r="O969" s="22"/>
    </row>
    <row r="970" s="18" customFormat="1" ht="45" customHeight="1" spans="1:15">
      <c r="A970" s="387" t="s">
        <v>470</v>
      </c>
      <c r="B970" s="40" t="s">
        <v>1488</v>
      </c>
      <c r="C970" s="41" t="s">
        <v>16</v>
      </c>
      <c r="D970" s="41" t="s">
        <v>322</v>
      </c>
      <c r="E970" s="42" t="s">
        <v>54</v>
      </c>
      <c r="F970" s="42" t="s">
        <v>323</v>
      </c>
      <c r="G970" s="88" t="s">
        <v>1489</v>
      </c>
      <c r="H970" s="376" t="s">
        <v>1416</v>
      </c>
      <c r="I970" s="43" t="s">
        <v>22</v>
      </c>
      <c r="J970" s="25">
        <v>4</v>
      </c>
      <c r="K970" s="25">
        <v>1</v>
      </c>
      <c r="L970" s="25">
        <v>331</v>
      </c>
      <c r="M970" s="44" t="s">
        <v>473</v>
      </c>
      <c r="N970" s="48"/>
      <c r="O970" s="22"/>
    </row>
    <row r="971" s="18" customFormat="1" ht="45" customHeight="1" spans="1:15">
      <c r="A971" s="387" t="s">
        <v>470</v>
      </c>
      <c r="B971" s="40" t="s">
        <v>1490</v>
      </c>
      <c r="C971" s="41" t="s">
        <v>16</v>
      </c>
      <c r="D971" s="41" t="s">
        <v>322</v>
      </c>
      <c r="E971" s="42" t="s">
        <v>54</v>
      </c>
      <c r="F971" s="42" t="s">
        <v>323</v>
      </c>
      <c r="G971" s="88" t="s">
        <v>1489</v>
      </c>
      <c r="H971" s="376" t="s">
        <v>1416</v>
      </c>
      <c r="I971" s="43" t="s">
        <v>22</v>
      </c>
      <c r="J971" s="25">
        <v>3</v>
      </c>
      <c r="K971" s="25">
        <v>1</v>
      </c>
      <c r="L971" s="25">
        <v>202.330848</v>
      </c>
      <c r="M971" s="44" t="s">
        <v>473</v>
      </c>
      <c r="N971" s="48"/>
      <c r="O971" s="22"/>
    </row>
    <row r="972" s="18" customFormat="1" ht="45" customHeight="1" spans="1:15">
      <c r="A972" s="387" t="s">
        <v>470</v>
      </c>
      <c r="B972" s="40" t="s">
        <v>1491</v>
      </c>
      <c r="C972" s="41" t="s">
        <v>16</v>
      </c>
      <c r="D972" s="41" t="s">
        <v>322</v>
      </c>
      <c r="E972" s="42" t="s">
        <v>54</v>
      </c>
      <c r="F972" s="42" t="s">
        <v>323</v>
      </c>
      <c r="G972" s="88" t="s">
        <v>1489</v>
      </c>
      <c r="H972" s="376" t="s">
        <v>1416</v>
      </c>
      <c r="I972" s="43" t="s">
        <v>22</v>
      </c>
      <c r="J972" s="25">
        <v>4</v>
      </c>
      <c r="K972" s="25">
        <v>1</v>
      </c>
      <c r="L972" s="25">
        <v>307</v>
      </c>
      <c r="M972" s="44" t="s">
        <v>473</v>
      </c>
      <c r="N972" s="48"/>
      <c r="O972" s="22"/>
    </row>
    <row r="973" s="18" customFormat="1" ht="45" customHeight="1" spans="1:15">
      <c r="A973" s="387" t="s">
        <v>470</v>
      </c>
      <c r="B973" s="40" t="s">
        <v>1492</v>
      </c>
      <c r="C973" s="41" t="s">
        <v>16</v>
      </c>
      <c r="D973" s="41" t="s">
        <v>322</v>
      </c>
      <c r="E973" s="42" t="s">
        <v>54</v>
      </c>
      <c r="F973" s="42" t="s">
        <v>323</v>
      </c>
      <c r="G973" s="88" t="s">
        <v>1489</v>
      </c>
      <c r="H973" s="376" t="s">
        <v>1416</v>
      </c>
      <c r="I973" s="43" t="s">
        <v>22</v>
      </c>
      <c r="J973" s="25">
        <v>2</v>
      </c>
      <c r="K973" s="25">
        <v>1</v>
      </c>
      <c r="L973" s="25">
        <v>108</v>
      </c>
      <c r="M973" s="44" t="s">
        <v>473</v>
      </c>
      <c r="N973" s="48"/>
      <c r="O973" s="22"/>
    </row>
    <row r="974" s="18" customFormat="1" ht="45" customHeight="1" spans="1:15">
      <c r="A974" s="387" t="s">
        <v>470</v>
      </c>
      <c r="B974" s="40" t="s">
        <v>1493</v>
      </c>
      <c r="C974" s="41" t="s">
        <v>16</v>
      </c>
      <c r="D974" s="41" t="s">
        <v>322</v>
      </c>
      <c r="E974" s="42" t="s">
        <v>54</v>
      </c>
      <c r="F974" s="42" t="s">
        <v>323</v>
      </c>
      <c r="G974" s="88" t="s">
        <v>1489</v>
      </c>
      <c r="H974" s="376" t="s">
        <v>1416</v>
      </c>
      <c r="I974" s="43" t="s">
        <v>22</v>
      </c>
      <c r="J974" s="25">
        <v>9</v>
      </c>
      <c r="K974" s="25">
        <v>1</v>
      </c>
      <c r="L974" s="25">
        <v>795</v>
      </c>
      <c r="M974" s="44" t="s">
        <v>473</v>
      </c>
      <c r="N974" s="48"/>
      <c r="O974" s="22"/>
    </row>
    <row r="975" s="18" customFormat="1" ht="45" customHeight="1" spans="1:15">
      <c r="A975" s="387" t="s">
        <v>470</v>
      </c>
      <c r="B975" s="40" t="s">
        <v>1494</v>
      </c>
      <c r="C975" s="41" t="s">
        <v>16</v>
      </c>
      <c r="D975" s="41" t="s">
        <v>322</v>
      </c>
      <c r="E975" s="42" t="s">
        <v>54</v>
      </c>
      <c r="F975" s="42" t="s">
        <v>323</v>
      </c>
      <c r="G975" s="88" t="s">
        <v>1489</v>
      </c>
      <c r="H975" s="376" t="s">
        <v>1416</v>
      </c>
      <c r="I975" s="43" t="s">
        <v>22</v>
      </c>
      <c r="J975" s="25">
        <v>12</v>
      </c>
      <c r="K975" s="25">
        <v>1</v>
      </c>
      <c r="L975" s="25">
        <v>1053</v>
      </c>
      <c r="M975" s="44" t="s">
        <v>473</v>
      </c>
      <c r="N975" s="48"/>
      <c r="O975" s="22"/>
    </row>
    <row r="976" s="18" customFormat="1" ht="45" customHeight="1" spans="1:15">
      <c r="A976" s="387" t="s">
        <v>470</v>
      </c>
      <c r="B976" s="40" t="s">
        <v>1495</v>
      </c>
      <c r="C976" s="41" t="s">
        <v>16</v>
      </c>
      <c r="D976" s="41" t="s">
        <v>322</v>
      </c>
      <c r="E976" s="42" t="s">
        <v>54</v>
      </c>
      <c r="F976" s="42" t="s">
        <v>323</v>
      </c>
      <c r="G976" s="88" t="s">
        <v>1489</v>
      </c>
      <c r="H976" s="376" t="s">
        <v>1416</v>
      </c>
      <c r="I976" s="43" t="s">
        <v>22</v>
      </c>
      <c r="J976" s="25">
        <v>3</v>
      </c>
      <c r="K976" s="25">
        <v>1</v>
      </c>
      <c r="L976" s="25">
        <v>199</v>
      </c>
      <c r="M976" s="44" t="s">
        <v>473</v>
      </c>
      <c r="N976" s="48"/>
      <c r="O976" s="22"/>
    </row>
    <row r="977" s="18" customFormat="1" ht="45" customHeight="1" spans="1:15">
      <c r="A977" s="387" t="s">
        <v>470</v>
      </c>
      <c r="B977" s="40" t="s">
        <v>1496</v>
      </c>
      <c r="C977" s="41" t="s">
        <v>16</v>
      </c>
      <c r="D977" s="41" t="s">
        <v>322</v>
      </c>
      <c r="E977" s="42" t="s">
        <v>54</v>
      </c>
      <c r="F977" s="42" t="s">
        <v>323</v>
      </c>
      <c r="G977" s="88" t="s">
        <v>1489</v>
      </c>
      <c r="H977" s="376" t="s">
        <v>1416</v>
      </c>
      <c r="I977" s="43" t="s">
        <v>22</v>
      </c>
      <c r="J977" s="25">
        <v>11</v>
      </c>
      <c r="K977" s="25">
        <v>1</v>
      </c>
      <c r="L977" s="25">
        <v>959</v>
      </c>
      <c r="M977" s="44" t="s">
        <v>473</v>
      </c>
      <c r="N977" s="48"/>
      <c r="O977" s="22"/>
    </row>
    <row r="978" s="18" customFormat="1" ht="45" customHeight="1" spans="1:15">
      <c r="A978" s="387" t="s">
        <v>470</v>
      </c>
      <c r="B978" s="40" t="s">
        <v>1497</v>
      </c>
      <c r="C978" s="41" t="s">
        <v>16</v>
      </c>
      <c r="D978" s="41" t="s">
        <v>322</v>
      </c>
      <c r="E978" s="42" t="s">
        <v>54</v>
      </c>
      <c r="F978" s="42" t="s">
        <v>323</v>
      </c>
      <c r="G978" s="88" t="s">
        <v>1489</v>
      </c>
      <c r="H978" s="376" t="s">
        <v>1416</v>
      </c>
      <c r="I978" s="43" t="s">
        <v>22</v>
      </c>
      <c r="J978" s="25">
        <v>2</v>
      </c>
      <c r="K978" s="25">
        <v>1</v>
      </c>
      <c r="L978" s="25">
        <v>164.16</v>
      </c>
      <c r="M978" s="44" t="s">
        <v>473</v>
      </c>
      <c r="N978" s="48"/>
      <c r="O978" s="22"/>
    </row>
    <row r="979" s="18" customFormat="1" ht="45" customHeight="1" spans="1:15">
      <c r="A979" s="387" t="s">
        <v>470</v>
      </c>
      <c r="B979" s="40" t="s">
        <v>1498</v>
      </c>
      <c r="C979" s="41" t="s">
        <v>16</v>
      </c>
      <c r="D979" s="41" t="s">
        <v>322</v>
      </c>
      <c r="E979" s="42" t="s">
        <v>54</v>
      </c>
      <c r="F979" s="42" t="s">
        <v>323</v>
      </c>
      <c r="G979" s="88" t="s">
        <v>1489</v>
      </c>
      <c r="H979" s="376" t="s">
        <v>1416</v>
      </c>
      <c r="I979" s="43" t="s">
        <v>22</v>
      </c>
      <c r="J979" s="25">
        <v>4</v>
      </c>
      <c r="K979" s="25">
        <v>1</v>
      </c>
      <c r="L979" s="25">
        <v>362</v>
      </c>
      <c r="M979" s="44" t="s">
        <v>473</v>
      </c>
      <c r="N979" s="48"/>
      <c r="O979" s="22"/>
    </row>
    <row r="980" s="18" customFormat="1" ht="45" customHeight="1" spans="1:15">
      <c r="A980" s="387" t="s">
        <v>470</v>
      </c>
      <c r="B980" s="40" t="s">
        <v>1499</v>
      </c>
      <c r="C980" s="41" t="s">
        <v>16</v>
      </c>
      <c r="D980" s="41" t="s">
        <v>322</v>
      </c>
      <c r="E980" s="42" t="s">
        <v>54</v>
      </c>
      <c r="F980" s="42" t="s">
        <v>323</v>
      </c>
      <c r="G980" s="88" t="s">
        <v>1489</v>
      </c>
      <c r="H980" s="376" t="s">
        <v>1416</v>
      </c>
      <c r="I980" s="43" t="s">
        <v>22</v>
      </c>
      <c r="J980" s="25">
        <v>3</v>
      </c>
      <c r="K980" s="25">
        <v>1</v>
      </c>
      <c r="L980" s="25">
        <v>272</v>
      </c>
      <c r="M980" s="44" t="s">
        <v>473</v>
      </c>
      <c r="N980" s="48"/>
      <c r="O980" s="22"/>
    </row>
    <row r="981" s="18" customFormat="1" ht="45" customHeight="1" spans="1:15">
      <c r="A981" s="387" t="s">
        <v>470</v>
      </c>
      <c r="B981" s="40" t="s">
        <v>1500</v>
      </c>
      <c r="C981" s="41" t="s">
        <v>16</v>
      </c>
      <c r="D981" s="41" t="s">
        <v>322</v>
      </c>
      <c r="E981" s="42" t="s">
        <v>54</v>
      </c>
      <c r="F981" s="42" t="s">
        <v>323</v>
      </c>
      <c r="G981" s="88" t="s">
        <v>1489</v>
      </c>
      <c r="H981" s="376" t="s">
        <v>1416</v>
      </c>
      <c r="I981" s="43" t="s">
        <v>22</v>
      </c>
      <c r="J981" s="25">
        <v>5</v>
      </c>
      <c r="K981" s="25">
        <v>1</v>
      </c>
      <c r="L981" s="25">
        <v>448</v>
      </c>
      <c r="M981" s="44" t="s">
        <v>473</v>
      </c>
      <c r="N981" s="48"/>
      <c r="O981" s="22"/>
    </row>
    <row r="982" s="18" customFormat="1" ht="45" customHeight="1" spans="1:15">
      <c r="A982" s="387" t="s">
        <v>470</v>
      </c>
      <c r="B982" s="40" t="s">
        <v>1501</v>
      </c>
      <c r="C982" s="41" t="s">
        <v>16</v>
      </c>
      <c r="D982" s="41" t="s">
        <v>322</v>
      </c>
      <c r="E982" s="42" t="s">
        <v>54</v>
      </c>
      <c r="F982" s="42" t="s">
        <v>323</v>
      </c>
      <c r="G982" s="88" t="s">
        <v>1489</v>
      </c>
      <c r="H982" s="376" t="s">
        <v>1416</v>
      </c>
      <c r="I982" s="43" t="s">
        <v>22</v>
      </c>
      <c r="J982" s="25">
        <v>3</v>
      </c>
      <c r="K982" s="25">
        <v>1</v>
      </c>
      <c r="L982" s="25">
        <v>237</v>
      </c>
      <c r="M982" s="44" t="s">
        <v>473</v>
      </c>
      <c r="N982" s="48"/>
      <c r="O982" s="22"/>
    </row>
    <row r="983" s="18" customFormat="1" ht="45" customHeight="1" spans="1:15">
      <c r="A983" s="387" t="s">
        <v>470</v>
      </c>
      <c r="B983" s="40" t="s">
        <v>1502</v>
      </c>
      <c r="C983" s="41" t="s">
        <v>16</v>
      </c>
      <c r="D983" s="41" t="s">
        <v>322</v>
      </c>
      <c r="E983" s="42" t="s">
        <v>54</v>
      </c>
      <c r="F983" s="42" t="s">
        <v>323</v>
      </c>
      <c r="G983" s="88" t="s">
        <v>1489</v>
      </c>
      <c r="H983" s="376" t="s">
        <v>1416</v>
      </c>
      <c r="I983" s="43" t="s">
        <v>22</v>
      </c>
      <c r="J983" s="25">
        <v>7</v>
      </c>
      <c r="K983" s="25">
        <v>1</v>
      </c>
      <c r="L983" s="25">
        <v>599</v>
      </c>
      <c r="M983" s="44" t="s">
        <v>473</v>
      </c>
      <c r="N983" s="48"/>
      <c r="O983" s="22"/>
    </row>
    <row r="984" s="18" customFormat="1" ht="45" customHeight="1" spans="1:15">
      <c r="A984" s="387" t="s">
        <v>470</v>
      </c>
      <c r="B984" s="40" t="s">
        <v>1503</v>
      </c>
      <c r="C984" s="41" t="s">
        <v>16</v>
      </c>
      <c r="D984" s="41" t="s">
        <v>322</v>
      </c>
      <c r="E984" s="42" t="s">
        <v>54</v>
      </c>
      <c r="F984" s="42" t="s">
        <v>323</v>
      </c>
      <c r="G984" s="88" t="s">
        <v>1489</v>
      </c>
      <c r="H984" s="376" t="s">
        <v>1416</v>
      </c>
      <c r="I984" s="43" t="s">
        <v>22</v>
      </c>
      <c r="J984" s="25">
        <v>5</v>
      </c>
      <c r="K984" s="25">
        <v>1</v>
      </c>
      <c r="L984" s="25">
        <v>376</v>
      </c>
      <c r="M984" s="44" t="s">
        <v>473</v>
      </c>
      <c r="N984" s="48"/>
      <c r="O984" s="22"/>
    </row>
    <row r="985" s="18" customFormat="1" ht="45" customHeight="1" spans="1:15">
      <c r="A985" s="387" t="s">
        <v>470</v>
      </c>
      <c r="B985" s="40" t="s">
        <v>1504</v>
      </c>
      <c r="C985" s="41" t="s">
        <v>16</v>
      </c>
      <c r="D985" s="41" t="s">
        <v>322</v>
      </c>
      <c r="E985" s="42" t="s">
        <v>54</v>
      </c>
      <c r="F985" s="42" t="s">
        <v>323</v>
      </c>
      <c r="G985" s="88" t="s">
        <v>1489</v>
      </c>
      <c r="H985" s="376" t="s">
        <v>1416</v>
      </c>
      <c r="I985" s="43" t="s">
        <v>22</v>
      </c>
      <c r="J985" s="25">
        <v>7</v>
      </c>
      <c r="K985" s="25">
        <v>1</v>
      </c>
      <c r="L985" s="25">
        <v>612</v>
      </c>
      <c r="M985" s="44" t="s">
        <v>473</v>
      </c>
      <c r="N985" s="48"/>
      <c r="O985" s="22"/>
    </row>
    <row r="986" s="18" customFormat="1" ht="45" customHeight="1" spans="1:15">
      <c r="A986" s="387" t="s">
        <v>470</v>
      </c>
      <c r="B986" s="40" t="s">
        <v>1505</v>
      </c>
      <c r="C986" s="41" t="s">
        <v>16</v>
      </c>
      <c r="D986" s="41" t="s">
        <v>322</v>
      </c>
      <c r="E986" s="42" t="s">
        <v>54</v>
      </c>
      <c r="F986" s="42" t="s">
        <v>323</v>
      </c>
      <c r="G986" s="88" t="s">
        <v>1489</v>
      </c>
      <c r="H986" s="376" t="s">
        <v>1416</v>
      </c>
      <c r="I986" s="43" t="s">
        <v>22</v>
      </c>
      <c r="J986" s="25">
        <v>4</v>
      </c>
      <c r="K986" s="25">
        <v>1</v>
      </c>
      <c r="L986" s="25">
        <v>351</v>
      </c>
      <c r="M986" s="44" t="s">
        <v>473</v>
      </c>
      <c r="N986" s="48"/>
      <c r="O986" s="22"/>
    </row>
    <row r="987" s="18" customFormat="1" ht="45" customHeight="1" spans="1:15">
      <c r="A987" s="387" t="s">
        <v>470</v>
      </c>
      <c r="B987" s="40" t="s">
        <v>1506</v>
      </c>
      <c r="C987" s="41" t="s">
        <v>16</v>
      </c>
      <c r="D987" s="41" t="s">
        <v>322</v>
      </c>
      <c r="E987" s="42" t="s">
        <v>54</v>
      </c>
      <c r="F987" s="42" t="s">
        <v>323</v>
      </c>
      <c r="G987" s="88" t="s">
        <v>1489</v>
      </c>
      <c r="H987" s="376" t="s">
        <v>1416</v>
      </c>
      <c r="I987" s="43" t="s">
        <v>22</v>
      </c>
      <c r="J987" s="25">
        <v>2</v>
      </c>
      <c r="K987" s="25">
        <v>1</v>
      </c>
      <c r="L987" s="25">
        <v>175</v>
      </c>
      <c r="M987" s="44" t="s">
        <v>473</v>
      </c>
      <c r="N987" s="48"/>
      <c r="O987" s="22"/>
    </row>
    <row r="988" s="18" customFormat="1" ht="45" customHeight="1" spans="1:15">
      <c r="A988" s="387" t="s">
        <v>470</v>
      </c>
      <c r="B988" s="40" t="s">
        <v>1507</v>
      </c>
      <c r="C988" s="41" t="s">
        <v>16</v>
      </c>
      <c r="D988" s="41" t="s">
        <v>322</v>
      </c>
      <c r="E988" s="42" t="s">
        <v>54</v>
      </c>
      <c r="F988" s="42" t="s">
        <v>323</v>
      </c>
      <c r="G988" s="88" t="s">
        <v>1489</v>
      </c>
      <c r="H988" s="376" t="s">
        <v>1416</v>
      </c>
      <c r="I988" s="43" t="s">
        <v>22</v>
      </c>
      <c r="J988" s="25">
        <v>7</v>
      </c>
      <c r="K988" s="25">
        <v>1</v>
      </c>
      <c r="L988" s="25">
        <v>634</v>
      </c>
      <c r="M988" s="44" t="s">
        <v>473</v>
      </c>
      <c r="N988" s="48"/>
      <c r="O988" s="22"/>
    </row>
    <row r="989" s="18" customFormat="1" ht="45" customHeight="1" spans="1:15">
      <c r="A989" s="387" t="s">
        <v>470</v>
      </c>
      <c r="B989" s="40" t="s">
        <v>1508</v>
      </c>
      <c r="C989" s="41" t="s">
        <v>16</v>
      </c>
      <c r="D989" s="41" t="s">
        <v>322</v>
      </c>
      <c r="E989" s="42" t="s">
        <v>54</v>
      </c>
      <c r="F989" s="42" t="s">
        <v>323</v>
      </c>
      <c r="G989" s="88" t="s">
        <v>1489</v>
      </c>
      <c r="H989" s="376" t="s">
        <v>1416</v>
      </c>
      <c r="I989" s="43" t="s">
        <v>22</v>
      </c>
      <c r="J989" s="25">
        <v>6</v>
      </c>
      <c r="K989" s="25">
        <v>1</v>
      </c>
      <c r="L989" s="25">
        <v>464</v>
      </c>
      <c r="M989" s="44" t="s">
        <v>473</v>
      </c>
      <c r="N989" s="48"/>
      <c r="O989" s="22"/>
    </row>
    <row r="990" s="18" customFormat="1" ht="45" customHeight="1" spans="1:15">
      <c r="A990" s="387" t="s">
        <v>470</v>
      </c>
      <c r="B990" s="40" t="s">
        <v>1509</v>
      </c>
      <c r="C990" s="41" t="s">
        <v>16</v>
      </c>
      <c r="D990" s="41" t="s">
        <v>322</v>
      </c>
      <c r="E990" s="42" t="s">
        <v>54</v>
      </c>
      <c r="F990" s="42" t="s">
        <v>323</v>
      </c>
      <c r="G990" s="88" t="s">
        <v>1489</v>
      </c>
      <c r="H990" s="376" t="s">
        <v>1416</v>
      </c>
      <c r="I990" s="43" t="s">
        <v>22</v>
      </c>
      <c r="J990" s="25">
        <v>3</v>
      </c>
      <c r="K990" s="25">
        <v>1</v>
      </c>
      <c r="L990" s="25">
        <v>204.764064</v>
      </c>
      <c r="M990" s="44" t="s">
        <v>473</v>
      </c>
      <c r="N990" s="48"/>
      <c r="O990" s="22"/>
    </row>
    <row r="991" s="18" customFormat="1" ht="45" customHeight="1" spans="1:15">
      <c r="A991" s="387" t="s">
        <v>470</v>
      </c>
      <c r="B991" s="40" t="s">
        <v>1510</v>
      </c>
      <c r="C991" s="41" t="s">
        <v>16</v>
      </c>
      <c r="D991" s="41" t="s">
        <v>322</v>
      </c>
      <c r="E991" s="42" t="s">
        <v>54</v>
      </c>
      <c r="F991" s="42" t="s">
        <v>323</v>
      </c>
      <c r="G991" s="88" t="s">
        <v>1489</v>
      </c>
      <c r="H991" s="376" t="s">
        <v>1416</v>
      </c>
      <c r="I991" s="43" t="s">
        <v>22</v>
      </c>
      <c r="J991" s="25">
        <v>12</v>
      </c>
      <c r="K991" s="25">
        <v>1</v>
      </c>
      <c r="L991" s="25">
        <v>1037</v>
      </c>
      <c r="M991" s="44" t="s">
        <v>473</v>
      </c>
      <c r="N991" s="48"/>
      <c r="O991" s="22"/>
    </row>
    <row r="992" s="18" customFormat="1" ht="45" customHeight="1" spans="1:15">
      <c r="A992" s="387" t="s">
        <v>470</v>
      </c>
      <c r="B992" s="40" t="s">
        <v>1511</v>
      </c>
      <c r="C992" s="41" t="s">
        <v>16</v>
      </c>
      <c r="D992" s="41" t="s">
        <v>322</v>
      </c>
      <c r="E992" s="42" t="s">
        <v>54</v>
      </c>
      <c r="F992" s="42" t="s">
        <v>323</v>
      </c>
      <c r="G992" s="88" t="s">
        <v>1489</v>
      </c>
      <c r="H992" s="376" t="s">
        <v>1416</v>
      </c>
      <c r="I992" s="43" t="s">
        <v>22</v>
      </c>
      <c r="J992" s="25">
        <v>11</v>
      </c>
      <c r="K992" s="25">
        <v>1</v>
      </c>
      <c r="L992" s="25">
        <v>959.81616</v>
      </c>
      <c r="M992" s="44" t="s">
        <v>473</v>
      </c>
      <c r="N992" s="48"/>
      <c r="O992" s="22"/>
    </row>
    <row r="993" s="18" customFormat="1" ht="45" customHeight="1" spans="1:15">
      <c r="A993" s="387" t="s">
        <v>470</v>
      </c>
      <c r="B993" s="40" t="s">
        <v>1512</v>
      </c>
      <c r="C993" s="41" t="s">
        <v>16</v>
      </c>
      <c r="D993" s="41" t="s">
        <v>322</v>
      </c>
      <c r="E993" s="42" t="s">
        <v>54</v>
      </c>
      <c r="F993" s="42" t="s">
        <v>323</v>
      </c>
      <c r="G993" s="88" t="s">
        <v>1489</v>
      </c>
      <c r="H993" s="376" t="s">
        <v>1416</v>
      </c>
      <c r="I993" s="43" t="s">
        <v>22</v>
      </c>
      <c r="J993" s="25">
        <v>2</v>
      </c>
      <c r="K993" s="25">
        <v>1</v>
      </c>
      <c r="L993" s="25">
        <v>154</v>
      </c>
      <c r="M993" s="44" t="s">
        <v>473</v>
      </c>
      <c r="N993" s="48"/>
      <c r="O993" s="22"/>
    </row>
    <row r="994" s="18" customFormat="1" ht="45" customHeight="1" spans="1:15">
      <c r="A994" s="387" t="s">
        <v>470</v>
      </c>
      <c r="B994" s="40" t="s">
        <v>1513</v>
      </c>
      <c r="C994" s="41" t="s">
        <v>16</v>
      </c>
      <c r="D994" s="41" t="s">
        <v>322</v>
      </c>
      <c r="E994" s="42" t="s">
        <v>54</v>
      </c>
      <c r="F994" s="42" t="s">
        <v>323</v>
      </c>
      <c r="G994" s="88" t="s">
        <v>1489</v>
      </c>
      <c r="H994" s="376" t="s">
        <v>1416</v>
      </c>
      <c r="I994" s="43" t="s">
        <v>22</v>
      </c>
      <c r="J994" s="25">
        <v>10</v>
      </c>
      <c r="K994" s="25">
        <v>1</v>
      </c>
      <c r="L994" s="25">
        <v>882.4512</v>
      </c>
      <c r="M994" s="44" t="s">
        <v>473</v>
      </c>
      <c r="N994" s="48"/>
      <c r="O994" s="22"/>
    </row>
    <row r="995" s="18" customFormat="1" ht="45" customHeight="1" spans="1:15">
      <c r="A995" s="387" t="s">
        <v>470</v>
      </c>
      <c r="B995" s="40" t="s">
        <v>1514</v>
      </c>
      <c r="C995" s="41" t="s">
        <v>16</v>
      </c>
      <c r="D995" s="41" t="s">
        <v>322</v>
      </c>
      <c r="E995" s="42" t="s">
        <v>54</v>
      </c>
      <c r="F995" s="42" t="s">
        <v>323</v>
      </c>
      <c r="G995" s="88" t="s">
        <v>1489</v>
      </c>
      <c r="H995" s="376" t="s">
        <v>1416</v>
      </c>
      <c r="I995" s="43" t="s">
        <v>22</v>
      </c>
      <c r="J995" s="25">
        <v>23</v>
      </c>
      <c r="K995" s="25">
        <v>1</v>
      </c>
      <c r="L995" s="25">
        <v>2022</v>
      </c>
      <c r="M995" s="44" t="s">
        <v>473</v>
      </c>
      <c r="N995" s="48"/>
      <c r="O995" s="22"/>
    </row>
    <row r="996" s="18" customFormat="1" ht="45" customHeight="1" spans="1:15">
      <c r="A996" s="387" t="s">
        <v>470</v>
      </c>
      <c r="B996" s="40" t="s">
        <v>1515</v>
      </c>
      <c r="C996" s="41" t="s">
        <v>16</v>
      </c>
      <c r="D996" s="41" t="s">
        <v>322</v>
      </c>
      <c r="E996" s="42" t="s">
        <v>54</v>
      </c>
      <c r="F996" s="42" t="s">
        <v>323</v>
      </c>
      <c r="G996" s="88" t="s">
        <v>1489</v>
      </c>
      <c r="H996" s="376" t="s">
        <v>1416</v>
      </c>
      <c r="I996" s="43" t="s">
        <v>22</v>
      </c>
      <c r="J996" s="25">
        <v>5</v>
      </c>
      <c r="K996" s="25">
        <v>1</v>
      </c>
      <c r="L996" s="25">
        <v>403</v>
      </c>
      <c r="M996" s="44" t="s">
        <v>473</v>
      </c>
      <c r="N996" s="48"/>
      <c r="O996" s="22"/>
    </row>
    <row r="997" s="18" customFormat="1" ht="45" customHeight="1" spans="1:15">
      <c r="A997" s="387" t="s">
        <v>470</v>
      </c>
      <c r="B997" s="40" t="s">
        <v>1516</v>
      </c>
      <c r="C997" s="41" t="s">
        <v>16</v>
      </c>
      <c r="D997" s="41" t="s">
        <v>322</v>
      </c>
      <c r="E997" s="42" t="s">
        <v>54</v>
      </c>
      <c r="F997" s="42" t="s">
        <v>323</v>
      </c>
      <c r="G997" s="88" t="s">
        <v>1489</v>
      </c>
      <c r="H997" s="376" t="s">
        <v>1416</v>
      </c>
      <c r="I997" s="43" t="s">
        <v>22</v>
      </c>
      <c r="J997" s="25">
        <v>3</v>
      </c>
      <c r="K997" s="25">
        <v>1</v>
      </c>
      <c r="L997" s="25">
        <v>190</v>
      </c>
      <c r="M997" s="44" t="s">
        <v>473</v>
      </c>
      <c r="N997" s="48"/>
      <c r="O997" s="22"/>
    </row>
    <row r="998" s="18" customFormat="1" ht="45" customHeight="1" spans="1:15">
      <c r="A998" s="387" t="s">
        <v>470</v>
      </c>
      <c r="B998" s="40" t="s">
        <v>1517</v>
      </c>
      <c r="C998" s="41" t="s">
        <v>16</v>
      </c>
      <c r="D998" s="41" t="s">
        <v>322</v>
      </c>
      <c r="E998" s="42" t="s">
        <v>54</v>
      </c>
      <c r="F998" s="42" t="s">
        <v>323</v>
      </c>
      <c r="G998" s="88" t="s">
        <v>1489</v>
      </c>
      <c r="H998" s="376" t="s">
        <v>1416</v>
      </c>
      <c r="I998" s="43" t="s">
        <v>22</v>
      </c>
      <c r="J998" s="25">
        <v>1</v>
      </c>
      <c r="K998" s="25">
        <v>1</v>
      </c>
      <c r="L998" s="25">
        <v>56.853168</v>
      </c>
      <c r="M998" s="44" t="s">
        <v>473</v>
      </c>
      <c r="N998" s="48"/>
      <c r="O998" s="22"/>
    </row>
    <row r="999" s="18" customFormat="1" ht="45" customHeight="1" spans="1:15">
      <c r="A999" s="387" t="s">
        <v>470</v>
      </c>
      <c r="B999" s="40" t="s">
        <v>1518</v>
      </c>
      <c r="C999" s="41" t="s">
        <v>16</v>
      </c>
      <c r="D999" s="41" t="s">
        <v>322</v>
      </c>
      <c r="E999" s="42" t="s">
        <v>54</v>
      </c>
      <c r="F999" s="42" t="s">
        <v>323</v>
      </c>
      <c r="G999" s="88" t="s">
        <v>1489</v>
      </c>
      <c r="H999" s="376" t="s">
        <v>1416</v>
      </c>
      <c r="I999" s="43" t="s">
        <v>22</v>
      </c>
      <c r="J999" s="25">
        <v>4</v>
      </c>
      <c r="K999" s="25">
        <v>1</v>
      </c>
      <c r="L999" s="25">
        <v>289</v>
      </c>
      <c r="M999" s="44" t="s">
        <v>473</v>
      </c>
      <c r="N999" s="48"/>
      <c r="O999" s="22"/>
    </row>
    <row r="1000" s="18" customFormat="1" ht="45" customHeight="1" spans="1:15">
      <c r="A1000" s="387" t="s">
        <v>470</v>
      </c>
      <c r="B1000" s="40" t="s">
        <v>1519</v>
      </c>
      <c r="C1000" s="41" t="s">
        <v>16</v>
      </c>
      <c r="D1000" s="41" t="s">
        <v>322</v>
      </c>
      <c r="E1000" s="42" t="s">
        <v>54</v>
      </c>
      <c r="F1000" s="42" t="s">
        <v>323</v>
      </c>
      <c r="G1000" s="88" t="s">
        <v>1489</v>
      </c>
      <c r="H1000" s="376" t="s">
        <v>1416</v>
      </c>
      <c r="I1000" s="43" t="s">
        <v>22</v>
      </c>
      <c r="J1000" s="25">
        <v>1</v>
      </c>
      <c r="K1000" s="25">
        <v>1</v>
      </c>
      <c r="L1000" s="25">
        <v>88.24512</v>
      </c>
      <c r="M1000" s="44" t="s">
        <v>473</v>
      </c>
      <c r="N1000" s="48"/>
      <c r="O1000" s="22"/>
    </row>
    <row r="1001" s="18" customFormat="1" ht="45" customHeight="1" spans="1:15">
      <c r="A1001" s="387" t="s">
        <v>470</v>
      </c>
      <c r="B1001" s="40" t="s">
        <v>1520</v>
      </c>
      <c r="C1001" s="41" t="s">
        <v>16</v>
      </c>
      <c r="D1001" s="41" t="s">
        <v>322</v>
      </c>
      <c r="E1001" s="42" t="s">
        <v>54</v>
      </c>
      <c r="F1001" s="42" t="s">
        <v>323</v>
      </c>
      <c r="G1001" s="88" t="s">
        <v>1489</v>
      </c>
      <c r="H1001" s="376" t="s">
        <v>1416</v>
      </c>
      <c r="I1001" s="43" t="s">
        <v>22</v>
      </c>
      <c r="J1001" s="25">
        <v>5</v>
      </c>
      <c r="K1001" s="25">
        <v>1</v>
      </c>
      <c r="L1001" s="25">
        <v>446</v>
      </c>
      <c r="M1001" s="44" t="s">
        <v>473</v>
      </c>
      <c r="N1001" s="48"/>
      <c r="O1001" s="22"/>
    </row>
    <row r="1002" s="18" customFormat="1" ht="45" customHeight="1" spans="1:15">
      <c r="A1002" s="387" t="s">
        <v>470</v>
      </c>
      <c r="B1002" s="40" t="s">
        <v>1521</v>
      </c>
      <c r="C1002" s="41" t="s">
        <v>16</v>
      </c>
      <c r="D1002" s="41" t="s">
        <v>322</v>
      </c>
      <c r="E1002" s="42" t="s">
        <v>54</v>
      </c>
      <c r="F1002" s="42" t="s">
        <v>323</v>
      </c>
      <c r="G1002" s="88" t="s">
        <v>1489</v>
      </c>
      <c r="H1002" s="376" t="s">
        <v>1416</v>
      </c>
      <c r="I1002" s="43" t="s">
        <v>22</v>
      </c>
      <c r="J1002" s="25">
        <v>5</v>
      </c>
      <c r="K1002" s="25">
        <v>1</v>
      </c>
      <c r="L1002" s="25">
        <v>453</v>
      </c>
      <c r="M1002" s="44" t="s">
        <v>473</v>
      </c>
      <c r="N1002" s="48"/>
      <c r="O1002" s="22"/>
    </row>
    <row r="1003" s="18" customFormat="1" ht="45" customHeight="1" spans="1:15">
      <c r="A1003" s="387" t="s">
        <v>470</v>
      </c>
      <c r="B1003" s="40" t="s">
        <v>1522</v>
      </c>
      <c r="C1003" s="41" t="s">
        <v>16</v>
      </c>
      <c r="D1003" s="41" t="s">
        <v>322</v>
      </c>
      <c r="E1003" s="42" t="s">
        <v>54</v>
      </c>
      <c r="F1003" s="42" t="s">
        <v>323</v>
      </c>
      <c r="G1003" s="88" t="s">
        <v>1489</v>
      </c>
      <c r="H1003" s="376" t="s">
        <v>1416</v>
      </c>
      <c r="I1003" s="43" t="s">
        <v>22</v>
      </c>
      <c r="J1003" s="25">
        <v>11</v>
      </c>
      <c r="K1003" s="25">
        <v>1</v>
      </c>
      <c r="L1003" s="25">
        <v>992</v>
      </c>
      <c r="M1003" s="44" t="s">
        <v>473</v>
      </c>
      <c r="N1003" s="48"/>
      <c r="O1003" s="22"/>
    </row>
    <row r="1004" s="18" customFormat="1" ht="45" customHeight="1" spans="1:15">
      <c r="A1004" s="387" t="s">
        <v>470</v>
      </c>
      <c r="B1004" s="40" t="s">
        <v>1523</v>
      </c>
      <c r="C1004" s="41" t="s">
        <v>16</v>
      </c>
      <c r="D1004" s="41" t="s">
        <v>322</v>
      </c>
      <c r="E1004" s="42" t="s">
        <v>54</v>
      </c>
      <c r="F1004" s="42" t="s">
        <v>323</v>
      </c>
      <c r="G1004" s="88" t="s">
        <v>1489</v>
      </c>
      <c r="H1004" s="376" t="s">
        <v>1416</v>
      </c>
      <c r="I1004" s="43" t="s">
        <v>22</v>
      </c>
      <c r="J1004" s="25">
        <v>3</v>
      </c>
      <c r="K1004" s="25">
        <v>1</v>
      </c>
      <c r="L1004" s="25">
        <v>256</v>
      </c>
      <c r="M1004" s="44" t="s">
        <v>473</v>
      </c>
      <c r="N1004" s="48"/>
      <c r="O1004" s="22"/>
    </row>
    <row r="1005" s="18" customFormat="1" ht="45" customHeight="1" spans="1:15">
      <c r="A1005" s="387" t="s">
        <v>470</v>
      </c>
      <c r="B1005" s="40" t="s">
        <v>1524</v>
      </c>
      <c r="C1005" s="41" t="s">
        <v>16</v>
      </c>
      <c r="D1005" s="41" t="s">
        <v>322</v>
      </c>
      <c r="E1005" s="42" t="s">
        <v>54</v>
      </c>
      <c r="F1005" s="42" t="s">
        <v>323</v>
      </c>
      <c r="G1005" s="88" t="s">
        <v>1525</v>
      </c>
      <c r="H1005" s="376" t="s">
        <v>1416</v>
      </c>
      <c r="I1005" s="43" t="s">
        <v>22</v>
      </c>
      <c r="J1005" s="25">
        <v>2</v>
      </c>
      <c r="K1005" s="25">
        <f t="shared" ref="K1005:K1019" si="29">J1005</f>
        <v>2</v>
      </c>
      <c r="L1005" s="25">
        <v>18</v>
      </c>
      <c r="M1005" s="44" t="s">
        <v>473</v>
      </c>
      <c r="N1005" s="48"/>
      <c r="O1005" s="22"/>
    </row>
    <row r="1006" s="18" customFormat="1" ht="45" customHeight="1" spans="1:15">
      <c r="A1006" s="387" t="s">
        <v>470</v>
      </c>
      <c r="B1006" s="40" t="s">
        <v>1526</v>
      </c>
      <c r="C1006" s="41" t="s">
        <v>16</v>
      </c>
      <c r="D1006" s="41" t="s">
        <v>322</v>
      </c>
      <c r="E1006" s="42" t="s">
        <v>54</v>
      </c>
      <c r="F1006" s="42" t="s">
        <v>323</v>
      </c>
      <c r="G1006" s="88" t="s">
        <v>1525</v>
      </c>
      <c r="H1006" s="376" t="s">
        <v>1416</v>
      </c>
      <c r="I1006" s="43" t="s">
        <v>22</v>
      </c>
      <c r="J1006" s="25">
        <v>2</v>
      </c>
      <c r="K1006" s="25">
        <f t="shared" si="29"/>
        <v>2</v>
      </c>
      <c r="L1006" s="25">
        <v>18</v>
      </c>
      <c r="M1006" s="44" t="s">
        <v>473</v>
      </c>
      <c r="N1006" s="48"/>
      <c r="O1006" s="22"/>
    </row>
    <row r="1007" s="18" customFormat="1" ht="45" customHeight="1" spans="1:15">
      <c r="A1007" s="387" t="s">
        <v>470</v>
      </c>
      <c r="B1007" s="40" t="s">
        <v>1527</v>
      </c>
      <c r="C1007" s="41" t="s">
        <v>16</v>
      </c>
      <c r="D1007" s="41" t="s">
        <v>322</v>
      </c>
      <c r="E1007" s="42" t="s">
        <v>54</v>
      </c>
      <c r="F1007" s="42" t="s">
        <v>323</v>
      </c>
      <c r="G1007" s="88" t="s">
        <v>1525</v>
      </c>
      <c r="H1007" s="376" t="s">
        <v>1416</v>
      </c>
      <c r="I1007" s="43" t="s">
        <v>22</v>
      </c>
      <c r="J1007" s="25">
        <v>2</v>
      </c>
      <c r="K1007" s="25">
        <f t="shared" si="29"/>
        <v>2</v>
      </c>
      <c r="L1007" s="25">
        <v>18</v>
      </c>
      <c r="M1007" s="44" t="s">
        <v>473</v>
      </c>
      <c r="N1007" s="48"/>
      <c r="O1007" s="22"/>
    </row>
    <row r="1008" s="18" customFormat="1" ht="45" customHeight="1" spans="1:15">
      <c r="A1008" s="387" t="s">
        <v>470</v>
      </c>
      <c r="B1008" s="40" t="s">
        <v>1528</v>
      </c>
      <c r="C1008" s="41" t="s">
        <v>16</v>
      </c>
      <c r="D1008" s="41" t="s">
        <v>322</v>
      </c>
      <c r="E1008" s="42" t="s">
        <v>54</v>
      </c>
      <c r="F1008" s="42" t="s">
        <v>323</v>
      </c>
      <c r="G1008" s="88" t="s">
        <v>1525</v>
      </c>
      <c r="H1008" s="376" t="s">
        <v>1416</v>
      </c>
      <c r="I1008" s="43" t="s">
        <v>22</v>
      </c>
      <c r="J1008" s="25">
        <v>2</v>
      </c>
      <c r="K1008" s="25">
        <f t="shared" si="29"/>
        <v>2</v>
      </c>
      <c r="L1008" s="25">
        <v>18</v>
      </c>
      <c r="M1008" s="44" t="s">
        <v>473</v>
      </c>
      <c r="N1008" s="48"/>
      <c r="O1008" s="22"/>
    </row>
    <row r="1009" s="18" customFormat="1" ht="45" customHeight="1" spans="1:15">
      <c r="A1009" s="387" t="s">
        <v>470</v>
      </c>
      <c r="B1009" s="40" t="s">
        <v>1529</v>
      </c>
      <c r="C1009" s="41" t="s">
        <v>16</v>
      </c>
      <c r="D1009" s="41" t="s">
        <v>322</v>
      </c>
      <c r="E1009" s="42" t="s">
        <v>54</v>
      </c>
      <c r="F1009" s="42" t="s">
        <v>323</v>
      </c>
      <c r="G1009" s="88" t="s">
        <v>1525</v>
      </c>
      <c r="H1009" s="376" t="s">
        <v>1416</v>
      </c>
      <c r="I1009" s="43" t="s">
        <v>22</v>
      </c>
      <c r="J1009" s="25">
        <v>2</v>
      </c>
      <c r="K1009" s="25">
        <f t="shared" si="29"/>
        <v>2</v>
      </c>
      <c r="L1009" s="25">
        <v>18</v>
      </c>
      <c r="M1009" s="44" t="s">
        <v>473</v>
      </c>
      <c r="N1009" s="48"/>
      <c r="O1009" s="22"/>
    </row>
    <row r="1010" s="18" customFormat="1" ht="45" customHeight="1" spans="1:15">
      <c r="A1010" s="387" t="s">
        <v>470</v>
      </c>
      <c r="B1010" s="40" t="s">
        <v>1530</v>
      </c>
      <c r="C1010" s="41" t="s">
        <v>16</v>
      </c>
      <c r="D1010" s="41" t="s">
        <v>322</v>
      </c>
      <c r="E1010" s="42" t="s">
        <v>54</v>
      </c>
      <c r="F1010" s="42" t="s">
        <v>323</v>
      </c>
      <c r="G1010" s="88" t="s">
        <v>1525</v>
      </c>
      <c r="H1010" s="376" t="s">
        <v>1416</v>
      </c>
      <c r="I1010" s="43" t="s">
        <v>22</v>
      </c>
      <c r="J1010" s="25">
        <v>2</v>
      </c>
      <c r="K1010" s="25">
        <f t="shared" si="29"/>
        <v>2</v>
      </c>
      <c r="L1010" s="25">
        <v>18</v>
      </c>
      <c r="M1010" s="44" t="s">
        <v>473</v>
      </c>
      <c r="N1010" s="48"/>
      <c r="O1010" s="22"/>
    </row>
    <row r="1011" s="18" customFormat="1" ht="45" customHeight="1" spans="1:15">
      <c r="A1011" s="387" t="s">
        <v>470</v>
      </c>
      <c r="B1011" s="40" t="s">
        <v>1531</v>
      </c>
      <c r="C1011" s="41" t="s">
        <v>16</v>
      </c>
      <c r="D1011" s="41" t="s">
        <v>322</v>
      </c>
      <c r="E1011" s="42" t="s">
        <v>54</v>
      </c>
      <c r="F1011" s="42" t="s">
        <v>323</v>
      </c>
      <c r="G1011" s="88" t="s">
        <v>1525</v>
      </c>
      <c r="H1011" s="376" t="s">
        <v>1416</v>
      </c>
      <c r="I1011" s="43" t="s">
        <v>22</v>
      </c>
      <c r="J1011" s="25">
        <v>2</v>
      </c>
      <c r="K1011" s="25">
        <f t="shared" si="29"/>
        <v>2</v>
      </c>
      <c r="L1011" s="25">
        <v>18</v>
      </c>
      <c r="M1011" s="44" t="s">
        <v>473</v>
      </c>
      <c r="N1011" s="48"/>
      <c r="O1011" s="22"/>
    </row>
    <row r="1012" s="18" customFormat="1" ht="45" customHeight="1" spans="1:15">
      <c r="A1012" s="387" t="s">
        <v>470</v>
      </c>
      <c r="B1012" s="40" t="s">
        <v>1532</v>
      </c>
      <c r="C1012" s="41" t="s">
        <v>16</v>
      </c>
      <c r="D1012" s="41" t="s">
        <v>322</v>
      </c>
      <c r="E1012" s="42" t="s">
        <v>54</v>
      </c>
      <c r="F1012" s="42" t="s">
        <v>323</v>
      </c>
      <c r="G1012" s="88" t="s">
        <v>1525</v>
      </c>
      <c r="H1012" s="376" t="s">
        <v>1416</v>
      </c>
      <c r="I1012" s="43" t="s">
        <v>22</v>
      </c>
      <c r="J1012" s="25">
        <v>1</v>
      </c>
      <c r="K1012" s="25">
        <f t="shared" si="29"/>
        <v>1</v>
      </c>
      <c r="L1012" s="25">
        <v>5</v>
      </c>
      <c r="M1012" s="44" t="s">
        <v>473</v>
      </c>
      <c r="N1012" s="48"/>
      <c r="O1012" s="22"/>
    </row>
    <row r="1013" s="18" customFormat="1" ht="45" customHeight="1" spans="1:15">
      <c r="A1013" s="387" t="s">
        <v>470</v>
      </c>
      <c r="B1013" s="40" t="s">
        <v>1533</v>
      </c>
      <c r="C1013" s="41" t="s">
        <v>16</v>
      </c>
      <c r="D1013" s="41" t="s">
        <v>322</v>
      </c>
      <c r="E1013" s="42" t="s">
        <v>54</v>
      </c>
      <c r="F1013" s="42" t="s">
        <v>323</v>
      </c>
      <c r="G1013" s="88" t="s">
        <v>1534</v>
      </c>
      <c r="H1013" s="376" t="s">
        <v>1416</v>
      </c>
      <c r="I1013" s="43" t="s">
        <v>22</v>
      </c>
      <c r="J1013" s="25">
        <v>1</v>
      </c>
      <c r="K1013" s="25">
        <f t="shared" si="29"/>
        <v>1</v>
      </c>
      <c r="L1013" s="25">
        <v>1</v>
      </c>
      <c r="M1013" s="44" t="s">
        <v>473</v>
      </c>
      <c r="N1013" s="48"/>
      <c r="O1013" s="22"/>
    </row>
    <row r="1014" s="18" customFormat="1" ht="45" customHeight="1" spans="1:15">
      <c r="A1014" s="387" t="s">
        <v>470</v>
      </c>
      <c r="B1014" s="40" t="s">
        <v>1535</v>
      </c>
      <c r="C1014" s="41" t="s">
        <v>16</v>
      </c>
      <c r="D1014" s="41" t="s">
        <v>322</v>
      </c>
      <c r="E1014" s="42" t="s">
        <v>54</v>
      </c>
      <c r="F1014" s="42" t="s">
        <v>323</v>
      </c>
      <c r="G1014" s="88" t="s">
        <v>1534</v>
      </c>
      <c r="H1014" s="376" t="s">
        <v>1416</v>
      </c>
      <c r="I1014" s="43" t="s">
        <v>22</v>
      </c>
      <c r="J1014" s="25">
        <v>1</v>
      </c>
      <c r="K1014" s="25">
        <f t="shared" si="29"/>
        <v>1</v>
      </c>
      <c r="L1014" s="25">
        <v>1</v>
      </c>
      <c r="M1014" s="44" t="s">
        <v>473</v>
      </c>
      <c r="N1014" s="48"/>
      <c r="O1014" s="22"/>
    </row>
    <row r="1015" s="18" customFormat="1" ht="45" customHeight="1" spans="1:15">
      <c r="A1015" s="387" t="s">
        <v>470</v>
      </c>
      <c r="B1015" s="40" t="s">
        <v>1536</v>
      </c>
      <c r="C1015" s="41" t="s">
        <v>16</v>
      </c>
      <c r="D1015" s="41" t="s">
        <v>322</v>
      </c>
      <c r="E1015" s="42" t="s">
        <v>54</v>
      </c>
      <c r="F1015" s="42" t="s">
        <v>323</v>
      </c>
      <c r="G1015" s="88" t="s">
        <v>1534</v>
      </c>
      <c r="H1015" s="376" t="s">
        <v>1416</v>
      </c>
      <c r="I1015" s="43" t="s">
        <v>22</v>
      </c>
      <c r="J1015" s="25">
        <v>1</v>
      </c>
      <c r="K1015" s="25">
        <f t="shared" si="29"/>
        <v>1</v>
      </c>
      <c r="L1015" s="25">
        <v>1</v>
      </c>
      <c r="M1015" s="44" t="s">
        <v>473</v>
      </c>
      <c r="N1015" s="48"/>
      <c r="O1015" s="22"/>
    </row>
    <row r="1016" s="18" customFormat="1" ht="45" customHeight="1" spans="1:15">
      <c r="A1016" s="387" t="s">
        <v>470</v>
      </c>
      <c r="B1016" s="40" t="s">
        <v>1537</v>
      </c>
      <c r="C1016" s="41" t="s">
        <v>16</v>
      </c>
      <c r="D1016" s="41" t="s">
        <v>322</v>
      </c>
      <c r="E1016" s="42" t="s">
        <v>54</v>
      </c>
      <c r="F1016" s="42" t="s">
        <v>323</v>
      </c>
      <c r="G1016" s="88" t="s">
        <v>1534</v>
      </c>
      <c r="H1016" s="376" t="s">
        <v>1416</v>
      </c>
      <c r="I1016" s="43" t="s">
        <v>22</v>
      </c>
      <c r="J1016" s="25">
        <v>1</v>
      </c>
      <c r="K1016" s="25">
        <f t="shared" si="29"/>
        <v>1</v>
      </c>
      <c r="L1016" s="25">
        <v>1</v>
      </c>
      <c r="M1016" s="44" t="s">
        <v>473</v>
      </c>
      <c r="N1016" s="48"/>
      <c r="O1016" s="22"/>
    </row>
    <row r="1017" s="18" customFormat="1" ht="45" customHeight="1" spans="1:15">
      <c r="A1017" s="387" t="s">
        <v>470</v>
      </c>
      <c r="B1017" s="40" t="s">
        <v>1538</v>
      </c>
      <c r="C1017" s="41" t="s">
        <v>16</v>
      </c>
      <c r="D1017" s="41" t="s">
        <v>322</v>
      </c>
      <c r="E1017" s="42" t="s">
        <v>54</v>
      </c>
      <c r="F1017" s="42" t="s">
        <v>323</v>
      </c>
      <c r="G1017" s="88" t="s">
        <v>1534</v>
      </c>
      <c r="H1017" s="376" t="s">
        <v>1416</v>
      </c>
      <c r="I1017" s="43" t="s">
        <v>22</v>
      </c>
      <c r="J1017" s="25">
        <v>1</v>
      </c>
      <c r="K1017" s="25">
        <f t="shared" si="29"/>
        <v>1</v>
      </c>
      <c r="L1017" s="25">
        <v>1</v>
      </c>
      <c r="M1017" s="44" t="s">
        <v>473</v>
      </c>
      <c r="N1017" s="48"/>
      <c r="O1017" s="22"/>
    </row>
    <row r="1018" s="18" customFormat="1" ht="45" customHeight="1" spans="1:15">
      <c r="A1018" s="387" t="s">
        <v>470</v>
      </c>
      <c r="B1018" s="40" t="s">
        <v>1539</v>
      </c>
      <c r="C1018" s="41" t="s">
        <v>16</v>
      </c>
      <c r="D1018" s="41" t="s">
        <v>322</v>
      </c>
      <c r="E1018" s="42" t="s">
        <v>54</v>
      </c>
      <c r="F1018" s="42" t="s">
        <v>323</v>
      </c>
      <c r="G1018" s="88" t="s">
        <v>1534</v>
      </c>
      <c r="H1018" s="376" t="s">
        <v>1416</v>
      </c>
      <c r="I1018" s="43" t="s">
        <v>22</v>
      </c>
      <c r="J1018" s="25">
        <v>1</v>
      </c>
      <c r="K1018" s="25">
        <f t="shared" si="29"/>
        <v>1</v>
      </c>
      <c r="L1018" s="25">
        <v>1</v>
      </c>
      <c r="M1018" s="44" t="s">
        <v>473</v>
      </c>
      <c r="N1018" s="48"/>
      <c r="O1018" s="22"/>
    </row>
    <row r="1019" s="18" customFormat="1" ht="45" customHeight="1" spans="1:15">
      <c r="A1019" s="387" t="s">
        <v>470</v>
      </c>
      <c r="B1019" s="40" t="s">
        <v>1540</v>
      </c>
      <c r="C1019" s="41" t="s">
        <v>16</v>
      </c>
      <c r="D1019" s="41" t="s">
        <v>322</v>
      </c>
      <c r="E1019" s="42" t="s">
        <v>54</v>
      </c>
      <c r="F1019" s="42" t="s">
        <v>323</v>
      </c>
      <c r="G1019" s="88" t="s">
        <v>1534</v>
      </c>
      <c r="H1019" s="376" t="s">
        <v>1416</v>
      </c>
      <c r="I1019" s="43" t="s">
        <v>22</v>
      </c>
      <c r="J1019" s="25">
        <v>1</v>
      </c>
      <c r="K1019" s="25">
        <f t="shared" si="29"/>
        <v>1</v>
      </c>
      <c r="L1019" s="25">
        <v>1</v>
      </c>
      <c r="M1019" s="44" t="s">
        <v>473</v>
      </c>
      <c r="N1019" s="48"/>
      <c r="O1019" s="22"/>
    </row>
    <row r="1020" s="18" customFormat="1" ht="45" customHeight="1" spans="1:15">
      <c r="A1020" s="387" t="s">
        <v>470</v>
      </c>
      <c r="B1020" s="40" t="s">
        <v>1541</v>
      </c>
      <c r="C1020" s="41" t="s">
        <v>16</v>
      </c>
      <c r="D1020" s="41" t="s">
        <v>322</v>
      </c>
      <c r="E1020" s="42" t="s">
        <v>54</v>
      </c>
      <c r="F1020" s="42" t="s">
        <v>323</v>
      </c>
      <c r="G1020" s="88" t="s">
        <v>1542</v>
      </c>
      <c r="H1020" s="376" t="s">
        <v>1416</v>
      </c>
      <c r="I1020" s="43" t="s">
        <v>22</v>
      </c>
      <c r="J1020" s="25">
        <v>4</v>
      </c>
      <c r="K1020" s="25">
        <v>0</v>
      </c>
      <c r="L1020" s="25">
        <v>724</v>
      </c>
      <c r="M1020" s="44" t="s">
        <v>473</v>
      </c>
      <c r="N1020" s="48"/>
      <c r="O1020" s="22"/>
    </row>
    <row r="1021" s="18" customFormat="1" ht="45" customHeight="1" spans="1:15">
      <c r="A1021" s="387" t="s">
        <v>470</v>
      </c>
      <c r="B1021" s="40" t="s">
        <v>1543</v>
      </c>
      <c r="C1021" s="41" t="s">
        <v>16</v>
      </c>
      <c r="D1021" s="41" t="s">
        <v>322</v>
      </c>
      <c r="E1021" s="42" t="s">
        <v>54</v>
      </c>
      <c r="F1021" s="42" t="s">
        <v>323</v>
      </c>
      <c r="G1021" s="88" t="s">
        <v>1544</v>
      </c>
      <c r="H1021" s="376" t="s">
        <v>1416</v>
      </c>
      <c r="I1021" s="43" t="s">
        <v>22</v>
      </c>
      <c r="J1021" s="25">
        <v>1</v>
      </c>
      <c r="K1021" s="25">
        <f t="shared" ref="K1021:K1029" si="30">J1021</f>
        <v>1</v>
      </c>
      <c r="L1021" s="25">
        <v>5.8541952</v>
      </c>
      <c r="M1021" s="44" t="s">
        <v>473</v>
      </c>
      <c r="N1021" s="48"/>
      <c r="O1021" s="22"/>
    </row>
    <row r="1022" s="18" customFormat="1" ht="45" customHeight="1" spans="1:15">
      <c r="A1022" s="387" t="s">
        <v>470</v>
      </c>
      <c r="B1022" s="40" t="s">
        <v>1545</v>
      </c>
      <c r="C1022" s="41" t="s">
        <v>16</v>
      </c>
      <c r="D1022" s="41" t="s">
        <v>322</v>
      </c>
      <c r="E1022" s="42" t="s">
        <v>54</v>
      </c>
      <c r="F1022" s="42" t="s">
        <v>323</v>
      </c>
      <c r="G1022" s="88" t="s">
        <v>1544</v>
      </c>
      <c r="H1022" s="376" t="s">
        <v>1416</v>
      </c>
      <c r="I1022" s="43" t="s">
        <v>22</v>
      </c>
      <c r="J1022" s="25">
        <v>1</v>
      </c>
      <c r="K1022" s="25">
        <f t="shared" si="30"/>
        <v>1</v>
      </c>
      <c r="L1022" s="25">
        <v>1</v>
      </c>
      <c r="M1022" s="44" t="s">
        <v>473</v>
      </c>
      <c r="N1022" s="48"/>
      <c r="O1022" s="22"/>
    </row>
    <row r="1023" s="18" customFormat="1" ht="45" customHeight="1" spans="1:15">
      <c r="A1023" s="387" t="s">
        <v>470</v>
      </c>
      <c r="B1023" s="40" t="s">
        <v>1546</v>
      </c>
      <c r="C1023" s="41" t="s">
        <v>16</v>
      </c>
      <c r="D1023" s="41" t="s">
        <v>322</v>
      </c>
      <c r="E1023" s="42" t="s">
        <v>54</v>
      </c>
      <c r="F1023" s="42" t="s">
        <v>323</v>
      </c>
      <c r="G1023" s="88" t="s">
        <v>1544</v>
      </c>
      <c r="H1023" s="376" t="s">
        <v>1416</v>
      </c>
      <c r="I1023" s="43" t="s">
        <v>22</v>
      </c>
      <c r="J1023" s="25">
        <v>1</v>
      </c>
      <c r="K1023" s="25">
        <f t="shared" si="30"/>
        <v>1</v>
      </c>
      <c r="L1023" s="25">
        <v>6.94848</v>
      </c>
      <c r="M1023" s="44" t="s">
        <v>473</v>
      </c>
      <c r="N1023" s="48"/>
      <c r="O1023" s="22"/>
    </row>
    <row r="1024" s="18" customFormat="1" ht="45" customHeight="1" spans="1:15">
      <c r="A1024" s="387" t="s">
        <v>470</v>
      </c>
      <c r="B1024" s="40" t="s">
        <v>1547</v>
      </c>
      <c r="C1024" s="41" t="s">
        <v>16</v>
      </c>
      <c r="D1024" s="41" t="s">
        <v>322</v>
      </c>
      <c r="E1024" s="42" t="s">
        <v>54</v>
      </c>
      <c r="F1024" s="42" t="s">
        <v>323</v>
      </c>
      <c r="G1024" s="88" t="s">
        <v>1544</v>
      </c>
      <c r="H1024" s="376" t="s">
        <v>1416</v>
      </c>
      <c r="I1024" s="43" t="s">
        <v>22</v>
      </c>
      <c r="J1024" s="25">
        <v>1</v>
      </c>
      <c r="K1024" s="25">
        <f t="shared" si="30"/>
        <v>1</v>
      </c>
      <c r="L1024" s="25">
        <v>12</v>
      </c>
      <c r="M1024" s="44" t="s">
        <v>473</v>
      </c>
      <c r="N1024" s="48"/>
      <c r="O1024" s="22"/>
    </row>
    <row r="1025" s="18" customFormat="1" ht="45" customHeight="1" spans="1:15">
      <c r="A1025" s="387" t="s">
        <v>470</v>
      </c>
      <c r="B1025" s="40" t="s">
        <v>1548</v>
      </c>
      <c r="C1025" s="41" t="s">
        <v>16</v>
      </c>
      <c r="D1025" s="41" t="s">
        <v>322</v>
      </c>
      <c r="E1025" s="42" t="s">
        <v>54</v>
      </c>
      <c r="F1025" s="42" t="s">
        <v>323</v>
      </c>
      <c r="G1025" s="88" t="s">
        <v>1544</v>
      </c>
      <c r="H1025" s="376" t="s">
        <v>1416</v>
      </c>
      <c r="I1025" s="43" t="s">
        <v>22</v>
      </c>
      <c r="J1025" s="25">
        <v>1</v>
      </c>
      <c r="K1025" s="25">
        <f t="shared" si="30"/>
        <v>1</v>
      </c>
      <c r="L1025" s="25">
        <v>6.2693568</v>
      </c>
      <c r="M1025" s="44" t="s">
        <v>473</v>
      </c>
      <c r="N1025" s="48"/>
      <c r="O1025" s="22"/>
    </row>
    <row r="1026" s="18" customFormat="1" ht="45" customHeight="1" spans="1:15">
      <c r="A1026" s="387" t="s">
        <v>470</v>
      </c>
      <c r="B1026" s="40" t="s">
        <v>1549</v>
      </c>
      <c r="C1026" s="41" t="s">
        <v>16</v>
      </c>
      <c r="D1026" s="41" t="s">
        <v>322</v>
      </c>
      <c r="E1026" s="42" t="s">
        <v>54</v>
      </c>
      <c r="F1026" s="42" t="s">
        <v>323</v>
      </c>
      <c r="G1026" s="88" t="s">
        <v>1544</v>
      </c>
      <c r="H1026" s="376" t="s">
        <v>1416</v>
      </c>
      <c r="I1026" s="43" t="s">
        <v>22</v>
      </c>
      <c r="J1026" s="25">
        <v>1</v>
      </c>
      <c r="K1026" s="25">
        <f t="shared" si="30"/>
        <v>1</v>
      </c>
      <c r="L1026" s="25">
        <v>5.75232</v>
      </c>
      <c r="M1026" s="44" t="s">
        <v>473</v>
      </c>
      <c r="N1026" s="48"/>
      <c r="O1026" s="22"/>
    </row>
    <row r="1027" s="18" customFormat="1" ht="45" customHeight="1" spans="1:15">
      <c r="A1027" s="387" t="s">
        <v>470</v>
      </c>
      <c r="B1027" s="40" t="s">
        <v>1550</v>
      </c>
      <c r="C1027" s="41" t="s">
        <v>16</v>
      </c>
      <c r="D1027" s="41" t="s">
        <v>322</v>
      </c>
      <c r="E1027" s="42" t="s">
        <v>54</v>
      </c>
      <c r="F1027" s="42" t="s">
        <v>323</v>
      </c>
      <c r="G1027" s="88" t="s">
        <v>1544</v>
      </c>
      <c r="H1027" s="376" t="s">
        <v>1416</v>
      </c>
      <c r="I1027" s="43" t="s">
        <v>22</v>
      </c>
      <c r="J1027" s="25">
        <v>1</v>
      </c>
      <c r="K1027" s="25">
        <f t="shared" si="30"/>
        <v>1</v>
      </c>
      <c r="L1027" s="25">
        <v>6</v>
      </c>
      <c r="M1027" s="44" t="s">
        <v>473</v>
      </c>
      <c r="N1027" s="48"/>
      <c r="O1027" s="22"/>
    </row>
    <row r="1028" s="18" customFormat="1" ht="45" customHeight="1" spans="1:15">
      <c r="A1028" s="387" t="s">
        <v>470</v>
      </c>
      <c r="B1028" s="40" t="s">
        <v>1551</v>
      </c>
      <c r="C1028" s="41" t="s">
        <v>16</v>
      </c>
      <c r="D1028" s="41" t="s">
        <v>322</v>
      </c>
      <c r="E1028" s="42" t="s">
        <v>54</v>
      </c>
      <c r="F1028" s="42" t="s">
        <v>323</v>
      </c>
      <c r="G1028" s="88" t="s">
        <v>1544</v>
      </c>
      <c r="H1028" s="376" t="s">
        <v>1416</v>
      </c>
      <c r="I1028" s="43" t="s">
        <v>22</v>
      </c>
      <c r="J1028" s="25">
        <v>1</v>
      </c>
      <c r="K1028" s="25">
        <f t="shared" si="30"/>
        <v>1</v>
      </c>
      <c r="L1028" s="25">
        <v>5.5104</v>
      </c>
      <c r="M1028" s="44" t="s">
        <v>473</v>
      </c>
      <c r="N1028" s="48"/>
      <c r="O1028" s="22"/>
    </row>
    <row r="1029" s="18" customFormat="1" ht="45" customHeight="1" spans="1:15">
      <c r="A1029" s="387" t="s">
        <v>470</v>
      </c>
      <c r="B1029" s="40" t="s">
        <v>1552</v>
      </c>
      <c r="C1029" s="41" t="s">
        <v>16</v>
      </c>
      <c r="D1029" s="41" t="s">
        <v>322</v>
      </c>
      <c r="E1029" s="42" t="s">
        <v>54</v>
      </c>
      <c r="F1029" s="42" t="s">
        <v>323</v>
      </c>
      <c r="G1029" s="88" t="s">
        <v>1544</v>
      </c>
      <c r="H1029" s="376" t="s">
        <v>1416</v>
      </c>
      <c r="I1029" s="43" t="s">
        <v>22</v>
      </c>
      <c r="J1029" s="25">
        <v>1</v>
      </c>
      <c r="K1029" s="25">
        <f t="shared" si="30"/>
        <v>1</v>
      </c>
      <c r="L1029" s="25">
        <v>5.81952</v>
      </c>
      <c r="M1029" s="44" t="s">
        <v>473</v>
      </c>
      <c r="N1029" s="48"/>
      <c r="O1029" s="22"/>
    </row>
    <row r="1030" s="18" customFormat="1" ht="45" customHeight="1" spans="1:15">
      <c r="A1030" s="387" t="s">
        <v>470</v>
      </c>
      <c r="B1030" s="40" t="s">
        <v>1553</v>
      </c>
      <c r="C1030" s="41" t="s">
        <v>16</v>
      </c>
      <c r="D1030" s="41" t="s">
        <v>322</v>
      </c>
      <c r="E1030" s="42" t="s">
        <v>54</v>
      </c>
      <c r="F1030" s="42" t="s">
        <v>323</v>
      </c>
      <c r="G1030" s="88" t="s">
        <v>1554</v>
      </c>
      <c r="H1030" s="376" t="s">
        <v>1416</v>
      </c>
      <c r="I1030" s="43" t="s">
        <v>22</v>
      </c>
      <c r="J1030" s="25">
        <v>1</v>
      </c>
      <c r="K1030" s="25">
        <v>1</v>
      </c>
      <c r="L1030" s="25">
        <v>5</v>
      </c>
      <c r="M1030" s="44" t="s">
        <v>473</v>
      </c>
      <c r="N1030" s="48"/>
      <c r="O1030" s="22"/>
    </row>
    <row r="1031" s="18" customFormat="1" ht="45" customHeight="1" spans="1:15">
      <c r="A1031" s="387" t="s">
        <v>470</v>
      </c>
      <c r="B1031" s="40" t="s">
        <v>1555</v>
      </c>
      <c r="C1031" s="41" t="s">
        <v>16</v>
      </c>
      <c r="D1031" s="41" t="s">
        <v>322</v>
      </c>
      <c r="E1031" s="42" t="s">
        <v>54</v>
      </c>
      <c r="F1031" s="42" t="s">
        <v>323</v>
      </c>
      <c r="G1031" s="88" t="s">
        <v>1554</v>
      </c>
      <c r="H1031" s="376" t="s">
        <v>1416</v>
      </c>
      <c r="I1031" s="43" t="s">
        <v>22</v>
      </c>
      <c r="J1031" s="25">
        <v>5</v>
      </c>
      <c r="K1031" s="25">
        <v>1</v>
      </c>
      <c r="L1031" s="25">
        <v>195</v>
      </c>
      <c r="M1031" s="44" t="s">
        <v>473</v>
      </c>
      <c r="N1031" s="48"/>
      <c r="O1031" s="22"/>
    </row>
    <row r="1032" s="18" customFormat="1" ht="45" customHeight="1" spans="1:15">
      <c r="A1032" s="387" t="s">
        <v>470</v>
      </c>
      <c r="B1032" s="40" t="s">
        <v>1556</v>
      </c>
      <c r="C1032" s="41" t="s">
        <v>16</v>
      </c>
      <c r="D1032" s="41" t="s">
        <v>322</v>
      </c>
      <c r="E1032" s="42" t="s">
        <v>54</v>
      </c>
      <c r="F1032" s="42" t="s">
        <v>323</v>
      </c>
      <c r="G1032" s="88" t="s">
        <v>1554</v>
      </c>
      <c r="H1032" s="376" t="s">
        <v>1416</v>
      </c>
      <c r="I1032" s="43" t="s">
        <v>22</v>
      </c>
      <c r="J1032" s="25">
        <v>2</v>
      </c>
      <c r="K1032" s="25">
        <v>1</v>
      </c>
      <c r="L1032" s="25">
        <v>78</v>
      </c>
      <c r="M1032" s="44" t="s">
        <v>473</v>
      </c>
      <c r="N1032" s="48"/>
      <c r="O1032" s="22"/>
    </row>
    <row r="1033" s="18" customFormat="1" ht="45" customHeight="1" spans="1:15">
      <c r="A1033" s="387" t="s">
        <v>470</v>
      </c>
      <c r="B1033" s="40" t="s">
        <v>1557</v>
      </c>
      <c r="C1033" s="41" t="s">
        <v>16</v>
      </c>
      <c r="D1033" s="41" t="s">
        <v>322</v>
      </c>
      <c r="E1033" s="42" t="s">
        <v>54</v>
      </c>
      <c r="F1033" s="42" t="s">
        <v>323</v>
      </c>
      <c r="G1033" s="88" t="s">
        <v>1554</v>
      </c>
      <c r="H1033" s="376" t="s">
        <v>1416</v>
      </c>
      <c r="I1033" s="43" t="s">
        <v>22</v>
      </c>
      <c r="J1033" s="25">
        <v>2</v>
      </c>
      <c r="K1033" s="25">
        <v>1</v>
      </c>
      <c r="L1033" s="25">
        <v>69</v>
      </c>
      <c r="M1033" s="44" t="s">
        <v>473</v>
      </c>
      <c r="N1033" s="48"/>
      <c r="O1033" s="22"/>
    </row>
    <row r="1034" s="18" customFormat="1" ht="45" customHeight="1" spans="1:15">
      <c r="A1034" s="387" t="s">
        <v>470</v>
      </c>
      <c r="B1034" s="40" t="s">
        <v>1558</v>
      </c>
      <c r="C1034" s="41" t="s">
        <v>16</v>
      </c>
      <c r="D1034" s="41" t="s">
        <v>322</v>
      </c>
      <c r="E1034" s="42" t="s">
        <v>54</v>
      </c>
      <c r="F1034" s="42" t="s">
        <v>323</v>
      </c>
      <c r="G1034" s="88" t="s">
        <v>1559</v>
      </c>
      <c r="H1034" s="376" t="s">
        <v>1419</v>
      </c>
      <c r="I1034" s="43" t="s">
        <v>22</v>
      </c>
      <c r="J1034" s="25">
        <v>2</v>
      </c>
      <c r="K1034" s="25">
        <f t="shared" ref="K1034:K1080" si="31">J1034</f>
        <v>2</v>
      </c>
      <c r="L1034" s="25">
        <v>19</v>
      </c>
      <c r="M1034" s="47">
        <v>3.1</v>
      </c>
      <c r="N1034" s="48"/>
      <c r="O1034" s="22"/>
    </row>
    <row r="1035" s="18" customFormat="1" ht="45" customHeight="1" spans="1:15">
      <c r="A1035" s="387" t="s">
        <v>470</v>
      </c>
      <c r="B1035" s="40" t="s">
        <v>1560</v>
      </c>
      <c r="C1035" s="41" t="s">
        <v>16</v>
      </c>
      <c r="D1035" s="41" t="s">
        <v>322</v>
      </c>
      <c r="E1035" s="42" t="s">
        <v>54</v>
      </c>
      <c r="F1035" s="42" t="s">
        <v>323</v>
      </c>
      <c r="G1035" s="88" t="s">
        <v>1561</v>
      </c>
      <c r="H1035" s="376" t="s">
        <v>879</v>
      </c>
      <c r="I1035" s="43" t="s">
        <v>22</v>
      </c>
      <c r="J1035" s="25">
        <v>2</v>
      </c>
      <c r="K1035" s="25">
        <v>0</v>
      </c>
      <c r="L1035" s="25">
        <v>342.746714</v>
      </c>
      <c r="M1035" s="44" t="s">
        <v>473</v>
      </c>
      <c r="N1035" s="48"/>
      <c r="O1035" s="22"/>
    </row>
    <row r="1036" s="18" customFormat="1" ht="45" customHeight="1" spans="1:15">
      <c r="A1036" s="387" t="s">
        <v>470</v>
      </c>
      <c r="B1036" s="40" t="s">
        <v>1562</v>
      </c>
      <c r="C1036" s="41" t="s">
        <v>16</v>
      </c>
      <c r="D1036" s="41" t="s">
        <v>322</v>
      </c>
      <c r="E1036" s="42" t="s">
        <v>54</v>
      </c>
      <c r="F1036" s="42" t="s">
        <v>323</v>
      </c>
      <c r="G1036" s="88" t="s">
        <v>1563</v>
      </c>
      <c r="H1036" s="376" t="s">
        <v>879</v>
      </c>
      <c r="I1036" s="43" t="s">
        <v>22</v>
      </c>
      <c r="J1036" s="25">
        <v>1</v>
      </c>
      <c r="K1036" s="25">
        <v>0</v>
      </c>
      <c r="L1036" s="25">
        <v>54</v>
      </c>
      <c r="M1036" s="44" t="s">
        <v>473</v>
      </c>
      <c r="N1036" s="48"/>
      <c r="O1036" s="22"/>
    </row>
    <row r="1037" s="18" customFormat="1" ht="45" customHeight="1" spans="1:15">
      <c r="A1037" s="387" t="s">
        <v>470</v>
      </c>
      <c r="B1037" s="40" t="s">
        <v>1564</v>
      </c>
      <c r="C1037" s="41" t="s">
        <v>16</v>
      </c>
      <c r="D1037" s="41" t="s">
        <v>322</v>
      </c>
      <c r="E1037" s="42" t="s">
        <v>54</v>
      </c>
      <c r="F1037" s="42" t="s">
        <v>323</v>
      </c>
      <c r="G1037" s="88" t="s">
        <v>1565</v>
      </c>
      <c r="H1037" s="376" t="s">
        <v>879</v>
      </c>
      <c r="I1037" s="43" t="s">
        <v>22</v>
      </c>
      <c r="J1037" s="25">
        <v>6</v>
      </c>
      <c r="K1037" s="25">
        <v>0</v>
      </c>
      <c r="L1037" s="25">
        <v>1133</v>
      </c>
      <c r="M1037" s="44" t="s">
        <v>473</v>
      </c>
      <c r="N1037" s="48"/>
      <c r="O1037" s="22"/>
    </row>
    <row r="1038" s="18" customFormat="1" ht="45" customHeight="1" spans="1:15">
      <c r="A1038" s="387" t="s">
        <v>470</v>
      </c>
      <c r="B1038" s="40" t="s">
        <v>1566</v>
      </c>
      <c r="C1038" s="41" t="s">
        <v>16</v>
      </c>
      <c r="D1038" s="41" t="s">
        <v>322</v>
      </c>
      <c r="E1038" s="42" t="s">
        <v>54</v>
      </c>
      <c r="F1038" s="42" t="s">
        <v>323</v>
      </c>
      <c r="G1038" s="88" t="s">
        <v>1567</v>
      </c>
      <c r="H1038" s="376" t="s">
        <v>339</v>
      </c>
      <c r="I1038" s="43" t="s">
        <v>22</v>
      </c>
      <c r="J1038" s="25">
        <v>2</v>
      </c>
      <c r="K1038" s="25">
        <f t="shared" si="31"/>
        <v>2</v>
      </c>
      <c r="L1038" s="25">
        <v>4</v>
      </c>
      <c r="M1038" s="44" t="s">
        <v>473</v>
      </c>
      <c r="N1038" s="48"/>
      <c r="O1038" s="22"/>
    </row>
    <row r="1039" s="18" customFormat="1" ht="45" customHeight="1" spans="1:15">
      <c r="A1039" s="387" t="s">
        <v>470</v>
      </c>
      <c r="B1039" s="40" t="s">
        <v>1568</v>
      </c>
      <c r="C1039" s="41" t="s">
        <v>16</v>
      </c>
      <c r="D1039" s="41" t="s">
        <v>322</v>
      </c>
      <c r="E1039" s="42" t="s">
        <v>54</v>
      </c>
      <c r="F1039" s="42" t="s">
        <v>323</v>
      </c>
      <c r="G1039" s="88" t="s">
        <v>1569</v>
      </c>
      <c r="H1039" s="376" t="s">
        <v>339</v>
      </c>
      <c r="I1039" s="43" t="s">
        <v>22</v>
      </c>
      <c r="J1039" s="25">
        <v>2</v>
      </c>
      <c r="K1039" s="25">
        <f t="shared" si="31"/>
        <v>2</v>
      </c>
      <c r="L1039" s="25">
        <v>4</v>
      </c>
      <c r="M1039" s="44" t="s">
        <v>473</v>
      </c>
      <c r="N1039" s="48"/>
      <c r="O1039" s="22"/>
    </row>
    <row r="1040" s="18" customFormat="1" ht="45" customHeight="1" spans="1:15">
      <c r="A1040" s="387" t="s">
        <v>470</v>
      </c>
      <c r="B1040" s="40" t="s">
        <v>1570</v>
      </c>
      <c r="C1040" s="41" t="s">
        <v>16</v>
      </c>
      <c r="D1040" s="41" t="s">
        <v>322</v>
      </c>
      <c r="E1040" s="42" t="s">
        <v>54</v>
      </c>
      <c r="F1040" s="42" t="s">
        <v>323</v>
      </c>
      <c r="G1040" s="88" t="s">
        <v>1569</v>
      </c>
      <c r="H1040" s="376" t="s">
        <v>339</v>
      </c>
      <c r="I1040" s="43" t="s">
        <v>22</v>
      </c>
      <c r="J1040" s="25">
        <v>2</v>
      </c>
      <c r="K1040" s="25">
        <f t="shared" si="31"/>
        <v>2</v>
      </c>
      <c r="L1040" s="25">
        <v>4</v>
      </c>
      <c r="M1040" s="44" t="s">
        <v>473</v>
      </c>
      <c r="N1040" s="48"/>
      <c r="O1040" s="22"/>
    </row>
    <row r="1041" s="18" customFormat="1" ht="46" customHeight="1" spans="1:15">
      <c r="A1041" s="387" t="s">
        <v>470</v>
      </c>
      <c r="B1041" s="40" t="s">
        <v>1571</v>
      </c>
      <c r="C1041" s="41" t="s">
        <v>16</v>
      </c>
      <c r="D1041" s="41" t="s">
        <v>322</v>
      </c>
      <c r="E1041" s="42" t="s">
        <v>54</v>
      </c>
      <c r="F1041" s="42" t="s">
        <v>323</v>
      </c>
      <c r="G1041" s="88" t="s">
        <v>1569</v>
      </c>
      <c r="H1041" s="376" t="s">
        <v>339</v>
      </c>
      <c r="I1041" s="43" t="s">
        <v>22</v>
      </c>
      <c r="J1041" s="25">
        <v>2</v>
      </c>
      <c r="K1041" s="25">
        <f t="shared" si="31"/>
        <v>2</v>
      </c>
      <c r="L1041" s="25">
        <v>4</v>
      </c>
      <c r="M1041" s="44" t="s">
        <v>473</v>
      </c>
      <c r="N1041" s="48"/>
      <c r="O1041" s="22"/>
    </row>
    <row r="1042" s="18" customFormat="1" ht="46" customHeight="1" spans="1:15">
      <c r="A1042" s="387" t="s">
        <v>470</v>
      </c>
      <c r="B1042" s="40" t="s">
        <v>1572</v>
      </c>
      <c r="C1042" s="41" t="s">
        <v>16</v>
      </c>
      <c r="D1042" s="41" t="s">
        <v>322</v>
      </c>
      <c r="E1042" s="42" t="s">
        <v>54</v>
      </c>
      <c r="F1042" s="42" t="s">
        <v>323</v>
      </c>
      <c r="G1042" s="88" t="s">
        <v>1569</v>
      </c>
      <c r="H1042" s="376" t="s">
        <v>339</v>
      </c>
      <c r="I1042" s="43" t="s">
        <v>22</v>
      </c>
      <c r="J1042" s="25">
        <v>2</v>
      </c>
      <c r="K1042" s="25">
        <f t="shared" si="31"/>
        <v>2</v>
      </c>
      <c r="L1042" s="25">
        <v>4</v>
      </c>
      <c r="M1042" s="44" t="s">
        <v>473</v>
      </c>
      <c r="N1042" s="48"/>
      <c r="O1042" s="22"/>
    </row>
    <row r="1043" s="18" customFormat="1" ht="46" customHeight="1" spans="1:15">
      <c r="A1043" s="387" t="s">
        <v>470</v>
      </c>
      <c r="B1043" s="40" t="s">
        <v>1573</v>
      </c>
      <c r="C1043" s="41" t="s">
        <v>16</v>
      </c>
      <c r="D1043" s="41" t="s">
        <v>322</v>
      </c>
      <c r="E1043" s="42" t="s">
        <v>54</v>
      </c>
      <c r="F1043" s="42" t="s">
        <v>323</v>
      </c>
      <c r="G1043" s="88" t="s">
        <v>1569</v>
      </c>
      <c r="H1043" s="376" t="s">
        <v>339</v>
      </c>
      <c r="I1043" s="43" t="s">
        <v>22</v>
      </c>
      <c r="J1043" s="25">
        <v>2</v>
      </c>
      <c r="K1043" s="25">
        <f t="shared" si="31"/>
        <v>2</v>
      </c>
      <c r="L1043" s="25">
        <v>4</v>
      </c>
      <c r="M1043" s="44" t="s">
        <v>473</v>
      </c>
      <c r="N1043" s="48"/>
      <c r="O1043" s="22"/>
    </row>
    <row r="1044" s="18" customFormat="1" ht="46" customHeight="1" spans="1:15">
      <c r="A1044" s="387" t="s">
        <v>470</v>
      </c>
      <c r="B1044" s="40" t="s">
        <v>1574</v>
      </c>
      <c r="C1044" s="41" t="s">
        <v>16</v>
      </c>
      <c r="D1044" s="41" t="s">
        <v>322</v>
      </c>
      <c r="E1044" s="42" t="s">
        <v>54</v>
      </c>
      <c r="F1044" s="42" t="s">
        <v>323</v>
      </c>
      <c r="G1044" s="88" t="s">
        <v>1569</v>
      </c>
      <c r="H1044" s="376" t="s">
        <v>339</v>
      </c>
      <c r="I1044" s="43" t="s">
        <v>22</v>
      </c>
      <c r="J1044" s="25">
        <v>2</v>
      </c>
      <c r="K1044" s="25">
        <f t="shared" si="31"/>
        <v>2</v>
      </c>
      <c r="L1044" s="25">
        <v>4</v>
      </c>
      <c r="M1044" s="44" t="s">
        <v>473</v>
      </c>
      <c r="N1044" s="48"/>
      <c r="O1044" s="22"/>
    </row>
    <row r="1045" s="18" customFormat="1" ht="46" customHeight="1" spans="1:15">
      <c r="A1045" s="387" t="s">
        <v>470</v>
      </c>
      <c r="B1045" s="40" t="s">
        <v>1575</v>
      </c>
      <c r="C1045" s="41" t="s">
        <v>16</v>
      </c>
      <c r="D1045" s="41" t="s">
        <v>322</v>
      </c>
      <c r="E1045" s="42" t="s">
        <v>54</v>
      </c>
      <c r="F1045" s="42" t="s">
        <v>323</v>
      </c>
      <c r="G1045" s="88" t="s">
        <v>1569</v>
      </c>
      <c r="H1045" s="376" t="s">
        <v>339</v>
      </c>
      <c r="I1045" s="43" t="s">
        <v>22</v>
      </c>
      <c r="J1045" s="25">
        <v>2</v>
      </c>
      <c r="K1045" s="25">
        <f t="shared" si="31"/>
        <v>2</v>
      </c>
      <c r="L1045" s="25">
        <v>4</v>
      </c>
      <c r="M1045" s="44" t="s">
        <v>473</v>
      </c>
      <c r="N1045" s="48"/>
      <c r="O1045" s="22"/>
    </row>
    <row r="1046" s="18" customFormat="1" ht="46" customHeight="1" spans="1:15">
      <c r="A1046" s="387" t="s">
        <v>470</v>
      </c>
      <c r="B1046" s="40" t="s">
        <v>1576</v>
      </c>
      <c r="C1046" s="41" t="s">
        <v>16</v>
      </c>
      <c r="D1046" s="41" t="s">
        <v>322</v>
      </c>
      <c r="E1046" s="42" t="s">
        <v>54</v>
      </c>
      <c r="F1046" s="42" t="s">
        <v>323</v>
      </c>
      <c r="G1046" s="88" t="s">
        <v>1569</v>
      </c>
      <c r="H1046" s="376" t="s">
        <v>339</v>
      </c>
      <c r="I1046" s="43" t="s">
        <v>22</v>
      </c>
      <c r="J1046" s="25">
        <v>2</v>
      </c>
      <c r="K1046" s="25">
        <f t="shared" si="31"/>
        <v>2</v>
      </c>
      <c r="L1046" s="25">
        <v>4</v>
      </c>
      <c r="M1046" s="44" t="s">
        <v>473</v>
      </c>
      <c r="N1046" s="48"/>
      <c r="O1046" s="22"/>
    </row>
    <row r="1047" s="18" customFormat="1" ht="46" customHeight="1" spans="1:15">
      <c r="A1047" s="387" t="s">
        <v>470</v>
      </c>
      <c r="B1047" s="40" t="s">
        <v>1577</v>
      </c>
      <c r="C1047" s="41" t="s">
        <v>16</v>
      </c>
      <c r="D1047" s="41" t="s">
        <v>322</v>
      </c>
      <c r="E1047" s="42" t="s">
        <v>54</v>
      </c>
      <c r="F1047" s="42" t="s">
        <v>323</v>
      </c>
      <c r="G1047" s="88" t="s">
        <v>1569</v>
      </c>
      <c r="H1047" s="376" t="s">
        <v>339</v>
      </c>
      <c r="I1047" s="43" t="s">
        <v>22</v>
      </c>
      <c r="J1047" s="25">
        <v>3</v>
      </c>
      <c r="K1047" s="25">
        <f t="shared" si="31"/>
        <v>3</v>
      </c>
      <c r="L1047" s="25">
        <v>8</v>
      </c>
      <c r="M1047" s="44" t="s">
        <v>473</v>
      </c>
      <c r="N1047" s="48"/>
      <c r="O1047" s="22"/>
    </row>
    <row r="1048" s="18" customFormat="1" ht="46" customHeight="1" spans="1:15">
      <c r="A1048" s="387" t="s">
        <v>470</v>
      </c>
      <c r="B1048" s="40" t="s">
        <v>1578</v>
      </c>
      <c r="C1048" s="41" t="s">
        <v>16</v>
      </c>
      <c r="D1048" s="41" t="s">
        <v>322</v>
      </c>
      <c r="E1048" s="42" t="s">
        <v>54</v>
      </c>
      <c r="F1048" s="42" t="s">
        <v>323</v>
      </c>
      <c r="G1048" s="88" t="s">
        <v>1569</v>
      </c>
      <c r="H1048" s="376" t="s">
        <v>339</v>
      </c>
      <c r="I1048" s="43" t="s">
        <v>22</v>
      </c>
      <c r="J1048" s="25">
        <v>44</v>
      </c>
      <c r="K1048" s="25">
        <f t="shared" si="31"/>
        <v>44</v>
      </c>
      <c r="L1048" s="25">
        <v>142</v>
      </c>
      <c r="M1048" s="44" t="s">
        <v>473</v>
      </c>
      <c r="N1048" s="48"/>
      <c r="O1048" s="22"/>
    </row>
    <row r="1049" s="18" customFormat="1" ht="46" customHeight="1" spans="1:15">
      <c r="A1049" s="387" t="s">
        <v>470</v>
      </c>
      <c r="B1049" s="40" t="s">
        <v>1579</v>
      </c>
      <c r="C1049" s="41" t="s">
        <v>16</v>
      </c>
      <c r="D1049" s="41" t="s">
        <v>322</v>
      </c>
      <c r="E1049" s="42" t="s">
        <v>54</v>
      </c>
      <c r="F1049" s="42" t="s">
        <v>323</v>
      </c>
      <c r="G1049" s="88" t="s">
        <v>1569</v>
      </c>
      <c r="H1049" s="376" t="s">
        <v>339</v>
      </c>
      <c r="I1049" s="43" t="s">
        <v>22</v>
      </c>
      <c r="J1049" s="25">
        <v>22</v>
      </c>
      <c r="K1049" s="25">
        <f t="shared" si="31"/>
        <v>22</v>
      </c>
      <c r="L1049" s="25">
        <v>68</v>
      </c>
      <c r="M1049" s="44" t="s">
        <v>473</v>
      </c>
      <c r="N1049" s="48"/>
      <c r="O1049" s="22"/>
    </row>
    <row r="1050" s="18" customFormat="1" ht="46" customHeight="1" spans="1:15">
      <c r="A1050" s="387" t="s">
        <v>470</v>
      </c>
      <c r="B1050" s="40" t="s">
        <v>1580</v>
      </c>
      <c r="C1050" s="41" t="s">
        <v>16</v>
      </c>
      <c r="D1050" s="41" t="s">
        <v>322</v>
      </c>
      <c r="E1050" s="42" t="s">
        <v>54</v>
      </c>
      <c r="F1050" s="42" t="s">
        <v>323</v>
      </c>
      <c r="G1050" s="88" t="s">
        <v>1569</v>
      </c>
      <c r="H1050" s="376" t="s">
        <v>339</v>
      </c>
      <c r="I1050" s="43" t="s">
        <v>22</v>
      </c>
      <c r="J1050" s="25">
        <v>16</v>
      </c>
      <c r="K1050" s="25">
        <f t="shared" si="31"/>
        <v>16</v>
      </c>
      <c r="L1050" s="25">
        <v>51</v>
      </c>
      <c r="M1050" s="44" t="s">
        <v>473</v>
      </c>
      <c r="N1050" s="48"/>
      <c r="O1050" s="22"/>
    </row>
    <row r="1051" s="18" customFormat="1" ht="46" customHeight="1" spans="1:15">
      <c r="A1051" s="387" t="s">
        <v>470</v>
      </c>
      <c r="B1051" s="40" t="s">
        <v>1581</v>
      </c>
      <c r="C1051" s="41" t="s">
        <v>16</v>
      </c>
      <c r="D1051" s="41" t="s">
        <v>322</v>
      </c>
      <c r="E1051" s="42" t="s">
        <v>54</v>
      </c>
      <c r="F1051" s="42" t="s">
        <v>323</v>
      </c>
      <c r="G1051" s="88" t="s">
        <v>1569</v>
      </c>
      <c r="H1051" s="376" t="s">
        <v>339</v>
      </c>
      <c r="I1051" s="43" t="s">
        <v>22</v>
      </c>
      <c r="J1051" s="25">
        <v>15</v>
      </c>
      <c r="K1051" s="25">
        <f t="shared" si="31"/>
        <v>15</v>
      </c>
      <c r="L1051" s="25">
        <v>46</v>
      </c>
      <c r="M1051" s="44" t="s">
        <v>473</v>
      </c>
      <c r="N1051" s="48"/>
      <c r="O1051" s="22"/>
    </row>
    <row r="1052" s="18" customFormat="1" ht="46" customHeight="1" spans="1:15">
      <c r="A1052" s="387" t="s">
        <v>470</v>
      </c>
      <c r="B1052" s="40" t="s">
        <v>1582</v>
      </c>
      <c r="C1052" s="41" t="s">
        <v>16</v>
      </c>
      <c r="D1052" s="41" t="s">
        <v>322</v>
      </c>
      <c r="E1052" s="42" t="s">
        <v>54</v>
      </c>
      <c r="F1052" s="42" t="s">
        <v>323</v>
      </c>
      <c r="G1052" s="88" t="s">
        <v>1569</v>
      </c>
      <c r="H1052" s="376" t="s">
        <v>339</v>
      </c>
      <c r="I1052" s="43" t="s">
        <v>22</v>
      </c>
      <c r="J1052" s="25">
        <v>14</v>
      </c>
      <c r="K1052" s="25">
        <f t="shared" si="31"/>
        <v>14</v>
      </c>
      <c r="L1052" s="25">
        <v>44</v>
      </c>
      <c r="M1052" s="44" t="s">
        <v>473</v>
      </c>
      <c r="N1052" s="48"/>
      <c r="O1052" s="22"/>
    </row>
    <row r="1053" s="18" customFormat="1" ht="46" customHeight="1" spans="1:15">
      <c r="A1053" s="387" t="s">
        <v>470</v>
      </c>
      <c r="B1053" s="40" t="s">
        <v>1583</v>
      </c>
      <c r="C1053" s="41" t="s">
        <v>16</v>
      </c>
      <c r="D1053" s="41" t="s">
        <v>322</v>
      </c>
      <c r="E1053" s="42" t="s">
        <v>54</v>
      </c>
      <c r="F1053" s="42" t="s">
        <v>323</v>
      </c>
      <c r="G1053" s="88" t="s">
        <v>1569</v>
      </c>
      <c r="H1053" s="376" t="s">
        <v>339</v>
      </c>
      <c r="I1053" s="43" t="s">
        <v>22</v>
      </c>
      <c r="J1053" s="25">
        <v>14</v>
      </c>
      <c r="K1053" s="25">
        <f t="shared" si="31"/>
        <v>14</v>
      </c>
      <c r="L1053" s="25">
        <v>45</v>
      </c>
      <c r="M1053" s="44" t="s">
        <v>473</v>
      </c>
      <c r="N1053" s="48"/>
      <c r="O1053" s="22"/>
    </row>
    <row r="1054" s="18" customFormat="1" ht="46" customHeight="1" spans="1:15">
      <c r="A1054" s="387" t="s">
        <v>470</v>
      </c>
      <c r="B1054" s="40" t="s">
        <v>1584</v>
      </c>
      <c r="C1054" s="41" t="s">
        <v>16</v>
      </c>
      <c r="D1054" s="41" t="s">
        <v>322</v>
      </c>
      <c r="E1054" s="42" t="s">
        <v>54</v>
      </c>
      <c r="F1054" s="42" t="s">
        <v>323</v>
      </c>
      <c r="G1054" s="88" t="s">
        <v>1569</v>
      </c>
      <c r="H1054" s="376" t="s">
        <v>339</v>
      </c>
      <c r="I1054" s="43" t="s">
        <v>22</v>
      </c>
      <c r="J1054" s="25">
        <v>19</v>
      </c>
      <c r="K1054" s="25">
        <f t="shared" si="31"/>
        <v>19</v>
      </c>
      <c r="L1054" s="25">
        <v>61</v>
      </c>
      <c r="M1054" s="44" t="s">
        <v>473</v>
      </c>
      <c r="N1054" s="48"/>
      <c r="O1054" s="22"/>
    </row>
    <row r="1055" s="18" customFormat="1" ht="46" customHeight="1" spans="1:15">
      <c r="A1055" s="387" t="s">
        <v>470</v>
      </c>
      <c r="B1055" s="40" t="s">
        <v>1585</v>
      </c>
      <c r="C1055" s="41" t="s">
        <v>16</v>
      </c>
      <c r="D1055" s="41" t="s">
        <v>322</v>
      </c>
      <c r="E1055" s="42" t="s">
        <v>54</v>
      </c>
      <c r="F1055" s="42" t="s">
        <v>323</v>
      </c>
      <c r="G1055" s="88" t="s">
        <v>1569</v>
      </c>
      <c r="H1055" s="376" t="s">
        <v>339</v>
      </c>
      <c r="I1055" s="43" t="s">
        <v>22</v>
      </c>
      <c r="J1055" s="25">
        <v>27</v>
      </c>
      <c r="K1055" s="25">
        <f t="shared" si="31"/>
        <v>27</v>
      </c>
      <c r="L1055" s="25">
        <v>87</v>
      </c>
      <c r="M1055" s="44" t="s">
        <v>473</v>
      </c>
      <c r="N1055" s="48"/>
      <c r="O1055" s="22"/>
    </row>
    <row r="1056" s="18" customFormat="1" ht="46" customHeight="1" spans="1:15">
      <c r="A1056" s="387" t="s">
        <v>470</v>
      </c>
      <c r="B1056" s="40" t="s">
        <v>1586</v>
      </c>
      <c r="C1056" s="41" t="s">
        <v>16</v>
      </c>
      <c r="D1056" s="41" t="s">
        <v>322</v>
      </c>
      <c r="E1056" s="42" t="s">
        <v>54</v>
      </c>
      <c r="F1056" s="42" t="s">
        <v>323</v>
      </c>
      <c r="G1056" s="88" t="s">
        <v>1569</v>
      </c>
      <c r="H1056" s="376" t="s">
        <v>339</v>
      </c>
      <c r="I1056" s="43" t="s">
        <v>22</v>
      </c>
      <c r="J1056" s="25">
        <v>20</v>
      </c>
      <c r="K1056" s="25">
        <f t="shared" si="31"/>
        <v>20</v>
      </c>
      <c r="L1056" s="25">
        <v>64</v>
      </c>
      <c r="M1056" s="44" t="s">
        <v>473</v>
      </c>
      <c r="N1056" s="48"/>
      <c r="O1056" s="22"/>
    </row>
    <row r="1057" s="18" customFormat="1" ht="46" customHeight="1" spans="1:15">
      <c r="A1057" s="387" t="s">
        <v>470</v>
      </c>
      <c r="B1057" s="40" t="s">
        <v>1587</v>
      </c>
      <c r="C1057" s="41" t="s">
        <v>16</v>
      </c>
      <c r="D1057" s="41" t="s">
        <v>322</v>
      </c>
      <c r="E1057" s="42" t="s">
        <v>54</v>
      </c>
      <c r="F1057" s="42" t="s">
        <v>323</v>
      </c>
      <c r="G1057" s="88" t="s">
        <v>1569</v>
      </c>
      <c r="H1057" s="376" t="s">
        <v>339</v>
      </c>
      <c r="I1057" s="43" t="s">
        <v>22</v>
      </c>
      <c r="J1057" s="25">
        <v>2</v>
      </c>
      <c r="K1057" s="25">
        <f t="shared" si="31"/>
        <v>2</v>
      </c>
      <c r="L1057" s="25">
        <v>6</v>
      </c>
      <c r="M1057" s="44" t="s">
        <v>473</v>
      </c>
      <c r="N1057" s="48"/>
      <c r="O1057" s="22"/>
    </row>
    <row r="1058" s="18" customFormat="1" ht="46" customHeight="1" spans="1:15">
      <c r="A1058" s="387" t="s">
        <v>470</v>
      </c>
      <c r="B1058" s="40" t="s">
        <v>1588</v>
      </c>
      <c r="C1058" s="41" t="s">
        <v>16</v>
      </c>
      <c r="D1058" s="41" t="s">
        <v>322</v>
      </c>
      <c r="E1058" s="42" t="s">
        <v>54</v>
      </c>
      <c r="F1058" s="42" t="s">
        <v>323</v>
      </c>
      <c r="G1058" s="88" t="s">
        <v>1569</v>
      </c>
      <c r="H1058" s="376" t="s">
        <v>339</v>
      </c>
      <c r="I1058" s="43" t="s">
        <v>22</v>
      </c>
      <c r="J1058" s="25">
        <v>2</v>
      </c>
      <c r="K1058" s="25">
        <f t="shared" si="31"/>
        <v>2</v>
      </c>
      <c r="L1058" s="25">
        <v>4</v>
      </c>
      <c r="M1058" s="44" t="s">
        <v>473</v>
      </c>
      <c r="N1058" s="48"/>
      <c r="O1058" s="22"/>
    </row>
    <row r="1059" s="18" customFormat="1" ht="46" customHeight="1" spans="1:15">
      <c r="A1059" s="387" t="s">
        <v>470</v>
      </c>
      <c r="B1059" s="40" t="s">
        <v>1589</v>
      </c>
      <c r="C1059" s="41" t="s">
        <v>16</v>
      </c>
      <c r="D1059" s="41" t="s">
        <v>322</v>
      </c>
      <c r="E1059" s="42" t="s">
        <v>54</v>
      </c>
      <c r="F1059" s="42" t="s">
        <v>323</v>
      </c>
      <c r="G1059" s="88" t="s">
        <v>1569</v>
      </c>
      <c r="H1059" s="376" t="s">
        <v>339</v>
      </c>
      <c r="I1059" s="43" t="s">
        <v>22</v>
      </c>
      <c r="J1059" s="25">
        <v>2</v>
      </c>
      <c r="K1059" s="25">
        <f t="shared" si="31"/>
        <v>2</v>
      </c>
      <c r="L1059" s="25">
        <v>4</v>
      </c>
      <c r="M1059" s="44" t="s">
        <v>473</v>
      </c>
      <c r="N1059" s="48"/>
      <c r="O1059" s="22"/>
    </row>
    <row r="1060" s="18" customFormat="1" ht="46" customHeight="1" spans="1:15">
      <c r="A1060" s="387" t="s">
        <v>470</v>
      </c>
      <c r="B1060" s="40" t="s">
        <v>1590</v>
      </c>
      <c r="C1060" s="41" t="s">
        <v>16</v>
      </c>
      <c r="D1060" s="41" t="s">
        <v>322</v>
      </c>
      <c r="E1060" s="42" t="s">
        <v>54</v>
      </c>
      <c r="F1060" s="42" t="s">
        <v>323</v>
      </c>
      <c r="G1060" s="88" t="s">
        <v>1569</v>
      </c>
      <c r="H1060" s="376" t="s">
        <v>339</v>
      </c>
      <c r="I1060" s="43" t="s">
        <v>22</v>
      </c>
      <c r="J1060" s="25">
        <v>3</v>
      </c>
      <c r="K1060" s="25">
        <f t="shared" si="31"/>
        <v>3</v>
      </c>
      <c r="L1060" s="25">
        <v>8</v>
      </c>
      <c r="M1060" s="44" t="s">
        <v>473</v>
      </c>
      <c r="N1060" s="48"/>
      <c r="O1060" s="22"/>
    </row>
    <row r="1061" s="18" customFormat="1" ht="46" customHeight="1" spans="1:15">
      <c r="A1061" s="387" t="s">
        <v>470</v>
      </c>
      <c r="B1061" s="40" t="s">
        <v>1591</v>
      </c>
      <c r="C1061" s="41" t="s">
        <v>16</v>
      </c>
      <c r="D1061" s="41" t="s">
        <v>322</v>
      </c>
      <c r="E1061" s="42" t="s">
        <v>54</v>
      </c>
      <c r="F1061" s="42" t="s">
        <v>323</v>
      </c>
      <c r="G1061" s="88" t="s">
        <v>1592</v>
      </c>
      <c r="H1061" s="376" t="s">
        <v>339</v>
      </c>
      <c r="I1061" s="43" t="s">
        <v>22</v>
      </c>
      <c r="J1061" s="25">
        <v>12</v>
      </c>
      <c r="K1061" s="25">
        <f t="shared" si="31"/>
        <v>12</v>
      </c>
      <c r="L1061" s="25">
        <v>26</v>
      </c>
      <c r="M1061" s="44" t="s">
        <v>473</v>
      </c>
      <c r="N1061" s="48"/>
      <c r="O1061" s="22"/>
    </row>
    <row r="1062" s="18" customFormat="1" ht="46" customHeight="1" spans="1:15">
      <c r="A1062" s="387" t="s">
        <v>470</v>
      </c>
      <c r="B1062" s="40" t="s">
        <v>1593</v>
      </c>
      <c r="C1062" s="41" t="s">
        <v>16</v>
      </c>
      <c r="D1062" s="41" t="s">
        <v>322</v>
      </c>
      <c r="E1062" s="42" t="s">
        <v>54</v>
      </c>
      <c r="F1062" s="42" t="s">
        <v>323</v>
      </c>
      <c r="G1062" s="88" t="s">
        <v>1594</v>
      </c>
      <c r="H1062" s="376" t="s">
        <v>333</v>
      </c>
      <c r="I1062" s="43" t="s">
        <v>22</v>
      </c>
      <c r="J1062" s="25">
        <v>1</v>
      </c>
      <c r="K1062" s="25">
        <f t="shared" si="31"/>
        <v>1</v>
      </c>
      <c r="L1062" s="25">
        <v>1</v>
      </c>
      <c r="M1062" s="44" t="s">
        <v>473</v>
      </c>
      <c r="N1062" s="48"/>
      <c r="O1062" s="22"/>
    </row>
    <row r="1063" s="18" customFormat="1" ht="46" customHeight="1" spans="1:15">
      <c r="A1063" s="387" t="s">
        <v>470</v>
      </c>
      <c r="B1063" s="40" t="s">
        <v>1595</v>
      </c>
      <c r="C1063" s="41" t="s">
        <v>16</v>
      </c>
      <c r="D1063" s="41" t="s">
        <v>322</v>
      </c>
      <c r="E1063" s="42" t="s">
        <v>54</v>
      </c>
      <c r="F1063" s="42" t="s">
        <v>323</v>
      </c>
      <c r="G1063" s="88" t="s">
        <v>1594</v>
      </c>
      <c r="H1063" s="376" t="s">
        <v>333</v>
      </c>
      <c r="I1063" s="43" t="s">
        <v>22</v>
      </c>
      <c r="J1063" s="25">
        <v>1</v>
      </c>
      <c r="K1063" s="25">
        <f t="shared" si="31"/>
        <v>1</v>
      </c>
      <c r="L1063" s="25">
        <v>2</v>
      </c>
      <c r="M1063" s="44" t="s">
        <v>473</v>
      </c>
      <c r="N1063" s="48"/>
      <c r="O1063" s="22"/>
    </row>
    <row r="1064" s="18" customFormat="1" ht="46" customHeight="1" spans="1:15">
      <c r="A1064" s="387" t="s">
        <v>470</v>
      </c>
      <c r="B1064" s="40" t="s">
        <v>1596</v>
      </c>
      <c r="C1064" s="41" t="s">
        <v>16</v>
      </c>
      <c r="D1064" s="41" t="s">
        <v>322</v>
      </c>
      <c r="E1064" s="42" t="s">
        <v>54</v>
      </c>
      <c r="F1064" s="42" t="s">
        <v>323</v>
      </c>
      <c r="G1064" s="88" t="s">
        <v>1594</v>
      </c>
      <c r="H1064" s="376" t="s">
        <v>333</v>
      </c>
      <c r="I1064" s="43" t="s">
        <v>22</v>
      </c>
      <c r="J1064" s="25">
        <v>2</v>
      </c>
      <c r="K1064" s="25">
        <f t="shared" si="31"/>
        <v>2</v>
      </c>
      <c r="L1064" s="25">
        <v>3</v>
      </c>
      <c r="M1064" s="44" t="s">
        <v>473</v>
      </c>
      <c r="N1064" s="48"/>
      <c r="O1064" s="22"/>
    </row>
    <row r="1065" s="18" customFormat="1" ht="46" customHeight="1" spans="1:15">
      <c r="A1065" s="387" t="s">
        <v>470</v>
      </c>
      <c r="B1065" s="40" t="s">
        <v>1597</v>
      </c>
      <c r="C1065" s="41" t="s">
        <v>16</v>
      </c>
      <c r="D1065" s="41" t="s">
        <v>322</v>
      </c>
      <c r="E1065" s="42" t="s">
        <v>54</v>
      </c>
      <c r="F1065" s="42" t="s">
        <v>323</v>
      </c>
      <c r="G1065" s="88" t="s">
        <v>1594</v>
      </c>
      <c r="H1065" s="376" t="s">
        <v>333</v>
      </c>
      <c r="I1065" s="43" t="s">
        <v>22</v>
      </c>
      <c r="J1065" s="25">
        <v>2</v>
      </c>
      <c r="K1065" s="25">
        <f t="shared" si="31"/>
        <v>2</v>
      </c>
      <c r="L1065" s="25">
        <v>4</v>
      </c>
      <c r="M1065" s="44" t="s">
        <v>473</v>
      </c>
      <c r="N1065" s="48"/>
      <c r="O1065" s="22"/>
    </row>
    <row r="1066" s="18" customFormat="1" ht="46" customHeight="1" spans="1:15">
      <c r="A1066" s="387" t="s">
        <v>470</v>
      </c>
      <c r="B1066" s="40" t="s">
        <v>1598</v>
      </c>
      <c r="C1066" s="41" t="s">
        <v>16</v>
      </c>
      <c r="D1066" s="41" t="s">
        <v>322</v>
      </c>
      <c r="E1066" s="42" t="s">
        <v>54</v>
      </c>
      <c r="F1066" s="42" t="s">
        <v>323</v>
      </c>
      <c r="G1066" s="88" t="s">
        <v>1594</v>
      </c>
      <c r="H1066" s="376" t="s">
        <v>333</v>
      </c>
      <c r="I1066" s="43" t="s">
        <v>22</v>
      </c>
      <c r="J1066" s="25">
        <v>2</v>
      </c>
      <c r="K1066" s="25">
        <f t="shared" si="31"/>
        <v>2</v>
      </c>
      <c r="L1066" s="25">
        <v>3</v>
      </c>
      <c r="M1066" s="44" t="s">
        <v>473</v>
      </c>
      <c r="N1066" s="48"/>
      <c r="O1066" s="22"/>
    </row>
    <row r="1067" s="18" customFormat="1" ht="46" customHeight="1" spans="1:15">
      <c r="A1067" s="387" t="s">
        <v>470</v>
      </c>
      <c r="B1067" s="40" t="s">
        <v>1599</v>
      </c>
      <c r="C1067" s="41" t="s">
        <v>16</v>
      </c>
      <c r="D1067" s="41" t="s">
        <v>322</v>
      </c>
      <c r="E1067" s="42" t="s">
        <v>54</v>
      </c>
      <c r="F1067" s="42" t="s">
        <v>323</v>
      </c>
      <c r="G1067" s="88" t="s">
        <v>1594</v>
      </c>
      <c r="H1067" s="376" t="s">
        <v>333</v>
      </c>
      <c r="I1067" s="43" t="s">
        <v>22</v>
      </c>
      <c r="J1067" s="25">
        <v>4</v>
      </c>
      <c r="K1067" s="25">
        <f t="shared" si="31"/>
        <v>4</v>
      </c>
      <c r="L1067" s="25">
        <v>8</v>
      </c>
      <c r="M1067" s="44" t="s">
        <v>473</v>
      </c>
      <c r="N1067" s="48"/>
      <c r="O1067" s="22"/>
    </row>
    <row r="1068" s="18" customFormat="1" ht="46" customHeight="1" spans="1:15">
      <c r="A1068" s="387" t="s">
        <v>470</v>
      </c>
      <c r="B1068" s="40" t="s">
        <v>1600</v>
      </c>
      <c r="C1068" s="41" t="s">
        <v>16</v>
      </c>
      <c r="D1068" s="41" t="s">
        <v>322</v>
      </c>
      <c r="E1068" s="42" t="s">
        <v>54</v>
      </c>
      <c r="F1068" s="42" t="s">
        <v>323</v>
      </c>
      <c r="G1068" s="88" t="s">
        <v>1594</v>
      </c>
      <c r="H1068" s="376" t="s">
        <v>333</v>
      </c>
      <c r="I1068" s="43" t="s">
        <v>22</v>
      </c>
      <c r="J1068" s="25">
        <v>2</v>
      </c>
      <c r="K1068" s="25">
        <f t="shared" si="31"/>
        <v>2</v>
      </c>
      <c r="L1068" s="25">
        <v>3</v>
      </c>
      <c r="M1068" s="44" t="s">
        <v>473</v>
      </c>
      <c r="N1068" s="48"/>
      <c r="O1068" s="22"/>
    </row>
    <row r="1069" s="18" customFormat="1" ht="46" customHeight="1" spans="1:15">
      <c r="A1069" s="387" t="s">
        <v>470</v>
      </c>
      <c r="B1069" s="40" t="s">
        <v>1601</v>
      </c>
      <c r="C1069" s="41" t="s">
        <v>16</v>
      </c>
      <c r="D1069" s="41" t="s">
        <v>322</v>
      </c>
      <c r="E1069" s="42" t="s">
        <v>54</v>
      </c>
      <c r="F1069" s="42" t="s">
        <v>323</v>
      </c>
      <c r="G1069" s="88" t="s">
        <v>1594</v>
      </c>
      <c r="H1069" s="376" t="s">
        <v>333</v>
      </c>
      <c r="I1069" s="43" t="s">
        <v>22</v>
      </c>
      <c r="J1069" s="25">
        <v>2</v>
      </c>
      <c r="K1069" s="25">
        <f t="shared" si="31"/>
        <v>2</v>
      </c>
      <c r="L1069" s="25">
        <v>3</v>
      </c>
      <c r="M1069" s="44" t="s">
        <v>473</v>
      </c>
      <c r="N1069" s="48"/>
      <c r="O1069" s="22"/>
    </row>
    <row r="1070" s="18" customFormat="1" ht="46" customHeight="1" spans="1:15">
      <c r="A1070" s="387" t="s">
        <v>470</v>
      </c>
      <c r="B1070" s="40" t="s">
        <v>1602</v>
      </c>
      <c r="C1070" s="41" t="s">
        <v>16</v>
      </c>
      <c r="D1070" s="41" t="s">
        <v>322</v>
      </c>
      <c r="E1070" s="42" t="s">
        <v>54</v>
      </c>
      <c r="F1070" s="42" t="s">
        <v>323</v>
      </c>
      <c r="G1070" s="88" t="s">
        <v>1594</v>
      </c>
      <c r="H1070" s="376" t="s">
        <v>333</v>
      </c>
      <c r="I1070" s="43" t="s">
        <v>22</v>
      </c>
      <c r="J1070" s="25">
        <v>19</v>
      </c>
      <c r="K1070" s="25">
        <f t="shared" si="31"/>
        <v>19</v>
      </c>
      <c r="L1070" s="25">
        <v>47</v>
      </c>
      <c r="M1070" s="44" t="s">
        <v>473</v>
      </c>
      <c r="N1070" s="48"/>
      <c r="O1070" s="22"/>
    </row>
    <row r="1071" s="18" customFormat="1" ht="46" customHeight="1" spans="1:15">
      <c r="A1071" s="387" t="s">
        <v>470</v>
      </c>
      <c r="B1071" s="40" t="s">
        <v>1603</v>
      </c>
      <c r="C1071" s="41" t="s">
        <v>16</v>
      </c>
      <c r="D1071" s="41" t="s">
        <v>322</v>
      </c>
      <c r="E1071" s="42" t="s">
        <v>54</v>
      </c>
      <c r="F1071" s="42" t="s">
        <v>323</v>
      </c>
      <c r="G1071" s="88" t="s">
        <v>1594</v>
      </c>
      <c r="H1071" s="376" t="s">
        <v>333</v>
      </c>
      <c r="I1071" s="43" t="s">
        <v>22</v>
      </c>
      <c r="J1071" s="25">
        <v>20</v>
      </c>
      <c r="K1071" s="25">
        <f t="shared" si="31"/>
        <v>20</v>
      </c>
      <c r="L1071" s="25">
        <v>49</v>
      </c>
      <c r="M1071" s="44" t="s">
        <v>473</v>
      </c>
      <c r="N1071" s="48"/>
      <c r="O1071" s="22"/>
    </row>
    <row r="1072" s="18" customFormat="1" ht="46" customHeight="1" spans="1:15">
      <c r="A1072" s="387" t="s">
        <v>470</v>
      </c>
      <c r="B1072" s="40" t="s">
        <v>1604</v>
      </c>
      <c r="C1072" s="41" t="s">
        <v>16</v>
      </c>
      <c r="D1072" s="41" t="s">
        <v>322</v>
      </c>
      <c r="E1072" s="42" t="s">
        <v>54</v>
      </c>
      <c r="F1072" s="42" t="s">
        <v>323</v>
      </c>
      <c r="G1072" s="88" t="s">
        <v>1605</v>
      </c>
      <c r="H1072" s="376" t="s">
        <v>333</v>
      </c>
      <c r="I1072" s="43" t="s">
        <v>22</v>
      </c>
      <c r="J1072" s="25">
        <v>6</v>
      </c>
      <c r="K1072" s="25">
        <f t="shared" si="31"/>
        <v>6</v>
      </c>
      <c r="L1072" s="25">
        <v>38</v>
      </c>
      <c r="M1072" s="44" t="s">
        <v>473</v>
      </c>
      <c r="N1072" s="48"/>
      <c r="O1072" s="22"/>
    </row>
    <row r="1073" s="18" customFormat="1" ht="46" customHeight="1" spans="1:15">
      <c r="A1073" s="387" t="s">
        <v>470</v>
      </c>
      <c r="B1073" s="40" t="s">
        <v>1606</v>
      </c>
      <c r="C1073" s="41" t="s">
        <v>16</v>
      </c>
      <c r="D1073" s="41" t="s">
        <v>322</v>
      </c>
      <c r="E1073" s="42" t="s">
        <v>54</v>
      </c>
      <c r="F1073" s="42" t="s">
        <v>323</v>
      </c>
      <c r="G1073" s="88" t="s">
        <v>1605</v>
      </c>
      <c r="H1073" s="376" t="s">
        <v>333</v>
      </c>
      <c r="I1073" s="43" t="s">
        <v>22</v>
      </c>
      <c r="J1073" s="25">
        <v>6</v>
      </c>
      <c r="K1073" s="25">
        <f t="shared" si="31"/>
        <v>6</v>
      </c>
      <c r="L1073" s="25">
        <v>38</v>
      </c>
      <c r="M1073" s="44" t="s">
        <v>473</v>
      </c>
      <c r="N1073" s="48"/>
      <c r="O1073" s="22"/>
    </row>
    <row r="1074" s="18" customFormat="1" ht="46" customHeight="1" spans="1:15">
      <c r="A1074" s="387" t="s">
        <v>470</v>
      </c>
      <c r="B1074" s="40" t="s">
        <v>1607</v>
      </c>
      <c r="C1074" s="41" t="s">
        <v>16</v>
      </c>
      <c r="D1074" s="41" t="s">
        <v>322</v>
      </c>
      <c r="E1074" s="42" t="s">
        <v>54</v>
      </c>
      <c r="F1074" s="42" t="s">
        <v>323</v>
      </c>
      <c r="G1074" s="88" t="s">
        <v>1605</v>
      </c>
      <c r="H1074" s="376" t="s">
        <v>333</v>
      </c>
      <c r="I1074" s="43" t="s">
        <v>22</v>
      </c>
      <c r="J1074" s="25">
        <v>8</v>
      </c>
      <c r="K1074" s="25">
        <f t="shared" si="31"/>
        <v>8</v>
      </c>
      <c r="L1074" s="25">
        <v>56</v>
      </c>
      <c r="M1074" s="44" t="s">
        <v>473</v>
      </c>
      <c r="N1074" s="48"/>
      <c r="O1074" s="22"/>
    </row>
    <row r="1075" s="18" customFormat="1" ht="46" customHeight="1" spans="1:15">
      <c r="A1075" s="387" t="s">
        <v>470</v>
      </c>
      <c r="B1075" s="40" t="s">
        <v>1608</v>
      </c>
      <c r="C1075" s="41" t="s">
        <v>16</v>
      </c>
      <c r="D1075" s="41" t="s">
        <v>322</v>
      </c>
      <c r="E1075" s="42" t="s">
        <v>54</v>
      </c>
      <c r="F1075" s="42" t="s">
        <v>323</v>
      </c>
      <c r="G1075" s="88" t="s">
        <v>1605</v>
      </c>
      <c r="H1075" s="376" t="s">
        <v>333</v>
      </c>
      <c r="I1075" s="43" t="s">
        <v>22</v>
      </c>
      <c r="J1075" s="25">
        <v>21</v>
      </c>
      <c r="K1075" s="25">
        <f t="shared" si="31"/>
        <v>21</v>
      </c>
      <c r="L1075" s="25">
        <v>155</v>
      </c>
      <c r="M1075" s="44" t="s">
        <v>473</v>
      </c>
      <c r="N1075" s="48"/>
      <c r="O1075" s="22"/>
    </row>
    <row r="1076" s="18" customFormat="1" ht="46" customHeight="1" spans="1:15">
      <c r="A1076" s="387" t="s">
        <v>470</v>
      </c>
      <c r="B1076" s="40" t="s">
        <v>1609</v>
      </c>
      <c r="C1076" s="41" t="s">
        <v>16</v>
      </c>
      <c r="D1076" s="41" t="s">
        <v>322</v>
      </c>
      <c r="E1076" s="42" t="s">
        <v>54</v>
      </c>
      <c r="F1076" s="42" t="s">
        <v>323</v>
      </c>
      <c r="G1076" s="88" t="s">
        <v>1605</v>
      </c>
      <c r="H1076" s="376" t="s">
        <v>333</v>
      </c>
      <c r="I1076" s="43" t="s">
        <v>22</v>
      </c>
      <c r="J1076" s="25">
        <v>2</v>
      </c>
      <c r="K1076" s="25">
        <f t="shared" si="31"/>
        <v>2</v>
      </c>
      <c r="L1076" s="25">
        <v>14</v>
      </c>
      <c r="M1076" s="44" t="s">
        <v>473</v>
      </c>
      <c r="N1076" s="48"/>
      <c r="O1076" s="22"/>
    </row>
    <row r="1077" s="18" customFormat="1" ht="46" customHeight="1" spans="1:15">
      <c r="A1077" s="387" t="s">
        <v>470</v>
      </c>
      <c r="B1077" s="40" t="s">
        <v>1610</v>
      </c>
      <c r="C1077" s="41" t="s">
        <v>16</v>
      </c>
      <c r="D1077" s="41" t="s">
        <v>322</v>
      </c>
      <c r="E1077" s="42" t="s">
        <v>54</v>
      </c>
      <c r="F1077" s="42" t="s">
        <v>323</v>
      </c>
      <c r="G1077" s="88" t="s">
        <v>1605</v>
      </c>
      <c r="H1077" s="376" t="s">
        <v>333</v>
      </c>
      <c r="I1077" s="43" t="s">
        <v>22</v>
      </c>
      <c r="J1077" s="25">
        <v>15</v>
      </c>
      <c r="K1077" s="25">
        <f t="shared" si="31"/>
        <v>15</v>
      </c>
      <c r="L1077" s="25">
        <v>108</v>
      </c>
      <c r="M1077" s="44" t="s">
        <v>473</v>
      </c>
      <c r="N1077" s="48"/>
      <c r="O1077" s="22"/>
    </row>
    <row r="1078" s="18" customFormat="1" ht="46" customHeight="1" spans="1:15">
      <c r="A1078" s="387" t="s">
        <v>470</v>
      </c>
      <c r="B1078" s="40" t="s">
        <v>1611</v>
      </c>
      <c r="C1078" s="41" t="s">
        <v>16</v>
      </c>
      <c r="D1078" s="41" t="s">
        <v>322</v>
      </c>
      <c r="E1078" s="42" t="s">
        <v>54</v>
      </c>
      <c r="F1078" s="42" t="s">
        <v>323</v>
      </c>
      <c r="G1078" s="88" t="s">
        <v>1612</v>
      </c>
      <c r="H1078" s="376" t="s">
        <v>333</v>
      </c>
      <c r="I1078" s="43" t="s">
        <v>22</v>
      </c>
      <c r="J1078" s="25">
        <v>1</v>
      </c>
      <c r="K1078" s="25">
        <f t="shared" si="31"/>
        <v>1</v>
      </c>
      <c r="L1078" s="25">
        <v>1</v>
      </c>
      <c r="M1078" s="44" t="s">
        <v>473</v>
      </c>
      <c r="N1078" s="48"/>
      <c r="O1078" s="22"/>
    </row>
    <row r="1079" s="18" customFormat="1" ht="46" customHeight="1" spans="1:15">
      <c r="A1079" s="387" t="s">
        <v>470</v>
      </c>
      <c r="B1079" s="40" t="s">
        <v>1613</v>
      </c>
      <c r="C1079" s="41" t="s">
        <v>16</v>
      </c>
      <c r="D1079" s="41" t="s">
        <v>322</v>
      </c>
      <c r="E1079" s="42" t="s">
        <v>54</v>
      </c>
      <c r="F1079" s="42" t="s">
        <v>323</v>
      </c>
      <c r="G1079" s="88" t="s">
        <v>1614</v>
      </c>
      <c r="H1079" s="376" t="s">
        <v>333</v>
      </c>
      <c r="I1079" s="43" t="s">
        <v>22</v>
      </c>
      <c r="J1079" s="25">
        <v>10</v>
      </c>
      <c r="K1079" s="25">
        <f t="shared" si="31"/>
        <v>10</v>
      </c>
      <c r="L1079" s="25">
        <v>36.9344151</v>
      </c>
      <c r="M1079" s="44" t="s">
        <v>473</v>
      </c>
      <c r="N1079" s="48"/>
      <c r="O1079" s="22"/>
    </row>
    <row r="1080" s="18" customFormat="1" ht="46" customHeight="1" spans="1:15">
      <c r="A1080" s="387" t="s">
        <v>470</v>
      </c>
      <c r="B1080" s="40" t="s">
        <v>1615</v>
      </c>
      <c r="C1080" s="41" t="s">
        <v>16</v>
      </c>
      <c r="D1080" s="41" t="s">
        <v>322</v>
      </c>
      <c r="E1080" s="42" t="s">
        <v>54</v>
      </c>
      <c r="F1080" s="42" t="s">
        <v>323</v>
      </c>
      <c r="G1080" s="88" t="s">
        <v>1614</v>
      </c>
      <c r="H1080" s="376" t="s">
        <v>333</v>
      </c>
      <c r="I1080" s="43" t="s">
        <v>22</v>
      </c>
      <c r="J1080" s="25">
        <v>1</v>
      </c>
      <c r="K1080" s="25">
        <f t="shared" si="31"/>
        <v>1</v>
      </c>
      <c r="L1080" s="25">
        <v>2</v>
      </c>
      <c r="M1080" s="44" t="s">
        <v>473</v>
      </c>
      <c r="N1080" s="48"/>
      <c r="O1080" s="22"/>
    </row>
    <row r="1081" s="18" customFormat="1" ht="46" customHeight="1" spans="1:15">
      <c r="A1081" s="387" t="s">
        <v>470</v>
      </c>
      <c r="B1081" s="40" t="s">
        <v>1616</v>
      </c>
      <c r="C1081" s="41" t="s">
        <v>16</v>
      </c>
      <c r="D1081" s="41" t="s">
        <v>322</v>
      </c>
      <c r="E1081" s="42" t="s">
        <v>54</v>
      </c>
      <c r="F1081" s="42" t="s">
        <v>323</v>
      </c>
      <c r="G1081" s="88" t="s">
        <v>1617</v>
      </c>
      <c r="H1081" s="376" t="s">
        <v>333</v>
      </c>
      <c r="I1081" s="43" t="s">
        <v>22</v>
      </c>
      <c r="J1081" s="25">
        <v>1</v>
      </c>
      <c r="K1081" s="25">
        <v>1</v>
      </c>
      <c r="L1081" s="25">
        <v>3</v>
      </c>
      <c r="M1081" s="44" t="s">
        <v>473</v>
      </c>
      <c r="N1081" s="48"/>
      <c r="O1081" s="22"/>
    </row>
    <row r="1082" s="18" customFormat="1" ht="46" customHeight="1" spans="1:15">
      <c r="A1082" s="387" t="s">
        <v>470</v>
      </c>
      <c r="B1082" s="40" t="s">
        <v>1618</v>
      </c>
      <c r="C1082" s="41" t="s">
        <v>16</v>
      </c>
      <c r="D1082" s="41" t="s">
        <v>322</v>
      </c>
      <c r="E1082" s="42" t="s">
        <v>54</v>
      </c>
      <c r="F1082" s="42" t="s">
        <v>323</v>
      </c>
      <c r="G1082" s="88" t="s">
        <v>1619</v>
      </c>
      <c r="H1082" s="376" t="s">
        <v>333</v>
      </c>
      <c r="I1082" s="43" t="s">
        <v>22</v>
      </c>
      <c r="J1082" s="25">
        <v>1</v>
      </c>
      <c r="K1082" s="25">
        <v>1</v>
      </c>
      <c r="L1082" s="25">
        <v>7</v>
      </c>
      <c r="M1082" s="44" t="s">
        <v>473</v>
      </c>
      <c r="N1082" s="48"/>
      <c r="O1082" s="22"/>
    </row>
    <row r="1083" s="18" customFormat="1" ht="46" customHeight="1" spans="1:15">
      <c r="A1083" s="387" t="s">
        <v>470</v>
      </c>
      <c r="B1083" s="40" t="s">
        <v>1620</v>
      </c>
      <c r="C1083" s="41" t="s">
        <v>16</v>
      </c>
      <c r="D1083" s="41" t="s">
        <v>322</v>
      </c>
      <c r="E1083" s="42" t="s">
        <v>54</v>
      </c>
      <c r="F1083" s="42" t="s">
        <v>323</v>
      </c>
      <c r="G1083" s="88" t="s">
        <v>1621</v>
      </c>
      <c r="H1083" s="376" t="s">
        <v>333</v>
      </c>
      <c r="I1083" s="43" t="s">
        <v>22</v>
      </c>
      <c r="J1083" s="25">
        <v>1</v>
      </c>
      <c r="K1083" s="25">
        <v>1</v>
      </c>
      <c r="L1083" s="25">
        <v>6</v>
      </c>
      <c r="M1083" s="44" t="s">
        <v>473</v>
      </c>
      <c r="N1083" s="48"/>
      <c r="O1083" s="22"/>
    </row>
    <row r="1084" s="18" customFormat="1" ht="46" customHeight="1" spans="1:15">
      <c r="A1084" s="387" t="s">
        <v>470</v>
      </c>
      <c r="B1084" s="40" t="s">
        <v>1622</v>
      </c>
      <c r="C1084" s="41" t="s">
        <v>16</v>
      </c>
      <c r="D1084" s="41" t="s">
        <v>322</v>
      </c>
      <c r="E1084" s="42" t="s">
        <v>54</v>
      </c>
      <c r="F1084" s="42" t="s">
        <v>323</v>
      </c>
      <c r="G1084" s="88" t="s">
        <v>1621</v>
      </c>
      <c r="H1084" s="376" t="s">
        <v>333</v>
      </c>
      <c r="I1084" s="43" t="s">
        <v>22</v>
      </c>
      <c r="J1084" s="25">
        <v>2</v>
      </c>
      <c r="K1084" s="25">
        <v>1</v>
      </c>
      <c r="L1084" s="25">
        <v>10</v>
      </c>
      <c r="M1084" s="44" t="s">
        <v>473</v>
      </c>
      <c r="N1084" s="48"/>
      <c r="O1084" s="22"/>
    </row>
    <row r="1085" s="18" customFormat="1" ht="46" customHeight="1" spans="1:15">
      <c r="A1085" s="387" t="s">
        <v>470</v>
      </c>
      <c r="B1085" s="40" t="s">
        <v>1623</v>
      </c>
      <c r="C1085" s="41" t="s">
        <v>16</v>
      </c>
      <c r="D1085" s="41" t="s">
        <v>322</v>
      </c>
      <c r="E1085" s="42" t="s">
        <v>54</v>
      </c>
      <c r="F1085" s="42" t="s">
        <v>323</v>
      </c>
      <c r="G1085" s="88" t="s">
        <v>1624</v>
      </c>
      <c r="H1085" s="376" t="s">
        <v>333</v>
      </c>
      <c r="I1085" s="43" t="s">
        <v>22</v>
      </c>
      <c r="J1085" s="25">
        <v>14</v>
      </c>
      <c r="K1085" s="25">
        <v>1</v>
      </c>
      <c r="L1085" s="25">
        <v>185</v>
      </c>
      <c r="M1085" s="44" t="s">
        <v>473</v>
      </c>
      <c r="N1085" s="48"/>
      <c r="O1085" s="22"/>
    </row>
    <row r="1086" s="18" customFormat="1" ht="46" customHeight="1" spans="1:15">
      <c r="A1086" s="387" t="s">
        <v>470</v>
      </c>
      <c r="B1086" s="40" t="s">
        <v>1625</v>
      </c>
      <c r="C1086" s="41" t="s">
        <v>16</v>
      </c>
      <c r="D1086" s="41" t="s">
        <v>322</v>
      </c>
      <c r="E1086" s="42" t="s">
        <v>54</v>
      </c>
      <c r="F1086" s="42" t="s">
        <v>323</v>
      </c>
      <c r="G1086" s="88" t="s">
        <v>1626</v>
      </c>
      <c r="H1086" s="376" t="s">
        <v>333</v>
      </c>
      <c r="I1086" s="43" t="s">
        <v>22</v>
      </c>
      <c r="J1086" s="25">
        <v>1</v>
      </c>
      <c r="K1086" s="25">
        <v>1</v>
      </c>
      <c r="L1086" s="25">
        <v>6</v>
      </c>
      <c r="M1086" s="44" t="s">
        <v>473</v>
      </c>
      <c r="N1086" s="48"/>
      <c r="O1086" s="22"/>
    </row>
    <row r="1087" s="18" customFormat="1" ht="46" customHeight="1" spans="1:15">
      <c r="A1087" s="387" t="s">
        <v>470</v>
      </c>
      <c r="B1087" s="40" t="s">
        <v>1627</v>
      </c>
      <c r="C1087" s="41" t="s">
        <v>16</v>
      </c>
      <c r="D1087" s="41" t="s">
        <v>322</v>
      </c>
      <c r="E1087" s="42" t="s">
        <v>54</v>
      </c>
      <c r="F1087" s="42" t="s">
        <v>323</v>
      </c>
      <c r="G1087" s="88" t="s">
        <v>1624</v>
      </c>
      <c r="H1087" s="376" t="s">
        <v>333</v>
      </c>
      <c r="I1087" s="43" t="s">
        <v>22</v>
      </c>
      <c r="J1087" s="25">
        <v>15</v>
      </c>
      <c r="K1087" s="25">
        <v>1</v>
      </c>
      <c r="L1087" s="25">
        <v>202</v>
      </c>
      <c r="M1087" s="44" t="s">
        <v>473</v>
      </c>
      <c r="N1087" s="48"/>
      <c r="O1087" s="22"/>
    </row>
    <row r="1088" s="18" customFormat="1" ht="46" customHeight="1" spans="1:15">
      <c r="A1088" s="387" t="s">
        <v>470</v>
      </c>
      <c r="B1088" s="40" t="s">
        <v>1628</v>
      </c>
      <c r="C1088" s="41" t="s">
        <v>16</v>
      </c>
      <c r="D1088" s="41" t="s">
        <v>322</v>
      </c>
      <c r="E1088" s="42" t="s">
        <v>54</v>
      </c>
      <c r="F1088" s="42" t="s">
        <v>323</v>
      </c>
      <c r="G1088" s="88" t="s">
        <v>1629</v>
      </c>
      <c r="H1088" s="376" t="s">
        <v>1630</v>
      </c>
      <c r="I1088" s="43" t="s">
        <v>22</v>
      </c>
      <c r="J1088" s="25">
        <v>6</v>
      </c>
      <c r="K1088" s="25">
        <f t="shared" ref="K1088:K1097" si="32">J1088</f>
        <v>6</v>
      </c>
      <c r="L1088" s="25">
        <v>12</v>
      </c>
      <c r="M1088" s="44" t="s">
        <v>473</v>
      </c>
      <c r="N1088" s="48"/>
      <c r="O1088" s="22"/>
    </row>
    <row r="1089" s="18" customFormat="1" ht="46" customHeight="1" spans="1:15">
      <c r="A1089" s="387" t="s">
        <v>470</v>
      </c>
      <c r="B1089" s="40" t="s">
        <v>1631</v>
      </c>
      <c r="C1089" s="41" t="s">
        <v>16</v>
      </c>
      <c r="D1089" s="41" t="s">
        <v>322</v>
      </c>
      <c r="E1089" s="42" t="s">
        <v>54</v>
      </c>
      <c r="F1089" s="42" t="s">
        <v>323</v>
      </c>
      <c r="G1089" s="88" t="s">
        <v>1632</v>
      </c>
      <c r="H1089" s="376" t="s">
        <v>1630</v>
      </c>
      <c r="I1089" s="43" t="s">
        <v>22</v>
      </c>
      <c r="J1089" s="25">
        <v>22</v>
      </c>
      <c r="K1089" s="25">
        <f t="shared" si="32"/>
        <v>22</v>
      </c>
      <c r="L1089" s="25">
        <v>45</v>
      </c>
      <c r="M1089" s="44" t="s">
        <v>473</v>
      </c>
      <c r="N1089" s="48"/>
      <c r="O1089" s="22"/>
    </row>
    <row r="1090" s="18" customFormat="1" ht="46" customHeight="1" spans="1:15">
      <c r="A1090" s="387" t="s">
        <v>470</v>
      </c>
      <c r="B1090" s="40" t="s">
        <v>1633</v>
      </c>
      <c r="C1090" s="41" t="s">
        <v>16</v>
      </c>
      <c r="D1090" s="41" t="s">
        <v>322</v>
      </c>
      <c r="E1090" s="42" t="s">
        <v>54</v>
      </c>
      <c r="F1090" s="42" t="s">
        <v>323</v>
      </c>
      <c r="G1090" s="88" t="s">
        <v>1634</v>
      </c>
      <c r="H1090" s="376" t="s">
        <v>1630</v>
      </c>
      <c r="I1090" s="43" t="s">
        <v>22</v>
      </c>
      <c r="J1090" s="25">
        <v>1</v>
      </c>
      <c r="K1090" s="25">
        <f t="shared" si="32"/>
        <v>1</v>
      </c>
      <c r="L1090" s="25">
        <v>3</v>
      </c>
      <c r="M1090" s="44" t="s">
        <v>473</v>
      </c>
      <c r="N1090" s="48"/>
      <c r="O1090" s="22"/>
    </row>
    <row r="1091" s="18" customFormat="1" ht="46" customHeight="1" spans="1:15">
      <c r="A1091" s="387" t="s">
        <v>470</v>
      </c>
      <c r="B1091" s="40" t="s">
        <v>1635</v>
      </c>
      <c r="C1091" s="41" t="s">
        <v>16</v>
      </c>
      <c r="D1091" s="41" t="s">
        <v>322</v>
      </c>
      <c r="E1091" s="42" t="s">
        <v>54</v>
      </c>
      <c r="F1091" s="42" t="s">
        <v>323</v>
      </c>
      <c r="G1091" s="88" t="s">
        <v>1632</v>
      </c>
      <c r="H1091" s="376" t="s">
        <v>1630</v>
      </c>
      <c r="I1091" s="43" t="s">
        <v>22</v>
      </c>
      <c r="J1091" s="25">
        <v>3</v>
      </c>
      <c r="K1091" s="25">
        <f t="shared" si="32"/>
        <v>3</v>
      </c>
      <c r="L1091" s="25">
        <v>5</v>
      </c>
      <c r="M1091" s="44" t="s">
        <v>473</v>
      </c>
      <c r="N1091" s="48"/>
      <c r="O1091" s="22"/>
    </row>
    <row r="1092" s="18" customFormat="1" ht="46" customHeight="1" spans="1:15">
      <c r="A1092" s="387" t="s">
        <v>470</v>
      </c>
      <c r="B1092" s="40" t="s">
        <v>1636</v>
      </c>
      <c r="C1092" s="41" t="s">
        <v>16</v>
      </c>
      <c r="D1092" s="41" t="s">
        <v>322</v>
      </c>
      <c r="E1092" s="42" t="s">
        <v>54</v>
      </c>
      <c r="F1092" s="42" t="s">
        <v>323</v>
      </c>
      <c r="G1092" s="88" t="s">
        <v>1632</v>
      </c>
      <c r="H1092" s="376" t="s">
        <v>1630</v>
      </c>
      <c r="I1092" s="43" t="s">
        <v>22</v>
      </c>
      <c r="J1092" s="25">
        <v>1</v>
      </c>
      <c r="K1092" s="25">
        <f t="shared" si="32"/>
        <v>1</v>
      </c>
      <c r="L1092" s="25">
        <v>1</v>
      </c>
      <c r="M1092" s="44" t="s">
        <v>473</v>
      </c>
      <c r="N1092" s="48"/>
      <c r="O1092" s="22"/>
    </row>
    <row r="1093" s="18" customFormat="1" ht="46" customHeight="1" spans="1:15">
      <c r="A1093" s="387" t="s">
        <v>470</v>
      </c>
      <c r="B1093" s="40" t="s">
        <v>1637</v>
      </c>
      <c r="C1093" s="41" t="s">
        <v>16</v>
      </c>
      <c r="D1093" s="41" t="s">
        <v>322</v>
      </c>
      <c r="E1093" s="42" t="s">
        <v>54</v>
      </c>
      <c r="F1093" s="42" t="s">
        <v>323</v>
      </c>
      <c r="G1093" s="88" t="s">
        <v>1638</v>
      </c>
      <c r="H1093" s="376" t="s">
        <v>1416</v>
      </c>
      <c r="I1093" s="43" t="s">
        <v>22</v>
      </c>
      <c r="J1093" s="25">
        <v>18</v>
      </c>
      <c r="K1093" s="25">
        <f t="shared" si="32"/>
        <v>18</v>
      </c>
      <c r="L1093" s="25">
        <v>75</v>
      </c>
      <c r="M1093" s="44" t="s">
        <v>473</v>
      </c>
      <c r="N1093" s="48"/>
      <c r="O1093" s="22"/>
    </row>
    <row r="1094" s="18" customFormat="1" ht="46" customHeight="1" spans="1:15">
      <c r="A1094" s="387" t="s">
        <v>470</v>
      </c>
      <c r="B1094" s="40" t="s">
        <v>1639</v>
      </c>
      <c r="C1094" s="41" t="s">
        <v>16</v>
      </c>
      <c r="D1094" s="41" t="s">
        <v>322</v>
      </c>
      <c r="E1094" s="42" t="s">
        <v>54</v>
      </c>
      <c r="F1094" s="42" t="s">
        <v>323</v>
      </c>
      <c r="G1094" s="88" t="s">
        <v>1632</v>
      </c>
      <c r="H1094" s="376" t="s">
        <v>1630</v>
      </c>
      <c r="I1094" s="43" t="s">
        <v>22</v>
      </c>
      <c r="J1094" s="25">
        <v>4</v>
      </c>
      <c r="K1094" s="25">
        <f t="shared" si="32"/>
        <v>4</v>
      </c>
      <c r="L1094" s="25">
        <v>8</v>
      </c>
      <c r="M1094" s="44" t="s">
        <v>473</v>
      </c>
      <c r="N1094" s="48"/>
      <c r="O1094" s="22"/>
    </row>
    <row r="1095" s="18" customFormat="1" ht="46" customHeight="1" spans="1:15">
      <c r="A1095" s="387" t="s">
        <v>470</v>
      </c>
      <c r="B1095" s="40" t="s">
        <v>1640</v>
      </c>
      <c r="C1095" s="41" t="s">
        <v>16</v>
      </c>
      <c r="D1095" s="41" t="s">
        <v>322</v>
      </c>
      <c r="E1095" s="42" t="s">
        <v>54</v>
      </c>
      <c r="F1095" s="42" t="s">
        <v>323</v>
      </c>
      <c r="G1095" s="88" t="s">
        <v>1641</v>
      </c>
      <c r="H1095" s="376" t="s">
        <v>1416</v>
      </c>
      <c r="I1095" s="43" t="s">
        <v>22</v>
      </c>
      <c r="J1095" s="25">
        <v>1</v>
      </c>
      <c r="K1095" s="25">
        <f t="shared" si="32"/>
        <v>1</v>
      </c>
      <c r="L1095" s="25">
        <v>1</v>
      </c>
      <c r="M1095" s="44" t="s">
        <v>473</v>
      </c>
      <c r="N1095" s="48"/>
      <c r="O1095" s="22"/>
    </row>
    <row r="1096" s="18" customFormat="1" ht="46" customHeight="1" spans="1:15">
      <c r="A1096" s="387" t="s">
        <v>470</v>
      </c>
      <c r="B1096" s="40" t="s">
        <v>1642</v>
      </c>
      <c r="C1096" s="41" t="s">
        <v>16</v>
      </c>
      <c r="D1096" s="41" t="s">
        <v>322</v>
      </c>
      <c r="E1096" s="42" t="s">
        <v>54</v>
      </c>
      <c r="F1096" s="42" t="s">
        <v>323</v>
      </c>
      <c r="G1096" s="88" t="s">
        <v>1643</v>
      </c>
      <c r="H1096" s="376" t="s">
        <v>1416</v>
      </c>
      <c r="I1096" s="43" t="s">
        <v>22</v>
      </c>
      <c r="J1096" s="25">
        <v>1</v>
      </c>
      <c r="K1096" s="25">
        <f t="shared" si="32"/>
        <v>1</v>
      </c>
      <c r="L1096" s="25">
        <v>5</v>
      </c>
      <c r="M1096" s="44" t="s">
        <v>473</v>
      </c>
      <c r="N1096" s="48"/>
      <c r="O1096" s="22"/>
    </row>
    <row r="1097" s="18" customFormat="1" ht="46" customHeight="1" spans="1:15">
      <c r="A1097" s="387" t="s">
        <v>470</v>
      </c>
      <c r="B1097" s="40" t="s">
        <v>1644</v>
      </c>
      <c r="C1097" s="41" t="s">
        <v>16</v>
      </c>
      <c r="D1097" s="41" t="s">
        <v>322</v>
      </c>
      <c r="E1097" s="42" t="s">
        <v>54</v>
      </c>
      <c r="F1097" s="42" t="s">
        <v>323</v>
      </c>
      <c r="G1097" s="88" t="s">
        <v>1645</v>
      </c>
      <c r="H1097" s="376" t="s">
        <v>1416</v>
      </c>
      <c r="I1097" s="43" t="s">
        <v>22</v>
      </c>
      <c r="J1097" s="25">
        <v>1</v>
      </c>
      <c r="K1097" s="25">
        <f t="shared" si="32"/>
        <v>1</v>
      </c>
      <c r="L1097" s="25"/>
      <c r="M1097" s="44" t="s">
        <v>473</v>
      </c>
      <c r="N1097" s="48"/>
      <c r="O1097" s="22"/>
    </row>
    <row r="1098" s="18" customFormat="1" ht="46" customHeight="1" spans="1:15">
      <c r="A1098" s="387" t="s">
        <v>470</v>
      </c>
      <c r="B1098" s="40" t="s">
        <v>1646</v>
      </c>
      <c r="C1098" s="41" t="s">
        <v>16</v>
      </c>
      <c r="D1098" s="41" t="s">
        <v>322</v>
      </c>
      <c r="E1098" s="42" t="s">
        <v>54</v>
      </c>
      <c r="F1098" s="42" t="s">
        <v>323</v>
      </c>
      <c r="G1098" s="88" t="s">
        <v>1647</v>
      </c>
      <c r="H1098" s="376" t="s">
        <v>1416</v>
      </c>
      <c r="I1098" s="43" t="s">
        <v>22</v>
      </c>
      <c r="J1098" s="25">
        <v>17</v>
      </c>
      <c r="K1098" s="25">
        <v>0</v>
      </c>
      <c r="L1098" s="25">
        <v>2186</v>
      </c>
      <c r="M1098" s="44" t="s">
        <v>473</v>
      </c>
      <c r="N1098" s="48"/>
      <c r="O1098" s="22"/>
    </row>
    <row r="1099" s="18" customFormat="1" ht="46" customHeight="1" spans="1:15">
      <c r="A1099" s="387" t="s">
        <v>470</v>
      </c>
      <c r="B1099" s="40" t="s">
        <v>1648</v>
      </c>
      <c r="C1099" s="41" t="s">
        <v>16</v>
      </c>
      <c r="D1099" s="41" t="s">
        <v>322</v>
      </c>
      <c r="E1099" s="42" t="s">
        <v>54</v>
      </c>
      <c r="F1099" s="42" t="s">
        <v>323</v>
      </c>
      <c r="G1099" s="88" t="s">
        <v>1647</v>
      </c>
      <c r="H1099" s="376" t="s">
        <v>1416</v>
      </c>
      <c r="I1099" s="43" t="s">
        <v>22</v>
      </c>
      <c r="J1099" s="25">
        <v>1</v>
      </c>
      <c r="K1099" s="25">
        <v>0</v>
      </c>
      <c r="L1099" s="25">
        <v>27</v>
      </c>
      <c r="M1099" s="44" t="s">
        <v>473</v>
      </c>
      <c r="N1099" s="48"/>
      <c r="O1099" s="22"/>
    </row>
    <row r="1100" s="18" customFormat="1" ht="46" customHeight="1" spans="1:15">
      <c r="A1100" s="387" t="s">
        <v>470</v>
      </c>
      <c r="B1100" s="40" t="s">
        <v>1649</v>
      </c>
      <c r="C1100" s="41" t="s">
        <v>16</v>
      </c>
      <c r="D1100" s="41" t="s">
        <v>322</v>
      </c>
      <c r="E1100" s="42" t="s">
        <v>54</v>
      </c>
      <c r="F1100" s="42" t="s">
        <v>323</v>
      </c>
      <c r="G1100" s="88" t="s">
        <v>1647</v>
      </c>
      <c r="H1100" s="376" t="s">
        <v>1416</v>
      </c>
      <c r="I1100" s="43" t="s">
        <v>22</v>
      </c>
      <c r="J1100" s="25">
        <v>10</v>
      </c>
      <c r="K1100" s="25">
        <v>0</v>
      </c>
      <c r="L1100" s="25">
        <v>1301</v>
      </c>
      <c r="M1100" s="44" t="s">
        <v>473</v>
      </c>
      <c r="N1100" s="48"/>
      <c r="O1100" s="22"/>
    </row>
    <row r="1101" s="18" customFormat="1" ht="46" customHeight="1" spans="1:15">
      <c r="A1101" s="387" t="s">
        <v>470</v>
      </c>
      <c r="B1101" s="40" t="s">
        <v>1650</v>
      </c>
      <c r="C1101" s="41" t="s">
        <v>16</v>
      </c>
      <c r="D1101" s="41" t="s">
        <v>322</v>
      </c>
      <c r="E1101" s="42" t="s">
        <v>54</v>
      </c>
      <c r="F1101" s="42" t="s">
        <v>323</v>
      </c>
      <c r="G1101" s="88" t="s">
        <v>1647</v>
      </c>
      <c r="H1101" s="376" t="s">
        <v>1416</v>
      </c>
      <c r="I1101" s="43" t="s">
        <v>22</v>
      </c>
      <c r="J1101" s="25">
        <v>29</v>
      </c>
      <c r="K1101" s="25">
        <v>0</v>
      </c>
      <c r="L1101" s="25">
        <v>3849</v>
      </c>
      <c r="M1101" s="44" t="s">
        <v>473</v>
      </c>
      <c r="N1101" s="48"/>
      <c r="O1101" s="22"/>
    </row>
    <row r="1102" s="18" customFormat="1" ht="46" customHeight="1" spans="1:15">
      <c r="A1102" s="387" t="s">
        <v>470</v>
      </c>
      <c r="B1102" s="40" t="s">
        <v>1651</v>
      </c>
      <c r="C1102" s="41" t="s">
        <v>16</v>
      </c>
      <c r="D1102" s="41" t="s">
        <v>322</v>
      </c>
      <c r="E1102" s="42" t="s">
        <v>54</v>
      </c>
      <c r="F1102" s="42" t="s">
        <v>323</v>
      </c>
      <c r="G1102" s="88" t="s">
        <v>1652</v>
      </c>
      <c r="H1102" s="376" t="s">
        <v>1416</v>
      </c>
      <c r="I1102" s="43" t="s">
        <v>22</v>
      </c>
      <c r="J1102" s="25">
        <v>14</v>
      </c>
      <c r="K1102" s="25">
        <f t="shared" ref="K1102:K1112" si="33">J1102</f>
        <v>14</v>
      </c>
      <c r="L1102" s="25">
        <v>153</v>
      </c>
      <c r="M1102" s="44" t="s">
        <v>473</v>
      </c>
      <c r="N1102" s="48"/>
      <c r="O1102" s="22"/>
    </row>
    <row r="1103" s="18" customFormat="1" ht="46" customHeight="1" spans="1:15">
      <c r="A1103" s="387" t="s">
        <v>470</v>
      </c>
      <c r="B1103" s="40" t="s">
        <v>1653</v>
      </c>
      <c r="C1103" s="41" t="s">
        <v>16</v>
      </c>
      <c r="D1103" s="41" t="s">
        <v>322</v>
      </c>
      <c r="E1103" s="42" t="s">
        <v>54</v>
      </c>
      <c r="F1103" s="42" t="s">
        <v>323</v>
      </c>
      <c r="G1103" s="88" t="s">
        <v>1652</v>
      </c>
      <c r="H1103" s="376" t="s">
        <v>1416</v>
      </c>
      <c r="I1103" s="43" t="s">
        <v>22</v>
      </c>
      <c r="J1103" s="25">
        <v>1</v>
      </c>
      <c r="K1103" s="25">
        <f t="shared" si="33"/>
        <v>1</v>
      </c>
      <c r="L1103" s="25">
        <v>1</v>
      </c>
      <c r="M1103" s="44" t="s">
        <v>473</v>
      </c>
      <c r="N1103" s="48"/>
      <c r="O1103" s="22"/>
    </row>
    <row r="1104" s="18" customFormat="1" ht="46" customHeight="1" spans="1:15">
      <c r="A1104" s="387" t="s">
        <v>470</v>
      </c>
      <c r="B1104" s="40" t="s">
        <v>1654</v>
      </c>
      <c r="C1104" s="41" t="s">
        <v>16</v>
      </c>
      <c r="D1104" s="41" t="s">
        <v>322</v>
      </c>
      <c r="E1104" s="42" t="s">
        <v>54</v>
      </c>
      <c r="F1104" s="42" t="s">
        <v>323</v>
      </c>
      <c r="G1104" s="88" t="s">
        <v>1652</v>
      </c>
      <c r="H1104" s="376" t="s">
        <v>1416</v>
      </c>
      <c r="I1104" s="43" t="s">
        <v>22</v>
      </c>
      <c r="J1104" s="25">
        <v>1</v>
      </c>
      <c r="K1104" s="25">
        <f t="shared" si="33"/>
        <v>1</v>
      </c>
      <c r="L1104" s="25">
        <v>2</v>
      </c>
      <c r="M1104" s="44" t="s">
        <v>473</v>
      </c>
      <c r="N1104" s="48"/>
      <c r="O1104" s="22"/>
    </row>
    <row r="1105" s="18" customFormat="1" ht="46" customHeight="1" spans="1:15">
      <c r="A1105" s="387" t="s">
        <v>470</v>
      </c>
      <c r="B1105" s="40" t="s">
        <v>1655</v>
      </c>
      <c r="C1105" s="41" t="s">
        <v>16</v>
      </c>
      <c r="D1105" s="41" t="s">
        <v>322</v>
      </c>
      <c r="E1105" s="42" t="s">
        <v>54</v>
      </c>
      <c r="F1105" s="42" t="s">
        <v>323</v>
      </c>
      <c r="G1105" s="88" t="s">
        <v>1652</v>
      </c>
      <c r="H1105" s="376" t="s">
        <v>1416</v>
      </c>
      <c r="I1105" s="43" t="s">
        <v>22</v>
      </c>
      <c r="J1105" s="25">
        <v>1</v>
      </c>
      <c r="K1105" s="25">
        <f t="shared" si="33"/>
        <v>1</v>
      </c>
      <c r="L1105" s="25">
        <v>1</v>
      </c>
      <c r="M1105" s="44" t="s">
        <v>473</v>
      </c>
      <c r="N1105" s="48"/>
      <c r="O1105" s="22"/>
    </row>
    <row r="1106" s="18" customFormat="1" ht="46" customHeight="1" spans="1:15">
      <c r="A1106" s="387" t="s">
        <v>470</v>
      </c>
      <c r="B1106" s="40" t="s">
        <v>1656</v>
      </c>
      <c r="C1106" s="41" t="s">
        <v>16</v>
      </c>
      <c r="D1106" s="41" t="s">
        <v>322</v>
      </c>
      <c r="E1106" s="42" t="s">
        <v>54</v>
      </c>
      <c r="F1106" s="42" t="s">
        <v>323</v>
      </c>
      <c r="G1106" s="88" t="s">
        <v>1652</v>
      </c>
      <c r="H1106" s="376" t="s">
        <v>1416</v>
      </c>
      <c r="I1106" s="43" t="s">
        <v>22</v>
      </c>
      <c r="J1106" s="25">
        <v>1</v>
      </c>
      <c r="K1106" s="25">
        <f t="shared" si="33"/>
        <v>1</v>
      </c>
      <c r="L1106" s="25">
        <v>2</v>
      </c>
      <c r="M1106" s="44" t="s">
        <v>473</v>
      </c>
      <c r="N1106" s="48"/>
      <c r="O1106" s="22"/>
    </row>
    <row r="1107" s="18" customFormat="1" ht="46" customHeight="1" spans="1:15">
      <c r="A1107" s="387" t="s">
        <v>470</v>
      </c>
      <c r="B1107" s="40" t="s">
        <v>1657</v>
      </c>
      <c r="C1107" s="41" t="s">
        <v>16</v>
      </c>
      <c r="D1107" s="41" t="s">
        <v>322</v>
      </c>
      <c r="E1107" s="42" t="s">
        <v>54</v>
      </c>
      <c r="F1107" s="42" t="s">
        <v>323</v>
      </c>
      <c r="G1107" s="88" t="s">
        <v>1652</v>
      </c>
      <c r="H1107" s="376" t="s">
        <v>1416</v>
      </c>
      <c r="I1107" s="43" t="s">
        <v>22</v>
      </c>
      <c r="J1107" s="25">
        <v>3</v>
      </c>
      <c r="K1107" s="25">
        <f t="shared" si="33"/>
        <v>3</v>
      </c>
      <c r="L1107" s="25">
        <v>24</v>
      </c>
      <c r="M1107" s="44" t="s">
        <v>473</v>
      </c>
      <c r="N1107" s="48"/>
      <c r="O1107" s="22"/>
    </row>
    <row r="1108" s="18" customFormat="1" ht="46" customHeight="1" spans="1:15">
      <c r="A1108" s="387" t="s">
        <v>470</v>
      </c>
      <c r="B1108" s="40" t="s">
        <v>1658</v>
      </c>
      <c r="C1108" s="41" t="s">
        <v>16</v>
      </c>
      <c r="D1108" s="41" t="s">
        <v>322</v>
      </c>
      <c r="E1108" s="42" t="s">
        <v>54</v>
      </c>
      <c r="F1108" s="42" t="s">
        <v>323</v>
      </c>
      <c r="G1108" s="88" t="s">
        <v>1652</v>
      </c>
      <c r="H1108" s="376" t="s">
        <v>1416</v>
      </c>
      <c r="I1108" s="43" t="s">
        <v>22</v>
      </c>
      <c r="J1108" s="25">
        <v>1</v>
      </c>
      <c r="K1108" s="25">
        <f t="shared" si="33"/>
        <v>1</v>
      </c>
      <c r="L1108" s="25">
        <v>2</v>
      </c>
      <c r="M1108" s="44" t="s">
        <v>473</v>
      </c>
      <c r="N1108" s="48"/>
      <c r="O1108" s="22"/>
    </row>
    <row r="1109" s="18" customFormat="1" ht="46" customHeight="1" spans="1:15">
      <c r="A1109" s="387" t="s">
        <v>470</v>
      </c>
      <c r="B1109" s="40" t="s">
        <v>1659</v>
      </c>
      <c r="C1109" s="41" t="s">
        <v>16</v>
      </c>
      <c r="D1109" s="41" t="s">
        <v>322</v>
      </c>
      <c r="E1109" s="42" t="s">
        <v>54</v>
      </c>
      <c r="F1109" s="42" t="s">
        <v>323</v>
      </c>
      <c r="G1109" s="88" t="s">
        <v>1652</v>
      </c>
      <c r="H1109" s="376" t="s">
        <v>1416</v>
      </c>
      <c r="I1109" s="43" t="s">
        <v>22</v>
      </c>
      <c r="J1109" s="25">
        <v>1</v>
      </c>
      <c r="K1109" s="25">
        <f t="shared" si="33"/>
        <v>1</v>
      </c>
      <c r="L1109" s="25">
        <v>10</v>
      </c>
      <c r="M1109" s="44" t="s">
        <v>473</v>
      </c>
      <c r="N1109" s="48"/>
      <c r="O1109" s="22"/>
    </row>
    <row r="1110" s="18" customFormat="1" ht="46" customHeight="1" spans="1:15">
      <c r="A1110" s="387" t="s">
        <v>470</v>
      </c>
      <c r="B1110" s="40" t="s">
        <v>1660</v>
      </c>
      <c r="C1110" s="41" t="s">
        <v>16</v>
      </c>
      <c r="D1110" s="41" t="s">
        <v>322</v>
      </c>
      <c r="E1110" s="42" t="s">
        <v>54</v>
      </c>
      <c r="F1110" s="42" t="s">
        <v>323</v>
      </c>
      <c r="G1110" s="88" t="s">
        <v>1652</v>
      </c>
      <c r="H1110" s="376" t="s">
        <v>1416</v>
      </c>
      <c r="I1110" s="43" t="s">
        <v>22</v>
      </c>
      <c r="J1110" s="25">
        <v>1</v>
      </c>
      <c r="K1110" s="25">
        <f t="shared" si="33"/>
        <v>1</v>
      </c>
      <c r="L1110" s="25">
        <v>4.538435</v>
      </c>
      <c r="M1110" s="44" t="s">
        <v>473</v>
      </c>
      <c r="N1110" s="48"/>
      <c r="O1110" s="22"/>
    </row>
    <row r="1111" s="18" customFormat="1" ht="46" customHeight="1" spans="1:15">
      <c r="A1111" s="387" t="s">
        <v>470</v>
      </c>
      <c r="B1111" s="40" t="s">
        <v>1661</v>
      </c>
      <c r="C1111" s="41" t="s">
        <v>16</v>
      </c>
      <c r="D1111" s="41" t="s">
        <v>322</v>
      </c>
      <c r="E1111" s="42" t="s">
        <v>54</v>
      </c>
      <c r="F1111" s="42" t="s">
        <v>323</v>
      </c>
      <c r="G1111" s="88" t="s">
        <v>1652</v>
      </c>
      <c r="H1111" s="376" t="s">
        <v>1416</v>
      </c>
      <c r="I1111" s="43" t="s">
        <v>22</v>
      </c>
      <c r="J1111" s="25">
        <v>3</v>
      </c>
      <c r="K1111" s="25">
        <f t="shared" si="33"/>
        <v>3</v>
      </c>
      <c r="L1111" s="25">
        <v>24</v>
      </c>
      <c r="M1111" s="44" t="s">
        <v>473</v>
      </c>
      <c r="N1111" s="48"/>
      <c r="O1111" s="22"/>
    </row>
    <row r="1112" s="18" customFormat="1" ht="46" customHeight="1" spans="1:15">
      <c r="A1112" s="387" t="s">
        <v>470</v>
      </c>
      <c r="B1112" s="40" t="s">
        <v>1662</v>
      </c>
      <c r="C1112" s="41" t="s">
        <v>16</v>
      </c>
      <c r="D1112" s="41" t="s">
        <v>322</v>
      </c>
      <c r="E1112" s="42" t="s">
        <v>54</v>
      </c>
      <c r="F1112" s="42" t="s">
        <v>323</v>
      </c>
      <c r="G1112" s="88" t="s">
        <v>1652</v>
      </c>
      <c r="H1112" s="376" t="s">
        <v>1416</v>
      </c>
      <c r="I1112" s="43" t="s">
        <v>22</v>
      </c>
      <c r="J1112" s="25">
        <v>1</v>
      </c>
      <c r="K1112" s="25">
        <f t="shared" si="33"/>
        <v>1</v>
      </c>
      <c r="L1112" s="25">
        <v>1</v>
      </c>
      <c r="M1112" s="44" t="s">
        <v>473</v>
      </c>
      <c r="N1112" s="48"/>
      <c r="O1112" s="22"/>
    </row>
    <row r="1113" s="18" customFormat="1" ht="46" customHeight="1" spans="1:15">
      <c r="A1113" s="387" t="s">
        <v>470</v>
      </c>
      <c r="B1113" s="40" t="s">
        <v>1663</v>
      </c>
      <c r="C1113" s="41" t="s">
        <v>16</v>
      </c>
      <c r="D1113" s="41" t="s">
        <v>322</v>
      </c>
      <c r="E1113" s="42" t="s">
        <v>54</v>
      </c>
      <c r="F1113" s="42" t="s">
        <v>323</v>
      </c>
      <c r="G1113" s="88" t="s">
        <v>1664</v>
      </c>
      <c r="H1113" s="376" t="s">
        <v>1416</v>
      </c>
      <c r="I1113" s="43" t="s">
        <v>22</v>
      </c>
      <c r="J1113" s="25">
        <v>1</v>
      </c>
      <c r="K1113" s="25">
        <v>1</v>
      </c>
      <c r="L1113" s="25">
        <v>11</v>
      </c>
      <c r="M1113" s="44" t="s">
        <v>473</v>
      </c>
      <c r="N1113" s="48"/>
      <c r="O1113" s="22"/>
    </row>
    <row r="1114" s="18" customFormat="1" ht="46" customHeight="1" spans="1:15">
      <c r="A1114" s="387" t="s">
        <v>470</v>
      </c>
      <c r="B1114" s="40" t="s">
        <v>1665</v>
      </c>
      <c r="C1114" s="41" t="s">
        <v>16</v>
      </c>
      <c r="D1114" s="41" t="s">
        <v>322</v>
      </c>
      <c r="E1114" s="42" t="s">
        <v>54</v>
      </c>
      <c r="F1114" s="42" t="s">
        <v>323</v>
      </c>
      <c r="G1114" s="88" t="s">
        <v>1664</v>
      </c>
      <c r="H1114" s="376" t="s">
        <v>1416</v>
      </c>
      <c r="I1114" s="43" t="s">
        <v>22</v>
      </c>
      <c r="J1114" s="25">
        <v>1</v>
      </c>
      <c r="K1114" s="25">
        <v>1</v>
      </c>
      <c r="L1114" s="25">
        <v>52</v>
      </c>
      <c r="M1114" s="44" t="s">
        <v>473</v>
      </c>
      <c r="N1114" s="48"/>
      <c r="O1114" s="22"/>
    </row>
    <row r="1115" s="18" customFormat="1" ht="46" customHeight="1" spans="1:15">
      <c r="A1115" s="387" t="s">
        <v>470</v>
      </c>
      <c r="B1115" s="40" t="s">
        <v>1666</v>
      </c>
      <c r="C1115" s="41" t="s">
        <v>16</v>
      </c>
      <c r="D1115" s="41" t="s">
        <v>322</v>
      </c>
      <c r="E1115" s="42" t="s">
        <v>54</v>
      </c>
      <c r="F1115" s="42" t="s">
        <v>323</v>
      </c>
      <c r="G1115" s="88" t="s">
        <v>1664</v>
      </c>
      <c r="H1115" s="376" t="s">
        <v>1416</v>
      </c>
      <c r="I1115" s="43" t="s">
        <v>22</v>
      </c>
      <c r="J1115" s="25">
        <v>5</v>
      </c>
      <c r="K1115" s="25">
        <v>1</v>
      </c>
      <c r="L1115" s="25">
        <v>225</v>
      </c>
      <c r="M1115" s="44" t="s">
        <v>473</v>
      </c>
      <c r="N1115" s="48"/>
      <c r="O1115" s="22"/>
    </row>
    <row r="1116" s="18" customFormat="1" ht="46" customHeight="1" spans="1:15">
      <c r="A1116" s="387" t="s">
        <v>470</v>
      </c>
      <c r="B1116" s="40" t="s">
        <v>1667</v>
      </c>
      <c r="C1116" s="41" t="s">
        <v>16</v>
      </c>
      <c r="D1116" s="41" t="s">
        <v>322</v>
      </c>
      <c r="E1116" s="42" t="s">
        <v>54</v>
      </c>
      <c r="F1116" s="42" t="s">
        <v>323</v>
      </c>
      <c r="G1116" s="88" t="s">
        <v>1664</v>
      </c>
      <c r="H1116" s="376" t="s">
        <v>1416</v>
      </c>
      <c r="I1116" s="43" t="s">
        <v>22</v>
      </c>
      <c r="J1116" s="25">
        <v>8</v>
      </c>
      <c r="K1116" s="25">
        <v>1</v>
      </c>
      <c r="L1116" s="25">
        <v>415</v>
      </c>
      <c r="M1116" s="44" t="s">
        <v>473</v>
      </c>
      <c r="N1116" s="48"/>
      <c r="O1116" s="22"/>
    </row>
    <row r="1117" s="18" customFormat="1" ht="46" customHeight="1" spans="1:15">
      <c r="A1117" s="387" t="s">
        <v>470</v>
      </c>
      <c r="B1117" s="40" t="s">
        <v>1668</v>
      </c>
      <c r="C1117" s="41" t="s">
        <v>16</v>
      </c>
      <c r="D1117" s="41" t="s">
        <v>322</v>
      </c>
      <c r="E1117" s="42" t="s">
        <v>54</v>
      </c>
      <c r="F1117" s="42" t="s">
        <v>323</v>
      </c>
      <c r="G1117" s="88" t="s">
        <v>1664</v>
      </c>
      <c r="H1117" s="376" t="s">
        <v>1416</v>
      </c>
      <c r="I1117" s="43" t="s">
        <v>22</v>
      </c>
      <c r="J1117" s="25">
        <v>2</v>
      </c>
      <c r="K1117" s="25">
        <v>1</v>
      </c>
      <c r="L1117" s="25">
        <v>54</v>
      </c>
      <c r="M1117" s="44" t="s">
        <v>473</v>
      </c>
      <c r="N1117" s="48"/>
      <c r="O1117" s="22"/>
    </row>
    <row r="1118" s="18" customFormat="1" ht="46" customHeight="1" spans="1:15">
      <c r="A1118" s="387" t="s">
        <v>470</v>
      </c>
      <c r="B1118" s="40" t="s">
        <v>1669</v>
      </c>
      <c r="C1118" s="41" t="s">
        <v>16</v>
      </c>
      <c r="D1118" s="41" t="s">
        <v>322</v>
      </c>
      <c r="E1118" s="42" t="s">
        <v>54</v>
      </c>
      <c r="F1118" s="42" t="s">
        <v>323</v>
      </c>
      <c r="G1118" s="88" t="s">
        <v>1664</v>
      </c>
      <c r="H1118" s="376" t="s">
        <v>1416</v>
      </c>
      <c r="I1118" s="43" t="s">
        <v>22</v>
      </c>
      <c r="J1118" s="25">
        <v>8</v>
      </c>
      <c r="K1118" s="25">
        <v>1</v>
      </c>
      <c r="L1118" s="25">
        <v>397</v>
      </c>
      <c r="M1118" s="44" t="s">
        <v>473</v>
      </c>
      <c r="N1118" s="48"/>
      <c r="O1118" s="22"/>
    </row>
    <row r="1119" s="18" customFormat="1" ht="46" customHeight="1" spans="1:15">
      <c r="A1119" s="387" t="s">
        <v>470</v>
      </c>
      <c r="B1119" s="40" t="s">
        <v>1670</v>
      </c>
      <c r="C1119" s="41" t="s">
        <v>16</v>
      </c>
      <c r="D1119" s="41" t="s">
        <v>322</v>
      </c>
      <c r="E1119" s="42" t="s">
        <v>54</v>
      </c>
      <c r="F1119" s="42" t="s">
        <v>323</v>
      </c>
      <c r="G1119" s="88" t="s">
        <v>1671</v>
      </c>
      <c r="H1119" s="376" t="s">
        <v>1416</v>
      </c>
      <c r="I1119" s="43" t="s">
        <v>22</v>
      </c>
      <c r="J1119" s="25">
        <v>1</v>
      </c>
      <c r="K1119" s="25">
        <v>1</v>
      </c>
      <c r="L1119" s="25">
        <v>86</v>
      </c>
      <c r="M1119" s="44" t="s">
        <v>473</v>
      </c>
      <c r="N1119" s="48"/>
      <c r="O1119" s="22"/>
    </row>
    <row r="1120" s="18" customFormat="1" ht="46" customHeight="1" spans="1:15">
      <c r="A1120" s="387" t="s">
        <v>470</v>
      </c>
      <c r="B1120" s="40" t="s">
        <v>1672</v>
      </c>
      <c r="C1120" s="41" t="s">
        <v>16</v>
      </c>
      <c r="D1120" s="41" t="s">
        <v>322</v>
      </c>
      <c r="E1120" s="42" t="s">
        <v>54</v>
      </c>
      <c r="F1120" s="42" t="s">
        <v>323</v>
      </c>
      <c r="G1120" s="88" t="s">
        <v>1671</v>
      </c>
      <c r="H1120" s="376" t="s">
        <v>1416</v>
      </c>
      <c r="I1120" s="43" t="s">
        <v>22</v>
      </c>
      <c r="J1120" s="25">
        <v>24</v>
      </c>
      <c r="K1120" s="25">
        <v>1</v>
      </c>
      <c r="L1120" s="25">
        <v>2110</v>
      </c>
      <c r="M1120" s="44" t="s">
        <v>473</v>
      </c>
      <c r="N1120" s="48"/>
      <c r="O1120" s="22"/>
    </row>
    <row r="1121" s="18" customFormat="1" ht="46" customHeight="1" spans="1:15">
      <c r="A1121" s="387" t="s">
        <v>470</v>
      </c>
      <c r="B1121" s="40" t="s">
        <v>1673</v>
      </c>
      <c r="C1121" s="41" t="s">
        <v>16</v>
      </c>
      <c r="D1121" s="41" t="s">
        <v>322</v>
      </c>
      <c r="E1121" s="42" t="s">
        <v>54</v>
      </c>
      <c r="F1121" s="42" t="s">
        <v>323</v>
      </c>
      <c r="G1121" s="88" t="s">
        <v>1671</v>
      </c>
      <c r="H1121" s="376" t="s">
        <v>1416</v>
      </c>
      <c r="I1121" s="43" t="s">
        <v>22</v>
      </c>
      <c r="J1121" s="25">
        <v>1</v>
      </c>
      <c r="K1121" s="25">
        <v>1</v>
      </c>
      <c r="L1121" s="25">
        <v>87</v>
      </c>
      <c r="M1121" s="44" t="s">
        <v>473</v>
      </c>
      <c r="N1121" s="48"/>
      <c r="O1121" s="22"/>
    </row>
    <row r="1122" s="18" customFormat="1" ht="46" customHeight="1" spans="1:15">
      <c r="A1122" s="387" t="s">
        <v>470</v>
      </c>
      <c r="B1122" s="40" t="s">
        <v>1674</v>
      </c>
      <c r="C1122" s="41" t="s">
        <v>16</v>
      </c>
      <c r="D1122" s="41" t="s">
        <v>322</v>
      </c>
      <c r="E1122" s="42" t="s">
        <v>54</v>
      </c>
      <c r="F1122" s="42" t="s">
        <v>323</v>
      </c>
      <c r="G1122" s="88" t="s">
        <v>1675</v>
      </c>
      <c r="H1122" s="376" t="s">
        <v>333</v>
      </c>
      <c r="I1122" s="43" t="s">
        <v>22</v>
      </c>
      <c r="J1122" s="25">
        <v>1</v>
      </c>
      <c r="K1122" s="25">
        <f t="shared" ref="K1122:K1133" si="34">J1122</f>
        <v>1</v>
      </c>
      <c r="L1122" s="25">
        <v>2</v>
      </c>
      <c r="M1122" s="44" t="s">
        <v>473</v>
      </c>
      <c r="N1122" s="48"/>
      <c r="O1122" s="22"/>
    </row>
    <row r="1123" s="18" customFormat="1" ht="46" customHeight="1" spans="1:15">
      <c r="A1123" s="387" t="s">
        <v>470</v>
      </c>
      <c r="B1123" s="40" t="s">
        <v>1676</v>
      </c>
      <c r="C1123" s="41" t="s">
        <v>16</v>
      </c>
      <c r="D1123" s="41" t="s">
        <v>322</v>
      </c>
      <c r="E1123" s="42" t="s">
        <v>54</v>
      </c>
      <c r="F1123" s="42" t="s">
        <v>323</v>
      </c>
      <c r="G1123" s="88" t="s">
        <v>1675</v>
      </c>
      <c r="H1123" s="376" t="s">
        <v>333</v>
      </c>
      <c r="I1123" s="43" t="s">
        <v>22</v>
      </c>
      <c r="J1123" s="25">
        <v>1</v>
      </c>
      <c r="K1123" s="25">
        <f t="shared" si="34"/>
        <v>1</v>
      </c>
      <c r="L1123" s="25">
        <v>2</v>
      </c>
      <c r="M1123" s="44" t="s">
        <v>473</v>
      </c>
      <c r="N1123" s="48"/>
      <c r="O1123" s="22"/>
    </row>
    <row r="1124" s="18" customFormat="1" ht="46" customHeight="1" spans="1:15">
      <c r="A1124" s="387" t="s">
        <v>470</v>
      </c>
      <c r="B1124" s="40" t="s">
        <v>1677</v>
      </c>
      <c r="C1124" s="41" t="s">
        <v>16</v>
      </c>
      <c r="D1124" s="41" t="s">
        <v>322</v>
      </c>
      <c r="E1124" s="42" t="s">
        <v>54</v>
      </c>
      <c r="F1124" s="42" t="s">
        <v>323</v>
      </c>
      <c r="G1124" s="88" t="s">
        <v>1678</v>
      </c>
      <c r="H1124" s="376" t="s">
        <v>333</v>
      </c>
      <c r="I1124" s="43" t="s">
        <v>22</v>
      </c>
      <c r="J1124" s="25">
        <v>1</v>
      </c>
      <c r="K1124" s="25">
        <f t="shared" si="34"/>
        <v>1</v>
      </c>
      <c r="L1124" s="25">
        <v>2</v>
      </c>
      <c r="M1124" s="44" t="s">
        <v>473</v>
      </c>
      <c r="N1124" s="48"/>
      <c r="O1124" s="22"/>
    </row>
    <row r="1125" s="18" customFormat="1" ht="46" customHeight="1" spans="1:15">
      <c r="A1125" s="387" t="s">
        <v>470</v>
      </c>
      <c r="B1125" s="40" t="s">
        <v>1679</v>
      </c>
      <c r="C1125" s="41" t="s">
        <v>16</v>
      </c>
      <c r="D1125" s="41" t="s">
        <v>322</v>
      </c>
      <c r="E1125" s="42" t="s">
        <v>54</v>
      </c>
      <c r="F1125" s="42" t="s">
        <v>323</v>
      </c>
      <c r="G1125" s="88" t="s">
        <v>1678</v>
      </c>
      <c r="H1125" s="376" t="s">
        <v>333</v>
      </c>
      <c r="I1125" s="43" t="s">
        <v>22</v>
      </c>
      <c r="J1125" s="25">
        <v>1</v>
      </c>
      <c r="K1125" s="25">
        <f t="shared" si="34"/>
        <v>1</v>
      </c>
      <c r="L1125" s="25">
        <v>2</v>
      </c>
      <c r="M1125" s="44" t="s">
        <v>473</v>
      </c>
      <c r="N1125" s="48"/>
      <c r="O1125" s="22"/>
    </row>
    <row r="1126" s="18" customFormat="1" ht="46" customHeight="1" spans="1:15">
      <c r="A1126" s="387" t="s">
        <v>470</v>
      </c>
      <c r="B1126" s="40" t="s">
        <v>1680</v>
      </c>
      <c r="C1126" s="41" t="s">
        <v>16</v>
      </c>
      <c r="D1126" s="41" t="s">
        <v>322</v>
      </c>
      <c r="E1126" s="42" t="s">
        <v>54</v>
      </c>
      <c r="F1126" s="42" t="s">
        <v>323</v>
      </c>
      <c r="G1126" s="88" t="s">
        <v>1678</v>
      </c>
      <c r="H1126" s="376" t="s">
        <v>333</v>
      </c>
      <c r="I1126" s="43" t="s">
        <v>22</v>
      </c>
      <c r="J1126" s="25">
        <v>1</v>
      </c>
      <c r="K1126" s="25">
        <f t="shared" si="34"/>
        <v>1</v>
      </c>
      <c r="L1126" s="25">
        <v>2</v>
      </c>
      <c r="M1126" s="44" t="s">
        <v>473</v>
      </c>
      <c r="N1126" s="48"/>
      <c r="O1126" s="22"/>
    </row>
    <row r="1127" s="18" customFormat="1" ht="46" customHeight="1" spans="1:15">
      <c r="A1127" s="387" t="s">
        <v>470</v>
      </c>
      <c r="B1127" s="40" t="s">
        <v>1681</v>
      </c>
      <c r="C1127" s="41" t="s">
        <v>16</v>
      </c>
      <c r="D1127" s="41" t="s">
        <v>322</v>
      </c>
      <c r="E1127" s="42" t="s">
        <v>54</v>
      </c>
      <c r="F1127" s="42" t="s">
        <v>323</v>
      </c>
      <c r="G1127" s="88" t="s">
        <v>1678</v>
      </c>
      <c r="H1127" s="376" t="s">
        <v>333</v>
      </c>
      <c r="I1127" s="43" t="s">
        <v>22</v>
      </c>
      <c r="J1127" s="25">
        <v>1</v>
      </c>
      <c r="K1127" s="25">
        <f t="shared" si="34"/>
        <v>1</v>
      </c>
      <c r="L1127" s="25">
        <v>2</v>
      </c>
      <c r="M1127" s="44" t="s">
        <v>473</v>
      </c>
      <c r="N1127" s="48"/>
      <c r="O1127" s="22"/>
    </row>
    <row r="1128" s="18" customFormat="1" ht="46" customHeight="1" spans="1:15">
      <c r="A1128" s="387" t="s">
        <v>470</v>
      </c>
      <c r="B1128" s="40" t="s">
        <v>1682</v>
      </c>
      <c r="C1128" s="41" t="s">
        <v>16</v>
      </c>
      <c r="D1128" s="41" t="s">
        <v>322</v>
      </c>
      <c r="E1128" s="42" t="s">
        <v>54</v>
      </c>
      <c r="F1128" s="42" t="s">
        <v>323</v>
      </c>
      <c r="G1128" s="88" t="s">
        <v>1678</v>
      </c>
      <c r="H1128" s="376" t="s">
        <v>333</v>
      </c>
      <c r="I1128" s="43" t="s">
        <v>22</v>
      </c>
      <c r="J1128" s="25">
        <v>1</v>
      </c>
      <c r="K1128" s="25">
        <f t="shared" si="34"/>
        <v>1</v>
      </c>
      <c r="L1128" s="25">
        <v>2</v>
      </c>
      <c r="M1128" s="44" t="s">
        <v>473</v>
      </c>
      <c r="N1128" s="48"/>
      <c r="O1128" s="22"/>
    </row>
    <row r="1129" s="18" customFormat="1" ht="46" customHeight="1" spans="1:15">
      <c r="A1129" s="387" t="s">
        <v>470</v>
      </c>
      <c r="B1129" s="40" t="s">
        <v>1683</v>
      </c>
      <c r="C1129" s="41" t="s">
        <v>16</v>
      </c>
      <c r="D1129" s="41" t="s">
        <v>322</v>
      </c>
      <c r="E1129" s="42" t="s">
        <v>54</v>
      </c>
      <c r="F1129" s="42" t="s">
        <v>323</v>
      </c>
      <c r="G1129" s="88" t="s">
        <v>1678</v>
      </c>
      <c r="H1129" s="376" t="s">
        <v>333</v>
      </c>
      <c r="I1129" s="43" t="s">
        <v>22</v>
      </c>
      <c r="J1129" s="25">
        <v>1</v>
      </c>
      <c r="K1129" s="25">
        <f t="shared" si="34"/>
        <v>1</v>
      </c>
      <c r="L1129" s="25">
        <v>2</v>
      </c>
      <c r="M1129" s="44" t="s">
        <v>473</v>
      </c>
      <c r="N1129" s="48"/>
      <c r="O1129" s="22"/>
    </row>
    <row r="1130" s="18" customFormat="1" ht="46" customHeight="1" spans="1:15">
      <c r="A1130" s="387" t="s">
        <v>470</v>
      </c>
      <c r="B1130" s="40" t="s">
        <v>1684</v>
      </c>
      <c r="C1130" s="41" t="s">
        <v>16</v>
      </c>
      <c r="D1130" s="41" t="s">
        <v>322</v>
      </c>
      <c r="E1130" s="42" t="s">
        <v>54</v>
      </c>
      <c r="F1130" s="42" t="s">
        <v>323</v>
      </c>
      <c r="G1130" s="88" t="s">
        <v>1678</v>
      </c>
      <c r="H1130" s="376" t="s">
        <v>333</v>
      </c>
      <c r="I1130" s="43" t="s">
        <v>22</v>
      </c>
      <c r="J1130" s="25">
        <v>19</v>
      </c>
      <c r="K1130" s="25">
        <f t="shared" si="34"/>
        <v>19</v>
      </c>
      <c r="L1130" s="25">
        <v>39</v>
      </c>
      <c r="M1130" s="44" t="s">
        <v>473</v>
      </c>
      <c r="N1130" s="48"/>
      <c r="O1130" s="22"/>
    </row>
    <row r="1131" s="18" customFormat="1" ht="46" customHeight="1" spans="1:15">
      <c r="A1131" s="387" t="s">
        <v>470</v>
      </c>
      <c r="B1131" s="40" t="s">
        <v>1685</v>
      </c>
      <c r="C1131" s="41" t="s">
        <v>16</v>
      </c>
      <c r="D1131" s="41" t="s">
        <v>322</v>
      </c>
      <c r="E1131" s="42" t="s">
        <v>54</v>
      </c>
      <c r="F1131" s="42" t="s">
        <v>323</v>
      </c>
      <c r="G1131" s="88" t="s">
        <v>1678</v>
      </c>
      <c r="H1131" s="376" t="s">
        <v>333</v>
      </c>
      <c r="I1131" s="43" t="s">
        <v>22</v>
      </c>
      <c r="J1131" s="25">
        <v>1</v>
      </c>
      <c r="K1131" s="25">
        <f t="shared" si="34"/>
        <v>1</v>
      </c>
      <c r="L1131" s="25">
        <v>2</v>
      </c>
      <c r="M1131" s="44" t="s">
        <v>473</v>
      </c>
      <c r="N1131" s="48"/>
      <c r="O1131" s="22"/>
    </row>
    <row r="1132" s="18" customFormat="1" ht="46" customHeight="1" spans="1:15">
      <c r="A1132" s="387" t="s">
        <v>470</v>
      </c>
      <c r="B1132" s="40" t="s">
        <v>1686</v>
      </c>
      <c r="C1132" s="41" t="s">
        <v>16</v>
      </c>
      <c r="D1132" s="41" t="s">
        <v>322</v>
      </c>
      <c r="E1132" s="42" t="s">
        <v>54</v>
      </c>
      <c r="F1132" s="42" t="s">
        <v>323</v>
      </c>
      <c r="G1132" s="88" t="s">
        <v>1678</v>
      </c>
      <c r="H1132" s="376" t="s">
        <v>333</v>
      </c>
      <c r="I1132" s="43" t="s">
        <v>22</v>
      </c>
      <c r="J1132" s="25">
        <v>5</v>
      </c>
      <c r="K1132" s="25">
        <f t="shared" si="34"/>
        <v>5</v>
      </c>
      <c r="L1132" s="25">
        <v>8</v>
      </c>
      <c r="M1132" s="44" t="s">
        <v>473</v>
      </c>
      <c r="N1132" s="48"/>
      <c r="O1132" s="22"/>
    </row>
    <row r="1133" s="18" customFormat="1" ht="46" customHeight="1" spans="1:15">
      <c r="A1133" s="387" t="s">
        <v>470</v>
      </c>
      <c r="B1133" s="40" t="s">
        <v>1687</v>
      </c>
      <c r="C1133" s="41" t="s">
        <v>16</v>
      </c>
      <c r="D1133" s="41" t="s">
        <v>322</v>
      </c>
      <c r="E1133" s="42" t="s">
        <v>54</v>
      </c>
      <c r="F1133" s="42" t="s">
        <v>323</v>
      </c>
      <c r="G1133" s="88" t="s">
        <v>1688</v>
      </c>
      <c r="H1133" s="376" t="s">
        <v>333</v>
      </c>
      <c r="I1133" s="43" t="s">
        <v>22</v>
      </c>
      <c r="J1133" s="25">
        <v>21</v>
      </c>
      <c r="K1133" s="25">
        <f t="shared" si="34"/>
        <v>21</v>
      </c>
      <c r="L1133" s="25">
        <v>111</v>
      </c>
      <c r="M1133" s="44" t="s">
        <v>473</v>
      </c>
      <c r="N1133" s="48"/>
      <c r="O1133" s="22"/>
    </row>
    <row r="1134" s="18" customFormat="1" ht="46" customHeight="1" spans="1:15">
      <c r="A1134" s="387" t="s">
        <v>470</v>
      </c>
      <c r="B1134" s="40" t="s">
        <v>1689</v>
      </c>
      <c r="C1134" s="41" t="s">
        <v>16</v>
      </c>
      <c r="D1134" s="41" t="s">
        <v>322</v>
      </c>
      <c r="E1134" s="42" t="s">
        <v>54</v>
      </c>
      <c r="F1134" s="42" t="s">
        <v>323</v>
      </c>
      <c r="G1134" s="88" t="s">
        <v>1690</v>
      </c>
      <c r="H1134" s="376" t="s">
        <v>333</v>
      </c>
      <c r="I1134" s="43" t="s">
        <v>22</v>
      </c>
      <c r="J1134" s="25">
        <v>1</v>
      </c>
      <c r="K1134" s="25">
        <v>1</v>
      </c>
      <c r="L1134" s="25">
        <v>2</v>
      </c>
      <c r="M1134" s="44" t="s">
        <v>473</v>
      </c>
      <c r="N1134" s="48"/>
      <c r="O1134" s="22"/>
    </row>
    <row r="1135" s="18" customFormat="1" ht="46" customHeight="1" spans="1:15">
      <c r="A1135" s="387" t="s">
        <v>470</v>
      </c>
      <c r="B1135" s="40" t="s">
        <v>1691</v>
      </c>
      <c r="C1135" s="41" t="s">
        <v>16</v>
      </c>
      <c r="D1135" s="41" t="s">
        <v>322</v>
      </c>
      <c r="E1135" s="42" t="s">
        <v>54</v>
      </c>
      <c r="F1135" s="42" t="s">
        <v>323</v>
      </c>
      <c r="G1135" s="88" t="s">
        <v>1678</v>
      </c>
      <c r="H1135" s="376" t="s">
        <v>333</v>
      </c>
      <c r="I1135" s="43" t="s">
        <v>22</v>
      </c>
      <c r="J1135" s="25">
        <v>8</v>
      </c>
      <c r="K1135" s="25">
        <f t="shared" ref="K1135:K1138" si="35">J1135</f>
        <v>8</v>
      </c>
      <c r="L1135" s="25">
        <v>16</v>
      </c>
      <c r="M1135" s="44" t="s">
        <v>473</v>
      </c>
      <c r="N1135" s="48"/>
      <c r="O1135" s="22"/>
    </row>
    <row r="1136" s="18" customFormat="1" ht="46" customHeight="1" spans="1:15">
      <c r="A1136" s="387" t="s">
        <v>470</v>
      </c>
      <c r="B1136" s="40" t="s">
        <v>1692</v>
      </c>
      <c r="C1136" s="41" t="s">
        <v>16</v>
      </c>
      <c r="D1136" s="41" t="s">
        <v>322</v>
      </c>
      <c r="E1136" s="42" t="s">
        <v>54</v>
      </c>
      <c r="F1136" s="42" t="s">
        <v>323</v>
      </c>
      <c r="G1136" s="88" t="s">
        <v>1688</v>
      </c>
      <c r="H1136" s="376" t="s">
        <v>333</v>
      </c>
      <c r="I1136" s="43" t="s">
        <v>22</v>
      </c>
      <c r="J1136" s="25">
        <v>9</v>
      </c>
      <c r="K1136" s="25">
        <f t="shared" si="35"/>
        <v>9</v>
      </c>
      <c r="L1136" s="25">
        <v>49</v>
      </c>
      <c r="M1136" s="44" t="s">
        <v>473</v>
      </c>
      <c r="N1136" s="48"/>
      <c r="O1136" s="22"/>
    </row>
    <row r="1137" s="18" customFormat="1" ht="46" customHeight="1" spans="1:15">
      <c r="A1137" s="387" t="s">
        <v>470</v>
      </c>
      <c r="B1137" s="40" t="s">
        <v>1693</v>
      </c>
      <c r="C1137" s="41" t="s">
        <v>16</v>
      </c>
      <c r="D1137" s="41" t="s">
        <v>322</v>
      </c>
      <c r="E1137" s="42" t="s">
        <v>54</v>
      </c>
      <c r="F1137" s="42" t="s">
        <v>323</v>
      </c>
      <c r="G1137" s="88" t="s">
        <v>1688</v>
      </c>
      <c r="H1137" s="376" t="s">
        <v>333</v>
      </c>
      <c r="I1137" s="43" t="s">
        <v>22</v>
      </c>
      <c r="J1137" s="25">
        <v>15</v>
      </c>
      <c r="K1137" s="25">
        <f t="shared" si="35"/>
        <v>15</v>
      </c>
      <c r="L1137" s="25">
        <v>80</v>
      </c>
      <c r="M1137" s="44" t="s">
        <v>473</v>
      </c>
      <c r="N1137" s="48"/>
      <c r="O1137" s="22"/>
    </row>
    <row r="1138" s="18" customFormat="1" ht="46" customHeight="1" spans="1:15">
      <c r="A1138" s="387" t="s">
        <v>470</v>
      </c>
      <c r="B1138" s="40" t="s">
        <v>1694</v>
      </c>
      <c r="C1138" s="41" t="s">
        <v>16</v>
      </c>
      <c r="D1138" s="41" t="s">
        <v>322</v>
      </c>
      <c r="E1138" s="42" t="s">
        <v>54</v>
      </c>
      <c r="F1138" s="42" t="s">
        <v>323</v>
      </c>
      <c r="G1138" s="88" t="s">
        <v>1688</v>
      </c>
      <c r="H1138" s="376" t="s">
        <v>333</v>
      </c>
      <c r="I1138" s="43" t="s">
        <v>22</v>
      </c>
      <c r="J1138" s="25">
        <v>18</v>
      </c>
      <c r="K1138" s="25">
        <f t="shared" si="35"/>
        <v>18</v>
      </c>
      <c r="L1138" s="25">
        <v>97</v>
      </c>
      <c r="M1138" s="44" t="s">
        <v>473</v>
      </c>
      <c r="N1138" s="48"/>
      <c r="O1138" s="22"/>
    </row>
    <row r="1139" s="18" customFormat="1" ht="46" customHeight="1" spans="1:15">
      <c r="A1139" s="387" t="s">
        <v>470</v>
      </c>
      <c r="B1139" s="40" t="s">
        <v>1695</v>
      </c>
      <c r="C1139" s="41" t="s">
        <v>16</v>
      </c>
      <c r="D1139" s="41" t="s">
        <v>171</v>
      </c>
      <c r="E1139" s="42" t="s">
        <v>54</v>
      </c>
      <c r="F1139" s="42" t="s">
        <v>172</v>
      </c>
      <c r="G1139" s="88" t="s">
        <v>1696</v>
      </c>
      <c r="H1139" s="376" t="s">
        <v>1697</v>
      </c>
      <c r="I1139" s="43" t="s">
        <v>22</v>
      </c>
      <c r="J1139" s="25">
        <v>10</v>
      </c>
      <c r="K1139" s="25">
        <v>0</v>
      </c>
      <c r="L1139" s="25">
        <v>1</v>
      </c>
      <c r="M1139" s="47">
        <v>3.1</v>
      </c>
      <c r="N1139" s="48"/>
      <c r="O1139" s="22"/>
    </row>
    <row r="1140" s="18" customFormat="1" ht="46" customHeight="1" spans="1:15">
      <c r="A1140" s="387" t="s">
        <v>470</v>
      </c>
      <c r="B1140" s="40" t="s">
        <v>1698</v>
      </c>
      <c r="C1140" s="41" t="s">
        <v>16</v>
      </c>
      <c r="D1140" s="41" t="s">
        <v>171</v>
      </c>
      <c r="E1140" s="42" t="s">
        <v>54</v>
      </c>
      <c r="F1140" s="42" t="s">
        <v>172</v>
      </c>
      <c r="G1140" s="88" t="s">
        <v>1699</v>
      </c>
      <c r="H1140" s="376" t="s">
        <v>1697</v>
      </c>
      <c r="I1140" s="43" t="s">
        <v>22</v>
      </c>
      <c r="J1140" s="25">
        <v>3</v>
      </c>
      <c r="K1140" s="25">
        <v>0</v>
      </c>
      <c r="L1140" s="25"/>
      <c r="M1140" s="47">
        <v>3.1</v>
      </c>
      <c r="N1140" s="48"/>
      <c r="O1140" s="22"/>
    </row>
    <row r="1141" s="18" customFormat="1" ht="46" customHeight="1" spans="1:15">
      <c r="A1141" s="387" t="s">
        <v>470</v>
      </c>
      <c r="B1141" s="40" t="s">
        <v>1700</v>
      </c>
      <c r="C1141" s="41" t="s">
        <v>16</v>
      </c>
      <c r="D1141" s="41" t="s">
        <v>171</v>
      </c>
      <c r="E1141" s="42" t="s">
        <v>54</v>
      </c>
      <c r="F1141" s="42" t="s">
        <v>172</v>
      </c>
      <c r="G1141" s="88" t="s">
        <v>1699</v>
      </c>
      <c r="H1141" s="376" t="s">
        <v>1697</v>
      </c>
      <c r="I1141" s="43" t="s">
        <v>22</v>
      </c>
      <c r="J1141" s="25">
        <v>3</v>
      </c>
      <c r="K1141" s="25">
        <v>0</v>
      </c>
      <c r="L1141" s="25"/>
      <c r="M1141" s="47">
        <v>3.1</v>
      </c>
      <c r="N1141" s="48"/>
      <c r="O1141" s="22"/>
    </row>
    <row r="1142" s="18" customFormat="1" ht="46" customHeight="1" spans="1:15">
      <c r="A1142" s="387" t="s">
        <v>470</v>
      </c>
      <c r="B1142" s="40" t="s">
        <v>1701</v>
      </c>
      <c r="C1142" s="41" t="s">
        <v>16</v>
      </c>
      <c r="D1142" s="41" t="s">
        <v>171</v>
      </c>
      <c r="E1142" s="42" t="s">
        <v>54</v>
      </c>
      <c r="F1142" s="42" t="s">
        <v>172</v>
      </c>
      <c r="G1142" s="88" t="s">
        <v>1699</v>
      </c>
      <c r="H1142" s="376" t="s">
        <v>1697</v>
      </c>
      <c r="I1142" s="43" t="s">
        <v>22</v>
      </c>
      <c r="J1142" s="25">
        <v>3</v>
      </c>
      <c r="K1142" s="25">
        <v>0</v>
      </c>
      <c r="L1142" s="25"/>
      <c r="M1142" s="47">
        <v>3.1</v>
      </c>
      <c r="N1142" s="48"/>
      <c r="O1142" s="22"/>
    </row>
    <row r="1143" s="18" customFormat="1" ht="46" customHeight="1" spans="1:15">
      <c r="A1143" s="387" t="s">
        <v>470</v>
      </c>
      <c r="B1143" s="40" t="s">
        <v>1702</v>
      </c>
      <c r="C1143" s="41" t="s">
        <v>16</v>
      </c>
      <c r="D1143" s="41" t="s">
        <v>171</v>
      </c>
      <c r="E1143" s="42" t="s">
        <v>54</v>
      </c>
      <c r="F1143" s="42" t="s">
        <v>172</v>
      </c>
      <c r="G1143" s="88" t="s">
        <v>1699</v>
      </c>
      <c r="H1143" s="376" t="s">
        <v>1697</v>
      </c>
      <c r="I1143" s="43" t="s">
        <v>22</v>
      </c>
      <c r="J1143" s="25">
        <v>5</v>
      </c>
      <c r="K1143" s="25">
        <v>0</v>
      </c>
      <c r="L1143" s="25">
        <v>1</v>
      </c>
      <c r="M1143" s="47">
        <v>3.1</v>
      </c>
      <c r="N1143" s="48"/>
      <c r="O1143" s="22"/>
    </row>
    <row r="1144" s="18" customFormat="1" ht="46" customHeight="1" spans="1:15">
      <c r="A1144" s="387" t="s">
        <v>470</v>
      </c>
      <c r="B1144" s="40" t="s">
        <v>1703</v>
      </c>
      <c r="C1144" s="41" t="s">
        <v>16</v>
      </c>
      <c r="D1144" s="41" t="s">
        <v>171</v>
      </c>
      <c r="E1144" s="42" t="s">
        <v>54</v>
      </c>
      <c r="F1144" s="42" t="s">
        <v>172</v>
      </c>
      <c r="G1144" s="88" t="s">
        <v>1704</v>
      </c>
      <c r="H1144" s="376" t="s">
        <v>1705</v>
      </c>
      <c r="I1144" s="43" t="s">
        <v>22</v>
      </c>
      <c r="J1144" s="25">
        <v>1</v>
      </c>
      <c r="K1144" s="25">
        <v>0</v>
      </c>
      <c r="L1144" s="25"/>
      <c r="M1144" s="49">
        <v>3.2</v>
      </c>
      <c r="N1144" s="48"/>
      <c r="O1144" s="22"/>
    </row>
    <row r="1145" s="18" customFormat="1" ht="46" customHeight="1" spans="1:15">
      <c r="A1145" s="387" t="s">
        <v>470</v>
      </c>
      <c r="B1145" s="40" t="s">
        <v>1706</v>
      </c>
      <c r="C1145" s="41" t="s">
        <v>16</v>
      </c>
      <c r="D1145" s="41" t="s">
        <v>171</v>
      </c>
      <c r="E1145" s="42" t="s">
        <v>54</v>
      </c>
      <c r="F1145" s="42" t="s">
        <v>172</v>
      </c>
      <c r="G1145" s="88" t="s">
        <v>1707</v>
      </c>
      <c r="H1145" s="376" t="s">
        <v>1708</v>
      </c>
      <c r="I1145" s="43" t="s">
        <v>22</v>
      </c>
      <c r="J1145" s="25">
        <v>1</v>
      </c>
      <c r="K1145" s="25">
        <v>0</v>
      </c>
      <c r="L1145" s="25"/>
      <c r="M1145" s="47">
        <v>3.1</v>
      </c>
      <c r="N1145" s="48"/>
      <c r="O1145" s="22"/>
    </row>
    <row r="1146" s="18" customFormat="1" ht="46" customHeight="1" spans="1:15">
      <c r="A1146" s="387" t="s">
        <v>470</v>
      </c>
      <c r="B1146" s="40" t="s">
        <v>1709</v>
      </c>
      <c r="C1146" s="41" t="s">
        <v>16</v>
      </c>
      <c r="D1146" s="41" t="s">
        <v>171</v>
      </c>
      <c r="E1146" s="42" t="s">
        <v>54</v>
      </c>
      <c r="F1146" s="42" t="s">
        <v>172</v>
      </c>
      <c r="G1146" s="88" t="s">
        <v>1710</v>
      </c>
      <c r="H1146" s="376" t="s">
        <v>1711</v>
      </c>
      <c r="I1146" s="43" t="s">
        <v>22</v>
      </c>
      <c r="J1146" s="25">
        <v>2</v>
      </c>
      <c r="K1146" s="25">
        <v>0</v>
      </c>
      <c r="L1146" s="25"/>
      <c r="M1146" s="49">
        <v>3.2</v>
      </c>
      <c r="N1146" s="48"/>
      <c r="O1146" s="22"/>
    </row>
    <row r="1147" s="18" customFormat="1" ht="46" customHeight="1" spans="1:15">
      <c r="A1147" s="387" t="s">
        <v>470</v>
      </c>
      <c r="B1147" s="40" t="s">
        <v>1712</v>
      </c>
      <c r="C1147" s="41" t="s">
        <v>16</v>
      </c>
      <c r="D1147" s="41" t="s">
        <v>171</v>
      </c>
      <c r="E1147" s="42" t="s">
        <v>54</v>
      </c>
      <c r="F1147" s="42" t="s">
        <v>172</v>
      </c>
      <c r="G1147" s="88" t="s">
        <v>1713</v>
      </c>
      <c r="H1147" s="376" t="s">
        <v>1711</v>
      </c>
      <c r="I1147" s="43" t="s">
        <v>22</v>
      </c>
      <c r="J1147" s="25">
        <v>2</v>
      </c>
      <c r="K1147" s="25">
        <v>0</v>
      </c>
      <c r="L1147" s="25"/>
      <c r="M1147" s="49">
        <v>3.2</v>
      </c>
      <c r="N1147" s="48"/>
      <c r="O1147" s="22"/>
    </row>
    <row r="1148" s="18" customFormat="1" ht="46" customHeight="1" spans="1:15">
      <c r="A1148" s="387" t="s">
        <v>470</v>
      </c>
      <c r="B1148" s="40" t="s">
        <v>1714</v>
      </c>
      <c r="C1148" s="41" t="s">
        <v>16</v>
      </c>
      <c r="D1148" s="41" t="s">
        <v>171</v>
      </c>
      <c r="E1148" s="42" t="s">
        <v>54</v>
      </c>
      <c r="F1148" s="42" t="s">
        <v>172</v>
      </c>
      <c r="G1148" s="88" t="s">
        <v>1713</v>
      </c>
      <c r="H1148" s="376" t="s">
        <v>1711</v>
      </c>
      <c r="I1148" s="43" t="s">
        <v>22</v>
      </c>
      <c r="J1148" s="25">
        <v>2</v>
      </c>
      <c r="K1148" s="25">
        <v>0</v>
      </c>
      <c r="L1148" s="25"/>
      <c r="M1148" s="49">
        <v>3.2</v>
      </c>
      <c r="N1148" s="48"/>
      <c r="O1148" s="22"/>
    </row>
    <row r="1149" s="18" customFormat="1" ht="46" customHeight="1" spans="1:15">
      <c r="A1149" s="387" t="s">
        <v>470</v>
      </c>
      <c r="B1149" s="40" t="s">
        <v>1715</v>
      </c>
      <c r="C1149" s="41" t="s">
        <v>16</v>
      </c>
      <c r="D1149" s="41" t="s">
        <v>171</v>
      </c>
      <c r="E1149" s="42" t="s">
        <v>54</v>
      </c>
      <c r="F1149" s="42" t="s">
        <v>172</v>
      </c>
      <c r="G1149" s="88" t="s">
        <v>1713</v>
      </c>
      <c r="H1149" s="376" t="s">
        <v>1711</v>
      </c>
      <c r="I1149" s="43" t="s">
        <v>22</v>
      </c>
      <c r="J1149" s="25">
        <v>2</v>
      </c>
      <c r="K1149" s="25">
        <v>0</v>
      </c>
      <c r="L1149" s="25"/>
      <c r="M1149" s="49">
        <v>3.2</v>
      </c>
      <c r="N1149" s="48"/>
      <c r="O1149" s="22"/>
    </row>
    <row r="1150" s="18" customFormat="1" ht="46" customHeight="1" spans="1:15">
      <c r="A1150" s="387" t="s">
        <v>470</v>
      </c>
      <c r="B1150" s="40" t="s">
        <v>1716</v>
      </c>
      <c r="C1150" s="41" t="s">
        <v>16</v>
      </c>
      <c r="D1150" s="41" t="s">
        <v>171</v>
      </c>
      <c r="E1150" s="42" t="s">
        <v>54</v>
      </c>
      <c r="F1150" s="42" t="s">
        <v>172</v>
      </c>
      <c r="G1150" s="88" t="s">
        <v>1713</v>
      </c>
      <c r="H1150" s="376" t="s">
        <v>1711</v>
      </c>
      <c r="I1150" s="43" t="s">
        <v>22</v>
      </c>
      <c r="J1150" s="25">
        <v>2</v>
      </c>
      <c r="K1150" s="25">
        <v>0</v>
      </c>
      <c r="L1150" s="25"/>
      <c r="M1150" s="49">
        <v>3.2</v>
      </c>
      <c r="N1150" s="48"/>
      <c r="O1150" s="22"/>
    </row>
    <row r="1151" s="18" customFormat="1" ht="46" customHeight="1" spans="1:15">
      <c r="A1151" s="387" t="s">
        <v>470</v>
      </c>
      <c r="B1151" s="40" t="s">
        <v>1717</v>
      </c>
      <c r="C1151" s="41" t="s">
        <v>16</v>
      </c>
      <c r="D1151" s="41" t="s">
        <v>171</v>
      </c>
      <c r="E1151" s="42" t="s">
        <v>54</v>
      </c>
      <c r="F1151" s="42" t="s">
        <v>172</v>
      </c>
      <c r="G1151" s="88" t="s">
        <v>1713</v>
      </c>
      <c r="H1151" s="376" t="s">
        <v>1711</v>
      </c>
      <c r="I1151" s="43" t="s">
        <v>22</v>
      </c>
      <c r="J1151" s="25">
        <v>2</v>
      </c>
      <c r="K1151" s="25">
        <v>0</v>
      </c>
      <c r="L1151" s="25"/>
      <c r="M1151" s="49">
        <v>3.2</v>
      </c>
      <c r="N1151" s="48"/>
      <c r="O1151" s="22"/>
    </row>
    <row r="1152" s="18" customFormat="1" ht="46" customHeight="1" spans="1:15">
      <c r="A1152" s="387" t="s">
        <v>470</v>
      </c>
      <c r="B1152" s="40" t="s">
        <v>1718</v>
      </c>
      <c r="C1152" s="41" t="s">
        <v>16</v>
      </c>
      <c r="D1152" s="41" t="s">
        <v>171</v>
      </c>
      <c r="E1152" s="42" t="s">
        <v>54</v>
      </c>
      <c r="F1152" s="42" t="s">
        <v>172</v>
      </c>
      <c r="G1152" s="88" t="s">
        <v>1713</v>
      </c>
      <c r="H1152" s="376" t="s">
        <v>1711</v>
      </c>
      <c r="I1152" s="43" t="s">
        <v>22</v>
      </c>
      <c r="J1152" s="25">
        <v>2</v>
      </c>
      <c r="K1152" s="25">
        <v>0</v>
      </c>
      <c r="L1152" s="25"/>
      <c r="M1152" s="49">
        <v>3.2</v>
      </c>
      <c r="N1152" s="48"/>
      <c r="O1152" s="22"/>
    </row>
    <row r="1153" s="18" customFormat="1" ht="46" customHeight="1" spans="1:15">
      <c r="A1153" s="387" t="s">
        <v>470</v>
      </c>
      <c r="B1153" s="40" t="s">
        <v>1719</v>
      </c>
      <c r="C1153" s="41" t="s">
        <v>16</v>
      </c>
      <c r="D1153" s="41" t="s">
        <v>171</v>
      </c>
      <c r="E1153" s="42" t="s">
        <v>54</v>
      </c>
      <c r="F1153" s="42" t="s">
        <v>172</v>
      </c>
      <c r="G1153" s="88" t="s">
        <v>1713</v>
      </c>
      <c r="H1153" s="376" t="s">
        <v>1711</v>
      </c>
      <c r="I1153" s="43" t="s">
        <v>22</v>
      </c>
      <c r="J1153" s="25">
        <v>2</v>
      </c>
      <c r="K1153" s="25">
        <v>0</v>
      </c>
      <c r="L1153" s="25"/>
      <c r="M1153" s="49">
        <v>3.2</v>
      </c>
      <c r="N1153" s="48"/>
      <c r="O1153" s="22"/>
    </row>
    <row r="1154" s="18" customFormat="1" ht="46" customHeight="1" spans="1:15">
      <c r="A1154" s="387" t="s">
        <v>470</v>
      </c>
      <c r="B1154" s="40" t="s">
        <v>1720</v>
      </c>
      <c r="C1154" s="41" t="s">
        <v>16</v>
      </c>
      <c r="D1154" s="41" t="s">
        <v>171</v>
      </c>
      <c r="E1154" s="42" t="s">
        <v>54</v>
      </c>
      <c r="F1154" s="42" t="s">
        <v>172</v>
      </c>
      <c r="G1154" s="88" t="s">
        <v>1721</v>
      </c>
      <c r="H1154" s="376" t="s">
        <v>1711</v>
      </c>
      <c r="I1154" s="43" t="s">
        <v>22</v>
      </c>
      <c r="J1154" s="25">
        <v>2</v>
      </c>
      <c r="K1154" s="25">
        <v>0</v>
      </c>
      <c r="L1154" s="25"/>
      <c r="M1154" s="49">
        <v>3.2</v>
      </c>
      <c r="N1154" s="48"/>
      <c r="O1154" s="22"/>
    </row>
    <row r="1155" s="18" customFormat="1" ht="46" customHeight="1" spans="1:15">
      <c r="A1155" s="387" t="s">
        <v>470</v>
      </c>
      <c r="B1155" s="40" t="s">
        <v>1722</v>
      </c>
      <c r="C1155" s="41" t="s">
        <v>16</v>
      </c>
      <c r="D1155" s="41" t="s">
        <v>171</v>
      </c>
      <c r="E1155" s="42" t="s">
        <v>54</v>
      </c>
      <c r="F1155" s="42" t="s">
        <v>172</v>
      </c>
      <c r="G1155" s="88" t="s">
        <v>1721</v>
      </c>
      <c r="H1155" s="376" t="s">
        <v>1711</v>
      </c>
      <c r="I1155" s="43" t="s">
        <v>22</v>
      </c>
      <c r="J1155" s="25">
        <v>2</v>
      </c>
      <c r="K1155" s="25">
        <v>0</v>
      </c>
      <c r="L1155" s="25"/>
      <c r="M1155" s="49">
        <v>3.2</v>
      </c>
      <c r="N1155" s="48"/>
      <c r="O1155" s="22"/>
    </row>
    <row r="1156" s="18" customFormat="1" ht="46" customHeight="1" spans="1:15">
      <c r="A1156" s="387" t="s">
        <v>470</v>
      </c>
      <c r="B1156" s="40" t="s">
        <v>1723</v>
      </c>
      <c r="C1156" s="41" t="s">
        <v>16</v>
      </c>
      <c r="D1156" s="41" t="s">
        <v>171</v>
      </c>
      <c r="E1156" s="42" t="s">
        <v>54</v>
      </c>
      <c r="F1156" s="42" t="s">
        <v>172</v>
      </c>
      <c r="G1156" s="88" t="s">
        <v>1721</v>
      </c>
      <c r="H1156" s="376" t="s">
        <v>1711</v>
      </c>
      <c r="I1156" s="43" t="s">
        <v>22</v>
      </c>
      <c r="J1156" s="25">
        <v>2</v>
      </c>
      <c r="K1156" s="25">
        <v>0</v>
      </c>
      <c r="L1156" s="25"/>
      <c r="M1156" s="49">
        <v>3.2</v>
      </c>
      <c r="N1156" s="48"/>
      <c r="O1156" s="22"/>
    </row>
    <row r="1157" s="18" customFormat="1" ht="46" customHeight="1" spans="1:15">
      <c r="A1157" s="387" t="s">
        <v>470</v>
      </c>
      <c r="B1157" s="40" t="s">
        <v>1724</v>
      </c>
      <c r="C1157" s="41" t="s">
        <v>16</v>
      </c>
      <c r="D1157" s="41" t="s">
        <v>171</v>
      </c>
      <c r="E1157" s="42" t="s">
        <v>54</v>
      </c>
      <c r="F1157" s="42" t="s">
        <v>172</v>
      </c>
      <c r="G1157" s="88" t="s">
        <v>1721</v>
      </c>
      <c r="H1157" s="376" t="s">
        <v>1711</v>
      </c>
      <c r="I1157" s="43" t="s">
        <v>22</v>
      </c>
      <c r="J1157" s="25">
        <v>2</v>
      </c>
      <c r="K1157" s="25">
        <v>0</v>
      </c>
      <c r="L1157" s="25"/>
      <c r="M1157" s="49">
        <v>3.2</v>
      </c>
      <c r="N1157" s="48"/>
      <c r="O1157" s="22"/>
    </row>
    <row r="1158" s="18" customFormat="1" ht="46" customHeight="1" spans="1:15">
      <c r="A1158" s="387" t="s">
        <v>470</v>
      </c>
      <c r="B1158" s="40" t="s">
        <v>1725</v>
      </c>
      <c r="C1158" s="41" t="s">
        <v>16</v>
      </c>
      <c r="D1158" s="41" t="s">
        <v>171</v>
      </c>
      <c r="E1158" s="42" t="s">
        <v>54</v>
      </c>
      <c r="F1158" s="42" t="s">
        <v>172</v>
      </c>
      <c r="G1158" s="88" t="s">
        <v>1721</v>
      </c>
      <c r="H1158" s="376" t="s">
        <v>1711</v>
      </c>
      <c r="I1158" s="43" t="s">
        <v>22</v>
      </c>
      <c r="J1158" s="25">
        <v>2</v>
      </c>
      <c r="K1158" s="25">
        <v>0</v>
      </c>
      <c r="L1158" s="25"/>
      <c r="M1158" s="49">
        <v>3.2</v>
      </c>
      <c r="N1158" s="48"/>
      <c r="O1158" s="22"/>
    </row>
    <row r="1159" s="18" customFormat="1" ht="46" customHeight="1" spans="1:15">
      <c r="A1159" s="387" t="s">
        <v>470</v>
      </c>
      <c r="B1159" s="40" t="s">
        <v>1726</v>
      </c>
      <c r="C1159" s="41" t="s">
        <v>16</v>
      </c>
      <c r="D1159" s="41" t="s">
        <v>171</v>
      </c>
      <c r="E1159" s="42" t="s">
        <v>54</v>
      </c>
      <c r="F1159" s="42" t="s">
        <v>172</v>
      </c>
      <c r="G1159" s="88" t="s">
        <v>1721</v>
      </c>
      <c r="H1159" s="376" t="s">
        <v>1711</v>
      </c>
      <c r="I1159" s="43" t="s">
        <v>22</v>
      </c>
      <c r="J1159" s="25">
        <v>2</v>
      </c>
      <c r="K1159" s="25">
        <v>0</v>
      </c>
      <c r="L1159" s="25"/>
      <c r="M1159" s="49">
        <v>3.2</v>
      </c>
      <c r="N1159" s="48"/>
      <c r="O1159" s="22"/>
    </row>
    <row r="1160" s="18" customFormat="1" ht="46" customHeight="1" spans="1:15">
      <c r="A1160" s="387" t="s">
        <v>470</v>
      </c>
      <c r="B1160" s="40" t="s">
        <v>1727</v>
      </c>
      <c r="C1160" s="41" t="s">
        <v>16</v>
      </c>
      <c r="D1160" s="41" t="s">
        <v>171</v>
      </c>
      <c r="E1160" s="42" t="s">
        <v>54</v>
      </c>
      <c r="F1160" s="42" t="s">
        <v>172</v>
      </c>
      <c r="G1160" s="88" t="s">
        <v>1721</v>
      </c>
      <c r="H1160" s="376" t="s">
        <v>1711</v>
      </c>
      <c r="I1160" s="43" t="s">
        <v>22</v>
      </c>
      <c r="J1160" s="25">
        <v>2</v>
      </c>
      <c r="K1160" s="25">
        <v>0</v>
      </c>
      <c r="L1160" s="25"/>
      <c r="M1160" s="49">
        <v>3.2</v>
      </c>
      <c r="N1160" s="48"/>
      <c r="O1160" s="22"/>
    </row>
    <row r="1161" s="18" customFormat="1" ht="46" customHeight="1" spans="1:15">
      <c r="A1161" s="387" t="s">
        <v>470</v>
      </c>
      <c r="B1161" s="40" t="s">
        <v>1728</v>
      </c>
      <c r="C1161" s="41" t="s">
        <v>16</v>
      </c>
      <c r="D1161" s="41" t="s">
        <v>171</v>
      </c>
      <c r="E1161" s="42" t="s">
        <v>54</v>
      </c>
      <c r="F1161" s="42" t="s">
        <v>172</v>
      </c>
      <c r="G1161" s="88" t="s">
        <v>1721</v>
      </c>
      <c r="H1161" s="376" t="s">
        <v>1711</v>
      </c>
      <c r="I1161" s="43" t="s">
        <v>22</v>
      </c>
      <c r="J1161" s="25">
        <v>2</v>
      </c>
      <c r="K1161" s="25">
        <v>0</v>
      </c>
      <c r="L1161" s="25"/>
      <c r="M1161" s="49">
        <v>3.2</v>
      </c>
      <c r="N1161" s="48"/>
      <c r="O1161" s="22"/>
    </row>
    <row r="1162" s="18" customFormat="1" ht="46" customHeight="1" spans="1:15">
      <c r="A1162" s="387" t="s">
        <v>470</v>
      </c>
      <c r="B1162" s="40" t="s">
        <v>1729</v>
      </c>
      <c r="C1162" s="41" t="s">
        <v>16</v>
      </c>
      <c r="D1162" s="41" t="s">
        <v>171</v>
      </c>
      <c r="E1162" s="42" t="s">
        <v>54</v>
      </c>
      <c r="F1162" s="42" t="s">
        <v>172</v>
      </c>
      <c r="G1162" s="88" t="s">
        <v>1721</v>
      </c>
      <c r="H1162" s="376" t="s">
        <v>1711</v>
      </c>
      <c r="I1162" s="43" t="s">
        <v>22</v>
      </c>
      <c r="J1162" s="25">
        <v>7</v>
      </c>
      <c r="K1162" s="25">
        <v>0</v>
      </c>
      <c r="L1162" s="25"/>
      <c r="M1162" s="49">
        <v>3.2</v>
      </c>
      <c r="N1162" s="48"/>
      <c r="O1162" s="22"/>
    </row>
    <row r="1163" s="18" customFormat="1" ht="46" customHeight="1" spans="1:15">
      <c r="A1163" s="387" t="s">
        <v>470</v>
      </c>
      <c r="B1163" s="40" t="s">
        <v>1730</v>
      </c>
      <c r="C1163" s="41" t="s">
        <v>16</v>
      </c>
      <c r="D1163" s="41" t="s">
        <v>171</v>
      </c>
      <c r="E1163" s="42" t="s">
        <v>54</v>
      </c>
      <c r="F1163" s="42" t="s">
        <v>172</v>
      </c>
      <c r="G1163" s="88" t="s">
        <v>1721</v>
      </c>
      <c r="H1163" s="376" t="s">
        <v>1711</v>
      </c>
      <c r="I1163" s="43" t="s">
        <v>22</v>
      </c>
      <c r="J1163" s="25">
        <v>2</v>
      </c>
      <c r="K1163" s="25">
        <v>0</v>
      </c>
      <c r="L1163" s="25"/>
      <c r="M1163" s="49">
        <v>3.2</v>
      </c>
      <c r="N1163" s="48"/>
      <c r="O1163" s="22"/>
    </row>
    <row r="1164" s="18" customFormat="1" ht="46" customHeight="1" spans="1:15">
      <c r="A1164" s="387" t="s">
        <v>470</v>
      </c>
      <c r="B1164" s="40" t="s">
        <v>1731</v>
      </c>
      <c r="C1164" s="41" t="s">
        <v>16</v>
      </c>
      <c r="D1164" s="41" t="s">
        <v>171</v>
      </c>
      <c r="E1164" s="42" t="s">
        <v>54</v>
      </c>
      <c r="F1164" s="42" t="s">
        <v>172</v>
      </c>
      <c r="G1164" s="88" t="s">
        <v>1721</v>
      </c>
      <c r="H1164" s="376" t="s">
        <v>1711</v>
      </c>
      <c r="I1164" s="43" t="s">
        <v>22</v>
      </c>
      <c r="J1164" s="25">
        <v>7</v>
      </c>
      <c r="K1164" s="25">
        <v>0</v>
      </c>
      <c r="L1164" s="25"/>
      <c r="M1164" s="49">
        <v>3.2</v>
      </c>
      <c r="N1164" s="48"/>
      <c r="O1164" s="22"/>
    </row>
    <row r="1165" s="18" customFormat="1" ht="46" customHeight="1" spans="1:15">
      <c r="A1165" s="387" t="s">
        <v>470</v>
      </c>
      <c r="B1165" s="40" t="s">
        <v>1732</v>
      </c>
      <c r="C1165" s="41" t="s">
        <v>16</v>
      </c>
      <c r="D1165" s="41" t="s">
        <v>171</v>
      </c>
      <c r="E1165" s="42" t="s">
        <v>54</v>
      </c>
      <c r="F1165" s="42" t="s">
        <v>172</v>
      </c>
      <c r="G1165" s="88" t="s">
        <v>1721</v>
      </c>
      <c r="H1165" s="376" t="s">
        <v>1711</v>
      </c>
      <c r="I1165" s="43" t="s">
        <v>22</v>
      </c>
      <c r="J1165" s="25">
        <v>2</v>
      </c>
      <c r="K1165" s="25">
        <v>0</v>
      </c>
      <c r="L1165" s="25"/>
      <c r="M1165" s="49">
        <v>3.2</v>
      </c>
      <c r="N1165" s="48"/>
      <c r="O1165" s="22"/>
    </row>
    <row r="1166" s="18" customFormat="1" ht="46" customHeight="1" spans="1:15">
      <c r="A1166" s="387" t="s">
        <v>470</v>
      </c>
      <c r="B1166" s="40" t="s">
        <v>1733</v>
      </c>
      <c r="C1166" s="41" t="s">
        <v>16</v>
      </c>
      <c r="D1166" s="41" t="s">
        <v>171</v>
      </c>
      <c r="E1166" s="42" t="s">
        <v>54</v>
      </c>
      <c r="F1166" s="42" t="s">
        <v>172</v>
      </c>
      <c r="G1166" s="88" t="s">
        <v>1734</v>
      </c>
      <c r="H1166" s="376" t="s">
        <v>1711</v>
      </c>
      <c r="I1166" s="43" t="s">
        <v>22</v>
      </c>
      <c r="J1166" s="25">
        <v>1</v>
      </c>
      <c r="K1166" s="25">
        <v>0</v>
      </c>
      <c r="L1166" s="25">
        <v>2</v>
      </c>
      <c r="M1166" s="49">
        <v>3.2</v>
      </c>
      <c r="N1166" s="48"/>
      <c r="O1166" s="22"/>
    </row>
    <row r="1167" s="18" customFormat="1" ht="46" customHeight="1" spans="1:15">
      <c r="A1167" s="387" t="s">
        <v>470</v>
      </c>
      <c r="B1167" s="40" t="s">
        <v>1735</v>
      </c>
      <c r="C1167" s="41" t="s">
        <v>16</v>
      </c>
      <c r="D1167" s="41" t="s">
        <v>171</v>
      </c>
      <c r="E1167" s="42" t="s">
        <v>54</v>
      </c>
      <c r="F1167" s="42" t="s">
        <v>172</v>
      </c>
      <c r="G1167" s="88" t="s">
        <v>1734</v>
      </c>
      <c r="H1167" s="376" t="s">
        <v>1711</v>
      </c>
      <c r="I1167" s="43" t="s">
        <v>22</v>
      </c>
      <c r="J1167" s="25">
        <v>7</v>
      </c>
      <c r="K1167" s="25">
        <v>0</v>
      </c>
      <c r="L1167" s="25">
        <v>15</v>
      </c>
      <c r="M1167" s="49">
        <v>3.2</v>
      </c>
      <c r="N1167" s="48"/>
      <c r="O1167" s="22"/>
    </row>
    <row r="1168" s="18" customFormat="1" ht="46" customHeight="1" spans="1:15">
      <c r="A1168" s="387" t="s">
        <v>470</v>
      </c>
      <c r="B1168" s="40" t="s">
        <v>1736</v>
      </c>
      <c r="C1168" s="41" t="s">
        <v>16</v>
      </c>
      <c r="D1168" s="41" t="s">
        <v>171</v>
      </c>
      <c r="E1168" s="42" t="s">
        <v>54</v>
      </c>
      <c r="F1168" s="42" t="s">
        <v>172</v>
      </c>
      <c r="G1168" s="88" t="s">
        <v>1734</v>
      </c>
      <c r="H1168" s="376" t="s">
        <v>1711</v>
      </c>
      <c r="I1168" s="43" t="s">
        <v>22</v>
      </c>
      <c r="J1168" s="25">
        <v>7</v>
      </c>
      <c r="K1168" s="25">
        <v>0</v>
      </c>
      <c r="L1168" s="25">
        <v>15</v>
      </c>
      <c r="M1168" s="49">
        <v>3.2</v>
      </c>
      <c r="N1168" s="48"/>
      <c r="O1168" s="22"/>
    </row>
    <row r="1169" s="18" customFormat="1" ht="46" customHeight="1" spans="1:15">
      <c r="A1169" s="387" t="s">
        <v>470</v>
      </c>
      <c r="B1169" s="40" t="s">
        <v>1737</v>
      </c>
      <c r="C1169" s="41" t="s">
        <v>16</v>
      </c>
      <c r="D1169" s="41" t="s">
        <v>171</v>
      </c>
      <c r="E1169" s="42" t="s">
        <v>54</v>
      </c>
      <c r="F1169" s="42" t="s">
        <v>172</v>
      </c>
      <c r="G1169" s="88" t="s">
        <v>1738</v>
      </c>
      <c r="H1169" s="376" t="s">
        <v>1711</v>
      </c>
      <c r="I1169" s="43" t="s">
        <v>22</v>
      </c>
      <c r="J1169" s="25">
        <v>4</v>
      </c>
      <c r="K1169" s="25">
        <v>0</v>
      </c>
      <c r="L1169" s="25">
        <v>1</v>
      </c>
      <c r="M1169" s="49">
        <v>3.2</v>
      </c>
      <c r="N1169" s="48"/>
      <c r="O1169" s="22"/>
    </row>
    <row r="1170" s="18" customFormat="1" ht="46" customHeight="1" spans="1:15">
      <c r="A1170" s="387" t="s">
        <v>470</v>
      </c>
      <c r="B1170" s="40" t="s">
        <v>1739</v>
      </c>
      <c r="C1170" s="41" t="s">
        <v>16</v>
      </c>
      <c r="D1170" s="41" t="s">
        <v>171</v>
      </c>
      <c r="E1170" s="42" t="s">
        <v>54</v>
      </c>
      <c r="F1170" s="42" t="s">
        <v>172</v>
      </c>
      <c r="G1170" s="88" t="s">
        <v>1738</v>
      </c>
      <c r="H1170" s="376" t="s">
        <v>1711</v>
      </c>
      <c r="I1170" s="43" t="s">
        <v>22</v>
      </c>
      <c r="J1170" s="25">
        <v>4</v>
      </c>
      <c r="K1170" s="25">
        <v>0</v>
      </c>
      <c r="L1170" s="25">
        <v>1</v>
      </c>
      <c r="M1170" s="49">
        <v>3.2</v>
      </c>
      <c r="N1170" s="48"/>
      <c r="O1170" s="22"/>
    </row>
    <row r="1171" s="18" customFormat="1" ht="46" customHeight="1" spans="1:15">
      <c r="A1171" s="387" t="s">
        <v>470</v>
      </c>
      <c r="B1171" s="40" t="s">
        <v>1740</v>
      </c>
      <c r="C1171" s="41" t="s">
        <v>16</v>
      </c>
      <c r="D1171" s="41" t="s">
        <v>171</v>
      </c>
      <c r="E1171" s="42" t="s">
        <v>54</v>
      </c>
      <c r="F1171" s="42" t="s">
        <v>172</v>
      </c>
      <c r="G1171" s="88" t="s">
        <v>1738</v>
      </c>
      <c r="H1171" s="376" t="s">
        <v>1711</v>
      </c>
      <c r="I1171" s="43" t="s">
        <v>22</v>
      </c>
      <c r="J1171" s="25">
        <v>4</v>
      </c>
      <c r="K1171" s="25">
        <v>0</v>
      </c>
      <c r="L1171" s="25">
        <v>1</v>
      </c>
      <c r="M1171" s="49">
        <v>3.2</v>
      </c>
      <c r="N1171" s="48"/>
      <c r="O1171" s="22"/>
    </row>
    <row r="1172" s="18" customFormat="1" ht="46" customHeight="1" spans="1:15">
      <c r="A1172" s="387" t="s">
        <v>470</v>
      </c>
      <c r="B1172" s="40" t="s">
        <v>1741</v>
      </c>
      <c r="C1172" s="41" t="s">
        <v>16</v>
      </c>
      <c r="D1172" s="41" t="s">
        <v>171</v>
      </c>
      <c r="E1172" s="42" t="s">
        <v>54</v>
      </c>
      <c r="F1172" s="42" t="s">
        <v>172</v>
      </c>
      <c r="G1172" s="88" t="s">
        <v>1738</v>
      </c>
      <c r="H1172" s="376" t="s">
        <v>1711</v>
      </c>
      <c r="I1172" s="43" t="s">
        <v>22</v>
      </c>
      <c r="J1172" s="25">
        <v>4</v>
      </c>
      <c r="K1172" s="25">
        <v>0</v>
      </c>
      <c r="L1172" s="25">
        <v>1</v>
      </c>
      <c r="M1172" s="49">
        <v>3.2</v>
      </c>
      <c r="N1172" s="48"/>
      <c r="O1172" s="22"/>
    </row>
    <row r="1173" s="18" customFormat="1" ht="46" customHeight="1" spans="1:15">
      <c r="A1173" s="387" t="s">
        <v>470</v>
      </c>
      <c r="B1173" s="40" t="s">
        <v>1742</v>
      </c>
      <c r="C1173" s="41" t="s">
        <v>16</v>
      </c>
      <c r="D1173" s="41" t="s">
        <v>171</v>
      </c>
      <c r="E1173" s="42" t="s">
        <v>54</v>
      </c>
      <c r="F1173" s="42" t="s">
        <v>172</v>
      </c>
      <c r="G1173" s="88" t="s">
        <v>1738</v>
      </c>
      <c r="H1173" s="376" t="s">
        <v>1711</v>
      </c>
      <c r="I1173" s="43" t="s">
        <v>22</v>
      </c>
      <c r="J1173" s="25">
        <v>5</v>
      </c>
      <c r="K1173" s="25">
        <v>0</v>
      </c>
      <c r="L1173" s="25">
        <v>1</v>
      </c>
      <c r="M1173" s="49">
        <v>3.2</v>
      </c>
      <c r="N1173" s="48"/>
      <c r="O1173" s="22"/>
    </row>
    <row r="1174" s="18" customFormat="1" ht="46" customHeight="1" spans="1:15">
      <c r="A1174" s="387" t="s">
        <v>470</v>
      </c>
      <c r="B1174" s="40" t="s">
        <v>1743</v>
      </c>
      <c r="C1174" s="41" t="s">
        <v>16</v>
      </c>
      <c r="D1174" s="41" t="s">
        <v>171</v>
      </c>
      <c r="E1174" s="42" t="s">
        <v>54</v>
      </c>
      <c r="F1174" s="42" t="s">
        <v>172</v>
      </c>
      <c r="G1174" s="88" t="s">
        <v>1738</v>
      </c>
      <c r="H1174" s="376" t="s">
        <v>1711</v>
      </c>
      <c r="I1174" s="43" t="s">
        <v>22</v>
      </c>
      <c r="J1174" s="25">
        <v>4</v>
      </c>
      <c r="K1174" s="25">
        <v>0</v>
      </c>
      <c r="L1174" s="25">
        <v>1</v>
      </c>
      <c r="M1174" s="49">
        <v>3.2</v>
      </c>
      <c r="N1174" s="48"/>
      <c r="O1174" s="22"/>
    </row>
    <row r="1175" s="18" customFormat="1" ht="46" customHeight="1" spans="1:15">
      <c r="A1175" s="387" t="s">
        <v>470</v>
      </c>
      <c r="B1175" s="40" t="s">
        <v>1744</v>
      </c>
      <c r="C1175" s="41" t="s">
        <v>16</v>
      </c>
      <c r="D1175" s="41" t="s">
        <v>171</v>
      </c>
      <c r="E1175" s="42" t="s">
        <v>54</v>
      </c>
      <c r="F1175" s="42" t="s">
        <v>172</v>
      </c>
      <c r="G1175" s="88" t="s">
        <v>1738</v>
      </c>
      <c r="H1175" s="376" t="s">
        <v>1711</v>
      </c>
      <c r="I1175" s="43" t="s">
        <v>22</v>
      </c>
      <c r="J1175" s="25">
        <v>5</v>
      </c>
      <c r="K1175" s="25">
        <v>0</v>
      </c>
      <c r="L1175" s="25">
        <v>1</v>
      </c>
      <c r="M1175" s="49">
        <v>3.2</v>
      </c>
      <c r="N1175" s="48"/>
      <c r="O1175" s="22"/>
    </row>
    <row r="1176" s="18" customFormat="1" ht="46" customHeight="1" spans="1:15">
      <c r="A1176" s="387" t="s">
        <v>470</v>
      </c>
      <c r="B1176" s="40" t="s">
        <v>1745</v>
      </c>
      <c r="C1176" s="41" t="s">
        <v>16</v>
      </c>
      <c r="D1176" s="41" t="s">
        <v>171</v>
      </c>
      <c r="E1176" s="42" t="s">
        <v>54</v>
      </c>
      <c r="F1176" s="42" t="s">
        <v>172</v>
      </c>
      <c r="G1176" s="88" t="s">
        <v>1738</v>
      </c>
      <c r="H1176" s="376" t="s">
        <v>1711</v>
      </c>
      <c r="I1176" s="43" t="s">
        <v>22</v>
      </c>
      <c r="J1176" s="25">
        <v>4</v>
      </c>
      <c r="K1176" s="25">
        <v>0</v>
      </c>
      <c r="L1176" s="25">
        <v>1</v>
      </c>
      <c r="M1176" s="49">
        <v>3.2</v>
      </c>
      <c r="N1176" s="48"/>
      <c r="O1176" s="22"/>
    </row>
    <row r="1177" s="18" customFormat="1" ht="46" customHeight="1" spans="1:15">
      <c r="A1177" s="387" t="s">
        <v>470</v>
      </c>
      <c r="B1177" s="40" t="s">
        <v>1746</v>
      </c>
      <c r="C1177" s="41" t="s">
        <v>16</v>
      </c>
      <c r="D1177" s="41" t="s">
        <v>171</v>
      </c>
      <c r="E1177" s="42" t="s">
        <v>54</v>
      </c>
      <c r="F1177" s="42" t="s">
        <v>172</v>
      </c>
      <c r="G1177" s="88" t="s">
        <v>1738</v>
      </c>
      <c r="H1177" s="376" t="s">
        <v>1711</v>
      </c>
      <c r="I1177" s="43" t="s">
        <v>22</v>
      </c>
      <c r="J1177" s="25">
        <v>5</v>
      </c>
      <c r="K1177" s="25">
        <v>0</v>
      </c>
      <c r="L1177" s="25">
        <v>1</v>
      </c>
      <c r="M1177" s="49">
        <v>3.2</v>
      </c>
      <c r="N1177" s="48"/>
      <c r="O1177" s="22"/>
    </row>
    <row r="1178" s="18" customFormat="1" ht="46" customHeight="1" spans="1:15">
      <c r="A1178" s="387" t="s">
        <v>470</v>
      </c>
      <c r="B1178" s="40" t="s">
        <v>1747</v>
      </c>
      <c r="C1178" s="41" t="s">
        <v>16</v>
      </c>
      <c r="D1178" s="41" t="s">
        <v>171</v>
      </c>
      <c r="E1178" s="42" t="s">
        <v>54</v>
      </c>
      <c r="F1178" s="42" t="s">
        <v>172</v>
      </c>
      <c r="G1178" s="88" t="s">
        <v>1738</v>
      </c>
      <c r="H1178" s="376" t="s">
        <v>1711</v>
      </c>
      <c r="I1178" s="43" t="s">
        <v>22</v>
      </c>
      <c r="J1178" s="25">
        <v>4</v>
      </c>
      <c r="K1178" s="25">
        <v>0</v>
      </c>
      <c r="L1178" s="25">
        <v>1</v>
      </c>
      <c r="M1178" s="49">
        <v>3.2</v>
      </c>
      <c r="N1178" s="48"/>
      <c r="O1178" s="22"/>
    </row>
    <row r="1179" s="18" customFormat="1" ht="46" customHeight="1" spans="1:15">
      <c r="A1179" s="387" t="s">
        <v>470</v>
      </c>
      <c r="B1179" s="40" t="s">
        <v>1748</v>
      </c>
      <c r="C1179" s="41" t="s">
        <v>16</v>
      </c>
      <c r="D1179" s="41" t="s">
        <v>171</v>
      </c>
      <c r="E1179" s="42" t="s">
        <v>54</v>
      </c>
      <c r="F1179" s="42" t="s">
        <v>172</v>
      </c>
      <c r="G1179" s="88" t="s">
        <v>1738</v>
      </c>
      <c r="H1179" s="376" t="s">
        <v>1711</v>
      </c>
      <c r="I1179" s="43" t="s">
        <v>22</v>
      </c>
      <c r="J1179" s="25">
        <v>5</v>
      </c>
      <c r="K1179" s="25">
        <v>0</v>
      </c>
      <c r="L1179" s="25">
        <v>1</v>
      </c>
      <c r="M1179" s="49">
        <v>3.2</v>
      </c>
      <c r="N1179" s="48"/>
      <c r="O1179" s="22"/>
    </row>
    <row r="1180" s="18" customFormat="1" ht="46" customHeight="1" spans="1:15">
      <c r="A1180" s="387" t="s">
        <v>470</v>
      </c>
      <c r="B1180" s="40" t="s">
        <v>1749</v>
      </c>
      <c r="C1180" s="41" t="s">
        <v>16</v>
      </c>
      <c r="D1180" s="41" t="s">
        <v>171</v>
      </c>
      <c r="E1180" s="42" t="s">
        <v>54</v>
      </c>
      <c r="F1180" s="42" t="s">
        <v>172</v>
      </c>
      <c r="G1180" s="88" t="s">
        <v>1738</v>
      </c>
      <c r="H1180" s="376" t="s">
        <v>1711</v>
      </c>
      <c r="I1180" s="43" t="s">
        <v>22</v>
      </c>
      <c r="J1180" s="25">
        <v>4</v>
      </c>
      <c r="K1180" s="25">
        <v>0</v>
      </c>
      <c r="L1180" s="25">
        <v>1</v>
      </c>
      <c r="M1180" s="49">
        <v>3.2</v>
      </c>
      <c r="N1180" s="48"/>
      <c r="O1180" s="22"/>
    </row>
    <row r="1181" s="18" customFormat="1" ht="46" customHeight="1" spans="1:15">
      <c r="A1181" s="387" t="s">
        <v>470</v>
      </c>
      <c r="B1181" s="40" t="s">
        <v>1750</v>
      </c>
      <c r="C1181" s="41" t="s">
        <v>16</v>
      </c>
      <c r="D1181" s="41" t="s">
        <v>171</v>
      </c>
      <c r="E1181" s="42" t="s">
        <v>54</v>
      </c>
      <c r="F1181" s="42" t="s">
        <v>172</v>
      </c>
      <c r="G1181" s="88" t="s">
        <v>1738</v>
      </c>
      <c r="H1181" s="376" t="s">
        <v>1711</v>
      </c>
      <c r="I1181" s="43" t="s">
        <v>22</v>
      </c>
      <c r="J1181" s="25">
        <v>5</v>
      </c>
      <c r="K1181" s="25">
        <v>0</v>
      </c>
      <c r="L1181" s="25">
        <v>1</v>
      </c>
      <c r="M1181" s="49">
        <v>3.2</v>
      </c>
      <c r="N1181" s="48"/>
      <c r="O1181" s="22"/>
    </row>
    <row r="1182" s="18" customFormat="1" ht="46" customHeight="1" spans="1:15">
      <c r="A1182" s="387" t="s">
        <v>470</v>
      </c>
      <c r="B1182" s="40" t="s">
        <v>1751</v>
      </c>
      <c r="C1182" s="41" t="s">
        <v>16</v>
      </c>
      <c r="D1182" s="41" t="s">
        <v>171</v>
      </c>
      <c r="E1182" s="42" t="s">
        <v>54</v>
      </c>
      <c r="F1182" s="42" t="s">
        <v>172</v>
      </c>
      <c r="G1182" s="88" t="s">
        <v>1738</v>
      </c>
      <c r="H1182" s="376" t="s">
        <v>1711</v>
      </c>
      <c r="I1182" s="43" t="s">
        <v>22</v>
      </c>
      <c r="J1182" s="25">
        <v>4</v>
      </c>
      <c r="K1182" s="25">
        <v>0</v>
      </c>
      <c r="L1182" s="25">
        <v>1</v>
      </c>
      <c r="M1182" s="49">
        <v>3.2</v>
      </c>
      <c r="N1182" s="48"/>
      <c r="O1182" s="22"/>
    </row>
    <row r="1183" s="18" customFormat="1" ht="46" customHeight="1" spans="1:15">
      <c r="A1183" s="387" t="s">
        <v>470</v>
      </c>
      <c r="B1183" s="40" t="s">
        <v>1752</v>
      </c>
      <c r="C1183" s="41" t="s">
        <v>16</v>
      </c>
      <c r="D1183" s="41" t="s">
        <v>171</v>
      </c>
      <c r="E1183" s="42" t="s">
        <v>54</v>
      </c>
      <c r="F1183" s="42" t="s">
        <v>172</v>
      </c>
      <c r="G1183" s="88" t="s">
        <v>1738</v>
      </c>
      <c r="H1183" s="376" t="s">
        <v>1711</v>
      </c>
      <c r="I1183" s="43" t="s">
        <v>22</v>
      </c>
      <c r="J1183" s="25">
        <v>4</v>
      </c>
      <c r="K1183" s="25">
        <v>0</v>
      </c>
      <c r="L1183" s="25">
        <v>1</v>
      </c>
      <c r="M1183" s="49">
        <v>3.2</v>
      </c>
      <c r="N1183" s="48"/>
      <c r="O1183" s="22"/>
    </row>
    <row r="1184" s="18" customFormat="1" ht="46" customHeight="1" spans="1:15">
      <c r="A1184" s="387" t="s">
        <v>470</v>
      </c>
      <c r="B1184" s="40" t="s">
        <v>1753</v>
      </c>
      <c r="C1184" s="41" t="s">
        <v>16</v>
      </c>
      <c r="D1184" s="41" t="s">
        <v>171</v>
      </c>
      <c r="E1184" s="42" t="s">
        <v>54</v>
      </c>
      <c r="F1184" s="42" t="s">
        <v>172</v>
      </c>
      <c r="G1184" s="88" t="s">
        <v>1738</v>
      </c>
      <c r="H1184" s="376" t="s">
        <v>1711</v>
      </c>
      <c r="I1184" s="43" t="s">
        <v>22</v>
      </c>
      <c r="J1184" s="25">
        <v>4</v>
      </c>
      <c r="K1184" s="25">
        <v>0</v>
      </c>
      <c r="L1184" s="25">
        <v>1</v>
      </c>
      <c r="M1184" s="49">
        <v>3.2</v>
      </c>
      <c r="N1184" s="48"/>
      <c r="O1184" s="22"/>
    </row>
    <row r="1185" s="18" customFormat="1" ht="46" customHeight="1" spans="1:15">
      <c r="A1185" s="387" t="s">
        <v>470</v>
      </c>
      <c r="B1185" s="40" t="s">
        <v>1754</v>
      </c>
      <c r="C1185" s="41" t="s">
        <v>16</v>
      </c>
      <c r="D1185" s="41" t="s">
        <v>171</v>
      </c>
      <c r="E1185" s="42" t="s">
        <v>54</v>
      </c>
      <c r="F1185" s="42" t="s">
        <v>172</v>
      </c>
      <c r="G1185" s="88" t="s">
        <v>1738</v>
      </c>
      <c r="H1185" s="376" t="s">
        <v>1711</v>
      </c>
      <c r="I1185" s="43" t="s">
        <v>22</v>
      </c>
      <c r="J1185" s="25">
        <v>8</v>
      </c>
      <c r="K1185" s="25">
        <v>0</v>
      </c>
      <c r="L1185" s="25">
        <v>2</v>
      </c>
      <c r="M1185" s="49">
        <v>3.2</v>
      </c>
      <c r="N1185" s="48"/>
      <c r="O1185" s="22"/>
    </row>
    <row r="1186" s="18" customFormat="1" ht="46" customHeight="1" spans="1:15">
      <c r="A1186" s="387" t="s">
        <v>470</v>
      </c>
      <c r="B1186" s="40" t="s">
        <v>1755</v>
      </c>
      <c r="C1186" s="41" t="s">
        <v>16</v>
      </c>
      <c r="D1186" s="41" t="s">
        <v>171</v>
      </c>
      <c r="E1186" s="42" t="s">
        <v>54</v>
      </c>
      <c r="F1186" s="42" t="s">
        <v>172</v>
      </c>
      <c r="G1186" s="88" t="s">
        <v>1738</v>
      </c>
      <c r="H1186" s="376" t="s">
        <v>1711</v>
      </c>
      <c r="I1186" s="43" t="s">
        <v>22</v>
      </c>
      <c r="J1186" s="25">
        <v>2</v>
      </c>
      <c r="K1186" s="25">
        <v>0</v>
      </c>
      <c r="L1186" s="25"/>
      <c r="M1186" s="49">
        <v>3.2</v>
      </c>
      <c r="N1186" s="48"/>
      <c r="O1186" s="22"/>
    </row>
    <row r="1187" s="18" customFormat="1" ht="46" customHeight="1" spans="1:15">
      <c r="A1187" s="387" t="s">
        <v>470</v>
      </c>
      <c r="B1187" s="40" t="s">
        <v>1756</v>
      </c>
      <c r="C1187" s="41" t="s">
        <v>16</v>
      </c>
      <c r="D1187" s="41" t="s">
        <v>171</v>
      </c>
      <c r="E1187" s="42" t="s">
        <v>54</v>
      </c>
      <c r="F1187" s="42" t="s">
        <v>172</v>
      </c>
      <c r="G1187" s="88" t="s">
        <v>1738</v>
      </c>
      <c r="H1187" s="376" t="s">
        <v>1711</v>
      </c>
      <c r="I1187" s="43" t="s">
        <v>22</v>
      </c>
      <c r="J1187" s="25">
        <v>4</v>
      </c>
      <c r="K1187" s="25">
        <v>0</v>
      </c>
      <c r="L1187" s="25">
        <v>1</v>
      </c>
      <c r="M1187" s="49">
        <v>3.2</v>
      </c>
      <c r="N1187" s="48"/>
      <c r="O1187" s="22"/>
    </row>
    <row r="1188" s="18" customFormat="1" ht="46" customHeight="1" spans="1:15">
      <c r="A1188" s="387" t="s">
        <v>470</v>
      </c>
      <c r="B1188" s="40" t="s">
        <v>1757</v>
      </c>
      <c r="C1188" s="41" t="s">
        <v>16</v>
      </c>
      <c r="D1188" s="41" t="s">
        <v>171</v>
      </c>
      <c r="E1188" s="42" t="s">
        <v>54</v>
      </c>
      <c r="F1188" s="42" t="s">
        <v>172</v>
      </c>
      <c r="G1188" s="88" t="s">
        <v>1738</v>
      </c>
      <c r="H1188" s="376" t="s">
        <v>1711</v>
      </c>
      <c r="I1188" s="43" t="s">
        <v>22</v>
      </c>
      <c r="J1188" s="25">
        <v>7</v>
      </c>
      <c r="K1188" s="25">
        <v>0</v>
      </c>
      <c r="L1188" s="25">
        <v>2</v>
      </c>
      <c r="M1188" s="49">
        <v>3.2</v>
      </c>
      <c r="N1188" s="48"/>
      <c r="O1188" s="22"/>
    </row>
    <row r="1189" s="18" customFormat="1" ht="46" customHeight="1" spans="1:15">
      <c r="A1189" s="387" t="s">
        <v>470</v>
      </c>
      <c r="B1189" s="40" t="s">
        <v>1758</v>
      </c>
      <c r="C1189" s="41" t="s">
        <v>16</v>
      </c>
      <c r="D1189" s="41" t="s">
        <v>171</v>
      </c>
      <c r="E1189" s="42" t="s">
        <v>54</v>
      </c>
      <c r="F1189" s="42" t="s">
        <v>172</v>
      </c>
      <c r="G1189" s="88" t="s">
        <v>1738</v>
      </c>
      <c r="H1189" s="376" t="s">
        <v>1711</v>
      </c>
      <c r="I1189" s="43" t="s">
        <v>22</v>
      </c>
      <c r="J1189" s="25">
        <v>6</v>
      </c>
      <c r="K1189" s="25">
        <v>0</v>
      </c>
      <c r="L1189" s="25">
        <v>1</v>
      </c>
      <c r="M1189" s="49">
        <v>3.2</v>
      </c>
      <c r="N1189" s="48"/>
      <c r="O1189" s="22"/>
    </row>
    <row r="1190" s="18" customFormat="1" ht="46" customHeight="1" spans="1:15">
      <c r="A1190" s="387" t="s">
        <v>470</v>
      </c>
      <c r="B1190" s="40" t="s">
        <v>1759</v>
      </c>
      <c r="C1190" s="41" t="s">
        <v>16</v>
      </c>
      <c r="D1190" s="41" t="s">
        <v>171</v>
      </c>
      <c r="E1190" s="42" t="s">
        <v>54</v>
      </c>
      <c r="F1190" s="42" t="s">
        <v>172</v>
      </c>
      <c r="G1190" s="88" t="s">
        <v>1738</v>
      </c>
      <c r="H1190" s="376" t="s">
        <v>1711</v>
      </c>
      <c r="I1190" s="43" t="s">
        <v>22</v>
      </c>
      <c r="J1190" s="25">
        <v>1</v>
      </c>
      <c r="K1190" s="25">
        <v>0</v>
      </c>
      <c r="L1190" s="25"/>
      <c r="M1190" s="49">
        <v>3.2</v>
      </c>
      <c r="N1190" s="48"/>
      <c r="O1190" s="22"/>
    </row>
    <row r="1191" s="18" customFormat="1" ht="46" customHeight="1" spans="1:15">
      <c r="A1191" s="387" t="s">
        <v>470</v>
      </c>
      <c r="B1191" s="40" t="s">
        <v>1760</v>
      </c>
      <c r="C1191" s="41" t="s">
        <v>16</v>
      </c>
      <c r="D1191" s="41" t="s">
        <v>171</v>
      </c>
      <c r="E1191" s="42" t="s">
        <v>54</v>
      </c>
      <c r="F1191" s="42" t="s">
        <v>172</v>
      </c>
      <c r="G1191" s="88" t="s">
        <v>1738</v>
      </c>
      <c r="H1191" s="376" t="s">
        <v>1711</v>
      </c>
      <c r="I1191" s="43" t="s">
        <v>22</v>
      </c>
      <c r="J1191" s="25">
        <v>4</v>
      </c>
      <c r="K1191" s="25">
        <v>0</v>
      </c>
      <c r="L1191" s="25">
        <v>1</v>
      </c>
      <c r="M1191" s="49">
        <v>3.2</v>
      </c>
      <c r="N1191" s="48"/>
      <c r="O1191" s="22"/>
    </row>
    <row r="1192" s="18" customFormat="1" ht="46" customHeight="1" spans="1:15">
      <c r="A1192" s="387" t="s">
        <v>470</v>
      </c>
      <c r="B1192" s="40" t="s">
        <v>1761</v>
      </c>
      <c r="C1192" s="41" t="s">
        <v>16</v>
      </c>
      <c r="D1192" s="41" t="s">
        <v>171</v>
      </c>
      <c r="E1192" s="42" t="s">
        <v>54</v>
      </c>
      <c r="F1192" s="42" t="s">
        <v>172</v>
      </c>
      <c r="G1192" s="88" t="s">
        <v>1738</v>
      </c>
      <c r="H1192" s="376" t="s">
        <v>1711</v>
      </c>
      <c r="I1192" s="43" t="s">
        <v>22</v>
      </c>
      <c r="J1192" s="25">
        <v>2</v>
      </c>
      <c r="K1192" s="25">
        <v>0</v>
      </c>
      <c r="L1192" s="25"/>
      <c r="M1192" s="49">
        <v>3.2</v>
      </c>
      <c r="N1192" s="48"/>
      <c r="O1192" s="22"/>
    </row>
    <row r="1193" s="18" customFormat="1" ht="46" customHeight="1" spans="1:15">
      <c r="A1193" s="387" t="s">
        <v>470</v>
      </c>
      <c r="B1193" s="40" t="s">
        <v>1762</v>
      </c>
      <c r="C1193" s="41" t="s">
        <v>16</v>
      </c>
      <c r="D1193" s="41" t="s">
        <v>171</v>
      </c>
      <c r="E1193" s="42" t="s">
        <v>54</v>
      </c>
      <c r="F1193" s="42" t="s">
        <v>172</v>
      </c>
      <c r="G1193" s="88" t="s">
        <v>1738</v>
      </c>
      <c r="H1193" s="376" t="s">
        <v>1711</v>
      </c>
      <c r="I1193" s="43" t="s">
        <v>22</v>
      </c>
      <c r="J1193" s="25">
        <v>2</v>
      </c>
      <c r="K1193" s="25">
        <v>0</v>
      </c>
      <c r="L1193" s="25"/>
      <c r="M1193" s="49">
        <v>3.2</v>
      </c>
      <c r="N1193" s="48"/>
      <c r="O1193" s="22"/>
    </row>
    <row r="1194" s="18" customFormat="1" ht="46" customHeight="1" spans="1:15">
      <c r="A1194" s="387" t="s">
        <v>470</v>
      </c>
      <c r="B1194" s="40" t="s">
        <v>1763</v>
      </c>
      <c r="C1194" s="41" t="s">
        <v>16</v>
      </c>
      <c r="D1194" s="41" t="s">
        <v>171</v>
      </c>
      <c r="E1194" s="42" t="s">
        <v>54</v>
      </c>
      <c r="F1194" s="42" t="s">
        <v>172</v>
      </c>
      <c r="G1194" s="88" t="s">
        <v>1738</v>
      </c>
      <c r="H1194" s="376" t="s">
        <v>1711</v>
      </c>
      <c r="I1194" s="43" t="s">
        <v>22</v>
      </c>
      <c r="J1194" s="25">
        <v>4</v>
      </c>
      <c r="K1194" s="25">
        <v>0</v>
      </c>
      <c r="L1194" s="25">
        <v>1</v>
      </c>
      <c r="M1194" s="49">
        <v>3.2</v>
      </c>
      <c r="N1194" s="48"/>
      <c r="O1194" s="22"/>
    </row>
    <row r="1195" s="18" customFormat="1" ht="46" customHeight="1" spans="1:15">
      <c r="A1195" s="387" t="s">
        <v>470</v>
      </c>
      <c r="B1195" s="40" t="s">
        <v>1764</v>
      </c>
      <c r="C1195" s="41" t="s">
        <v>16</v>
      </c>
      <c r="D1195" s="41" t="s">
        <v>171</v>
      </c>
      <c r="E1195" s="42" t="s">
        <v>54</v>
      </c>
      <c r="F1195" s="42" t="s">
        <v>172</v>
      </c>
      <c r="G1195" s="88" t="s">
        <v>1738</v>
      </c>
      <c r="H1195" s="376" t="s">
        <v>1711</v>
      </c>
      <c r="I1195" s="43" t="s">
        <v>22</v>
      </c>
      <c r="J1195" s="25">
        <v>5</v>
      </c>
      <c r="K1195" s="25">
        <v>0</v>
      </c>
      <c r="L1195" s="25">
        <v>1</v>
      </c>
      <c r="M1195" s="49">
        <v>3.2</v>
      </c>
      <c r="N1195" s="48"/>
      <c r="O1195" s="22"/>
    </row>
    <row r="1196" s="18" customFormat="1" ht="46" customHeight="1" spans="1:15">
      <c r="A1196" s="387" t="s">
        <v>470</v>
      </c>
      <c r="B1196" s="40" t="s">
        <v>1765</v>
      </c>
      <c r="C1196" s="41" t="s">
        <v>16</v>
      </c>
      <c r="D1196" s="41" t="s">
        <v>171</v>
      </c>
      <c r="E1196" s="42" t="s">
        <v>54</v>
      </c>
      <c r="F1196" s="42" t="s">
        <v>172</v>
      </c>
      <c r="G1196" s="88" t="s">
        <v>1738</v>
      </c>
      <c r="H1196" s="376" t="s">
        <v>1711</v>
      </c>
      <c r="I1196" s="43" t="s">
        <v>22</v>
      </c>
      <c r="J1196" s="25">
        <v>1</v>
      </c>
      <c r="K1196" s="25">
        <v>0</v>
      </c>
      <c r="L1196" s="25"/>
      <c r="M1196" s="49">
        <v>3.2</v>
      </c>
      <c r="N1196" s="48"/>
      <c r="O1196" s="22"/>
    </row>
    <row r="1197" s="18" customFormat="1" ht="46" customHeight="1" spans="1:15">
      <c r="A1197" s="387" t="s">
        <v>470</v>
      </c>
      <c r="B1197" s="40" t="s">
        <v>1766</v>
      </c>
      <c r="C1197" s="41" t="s">
        <v>16</v>
      </c>
      <c r="D1197" s="41" t="s">
        <v>171</v>
      </c>
      <c r="E1197" s="42" t="s">
        <v>54</v>
      </c>
      <c r="F1197" s="42" t="s">
        <v>172</v>
      </c>
      <c r="G1197" s="88" t="s">
        <v>1738</v>
      </c>
      <c r="H1197" s="376" t="s">
        <v>1711</v>
      </c>
      <c r="I1197" s="43" t="s">
        <v>22</v>
      </c>
      <c r="J1197" s="25">
        <v>6</v>
      </c>
      <c r="K1197" s="25">
        <v>0</v>
      </c>
      <c r="L1197" s="25">
        <v>1</v>
      </c>
      <c r="M1197" s="49">
        <v>3.2</v>
      </c>
      <c r="N1197" s="48"/>
      <c r="O1197" s="22"/>
    </row>
    <row r="1198" s="18" customFormat="1" ht="46" customHeight="1" spans="1:15">
      <c r="A1198" s="387" t="s">
        <v>470</v>
      </c>
      <c r="B1198" s="40" t="s">
        <v>1767</v>
      </c>
      <c r="C1198" s="41" t="s">
        <v>16</v>
      </c>
      <c r="D1198" s="41" t="s">
        <v>171</v>
      </c>
      <c r="E1198" s="42" t="s">
        <v>54</v>
      </c>
      <c r="F1198" s="42" t="s">
        <v>172</v>
      </c>
      <c r="G1198" s="88" t="s">
        <v>1738</v>
      </c>
      <c r="H1198" s="376" t="s">
        <v>1711</v>
      </c>
      <c r="I1198" s="43" t="s">
        <v>22</v>
      </c>
      <c r="J1198" s="25">
        <v>2</v>
      </c>
      <c r="K1198" s="25">
        <v>0</v>
      </c>
      <c r="L1198" s="25"/>
      <c r="M1198" s="49">
        <v>3.2</v>
      </c>
      <c r="N1198" s="48"/>
      <c r="O1198" s="22"/>
    </row>
    <row r="1199" s="18" customFormat="1" ht="46" customHeight="1" spans="1:15">
      <c r="A1199" s="387" t="s">
        <v>470</v>
      </c>
      <c r="B1199" s="40" t="s">
        <v>1768</v>
      </c>
      <c r="C1199" s="41" t="s">
        <v>16</v>
      </c>
      <c r="D1199" s="41" t="s">
        <v>171</v>
      </c>
      <c r="E1199" s="42" t="s">
        <v>54</v>
      </c>
      <c r="F1199" s="42" t="s">
        <v>172</v>
      </c>
      <c r="G1199" s="88" t="s">
        <v>1769</v>
      </c>
      <c r="H1199" s="376" t="s">
        <v>1711</v>
      </c>
      <c r="I1199" s="43" t="s">
        <v>22</v>
      </c>
      <c r="J1199" s="25">
        <v>1</v>
      </c>
      <c r="K1199" s="25">
        <v>0</v>
      </c>
      <c r="L1199" s="25"/>
      <c r="M1199" s="49">
        <v>3.2</v>
      </c>
      <c r="N1199" s="48"/>
      <c r="O1199" s="22"/>
    </row>
    <row r="1200" s="18" customFormat="1" ht="46" customHeight="1" spans="1:15">
      <c r="A1200" s="387" t="s">
        <v>470</v>
      </c>
      <c r="B1200" s="40" t="s">
        <v>1770</v>
      </c>
      <c r="C1200" s="41" t="s">
        <v>16</v>
      </c>
      <c r="D1200" s="41" t="s">
        <v>171</v>
      </c>
      <c r="E1200" s="42" t="s">
        <v>54</v>
      </c>
      <c r="F1200" s="42" t="s">
        <v>172</v>
      </c>
      <c r="G1200" s="88" t="s">
        <v>1769</v>
      </c>
      <c r="H1200" s="376" t="s">
        <v>1711</v>
      </c>
      <c r="I1200" s="43" t="s">
        <v>22</v>
      </c>
      <c r="J1200" s="25">
        <v>1</v>
      </c>
      <c r="K1200" s="25">
        <v>0</v>
      </c>
      <c r="L1200" s="25"/>
      <c r="M1200" s="49">
        <v>3.2</v>
      </c>
      <c r="N1200" s="48"/>
      <c r="O1200" s="22"/>
    </row>
    <row r="1201" s="18" customFormat="1" ht="46" customHeight="1" spans="1:15">
      <c r="A1201" s="387" t="s">
        <v>470</v>
      </c>
      <c r="B1201" s="40" t="s">
        <v>1771</v>
      </c>
      <c r="C1201" s="41" t="s">
        <v>16</v>
      </c>
      <c r="D1201" s="41" t="s">
        <v>171</v>
      </c>
      <c r="E1201" s="42" t="s">
        <v>54</v>
      </c>
      <c r="F1201" s="42" t="s">
        <v>172</v>
      </c>
      <c r="G1201" s="88" t="s">
        <v>1769</v>
      </c>
      <c r="H1201" s="376" t="s">
        <v>1711</v>
      </c>
      <c r="I1201" s="43" t="s">
        <v>22</v>
      </c>
      <c r="J1201" s="25">
        <v>1</v>
      </c>
      <c r="K1201" s="25">
        <v>0</v>
      </c>
      <c r="L1201" s="25"/>
      <c r="M1201" s="49">
        <v>3.2</v>
      </c>
      <c r="N1201" s="48"/>
      <c r="O1201" s="22"/>
    </row>
    <row r="1202" s="18" customFormat="1" ht="46" customHeight="1" spans="1:15">
      <c r="A1202" s="387" t="s">
        <v>470</v>
      </c>
      <c r="B1202" s="40" t="s">
        <v>1772</v>
      </c>
      <c r="C1202" s="41" t="s">
        <v>16</v>
      </c>
      <c r="D1202" s="41" t="s">
        <v>171</v>
      </c>
      <c r="E1202" s="42" t="s">
        <v>54</v>
      </c>
      <c r="F1202" s="42" t="s">
        <v>172</v>
      </c>
      <c r="G1202" s="88" t="s">
        <v>1769</v>
      </c>
      <c r="H1202" s="376" t="s">
        <v>1711</v>
      </c>
      <c r="I1202" s="43" t="s">
        <v>22</v>
      </c>
      <c r="J1202" s="25">
        <v>1</v>
      </c>
      <c r="K1202" s="25">
        <v>0</v>
      </c>
      <c r="L1202" s="25"/>
      <c r="M1202" s="49">
        <v>3.2</v>
      </c>
      <c r="N1202" s="48"/>
      <c r="O1202" s="22"/>
    </row>
    <row r="1203" s="18" customFormat="1" ht="46" customHeight="1" spans="1:15">
      <c r="A1203" s="387" t="s">
        <v>470</v>
      </c>
      <c r="B1203" s="40" t="s">
        <v>1773</v>
      </c>
      <c r="C1203" s="41" t="s">
        <v>16</v>
      </c>
      <c r="D1203" s="41" t="s">
        <v>171</v>
      </c>
      <c r="E1203" s="42" t="s">
        <v>54</v>
      </c>
      <c r="F1203" s="42" t="s">
        <v>172</v>
      </c>
      <c r="G1203" s="88" t="s">
        <v>1769</v>
      </c>
      <c r="H1203" s="376" t="s">
        <v>1711</v>
      </c>
      <c r="I1203" s="43" t="s">
        <v>22</v>
      </c>
      <c r="J1203" s="25">
        <v>1</v>
      </c>
      <c r="K1203" s="25">
        <v>0</v>
      </c>
      <c r="L1203" s="25"/>
      <c r="M1203" s="49">
        <v>3.2</v>
      </c>
      <c r="N1203" s="48"/>
      <c r="O1203" s="22"/>
    </row>
    <row r="1204" s="18" customFormat="1" ht="46" customHeight="1" spans="1:15">
      <c r="A1204" s="387" t="s">
        <v>470</v>
      </c>
      <c r="B1204" s="40" t="s">
        <v>1774</v>
      </c>
      <c r="C1204" s="41" t="s">
        <v>16</v>
      </c>
      <c r="D1204" s="41" t="s">
        <v>171</v>
      </c>
      <c r="E1204" s="42" t="s">
        <v>54</v>
      </c>
      <c r="F1204" s="42" t="s">
        <v>172</v>
      </c>
      <c r="G1204" s="88" t="s">
        <v>1769</v>
      </c>
      <c r="H1204" s="376" t="s">
        <v>1711</v>
      </c>
      <c r="I1204" s="43" t="s">
        <v>22</v>
      </c>
      <c r="J1204" s="25">
        <v>1</v>
      </c>
      <c r="K1204" s="25">
        <v>0</v>
      </c>
      <c r="L1204" s="25"/>
      <c r="M1204" s="49">
        <v>3.2</v>
      </c>
      <c r="N1204" s="48"/>
      <c r="O1204" s="22"/>
    </row>
    <row r="1205" s="18" customFormat="1" ht="46" customHeight="1" spans="1:15">
      <c r="A1205" s="387" t="s">
        <v>470</v>
      </c>
      <c r="B1205" s="40" t="s">
        <v>1775</v>
      </c>
      <c r="C1205" s="41" t="s">
        <v>16</v>
      </c>
      <c r="D1205" s="41" t="s">
        <v>171</v>
      </c>
      <c r="E1205" s="42" t="s">
        <v>54</v>
      </c>
      <c r="F1205" s="42" t="s">
        <v>172</v>
      </c>
      <c r="G1205" s="88" t="s">
        <v>1769</v>
      </c>
      <c r="H1205" s="376" t="s">
        <v>1711</v>
      </c>
      <c r="I1205" s="43" t="s">
        <v>22</v>
      </c>
      <c r="J1205" s="25">
        <v>1</v>
      </c>
      <c r="K1205" s="25">
        <v>0</v>
      </c>
      <c r="L1205" s="25"/>
      <c r="M1205" s="49">
        <v>3.2</v>
      </c>
      <c r="N1205" s="48"/>
      <c r="O1205" s="22"/>
    </row>
    <row r="1206" s="18" customFormat="1" ht="46" customHeight="1" spans="1:15">
      <c r="A1206" s="387" t="s">
        <v>470</v>
      </c>
      <c r="B1206" s="40" t="s">
        <v>1776</v>
      </c>
      <c r="C1206" s="41" t="s">
        <v>16</v>
      </c>
      <c r="D1206" s="41" t="s">
        <v>171</v>
      </c>
      <c r="E1206" s="42" t="s">
        <v>54</v>
      </c>
      <c r="F1206" s="42" t="s">
        <v>172</v>
      </c>
      <c r="G1206" s="88" t="s">
        <v>1769</v>
      </c>
      <c r="H1206" s="376" t="s">
        <v>1711</v>
      </c>
      <c r="I1206" s="43" t="s">
        <v>22</v>
      </c>
      <c r="J1206" s="25">
        <v>1</v>
      </c>
      <c r="K1206" s="25">
        <v>0</v>
      </c>
      <c r="L1206" s="25"/>
      <c r="M1206" s="49">
        <v>3.2</v>
      </c>
      <c r="N1206" s="48"/>
      <c r="O1206" s="22"/>
    </row>
    <row r="1207" s="18" customFormat="1" ht="46" customHeight="1" spans="1:15">
      <c r="A1207" s="387" t="s">
        <v>470</v>
      </c>
      <c r="B1207" s="40" t="s">
        <v>1777</v>
      </c>
      <c r="C1207" s="41" t="s">
        <v>16</v>
      </c>
      <c r="D1207" s="41" t="s">
        <v>171</v>
      </c>
      <c r="E1207" s="42" t="s">
        <v>54</v>
      </c>
      <c r="F1207" s="42" t="s">
        <v>172</v>
      </c>
      <c r="G1207" s="88" t="s">
        <v>1778</v>
      </c>
      <c r="H1207" s="376" t="s">
        <v>1705</v>
      </c>
      <c r="I1207" s="43" t="s">
        <v>22</v>
      </c>
      <c r="J1207" s="25">
        <v>2</v>
      </c>
      <c r="K1207" s="25">
        <v>0</v>
      </c>
      <c r="L1207" s="25"/>
      <c r="M1207" s="49">
        <v>3.2</v>
      </c>
      <c r="N1207" s="48"/>
      <c r="O1207" s="22"/>
    </row>
    <row r="1208" s="18" customFormat="1" ht="46" customHeight="1" spans="1:15">
      <c r="A1208" s="387" t="s">
        <v>470</v>
      </c>
      <c r="B1208" s="40" t="s">
        <v>1779</v>
      </c>
      <c r="C1208" s="41" t="s">
        <v>16</v>
      </c>
      <c r="D1208" s="41" t="s">
        <v>171</v>
      </c>
      <c r="E1208" s="42" t="s">
        <v>54</v>
      </c>
      <c r="F1208" s="42" t="s">
        <v>172</v>
      </c>
      <c r="G1208" s="88" t="s">
        <v>1780</v>
      </c>
      <c r="H1208" s="376" t="s">
        <v>1711</v>
      </c>
      <c r="I1208" s="43" t="s">
        <v>22</v>
      </c>
      <c r="J1208" s="25">
        <v>2</v>
      </c>
      <c r="K1208" s="25">
        <v>0</v>
      </c>
      <c r="L1208" s="25">
        <v>1</v>
      </c>
      <c r="M1208" s="49">
        <v>3.2</v>
      </c>
      <c r="N1208" s="48"/>
      <c r="O1208" s="22"/>
    </row>
    <row r="1209" s="18" customFormat="1" ht="46" customHeight="1" spans="1:15">
      <c r="A1209" s="387" t="s">
        <v>470</v>
      </c>
      <c r="B1209" s="40" t="s">
        <v>1781</v>
      </c>
      <c r="C1209" s="41" t="s">
        <v>16</v>
      </c>
      <c r="D1209" s="41" t="s">
        <v>171</v>
      </c>
      <c r="E1209" s="42" t="s">
        <v>54</v>
      </c>
      <c r="F1209" s="42" t="s">
        <v>172</v>
      </c>
      <c r="G1209" s="88" t="s">
        <v>1782</v>
      </c>
      <c r="H1209" s="376" t="s">
        <v>1711</v>
      </c>
      <c r="I1209" s="43" t="s">
        <v>22</v>
      </c>
      <c r="J1209" s="25">
        <v>1</v>
      </c>
      <c r="K1209" s="25">
        <v>0</v>
      </c>
      <c r="L1209" s="25">
        <v>1</v>
      </c>
      <c r="M1209" s="49">
        <v>3.2</v>
      </c>
      <c r="N1209" s="48"/>
      <c r="O1209" s="22"/>
    </row>
    <row r="1210" s="18" customFormat="1" ht="46" customHeight="1" spans="1:15">
      <c r="A1210" s="387" t="s">
        <v>470</v>
      </c>
      <c r="B1210" s="40" t="s">
        <v>1783</v>
      </c>
      <c r="C1210" s="41" t="s">
        <v>16</v>
      </c>
      <c r="D1210" s="41" t="s">
        <v>171</v>
      </c>
      <c r="E1210" s="42" t="s">
        <v>54</v>
      </c>
      <c r="F1210" s="42" t="s">
        <v>172</v>
      </c>
      <c r="G1210" s="88" t="s">
        <v>1782</v>
      </c>
      <c r="H1210" s="376" t="s">
        <v>1711</v>
      </c>
      <c r="I1210" s="43" t="s">
        <v>22</v>
      </c>
      <c r="J1210" s="25">
        <v>2</v>
      </c>
      <c r="K1210" s="25">
        <v>0</v>
      </c>
      <c r="L1210" s="25">
        <v>1</v>
      </c>
      <c r="M1210" s="49">
        <v>3.2</v>
      </c>
      <c r="N1210" s="48"/>
      <c r="O1210" s="22"/>
    </row>
    <row r="1211" s="18" customFormat="1" ht="46" customHeight="1" spans="1:15">
      <c r="A1211" s="387" t="s">
        <v>470</v>
      </c>
      <c r="B1211" s="40" t="s">
        <v>1784</v>
      </c>
      <c r="C1211" s="41" t="s">
        <v>16</v>
      </c>
      <c r="D1211" s="41" t="s">
        <v>171</v>
      </c>
      <c r="E1211" s="42" t="s">
        <v>54</v>
      </c>
      <c r="F1211" s="42" t="s">
        <v>172</v>
      </c>
      <c r="G1211" s="88" t="s">
        <v>1782</v>
      </c>
      <c r="H1211" s="376" t="s">
        <v>1711</v>
      </c>
      <c r="I1211" s="43" t="s">
        <v>22</v>
      </c>
      <c r="J1211" s="25">
        <v>1</v>
      </c>
      <c r="K1211" s="25">
        <v>0</v>
      </c>
      <c r="L1211" s="25">
        <v>1</v>
      </c>
      <c r="M1211" s="49">
        <v>3.2</v>
      </c>
      <c r="N1211" s="48"/>
      <c r="O1211" s="22"/>
    </row>
    <row r="1212" s="18" customFormat="1" ht="46" customHeight="1" spans="1:15">
      <c r="A1212" s="387" t="s">
        <v>470</v>
      </c>
      <c r="B1212" s="40" t="s">
        <v>1785</v>
      </c>
      <c r="C1212" s="41" t="s">
        <v>16</v>
      </c>
      <c r="D1212" s="41" t="s">
        <v>171</v>
      </c>
      <c r="E1212" s="42" t="s">
        <v>54</v>
      </c>
      <c r="F1212" s="42" t="s">
        <v>172</v>
      </c>
      <c r="G1212" s="88" t="s">
        <v>1782</v>
      </c>
      <c r="H1212" s="376" t="s">
        <v>1711</v>
      </c>
      <c r="I1212" s="43" t="s">
        <v>22</v>
      </c>
      <c r="J1212" s="25">
        <v>2</v>
      </c>
      <c r="K1212" s="25">
        <v>0</v>
      </c>
      <c r="L1212" s="25">
        <v>1</v>
      </c>
      <c r="M1212" s="49">
        <v>3.2</v>
      </c>
      <c r="N1212" s="48"/>
      <c r="O1212" s="22"/>
    </row>
    <row r="1213" s="18" customFormat="1" ht="46" customHeight="1" spans="1:15">
      <c r="A1213" s="387" t="s">
        <v>470</v>
      </c>
      <c r="B1213" s="40" t="s">
        <v>1786</v>
      </c>
      <c r="C1213" s="41" t="s">
        <v>16</v>
      </c>
      <c r="D1213" s="41" t="s">
        <v>171</v>
      </c>
      <c r="E1213" s="42" t="s">
        <v>54</v>
      </c>
      <c r="F1213" s="42" t="s">
        <v>172</v>
      </c>
      <c r="G1213" s="88" t="s">
        <v>1782</v>
      </c>
      <c r="H1213" s="376" t="s">
        <v>1711</v>
      </c>
      <c r="I1213" s="43" t="s">
        <v>22</v>
      </c>
      <c r="J1213" s="25">
        <v>1</v>
      </c>
      <c r="K1213" s="25">
        <v>0</v>
      </c>
      <c r="L1213" s="25">
        <v>1</v>
      </c>
      <c r="M1213" s="49">
        <v>3.2</v>
      </c>
      <c r="N1213" s="48"/>
      <c r="O1213" s="22"/>
    </row>
    <row r="1214" s="18" customFormat="1" ht="46" customHeight="1" spans="1:15">
      <c r="A1214" s="387" t="s">
        <v>470</v>
      </c>
      <c r="B1214" s="40" t="s">
        <v>1787</v>
      </c>
      <c r="C1214" s="41" t="s">
        <v>16</v>
      </c>
      <c r="D1214" s="41" t="s">
        <v>171</v>
      </c>
      <c r="E1214" s="42" t="s">
        <v>54</v>
      </c>
      <c r="F1214" s="42" t="s">
        <v>172</v>
      </c>
      <c r="G1214" s="88" t="s">
        <v>1782</v>
      </c>
      <c r="H1214" s="376" t="s">
        <v>1711</v>
      </c>
      <c r="I1214" s="43" t="s">
        <v>22</v>
      </c>
      <c r="J1214" s="25">
        <v>2</v>
      </c>
      <c r="K1214" s="25">
        <v>0</v>
      </c>
      <c r="L1214" s="25">
        <v>1</v>
      </c>
      <c r="M1214" s="49">
        <v>3.2</v>
      </c>
      <c r="N1214" s="48"/>
      <c r="O1214" s="22"/>
    </row>
    <row r="1215" s="18" customFormat="1" ht="46" customHeight="1" spans="1:15">
      <c r="A1215" s="387" t="s">
        <v>470</v>
      </c>
      <c r="B1215" s="40" t="s">
        <v>1788</v>
      </c>
      <c r="C1215" s="41" t="s">
        <v>16</v>
      </c>
      <c r="D1215" s="41" t="s">
        <v>171</v>
      </c>
      <c r="E1215" s="42" t="s">
        <v>54</v>
      </c>
      <c r="F1215" s="42" t="s">
        <v>172</v>
      </c>
      <c r="G1215" s="88" t="s">
        <v>1782</v>
      </c>
      <c r="H1215" s="376" t="s">
        <v>1711</v>
      </c>
      <c r="I1215" s="43" t="s">
        <v>22</v>
      </c>
      <c r="J1215" s="25">
        <v>3</v>
      </c>
      <c r="K1215" s="25">
        <v>0</v>
      </c>
      <c r="L1215" s="25">
        <v>2</v>
      </c>
      <c r="M1215" s="49">
        <v>3.2</v>
      </c>
      <c r="N1215" s="48"/>
      <c r="O1215" s="22"/>
    </row>
    <row r="1216" s="18" customFormat="1" ht="46" customHeight="1" spans="1:15">
      <c r="A1216" s="387" t="s">
        <v>470</v>
      </c>
      <c r="B1216" s="40" t="s">
        <v>1789</v>
      </c>
      <c r="C1216" s="41" t="s">
        <v>16</v>
      </c>
      <c r="D1216" s="41" t="s">
        <v>171</v>
      </c>
      <c r="E1216" s="42" t="s">
        <v>54</v>
      </c>
      <c r="F1216" s="42" t="s">
        <v>172</v>
      </c>
      <c r="G1216" s="88" t="s">
        <v>1782</v>
      </c>
      <c r="H1216" s="376" t="s">
        <v>1711</v>
      </c>
      <c r="I1216" s="43" t="s">
        <v>22</v>
      </c>
      <c r="J1216" s="25">
        <v>1</v>
      </c>
      <c r="K1216" s="25">
        <v>0</v>
      </c>
      <c r="L1216" s="25">
        <v>1</v>
      </c>
      <c r="M1216" s="49">
        <v>3.2</v>
      </c>
      <c r="N1216" s="48"/>
      <c r="O1216" s="22"/>
    </row>
    <row r="1217" s="18" customFormat="1" ht="46" customHeight="1" spans="1:15">
      <c r="A1217" s="387" t="s">
        <v>470</v>
      </c>
      <c r="B1217" s="40" t="s">
        <v>1790</v>
      </c>
      <c r="C1217" s="41" t="s">
        <v>16</v>
      </c>
      <c r="D1217" s="41" t="s">
        <v>171</v>
      </c>
      <c r="E1217" s="42" t="s">
        <v>54</v>
      </c>
      <c r="F1217" s="42" t="s">
        <v>172</v>
      </c>
      <c r="G1217" s="88" t="s">
        <v>1782</v>
      </c>
      <c r="H1217" s="376" t="s">
        <v>1711</v>
      </c>
      <c r="I1217" s="43" t="s">
        <v>22</v>
      </c>
      <c r="J1217" s="25">
        <v>2</v>
      </c>
      <c r="K1217" s="25">
        <v>0</v>
      </c>
      <c r="L1217" s="25">
        <v>1</v>
      </c>
      <c r="M1217" s="49">
        <v>3.2</v>
      </c>
      <c r="N1217" s="48"/>
      <c r="O1217" s="22"/>
    </row>
    <row r="1218" s="18" customFormat="1" ht="46" customHeight="1" spans="1:15">
      <c r="A1218" s="387" t="s">
        <v>470</v>
      </c>
      <c r="B1218" s="40" t="s">
        <v>1791</v>
      </c>
      <c r="C1218" s="41" t="s">
        <v>16</v>
      </c>
      <c r="D1218" s="41" t="s">
        <v>171</v>
      </c>
      <c r="E1218" s="42" t="s">
        <v>54</v>
      </c>
      <c r="F1218" s="42" t="s">
        <v>172</v>
      </c>
      <c r="G1218" s="88" t="s">
        <v>1782</v>
      </c>
      <c r="H1218" s="376" t="s">
        <v>1711</v>
      </c>
      <c r="I1218" s="43" t="s">
        <v>22</v>
      </c>
      <c r="J1218" s="25">
        <v>2</v>
      </c>
      <c r="K1218" s="25">
        <v>0</v>
      </c>
      <c r="L1218" s="25">
        <v>1</v>
      </c>
      <c r="M1218" s="49">
        <v>3.2</v>
      </c>
      <c r="N1218" s="48"/>
      <c r="O1218" s="22"/>
    </row>
    <row r="1219" s="18" customFormat="1" ht="46" customHeight="1" spans="1:15">
      <c r="A1219" s="387" t="s">
        <v>470</v>
      </c>
      <c r="B1219" s="40" t="s">
        <v>1792</v>
      </c>
      <c r="C1219" s="41" t="s">
        <v>16</v>
      </c>
      <c r="D1219" s="41" t="s">
        <v>171</v>
      </c>
      <c r="E1219" s="42" t="s">
        <v>54</v>
      </c>
      <c r="F1219" s="42" t="s">
        <v>172</v>
      </c>
      <c r="G1219" s="88" t="s">
        <v>1782</v>
      </c>
      <c r="H1219" s="376" t="s">
        <v>1711</v>
      </c>
      <c r="I1219" s="43" t="s">
        <v>22</v>
      </c>
      <c r="J1219" s="25">
        <v>2</v>
      </c>
      <c r="K1219" s="25">
        <v>0</v>
      </c>
      <c r="L1219" s="25">
        <v>1</v>
      </c>
      <c r="M1219" s="49">
        <v>3.2</v>
      </c>
      <c r="N1219" s="48"/>
      <c r="O1219" s="22"/>
    </row>
    <row r="1220" s="18" customFormat="1" ht="46" customHeight="1" spans="1:15">
      <c r="A1220" s="387" t="s">
        <v>470</v>
      </c>
      <c r="B1220" s="40" t="s">
        <v>1793</v>
      </c>
      <c r="C1220" s="41" t="s">
        <v>16</v>
      </c>
      <c r="D1220" s="41" t="s">
        <v>171</v>
      </c>
      <c r="E1220" s="42" t="s">
        <v>54</v>
      </c>
      <c r="F1220" s="42" t="s">
        <v>172</v>
      </c>
      <c r="G1220" s="88" t="s">
        <v>1782</v>
      </c>
      <c r="H1220" s="376" t="s">
        <v>1711</v>
      </c>
      <c r="I1220" s="43" t="s">
        <v>22</v>
      </c>
      <c r="J1220" s="25">
        <v>1</v>
      </c>
      <c r="K1220" s="25">
        <v>0</v>
      </c>
      <c r="L1220" s="25">
        <v>1</v>
      </c>
      <c r="M1220" s="49">
        <v>3.2</v>
      </c>
      <c r="N1220" s="48"/>
      <c r="O1220" s="22"/>
    </row>
    <row r="1221" s="18" customFormat="1" ht="46" customHeight="1" spans="1:15">
      <c r="A1221" s="387" t="s">
        <v>470</v>
      </c>
      <c r="B1221" s="40" t="s">
        <v>1794</v>
      </c>
      <c r="C1221" s="41" t="s">
        <v>16</v>
      </c>
      <c r="D1221" s="41" t="s">
        <v>171</v>
      </c>
      <c r="E1221" s="42" t="s">
        <v>54</v>
      </c>
      <c r="F1221" s="42" t="s">
        <v>172</v>
      </c>
      <c r="G1221" s="88" t="s">
        <v>1782</v>
      </c>
      <c r="H1221" s="376" t="s">
        <v>1711</v>
      </c>
      <c r="I1221" s="43" t="s">
        <v>22</v>
      </c>
      <c r="J1221" s="25">
        <v>2</v>
      </c>
      <c r="K1221" s="25">
        <v>0</v>
      </c>
      <c r="L1221" s="25">
        <v>1</v>
      </c>
      <c r="M1221" s="49">
        <v>3.2</v>
      </c>
      <c r="N1221" s="48"/>
      <c r="O1221" s="22"/>
    </row>
    <row r="1222" s="18" customFormat="1" ht="46" customHeight="1" spans="1:15">
      <c r="A1222" s="387" t="s">
        <v>470</v>
      </c>
      <c r="B1222" s="40" t="s">
        <v>1795</v>
      </c>
      <c r="C1222" s="41" t="s">
        <v>16</v>
      </c>
      <c r="D1222" s="41" t="s">
        <v>171</v>
      </c>
      <c r="E1222" s="42" t="s">
        <v>54</v>
      </c>
      <c r="F1222" s="42" t="s">
        <v>172</v>
      </c>
      <c r="G1222" s="88" t="s">
        <v>1782</v>
      </c>
      <c r="H1222" s="376" t="s">
        <v>1711</v>
      </c>
      <c r="I1222" s="43" t="s">
        <v>22</v>
      </c>
      <c r="J1222" s="25">
        <v>1</v>
      </c>
      <c r="K1222" s="25">
        <v>0</v>
      </c>
      <c r="L1222" s="25">
        <v>1</v>
      </c>
      <c r="M1222" s="49">
        <v>3.2</v>
      </c>
      <c r="N1222" s="48"/>
      <c r="O1222" s="22"/>
    </row>
    <row r="1223" s="18" customFormat="1" ht="46" customHeight="1" spans="1:15">
      <c r="A1223" s="387" t="s">
        <v>470</v>
      </c>
      <c r="B1223" s="40" t="s">
        <v>1796</v>
      </c>
      <c r="C1223" s="41" t="s">
        <v>16</v>
      </c>
      <c r="D1223" s="41" t="s">
        <v>171</v>
      </c>
      <c r="E1223" s="42" t="s">
        <v>54</v>
      </c>
      <c r="F1223" s="42" t="s">
        <v>172</v>
      </c>
      <c r="G1223" s="88" t="s">
        <v>1782</v>
      </c>
      <c r="H1223" s="376" t="s">
        <v>1711</v>
      </c>
      <c r="I1223" s="43" t="s">
        <v>22</v>
      </c>
      <c r="J1223" s="25">
        <v>2</v>
      </c>
      <c r="K1223" s="25">
        <v>0</v>
      </c>
      <c r="L1223" s="25">
        <v>1</v>
      </c>
      <c r="M1223" s="49">
        <v>3.2</v>
      </c>
      <c r="N1223" s="48"/>
      <c r="O1223" s="22"/>
    </row>
    <row r="1224" s="18" customFormat="1" ht="46" customHeight="1" spans="1:15">
      <c r="A1224" s="387" t="s">
        <v>470</v>
      </c>
      <c r="B1224" s="40" t="s">
        <v>1797</v>
      </c>
      <c r="C1224" s="41" t="s">
        <v>16</v>
      </c>
      <c r="D1224" s="41" t="s">
        <v>171</v>
      </c>
      <c r="E1224" s="42" t="s">
        <v>54</v>
      </c>
      <c r="F1224" s="42" t="s">
        <v>172</v>
      </c>
      <c r="G1224" s="88" t="s">
        <v>1782</v>
      </c>
      <c r="H1224" s="376" t="s">
        <v>1711</v>
      </c>
      <c r="I1224" s="43" t="s">
        <v>22</v>
      </c>
      <c r="J1224" s="25">
        <v>1</v>
      </c>
      <c r="K1224" s="25">
        <v>0</v>
      </c>
      <c r="L1224" s="25">
        <v>1</v>
      </c>
      <c r="M1224" s="49">
        <v>3.2</v>
      </c>
      <c r="N1224" s="48"/>
      <c r="O1224" s="22"/>
    </row>
    <row r="1225" s="18" customFormat="1" ht="46" customHeight="1" spans="1:15">
      <c r="A1225" s="387" t="s">
        <v>470</v>
      </c>
      <c r="B1225" s="40" t="s">
        <v>1798</v>
      </c>
      <c r="C1225" s="41" t="s">
        <v>16</v>
      </c>
      <c r="D1225" s="41" t="s">
        <v>171</v>
      </c>
      <c r="E1225" s="42" t="s">
        <v>54</v>
      </c>
      <c r="F1225" s="42" t="s">
        <v>172</v>
      </c>
      <c r="G1225" s="88" t="s">
        <v>1782</v>
      </c>
      <c r="H1225" s="376" t="s">
        <v>1711</v>
      </c>
      <c r="I1225" s="43" t="s">
        <v>22</v>
      </c>
      <c r="J1225" s="25">
        <v>2</v>
      </c>
      <c r="K1225" s="25">
        <v>0</v>
      </c>
      <c r="L1225" s="25">
        <v>1</v>
      </c>
      <c r="M1225" s="49">
        <v>3.2</v>
      </c>
      <c r="N1225" s="48"/>
      <c r="O1225" s="22"/>
    </row>
    <row r="1226" s="18" customFormat="1" ht="46" customHeight="1" spans="1:15">
      <c r="A1226" s="387" t="s">
        <v>470</v>
      </c>
      <c r="B1226" s="40" t="s">
        <v>1799</v>
      </c>
      <c r="C1226" s="41" t="s">
        <v>16</v>
      </c>
      <c r="D1226" s="41" t="s">
        <v>171</v>
      </c>
      <c r="E1226" s="42" t="s">
        <v>54</v>
      </c>
      <c r="F1226" s="42" t="s">
        <v>172</v>
      </c>
      <c r="G1226" s="88" t="s">
        <v>1782</v>
      </c>
      <c r="H1226" s="376" t="s">
        <v>1711</v>
      </c>
      <c r="I1226" s="43" t="s">
        <v>22</v>
      </c>
      <c r="J1226" s="25">
        <v>30</v>
      </c>
      <c r="K1226" s="25">
        <v>0</v>
      </c>
      <c r="L1226" s="25">
        <v>20</v>
      </c>
      <c r="M1226" s="49">
        <v>3.2</v>
      </c>
      <c r="N1226" s="48"/>
      <c r="O1226" s="22"/>
    </row>
    <row r="1227" s="18" customFormat="1" ht="46" customHeight="1" spans="1:15">
      <c r="A1227" s="387" t="s">
        <v>470</v>
      </c>
      <c r="B1227" s="40" t="s">
        <v>1800</v>
      </c>
      <c r="C1227" s="41" t="s">
        <v>16</v>
      </c>
      <c r="D1227" s="41" t="s">
        <v>171</v>
      </c>
      <c r="E1227" s="42" t="s">
        <v>54</v>
      </c>
      <c r="F1227" s="42" t="s">
        <v>172</v>
      </c>
      <c r="G1227" s="88" t="s">
        <v>1782</v>
      </c>
      <c r="H1227" s="376" t="s">
        <v>1711</v>
      </c>
      <c r="I1227" s="43" t="s">
        <v>22</v>
      </c>
      <c r="J1227" s="25">
        <v>36</v>
      </c>
      <c r="K1227" s="25">
        <v>0</v>
      </c>
      <c r="L1227" s="25">
        <v>24</v>
      </c>
      <c r="M1227" s="49">
        <v>3.2</v>
      </c>
      <c r="N1227" s="48"/>
      <c r="O1227" s="22"/>
    </row>
    <row r="1228" s="18" customFormat="1" ht="46" customHeight="1" spans="1:15">
      <c r="A1228" s="387" t="s">
        <v>470</v>
      </c>
      <c r="B1228" s="40" t="s">
        <v>1801</v>
      </c>
      <c r="C1228" s="41" t="s">
        <v>16</v>
      </c>
      <c r="D1228" s="41" t="s">
        <v>171</v>
      </c>
      <c r="E1228" s="42" t="s">
        <v>54</v>
      </c>
      <c r="F1228" s="42" t="s">
        <v>172</v>
      </c>
      <c r="G1228" s="88" t="s">
        <v>1782</v>
      </c>
      <c r="H1228" s="376" t="s">
        <v>1711</v>
      </c>
      <c r="I1228" s="43" t="s">
        <v>22</v>
      </c>
      <c r="J1228" s="25">
        <v>2</v>
      </c>
      <c r="K1228" s="25">
        <v>0</v>
      </c>
      <c r="L1228" s="25">
        <v>1</v>
      </c>
      <c r="M1228" s="49">
        <v>3.2</v>
      </c>
      <c r="N1228" s="48"/>
      <c r="O1228" s="22"/>
    </row>
    <row r="1229" s="18" customFormat="1" ht="46" customHeight="1" spans="1:15">
      <c r="A1229" s="387" t="s">
        <v>470</v>
      </c>
      <c r="B1229" s="40" t="s">
        <v>1802</v>
      </c>
      <c r="C1229" s="41" t="s">
        <v>16</v>
      </c>
      <c r="D1229" s="41" t="s">
        <v>171</v>
      </c>
      <c r="E1229" s="42" t="s">
        <v>54</v>
      </c>
      <c r="F1229" s="42" t="s">
        <v>172</v>
      </c>
      <c r="G1229" s="88" t="s">
        <v>1782</v>
      </c>
      <c r="H1229" s="376" t="s">
        <v>1711</v>
      </c>
      <c r="I1229" s="43" t="s">
        <v>22</v>
      </c>
      <c r="J1229" s="25">
        <v>5</v>
      </c>
      <c r="K1229" s="25">
        <v>0</v>
      </c>
      <c r="L1229" s="25">
        <v>3</v>
      </c>
      <c r="M1229" s="49">
        <v>3.2</v>
      </c>
      <c r="N1229" s="48"/>
      <c r="O1229" s="22"/>
    </row>
    <row r="1230" s="18" customFormat="1" ht="46" customHeight="1" spans="1:15">
      <c r="A1230" s="387" t="s">
        <v>470</v>
      </c>
      <c r="B1230" s="40" t="s">
        <v>1803</v>
      </c>
      <c r="C1230" s="41" t="s">
        <v>16</v>
      </c>
      <c r="D1230" s="41" t="s">
        <v>171</v>
      </c>
      <c r="E1230" s="42" t="s">
        <v>54</v>
      </c>
      <c r="F1230" s="42" t="s">
        <v>172</v>
      </c>
      <c r="G1230" s="88" t="s">
        <v>1782</v>
      </c>
      <c r="H1230" s="376" t="s">
        <v>1711</v>
      </c>
      <c r="I1230" s="43" t="s">
        <v>22</v>
      </c>
      <c r="J1230" s="25">
        <v>4</v>
      </c>
      <c r="K1230" s="25">
        <v>0</v>
      </c>
      <c r="L1230" s="25">
        <v>3</v>
      </c>
      <c r="M1230" s="49">
        <v>3.2</v>
      </c>
      <c r="N1230" s="48"/>
      <c r="O1230" s="22"/>
    </row>
    <row r="1231" s="18" customFormat="1" ht="46" customHeight="1" spans="1:15">
      <c r="A1231" s="387" t="s">
        <v>470</v>
      </c>
      <c r="B1231" s="40" t="s">
        <v>1804</v>
      </c>
      <c r="C1231" s="41" t="s">
        <v>16</v>
      </c>
      <c r="D1231" s="41" t="s">
        <v>171</v>
      </c>
      <c r="E1231" s="42" t="s">
        <v>54</v>
      </c>
      <c r="F1231" s="42" t="s">
        <v>172</v>
      </c>
      <c r="G1231" s="88" t="s">
        <v>1782</v>
      </c>
      <c r="H1231" s="376" t="s">
        <v>1711</v>
      </c>
      <c r="I1231" s="43" t="s">
        <v>22</v>
      </c>
      <c r="J1231" s="25">
        <v>1</v>
      </c>
      <c r="K1231" s="25">
        <v>0</v>
      </c>
      <c r="L1231" s="25">
        <v>1</v>
      </c>
      <c r="M1231" s="49">
        <v>3.2</v>
      </c>
      <c r="N1231" s="48"/>
      <c r="O1231" s="22"/>
    </row>
    <row r="1232" s="18" customFormat="1" ht="46" customHeight="1" spans="1:15">
      <c r="A1232" s="387" t="s">
        <v>470</v>
      </c>
      <c r="B1232" s="40" t="s">
        <v>1805</v>
      </c>
      <c r="C1232" s="41" t="s">
        <v>16</v>
      </c>
      <c r="D1232" s="41" t="s">
        <v>171</v>
      </c>
      <c r="E1232" s="42" t="s">
        <v>54</v>
      </c>
      <c r="F1232" s="42" t="s">
        <v>172</v>
      </c>
      <c r="G1232" s="88" t="s">
        <v>1782</v>
      </c>
      <c r="H1232" s="376" t="s">
        <v>1711</v>
      </c>
      <c r="I1232" s="43" t="s">
        <v>22</v>
      </c>
      <c r="J1232" s="25">
        <v>2</v>
      </c>
      <c r="K1232" s="25">
        <v>0</v>
      </c>
      <c r="L1232" s="25">
        <v>1</v>
      </c>
      <c r="M1232" s="49">
        <v>3.2</v>
      </c>
      <c r="N1232" s="48"/>
      <c r="O1232" s="22"/>
    </row>
    <row r="1233" s="18" customFormat="1" ht="46" customHeight="1" spans="1:15">
      <c r="A1233" s="387" t="s">
        <v>470</v>
      </c>
      <c r="B1233" s="40" t="s">
        <v>1806</v>
      </c>
      <c r="C1233" s="41" t="s">
        <v>16</v>
      </c>
      <c r="D1233" s="41" t="s">
        <v>171</v>
      </c>
      <c r="E1233" s="42" t="s">
        <v>54</v>
      </c>
      <c r="F1233" s="42" t="s">
        <v>172</v>
      </c>
      <c r="G1233" s="88" t="s">
        <v>1782</v>
      </c>
      <c r="H1233" s="376" t="s">
        <v>1711</v>
      </c>
      <c r="I1233" s="43" t="s">
        <v>22</v>
      </c>
      <c r="J1233" s="25">
        <v>1</v>
      </c>
      <c r="K1233" s="25">
        <v>0</v>
      </c>
      <c r="L1233" s="25">
        <v>1</v>
      </c>
      <c r="M1233" s="49">
        <v>3.2</v>
      </c>
      <c r="N1233" s="48"/>
      <c r="O1233" s="22"/>
    </row>
    <row r="1234" s="18" customFormat="1" ht="46" customHeight="1" spans="1:15">
      <c r="A1234" s="387" t="s">
        <v>470</v>
      </c>
      <c r="B1234" s="40" t="s">
        <v>1807</v>
      </c>
      <c r="C1234" s="41" t="s">
        <v>16</v>
      </c>
      <c r="D1234" s="41" t="s">
        <v>171</v>
      </c>
      <c r="E1234" s="42" t="s">
        <v>54</v>
      </c>
      <c r="F1234" s="42" t="s">
        <v>172</v>
      </c>
      <c r="G1234" s="88" t="s">
        <v>1808</v>
      </c>
      <c r="H1234" s="376" t="s">
        <v>1809</v>
      </c>
      <c r="I1234" s="43" t="s">
        <v>22</v>
      </c>
      <c r="J1234" s="25">
        <v>1</v>
      </c>
      <c r="K1234" s="25">
        <v>0</v>
      </c>
      <c r="L1234" s="25"/>
      <c r="M1234" s="49">
        <v>3.2</v>
      </c>
      <c r="N1234" s="48"/>
      <c r="O1234" s="22"/>
    </row>
    <row r="1235" s="18" customFormat="1" ht="46" customHeight="1" spans="1:15">
      <c r="A1235" s="387" t="s">
        <v>470</v>
      </c>
      <c r="B1235" s="40" t="s">
        <v>1810</v>
      </c>
      <c r="C1235" s="41" t="s">
        <v>16</v>
      </c>
      <c r="D1235" s="41" t="s">
        <v>171</v>
      </c>
      <c r="E1235" s="42" t="s">
        <v>54</v>
      </c>
      <c r="F1235" s="42" t="s">
        <v>172</v>
      </c>
      <c r="G1235" s="88" t="s">
        <v>1811</v>
      </c>
      <c r="H1235" s="376" t="s">
        <v>1809</v>
      </c>
      <c r="I1235" s="43" t="s">
        <v>22</v>
      </c>
      <c r="J1235" s="25">
        <v>1</v>
      </c>
      <c r="K1235" s="25">
        <v>0</v>
      </c>
      <c r="L1235" s="25"/>
      <c r="M1235" s="49">
        <v>3.2</v>
      </c>
      <c r="N1235" s="48"/>
      <c r="O1235" s="22"/>
    </row>
    <row r="1236" s="18" customFormat="1" ht="46" customHeight="1" spans="1:15">
      <c r="A1236" s="387" t="s">
        <v>470</v>
      </c>
      <c r="B1236" s="40" t="s">
        <v>1812</v>
      </c>
      <c r="C1236" s="41" t="s">
        <v>16</v>
      </c>
      <c r="D1236" s="41" t="s">
        <v>171</v>
      </c>
      <c r="E1236" s="42" t="s">
        <v>54</v>
      </c>
      <c r="F1236" s="42" t="s">
        <v>172</v>
      </c>
      <c r="G1236" s="88" t="s">
        <v>1811</v>
      </c>
      <c r="H1236" s="376" t="s">
        <v>1809</v>
      </c>
      <c r="I1236" s="43" t="s">
        <v>22</v>
      </c>
      <c r="J1236" s="25">
        <v>1</v>
      </c>
      <c r="K1236" s="25">
        <v>0</v>
      </c>
      <c r="L1236" s="25"/>
      <c r="M1236" s="49">
        <v>3.2</v>
      </c>
      <c r="N1236" s="48"/>
      <c r="O1236" s="22"/>
    </row>
    <row r="1237" s="18" customFormat="1" ht="46" customHeight="1" spans="1:15">
      <c r="A1237" s="387" t="s">
        <v>470</v>
      </c>
      <c r="B1237" s="40" t="s">
        <v>1813</v>
      </c>
      <c r="C1237" s="41" t="s">
        <v>16</v>
      </c>
      <c r="D1237" s="41" t="s">
        <v>171</v>
      </c>
      <c r="E1237" s="42" t="s">
        <v>54</v>
      </c>
      <c r="F1237" s="42" t="s">
        <v>172</v>
      </c>
      <c r="G1237" s="88" t="s">
        <v>1811</v>
      </c>
      <c r="H1237" s="376" t="s">
        <v>1809</v>
      </c>
      <c r="I1237" s="43" t="s">
        <v>22</v>
      </c>
      <c r="J1237" s="25">
        <v>1</v>
      </c>
      <c r="K1237" s="25">
        <v>0</v>
      </c>
      <c r="L1237" s="25"/>
      <c r="M1237" s="49">
        <v>3.2</v>
      </c>
      <c r="N1237" s="48"/>
      <c r="O1237" s="22"/>
    </row>
    <row r="1238" s="18" customFormat="1" ht="46" customHeight="1" spans="1:15">
      <c r="A1238" s="387" t="s">
        <v>470</v>
      </c>
      <c r="B1238" s="40" t="s">
        <v>1814</v>
      </c>
      <c r="C1238" s="41" t="s">
        <v>16</v>
      </c>
      <c r="D1238" s="41" t="s">
        <v>171</v>
      </c>
      <c r="E1238" s="42" t="s">
        <v>54</v>
      </c>
      <c r="F1238" s="42" t="s">
        <v>172</v>
      </c>
      <c r="G1238" s="88" t="s">
        <v>1811</v>
      </c>
      <c r="H1238" s="376" t="s">
        <v>1809</v>
      </c>
      <c r="I1238" s="43" t="s">
        <v>22</v>
      </c>
      <c r="J1238" s="25">
        <v>1</v>
      </c>
      <c r="K1238" s="25">
        <v>0</v>
      </c>
      <c r="L1238" s="25"/>
      <c r="M1238" s="49">
        <v>3.2</v>
      </c>
      <c r="N1238" s="48"/>
      <c r="O1238" s="22"/>
    </row>
    <row r="1239" s="18" customFormat="1" ht="46" customHeight="1" spans="1:15">
      <c r="A1239" s="387" t="s">
        <v>470</v>
      </c>
      <c r="B1239" s="40" t="s">
        <v>1815</v>
      </c>
      <c r="C1239" s="41" t="s">
        <v>16</v>
      </c>
      <c r="D1239" s="41" t="s">
        <v>171</v>
      </c>
      <c r="E1239" s="42" t="s">
        <v>54</v>
      </c>
      <c r="F1239" s="42" t="s">
        <v>172</v>
      </c>
      <c r="G1239" s="88" t="s">
        <v>1811</v>
      </c>
      <c r="H1239" s="376" t="s">
        <v>1809</v>
      </c>
      <c r="I1239" s="43" t="s">
        <v>22</v>
      </c>
      <c r="J1239" s="25">
        <v>1</v>
      </c>
      <c r="K1239" s="25">
        <v>0</v>
      </c>
      <c r="L1239" s="25"/>
      <c r="M1239" s="49">
        <v>3.2</v>
      </c>
      <c r="N1239" s="48"/>
      <c r="O1239" s="22"/>
    </row>
    <row r="1240" s="18" customFormat="1" ht="46" customHeight="1" spans="1:15">
      <c r="A1240" s="387" t="s">
        <v>470</v>
      </c>
      <c r="B1240" s="40" t="s">
        <v>1816</v>
      </c>
      <c r="C1240" s="41" t="s">
        <v>16</v>
      </c>
      <c r="D1240" s="41" t="s">
        <v>171</v>
      </c>
      <c r="E1240" s="42" t="s">
        <v>54</v>
      </c>
      <c r="F1240" s="42" t="s">
        <v>172</v>
      </c>
      <c r="G1240" s="88" t="s">
        <v>1811</v>
      </c>
      <c r="H1240" s="376" t="s">
        <v>1809</v>
      </c>
      <c r="I1240" s="43" t="s">
        <v>22</v>
      </c>
      <c r="J1240" s="25">
        <v>1</v>
      </c>
      <c r="K1240" s="25">
        <v>0</v>
      </c>
      <c r="L1240" s="25"/>
      <c r="M1240" s="49">
        <v>3.2</v>
      </c>
      <c r="N1240" s="48"/>
      <c r="O1240" s="22"/>
    </row>
    <row r="1241" s="18" customFormat="1" ht="46" customHeight="1" spans="1:15">
      <c r="A1241" s="387" t="s">
        <v>470</v>
      </c>
      <c r="B1241" s="40" t="s">
        <v>1817</v>
      </c>
      <c r="C1241" s="41" t="s">
        <v>16</v>
      </c>
      <c r="D1241" s="41" t="s">
        <v>171</v>
      </c>
      <c r="E1241" s="42" t="s">
        <v>54</v>
      </c>
      <c r="F1241" s="42" t="s">
        <v>172</v>
      </c>
      <c r="G1241" s="88" t="s">
        <v>1811</v>
      </c>
      <c r="H1241" s="376" t="s">
        <v>1809</v>
      </c>
      <c r="I1241" s="43" t="s">
        <v>22</v>
      </c>
      <c r="J1241" s="25">
        <v>2</v>
      </c>
      <c r="K1241" s="25">
        <v>0</v>
      </c>
      <c r="L1241" s="25"/>
      <c r="M1241" s="49">
        <v>3.2</v>
      </c>
      <c r="N1241" s="48"/>
      <c r="O1241" s="22"/>
    </row>
    <row r="1242" s="18" customFormat="1" ht="46" customHeight="1" spans="1:15">
      <c r="A1242" s="387" t="s">
        <v>470</v>
      </c>
      <c r="B1242" s="40" t="s">
        <v>1818</v>
      </c>
      <c r="C1242" s="41" t="s">
        <v>16</v>
      </c>
      <c r="D1242" s="41" t="s">
        <v>171</v>
      </c>
      <c r="E1242" s="42" t="s">
        <v>54</v>
      </c>
      <c r="F1242" s="42" t="s">
        <v>172</v>
      </c>
      <c r="G1242" s="88" t="s">
        <v>1819</v>
      </c>
      <c r="H1242" s="376" t="s">
        <v>1809</v>
      </c>
      <c r="I1242" s="43" t="s">
        <v>22</v>
      </c>
      <c r="J1242" s="25">
        <v>4</v>
      </c>
      <c r="K1242" s="25">
        <v>0</v>
      </c>
      <c r="L1242" s="25"/>
      <c r="M1242" s="49">
        <v>3.2</v>
      </c>
      <c r="N1242" s="48"/>
      <c r="O1242" s="22"/>
    </row>
    <row r="1243" s="18" customFormat="1" ht="46" customHeight="1" spans="1:15">
      <c r="A1243" s="387" t="s">
        <v>470</v>
      </c>
      <c r="B1243" s="40" t="s">
        <v>1820</v>
      </c>
      <c r="C1243" s="41" t="s">
        <v>16</v>
      </c>
      <c r="D1243" s="41" t="s">
        <v>171</v>
      </c>
      <c r="E1243" s="42" t="s">
        <v>54</v>
      </c>
      <c r="F1243" s="42" t="s">
        <v>172</v>
      </c>
      <c r="G1243" s="88" t="s">
        <v>1819</v>
      </c>
      <c r="H1243" s="376" t="s">
        <v>1809</v>
      </c>
      <c r="I1243" s="43" t="s">
        <v>22</v>
      </c>
      <c r="J1243" s="25">
        <v>2</v>
      </c>
      <c r="K1243" s="25">
        <v>0</v>
      </c>
      <c r="L1243" s="25"/>
      <c r="M1243" s="49">
        <v>3.2</v>
      </c>
      <c r="N1243" s="48"/>
      <c r="O1243" s="22"/>
    </row>
    <row r="1244" s="18" customFormat="1" ht="46" customHeight="1" spans="1:15">
      <c r="A1244" s="387" t="s">
        <v>470</v>
      </c>
      <c r="B1244" s="40" t="s">
        <v>1821</v>
      </c>
      <c r="C1244" s="41" t="s">
        <v>16</v>
      </c>
      <c r="D1244" s="41" t="s">
        <v>171</v>
      </c>
      <c r="E1244" s="42" t="s">
        <v>54</v>
      </c>
      <c r="F1244" s="42" t="s">
        <v>172</v>
      </c>
      <c r="G1244" s="88" t="s">
        <v>1819</v>
      </c>
      <c r="H1244" s="376" t="s">
        <v>1809</v>
      </c>
      <c r="I1244" s="43" t="s">
        <v>22</v>
      </c>
      <c r="J1244" s="25">
        <v>4</v>
      </c>
      <c r="K1244" s="25">
        <v>0</v>
      </c>
      <c r="L1244" s="25"/>
      <c r="M1244" s="49">
        <v>3.2</v>
      </c>
      <c r="N1244" s="48"/>
      <c r="O1244" s="22"/>
    </row>
    <row r="1245" s="18" customFormat="1" ht="46" customHeight="1" spans="1:15">
      <c r="A1245" s="387" t="s">
        <v>470</v>
      </c>
      <c r="B1245" s="40" t="s">
        <v>1822</v>
      </c>
      <c r="C1245" s="41" t="s">
        <v>16</v>
      </c>
      <c r="D1245" s="41" t="s">
        <v>171</v>
      </c>
      <c r="E1245" s="42" t="s">
        <v>54</v>
      </c>
      <c r="F1245" s="42" t="s">
        <v>172</v>
      </c>
      <c r="G1245" s="88" t="s">
        <v>1819</v>
      </c>
      <c r="H1245" s="376" t="s">
        <v>1809</v>
      </c>
      <c r="I1245" s="43" t="s">
        <v>22</v>
      </c>
      <c r="J1245" s="25">
        <v>2</v>
      </c>
      <c r="K1245" s="25">
        <v>0</v>
      </c>
      <c r="L1245" s="25"/>
      <c r="M1245" s="49">
        <v>3.2</v>
      </c>
      <c r="N1245" s="48"/>
      <c r="O1245" s="22"/>
    </row>
    <row r="1246" s="18" customFormat="1" ht="46" customHeight="1" spans="1:15">
      <c r="A1246" s="387" t="s">
        <v>470</v>
      </c>
      <c r="B1246" s="40" t="s">
        <v>1823</v>
      </c>
      <c r="C1246" s="41" t="s">
        <v>16</v>
      </c>
      <c r="D1246" s="41" t="s">
        <v>171</v>
      </c>
      <c r="E1246" s="42" t="s">
        <v>54</v>
      </c>
      <c r="F1246" s="42" t="s">
        <v>172</v>
      </c>
      <c r="G1246" s="88" t="s">
        <v>1819</v>
      </c>
      <c r="H1246" s="376" t="s">
        <v>1809</v>
      </c>
      <c r="I1246" s="43" t="s">
        <v>22</v>
      </c>
      <c r="J1246" s="25">
        <v>4</v>
      </c>
      <c r="K1246" s="25">
        <v>0</v>
      </c>
      <c r="L1246" s="25"/>
      <c r="M1246" s="49">
        <v>3.2</v>
      </c>
      <c r="N1246" s="48"/>
      <c r="O1246" s="22"/>
    </row>
    <row r="1247" s="18" customFormat="1" ht="46" customHeight="1" spans="1:15">
      <c r="A1247" s="387" t="s">
        <v>470</v>
      </c>
      <c r="B1247" s="40" t="s">
        <v>1824</v>
      </c>
      <c r="C1247" s="41" t="s">
        <v>16</v>
      </c>
      <c r="D1247" s="41" t="s">
        <v>171</v>
      </c>
      <c r="E1247" s="42" t="s">
        <v>54</v>
      </c>
      <c r="F1247" s="42" t="s">
        <v>172</v>
      </c>
      <c r="G1247" s="88" t="s">
        <v>1819</v>
      </c>
      <c r="H1247" s="376" t="s">
        <v>1809</v>
      </c>
      <c r="I1247" s="43" t="s">
        <v>22</v>
      </c>
      <c r="J1247" s="25">
        <v>2</v>
      </c>
      <c r="K1247" s="25">
        <v>0</v>
      </c>
      <c r="L1247" s="25"/>
      <c r="M1247" s="49">
        <v>3.2</v>
      </c>
      <c r="N1247" s="48"/>
      <c r="O1247" s="22"/>
    </row>
    <row r="1248" s="18" customFormat="1" ht="46" customHeight="1" spans="1:15">
      <c r="A1248" s="387" t="s">
        <v>470</v>
      </c>
      <c r="B1248" s="40" t="s">
        <v>1825</v>
      </c>
      <c r="C1248" s="41" t="s">
        <v>16</v>
      </c>
      <c r="D1248" s="41" t="s">
        <v>171</v>
      </c>
      <c r="E1248" s="42" t="s">
        <v>54</v>
      </c>
      <c r="F1248" s="42" t="s">
        <v>172</v>
      </c>
      <c r="G1248" s="88" t="s">
        <v>1819</v>
      </c>
      <c r="H1248" s="376" t="s">
        <v>1809</v>
      </c>
      <c r="I1248" s="43" t="s">
        <v>22</v>
      </c>
      <c r="J1248" s="25">
        <v>4</v>
      </c>
      <c r="K1248" s="25">
        <v>0</v>
      </c>
      <c r="L1248" s="25"/>
      <c r="M1248" s="49">
        <v>3.2</v>
      </c>
      <c r="N1248" s="48"/>
      <c r="O1248" s="22"/>
    </row>
    <row r="1249" s="18" customFormat="1" ht="46" customHeight="1" spans="1:15">
      <c r="A1249" s="387" t="s">
        <v>470</v>
      </c>
      <c r="B1249" s="40" t="s">
        <v>1826</v>
      </c>
      <c r="C1249" s="41" t="s">
        <v>16</v>
      </c>
      <c r="D1249" s="41" t="s">
        <v>171</v>
      </c>
      <c r="E1249" s="42" t="s">
        <v>54</v>
      </c>
      <c r="F1249" s="42" t="s">
        <v>172</v>
      </c>
      <c r="G1249" s="88" t="s">
        <v>1819</v>
      </c>
      <c r="H1249" s="376" t="s">
        <v>1809</v>
      </c>
      <c r="I1249" s="43" t="s">
        <v>22</v>
      </c>
      <c r="J1249" s="25">
        <v>2</v>
      </c>
      <c r="K1249" s="25">
        <v>0</v>
      </c>
      <c r="L1249" s="25"/>
      <c r="M1249" s="49">
        <v>3.2</v>
      </c>
      <c r="N1249" s="48"/>
      <c r="O1249" s="22"/>
    </row>
    <row r="1250" s="18" customFormat="1" ht="46" customHeight="1" spans="1:15">
      <c r="A1250" s="387" t="s">
        <v>470</v>
      </c>
      <c r="B1250" s="40" t="s">
        <v>1827</v>
      </c>
      <c r="C1250" s="41" t="s">
        <v>16</v>
      </c>
      <c r="D1250" s="41" t="s">
        <v>171</v>
      </c>
      <c r="E1250" s="42" t="s">
        <v>54</v>
      </c>
      <c r="F1250" s="42" t="s">
        <v>172</v>
      </c>
      <c r="G1250" s="88" t="s">
        <v>1819</v>
      </c>
      <c r="H1250" s="376" t="s">
        <v>1809</v>
      </c>
      <c r="I1250" s="43" t="s">
        <v>22</v>
      </c>
      <c r="J1250" s="25">
        <v>4</v>
      </c>
      <c r="K1250" s="25">
        <v>0</v>
      </c>
      <c r="L1250" s="25"/>
      <c r="M1250" s="49">
        <v>3.2</v>
      </c>
      <c r="N1250" s="48"/>
      <c r="O1250" s="22"/>
    </row>
    <row r="1251" s="18" customFormat="1" ht="46" customHeight="1" spans="1:15">
      <c r="A1251" s="387" t="s">
        <v>470</v>
      </c>
      <c r="B1251" s="40" t="s">
        <v>1828</v>
      </c>
      <c r="C1251" s="41" t="s">
        <v>16</v>
      </c>
      <c r="D1251" s="41" t="s">
        <v>171</v>
      </c>
      <c r="E1251" s="42" t="s">
        <v>54</v>
      </c>
      <c r="F1251" s="42" t="s">
        <v>172</v>
      </c>
      <c r="G1251" s="88" t="s">
        <v>1819</v>
      </c>
      <c r="H1251" s="376" t="s">
        <v>1809</v>
      </c>
      <c r="I1251" s="43" t="s">
        <v>22</v>
      </c>
      <c r="J1251" s="25">
        <v>2</v>
      </c>
      <c r="K1251" s="25">
        <v>0</v>
      </c>
      <c r="L1251" s="25"/>
      <c r="M1251" s="49">
        <v>3.2</v>
      </c>
      <c r="N1251" s="48"/>
      <c r="O1251" s="22"/>
    </row>
    <row r="1252" s="18" customFormat="1" ht="46" customHeight="1" spans="1:15">
      <c r="A1252" s="387" t="s">
        <v>470</v>
      </c>
      <c r="B1252" s="40" t="s">
        <v>1829</v>
      </c>
      <c r="C1252" s="41" t="s">
        <v>16</v>
      </c>
      <c r="D1252" s="41" t="s">
        <v>171</v>
      </c>
      <c r="E1252" s="42" t="s">
        <v>54</v>
      </c>
      <c r="F1252" s="42" t="s">
        <v>172</v>
      </c>
      <c r="G1252" s="88" t="s">
        <v>1819</v>
      </c>
      <c r="H1252" s="376" t="s">
        <v>1809</v>
      </c>
      <c r="I1252" s="43" t="s">
        <v>22</v>
      </c>
      <c r="J1252" s="25">
        <v>4</v>
      </c>
      <c r="K1252" s="25">
        <v>0</v>
      </c>
      <c r="L1252" s="25"/>
      <c r="M1252" s="49">
        <v>3.2</v>
      </c>
      <c r="N1252" s="48"/>
      <c r="O1252" s="22"/>
    </row>
    <row r="1253" s="18" customFormat="1" ht="46" customHeight="1" spans="1:15">
      <c r="A1253" s="387" t="s">
        <v>470</v>
      </c>
      <c r="B1253" s="40" t="s">
        <v>1830</v>
      </c>
      <c r="C1253" s="41" t="s">
        <v>16</v>
      </c>
      <c r="D1253" s="41" t="s">
        <v>171</v>
      </c>
      <c r="E1253" s="42" t="s">
        <v>54</v>
      </c>
      <c r="F1253" s="42" t="s">
        <v>172</v>
      </c>
      <c r="G1253" s="88" t="s">
        <v>1819</v>
      </c>
      <c r="H1253" s="376" t="s">
        <v>1809</v>
      </c>
      <c r="I1253" s="43" t="s">
        <v>22</v>
      </c>
      <c r="J1253" s="25">
        <v>2</v>
      </c>
      <c r="K1253" s="25">
        <v>0</v>
      </c>
      <c r="L1253" s="25"/>
      <c r="M1253" s="49">
        <v>3.2</v>
      </c>
      <c r="N1253" s="48"/>
      <c r="O1253" s="22"/>
    </row>
    <row r="1254" s="18" customFormat="1" ht="46" customHeight="1" spans="1:15">
      <c r="A1254" s="387" t="s">
        <v>470</v>
      </c>
      <c r="B1254" s="40" t="s">
        <v>1831</v>
      </c>
      <c r="C1254" s="41" t="s">
        <v>16</v>
      </c>
      <c r="D1254" s="41" t="s">
        <v>171</v>
      </c>
      <c r="E1254" s="42" t="s">
        <v>54</v>
      </c>
      <c r="F1254" s="42" t="s">
        <v>172</v>
      </c>
      <c r="G1254" s="88" t="s">
        <v>1819</v>
      </c>
      <c r="H1254" s="376" t="s">
        <v>1809</v>
      </c>
      <c r="I1254" s="43" t="s">
        <v>22</v>
      </c>
      <c r="J1254" s="25">
        <v>4</v>
      </c>
      <c r="K1254" s="25">
        <v>0</v>
      </c>
      <c r="L1254" s="25"/>
      <c r="M1254" s="49">
        <v>3.2</v>
      </c>
      <c r="N1254" s="48"/>
      <c r="O1254" s="22"/>
    </row>
    <row r="1255" s="18" customFormat="1" ht="46" customHeight="1" spans="1:15">
      <c r="A1255" s="387" t="s">
        <v>470</v>
      </c>
      <c r="B1255" s="40" t="s">
        <v>1832</v>
      </c>
      <c r="C1255" s="41" t="s">
        <v>16</v>
      </c>
      <c r="D1255" s="41" t="s">
        <v>171</v>
      </c>
      <c r="E1255" s="42" t="s">
        <v>54</v>
      </c>
      <c r="F1255" s="42" t="s">
        <v>172</v>
      </c>
      <c r="G1255" s="88" t="s">
        <v>1819</v>
      </c>
      <c r="H1255" s="376" t="s">
        <v>1809</v>
      </c>
      <c r="I1255" s="43" t="s">
        <v>22</v>
      </c>
      <c r="J1255" s="25">
        <v>2</v>
      </c>
      <c r="K1255" s="25">
        <v>0</v>
      </c>
      <c r="L1255" s="25"/>
      <c r="M1255" s="49">
        <v>3.2</v>
      </c>
      <c r="N1255" s="48"/>
      <c r="O1255" s="22"/>
    </row>
    <row r="1256" s="18" customFormat="1" ht="46" customHeight="1" spans="1:15">
      <c r="A1256" s="387" t="s">
        <v>470</v>
      </c>
      <c r="B1256" s="40" t="s">
        <v>1833</v>
      </c>
      <c r="C1256" s="41" t="s">
        <v>16</v>
      </c>
      <c r="D1256" s="41" t="s">
        <v>171</v>
      </c>
      <c r="E1256" s="42" t="s">
        <v>54</v>
      </c>
      <c r="F1256" s="42" t="s">
        <v>172</v>
      </c>
      <c r="G1256" s="88" t="s">
        <v>1834</v>
      </c>
      <c r="H1256" s="376" t="s">
        <v>1711</v>
      </c>
      <c r="I1256" s="43" t="s">
        <v>22</v>
      </c>
      <c r="J1256" s="25">
        <v>4</v>
      </c>
      <c r="K1256" s="25">
        <v>0</v>
      </c>
      <c r="L1256" s="25">
        <v>6</v>
      </c>
      <c r="M1256" s="49">
        <v>3.2</v>
      </c>
      <c r="N1256" s="48"/>
      <c r="O1256" s="22"/>
    </row>
    <row r="1257" s="18" customFormat="1" ht="46" customHeight="1" spans="1:15">
      <c r="A1257" s="387" t="s">
        <v>470</v>
      </c>
      <c r="B1257" s="40" t="s">
        <v>1835</v>
      </c>
      <c r="C1257" s="41" t="s">
        <v>16</v>
      </c>
      <c r="D1257" s="41" t="s">
        <v>171</v>
      </c>
      <c r="E1257" s="42" t="s">
        <v>54</v>
      </c>
      <c r="F1257" s="42" t="s">
        <v>172</v>
      </c>
      <c r="G1257" s="88" t="s">
        <v>1836</v>
      </c>
      <c r="H1257" s="376" t="s">
        <v>1711</v>
      </c>
      <c r="I1257" s="43" t="s">
        <v>22</v>
      </c>
      <c r="J1257" s="25">
        <v>2</v>
      </c>
      <c r="K1257" s="25">
        <v>0</v>
      </c>
      <c r="L1257" s="25">
        <v>3</v>
      </c>
      <c r="M1257" s="49">
        <v>3.2</v>
      </c>
      <c r="N1257" s="48"/>
      <c r="O1257" s="22"/>
    </row>
    <row r="1258" s="18" customFormat="1" ht="46" customHeight="1" spans="1:15">
      <c r="A1258" s="387" t="s">
        <v>470</v>
      </c>
      <c r="B1258" s="40" t="s">
        <v>1837</v>
      </c>
      <c r="C1258" s="41" t="s">
        <v>16</v>
      </c>
      <c r="D1258" s="41" t="s">
        <v>171</v>
      </c>
      <c r="E1258" s="42" t="s">
        <v>54</v>
      </c>
      <c r="F1258" s="42" t="s">
        <v>172</v>
      </c>
      <c r="G1258" s="88" t="s">
        <v>1838</v>
      </c>
      <c r="H1258" s="376" t="s">
        <v>1809</v>
      </c>
      <c r="I1258" s="43" t="s">
        <v>22</v>
      </c>
      <c r="J1258" s="25">
        <v>4</v>
      </c>
      <c r="K1258" s="25">
        <v>0</v>
      </c>
      <c r="L1258" s="25">
        <v>1</v>
      </c>
      <c r="M1258" s="49">
        <v>3.2</v>
      </c>
      <c r="N1258" s="48"/>
      <c r="O1258" s="22"/>
    </row>
    <row r="1259" s="18" customFormat="1" ht="46" customHeight="1" spans="1:15">
      <c r="A1259" s="387" t="s">
        <v>470</v>
      </c>
      <c r="B1259" s="40" t="s">
        <v>1839</v>
      </c>
      <c r="C1259" s="41" t="s">
        <v>16</v>
      </c>
      <c r="D1259" s="41" t="s">
        <v>171</v>
      </c>
      <c r="E1259" s="42" t="s">
        <v>54</v>
      </c>
      <c r="F1259" s="42" t="s">
        <v>172</v>
      </c>
      <c r="G1259" s="88" t="s">
        <v>1838</v>
      </c>
      <c r="H1259" s="376" t="s">
        <v>1809</v>
      </c>
      <c r="I1259" s="43" t="s">
        <v>22</v>
      </c>
      <c r="J1259" s="25">
        <v>1</v>
      </c>
      <c r="K1259" s="25">
        <v>0</v>
      </c>
      <c r="L1259" s="25"/>
      <c r="M1259" s="49">
        <v>3.2</v>
      </c>
      <c r="N1259" s="48"/>
      <c r="O1259" s="22"/>
    </row>
    <row r="1260" s="18" customFormat="1" ht="46" customHeight="1" spans="1:15">
      <c r="A1260" s="387" t="s">
        <v>470</v>
      </c>
      <c r="B1260" s="40" t="s">
        <v>1840</v>
      </c>
      <c r="C1260" s="41" t="s">
        <v>16</v>
      </c>
      <c r="D1260" s="41" t="s">
        <v>171</v>
      </c>
      <c r="E1260" s="42" t="s">
        <v>54</v>
      </c>
      <c r="F1260" s="42" t="s">
        <v>172</v>
      </c>
      <c r="G1260" s="88" t="s">
        <v>1838</v>
      </c>
      <c r="H1260" s="376" t="s">
        <v>1809</v>
      </c>
      <c r="I1260" s="43" t="s">
        <v>22</v>
      </c>
      <c r="J1260" s="25">
        <v>3</v>
      </c>
      <c r="K1260" s="25">
        <v>0</v>
      </c>
      <c r="L1260" s="25">
        <v>1</v>
      </c>
      <c r="M1260" s="49">
        <v>3.2</v>
      </c>
      <c r="N1260" s="48"/>
      <c r="O1260" s="22"/>
    </row>
    <row r="1261" s="18" customFormat="1" ht="46" customHeight="1" spans="1:15">
      <c r="A1261" s="387" t="s">
        <v>470</v>
      </c>
      <c r="B1261" s="40" t="s">
        <v>1841</v>
      </c>
      <c r="C1261" s="41" t="s">
        <v>16</v>
      </c>
      <c r="D1261" s="41" t="s">
        <v>171</v>
      </c>
      <c r="E1261" s="42" t="s">
        <v>54</v>
      </c>
      <c r="F1261" s="42" t="s">
        <v>172</v>
      </c>
      <c r="G1261" s="88" t="s">
        <v>1838</v>
      </c>
      <c r="H1261" s="376" t="s">
        <v>1809</v>
      </c>
      <c r="I1261" s="43" t="s">
        <v>22</v>
      </c>
      <c r="J1261" s="25">
        <v>1</v>
      </c>
      <c r="K1261" s="25">
        <v>0</v>
      </c>
      <c r="L1261" s="25"/>
      <c r="M1261" s="49">
        <v>3.2</v>
      </c>
      <c r="N1261" s="48"/>
      <c r="O1261" s="22"/>
    </row>
    <row r="1262" s="18" customFormat="1" ht="46" customHeight="1" spans="1:15">
      <c r="A1262" s="387" t="s">
        <v>470</v>
      </c>
      <c r="B1262" s="40" t="s">
        <v>1842</v>
      </c>
      <c r="C1262" s="41" t="s">
        <v>16</v>
      </c>
      <c r="D1262" s="41" t="s">
        <v>171</v>
      </c>
      <c r="E1262" s="42" t="s">
        <v>54</v>
      </c>
      <c r="F1262" s="42" t="s">
        <v>172</v>
      </c>
      <c r="G1262" s="88" t="s">
        <v>1838</v>
      </c>
      <c r="H1262" s="376" t="s">
        <v>1809</v>
      </c>
      <c r="I1262" s="43" t="s">
        <v>22</v>
      </c>
      <c r="J1262" s="25">
        <v>4</v>
      </c>
      <c r="K1262" s="25">
        <v>0</v>
      </c>
      <c r="L1262" s="25">
        <v>1</v>
      </c>
      <c r="M1262" s="49">
        <v>3.2</v>
      </c>
      <c r="N1262" s="48"/>
      <c r="O1262" s="22"/>
    </row>
    <row r="1263" s="18" customFormat="1" ht="46" customHeight="1" spans="1:15">
      <c r="A1263" s="387" t="s">
        <v>470</v>
      </c>
      <c r="B1263" s="40" t="s">
        <v>1843</v>
      </c>
      <c r="C1263" s="41" t="s">
        <v>16</v>
      </c>
      <c r="D1263" s="41" t="s">
        <v>171</v>
      </c>
      <c r="E1263" s="42" t="s">
        <v>54</v>
      </c>
      <c r="F1263" s="42" t="s">
        <v>172</v>
      </c>
      <c r="G1263" s="88" t="s">
        <v>1838</v>
      </c>
      <c r="H1263" s="376" t="s">
        <v>1809</v>
      </c>
      <c r="I1263" s="43" t="s">
        <v>22</v>
      </c>
      <c r="J1263" s="25">
        <v>1</v>
      </c>
      <c r="K1263" s="25">
        <v>0</v>
      </c>
      <c r="L1263" s="25"/>
      <c r="M1263" s="49">
        <v>3.2</v>
      </c>
      <c r="N1263" s="48"/>
      <c r="O1263" s="22"/>
    </row>
    <row r="1264" s="18" customFormat="1" ht="46" customHeight="1" spans="1:15">
      <c r="A1264" s="387" t="s">
        <v>470</v>
      </c>
      <c r="B1264" s="40" t="s">
        <v>1844</v>
      </c>
      <c r="C1264" s="41" t="s">
        <v>16</v>
      </c>
      <c r="D1264" s="41" t="s">
        <v>171</v>
      </c>
      <c r="E1264" s="42" t="s">
        <v>54</v>
      </c>
      <c r="F1264" s="42" t="s">
        <v>172</v>
      </c>
      <c r="G1264" s="88" t="s">
        <v>1838</v>
      </c>
      <c r="H1264" s="376" t="s">
        <v>1809</v>
      </c>
      <c r="I1264" s="43" t="s">
        <v>22</v>
      </c>
      <c r="J1264" s="25">
        <v>4</v>
      </c>
      <c r="K1264" s="25">
        <v>0</v>
      </c>
      <c r="L1264" s="25">
        <v>1</v>
      </c>
      <c r="M1264" s="49">
        <v>3.2</v>
      </c>
      <c r="N1264" s="48"/>
      <c r="O1264" s="22"/>
    </row>
    <row r="1265" s="18" customFormat="1" ht="46" customHeight="1" spans="1:15">
      <c r="A1265" s="387" t="s">
        <v>470</v>
      </c>
      <c r="B1265" s="40" t="s">
        <v>1845</v>
      </c>
      <c r="C1265" s="41" t="s">
        <v>16</v>
      </c>
      <c r="D1265" s="41" t="s">
        <v>171</v>
      </c>
      <c r="E1265" s="42" t="s">
        <v>54</v>
      </c>
      <c r="F1265" s="42" t="s">
        <v>172</v>
      </c>
      <c r="G1265" s="88" t="s">
        <v>1838</v>
      </c>
      <c r="H1265" s="376" t="s">
        <v>1809</v>
      </c>
      <c r="I1265" s="43" t="s">
        <v>22</v>
      </c>
      <c r="J1265" s="25">
        <v>1</v>
      </c>
      <c r="K1265" s="25">
        <v>0</v>
      </c>
      <c r="L1265" s="25"/>
      <c r="M1265" s="49">
        <v>3.2</v>
      </c>
      <c r="N1265" s="48"/>
      <c r="O1265" s="22"/>
    </row>
    <row r="1266" s="18" customFormat="1" ht="46" customHeight="1" spans="1:15">
      <c r="A1266" s="387" t="s">
        <v>470</v>
      </c>
      <c r="B1266" s="40" t="s">
        <v>1846</v>
      </c>
      <c r="C1266" s="41" t="s">
        <v>16</v>
      </c>
      <c r="D1266" s="41" t="s">
        <v>171</v>
      </c>
      <c r="E1266" s="42" t="s">
        <v>54</v>
      </c>
      <c r="F1266" s="42" t="s">
        <v>172</v>
      </c>
      <c r="G1266" s="88" t="s">
        <v>1838</v>
      </c>
      <c r="H1266" s="376" t="s">
        <v>1809</v>
      </c>
      <c r="I1266" s="43" t="s">
        <v>22</v>
      </c>
      <c r="J1266" s="25">
        <v>4</v>
      </c>
      <c r="K1266" s="25">
        <v>0</v>
      </c>
      <c r="L1266" s="25">
        <v>1</v>
      </c>
      <c r="M1266" s="49">
        <v>3.2</v>
      </c>
      <c r="N1266" s="48"/>
      <c r="O1266" s="22"/>
    </row>
    <row r="1267" s="18" customFormat="1" ht="46" customHeight="1" spans="1:15">
      <c r="A1267" s="387" t="s">
        <v>470</v>
      </c>
      <c r="B1267" s="40" t="s">
        <v>1847</v>
      </c>
      <c r="C1267" s="41" t="s">
        <v>16</v>
      </c>
      <c r="D1267" s="41" t="s">
        <v>171</v>
      </c>
      <c r="E1267" s="42" t="s">
        <v>54</v>
      </c>
      <c r="F1267" s="42" t="s">
        <v>172</v>
      </c>
      <c r="G1267" s="88" t="s">
        <v>1838</v>
      </c>
      <c r="H1267" s="376" t="s">
        <v>1809</v>
      </c>
      <c r="I1267" s="43" t="s">
        <v>22</v>
      </c>
      <c r="J1267" s="25">
        <v>1</v>
      </c>
      <c r="K1267" s="25">
        <v>0</v>
      </c>
      <c r="L1267" s="25"/>
      <c r="M1267" s="49">
        <v>3.2</v>
      </c>
      <c r="N1267" s="48"/>
      <c r="O1267" s="22"/>
    </row>
    <row r="1268" s="18" customFormat="1" ht="46" customHeight="1" spans="1:15">
      <c r="A1268" s="387" t="s">
        <v>470</v>
      </c>
      <c r="B1268" s="40" t="s">
        <v>1848</v>
      </c>
      <c r="C1268" s="41" t="s">
        <v>16</v>
      </c>
      <c r="D1268" s="41" t="s">
        <v>171</v>
      </c>
      <c r="E1268" s="42" t="s">
        <v>54</v>
      </c>
      <c r="F1268" s="42" t="s">
        <v>172</v>
      </c>
      <c r="G1268" s="88" t="s">
        <v>1838</v>
      </c>
      <c r="H1268" s="376" t="s">
        <v>1809</v>
      </c>
      <c r="I1268" s="43" t="s">
        <v>22</v>
      </c>
      <c r="J1268" s="25">
        <v>4</v>
      </c>
      <c r="K1268" s="25">
        <v>0</v>
      </c>
      <c r="L1268" s="25">
        <v>1</v>
      </c>
      <c r="M1268" s="49">
        <v>3.2</v>
      </c>
      <c r="N1268" s="48"/>
      <c r="O1268" s="22"/>
    </row>
    <row r="1269" s="18" customFormat="1" ht="46" customHeight="1" spans="1:15">
      <c r="A1269" s="387" t="s">
        <v>470</v>
      </c>
      <c r="B1269" s="40" t="s">
        <v>1849</v>
      </c>
      <c r="C1269" s="41" t="s">
        <v>16</v>
      </c>
      <c r="D1269" s="41" t="s">
        <v>171</v>
      </c>
      <c r="E1269" s="42" t="s">
        <v>54</v>
      </c>
      <c r="F1269" s="42" t="s">
        <v>172</v>
      </c>
      <c r="G1269" s="88" t="s">
        <v>1838</v>
      </c>
      <c r="H1269" s="376" t="s">
        <v>1809</v>
      </c>
      <c r="I1269" s="43" t="s">
        <v>22</v>
      </c>
      <c r="J1269" s="25">
        <v>1</v>
      </c>
      <c r="K1269" s="25">
        <v>0</v>
      </c>
      <c r="L1269" s="25"/>
      <c r="M1269" s="49">
        <v>3.2</v>
      </c>
      <c r="N1269" s="48"/>
      <c r="O1269" s="22"/>
    </row>
    <row r="1270" s="18" customFormat="1" ht="46" customHeight="1" spans="1:15">
      <c r="A1270" s="387" t="s">
        <v>470</v>
      </c>
      <c r="B1270" s="40" t="s">
        <v>1850</v>
      </c>
      <c r="C1270" s="41" t="s">
        <v>16</v>
      </c>
      <c r="D1270" s="41" t="s">
        <v>171</v>
      </c>
      <c r="E1270" s="42" t="s">
        <v>54</v>
      </c>
      <c r="F1270" s="42" t="s">
        <v>172</v>
      </c>
      <c r="G1270" s="88" t="s">
        <v>1838</v>
      </c>
      <c r="H1270" s="376" t="s">
        <v>1809</v>
      </c>
      <c r="I1270" s="43" t="s">
        <v>22</v>
      </c>
      <c r="J1270" s="25">
        <v>4</v>
      </c>
      <c r="K1270" s="25">
        <v>0</v>
      </c>
      <c r="L1270" s="25">
        <v>1</v>
      </c>
      <c r="M1270" s="49">
        <v>3.2</v>
      </c>
      <c r="N1270" s="48"/>
      <c r="O1270" s="22"/>
    </row>
    <row r="1271" s="18" customFormat="1" ht="46" customHeight="1" spans="1:15">
      <c r="A1271" s="387" t="s">
        <v>470</v>
      </c>
      <c r="B1271" s="40" t="s">
        <v>1851</v>
      </c>
      <c r="C1271" s="41" t="s">
        <v>16</v>
      </c>
      <c r="D1271" s="41" t="s">
        <v>171</v>
      </c>
      <c r="E1271" s="42" t="s">
        <v>54</v>
      </c>
      <c r="F1271" s="42" t="s">
        <v>172</v>
      </c>
      <c r="G1271" s="88" t="s">
        <v>1838</v>
      </c>
      <c r="H1271" s="376" t="s">
        <v>1809</v>
      </c>
      <c r="I1271" s="43" t="s">
        <v>22</v>
      </c>
      <c r="J1271" s="25">
        <v>1</v>
      </c>
      <c r="K1271" s="25">
        <v>0</v>
      </c>
      <c r="L1271" s="25"/>
      <c r="M1271" s="49">
        <v>3.2</v>
      </c>
      <c r="N1271" s="48"/>
      <c r="O1271" s="22"/>
    </row>
    <row r="1272" s="18" customFormat="1" ht="46" customHeight="1" spans="1:15">
      <c r="A1272" s="387" t="s">
        <v>470</v>
      </c>
      <c r="B1272" s="40" t="s">
        <v>1852</v>
      </c>
      <c r="C1272" s="41" t="s">
        <v>16</v>
      </c>
      <c r="D1272" s="41" t="s">
        <v>171</v>
      </c>
      <c r="E1272" s="42" t="s">
        <v>54</v>
      </c>
      <c r="F1272" s="42" t="s">
        <v>172</v>
      </c>
      <c r="G1272" s="88" t="s">
        <v>1838</v>
      </c>
      <c r="H1272" s="376" t="s">
        <v>1809</v>
      </c>
      <c r="I1272" s="43" t="s">
        <v>22</v>
      </c>
      <c r="J1272" s="25">
        <v>4</v>
      </c>
      <c r="K1272" s="25">
        <v>0</v>
      </c>
      <c r="L1272" s="25">
        <v>1</v>
      </c>
      <c r="M1272" s="49">
        <v>3.2</v>
      </c>
      <c r="N1272" s="48"/>
      <c r="O1272" s="22"/>
    </row>
    <row r="1273" s="18" customFormat="1" ht="46" customHeight="1" spans="1:15">
      <c r="A1273" s="387" t="s">
        <v>470</v>
      </c>
      <c r="B1273" s="40" t="s">
        <v>1853</v>
      </c>
      <c r="C1273" s="41" t="s">
        <v>16</v>
      </c>
      <c r="D1273" s="41" t="s">
        <v>171</v>
      </c>
      <c r="E1273" s="42" t="s">
        <v>54</v>
      </c>
      <c r="F1273" s="42" t="s">
        <v>172</v>
      </c>
      <c r="G1273" s="88" t="s">
        <v>1838</v>
      </c>
      <c r="H1273" s="376" t="s">
        <v>1809</v>
      </c>
      <c r="I1273" s="43" t="s">
        <v>22</v>
      </c>
      <c r="J1273" s="25">
        <v>1</v>
      </c>
      <c r="K1273" s="25">
        <v>0</v>
      </c>
      <c r="L1273" s="25"/>
      <c r="M1273" s="49">
        <v>3.2</v>
      </c>
      <c r="N1273" s="48"/>
      <c r="O1273" s="22"/>
    </row>
    <row r="1274" s="18" customFormat="1" ht="46" customHeight="1" spans="1:15">
      <c r="A1274" s="387" t="s">
        <v>470</v>
      </c>
      <c r="B1274" s="40" t="s">
        <v>1854</v>
      </c>
      <c r="C1274" s="41" t="s">
        <v>16</v>
      </c>
      <c r="D1274" s="41" t="s">
        <v>171</v>
      </c>
      <c r="E1274" s="42" t="s">
        <v>54</v>
      </c>
      <c r="F1274" s="42" t="s">
        <v>172</v>
      </c>
      <c r="G1274" s="88" t="s">
        <v>1855</v>
      </c>
      <c r="H1274" s="376" t="s">
        <v>1809</v>
      </c>
      <c r="I1274" s="43" t="s">
        <v>22</v>
      </c>
      <c r="J1274" s="25">
        <v>1</v>
      </c>
      <c r="K1274" s="25">
        <v>0</v>
      </c>
      <c r="L1274" s="25"/>
      <c r="M1274" s="49">
        <v>3.2</v>
      </c>
      <c r="N1274" s="48"/>
      <c r="O1274" s="22"/>
    </row>
    <row r="1275" s="18" customFormat="1" ht="46" customHeight="1" spans="1:15">
      <c r="A1275" s="387" t="s">
        <v>470</v>
      </c>
      <c r="B1275" s="40" t="s">
        <v>1856</v>
      </c>
      <c r="C1275" s="41" t="s">
        <v>16</v>
      </c>
      <c r="D1275" s="41" t="s">
        <v>171</v>
      </c>
      <c r="E1275" s="42" t="s">
        <v>54</v>
      </c>
      <c r="F1275" s="42" t="s">
        <v>172</v>
      </c>
      <c r="G1275" s="88" t="s">
        <v>1855</v>
      </c>
      <c r="H1275" s="376" t="s">
        <v>1809</v>
      </c>
      <c r="I1275" s="43" t="s">
        <v>22</v>
      </c>
      <c r="J1275" s="25">
        <v>1</v>
      </c>
      <c r="K1275" s="25">
        <v>0</v>
      </c>
      <c r="L1275" s="25"/>
      <c r="M1275" s="49">
        <v>3.2</v>
      </c>
      <c r="N1275" s="48"/>
      <c r="O1275" s="22"/>
    </row>
    <row r="1276" s="18" customFormat="1" ht="46" customHeight="1" spans="1:15">
      <c r="A1276" s="387" t="s">
        <v>470</v>
      </c>
      <c r="B1276" s="40" t="s">
        <v>1857</v>
      </c>
      <c r="C1276" s="41" t="s">
        <v>16</v>
      </c>
      <c r="D1276" s="41" t="s">
        <v>171</v>
      </c>
      <c r="E1276" s="42" t="s">
        <v>54</v>
      </c>
      <c r="F1276" s="42" t="s">
        <v>172</v>
      </c>
      <c r="G1276" s="88" t="s">
        <v>1855</v>
      </c>
      <c r="H1276" s="376" t="s">
        <v>1809</v>
      </c>
      <c r="I1276" s="43" t="s">
        <v>22</v>
      </c>
      <c r="J1276" s="25">
        <v>1</v>
      </c>
      <c r="K1276" s="25">
        <v>0</v>
      </c>
      <c r="L1276" s="25"/>
      <c r="M1276" s="49">
        <v>3.2</v>
      </c>
      <c r="N1276" s="48"/>
      <c r="O1276" s="22"/>
    </row>
    <row r="1277" s="18" customFormat="1" ht="46" customHeight="1" spans="1:15">
      <c r="A1277" s="387" t="s">
        <v>470</v>
      </c>
      <c r="B1277" s="40" t="s">
        <v>1858</v>
      </c>
      <c r="C1277" s="41" t="s">
        <v>16</v>
      </c>
      <c r="D1277" s="41" t="s">
        <v>171</v>
      </c>
      <c r="E1277" s="42" t="s">
        <v>54</v>
      </c>
      <c r="F1277" s="42" t="s">
        <v>172</v>
      </c>
      <c r="G1277" s="88" t="s">
        <v>1855</v>
      </c>
      <c r="H1277" s="376" t="s">
        <v>1809</v>
      </c>
      <c r="I1277" s="43" t="s">
        <v>22</v>
      </c>
      <c r="J1277" s="25">
        <v>1</v>
      </c>
      <c r="K1277" s="25">
        <v>0</v>
      </c>
      <c r="L1277" s="25"/>
      <c r="M1277" s="49">
        <v>3.2</v>
      </c>
      <c r="N1277" s="48"/>
      <c r="O1277" s="22"/>
    </row>
    <row r="1278" s="18" customFormat="1" ht="46" customHeight="1" spans="1:15">
      <c r="A1278" s="387" t="s">
        <v>470</v>
      </c>
      <c r="B1278" s="40" t="s">
        <v>1859</v>
      </c>
      <c r="C1278" s="41" t="s">
        <v>16</v>
      </c>
      <c r="D1278" s="41" t="s">
        <v>171</v>
      </c>
      <c r="E1278" s="42" t="s">
        <v>54</v>
      </c>
      <c r="F1278" s="42" t="s">
        <v>172</v>
      </c>
      <c r="G1278" s="88" t="s">
        <v>1855</v>
      </c>
      <c r="H1278" s="376" t="s">
        <v>1809</v>
      </c>
      <c r="I1278" s="43" t="s">
        <v>22</v>
      </c>
      <c r="J1278" s="25">
        <v>1</v>
      </c>
      <c r="K1278" s="25">
        <v>0</v>
      </c>
      <c r="L1278" s="25"/>
      <c r="M1278" s="49">
        <v>3.2</v>
      </c>
      <c r="N1278" s="48"/>
      <c r="O1278" s="22"/>
    </row>
    <row r="1279" s="18" customFormat="1" ht="46" customHeight="1" spans="1:15">
      <c r="A1279" s="387" t="s">
        <v>470</v>
      </c>
      <c r="B1279" s="40" t="s">
        <v>1860</v>
      </c>
      <c r="C1279" s="41" t="s">
        <v>16</v>
      </c>
      <c r="D1279" s="41" t="s">
        <v>171</v>
      </c>
      <c r="E1279" s="42" t="s">
        <v>54</v>
      </c>
      <c r="F1279" s="42" t="s">
        <v>172</v>
      </c>
      <c r="G1279" s="88" t="s">
        <v>1855</v>
      </c>
      <c r="H1279" s="376" t="s">
        <v>1809</v>
      </c>
      <c r="I1279" s="43" t="s">
        <v>22</v>
      </c>
      <c r="J1279" s="25">
        <v>1</v>
      </c>
      <c r="K1279" s="25">
        <v>0</v>
      </c>
      <c r="L1279" s="25"/>
      <c r="M1279" s="49">
        <v>3.2</v>
      </c>
      <c r="N1279" s="48"/>
      <c r="O1279" s="22"/>
    </row>
    <row r="1280" s="18" customFormat="1" ht="46" customHeight="1" spans="1:15">
      <c r="A1280" s="387" t="s">
        <v>470</v>
      </c>
      <c r="B1280" s="40" t="s">
        <v>1861</v>
      </c>
      <c r="C1280" s="41" t="s">
        <v>16</v>
      </c>
      <c r="D1280" s="41" t="s">
        <v>171</v>
      </c>
      <c r="E1280" s="42" t="s">
        <v>54</v>
      </c>
      <c r="F1280" s="42" t="s">
        <v>172</v>
      </c>
      <c r="G1280" s="88" t="s">
        <v>1855</v>
      </c>
      <c r="H1280" s="376" t="s">
        <v>1809</v>
      </c>
      <c r="I1280" s="43" t="s">
        <v>22</v>
      </c>
      <c r="J1280" s="25">
        <v>1</v>
      </c>
      <c r="K1280" s="25">
        <v>0</v>
      </c>
      <c r="L1280" s="25"/>
      <c r="M1280" s="49">
        <v>3.2</v>
      </c>
      <c r="N1280" s="48"/>
      <c r="O1280" s="22"/>
    </row>
    <row r="1281" s="18" customFormat="1" ht="46" customHeight="1" spans="1:15">
      <c r="A1281" s="387" t="s">
        <v>470</v>
      </c>
      <c r="B1281" s="40" t="s">
        <v>1862</v>
      </c>
      <c r="C1281" s="41" t="s">
        <v>16</v>
      </c>
      <c r="D1281" s="41" t="s">
        <v>171</v>
      </c>
      <c r="E1281" s="42" t="s">
        <v>54</v>
      </c>
      <c r="F1281" s="42" t="s">
        <v>172</v>
      </c>
      <c r="G1281" s="88" t="s">
        <v>1855</v>
      </c>
      <c r="H1281" s="376" t="s">
        <v>1809</v>
      </c>
      <c r="I1281" s="43" t="s">
        <v>22</v>
      </c>
      <c r="J1281" s="25">
        <v>1</v>
      </c>
      <c r="K1281" s="25">
        <v>0</v>
      </c>
      <c r="L1281" s="25"/>
      <c r="M1281" s="49">
        <v>3.2</v>
      </c>
      <c r="N1281" s="48"/>
      <c r="O1281" s="22"/>
    </row>
    <row r="1282" s="18" customFormat="1" ht="46" customHeight="1" spans="1:15">
      <c r="A1282" s="387" t="s">
        <v>470</v>
      </c>
      <c r="B1282" s="40" t="s">
        <v>1863</v>
      </c>
      <c r="C1282" s="41" t="s">
        <v>16</v>
      </c>
      <c r="D1282" s="41" t="s">
        <v>171</v>
      </c>
      <c r="E1282" s="42" t="s">
        <v>54</v>
      </c>
      <c r="F1282" s="42" t="s">
        <v>172</v>
      </c>
      <c r="G1282" s="88" t="s">
        <v>1864</v>
      </c>
      <c r="H1282" s="376" t="s">
        <v>1711</v>
      </c>
      <c r="I1282" s="43" t="s">
        <v>22</v>
      </c>
      <c r="J1282" s="25">
        <v>5</v>
      </c>
      <c r="K1282" s="25">
        <v>0</v>
      </c>
      <c r="L1282" s="25">
        <v>2</v>
      </c>
      <c r="M1282" s="49">
        <v>3.2</v>
      </c>
      <c r="N1282" s="48"/>
      <c r="O1282" s="22"/>
    </row>
    <row r="1283" s="18" customFormat="1" ht="46" customHeight="1" spans="1:15">
      <c r="A1283" s="387" t="s">
        <v>470</v>
      </c>
      <c r="B1283" s="40" t="s">
        <v>1865</v>
      </c>
      <c r="C1283" s="41" t="s">
        <v>16</v>
      </c>
      <c r="D1283" s="41" t="s">
        <v>171</v>
      </c>
      <c r="E1283" s="42" t="s">
        <v>54</v>
      </c>
      <c r="F1283" s="42" t="s">
        <v>172</v>
      </c>
      <c r="G1283" s="88" t="s">
        <v>1864</v>
      </c>
      <c r="H1283" s="376" t="s">
        <v>1711</v>
      </c>
      <c r="I1283" s="43" t="s">
        <v>22</v>
      </c>
      <c r="J1283" s="25">
        <v>4</v>
      </c>
      <c r="K1283" s="25">
        <v>0</v>
      </c>
      <c r="L1283" s="25">
        <v>2</v>
      </c>
      <c r="M1283" s="49">
        <v>3.2</v>
      </c>
      <c r="N1283" s="48"/>
      <c r="O1283" s="22"/>
    </row>
    <row r="1284" s="18" customFormat="1" ht="46" customHeight="1" spans="1:15">
      <c r="A1284" s="387" t="s">
        <v>470</v>
      </c>
      <c r="B1284" s="40" t="s">
        <v>1866</v>
      </c>
      <c r="C1284" s="41" t="s">
        <v>16</v>
      </c>
      <c r="D1284" s="41" t="s">
        <v>171</v>
      </c>
      <c r="E1284" s="42" t="s">
        <v>54</v>
      </c>
      <c r="F1284" s="42" t="s">
        <v>172</v>
      </c>
      <c r="G1284" s="88" t="s">
        <v>1864</v>
      </c>
      <c r="H1284" s="376" t="s">
        <v>1711</v>
      </c>
      <c r="I1284" s="43" t="s">
        <v>22</v>
      </c>
      <c r="J1284" s="25">
        <v>3</v>
      </c>
      <c r="K1284" s="25">
        <v>0</v>
      </c>
      <c r="L1284" s="25">
        <v>1</v>
      </c>
      <c r="M1284" s="49">
        <v>3.2</v>
      </c>
      <c r="N1284" s="48"/>
      <c r="O1284" s="22"/>
    </row>
    <row r="1285" s="18" customFormat="1" ht="46" customHeight="1" spans="1:15">
      <c r="A1285" s="387" t="s">
        <v>470</v>
      </c>
      <c r="B1285" s="40" t="s">
        <v>1867</v>
      </c>
      <c r="C1285" s="41" t="s">
        <v>16</v>
      </c>
      <c r="D1285" s="41" t="s">
        <v>171</v>
      </c>
      <c r="E1285" s="42" t="s">
        <v>54</v>
      </c>
      <c r="F1285" s="42" t="s">
        <v>172</v>
      </c>
      <c r="G1285" s="88" t="s">
        <v>1868</v>
      </c>
      <c r="H1285" s="376" t="s">
        <v>1869</v>
      </c>
      <c r="I1285" s="43" t="s">
        <v>22</v>
      </c>
      <c r="J1285" s="25">
        <v>2</v>
      </c>
      <c r="K1285" s="25">
        <v>0</v>
      </c>
      <c r="L1285" s="25"/>
      <c r="M1285" s="49">
        <v>3.2</v>
      </c>
      <c r="N1285" s="48"/>
      <c r="O1285" s="22"/>
    </row>
    <row r="1286" s="18" customFormat="1" ht="46" customHeight="1" spans="1:15">
      <c r="A1286" s="387" t="s">
        <v>470</v>
      </c>
      <c r="B1286" s="40" t="s">
        <v>1870</v>
      </c>
      <c r="C1286" s="41" t="s">
        <v>16</v>
      </c>
      <c r="D1286" s="41" t="s">
        <v>171</v>
      </c>
      <c r="E1286" s="42" t="s">
        <v>54</v>
      </c>
      <c r="F1286" s="42" t="s">
        <v>172</v>
      </c>
      <c r="G1286" s="88" t="s">
        <v>1871</v>
      </c>
      <c r="H1286" s="376" t="s">
        <v>1869</v>
      </c>
      <c r="I1286" s="43" t="s">
        <v>22</v>
      </c>
      <c r="J1286" s="25">
        <v>2</v>
      </c>
      <c r="K1286" s="25">
        <v>0</v>
      </c>
      <c r="L1286" s="25">
        <v>6</v>
      </c>
      <c r="M1286" s="49">
        <v>3.2</v>
      </c>
      <c r="N1286" s="48"/>
      <c r="O1286" s="22"/>
    </row>
    <row r="1287" s="18" customFormat="1" ht="46" customHeight="1" spans="1:15">
      <c r="A1287" s="387" t="s">
        <v>470</v>
      </c>
      <c r="B1287" s="40" t="s">
        <v>1872</v>
      </c>
      <c r="C1287" s="41" t="s">
        <v>16</v>
      </c>
      <c r="D1287" s="41" t="s">
        <v>171</v>
      </c>
      <c r="E1287" s="42" t="s">
        <v>54</v>
      </c>
      <c r="F1287" s="42" t="s">
        <v>172</v>
      </c>
      <c r="G1287" s="88" t="s">
        <v>1873</v>
      </c>
      <c r="H1287" s="376" t="s">
        <v>1874</v>
      </c>
      <c r="I1287" s="43" t="s">
        <v>22</v>
      </c>
      <c r="J1287" s="25">
        <v>13</v>
      </c>
      <c r="K1287" s="25">
        <v>0</v>
      </c>
      <c r="L1287" s="25">
        <v>1</v>
      </c>
      <c r="M1287" s="49">
        <v>3.2</v>
      </c>
      <c r="N1287" s="48"/>
      <c r="O1287" s="22"/>
    </row>
    <row r="1288" s="18" customFormat="1" ht="46" customHeight="1" spans="1:15">
      <c r="A1288" s="387" t="s">
        <v>470</v>
      </c>
      <c r="B1288" s="40" t="s">
        <v>1875</v>
      </c>
      <c r="C1288" s="41" t="s">
        <v>16</v>
      </c>
      <c r="D1288" s="41" t="s">
        <v>171</v>
      </c>
      <c r="E1288" s="42" t="s">
        <v>54</v>
      </c>
      <c r="F1288" s="42" t="s">
        <v>172</v>
      </c>
      <c r="G1288" s="88" t="s">
        <v>1704</v>
      </c>
      <c r="H1288" s="376" t="s">
        <v>1874</v>
      </c>
      <c r="I1288" s="43" t="s">
        <v>22</v>
      </c>
      <c r="J1288" s="25">
        <v>13</v>
      </c>
      <c r="K1288" s="25">
        <v>0</v>
      </c>
      <c r="L1288" s="25">
        <v>1</v>
      </c>
      <c r="M1288" s="49">
        <v>3.2</v>
      </c>
      <c r="N1288" s="48"/>
      <c r="O1288" s="22"/>
    </row>
    <row r="1289" s="18" customFormat="1" ht="46" customHeight="1" spans="1:15">
      <c r="A1289" s="387" t="s">
        <v>470</v>
      </c>
      <c r="B1289" s="40" t="s">
        <v>1876</v>
      </c>
      <c r="C1289" s="41" t="s">
        <v>16</v>
      </c>
      <c r="D1289" s="41" t="s">
        <v>171</v>
      </c>
      <c r="E1289" s="42" t="s">
        <v>54</v>
      </c>
      <c r="F1289" s="42" t="s">
        <v>172</v>
      </c>
      <c r="G1289" s="88" t="s">
        <v>1704</v>
      </c>
      <c r="H1289" s="376" t="s">
        <v>1874</v>
      </c>
      <c r="I1289" s="43" t="s">
        <v>22</v>
      </c>
      <c r="J1289" s="25">
        <v>13</v>
      </c>
      <c r="K1289" s="25">
        <v>0</v>
      </c>
      <c r="L1289" s="25">
        <v>1</v>
      </c>
      <c r="M1289" s="49">
        <v>3.2</v>
      </c>
      <c r="N1289" s="48"/>
      <c r="O1289" s="22"/>
    </row>
    <row r="1290" s="18" customFormat="1" ht="46" customHeight="1" spans="1:15">
      <c r="A1290" s="387" t="s">
        <v>470</v>
      </c>
      <c r="B1290" s="40" t="s">
        <v>1877</v>
      </c>
      <c r="C1290" s="41" t="s">
        <v>16</v>
      </c>
      <c r="D1290" s="41" t="s">
        <v>171</v>
      </c>
      <c r="E1290" s="42" t="s">
        <v>54</v>
      </c>
      <c r="F1290" s="42" t="s">
        <v>172</v>
      </c>
      <c r="G1290" s="88" t="s">
        <v>1704</v>
      </c>
      <c r="H1290" s="376" t="s">
        <v>1874</v>
      </c>
      <c r="I1290" s="43" t="s">
        <v>22</v>
      </c>
      <c r="J1290" s="25">
        <v>13</v>
      </c>
      <c r="K1290" s="25">
        <v>0</v>
      </c>
      <c r="L1290" s="25">
        <v>1</v>
      </c>
      <c r="M1290" s="49">
        <v>3.2</v>
      </c>
      <c r="N1290" s="48"/>
      <c r="O1290" s="22"/>
    </row>
    <row r="1291" s="18" customFormat="1" ht="46" customHeight="1" spans="1:15">
      <c r="A1291" s="387" t="s">
        <v>470</v>
      </c>
      <c r="B1291" s="40" t="s">
        <v>1878</v>
      </c>
      <c r="C1291" s="41" t="s">
        <v>16</v>
      </c>
      <c r="D1291" s="41" t="s">
        <v>171</v>
      </c>
      <c r="E1291" s="42" t="s">
        <v>54</v>
      </c>
      <c r="F1291" s="42" t="s">
        <v>172</v>
      </c>
      <c r="G1291" s="88" t="s">
        <v>1704</v>
      </c>
      <c r="H1291" s="376" t="s">
        <v>1874</v>
      </c>
      <c r="I1291" s="43" t="s">
        <v>22</v>
      </c>
      <c r="J1291" s="25">
        <v>13</v>
      </c>
      <c r="K1291" s="25">
        <v>0</v>
      </c>
      <c r="L1291" s="25">
        <v>1</v>
      </c>
      <c r="M1291" s="49">
        <v>3.2</v>
      </c>
      <c r="N1291" s="48"/>
      <c r="O1291" s="22"/>
    </row>
    <row r="1292" s="18" customFormat="1" ht="46" customHeight="1" spans="1:15">
      <c r="A1292" s="387" t="s">
        <v>470</v>
      </c>
      <c r="B1292" s="40" t="s">
        <v>1879</v>
      </c>
      <c r="C1292" s="41" t="s">
        <v>16</v>
      </c>
      <c r="D1292" s="41" t="s">
        <v>171</v>
      </c>
      <c r="E1292" s="42" t="s">
        <v>54</v>
      </c>
      <c r="F1292" s="42" t="s">
        <v>172</v>
      </c>
      <c r="G1292" s="88" t="s">
        <v>1704</v>
      </c>
      <c r="H1292" s="376" t="s">
        <v>1874</v>
      </c>
      <c r="I1292" s="43" t="s">
        <v>22</v>
      </c>
      <c r="J1292" s="25">
        <v>13</v>
      </c>
      <c r="K1292" s="25">
        <v>0</v>
      </c>
      <c r="L1292" s="25">
        <v>1</v>
      </c>
      <c r="M1292" s="49">
        <v>3.2</v>
      </c>
      <c r="N1292" s="48"/>
      <c r="O1292" s="22"/>
    </row>
    <row r="1293" s="18" customFormat="1" ht="46" customHeight="1" spans="1:15">
      <c r="A1293" s="387" t="s">
        <v>470</v>
      </c>
      <c r="B1293" s="40" t="s">
        <v>1880</v>
      </c>
      <c r="C1293" s="41" t="s">
        <v>16</v>
      </c>
      <c r="D1293" s="41" t="s">
        <v>171</v>
      </c>
      <c r="E1293" s="42" t="s">
        <v>54</v>
      </c>
      <c r="F1293" s="42" t="s">
        <v>172</v>
      </c>
      <c r="G1293" s="88" t="s">
        <v>1704</v>
      </c>
      <c r="H1293" s="376" t="s">
        <v>1874</v>
      </c>
      <c r="I1293" s="43" t="s">
        <v>22</v>
      </c>
      <c r="J1293" s="25">
        <v>13</v>
      </c>
      <c r="K1293" s="25">
        <v>0</v>
      </c>
      <c r="L1293" s="25">
        <v>1</v>
      </c>
      <c r="M1293" s="49">
        <v>3.2</v>
      </c>
      <c r="N1293" s="48"/>
      <c r="O1293" s="22"/>
    </row>
    <row r="1294" s="18" customFormat="1" ht="46" customHeight="1" spans="1:15">
      <c r="A1294" s="387" t="s">
        <v>470</v>
      </c>
      <c r="B1294" s="40" t="s">
        <v>1881</v>
      </c>
      <c r="C1294" s="41" t="s">
        <v>16</v>
      </c>
      <c r="D1294" s="41" t="s">
        <v>171</v>
      </c>
      <c r="E1294" s="42" t="s">
        <v>54</v>
      </c>
      <c r="F1294" s="42" t="s">
        <v>172</v>
      </c>
      <c r="G1294" s="88" t="s">
        <v>1704</v>
      </c>
      <c r="H1294" s="376" t="s">
        <v>1874</v>
      </c>
      <c r="I1294" s="43" t="s">
        <v>22</v>
      </c>
      <c r="J1294" s="25">
        <v>13</v>
      </c>
      <c r="K1294" s="25">
        <v>0</v>
      </c>
      <c r="L1294" s="25">
        <v>1</v>
      </c>
      <c r="M1294" s="49">
        <v>3.2</v>
      </c>
      <c r="N1294" s="48"/>
      <c r="O1294" s="22"/>
    </row>
    <row r="1295" s="18" customFormat="1" ht="46" customHeight="1" spans="1:15">
      <c r="A1295" s="387" t="s">
        <v>470</v>
      </c>
      <c r="B1295" s="40" t="s">
        <v>1882</v>
      </c>
      <c r="C1295" s="41" t="s">
        <v>16</v>
      </c>
      <c r="D1295" s="41" t="s">
        <v>171</v>
      </c>
      <c r="E1295" s="42" t="s">
        <v>54</v>
      </c>
      <c r="F1295" s="42" t="s">
        <v>172</v>
      </c>
      <c r="G1295" s="88" t="s">
        <v>1704</v>
      </c>
      <c r="H1295" s="376" t="s">
        <v>1874</v>
      </c>
      <c r="I1295" s="43" t="s">
        <v>22</v>
      </c>
      <c r="J1295" s="25">
        <v>13</v>
      </c>
      <c r="K1295" s="25">
        <v>0</v>
      </c>
      <c r="L1295" s="25">
        <v>1</v>
      </c>
      <c r="M1295" s="49">
        <v>3.2</v>
      </c>
      <c r="N1295" s="48"/>
      <c r="O1295" s="22"/>
    </row>
    <row r="1296" s="18" customFormat="1" ht="46" customHeight="1" spans="1:15">
      <c r="A1296" s="387" t="s">
        <v>470</v>
      </c>
      <c r="B1296" s="40" t="s">
        <v>1883</v>
      </c>
      <c r="C1296" s="41" t="s">
        <v>16</v>
      </c>
      <c r="D1296" s="41" t="s">
        <v>171</v>
      </c>
      <c r="E1296" s="42" t="s">
        <v>54</v>
      </c>
      <c r="F1296" s="42" t="s">
        <v>172</v>
      </c>
      <c r="G1296" s="88" t="s">
        <v>1704</v>
      </c>
      <c r="H1296" s="376" t="s">
        <v>1874</v>
      </c>
      <c r="I1296" s="43" t="s">
        <v>22</v>
      </c>
      <c r="J1296" s="25">
        <v>4</v>
      </c>
      <c r="K1296" s="25">
        <v>0</v>
      </c>
      <c r="L1296" s="25"/>
      <c r="M1296" s="49">
        <v>3.2</v>
      </c>
      <c r="N1296" s="48"/>
      <c r="O1296" s="22"/>
    </row>
    <row r="1297" s="18" customFormat="1" ht="46" customHeight="1" spans="1:15">
      <c r="A1297" s="387" t="s">
        <v>470</v>
      </c>
      <c r="B1297" s="40" t="s">
        <v>1884</v>
      </c>
      <c r="C1297" s="41" t="s">
        <v>16</v>
      </c>
      <c r="D1297" s="41" t="s">
        <v>171</v>
      </c>
      <c r="E1297" s="42" t="s">
        <v>54</v>
      </c>
      <c r="F1297" s="42" t="s">
        <v>172</v>
      </c>
      <c r="G1297" s="88" t="s">
        <v>1704</v>
      </c>
      <c r="H1297" s="376" t="s">
        <v>1874</v>
      </c>
      <c r="I1297" s="43" t="s">
        <v>22</v>
      </c>
      <c r="J1297" s="25">
        <v>5</v>
      </c>
      <c r="K1297" s="25">
        <v>0</v>
      </c>
      <c r="L1297" s="25"/>
      <c r="M1297" s="49">
        <v>3.2</v>
      </c>
      <c r="N1297" s="48"/>
      <c r="O1297" s="22"/>
    </row>
    <row r="1298" s="18" customFormat="1" ht="46" customHeight="1" spans="1:15">
      <c r="A1298" s="387" t="s">
        <v>470</v>
      </c>
      <c r="B1298" s="40" t="s">
        <v>1885</v>
      </c>
      <c r="C1298" s="41" t="s">
        <v>16</v>
      </c>
      <c r="D1298" s="41" t="s">
        <v>171</v>
      </c>
      <c r="E1298" s="42" t="s">
        <v>54</v>
      </c>
      <c r="F1298" s="42" t="s">
        <v>172</v>
      </c>
      <c r="G1298" s="88" t="s">
        <v>1704</v>
      </c>
      <c r="H1298" s="376" t="s">
        <v>1874</v>
      </c>
      <c r="I1298" s="43" t="s">
        <v>22</v>
      </c>
      <c r="J1298" s="25">
        <v>5</v>
      </c>
      <c r="K1298" s="25">
        <v>0</v>
      </c>
      <c r="L1298" s="25"/>
      <c r="M1298" s="49">
        <v>3.2</v>
      </c>
      <c r="N1298" s="48"/>
      <c r="O1298" s="22"/>
    </row>
    <row r="1299" s="18" customFormat="1" ht="46" customHeight="1" spans="1:15">
      <c r="A1299" s="387" t="s">
        <v>470</v>
      </c>
      <c r="B1299" s="40" t="s">
        <v>1886</v>
      </c>
      <c r="C1299" s="41" t="s">
        <v>16</v>
      </c>
      <c r="D1299" s="41" t="s">
        <v>171</v>
      </c>
      <c r="E1299" s="42" t="s">
        <v>54</v>
      </c>
      <c r="F1299" s="42" t="s">
        <v>172</v>
      </c>
      <c r="G1299" s="88" t="s">
        <v>1704</v>
      </c>
      <c r="H1299" s="376" t="s">
        <v>1874</v>
      </c>
      <c r="I1299" s="43" t="s">
        <v>22</v>
      </c>
      <c r="J1299" s="25">
        <v>10</v>
      </c>
      <c r="K1299" s="25">
        <v>0</v>
      </c>
      <c r="L1299" s="25">
        <v>1</v>
      </c>
      <c r="M1299" s="49">
        <v>3.2</v>
      </c>
      <c r="N1299" s="48"/>
      <c r="O1299" s="22"/>
    </row>
    <row r="1300" s="18" customFormat="1" ht="46" customHeight="1" spans="1:15">
      <c r="A1300" s="387" t="s">
        <v>470</v>
      </c>
      <c r="B1300" s="40" t="s">
        <v>1887</v>
      </c>
      <c r="C1300" s="41" t="s">
        <v>16</v>
      </c>
      <c r="D1300" s="41" t="s">
        <v>171</v>
      </c>
      <c r="E1300" s="42" t="s">
        <v>54</v>
      </c>
      <c r="F1300" s="42" t="s">
        <v>172</v>
      </c>
      <c r="G1300" s="88" t="s">
        <v>1704</v>
      </c>
      <c r="H1300" s="376" t="s">
        <v>1874</v>
      </c>
      <c r="I1300" s="43" t="s">
        <v>22</v>
      </c>
      <c r="J1300" s="25">
        <v>4</v>
      </c>
      <c r="K1300" s="25">
        <v>0</v>
      </c>
      <c r="L1300" s="25"/>
      <c r="M1300" s="49">
        <v>3.2</v>
      </c>
      <c r="N1300" s="48"/>
      <c r="O1300" s="22"/>
    </row>
    <row r="1301" s="18" customFormat="1" ht="46" customHeight="1" spans="1:15">
      <c r="A1301" s="387" t="s">
        <v>470</v>
      </c>
      <c r="B1301" s="40" t="s">
        <v>1888</v>
      </c>
      <c r="C1301" s="41" t="s">
        <v>16</v>
      </c>
      <c r="D1301" s="41" t="s">
        <v>171</v>
      </c>
      <c r="E1301" s="42" t="s">
        <v>54</v>
      </c>
      <c r="F1301" s="42" t="s">
        <v>172</v>
      </c>
      <c r="G1301" s="88" t="s">
        <v>1704</v>
      </c>
      <c r="H1301" s="376" t="s">
        <v>1874</v>
      </c>
      <c r="I1301" s="43" t="s">
        <v>22</v>
      </c>
      <c r="J1301" s="25">
        <v>4</v>
      </c>
      <c r="K1301" s="25">
        <v>0</v>
      </c>
      <c r="L1301" s="25"/>
      <c r="M1301" s="49">
        <v>3.2</v>
      </c>
      <c r="N1301" s="48"/>
      <c r="O1301" s="22"/>
    </row>
    <row r="1302" s="18" customFormat="1" ht="46" customHeight="1" spans="1:15">
      <c r="A1302" s="387" t="s">
        <v>470</v>
      </c>
      <c r="B1302" s="40" t="s">
        <v>1889</v>
      </c>
      <c r="C1302" s="41" t="s">
        <v>16</v>
      </c>
      <c r="D1302" s="41" t="s">
        <v>171</v>
      </c>
      <c r="E1302" s="42" t="s">
        <v>54</v>
      </c>
      <c r="F1302" s="42" t="s">
        <v>172</v>
      </c>
      <c r="G1302" s="88" t="s">
        <v>1704</v>
      </c>
      <c r="H1302" s="376" t="s">
        <v>1874</v>
      </c>
      <c r="I1302" s="43" t="s">
        <v>22</v>
      </c>
      <c r="J1302" s="25">
        <v>13</v>
      </c>
      <c r="K1302" s="25">
        <v>0</v>
      </c>
      <c r="L1302" s="25">
        <v>1</v>
      </c>
      <c r="M1302" s="49">
        <v>3.2</v>
      </c>
      <c r="N1302" s="48"/>
      <c r="O1302" s="22"/>
    </row>
    <row r="1303" s="18" customFormat="1" ht="46" customHeight="1" spans="1:15">
      <c r="A1303" s="387" t="s">
        <v>470</v>
      </c>
      <c r="B1303" s="40" t="s">
        <v>1890</v>
      </c>
      <c r="C1303" s="41" t="s">
        <v>16</v>
      </c>
      <c r="D1303" s="41" t="s">
        <v>171</v>
      </c>
      <c r="E1303" s="42" t="s">
        <v>54</v>
      </c>
      <c r="F1303" s="42" t="s">
        <v>172</v>
      </c>
      <c r="G1303" s="88" t="s">
        <v>1704</v>
      </c>
      <c r="H1303" s="376" t="s">
        <v>1874</v>
      </c>
      <c r="I1303" s="43" t="s">
        <v>22</v>
      </c>
      <c r="J1303" s="25">
        <v>6</v>
      </c>
      <c r="K1303" s="25">
        <v>0</v>
      </c>
      <c r="L1303" s="25"/>
      <c r="M1303" s="49">
        <v>3.2</v>
      </c>
      <c r="N1303" s="48"/>
      <c r="O1303" s="22"/>
    </row>
    <row r="1304" s="18" customFormat="1" ht="46" customHeight="1" spans="1:15">
      <c r="A1304" s="387" t="s">
        <v>470</v>
      </c>
      <c r="B1304" s="40" t="s">
        <v>1891</v>
      </c>
      <c r="C1304" s="41" t="s">
        <v>16</v>
      </c>
      <c r="D1304" s="41" t="s">
        <v>171</v>
      </c>
      <c r="E1304" s="42" t="s">
        <v>54</v>
      </c>
      <c r="F1304" s="42" t="s">
        <v>172</v>
      </c>
      <c r="G1304" s="88" t="s">
        <v>1704</v>
      </c>
      <c r="H1304" s="376" t="s">
        <v>1874</v>
      </c>
      <c r="I1304" s="43" t="s">
        <v>22</v>
      </c>
      <c r="J1304" s="25">
        <v>3</v>
      </c>
      <c r="K1304" s="25">
        <v>0</v>
      </c>
      <c r="L1304" s="25"/>
      <c r="M1304" s="49">
        <v>3.2</v>
      </c>
      <c r="N1304" s="48"/>
      <c r="O1304" s="22"/>
    </row>
    <row r="1305" s="18" customFormat="1" ht="46" customHeight="1" spans="1:15">
      <c r="A1305" s="387" t="s">
        <v>470</v>
      </c>
      <c r="B1305" s="40" t="s">
        <v>1892</v>
      </c>
      <c r="C1305" s="41" t="s">
        <v>16</v>
      </c>
      <c r="D1305" s="41" t="s">
        <v>171</v>
      </c>
      <c r="E1305" s="42" t="s">
        <v>54</v>
      </c>
      <c r="F1305" s="42" t="s">
        <v>172</v>
      </c>
      <c r="G1305" s="88" t="s">
        <v>1704</v>
      </c>
      <c r="H1305" s="376" t="s">
        <v>1874</v>
      </c>
      <c r="I1305" s="43" t="s">
        <v>22</v>
      </c>
      <c r="J1305" s="25">
        <v>5</v>
      </c>
      <c r="K1305" s="25">
        <v>0</v>
      </c>
      <c r="L1305" s="25"/>
      <c r="M1305" s="49">
        <v>3.2</v>
      </c>
      <c r="N1305" s="48"/>
      <c r="O1305" s="22"/>
    </row>
    <row r="1306" s="18" customFormat="1" ht="46" customHeight="1" spans="1:15">
      <c r="A1306" s="387" t="s">
        <v>470</v>
      </c>
      <c r="B1306" s="40" t="s">
        <v>1893</v>
      </c>
      <c r="C1306" s="41" t="s">
        <v>16</v>
      </c>
      <c r="D1306" s="41" t="s">
        <v>171</v>
      </c>
      <c r="E1306" s="42" t="s">
        <v>54</v>
      </c>
      <c r="F1306" s="42" t="s">
        <v>172</v>
      </c>
      <c r="G1306" s="88" t="s">
        <v>1704</v>
      </c>
      <c r="H1306" s="376" t="s">
        <v>1874</v>
      </c>
      <c r="I1306" s="43" t="s">
        <v>22</v>
      </c>
      <c r="J1306" s="25">
        <v>11</v>
      </c>
      <c r="K1306" s="25">
        <v>0</v>
      </c>
      <c r="L1306" s="25">
        <v>1</v>
      </c>
      <c r="M1306" s="49">
        <v>3.2</v>
      </c>
      <c r="N1306" s="48"/>
      <c r="O1306" s="22"/>
    </row>
    <row r="1307" s="18" customFormat="1" ht="46" customHeight="1" spans="1:15">
      <c r="A1307" s="387" t="s">
        <v>470</v>
      </c>
      <c r="B1307" s="40" t="s">
        <v>1894</v>
      </c>
      <c r="C1307" s="41" t="s">
        <v>16</v>
      </c>
      <c r="D1307" s="41" t="s">
        <v>171</v>
      </c>
      <c r="E1307" s="42" t="s">
        <v>54</v>
      </c>
      <c r="F1307" s="42" t="s">
        <v>172</v>
      </c>
      <c r="G1307" s="88" t="s">
        <v>1704</v>
      </c>
      <c r="H1307" s="376" t="s">
        <v>1874</v>
      </c>
      <c r="I1307" s="43" t="s">
        <v>22</v>
      </c>
      <c r="J1307" s="25">
        <v>5</v>
      </c>
      <c r="K1307" s="25">
        <v>0</v>
      </c>
      <c r="L1307" s="25"/>
      <c r="M1307" s="49">
        <v>3.2</v>
      </c>
      <c r="N1307" s="48"/>
      <c r="O1307" s="22"/>
    </row>
    <row r="1308" s="18" customFormat="1" ht="46" customHeight="1" spans="1:15">
      <c r="A1308" s="387" t="s">
        <v>470</v>
      </c>
      <c r="B1308" s="40" t="s">
        <v>1895</v>
      </c>
      <c r="C1308" s="41" t="s">
        <v>16</v>
      </c>
      <c r="D1308" s="41" t="s">
        <v>171</v>
      </c>
      <c r="E1308" s="42" t="s">
        <v>54</v>
      </c>
      <c r="F1308" s="42" t="s">
        <v>172</v>
      </c>
      <c r="G1308" s="88" t="s">
        <v>1896</v>
      </c>
      <c r="H1308" s="376" t="s">
        <v>1874</v>
      </c>
      <c r="I1308" s="43" t="s">
        <v>22</v>
      </c>
      <c r="J1308" s="25">
        <v>1</v>
      </c>
      <c r="K1308" s="25">
        <v>0</v>
      </c>
      <c r="L1308" s="25"/>
      <c r="M1308" s="49">
        <v>3.2</v>
      </c>
      <c r="N1308" s="48"/>
      <c r="O1308" s="22"/>
    </row>
    <row r="1309" s="18" customFormat="1" ht="46" customHeight="1" spans="1:15">
      <c r="A1309" s="387" t="s">
        <v>470</v>
      </c>
      <c r="B1309" s="40" t="s">
        <v>1897</v>
      </c>
      <c r="C1309" s="41" t="s">
        <v>16</v>
      </c>
      <c r="D1309" s="41" t="s">
        <v>171</v>
      </c>
      <c r="E1309" s="42" t="s">
        <v>54</v>
      </c>
      <c r="F1309" s="42" t="s">
        <v>172</v>
      </c>
      <c r="G1309" s="88" t="s">
        <v>1896</v>
      </c>
      <c r="H1309" s="376" t="s">
        <v>1874</v>
      </c>
      <c r="I1309" s="43" t="s">
        <v>22</v>
      </c>
      <c r="J1309" s="25">
        <v>1</v>
      </c>
      <c r="K1309" s="25">
        <v>0</v>
      </c>
      <c r="L1309" s="25"/>
      <c r="M1309" s="49">
        <v>3.2</v>
      </c>
      <c r="N1309" s="48"/>
      <c r="O1309" s="22"/>
    </row>
    <row r="1310" s="18" customFormat="1" ht="46" customHeight="1" spans="1:15">
      <c r="A1310" s="387" t="s">
        <v>470</v>
      </c>
      <c r="B1310" s="40" t="s">
        <v>1898</v>
      </c>
      <c r="C1310" s="41" t="s">
        <v>16</v>
      </c>
      <c r="D1310" s="41" t="s">
        <v>171</v>
      </c>
      <c r="E1310" s="42" t="s">
        <v>54</v>
      </c>
      <c r="F1310" s="42" t="s">
        <v>172</v>
      </c>
      <c r="G1310" s="88" t="s">
        <v>1896</v>
      </c>
      <c r="H1310" s="376" t="s">
        <v>1874</v>
      </c>
      <c r="I1310" s="43" t="s">
        <v>22</v>
      </c>
      <c r="J1310" s="25">
        <v>1</v>
      </c>
      <c r="K1310" s="25">
        <v>0</v>
      </c>
      <c r="L1310" s="25"/>
      <c r="M1310" s="49">
        <v>3.2</v>
      </c>
      <c r="N1310" s="48"/>
      <c r="O1310" s="22"/>
    </row>
    <row r="1311" s="18" customFormat="1" ht="46" customHeight="1" spans="1:15">
      <c r="A1311" s="387" t="s">
        <v>470</v>
      </c>
      <c r="B1311" s="40" t="s">
        <v>1899</v>
      </c>
      <c r="C1311" s="41" t="s">
        <v>16</v>
      </c>
      <c r="D1311" s="41" t="s">
        <v>171</v>
      </c>
      <c r="E1311" s="42" t="s">
        <v>54</v>
      </c>
      <c r="F1311" s="42" t="s">
        <v>172</v>
      </c>
      <c r="G1311" s="88" t="s">
        <v>1778</v>
      </c>
      <c r="H1311" s="376" t="s">
        <v>1874</v>
      </c>
      <c r="I1311" s="43" t="s">
        <v>22</v>
      </c>
      <c r="J1311" s="25">
        <v>2</v>
      </c>
      <c r="K1311" s="25">
        <v>0</v>
      </c>
      <c r="L1311" s="25"/>
      <c r="M1311" s="49">
        <v>3.2</v>
      </c>
      <c r="N1311" s="48"/>
      <c r="O1311" s="22"/>
    </row>
    <row r="1312" s="18" customFormat="1" ht="46" customHeight="1" spans="1:15">
      <c r="A1312" s="387" t="s">
        <v>470</v>
      </c>
      <c r="B1312" s="40" t="s">
        <v>1900</v>
      </c>
      <c r="C1312" s="41" t="s">
        <v>16</v>
      </c>
      <c r="D1312" s="41" t="s">
        <v>171</v>
      </c>
      <c r="E1312" s="42" t="s">
        <v>54</v>
      </c>
      <c r="F1312" s="42" t="s">
        <v>172</v>
      </c>
      <c r="G1312" s="88" t="s">
        <v>1778</v>
      </c>
      <c r="H1312" s="376" t="s">
        <v>1874</v>
      </c>
      <c r="I1312" s="43" t="s">
        <v>22</v>
      </c>
      <c r="J1312" s="25">
        <v>2</v>
      </c>
      <c r="K1312" s="25">
        <v>0</v>
      </c>
      <c r="L1312" s="25"/>
      <c r="M1312" s="49">
        <v>3.2</v>
      </c>
      <c r="N1312" s="48"/>
      <c r="O1312" s="22"/>
    </row>
    <row r="1313" s="18" customFormat="1" ht="46" customHeight="1" spans="1:15">
      <c r="A1313" s="387" t="s">
        <v>470</v>
      </c>
      <c r="B1313" s="40" t="s">
        <v>1901</v>
      </c>
      <c r="C1313" s="41" t="s">
        <v>16</v>
      </c>
      <c r="D1313" s="41" t="s">
        <v>171</v>
      </c>
      <c r="E1313" s="42" t="s">
        <v>54</v>
      </c>
      <c r="F1313" s="42" t="s">
        <v>172</v>
      </c>
      <c r="G1313" s="88" t="s">
        <v>1778</v>
      </c>
      <c r="H1313" s="376" t="s">
        <v>1874</v>
      </c>
      <c r="I1313" s="43" t="s">
        <v>22</v>
      </c>
      <c r="J1313" s="25">
        <v>2</v>
      </c>
      <c r="K1313" s="25">
        <v>0</v>
      </c>
      <c r="L1313" s="25"/>
      <c r="M1313" s="49">
        <v>3.2</v>
      </c>
      <c r="N1313" s="48"/>
      <c r="O1313" s="22"/>
    </row>
    <row r="1314" s="18" customFormat="1" ht="46" customHeight="1" spans="1:15">
      <c r="A1314" s="387" t="s">
        <v>470</v>
      </c>
      <c r="B1314" s="40" t="s">
        <v>1902</v>
      </c>
      <c r="C1314" s="41" t="s">
        <v>16</v>
      </c>
      <c r="D1314" s="41" t="s">
        <v>171</v>
      </c>
      <c r="E1314" s="42" t="s">
        <v>54</v>
      </c>
      <c r="F1314" s="42" t="s">
        <v>172</v>
      </c>
      <c r="G1314" s="88" t="s">
        <v>1873</v>
      </c>
      <c r="H1314" s="376" t="s">
        <v>1705</v>
      </c>
      <c r="I1314" s="43" t="s">
        <v>22</v>
      </c>
      <c r="J1314" s="25">
        <v>1</v>
      </c>
      <c r="K1314" s="25">
        <v>0</v>
      </c>
      <c r="L1314" s="25"/>
      <c r="M1314" s="49">
        <v>3.2</v>
      </c>
      <c r="N1314" s="48"/>
      <c r="O1314" s="22"/>
    </row>
    <row r="1315" s="18" customFormat="1" ht="46" customHeight="1" spans="1:15">
      <c r="A1315" s="387" t="s">
        <v>470</v>
      </c>
      <c r="B1315" s="40" t="s">
        <v>1903</v>
      </c>
      <c r="C1315" s="41" t="s">
        <v>16</v>
      </c>
      <c r="D1315" s="41" t="s">
        <v>171</v>
      </c>
      <c r="E1315" s="42" t="s">
        <v>54</v>
      </c>
      <c r="F1315" s="42" t="s">
        <v>172</v>
      </c>
      <c r="G1315" s="88" t="s">
        <v>1873</v>
      </c>
      <c r="H1315" s="376" t="s">
        <v>1705</v>
      </c>
      <c r="I1315" s="43" t="s">
        <v>22</v>
      </c>
      <c r="J1315" s="25">
        <v>1</v>
      </c>
      <c r="K1315" s="25">
        <v>0</v>
      </c>
      <c r="L1315" s="25"/>
      <c r="M1315" s="49">
        <v>3.2</v>
      </c>
      <c r="N1315" s="48"/>
      <c r="O1315" s="22"/>
    </row>
    <row r="1316" s="18" customFormat="1" ht="46" customHeight="1" spans="1:15">
      <c r="A1316" s="387" t="s">
        <v>470</v>
      </c>
      <c r="B1316" s="40" t="s">
        <v>1904</v>
      </c>
      <c r="C1316" s="41" t="s">
        <v>16</v>
      </c>
      <c r="D1316" s="41" t="s">
        <v>171</v>
      </c>
      <c r="E1316" s="42" t="s">
        <v>54</v>
      </c>
      <c r="F1316" s="42" t="s">
        <v>172</v>
      </c>
      <c r="G1316" s="88" t="s">
        <v>1873</v>
      </c>
      <c r="H1316" s="376" t="s">
        <v>1705</v>
      </c>
      <c r="I1316" s="43" t="s">
        <v>22</v>
      </c>
      <c r="J1316" s="25">
        <v>1</v>
      </c>
      <c r="K1316" s="25">
        <v>0</v>
      </c>
      <c r="L1316" s="25"/>
      <c r="M1316" s="49">
        <v>3.2</v>
      </c>
      <c r="N1316" s="48"/>
      <c r="O1316" s="22"/>
    </row>
    <row r="1317" s="18" customFormat="1" ht="46" customHeight="1" spans="1:15">
      <c r="A1317" s="387" t="s">
        <v>470</v>
      </c>
      <c r="B1317" s="40" t="s">
        <v>1905</v>
      </c>
      <c r="C1317" s="41" t="s">
        <v>16</v>
      </c>
      <c r="D1317" s="41" t="s">
        <v>171</v>
      </c>
      <c r="E1317" s="42" t="s">
        <v>54</v>
      </c>
      <c r="F1317" s="42" t="s">
        <v>172</v>
      </c>
      <c r="G1317" s="88" t="s">
        <v>1873</v>
      </c>
      <c r="H1317" s="376" t="s">
        <v>1705</v>
      </c>
      <c r="I1317" s="43" t="s">
        <v>22</v>
      </c>
      <c r="J1317" s="25">
        <v>1</v>
      </c>
      <c r="K1317" s="25">
        <v>0</v>
      </c>
      <c r="L1317" s="25"/>
      <c r="M1317" s="49">
        <v>3.2</v>
      </c>
      <c r="N1317" s="48"/>
      <c r="O1317" s="22"/>
    </row>
    <row r="1318" s="18" customFormat="1" ht="46" customHeight="1" spans="1:15">
      <c r="A1318" s="387" t="s">
        <v>470</v>
      </c>
      <c r="B1318" s="40" t="s">
        <v>1906</v>
      </c>
      <c r="C1318" s="41" t="s">
        <v>16</v>
      </c>
      <c r="D1318" s="41" t="s">
        <v>171</v>
      </c>
      <c r="E1318" s="42" t="s">
        <v>54</v>
      </c>
      <c r="F1318" s="42" t="s">
        <v>172</v>
      </c>
      <c r="G1318" s="88" t="s">
        <v>1873</v>
      </c>
      <c r="H1318" s="376" t="s">
        <v>1705</v>
      </c>
      <c r="I1318" s="43" t="s">
        <v>22</v>
      </c>
      <c r="J1318" s="25">
        <v>1</v>
      </c>
      <c r="K1318" s="25">
        <v>0</v>
      </c>
      <c r="L1318" s="25"/>
      <c r="M1318" s="49">
        <v>3.2</v>
      </c>
      <c r="N1318" s="48"/>
      <c r="O1318" s="22"/>
    </row>
    <row r="1319" s="18" customFormat="1" ht="46" customHeight="1" spans="1:15">
      <c r="A1319" s="387" t="s">
        <v>470</v>
      </c>
      <c r="B1319" s="40" t="s">
        <v>1907</v>
      </c>
      <c r="C1319" s="41" t="s">
        <v>16</v>
      </c>
      <c r="D1319" s="41" t="s">
        <v>171</v>
      </c>
      <c r="E1319" s="42" t="s">
        <v>54</v>
      </c>
      <c r="F1319" s="42" t="s">
        <v>172</v>
      </c>
      <c r="G1319" s="88" t="s">
        <v>1873</v>
      </c>
      <c r="H1319" s="376" t="s">
        <v>1705</v>
      </c>
      <c r="I1319" s="43" t="s">
        <v>22</v>
      </c>
      <c r="J1319" s="25">
        <v>1</v>
      </c>
      <c r="K1319" s="25">
        <v>0</v>
      </c>
      <c r="L1319" s="25"/>
      <c r="M1319" s="49">
        <v>3.2</v>
      </c>
      <c r="N1319" s="48"/>
      <c r="O1319" s="22"/>
    </row>
    <row r="1320" s="18" customFormat="1" ht="46" customHeight="1" spans="1:15">
      <c r="A1320" s="387" t="s">
        <v>470</v>
      </c>
      <c r="B1320" s="40" t="s">
        <v>1908</v>
      </c>
      <c r="C1320" s="41" t="s">
        <v>16</v>
      </c>
      <c r="D1320" s="41" t="s">
        <v>171</v>
      </c>
      <c r="E1320" s="42" t="s">
        <v>54</v>
      </c>
      <c r="F1320" s="42" t="s">
        <v>172</v>
      </c>
      <c r="G1320" s="88" t="s">
        <v>1873</v>
      </c>
      <c r="H1320" s="376" t="s">
        <v>1705</v>
      </c>
      <c r="I1320" s="43" t="s">
        <v>22</v>
      </c>
      <c r="J1320" s="25">
        <v>1</v>
      </c>
      <c r="K1320" s="25">
        <v>0</v>
      </c>
      <c r="L1320" s="25"/>
      <c r="M1320" s="49">
        <v>3.2</v>
      </c>
      <c r="N1320" s="48"/>
      <c r="O1320" s="22"/>
    </row>
    <row r="1321" s="18" customFormat="1" ht="46" customHeight="1" spans="1:15">
      <c r="A1321" s="387" t="s">
        <v>470</v>
      </c>
      <c r="B1321" s="40" t="s">
        <v>1909</v>
      </c>
      <c r="C1321" s="41" t="s">
        <v>16</v>
      </c>
      <c r="D1321" s="41" t="s">
        <v>171</v>
      </c>
      <c r="E1321" s="42" t="s">
        <v>54</v>
      </c>
      <c r="F1321" s="42" t="s">
        <v>172</v>
      </c>
      <c r="G1321" s="88" t="s">
        <v>1873</v>
      </c>
      <c r="H1321" s="376" t="s">
        <v>1705</v>
      </c>
      <c r="I1321" s="43" t="s">
        <v>22</v>
      </c>
      <c r="J1321" s="25">
        <v>1</v>
      </c>
      <c r="K1321" s="25">
        <v>0</v>
      </c>
      <c r="L1321" s="25"/>
      <c r="M1321" s="49">
        <v>3.2</v>
      </c>
      <c r="N1321" s="48"/>
      <c r="O1321" s="22"/>
    </row>
    <row r="1322" s="18" customFormat="1" ht="46" customHeight="1" spans="1:15">
      <c r="A1322" s="387" t="s">
        <v>470</v>
      </c>
      <c r="B1322" s="40" t="s">
        <v>1910</v>
      </c>
      <c r="C1322" s="41" t="s">
        <v>16</v>
      </c>
      <c r="D1322" s="41" t="s">
        <v>171</v>
      </c>
      <c r="E1322" s="42" t="s">
        <v>54</v>
      </c>
      <c r="F1322" s="42" t="s">
        <v>172</v>
      </c>
      <c r="G1322" s="88" t="s">
        <v>1873</v>
      </c>
      <c r="H1322" s="376" t="s">
        <v>1705</v>
      </c>
      <c r="I1322" s="43" t="s">
        <v>22</v>
      </c>
      <c r="J1322" s="25">
        <v>2</v>
      </c>
      <c r="K1322" s="25">
        <v>0</v>
      </c>
      <c r="L1322" s="25"/>
      <c r="M1322" s="49">
        <v>3.2</v>
      </c>
      <c r="N1322" s="48"/>
      <c r="O1322" s="22"/>
    </row>
    <row r="1323" s="18" customFormat="1" ht="46" customHeight="1" spans="1:15">
      <c r="A1323" s="387" t="s">
        <v>470</v>
      </c>
      <c r="B1323" s="40" t="s">
        <v>1911</v>
      </c>
      <c r="C1323" s="41" t="s">
        <v>16</v>
      </c>
      <c r="D1323" s="41" t="s">
        <v>171</v>
      </c>
      <c r="E1323" s="42" t="s">
        <v>54</v>
      </c>
      <c r="F1323" s="42" t="s">
        <v>172</v>
      </c>
      <c r="G1323" s="88" t="s">
        <v>1873</v>
      </c>
      <c r="H1323" s="376" t="s">
        <v>1705</v>
      </c>
      <c r="I1323" s="43" t="s">
        <v>22</v>
      </c>
      <c r="J1323" s="25">
        <v>2</v>
      </c>
      <c r="K1323" s="25">
        <v>0</v>
      </c>
      <c r="L1323" s="25"/>
      <c r="M1323" s="49">
        <v>3.2</v>
      </c>
      <c r="N1323" s="48"/>
      <c r="O1323" s="22"/>
    </row>
    <row r="1324" s="18" customFormat="1" ht="46" customHeight="1" spans="1:15">
      <c r="A1324" s="387" t="s">
        <v>470</v>
      </c>
      <c r="B1324" s="40" t="s">
        <v>1912</v>
      </c>
      <c r="C1324" s="41" t="s">
        <v>16</v>
      </c>
      <c r="D1324" s="41" t="s">
        <v>171</v>
      </c>
      <c r="E1324" s="42" t="s">
        <v>54</v>
      </c>
      <c r="F1324" s="42" t="s">
        <v>172</v>
      </c>
      <c r="G1324" s="88" t="s">
        <v>1873</v>
      </c>
      <c r="H1324" s="376" t="s">
        <v>1705</v>
      </c>
      <c r="I1324" s="43" t="s">
        <v>22</v>
      </c>
      <c r="J1324" s="25">
        <v>2</v>
      </c>
      <c r="K1324" s="25">
        <v>0</v>
      </c>
      <c r="L1324" s="25"/>
      <c r="M1324" s="49">
        <v>3.2</v>
      </c>
      <c r="N1324" s="48"/>
      <c r="O1324" s="22"/>
    </row>
    <row r="1325" s="18" customFormat="1" ht="46" customHeight="1" spans="1:15">
      <c r="A1325" s="387" t="s">
        <v>470</v>
      </c>
      <c r="B1325" s="40" t="s">
        <v>1913</v>
      </c>
      <c r="C1325" s="41" t="s">
        <v>16</v>
      </c>
      <c r="D1325" s="41" t="s">
        <v>171</v>
      </c>
      <c r="E1325" s="42" t="s">
        <v>54</v>
      </c>
      <c r="F1325" s="42" t="s">
        <v>172</v>
      </c>
      <c r="G1325" s="88" t="s">
        <v>1914</v>
      </c>
      <c r="H1325" s="376" t="s">
        <v>1705</v>
      </c>
      <c r="I1325" s="43" t="s">
        <v>22</v>
      </c>
      <c r="J1325" s="25">
        <v>3</v>
      </c>
      <c r="K1325" s="25">
        <v>0</v>
      </c>
      <c r="L1325" s="25">
        <v>1</v>
      </c>
      <c r="M1325" s="49">
        <v>3.2</v>
      </c>
      <c r="N1325" s="48"/>
      <c r="O1325" s="22"/>
    </row>
    <row r="1326" s="18" customFormat="1" ht="46" customHeight="1" spans="1:15">
      <c r="A1326" s="387" t="s">
        <v>470</v>
      </c>
      <c r="B1326" s="40" t="s">
        <v>1915</v>
      </c>
      <c r="C1326" s="41" t="s">
        <v>16</v>
      </c>
      <c r="D1326" s="41" t="s">
        <v>171</v>
      </c>
      <c r="E1326" s="42" t="s">
        <v>54</v>
      </c>
      <c r="F1326" s="42" t="s">
        <v>172</v>
      </c>
      <c r="G1326" s="88" t="s">
        <v>1914</v>
      </c>
      <c r="H1326" s="376" t="s">
        <v>1705</v>
      </c>
      <c r="I1326" s="43" t="s">
        <v>22</v>
      </c>
      <c r="J1326" s="25">
        <v>3</v>
      </c>
      <c r="K1326" s="25">
        <v>0</v>
      </c>
      <c r="L1326" s="25">
        <v>1</v>
      </c>
      <c r="M1326" s="49">
        <v>3.2</v>
      </c>
      <c r="N1326" s="48"/>
      <c r="O1326" s="22"/>
    </row>
    <row r="1327" s="18" customFormat="1" ht="46" customHeight="1" spans="1:15">
      <c r="A1327" s="387" t="s">
        <v>470</v>
      </c>
      <c r="B1327" s="40" t="s">
        <v>1916</v>
      </c>
      <c r="C1327" s="41" t="s">
        <v>16</v>
      </c>
      <c r="D1327" s="41" t="s">
        <v>171</v>
      </c>
      <c r="E1327" s="42" t="s">
        <v>54</v>
      </c>
      <c r="F1327" s="42" t="s">
        <v>172</v>
      </c>
      <c r="G1327" s="88" t="s">
        <v>1914</v>
      </c>
      <c r="H1327" s="376" t="s">
        <v>1705</v>
      </c>
      <c r="I1327" s="43" t="s">
        <v>22</v>
      </c>
      <c r="J1327" s="25">
        <v>11</v>
      </c>
      <c r="K1327" s="25">
        <v>0</v>
      </c>
      <c r="L1327" s="25">
        <v>2</v>
      </c>
      <c r="M1327" s="49">
        <v>3.2</v>
      </c>
      <c r="N1327" s="48"/>
      <c r="O1327" s="22"/>
    </row>
    <row r="1328" s="18" customFormat="1" ht="46" customHeight="1" spans="1:15">
      <c r="A1328" s="387" t="s">
        <v>470</v>
      </c>
      <c r="B1328" s="40" t="s">
        <v>1917</v>
      </c>
      <c r="C1328" s="41" t="s">
        <v>16</v>
      </c>
      <c r="D1328" s="41" t="s">
        <v>171</v>
      </c>
      <c r="E1328" s="42" t="s">
        <v>54</v>
      </c>
      <c r="F1328" s="42" t="s">
        <v>172</v>
      </c>
      <c r="G1328" s="88" t="s">
        <v>1918</v>
      </c>
      <c r="H1328" s="376" t="s">
        <v>1705</v>
      </c>
      <c r="I1328" s="43" t="s">
        <v>22</v>
      </c>
      <c r="J1328" s="25">
        <v>1</v>
      </c>
      <c r="K1328" s="25">
        <v>0</v>
      </c>
      <c r="L1328" s="25"/>
      <c r="M1328" s="49">
        <v>3.2</v>
      </c>
      <c r="N1328" s="48"/>
      <c r="O1328" s="22"/>
    </row>
    <row r="1329" s="18" customFormat="1" ht="46" customHeight="1" spans="1:15">
      <c r="A1329" s="387" t="s">
        <v>470</v>
      </c>
      <c r="B1329" s="40" t="s">
        <v>1919</v>
      </c>
      <c r="C1329" s="41" t="s">
        <v>16</v>
      </c>
      <c r="D1329" s="41" t="s">
        <v>171</v>
      </c>
      <c r="E1329" s="42" t="s">
        <v>54</v>
      </c>
      <c r="F1329" s="42" t="s">
        <v>172</v>
      </c>
      <c r="G1329" s="88" t="s">
        <v>1920</v>
      </c>
      <c r="H1329" s="376" t="s">
        <v>1705</v>
      </c>
      <c r="I1329" s="43" t="s">
        <v>22</v>
      </c>
      <c r="J1329" s="25">
        <v>2</v>
      </c>
      <c r="K1329" s="25">
        <v>0</v>
      </c>
      <c r="L1329" s="25"/>
      <c r="M1329" s="49">
        <v>3.2</v>
      </c>
      <c r="N1329" s="48"/>
      <c r="O1329" s="22"/>
    </row>
    <row r="1330" s="18" customFormat="1" ht="46" customHeight="1" spans="1:15">
      <c r="A1330" s="387" t="s">
        <v>470</v>
      </c>
      <c r="B1330" s="40" t="s">
        <v>1921</v>
      </c>
      <c r="C1330" s="41" t="s">
        <v>16</v>
      </c>
      <c r="D1330" s="41" t="s">
        <v>171</v>
      </c>
      <c r="E1330" s="42" t="s">
        <v>54</v>
      </c>
      <c r="F1330" s="42" t="s">
        <v>172</v>
      </c>
      <c r="G1330" s="88" t="s">
        <v>1920</v>
      </c>
      <c r="H1330" s="376" t="s">
        <v>1705</v>
      </c>
      <c r="I1330" s="43" t="s">
        <v>22</v>
      </c>
      <c r="J1330" s="25">
        <v>2</v>
      </c>
      <c r="K1330" s="25">
        <v>0</v>
      </c>
      <c r="L1330" s="25"/>
      <c r="M1330" s="49">
        <v>3.2</v>
      </c>
      <c r="N1330" s="48"/>
      <c r="O1330" s="22"/>
    </row>
    <row r="1331" s="18" customFormat="1" ht="46" customHeight="1" spans="1:15">
      <c r="A1331" s="387" t="s">
        <v>470</v>
      </c>
      <c r="B1331" s="40" t="s">
        <v>1922</v>
      </c>
      <c r="C1331" s="41" t="s">
        <v>16</v>
      </c>
      <c r="D1331" s="41" t="s">
        <v>171</v>
      </c>
      <c r="E1331" s="42" t="s">
        <v>54</v>
      </c>
      <c r="F1331" s="42" t="s">
        <v>172</v>
      </c>
      <c r="G1331" s="88" t="s">
        <v>1920</v>
      </c>
      <c r="H1331" s="376" t="s">
        <v>1705</v>
      </c>
      <c r="I1331" s="43" t="s">
        <v>22</v>
      </c>
      <c r="J1331" s="25">
        <v>2</v>
      </c>
      <c r="K1331" s="25">
        <v>0</v>
      </c>
      <c r="L1331" s="25"/>
      <c r="M1331" s="49">
        <v>3.2</v>
      </c>
      <c r="N1331" s="48"/>
      <c r="O1331" s="22"/>
    </row>
    <row r="1332" s="18" customFormat="1" ht="46" customHeight="1" spans="1:15">
      <c r="A1332" s="387" t="s">
        <v>470</v>
      </c>
      <c r="B1332" s="40" t="s">
        <v>1923</v>
      </c>
      <c r="C1332" s="41" t="s">
        <v>16</v>
      </c>
      <c r="D1332" s="41" t="s">
        <v>171</v>
      </c>
      <c r="E1332" s="42" t="s">
        <v>54</v>
      </c>
      <c r="F1332" s="42" t="s">
        <v>172</v>
      </c>
      <c r="G1332" s="88" t="s">
        <v>1920</v>
      </c>
      <c r="H1332" s="376" t="s">
        <v>1705</v>
      </c>
      <c r="I1332" s="43" t="s">
        <v>22</v>
      </c>
      <c r="J1332" s="25">
        <v>2</v>
      </c>
      <c r="K1332" s="25">
        <v>0</v>
      </c>
      <c r="L1332" s="25"/>
      <c r="M1332" s="49">
        <v>3.2</v>
      </c>
      <c r="N1332" s="48"/>
      <c r="O1332" s="22"/>
    </row>
    <row r="1333" s="18" customFormat="1" ht="46" customHeight="1" spans="1:15">
      <c r="A1333" s="387" t="s">
        <v>470</v>
      </c>
      <c r="B1333" s="40" t="s">
        <v>1924</v>
      </c>
      <c r="C1333" s="41" t="s">
        <v>16</v>
      </c>
      <c r="D1333" s="41" t="s">
        <v>171</v>
      </c>
      <c r="E1333" s="42" t="s">
        <v>54</v>
      </c>
      <c r="F1333" s="42" t="s">
        <v>172</v>
      </c>
      <c r="G1333" s="88" t="s">
        <v>1778</v>
      </c>
      <c r="H1333" s="376" t="s">
        <v>1705</v>
      </c>
      <c r="I1333" s="43" t="s">
        <v>22</v>
      </c>
      <c r="J1333" s="25">
        <v>2</v>
      </c>
      <c r="K1333" s="25">
        <v>0</v>
      </c>
      <c r="L1333" s="25"/>
      <c r="M1333" s="49">
        <v>3.2</v>
      </c>
      <c r="N1333" s="48"/>
      <c r="O1333" s="22"/>
    </row>
    <row r="1334" s="18" customFormat="1" ht="46" customHeight="1" spans="1:15">
      <c r="A1334" s="387" t="s">
        <v>470</v>
      </c>
      <c r="B1334" s="40" t="s">
        <v>1925</v>
      </c>
      <c r="C1334" s="41" t="s">
        <v>16</v>
      </c>
      <c r="D1334" s="41" t="s">
        <v>171</v>
      </c>
      <c r="E1334" s="42" t="s">
        <v>54</v>
      </c>
      <c r="F1334" s="42" t="s">
        <v>172</v>
      </c>
      <c r="G1334" s="88" t="s">
        <v>1696</v>
      </c>
      <c r="H1334" s="376" t="s">
        <v>1926</v>
      </c>
      <c r="I1334" s="43" t="s">
        <v>22</v>
      </c>
      <c r="J1334" s="25">
        <v>2</v>
      </c>
      <c r="K1334" s="25">
        <v>0</v>
      </c>
      <c r="L1334" s="25"/>
      <c r="M1334" s="47">
        <v>3.1</v>
      </c>
      <c r="N1334" s="48"/>
      <c r="O1334" s="22"/>
    </row>
    <row r="1335" s="18" customFormat="1" ht="46" customHeight="1" spans="1:15">
      <c r="A1335" s="387" t="s">
        <v>470</v>
      </c>
      <c r="B1335" s="40" t="s">
        <v>1927</v>
      </c>
      <c r="C1335" s="41" t="s">
        <v>16</v>
      </c>
      <c r="D1335" s="41" t="s">
        <v>171</v>
      </c>
      <c r="E1335" s="42" t="s">
        <v>54</v>
      </c>
      <c r="F1335" s="42" t="s">
        <v>172</v>
      </c>
      <c r="G1335" s="88" t="s">
        <v>1928</v>
      </c>
      <c r="H1335" s="376" t="s">
        <v>1926</v>
      </c>
      <c r="I1335" s="43" t="s">
        <v>22</v>
      </c>
      <c r="J1335" s="25">
        <v>2</v>
      </c>
      <c r="K1335" s="25">
        <v>0</v>
      </c>
      <c r="L1335" s="25">
        <v>1</v>
      </c>
      <c r="M1335" s="47">
        <v>3.1</v>
      </c>
      <c r="N1335" s="48"/>
      <c r="O1335" s="22"/>
    </row>
    <row r="1336" s="18" customFormat="1" ht="46" customHeight="1" spans="1:15">
      <c r="A1336" s="387" t="s">
        <v>470</v>
      </c>
      <c r="B1336" s="40" t="s">
        <v>1929</v>
      </c>
      <c r="C1336" s="41" t="s">
        <v>16</v>
      </c>
      <c r="D1336" s="41" t="s">
        <v>171</v>
      </c>
      <c r="E1336" s="42" t="s">
        <v>54</v>
      </c>
      <c r="F1336" s="42" t="s">
        <v>172</v>
      </c>
      <c r="G1336" s="88" t="s">
        <v>1930</v>
      </c>
      <c r="H1336" s="376" t="s">
        <v>1926</v>
      </c>
      <c r="I1336" s="43" t="s">
        <v>22</v>
      </c>
      <c r="J1336" s="25">
        <v>5</v>
      </c>
      <c r="K1336" s="25">
        <v>0</v>
      </c>
      <c r="L1336" s="25">
        <v>1</v>
      </c>
      <c r="M1336" s="47">
        <v>3.1</v>
      </c>
      <c r="N1336" s="48"/>
      <c r="O1336" s="22"/>
    </row>
    <row r="1337" s="18" customFormat="1" ht="46" customHeight="1" spans="1:15">
      <c r="A1337" s="387" t="s">
        <v>470</v>
      </c>
      <c r="B1337" s="40" t="s">
        <v>1931</v>
      </c>
      <c r="C1337" s="41" t="s">
        <v>16</v>
      </c>
      <c r="D1337" s="41" t="s">
        <v>171</v>
      </c>
      <c r="E1337" s="42" t="s">
        <v>54</v>
      </c>
      <c r="F1337" s="42" t="s">
        <v>172</v>
      </c>
      <c r="G1337" s="88" t="s">
        <v>1932</v>
      </c>
      <c r="H1337" s="376" t="s">
        <v>1926</v>
      </c>
      <c r="I1337" s="43" t="s">
        <v>22</v>
      </c>
      <c r="J1337" s="25">
        <v>2</v>
      </c>
      <c r="K1337" s="25">
        <v>0</v>
      </c>
      <c r="L1337" s="25"/>
      <c r="M1337" s="47">
        <v>3.1</v>
      </c>
      <c r="N1337" s="48"/>
      <c r="O1337" s="22"/>
    </row>
    <row r="1338" s="18" customFormat="1" ht="46" customHeight="1" spans="1:15">
      <c r="A1338" s="387" t="s">
        <v>470</v>
      </c>
      <c r="B1338" s="40" t="s">
        <v>1933</v>
      </c>
      <c r="C1338" s="41" t="s">
        <v>16</v>
      </c>
      <c r="D1338" s="41" t="s">
        <v>171</v>
      </c>
      <c r="E1338" s="42" t="s">
        <v>54</v>
      </c>
      <c r="F1338" s="42" t="s">
        <v>172</v>
      </c>
      <c r="G1338" s="88" t="s">
        <v>1932</v>
      </c>
      <c r="H1338" s="376" t="s">
        <v>1926</v>
      </c>
      <c r="I1338" s="43" t="s">
        <v>22</v>
      </c>
      <c r="J1338" s="25">
        <v>2</v>
      </c>
      <c r="K1338" s="25">
        <v>0</v>
      </c>
      <c r="L1338" s="25"/>
      <c r="M1338" s="47">
        <v>3.1</v>
      </c>
      <c r="N1338" s="48"/>
      <c r="O1338" s="22"/>
    </row>
    <row r="1339" s="18" customFormat="1" ht="46" customHeight="1" spans="1:15">
      <c r="A1339" s="387" t="s">
        <v>470</v>
      </c>
      <c r="B1339" s="40" t="s">
        <v>1934</v>
      </c>
      <c r="C1339" s="41" t="s">
        <v>16</v>
      </c>
      <c r="D1339" s="41" t="s">
        <v>171</v>
      </c>
      <c r="E1339" s="42" t="s">
        <v>54</v>
      </c>
      <c r="F1339" s="42" t="s">
        <v>172</v>
      </c>
      <c r="G1339" s="88" t="s">
        <v>1935</v>
      </c>
      <c r="H1339" s="376" t="s">
        <v>1874</v>
      </c>
      <c r="I1339" s="43" t="s">
        <v>22</v>
      </c>
      <c r="J1339" s="25">
        <v>2</v>
      </c>
      <c r="K1339" s="25">
        <v>0</v>
      </c>
      <c r="L1339" s="25"/>
      <c r="M1339" s="47">
        <v>3.1</v>
      </c>
      <c r="N1339" s="48"/>
      <c r="O1339" s="22"/>
    </row>
    <row r="1340" s="18" customFormat="1" ht="46" customHeight="1" spans="1:15">
      <c r="A1340" s="387" t="s">
        <v>470</v>
      </c>
      <c r="B1340" s="40" t="s">
        <v>1936</v>
      </c>
      <c r="C1340" s="41" t="s">
        <v>16</v>
      </c>
      <c r="D1340" s="41" t="s">
        <v>171</v>
      </c>
      <c r="E1340" s="42" t="s">
        <v>54</v>
      </c>
      <c r="F1340" s="42" t="s">
        <v>172</v>
      </c>
      <c r="G1340" s="88" t="s">
        <v>1937</v>
      </c>
      <c r="H1340" s="376" t="s">
        <v>1874</v>
      </c>
      <c r="I1340" s="43" t="s">
        <v>22</v>
      </c>
      <c r="J1340" s="25">
        <v>2</v>
      </c>
      <c r="K1340" s="25">
        <v>0</v>
      </c>
      <c r="L1340" s="25"/>
      <c r="M1340" s="47">
        <v>3.1</v>
      </c>
      <c r="N1340" s="48"/>
      <c r="O1340" s="22"/>
    </row>
    <row r="1341" s="18" customFormat="1" ht="46" customHeight="1" spans="1:15">
      <c r="A1341" s="387" t="s">
        <v>470</v>
      </c>
      <c r="B1341" s="40" t="s">
        <v>1938</v>
      </c>
      <c r="C1341" s="41" t="s">
        <v>16</v>
      </c>
      <c r="D1341" s="41" t="s">
        <v>171</v>
      </c>
      <c r="E1341" s="42" t="s">
        <v>54</v>
      </c>
      <c r="F1341" s="42" t="s">
        <v>172</v>
      </c>
      <c r="G1341" s="88" t="s">
        <v>1939</v>
      </c>
      <c r="H1341" s="376" t="s">
        <v>1711</v>
      </c>
      <c r="I1341" s="43" t="s">
        <v>22</v>
      </c>
      <c r="J1341" s="25">
        <v>6</v>
      </c>
      <c r="K1341" s="25">
        <v>0</v>
      </c>
      <c r="L1341" s="25"/>
      <c r="M1341" s="47">
        <v>3.1</v>
      </c>
      <c r="N1341" s="48"/>
      <c r="O1341" s="22"/>
    </row>
    <row r="1342" s="18" customFormat="1" ht="46" customHeight="1" spans="1:15">
      <c r="A1342" s="387" t="s">
        <v>470</v>
      </c>
      <c r="B1342" s="40" t="s">
        <v>1940</v>
      </c>
      <c r="C1342" s="41" t="s">
        <v>16</v>
      </c>
      <c r="D1342" s="41" t="s">
        <v>171</v>
      </c>
      <c r="E1342" s="42" t="s">
        <v>54</v>
      </c>
      <c r="F1342" s="42" t="s">
        <v>172</v>
      </c>
      <c r="G1342" s="88" t="s">
        <v>1811</v>
      </c>
      <c r="H1342" s="376" t="s">
        <v>1809</v>
      </c>
      <c r="I1342" s="43" t="s">
        <v>22</v>
      </c>
      <c r="J1342" s="25">
        <v>2</v>
      </c>
      <c r="K1342" s="25">
        <v>0</v>
      </c>
      <c r="L1342" s="25"/>
      <c r="M1342" s="49">
        <v>3.2</v>
      </c>
      <c r="N1342" s="48"/>
      <c r="O1342" s="22"/>
    </row>
    <row r="1343" s="18" customFormat="1" ht="46" customHeight="1" spans="1:15">
      <c r="A1343" s="387" t="s">
        <v>470</v>
      </c>
      <c r="B1343" s="40" t="s">
        <v>1941</v>
      </c>
      <c r="C1343" s="41" t="s">
        <v>16</v>
      </c>
      <c r="D1343" s="41" t="s">
        <v>171</v>
      </c>
      <c r="E1343" s="42" t="s">
        <v>54</v>
      </c>
      <c r="F1343" s="42" t="s">
        <v>172</v>
      </c>
      <c r="G1343" s="88" t="s">
        <v>1811</v>
      </c>
      <c r="H1343" s="376" t="s">
        <v>1809</v>
      </c>
      <c r="I1343" s="43" t="s">
        <v>22</v>
      </c>
      <c r="J1343" s="25">
        <v>4</v>
      </c>
      <c r="K1343" s="25">
        <v>0</v>
      </c>
      <c r="L1343" s="25"/>
      <c r="M1343" s="49">
        <v>3.2</v>
      </c>
      <c r="N1343" s="48"/>
      <c r="O1343" s="22"/>
    </row>
    <row r="1344" s="18" customFormat="1" ht="46" customHeight="1" spans="1:15">
      <c r="A1344" s="387" t="s">
        <v>470</v>
      </c>
      <c r="B1344" s="40" t="s">
        <v>1942</v>
      </c>
      <c r="C1344" s="41" t="s">
        <v>16</v>
      </c>
      <c r="D1344" s="41" t="s">
        <v>171</v>
      </c>
      <c r="E1344" s="42" t="s">
        <v>54</v>
      </c>
      <c r="F1344" s="42" t="s">
        <v>172</v>
      </c>
      <c r="G1344" s="88" t="s">
        <v>1819</v>
      </c>
      <c r="H1344" s="376" t="s">
        <v>1809</v>
      </c>
      <c r="I1344" s="43" t="s">
        <v>22</v>
      </c>
      <c r="J1344" s="25">
        <v>2</v>
      </c>
      <c r="K1344" s="25">
        <v>0</v>
      </c>
      <c r="L1344" s="25"/>
      <c r="M1344" s="49">
        <v>3.2</v>
      </c>
      <c r="N1344" s="48"/>
      <c r="O1344" s="22"/>
    </row>
    <row r="1345" s="18" customFormat="1" ht="46" customHeight="1" spans="1:15">
      <c r="A1345" s="387" t="s">
        <v>470</v>
      </c>
      <c r="B1345" s="40" t="s">
        <v>1943</v>
      </c>
      <c r="C1345" s="41" t="s">
        <v>16</v>
      </c>
      <c r="D1345" s="41" t="s">
        <v>171</v>
      </c>
      <c r="E1345" s="42" t="s">
        <v>54</v>
      </c>
      <c r="F1345" s="42" t="s">
        <v>172</v>
      </c>
      <c r="G1345" s="88" t="s">
        <v>1944</v>
      </c>
      <c r="H1345" s="376" t="s">
        <v>1809</v>
      </c>
      <c r="I1345" s="43" t="s">
        <v>22</v>
      </c>
      <c r="J1345" s="25">
        <v>1</v>
      </c>
      <c r="K1345" s="25">
        <v>0</v>
      </c>
      <c r="L1345" s="25">
        <v>2</v>
      </c>
      <c r="M1345" s="49">
        <v>3.2</v>
      </c>
      <c r="N1345" s="48"/>
      <c r="O1345" s="22"/>
    </row>
    <row r="1346" s="18" customFormat="1" ht="46" customHeight="1" spans="1:15">
      <c r="A1346" s="387" t="s">
        <v>470</v>
      </c>
      <c r="B1346" s="40" t="s">
        <v>1945</v>
      </c>
      <c r="C1346" s="41" t="s">
        <v>16</v>
      </c>
      <c r="D1346" s="41" t="s">
        <v>171</v>
      </c>
      <c r="E1346" s="42" t="s">
        <v>54</v>
      </c>
      <c r="F1346" s="42" t="s">
        <v>172</v>
      </c>
      <c r="G1346" s="88" t="s">
        <v>1944</v>
      </c>
      <c r="H1346" s="376" t="s">
        <v>1809</v>
      </c>
      <c r="I1346" s="43" t="s">
        <v>22</v>
      </c>
      <c r="J1346" s="25">
        <v>3</v>
      </c>
      <c r="K1346" s="25">
        <v>0</v>
      </c>
      <c r="L1346" s="25">
        <v>5</v>
      </c>
      <c r="M1346" s="49">
        <v>3.2</v>
      </c>
      <c r="N1346" s="48"/>
      <c r="O1346" s="22"/>
    </row>
    <row r="1347" s="18" customFormat="1" ht="46" customHeight="1" spans="1:15">
      <c r="A1347" s="387" t="s">
        <v>470</v>
      </c>
      <c r="B1347" s="40" t="s">
        <v>1946</v>
      </c>
      <c r="C1347" s="41" t="s">
        <v>16</v>
      </c>
      <c r="D1347" s="41" t="s">
        <v>171</v>
      </c>
      <c r="E1347" s="42" t="s">
        <v>54</v>
      </c>
      <c r="F1347" s="42" t="s">
        <v>172</v>
      </c>
      <c r="G1347" s="88" t="s">
        <v>1944</v>
      </c>
      <c r="H1347" s="376" t="s">
        <v>1809</v>
      </c>
      <c r="I1347" s="43" t="s">
        <v>22</v>
      </c>
      <c r="J1347" s="25">
        <v>6</v>
      </c>
      <c r="K1347" s="25">
        <v>0</v>
      </c>
      <c r="L1347" s="25">
        <v>9</v>
      </c>
      <c r="M1347" s="49">
        <v>3.2</v>
      </c>
      <c r="N1347" s="48"/>
      <c r="O1347" s="22"/>
    </row>
    <row r="1348" s="18" customFormat="1" ht="46" customHeight="1" spans="1:15">
      <c r="A1348" s="387" t="s">
        <v>470</v>
      </c>
      <c r="B1348" s="40" t="s">
        <v>1947</v>
      </c>
      <c r="C1348" s="41" t="s">
        <v>16</v>
      </c>
      <c r="D1348" s="41" t="s">
        <v>171</v>
      </c>
      <c r="E1348" s="42" t="s">
        <v>54</v>
      </c>
      <c r="F1348" s="42" t="s">
        <v>172</v>
      </c>
      <c r="G1348" s="88" t="s">
        <v>1838</v>
      </c>
      <c r="H1348" s="376" t="s">
        <v>1809</v>
      </c>
      <c r="I1348" s="43" t="s">
        <v>22</v>
      </c>
      <c r="J1348" s="25">
        <v>10</v>
      </c>
      <c r="K1348" s="25">
        <v>0</v>
      </c>
      <c r="L1348" s="25">
        <v>2</v>
      </c>
      <c r="M1348" s="49">
        <v>3.2</v>
      </c>
      <c r="N1348" s="48"/>
      <c r="O1348" s="22"/>
    </row>
    <row r="1349" s="18" customFormat="1" ht="46" customHeight="1" spans="1:15">
      <c r="A1349" s="387" t="s">
        <v>470</v>
      </c>
      <c r="B1349" s="40" t="s">
        <v>1948</v>
      </c>
      <c r="C1349" s="41" t="s">
        <v>16</v>
      </c>
      <c r="D1349" s="41" t="s">
        <v>171</v>
      </c>
      <c r="E1349" s="42" t="s">
        <v>54</v>
      </c>
      <c r="F1349" s="42" t="s">
        <v>172</v>
      </c>
      <c r="G1349" s="88" t="s">
        <v>1838</v>
      </c>
      <c r="H1349" s="376" t="s">
        <v>1809</v>
      </c>
      <c r="I1349" s="43" t="s">
        <v>22</v>
      </c>
      <c r="J1349" s="25">
        <v>2</v>
      </c>
      <c r="K1349" s="25">
        <v>0</v>
      </c>
      <c r="L1349" s="25"/>
      <c r="M1349" s="49">
        <v>3.2</v>
      </c>
      <c r="N1349" s="48"/>
      <c r="O1349" s="22"/>
    </row>
    <row r="1350" s="18" customFormat="1" ht="46" customHeight="1" spans="1:15">
      <c r="A1350" s="387" t="s">
        <v>470</v>
      </c>
      <c r="B1350" s="40" t="s">
        <v>1949</v>
      </c>
      <c r="C1350" s="41" t="s">
        <v>16</v>
      </c>
      <c r="D1350" s="41" t="s">
        <v>171</v>
      </c>
      <c r="E1350" s="42" t="s">
        <v>54</v>
      </c>
      <c r="F1350" s="42" t="s">
        <v>172</v>
      </c>
      <c r="G1350" s="88" t="s">
        <v>1838</v>
      </c>
      <c r="H1350" s="376" t="s">
        <v>1809</v>
      </c>
      <c r="I1350" s="43" t="s">
        <v>22</v>
      </c>
      <c r="J1350" s="25">
        <v>2</v>
      </c>
      <c r="K1350" s="25">
        <v>0</v>
      </c>
      <c r="L1350" s="25"/>
      <c r="M1350" s="49">
        <v>3.2</v>
      </c>
      <c r="N1350" s="48"/>
      <c r="O1350" s="22"/>
    </row>
    <row r="1351" s="18" customFormat="1" ht="46" customHeight="1" spans="1:15">
      <c r="A1351" s="387" t="s">
        <v>470</v>
      </c>
      <c r="B1351" s="40" t="s">
        <v>1950</v>
      </c>
      <c r="C1351" s="41" t="s">
        <v>16</v>
      </c>
      <c r="D1351" s="41" t="s">
        <v>171</v>
      </c>
      <c r="E1351" s="42" t="s">
        <v>54</v>
      </c>
      <c r="F1351" s="42" t="s">
        <v>172</v>
      </c>
      <c r="G1351" s="88" t="s">
        <v>1838</v>
      </c>
      <c r="H1351" s="376" t="s">
        <v>1809</v>
      </c>
      <c r="I1351" s="43" t="s">
        <v>22</v>
      </c>
      <c r="J1351" s="25">
        <v>1</v>
      </c>
      <c r="K1351" s="25">
        <v>0</v>
      </c>
      <c r="L1351" s="25"/>
      <c r="M1351" s="49">
        <v>3.2</v>
      </c>
      <c r="N1351" s="48"/>
      <c r="O1351" s="22"/>
    </row>
    <row r="1352" s="18" customFormat="1" ht="46" customHeight="1" spans="1:15">
      <c r="A1352" s="387" t="s">
        <v>470</v>
      </c>
      <c r="B1352" s="40" t="s">
        <v>1951</v>
      </c>
      <c r="C1352" s="41" t="s">
        <v>16</v>
      </c>
      <c r="D1352" s="41" t="s">
        <v>171</v>
      </c>
      <c r="E1352" s="42" t="s">
        <v>54</v>
      </c>
      <c r="F1352" s="42" t="s">
        <v>172</v>
      </c>
      <c r="G1352" s="88" t="s">
        <v>1838</v>
      </c>
      <c r="H1352" s="376" t="s">
        <v>1809</v>
      </c>
      <c r="I1352" s="43" t="s">
        <v>22</v>
      </c>
      <c r="J1352" s="25">
        <v>3</v>
      </c>
      <c r="K1352" s="25">
        <v>0</v>
      </c>
      <c r="L1352" s="25">
        <v>1</v>
      </c>
      <c r="M1352" s="49">
        <v>3.2</v>
      </c>
      <c r="N1352" s="48"/>
      <c r="O1352" s="22"/>
    </row>
    <row r="1353" s="18" customFormat="1" ht="46" customHeight="1" spans="1:15">
      <c r="A1353" s="387" t="s">
        <v>470</v>
      </c>
      <c r="B1353" s="40" t="s">
        <v>1952</v>
      </c>
      <c r="C1353" s="41" t="s">
        <v>16</v>
      </c>
      <c r="D1353" s="41" t="s">
        <v>171</v>
      </c>
      <c r="E1353" s="42" t="s">
        <v>54</v>
      </c>
      <c r="F1353" s="42" t="s">
        <v>172</v>
      </c>
      <c r="G1353" s="88" t="s">
        <v>1838</v>
      </c>
      <c r="H1353" s="376" t="s">
        <v>1809</v>
      </c>
      <c r="I1353" s="43" t="s">
        <v>22</v>
      </c>
      <c r="J1353" s="25">
        <v>1</v>
      </c>
      <c r="K1353" s="25">
        <v>0</v>
      </c>
      <c r="L1353" s="25"/>
      <c r="M1353" s="49">
        <v>3.2</v>
      </c>
      <c r="N1353" s="48"/>
      <c r="O1353" s="22"/>
    </row>
    <row r="1354" s="18" customFormat="1" ht="46" customHeight="1" spans="1:15">
      <c r="A1354" s="387" t="s">
        <v>470</v>
      </c>
      <c r="B1354" s="40" t="s">
        <v>1953</v>
      </c>
      <c r="C1354" s="41" t="s">
        <v>16</v>
      </c>
      <c r="D1354" s="41" t="s">
        <v>171</v>
      </c>
      <c r="E1354" s="42" t="s">
        <v>54</v>
      </c>
      <c r="F1354" s="42" t="s">
        <v>172</v>
      </c>
      <c r="G1354" s="88" t="s">
        <v>1838</v>
      </c>
      <c r="H1354" s="376" t="s">
        <v>1809</v>
      </c>
      <c r="I1354" s="43" t="s">
        <v>22</v>
      </c>
      <c r="J1354" s="25">
        <v>5</v>
      </c>
      <c r="K1354" s="25">
        <v>0</v>
      </c>
      <c r="L1354" s="25">
        <v>1</v>
      </c>
      <c r="M1354" s="49">
        <v>3.2</v>
      </c>
      <c r="N1354" s="48"/>
      <c r="O1354" s="22"/>
    </row>
    <row r="1355" s="18" customFormat="1" ht="46" customHeight="1" spans="1:15">
      <c r="A1355" s="387" t="s">
        <v>470</v>
      </c>
      <c r="B1355" s="40" t="s">
        <v>1954</v>
      </c>
      <c r="C1355" s="41" t="s">
        <v>16</v>
      </c>
      <c r="D1355" s="41" t="s">
        <v>171</v>
      </c>
      <c r="E1355" s="42" t="s">
        <v>54</v>
      </c>
      <c r="F1355" s="42" t="s">
        <v>172</v>
      </c>
      <c r="G1355" s="88" t="s">
        <v>1838</v>
      </c>
      <c r="H1355" s="376" t="s">
        <v>1809</v>
      </c>
      <c r="I1355" s="43" t="s">
        <v>22</v>
      </c>
      <c r="J1355" s="25">
        <v>2</v>
      </c>
      <c r="K1355" s="25">
        <v>0</v>
      </c>
      <c r="L1355" s="25"/>
      <c r="M1355" s="49">
        <v>3.2</v>
      </c>
      <c r="N1355" s="48"/>
      <c r="O1355" s="22"/>
    </row>
    <row r="1356" s="18" customFormat="1" ht="46" customHeight="1" spans="1:15">
      <c r="A1356" s="387" t="s">
        <v>470</v>
      </c>
      <c r="B1356" s="40" t="s">
        <v>1955</v>
      </c>
      <c r="C1356" s="41" t="s">
        <v>16</v>
      </c>
      <c r="D1356" s="41" t="s">
        <v>171</v>
      </c>
      <c r="E1356" s="42" t="s">
        <v>54</v>
      </c>
      <c r="F1356" s="42" t="s">
        <v>172</v>
      </c>
      <c r="G1356" s="88" t="s">
        <v>1838</v>
      </c>
      <c r="H1356" s="376" t="s">
        <v>1809</v>
      </c>
      <c r="I1356" s="43" t="s">
        <v>22</v>
      </c>
      <c r="J1356" s="25">
        <v>5</v>
      </c>
      <c r="K1356" s="25">
        <v>0</v>
      </c>
      <c r="L1356" s="25">
        <v>1</v>
      </c>
      <c r="M1356" s="49">
        <v>3.2</v>
      </c>
      <c r="N1356" s="48"/>
      <c r="O1356" s="22"/>
    </row>
    <row r="1357" s="18" customFormat="1" ht="46" customHeight="1" spans="1:15">
      <c r="A1357" s="387" t="s">
        <v>470</v>
      </c>
      <c r="B1357" s="40" t="s">
        <v>1956</v>
      </c>
      <c r="C1357" s="41" t="s">
        <v>16</v>
      </c>
      <c r="D1357" s="41" t="s">
        <v>171</v>
      </c>
      <c r="E1357" s="42" t="s">
        <v>54</v>
      </c>
      <c r="F1357" s="42" t="s">
        <v>172</v>
      </c>
      <c r="G1357" s="88" t="s">
        <v>1838</v>
      </c>
      <c r="H1357" s="376" t="s">
        <v>1809</v>
      </c>
      <c r="I1357" s="43" t="s">
        <v>22</v>
      </c>
      <c r="J1357" s="25">
        <v>6</v>
      </c>
      <c r="K1357" s="25">
        <v>0</v>
      </c>
      <c r="L1357" s="25">
        <v>1</v>
      </c>
      <c r="M1357" s="49">
        <v>3.2</v>
      </c>
      <c r="N1357" s="48"/>
      <c r="O1357" s="22"/>
    </row>
    <row r="1358" s="18" customFormat="1" ht="46" customHeight="1" spans="1:15">
      <c r="A1358" s="387" t="s">
        <v>470</v>
      </c>
      <c r="B1358" s="40" t="s">
        <v>1957</v>
      </c>
      <c r="C1358" s="41" t="s">
        <v>16</v>
      </c>
      <c r="D1358" s="41" t="s">
        <v>171</v>
      </c>
      <c r="E1358" s="42" t="s">
        <v>54</v>
      </c>
      <c r="F1358" s="42" t="s">
        <v>172</v>
      </c>
      <c r="G1358" s="88" t="s">
        <v>1838</v>
      </c>
      <c r="H1358" s="376" t="s">
        <v>1809</v>
      </c>
      <c r="I1358" s="43" t="s">
        <v>22</v>
      </c>
      <c r="J1358" s="25">
        <v>2</v>
      </c>
      <c r="K1358" s="25">
        <v>0</v>
      </c>
      <c r="L1358" s="25"/>
      <c r="M1358" s="49">
        <v>3.2</v>
      </c>
      <c r="N1358" s="48"/>
      <c r="O1358" s="22"/>
    </row>
    <row r="1359" s="18" customFormat="1" ht="46" customHeight="1" spans="1:15">
      <c r="A1359" s="387" t="s">
        <v>470</v>
      </c>
      <c r="B1359" s="40" t="s">
        <v>1958</v>
      </c>
      <c r="C1359" s="41" t="s">
        <v>16</v>
      </c>
      <c r="D1359" s="41" t="s">
        <v>171</v>
      </c>
      <c r="E1359" s="42" t="s">
        <v>54</v>
      </c>
      <c r="F1359" s="42" t="s">
        <v>172</v>
      </c>
      <c r="G1359" s="88" t="s">
        <v>1959</v>
      </c>
      <c r="H1359" s="376" t="s">
        <v>1809</v>
      </c>
      <c r="I1359" s="43" t="s">
        <v>22</v>
      </c>
      <c r="J1359" s="25">
        <v>1</v>
      </c>
      <c r="K1359" s="25">
        <v>0</v>
      </c>
      <c r="L1359" s="25"/>
      <c r="M1359" s="49">
        <v>3.2</v>
      </c>
      <c r="N1359" s="48"/>
      <c r="O1359" s="22"/>
    </row>
    <row r="1360" s="18" customFormat="1" ht="46" customHeight="1" spans="1:15">
      <c r="A1360" s="387" t="s">
        <v>470</v>
      </c>
      <c r="B1360" s="40" t="s">
        <v>1960</v>
      </c>
      <c r="C1360" s="41" t="s">
        <v>16</v>
      </c>
      <c r="D1360" s="41" t="s">
        <v>171</v>
      </c>
      <c r="E1360" s="42" t="s">
        <v>54</v>
      </c>
      <c r="F1360" s="42" t="s">
        <v>172</v>
      </c>
      <c r="G1360" s="88" t="s">
        <v>1961</v>
      </c>
      <c r="H1360" s="376" t="s">
        <v>1809</v>
      </c>
      <c r="I1360" s="43" t="s">
        <v>22</v>
      </c>
      <c r="J1360" s="25">
        <v>1</v>
      </c>
      <c r="K1360" s="25">
        <v>0</v>
      </c>
      <c r="L1360" s="25">
        <v>1</v>
      </c>
      <c r="M1360" s="49">
        <v>3.2</v>
      </c>
      <c r="N1360" s="48"/>
      <c r="O1360" s="22"/>
    </row>
    <row r="1361" s="18" customFormat="1" ht="46" customHeight="1" spans="1:15">
      <c r="A1361" s="387" t="s">
        <v>470</v>
      </c>
      <c r="B1361" s="40" t="s">
        <v>1962</v>
      </c>
      <c r="C1361" s="41" t="s">
        <v>16</v>
      </c>
      <c r="D1361" s="41" t="s">
        <v>171</v>
      </c>
      <c r="E1361" s="42" t="s">
        <v>54</v>
      </c>
      <c r="F1361" s="42" t="s">
        <v>172</v>
      </c>
      <c r="G1361" s="88" t="s">
        <v>1961</v>
      </c>
      <c r="H1361" s="376" t="s">
        <v>1809</v>
      </c>
      <c r="I1361" s="43" t="s">
        <v>22</v>
      </c>
      <c r="J1361" s="25">
        <v>4</v>
      </c>
      <c r="K1361" s="25">
        <v>0</v>
      </c>
      <c r="L1361" s="25">
        <v>3</v>
      </c>
      <c r="M1361" s="49">
        <v>3.2</v>
      </c>
      <c r="N1361" s="48"/>
      <c r="O1361" s="22"/>
    </row>
    <row r="1362" s="18" customFormat="1" ht="46" customHeight="1" spans="1:15">
      <c r="A1362" s="387" t="s">
        <v>470</v>
      </c>
      <c r="B1362" s="40" t="s">
        <v>1963</v>
      </c>
      <c r="C1362" s="41" t="s">
        <v>16</v>
      </c>
      <c r="D1362" s="41" t="s">
        <v>171</v>
      </c>
      <c r="E1362" s="42" t="s">
        <v>54</v>
      </c>
      <c r="F1362" s="42" t="s">
        <v>172</v>
      </c>
      <c r="G1362" s="88" t="s">
        <v>1961</v>
      </c>
      <c r="H1362" s="376" t="s">
        <v>1809</v>
      </c>
      <c r="I1362" s="43" t="s">
        <v>22</v>
      </c>
      <c r="J1362" s="25">
        <v>7</v>
      </c>
      <c r="K1362" s="25">
        <v>0</v>
      </c>
      <c r="L1362" s="25">
        <v>5</v>
      </c>
      <c r="M1362" s="49">
        <v>3.2</v>
      </c>
      <c r="N1362" s="48"/>
      <c r="O1362" s="22"/>
    </row>
    <row r="1363" s="18" customFormat="1" ht="46" customHeight="1" spans="1:15">
      <c r="A1363" s="387" t="s">
        <v>470</v>
      </c>
      <c r="B1363" s="40" t="s">
        <v>1964</v>
      </c>
      <c r="C1363" s="41" t="s">
        <v>16</v>
      </c>
      <c r="D1363" s="41" t="s">
        <v>171</v>
      </c>
      <c r="E1363" s="42" t="s">
        <v>54</v>
      </c>
      <c r="F1363" s="42" t="s">
        <v>172</v>
      </c>
      <c r="G1363" s="88" t="s">
        <v>1961</v>
      </c>
      <c r="H1363" s="376" t="s">
        <v>1809</v>
      </c>
      <c r="I1363" s="43" t="s">
        <v>22</v>
      </c>
      <c r="J1363" s="25">
        <v>2</v>
      </c>
      <c r="K1363" s="25">
        <v>0</v>
      </c>
      <c r="L1363" s="25">
        <v>1</v>
      </c>
      <c r="M1363" s="49">
        <v>3.2</v>
      </c>
      <c r="N1363" s="48"/>
      <c r="O1363" s="22"/>
    </row>
    <row r="1364" s="18" customFormat="1" ht="46" customHeight="1" spans="1:15">
      <c r="A1364" s="387" t="s">
        <v>470</v>
      </c>
      <c r="B1364" s="40" t="s">
        <v>1965</v>
      </c>
      <c r="C1364" s="41" t="s">
        <v>16</v>
      </c>
      <c r="D1364" s="41" t="s">
        <v>171</v>
      </c>
      <c r="E1364" s="42" t="s">
        <v>54</v>
      </c>
      <c r="F1364" s="42" t="s">
        <v>172</v>
      </c>
      <c r="G1364" s="88" t="s">
        <v>1961</v>
      </c>
      <c r="H1364" s="376" t="s">
        <v>1809</v>
      </c>
      <c r="I1364" s="43" t="s">
        <v>22</v>
      </c>
      <c r="J1364" s="25">
        <v>1</v>
      </c>
      <c r="K1364" s="25">
        <v>0</v>
      </c>
      <c r="L1364" s="25">
        <v>1</v>
      </c>
      <c r="M1364" s="49">
        <v>3.2</v>
      </c>
      <c r="N1364" s="48"/>
      <c r="O1364" s="22"/>
    </row>
    <row r="1365" s="18" customFormat="1" ht="46" customHeight="1" spans="1:15">
      <c r="A1365" s="387" t="s">
        <v>470</v>
      </c>
      <c r="B1365" s="40" t="s">
        <v>1966</v>
      </c>
      <c r="C1365" s="41" t="s">
        <v>16</v>
      </c>
      <c r="D1365" s="41" t="s">
        <v>171</v>
      </c>
      <c r="E1365" s="42" t="s">
        <v>54</v>
      </c>
      <c r="F1365" s="42" t="s">
        <v>172</v>
      </c>
      <c r="G1365" s="88" t="s">
        <v>1967</v>
      </c>
      <c r="H1365" s="376" t="s">
        <v>1809</v>
      </c>
      <c r="I1365" s="43" t="s">
        <v>22</v>
      </c>
      <c r="J1365" s="25">
        <v>1</v>
      </c>
      <c r="K1365" s="25">
        <v>0</v>
      </c>
      <c r="L1365" s="25">
        <v>1</v>
      </c>
      <c r="M1365" s="49">
        <v>3.2</v>
      </c>
      <c r="N1365" s="48"/>
      <c r="O1365" s="22"/>
    </row>
    <row r="1366" s="18" customFormat="1" ht="46" customHeight="1" spans="1:15">
      <c r="A1366" s="387" t="s">
        <v>470</v>
      </c>
      <c r="B1366" s="40" t="s">
        <v>1968</v>
      </c>
      <c r="C1366" s="41" t="s">
        <v>16</v>
      </c>
      <c r="D1366" s="41" t="s">
        <v>171</v>
      </c>
      <c r="E1366" s="42" t="s">
        <v>54</v>
      </c>
      <c r="F1366" s="42" t="s">
        <v>172</v>
      </c>
      <c r="G1366" s="88" t="s">
        <v>1969</v>
      </c>
      <c r="H1366" s="376" t="s">
        <v>1926</v>
      </c>
      <c r="I1366" s="43" t="s">
        <v>22</v>
      </c>
      <c r="J1366" s="25">
        <v>1</v>
      </c>
      <c r="K1366" s="25">
        <v>0</v>
      </c>
      <c r="L1366" s="25"/>
      <c r="M1366" s="49">
        <v>3.2</v>
      </c>
      <c r="N1366" s="48"/>
      <c r="O1366" s="22"/>
    </row>
    <row r="1367" s="18" customFormat="1" ht="46" customHeight="1" spans="1:15">
      <c r="A1367" s="387" t="s">
        <v>470</v>
      </c>
      <c r="B1367" s="40" t="s">
        <v>1970</v>
      </c>
      <c r="C1367" s="41" t="s">
        <v>16</v>
      </c>
      <c r="D1367" s="41" t="s">
        <v>171</v>
      </c>
      <c r="E1367" s="42" t="s">
        <v>54</v>
      </c>
      <c r="F1367" s="42" t="s">
        <v>172</v>
      </c>
      <c r="G1367" s="88" t="s">
        <v>1971</v>
      </c>
      <c r="H1367" s="376" t="s">
        <v>1926</v>
      </c>
      <c r="I1367" s="43" t="s">
        <v>22</v>
      </c>
      <c r="J1367" s="25">
        <v>1</v>
      </c>
      <c r="K1367" s="25">
        <v>0</v>
      </c>
      <c r="L1367" s="25"/>
      <c r="M1367" s="49">
        <v>3.2</v>
      </c>
      <c r="N1367" s="48"/>
      <c r="O1367" s="22"/>
    </row>
    <row r="1368" s="18" customFormat="1" ht="46" customHeight="1" spans="1:15">
      <c r="A1368" s="387" t="s">
        <v>470</v>
      </c>
      <c r="B1368" s="40" t="s">
        <v>1972</v>
      </c>
      <c r="C1368" s="41" t="s">
        <v>16</v>
      </c>
      <c r="D1368" s="41" t="s">
        <v>171</v>
      </c>
      <c r="E1368" s="42" t="s">
        <v>54</v>
      </c>
      <c r="F1368" s="42" t="s">
        <v>172</v>
      </c>
      <c r="G1368" s="88" t="s">
        <v>1971</v>
      </c>
      <c r="H1368" s="376" t="s">
        <v>1926</v>
      </c>
      <c r="I1368" s="43" t="s">
        <v>22</v>
      </c>
      <c r="J1368" s="25">
        <v>1</v>
      </c>
      <c r="K1368" s="25">
        <v>0</v>
      </c>
      <c r="L1368" s="25"/>
      <c r="M1368" s="49">
        <v>3.2</v>
      </c>
      <c r="N1368" s="48"/>
      <c r="O1368" s="22"/>
    </row>
    <row r="1369" s="18" customFormat="1" ht="46" customHeight="1" spans="1:15">
      <c r="A1369" s="387" t="s">
        <v>470</v>
      </c>
      <c r="B1369" s="40" t="s">
        <v>1973</v>
      </c>
      <c r="C1369" s="41" t="s">
        <v>16</v>
      </c>
      <c r="D1369" s="41" t="s">
        <v>171</v>
      </c>
      <c r="E1369" s="42" t="s">
        <v>54</v>
      </c>
      <c r="F1369" s="42" t="s">
        <v>172</v>
      </c>
      <c r="G1369" s="88" t="s">
        <v>1971</v>
      </c>
      <c r="H1369" s="376" t="s">
        <v>1926</v>
      </c>
      <c r="I1369" s="43" t="s">
        <v>22</v>
      </c>
      <c r="J1369" s="25">
        <v>1</v>
      </c>
      <c r="K1369" s="25">
        <v>0</v>
      </c>
      <c r="L1369" s="25"/>
      <c r="M1369" s="49">
        <v>3.2</v>
      </c>
      <c r="N1369" s="48"/>
      <c r="O1369" s="22"/>
    </row>
    <row r="1370" s="18" customFormat="1" ht="46" customHeight="1" spans="1:15">
      <c r="A1370" s="387" t="s">
        <v>470</v>
      </c>
      <c r="B1370" s="40" t="s">
        <v>1974</v>
      </c>
      <c r="C1370" s="41" t="s">
        <v>16</v>
      </c>
      <c r="D1370" s="41" t="s">
        <v>171</v>
      </c>
      <c r="E1370" s="42" t="s">
        <v>54</v>
      </c>
      <c r="F1370" s="42" t="s">
        <v>172</v>
      </c>
      <c r="G1370" s="88" t="s">
        <v>1971</v>
      </c>
      <c r="H1370" s="376" t="s">
        <v>1926</v>
      </c>
      <c r="I1370" s="43" t="s">
        <v>22</v>
      </c>
      <c r="J1370" s="25">
        <v>1</v>
      </c>
      <c r="K1370" s="25">
        <v>0</v>
      </c>
      <c r="L1370" s="25"/>
      <c r="M1370" s="49">
        <v>3.2</v>
      </c>
      <c r="N1370" s="48"/>
      <c r="O1370" s="22"/>
    </row>
    <row r="1371" s="18" customFormat="1" ht="46" customHeight="1" spans="1:15">
      <c r="A1371" s="387" t="s">
        <v>470</v>
      </c>
      <c r="B1371" s="40" t="s">
        <v>1975</v>
      </c>
      <c r="C1371" s="41" t="s">
        <v>16</v>
      </c>
      <c r="D1371" s="41" t="s">
        <v>171</v>
      </c>
      <c r="E1371" s="42" t="s">
        <v>54</v>
      </c>
      <c r="F1371" s="42" t="s">
        <v>172</v>
      </c>
      <c r="G1371" s="88" t="s">
        <v>1971</v>
      </c>
      <c r="H1371" s="376" t="s">
        <v>1926</v>
      </c>
      <c r="I1371" s="43" t="s">
        <v>22</v>
      </c>
      <c r="J1371" s="25">
        <v>1</v>
      </c>
      <c r="K1371" s="25">
        <v>0</v>
      </c>
      <c r="L1371" s="25"/>
      <c r="M1371" s="49">
        <v>3.2</v>
      </c>
      <c r="N1371" s="48"/>
      <c r="O1371" s="22"/>
    </row>
    <row r="1372" s="18" customFormat="1" ht="46" customHeight="1" spans="1:15">
      <c r="A1372" s="387" t="s">
        <v>470</v>
      </c>
      <c r="B1372" s="40" t="s">
        <v>1976</v>
      </c>
      <c r="C1372" s="41" t="s">
        <v>16</v>
      </c>
      <c r="D1372" s="41" t="s">
        <v>171</v>
      </c>
      <c r="E1372" s="42" t="s">
        <v>54</v>
      </c>
      <c r="F1372" s="42" t="s">
        <v>172</v>
      </c>
      <c r="G1372" s="88" t="s">
        <v>1971</v>
      </c>
      <c r="H1372" s="376" t="s">
        <v>1926</v>
      </c>
      <c r="I1372" s="43" t="s">
        <v>22</v>
      </c>
      <c r="J1372" s="25">
        <v>1</v>
      </c>
      <c r="K1372" s="25">
        <v>0</v>
      </c>
      <c r="L1372" s="25"/>
      <c r="M1372" s="49">
        <v>3.2</v>
      </c>
      <c r="N1372" s="48"/>
      <c r="O1372" s="22"/>
    </row>
    <row r="1373" s="18" customFormat="1" ht="46" customHeight="1" spans="1:15">
      <c r="A1373" s="387" t="s">
        <v>470</v>
      </c>
      <c r="B1373" s="40" t="s">
        <v>1977</v>
      </c>
      <c r="C1373" s="41" t="s">
        <v>16</v>
      </c>
      <c r="D1373" s="41" t="s">
        <v>171</v>
      </c>
      <c r="E1373" s="42" t="s">
        <v>54</v>
      </c>
      <c r="F1373" s="42" t="s">
        <v>172</v>
      </c>
      <c r="G1373" s="88" t="s">
        <v>1971</v>
      </c>
      <c r="H1373" s="376" t="s">
        <v>1926</v>
      </c>
      <c r="I1373" s="43" t="s">
        <v>22</v>
      </c>
      <c r="J1373" s="25">
        <v>1</v>
      </c>
      <c r="K1373" s="25">
        <v>0</v>
      </c>
      <c r="L1373" s="25"/>
      <c r="M1373" s="49">
        <v>3.2</v>
      </c>
      <c r="N1373" s="48"/>
      <c r="O1373" s="22"/>
    </row>
    <row r="1374" s="18" customFormat="1" ht="46" customHeight="1" spans="1:15">
      <c r="A1374" s="387" t="s">
        <v>470</v>
      </c>
      <c r="B1374" s="40" t="s">
        <v>1978</v>
      </c>
      <c r="C1374" s="41" t="s">
        <v>16</v>
      </c>
      <c r="D1374" s="41" t="s">
        <v>171</v>
      </c>
      <c r="E1374" s="42" t="s">
        <v>54</v>
      </c>
      <c r="F1374" s="42" t="s">
        <v>172</v>
      </c>
      <c r="G1374" s="88" t="s">
        <v>1971</v>
      </c>
      <c r="H1374" s="376" t="s">
        <v>1926</v>
      </c>
      <c r="I1374" s="43" t="s">
        <v>22</v>
      </c>
      <c r="J1374" s="25">
        <v>1</v>
      </c>
      <c r="K1374" s="25">
        <v>0</v>
      </c>
      <c r="L1374" s="25"/>
      <c r="M1374" s="49">
        <v>3.2</v>
      </c>
      <c r="N1374" s="48"/>
      <c r="O1374" s="22"/>
    </row>
    <row r="1375" s="18" customFormat="1" ht="46" customHeight="1" spans="1:15">
      <c r="A1375" s="387" t="s">
        <v>470</v>
      </c>
      <c r="B1375" s="40" t="s">
        <v>1979</v>
      </c>
      <c r="C1375" s="41" t="s">
        <v>16</v>
      </c>
      <c r="D1375" s="41" t="s">
        <v>171</v>
      </c>
      <c r="E1375" s="42" t="s">
        <v>54</v>
      </c>
      <c r="F1375" s="42" t="s">
        <v>172</v>
      </c>
      <c r="G1375" s="88" t="s">
        <v>1980</v>
      </c>
      <c r="H1375" s="376" t="s">
        <v>1926</v>
      </c>
      <c r="I1375" s="43" t="s">
        <v>22</v>
      </c>
      <c r="J1375" s="25">
        <v>1</v>
      </c>
      <c r="K1375" s="25">
        <v>0</v>
      </c>
      <c r="L1375" s="25"/>
      <c r="M1375" s="49">
        <v>3.2</v>
      </c>
      <c r="N1375" s="48"/>
      <c r="O1375" s="22"/>
    </row>
    <row r="1376" s="18" customFormat="1" ht="46" customHeight="1" spans="1:15">
      <c r="A1376" s="387" t="s">
        <v>470</v>
      </c>
      <c r="B1376" s="40" t="s">
        <v>1981</v>
      </c>
      <c r="C1376" s="41" t="s">
        <v>16</v>
      </c>
      <c r="D1376" s="41" t="s">
        <v>171</v>
      </c>
      <c r="E1376" s="42" t="s">
        <v>54</v>
      </c>
      <c r="F1376" s="42" t="s">
        <v>172</v>
      </c>
      <c r="G1376" s="88" t="s">
        <v>1971</v>
      </c>
      <c r="H1376" s="376" t="s">
        <v>1926</v>
      </c>
      <c r="I1376" s="43" t="s">
        <v>22</v>
      </c>
      <c r="J1376" s="25">
        <v>2</v>
      </c>
      <c r="K1376" s="25">
        <v>0</v>
      </c>
      <c r="L1376" s="25"/>
      <c r="M1376" s="49">
        <v>3.2</v>
      </c>
      <c r="N1376" s="48"/>
      <c r="O1376" s="22"/>
    </row>
    <row r="1377" s="18" customFormat="1" ht="46" customHeight="1" spans="1:15">
      <c r="A1377" s="387" t="s">
        <v>470</v>
      </c>
      <c r="B1377" s="40" t="s">
        <v>1982</v>
      </c>
      <c r="C1377" s="41" t="s">
        <v>16</v>
      </c>
      <c r="D1377" s="41" t="s">
        <v>171</v>
      </c>
      <c r="E1377" s="42" t="s">
        <v>54</v>
      </c>
      <c r="F1377" s="42" t="s">
        <v>172</v>
      </c>
      <c r="G1377" s="88" t="s">
        <v>1971</v>
      </c>
      <c r="H1377" s="376" t="s">
        <v>1926</v>
      </c>
      <c r="I1377" s="43" t="s">
        <v>22</v>
      </c>
      <c r="J1377" s="25">
        <v>2</v>
      </c>
      <c r="K1377" s="25">
        <v>0</v>
      </c>
      <c r="L1377" s="25"/>
      <c r="M1377" s="49">
        <v>3.2</v>
      </c>
      <c r="N1377" s="48"/>
      <c r="O1377" s="22"/>
    </row>
    <row r="1378" s="18" customFormat="1" ht="46" customHeight="1" spans="1:15">
      <c r="A1378" s="387" t="s">
        <v>470</v>
      </c>
      <c r="B1378" s="40" t="s">
        <v>1983</v>
      </c>
      <c r="C1378" s="41" t="s">
        <v>16</v>
      </c>
      <c r="D1378" s="41" t="s">
        <v>171</v>
      </c>
      <c r="E1378" s="42" t="s">
        <v>54</v>
      </c>
      <c r="F1378" s="42" t="s">
        <v>172</v>
      </c>
      <c r="G1378" s="88" t="s">
        <v>1984</v>
      </c>
      <c r="H1378" s="376" t="s">
        <v>1926</v>
      </c>
      <c r="I1378" s="43" t="s">
        <v>22</v>
      </c>
      <c r="J1378" s="25">
        <v>3</v>
      </c>
      <c r="K1378" s="25">
        <v>0</v>
      </c>
      <c r="L1378" s="25"/>
      <c r="M1378" s="49">
        <v>3.2</v>
      </c>
      <c r="N1378" s="48"/>
      <c r="O1378" s="22"/>
    </row>
    <row r="1379" s="18" customFormat="1" ht="46" customHeight="1" spans="1:15">
      <c r="A1379" s="387" t="s">
        <v>470</v>
      </c>
      <c r="B1379" s="40" t="s">
        <v>1985</v>
      </c>
      <c r="C1379" s="41" t="s">
        <v>16</v>
      </c>
      <c r="D1379" s="41" t="s">
        <v>171</v>
      </c>
      <c r="E1379" s="42" t="s">
        <v>54</v>
      </c>
      <c r="F1379" s="42" t="s">
        <v>172</v>
      </c>
      <c r="G1379" s="88" t="s">
        <v>1971</v>
      </c>
      <c r="H1379" s="376" t="s">
        <v>1926</v>
      </c>
      <c r="I1379" s="43" t="s">
        <v>22</v>
      </c>
      <c r="J1379" s="25">
        <v>2</v>
      </c>
      <c r="K1379" s="25">
        <v>0</v>
      </c>
      <c r="L1379" s="25"/>
      <c r="M1379" s="49">
        <v>3.2</v>
      </c>
      <c r="N1379" s="48"/>
      <c r="O1379" s="22"/>
    </row>
    <row r="1380" s="18" customFormat="1" ht="46" customHeight="1" spans="1:15">
      <c r="A1380" s="387" t="s">
        <v>470</v>
      </c>
      <c r="B1380" s="40" t="s">
        <v>1986</v>
      </c>
      <c r="C1380" s="41" t="s">
        <v>16</v>
      </c>
      <c r="D1380" s="41" t="s">
        <v>171</v>
      </c>
      <c r="E1380" s="42" t="s">
        <v>54</v>
      </c>
      <c r="F1380" s="42" t="s">
        <v>172</v>
      </c>
      <c r="G1380" s="88" t="s">
        <v>1984</v>
      </c>
      <c r="H1380" s="376" t="s">
        <v>1926</v>
      </c>
      <c r="I1380" s="43" t="s">
        <v>22</v>
      </c>
      <c r="J1380" s="25">
        <v>3</v>
      </c>
      <c r="K1380" s="25">
        <v>0</v>
      </c>
      <c r="L1380" s="25"/>
      <c r="M1380" s="49">
        <v>3.2</v>
      </c>
      <c r="N1380" s="48"/>
      <c r="O1380" s="22"/>
    </row>
    <row r="1381" s="18" customFormat="1" ht="46" customHeight="1" spans="1:15">
      <c r="A1381" s="387" t="s">
        <v>470</v>
      </c>
      <c r="B1381" s="40" t="s">
        <v>1987</v>
      </c>
      <c r="C1381" s="41" t="s">
        <v>16</v>
      </c>
      <c r="D1381" s="41" t="s">
        <v>171</v>
      </c>
      <c r="E1381" s="42" t="s">
        <v>54</v>
      </c>
      <c r="F1381" s="42" t="s">
        <v>172</v>
      </c>
      <c r="G1381" s="88" t="s">
        <v>1984</v>
      </c>
      <c r="H1381" s="376" t="s">
        <v>1926</v>
      </c>
      <c r="I1381" s="43" t="s">
        <v>22</v>
      </c>
      <c r="J1381" s="25">
        <v>11</v>
      </c>
      <c r="K1381" s="25">
        <v>0</v>
      </c>
      <c r="L1381" s="25">
        <v>1</v>
      </c>
      <c r="M1381" s="49">
        <v>3.2</v>
      </c>
      <c r="N1381" s="48"/>
      <c r="O1381" s="22"/>
    </row>
    <row r="1382" s="18" customFormat="1" ht="46" customHeight="1" spans="1:15">
      <c r="A1382" s="387" t="s">
        <v>470</v>
      </c>
      <c r="B1382" s="40" t="s">
        <v>1988</v>
      </c>
      <c r="C1382" s="41" t="s">
        <v>16</v>
      </c>
      <c r="D1382" s="41" t="s">
        <v>414</v>
      </c>
      <c r="E1382" s="42" t="s">
        <v>54</v>
      </c>
      <c r="F1382" s="42" t="s">
        <v>415</v>
      </c>
      <c r="G1382" s="88" t="s">
        <v>1989</v>
      </c>
      <c r="H1382" s="376" t="s">
        <v>1990</v>
      </c>
      <c r="I1382" s="43" t="s">
        <v>22</v>
      </c>
      <c r="J1382" s="25">
        <f>24*4</f>
        <v>96</v>
      </c>
      <c r="K1382" s="25">
        <v>0</v>
      </c>
      <c r="L1382" s="25"/>
      <c r="M1382" s="47">
        <v>3.1</v>
      </c>
      <c r="N1382" s="48"/>
      <c r="O1382" s="22"/>
    </row>
    <row r="1383" s="18" customFormat="1" ht="46" customHeight="1" spans="1:15">
      <c r="A1383" s="387" t="s">
        <v>470</v>
      </c>
      <c r="B1383" s="40" t="s">
        <v>1991</v>
      </c>
      <c r="C1383" s="41" t="s">
        <v>16</v>
      </c>
      <c r="D1383" s="41" t="s">
        <v>414</v>
      </c>
      <c r="E1383" s="42" t="s">
        <v>54</v>
      </c>
      <c r="F1383" s="42" t="s">
        <v>415</v>
      </c>
      <c r="G1383" s="88" t="s">
        <v>1989</v>
      </c>
      <c r="H1383" s="376" t="s">
        <v>417</v>
      </c>
      <c r="I1383" s="43" t="s">
        <v>22</v>
      </c>
      <c r="J1383" s="25">
        <v>28</v>
      </c>
      <c r="K1383" s="25">
        <v>0</v>
      </c>
      <c r="L1383" s="25"/>
      <c r="M1383" s="47">
        <v>3.1</v>
      </c>
      <c r="N1383" s="48"/>
      <c r="O1383" s="22"/>
    </row>
    <row r="1384" s="18" customFormat="1" ht="46" customHeight="1" spans="1:15">
      <c r="A1384" s="387" t="s">
        <v>470</v>
      </c>
      <c r="B1384" s="40" t="s">
        <v>1992</v>
      </c>
      <c r="C1384" s="41" t="s">
        <v>16</v>
      </c>
      <c r="D1384" s="41" t="s">
        <v>414</v>
      </c>
      <c r="E1384" s="42" t="s">
        <v>54</v>
      </c>
      <c r="F1384" s="42" t="s">
        <v>415</v>
      </c>
      <c r="G1384" s="88" t="s">
        <v>1993</v>
      </c>
      <c r="H1384" s="376" t="s">
        <v>417</v>
      </c>
      <c r="I1384" s="43" t="s">
        <v>22</v>
      </c>
      <c r="J1384" s="25">
        <v>16</v>
      </c>
      <c r="K1384" s="25">
        <v>0</v>
      </c>
      <c r="L1384" s="25"/>
      <c r="M1384" s="47">
        <v>3.1</v>
      </c>
      <c r="N1384" s="48"/>
      <c r="O1384" s="22"/>
    </row>
    <row r="1385" s="18" customFormat="1" ht="46" customHeight="1" spans="1:15">
      <c r="A1385" s="387" t="s">
        <v>470</v>
      </c>
      <c r="B1385" s="40" t="s">
        <v>1994</v>
      </c>
      <c r="C1385" s="41" t="s">
        <v>16</v>
      </c>
      <c r="D1385" s="41" t="s">
        <v>414</v>
      </c>
      <c r="E1385" s="42" t="s">
        <v>54</v>
      </c>
      <c r="F1385" s="42" t="s">
        <v>415</v>
      </c>
      <c r="G1385" s="88" t="s">
        <v>1995</v>
      </c>
      <c r="H1385" s="376" t="s">
        <v>417</v>
      </c>
      <c r="I1385" s="43" t="s">
        <v>22</v>
      </c>
      <c r="J1385" s="25">
        <v>4</v>
      </c>
      <c r="K1385" s="25">
        <v>0</v>
      </c>
      <c r="L1385" s="25"/>
      <c r="M1385" s="47">
        <v>3.1</v>
      </c>
      <c r="N1385" s="48"/>
      <c r="O1385" s="22"/>
    </row>
    <row r="1386" s="18" customFormat="1" ht="46" customHeight="1" spans="1:15">
      <c r="A1386" s="387" t="s">
        <v>470</v>
      </c>
      <c r="B1386" s="40" t="s">
        <v>1996</v>
      </c>
      <c r="C1386" s="41" t="s">
        <v>16</v>
      </c>
      <c r="D1386" s="41" t="s">
        <v>414</v>
      </c>
      <c r="E1386" s="42" t="s">
        <v>54</v>
      </c>
      <c r="F1386" s="42" t="s">
        <v>415</v>
      </c>
      <c r="G1386" s="88" t="s">
        <v>1997</v>
      </c>
      <c r="H1386" s="376" t="s">
        <v>417</v>
      </c>
      <c r="I1386" s="43" t="s">
        <v>22</v>
      </c>
      <c r="J1386" s="25">
        <v>8</v>
      </c>
      <c r="K1386" s="25">
        <v>0</v>
      </c>
      <c r="L1386" s="25"/>
      <c r="M1386" s="47">
        <v>3.1</v>
      </c>
      <c r="N1386" s="48"/>
      <c r="O1386" s="22"/>
    </row>
    <row r="1387" s="18" customFormat="1" ht="46" customHeight="1" spans="1:15">
      <c r="A1387" s="387" t="s">
        <v>470</v>
      </c>
      <c r="B1387" s="40" t="s">
        <v>1998</v>
      </c>
      <c r="C1387" s="41" t="s">
        <v>16</v>
      </c>
      <c r="D1387" s="41" t="s">
        <v>414</v>
      </c>
      <c r="E1387" s="42" t="s">
        <v>54</v>
      </c>
      <c r="F1387" s="42" t="s">
        <v>415</v>
      </c>
      <c r="G1387" s="88" t="s">
        <v>1999</v>
      </c>
      <c r="H1387" s="376" t="s">
        <v>417</v>
      </c>
      <c r="I1387" s="43" t="s">
        <v>22</v>
      </c>
      <c r="J1387" s="25">
        <v>40</v>
      </c>
      <c r="K1387" s="25">
        <v>0</v>
      </c>
      <c r="L1387" s="25"/>
      <c r="M1387" s="47">
        <v>3.1</v>
      </c>
      <c r="N1387" s="48"/>
      <c r="O1387" s="22"/>
    </row>
    <row r="1388" s="18" customFormat="1" ht="46" customHeight="1" spans="1:15">
      <c r="A1388" s="387" t="s">
        <v>470</v>
      </c>
      <c r="B1388" s="40" t="s">
        <v>2000</v>
      </c>
      <c r="C1388" s="41" t="s">
        <v>16</v>
      </c>
      <c r="D1388" s="41" t="s">
        <v>414</v>
      </c>
      <c r="E1388" s="42" t="s">
        <v>54</v>
      </c>
      <c r="F1388" s="42" t="s">
        <v>415</v>
      </c>
      <c r="G1388" s="88" t="s">
        <v>437</v>
      </c>
      <c r="H1388" s="376" t="s">
        <v>417</v>
      </c>
      <c r="I1388" s="43" t="s">
        <v>22</v>
      </c>
      <c r="J1388" s="25">
        <v>24</v>
      </c>
      <c r="K1388" s="25">
        <v>0</v>
      </c>
      <c r="L1388" s="25"/>
      <c r="M1388" s="47">
        <v>3.1</v>
      </c>
      <c r="N1388" s="48"/>
      <c r="O1388" s="22"/>
    </row>
    <row r="1389" s="18" customFormat="1" ht="46" customHeight="1" spans="1:15">
      <c r="A1389" s="387" t="s">
        <v>470</v>
      </c>
      <c r="B1389" s="40" t="s">
        <v>2001</v>
      </c>
      <c r="C1389" s="41" t="s">
        <v>16</v>
      </c>
      <c r="D1389" s="41" t="s">
        <v>414</v>
      </c>
      <c r="E1389" s="42" t="s">
        <v>54</v>
      </c>
      <c r="F1389" s="42" t="s">
        <v>415</v>
      </c>
      <c r="G1389" s="88" t="s">
        <v>2002</v>
      </c>
      <c r="H1389" s="376" t="s">
        <v>417</v>
      </c>
      <c r="I1389" s="43" t="s">
        <v>22</v>
      </c>
      <c r="J1389" s="25">
        <v>160</v>
      </c>
      <c r="K1389" s="25">
        <v>0</v>
      </c>
      <c r="L1389" s="25"/>
      <c r="M1389" s="47">
        <v>3.1</v>
      </c>
      <c r="N1389" s="48"/>
      <c r="O1389" s="22"/>
    </row>
    <row r="1390" s="18" customFormat="1" ht="46" customHeight="1" spans="1:15">
      <c r="A1390" s="387" t="s">
        <v>470</v>
      </c>
      <c r="B1390" s="40" t="s">
        <v>2003</v>
      </c>
      <c r="C1390" s="41" t="s">
        <v>16</v>
      </c>
      <c r="D1390" s="41" t="s">
        <v>414</v>
      </c>
      <c r="E1390" s="42" t="s">
        <v>54</v>
      </c>
      <c r="F1390" s="42" t="s">
        <v>415</v>
      </c>
      <c r="G1390" s="88" t="s">
        <v>416</v>
      </c>
      <c r="H1390" s="376" t="s">
        <v>417</v>
      </c>
      <c r="I1390" s="43" t="s">
        <v>22</v>
      </c>
      <c r="J1390" s="25">
        <f>17*4</f>
        <v>68</v>
      </c>
      <c r="K1390" s="25">
        <v>0</v>
      </c>
      <c r="L1390" s="25"/>
      <c r="M1390" s="47">
        <v>3.1</v>
      </c>
      <c r="N1390" s="48"/>
      <c r="O1390" s="22"/>
    </row>
    <row r="1391" s="18" customFormat="1" ht="46" customHeight="1" spans="1:15">
      <c r="A1391" s="387" t="s">
        <v>470</v>
      </c>
      <c r="B1391" s="40" t="s">
        <v>2004</v>
      </c>
      <c r="C1391" s="41" t="s">
        <v>16</v>
      </c>
      <c r="D1391" s="41" t="s">
        <v>414</v>
      </c>
      <c r="E1391" s="42" t="s">
        <v>54</v>
      </c>
      <c r="F1391" s="42" t="s">
        <v>415</v>
      </c>
      <c r="G1391" s="88" t="s">
        <v>419</v>
      </c>
      <c r="H1391" s="376" t="s">
        <v>417</v>
      </c>
      <c r="I1391" s="43" t="s">
        <v>22</v>
      </c>
      <c r="J1391" s="25">
        <f>51*8</f>
        <v>408</v>
      </c>
      <c r="K1391" s="25">
        <v>0</v>
      </c>
      <c r="L1391" s="25"/>
      <c r="M1391" s="47">
        <v>3.1</v>
      </c>
      <c r="N1391" s="48"/>
      <c r="O1391" s="22"/>
    </row>
    <row r="1392" s="18" customFormat="1" ht="46" customHeight="1" spans="1:15">
      <c r="A1392" s="387" t="s">
        <v>470</v>
      </c>
      <c r="B1392" s="40" t="s">
        <v>2005</v>
      </c>
      <c r="C1392" s="41" t="s">
        <v>16</v>
      </c>
      <c r="D1392" s="41" t="s">
        <v>414</v>
      </c>
      <c r="E1392" s="42" t="s">
        <v>54</v>
      </c>
      <c r="F1392" s="42" t="s">
        <v>415</v>
      </c>
      <c r="G1392" s="88" t="s">
        <v>2006</v>
      </c>
      <c r="H1392" s="376" t="s">
        <v>417</v>
      </c>
      <c r="I1392" s="43" t="s">
        <v>22</v>
      </c>
      <c r="J1392" s="25">
        <v>8</v>
      </c>
      <c r="K1392" s="25">
        <v>0</v>
      </c>
      <c r="L1392" s="25"/>
      <c r="M1392" s="47">
        <v>3.1</v>
      </c>
      <c r="N1392" s="48"/>
      <c r="O1392" s="22"/>
    </row>
    <row r="1393" s="18" customFormat="1" ht="46" customHeight="1" spans="1:15">
      <c r="A1393" s="387" t="s">
        <v>470</v>
      </c>
      <c r="B1393" s="40" t="s">
        <v>2007</v>
      </c>
      <c r="C1393" s="41" t="s">
        <v>16</v>
      </c>
      <c r="D1393" s="41" t="s">
        <v>414</v>
      </c>
      <c r="E1393" s="42" t="s">
        <v>54</v>
      </c>
      <c r="F1393" s="42" t="s">
        <v>415</v>
      </c>
      <c r="G1393" s="88" t="s">
        <v>423</v>
      </c>
      <c r="H1393" s="376" t="s">
        <v>417</v>
      </c>
      <c r="I1393" s="43" t="s">
        <v>22</v>
      </c>
      <c r="J1393" s="25">
        <f>15*12</f>
        <v>180</v>
      </c>
      <c r="K1393" s="25">
        <v>0</v>
      </c>
      <c r="L1393" s="25"/>
      <c r="M1393" s="47">
        <v>3.1</v>
      </c>
      <c r="N1393" s="48"/>
      <c r="O1393" s="22"/>
    </row>
    <row r="1394" s="18" customFormat="1" ht="46" customHeight="1" spans="1:15">
      <c r="A1394" s="387" t="s">
        <v>470</v>
      </c>
      <c r="B1394" s="40" t="s">
        <v>2008</v>
      </c>
      <c r="C1394" s="41" t="s">
        <v>16</v>
      </c>
      <c r="D1394" s="41" t="s">
        <v>414</v>
      </c>
      <c r="E1394" s="42" t="s">
        <v>54</v>
      </c>
      <c r="F1394" s="42" t="s">
        <v>415</v>
      </c>
      <c r="G1394" s="88" t="s">
        <v>2009</v>
      </c>
      <c r="H1394" s="376" t="s">
        <v>417</v>
      </c>
      <c r="I1394" s="43" t="s">
        <v>22</v>
      </c>
      <c r="J1394" s="25">
        <v>12</v>
      </c>
      <c r="K1394" s="25">
        <v>0</v>
      </c>
      <c r="L1394" s="25"/>
      <c r="M1394" s="47">
        <v>3.1</v>
      </c>
      <c r="N1394" s="48"/>
      <c r="O1394" s="22"/>
    </row>
    <row r="1395" s="18" customFormat="1" ht="46" customHeight="1" spans="1:15">
      <c r="A1395" s="387" t="s">
        <v>470</v>
      </c>
      <c r="B1395" s="40" t="s">
        <v>2010</v>
      </c>
      <c r="C1395" s="41" t="s">
        <v>16</v>
      </c>
      <c r="D1395" s="41" t="s">
        <v>414</v>
      </c>
      <c r="E1395" s="42" t="s">
        <v>54</v>
      </c>
      <c r="F1395" s="42" t="s">
        <v>415</v>
      </c>
      <c r="G1395" s="88" t="s">
        <v>437</v>
      </c>
      <c r="H1395" s="376" t="s">
        <v>417</v>
      </c>
      <c r="I1395" s="43" t="s">
        <v>22</v>
      </c>
      <c r="J1395" s="25">
        <v>100</v>
      </c>
      <c r="K1395" s="25">
        <v>0</v>
      </c>
      <c r="L1395" s="25"/>
      <c r="M1395" s="47">
        <v>3.1</v>
      </c>
      <c r="N1395" s="48"/>
      <c r="O1395" s="22"/>
    </row>
    <row r="1396" s="18" customFormat="1" ht="46" customHeight="1" spans="1:15">
      <c r="A1396" s="387" t="s">
        <v>470</v>
      </c>
      <c r="B1396" s="40" t="s">
        <v>2011</v>
      </c>
      <c r="C1396" s="41" t="s">
        <v>16</v>
      </c>
      <c r="D1396" s="41" t="s">
        <v>414</v>
      </c>
      <c r="E1396" s="42" t="s">
        <v>54</v>
      </c>
      <c r="F1396" s="42" t="s">
        <v>415</v>
      </c>
      <c r="G1396" s="88" t="s">
        <v>439</v>
      </c>
      <c r="H1396" s="376" t="s">
        <v>417</v>
      </c>
      <c r="I1396" s="43" t="s">
        <v>22</v>
      </c>
      <c r="J1396" s="25">
        <v>72</v>
      </c>
      <c r="K1396" s="25">
        <v>0</v>
      </c>
      <c r="L1396" s="25"/>
      <c r="M1396" s="47">
        <v>3.1</v>
      </c>
      <c r="N1396" s="48"/>
      <c r="O1396" s="22"/>
    </row>
    <row r="1397" s="18" customFormat="1" ht="46" customHeight="1" spans="1:15">
      <c r="A1397" s="387" t="s">
        <v>470</v>
      </c>
      <c r="B1397" s="40" t="s">
        <v>2012</v>
      </c>
      <c r="C1397" s="41" t="s">
        <v>16</v>
      </c>
      <c r="D1397" s="41" t="s">
        <v>414</v>
      </c>
      <c r="E1397" s="42" t="s">
        <v>54</v>
      </c>
      <c r="F1397" s="42" t="s">
        <v>415</v>
      </c>
      <c r="G1397" s="88" t="s">
        <v>2013</v>
      </c>
      <c r="H1397" s="376" t="s">
        <v>417</v>
      </c>
      <c r="I1397" s="43" t="s">
        <v>22</v>
      </c>
      <c r="J1397" s="25">
        <f>15*16</f>
        <v>240</v>
      </c>
      <c r="K1397" s="25">
        <v>0</v>
      </c>
      <c r="L1397" s="25"/>
      <c r="M1397" s="47">
        <v>3.1</v>
      </c>
      <c r="N1397" s="48"/>
      <c r="O1397" s="22"/>
    </row>
    <row r="1398" s="18" customFormat="1" ht="46" customHeight="1" spans="1:15">
      <c r="A1398" s="387" t="s">
        <v>470</v>
      </c>
      <c r="B1398" s="40" t="s">
        <v>2014</v>
      </c>
      <c r="C1398" s="41" t="s">
        <v>16</v>
      </c>
      <c r="D1398" s="41" t="s">
        <v>414</v>
      </c>
      <c r="E1398" s="42" t="s">
        <v>54</v>
      </c>
      <c r="F1398" s="42" t="s">
        <v>415</v>
      </c>
      <c r="G1398" s="88" t="s">
        <v>2015</v>
      </c>
      <c r="H1398" s="376" t="s">
        <v>417</v>
      </c>
      <c r="I1398" s="43" t="s">
        <v>22</v>
      </c>
      <c r="J1398" s="25">
        <v>32</v>
      </c>
      <c r="K1398" s="25">
        <v>0</v>
      </c>
      <c r="L1398" s="25"/>
      <c r="M1398" s="47">
        <v>3.1</v>
      </c>
      <c r="N1398" s="48"/>
      <c r="O1398" s="22"/>
    </row>
    <row r="1399" s="18" customFormat="1" ht="46" customHeight="1" spans="1:15">
      <c r="A1399" s="387" t="s">
        <v>470</v>
      </c>
      <c r="B1399" s="40" t="s">
        <v>2016</v>
      </c>
      <c r="C1399" s="41" t="s">
        <v>16</v>
      </c>
      <c r="D1399" s="41" t="s">
        <v>414</v>
      </c>
      <c r="E1399" s="42" t="s">
        <v>54</v>
      </c>
      <c r="F1399" s="42" t="s">
        <v>415</v>
      </c>
      <c r="G1399" s="88" t="s">
        <v>416</v>
      </c>
      <c r="H1399" s="376" t="s">
        <v>417</v>
      </c>
      <c r="I1399" s="43" t="s">
        <v>22</v>
      </c>
      <c r="J1399" s="25">
        <v>360</v>
      </c>
      <c r="K1399" s="25">
        <v>0</v>
      </c>
      <c r="L1399" s="25"/>
      <c r="M1399" s="47">
        <v>3.1</v>
      </c>
      <c r="N1399" s="48"/>
      <c r="O1399" s="22"/>
    </row>
    <row r="1400" s="18" customFormat="1" ht="46" customHeight="1" spans="1:15">
      <c r="A1400" s="387" t="s">
        <v>470</v>
      </c>
      <c r="B1400" s="40" t="s">
        <v>2017</v>
      </c>
      <c r="C1400" s="41" t="s">
        <v>16</v>
      </c>
      <c r="D1400" s="41" t="s">
        <v>414</v>
      </c>
      <c r="E1400" s="42" t="s">
        <v>54</v>
      </c>
      <c r="F1400" s="42" t="s">
        <v>415</v>
      </c>
      <c r="G1400" s="88" t="s">
        <v>419</v>
      </c>
      <c r="H1400" s="376" t="s">
        <v>417</v>
      </c>
      <c r="I1400" s="43" t="s">
        <v>22</v>
      </c>
      <c r="J1400" s="25">
        <f>179*8</f>
        <v>1432</v>
      </c>
      <c r="K1400" s="25">
        <v>0</v>
      </c>
      <c r="L1400" s="25"/>
      <c r="M1400" s="47">
        <v>3.1</v>
      </c>
      <c r="N1400" s="48"/>
      <c r="O1400" s="22"/>
    </row>
    <row r="1401" s="18" customFormat="1" ht="46" customHeight="1" spans="1:15">
      <c r="A1401" s="387" t="s">
        <v>470</v>
      </c>
      <c r="B1401" s="40" t="s">
        <v>2018</v>
      </c>
      <c r="C1401" s="41" t="s">
        <v>16</v>
      </c>
      <c r="D1401" s="41" t="s">
        <v>414</v>
      </c>
      <c r="E1401" s="42" t="s">
        <v>54</v>
      </c>
      <c r="F1401" s="42" t="s">
        <v>415</v>
      </c>
      <c r="G1401" s="88" t="s">
        <v>432</v>
      </c>
      <c r="H1401" s="376" t="s">
        <v>417</v>
      </c>
      <c r="I1401" s="43" t="s">
        <v>22</v>
      </c>
      <c r="J1401" s="25">
        <v>80</v>
      </c>
      <c r="K1401" s="25">
        <v>0</v>
      </c>
      <c r="L1401" s="25"/>
      <c r="M1401" s="47">
        <v>3.1</v>
      </c>
      <c r="N1401" s="48"/>
      <c r="O1401" s="22"/>
    </row>
    <row r="1402" s="18" customFormat="1" ht="46" customHeight="1" spans="1:15">
      <c r="A1402" s="387" t="s">
        <v>470</v>
      </c>
      <c r="B1402" s="40" t="s">
        <v>2019</v>
      </c>
      <c r="C1402" s="41" t="s">
        <v>16</v>
      </c>
      <c r="D1402" s="41" t="s">
        <v>414</v>
      </c>
      <c r="E1402" s="42" t="s">
        <v>54</v>
      </c>
      <c r="F1402" s="42" t="s">
        <v>415</v>
      </c>
      <c r="G1402" s="88" t="s">
        <v>443</v>
      </c>
      <c r="H1402" s="376" t="s">
        <v>417</v>
      </c>
      <c r="I1402" s="43" t="s">
        <v>22</v>
      </c>
      <c r="J1402" s="25">
        <v>72</v>
      </c>
      <c r="K1402" s="25">
        <v>0</v>
      </c>
      <c r="L1402" s="25"/>
      <c r="M1402" s="47">
        <v>3.1</v>
      </c>
      <c r="N1402" s="48"/>
      <c r="O1402" s="22"/>
    </row>
    <row r="1403" s="18" customFormat="1" ht="46" customHeight="1" spans="1:15">
      <c r="A1403" s="387" t="s">
        <v>470</v>
      </c>
      <c r="B1403" s="40" t="s">
        <v>2020</v>
      </c>
      <c r="C1403" s="41" t="s">
        <v>16</v>
      </c>
      <c r="D1403" s="41" t="s">
        <v>414</v>
      </c>
      <c r="E1403" s="42" t="s">
        <v>54</v>
      </c>
      <c r="F1403" s="42" t="s">
        <v>415</v>
      </c>
      <c r="G1403" s="88" t="s">
        <v>445</v>
      </c>
      <c r="H1403" s="376" t="s">
        <v>417</v>
      </c>
      <c r="I1403" s="43" t="s">
        <v>22</v>
      </c>
      <c r="J1403" s="25">
        <f>14*8</f>
        <v>112</v>
      </c>
      <c r="K1403" s="25">
        <v>0</v>
      </c>
      <c r="L1403" s="25"/>
      <c r="M1403" s="47">
        <v>3.1</v>
      </c>
      <c r="N1403" s="48"/>
      <c r="O1403" s="22"/>
    </row>
    <row r="1404" s="18" customFormat="1" ht="46" customHeight="1" spans="1:15">
      <c r="A1404" s="387" t="s">
        <v>470</v>
      </c>
      <c r="B1404" s="40" t="s">
        <v>2021</v>
      </c>
      <c r="C1404" s="41" t="s">
        <v>16</v>
      </c>
      <c r="D1404" s="41" t="s">
        <v>414</v>
      </c>
      <c r="E1404" s="42" t="s">
        <v>54</v>
      </c>
      <c r="F1404" s="42" t="s">
        <v>415</v>
      </c>
      <c r="G1404" s="88" t="s">
        <v>2022</v>
      </c>
      <c r="H1404" s="376" t="s">
        <v>417</v>
      </c>
      <c r="I1404" s="43" t="s">
        <v>22</v>
      </c>
      <c r="J1404" s="25">
        <f>109*12</f>
        <v>1308</v>
      </c>
      <c r="K1404" s="25">
        <v>0</v>
      </c>
      <c r="L1404" s="25"/>
      <c r="M1404" s="47">
        <v>3.1</v>
      </c>
      <c r="N1404" s="48"/>
      <c r="O1404" s="22"/>
    </row>
    <row r="1405" s="18" customFormat="1" ht="46" customHeight="1" spans="1:15">
      <c r="A1405" s="387" t="s">
        <v>470</v>
      </c>
      <c r="B1405" s="40" t="s">
        <v>2023</v>
      </c>
      <c r="C1405" s="41" t="s">
        <v>16</v>
      </c>
      <c r="D1405" s="41" t="s">
        <v>414</v>
      </c>
      <c r="E1405" s="42" t="s">
        <v>54</v>
      </c>
      <c r="F1405" s="42" t="s">
        <v>415</v>
      </c>
      <c r="G1405" s="88" t="s">
        <v>416</v>
      </c>
      <c r="H1405" s="376" t="s">
        <v>1990</v>
      </c>
      <c r="I1405" s="43" t="s">
        <v>22</v>
      </c>
      <c r="J1405" s="25">
        <f>192*4</f>
        <v>768</v>
      </c>
      <c r="K1405" s="25">
        <v>0</v>
      </c>
      <c r="L1405" s="25"/>
      <c r="M1405" s="47">
        <v>3.1</v>
      </c>
      <c r="N1405" s="48"/>
      <c r="O1405" s="22"/>
    </row>
    <row r="1406" s="18" customFormat="1" ht="46" customHeight="1" spans="1:15">
      <c r="A1406" s="387" t="s">
        <v>470</v>
      </c>
      <c r="B1406" s="40" t="s">
        <v>2024</v>
      </c>
      <c r="C1406" s="41" t="s">
        <v>16</v>
      </c>
      <c r="D1406" s="41" t="s">
        <v>414</v>
      </c>
      <c r="E1406" s="42" t="s">
        <v>54</v>
      </c>
      <c r="F1406" s="42" t="s">
        <v>415</v>
      </c>
      <c r="G1406" s="88" t="s">
        <v>2025</v>
      </c>
      <c r="H1406" s="376" t="s">
        <v>1990</v>
      </c>
      <c r="I1406" s="43" t="s">
        <v>22</v>
      </c>
      <c r="J1406" s="25">
        <v>24</v>
      </c>
      <c r="K1406" s="25">
        <v>0</v>
      </c>
      <c r="L1406" s="25"/>
      <c r="M1406" s="47">
        <v>3.1</v>
      </c>
      <c r="N1406" s="48"/>
      <c r="O1406" s="22"/>
    </row>
    <row r="1407" s="18" customFormat="1" ht="46" customHeight="1" spans="1:15">
      <c r="A1407" s="387" t="s">
        <v>470</v>
      </c>
      <c r="B1407" s="40" t="s">
        <v>2026</v>
      </c>
      <c r="C1407" s="41" t="s">
        <v>16</v>
      </c>
      <c r="D1407" s="41" t="s">
        <v>414</v>
      </c>
      <c r="E1407" s="42" t="s">
        <v>54</v>
      </c>
      <c r="F1407" s="42" t="s">
        <v>415</v>
      </c>
      <c r="G1407" s="88" t="s">
        <v>432</v>
      </c>
      <c r="H1407" s="376" t="s">
        <v>1990</v>
      </c>
      <c r="I1407" s="43" t="s">
        <v>22</v>
      </c>
      <c r="J1407" s="25">
        <v>24</v>
      </c>
      <c r="K1407" s="25">
        <v>0</v>
      </c>
      <c r="L1407" s="25"/>
      <c r="M1407" s="47">
        <v>3.1</v>
      </c>
      <c r="N1407" s="48"/>
      <c r="O1407" s="22"/>
    </row>
    <row r="1408" s="18" customFormat="1" ht="46" customHeight="1" spans="1:15">
      <c r="A1408" s="387" t="s">
        <v>470</v>
      </c>
      <c r="B1408" s="40" t="s">
        <v>2027</v>
      </c>
      <c r="C1408" s="41" t="s">
        <v>16</v>
      </c>
      <c r="D1408" s="41" t="s">
        <v>414</v>
      </c>
      <c r="E1408" s="42" t="s">
        <v>54</v>
      </c>
      <c r="F1408" s="42" t="s">
        <v>415</v>
      </c>
      <c r="G1408" s="88" t="s">
        <v>2028</v>
      </c>
      <c r="H1408" s="376" t="s">
        <v>1990</v>
      </c>
      <c r="I1408" s="43" t="s">
        <v>22</v>
      </c>
      <c r="J1408" s="25">
        <v>4</v>
      </c>
      <c r="K1408" s="25">
        <v>0</v>
      </c>
      <c r="L1408" s="25"/>
      <c r="M1408" s="47">
        <v>3.1</v>
      </c>
      <c r="N1408" s="48"/>
      <c r="O1408" s="22"/>
    </row>
    <row r="1409" s="18" customFormat="1" ht="46" customHeight="1" spans="1:15">
      <c r="A1409" s="387" t="s">
        <v>470</v>
      </c>
      <c r="B1409" s="40" t="s">
        <v>2029</v>
      </c>
      <c r="C1409" s="41" t="s">
        <v>16</v>
      </c>
      <c r="D1409" s="41" t="s">
        <v>449</v>
      </c>
      <c r="E1409" s="42" t="s">
        <v>2030</v>
      </c>
      <c r="F1409" s="43" t="s">
        <v>451</v>
      </c>
      <c r="G1409" s="88" t="s">
        <v>2031</v>
      </c>
      <c r="H1409" s="40" t="s">
        <v>453</v>
      </c>
      <c r="I1409" s="43" t="s">
        <v>22</v>
      </c>
      <c r="J1409" s="25">
        <v>276</v>
      </c>
      <c r="K1409" s="25">
        <v>0</v>
      </c>
      <c r="L1409" s="25">
        <f t="shared" ref="L1409:L1415" si="36">J1409*5</f>
        <v>1380</v>
      </c>
      <c r="M1409" s="47">
        <v>3.1</v>
      </c>
      <c r="N1409" s="49"/>
      <c r="O1409" s="22"/>
    </row>
    <row r="1410" s="18" customFormat="1" ht="46" customHeight="1" spans="1:15">
      <c r="A1410" s="387" t="s">
        <v>470</v>
      </c>
      <c r="B1410" s="40" t="s">
        <v>2032</v>
      </c>
      <c r="C1410" s="41" t="s">
        <v>16</v>
      </c>
      <c r="D1410" s="41" t="s">
        <v>449</v>
      </c>
      <c r="E1410" s="42" t="s">
        <v>2030</v>
      </c>
      <c r="F1410" s="43" t="s">
        <v>451</v>
      </c>
      <c r="G1410" s="88" t="s">
        <v>2033</v>
      </c>
      <c r="H1410" s="40" t="s">
        <v>453</v>
      </c>
      <c r="I1410" s="43" t="s">
        <v>22</v>
      </c>
      <c r="J1410" s="25">
        <v>13</v>
      </c>
      <c r="K1410" s="25">
        <v>0</v>
      </c>
      <c r="L1410" s="25">
        <f t="shared" si="36"/>
        <v>65</v>
      </c>
      <c r="M1410" s="47">
        <v>3.1</v>
      </c>
      <c r="N1410" s="49"/>
      <c r="O1410" s="22"/>
    </row>
    <row r="1411" s="18" customFormat="1" ht="46" customHeight="1" spans="1:15">
      <c r="A1411" s="387" t="s">
        <v>470</v>
      </c>
      <c r="B1411" s="40" t="s">
        <v>2034</v>
      </c>
      <c r="C1411" s="41" t="s">
        <v>16</v>
      </c>
      <c r="D1411" s="41" t="s">
        <v>449</v>
      </c>
      <c r="E1411" s="42" t="s">
        <v>2030</v>
      </c>
      <c r="F1411" s="43" t="s">
        <v>451</v>
      </c>
      <c r="G1411" s="88" t="s">
        <v>457</v>
      </c>
      <c r="H1411" s="40" t="s">
        <v>453</v>
      </c>
      <c r="I1411" s="43" t="s">
        <v>22</v>
      </c>
      <c r="J1411" s="25">
        <v>78</v>
      </c>
      <c r="K1411" s="25">
        <v>0</v>
      </c>
      <c r="L1411" s="25">
        <f t="shared" si="36"/>
        <v>390</v>
      </c>
      <c r="M1411" s="47">
        <v>3.1</v>
      </c>
      <c r="N1411" s="49"/>
      <c r="O1411" s="22"/>
    </row>
    <row r="1412" s="18" customFormat="1" ht="46" customHeight="1" spans="1:15">
      <c r="A1412" s="387" t="s">
        <v>470</v>
      </c>
      <c r="B1412" s="40" t="s">
        <v>2035</v>
      </c>
      <c r="C1412" s="41" t="s">
        <v>16</v>
      </c>
      <c r="D1412" s="41" t="s">
        <v>449</v>
      </c>
      <c r="E1412" s="42" t="s">
        <v>2030</v>
      </c>
      <c r="F1412" s="43" t="s">
        <v>451</v>
      </c>
      <c r="G1412" s="88" t="s">
        <v>455</v>
      </c>
      <c r="H1412" s="40" t="s">
        <v>453</v>
      </c>
      <c r="I1412" s="43" t="s">
        <v>22</v>
      </c>
      <c r="J1412" s="25">
        <v>13</v>
      </c>
      <c r="K1412" s="25">
        <v>0</v>
      </c>
      <c r="L1412" s="25">
        <f t="shared" si="36"/>
        <v>65</v>
      </c>
      <c r="M1412" s="47">
        <v>3.1</v>
      </c>
      <c r="N1412" s="49"/>
      <c r="O1412" s="22"/>
    </row>
    <row r="1413" s="18" customFormat="1" ht="46" customHeight="1" spans="1:15">
      <c r="A1413" s="387" t="s">
        <v>470</v>
      </c>
      <c r="B1413" s="40" t="s">
        <v>2036</v>
      </c>
      <c r="C1413" s="41" t="s">
        <v>16</v>
      </c>
      <c r="D1413" s="41" t="s">
        <v>449</v>
      </c>
      <c r="E1413" s="42" t="s">
        <v>2030</v>
      </c>
      <c r="F1413" s="43" t="s">
        <v>451</v>
      </c>
      <c r="G1413" s="88" t="s">
        <v>2037</v>
      </c>
      <c r="H1413" s="40" t="s">
        <v>453</v>
      </c>
      <c r="I1413" s="43" t="s">
        <v>22</v>
      </c>
      <c r="J1413" s="25">
        <v>13</v>
      </c>
      <c r="K1413" s="25">
        <v>0</v>
      </c>
      <c r="L1413" s="25">
        <f t="shared" si="36"/>
        <v>65</v>
      </c>
      <c r="M1413" s="47">
        <v>3.1</v>
      </c>
      <c r="N1413" s="49"/>
      <c r="O1413" s="22"/>
    </row>
    <row r="1414" s="18" customFormat="1" ht="46" customHeight="1" spans="1:15">
      <c r="A1414" s="387" t="s">
        <v>470</v>
      </c>
      <c r="B1414" s="40" t="s">
        <v>2038</v>
      </c>
      <c r="C1414" s="41" t="s">
        <v>16</v>
      </c>
      <c r="D1414" s="41" t="s">
        <v>449</v>
      </c>
      <c r="E1414" s="42" t="s">
        <v>2030</v>
      </c>
      <c r="F1414" s="43" t="s">
        <v>451</v>
      </c>
      <c r="G1414" s="88" t="s">
        <v>2039</v>
      </c>
      <c r="H1414" s="40" t="s">
        <v>453</v>
      </c>
      <c r="I1414" s="43" t="s">
        <v>22</v>
      </c>
      <c r="J1414" s="25">
        <v>60</v>
      </c>
      <c r="K1414" s="25">
        <v>0</v>
      </c>
      <c r="L1414" s="25">
        <f t="shared" si="36"/>
        <v>300</v>
      </c>
      <c r="M1414" s="47">
        <v>3.1</v>
      </c>
      <c r="N1414" s="49"/>
      <c r="O1414" s="22"/>
    </row>
    <row r="1415" s="18" customFormat="1" ht="46" customHeight="1" spans="1:15">
      <c r="A1415" s="387" t="s">
        <v>470</v>
      </c>
      <c r="B1415" s="40" t="s">
        <v>2040</v>
      </c>
      <c r="C1415" s="41" t="s">
        <v>16</v>
      </c>
      <c r="D1415" s="41" t="s">
        <v>449</v>
      </c>
      <c r="E1415" s="42" t="s">
        <v>2030</v>
      </c>
      <c r="F1415" s="43" t="s">
        <v>451</v>
      </c>
      <c r="G1415" s="88" t="s">
        <v>2041</v>
      </c>
      <c r="H1415" s="40" t="s">
        <v>453</v>
      </c>
      <c r="I1415" s="43" t="s">
        <v>22</v>
      </c>
      <c r="J1415" s="25">
        <v>33</v>
      </c>
      <c r="K1415" s="25">
        <v>0</v>
      </c>
      <c r="L1415" s="25">
        <f t="shared" si="36"/>
        <v>165</v>
      </c>
      <c r="M1415" s="47">
        <v>3.1</v>
      </c>
      <c r="N1415" s="49"/>
      <c r="O1415" s="22"/>
    </row>
    <row r="1416" s="18" customFormat="1" ht="46" customHeight="1" spans="1:15">
      <c r="A1416" s="387" t="s">
        <v>470</v>
      </c>
      <c r="B1416" s="40" t="s">
        <v>2042</v>
      </c>
      <c r="C1416" s="41" t="s">
        <v>16</v>
      </c>
      <c r="D1416" s="41" t="s">
        <v>449</v>
      </c>
      <c r="E1416" s="42" t="s">
        <v>2030</v>
      </c>
      <c r="F1416" s="43" t="s">
        <v>459</v>
      </c>
      <c r="G1416" s="88" t="s">
        <v>460</v>
      </c>
      <c r="H1416" s="147" t="s">
        <v>461</v>
      </c>
      <c r="I1416" s="43" t="s">
        <v>22</v>
      </c>
      <c r="J1416" s="25">
        <v>33</v>
      </c>
      <c r="K1416" s="25">
        <v>0</v>
      </c>
      <c r="L1416" s="25">
        <f>J1416*78</f>
        <v>2574</v>
      </c>
      <c r="M1416" s="47">
        <v>3.1</v>
      </c>
      <c r="N1416" s="49"/>
      <c r="O1416" s="22"/>
    </row>
    <row r="1417" s="18" customFormat="1" ht="46" customHeight="1" spans="1:15">
      <c r="A1417" s="387" t="s">
        <v>470</v>
      </c>
      <c r="B1417" s="40" t="s">
        <v>2043</v>
      </c>
      <c r="C1417" s="41" t="s">
        <v>16</v>
      </c>
      <c r="D1417" s="41" t="s">
        <v>449</v>
      </c>
      <c r="E1417" s="42" t="s">
        <v>2030</v>
      </c>
      <c r="F1417" s="43" t="s">
        <v>463</v>
      </c>
      <c r="G1417" s="88" t="s">
        <v>2044</v>
      </c>
      <c r="H1417" s="147" t="s">
        <v>465</v>
      </c>
      <c r="I1417" s="43" t="s">
        <v>22</v>
      </c>
      <c r="J1417" s="25">
        <v>36</v>
      </c>
      <c r="K1417" s="25">
        <v>0</v>
      </c>
      <c r="L1417" s="25">
        <f t="shared" ref="L1417:L1420" si="37">J1417*12</f>
        <v>432</v>
      </c>
      <c r="M1417" s="47">
        <v>3.1</v>
      </c>
      <c r="N1417" s="49"/>
      <c r="O1417" s="22"/>
    </row>
    <row r="1418" s="18" customFormat="1" ht="46" customHeight="1" spans="1:15">
      <c r="A1418" s="387" t="s">
        <v>470</v>
      </c>
      <c r="B1418" s="40" t="s">
        <v>2045</v>
      </c>
      <c r="C1418" s="41" t="s">
        <v>16</v>
      </c>
      <c r="D1418" s="41" t="s">
        <v>449</v>
      </c>
      <c r="E1418" s="42" t="s">
        <v>2030</v>
      </c>
      <c r="F1418" s="43" t="s">
        <v>463</v>
      </c>
      <c r="G1418" s="88" t="s">
        <v>464</v>
      </c>
      <c r="H1418" s="147" t="s">
        <v>465</v>
      </c>
      <c r="I1418" s="43" t="s">
        <v>22</v>
      </c>
      <c r="J1418" s="25">
        <v>46</v>
      </c>
      <c r="K1418" s="25">
        <v>0</v>
      </c>
      <c r="L1418" s="25">
        <f t="shared" si="37"/>
        <v>552</v>
      </c>
      <c r="M1418" s="47">
        <v>3.1</v>
      </c>
      <c r="N1418" s="49"/>
      <c r="O1418" s="22"/>
    </row>
    <row r="1419" s="18" customFormat="1" ht="46" customHeight="1" spans="1:15">
      <c r="A1419" s="387" t="s">
        <v>470</v>
      </c>
      <c r="B1419" s="40" t="s">
        <v>2046</v>
      </c>
      <c r="C1419" s="41" t="s">
        <v>16</v>
      </c>
      <c r="D1419" s="41" t="s">
        <v>449</v>
      </c>
      <c r="E1419" s="42" t="s">
        <v>2030</v>
      </c>
      <c r="F1419" s="43" t="s">
        <v>463</v>
      </c>
      <c r="G1419" s="88" t="s">
        <v>2047</v>
      </c>
      <c r="H1419" s="147" t="s">
        <v>465</v>
      </c>
      <c r="I1419" s="43" t="s">
        <v>22</v>
      </c>
      <c r="J1419" s="25">
        <v>13</v>
      </c>
      <c r="K1419" s="25">
        <v>0</v>
      </c>
      <c r="L1419" s="25">
        <f t="shared" si="37"/>
        <v>156</v>
      </c>
      <c r="M1419" s="47">
        <v>3.1</v>
      </c>
      <c r="N1419" s="49"/>
      <c r="O1419" s="22"/>
    </row>
    <row r="1420" s="18" customFormat="1" ht="46" customHeight="1" spans="1:15">
      <c r="A1420" s="387" t="s">
        <v>470</v>
      </c>
      <c r="B1420" s="40" t="s">
        <v>2048</v>
      </c>
      <c r="C1420" s="41" t="s">
        <v>16</v>
      </c>
      <c r="D1420" s="41" t="s">
        <v>449</v>
      </c>
      <c r="E1420" s="42" t="s">
        <v>2030</v>
      </c>
      <c r="F1420" s="43" t="s">
        <v>463</v>
      </c>
      <c r="G1420" s="88" t="s">
        <v>2049</v>
      </c>
      <c r="H1420" s="147" t="s">
        <v>465</v>
      </c>
      <c r="I1420" s="43" t="s">
        <v>22</v>
      </c>
      <c r="J1420" s="25">
        <v>13</v>
      </c>
      <c r="K1420" s="25">
        <v>0</v>
      </c>
      <c r="L1420" s="25">
        <f t="shared" si="37"/>
        <v>156</v>
      </c>
      <c r="M1420" s="47">
        <v>3.1</v>
      </c>
      <c r="N1420" s="49"/>
      <c r="O1420" s="22"/>
    </row>
    <row r="1421" s="18" customFormat="1" ht="46" customHeight="1" spans="1:15">
      <c r="A1421" s="387" t="s">
        <v>470</v>
      </c>
      <c r="B1421" s="40" t="s">
        <v>2050</v>
      </c>
      <c r="C1421" s="41" t="s">
        <v>16</v>
      </c>
      <c r="D1421" s="41" t="s">
        <v>17</v>
      </c>
      <c r="E1421" s="42" t="s">
        <v>2051</v>
      </c>
      <c r="F1421" s="117" t="s">
        <v>2052</v>
      </c>
      <c r="G1421" s="88" t="s">
        <v>2053</v>
      </c>
      <c r="H1421" s="390" t="s">
        <v>2054</v>
      </c>
      <c r="I1421" s="43" t="s">
        <v>22</v>
      </c>
      <c r="J1421" s="25">
        <v>1</v>
      </c>
      <c r="K1421" s="25">
        <v>0</v>
      </c>
      <c r="L1421" s="25"/>
      <c r="M1421" s="44" t="s">
        <v>473</v>
      </c>
      <c r="N1421" s="48"/>
      <c r="O1421" s="117"/>
    </row>
    <row r="1422" s="18" customFormat="1" ht="46" customHeight="1" spans="1:15">
      <c r="A1422" s="387" t="s">
        <v>470</v>
      </c>
      <c r="B1422" s="40" t="s">
        <v>2055</v>
      </c>
      <c r="C1422" s="41" t="s">
        <v>16</v>
      </c>
      <c r="D1422" s="41" t="s">
        <v>17</v>
      </c>
      <c r="E1422" s="42" t="s">
        <v>2051</v>
      </c>
      <c r="F1422" s="117" t="s">
        <v>2052</v>
      </c>
      <c r="G1422" s="88" t="s">
        <v>2056</v>
      </c>
      <c r="H1422" s="390" t="s">
        <v>2054</v>
      </c>
      <c r="I1422" s="43" t="s">
        <v>22</v>
      </c>
      <c r="J1422" s="25">
        <v>1</v>
      </c>
      <c r="K1422" s="25">
        <v>0</v>
      </c>
      <c r="L1422" s="25"/>
      <c r="M1422" s="44" t="s">
        <v>473</v>
      </c>
      <c r="N1422" s="48"/>
      <c r="O1422" s="117"/>
    </row>
    <row r="1423" s="18" customFormat="1" ht="46" customHeight="1" spans="1:15">
      <c r="A1423" s="387" t="s">
        <v>470</v>
      </c>
      <c r="B1423" s="40" t="s">
        <v>2057</v>
      </c>
      <c r="C1423" s="41" t="s">
        <v>16</v>
      </c>
      <c r="D1423" s="41" t="s">
        <v>17</v>
      </c>
      <c r="E1423" s="42" t="s">
        <v>2051</v>
      </c>
      <c r="F1423" s="117" t="s">
        <v>2052</v>
      </c>
      <c r="G1423" s="88" t="s">
        <v>2058</v>
      </c>
      <c r="H1423" s="390" t="s">
        <v>2054</v>
      </c>
      <c r="I1423" s="43" t="s">
        <v>22</v>
      </c>
      <c r="J1423" s="25">
        <v>1</v>
      </c>
      <c r="K1423" s="25">
        <v>0</v>
      </c>
      <c r="L1423" s="25"/>
      <c r="M1423" s="44" t="s">
        <v>473</v>
      </c>
      <c r="N1423" s="48"/>
      <c r="O1423" s="117"/>
    </row>
    <row r="1424" s="18" customFormat="1" ht="46" customHeight="1" spans="1:15">
      <c r="A1424" s="387" t="s">
        <v>470</v>
      </c>
      <c r="B1424" s="40" t="s">
        <v>2059</v>
      </c>
      <c r="C1424" s="41" t="s">
        <v>16</v>
      </c>
      <c r="D1424" s="41" t="s">
        <v>17</v>
      </c>
      <c r="E1424" s="42" t="s">
        <v>2051</v>
      </c>
      <c r="F1424" s="117" t="s">
        <v>280</v>
      </c>
      <c r="G1424" s="88" t="s">
        <v>2060</v>
      </c>
      <c r="H1424" s="40" t="s">
        <v>277</v>
      </c>
      <c r="I1424" s="43" t="s">
        <v>22</v>
      </c>
      <c r="J1424" s="25">
        <v>1</v>
      </c>
      <c r="K1424" s="25">
        <v>0</v>
      </c>
      <c r="L1424" s="25"/>
      <c r="M1424" s="49">
        <v>3.2</v>
      </c>
      <c r="N1424" s="48"/>
      <c r="O1424" s="117"/>
    </row>
    <row r="1425" s="18" customFormat="1" ht="46" customHeight="1" spans="1:15">
      <c r="A1425" s="387" t="s">
        <v>470</v>
      </c>
      <c r="B1425" s="40" t="s">
        <v>2061</v>
      </c>
      <c r="C1425" s="41" t="s">
        <v>16</v>
      </c>
      <c r="D1425" s="41" t="s">
        <v>17</v>
      </c>
      <c r="E1425" s="42" t="s">
        <v>2051</v>
      </c>
      <c r="F1425" s="117" t="s">
        <v>280</v>
      </c>
      <c r="G1425" s="88" t="s">
        <v>2060</v>
      </c>
      <c r="H1425" s="40" t="s">
        <v>277</v>
      </c>
      <c r="I1425" s="43" t="s">
        <v>22</v>
      </c>
      <c r="J1425" s="25">
        <v>1</v>
      </c>
      <c r="K1425" s="25">
        <v>0</v>
      </c>
      <c r="L1425" s="25"/>
      <c r="M1425" s="49">
        <v>3.2</v>
      </c>
      <c r="N1425" s="48"/>
      <c r="O1425" s="117"/>
    </row>
    <row r="1426" s="18" customFormat="1" ht="46" customHeight="1" spans="1:15">
      <c r="A1426" s="387" t="s">
        <v>470</v>
      </c>
      <c r="B1426" s="40" t="s">
        <v>2062</v>
      </c>
      <c r="C1426" s="41" t="s">
        <v>16</v>
      </c>
      <c r="D1426" s="41" t="s">
        <v>17</v>
      </c>
      <c r="E1426" s="42" t="s">
        <v>2051</v>
      </c>
      <c r="F1426" s="117" t="s">
        <v>280</v>
      </c>
      <c r="G1426" s="88" t="s">
        <v>2060</v>
      </c>
      <c r="H1426" s="40" t="s">
        <v>277</v>
      </c>
      <c r="I1426" s="43" t="s">
        <v>22</v>
      </c>
      <c r="J1426" s="25">
        <v>1</v>
      </c>
      <c r="K1426" s="25">
        <v>0</v>
      </c>
      <c r="L1426" s="25"/>
      <c r="M1426" s="49">
        <v>3.2</v>
      </c>
      <c r="N1426" s="48"/>
      <c r="O1426" s="117"/>
    </row>
    <row r="1427" s="18" customFormat="1" ht="46" customHeight="1" spans="1:15">
      <c r="A1427" s="387" t="s">
        <v>470</v>
      </c>
      <c r="B1427" s="40" t="s">
        <v>2063</v>
      </c>
      <c r="C1427" s="41" t="s">
        <v>16</v>
      </c>
      <c r="D1427" s="41" t="s">
        <v>17</v>
      </c>
      <c r="E1427" s="42" t="s">
        <v>2051</v>
      </c>
      <c r="F1427" s="117" t="s">
        <v>280</v>
      </c>
      <c r="G1427" s="88" t="s">
        <v>2060</v>
      </c>
      <c r="H1427" s="40" t="s">
        <v>277</v>
      </c>
      <c r="I1427" s="43" t="s">
        <v>22</v>
      </c>
      <c r="J1427" s="25">
        <v>1</v>
      </c>
      <c r="K1427" s="25">
        <v>0</v>
      </c>
      <c r="L1427" s="25"/>
      <c r="M1427" s="49">
        <v>3.2</v>
      </c>
      <c r="N1427" s="48"/>
      <c r="O1427" s="117"/>
    </row>
    <row r="1428" s="18" customFormat="1" ht="46" customHeight="1" spans="1:15">
      <c r="A1428" s="387" t="s">
        <v>470</v>
      </c>
      <c r="B1428" s="40" t="s">
        <v>2064</v>
      </c>
      <c r="C1428" s="41" t="s">
        <v>16</v>
      </c>
      <c r="D1428" s="41" t="s">
        <v>17</v>
      </c>
      <c r="E1428" s="42" t="s">
        <v>2051</v>
      </c>
      <c r="F1428" s="117" t="s">
        <v>280</v>
      </c>
      <c r="G1428" s="88" t="s">
        <v>2060</v>
      </c>
      <c r="H1428" s="40" t="s">
        <v>277</v>
      </c>
      <c r="I1428" s="43" t="s">
        <v>22</v>
      </c>
      <c r="J1428" s="25">
        <v>1</v>
      </c>
      <c r="K1428" s="25">
        <v>0</v>
      </c>
      <c r="L1428" s="25"/>
      <c r="M1428" s="49">
        <v>3.2</v>
      </c>
      <c r="N1428" s="48"/>
      <c r="O1428" s="117"/>
    </row>
    <row r="1429" s="18" customFormat="1" ht="46" customHeight="1" spans="1:15">
      <c r="A1429" s="387" t="s">
        <v>470</v>
      </c>
      <c r="B1429" s="40" t="s">
        <v>2065</v>
      </c>
      <c r="C1429" s="41" t="s">
        <v>16</v>
      </c>
      <c r="D1429" s="41" t="s">
        <v>17</v>
      </c>
      <c r="E1429" s="42" t="s">
        <v>2051</v>
      </c>
      <c r="F1429" s="117" t="s">
        <v>280</v>
      </c>
      <c r="G1429" s="88" t="s">
        <v>2060</v>
      </c>
      <c r="H1429" s="40" t="s">
        <v>277</v>
      </c>
      <c r="I1429" s="43" t="s">
        <v>22</v>
      </c>
      <c r="J1429" s="25">
        <v>1</v>
      </c>
      <c r="K1429" s="25">
        <v>0</v>
      </c>
      <c r="L1429" s="25"/>
      <c r="M1429" s="49">
        <v>3.2</v>
      </c>
      <c r="N1429" s="48"/>
      <c r="O1429" s="117"/>
    </row>
    <row r="1430" s="18" customFormat="1" ht="46" customHeight="1" spans="1:15">
      <c r="A1430" s="387" t="s">
        <v>470</v>
      </c>
      <c r="B1430" s="40" t="s">
        <v>2066</v>
      </c>
      <c r="C1430" s="41" t="s">
        <v>16</v>
      </c>
      <c r="D1430" s="41" t="s">
        <v>17</v>
      </c>
      <c r="E1430" s="42" t="s">
        <v>2051</v>
      </c>
      <c r="F1430" s="117" t="s">
        <v>280</v>
      </c>
      <c r="G1430" s="88" t="s">
        <v>2060</v>
      </c>
      <c r="H1430" s="40" t="s">
        <v>277</v>
      </c>
      <c r="I1430" s="43" t="s">
        <v>22</v>
      </c>
      <c r="J1430" s="25">
        <v>1</v>
      </c>
      <c r="K1430" s="25">
        <v>0</v>
      </c>
      <c r="L1430" s="25"/>
      <c r="M1430" s="49">
        <v>3.2</v>
      </c>
      <c r="N1430" s="48"/>
      <c r="O1430" s="117"/>
    </row>
    <row r="1431" s="18" customFormat="1" ht="46" customHeight="1" spans="1:15">
      <c r="A1431" s="387" t="s">
        <v>470</v>
      </c>
      <c r="B1431" s="40" t="s">
        <v>2067</v>
      </c>
      <c r="C1431" s="41" t="s">
        <v>16</v>
      </c>
      <c r="D1431" s="41" t="s">
        <v>17</v>
      </c>
      <c r="E1431" s="42" t="s">
        <v>2051</v>
      </c>
      <c r="F1431" s="117" t="s">
        <v>280</v>
      </c>
      <c r="G1431" s="88" t="s">
        <v>2060</v>
      </c>
      <c r="H1431" s="40" t="s">
        <v>277</v>
      </c>
      <c r="I1431" s="43" t="s">
        <v>22</v>
      </c>
      <c r="J1431" s="25">
        <v>1</v>
      </c>
      <c r="K1431" s="25">
        <v>0</v>
      </c>
      <c r="L1431" s="25"/>
      <c r="M1431" s="49">
        <v>3.2</v>
      </c>
      <c r="N1431" s="48"/>
      <c r="O1431" s="117"/>
    </row>
    <row r="1432" s="18" customFormat="1" ht="46" customHeight="1" spans="1:15">
      <c r="A1432" s="387" t="s">
        <v>470</v>
      </c>
      <c r="B1432" s="40" t="s">
        <v>2068</v>
      </c>
      <c r="C1432" s="41" t="s">
        <v>16</v>
      </c>
      <c r="D1432" s="41" t="s">
        <v>17</v>
      </c>
      <c r="E1432" s="42" t="s">
        <v>2051</v>
      </c>
      <c r="F1432" s="117" t="s">
        <v>280</v>
      </c>
      <c r="G1432" s="88" t="s">
        <v>2060</v>
      </c>
      <c r="H1432" s="40" t="s">
        <v>277</v>
      </c>
      <c r="I1432" s="43" t="s">
        <v>22</v>
      </c>
      <c r="J1432" s="25">
        <v>1</v>
      </c>
      <c r="K1432" s="25">
        <v>0</v>
      </c>
      <c r="L1432" s="25"/>
      <c r="M1432" s="49">
        <v>3.2</v>
      </c>
      <c r="N1432" s="48"/>
      <c r="O1432" s="117"/>
    </row>
    <row r="1433" s="18" customFormat="1" ht="46" customHeight="1" spans="1:15">
      <c r="A1433" s="387" t="s">
        <v>470</v>
      </c>
      <c r="B1433" s="40" t="s">
        <v>2069</v>
      </c>
      <c r="C1433" s="41" t="s">
        <v>16</v>
      </c>
      <c r="D1433" s="41" t="s">
        <v>17</v>
      </c>
      <c r="E1433" s="42" t="s">
        <v>2051</v>
      </c>
      <c r="F1433" s="117" t="s">
        <v>280</v>
      </c>
      <c r="G1433" s="88" t="s">
        <v>2070</v>
      </c>
      <c r="H1433" s="40" t="s">
        <v>277</v>
      </c>
      <c r="I1433" s="43" t="s">
        <v>22</v>
      </c>
      <c r="J1433" s="25">
        <v>1</v>
      </c>
      <c r="K1433" s="25">
        <v>0</v>
      </c>
      <c r="L1433" s="25"/>
      <c r="M1433" s="49">
        <v>3.2</v>
      </c>
      <c r="N1433" s="48"/>
      <c r="O1433" s="117"/>
    </row>
    <row r="1434" s="18" customFormat="1" ht="46" customHeight="1" spans="1:15">
      <c r="A1434" s="387" t="s">
        <v>470</v>
      </c>
      <c r="B1434" s="40" t="s">
        <v>2071</v>
      </c>
      <c r="C1434" s="41" t="s">
        <v>16</v>
      </c>
      <c r="D1434" s="41" t="s">
        <v>17</v>
      </c>
      <c r="E1434" s="42" t="s">
        <v>2051</v>
      </c>
      <c r="F1434" s="117" t="s">
        <v>280</v>
      </c>
      <c r="G1434" s="88" t="s">
        <v>2070</v>
      </c>
      <c r="H1434" s="40" t="s">
        <v>277</v>
      </c>
      <c r="I1434" s="43" t="s">
        <v>22</v>
      </c>
      <c r="J1434" s="25">
        <v>1</v>
      </c>
      <c r="K1434" s="25">
        <v>0</v>
      </c>
      <c r="L1434" s="25"/>
      <c r="M1434" s="49">
        <v>3.2</v>
      </c>
      <c r="N1434" s="48"/>
      <c r="O1434" s="117"/>
    </row>
    <row r="1435" s="18" customFormat="1" ht="46" customHeight="1" spans="1:15">
      <c r="A1435" s="387" t="s">
        <v>470</v>
      </c>
      <c r="B1435" s="40" t="s">
        <v>2072</v>
      </c>
      <c r="C1435" s="41" t="s">
        <v>16</v>
      </c>
      <c r="D1435" s="41" t="s">
        <v>17</v>
      </c>
      <c r="E1435" s="42" t="s">
        <v>2051</v>
      </c>
      <c r="F1435" s="117" t="s">
        <v>275</v>
      </c>
      <c r="G1435" s="88" t="s">
        <v>2073</v>
      </c>
      <c r="H1435" s="40" t="s">
        <v>277</v>
      </c>
      <c r="I1435" s="43" t="s">
        <v>22</v>
      </c>
      <c r="J1435" s="25">
        <v>1</v>
      </c>
      <c r="K1435" s="25">
        <v>0</v>
      </c>
      <c r="L1435" s="25"/>
      <c r="M1435" s="49">
        <v>3.2</v>
      </c>
      <c r="N1435" s="48"/>
      <c r="O1435" s="117"/>
    </row>
    <row r="1436" s="18" customFormat="1" ht="46" customHeight="1" spans="1:15">
      <c r="A1436" s="387" t="s">
        <v>470</v>
      </c>
      <c r="B1436" s="40" t="s">
        <v>2074</v>
      </c>
      <c r="C1436" s="41" t="s">
        <v>16</v>
      </c>
      <c r="D1436" s="41" t="s">
        <v>17</v>
      </c>
      <c r="E1436" s="42" t="s">
        <v>2051</v>
      </c>
      <c r="F1436" s="117" t="s">
        <v>275</v>
      </c>
      <c r="G1436" s="88" t="s">
        <v>2073</v>
      </c>
      <c r="H1436" s="40" t="s">
        <v>277</v>
      </c>
      <c r="I1436" s="43" t="s">
        <v>22</v>
      </c>
      <c r="J1436" s="25">
        <v>1</v>
      </c>
      <c r="K1436" s="25">
        <v>0</v>
      </c>
      <c r="L1436" s="25"/>
      <c r="M1436" s="49">
        <v>3.2</v>
      </c>
      <c r="N1436" s="48"/>
      <c r="O1436" s="117"/>
    </row>
    <row r="1437" s="18" customFormat="1" ht="46" customHeight="1" spans="1:15">
      <c r="A1437" s="387" t="s">
        <v>470</v>
      </c>
      <c r="B1437" s="40" t="s">
        <v>2075</v>
      </c>
      <c r="C1437" s="41" t="s">
        <v>16</v>
      </c>
      <c r="D1437" s="41" t="s">
        <v>17</v>
      </c>
      <c r="E1437" s="42" t="s">
        <v>2051</v>
      </c>
      <c r="F1437" s="117" t="s">
        <v>275</v>
      </c>
      <c r="G1437" s="88" t="s">
        <v>2073</v>
      </c>
      <c r="H1437" s="40" t="s">
        <v>277</v>
      </c>
      <c r="I1437" s="43" t="s">
        <v>22</v>
      </c>
      <c r="J1437" s="25">
        <v>1</v>
      </c>
      <c r="K1437" s="25">
        <v>0</v>
      </c>
      <c r="L1437" s="25"/>
      <c r="M1437" s="49">
        <v>3.2</v>
      </c>
      <c r="N1437" s="48"/>
      <c r="O1437" s="117"/>
    </row>
    <row r="1438" s="18" customFormat="1" ht="46" customHeight="1" spans="1:15">
      <c r="A1438" s="387" t="s">
        <v>470</v>
      </c>
      <c r="B1438" s="40" t="s">
        <v>2076</v>
      </c>
      <c r="C1438" s="41" t="s">
        <v>16</v>
      </c>
      <c r="D1438" s="41" t="s">
        <v>17</v>
      </c>
      <c r="E1438" s="42" t="s">
        <v>2051</v>
      </c>
      <c r="F1438" s="117" t="s">
        <v>275</v>
      </c>
      <c r="G1438" s="88" t="s">
        <v>2073</v>
      </c>
      <c r="H1438" s="40" t="s">
        <v>277</v>
      </c>
      <c r="I1438" s="43" t="s">
        <v>22</v>
      </c>
      <c r="J1438" s="25">
        <v>1</v>
      </c>
      <c r="K1438" s="25">
        <v>0</v>
      </c>
      <c r="L1438" s="25"/>
      <c r="M1438" s="49">
        <v>3.2</v>
      </c>
      <c r="N1438" s="48"/>
      <c r="O1438" s="117"/>
    </row>
    <row r="1439" s="18" customFormat="1" ht="46" customHeight="1" spans="1:15">
      <c r="A1439" s="387" t="s">
        <v>470</v>
      </c>
      <c r="B1439" s="40" t="s">
        <v>2077</v>
      </c>
      <c r="C1439" s="41" t="s">
        <v>16</v>
      </c>
      <c r="D1439" s="41" t="s">
        <v>17</v>
      </c>
      <c r="E1439" s="42" t="s">
        <v>2051</v>
      </c>
      <c r="F1439" s="117" t="s">
        <v>275</v>
      </c>
      <c r="G1439" s="88" t="s">
        <v>2073</v>
      </c>
      <c r="H1439" s="40" t="s">
        <v>277</v>
      </c>
      <c r="I1439" s="43" t="s">
        <v>22</v>
      </c>
      <c r="J1439" s="25">
        <v>1</v>
      </c>
      <c r="K1439" s="25">
        <v>0</v>
      </c>
      <c r="L1439" s="25"/>
      <c r="M1439" s="49">
        <v>3.2</v>
      </c>
      <c r="N1439" s="48"/>
      <c r="O1439" s="117"/>
    </row>
    <row r="1440" s="18" customFormat="1" ht="46" customHeight="1" spans="1:15">
      <c r="A1440" s="387" t="s">
        <v>470</v>
      </c>
      <c r="B1440" s="40" t="s">
        <v>2078</v>
      </c>
      <c r="C1440" s="41" t="s">
        <v>16</v>
      </c>
      <c r="D1440" s="41" t="s">
        <v>17</v>
      </c>
      <c r="E1440" s="42" t="s">
        <v>2051</v>
      </c>
      <c r="F1440" s="117" t="s">
        <v>275</v>
      </c>
      <c r="G1440" s="88" t="s">
        <v>2073</v>
      </c>
      <c r="H1440" s="40" t="s">
        <v>277</v>
      </c>
      <c r="I1440" s="43" t="s">
        <v>22</v>
      </c>
      <c r="J1440" s="25">
        <v>1</v>
      </c>
      <c r="K1440" s="25">
        <v>0</v>
      </c>
      <c r="L1440" s="25"/>
      <c r="M1440" s="49">
        <v>3.2</v>
      </c>
      <c r="N1440" s="48"/>
      <c r="O1440" s="117"/>
    </row>
    <row r="1441" s="18" customFormat="1" ht="46" customHeight="1" spans="1:15">
      <c r="A1441" s="387" t="s">
        <v>470</v>
      </c>
      <c r="B1441" s="40" t="s">
        <v>2079</v>
      </c>
      <c r="C1441" s="41" t="s">
        <v>16</v>
      </c>
      <c r="D1441" s="41" t="s">
        <v>17</v>
      </c>
      <c r="E1441" s="42" t="s">
        <v>2051</v>
      </c>
      <c r="F1441" s="117" t="s">
        <v>275</v>
      </c>
      <c r="G1441" s="88" t="s">
        <v>2073</v>
      </c>
      <c r="H1441" s="40" t="s">
        <v>277</v>
      </c>
      <c r="I1441" s="43" t="s">
        <v>22</v>
      </c>
      <c r="J1441" s="25">
        <v>1</v>
      </c>
      <c r="K1441" s="25">
        <v>0</v>
      </c>
      <c r="L1441" s="25"/>
      <c r="M1441" s="49">
        <v>3.2</v>
      </c>
      <c r="N1441" s="48"/>
      <c r="O1441" s="117"/>
    </row>
    <row r="1442" s="18" customFormat="1" ht="46" customHeight="1" spans="1:15">
      <c r="A1442" s="387" t="s">
        <v>470</v>
      </c>
      <c r="B1442" s="40" t="s">
        <v>2080</v>
      </c>
      <c r="C1442" s="41" t="s">
        <v>16</v>
      </c>
      <c r="D1442" s="41" t="s">
        <v>17</v>
      </c>
      <c r="E1442" s="42" t="s">
        <v>2051</v>
      </c>
      <c r="F1442" s="117" t="s">
        <v>275</v>
      </c>
      <c r="G1442" s="88" t="s">
        <v>2073</v>
      </c>
      <c r="H1442" s="40" t="s">
        <v>277</v>
      </c>
      <c r="I1442" s="43" t="s">
        <v>22</v>
      </c>
      <c r="J1442" s="25">
        <v>1</v>
      </c>
      <c r="K1442" s="25">
        <v>0</v>
      </c>
      <c r="L1442" s="25"/>
      <c r="M1442" s="49">
        <v>3.2</v>
      </c>
      <c r="N1442" s="48"/>
      <c r="O1442" s="117"/>
    </row>
    <row r="1443" s="18" customFormat="1" ht="46" customHeight="1" spans="1:15">
      <c r="A1443" s="387" t="s">
        <v>470</v>
      </c>
      <c r="B1443" s="40" t="s">
        <v>2081</v>
      </c>
      <c r="C1443" s="41" t="s">
        <v>16</v>
      </c>
      <c r="D1443" s="41" t="s">
        <v>17</v>
      </c>
      <c r="E1443" s="42" t="s">
        <v>2051</v>
      </c>
      <c r="F1443" s="117" t="s">
        <v>275</v>
      </c>
      <c r="G1443" s="88" t="s">
        <v>2073</v>
      </c>
      <c r="H1443" s="40" t="s">
        <v>277</v>
      </c>
      <c r="I1443" s="43" t="s">
        <v>22</v>
      </c>
      <c r="J1443" s="25">
        <v>1</v>
      </c>
      <c r="K1443" s="25">
        <v>0</v>
      </c>
      <c r="L1443" s="25"/>
      <c r="M1443" s="49">
        <v>3.2</v>
      </c>
      <c r="N1443" s="48"/>
      <c r="O1443" s="117"/>
    </row>
    <row r="1444" s="18" customFormat="1" ht="46" customHeight="1" spans="1:15">
      <c r="A1444" s="387" t="s">
        <v>470</v>
      </c>
      <c r="B1444" s="40" t="s">
        <v>2082</v>
      </c>
      <c r="C1444" s="41" t="s">
        <v>16</v>
      </c>
      <c r="D1444" s="41" t="s">
        <v>17</v>
      </c>
      <c r="E1444" s="42" t="s">
        <v>2051</v>
      </c>
      <c r="F1444" s="117" t="s">
        <v>275</v>
      </c>
      <c r="G1444" s="88" t="s">
        <v>2083</v>
      </c>
      <c r="H1444" s="40" t="s">
        <v>277</v>
      </c>
      <c r="I1444" s="43" t="s">
        <v>22</v>
      </c>
      <c r="J1444" s="25">
        <v>1</v>
      </c>
      <c r="K1444" s="25">
        <v>0</v>
      </c>
      <c r="L1444" s="25"/>
      <c r="M1444" s="49">
        <v>3.2</v>
      </c>
      <c r="N1444" s="48"/>
      <c r="O1444" s="117"/>
    </row>
    <row r="1445" s="18" customFormat="1" ht="46" customHeight="1" spans="1:15">
      <c r="A1445" s="387" t="s">
        <v>470</v>
      </c>
      <c r="B1445" s="40" t="s">
        <v>2084</v>
      </c>
      <c r="C1445" s="41" t="s">
        <v>16</v>
      </c>
      <c r="D1445" s="41" t="s">
        <v>17</v>
      </c>
      <c r="E1445" s="42" t="s">
        <v>2051</v>
      </c>
      <c r="F1445" s="117" t="s">
        <v>275</v>
      </c>
      <c r="G1445" s="88" t="s">
        <v>2083</v>
      </c>
      <c r="H1445" s="40" t="s">
        <v>277</v>
      </c>
      <c r="I1445" s="43" t="s">
        <v>22</v>
      </c>
      <c r="J1445" s="25">
        <v>1</v>
      </c>
      <c r="K1445" s="25">
        <v>0</v>
      </c>
      <c r="L1445" s="25"/>
      <c r="M1445" s="49">
        <v>3.2</v>
      </c>
      <c r="N1445" s="48"/>
      <c r="O1445" s="117"/>
    </row>
    <row r="1446" s="18" customFormat="1" ht="46" customHeight="1" spans="1:15">
      <c r="A1446" s="387" t="s">
        <v>470</v>
      </c>
      <c r="B1446" s="40" t="s">
        <v>2085</v>
      </c>
      <c r="C1446" s="41" t="s">
        <v>16</v>
      </c>
      <c r="D1446" s="41" t="s">
        <v>17</v>
      </c>
      <c r="E1446" s="42" t="s">
        <v>2051</v>
      </c>
      <c r="F1446" s="117" t="s">
        <v>2086</v>
      </c>
      <c r="G1446" s="88" t="s">
        <v>2087</v>
      </c>
      <c r="H1446" s="40" t="s">
        <v>2088</v>
      </c>
      <c r="I1446" s="43" t="s">
        <v>22</v>
      </c>
      <c r="J1446" s="25">
        <v>1</v>
      </c>
      <c r="K1446" s="25">
        <v>0</v>
      </c>
      <c r="L1446" s="25"/>
      <c r="M1446" s="47">
        <v>3.1</v>
      </c>
      <c r="N1446" s="48"/>
      <c r="O1446" s="117"/>
    </row>
    <row r="1447" s="18" customFormat="1" ht="46" customHeight="1" spans="1:15">
      <c r="A1447" s="387" t="s">
        <v>470</v>
      </c>
      <c r="B1447" s="40" t="s">
        <v>2089</v>
      </c>
      <c r="C1447" s="41" t="s">
        <v>16</v>
      </c>
      <c r="D1447" s="41" t="s">
        <v>17</v>
      </c>
      <c r="E1447" s="42" t="s">
        <v>2051</v>
      </c>
      <c r="F1447" s="117" t="s">
        <v>2090</v>
      </c>
      <c r="G1447" s="88" t="s">
        <v>2091</v>
      </c>
      <c r="H1447" s="40" t="s">
        <v>2092</v>
      </c>
      <c r="I1447" s="43" t="s">
        <v>22</v>
      </c>
      <c r="J1447" s="25">
        <v>1</v>
      </c>
      <c r="K1447" s="25">
        <f t="shared" ref="K1447:K1454" si="38">J1447</f>
        <v>1</v>
      </c>
      <c r="L1447" s="25"/>
      <c r="M1447" s="47">
        <v>3.1</v>
      </c>
      <c r="N1447" s="48"/>
      <c r="O1447" s="117"/>
    </row>
    <row r="1448" s="18" customFormat="1" ht="46" customHeight="1" spans="1:15">
      <c r="A1448" s="387" t="s">
        <v>470</v>
      </c>
      <c r="B1448" s="40" t="s">
        <v>2093</v>
      </c>
      <c r="C1448" s="41" t="s">
        <v>16</v>
      </c>
      <c r="D1448" s="41" t="s">
        <v>17</v>
      </c>
      <c r="E1448" s="42" t="s">
        <v>2051</v>
      </c>
      <c r="F1448" s="117" t="s">
        <v>2090</v>
      </c>
      <c r="G1448" s="88" t="s">
        <v>2091</v>
      </c>
      <c r="H1448" s="40" t="s">
        <v>2092</v>
      </c>
      <c r="I1448" s="43" t="s">
        <v>22</v>
      </c>
      <c r="J1448" s="25">
        <v>1</v>
      </c>
      <c r="K1448" s="25">
        <f t="shared" si="38"/>
        <v>1</v>
      </c>
      <c r="L1448" s="25"/>
      <c r="M1448" s="47">
        <v>3.1</v>
      </c>
      <c r="N1448" s="48"/>
      <c r="O1448" s="117"/>
    </row>
    <row r="1449" s="18" customFormat="1" ht="46" customHeight="1" spans="1:15">
      <c r="A1449" s="387" t="s">
        <v>470</v>
      </c>
      <c r="B1449" s="40" t="s">
        <v>2094</v>
      </c>
      <c r="C1449" s="41" t="s">
        <v>16</v>
      </c>
      <c r="D1449" s="41" t="s">
        <v>17</v>
      </c>
      <c r="E1449" s="42" t="s">
        <v>2051</v>
      </c>
      <c r="F1449" s="117" t="s">
        <v>2090</v>
      </c>
      <c r="G1449" s="88" t="s">
        <v>2091</v>
      </c>
      <c r="H1449" s="40" t="s">
        <v>2092</v>
      </c>
      <c r="I1449" s="43" t="s">
        <v>22</v>
      </c>
      <c r="J1449" s="25">
        <v>1</v>
      </c>
      <c r="K1449" s="25">
        <f t="shared" si="38"/>
        <v>1</v>
      </c>
      <c r="L1449" s="25"/>
      <c r="M1449" s="47">
        <v>3.1</v>
      </c>
      <c r="N1449" s="48"/>
      <c r="O1449" s="117"/>
    </row>
    <row r="1450" s="18" customFormat="1" ht="46" customHeight="1" spans="1:15">
      <c r="A1450" s="387" t="s">
        <v>470</v>
      </c>
      <c r="B1450" s="40" t="s">
        <v>2095</v>
      </c>
      <c r="C1450" s="41" t="s">
        <v>16</v>
      </c>
      <c r="D1450" s="41" t="s">
        <v>17</v>
      </c>
      <c r="E1450" s="42" t="s">
        <v>2051</v>
      </c>
      <c r="F1450" s="117" t="s">
        <v>2090</v>
      </c>
      <c r="G1450" s="88" t="s">
        <v>2091</v>
      </c>
      <c r="H1450" s="40" t="s">
        <v>2092</v>
      </c>
      <c r="I1450" s="43" t="s">
        <v>22</v>
      </c>
      <c r="J1450" s="25">
        <v>1</v>
      </c>
      <c r="K1450" s="25">
        <f t="shared" si="38"/>
        <v>1</v>
      </c>
      <c r="L1450" s="25"/>
      <c r="M1450" s="47">
        <v>3.1</v>
      </c>
      <c r="N1450" s="48"/>
      <c r="O1450" s="117"/>
    </row>
    <row r="1451" s="18" customFormat="1" ht="46" customHeight="1" spans="1:15">
      <c r="A1451" s="387" t="s">
        <v>470</v>
      </c>
      <c r="B1451" s="40" t="s">
        <v>2096</v>
      </c>
      <c r="C1451" s="41" t="s">
        <v>16</v>
      </c>
      <c r="D1451" s="41" t="s">
        <v>17</v>
      </c>
      <c r="E1451" s="42" t="s">
        <v>2051</v>
      </c>
      <c r="F1451" s="117" t="s">
        <v>2090</v>
      </c>
      <c r="G1451" s="88" t="s">
        <v>2091</v>
      </c>
      <c r="H1451" s="40" t="s">
        <v>2092</v>
      </c>
      <c r="I1451" s="43" t="s">
        <v>22</v>
      </c>
      <c r="J1451" s="25">
        <v>1</v>
      </c>
      <c r="K1451" s="25">
        <f t="shared" si="38"/>
        <v>1</v>
      </c>
      <c r="L1451" s="25"/>
      <c r="M1451" s="47">
        <v>3.1</v>
      </c>
      <c r="N1451" s="48"/>
      <c r="O1451" s="117"/>
    </row>
    <row r="1452" s="18" customFormat="1" ht="46" customHeight="1" spans="1:15">
      <c r="A1452" s="387" t="s">
        <v>470</v>
      </c>
      <c r="B1452" s="40" t="s">
        <v>2097</v>
      </c>
      <c r="C1452" s="41" t="s">
        <v>16</v>
      </c>
      <c r="D1452" s="41" t="s">
        <v>17</v>
      </c>
      <c r="E1452" s="42" t="s">
        <v>2051</v>
      </c>
      <c r="F1452" s="117" t="s">
        <v>2090</v>
      </c>
      <c r="G1452" s="88" t="s">
        <v>2091</v>
      </c>
      <c r="H1452" s="40" t="s">
        <v>2092</v>
      </c>
      <c r="I1452" s="43" t="s">
        <v>22</v>
      </c>
      <c r="J1452" s="25">
        <v>1</v>
      </c>
      <c r="K1452" s="25">
        <f t="shared" si="38"/>
        <v>1</v>
      </c>
      <c r="L1452" s="25"/>
      <c r="M1452" s="47">
        <v>3.1</v>
      </c>
      <c r="N1452" s="48"/>
      <c r="O1452" s="117"/>
    </row>
    <row r="1453" s="18" customFormat="1" ht="46" customHeight="1" spans="1:15">
      <c r="A1453" s="387" t="s">
        <v>470</v>
      </c>
      <c r="B1453" s="40" t="s">
        <v>2098</v>
      </c>
      <c r="C1453" s="41" t="s">
        <v>16</v>
      </c>
      <c r="D1453" s="41" t="s">
        <v>17</v>
      </c>
      <c r="E1453" s="42" t="s">
        <v>2051</v>
      </c>
      <c r="F1453" s="117" t="s">
        <v>2090</v>
      </c>
      <c r="G1453" s="88" t="s">
        <v>2091</v>
      </c>
      <c r="H1453" s="40" t="s">
        <v>2092</v>
      </c>
      <c r="I1453" s="43" t="s">
        <v>22</v>
      </c>
      <c r="J1453" s="25">
        <v>1</v>
      </c>
      <c r="K1453" s="25">
        <f t="shared" si="38"/>
        <v>1</v>
      </c>
      <c r="L1453" s="25"/>
      <c r="M1453" s="47">
        <v>3.1</v>
      </c>
      <c r="N1453" s="48"/>
      <c r="O1453" s="117"/>
    </row>
    <row r="1454" s="18" customFormat="1" ht="46" customHeight="1" spans="1:15">
      <c r="A1454" s="387" t="s">
        <v>470</v>
      </c>
      <c r="B1454" s="40" t="s">
        <v>2099</v>
      </c>
      <c r="C1454" s="41" t="s">
        <v>16</v>
      </c>
      <c r="D1454" s="41" t="s">
        <v>17</v>
      </c>
      <c r="E1454" s="42" t="s">
        <v>2051</v>
      </c>
      <c r="F1454" s="117" t="s">
        <v>2090</v>
      </c>
      <c r="G1454" s="88" t="s">
        <v>2100</v>
      </c>
      <c r="H1454" s="40" t="s">
        <v>2092</v>
      </c>
      <c r="I1454" s="43" t="s">
        <v>22</v>
      </c>
      <c r="J1454" s="25">
        <v>1</v>
      </c>
      <c r="K1454" s="25">
        <f t="shared" si="38"/>
        <v>1</v>
      </c>
      <c r="L1454" s="25"/>
      <c r="M1454" s="47">
        <v>3.1</v>
      </c>
      <c r="N1454" s="48"/>
      <c r="O1454" s="117"/>
    </row>
    <row r="1455" s="18" customFormat="1" ht="46" customHeight="1" spans="2:15">
      <c r="B1455" s="373"/>
      <c r="C1455" s="374"/>
      <c r="D1455" s="374"/>
      <c r="E1455" s="375"/>
      <c r="F1455" s="375"/>
      <c r="G1455" s="88"/>
      <c r="H1455" s="376"/>
      <c r="I1455" s="377"/>
      <c r="J1455" s="25"/>
      <c r="K1455" s="25"/>
      <c r="L1455" s="25"/>
      <c r="M1455" s="48"/>
      <c r="N1455" s="48"/>
      <c r="O1455" s="22"/>
    </row>
    <row r="1456" s="18" customFormat="1" ht="46" customHeight="1" spans="2:15">
      <c r="B1456" s="373"/>
      <c r="C1456" s="374"/>
      <c r="D1456" s="374"/>
      <c r="E1456" s="375"/>
      <c r="F1456" s="375"/>
      <c r="G1456" s="88"/>
      <c r="H1456" s="376"/>
      <c r="I1456" s="377"/>
      <c r="J1456" s="25"/>
      <c r="K1456" s="25"/>
      <c r="L1456" s="25"/>
      <c r="M1456" s="48"/>
      <c r="N1456" s="48"/>
      <c r="O1456" s="22"/>
    </row>
    <row r="1457" s="18" customFormat="1" ht="46" customHeight="1" spans="2:15">
      <c r="B1457" s="373"/>
      <c r="C1457" s="374"/>
      <c r="D1457" s="374"/>
      <c r="E1457" s="375"/>
      <c r="F1457" s="375"/>
      <c r="G1457" s="88"/>
      <c r="H1457" s="376"/>
      <c r="I1457" s="377"/>
      <c r="J1457" s="25"/>
      <c r="K1457" s="25"/>
      <c r="L1457" s="25"/>
      <c r="M1457" s="48"/>
      <c r="N1457" s="48"/>
      <c r="O1457" s="22"/>
    </row>
    <row r="1458" s="18" customFormat="1" ht="46" customHeight="1" spans="2:15">
      <c r="B1458" s="373"/>
      <c r="C1458" s="374"/>
      <c r="D1458" s="374"/>
      <c r="E1458" s="375"/>
      <c r="F1458" s="375"/>
      <c r="G1458" s="88"/>
      <c r="H1458" s="376"/>
      <c r="I1458" s="377"/>
      <c r="J1458" s="25"/>
      <c r="K1458" s="25"/>
      <c r="L1458" s="25"/>
      <c r="M1458" s="48"/>
      <c r="N1458" s="48"/>
      <c r="O1458" s="22"/>
    </row>
    <row r="1459" s="18" customFormat="1" ht="46" customHeight="1" spans="2:15">
      <c r="B1459" s="373"/>
      <c r="C1459" s="374"/>
      <c r="D1459" s="374"/>
      <c r="E1459" s="375"/>
      <c r="F1459" s="375"/>
      <c r="G1459" s="88"/>
      <c r="H1459" s="376"/>
      <c r="I1459" s="377"/>
      <c r="J1459" s="25"/>
      <c r="K1459" s="25"/>
      <c r="L1459" s="25"/>
      <c r="M1459" s="48"/>
      <c r="N1459" s="48"/>
      <c r="O1459" s="22"/>
    </row>
    <row r="1460" s="18" customFormat="1" ht="46" customHeight="1" spans="2:15">
      <c r="B1460" s="373"/>
      <c r="C1460" s="374"/>
      <c r="D1460" s="374"/>
      <c r="E1460" s="375"/>
      <c r="F1460" s="375"/>
      <c r="G1460" s="88"/>
      <c r="H1460" s="376"/>
      <c r="I1460" s="377"/>
      <c r="J1460" s="25"/>
      <c r="K1460" s="25"/>
      <c r="L1460" s="25"/>
      <c r="M1460" s="48"/>
      <c r="N1460" s="48"/>
      <c r="O1460" s="22"/>
    </row>
    <row r="1461" s="18" customFormat="1" ht="46" customHeight="1" spans="2:15">
      <c r="B1461" s="373"/>
      <c r="C1461" s="374"/>
      <c r="D1461" s="374"/>
      <c r="E1461" s="375"/>
      <c r="F1461" s="375"/>
      <c r="G1461" s="88"/>
      <c r="H1461" s="376"/>
      <c r="I1461" s="377"/>
      <c r="J1461" s="25"/>
      <c r="K1461" s="25"/>
      <c r="L1461" s="25"/>
      <c r="M1461" s="48"/>
      <c r="N1461" s="48"/>
      <c r="O1461" s="22"/>
    </row>
    <row r="1462" s="18" customFormat="1" ht="46" customHeight="1" spans="2:15">
      <c r="B1462" s="373"/>
      <c r="C1462" s="374"/>
      <c r="D1462" s="374"/>
      <c r="E1462" s="375"/>
      <c r="F1462" s="375"/>
      <c r="G1462" s="88"/>
      <c r="H1462" s="376"/>
      <c r="I1462" s="377"/>
      <c r="J1462" s="25"/>
      <c r="K1462" s="25"/>
      <c r="L1462" s="25"/>
      <c r="M1462" s="48"/>
      <c r="N1462" s="48"/>
      <c r="O1462" s="22"/>
    </row>
    <row r="1463" s="18" customFormat="1" ht="46" customHeight="1" spans="2:15">
      <c r="B1463" s="373"/>
      <c r="C1463" s="374"/>
      <c r="D1463" s="374"/>
      <c r="E1463" s="375"/>
      <c r="F1463" s="375"/>
      <c r="G1463" s="88"/>
      <c r="H1463" s="376"/>
      <c r="I1463" s="377"/>
      <c r="J1463" s="25"/>
      <c r="K1463" s="25"/>
      <c r="L1463" s="25"/>
      <c r="M1463" s="48"/>
      <c r="N1463" s="48"/>
      <c r="O1463" s="22"/>
    </row>
    <row r="1464" s="18" customFormat="1" ht="46" customHeight="1" spans="2:15">
      <c r="B1464" s="373"/>
      <c r="C1464" s="374"/>
      <c r="D1464" s="374"/>
      <c r="E1464" s="375"/>
      <c r="F1464" s="375"/>
      <c r="G1464" s="88"/>
      <c r="H1464" s="376"/>
      <c r="I1464" s="377"/>
      <c r="J1464" s="25"/>
      <c r="K1464" s="25"/>
      <c r="L1464" s="25"/>
      <c r="M1464" s="48"/>
      <c r="N1464" s="48"/>
      <c r="O1464" s="22"/>
    </row>
    <row r="1465" s="18" customFormat="1" ht="46" customHeight="1" spans="2:15">
      <c r="B1465" s="373"/>
      <c r="C1465" s="374"/>
      <c r="D1465" s="374"/>
      <c r="E1465" s="375"/>
      <c r="F1465" s="375"/>
      <c r="G1465" s="88"/>
      <c r="H1465" s="376"/>
      <c r="I1465" s="377"/>
      <c r="J1465" s="25"/>
      <c r="K1465" s="25"/>
      <c r="L1465" s="25"/>
      <c r="M1465" s="48"/>
      <c r="N1465" s="48"/>
      <c r="O1465" s="22"/>
    </row>
    <row r="1466" s="18" customFormat="1" ht="46" customHeight="1" spans="2:15">
      <c r="B1466" s="373"/>
      <c r="C1466" s="374"/>
      <c r="D1466" s="374"/>
      <c r="E1466" s="375"/>
      <c r="F1466" s="375"/>
      <c r="G1466" s="88"/>
      <c r="H1466" s="376"/>
      <c r="I1466" s="377"/>
      <c r="J1466" s="25"/>
      <c r="K1466" s="25"/>
      <c r="L1466" s="25"/>
      <c r="M1466" s="48"/>
      <c r="N1466" s="48"/>
      <c r="O1466" s="22"/>
    </row>
    <row r="1467" s="18" customFormat="1" ht="46" customHeight="1" spans="2:15">
      <c r="B1467" s="373"/>
      <c r="C1467" s="374"/>
      <c r="D1467" s="374"/>
      <c r="E1467" s="375"/>
      <c r="F1467" s="375"/>
      <c r="G1467" s="88"/>
      <c r="H1467" s="376"/>
      <c r="I1467" s="377"/>
      <c r="J1467" s="25"/>
      <c r="K1467" s="25"/>
      <c r="L1467" s="25"/>
      <c r="M1467" s="48"/>
      <c r="N1467" s="48"/>
      <c r="O1467" s="22"/>
    </row>
    <row r="1468" s="18" customFormat="1" ht="46" customHeight="1" spans="2:15">
      <c r="B1468" s="373"/>
      <c r="C1468" s="374"/>
      <c r="D1468" s="374"/>
      <c r="E1468" s="375"/>
      <c r="F1468" s="375"/>
      <c r="G1468" s="88"/>
      <c r="H1468" s="376"/>
      <c r="I1468" s="377"/>
      <c r="J1468" s="25"/>
      <c r="K1468" s="25"/>
      <c r="L1468" s="25"/>
      <c r="M1468" s="48"/>
      <c r="N1468" s="48"/>
      <c r="O1468" s="22"/>
    </row>
    <row r="1469" s="18" customFormat="1" ht="46" customHeight="1" spans="2:15">
      <c r="B1469" s="373"/>
      <c r="C1469" s="374"/>
      <c r="D1469" s="374"/>
      <c r="E1469" s="375"/>
      <c r="F1469" s="375"/>
      <c r="G1469" s="88"/>
      <c r="H1469" s="376"/>
      <c r="I1469" s="377"/>
      <c r="J1469" s="25"/>
      <c r="K1469" s="25"/>
      <c r="L1469" s="25"/>
      <c r="M1469" s="48"/>
      <c r="N1469" s="48"/>
      <c r="O1469" s="22"/>
    </row>
    <row r="1470" s="18" customFormat="1" ht="46" customHeight="1" spans="2:15">
      <c r="B1470" s="373"/>
      <c r="C1470" s="374"/>
      <c r="D1470" s="374"/>
      <c r="E1470" s="375"/>
      <c r="F1470" s="375"/>
      <c r="G1470" s="88"/>
      <c r="H1470" s="376"/>
      <c r="I1470" s="377"/>
      <c r="J1470" s="25"/>
      <c r="K1470" s="25"/>
      <c r="L1470" s="25"/>
      <c r="M1470" s="48"/>
      <c r="N1470" s="48"/>
      <c r="O1470" s="22"/>
    </row>
    <row r="1471" s="18" customFormat="1" ht="46" customHeight="1" spans="2:15">
      <c r="B1471" s="373"/>
      <c r="C1471" s="374"/>
      <c r="D1471" s="374"/>
      <c r="E1471" s="375"/>
      <c r="F1471" s="375"/>
      <c r="G1471" s="88"/>
      <c r="H1471" s="376"/>
      <c r="I1471" s="377"/>
      <c r="J1471" s="25"/>
      <c r="K1471" s="25"/>
      <c r="L1471" s="25"/>
      <c r="M1471" s="48"/>
      <c r="N1471" s="48"/>
      <c r="O1471" s="22"/>
    </row>
    <row r="1472" s="18" customFormat="1" ht="46" customHeight="1" spans="2:15">
      <c r="B1472" s="373"/>
      <c r="C1472" s="374"/>
      <c r="D1472" s="374"/>
      <c r="E1472" s="375"/>
      <c r="F1472" s="375"/>
      <c r="G1472" s="88"/>
      <c r="H1472" s="376"/>
      <c r="I1472" s="377"/>
      <c r="J1472" s="25"/>
      <c r="K1472" s="25"/>
      <c r="L1472" s="25"/>
      <c r="M1472" s="48"/>
      <c r="N1472" s="48"/>
      <c r="O1472" s="22"/>
    </row>
    <row r="1473" s="18" customFormat="1" ht="46" customHeight="1" spans="2:15">
      <c r="B1473" s="373"/>
      <c r="C1473" s="374"/>
      <c r="D1473" s="374"/>
      <c r="E1473" s="375"/>
      <c r="F1473" s="375"/>
      <c r="G1473" s="88"/>
      <c r="H1473" s="376"/>
      <c r="I1473" s="377"/>
      <c r="J1473" s="25"/>
      <c r="K1473" s="25"/>
      <c r="L1473" s="25"/>
      <c r="M1473" s="48"/>
      <c r="N1473" s="48"/>
      <c r="O1473" s="22"/>
    </row>
    <row r="1474" s="18" customFormat="1" ht="46" customHeight="1" spans="2:15">
      <c r="B1474" s="373"/>
      <c r="C1474" s="374"/>
      <c r="D1474" s="374"/>
      <c r="E1474" s="375"/>
      <c r="F1474" s="375"/>
      <c r="G1474" s="88"/>
      <c r="H1474" s="376"/>
      <c r="I1474" s="377"/>
      <c r="J1474" s="25"/>
      <c r="K1474" s="25"/>
      <c r="L1474" s="25"/>
      <c r="M1474" s="48"/>
      <c r="N1474" s="48"/>
      <c r="O1474" s="22"/>
    </row>
    <row r="1475" s="18" customFormat="1" ht="46" customHeight="1" spans="2:15">
      <c r="B1475" s="373"/>
      <c r="C1475" s="374"/>
      <c r="D1475" s="374"/>
      <c r="E1475" s="375"/>
      <c r="F1475" s="375"/>
      <c r="G1475" s="88"/>
      <c r="H1475" s="376"/>
      <c r="I1475" s="377"/>
      <c r="J1475" s="25"/>
      <c r="K1475" s="25"/>
      <c r="L1475" s="25"/>
      <c r="M1475" s="48"/>
      <c r="N1475" s="48"/>
      <c r="O1475" s="22"/>
    </row>
    <row r="1476" s="18" customFormat="1" ht="46" customHeight="1" spans="2:15">
      <c r="B1476" s="373"/>
      <c r="C1476" s="374"/>
      <c r="D1476" s="374"/>
      <c r="E1476" s="375"/>
      <c r="F1476" s="375"/>
      <c r="G1476" s="88"/>
      <c r="H1476" s="376"/>
      <c r="I1476" s="377"/>
      <c r="J1476" s="25"/>
      <c r="K1476" s="25"/>
      <c r="L1476" s="25"/>
      <c r="M1476" s="48"/>
      <c r="N1476" s="48"/>
      <c r="O1476" s="22"/>
    </row>
    <row r="1477" s="18" customFormat="1" ht="46" customHeight="1" spans="2:15">
      <c r="B1477" s="373"/>
      <c r="C1477" s="374"/>
      <c r="D1477" s="374"/>
      <c r="E1477" s="375"/>
      <c r="F1477" s="375"/>
      <c r="G1477" s="88"/>
      <c r="H1477" s="376"/>
      <c r="I1477" s="377"/>
      <c r="J1477" s="25"/>
      <c r="K1477" s="25"/>
      <c r="L1477" s="25"/>
      <c r="M1477" s="48"/>
      <c r="N1477" s="48"/>
      <c r="O1477" s="22"/>
    </row>
    <row r="1478" s="18" customFormat="1" ht="46" customHeight="1" spans="2:15">
      <c r="B1478" s="373"/>
      <c r="C1478" s="374"/>
      <c r="D1478" s="374"/>
      <c r="E1478" s="375"/>
      <c r="F1478" s="375"/>
      <c r="G1478" s="88"/>
      <c r="H1478" s="376"/>
      <c r="I1478" s="377"/>
      <c r="J1478" s="25"/>
      <c r="K1478" s="25"/>
      <c r="L1478" s="25"/>
      <c r="M1478" s="48"/>
      <c r="N1478" s="48"/>
      <c r="O1478" s="22"/>
    </row>
    <row r="1479" s="18" customFormat="1" ht="46" customHeight="1" spans="2:15">
      <c r="B1479" s="373"/>
      <c r="C1479" s="374"/>
      <c r="D1479" s="374"/>
      <c r="E1479" s="375"/>
      <c r="F1479" s="375"/>
      <c r="G1479" s="88"/>
      <c r="H1479" s="376"/>
      <c r="I1479" s="377"/>
      <c r="J1479" s="25"/>
      <c r="K1479" s="25"/>
      <c r="L1479" s="25"/>
      <c r="M1479" s="48"/>
      <c r="N1479" s="48"/>
      <c r="O1479" s="22"/>
    </row>
    <row r="1480" s="18" customFormat="1" ht="46" customHeight="1" spans="2:15">
      <c r="B1480" s="373"/>
      <c r="C1480" s="374"/>
      <c r="D1480" s="374"/>
      <c r="E1480" s="375"/>
      <c r="F1480" s="375"/>
      <c r="G1480" s="88"/>
      <c r="H1480" s="376"/>
      <c r="I1480" s="377"/>
      <c r="J1480" s="25"/>
      <c r="K1480" s="25"/>
      <c r="L1480" s="25"/>
      <c r="M1480" s="48"/>
      <c r="N1480" s="48"/>
      <c r="O1480" s="22"/>
    </row>
    <row r="1481" s="18" customFormat="1" ht="46" customHeight="1" spans="2:15">
      <c r="B1481" s="373"/>
      <c r="C1481" s="374"/>
      <c r="D1481" s="374"/>
      <c r="E1481" s="375"/>
      <c r="F1481" s="375"/>
      <c r="G1481" s="88"/>
      <c r="H1481" s="376"/>
      <c r="I1481" s="377"/>
      <c r="J1481" s="25"/>
      <c r="K1481" s="25"/>
      <c r="L1481" s="25"/>
      <c r="M1481" s="48"/>
      <c r="N1481" s="48"/>
      <c r="O1481" s="22"/>
    </row>
    <row r="1482" s="18" customFormat="1" ht="46" customHeight="1" spans="2:15">
      <c r="B1482" s="373"/>
      <c r="C1482" s="374"/>
      <c r="D1482" s="374"/>
      <c r="E1482" s="375"/>
      <c r="F1482" s="375"/>
      <c r="G1482" s="88"/>
      <c r="H1482" s="376"/>
      <c r="I1482" s="377"/>
      <c r="J1482" s="25"/>
      <c r="K1482" s="25"/>
      <c r="L1482" s="25"/>
      <c r="M1482" s="48"/>
      <c r="N1482" s="48"/>
      <c r="O1482" s="22"/>
    </row>
    <row r="1483" s="18" customFormat="1" ht="46" customHeight="1" spans="2:15">
      <c r="B1483" s="373"/>
      <c r="C1483" s="374"/>
      <c r="D1483" s="374"/>
      <c r="E1483" s="375"/>
      <c r="F1483" s="375"/>
      <c r="G1483" s="88"/>
      <c r="H1483" s="376"/>
      <c r="I1483" s="377"/>
      <c r="J1483" s="25"/>
      <c r="K1483" s="25"/>
      <c r="L1483" s="25"/>
      <c r="M1483" s="48"/>
      <c r="N1483" s="48"/>
      <c r="O1483" s="22"/>
    </row>
    <row r="1484" s="18" customFormat="1" ht="46" customHeight="1" spans="2:15">
      <c r="B1484" s="373"/>
      <c r="C1484" s="374"/>
      <c r="D1484" s="374"/>
      <c r="E1484" s="375"/>
      <c r="F1484" s="375"/>
      <c r="G1484" s="88"/>
      <c r="H1484" s="376"/>
      <c r="I1484" s="377"/>
      <c r="J1484" s="25"/>
      <c r="K1484" s="25"/>
      <c r="L1484" s="25"/>
      <c r="M1484" s="48"/>
      <c r="N1484" s="48"/>
      <c r="O1484" s="22"/>
    </row>
    <row r="1485" s="18" customFormat="1" ht="46" customHeight="1" spans="2:15">
      <c r="B1485" s="373"/>
      <c r="C1485" s="374"/>
      <c r="D1485" s="374"/>
      <c r="E1485" s="375"/>
      <c r="F1485" s="375"/>
      <c r="G1485" s="88"/>
      <c r="H1485" s="376"/>
      <c r="I1485" s="377"/>
      <c r="J1485" s="25"/>
      <c r="K1485" s="25"/>
      <c r="L1485" s="25"/>
      <c r="M1485" s="48"/>
      <c r="N1485" s="48"/>
      <c r="O1485" s="22"/>
    </row>
    <row r="1486" s="18" customFormat="1" ht="46" customHeight="1" spans="2:15">
      <c r="B1486" s="373"/>
      <c r="C1486" s="374"/>
      <c r="D1486" s="374"/>
      <c r="E1486" s="375"/>
      <c r="F1486" s="375"/>
      <c r="G1486" s="88"/>
      <c r="H1486" s="376"/>
      <c r="I1486" s="377"/>
      <c r="J1486" s="25"/>
      <c r="K1486" s="25"/>
      <c r="L1486" s="25"/>
      <c r="M1486" s="48"/>
      <c r="N1486" s="48"/>
      <c r="O1486" s="22"/>
    </row>
    <row r="1487" s="18" customFormat="1" ht="46" customHeight="1" spans="2:15">
      <c r="B1487" s="373"/>
      <c r="C1487" s="374"/>
      <c r="D1487" s="374"/>
      <c r="E1487" s="375"/>
      <c r="F1487" s="375"/>
      <c r="G1487" s="88"/>
      <c r="H1487" s="376"/>
      <c r="I1487" s="377"/>
      <c r="J1487" s="25"/>
      <c r="K1487" s="25"/>
      <c r="L1487" s="25"/>
      <c r="M1487" s="48"/>
      <c r="N1487" s="48"/>
      <c r="O1487" s="22"/>
    </row>
    <row r="1488" s="18" customFormat="1" ht="46" customHeight="1" spans="2:15">
      <c r="B1488" s="373"/>
      <c r="C1488" s="374"/>
      <c r="D1488" s="374"/>
      <c r="E1488" s="375"/>
      <c r="F1488" s="375"/>
      <c r="G1488" s="88"/>
      <c r="H1488" s="376"/>
      <c r="I1488" s="377"/>
      <c r="J1488" s="25"/>
      <c r="K1488" s="25"/>
      <c r="L1488" s="25"/>
      <c r="M1488" s="48"/>
      <c r="N1488" s="48"/>
      <c r="O1488" s="22"/>
    </row>
    <row r="1489" s="18" customFormat="1" ht="46" customHeight="1" spans="2:15">
      <c r="B1489" s="373"/>
      <c r="C1489" s="374"/>
      <c r="D1489" s="374"/>
      <c r="E1489" s="375"/>
      <c r="F1489" s="375"/>
      <c r="G1489" s="88"/>
      <c r="H1489" s="376"/>
      <c r="I1489" s="377"/>
      <c r="J1489" s="25"/>
      <c r="K1489" s="25"/>
      <c r="L1489" s="25"/>
      <c r="M1489" s="48"/>
      <c r="N1489" s="48"/>
      <c r="O1489" s="22"/>
    </row>
    <row r="1490" s="18" customFormat="1" ht="46" customHeight="1" spans="2:15">
      <c r="B1490" s="373"/>
      <c r="C1490" s="374"/>
      <c r="D1490" s="374"/>
      <c r="E1490" s="375"/>
      <c r="F1490" s="375"/>
      <c r="G1490" s="88"/>
      <c r="H1490" s="376"/>
      <c r="I1490" s="377"/>
      <c r="J1490" s="25"/>
      <c r="K1490" s="25"/>
      <c r="L1490" s="25"/>
      <c r="M1490" s="48"/>
      <c r="N1490" s="48"/>
      <c r="O1490" s="22"/>
    </row>
    <row r="1491" s="18" customFormat="1" ht="46" customHeight="1" spans="2:15">
      <c r="B1491" s="373"/>
      <c r="C1491" s="374"/>
      <c r="D1491" s="374"/>
      <c r="E1491" s="375"/>
      <c r="F1491" s="375"/>
      <c r="G1491" s="88"/>
      <c r="H1491" s="376"/>
      <c r="I1491" s="377"/>
      <c r="J1491" s="25"/>
      <c r="K1491" s="25"/>
      <c r="L1491" s="25"/>
      <c r="M1491" s="48"/>
      <c r="N1491" s="48"/>
      <c r="O1491" s="22"/>
    </row>
    <row r="1492" s="18" customFormat="1" ht="46" customHeight="1" spans="2:15">
      <c r="B1492" s="373"/>
      <c r="C1492" s="374"/>
      <c r="D1492" s="374"/>
      <c r="E1492" s="375"/>
      <c r="F1492" s="375"/>
      <c r="G1492" s="88"/>
      <c r="H1492" s="376"/>
      <c r="I1492" s="377"/>
      <c r="J1492" s="25"/>
      <c r="K1492" s="25"/>
      <c r="L1492" s="25"/>
      <c r="M1492" s="48"/>
      <c r="N1492" s="48"/>
      <c r="O1492" s="22"/>
    </row>
    <row r="1493" s="18" customFormat="1" ht="46" customHeight="1" spans="2:15">
      <c r="B1493" s="373"/>
      <c r="C1493" s="374"/>
      <c r="D1493" s="374"/>
      <c r="E1493" s="375"/>
      <c r="F1493" s="375"/>
      <c r="G1493" s="88"/>
      <c r="H1493" s="376"/>
      <c r="I1493" s="377"/>
      <c r="J1493" s="25"/>
      <c r="K1493" s="25"/>
      <c r="L1493" s="25"/>
      <c r="M1493" s="48"/>
      <c r="N1493" s="48"/>
      <c r="O1493" s="22"/>
    </row>
    <row r="1494" s="18" customFormat="1" ht="46" customHeight="1" spans="2:15">
      <c r="B1494" s="373"/>
      <c r="C1494" s="374"/>
      <c r="D1494" s="374"/>
      <c r="E1494" s="375"/>
      <c r="F1494" s="375"/>
      <c r="G1494" s="88"/>
      <c r="H1494" s="376"/>
      <c r="I1494" s="377"/>
      <c r="J1494" s="25"/>
      <c r="K1494" s="25"/>
      <c r="L1494" s="25"/>
      <c r="M1494" s="48"/>
      <c r="N1494" s="48"/>
      <c r="O1494" s="22"/>
    </row>
    <row r="1495" s="18" customFormat="1" ht="46" customHeight="1" spans="2:15">
      <c r="B1495" s="373"/>
      <c r="C1495" s="374"/>
      <c r="D1495" s="374"/>
      <c r="E1495" s="375"/>
      <c r="F1495" s="375"/>
      <c r="G1495" s="88"/>
      <c r="H1495" s="376"/>
      <c r="I1495" s="377"/>
      <c r="J1495" s="25"/>
      <c r="K1495" s="25"/>
      <c r="L1495" s="25"/>
      <c r="M1495" s="48"/>
      <c r="N1495" s="48"/>
      <c r="O1495" s="22"/>
    </row>
    <row r="1496" s="18" customFormat="1" ht="46" customHeight="1" spans="2:15">
      <c r="B1496" s="373"/>
      <c r="C1496" s="374"/>
      <c r="D1496" s="374"/>
      <c r="E1496" s="375"/>
      <c r="F1496" s="375"/>
      <c r="G1496" s="88"/>
      <c r="H1496" s="376"/>
      <c r="I1496" s="377"/>
      <c r="J1496" s="25"/>
      <c r="K1496" s="25"/>
      <c r="L1496" s="25"/>
      <c r="M1496" s="48"/>
      <c r="N1496" s="48"/>
      <c r="O1496" s="22"/>
    </row>
    <row r="1497" s="18" customFormat="1" ht="46" customHeight="1" spans="2:15">
      <c r="B1497" s="373"/>
      <c r="C1497" s="374"/>
      <c r="D1497" s="374"/>
      <c r="E1497" s="375"/>
      <c r="F1497" s="375"/>
      <c r="G1497" s="88"/>
      <c r="H1497" s="376"/>
      <c r="I1497" s="377"/>
      <c r="J1497" s="25"/>
      <c r="K1497" s="25"/>
      <c r="L1497" s="25"/>
      <c r="M1497" s="48"/>
      <c r="N1497" s="48"/>
      <c r="O1497" s="22"/>
    </row>
    <row r="1498" s="18" customFormat="1" ht="46" customHeight="1" spans="2:15">
      <c r="B1498" s="373"/>
      <c r="C1498" s="374"/>
      <c r="D1498" s="374"/>
      <c r="E1498" s="375"/>
      <c r="F1498" s="375"/>
      <c r="G1498" s="88"/>
      <c r="H1498" s="376"/>
      <c r="I1498" s="377"/>
      <c r="J1498" s="25"/>
      <c r="K1498" s="25"/>
      <c r="L1498" s="25"/>
      <c r="M1498" s="48"/>
      <c r="N1498" s="48"/>
      <c r="O1498" s="22"/>
    </row>
    <row r="1499" s="18" customFormat="1" ht="46" customHeight="1" spans="2:15">
      <c r="B1499" s="373"/>
      <c r="C1499" s="374"/>
      <c r="D1499" s="374"/>
      <c r="E1499" s="375"/>
      <c r="F1499" s="375"/>
      <c r="G1499" s="88"/>
      <c r="H1499" s="376"/>
      <c r="I1499" s="377"/>
      <c r="J1499" s="25"/>
      <c r="K1499" s="25"/>
      <c r="L1499" s="25"/>
      <c r="M1499" s="48"/>
      <c r="N1499" s="48"/>
      <c r="O1499" s="22"/>
    </row>
    <row r="1500" s="18" customFormat="1" ht="46" customHeight="1" spans="2:15">
      <c r="B1500" s="373"/>
      <c r="C1500" s="374"/>
      <c r="D1500" s="374"/>
      <c r="E1500" s="375"/>
      <c r="F1500" s="375"/>
      <c r="G1500" s="88"/>
      <c r="H1500" s="376"/>
      <c r="I1500" s="377"/>
      <c r="J1500" s="25"/>
      <c r="K1500" s="25"/>
      <c r="L1500" s="25"/>
      <c r="M1500" s="48"/>
      <c r="N1500" s="48"/>
      <c r="O1500" s="22"/>
    </row>
    <row r="1501" s="18" customFormat="1" ht="46" customHeight="1" spans="2:15">
      <c r="B1501" s="373"/>
      <c r="C1501" s="374"/>
      <c r="D1501" s="374"/>
      <c r="E1501" s="375"/>
      <c r="F1501" s="375"/>
      <c r="G1501" s="88"/>
      <c r="H1501" s="376"/>
      <c r="I1501" s="377"/>
      <c r="J1501" s="25"/>
      <c r="K1501" s="25"/>
      <c r="L1501" s="25"/>
      <c r="M1501" s="48"/>
      <c r="N1501" s="48"/>
      <c r="O1501" s="22"/>
    </row>
    <row r="1502" s="18" customFormat="1" ht="46" customHeight="1" spans="2:15">
      <c r="B1502" s="373"/>
      <c r="C1502" s="374"/>
      <c r="D1502" s="374"/>
      <c r="E1502" s="375"/>
      <c r="F1502" s="375"/>
      <c r="G1502" s="88"/>
      <c r="H1502" s="376"/>
      <c r="I1502" s="377"/>
      <c r="J1502" s="25"/>
      <c r="K1502" s="25"/>
      <c r="L1502" s="25"/>
      <c r="M1502" s="48"/>
      <c r="N1502" s="48"/>
      <c r="O1502" s="22"/>
    </row>
    <row r="1503" s="18" customFormat="1" ht="46" customHeight="1" spans="2:15">
      <c r="B1503" s="373"/>
      <c r="C1503" s="374"/>
      <c r="D1503" s="374"/>
      <c r="E1503" s="375"/>
      <c r="F1503" s="375"/>
      <c r="G1503" s="88"/>
      <c r="H1503" s="376"/>
      <c r="I1503" s="377"/>
      <c r="J1503" s="25"/>
      <c r="K1503" s="25"/>
      <c r="L1503" s="25"/>
      <c r="M1503" s="48"/>
      <c r="N1503" s="48"/>
      <c r="O1503" s="22"/>
    </row>
    <row r="1504" s="18" customFormat="1" ht="46" customHeight="1" spans="2:15">
      <c r="B1504" s="373"/>
      <c r="C1504" s="374"/>
      <c r="D1504" s="374"/>
      <c r="E1504" s="375"/>
      <c r="F1504" s="375"/>
      <c r="G1504" s="88"/>
      <c r="H1504" s="376"/>
      <c r="I1504" s="377"/>
      <c r="J1504" s="25"/>
      <c r="K1504" s="25"/>
      <c r="L1504" s="25"/>
      <c r="M1504" s="48"/>
      <c r="N1504" s="48"/>
      <c r="O1504" s="22"/>
    </row>
    <row r="1505" s="18" customFormat="1" ht="46" customHeight="1" spans="2:15">
      <c r="B1505" s="373"/>
      <c r="C1505" s="374"/>
      <c r="D1505" s="374"/>
      <c r="E1505" s="375"/>
      <c r="F1505" s="375"/>
      <c r="G1505" s="88"/>
      <c r="H1505" s="376"/>
      <c r="I1505" s="377"/>
      <c r="J1505" s="25"/>
      <c r="K1505" s="25"/>
      <c r="L1505" s="25"/>
      <c r="M1505" s="48"/>
      <c r="N1505" s="48"/>
      <c r="O1505" s="22"/>
    </row>
    <row r="1506" s="18" customFormat="1" ht="46" customHeight="1" spans="2:15">
      <c r="B1506" s="373"/>
      <c r="C1506" s="374"/>
      <c r="D1506" s="374"/>
      <c r="E1506" s="375"/>
      <c r="F1506" s="375"/>
      <c r="G1506" s="88"/>
      <c r="H1506" s="376"/>
      <c r="I1506" s="377"/>
      <c r="J1506" s="25"/>
      <c r="K1506" s="25"/>
      <c r="L1506" s="25"/>
      <c r="M1506" s="48"/>
      <c r="N1506" s="48"/>
      <c r="O1506" s="22"/>
    </row>
    <row r="1507" s="18" customFormat="1" ht="46" customHeight="1" spans="2:15">
      <c r="B1507" s="373"/>
      <c r="C1507" s="374"/>
      <c r="D1507" s="374"/>
      <c r="E1507" s="375"/>
      <c r="F1507" s="375"/>
      <c r="G1507" s="88"/>
      <c r="H1507" s="376"/>
      <c r="I1507" s="377"/>
      <c r="J1507" s="25"/>
      <c r="K1507" s="25"/>
      <c r="L1507" s="25"/>
      <c r="M1507" s="48"/>
      <c r="N1507" s="48"/>
      <c r="O1507" s="22"/>
    </row>
    <row r="1508" s="18" customFormat="1" ht="46" customHeight="1" spans="2:15">
      <c r="B1508" s="373"/>
      <c r="C1508" s="374"/>
      <c r="D1508" s="374"/>
      <c r="E1508" s="375"/>
      <c r="F1508" s="375"/>
      <c r="G1508" s="88"/>
      <c r="H1508" s="376"/>
      <c r="I1508" s="377"/>
      <c r="J1508" s="25"/>
      <c r="K1508" s="25"/>
      <c r="L1508" s="25"/>
      <c r="M1508" s="48"/>
      <c r="N1508" s="48"/>
      <c r="O1508" s="22"/>
    </row>
    <row r="1509" s="18" customFormat="1" ht="46" customHeight="1" spans="2:15">
      <c r="B1509" s="373"/>
      <c r="C1509" s="374"/>
      <c r="D1509" s="374"/>
      <c r="E1509" s="375"/>
      <c r="F1509" s="375"/>
      <c r="G1509" s="88"/>
      <c r="H1509" s="376"/>
      <c r="I1509" s="377"/>
      <c r="J1509" s="25"/>
      <c r="K1509" s="25"/>
      <c r="L1509" s="25"/>
      <c r="M1509" s="48"/>
      <c r="N1509" s="48"/>
      <c r="O1509" s="22"/>
    </row>
    <row r="1510" s="18" customFormat="1" ht="46" customHeight="1" spans="2:15">
      <c r="B1510" s="373"/>
      <c r="C1510" s="374"/>
      <c r="D1510" s="374"/>
      <c r="E1510" s="375"/>
      <c r="F1510" s="375"/>
      <c r="G1510" s="88"/>
      <c r="H1510" s="376"/>
      <c r="I1510" s="377"/>
      <c r="J1510" s="25"/>
      <c r="K1510" s="25"/>
      <c r="L1510" s="25"/>
      <c r="M1510" s="48"/>
      <c r="N1510" s="48"/>
      <c r="O1510" s="22"/>
    </row>
    <row r="1511" s="18" customFormat="1" ht="46" customHeight="1" spans="2:15">
      <c r="B1511" s="373"/>
      <c r="C1511" s="374"/>
      <c r="D1511" s="374"/>
      <c r="E1511" s="375"/>
      <c r="F1511" s="375"/>
      <c r="G1511" s="88"/>
      <c r="H1511" s="376"/>
      <c r="I1511" s="377"/>
      <c r="J1511" s="25"/>
      <c r="K1511" s="25"/>
      <c r="L1511" s="25"/>
      <c r="M1511" s="48"/>
      <c r="N1511" s="48"/>
      <c r="O1511" s="22"/>
    </row>
    <row r="1512" s="18" customFormat="1" ht="46" customHeight="1" spans="2:15">
      <c r="B1512" s="373"/>
      <c r="C1512" s="374"/>
      <c r="D1512" s="374"/>
      <c r="E1512" s="375"/>
      <c r="F1512" s="375"/>
      <c r="G1512" s="88"/>
      <c r="H1512" s="376"/>
      <c r="I1512" s="377"/>
      <c r="J1512" s="25"/>
      <c r="K1512" s="25"/>
      <c r="L1512" s="25"/>
      <c r="M1512" s="48"/>
      <c r="N1512" s="48"/>
      <c r="O1512" s="22"/>
    </row>
    <row r="1513" s="18" customFormat="1" ht="46" customHeight="1" spans="2:15">
      <c r="B1513" s="373"/>
      <c r="C1513" s="374"/>
      <c r="D1513" s="374"/>
      <c r="E1513" s="375"/>
      <c r="F1513" s="375"/>
      <c r="G1513" s="88"/>
      <c r="H1513" s="376"/>
      <c r="I1513" s="377"/>
      <c r="J1513" s="25"/>
      <c r="K1513" s="25"/>
      <c r="L1513" s="25"/>
      <c r="M1513" s="48"/>
      <c r="N1513" s="48"/>
      <c r="O1513" s="22"/>
    </row>
    <row r="1514" s="18" customFormat="1" ht="46" customHeight="1" spans="2:15">
      <c r="B1514" s="373"/>
      <c r="C1514" s="374"/>
      <c r="D1514" s="374"/>
      <c r="E1514" s="375"/>
      <c r="F1514" s="375"/>
      <c r="G1514" s="88"/>
      <c r="H1514" s="376"/>
      <c r="I1514" s="377"/>
      <c r="J1514" s="25"/>
      <c r="K1514" s="25"/>
      <c r="L1514" s="25"/>
      <c r="M1514" s="48"/>
      <c r="N1514" s="48"/>
      <c r="O1514" s="22"/>
    </row>
    <row r="1515" s="18" customFormat="1" ht="46" customHeight="1" spans="2:15">
      <c r="B1515" s="373"/>
      <c r="C1515" s="374"/>
      <c r="D1515" s="374"/>
      <c r="E1515" s="375"/>
      <c r="F1515" s="375"/>
      <c r="G1515" s="88"/>
      <c r="H1515" s="376"/>
      <c r="I1515" s="377"/>
      <c r="J1515" s="25"/>
      <c r="K1515" s="25"/>
      <c r="L1515" s="25"/>
      <c r="M1515" s="48"/>
      <c r="N1515" s="48"/>
      <c r="O1515" s="22"/>
    </row>
    <row r="1516" s="18" customFormat="1" ht="46" customHeight="1" spans="2:15">
      <c r="B1516" s="373"/>
      <c r="C1516" s="374"/>
      <c r="D1516" s="374"/>
      <c r="E1516" s="375"/>
      <c r="F1516" s="375"/>
      <c r="G1516" s="88"/>
      <c r="H1516" s="376"/>
      <c r="I1516" s="377"/>
      <c r="J1516" s="25"/>
      <c r="K1516" s="25"/>
      <c r="L1516" s="25"/>
      <c r="M1516" s="48"/>
      <c r="N1516" s="48"/>
      <c r="O1516" s="22"/>
    </row>
    <row r="1517" s="18" customFormat="1" ht="46" customHeight="1" spans="2:15">
      <c r="B1517" s="373"/>
      <c r="C1517" s="374"/>
      <c r="D1517" s="374"/>
      <c r="E1517" s="375"/>
      <c r="F1517" s="375"/>
      <c r="G1517" s="88"/>
      <c r="H1517" s="376"/>
      <c r="I1517" s="377"/>
      <c r="J1517" s="25"/>
      <c r="K1517" s="25"/>
      <c r="L1517" s="25"/>
      <c r="M1517" s="48"/>
      <c r="N1517" s="48"/>
      <c r="O1517" s="22"/>
    </row>
    <row r="1518" s="18" customFormat="1" ht="46" customHeight="1" spans="2:15">
      <c r="B1518" s="373"/>
      <c r="C1518" s="374"/>
      <c r="D1518" s="374"/>
      <c r="E1518" s="375"/>
      <c r="F1518" s="375"/>
      <c r="G1518" s="88"/>
      <c r="H1518" s="376"/>
      <c r="I1518" s="377"/>
      <c r="J1518" s="25"/>
      <c r="K1518" s="25"/>
      <c r="L1518" s="25"/>
      <c r="M1518" s="48"/>
      <c r="N1518" s="48"/>
      <c r="O1518" s="22"/>
    </row>
    <row r="1519" s="18" customFormat="1" ht="46" customHeight="1" spans="2:15">
      <c r="B1519" s="373"/>
      <c r="C1519" s="374"/>
      <c r="D1519" s="374"/>
      <c r="E1519" s="375"/>
      <c r="F1519" s="375"/>
      <c r="G1519" s="88"/>
      <c r="H1519" s="376"/>
      <c r="I1519" s="377"/>
      <c r="J1519" s="25"/>
      <c r="K1519" s="25"/>
      <c r="L1519" s="25"/>
      <c r="M1519" s="48"/>
      <c r="N1519" s="48"/>
      <c r="O1519" s="22"/>
    </row>
    <row r="1520" s="18" customFormat="1" ht="46" customHeight="1" spans="2:15">
      <c r="B1520" s="373"/>
      <c r="C1520" s="374"/>
      <c r="D1520" s="374"/>
      <c r="E1520" s="375"/>
      <c r="F1520" s="375"/>
      <c r="G1520" s="88"/>
      <c r="H1520" s="376"/>
      <c r="I1520" s="377"/>
      <c r="J1520" s="25"/>
      <c r="K1520" s="25"/>
      <c r="L1520" s="25"/>
      <c r="M1520" s="48"/>
      <c r="N1520" s="48"/>
      <c r="O1520" s="22"/>
    </row>
    <row r="1521" s="18" customFormat="1" ht="46" customHeight="1" spans="2:15">
      <c r="B1521" s="373"/>
      <c r="C1521" s="374"/>
      <c r="D1521" s="374"/>
      <c r="E1521" s="375"/>
      <c r="F1521" s="375"/>
      <c r="G1521" s="88"/>
      <c r="H1521" s="376"/>
      <c r="I1521" s="377"/>
      <c r="J1521" s="25"/>
      <c r="K1521" s="25"/>
      <c r="L1521" s="25"/>
      <c r="M1521" s="48"/>
      <c r="N1521" s="48"/>
      <c r="O1521" s="22"/>
    </row>
    <row r="1522" s="18" customFormat="1" ht="46" customHeight="1" spans="2:15">
      <c r="B1522" s="373"/>
      <c r="C1522" s="374"/>
      <c r="D1522" s="374"/>
      <c r="E1522" s="375"/>
      <c r="F1522" s="375"/>
      <c r="G1522" s="88"/>
      <c r="H1522" s="376"/>
      <c r="I1522" s="377"/>
      <c r="J1522" s="25"/>
      <c r="K1522" s="25"/>
      <c r="L1522" s="25"/>
      <c r="M1522" s="48"/>
      <c r="N1522" s="48"/>
      <c r="O1522" s="22"/>
    </row>
    <row r="1523" s="18" customFormat="1" ht="46" customHeight="1" spans="2:15">
      <c r="B1523" s="373"/>
      <c r="C1523" s="374"/>
      <c r="D1523" s="374"/>
      <c r="E1523" s="375"/>
      <c r="F1523" s="375"/>
      <c r="G1523" s="88"/>
      <c r="H1523" s="376"/>
      <c r="I1523" s="377"/>
      <c r="J1523" s="25"/>
      <c r="K1523" s="25"/>
      <c r="L1523" s="25"/>
      <c r="M1523" s="48"/>
      <c r="N1523" s="48"/>
      <c r="O1523" s="22"/>
    </row>
    <row r="1524" s="18" customFormat="1" ht="46" customHeight="1" spans="2:15">
      <c r="B1524" s="373"/>
      <c r="C1524" s="374"/>
      <c r="D1524" s="374"/>
      <c r="E1524" s="375"/>
      <c r="F1524" s="375"/>
      <c r="G1524" s="88"/>
      <c r="H1524" s="376"/>
      <c r="I1524" s="377"/>
      <c r="J1524" s="25"/>
      <c r="K1524" s="25"/>
      <c r="L1524" s="25"/>
      <c r="M1524" s="48"/>
      <c r="N1524" s="48"/>
      <c r="O1524" s="22"/>
    </row>
    <row r="1525" s="18" customFormat="1" ht="46" customHeight="1" spans="2:15">
      <c r="B1525" s="373"/>
      <c r="C1525" s="374"/>
      <c r="D1525" s="374"/>
      <c r="E1525" s="375"/>
      <c r="F1525" s="375"/>
      <c r="G1525" s="88"/>
      <c r="H1525" s="376"/>
      <c r="I1525" s="377"/>
      <c r="J1525" s="25"/>
      <c r="K1525" s="25"/>
      <c r="L1525" s="25"/>
      <c r="M1525" s="48"/>
      <c r="N1525" s="48"/>
      <c r="O1525" s="22"/>
    </row>
    <row r="1526" s="18" customFormat="1" ht="46" customHeight="1" spans="2:15">
      <c r="B1526" s="373"/>
      <c r="C1526" s="374"/>
      <c r="D1526" s="374"/>
      <c r="E1526" s="375"/>
      <c r="F1526" s="375"/>
      <c r="G1526" s="88"/>
      <c r="H1526" s="376"/>
      <c r="I1526" s="377"/>
      <c r="J1526" s="25"/>
      <c r="K1526" s="25"/>
      <c r="L1526" s="25"/>
      <c r="M1526" s="48"/>
      <c r="N1526" s="48"/>
      <c r="O1526" s="22"/>
    </row>
    <row r="1527" s="18" customFormat="1" ht="46" customHeight="1" spans="2:15">
      <c r="B1527" s="373"/>
      <c r="C1527" s="374"/>
      <c r="D1527" s="374"/>
      <c r="E1527" s="375"/>
      <c r="F1527" s="375"/>
      <c r="G1527" s="88"/>
      <c r="H1527" s="376"/>
      <c r="I1527" s="377"/>
      <c r="J1527" s="25"/>
      <c r="K1527" s="25"/>
      <c r="L1527" s="25"/>
      <c r="M1527" s="48"/>
      <c r="N1527" s="48"/>
      <c r="O1527" s="22"/>
    </row>
    <row r="1528" s="18" customFormat="1" ht="46" customHeight="1" spans="2:15">
      <c r="B1528" s="373"/>
      <c r="C1528" s="374"/>
      <c r="D1528" s="374"/>
      <c r="E1528" s="375"/>
      <c r="F1528" s="375"/>
      <c r="G1528" s="88"/>
      <c r="H1528" s="376"/>
      <c r="I1528" s="377"/>
      <c r="J1528" s="25"/>
      <c r="K1528" s="25"/>
      <c r="L1528" s="25"/>
      <c r="M1528" s="48"/>
      <c r="N1528" s="48"/>
      <c r="O1528" s="22"/>
    </row>
    <row r="1529" s="18" customFormat="1" ht="46" customHeight="1" spans="2:15">
      <c r="B1529" s="373"/>
      <c r="C1529" s="374"/>
      <c r="D1529" s="374"/>
      <c r="E1529" s="375"/>
      <c r="F1529" s="375"/>
      <c r="G1529" s="88"/>
      <c r="H1529" s="376"/>
      <c r="I1529" s="377"/>
      <c r="J1529" s="25"/>
      <c r="K1529" s="25"/>
      <c r="L1529" s="25"/>
      <c r="M1529" s="48"/>
      <c r="N1529" s="48"/>
      <c r="O1529" s="22"/>
    </row>
    <row r="1530" s="18" customFormat="1" ht="46" customHeight="1" spans="2:15">
      <c r="B1530" s="373"/>
      <c r="C1530" s="374"/>
      <c r="D1530" s="374"/>
      <c r="E1530" s="375"/>
      <c r="F1530" s="375"/>
      <c r="G1530" s="88"/>
      <c r="H1530" s="376"/>
      <c r="I1530" s="377"/>
      <c r="J1530" s="25"/>
      <c r="K1530" s="25"/>
      <c r="L1530" s="25"/>
      <c r="M1530" s="48"/>
      <c r="N1530" s="48"/>
      <c r="O1530" s="22"/>
    </row>
    <row r="1531" s="18" customFormat="1" ht="46" customHeight="1" spans="2:15">
      <c r="B1531" s="373"/>
      <c r="C1531" s="374"/>
      <c r="D1531" s="374"/>
      <c r="E1531" s="375"/>
      <c r="F1531" s="375"/>
      <c r="G1531" s="88"/>
      <c r="H1531" s="376"/>
      <c r="I1531" s="377"/>
      <c r="J1531" s="25"/>
      <c r="K1531" s="25"/>
      <c r="L1531" s="25"/>
      <c r="M1531" s="48"/>
      <c r="N1531" s="48"/>
      <c r="O1531" s="22"/>
    </row>
    <row r="1532" s="18" customFormat="1" ht="46" customHeight="1" spans="2:15">
      <c r="B1532" s="373"/>
      <c r="C1532" s="374"/>
      <c r="D1532" s="374"/>
      <c r="E1532" s="375"/>
      <c r="F1532" s="375"/>
      <c r="G1532" s="88"/>
      <c r="H1532" s="376"/>
      <c r="I1532" s="377"/>
      <c r="J1532" s="25"/>
      <c r="K1532" s="25"/>
      <c r="L1532" s="25"/>
      <c r="M1532" s="48"/>
      <c r="N1532" s="48"/>
      <c r="O1532" s="22"/>
    </row>
    <row r="1533" s="18" customFormat="1" ht="46" customHeight="1" spans="2:15">
      <c r="B1533" s="373"/>
      <c r="C1533" s="374"/>
      <c r="D1533" s="374"/>
      <c r="E1533" s="375"/>
      <c r="F1533" s="375"/>
      <c r="G1533" s="88"/>
      <c r="H1533" s="376"/>
      <c r="I1533" s="377"/>
      <c r="J1533" s="25"/>
      <c r="K1533" s="25"/>
      <c r="L1533" s="25"/>
      <c r="M1533" s="48"/>
      <c r="N1533" s="48"/>
      <c r="O1533" s="22"/>
    </row>
    <row r="1534" s="18" customFormat="1" ht="46" customHeight="1" spans="2:15">
      <c r="B1534" s="373"/>
      <c r="C1534" s="374"/>
      <c r="D1534" s="374"/>
      <c r="E1534" s="375"/>
      <c r="F1534" s="375"/>
      <c r="G1534" s="88"/>
      <c r="H1534" s="376"/>
      <c r="I1534" s="377"/>
      <c r="J1534" s="25"/>
      <c r="K1534" s="25"/>
      <c r="L1534" s="25"/>
      <c r="M1534" s="48"/>
      <c r="N1534" s="48"/>
      <c r="O1534" s="22"/>
    </row>
    <row r="1535" s="18" customFormat="1" ht="46" customHeight="1" spans="2:15">
      <c r="B1535" s="373"/>
      <c r="C1535" s="374"/>
      <c r="D1535" s="374"/>
      <c r="E1535" s="375"/>
      <c r="F1535" s="375"/>
      <c r="G1535" s="88"/>
      <c r="H1535" s="376"/>
      <c r="I1535" s="377"/>
      <c r="J1535" s="25"/>
      <c r="K1535" s="25"/>
      <c r="L1535" s="25"/>
      <c r="M1535" s="48"/>
      <c r="N1535" s="48"/>
      <c r="O1535" s="22"/>
    </row>
    <row r="1536" s="18" customFormat="1" ht="46" customHeight="1" spans="2:15">
      <c r="B1536" s="373"/>
      <c r="C1536" s="374"/>
      <c r="D1536" s="374"/>
      <c r="E1536" s="375"/>
      <c r="F1536" s="375"/>
      <c r="G1536" s="88"/>
      <c r="H1536" s="376"/>
      <c r="I1536" s="377"/>
      <c r="J1536" s="25"/>
      <c r="K1536" s="25"/>
      <c r="L1536" s="25"/>
      <c r="M1536" s="48"/>
      <c r="N1536" s="48"/>
      <c r="O1536" s="22"/>
    </row>
    <row r="1537" s="18" customFormat="1" ht="46" customHeight="1" spans="2:15">
      <c r="B1537" s="373"/>
      <c r="C1537" s="374"/>
      <c r="D1537" s="374"/>
      <c r="E1537" s="375"/>
      <c r="F1537" s="375"/>
      <c r="G1537" s="88"/>
      <c r="H1537" s="376"/>
      <c r="I1537" s="377"/>
      <c r="J1537" s="25"/>
      <c r="K1537" s="25"/>
      <c r="L1537" s="25"/>
      <c r="M1537" s="48"/>
      <c r="N1537" s="48"/>
      <c r="O1537" s="22"/>
    </row>
    <row r="1538" s="18" customFormat="1" ht="46" customHeight="1" spans="2:15">
      <c r="B1538" s="373"/>
      <c r="C1538" s="374"/>
      <c r="D1538" s="374"/>
      <c r="E1538" s="375"/>
      <c r="F1538" s="375"/>
      <c r="G1538" s="88"/>
      <c r="H1538" s="376"/>
      <c r="I1538" s="377"/>
      <c r="J1538" s="25"/>
      <c r="K1538" s="25"/>
      <c r="L1538" s="25"/>
      <c r="M1538" s="48"/>
      <c r="N1538" s="48"/>
      <c r="O1538" s="22"/>
    </row>
    <row r="1539" s="18" customFormat="1" ht="46" customHeight="1" spans="2:15">
      <c r="B1539" s="373"/>
      <c r="C1539" s="374"/>
      <c r="D1539" s="374"/>
      <c r="E1539" s="375"/>
      <c r="F1539" s="375"/>
      <c r="G1539" s="88"/>
      <c r="H1539" s="376"/>
      <c r="I1539" s="377"/>
      <c r="J1539" s="25"/>
      <c r="K1539" s="25"/>
      <c r="L1539" s="25"/>
      <c r="M1539" s="48"/>
      <c r="N1539" s="48"/>
      <c r="O1539" s="22"/>
    </row>
    <row r="1540" s="18" customFormat="1" ht="46" customHeight="1" spans="2:15">
      <c r="B1540" s="373"/>
      <c r="C1540" s="374"/>
      <c r="D1540" s="374"/>
      <c r="E1540" s="375"/>
      <c r="F1540" s="375"/>
      <c r="G1540" s="88"/>
      <c r="H1540" s="376"/>
      <c r="I1540" s="377"/>
      <c r="J1540" s="25"/>
      <c r="K1540" s="25"/>
      <c r="L1540" s="25"/>
      <c r="M1540" s="48"/>
      <c r="N1540" s="48"/>
      <c r="O1540" s="22"/>
    </row>
    <row r="1541" s="18" customFormat="1" ht="46" customHeight="1" spans="2:15">
      <c r="B1541" s="373"/>
      <c r="C1541" s="374"/>
      <c r="D1541" s="374"/>
      <c r="E1541" s="375"/>
      <c r="F1541" s="375"/>
      <c r="G1541" s="88"/>
      <c r="H1541" s="376"/>
      <c r="I1541" s="377"/>
      <c r="J1541" s="25"/>
      <c r="K1541" s="25"/>
      <c r="L1541" s="25"/>
      <c r="M1541" s="48"/>
      <c r="N1541" s="48"/>
      <c r="O1541" s="22"/>
    </row>
    <row r="1542" s="18" customFormat="1" ht="46" customHeight="1" spans="2:15">
      <c r="B1542" s="373"/>
      <c r="C1542" s="374"/>
      <c r="D1542" s="374"/>
      <c r="E1542" s="375"/>
      <c r="F1542" s="375"/>
      <c r="G1542" s="88"/>
      <c r="H1542" s="376"/>
      <c r="I1542" s="377"/>
      <c r="J1542" s="25"/>
      <c r="K1542" s="25"/>
      <c r="L1542" s="25"/>
      <c r="M1542" s="48"/>
      <c r="N1542" s="48"/>
      <c r="O1542" s="22"/>
    </row>
    <row r="1543" s="18" customFormat="1" ht="46" customHeight="1" spans="2:15">
      <c r="B1543" s="373"/>
      <c r="C1543" s="374"/>
      <c r="D1543" s="374"/>
      <c r="E1543" s="375"/>
      <c r="F1543" s="375"/>
      <c r="G1543" s="88"/>
      <c r="H1543" s="376"/>
      <c r="I1543" s="377"/>
      <c r="J1543" s="25"/>
      <c r="K1543" s="25"/>
      <c r="L1543" s="25"/>
      <c r="M1543" s="48"/>
      <c r="N1543" s="48"/>
      <c r="O1543" s="22"/>
    </row>
    <row r="1544" s="18" customFormat="1" ht="46" customHeight="1" spans="2:15">
      <c r="B1544" s="373"/>
      <c r="C1544" s="374"/>
      <c r="D1544" s="374"/>
      <c r="E1544" s="375"/>
      <c r="F1544" s="375"/>
      <c r="G1544" s="88"/>
      <c r="H1544" s="376"/>
      <c r="I1544" s="377"/>
      <c r="J1544" s="25"/>
      <c r="K1544" s="25"/>
      <c r="L1544" s="25"/>
      <c r="M1544" s="48"/>
      <c r="N1544" s="48"/>
      <c r="O1544" s="22"/>
    </row>
    <row r="1545" s="18" customFormat="1" ht="46" customHeight="1" spans="2:15">
      <c r="B1545" s="373"/>
      <c r="C1545" s="374"/>
      <c r="D1545" s="374"/>
      <c r="E1545" s="375"/>
      <c r="F1545" s="375"/>
      <c r="G1545" s="88"/>
      <c r="H1545" s="376"/>
      <c r="I1545" s="377"/>
      <c r="J1545" s="25"/>
      <c r="K1545" s="25"/>
      <c r="L1545" s="25"/>
      <c r="M1545" s="48"/>
      <c r="N1545" s="48"/>
      <c r="O1545" s="22"/>
    </row>
    <row r="1546" s="18" customFormat="1" ht="46" customHeight="1" spans="2:15">
      <c r="B1546" s="373"/>
      <c r="C1546" s="374"/>
      <c r="D1546" s="374"/>
      <c r="E1546" s="375"/>
      <c r="F1546" s="375"/>
      <c r="G1546" s="88"/>
      <c r="H1546" s="376"/>
      <c r="I1546" s="377"/>
      <c r="J1546" s="25"/>
      <c r="K1546" s="25"/>
      <c r="L1546" s="25"/>
      <c r="M1546" s="48"/>
      <c r="N1546" s="48"/>
      <c r="O1546" s="22"/>
    </row>
    <row r="1547" s="18" customFormat="1" ht="46" customHeight="1" spans="2:15">
      <c r="B1547" s="373"/>
      <c r="C1547" s="374"/>
      <c r="D1547" s="374"/>
      <c r="E1547" s="375"/>
      <c r="F1547" s="375"/>
      <c r="G1547" s="88"/>
      <c r="H1547" s="376"/>
      <c r="I1547" s="377"/>
      <c r="J1547" s="25"/>
      <c r="K1547" s="25"/>
      <c r="L1547" s="25"/>
      <c r="M1547" s="48"/>
      <c r="N1547" s="48"/>
      <c r="O1547" s="22"/>
    </row>
    <row r="1548" s="18" customFormat="1" ht="46" customHeight="1" spans="2:15">
      <c r="B1548" s="373"/>
      <c r="C1548" s="374"/>
      <c r="D1548" s="374"/>
      <c r="E1548" s="375"/>
      <c r="F1548" s="375"/>
      <c r="G1548" s="88"/>
      <c r="H1548" s="376"/>
      <c r="I1548" s="377"/>
      <c r="J1548" s="25"/>
      <c r="K1548" s="25"/>
      <c r="L1548" s="25"/>
      <c r="M1548" s="48"/>
      <c r="N1548" s="48"/>
      <c r="O1548" s="22"/>
    </row>
    <row r="1549" s="18" customFormat="1" ht="46" customHeight="1" spans="2:15">
      <c r="B1549" s="373"/>
      <c r="C1549" s="374"/>
      <c r="D1549" s="374"/>
      <c r="E1549" s="375"/>
      <c r="F1549" s="375"/>
      <c r="G1549" s="88"/>
      <c r="H1549" s="376"/>
      <c r="I1549" s="377"/>
      <c r="J1549" s="25"/>
      <c r="K1549" s="25"/>
      <c r="L1549" s="25"/>
      <c r="M1549" s="48"/>
      <c r="N1549" s="48"/>
      <c r="O1549" s="22"/>
    </row>
    <row r="1550" s="18" customFormat="1" ht="46" customHeight="1" spans="2:15">
      <c r="B1550" s="373"/>
      <c r="C1550" s="374"/>
      <c r="D1550" s="374"/>
      <c r="E1550" s="375"/>
      <c r="F1550" s="375"/>
      <c r="G1550" s="88"/>
      <c r="H1550" s="376"/>
      <c r="I1550" s="377"/>
      <c r="J1550" s="25"/>
      <c r="K1550" s="25"/>
      <c r="L1550" s="25"/>
      <c r="M1550" s="48"/>
      <c r="N1550" s="48"/>
      <c r="O1550" s="22"/>
    </row>
    <row r="1551" s="18" customFormat="1" ht="46" customHeight="1" spans="2:15">
      <c r="B1551" s="373"/>
      <c r="C1551" s="374"/>
      <c r="D1551" s="374"/>
      <c r="E1551" s="375"/>
      <c r="F1551" s="375"/>
      <c r="G1551" s="88"/>
      <c r="H1551" s="376"/>
      <c r="I1551" s="377"/>
      <c r="J1551" s="25"/>
      <c r="K1551" s="25"/>
      <c r="L1551" s="25"/>
      <c r="M1551" s="48"/>
      <c r="N1551" s="48"/>
      <c r="O1551" s="22"/>
    </row>
    <row r="1552" s="18" customFormat="1" ht="46" customHeight="1" spans="2:15">
      <c r="B1552" s="373"/>
      <c r="C1552" s="374"/>
      <c r="D1552" s="374"/>
      <c r="E1552" s="375"/>
      <c r="F1552" s="375"/>
      <c r="G1552" s="88"/>
      <c r="H1552" s="376"/>
      <c r="I1552" s="377"/>
      <c r="J1552" s="25"/>
      <c r="K1552" s="25"/>
      <c r="L1552" s="25"/>
      <c r="M1552" s="48"/>
      <c r="N1552" s="48"/>
      <c r="O1552" s="22"/>
    </row>
    <row r="1553" s="18" customFormat="1" ht="46" customHeight="1" spans="2:15">
      <c r="B1553" s="373"/>
      <c r="C1553" s="374"/>
      <c r="D1553" s="374"/>
      <c r="E1553" s="375"/>
      <c r="F1553" s="375"/>
      <c r="G1553" s="88"/>
      <c r="H1553" s="376"/>
      <c r="I1553" s="377"/>
      <c r="J1553" s="25"/>
      <c r="K1553" s="25"/>
      <c r="L1553" s="25"/>
      <c r="M1553" s="48"/>
      <c r="N1553" s="48"/>
      <c r="O1553" s="22"/>
    </row>
    <row r="1554" s="18" customFormat="1" ht="46" customHeight="1" spans="2:15">
      <c r="B1554" s="373"/>
      <c r="C1554" s="374"/>
      <c r="D1554" s="374"/>
      <c r="E1554" s="375"/>
      <c r="F1554" s="375"/>
      <c r="G1554" s="88"/>
      <c r="H1554" s="376"/>
      <c r="I1554" s="377"/>
      <c r="J1554" s="25"/>
      <c r="K1554" s="25"/>
      <c r="L1554" s="25"/>
      <c r="M1554" s="48"/>
      <c r="N1554" s="48"/>
      <c r="O1554" s="22"/>
    </row>
    <row r="1555" s="18" customFormat="1" ht="46" customHeight="1" spans="2:15">
      <c r="B1555" s="373"/>
      <c r="C1555" s="374"/>
      <c r="D1555" s="374"/>
      <c r="E1555" s="375"/>
      <c r="F1555" s="375"/>
      <c r="G1555" s="88"/>
      <c r="H1555" s="376"/>
      <c r="I1555" s="377"/>
      <c r="J1555" s="25"/>
      <c r="K1555" s="25"/>
      <c r="L1555" s="25"/>
      <c r="M1555" s="48"/>
      <c r="N1555" s="48"/>
      <c r="O1555" s="22"/>
    </row>
    <row r="1556" s="18" customFormat="1" ht="46" customHeight="1" spans="2:15">
      <c r="B1556" s="373"/>
      <c r="C1556" s="374"/>
      <c r="D1556" s="374"/>
      <c r="E1556" s="375"/>
      <c r="F1556" s="375"/>
      <c r="G1556" s="88"/>
      <c r="H1556" s="376"/>
      <c r="I1556" s="377"/>
      <c r="J1556" s="25"/>
      <c r="K1556" s="25"/>
      <c r="L1556" s="25"/>
      <c r="M1556" s="48"/>
      <c r="N1556" s="48"/>
      <c r="O1556" s="22"/>
    </row>
    <row r="1557" s="18" customFormat="1" ht="46" customHeight="1" spans="2:15">
      <c r="B1557" s="373"/>
      <c r="C1557" s="374"/>
      <c r="D1557" s="374"/>
      <c r="E1557" s="375"/>
      <c r="F1557" s="375"/>
      <c r="G1557" s="88"/>
      <c r="H1557" s="376"/>
      <c r="I1557" s="377"/>
      <c r="J1557" s="25"/>
      <c r="K1557" s="25"/>
      <c r="L1557" s="25"/>
      <c r="M1557" s="48"/>
      <c r="N1557" s="48"/>
      <c r="O1557" s="22"/>
    </row>
    <row r="1558" s="18" customFormat="1" ht="46" customHeight="1" spans="2:15">
      <c r="B1558" s="373"/>
      <c r="C1558" s="374"/>
      <c r="D1558" s="374"/>
      <c r="E1558" s="375"/>
      <c r="F1558" s="375"/>
      <c r="G1558" s="88"/>
      <c r="H1558" s="376"/>
      <c r="I1558" s="377"/>
      <c r="J1558" s="25"/>
      <c r="K1558" s="25"/>
      <c r="L1558" s="25"/>
      <c r="M1558" s="48"/>
      <c r="N1558" s="48"/>
      <c r="O1558" s="22"/>
    </row>
    <row r="1559" s="18" customFormat="1" ht="46" customHeight="1" spans="2:15">
      <c r="B1559" s="373"/>
      <c r="C1559" s="374"/>
      <c r="D1559" s="374"/>
      <c r="E1559" s="375"/>
      <c r="F1559" s="375"/>
      <c r="G1559" s="88"/>
      <c r="H1559" s="376"/>
      <c r="I1559" s="377"/>
      <c r="J1559" s="25"/>
      <c r="K1559" s="25"/>
      <c r="L1559" s="25"/>
      <c r="M1559" s="48"/>
      <c r="N1559" s="48"/>
      <c r="O1559" s="22"/>
    </row>
    <row r="1560" s="18" customFormat="1" ht="46" customHeight="1" spans="2:15">
      <c r="B1560" s="373"/>
      <c r="C1560" s="374"/>
      <c r="D1560" s="374"/>
      <c r="E1560" s="375"/>
      <c r="F1560" s="375"/>
      <c r="G1560" s="88"/>
      <c r="H1560" s="376"/>
      <c r="I1560" s="377"/>
      <c r="J1560" s="25"/>
      <c r="K1560" s="25"/>
      <c r="L1560" s="25"/>
      <c r="M1560" s="48"/>
      <c r="N1560" s="48"/>
      <c r="O1560" s="22"/>
    </row>
    <row r="1561" s="18" customFormat="1" ht="46" customHeight="1" spans="2:15">
      <c r="B1561" s="373"/>
      <c r="C1561" s="374"/>
      <c r="D1561" s="374"/>
      <c r="E1561" s="375"/>
      <c r="F1561" s="375"/>
      <c r="G1561" s="88"/>
      <c r="H1561" s="376"/>
      <c r="I1561" s="377"/>
      <c r="J1561" s="25"/>
      <c r="K1561" s="25"/>
      <c r="L1561" s="25"/>
      <c r="M1561" s="48"/>
      <c r="N1561" s="48"/>
      <c r="O1561" s="22"/>
    </row>
    <row r="1562" s="18" customFormat="1" ht="46" customHeight="1" spans="2:15">
      <c r="B1562" s="373"/>
      <c r="C1562" s="374"/>
      <c r="D1562" s="374"/>
      <c r="E1562" s="375"/>
      <c r="F1562" s="375"/>
      <c r="G1562" s="88"/>
      <c r="H1562" s="376"/>
      <c r="I1562" s="377"/>
      <c r="J1562" s="25"/>
      <c r="K1562" s="25"/>
      <c r="L1562" s="25"/>
      <c r="M1562" s="48"/>
      <c r="N1562" s="48"/>
      <c r="O1562" s="22"/>
    </row>
    <row r="1563" s="18" customFormat="1" ht="46" customHeight="1" spans="2:15">
      <c r="B1563" s="373"/>
      <c r="C1563" s="374"/>
      <c r="D1563" s="374"/>
      <c r="E1563" s="375"/>
      <c r="F1563" s="375"/>
      <c r="G1563" s="88"/>
      <c r="H1563" s="376"/>
      <c r="I1563" s="377"/>
      <c r="J1563" s="25"/>
      <c r="K1563" s="25"/>
      <c r="L1563" s="25"/>
      <c r="M1563" s="48"/>
      <c r="N1563" s="48"/>
      <c r="O1563" s="22"/>
    </row>
    <row r="1564" s="18" customFormat="1" ht="46" customHeight="1" spans="2:15">
      <c r="B1564" s="373"/>
      <c r="C1564" s="374"/>
      <c r="D1564" s="374"/>
      <c r="E1564" s="375"/>
      <c r="F1564" s="375"/>
      <c r="G1564" s="88"/>
      <c r="H1564" s="376"/>
      <c r="I1564" s="377"/>
      <c r="J1564" s="25"/>
      <c r="K1564" s="25"/>
      <c r="L1564" s="25"/>
      <c r="M1564" s="48"/>
      <c r="N1564" s="48"/>
      <c r="O1564" s="22"/>
    </row>
    <row r="1565" s="18" customFormat="1" ht="46" customHeight="1" spans="2:15">
      <c r="B1565" s="373"/>
      <c r="C1565" s="374"/>
      <c r="D1565" s="374"/>
      <c r="E1565" s="375"/>
      <c r="F1565" s="375"/>
      <c r="G1565" s="88"/>
      <c r="H1565" s="376"/>
      <c r="I1565" s="377"/>
      <c r="J1565" s="25"/>
      <c r="K1565" s="25"/>
      <c r="L1565" s="25"/>
      <c r="M1565" s="48"/>
      <c r="N1565" s="48"/>
      <c r="O1565" s="22"/>
    </row>
    <row r="1566" s="18" customFormat="1" ht="46" customHeight="1" spans="2:15">
      <c r="B1566" s="373"/>
      <c r="C1566" s="374"/>
      <c r="D1566" s="374"/>
      <c r="E1566" s="375"/>
      <c r="F1566" s="375"/>
      <c r="G1566" s="88"/>
      <c r="H1566" s="376"/>
      <c r="I1566" s="377"/>
      <c r="J1566" s="25"/>
      <c r="K1566" s="25"/>
      <c r="L1566" s="25"/>
      <c r="M1566" s="48"/>
      <c r="N1566" s="48"/>
      <c r="O1566" s="22"/>
    </row>
    <row r="1567" s="18" customFormat="1" ht="46" customHeight="1" spans="2:15">
      <c r="B1567" s="373"/>
      <c r="C1567" s="374"/>
      <c r="D1567" s="374"/>
      <c r="E1567" s="375"/>
      <c r="F1567" s="375"/>
      <c r="G1567" s="88"/>
      <c r="H1567" s="376"/>
      <c r="I1567" s="377"/>
      <c r="J1567" s="25"/>
      <c r="K1567" s="25"/>
      <c r="L1567" s="25"/>
      <c r="M1567" s="48"/>
      <c r="N1567" s="48"/>
      <c r="O1567" s="22"/>
    </row>
    <row r="1568" s="18" customFormat="1" ht="46" customHeight="1" spans="2:15">
      <c r="B1568" s="373"/>
      <c r="C1568" s="374"/>
      <c r="D1568" s="374"/>
      <c r="E1568" s="375"/>
      <c r="F1568" s="375"/>
      <c r="G1568" s="88"/>
      <c r="H1568" s="376"/>
      <c r="I1568" s="377"/>
      <c r="J1568" s="25"/>
      <c r="K1568" s="25"/>
      <c r="L1568" s="25"/>
      <c r="M1568" s="48"/>
      <c r="N1568" s="48"/>
      <c r="O1568" s="22"/>
    </row>
    <row r="1569" s="18" customFormat="1" ht="46" customHeight="1" spans="2:15">
      <c r="B1569" s="373"/>
      <c r="C1569" s="374"/>
      <c r="D1569" s="374"/>
      <c r="E1569" s="375"/>
      <c r="F1569" s="375"/>
      <c r="G1569" s="88"/>
      <c r="H1569" s="376"/>
      <c r="I1569" s="377"/>
      <c r="J1569" s="25"/>
      <c r="K1569" s="25"/>
      <c r="L1569" s="25"/>
      <c r="M1569" s="48"/>
      <c r="N1569" s="48"/>
      <c r="O1569" s="22"/>
    </row>
    <row r="1570" s="18" customFormat="1" ht="46" customHeight="1" spans="2:15">
      <c r="B1570" s="373"/>
      <c r="C1570" s="374"/>
      <c r="D1570" s="374"/>
      <c r="E1570" s="375"/>
      <c r="F1570" s="375"/>
      <c r="G1570" s="88"/>
      <c r="H1570" s="376"/>
      <c r="I1570" s="377"/>
      <c r="J1570" s="25"/>
      <c r="K1570" s="25"/>
      <c r="L1570" s="25"/>
      <c r="M1570" s="48"/>
      <c r="N1570" s="48"/>
      <c r="O1570" s="22"/>
    </row>
    <row r="1571" s="18" customFormat="1" ht="46" customHeight="1" spans="2:15">
      <c r="B1571" s="373"/>
      <c r="C1571" s="374"/>
      <c r="D1571" s="374"/>
      <c r="E1571" s="375"/>
      <c r="F1571" s="375"/>
      <c r="G1571" s="88"/>
      <c r="H1571" s="376"/>
      <c r="I1571" s="377"/>
      <c r="J1571" s="25"/>
      <c r="K1571" s="25"/>
      <c r="L1571" s="25"/>
      <c r="M1571" s="48"/>
      <c r="N1571" s="48"/>
      <c r="O1571" s="22"/>
    </row>
    <row r="1572" s="18" customFormat="1" ht="46" customHeight="1" spans="2:15">
      <c r="B1572" s="373"/>
      <c r="C1572" s="374"/>
      <c r="D1572" s="374"/>
      <c r="E1572" s="375"/>
      <c r="F1572" s="375"/>
      <c r="G1572" s="88"/>
      <c r="H1572" s="376"/>
      <c r="I1572" s="377"/>
      <c r="J1572" s="25"/>
      <c r="K1572" s="25"/>
      <c r="L1572" s="25"/>
      <c r="M1572" s="48"/>
      <c r="N1572" s="48"/>
      <c r="O1572" s="22"/>
    </row>
    <row r="1573" s="18" customFormat="1" ht="46" customHeight="1" spans="2:15">
      <c r="B1573" s="373"/>
      <c r="C1573" s="374"/>
      <c r="D1573" s="374"/>
      <c r="E1573" s="375"/>
      <c r="F1573" s="375"/>
      <c r="G1573" s="88"/>
      <c r="H1573" s="376"/>
      <c r="I1573" s="377"/>
      <c r="J1573" s="25"/>
      <c r="K1573" s="25"/>
      <c r="L1573" s="25"/>
      <c r="M1573" s="48"/>
      <c r="N1573" s="48"/>
      <c r="O1573" s="22"/>
    </row>
    <row r="1574" s="18" customFormat="1" ht="46" customHeight="1" spans="2:15">
      <c r="B1574" s="373"/>
      <c r="C1574" s="374"/>
      <c r="D1574" s="374"/>
      <c r="E1574" s="375"/>
      <c r="F1574" s="375"/>
      <c r="G1574" s="88"/>
      <c r="H1574" s="376"/>
      <c r="I1574" s="377"/>
      <c r="J1574" s="25"/>
      <c r="K1574" s="25"/>
      <c r="L1574" s="25"/>
      <c r="M1574" s="48"/>
      <c r="N1574" s="48"/>
      <c r="O1574" s="22"/>
    </row>
    <row r="1575" s="18" customFormat="1" ht="46" customHeight="1" spans="2:15">
      <c r="B1575" s="373"/>
      <c r="C1575" s="374"/>
      <c r="D1575" s="374"/>
      <c r="E1575" s="375"/>
      <c r="F1575" s="375"/>
      <c r="G1575" s="88"/>
      <c r="H1575" s="376"/>
      <c r="I1575" s="377"/>
      <c r="J1575" s="25"/>
      <c r="K1575" s="25"/>
      <c r="L1575" s="25"/>
      <c r="M1575" s="48"/>
      <c r="N1575" s="48"/>
      <c r="O1575" s="22"/>
    </row>
    <row r="1576" s="18" customFormat="1" ht="46" customHeight="1" spans="2:15">
      <c r="B1576" s="373"/>
      <c r="C1576" s="374"/>
      <c r="D1576" s="374"/>
      <c r="E1576" s="375"/>
      <c r="F1576" s="375"/>
      <c r="G1576" s="88"/>
      <c r="H1576" s="376"/>
      <c r="I1576" s="377"/>
      <c r="J1576" s="25"/>
      <c r="K1576" s="25"/>
      <c r="L1576" s="25"/>
      <c r="M1576" s="48"/>
      <c r="N1576" s="48"/>
      <c r="O1576" s="22"/>
    </row>
    <row r="1577" s="18" customFormat="1" ht="46" customHeight="1" spans="2:15">
      <c r="B1577" s="373"/>
      <c r="C1577" s="374"/>
      <c r="D1577" s="374"/>
      <c r="E1577" s="375"/>
      <c r="F1577" s="375"/>
      <c r="G1577" s="88"/>
      <c r="H1577" s="376"/>
      <c r="I1577" s="377"/>
      <c r="J1577" s="25"/>
      <c r="K1577" s="25"/>
      <c r="L1577" s="25"/>
      <c r="M1577" s="48"/>
      <c r="N1577" s="48"/>
      <c r="O1577" s="22"/>
    </row>
    <row r="1578" s="18" customFormat="1" ht="46" customHeight="1" spans="2:15">
      <c r="B1578" s="373"/>
      <c r="C1578" s="374"/>
      <c r="D1578" s="374"/>
      <c r="E1578" s="375"/>
      <c r="F1578" s="375"/>
      <c r="G1578" s="88"/>
      <c r="H1578" s="376"/>
      <c r="I1578" s="377"/>
      <c r="J1578" s="25"/>
      <c r="K1578" s="25"/>
      <c r="L1578" s="25"/>
      <c r="M1578" s="48"/>
      <c r="N1578" s="48"/>
      <c r="O1578" s="22"/>
    </row>
    <row r="1579" s="18" customFormat="1" ht="46" customHeight="1" spans="2:15">
      <c r="B1579" s="373"/>
      <c r="C1579" s="374"/>
      <c r="D1579" s="374"/>
      <c r="E1579" s="375"/>
      <c r="F1579" s="375"/>
      <c r="G1579" s="88"/>
      <c r="H1579" s="376"/>
      <c r="I1579" s="377"/>
      <c r="J1579" s="25"/>
      <c r="K1579" s="25"/>
      <c r="L1579" s="25"/>
      <c r="M1579" s="48"/>
      <c r="N1579" s="48"/>
      <c r="O1579" s="22"/>
    </row>
    <row r="1580" s="18" customFormat="1" ht="46" customHeight="1" spans="2:15">
      <c r="B1580" s="373"/>
      <c r="C1580" s="374"/>
      <c r="D1580" s="374"/>
      <c r="E1580" s="375"/>
      <c r="F1580" s="375"/>
      <c r="G1580" s="88"/>
      <c r="H1580" s="376"/>
      <c r="I1580" s="377"/>
      <c r="J1580" s="25"/>
      <c r="K1580" s="25"/>
      <c r="L1580" s="25"/>
      <c r="M1580" s="48"/>
      <c r="N1580" s="48"/>
      <c r="O1580" s="22"/>
    </row>
    <row r="1581" s="18" customFormat="1" ht="46" customHeight="1" spans="2:15">
      <c r="B1581" s="373"/>
      <c r="C1581" s="374"/>
      <c r="D1581" s="374"/>
      <c r="E1581" s="375"/>
      <c r="F1581" s="375"/>
      <c r="G1581" s="88"/>
      <c r="H1581" s="376"/>
      <c r="I1581" s="377"/>
      <c r="J1581" s="25"/>
      <c r="K1581" s="25"/>
      <c r="L1581" s="25"/>
      <c r="M1581" s="48"/>
      <c r="N1581" s="48"/>
      <c r="O1581" s="22"/>
    </row>
    <row r="1582" s="18" customFormat="1" ht="46" customHeight="1" spans="2:15">
      <c r="B1582" s="373"/>
      <c r="C1582" s="374"/>
      <c r="D1582" s="374"/>
      <c r="E1582" s="375"/>
      <c r="F1582" s="375"/>
      <c r="G1582" s="88"/>
      <c r="H1582" s="376"/>
      <c r="I1582" s="377"/>
      <c r="J1582" s="25"/>
      <c r="K1582" s="25"/>
      <c r="L1582" s="25"/>
      <c r="M1582" s="48"/>
      <c r="N1582" s="48"/>
      <c r="O1582" s="22"/>
    </row>
    <row r="1583" s="18" customFormat="1" ht="46" customHeight="1" spans="2:15">
      <c r="B1583" s="373"/>
      <c r="C1583" s="374"/>
      <c r="D1583" s="374"/>
      <c r="E1583" s="375"/>
      <c r="F1583" s="375"/>
      <c r="G1583" s="88"/>
      <c r="H1583" s="376"/>
      <c r="I1583" s="377"/>
      <c r="J1583" s="25"/>
      <c r="K1583" s="25"/>
      <c r="L1583" s="25"/>
      <c r="M1583" s="48"/>
      <c r="N1583" s="48"/>
      <c r="O1583" s="22"/>
    </row>
    <row r="1584" s="18" customFormat="1" ht="46" customHeight="1" spans="2:15">
      <c r="B1584" s="373"/>
      <c r="C1584" s="374"/>
      <c r="D1584" s="374"/>
      <c r="E1584" s="375"/>
      <c r="F1584" s="375"/>
      <c r="G1584" s="88"/>
      <c r="H1584" s="376"/>
      <c r="I1584" s="377"/>
      <c r="J1584" s="25"/>
      <c r="K1584" s="25"/>
      <c r="L1584" s="25"/>
      <c r="M1584" s="48"/>
      <c r="N1584" s="48"/>
      <c r="O1584" s="22"/>
    </row>
    <row r="1585" s="18" customFormat="1" ht="46" customHeight="1" spans="2:15">
      <c r="B1585" s="373"/>
      <c r="C1585" s="374"/>
      <c r="D1585" s="374"/>
      <c r="E1585" s="375"/>
      <c r="F1585" s="375"/>
      <c r="G1585" s="88"/>
      <c r="H1585" s="376"/>
      <c r="I1585" s="377"/>
      <c r="J1585" s="25"/>
      <c r="K1585" s="25"/>
      <c r="L1585" s="25"/>
      <c r="M1585" s="48"/>
      <c r="N1585" s="48"/>
      <c r="O1585" s="22"/>
    </row>
    <row r="1586" s="18" customFormat="1" ht="46" customHeight="1" spans="2:15">
      <c r="B1586" s="373"/>
      <c r="C1586" s="374"/>
      <c r="D1586" s="374"/>
      <c r="E1586" s="375"/>
      <c r="F1586" s="375"/>
      <c r="G1586" s="88"/>
      <c r="H1586" s="376"/>
      <c r="I1586" s="377"/>
      <c r="J1586" s="25"/>
      <c r="K1586" s="25"/>
      <c r="L1586" s="25"/>
      <c r="M1586" s="48"/>
      <c r="N1586" s="48"/>
      <c r="O1586" s="22"/>
    </row>
    <row r="1587" s="18" customFormat="1" ht="46" customHeight="1" spans="2:15">
      <c r="B1587" s="373"/>
      <c r="C1587" s="374"/>
      <c r="D1587" s="374"/>
      <c r="E1587" s="375"/>
      <c r="F1587" s="375"/>
      <c r="G1587" s="88"/>
      <c r="H1587" s="376"/>
      <c r="I1587" s="377"/>
      <c r="J1587" s="25"/>
      <c r="K1587" s="25"/>
      <c r="L1587" s="25"/>
      <c r="M1587" s="48"/>
      <c r="N1587" s="48"/>
      <c r="O1587" s="22"/>
    </row>
    <row r="1588" s="18" customFormat="1" ht="46" customHeight="1" spans="2:15">
      <c r="B1588" s="373"/>
      <c r="C1588" s="374"/>
      <c r="D1588" s="374"/>
      <c r="E1588" s="375"/>
      <c r="F1588" s="375"/>
      <c r="G1588" s="88"/>
      <c r="H1588" s="376"/>
      <c r="I1588" s="377"/>
      <c r="J1588" s="25"/>
      <c r="K1588" s="25"/>
      <c r="L1588" s="25"/>
      <c r="M1588" s="48"/>
      <c r="N1588" s="48"/>
      <c r="O1588" s="22"/>
    </row>
    <row r="1589" s="18" customFormat="1" ht="46" customHeight="1" spans="2:15">
      <c r="B1589" s="373"/>
      <c r="C1589" s="374"/>
      <c r="D1589" s="374"/>
      <c r="E1589" s="375"/>
      <c r="F1589" s="375"/>
      <c r="G1589" s="88"/>
      <c r="H1589" s="376"/>
      <c r="I1589" s="377"/>
      <c r="J1589" s="25"/>
      <c r="K1589" s="25"/>
      <c r="L1589" s="25"/>
      <c r="M1589" s="48"/>
      <c r="N1589" s="48"/>
      <c r="O1589" s="22"/>
    </row>
    <row r="1590" s="18" customFormat="1" ht="46" customHeight="1" spans="2:15">
      <c r="B1590" s="373"/>
      <c r="C1590" s="374"/>
      <c r="D1590" s="374"/>
      <c r="E1590" s="375"/>
      <c r="F1590" s="375"/>
      <c r="G1590" s="88"/>
      <c r="H1590" s="376"/>
      <c r="I1590" s="377"/>
      <c r="J1590" s="25"/>
      <c r="K1590" s="25"/>
      <c r="L1590" s="25"/>
      <c r="M1590" s="48"/>
      <c r="N1590" s="48"/>
      <c r="O1590" s="22"/>
    </row>
    <row r="1591" s="18" customFormat="1" ht="46" customHeight="1" spans="2:15">
      <c r="B1591" s="373"/>
      <c r="C1591" s="374"/>
      <c r="D1591" s="374"/>
      <c r="E1591" s="375"/>
      <c r="F1591" s="375"/>
      <c r="G1591" s="88"/>
      <c r="H1591" s="376"/>
      <c r="I1591" s="377"/>
      <c r="J1591" s="25"/>
      <c r="K1591" s="25"/>
      <c r="L1591" s="25"/>
      <c r="M1591" s="48"/>
      <c r="N1591" s="48"/>
      <c r="O1591" s="22"/>
    </row>
    <row r="1592" s="18" customFormat="1" ht="46" customHeight="1" spans="2:15">
      <c r="B1592" s="373"/>
      <c r="C1592" s="374"/>
      <c r="D1592" s="374"/>
      <c r="E1592" s="375"/>
      <c r="F1592" s="375"/>
      <c r="G1592" s="88"/>
      <c r="H1592" s="376"/>
      <c r="I1592" s="377"/>
      <c r="J1592" s="25"/>
      <c r="K1592" s="25"/>
      <c r="L1592" s="25"/>
      <c r="M1592" s="48"/>
      <c r="N1592" s="48"/>
      <c r="O1592" s="22"/>
    </row>
    <row r="1593" s="18" customFormat="1" ht="46" customHeight="1" spans="2:15">
      <c r="B1593" s="373"/>
      <c r="C1593" s="374"/>
      <c r="D1593" s="374"/>
      <c r="E1593" s="375"/>
      <c r="F1593" s="375"/>
      <c r="G1593" s="88"/>
      <c r="H1593" s="376"/>
      <c r="I1593" s="377"/>
      <c r="J1593" s="25"/>
      <c r="K1593" s="25"/>
      <c r="L1593" s="25"/>
      <c r="M1593" s="48"/>
      <c r="N1593" s="48"/>
      <c r="O1593" s="22"/>
    </row>
    <row r="1594" s="18" customFormat="1" ht="46" customHeight="1" spans="2:15">
      <c r="B1594" s="373"/>
      <c r="C1594" s="374"/>
      <c r="D1594" s="374"/>
      <c r="E1594" s="375"/>
      <c r="F1594" s="375"/>
      <c r="G1594" s="88"/>
      <c r="H1594" s="376"/>
      <c r="I1594" s="377"/>
      <c r="J1594" s="25"/>
      <c r="K1594" s="25"/>
      <c r="L1594" s="25"/>
      <c r="M1594" s="48"/>
      <c r="N1594" s="48"/>
      <c r="O1594" s="22"/>
    </row>
    <row r="1595" s="18" customFormat="1" ht="46" customHeight="1" spans="2:15">
      <c r="B1595" s="373"/>
      <c r="C1595" s="374"/>
      <c r="D1595" s="374"/>
      <c r="E1595" s="375"/>
      <c r="F1595" s="375"/>
      <c r="G1595" s="88"/>
      <c r="H1595" s="376"/>
      <c r="I1595" s="377"/>
      <c r="J1595" s="25"/>
      <c r="K1595" s="25"/>
      <c r="L1595" s="25"/>
      <c r="M1595" s="48"/>
      <c r="N1595" s="48"/>
      <c r="O1595" s="22"/>
    </row>
    <row r="1596" s="18" customFormat="1" ht="46" customHeight="1" spans="2:15">
      <c r="B1596" s="373"/>
      <c r="C1596" s="374"/>
      <c r="D1596" s="374"/>
      <c r="E1596" s="375"/>
      <c r="F1596" s="375"/>
      <c r="G1596" s="88"/>
      <c r="H1596" s="376"/>
      <c r="I1596" s="377"/>
      <c r="J1596" s="25"/>
      <c r="K1596" s="25"/>
      <c r="L1596" s="25"/>
      <c r="M1596" s="48"/>
      <c r="N1596" s="48"/>
      <c r="O1596" s="22"/>
    </row>
    <row r="1597" s="18" customFormat="1" ht="46" customHeight="1" spans="2:15">
      <c r="B1597" s="373"/>
      <c r="C1597" s="374"/>
      <c r="D1597" s="374"/>
      <c r="E1597" s="375"/>
      <c r="F1597" s="375"/>
      <c r="G1597" s="88"/>
      <c r="H1597" s="376"/>
      <c r="I1597" s="377"/>
      <c r="J1597" s="25"/>
      <c r="K1597" s="25"/>
      <c r="L1597" s="25"/>
      <c r="M1597" s="48"/>
      <c r="N1597" s="48"/>
      <c r="O1597" s="22"/>
    </row>
    <row r="1598" s="18" customFormat="1" ht="46" customHeight="1" spans="2:15">
      <c r="B1598" s="373"/>
      <c r="C1598" s="374"/>
      <c r="D1598" s="374"/>
      <c r="E1598" s="375"/>
      <c r="F1598" s="375"/>
      <c r="G1598" s="88"/>
      <c r="H1598" s="376"/>
      <c r="I1598" s="377"/>
      <c r="J1598" s="25"/>
      <c r="K1598" s="25"/>
      <c r="L1598" s="25"/>
      <c r="M1598" s="48"/>
      <c r="N1598" s="48"/>
      <c r="O1598" s="22"/>
    </row>
    <row r="1599" s="18" customFormat="1" ht="46" customHeight="1" spans="2:15">
      <c r="B1599" s="373"/>
      <c r="C1599" s="374"/>
      <c r="D1599" s="374"/>
      <c r="E1599" s="375"/>
      <c r="F1599" s="375"/>
      <c r="G1599" s="88"/>
      <c r="H1599" s="376"/>
      <c r="I1599" s="377"/>
      <c r="J1599" s="25"/>
      <c r="K1599" s="25"/>
      <c r="L1599" s="25"/>
      <c r="M1599" s="48"/>
      <c r="N1599" s="48"/>
      <c r="O1599" s="22"/>
    </row>
    <row r="1600" s="18" customFormat="1" ht="46" customHeight="1" spans="2:15">
      <c r="B1600" s="373"/>
      <c r="C1600" s="374"/>
      <c r="D1600" s="374"/>
      <c r="E1600" s="375"/>
      <c r="F1600" s="375"/>
      <c r="G1600" s="88"/>
      <c r="H1600" s="376"/>
      <c r="I1600" s="377"/>
      <c r="J1600" s="25"/>
      <c r="K1600" s="25"/>
      <c r="L1600" s="25"/>
      <c r="M1600" s="48"/>
      <c r="N1600" s="48"/>
      <c r="O1600" s="22"/>
    </row>
    <row r="1601" s="18" customFormat="1" ht="46" customHeight="1" spans="2:15">
      <c r="B1601" s="373"/>
      <c r="C1601" s="374"/>
      <c r="D1601" s="374"/>
      <c r="E1601" s="375"/>
      <c r="F1601" s="375"/>
      <c r="G1601" s="88"/>
      <c r="H1601" s="376"/>
      <c r="I1601" s="377"/>
      <c r="J1601" s="25"/>
      <c r="K1601" s="25"/>
      <c r="L1601" s="25"/>
      <c r="M1601" s="48"/>
      <c r="N1601" s="48"/>
      <c r="O1601" s="22"/>
    </row>
    <row r="1602" s="18" customFormat="1" ht="46" customHeight="1" spans="2:15">
      <c r="B1602" s="373"/>
      <c r="C1602" s="374"/>
      <c r="D1602" s="374"/>
      <c r="E1602" s="375"/>
      <c r="F1602" s="375"/>
      <c r="G1602" s="88"/>
      <c r="H1602" s="376"/>
      <c r="I1602" s="377"/>
      <c r="J1602" s="25"/>
      <c r="K1602" s="25"/>
      <c r="L1602" s="25"/>
      <c r="M1602" s="48"/>
      <c r="N1602" s="48"/>
      <c r="O1602" s="22"/>
    </row>
    <row r="1603" s="18" customFormat="1" ht="46" customHeight="1" spans="2:15">
      <c r="B1603" s="373"/>
      <c r="C1603" s="374"/>
      <c r="D1603" s="374"/>
      <c r="E1603" s="375"/>
      <c r="F1603" s="375"/>
      <c r="G1603" s="88"/>
      <c r="H1603" s="376"/>
      <c r="I1603" s="377"/>
      <c r="J1603" s="25"/>
      <c r="K1603" s="25"/>
      <c r="L1603" s="25"/>
      <c r="M1603" s="48"/>
      <c r="N1603" s="48"/>
      <c r="O1603" s="22"/>
    </row>
    <row r="1604" s="18" customFormat="1" ht="46" customHeight="1" spans="2:15">
      <c r="B1604" s="373"/>
      <c r="C1604" s="374"/>
      <c r="D1604" s="374"/>
      <c r="E1604" s="375"/>
      <c r="F1604" s="375"/>
      <c r="G1604" s="88"/>
      <c r="H1604" s="376"/>
      <c r="I1604" s="377"/>
      <c r="J1604" s="25"/>
      <c r="K1604" s="25"/>
      <c r="L1604" s="25"/>
      <c r="M1604" s="48"/>
      <c r="N1604" s="48"/>
      <c r="O1604" s="22"/>
    </row>
    <row r="1605" s="18" customFormat="1" ht="46" customHeight="1" spans="2:15">
      <c r="B1605" s="373"/>
      <c r="C1605" s="374"/>
      <c r="D1605" s="374"/>
      <c r="E1605" s="375"/>
      <c r="F1605" s="375"/>
      <c r="G1605" s="88"/>
      <c r="H1605" s="376"/>
      <c r="I1605" s="377"/>
      <c r="J1605" s="25"/>
      <c r="K1605" s="25"/>
      <c r="L1605" s="25"/>
      <c r="M1605" s="48"/>
      <c r="N1605" s="48"/>
      <c r="O1605" s="22"/>
    </row>
    <row r="1606" s="18" customFormat="1" ht="46" customHeight="1" spans="2:15">
      <c r="B1606" s="373"/>
      <c r="C1606" s="374"/>
      <c r="D1606" s="374"/>
      <c r="E1606" s="375"/>
      <c r="F1606" s="375"/>
      <c r="G1606" s="88"/>
      <c r="H1606" s="376"/>
      <c r="I1606" s="377"/>
      <c r="J1606" s="25"/>
      <c r="K1606" s="25"/>
      <c r="L1606" s="25"/>
      <c r="M1606" s="48"/>
      <c r="N1606" s="48"/>
      <c r="O1606" s="22"/>
    </row>
    <row r="1607" s="18" customFormat="1" ht="46" customHeight="1" spans="2:15">
      <c r="B1607" s="373"/>
      <c r="C1607" s="374"/>
      <c r="D1607" s="374"/>
      <c r="E1607" s="375"/>
      <c r="F1607" s="375"/>
      <c r="G1607" s="88"/>
      <c r="H1607" s="376"/>
      <c r="I1607" s="377"/>
      <c r="J1607" s="25"/>
      <c r="K1607" s="25"/>
      <c r="L1607" s="25"/>
      <c r="M1607" s="48"/>
      <c r="N1607" s="48"/>
      <c r="O1607" s="22"/>
    </row>
    <row r="1608" s="18" customFormat="1" ht="46" customHeight="1" spans="2:15">
      <c r="B1608" s="373"/>
      <c r="C1608" s="374"/>
      <c r="D1608" s="374"/>
      <c r="E1608" s="375"/>
      <c r="F1608" s="375"/>
      <c r="G1608" s="88"/>
      <c r="H1608" s="376"/>
      <c r="I1608" s="377"/>
      <c r="J1608" s="25"/>
      <c r="K1608" s="25"/>
      <c r="L1608" s="25"/>
      <c r="M1608" s="48"/>
      <c r="N1608" s="48"/>
      <c r="O1608" s="22"/>
    </row>
    <row r="1609" s="18" customFormat="1" ht="46" customHeight="1" spans="2:15">
      <c r="B1609" s="373"/>
      <c r="C1609" s="374"/>
      <c r="D1609" s="374"/>
      <c r="E1609" s="375"/>
      <c r="F1609" s="375"/>
      <c r="G1609" s="88"/>
      <c r="H1609" s="376"/>
      <c r="I1609" s="377"/>
      <c r="J1609" s="25"/>
      <c r="K1609" s="25"/>
      <c r="L1609" s="25"/>
      <c r="M1609" s="48"/>
      <c r="N1609" s="48"/>
      <c r="O1609" s="22"/>
    </row>
    <row r="1610" s="18" customFormat="1" ht="46" customHeight="1" spans="2:15">
      <c r="B1610" s="373"/>
      <c r="C1610" s="374"/>
      <c r="D1610" s="374"/>
      <c r="E1610" s="375"/>
      <c r="F1610" s="375"/>
      <c r="G1610" s="88"/>
      <c r="H1610" s="376"/>
      <c r="I1610" s="377"/>
      <c r="J1610" s="25"/>
      <c r="K1610" s="25"/>
      <c r="L1610" s="25"/>
      <c r="M1610" s="48"/>
      <c r="N1610" s="48"/>
      <c r="O1610" s="22"/>
    </row>
    <row r="1611" s="18" customFormat="1" ht="46" customHeight="1" spans="2:15">
      <c r="B1611" s="373"/>
      <c r="C1611" s="374"/>
      <c r="D1611" s="374"/>
      <c r="E1611" s="375"/>
      <c r="F1611" s="375"/>
      <c r="G1611" s="88"/>
      <c r="H1611" s="376"/>
      <c r="I1611" s="377"/>
      <c r="J1611" s="25"/>
      <c r="K1611" s="25"/>
      <c r="L1611" s="25"/>
      <c r="M1611" s="48"/>
      <c r="N1611" s="48"/>
      <c r="O1611" s="22"/>
    </row>
    <row r="1612" s="18" customFormat="1" ht="46" customHeight="1" spans="2:15">
      <c r="B1612" s="373"/>
      <c r="C1612" s="374"/>
      <c r="D1612" s="374"/>
      <c r="E1612" s="375"/>
      <c r="F1612" s="375"/>
      <c r="G1612" s="88"/>
      <c r="H1612" s="376"/>
      <c r="I1612" s="377"/>
      <c r="J1612" s="25"/>
      <c r="K1612" s="25"/>
      <c r="L1612" s="25"/>
      <c r="M1612" s="48"/>
      <c r="N1612" s="48"/>
      <c r="O1612" s="22"/>
    </row>
    <row r="1613" s="18" customFormat="1" ht="46" customHeight="1" spans="2:15">
      <c r="B1613" s="373"/>
      <c r="C1613" s="374"/>
      <c r="D1613" s="374"/>
      <c r="E1613" s="375"/>
      <c r="F1613" s="375"/>
      <c r="G1613" s="88"/>
      <c r="H1613" s="376"/>
      <c r="I1613" s="377"/>
      <c r="J1613" s="25"/>
      <c r="K1613" s="25"/>
      <c r="L1613" s="25"/>
      <c r="M1613" s="48"/>
      <c r="N1613" s="48"/>
      <c r="O1613" s="22"/>
    </row>
    <row r="1614" s="18" customFormat="1" ht="46" customHeight="1" spans="2:15">
      <c r="B1614" s="373"/>
      <c r="C1614" s="374"/>
      <c r="D1614" s="374"/>
      <c r="E1614" s="375"/>
      <c r="F1614" s="375"/>
      <c r="G1614" s="88"/>
      <c r="H1614" s="376"/>
      <c r="I1614" s="377"/>
      <c r="J1614" s="25"/>
      <c r="K1614" s="25"/>
      <c r="L1614" s="25"/>
      <c r="M1614" s="48"/>
      <c r="N1614" s="48"/>
      <c r="O1614" s="22"/>
    </row>
    <row r="1615" s="18" customFormat="1" ht="46" customHeight="1" spans="2:15">
      <c r="B1615" s="373"/>
      <c r="C1615" s="374"/>
      <c r="D1615" s="374"/>
      <c r="E1615" s="375"/>
      <c r="F1615" s="375"/>
      <c r="G1615" s="88"/>
      <c r="H1615" s="376"/>
      <c r="I1615" s="377"/>
      <c r="J1615" s="25"/>
      <c r="K1615" s="25"/>
      <c r="L1615" s="25"/>
      <c r="M1615" s="48"/>
      <c r="N1615" s="48"/>
      <c r="O1615" s="22"/>
    </row>
    <row r="1616" s="18" customFormat="1" ht="46" customHeight="1" spans="2:15">
      <c r="B1616" s="373"/>
      <c r="C1616" s="374"/>
      <c r="D1616" s="374"/>
      <c r="E1616" s="375"/>
      <c r="F1616" s="375"/>
      <c r="G1616" s="88"/>
      <c r="H1616" s="376"/>
      <c r="I1616" s="377"/>
      <c r="J1616" s="25"/>
      <c r="K1616" s="25"/>
      <c r="L1616" s="25"/>
      <c r="M1616" s="48"/>
      <c r="N1616" s="48"/>
      <c r="O1616" s="22"/>
    </row>
    <row r="1617" s="18" customFormat="1" ht="46" customHeight="1" spans="2:15">
      <c r="B1617" s="373"/>
      <c r="C1617" s="374"/>
      <c r="D1617" s="374"/>
      <c r="E1617" s="375"/>
      <c r="F1617" s="375"/>
      <c r="G1617" s="88"/>
      <c r="H1617" s="376"/>
      <c r="I1617" s="377"/>
      <c r="J1617" s="25"/>
      <c r="K1617" s="25"/>
      <c r="L1617" s="25"/>
      <c r="M1617" s="48"/>
      <c r="N1617" s="48"/>
      <c r="O1617" s="22"/>
    </row>
    <row r="1618" s="18" customFormat="1" ht="46" customHeight="1" spans="2:15">
      <c r="B1618" s="373"/>
      <c r="C1618" s="374"/>
      <c r="D1618" s="374"/>
      <c r="E1618" s="375"/>
      <c r="F1618" s="375"/>
      <c r="G1618" s="88"/>
      <c r="H1618" s="376"/>
      <c r="I1618" s="377"/>
      <c r="J1618" s="25"/>
      <c r="K1618" s="25"/>
      <c r="L1618" s="25"/>
      <c r="M1618" s="48"/>
      <c r="N1618" s="48"/>
      <c r="O1618" s="22"/>
    </row>
    <row r="1619" s="18" customFormat="1" ht="46" customHeight="1" spans="2:15">
      <c r="B1619" s="373"/>
      <c r="C1619" s="374"/>
      <c r="D1619" s="374"/>
      <c r="E1619" s="375"/>
      <c r="F1619" s="375"/>
      <c r="G1619" s="88"/>
      <c r="H1619" s="376"/>
      <c r="I1619" s="377"/>
      <c r="J1619" s="25"/>
      <c r="K1619" s="25"/>
      <c r="L1619" s="25"/>
      <c r="M1619" s="48"/>
      <c r="N1619" s="48"/>
      <c r="O1619" s="22"/>
    </row>
    <row r="1620" s="18" customFormat="1" ht="46" customHeight="1" spans="2:15">
      <c r="B1620" s="373"/>
      <c r="C1620" s="374"/>
      <c r="D1620" s="374"/>
      <c r="E1620" s="375"/>
      <c r="F1620" s="375"/>
      <c r="G1620" s="88"/>
      <c r="H1620" s="376"/>
      <c r="I1620" s="377"/>
      <c r="J1620" s="25"/>
      <c r="K1620" s="25"/>
      <c r="L1620" s="25"/>
      <c r="M1620" s="48"/>
      <c r="N1620" s="48"/>
      <c r="O1620" s="22"/>
    </row>
    <row r="1621" s="18" customFormat="1" ht="46" customHeight="1" spans="2:15">
      <c r="B1621" s="373"/>
      <c r="C1621" s="374"/>
      <c r="D1621" s="374"/>
      <c r="E1621" s="375"/>
      <c r="F1621" s="375"/>
      <c r="G1621" s="88"/>
      <c r="H1621" s="376"/>
      <c r="I1621" s="377"/>
      <c r="J1621" s="25"/>
      <c r="K1621" s="25"/>
      <c r="L1621" s="25"/>
      <c r="M1621" s="48"/>
      <c r="N1621" s="48"/>
      <c r="O1621" s="22"/>
    </row>
    <row r="1622" s="18" customFormat="1" ht="46" customHeight="1" spans="2:15">
      <c r="B1622" s="373"/>
      <c r="C1622" s="374"/>
      <c r="D1622" s="374"/>
      <c r="E1622" s="375"/>
      <c r="F1622" s="375"/>
      <c r="G1622" s="88"/>
      <c r="H1622" s="376"/>
      <c r="I1622" s="377"/>
      <c r="J1622" s="25"/>
      <c r="K1622" s="25"/>
      <c r="L1622" s="25"/>
      <c r="M1622" s="48"/>
      <c r="N1622" s="48"/>
      <c r="O1622" s="22"/>
    </row>
    <row r="1623" s="18" customFormat="1" ht="46" customHeight="1" spans="2:15">
      <c r="B1623" s="373"/>
      <c r="C1623" s="374"/>
      <c r="D1623" s="374"/>
      <c r="E1623" s="375"/>
      <c r="F1623" s="375"/>
      <c r="G1623" s="88"/>
      <c r="H1623" s="376"/>
      <c r="I1623" s="377"/>
      <c r="J1623" s="25"/>
      <c r="K1623" s="25"/>
      <c r="L1623" s="25"/>
      <c r="M1623" s="48"/>
      <c r="N1623" s="48"/>
      <c r="O1623" s="22"/>
    </row>
    <row r="1624" s="18" customFormat="1" ht="46" customHeight="1" spans="2:15">
      <c r="B1624" s="373"/>
      <c r="C1624" s="374"/>
      <c r="D1624" s="374"/>
      <c r="E1624" s="375"/>
      <c r="F1624" s="375"/>
      <c r="G1624" s="88"/>
      <c r="H1624" s="376"/>
      <c r="I1624" s="377"/>
      <c r="J1624" s="25"/>
      <c r="K1624" s="25"/>
      <c r="L1624" s="25"/>
      <c r="M1624" s="48"/>
      <c r="N1624" s="48"/>
      <c r="O1624" s="22"/>
    </row>
    <row r="1625" s="18" customFormat="1" ht="46" customHeight="1" spans="2:15">
      <c r="B1625" s="373"/>
      <c r="C1625" s="374"/>
      <c r="D1625" s="374"/>
      <c r="E1625" s="375"/>
      <c r="F1625" s="375"/>
      <c r="G1625" s="88"/>
      <c r="H1625" s="376"/>
      <c r="I1625" s="377"/>
      <c r="J1625" s="25"/>
      <c r="K1625" s="25"/>
      <c r="L1625" s="25"/>
      <c r="M1625" s="48"/>
      <c r="N1625" s="48"/>
      <c r="O1625" s="22"/>
    </row>
    <row r="1626" s="18" customFormat="1" ht="46" customHeight="1" spans="2:15">
      <c r="B1626" s="373"/>
      <c r="C1626" s="374"/>
      <c r="D1626" s="374"/>
      <c r="E1626" s="375"/>
      <c r="F1626" s="375"/>
      <c r="G1626" s="88"/>
      <c r="H1626" s="376"/>
      <c r="I1626" s="377"/>
      <c r="J1626" s="25"/>
      <c r="K1626" s="25"/>
      <c r="L1626" s="25"/>
      <c r="M1626" s="48"/>
      <c r="N1626" s="48"/>
      <c r="O1626" s="22"/>
    </row>
    <row r="1627" s="18" customFormat="1" ht="46" customHeight="1" spans="2:15">
      <c r="B1627" s="373"/>
      <c r="C1627" s="374"/>
      <c r="D1627" s="374"/>
      <c r="E1627" s="375"/>
      <c r="F1627" s="375"/>
      <c r="G1627" s="88"/>
      <c r="H1627" s="376"/>
      <c r="I1627" s="377"/>
      <c r="J1627" s="25"/>
      <c r="K1627" s="25"/>
      <c r="L1627" s="25"/>
      <c r="M1627" s="48"/>
      <c r="N1627" s="48"/>
      <c r="O1627" s="22"/>
    </row>
    <row r="1628" s="18" customFormat="1" ht="46" customHeight="1" spans="2:15">
      <c r="B1628" s="373"/>
      <c r="C1628" s="374"/>
      <c r="D1628" s="374"/>
      <c r="E1628" s="375"/>
      <c r="F1628" s="375"/>
      <c r="G1628" s="88"/>
      <c r="H1628" s="376"/>
      <c r="I1628" s="377"/>
      <c r="J1628" s="25"/>
      <c r="K1628" s="25"/>
      <c r="L1628" s="25"/>
      <c r="M1628" s="48"/>
      <c r="N1628" s="48"/>
      <c r="O1628" s="22"/>
    </row>
    <row r="1629" s="18" customFormat="1" ht="46" customHeight="1" spans="2:15">
      <c r="B1629" s="373"/>
      <c r="C1629" s="374"/>
      <c r="D1629" s="374"/>
      <c r="E1629" s="375"/>
      <c r="F1629" s="375"/>
      <c r="G1629" s="88"/>
      <c r="H1629" s="376"/>
      <c r="I1629" s="377"/>
      <c r="J1629" s="25"/>
      <c r="K1629" s="25"/>
      <c r="L1629" s="25"/>
      <c r="M1629" s="48"/>
      <c r="N1629" s="48"/>
      <c r="O1629" s="22"/>
    </row>
    <row r="1630" s="18" customFormat="1" ht="46" customHeight="1" spans="2:15">
      <c r="B1630" s="373"/>
      <c r="C1630" s="374"/>
      <c r="D1630" s="374"/>
      <c r="E1630" s="375"/>
      <c r="F1630" s="375"/>
      <c r="G1630" s="88"/>
      <c r="H1630" s="376"/>
      <c r="I1630" s="377"/>
      <c r="J1630" s="25"/>
      <c r="K1630" s="25"/>
      <c r="L1630" s="25"/>
      <c r="M1630" s="48"/>
      <c r="N1630" s="48"/>
      <c r="O1630" s="22"/>
    </row>
    <row r="1631" s="18" customFormat="1" ht="46" customHeight="1" spans="2:15">
      <c r="B1631" s="373"/>
      <c r="C1631" s="374"/>
      <c r="D1631" s="374"/>
      <c r="E1631" s="375"/>
      <c r="F1631" s="375"/>
      <c r="G1631" s="88"/>
      <c r="H1631" s="376"/>
      <c r="I1631" s="377"/>
      <c r="J1631" s="25"/>
      <c r="K1631" s="25"/>
      <c r="L1631" s="25"/>
      <c r="M1631" s="48"/>
      <c r="N1631" s="48"/>
      <c r="O1631" s="22"/>
    </row>
    <row r="1632" s="18" customFormat="1" ht="46" customHeight="1" spans="2:15">
      <c r="B1632" s="373"/>
      <c r="C1632" s="374"/>
      <c r="D1632" s="374"/>
      <c r="E1632" s="375"/>
      <c r="F1632" s="375"/>
      <c r="G1632" s="88"/>
      <c r="H1632" s="376"/>
      <c r="I1632" s="377"/>
      <c r="J1632" s="25"/>
      <c r="K1632" s="25"/>
      <c r="L1632" s="25"/>
      <c r="M1632" s="48"/>
      <c r="N1632" s="48"/>
      <c r="O1632" s="22"/>
    </row>
    <row r="1633" s="18" customFormat="1" ht="46" customHeight="1" spans="2:15">
      <c r="B1633" s="373"/>
      <c r="C1633" s="374"/>
      <c r="D1633" s="374"/>
      <c r="E1633" s="375"/>
      <c r="F1633" s="375"/>
      <c r="G1633" s="88"/>
      <c r="H1633" s="376"/>
      <c r="I1633" s="377"/>
      <c r="J1633" s="25"/>
      <c r="K1633" s="25"/>
      <c r="L1633" s="25"/>
      <c r="M1633" s="48"/>
      <c r="N1633" s="48"/>
      <c r="O1633" s="22"/>
    </row>
    <row r="1634" s="18" customFormat="1" ht="46" customHeight="1" spans="2:15">
      <c r="B1634" s="373"/>
      <c r="C1634" s="374"/>
      <c r="D1634" s="374"/>
      <c r="E1634" s="375"/>
      <c r="F1634" s="375"/>
      <c r="G1634" s="88"/>
      <c r="H1634" s="376"/>
      <c r="I1634" s="377"/>
      <c r="J1634" s="25"/>
      <c r="K1634" s="25"/>
      <c r="L1634" s="25"/>
      <c r="M1634" s="48"/>
      <c r="N1634" s="48"/>
      <c r="O1634" s="22"/>
    </row>
    <row r="1635" s="18" customFormat="1" ht="46" customHeight="1" spans="2:15">
      <c r="B1635" s="373"/>
      <c r="C1635" s="374"/>
      <c r="D1635" s="374"/>
      <c r="E1635" s="375"/>
      <c r="F1635" s="375"/>
      <c r="G1635" s="88"/>
      <c r="H1635" s="376"/>
      <c r="I1635" s="377"/>
      <c r="J1635" s="25"/>
      <c r="K1635" s="25"/>
      <c r="L1635" s="25"/>
      <c r="M1635" s="48"/>
      <c r="N1635" s="48"/>
      <c r="O1635" s="22"/>
    </row>
    <row r="1636" s="18" customFormat="1" ht="46" customHeight="1" spans="2:15">
      <c r="B1636" s="373"/>
      <c r="C1636" s="374"/>
      <c r="D1636" s="374"/>
      <c r="E1636" s="375"/>
      <c r="F1636" s="375"/>
      <c r="G1636" s="88"/>
      <c r="H1636" s="376"/>
      <c r="I1636" s="377"/>
      <c r="J1636" s="25"/>
      <c r="K1636" s="25"/>
      <c r="L1636" s="25"/>
      <c r="M1636" s="48"/>
      <c r="N1636" s="48"/>
      <c r="O1636" s="22"/>
    </row>
    <row r="1637" s="18" customFormat="1" ht="46" customHeight="1" spans="2:15">
      <c r="B1637" s="373"/>
      <c r="C1637" s="374"/>
      <c r="D1637" s="374"/>
      <c r="E1637" s="375"/>
      <c r="F1637" s="375"/>
      <c r="G1637" s="88"/>
      <c r="H1637" s="376"/>
      <c r="I1637" s="377"/>
      <c r="J1637" s="25"/>
      <c r="K1637" s="25"/>
      <c r="L1637" s="25"/>
      <c r="M1637" s="48"/>
      <c r="N1637" s="48"/>
      <c r="O1637" s="22"/>
    </row>
    <row r="1638" s="18" customFormat="1" ht="46" customHeight="1" spans="2:15">
      <c r="B1638" s="373"/>
      <c r="C1638" s="374"/>
      <c r="D1638" s="374"/>
      <c r="E1638" s="375"/>
      <c r="F1638" s="375"/>
      <c r="G1638" s="88"/>
      <c r="H1638" s="376"/>
      <c r="I1638" s="377"/>
      <c r="J1638" s="25"/>
      <c r="K1638" s="25"/>
      <c r="L1638" s="25"/>
      <c r="M1638" s="48"/>
      <c r="N1638" s="48"/>
      <c r="O1638" s="22"/>
    </row>
    <row r="1639" s="18" customFormat="1" ht="46" customHeight="1" spans="2:15">
      <c r="B1639" s="373"/>
      <c r="C1639" s="374"/>
      <c r="D1639" s="374"/>
      <c r="E1639" s="375"/>
      <c r="F1639" s="375"/>
      <c r="G1639" s="88"/>
      <c r="H1639" s="376"/>
      <c r="I1639" s="377"/>
      <c r="J1639" s="25"/>
      <c r="K1639" s="25"/>
      <c r="L1639" s="25"/>
      <c r="M1639" s="48"/>
      <c r="N1639" s="48"/>
      <c r="O1639" s="22"/>
    </row>
    <row r="1640" s="18" customFormat="1" ht="46" customHeight="1" spans="2:15">
      <c r="B1640" s="373"/>
      <c r="C1640" s="374"/>
      <c r="D1640" s="374"/>
      <c r="E1640" s="375"/>
      <c r="F1640" s="375"/>
      <c r="G1640" s="88"/>
      <c r="H1640" s="376"/>
      <c r="I1640" s="377"/>
      <c r="J1640" s="25"/>
      <c r="K1640" s="25"/>
      <c r="L1640" s="25"/>
      <c r="M1640" s="48"/>
      <c r="N1640" s="48"/>
      <c r="O1640" s="22"/>
    </row>
    <row r="1641" s="18" customFormat="1" ht="46" customHeight="1" spans="2:15">
      <c r="B1641" s="373"/>
      <c r="C1641" s="374"/>
      <c r="D1641" s="374"/>
      <c r="E1641" s="375"/>
      <c r="F1641" s="375"/>
      <c r="G1641" s="88"/>
      <c r="H1641" s="376"/>
      <c r="I1641" s="377"/>
      <c r="J1641" s="25"/>
      <c r="K1641" s="25"/>
      <c r="L1641" s="25"/>
      <c r="M1641" s="48"/>
      <c r="N1641" s="48"/>
      <c r="O1641" s="22"/>
    </row>
    <row r="1642" s="18" customFormat="1" ht="46" customHeight="1" spans="2:15">
      <c r="B1642" s="373"/>
      <c r="C1642" s="374"/>
      <c r="D1642" s="374"/>
      <c r="E1642" s="375"/>
      <c r="F1642" s="375"/>
      <c r="G1642" s="88"/>
      <c r="H1642" s="376"/>
      <c r="I1642" s="377"/>
      <c r="J1642" s="25"/>
      <c r="K1642" s="25"/>
      <c r="L1642" s="25"/>
      <c r="M1642" s="48"/>
      <c r="N1642" s="48"/>
      <c r="O1642" s="22"/>
    </row>
    <row r="1643" s="18" customFormat="1" ht="46" customHeight="1" spans="2:15">
      <c r="B1643" s="373"/>
      <c r="C1643" s="374"/>
      <c r="D1643" s="374"/>
      <c r="E1643" s="375"/>
      <c r="F1643" s="375"/>
      <c r="G1643" s="88"/>
      <c r="H1643" s="376"/>
      <c r="I1643" s="377"/>
      <c r="J1643" s="25"/>
      <c r="K1643" s="25"/>
      <c r="L1643" s="25"/>
      <c r="M1643" s="48"/>
      <c r="N1643" s="48"/>
      <c r="O1643" s="22"/>
    </row>
    <row r="1644" s="18" customFormat="1" ht="46" customHeight="1" spans="2:15">
      <c r="B1644" s="373"/>
      <c r="C1644" s="374"/>
      <c r="D1644" s="374"/>
      <c r="E1644" s="375"/>
      <c r="F1644" s="375"/>
      <c r="G1644" s="88"/>
      <c r="H1644" s="376"/>
      <c r="I1644" s="377"/>
      <c r="J1644" s="25"/>
      <c r="K1644" s="25"/>
      <c r="L1644" s="25"/>
      <c r="M1644" s="48"/>
      <c r="N1644" s="48"/>
      <c r="O1644" s="22"/>
    </row>
    <row r="1645" s="18" customFormat="1" ht="46" customHeight="1" spans="2:15">
      <c r="B1645" s="373"/>
      <c r="C1645" s="374"/>
      <c r="D1645" s="374"/>
      <c r="E1645" s="375"/>
      <c r="F1645" s="375"/>
      <c r="G1645" s="88"/>
      <c r="H1645" s="376"/>
      <c r="I1645" s="377"/>
      <c r="J1645" s="25"/>
      <c r="K1645" s="25"/>
      <c r="L1645" s="25"/>
      <c r="M1645" s="48"/>
      <c r="N1645" s="48"/>
      <c r="O1645" s="22"/>
    </row>
    <row r="1646" s="18" customFormat="1" ht="46" customHeight="1" spans="2:15">
      <c r="B1646" s="373"/>
      <c r="C1646" s="374"/>
      <c r="D1646" s="374"/>
      <c r="E1646" s="375"/>
      <c r="F1646" s="375"/>
      <c r="G1646" s="88"/>
      <c r="H1646" s="376"/>
      <c r="I1646" s="377"/>
      <c r="J1646" s="25"/>
      <c r="K1646" s="25"/>
      <c r="L1646" s="25"/>
      <c r="M1646" s="48"/>
      <c r="N1646" s="48"/>
      <c r="O1646" s="22"/>
    </row>
    <row r="1647" s="18" customFormat="1" ht="46" customHeight="1" spans="2:15">
      <c r="B1647" s="373"/>
      <c r="C1647" s="374"/>
      <c r="D1647" s="374"/>
      <c r="E1647" s="375"/>
      <c r="F1647" s="375"/>
      <c r="G1647" s="88"/>
      <c r="H1647" s="376"/>
      <c r="I1647" s="377"/>
      <c r="J1647" s="25"/>
      <c r="K1647" s="25"/>
      <c r="L1647" s="25"/>
      <c r="M1647" s="48"/>
      <c r="N1647" s="48"/>
      <c r="O1647" s="22"/>
    </row>
    <row r="1648" s="18" customFormat="1" ht="46" customHeight="1" spans="2:15">
      <c r="B1648" s="373"/>
      <c r="C1648" s="374"/>
      <c r="D1648" s="374"/>
      <c r="E1648" s="375"/>
      <c r="F1648" s="375"/>
      <c r="G1648" s="88"/>
      <c r="H1648" s="376"/>
      <c r="I1648" s="377"/>
      <c r="J1648" s="25"/>
      <c r="K1648" s="25"/>
      <c r="L1648" s="25"/>
      <c r="M1648" s="48"/>
      <c r="N1648" s="48"/>
      <c r="O1648" s="22"/>
    </row>
    <row r="1649" s="18" customFormat="1" ht="46" customHeight="1" spans="2:15">
      <c r="B1649" s="373"/>
      <c r="C1649" s="374"/>
      <c r="D1649" s="374"/>
      <c r="E1649" s="375"/>
      <c r="F1649" s="375"/>
      <c r="G1649" s="88"/>
      <c r="H1649" s="376"/>
      <c r="I1649" s="377"/>
      <c r="J1649" s="25"/>
      <c r="K1649" s="25"/>
      <c r="L1649" s="25"/>
      <c r="M1649" s="48"/>
      <c r="N1649" s="48"/>
      <c r="O1649" s="22"/>
    </row>
    <row r="1650" s="18" customFormat="1" ht="46" customHeight="1" spans="2:15">
      <c r="B1650" s="373"/>
      <c r="C1650" s="374"/>
      <c r="D1650" s="374"/>
      <c r="E1650" s="375"/>
      <c r="F1650" s="375"/>
      <c r="G1650" s="88"/>
      <c r="H1650" s="376"/>
      <c r="I1650" s="377"/>
      <c r="J1650" s="25"/>
      <c r="K1650" s="25"/>
      <c r="L1650" s="25"/>
      <c r="M1650" s="48"/>
      <c r="N1650" s="48"/>
      <c r="O1650" s="22"/>
    </row>
    <row r="1651" s="18" customFormat="1" ht="46" customHeight="1" spans="2:15">
      <c r="B1651" s="373"/>
      <c r="C1651" s="374"/>
      <c r="D1651" s="374"/>
      <c r="E1651" s="375"/>
      <c r="F1651" s="375"/>
      <c r="G1651" s="88"/>
      <c r="H1651" s="376"/>
      <c r="I1651" s="377"/>
      <c r="J1651" s="25"/>
      <c r="K1651" s="25"/>
      <c r="L1651" s="25"/>
      <c r="M1651" s="48"/>
      <c r="N1651" s="48"/>
      <c r="O1651" s="22"/>
    </row>
    <row r="1652" s="18" customFormat="1" ht="46" customHeight="1" spans="2:15">
      <c r="B1652" s="373"/>
      <c r="C1652" s="374"/>
      <c r="D1652" s="374"/>
      <c r="E1652" s="375"/>
      <c r="F1652" s="375"/>
      <c r="G1652" s="88"/>
      <c r="H1652" s="376"/>
      <c r="I1652" s="377"/>
      <c r="J1652" s="25"/>
      <c r="K1652" s="25"/>
      <c r="L1652" s="25"/>
      <c r="M1652" s="48"/>
      <c r="N1652" s="48"/>
      <c r="O1652" s="22"/>
    </row>
    <row r="1653" s="18" customFormat="1" ht="46" customHeight="1" spans="2:15">
      <c r="B1653" s="373"/>
      <c r="C1653" s="374"/>
      <c r="D1653" s="374"/>
      <c r="E1653" s="375"/>
      <c r="F1653" s="375"/>
      <c r="G1653" s="88"/>
      <c r="H1653" s="376"/>
      <c r="I1653" s="377"/>
      <c r="J1653" s="25"/>
      <c r="K1653" s="25"/>
      <c r="L1653" s="25"/>
      <c r="M1653" s="48"/>
      <c r="N1653" s="48"/>
      <c r="O1653" s="22"/>
    </row>
    <row r="1654" s="18" customFormat="1" ht="46" customHeight="1" spans="2:15">
      <c r="B1654" s="373"/>
      <c r="C1654" s="374"/>
      <c r="D1654" s="374"/>
      <c r="E1654" s="375"/>
      <c r="F1654" s="375"/>
      <c r="G1654" s="88"/>
      <c r="H1654" s="376"/>
      <c r="I1654" s="377"/>
      <c r="J1654" s="25"/>
      <c r="K1654" s="25"/>
      <c r="L1654" s="25"/>
      <c r="M1654" s="48"/>
      <c r="N1654" s="48"/>
      <c r="O1654" s="22"/>
    </row>
    <row r="1655" s="18" customFormat="1" ht="46" customHeight="1" spans="2:15">
      <c r="B1655" s="373"/>
      <c r="C1655" s="374"/>
      <c r="D1655" s="374"/>
      <c r="E1655" s="375"/>
      <c r="F1655" s="375"/>
      <c r="G1655" s="88"/>
      <c r="H1655" s="376"/>
      <c r="I1655" s="377"/>
      <c r="J1655" s="25"/>
      <c r="K1655" s="25"/>
      <c r="L1655" s="25"/>
      <c r="M1655" s="48"/>
      <c r="N1655" s="48"/>
      <c r="O1655" s="22"/>
    </row>
    <row r="1656" s="18" customFormat="1" ht="46" customHeight="1" spans="2:15">
      <c r="B1656" s="373"/>
      <c r="C1656" s="374"/>
      <c r="D1656" s="374"/>
      <c r="E1656" s="375"/>
      <c r="F1656" s="375"/>
      <c r="G1656" s="88"/>
      <c r="H1656" s="376"/>
      <c r="I1656" s="377"/>
      <c r="J1656" s="25"/>
      <c r="K1656" s="25"/>
      <c r="L1656" s="25"/>
      <c r="M1656" s="48"/>
      <c r="N1656" s="48"/>
      <c r="O1656" s="22"/>
    </row>
    <row r="1657" s="18" customFormat="1" ht="46" customHeight="1" spans="2:15">
      <c r="B1657" s="373"/>
      <c r="C1657" s="374"/>
      <c r="D1657" s="374"/>
      <c r="E1657" s="375"/>
      <c r="F1657" s="375"/>
      <c r="G1657" s="88"/>
      <c r="H1657" s="376"/>
      <c r="I1657" s="377"/>
      <c r="J1657" s="25"/>
      <c r="K1657" s="25"/>
      <c r="L1657" s="25"/>
      <c r="M1657" s="48"/>
      <c r="N1657" s="48"/>
      <c r="O1657" s="22"/>
    </row>
    <row r="1658" s="18" customFormat="1" ht="46" customHeight="1" spans="2:15">
      <c r="B1658" s="373"/>
      <c r="C1658" s="374"/>
      <c r="D1658" s="374"/>
      <c r="E1658" s="375"/>
      <c r="F1658" s="375"/>
      <c r="G1658" s="88"/>
      <c r="H1658" s="376"/>
      <c r="I1658" s="377"/>
      <c r="J1658" s="25"/>
      <c r="K1658" s="25"/>
      <c r="L1658" s="25"/>
      <c r="M1658" s="48"/>
      <c r="N1658" s="48"/>
      <c r="O1658" s="22"/>
    </row>
    <row r="1659" s="18" customFormat="1" ht="46" customHeight="1" spans="2:15">
      <c r="B1659" s="373"/>
      <c r="C1659" s="374"/>
      <c r="D1659" s="374"/>
      <c r="E1659" s="375"/>
      <c r="F1659" s="375"/>
      <c r="G1659" s="88"/>
      <c r="H1659" s="376"/>
      <c r="I1659" s="377"/>
      <c r="J1659" s="25"/>
      <c r="K1659" s="25"/>
      <c r="L1659" s="25"/>
      <c r="M1659" s="48"/>
      <c r="N1659" s="48"/>
      <c r="O1659" s="22"/>
    </row>
    <row r="1660" s="18" customFormat="1" ht="46" customHeight="1" spans="2:15">
      <c r="B1660" s="373"/>
      <c r="C1660" s="374"/>
      <c r="D1660" s="374"/>
      <c r="E1660" s="375"/>
      <c r="F1660" s="375"/>
      <c r="G1660" s="88"/>
      <c r="H1660" s="376"/>
      <c r="I1660" s="377"/>
      <c r="J1660" s="25"/>
      <c r="K1660" s="25"/>
      <c r="L1660" s="25"/>
      <c r="M1660" s="48"/>
      <c r="N1660" s="48"/>
      <c r="O1660" s="22"/>
    </row>
    <row r="1661" s="18" customFormat="1" ht="46" customHeight="1" spans="2:15">
      <c r="B1661" s="373"/>
      <c r="C1661" s="374"/>
      <c r="D1661" s="374"/>
      <c r="E1661" s="375"/>
      <c r="F1661" s="375"/>
      <c r="G1661" s="88"/>
      <c r="H1661" s="376"/>
      <c r="I1661" s="377"/>
      <c r="J1661" s="25"/>
      <c r="K1661" s="25"/>
      <c r="L1661" s="25"/>
      <c r="M1661" s="48"/>
      <c r="N1661" s="48"/>
      <c r="O1661" s="22"/>
    </row>
    <row r="1662" s="18" customFormat="1" ht="46" customHeight="1" spans="2:15">
      <c r="B1662" s="373"/>
      <c r="C1662" s="374"/>
      <c r="D1662" s="374"/>
      <c r="E1662" s="375"/>
      <c r="F1662" s="375"/>
      <c r="G1662" s="88"/>
      <c r="H1662" s="376"/>
      <c r="I1662" s="377"/>
      <c r="J1662" s="25"/>
      <c r="K1662" s="25"/>
      <c r="L1662" s="25"/>
      <c r="M1662" s="48"/>
      <c r="N1662" s="48"/>
      <c r="O1662" s="22"/>
    </row>
    <row r="1663" s="18" customFormat="1" ht="46" customHeight="1" spans="2:15">
      <c r="B1663" s="373"/>
      <c r="C1663" s="374"/>
      <c r="D1663" s="374"/>
      <c r="E1663" s="375"/>
      <c r="F1663" s="375"/>
      <c r="G1663" s="88"/>
      <c r="H1663" s="376"/>
      <c r="I1663" s="377"/>
      <c r="J1663" s="25"/>
      <c r="K1663" s="25"/>
      <c r="L1663" s="25"/>
      <c r="M1663" s="48"/>
      <c r="N1663" s="48"/>
      <c r="O1663" s="22"/>
    </row>
    <row r="1664" s="18" customFormat="1" ht="46" customHeight="1" spans="2:15">
      <c r="B1664" s="373"/>
      <c r="C1664" s="374"/>
      <c r="D1664" s="374"/>
      <c r="E1664" s="375"/>
      <c r="F1664" s="375"/>
      <c r="G1664" s="88"/>
      <c r="H1664" s="376"/>
      <c r="I1664" s="377"/>
      <c r="J1664" s="25"/>
      <c r="K1664" s="25"/>
      <c r="L1664" s="25"/>
      <c r="M1664" s="48"/>
      <c r="N1664" s="48"/>
      <c r="O1664" s="22"/>
    </row>
    <row r="1665" s="18" customFormat="1" ht="46" customHeight="1" spans="2:15">
      <c r="B1665" s="373"/>
      <c r="C1665" s="374"/>
      <c r="D1665" s="374"/>
      <c r="E1665" s="375"/>
      <c r="F1665" s="375"/>
      <c r="G1665" s="88"/>
      <c r="H1665" s="376"/>
      <c r="I1665" s="377"/>
      <c r="J1665" s="25"/>
      <c r="K1665" s="25"/>
      <c r="L1665" s="25"/>
      <c r="M1665" s="48"/>
      <c r="N1665" s="48"/>
      <c r="O1665" s="22"/>
    </row>
    <row r="1666" s="18" customFormat="1" ht="46" customHeight="1" spans="2:15">
      <c r="B1666" s="373"/>
      <c r="C1666" s="374"/>
      <c r="D1666" s="374"/>
      <c r="E1666" s="375"/>
      <c r="F1666" s="375"/>
      <c r="G1666" s="88"/>
      <c r="H1666" s="376"/>
      <c r="I1666" s="377"/>
      <c r="J1666" s="25"/>
      <c r="K1666" s="25"/>
      <c r="L1666" s="25"/>
      <c r="M1666" s="48"/>
      <c r="N1666" s="48"/>
      <c r="O1666" s="22"/>
    </row>
    <row r="1667" s="18" customFormat="1" ht="46" customHeight="1" spans="2:15">
      <c r="B1667" s="373"/>
      <c r="C1667" s="374"/>
      <c r="D1667" s="374"/>
      <c r="E1667" s="375"/>
      <c r="F1667" s="375"/>
      <c r="G1667" s="88"/>
      <c r="H1667" s="376"/>
      <c r="I1667" s="377"/>
      <c r="J1667" s="25"/>
      <c r="K1667" s="25"/>
      <c r="L1667" s="25"/>
      <c r="M1667" s="48"/>
      <c r="N1667" s="48"/>
      <c r="O1667" s="22"/>
    </row>
    <row r="1668" s="18" customFormat="1" ht="46" customHeight="1" spans="2:15">
      <c r="B1668" s="373"/>
      <c r="C1668" s="374"/>
      <c r="D1668" s="374"/>
      <c r="E1668" s="375"/>
      <c r="F1668" s="375"/>
      <c r="G1668" s="88"/>
      <c r="H1668" s="376"/>
      <c r="I1668" s="377"/>
      <c r="J1668" s="25"/>
      <c r="K1668" s="25"/>
      <c r="L1668" s="25"/>
      <c r="M1668" s="48"/>
      <c r="N1668" s="48"/>
      <c r="O1668" s="22"/>
    </row>
    <row r="1669" s="18" customFormat="1" ht="46" customHeight="1" spans="2:15">
      <c r="B1669" s="373"/>
      <c r="C1669" s="374"/>
      <c r="D1669" s="374"/>
      <c r="E1669" s="375"/>
      <c r="F1669" s="375"/>
      <c r="G1669" s="88"/>
      <c r="H1669" s="376"/>
      <c r="I1669" s="377"/>
      <c r="J1669" s="25"/>
      <c r="K1669" s="25"/>
      <c r="L1669" s="25"/>
      <c r="M1669" s="48"/>
      <c r="N1669" s="48"/>
      <c r="O1669" s="22"/>
    </row>
    <row r="1670" s="18" customFormat="1" ht="46" customHeight="1" spans="2:15">
      <c r="B1670" s="373"/>
      <c r="C1670" s="374"/>
      <c r="D1670" s="374"/>
      <c r="E1670" s="375"/>
      <c r="F1670" s="375"/>
      <c r="G1670" s="88"/>
      <c r="H1670" s="376"/>
      <c r="I1670" s="377"/>
      <c r="J1670" s="25"/>
      <c r="K1670" s="25"/>
      <c r="L1670" s="25"/>
      <c r="M1670" s="48"/>
      <c r="N1670" s="48"/>
      <c r="O1670" s="22"/>
    </row>
    <row r="1671" s="18" customFormat="1" ht="46" customHeight="1" spans="2:15">
      <c r="B1671" s="373"/>
      <c r="C1671" s="374"/>
      <c r="D1671" s="374"/>
      <c r="E1671" s="375"/>
      <c r="F1671" s="375"/>
      <c r="G1671" s="88"/>
      <c r="H1671" s="376"/>
      <c r="I1671" s="377"/>
      <c r="J1671" s="25"/>
      <c r="K1671" s="25"/>
      <c r="L1671" s="25"/>
      <c r="M1671" s="48"/>
      <c r="N1671" s="48"/>
      <c r="O1671" s="22"/>
    </row>
    <row r="1672" s="18" customFormat="1" ht="46" customHeight="1" spans="2:15">
      <c r="B1672" s="373"/>
      <c r="C1672" s="374"/>
      <c r="D1672" s="374"/>
      <c r="E1672" s="375"/>
      <c r="F1672" s="375"/>
      <c r="G1672" s="88"/>
      <c r="H1672" s="376"/>
      <c r="I1672" s="377"/>
      <c r="J1672" s="25"/>
      <c r="K1672" s="25"/>
      <c r="L1672" s="25"/>
      <c r="M1672" s="48"/>
      <c r="N1672" s="48"/>
      <c r="O1672" s="22"/>
    </row>
    <row r="1673" s="18" customFormat="1" ht="46" customHeight="1" spans="2:15">
      <c r="B1673" s="373"/>
      <c r="C1673" s="374"/>
      <c r="D1673" s="374"/>
      <c r="E1673" s="375"/>
      <c r="F1673" s="375"/>
      <c r="G1673" s="88"/>
      <c r="H1673" s="376"/>
      <c r="I1673" s="377"/>
      <c r="J1673" s="25"/>
      <c r="K1673" s="25"/>
      <c r="L1673" s="25"/>
      <c r="M1673" s="48"/>
      <c r="N1673" s="48"/>
      <c r="O1673" s="22"/>
    </row>
    <row r="1674" s="18" customFormat="1" ht="46" customHeight="1" spans="2:15">
      <c r="B1674" s="373"/>
      <c r="C1674" s="374"/>
      <c r="D1674" s="374"/>
      <c r="E1674" s="375"/>
      <c r="F1674" s="375"/>
      <c r="G1674" s="88"/>
      <c r="H1674" s="376"/>
      <c r="I1674" s="377"/>
      <c r="J1674" s="25"/>
      <c r="K1674" s="25"/>
      <c r="L1674" s="25"/>
      <c r="M1674" s="48"/>
      <c r="N1674" s="48"/>
      <c r="O1674" s="22"/>
    </row>
    <row r="1675" s="18" customFormat="1" ht="46" customHeight="1" spans="2:15">
      <c r="B1675" s="373"/>
      <c r="C1675" s="374"/>
      <c r="D1675" s="374"/>
      <c r="E1675" s="375"/>
      <c r="F1675" s="375"/>
      <c r="G1675" s="88"/>
      <c r="H1675" s="376"/>
      <c r="I1675" s="377"/>
      <c r="J1675" s="25"/>
      <c r="K1675" s="25"/>
      <c r="L1675" s="25"/>
      <c r="M1675" s="48"/>
      <c r="N1675" s="48"/>
      <c r="O1675" s="22"/>
    </row>
    <row r="1676" s="18" customFormat="1" ht="46" customHeight="1" spans="2:15">
      <c r="B1676" s="373"/>
      <c r="C1676" s="374"/>
      <c r="D1676" s="374"/>
      <c r="E1676" s="375"/>
      <c r="F1676" s="375"/>
      <c r="G1676" s="88"/>
      <c r="H1676" s="376"/>
      <c r="I1676" s="377"/>
      <c r="J1676" s="25"/>
      <c r="K1676" s="25"/>
      <c r="L1676" s="25"/>
      <c r="M1676" s="48"/>
      <c r="N1676" s="48"/>
      <c r="O1676" s="22"/>
    </row>
    <row r="1677" s="18" customFormat="1" ht="46" customHeight="1" spans="2:15">
      <c r="B1677" s="373"/>
      <c r="C1677" s="374"/>
      <c r="D1677" s="374"/>
      <c r="E1677" s="375"/>
      <c r="F1677" s="375"/>
      <c r="G1677" s="88"/>
      <c r="H1677" s="376"/>
      <c r="I1677" s="377"/>
      <c r="J1677" s="25"/>
      <c r="K1677" s="25"/>
      <c r="L1677" s="25"/>
      <c r="M1677" s="48"/>
      <c r="N1677" s="48"/>
      <c r="O1677" s="22"/>
    </row>
    <row r="1678" s="18" customFormat="1" ht="46" customHeight="1" spans="2:15">
      <c r="B1678" s="373"/>
      <c r="C1678" s="374"/>
      <c r="D1678" s="374"/>
      <c r="E1678" s="375"/>
      <c r="F1678" s="375"/>
      <c r="G1678" s="88"/>
      <c r="H1678" s="376"/>
      <c r="I1678" s="377"/>
      <c r="J1678" s="25"/>
      <c r="K1678" s="25"/>
      <c r="L1678" s="25"/>
      <c r="M1678" s="48"/>
      <c r="N1678" s="48"/>
      <c r="O1678" s="22"/>
    </row>
    <row r="1679" s="18" customFormat="1" ht="46" customHeight="1" spans="2:15">
      <c r="B1679" s="373"/>
      <c r="C1679" s="374"/>
      <c r="D1679" s="374"/>
      <c r="E1679" s="375"/>
      <c r="F1679" s="375"/>
      <c r="G1679" s="88"/>
      <c r="H1679" s="376"/>
      <c r="I1679" s="377"/>
      <c r="J1679" s="25"/>
      <c r="K1679" s="25"/>
      <c r="L1679" s="25"/>
      <c r="M1679" s="48"/>
      <c r="N1679" s="48"/>
      <c r="O1679" s="22"/>
    </row>
    <row r="1680" s="18" customFormat="1" ht="46" customHeight="1" spans="2:15">
      <c r="B1680" s="373"/>
      <c r="C1680" s="374"/>
      <c r="D1680" s="374"/>
      <c r="E1680" s="375"/>
      <c r="F1680" s="375"/>
      <c r="G1680" s="88"/>
      <c r="H1680" s="376"/>
      <c r="I1680" s="377"/>
      <c r="J1680" s="25"/>
      <c r="K1680" s="25"/>
      <c r="L1680" s="25"/>
      <c r="M1680" s="48"/>
      <c r="N1680" s="48"/>
      <c r="O1680" s="22"/>
    </row>
    <row r="1681" s="18" customFormat="1" ht="46" customHeight="1" spans="2:15">
      <c r="B1681" s="373"/>
      <c r="C1681" s="374"/>
      <c r="D1681" s="374"/>
      <c r="E1681" s="375"/>
      <c r="F1681" s="375"/>
      <c r="G1681" s="88"/>
      <c r="H1681" s="376"/>
      <c r="I1681" s="377"/>
      <c r="J1681" s="25"/>
      <c r="K1681" s="25"/>
      <c r="L1681" s="25"/>
      <c r="M1681" s="48"/>
      <c r="N1681" s="48"/>
      <c r="O1681" s="22"/>
    </row>
    <row r="1682" s="18" customFormat="1" ht="46" customHeight="1" spans="2:15">
      <c r="B1682" s="373"/>
      <c r="C1682" s="374"/>
      <c r="D1682" s="374"/>
      <c r="E1682" s="375"/>
      <c r="F1682" s="375"/>
      <c r="G1682" s="88"/>
      <c r="H1682" s="376"/>
      <c r="I1682" s="377"/>
      <c r="J1682" s="25"/>
      <c r="K1682" s="25"/>
      <c r="L1682" s="25"/>
      <c r="M1682" s="48"/>
      <c r="N1682" s="48"/>
      <c r="O1682" s="22"/>
    </row>
    <row r="1683" s="18" customFormat="1" ht="46" customHeight="1" spans="2:15">
      <c r="B1683" s="373"/>
      <c r="C1683" s="374"/>
      <c r="D1683" s="374"/>
      <c r="E1683" s="375"/>
      <c r="F1683" s="375"/>
      <c r="G1683" s="88"/>
      <c r="H1683" s="376"/>
      <c r="I1683" s="377"/>
      <c r="J1683" s="25"/>
      <c r="K1683" s="25"/>
      <c r="L1683" s="25"/>
      <c r="M1683" s="48"/>
      <c r="N1683" s="48"/>
      <c r="O1683" s="22"/>
    </row>
    <row r="1684" s="18" customFormat="1" ht="46" customHeight="1" spans="2:15">
      <c r="B1684" s="373"/>
      <c r="C1684" s="374"/>
      <c r="D1684" s="374"/>
      <c r="E1684" s="375"/>
      <c r="F1684" s="375"/>
      <c r="G1684" s="88"/>
      <c r="H1684" s="376"/>
      <c r="I1684" s="377"/>
      <c r="J1684" s="25"/>
      <c r="K1684" s="25"/>
      <c r="L1684" s="25"/>
      <c r="M1684" s="48"/>
      <c r="N1684" s="48"/>
      <c r="O1684" s="22"/>
    </row>
    <row r="1685" s="18" customFormat="1" ht="46" customHeight="1" spans="2:15">
      <c r="B1685" s="373"/>
      <c r="C1685" s="374"/>
      <c r="D1685" s="374"/>
      <c r="E1685" s="375"/>
      <c r="F1685" s="375"/>
      <c r="G1685" s="88"/>
      <c r="H1685" s="376"/>
      <c r="I1685" s="377"/>
      <c r="J1685" s="25"/>
      <c r="K1685" s="25"/>
      <c r="L1685" s="25"/>
      <c r="M1685" s="48"/>
      <c r="N1685" s="48"/>
      <c r="O1685" s="22"/>
    </row>
    <row r="1686" s="18" customFormat="1" ht="46" customHeight="1" spans="2:15">
      <c r="B1686" s="373"/>
      <c r="C1686" s="374"/>
      <c r="D1686" s="374"/>
      <c r="E1686" s="375"/>
      <c r="F1686" s="375"/>
      <c r="G1686" s="88"/>
      <c r="H1686" s="376"/>
      <c r="I1686" s="377"/>
      <c r="J1686" s="25"/>
      <c r="K1686" s="25"/>
      <c r="L1686" s="25"/>
      <c r="M1686" s="48"/>
      <c r="N1686" s="48"/>
      <c r="O1686" s="22"/>
    </row>
    <row r="1687" s="18" customFormat="1" ht="46" customHeight="1" spans="2:15">
      <c r="B1687" s="373"/>
      <c r="C1687" s="374"/>
      <c r="D1687" s="374"/>
      <c r="E1687" s="375"/>
      <c r="F1687" s="375"/>
      <c r="G1687" s="88"/>
      <c r="H1687" s="376"/>
      <c r="I1687" s="377"/>
      <c r="J1687" s="25"/>
      <c r="K1687" s="25"/>
      <c r="L1687" s="25"/>
      <c r="M1687" s="48"/>
      <c r="N1687" s="48"/>
      <c r="O1687" s="22"/>
    </row>
    <row r="1688" s="18" customFormat="1" ht="46" customHeight="1" spans="2:15">
      <c r="B1688" s="373"/>
      <c r="C1688" s="374"/>
      <c r="D1688" s="374"/>
      <c r="E1688" s="375"/>
      <c r="F1688" s="375"/>
      <c r="G1688" s="88"/>
      <c r="H1688" s="376"/>
      <c r="I1688" s="377"/>
      <c r="J1688" s="25"/>
      <c r="K1688" s="25"/>
      <c r="L1688" s="25"/>
      <c r="M1688" s="48"/>
      <c r="N1688" s="48"/>
      <c r="O1688" s="22"/>
    </row>
    <row r="1689" s="18" customFormat="1" ht="46" customHeight="1" spans="2:15">
      <c r="B1689" s="373"/>
      <c r="C1689" s="374"/>
      <c r="D1689" s="374"/>
      <c r="E1689" s="375"/>
      <c r="F1689" s="375"/>
      <c r="G1689" s="88"/>
      <c r="H1689" s="376"/>
      <c r="I1689" s="377"/>
      <c r="J1689" s="25"/>
      <c r="K1689" s="25"/>
      <c r="L1689" s="25"/>
      <c r="M1689" s="48"/>
      <c r="N1689" s="48"/>
      <c r="O1689" s="22"/>
    </row>
    <row r="1690" s="18" customFormat="1" ht="46" customHeight="1" spans="2:15">
      <c r="B1690" s="373"/>
      <c r="C1690" s="374"/>
      <c r="D1690" s="374"/>
      <c r="E1690" s="375"/>
      <c r="F1690" s="375"/>
      <c r="G1690" s="88"/>
      <c r="H1690" s="376"/>
      <c r="I1690" s="377"/>
      <c r="J1690" s="25"/>
      <c r="K1690" s="25"/>
      <c r="L1690" s="25"/>
      <c r="M1690" s="48"/>
      <c r="N1690" s="48"/>
      <c r="O1690" s="22"/>
    </row>
    <row r="1691" s="18" customFormat="1" ht="46" customHeight="1" spans="2:15">
      <c r="B1691" s="373"/>
      <c r="C1691" s="374"/>
      <c r="D1691" s="374"/>
      <c r="E1691" s="375"/>
      <c r="F1691" s="375"/>
      <c r="G1691" s="88"/>
      <c r="H1691" s="376"/>
      <c r="I1691" s="377"/>
      <c r="J1691" s="25"/>
      <c r="K1691" s="25"/>
      <c r="L1691" s="25"/>
      <c r="M1691" s="48"/>
      <c r="N1691" s="48"/>
      <c r="O1691" s="22"/>
    </row>
    <row r="1692" s="18" customFormat="1" ht="46" customHeight="1" spans="2:15">
      <c r="B1692" s="373"/>
      <c r="C1692" s="374"/>
      <c r="D1692" s="374"/>
      <c r="E1692" s="375"/>
      <c r="F1692" s="375"/>
      <c r="G1692" s="88"/>
      <c r="H1692" s="376"/>
      <c r="I1692" s="377"/>
      <c r="J1692" s="25"/>
      <c r="K1692" s="25"/>
      <c r="L1692" s="25"/>
      <c r="M1692" s="48"/>
      <c r="N1692" s="48"/>
      <c r="O1692" s="22"/>
    </row>
    <row r="1693" s="18" customFormat="1" ht="46" customHeight="1" spans="2:15">
      <c r="B1693" s="373"/>
      <c r="C1693" s="374"/>
      <c r="D1693" s="374"/>
      <c r="E1693" s="375"/>
      <c r="F1693" s="375"/>
      <c r="G1693" s="88"/>
      <c r="H1693" s="376"/>
      <c r="I1693" s="377"/>
      <c r="J1693" s="25"/>
      <c r="K1693" s="25"/>
      <c r="L1693" s="25"/>
      <c r="M1693" s="48"/>
      <c r="N1693" s="48"/>
      <c r="O1693" s="22"/>
    </row>
    <row r="1694" s="18" customFormat="1" ht="46" customHeight="1" spans="2:15">
      <c r="B1694" s="373"/>
      <c r="C1694" s="374"/>
      <c r="D1694" s="374"/>
      <c r="E1694" s="375"/>
      <c r="F1694" s="375"/>
      <c r="G1694" s="88"/>
      <c r="H1694" s="376"/>
      <c r="I1694" s="377"/>
      <c r="J1694" s="25"/>
      <c r="K1694" s="25"/>
      <c r="L1694" s="25"/>
      <c r="M1694" s="48"/>
      <c r="N1694" s="48"/>
      <c r="O1694" s="22"/>
    </row>
    <row r="1695" s="18" customFormat="1" ht="46" customHeight="1" spans="2:15">
      <c r="B1695" s="373"/>
      <c r="C1695" s="374"/>
      <c r="D1695" s="374"/>
      <c r="E1695" s="375"/>
      <c r="F1695" s="375"/>
      <c r="G1695" s="88"/>
      <c r="H1695" s="376"/>
      <c r="I1695" s="377"/>
      <c r="J1695" s="25"/>
      <c r="K1695" s="25"/>
      <c r="L1695" s="25"/>
      <c r="M1695" s="48"/>
      <c r="N1695" s="48"/>
      <c r="O1695" s="22"/>
    </row>
    <row r="1696" s="18" customFormat="1" ht="46" customHeight="1" spans="2:15">
      <c r="B1696" s="373"/>
      <c r="C1696" s="374"/>
      <c r="D1696" s="374"/>
      <c r="E1696" s="375"/>
      <c r="F1696" s="375"/>
      <c r="G1696" s="88"/>
      <c r="H1696" s="376"/>
      <c r="I1696" s="377"/>
      <c r="J1696" s="25"/>
      <c r="K1696" s="25"/>
      <c r="L1696" s="25"/>
      <c r="M1696" s="48"/>
      <c r="N1696" s="48"/>
      <c r="O1696" s="22"/>
    </row>
    <row r="1697" s="18" customFormat="1" ht="46" customHeight="1" spans="2:15">
      <c r="B1697" s="373"/>
      <c r="C1697" s="374"/>
      <c r="D1697" s="374"/>
      <c r="E1697" s="375"/>
      <c r="F1697" s="375"/>
      <c r="G1697" s="88"/>
      <c r="H1697" s="376"/>
      <c r="I1697" s="377"/>
      <c r="J1697" s="25"/>
      <c r="K1697" s="25"/>
      <c r="L1697" s="25"/>
      <c r="M1697" s="48"/>
      <c r="N1697" s="48"/>
      <c r="O1697" s="22"/>
    </row>
    <row r="1698" s="18" customFormat="1" ht="46" customHeight="1" spans="2:15">
      <c r="B1698" s="373"/>
      <c r="C1698" s="374"/>
      <c r="D1698" s="374"/>
      <c r="E1698" s="375"/>
      <c r="F1698" s="375"/>
      <c r="G1698" s="88"/>
      <c r="H1698" s="376"/>
      <c r="I1698" s="377"/>
      <c r="J1698" s="25"/>
      <c r="K1698" s="25"/>
      <c r="L1698" s="25"/>
      <c r="M1698" s="48"/>
      <c r="N1698" s="48"/>
      <c r="O1698" s="22"/>
    </row>
    <row r="1699" s="18" customFormat="1" ht="46" customHeight="1" spans="2:15">
      <c r="B1699" s="373"/>
      <c r="C1699" s="374"/>
      <c r="D1699" s="374"/>
      <c r="E1699" s="375"/>
      <c r="F1699" s="375"/>
      <c r="G1699" s="88"/>
      <c r="H1699" s="376"/>
      <c r="I1699" s="377"/>
      <c r="J1699" s="25"/>
      <c r="K1699" s="25"/>
      <c r="L1699" s="25"/>
      <c r="M1699" s="48"/>
      <c r="N1699" s="48"/>
      <c r="O1699" s="22"/>
    </row>
    <row r="1700" s="18" customFormat="1" ht="46" customHeight="1" spans="2:15">
      <c r="B1700" s="373"/>
      <c r="C1700" s="374"/>
      <c r="D1700" s="374"/>
      <c r="E1700" s="375"/>
      <c r="F1700" s="375"/>
      <c r="G1700" s="88"/>
      <c r="H1700" s="376"/>
      <c r="I1700" s="377"/>
      <c r="J1700" s="25"/>
      <c r="K1700" s="25"/>
      <c r="L1700" s="25"/>
      <c r="M1700" s="48"/>
      <c r="N1700" s="48"/>
      <c r="O1700" s="22"/>
    </row>
    <row r="1701" s="18" customFormat="1" ht="46" customHeight="1" spans="2:15">
      <c r="B1701" s="373"/>
      <c r="C1701" s="374"/>
      <c r="D1701" s="374"/>
      <c r="E1701" s="375"/>
      <c r="F1701" s="375"/>
      <c r="G1701" s="88"/>
      <c r="H1701" s="376"/>
      <c r="I1701" s="377"/>
      <c r="J1701" s="25"/>
      <c r="K1701" s="25"/>
      <c r="L1701" s="25"/>
      <c r="M1701" s="48"/>
      <c r="N1701" s="48"/>
      <c r="O1701" s="22"/>
    </row>
    <row r="1702" s="18" customFormat="1" ht="46" customHeight="1" spans="2:15">
      <c r="B1702" s="373"/>
      <c r="C1702" s="374"/>
      <c r="D1702" s="374"/>
      <c r="E1702" s="375"/>
      <c r="F1702" s="375"/>
      <c r="G1702" s="88"/>
      <c r="H1702" s="376"/>
      <c r="I1702" s="377"/>
      <c r="J1702" s="25"/>
      <c r="K1702" s="25"/>
      <c r="L1702" s="25"/>
      <c r="M1702" s="48"/>
      <c r="N1702" s="48"/>
      <c r="O1702" s="22"/>
    </row>
    <row r="1703" s="18" customFormat="1" ht="46" customHeight="1" spans="2:15">
      <c r="B1703" s="373"/>
      <c r="C1703" s="374"/>
      <c r="D1703" s="374"/>
      <c r="E1703" s="375"/>
      <c r="F1703" s="375"/>
      <c r="G1703" s="88"/>
      <c r="H1703" s="376"/>
      <c r="I1703" s="377"/>
      <c r="J1703" s="25"/>
      <c r="K1703" s="25"/>
      <c r="L1703" s="25"/>
      <c r="M1703" s="48"/>
      <c r="N1703" s="48"/>
      <c r="O1703" s="22"/>
    </row>
    <row r="1704" s="18" customFormat="1" ht="46" customHeight="1" spans="2:15">
      <c r="B1704" s="373"/>
      <c r="C1704" s="374"/>
      <c r="D1704" s="374"/>
      <c r="E1704" s="375"/>
      <c r="F1704" s="375"/>
      <c r="G1704" s="88"/>
      <c r="H1704" s="376"/>
      <c r="I1704" s="377"/>
      <c r="J1704" s="25"/>
      <c r="K1704" s="25"/>
      <c r="L1704" s="25"/>
      <c r="M1704" s="48"/>
      <c r="N1704" s="48"/>
      <c r="O1704" s="22"/>
    </row>
    <row r="1705" s="18" customFormat="1" ht="46" customHeight="1" spans="2:15">
      <c r="B1705" s="373"/>
      <c r="C1705" s="374"/>
      <c r="D1705" s="374"/>
      <c r="E1705" s="375"/>
      <c r="F1705" s="375"/>
      <c r="G1705" s="88"/>
      <c r="H1705" s="376"/>
      <c r="I1705" s="377"/>
      <c r="J1705" s="25"/>
      <c r="K1705" s="25"/>
      <c r="L1705" s="25"/>
      <c r="M1705" s="48"/>
      <c r="N1705" s="48"/>
      <c r="O1705" s="22"/>
    </row>
    <row r="1706" s="18" customFormat="1" ht="46" customHeight="1" spans="2:15">
      <c r="B1706" s="373"/>
      <c r="C1706" s="374"/>
      <c r="D1706" s="374"/>
      <c r="E1706" s="375"/>
      <c r="F1706" s="375"/>
      <c r="G1706" s="88"/>
      <c r="H1706" s="376"/>
      <c r="I1706" s="377"/>
      <c r="J1706" s="25"/>
      <c r="K1706" s="25"/>
      <c r="L1706" s="25"/>
      <c r="M1706" s="48"/>
      <c r="N1706" s="48"/>
      <c r="O1706" s="22"/>
    </row>
    <row r="1707" s="18" customFormat="1" ht="46" customHeight="1" spans="2:15">
      <c r="B1707" s="373"/>
      <c r="C1707" s="374"/>
      <c r="D1707" s="374"/>
      <c r="E1707" s="375"/>
      <c r="F1707" s="375"/>
      <c r="G1707" s="88"/>
      <c r="H1707" s="376"/>
      <c r="I1707" s="377"/>
      <c r="J1707" s="25"/>
      <c r="K1707" s="25"/>
      <c r="L1707" s="25"/>
      <c r="M1707" s="48"/>
      <c r="N1707" s="48"/>
      <c r="O1707" s="22"/>
    </row>
    <row r="1708" s="18" customFormat="1" ht="46" customHeight="1" spans="2:15">
      <c r="B1708" s="373"/>
      <c r="C1708" s="374"/>
      <c r="D1708" s="374"/>
      <c r="E1708" s="375"/>
      <c r="F1708" s="375"/>
      <c r="G1708" s="88"/>
      <c r="H1708" s="376"/>
      <c r="I1708" s="377"/>
      <c r="J1708" s="25"/>
      <c r="K1708" s="25"/>
      <c r="L1708" s="25"/>
      <c r="M1708" s="48"/>
      <c r="N1708" s="48"/>
      <c r="O1708" s="22"/>
    </row>
    <row r="1709" s="18" customFormat="1" ht="46" customHeight="1" spans="2:15">
      <c r="B1709" s="373"/>
      <c r="C1709" s="374"/>
      <c r="D1709" s="374"/>
      <c r="E1709" s="375"/>
      <c r="F1709" s="375"/>
      <c r="G1709" s="88"/>
      <c r="H1709" s="376"/>
      <c r="I1709" s="377"/>
      <c r="J1709" s="25"/>
      <c r="K1709" s="25"/>
      <c r="L1709" s="25"/>
      <c r="M1709" s="48"/>
      <c r="N1709" s="48"/>
      <c r="O1709" s="22"/>
    </row>
    <row r="1710" s="18" customFormat="1" ht="46" customHeight="1" spans="2:15">
      <c r="B1710" s="373"/>
      <c r="C1710" s="374"/>
      <c r="D1710" s="374"/>
      <c r="E1710" s="375"/>
      <c r="F1710" s="375"/>
      <c r="G1710" s="88"/>
      <c r="H1710" s="376"/>
      <c r="I1710" s="377"/>
      <c r="J1710" s="25"/>
      <c r="K1710" s="25"/>
      <c r="L1710" s="25"/>
      <c r="M1710" s="48"/>
      <c r="N1710" s="48"/>
      <c r="O1710" s="22"/>
    </row>
    <row r="1711" s="18" customFormat="1" ht="46" customHeight="1" spans="2:15">
      <c r="B1711" s="373"/>
      <c r="C1711" s="374"/>
      <c r="D1711" s="374"/>
      <c r="E1711" s="375"/>
      <c r="F1711" s="375"/>
      <c r="G1711" s="88"/>
      <c r="H1711" s="376"/>
      <c r="I1711" s="377"/>
      <c r="J1711" s="25"/>
      <c r="K1711" s="25"/>
      <c r="L1711" s="25"/>
      <c r="M1711" s="48"/>
      <c r="N1711" s="48"/>
      <c r="O1711" s="22"/>
    </row>
    <row r="1712" s="18" customFormat="1" ht="46" customHeight="1" spans="2:15">
      <c r="B1712" s="373"/>
      <c r="C1712" s="374"/>
      <c r="D1712" s="374"/>
      <c r="E1712" s="375"/>
      <c r="F1712" s="375"/>
      <c r="G1712" s="88"/>
      <c r="H1712" s="376"/>
      <c r="I1712" s="377"/>
      <c r="J1712" s="25"/>
      <c r="K1712" s="25"/>
      <c r="L1712" s="25"/>
      <c r="M1712" s="48"/>
      <c r="N1712" s="48"/>
      <c r="O1712" s="22"/>
    </row>
    <row r="1713" s="18" customFormat="1" ht="46" customHeight="1" spans="2:15">
      <c r="B1713" s="373"/>
      <c r="C1713" s="374"/>
      <c r="D1713" s="374"/>
      <c r="E1713" s="375"/>
      <c r="F1713" s="375"/>
      <c r="G1713" s="88"/>
      <c r="H1713" s="376"/>
      <c r="I1713" s="377"/>
      <c r="J1713" s="25"/>
      <c r="K1713" s="25"/>
      <c r="L1713" s="25"/>
      <c r="M1713" s="48"/>
      <c r="N1713" s="48"/>
      <c r="O1713" s="22"/>
    </row>
    <row r="1714" s="18" customFormat="1" ht="46" customHeight="1" spans="2:15">
      <c r="B1714" s="373"/>
      <c r="C1714" s="374"/>
      <c r="D1714" s="374"/>
      <c r="E1714" s="375"/>
      <c r="F1714" s="375"/>
      <c r="G1714" s="88"/>
      <c r="H1714" s="376"/>
      <c r="I1714" s="377"/>
      <c r="J1714" s="25"/>
      <c r="K1714" s="25"/>
      <c r="L1714" s="25"/>
      <c r="M1714" s="48"/>
      <c r="N1714" s="48"/>
      <c r="O1714" s="22"/>
    </row>
    <row r="1715" s="18" customFormat="1" ht="46" customHeight="1" spans="2:15">
      <c r="B1715" s="373"/>
      <c r="C1715" s="374"/>
      <c r="D1715" s="374"/>
      <c r="E1715" s="375"/>
      <c r="F1715" s="375"/>
      <c r="G1715" s="88"/>
      <c r="H1715" s="376"/>
      <c r="I1715" s="377"/>
      <c r="J1715" s="25"/>
      <c r="K1715" s="25"/>
      <c r="L1715" s="25"/>
      <c r="M1715" s="48"/>
      <c r="N1715" s="48"/>
      <c r="O1715" s="22"/>
    </row>
    <row r="1716" s="18" customFormat="1" ht="46" customHeight="1" spans="2:15">
      <c r="B1716" s="373"/>
      <c r="C1716" s="374"/>
      <c r="D1716" s="374"/>
      <c r="E1716" s="375"/>
      <c r="F1716" s="375"/>
      <c r="G1716" s="88"/>
      <c r="H1716" s="376"/>
      <c r="I1716" s="377"/>
      <c r="J1716" s="25"/>
      <c r="K1716" s="25"/>
      <c r="L1716" s="25"/>
      <c r="M1716" s="48"/>
      <c r="N1716" s="48"/>
      <c r="O1716" s="22"/>
    </row>
    <row r="1717" s="18" customFormat="1" ht="46" customHeight="1" spans="2:15">
      <c r="B1717" s="373"/>
      <c r="C1717" s="374"/>
      <c r="D1717" s="374"/>
      <c r="E1717" s="375"/>
      <c r="F1717" s="375"/>
      <c r="G1717" s="88"/>
      <c r="H1717" s="376"/>
      <c r="I1717" s="377"/>
      <c r="J1717" s="25"/>
      <c r="K1717" s="25"/>
      <c r="L1717" s="25"/>
      <c r="M1717" s="48"/>
      <c r="N1717" s="48"/>
      <c r="O1717" s="22"/>
    </row>
    <row r="1718" s="18" customFormat="1" ht="46" customHeight="1" spans="2:15">
      <c r="B1718" s="373"/>
      <c r="C1718" s="374"/>
      <c r="D1718" s="374"/>
      <c r="E1718" s="375"/>
      <c r="F1718" s="375"/>
      <c r="G1718" s="88"/>
      <c r="H1718" s="376"/>
      <c r="I1718" s="377"/>
      <c r="J1718" s="25"/>
      <c r="K1718" s="25"/>
      <c r="L1718" s="25"/>
      <c r="M1718" s="48"/>
      <c r="N1718" s="48"/>
      <c r="O1718" s="22"/>
    </row>
    <row r="1719" s="18" customFormat="1" ht="46" customHeight="1" spans="2:15">
      <c r="B1719" s="373"/>
      <c r="C1719" s="374"/>
      <c r="D1719" s="374"/>
      <c r="E1719" s="375"/>
      <c r="F1719" s="375"/>
      <c r="G1719" s="88"/>
      <c r="H1719" s="376"/>
      <c r="I1719" s="377"/>
      <c r="J1719" s="25"/>
      <c r="K1719" s="25"/>
      <c r="L1719" s="25"/>
      <c r="M1719" s="48"/>
      <c r="N1719" s="48"/>
      <c r="O1719" s="22"/>
    </row>
    <row r="1720" s="18" customFormat="1" ht="46" customHeight="1" spans="2:15">
      <c r="B1720" s="373"/>
      <c r="C1720" s="374"/>
      <c r="D1720" s="374"/>
      <c r="E1720" s="375"/>
      <c r="F1720" s="375"/>
      <c r="G1720" s="88"/>
      <c r="H1720" s="376"/>
      <c r="I1720" s="377"/>
      <c r="J1720" s="25"/>
      <c r="K1720" s="25"/>
      <c r="L1720" s="25"/>
      <c r="M1720" s="48"/>
      <c r="N1720" s="48"/>
      <c r="O1720" s="22"/>
    </row>
    <row r="1721" s="18" customFormat="1" ht="46" customHeight="1" spans="2:15">
      <c r="B1721" s="373"/>
      <c r="C1721" s="374"/>
      <c r="D1721" s="374"/>
      <c r="E1721" s="375"/>
      <c r="F1721" s="375"/>
      <c r="G1721" s="88"/>
      <c r="H1721" s="376"/>
      <c r="I1721" s="377"/>
      <c r="J1721" s="25"/>
      <c r="K1721" s="25"/>
      <c r="L1721" s="25"/>
      <c r="M1721" s="48"/>
      <c r="N1721" s="48"/>
      <c r="O1721" s="22"/>
    </row>
    <row r="1722" s="18" customFormat="1" ht="46" customHeight="1" spans="2:15">
      <c r="B1722" s="373"/>
      <c r="C1722" s="374"/>
      <c r="D1722" s="374"/>
      <c r="E1722" s="375"/>
      <c r="F1722" s="375"/>
      <c r="G1722" s="88"/>
      <c r="H1722" s="376"/>
      <c r="I1722" s="377"/>
      <c r="J1722" s="25"/>
      <c r="K1722" s="25"/>
      <c r="L1722" s="25"/>
      <c r="M1722" s="48"/>
      <c r="N1722" s="48"/>
      <c r="O1722" s="22"/>
    </row>
    <row r="1723" s="18" customFormat="1" ht="46" customHeight="1" spans="2:15">
      <c r="B1723" s="373"/>
      <c r="C1723" s="374"/>
      <c r="D1723" s="374"/>
      <c r="E1723" s="375"/>
      <c r="F1723" s="375"/>
      <c r="G1723" s="88"/>
      <c r="H1723" s="376"/>
      <c r="I1723" s="377"/>
      <c r="J1723" s="25"/>
      <c r="K1723" s="25"/>
      <c r="L1723" s="25"/>
      <c r="M1723" s="48"/>
      <c r="N1723" s="48"/>
      <c r="O1723" s="22"/>
    </row>
    <row r="1724" s="18" customFormat="1" ht="46" customHeight="1" spans="2:15">
      <c r="B1724" s="373"/>
      <c r="C1724" s="374"/>
      <c r="D1724" s="374"/>
      <c r="E1724" s="375"/>
      <c r="F1724" s="375"/>
      <c r="G1724" s="88"/>
      <c r="H1724" s="376"/>
      <c r="I1724" s="377"/>
      <c r="J1724" s="25"/>
      <c r="K1724" s="25"/>
      <c r="L1724" s="25"/>
      <c r="M1724" s="48"/>
      <c r="N1724" s="48"/>
      <c r="O1724" s="22"/>
    </row>
    <row r="1725" s="18" customFormat="1" ht="46" customHeight="1" spans="2:15">
      <c r="B1725" s="373"/>
      <c r="C1725" s="374"/>
      <c r="D1725" s="374"/>
      <c r="E1725" s="375"/>
      <c r="F1725" s="375"/>
      <c r="G1725" s="88"/>
      <c r="H1725" s="376"/>
      <c r="I1725" s="377"/>
      <c r="J1725" s="25"/>
      <c r="K1725" s="25"/>
      <c r="L1725" s="25"/>
      <c r="M1725" s="48"/>
      <c r="N1725" s="48"/>
      <c r="O1725" s="22"/>
    </row>
    <row r="1726" s="18" customFormat="1" ht="46" customHeight="1" spans="2:15">
      <c r="B1726" s="373"/>
      <c r="C1726" s="374"/>
      <c r="D1726" s="374"/>
      <c r="E1726" s="375"/>
      <c r="F1726" s="375"/>
      <c r="G1726" s="88"/>
      <c r="H1726" s="376"/>
      <c r="I1726" s="377"/>
      <c r="J1726" s="25"/>
      <c r="K1726" s="25"/>
      <c r="L1726" s="25"/>
      <c r="M1726" s="48"/>
      <c r="N1726" s="48"/>
      <c r="O1726" s="22"/>
    </row>
    <row r="1727" s="18" customFormat="1" ht="46" customHeight="1" spans="2:15">
      <c r="B1727" s="373"/>
      <c r="C1727" s="374"/>
      <c r="D1727" s="374"/>
      <c r="E1727" s="375"/>
      <c r="F1727" s="375"/>
      <c r="G1727" s="88"/>
      <c r="H1727" s="376"/>
      <c r="I1727" s="377"/>
      <c r="J1727" s="25"/>
      <c r="K1727" s="25"/>
      <c r="L1727" s="25"/>
      <c r="M1727" s="48"/>
      <c r="N1727" s="48"/>
      <c r="O1727" s="22"/>
    </row>
    <row r="1728" s="18" customFormat="1" ht="46" customHeight="1" spans="2:15">
      <c r="B1728" s="373"/>
      <c r="C1728" s="374"/>
      <c r="D1728" s="374"/>
      <c r="E1728" s="375"/>
      <c r="F1728" s="375"/>
      <c r="G1728" s="88"/>
      <c r="H1728" s="376"/>
      <c r="I1728" s="377"/>
      <c r="J1728" s="25"/>
      <c r="K1728" s="25"/>
      <c r="L1728" s="25"/>
      <c r="M1728" s="48"/>
      <c r="N1728" s="48"/>
      <c r="O1728" s="22"/>
    </row>
    <row r="1729" s="18" customFormat="1" ht="46" customHeight="1" spans="2:15">
      <c r="B1729" s="373"/>
      <c r="C1729" s="374"/>
      <c r="D1729" s="374"/>
      <c r="E1729" s="375"/>
      <c r="F1729" s="375"/>
      <c r="G1729" s="88"/>
      <c r="H1729" s="376"/>
      <c r="I1729" s="377"/>
      <c r="J1729" s="25"/>
      <c r="K1729" s="25"/>
      <c r="L1729" s="25"/>
      <c r="M1729" s="48"/>
      <c r="N1729" s="48"/>
      <c r="O1729" s="22"/>
    </row>
    <row r="1730" s="18" customFormat="1" ht="46" customHeight="1" spans="2:15">
      <c r="B1730" s="373"/>
      <c r="C1730" s="374"/>
      <c r="D1730" s="374"/>
      <c r="E1730" s="375"/>
      <c r="F1730" s="375"/>
      <c r="G1730" s="88"/>
      <c r="H1730" s="376"/>
      <c r="I1730" s="377"/>
      <c r="J1730" s="25"/>
      <c r="K1730" s="25"/>
      <c r="L1730" s="25"/>
      <c r="M1730" s="48"/>
      <c r="N1730" s="48"/>
      <c r="O1730" s="22"/>
    </row>
    <row r="1731" s="18" customFormat="1" ht="46" customHeight="1" spans="2:15">
      <c r="B1731" s="373"/>
      <c r="C1731" s="374"/>
      <c r="D1731" s="374"/>
      <c r="E1731" s="375"/>
      <c r="F1731" s="375"/>
      <c r="G1731" s="88"/>
      <c r="H1731" s="376"/>
      <c r="I1731" s="377"/>
      <c r="J1731" s="25"/>
      <c r="K1731" s="25"/>
      <c r="L1731" s="25"/>
      <c r="M1731" s="48"/>
      <c r="N1731" s="48"/>
      <c r="O1731" s="22"/>
    </row>
    <row r="1732" s="18" customFormat="1" ht="46" customHeight="1" spans="2:15">
      <c r="B1732" s="373"/>
      <c r="C1732" s="374"/>
      <c r="D1732" s="374"/>
      <c r="E1732" s="375"/>
      <c r="F1732" s="375"/>
      <c r="G1732" s="88"/>
      <c r="H1732" s="376"/>
      <c r="I1732" s="377"/>
      <c r="J1732" s="25"/>
      <c r="K1732" s="25"/>
      <c r="L1732" s="25"/>
      <c r="M1732" s="48"/>
      <c r="N1732" s="48"/>
      <c r="O1732" s="22"/>
    </row>
    <row r="1733" s="18" customFormat="1" ht="46" customHeight="1" spans="2:15">
      <c r="B1733" s="373"/>
      <c r="C1733" s="374"/>
      <c r="D1733" s="374"/>
      <c r="E1733" s="375"/>
      <c r="F1733" s="375"/>
      <c r="G1733" s="88"/>
      <c r="H1733" s="376"/>
      <c r="I1733" s="377"/>
      <c r="J1733" s="25"/>
      <c r="K1733" s="25"/>
      <c r="L1733" s="25"/>
      <c r="M1733" s="48"/>
      <c r="N1733" s="48"/>
      <c r="O1733" s="22"/>
    </row>
    <row r="1734" s="18" customFormat="1" ht="46" customHeight="1" spans="2:15">
      <c r="B1734" s="373"/>
      <c r="C1734" s="374"/>
      <c r="D1734" s="374"/>
      <c r="E1734" s="375"/>
      <c r="F1734" s="375"/>
      <c r="G1734" s="88"/>
      <c r="H1734" s="376"/>
      <c r="I1734" s="377"/>
      <c r="J1734" s="25"/>
      <c r="K1734" s="25"/>
      <c r="L1734" s="25"/>
      <c r="M1734" s="48"/>
      <c r="N1734" s="48"/>
      <c r="O1734" s="22"/>
    </row>
    <row r="1735" s="18" customFormat="1" ht="46" customHeight="1" spans="2:15">
      <c r="B1735" s="373"/>
      <c r="C1735" s="374"/>
      <c r="D1735" s="374"/>
      <c r="E1735" s="375"/>
      <c r="F1735" s="375"/>
      <c r="G1735" s="88"/>
      <c r="H1735" s="376"/>
      <c r="I1735" s="377"/>
      <c r="J1735" s="25"/>
      <c r="K1735" s="25"/>
      <c r="L1735" s="25"/>
      <c r="M1735" s="48"/>
      <c r="N1735" s="48"/>
      <c r="O1735" s="22"/>
    </row>
    <row r="1736" s="18" customFormat="1" ht="46" customHeight="1" spans="2:15">
      <c r="B1736" s="373"/>
      <c r="C1736" s="374"/>
      <c r="D1736" s="374"/>
      <c r="E1736" s="375"/>
      <c r="F1736" s="375"/>
      <c r="G1736" s="88"/>
      <c r="H1736" s="376"/>
      <c r="I1736" s="377"/>
      <c r="J1736" s="25"/>
      <c r="K1736" s="25"/>
      <c r="L1736" s="25"/>
      <c r="M1736" s="48"/>
      <c r="N1736" s="48"/>
      <c r="O1736" s="22"/>
    </row>
    <row r="1737" s="18" customFormat="1" ht="46" customHeight="1" spans="2:15">
      <c r="B1737" s="373"/>
      <c r="C1737" s="374"/>
      <c r="D1737" s="374"/>
      <c r="E1737" s="375"/>
      <c r="F1737" s="375"/>
      <c r="G1737" s="88"/>
      <c r="H1737" s="376"/>
      <c r="I1737" s="377"/>
      <c r="J1737" s="25"/>
      <c r="K1737" s="25"/>
      <c r="L1737" s="25"/>
      <c r="M1737" s="48"/>
      <c r="N1737" s="48"/>
      <c r="O1737" s="22"/>
    </row>
    <row r="1738" s="18" customFormat="1" ht="46" customHeight="1" spans="2:15">
      <c r="B1738" s="373"/>
      <c r="C1738" s="374"/>
      <c r="D1738" s="374"/>
      <c r="E1738" s="375"/>
      <c r="F1738" s="375"/>
      <c r="G1738" s="88"/>
      <c r="H1738" s="376"/>
      <c r="I1738" s="377"/>
      <c r="J1738" s="25"/>
      <c r="K1738" s="25"/>
      <c r="L1738" s="25"/>
      <c r="M1738" s="48"/>
      <c r="N1738" s="48"/>
      <c r="O1738" s="22"/>
    </row>
    <row r="1739" s="18" customFormat="1" ht="46" customHeight="1" spans="2:15">
      <c r="B1739" s="373"/>
      <c r="C1739" s="374"/>
      <c r="D1739" s="374"/>
      <c r="E1739" s="375"/>
      <c r="F1739" s="375"/>
      <c r="G1739" s="88"/>
      <c r="H1739" s="376"/>
      <c r="I1739" s="377"/>
      <c r="J1739" s="25"/>
      <c r="K1739" s="25"/>
      <c r="L1739" s="25"/>
      <c r="M1739" s="48"/>
      <c r="N1739" s="48"/>
      <c r="O1739" s="22"/>
    </row>
    <row r="1740" s="18" customFormat="1" ht="46" customHeight="1" spans="2:15">
      <c r="B1740" s="373"/>
      <c r="C1740" s="374"/>
      <c r="D1740" s="374"/>
      <c r="E1740" s="375"/>
      <c r="F1740" s="375"/>
      <c r="G1740" s="88"/>
      <c r="H1740" s="376"/>
      <c r="I1740" s="377"/>
      <c r="J1740" s="25"/>
      <c r="K1740" s="25"/>
      <c r="L1740" s="25"/>
      <c r="M1740" s="48"/>
      <c r="N1740" s="48"/>
      <c r="O1740" s="22"/>
    </row>
    <row r="1741" s="18" customFormat="1" ht="46" customHeight="1" spans="2:15">
      <c r="B1741" s="373"/>
      <c r="C1741" s="374"/>
      <c r="D1741" s="374"/>
      <c r="E1741" s="375"/>
      <c r="F1741" s="375"/>
      <c r="G1741" s="88"/>
      <c r="H1741" s="376"/>
      <c r="I1741" s="377"/>
      <c r="J1741" s="25"/>
      <c r="K1741" s="25"/>
      <c r="L1741" s="25"/>
      <c r="M1741" s="48"/>
      <c r="N1741" s="48"/>
      <c r="O1741" s="22"/>
    </row>
    <row r="1742" s="18" customFormat="1" ht="46" customHeight="1" spans="2:15">
      <c r="B1742" s="373"/>
      <c r="C1742" s="374"/>
      <c r="D1742" s="374"/>
      <c r="E1742" s="375"/>
      <c r="F1742" s="375"/>
      <c r="G1742" s="88"/>
      <c r="H1742" s="376"/>
      <c r="I1742" s="377"/>
      <c r="J1742" s="25"/>
      <c r="K1742" s="25"/>
      <c r="L1742" s="25"/>
      <c r="M1742" s="48"/>
      <c r="N1742" s="48"/>
      <c r="O1742" s="22"/>
    </row>
    <row r="1743" s="18" customFormat="1" ht="46" customHeight="1" spans="2:15">
      <c r="B1743" s="373"/>
      <c r="C1743" s="374"/>
      <c r="D1743" s="374"/>
      <c r="E1743" s="375"/>
      <c r="F1743" s="375"/>
      <c r="G1743" s="88"/>
      <c r="H1743" s="376"/>
      <c r="I1743" s="377"/>
      <c r="J1743" s="25"/>
      <c r="K1743" s="25"/>
      <c r="L1743" s="25"/>
      <c r="M1743" s="48"/>
      <c r="N1743" s="48"/>
      <c r="O1743" s="22"/>
    </row>
    <row r="1744" s="18" customFormat="1" ht="46" customHeight="1" spans="2:15">
      <c r="B1744" s="373"/>
      <c r="C1744" s="374"/>
      <c r="D1744" s="374"/>
      <c r="E1744" s="375"/>
      <c r="F1744" s="375"/>
      <c r="G1744" s="88"/>
      <c r="H1744" s="376"/>
      <c r="I1744" s="377"/>
      <c r="J1744" s="25"/>
      <c r="K1744" s="25"/>
      <c r="L1744" s="25"/>
      <c r="M1744" s="48"/>
      <c r="N1744" s="48"/>
      <c r="O1744" s="22"/>
    </row>
    <row r="1745" s="18" customFormat="1" ht="46" customHeight="1" spans="2:15">
      <c r="B1745" s="373"/>
      <c r="C1745" s="374"/>
      <c r="D1745" s="374"/>
      <c r="E1745" s="375"/>
      <c r="F1745" s="375"/>
      <c r="G1745" s="88"/>
      <c r="H1745" s="376"/>
      <c r="I1745" s="377"/>
      <c r="J1745" s="25"/>
      <c r="K1745" s="25"/>
      <c r="L1745" s="25"/>
      <c r="M1745" s="48"/>
      <c r="N1745" s="48"/>
      <c r="O1745" s="22"/>
    </row>
    <row r="1746" s="18" customFormat="1" ht="46" customHeight="1" spans="2:15">
      <c r="B1746" s="373"/>
      <c r="C1746" s="374"/>
      <c r="D1746" s="374"/>
      <c r="E1746" s="375"/>
      <c r="F1746" s="375"/>
      <c r="G1746" s="88"/>
      <c r="H1746" s="376"/>
      <c r="I1746" s="377"/>
      <c r="J1746" s="25"/>
      <c r="K1746" s="25"/>
      <c r="L1746" s="25"/>
      <c r="M1746" s="48"/>
      <c r="N1746" s="48"/>
      <c r="O1746" s="22"/>
    </row>
    <row r="1747" s="18" customFormat="1" ht="46" customHeight="1" spans="2:15">
      <c r="B1747" s="373"/>
      <c r="C1747" s="374"/>
      <c r="D1747" s="374"/>
      <c r="E1747" s="375"/>
      <c r="F1747" s="375"/>
      <c r="G1747" s="88"/>
      <c r="H1747" s="376"/>
      <c r="I1747" s="377"/>
      <c r="J1747" s="25"/>
      <c r="K1747" s="25"/>
      <c r="L1747" s="25"/>
      <c r="M1747" s="48"/>
      <c r="N1747" s="48"/>
      <c r="O1747" s="22"/>
    </row>
    <row r="1748" s="18" customFormat="1" ht="46" customHeight="1" spans="2:15">
      <c r="B1748" s="373"/>
      <c r="C1748" s="374"/>
      <c r="D1748" s="374"/>
      <c r="E1748" s="375"/>
      <c r="F1748" s="375"/>
      <c r="G1748" s="88"/>
      <c r="H1748" s="376"/>
      <c r="I1748" s="377"/>
      <c r="J1748" s="25"/>
      <c r="K1748" s="25"/>
      <c r="L1748" s="25"/>
      <c r="M1748" s="48"/>
      <c r="N1748" s="48"/>
      <c r="O1748" s="22"/>
    </row>
    <row r="1749" s="18" customFormat="1" ht="46" customHeight="1" spans="2:15">
      <c r="B1749" s="373"/>
      <c r="C1749" s="374"/>
      <c r="D1749" s="374"/>
      <c r="E1749" s="375"/>
      <c r="F1749" s="375"/>
      <c r="G1749" s="88"/>
      <c r="H1749" s="376"/>
      <c r="I1749" s="377"/>
      <c r="J1749" s="25"/>
      <c r="K1749" s="25"/>
      <c r="L1749" s="25"/>
      <c r="M1749" s="48"/>
      <c r="N1749" s="48"/>
      <c r="O1749" s="22"/>
    </row>
    <row r="1750" s="18" customFormat="1" ht="46" customHeight="1" spans="2:15">
      <c r="B1750" s="373"/>
      <c r="C1750" s="374"/>
      <c r="D1750" s="374"/>
      <c r="E1750" s="375"/>
      <c r="F1750" s="375"/>
      <c r="G1750" s="88"/>
      <c r="H1750" s="376"/>
      <c r="I1750" s="377"/>
      <c r="J1750" s="25"/>
      <c r="K1750" s="25"/>
      <c r="L1750" s="25"/>
      <c r="M1750" s="48"/>
      <c r="N1750" s="48"/>
      <c r="O1750" s="22"/>
    </row>
    <row r="1751" s="18" customFormat="1" ht="46" customHeight="1" spans="2:15">
      <c r="B1751" s="373"/>
      <c r="C1751" s="374"/>
      <c r="D1751" s="374"/>
      <c r="E1751" s="375"/>
      <c r="F1751" s="375"/>
      <c r="G1751" s="88"/>
      <c r="H1751" s="376"/>
      <c r="I1751" s="377"/>
      <c r="J1751" s="25"/>
      <c r="K1751" s="25"/>
      <c r="L1751" s="25"/>
      <c r="M1751" s="48"/>
      <c r="N1751" s="48"/>
      <c r="O1751" s="22"/>
    </row>
    <row r="1752" s="18" customFormat="1" ht="46" customHeight="1" spans="2:15">
      <c r="B1752" s="373"/>
      <c r="C1752" s="374"/>
      <c r="D1752" s="374"/>
      <c r="E1752" s="375"/>
      <c r="F1752" s="375"/>
      <c r="G1752" s="88"/>
      <c r="H1752" s="376"/>
      <c r="I1752" s="377"/>
      <c r="J1752" s="25"/>
      <c r="K1752" s="25"/>
      <c r="L1752" s="25"/>
      <c r="M1752" s="48"/>
      <c r="N1752" s="48"/>
      <c r="O1752" s="22"/>
    </row>
    <row r="1753" s="18" customFormat="1" ht="46" customHeight="1" spans="2:15">
      <c r="B1753" s="373"/>
      <c r="C1753" s="374"/>
      <c r="D1753" s="374"/>
      <c r="E1753" s="375"/>
      <c r="F1753" s="375"/>
      <c r="G1753" s="88"/>
      <c r="H1753" s="376"/>
      <c r="I1753" s="377"/>
      <c r="J1753" s="25"/>
      <c r="K1753" s="25"/>
      <c r="L1753" s="25"/>
      <c r="M1753" s="48"/>
      <c r="N1753" s="48"/>
      <c r="O1753" s="22"/>
    </row>
    <row r="1754" s="18" customFormat="1" ht="46" customHeight="1" spans="2:15">
      <c r="B1754" s="373"/>
      <c r="C1754" s="374"/>
      <c r="D1754" s="374"/>
      <c r="E1754" s="375"/>
      <c r="F1754" s="375"/>
      <c r="G1754" s="88"/>
      <c r="H1754" s="376"/>
      <c r="I1754" s="377"/>
      <c r="J1754" s="25"/>
      <c r="K1754" s="25"/>
      <c r="L1754" s="25"/>
      <c r="M1754" s="48"/>
      <c r="N1754" s="48"/>
      <c r="O1754" s="22"/>
    </row>
    <row r="1755" s="18" customFormat="1" ht="46" customHeight="1" spans="2:15">
      <c r="B1755" s="373"/>
      <c r="C1755" s="374"/>
      <c r="D1755" s="374"/>
      <c r="E1755" s="375"/>
      <c r="F1755" s="375"/>
      <c r="G1755" s="88"/>
      <c r="H1755" s="376"/>
      <c r="I1755" s="377"/>
      <c r="J1755" s="25"/>
      <c r="K1755" s="25"/>
      <c r="L1755" s="25"/>
      <c r="M1755" s="48"/>
      <c r="N1755" s="48"/>
      <c r="O1755" s="22"/>
    </row>
    <row r="1756" s="18" customFormat="1" ht="46" customHeight="1" spans="2:15">
      <c r="B1756" s="373"/>
      <c r="C1756" s="374"/>
      <c r="D1756" s="374"/>
      <c r="E1756" s="375"/>
      <c r="F1756" s="375"/>
      <c r="G1756" s="88"/>
      <c r="H1756" s="376"/>
      <c r="I1756" s="377"/>
      <c r="J1756" s="25"/>
      <c r="K1756" s="25"/>
      <c r="L1756" s="25"/>
      <c r="M1756" s="48"/>
      <c r="N1756" s="48"/>
      <c r="O1756" s="22"/>
    </row>
    <row r="1757" s="18" customFormat="1" ht="46" customHeight="1" spans="2:15">
      <c r="B1757" s="373"/>
      <c r="C1757" s="374"/>
      <c r="D1757" s="374"/>
      <c r="E1757" s="375"/>
      <c r="F1757" s="375"/>
      <c r="G1757" s="88"/>
      <c r="H1757" s="376"/>
      <c r="I1757" s="377"/>
      <c r="J1757" s="25"/>
      <c r="K1757" s="25"/>
      <c r="L1757" s="25"/>
      <c r="M1757" s="48"/>
      <c r="N1757" s="48"/>
      <c r="O1757" s="22"/>
    </row>
    <row r="1758" s="18" customFormat="1" ht="46" customHeight="1" spans="2:15">
      <c r="B1758" s="373"/>
      <c r="C1758" s="374"/>
      <c r="D1758" s="374"/>
      <c r="E1758" s="375"/>
      <c r="F1758" s="375"/>
      <c r="G1758" s="88"/>
      <c r="H1758" s="376"/>
      <c r="I1758" s="377"/>
      <c r="J1758" s="25"/>
      <c r="K1758" s="25"/>
      <c r="L1758" s="25"/>
      <c r="M1758" s="48"/>
      <c r="N1758" s="48"/>
      <c r="O1758" s="22"/>
    </row>
    <row r="1759" s="18" customFormat="1" ht="46" customHeight="1" spans="2:15">
      <c r="B1759" s="373"/>
      <c r="C1759" s="374"/>
      <c r="D1759" s="374"/>
      <c r="E1759" s="375"/>
      <c r="F1759" s="375"/>
      <c r="G1759" s="88"/>
      <c r="H1759" s="376"/>
      <c r="I1759" s="377"/>
      <c r="J1759" s="25"/>
      <c r="K1759" s="25"/>
      <c r="L1759" s="25"/>
      <c r="M1759" s="48"/>
      <c r="N1759" s="48"/>
      <c r="O1759" s="22"/>
    </row>
    <row r="1760" s="18" customFormat="1" ht="46" customHeight="1" spans="2:15">
      <c r="B1760" s="373"/>
      <c r="C1760" s="374"/>
      <c r="D1760" s="374"/>
      <c r="E1760" s="375"/>
      <c r="F1760" s="375"/>
      <c r="G1760" s="88"/>
      <c r="H1760" s="376"/>
      <c r="I1760" s="377"/>
      <c r="J1760" s="25"/>
      <c r="K1760" s="25"/>
      <c r="L1760" s="25"/>
      <c r="M1760" s="48"/>
      <c r="N1760" s="48"/>
      <c r="O1760" s="22"/>
    </row>
    <row r="1761" s="18" customFormat="1" ht="46" customHeight="1" spans="2:15">
      <c r="B1761" s="391" t="s">
        <v>466</v>
      </c>
      <c r="C1761" s="374"/>
      <c r="D1761" s="374"/>
      <c r="E1761" s="375"/>
      <c r="F1761" s="375"/>
      <c r="G1761" s="88"/>
      <c r="H1761" s="376"/>
      <c r="I1761" s="377"/>
      <c r="J1761" s="25"/>
      <c r="K1761" s="25"/>
      <c r="L1761" s="25"/>
      <c r="M1761" s="48"/>
      <c r="N1761" s="48"/>
      <c r="O1761" s="22"/>
    </row>
    <row r="1762" s="18" customFormat="1" ht="46" customHeight="1"/>
    <row r="1763" s="18" customFormat="1" ht="46" customHeight="1"/>
    <row r="1764" s="18" customFormat="1" ht="46" customHeight="1"/>
    <row r="1765" s="18" customFormat="1" ht="46" customHeight="1"/>
    <row r="1766" s="18" customFormat="1" ht="46" customHeight="1"/>
    <row r="1767" s="18" customFormat="1" ht="46" customHeight="1"/>
    <row r="1768" s="18" customFormat="1" ht="46" customHeight="1"/>
    <row r="1769" s="18" customFormat="1" ht="46" customHeight="1"/>
    <row r="1770" s="18" customFormat="1" ht="46" customHeight="1"/>
    <row r="1771" s="18" customFormat="1" ht="46" customHeight="1"/>
    <row r="1772" s="18" customFormat="1" ht="46" customHeight="1"/>
    <row r="1773" s="18" customFormat="1" ht="46" customHeight="1"/>
    <row r="1774" s="18" customFormat="1" ht="46" customHeight="1"/>
    <row r="1775" s="18" customFormat="1" ht="46" customHeight="1"/>
    <row r="1776" s="18" customFormat="1" ht="46" customHeight="1"/>
    <row r="1777" s="18" customFormat="1" ht="46" customHeight="1"/>
    <row r="1778" s="18" customFormat="1" ht="46" customHeight="1"/>
    <row r="1779" s="18" customFormat="1" ht="46" customHeight="1"/>
    <row r="1780" s="18" customFormat="1" ht="46" customHeight="1"/>
    <row r="1781" s="18" customFormat="1" ht="46" customHeight="1"/>
    <row r="1782" s="18" customFormat="1" ht="46" customHeight="1"/>
    <row r="1783" s="18" customFormat="1" ht="46" customHeight="1"/>
    <row r="1784" s="18" customFormat="1" ht="46" customHeight="1"/>
    <row r="1785" s="18" customFormat="1" ht="46" customHeight="1"/>
    <row r="1786" s="18" customFormat="1" ht="46" customHeight="1"/>
    <row r="1787" s="18" customFormat="1" ht="46" customHeight="1"/>
    <row r="1788" s="18" customFormat="1" ht="46" customHeight="1"/>
    <row r="1789" s="18" customFormat="1" ht="46" customHeight="1"/>
    <row r="1790" s="18" customFormat="1" ht="46" customHeight="1"/>
    <row r="1791" s="18" customFormat="1" ht="46" customHeight="1"/>
    <row r="1792" s="18" customFormat="1" ht="46" customHeight="1"/>
    <row r="1793" s="18" customFormat="1" ht="46" customHeight="1"/>
    <row r="1794" s="18" customFormat="1" ht="46" customHeight="1"/>
    <row r="1795" s="18" customFormat="1" ht="46" customHeight="1"/>
    <row r="1796" s="18" customFormat="1" ht="46" customHeight="1"/>
    <row r="1797" s="18" customFormat="1" ht="46" customHeight="1"/>
    <row r="1798" s="18" customFormat="1" ht="46" customHeight="1"/>
    <row r="1799" s="18" customFormat="1" ht="46" customHeight="1"/>
    <row r="1800" s="18" customFormat="1" ht="46" customHeight="1"/>
    <row r="1801" s="18" customFormat="1" ht="46" customHeight="1"/>
    <row r="1802" s="18" customFormat="1" ht="46" customHeight="1"/>
    <row r="1803" s="18" customFormat="1" ht="46" customHeight="1"/>
    <row r="1804" s="18" customFormat="1" ht="46" customHeight="1"/>
    <row r="1805" s="18" customFormat="1" ht="46" customHeight="1"/>
    <row r="1806" s="18" customFormat="1" ht="46" customHeight="1"/>
    <row r="1807" s="18" customFormat="1" ht="46" customHeight="1"/>
    <row r="1808" s="18" customFormat="1" ht="46" customHeight="1"/>
  </sheetData>
  <autoFilter ref="A2:AB1454">
    <extLst/>
  </autoFilter>
  <dataValidations count="10">
    <dataValidation type="list" allowBlank="1" showInputMessage="1" showErrorMessage="1" sqref="S99 V100 S101:S102 V36:V39 V48:V98 V103:V65238">
      <formula1>PBS</formula1>
    </dataValidation>
    <dataValidation type="decimal" operator="between" allowBlank="1" showInputMessage="1" showErrorMessage="1" error="Input the number!" sqref="Q99:R99 Q100:U100 R134:U134 Q198:U198 Q293:U293 Q294:U294 Q153:Q157 Q159:Q197 Q199:Q201 Q203:Q292 Q101:R102 Q313:T376 Q36:U39 Q48:U98 Q103:U133 Q135:U152 Q295:U312 Q377:U65238 R153:U197 R199:U292 Z695:AA711">
      <formula1>-100000000</formula1>
      <formula2>1000000000000</formula2>
    </dataValidation>
    <dataValidation allowBlank="1" showErrorMessage="1" sqref="A1:I1 O1:XFD1 A2:G2 I2:J2 L2 F8 J8 L8 F137 M552 A3:A1454 F21:F31 F123:F124 F152:F153 G714:G719 H2:H35 J34:J35 K2:K53 K67:K143 K148:K153 M2:M76 M78:M357 M359:M462 M464:M501 M508:M544 M546:M550 M554:M569 M571:M591 M598:M614 M623:M634 M636:M672 M680:M745 M747:M802 M811:M819 M823:M910 M916:M927 M929:M1033 M1035:M1138 M1421:M1423 O40:O47 Q2:XFD35 N2:O35 Q40:XFD47"/>
    <dataValidation type="decimal" operator="between" allowBlank="1" showInputMessage="1" showErrorMessage="1" error="Input the number!" sqref="J1 J714:J724 J782:J795 J800:J840 J916:J1384 J1386:J65238">
      <formula1>-1000000</formula1>
      <formula2>1000000</formula2>
    </dataValidation>
    <dataValidation type="list" allowBlank="1" showInputMessage="1" showErrorMessage="1" sqref="T99 W100 T101:T102 W36:W39 W48:W98 W103:W65238">
      <formula1>OBS</formula1>
    </dataValidation>
    <dataValidation type="list" allowBlank="1" prompt="0版不用填。升版时填写。" sqref="O694 O796 O642:O648">
      <formula1>Rev</formula1>
    </dataValidation>
    <dataValidation type="list" allowBlank="1" showErrorMessage="1" errorTitle="子类" error="请选择已设定的专业子类！" sqref="D3:D65238">
      <formula1>#N/A</formula1>
    </dataValidation>
    <dataValidation type="list" allowBlank="1" showErrorMessage="1" errorTitle="专业" error="请选择已设定的专业！" sqref="C3:C65238">
      <formula1>Discipline</formula1>
    </dataValidation>
    <dataValidation type="list" allowBlank="1" sqref="I3:I65238" errorStyle="information">
      <formula1>MTOUnit</formula1>
    </dataValidation>
    <dataValidation type="list" allowBlank="1" sqref="O725:O732">
      <formula1>BOQUnit</formula1>
    </dataValidation>
  </dataValidation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dimension ref="A1:W315"/>
  <sheetViews>
    <sheetView topLeftCell="A296" workbookViewId="0">
      <selection activeCell="A1" sqref="$A1:$XFD1048576"/>
    </sheetView>
  </sheetViews>
  <sheetFormatPr defaultColWidth="9" defaultRowHeight="13.8"/>
  <cols>
    <col min="1" max="1" width="16.5" style="57" customWidth="1"/>
    <col min="2" max="2" width="5.64814814814815" style="313" customWidth="1"/>
    <col min="3" max="3" width="6.50925925925926" style="313" customWidth="1"/>
    <col min="4" max="4" width="9.77777777777778" style="313" customWidth="1"/>
    <col min="5" max="5" width="26.4166666666667" style="313" customWidth="1"/>
    <col min="6" max="6" width="23.3703703703704" style="314" customWidth="1"/>
    <col min="7" max="7" width="55.25" style="262" customWidth="1"/>
    <col min="8" max="8" width="38.6481481481481" style="314" customWidth="1"/>
    <col min="9" max="10" width="9" style="313"/>
    <col min="11" max="12" width="9" style="315"/>
    <col min="13" max="15" width="9" style="313"/>
    <col min="16" max="18" width="9" style="57" hidden="1" customWidth="1"/>
    <col min="19" max="19" width="12.212962962963" style="81" hidden="1" customWidth="1"/>
    <col min="20" max="25" width="9" style="57" hidden="1" customWidth="1"/>
    <col min="26" max="16384" width="9" style="57"/>
  </cols>
  <sheetData>
    <row r="1" s="333" customFormat="1" ht="52.8" spans="2:21">
      <c r="B1" s="335" t="s">
        <v>2101</v>
      </c>
      <c r="C1" s="335" t="s">
        <v>2102</v>
      </c>
      <c r="D1" s="335" t="s">
        <v>2103</v>
      </c>
      <c r="E1" s="335" t="s">
        <v>2104</v>
      </c>
      <c r="F1" s="335" t="s">
        <v>2105</v>
      </c>
      <c r="G1" s="335" t="s">
        <v>2106</v>
      </c>
      <c r="H1" s="335" t="s">
        <v>2107</v>
      </c>
      <c r="I1" s="335" t="s">
        <v>2108</v>
      </c>
      <c r="J1" s="340" t="s">
        <v>2109</v>
      </c>
      <c r="K1" s="340" t="s">
        <v>2110</v>
      </c>
      <c r="L1" s="341" t="s">
        <v>2111</v>
      </c>
      <c r="M1" s="342" t="s">
        <v>2112</v>
      </c>
      <c r="N1" s="342" t="s">
        <v>2113</v>
      </c>
      <c r="O1" s="340" t="s">
        <v>2114</v>
      </c>
      <c r="P1" s="343"/>
      <c r="Q1" s="353"/>
      <c r="R1" s="353"/>
      <c r="S1" s="354"/>
      <c r="T1" s="355"/>
      <c r="U1" s="355"/>
    </row>
    <row r="2" s="334" customFormat="1" ht="39.6" spans="1:21">
      <c r="A2" s="334" t="s">
        <v>2115</v>
      </c>
      <c r="B2" s="336">
        <v>1</v>
      </c>
      <c r="C2" s="336" t="s">
        <v>45</v>
      </c>
      <c r="D2" s="260" t="s">
        <v>89</v>
      </c>
      <c r="E2" s="317" t="s">
        <v>2116</v>
      </c>
      <c r="F2" s="337" t="s">
        <v>114</v>
      </c>
      <c r="G2" s="338" t="s">
        <v>2117</v>
      </c>
      <c r="H2" s="339" t="s">
        <v>2118</v>
      </c>
      <c r="I2" s="336" t="s">
        <v>22</v>
      </c>
      <c r="J2" s="338">
        <v>1</v>
      </c>
      <c r="K2" s="344">
        <f t="shared" ref="K2:K49" si="0">J2</f>
        <v>1</v>
      </c>
      <c r="L2" s="344">
        <v>4</v>
      </c>
      <c r="M2" s="336">
        <v>3.2</v>
      </c>
      <c r="N2" s="338"/>
      <c r="O2" s="336"/>
      <c r="P2" s="345">
        <v>0</v>
      </c>
      <c r="Q2" s="345"/>
      <c r="R2" s="345"/>
      <c r="S2" s="356"/>
      <c r="U2" s="357" t="s">
        <v>2119</v>
      </c>
    </row>
    <row r="3" s="57" customFormat="1" ht="39.6" spans="1:21">
      <c r="A3" s="334" t="s">
        <v>2115</v>
      </c>
      <c r="B3" s="313">
        <v>2</v>
      </c>
      <c r="C3" s="313" t="s">
        <v>45</v>
      </c>
      <c r="D3" s="313" t="s">
        <v>53</v>
      </c>
      <c r="E3" s="317" t="s">
        <v>2116</v>
      </c>
      <c r="F3" s="323" t="s">
        <v>55</v>
      </c>
      <c r="G3" s="306" t="s">
        <v>2120</v>
      </c>
      <c r="H3" s="314" t="s">
        <v>2121</v>
      </c>
      <c r="I3" s="313" t="s">
        <v>22</v>
      </c>
      <c r="J3" s="306">
        <v>8</v>
      </c>
      <c r="K3" s="315">
        <f t="shared" si="0"/>
        <v>8</v>
      </c>
      <c r="L3" s="315">
        <v>1</v>
      </c>
      <c r="M3" s="336">
        <v>3.2</v>
      </c>
      <c r="N3" s="313"/>
      <c r="O3" s="313"/>
      <c r="P3" s="346">
        <v>0</v>
      </c>
      <c r="Q3" s="346"/>
      <c r="R3" s="346"/>
      <c r="S3" s="358"/>
      <c r="U3" s="359" t="s">
        <v>2119</v>
      </c>
    </row>
    <row r="4" s="57" customFormat="1" ht="39.6" spans="1:21">
      <c r="A4" s="334" t="s">
        <v>2115</v>
      </c>
      <c r="B4" s="313">
        <v>3</v>
      </c>
      <c r="C4" s="313" t="s">
        <v>45</v>
      </c>
      <c r="D4" s="313" t="s">
        <v>53</v>
      </c>
      <c r="E4" s="317" t="s">
        <v>2116</v>
      </c>
      <c r="F4" s="323" t="s">
        <v>172</v>
      </c>
      <c r="G4" s="306" t="s">
        <v>1704</v>
      </c>
      <c r="H4" s="314" t="s">
        <v>1705</v>
      </c>
      <c r="I4" s="313" t="s">
        <v>22</v>
      </c>
      <c r="J4" s="306">
        <v>4</v>
      </c>
      <c r="K4" s="315">
        <f t="shared" si="0"/>
        <v>4</v>
      </c>
      <c r="L4" s="315">
        <v>0.28</v>
      </c>
      <c r="M4" s="313">
        <v>3.2</v>
      </c>
      <c r="N4" s="306"/>
      <c r="O4" s="313"/>
      <c r="P4" s="347">
        <v>0</v>
      </c>
      <c r="Q4" s="347"/>
      <c r="R4" s="347"/>
      <c r="S4" s="360"/>
      <c r="U4" s="361" t="s">
        <v>2119</v>
      </c>
    </row>
    <row r="5" s="57" customFormat="1" ht="36" customHeight="1" spans="1:21">
      <c r="A5" s="334" t="s">
        <v>2115</v>
      </c>
      <c r="B5" s="313">
        <v>4</v>
      </c>
      <c r="C5" s="313" t="s">
        <v>45</v>
      </c>
      <c r="D5" s="313" t="s">
        <v>322</v>
      </c>
      <c r="E5" s="317" t="s">
        <v>2116</v>
      </c>
      <c r="F5" s="323" t="s">
        <v>323</v>
      </c>
      <c r="G5" s="306" t="s">
        <v>2122</v>
      </c>
      <c r="H5" s="314" t="s">
        <v>2123</v>
      </c>
      <c r="I5" s="313" t="s">
        <v>2124</v>
      </c>
      <c r="J5" s="348">
        <v>26.8022</v>
      </c>
      <c r="K5" s="348">
        <f t="shared" si="0"/>
        <v>26.8022</v>
      </c>
      <c r="L5" s="315">
        <v>67</v>
      </c>
      <c r="M5" s="336">
        <v>3.2</v>
      </c>
      <c r="N5" s="313"/>
      <c r="O5" s="313"/>
      <c r="P5" s="349">
        <v>26802.2</v>
      </c>
      <c r="Q5" s="349"/>
      <c r="R5" s="349"/>
      <c r="S5" s="358"/>
      <c r="T5" s="81">
        <f>P5/1000</f>
        <v>26.8022</v>
      </c>
      <c r="U5" s="359" t="s">
        <v>2119</v>
      </c>
    </row>
    <row r="6" s="57" customFormat="1" ht="39.6" spans="1:21">
      <c r="A6" s="334" t="s">
        <v>2115</v>
      </c>
      <c r="B6" s="313">
        <v>5</v>
      </c>
      <c r="C6" s="313" t="s">
        <v>45</v>
      </c>
      <c r="D6" s="260" t="s">
        <v>353</v>
      </c>
      <c r="E6" s="317" t="s">
        <v>2116</v>
      </c>
      <c r="F6" s="323" t="s">
        <v>2125</v>
      </c>
      <c r="G6" s="306" t="s">
        <v>2126</v>
      </c>
      <c r="H6" s="314" t="s">
        <v>2127</v>
      </c>
      <c r="I6" s="313" t="s">
        <v>22</v>
      </c>
      <c r="J6" s="306">
        <v>2</v>
      </c>
      <c r="K6" s="315">
        <f t="shared" si="0"/>
        <v>2</v>
      </c>
      <c r="L6" s="315">
        <v>34</v>
      </c>
      <c r="M6" s="336">
        <v>3.2</v>
      </c>
      <c r="N6" s="306"/>
      <c r="O6" s="313"/>
      <c r="P6" s="347">
        <v>0</v>
      </c>
      <c r="Q6" s="347"/>
      <c r="R6" s="347"/>
      <c r="S6" s="360"/>
      <c r="U6" s="361" t="s">
        <v>2119</v>
      </c>
    </row>
    <row r="7" s="57" customFormat="1" ht="39.6" spans="1:21">
      <c r="A7" s="334" t="s">
        <v>2115</v>
      </c>
      <c r="B7" s="313">
        <v>6</v>
      </c>
      <c r="C7" s="313" t="s">
        <v>45</v>
      </c>
      <c r="D7" s="260" t="s">
        <v>89</v>
      </c>
      <c r="E7" s="317" t="s">
        <v>2116</v>
      </c>
      <c r="F7" s="323" t="s">
        <v>114</v>
      </c>
      <c r="G7" s="306" t="s">
        <v>2117</v>
      </c>
      <c r="H7" s="314" t="s">
        <v>2118</v>
      </c>
      <c r="I7" s="313" t="s">
        <v>22</v>
      </c>
      <c r="J7" s="306">
        <v>3</v>
      </c>
      <c r="K7" s="315">
        <f t="shared" si="0"/>
        <v>3</v>
      </c>
      <c r="L7" s="315">
        <v>11</v>
      </c>
      <c r="M7" s="336">
        <v>3.2</v>
      </c>
      <c r="N7" s="313"/>
      <c r="O7" s="313"/>
      <c r="P7" s="346">
        <v>0</v>
      </c>
      <c r="Q7" s="346"/>
      <c r="R7" s="346"/>
      <c r="S7" s="358"/>
      <c r="U7" s="359" t="s">
        <v>2119</v>
      </c>
    </row>
    <row r="8" s="57" customFormat="1" ht="39.6" spans="1:21">
      <c r="A8" s="334" t="s">
        <v>2115</v>
      </c>
      <c r="B8" s="313">
        <v>7</v>
      </c>
      <c r="C8" s="313" t="s">
        <v>45</v>
      </c>
      <c r="D8" s="313" t="s">
        <v>53</v>
      </c>
      <c r="E8" s="317" t="s">
        <v>2116</v>
      </c>
      <c r="F8" s="323" t="s">
        <v>55</v>
      </c>
      <c r="G8" s="306" t="s">
        <v>2128</v>
      </c>
      <c r="H8" s="314" t="s">
        <v>2121</v>
      </c>
      <c r="I8" s="313" t="s">
        <v>22</v>
      </c>
      <c r="J8" s="306">
        <v>10</v>
      </c>
      <c r="K8" s="315">
        <f t="shared" si="0"/>
        <v>10</v>
      </c>
      <c r="L8" s="315">
        <v>2</v>
      </c>
      <c r="M8" s="336">
        <v>3.2</v>
      </c>
      <c r="N8" s="306"/>
      <c r="O8" s="313"/>
      <c r="P8" s="347">
        <v>0</v>
      </c>
      <c r="Q8" s="347"/>
      <c r="R8" s="347"/>
      <c r="S8" s="360"/>
      <c r="U8" s="361" t="s">
        <v>2119</v>
      </c>
    </row>
    <row r="9" s="57" customFormat="1" ht="39.6" spans="1:21">
      <c r="A9" s="334" t="s">
        <v>2115</v>
      </c>
      <c r="B9" s="313">
        <v>8</v>
      </c>
      <c r="C9" s="313" t="s">
        <v>45</v>
      </c>
      <c r="D9" s="313" t="s">
        <v>53</v>
      </c>
      <c r="E9" s="317" t="s">
        <v>2116</v>
      </c>
      <c r="F9" s="323" t="s">
        <v>172</v>
      </c>
      <c r="G9" s="306" t="s">
        <v>1873</v>
      </c>
      <c r="H9" s="314" t="s">
        <v>1705</v>
      </c>
      <c r="I9" s="313" t="s">
        <v>22</v>
      </c>
      <c r="J9" s="306">
        <v>6</v>
      </c>
      <c r="K9" s="315">
        <f t="shared" si="0"/>
        <v>6</v>
      </c>
      <c r="L9" s="315">
        <v>0.42</v>
      </c>
      <c r="M9" s="313">
        <v>3.2</v>
      </c>
      <c r="N9" s="306"/>
      <c r="O9" s="313"/>
      <c r="P9" s="346">
        <v>0</v>
      </c>
      <c r="Q9" s="346"/>
      <c r="R9" s="346"/>
      <c r="S9" s="358"/>
      <c r="U9" s="359" t="s">
        <v>2119</v>
      </c>
    </row>
    <row r="10" s="57" customFormat="1" ht="39.6" spans="1:21">
      <c r="A10" s="334" t="s">
        <v>2115</v>
      </c>
      <c r="B10" s="313">
        <v>9</v>
      </c>
      <c r="C10" s="313" t="s">
        <v>45</v>
      </c>
      <c r="D10" s="313" t="s">
        <v>322</v>
      </c>
      <c r="E10" s="317" t="s">
        <v>2116</v>
      </c>
      <c r="F10" s="323" t="s">
        <v>323</v>
      </c>
      <c r="G10" s="306" t="s">
        <v>2129</v>
      </c>
      <c r="H10" s="314" t="s">
        <v>2123</v>
      </c>
      <c r="I10" s="313" t="s">
        <v>2124</v>
      </c>
      <c r="J10" s="348">
        <v>28.8385</v>
      </c>
      <c r="K10" s="348">
        <f t="shared" si="0"/>
        <v>28.8385</v>
      </c>
      <c r="L10" s="315">
        <v>72</v>
      </c>
      <c r="M10" s="336">
        <v>3.2</v>
      </c>
      <c r="N10" s="306"/>
      <c r="O10" s="313"/>
      <c r="P10" s="350">
        <v>28838.5</v>
      </c>
      <c r="Q10" s="350"/>
      <c r="R10" s="350"/>
      <c r="S10" s="360"/>
      <c r="T10" s="81">
        <f>P10/1000</f>
        <v>28.8385</v>
      </c>
      <c r="U10" s="361" t="s">
        <v>2119</v>
      </c>
    </row>
    <row r="11" s="57" customFormat="1" ht="39.6" spans="1:21">
      <c r="A11" s="334" t="s">
        <v>2115</v>
      </c>
      <c r="B11" s="313">
        <v>10</v>
      </c>
      <c r="C11" s="313" t="s">
        <v>45</v>
      </c>
      <c r="D11" s="260" t="s">
        <v>353</v>
      </c>
      <c r="E11" s="317" t="s">
        <v>2116</v>
      </c>
      <c r="F11" s="323" t="s">
        <v>2125</v>
      </c>
      <c r="G11" s="306" t="s">
        <v>2126</v>
      </c>
      <c r="H11" s="314" t="s">
        <v>2127</v>
      </c>
      <c r="I11" s="313" t="s">
        <v>22</v>
      </c>
      <c r="J11" s="306">
        <v>2</v>
      </c>
      <c r="K11" s="315">
        <f t="shared" si="0"/>
        <v>2</v>
      </c>
      <c r="L11" s="315">
        <v>34</v>
      </c>
      <c r="M11" s="336">
        <v>3.2</v>
      </c>
      <c r="N11" s="306"/>
      <c r="O11" s="313"/>
      <c r="P11" s="346">
        <v>0</v>
      </c>
      <c r="Q11" s="346"/>
      <c r="R11" s="346"/>
      <c r="S11" s="358"/>
      <c r="U11" s="359" t="s">
        <v>2119</v>
      </c>
    </row>
    <row r="12" s="57" customFormat="1" ht="39.6" spans="1:21">
      <c r="A12" s="334" t="s">
        <v>2115</v>
      </c>
      <c r="B12" s="313">
        <v>11</v>
      </c>
      <c r="C12" s="313" t="s">
        <v>45</v>
      </c>
      <c r="D12" s="313" t="s">
        <v>53</v>
      </c>
      <c r="E12" s="317" t="s">
        <v>2116</v>
      </c>
      <c r="F12" s="323" t="s">
        <v>289</v>
      </c>
      <c r="G12" s="306" t="s">
        <v>2130</v>
      </c>
      <c r="H12" s="314" t="s">
        <v>2131</v>
      </c>
      <c r="I12" s="313" t="s">
        <v>22</v>
      </c>
      <c r="J12" s="306">
        <v>1</v>
      </c>
      <c r="K12" s="315">
        <f t="shared" si="0"/>
        <v>1</v>
      </c>
      <c r="L12" s="315">
        <v>1</v>
      </c>
      <c r="M12" s="336">
        <v>3.2</v>
      </c>
      <c r="N12" s="313"/>
      <c r="O12" s="313"/>
      <c r="P12" s="347">
        <v>0</v>
      </c>
      <c r="Q12" s="347"/>
      <c r="R12" s="347"/>
      <c r="S12" s="360"/>
      <c r="U12" s="361" t="s">
        <v>2132</v>
      </c>
    </row>
    <row r="13" s="243" customFormat="1" ht="39.6" spans="1:21">
      <c r="A13" s="334" t="s">
        <v>2115</v>
      </c>
      <c r="B13" s="313">
        <v>12</v>
      </c>
      <c r="C13" s="313" t="s">
        <v>45</v>
      </c>
      <c r="D13" s="260" t="s">
        <v>89</v>
      </c>
      <c r="E13" s="317" t="s">
        <v>2116</v>
      </c>
      <c r="F13" s="323" t="s">
        <v>114</v>
      </c>
      <c r="G13" s="262" t="s">
        <v>2133</v>
      </c>
      <c r="H13" s="314" t="s">
        <v>2134</v>
      </c>
      <c r="I13" s="313" t="s">
        <v>22</v>
      </c>
      <c r="J13" s="313">
        <v>5</v>
      </c>
      <c r="K13" s="315">
        <f t="shared" si="0"/>
        <v>5</v>
      </c>
      <c r="L13" s="315">
        <v>13</v>
      </c>
      <c r="M13" s="336">
        <v>3.2</v>
      </c>
      <c r="N13" s="313"/>
      <c r="O13" s="313"/>
      <c r="P13" s="346">
        <v>0</v>
      </c>
      <c r="Q13" s="346"/>
      <c r="R13" s="346"/>
      <c r="S13" s="358"/>
      <c r="T13" s="57"/>
      <c r="U13" s="359" t="s">
        <v>2132</v>
      </c>
    </row>
    <row r="14" s="243" customFormat="1" ht="39.6" spans="1:21">
      <c r="A14" s="334" t="s">
        <v>2115</v>
      </c>
      <c r="B14" s="313">
        <v>13</v>
      </c>
      <c r="C14" s="313" t="s">
        <v>45</v>
      </c>
      <c r="D14" s="313" t="s">
        <v>53</v>
      </c>
      <c r="E14" s="317" t="s">
        <v>2116</v>
      </c>
      <c r="F14" s="323" t="s">
        <v>55</v>
      </c>
      <c r="G14" s="306" t="s">
        <v>2135</v>
      </c>
      <c r="H14" s="314" t="s">
        <v>2136</v>
      </c>
      <c r="I14" s="313" t="s">
        <v>22</v>
      </c>
      <c r="J14" s="313">
        <v>4</v>
      </c>
      <c r="K14" s="315">
        <f t="shared" si="0"/>
        <v>4</v>
      </c>
      <c r="L14" s="315">
        <v>0.4</v>
      </c>
      <c r="M14" s="336">
        <v>3.2</v>
      </c>
      <c r="N14" s="313"/>
      <c r="O14" s="313"/>
      <c r="P14" s="347">
        <v>0</v>
      </c>
      <c r="Q14" s="347"/>
      <c r="R14" s="347"/>
      <c r="S14" s="360"/>
      <c r="T14" s="57"/>
      <c r="U14" s="361" t="s">
        <v>2132</v>
      </c>
    </row>
    <row r="15" s="243" customFormat="1" ht="39.6" spans="1:21">
      <c r="A15" s="334" t="s">
        <v>2115</v>
      </c>
      <c r="B15" s="313">
        <v>14</v>
      </c>
      <c r="C15" s="313" t="s">
        <v>45</v>
      </c>
      <c r="D15" s="313" t="s">
        <v>53</v>
      </c>
      <c r="E15" s="317" t="s">
        <v>2116</v>
      </c>
      <c r="F15" s="323" t="s">
        <v>55</v>
      </c>
      <c r="G15" s="306" t="s">
        <v>2137</v>
      </c>
      <c r="H15" s="314" t="s">
        <v>2136</v>
      </c>
      <c r="I15" s="313" t="s">
        <v>22</v>
      </c>
      <c r="J15" s="313">
        <v>2</v>
      </c>
      <c r="K15" s="315">
        <f t="shared" si="0"/>
        <v>2</v>
      </c>
      <c r="L15" s="315">
        <v>0.24</v>
      </c>
      <c r="M15" s="336">
        <v>3.2</v>
      </c>
      <c r="N15" s="313"/>
      <c r="O15" s="313"/>
      <c r="P15" s="346">
        <v>0</v>
      </c>
      <c r="Q15" s="346"/>
      <c r="R15" s="346"/>
      <c r="S15" s="358"/>
      <c r="T15" s="57"/>
      <c r="U15" s="359" t="s">
        <v>2132</v>
      </c>
    </row>
    <row r="16" s="243" customFormat="1" ht="39.6" spans="1:21">
      <c r="A16" s="334" t="s">
        <v>2115</v>
      </c>
      <c r="B16" s="313">
        <v>15</v>
      </c>
      <c r="C16" s="313" t="s">
        <v>45</v>
      </c>
      <c r="D16" s="313" t="s">
        <v>53</v>
      </c>
      <c r="E16" s="317" t="s">
        <v>2116</v>
      </c>
      <c r="F16" s="323" t="s">
        <v>304</v>
      </c>
      <c r="G16" s="306" t="s">
        <v>2138</v>
      </c>
      <c r="H16" s="314" t="s">
        <v>2136</v>
      </c>
      <c r="I16" s="313" t="s">
        <v>22</v>
      </c>
      <c r="J16" s="313">
        <v>1</v>
      </c>
      <c r="K16" s="315">
        <f t="shared" si="0"/>
        <v>1</v>
      </c>
      <c r="L16" s="315">
        <v>0.14</v>
      </c>
      <c r="M16" s="336">
        <v>3.2</v>
      </c>
      <c r="N16" s="313"/>
      <c r="O16" s="313"/>
      <c r="P16" s="347">
        <v>0</v>
      </c>
      <c r="Q16" s="347"/>
      <c r="R16" s="347"/>
      <c r="S16" s="360"/>
      <c r="T16" s="57"/>
      <c r="U16" s="361" t="s">
        <v>2132</v>
      </c>
    </row>
    <row r="17" s="243" customFormat="1" ht="39.6" spans="1:21">
      <c r="A17" s="334" t="s">
        <v>2115</v>
      </c>
      <c r="B17" s="313">
        <v>16</v>
      </c>
      <c r="C17" s="313" t="s">
        <v>45</v>
      </c>
      <c r="D17" s="313" t="s">
        <v>53</v>
      </c>
      <c r="E17" s="317" t="s">
        <v>2116</v>
      </c>
      <c r="F17" s="323" t="s">
        <v>249</v>
      </c>
      <c r="G17" s="262" t="s">
        <v>2139</v>
      </c>
      <c r="H17" s="314" t="s">
        <v>2136</v>
      </c>
      <c r="I17" s="313" t="s">
        <v>22</v>
      </c>
      <c r="J17" s="313">
        <v>1</v>
      </c>
      <c r="K17" s="315">
        <f t="shared" si="0"/>
        <v>1</v>
      </c>
      <c r="L17" s="315">
        <v>0.18</v>
      </c>
      <c r="M17" s="336">
        <v>3.2</v>
      </c>
      <c r="N17" s="313"/>
      <c r="O17" s="313"/>
      <c r="P17" s="346">
        <v>0</v>
      </c>
      <c r="Q17" s="346"/>
      <c r="R17" s="346"/>
      <c r="S17" s="358"/>
      <c r="T17" s="57"/>
      <c r="U17" s="359" t="s">
        <v>2132</v>
      </c>
    </row>
    <row r="18" s="243" customFormat="1" ht="39.6" spans="1:21">
      <c r="A18" s="334" t="s">
        <v>2115</v>
      </c>
      <c r="B18" s="313">
        <v>17</v>
      </c>
      <c r="C18" s="313" t="s">
        <v>45</v>
      </c>
      <c r="D18" s="313" t="s">
        <v>53</v>
      </c>
      <c r="E18" s="317" t="s">
        <v>2116</v>
      </c>
      <c r="F18" s="323" t="s">
        <v>172</v>
      </c>
      <c r="G18" s="262" t="s">
        <v>1920</v>
      </c>
      <c r="H18" s="314" t="s">
        <v>1874</v>
      </c>
      <c r="I18" s="313" t="s">
        <v>22</v>
      </c>
      <c r="J18" s="313">
        <v>6</v>
      </c>
      <c r="K18" s="315">
        <f t="shared" si="0"/>
        <v>6</v>
      </c>
      <c r="L18" s="315">
        <v>0.36</v>
      </c>
      <c r="M18" s="313">
        <v>3.2</v>
      </c>
      <c r="N18" s="313"/>
      <c r="O18" s="313"/>
      <c r="P18" s="347">
        <v>0</v>
      </c>
      <c r="Q18" s="347"/>
      <c r="R18" s="347"/>
      <c r="S18" s="360"/>
      <c r="T18" s="57"/>
      <c r="U18" s="361" t="s">
        <v>2132</v>
      </c>
    </row>
    <row r="19" s="243" customFormat="1" ht="39.6" spans="1:21">
      <c r="A19" s="334" t="s">
        <v>2115</v>
      </c>
      <c r="B19" s="313">
        <v>18</v>
      </c>
      <c r="C19" s="313" t="s">
        <v>45</v>
      </c>
      <c r="D19" s="313" t="s">
        <v>322</v>
      </c>
      <c r="E19" s="317" t="s">
        <v>2116</v>
      </c>
      <c r="F19" s="323" t="s">
        <v>323</v>
      </c>
      <c r="G19" s="262" t="s">
        <v>2140</v>
      </c>
      <c r="H19" s="314" t="s">
        <v>2141</v>
      </c>
      <c r="I19" s="313" t="s">
        <v>2124</v>
      </c>
      <c r="J19" s="315">
        <v>7.79807</v>
      </c>
      <c r="K19" s="348">
        <f t="shared" si="0"/>
        <v>7.79807</v>
      </c>
      <c r="L19" s="315">
        <v>13</v>
      </c>
      <c r="M19" s="336">
        <v>3.2</v>
      </c>
      <c r="N19" s="313"/>
      <c r="O19" s="313"/>
      <c r="P19" s="351">
        <v>7798.07</v>
      </c>
      <c r="Q19" s="351"/>
      <c r="R19" s="351"/>
      <c r="S19" s="358"/>
      <c r="T19" s="81">
        <f>P19/1000</f>
        <v>7.79807</v>
      </c>
      <c r="U19" s="359" t="s">
        <v>2132</v>
      </c>
    </row>
    <row r="20" s="243" customFormat="1" ht="39.6" spans="1:21">
      <c r="A20" s="334" t="s">
        <v>2115</v>
      </c>
      <c r="B20" s="313">
        <v>19</v>
      </c>
      <c r="C20" s="313" t="s">
        <v>45</v>
      </c>
      <c r="D20" s="260" t="s">
        <v>353</v>
      </c>
      <c r="E20" s="317" t="s">
        <v>2116</v>
      </c>
      <c r="F20" s="323" t="s">
        <v>2125</v>
      </c>
      <c r="G20" s="262" t="s">
        <v>2142</v>
      </c>
      <c r="H20" s="314" t="s">
        <v>2143</v>
      </c>
      <c r="I20" s="313" t="s">
        <v>22</v>
      </c>
      <c r="J20" s="313">
        <v>2</v>
      </c>
      <c r="K20" s="315">
        <f t="shared" si="0"/>
        <v>2</v>
      </c>
      <c r="L20" s="315">
        <v>28</v>
      </c>
      <c r="M20" s="336">
        <v>3.2</v>
      </c>
      <c r="N20" s="313"/>
      <c r="O20" s="313"/>
      <c r="P20" s="347">
        <v>0</v>
      </c>
      <c r="Q20" s="347"/>
      <c r="R20" s="347"/>
      <c r="S20" s="360"/>
      <c r="T20" s="57"/>
      <c r="U20" s="361" t="s">
        <v>2132</v>
      </c>
    </row>
    <row r="21" s="243" customFormat="1" ht="39.6" spans="1:21">
      <c r="A21" s="334" t="s">
        <v>2115</v>
      </c>
      <c r="B21" s="313">
        <v>20</v>
      </c>
      <c r="C21" s="313" t="s">
        <v>45</v>
      </c>
      <c r="D21" s="313" t="s">
        <v>53</v>
      </c>
      <c r="E21" s="317" t="s">
        <v>2116</v>
      </c>
      <c r="F21" s="323" t="s">
        <v>289</v>
      </c>
      <c r="G21" s="262" t="s">
        <v>2144</v>
      </c>
      <c r="H21" s="314" t="s">
        <v>2131</v>
      </c>
      <c r="I21" s="313" t="s">
        <v>22</v>
      </c>
      <c r="J21" s="313">
        <v>1</v>
      </c>
      <c r="K21" s="315">
        <f t="shared" si="0"/>
        <v>1</v>
      </c>
      <c r="L21" s="315">
        <v>1</v>
      </c>
      <c r="M21" s="336">
        <v>3.2</v>
      </c>
      <c r="N21" s="313"/>
      <c r="O21" s="313"/>
      <c r="P21" s="346">
        <v>0</v>
      </c>
      <c r="Q21" s="346"/>
      <c r="R21" s="346"/>
      <c r="S21" s="358"/>
      <c r="T21" s="57"/>
      <c r="U21" s="359" t="s">
        <v>2132</v>
      </c>
    </row>
    <row r="22" s="243" customFormat="1" ht="39.6" spans="1:21">
      <c r="A22" s="334" t="s">
        <v>2115</v>
      </c>
      <c r="B22" s="313">
        <v>21</v>
      </c>
      <c r="C22" s="313" t="s">
        <v>45</v>
      </c>
      <c r="D22" s="260" t="s">
        <v>89</v>
      </c>
      <c r="E22" s="317" t="s">
        <v>2116</v>
      </c>
      <c r="F22" s="323" t="s">
        <v>114</v>
      </c>
      <c r="G22" s="262" t="s">
        <v>2145</v>
      </c>
      <c r="H22" s="314" t="s">
        <v>2134</v>
      </c>
      <c r="I22" s="313" t="s">
        <v>22</v>
      </c>
      <c r="J22" s="313">
        <v>3</v>
      </c>
      <c r="K22" s="315">
        <f t="shared" si="0"/>
        <v>3</v>
      </c>
      <c r="L22" s="315">
        <v>8</v>
      </c>
      <c r="M22" s="336">
        <v>3.2</v>
      </c>
      <c r="N22" s="313"/>
      <c r="O22" s="313"/>
      <c r="P22" s="347">
        <v>0</v>
      </c>
      <c r="Q22" s="347"/>
      <c r="R22" s="347"/>
      <c r="S22" s="360"/>
      <c r="T22" s="57"/>
      <c r="U22" s="361" t="s">
        <v>2132</v>
      </c>
    </row>
    <row r="23" s="243" customFormat="1" ht="39.6" spans="1:21">
      <c r="A23" s="334" t="s">
        <v>2115</v>
      </c>
      <c r="B23" s="313">
        <v>22</v>
      </c>
      <c r="C23" s="313" t="s">
        <v>45</v>
      </c>
      <c r="D23" s="313" t="s">
        <v>53</v>
      </c>
      <c r="E23" s="317" t="s">
        <v>2116</v>
      </c>
      <c r="F23" s="323" t="s">
        <v>55</v>
      </c>
      <c r="G23" s="262" t="s">
        <v>2146</v>
      </c>
      <c r="H23" s="314" t="s">
        <v>2136</v>
      </c>
      <c r="I23" s="313" t="s">
        <v>22</v>
      </c>
      <c r="J23" s="313">
        <v>8</v>
      </c>
      <c r="K23" s="315">
        <f t="shared" si="0"/>
        <v>8</v>
      </c>
      <c r="L23" s="315">
        <v>1</v>
      </c>
      <c r="M23" s="336">
        <v>3.2</v>
      </c>
      <c r="N23" s="313"/>
      <c r="O23" s="313"/>
      <c r="P23" s="346">
        <v>0</v>
      </c>
      <c r="Q23" s="346"/>
      <c r="R23" s="346"/>
      <c r="S23" s="358"/>
      <c r="T23" s="57"/>
      <c r="U23" s="359" t="s">
        <v>2132</v>
      </c>
    </row>
    <row r="24" s="243" customFormat="1" ht="39.6" spans="1:21">
      <c r="A24" s="334" t="s">
        <v>2115</v>
      </c>
      <c r="B24" s="313">
        <v>23</v>
      </c>
      <c r="C24" s="313" t="s">
        <v>45</v>
      </c>
      <c r="D24" s="313" t="s">
        <v>53</v>
      </c>
      <c r="E24" s="317" t="s">
        <v>2116</v>
      </c>
      <c r="F24" s="323" t="s">
        <v>55</v>
      </c>
      <c r="G24" s="262" t="s">
        <v>2137</v>
      </c>
      <c r="H24" s="314" t="s">
        <v>2136</v>
      </c>
      <c r="I24" s="313" t="s">
        <v>22</v>
      </c>
      <c r="J24" s="313">
        <v>1</v>
      </c>
      <c r="K24" s="315">
        <f t="shared" si="0"/>
        <v>1</v>
      </c>
      <c r="L24" s="315">
        <v>0.12</v>
      </c>
      <c r="M24" s="336">
        <v>3.2</v>
      </c>
      <c r="N24" s="313"/>
      <c r="O24" s="313"/>
      <c r="P24" s="347">
        <v>0</v>
      </c>
      <c r="Q24" s="347"/>
      <c r="R24" s="347"/>
      <c r="S24" s="360"/>
      <c r="T24" s="57"/>
      <c r="U24" s="361" t="s">
        <v>2132</v>
      </c>
    </row>
    <row r="25" s="243" customFormat="1" ht="39.6" spans="1:21">
      <c r="A25" s="334" t="s">
        <v>2115</v>
      </c>
      <c r="B25" s="313">
        <v>24</v>
      </c>
      <c r="C25" s="313" t="s">
        <v>45</v>
      </c>
      <c r="D25" s="313" t="s">
        <v>53</v>
      </c>
      <c r="E25" s="317" t="s">
        <v>2116</v>
      </c>
      <c r="F25" s="323" t="s">
        <v>304</v>
      </c>
      <c r="G25" s="262" t="s">
        <v>2138</v>
      </c>
      <c r="H25" s="314" t="s">
        <v>2136</v>
      </c>
      <c r="I25" s="313" t="s">
        <v>22</v>
      </c>
      <c r="J25" s="313">
        <v>1</v>
      </c>
      <c r="K25" s="315">
        <f t="shared" si="0"/>
        <v>1</v>
      </c>
      <c r="L25" s="315">
        <v>0.14</v>
      </c>
      <c r="M25" s="336">
        <v>3.2</v>
      </c>
      <c r="N25" s="313"/>
      <c r="O25" s="313"/>
      <c r="P25" s="346">
        <v>0</v>
      </c>
      <c r="Q25" s="346"/>
      <c r="R25" s="346"/>
      <c r="S25" s="358"/>
      <c r="T25" s="57"/>
      <c r="U25" s="359" t="s">
        <v>2132</v>
      </c>
    </row>
    <row r="26" s="243" customFormat="1" ht="39.6" spans="1:21">
      <c r="A26" s="334" t="s">
        <v>2115</v>
      </c>
      <c r="B26" s="313">
        <v>25</v>
      </c>
      <c r="C26" s="313" t="s">
        <v>45</v>
      </c>
      <c r="D26" s="313" t="s">
        <v>53</v>
      </c>
      <c r="E26" s="317" t="s">
        <v>2116</v>
      </c>
      <c r="F26" s="323" t="s">
        <v>249</v>
      </c>
      <c r="G26" s="262" t="s">
        <v>2139</v>
      </c>
      <c r="H26" s="314" t="s">
        <v>2136</v>
      </c>
      <c r="I26" s="313" t="s">
        <v>22</v>
      </c>
      <c r="J26" s="313">
        <v>1</v>
      </c>
      <c r="K26" s="315">
        <f t="shared" si="0"/>
        <v>1</v>
      </c>
      <c r="L26" s="315">
        <v>0.18</v>
      </c>
      <c r="M26" s="336">
        <v>3.2</v>
      </c>
      <c r="N26" s="313"/>
      <c r="O26" s="313"/>
      <c r="P26" s="347">
        <v>0</v>
      </c>
      <c r="Q26" s="347"/>
      <c r="R26" s="347"/>
      <c r="S26" s="360"/>
      <c r="T26" s="57"/>
      <c r="U26" s="361" t="s">
        <v>2132</v>
      </c>
    </row>
    <row r="27" s="243" customFormat="1" ht="39.6" spans="1:21">
      <c r="A27" s="334" t="s">
        <v>2115</v>
      </c>
      <c r="B27" s="313">
        <v>26</v>
      </c>
      <c r="C27" s="313" t="s">
        <v>45</v>
      </c>
      <c r="D27" s="313" t="s">
        <v>53</v>
      </c>
      <c r="E27" s="317" t="s">
        <v>2116</v>
      </c>
      <c r="F27" s="323" t="s">
        <v>172</v>
      </c>
      <c r="G27" s="262" t="s">
        <v>2147</v>
      </c>
      <c r="H27" s="314" t="s">
        <v>1874</v>
      </c>
      <c r="I27" s="313" t="s">
        <v>22</v>
      </c>
      <c r="J27" s="313">
        <v>5</v>
      </c>
      <c r="K27" s="315">
        <f t="shared" si="0"/>
        <v>5</v>
      </c>
      <c r="L27" s="315">
        <v>0.3</v>
      </c>
      <c r="M27" s="313">
        <v>3.2</v>
      </c>
      <c r="N27" s="313"/>
      <c r="O27" s="313"/>
      <c r="P27" s="346">
        <v>0</v>
      </c>
      <c r="Q27" s="346"/>
      <c r="R27" s="346"/>
      <c r="S27" s="358"/>
      <c r="T27" s="57"/>
      <c r="U27" s="359" t="s">
        <v>2132</v>
      </c>
    </row>
    <row r="28" s="243" customFormat="1" ht="39.6" spans="1:21">
      <c r="A28" s="334" t="s">
        <v>2115</v>
      </c>
      <c r="B28" s="313">
        <v>27</v>
      </c>
      <c r="C28" s="313" t="s">
        <v>45</v>
      </c>
      <c r="D28" s="313" t="s">
        <v>322</v>
      </c>
      <c r="E28" s="317" t="s">
        <v>2116</v>
      </c>
      <c r="F28" s="323" t="s">
        <v>323</v>
      </c>
      <c r="G28" s="262" t="s">
        <v>2148</v>
      </c>
      <c r="H28" s="314" t="s">
        <v>2141</v>
      </c>
      <c r="I28" s="313" t="s">
        <v>2124</v>
      </c>
      <c r="J28" s="315">
        <v>15.0873</v>
      </c>
      <c r="K28" s="348">
        <f t="shared" si="0"/>
        <v>15.0873</v>
      </c>
      <c r="L28" s="315">
        <v>24</v>
      </c>
      <c r="M28" s="336">
        <v>3.2</v>
      </c>
      <c r="N28" s="313"/>
      <c r="O28" s="313"/>
      <c r="P28" s="350">
        <v>15087.3</v>
      </c>
      <c r="Q28" s="350"/>
      <c r="R28" s="350"/>
      <c r="S28" s="360"/>
      <c r="T28" s="81">
        <f>P28/1000</f>
        <v>15.0873</v>
      </c>
      <c r="U28" s="361" t="s">
        <v>2132</v>
      </c>
    </row>
    <row r="29" s="243" customFormat="1" ht="39.6" spans="1:21">
      <c r="A29" s="334" t="s">
        <v>2115</v>
      </c>
      <c r="B29" s="313">
        <v>28</v>
      </c>
      <c r="C29" s="313" t="s">
        <v>45</v>
      </c>
      <c r="D29" s="260" t="s">
        <v>353</v>
      </c>
      <c r="E29" s="317" t="s">
        <v>2116</v>
      </c>
      <c r="F29" s="323" t="s">
        <v>2125</v>
      </c>
      <c r="G29" s="262" t="s">
        <v>2142</v>
      </c>
      <c r="H29" s="314" t="s">
        <v>2143</v>
      </c>
      <c r="I29" s="313" t="s">
        <v>22</v>
      </c>
      <c r="J29" s="313">
        <v>2</v>
      </c>
      <c r="K29" s="315">
        <f t="shared" si="0"/>
        <v>2</v>
      </c>
      <c r="L29" s="315">
        <v>28</v>
      </c>
      <c r="M29" s="336">
        <v>3.2</v>
      </c>
      <c r="N29" s="313"/>
      <c r="O29" s="313"/>
      <c r="P29" s="346">
        <v>0</v>
      </c>
      <c r="Q29" s="346"/>
      <c r="R29" s="346"/>
      <c r="S29" s="358"/>
      <c r="T29" s="57"/>
      <c r="U29" s="359" t="s">
        <v>2132</v>
      </c>
    </row>
    <row r="30" s="243" customFormat="1" ht="39.6" spans="1:21">
      <c r="A30" s="334" t="s">
        <v>2115</v>
      </c>
      <c r="B30" s="313">
        <v>29</v>
      </c>
      <c r="C30" s="313" t="s">
        <v>45</v>
      </c>
      <c r="D30" s="260" t="s">
        <v>89</v>
      </c>
      <c r="E30" s="317" t="s">
        <v>2116</v>
      </c>
      <c r="F30" s="323" t="s">
        <v>114</v>
      </c>
      <c r="G30" s="262" t="s">
        <v>2145</v>
      </c>
      <c r="H30" s="314" t="s">
        <v>2134</v>
      </c>
      <c r="I30" s="313" t="s">
        <v>22</v>
      </c>
      <c r="J30" s="313">
        <v>5</v>
      </c>
      <c r="K30" s="315">
        <f t="shared" si="0"/>
        <v>5</v>
      </c>
      <c r="L30" s="315">
        <v>13</v>
      </c>
      <c r="M30" s="336">
        <v>3.2</v>
      </c>
      <c r="N30" s="313"/>
      <c r="O30" s="313"/>
      <c r="P30" s="347">
        <v>0</v>
      </c>
      <c r="Q30" s="347"/>
      <c r="R30" s="347"/>
      <c r="S30" s="360"/>
      <c r="T30" s="57"/>
      <c r="U30" s="361" t="s">
        <v>2132</v>
      </c>
    </row>
    <row r="31" s="243" customFormat="1" ht="39.6" spans="1:21">
      <c r="A31" s="334" t="s">
        <v>2115</v>
      </c>
      <c r="B31" s="313">
        <v>30</v>
      </c>
      <c r="C31" s="313" t="s">
        <v>45</v>
      </c>
      <c r="D31" s="313" t="s">
        <v>53</v>
      </c>
      <c r="E31" s="317" t="s">
        <v>2116</v>
      </c>
      <c r="F31" s="323" t="s">
        <v>55</v>
      </c>
      <c r="G31" s="262" t="s">
        <v>2146</v>
      </c>
      <c r="H31" s="314" t="s">
        <v>2136</v>
      </c>
      <c r="I31" s="313" t="s">
        <v>22</v>
      </c>
      <c r="J31" s="313">
        <v>5</v>
      </c>
      <c r="K31" s="315">
        <f t="shared" si="0"/>
        <v>5</v>
      </c>
      <c r="L31" s="315">
        <v>1</v>
      </c>
      <c r="M31" s="336">
        <v>3.2</v>
      </c>
      <c r="N31" s="313"/>
      <c r="O31" s="313"/>
      <c r="P31" s="346">
        <v>0</v>
      </c>
      <c r="Q31" s="346"/>
      <c r="R31" s="346"/>
      <c r="S31" s="358"/>
      <c r="T31" s="57"/>
      <c r="U31" s="359" t="s">
        <v>2132</v>
      </c>
    </row>
    <row r="32" s="243" customFormat="1" ht="39.6" spans="1:21">
      <c r="A32" s="334" t="s">
        <v>2115</v>
      </c>
      <c r="B32" s="313">
        <v>31</v>
      </c>
      <c r="C32" s="313" t="s">
        <v>45</v>
      </c>
      <c r="D32" s="313" t="s">
        <v>53</v>
      </c>
      <c r="E32" s="317" t="s">
        <v>2116</v>
      </c>
      <c r="F32" s="323" t="s">
        <v>55</v>
      </c>
      <c r="G32" s="262" t="s">
        <v>2137</v>
      </c>
      <c r="H32" s="314" t="s">
        <v>2136</v>
      </c>
      <c r="I32" s="313" t="s">
        <v>22</v>
      </c>
      <c r="J32" s="313">
        <v>3</v>
      </c>
      <c r="K32" s="315">
        <f t="shared" si="0"/>
        <v>3</v>
      </c>
      <c r="L32" s="315">
        <v>0.36</v>
      </c>
      <c r="M32" s="336">
        <v>3.2</v>
      </c>
      <c r="N32" s="313"/>
      <c r="O32" s="313"/>
      <c r="P32" s="347">
        <v>0</v>
      </c>
      <c r="Q32" s="347"/>
      <c r="R32" s="347"/>
      <c r="S32" s="360"/>
      <c r="T32" s="57"/>
      <c r="U32" s="361" t="s">
        <v>2132</v>
      </c>
    </row>
    <row r="33" s="243" customFormat="1" ht="39.6" spans="1:21">
      <c r="A33" s="334" t="s">
        <v>2115</v>
      </c>
      <c r="B33" s="313">
        <v>32</v>
      </c>
      <c r="C33" s="313" t="s">
        <v>45</v>
      </c>
      <c r="D33" s="313" t="s">
        <v>53</v>
      </c>
      <c r="E33" s="317" t="s">
        <v>2116</v>
      </c>
      <c r="F33" s="323" t="s">
        <v>304</v>
      </c>
      <c r="G33" s="262" t="s">
        <v>2138</v>
      </c>
      <c r="H33" s="314" t="s">
        <v>2136</v>
      </c>
      <c r="I33" s="313" t="s">
        <v>22</v>
      </c>
      <c r="J33" s="313">
        <v>1</v>
      </c>
      <c r="K33" s="315">
        <f t="shared" si="0"/>
        <v>1</v>
      </c>
      <c r="L33" s="315">
        <v>0.14</v>
      </c>
      <c r="M33" s="336">
        <v>3.2</v>
      </c>
      <c r="N33" s="313"/>
      <c r="O33" s="313"/>
      <c r="P33" s="346">
        <v>0</v>
      </c>
      <c r="Q33" s="346"/>
      <c r="R33" s="346"/>
      <c r="S33" s="358"/>
      <c r="T33" s="57"/>
      <c r="U33" s="359" t="s">
        <v>2132</v>
      </c>
    </row>
    <row r="34" s="243" customFormat="1" ht="39.6" spans="1:21">
      <c r="A34" s="334" t="s">
        <v>2115</v>
      </c>
      <c r="B34" s="313">
        <v>33</v>
      </c>
      <c r="C34" s="313" t="s">
        <v>45</v>
      </c>
      <c r="D34" s="313" t="s">
        <v>53</v>
      </c>
      <c r="E34" s="317" t="s">
        <v>2116</v>
      </c>
      <c r="F34" s="323" t="s">
        <v>249</v>
      </c>
      <c r="G34" s="262" t="s">
        <v>2149</v>
      </c>
      <c r="H34" s="314" t="s">
        <v>2136</v>
      </c>
      <c r="I34" s="313" t="s">
        <v>22</v>
      </c>
      <c r="J34" s="313">
        <v>1</v>
      </c>
      <c r="K34" s="315">
        <f t="shared" si="0"/>
        <v>1</v>
      </c>
      <c r="L34" s="315">
        <v>0.18</v>
      </c>
      <c r="M34" s="336">
        <v>3.2</v>
      </c>
      <c r="N34" s="313"/>
      <c r="O34" s="313"/>
      <c r="P34" s="347">
        <v>0</v>
      </c>
      <c r="Q34" s="347"/>
      <c r="R34" s="347"/>
      <c r="S34" s="360"/>
      <c r="T34" s="57"/>
      <c r="U34" s="361" t="s">
        <v>2132</v>
      </c>
    </row>
    <row r="35" s="243" customFormat="1" ht="39.6" spans="1:21">
      <c r="A35" s="334" t="s">
        <v>2115</v>
      </c>
      <c r="B35" s="313">
        <v>34</v>
      </c>
      <c r="C35" s="313" t="s">
        <v>45</v>
      </c>
      <c r="D35" s="313" t="s">
        <v>53</v>
      </c>
      <c r="E35" s="317" t="s">
        <v>2116</v>
      </c>
      <c r="F35" s="323" t="s">
        <v>172</v>
      </c>
      <c r="G35" s="262" t="s">
        <v>2147</v>
      </c>
      <c r="H35" s="314" t="s">
        <v>1874</v>
      </c>
      <c r="I35" s="313" t="s">
        <v>22</v>
      </c>
      <c r="J35" s="313">
        <v>5</v>
      </c>
      <c r="K35" s="315">
        <f t="shared" si="0"/>
        <v>5</v>
      </c>
      <c r="L35" s="315">
        <v>0.3</v>
      </c>
      <c r="M35" s="313">
        <v>3.2</v>
      </c>
      <c r="N35" s="313"/>
      <c r="O35" s="313"/>
      <c r="P35" s="346">
        <v>0</v>
      </c>
      <c r="Q35" s="346"/>
      <c r="R35" s="346"/>
      <c r="S35" s="358"/>
      <c r="T35" s="57"/>
      <c r="U35" s="359" t="s">
        <v>2132</v>
      </c>
    </row>
    <row r="36" s="243" customFormat="1" ht="39.6" spans="1:21">
      <c r="A36" s="334" t="s">
        <v>2115</v>
      </c>
      <c r="B36" s="313">
        <v>35</v>
      </c>
      <c r="C36" s="313" t="s">
        <v>45</v>
      </c>
      <c r="D36" s="313" t="s">
        <v>322</v>
      </c>
      <c r="E36" s="317" t="s">
        <v>2116</v>
      </c>
      <c r="F36" s="323" t="s">
        <v>323</v>
      </c>
      <c r="G36" s="262" t="s">
        <v>2148</v>
      </c>
      <c r="H36" s="314" t="s">
        <v>2141</v>
      </c>
      <c r="I36" s="313" t="s">
        <v>2124</v>
      </c>
      <c r="J36" s="315">
        <v>13.3552</v>
      </c>
      <c r="K36" s="348">
        <f t="shared" si="0"/>
        <v>13.3552</v>
      </c>
      <c r="L36" s="315">
        <v>22</v>
      </c>
      <c r="M36" s="336">
        <v>3.2</v>
      </c>
      <c r="N36" s="313"/>
      <c r="O36" s="313"/>
      <c r="P36" s="350">
        <v>13355.2</v>
      </c>
      <c r="Q36" s="350"/>
      <c r="R36" s="350"/>
      <c r="S36" s="360"/>
      <c r="T36" s="81">
        <f>P36/1000</f>
        <v>13.3552</v>
      </c>
      <c r="U36" s="361" t="s">
        <v>2132</v>
      </c>
    </row>
    <row r="37" s="243" customFormat="1" ht="39.6" spans="1:21">
      <c r="A37" s="334" t="s">
        <v>2115</v>
      </c>
      <c r="B37" s="313">
        <v>36</v>
      </c>
      <c r="C37" s="313" t="s">
        <v>45</v>
      </c>
      <c r="D37" s="313" t="s">
        <v>322</v>
      </c>
      <c r="E37" s="317" t="s">
        <v>2116</v>
      </c>
      <c r="F37" s="323" t="s">
        <v>323</v>
      </c>
      <c r="G37" s="262" t="s">
        <v>2150</v>
      </c>
      <c r="H37" s="314" t="s">
        <v>2141</v>
      </c>
      <c r="I37" s="313" t="s">
        <v>2124</v>
      </c>
      <c r="J37" s="315">
        <v>0.10001</v>
      </c>
      <c r="K37" s="348">
        <f t="shared" si="0"/>
        <v>0.10001</v>
      </c>
      <c r="L37" s="315">
        <v>0.220022</v>
      </c>
      <c r="M37" s="336">
        <v>3.2</v>
      </c>
      <c r="N37" s="313"/>
      <c r="O37" s="313"/>
      <c r="P37" s="351">
        <v>100.01</v>
      </c>
      <c r="Q37" s="351"/>
      <c r="R37" s="351"/>
      <c r="S37" s="358"/>
      <c r="T37" s="81">
        <f>P37/1000</f>
        <v>0.10001</v>
      </c>
      <c r="U37" s="359" t="s">
        <v>2132</v>
      </c>
    </row>
    <row r="38" s="243" customFormat="1" ht="39.6" spans="1:21">
      <c r="A38" s="334" t="s">
        <v>2115</v>
      </c>
      <c r="B38" s="313">
        <v>37</v>
      </c>
      <c r="C38" s="313" t="s">
        <v>45</v>
      </c>
      <c r="D38" s="260" t="s">
        <v>353</v>
      </c>
      <c r="E38" s="317" t="s">
        <v>2116</v>
      </c>
      <c r="F38" s="323" t="s">
        <v>2125</v>
      </c>
      <c r="G38" s="262" t="s">
        <v>2151</v>
      </c>
      <c r="H38" s="314" t="s">
        <v>2143</v>
      </c>
      <c r="I38" s="313" t="s">
        <v>22</v>
      </c>
      <c r="J38" s="313">
        <v>2</v>
      </c>
      <c r="K38" s="315">
        <f t="shared" si="0"/>
        <v>2</v>
      </c>
      <c r="L38" s="315">
        <v>28</v>
      </c>
      <c r="M38" s="336">
        <v>3.2</v>
      </c>
      <c r="N38" s="313"/>
      <c r="O38" s="313"/>
      <c r="P38" s="347">
        <v>0</v>
      </c>
      <c r="Q38" s="347"/>
      <c r="R38" s="347"/>
      <c r="S38" s="360"/>
      <c r="T38" s="57"/>
      <c r="U38" s="361" t="s">
        <v>2132</v>
      </c>
    </row>
    <row r="39" s="243" customFormat="1" ht="39.6" spans="1:21">
      <c r="A39" s="334" t="s">
        <v>2115</v>
      </c>
      <c r="B39" s="313">
        <v>38</v>
      </c>
      <c r="C39" s="313" t="s">
        <v>45</v>
      </c>
      <c r="D39" s="313" t="s">
        <v>53</v>
      </c>
      <c r="E39" s="317" t="s">
        <v>2116</v>
      </c>
      <c r="F39" s="323" t="s">
        <v>289</v>
      </c>
      <c r="G39" s="262" t="s">
        <v>2152</v>
      </c>
      <c r="H39" s="314" t="s">
        <v>2153</v>
      </c>
      <c r="I39" s="313" t="s">
        <v>22</v>
      </c>
      <c r="J39" s="313">
        <v>1</v>
      </c>
      <c r="K39" s="315">
        <f t="shared" si="0"/>
        <v>1</v>
      </c>
      <c r="L39" s="315">
        <v>3</v>
      </c>
      <c r="M39" s="336">
        <v>3.2</v>
      </c>
      <c r="N39" s="313"/>
      <c r="O39" s="313"/>
      <c r="P39" s="346">
        <v>0</v>
      </c>
      <c r="Q39" s="346"/>
      <c r="R39" s="346"/>
      <c r="S39" s="358"/>
      <c r="T39" s="57"/>
      <c r="U39" s="359" t="s">
        <v>2154</v>
      </c>
    </row>
    <row r="40" s="243" customFormat="1" ht="39.6" spans="1:21">
      <c r="A40" s="334" t="s">
        <v>2115</v>
      </c>
      <c r="B40" s="313">
        <v>39</v>
      </c>
      <c r="C40" s="313" t="s">
        <v>45</v>
      </c>
      <c r="D40" s="260" t="s">
        <v>89</v>
      </c>
      <c r="E40" s="317" t="s">
        <v>2116</v>
      </c>
      <c r="F40" s="323" t="s">
        <v>114</v>
      </c>
      <c r="G40" s="262" t="s">
        <v>2155</v>
      </c>
      <c r="H40" s="314" t="s">
        <v>2156</v>
      </c>
      <c r="I40" s="313" t="s">
        <v>22</v>
      </c>
      <c r="J40" s="313">
        <v>3</v>
      </c>
      <c r="K40" s="315">
        <f t="shared" si="0"/>
        <v>3</v>
      </c>
      <c r="L40" s="315">
        <v>35</v>
      </c>
      <c r="M40" s="336">
        <v>3.2</v>
      </c>
      <c r="N40" s="313"/>
      <c r="O40" s="313"/>
      <c r="P40" s="347">
        <v>0</v>
      </c>
      <c r="Q40" s="347"/>
      <c r="R40" s="347"/>
      <c r="S40" s="360"/>
      <c r="T40" s="57"/>
      <c r="U40" s="361" t="s">
        <v>2154</v>
      </c>
    </row>
    <row r="41" s="243" customFormat="1" ht="39.6" spans="1:21">
      <c r="A41" s="334" t="s">
        <v>2115</v>
      </c>
      <c r="B41" s="313">
        <v>40</v>
      </c>
      <c r="C41" s="313" t="s">
        <v>45</v>
      </c>
      <c r="D41" s="313" t="s">
        <v>53</v>
      </c>
      <c r="E41" s="317" t="s">
        <v>2116</v>
      </c>
      <c r="F41" s="323" t="s">
        <v>55</v>
      </c>
      <c r="G41" s="262" t="s">
        <v>2157</v>
      </c>
      <c r="H41" s="314" t="s">
        <v>2158</v>
      </c>
      <c r="I41" s="313" t="s">
        <v>22</v>
      </c>
      <c r="J41" s="313">
        <v>2</v>
      </c>
      <c r="K41" s="315">
        <f t="shared" si="0"/>
        <v>2</v>
      </c>
      <c r="L41" s="315">
        <v>4</v>
      </c>
      <c r="M41" s="336">
        <v>3.2</v>
      </c>
      <c r="N41" s="313"/>
      <c r="O41" s="313"/>
      <c r="P41" s="346">
        <v>0</v>
      </c>
      <c r="Q41" s="346"/>
      <c r="R41" s="346"/>
      <c r="S41" s="358"/>
      <c r="T41" s="57"/>
      <c r="U41" s="359" t="s">
        <v>2154</v>
      </c>
    </row>
    <row r="42" s="243" customFormat="1" ht="39.6" spans="1:21">
      <c r="A42" s="334" t="s">
        <v>2115</v>
      </c>
      <c r="B42" s="313">
        <v>41</v>
      </c>
      <c r="C42" s="313" t="s">
        <v>45</v>
      </c>
      <c r="D42" s="313" t="s">
        <v>53</v>
      </c>
      <c r="E42" s="317" t="s">
        <v>2116</v>
      </c>
      <c r="F42" s="323" t="s">
        <v>304</v>
      </c>
      <c r="G42" s="262" t="s">
        <v>2159</v>
      </c>
      <c r="H42" s="314" t="s">
        <v>2158</v>
      </c>
      <c r="I42" s="313" t="s">
        <v>22</v>
      </c>
      <c r="J42" s="313">
        <v>1</v>
      </c>
      <c r="K42" s="315">
        <f t="shared" si="0"/>
        <v>1</v>
      </c>
      <c r="L42" s="315">
        <v>3</v>
      </c>
      <c r="M42" s="336">
        <v>3.2</v>
      </c>
      <c r="N42" s="313"/>
      <c r="O42" s="313"/>
      <c r="P42" s="347">
        <v>0</v>
      </c>
      <c r="Q42" s="347"/>
      <c r="R42" s="347"/>
      <c r="S42" s="360"/>
      <c r="T42" s="57"/>
      <c r="U42" s="361" t="s">
        <v>2154</v>
      </c>
    </row>
    <row r="43" s="243" customFormat="1" ht="39.6" spans="1:21">
      <c r="A43" s="334" t="s">
        <v>2115</v>
      </c>
      <c r="B43" s="313">
        <v>42</v>
      </c>
      <c r="C43" s="313" t="s">
        <v>45</v>
      </c>
      <c r="D43" s="313" t="s">
        <v>53</v>
      </c>
      <c r="E43" s="317" t="s">
        <v>2116</v>
      </c>
      <c r="F43" s="323" t="s">
        <v>172</v>
      </c>
      <c r="G43" s="262" t="s">
        <v>2160</v>
      </c>
      <c r="H43" s="314" t="s">
        <v>1809</v>
      </c>
      <c r="I43" s="313" t="s">
        <v>22</v>
      </c>
      <c r="J43" s="313">
        <v>5</v>
      </c>
      <c r="K43" s="315">
        <f t="shared" si="0"/>
        <v>5</v>
      </c>
      <c r="L43" s="315">
        <v>1</v>
      </c>
      <c r="M43" s="313">
        <v>3.2</v>
      </c>
      <c r="N43" s="313"/>
      <c r="O43" s="313"/>
      <c r="P43" s="346">
        <v>0</v>
      </c>
      <c r="Q43" s="346"/>
      <c r="R43" s="346"/>
      <c r="S43" s="358"/>
      <c r="T43" s="57"/>
      <c r="U43" s="359" t="s">
        <v>2154</v>
      </c>
    </row>
    <row r="44" s="243" customFormat="1" ht="39.6" spans="1:21">
      <c r="A44" s="334" t="s">
        <v>2115</v>
      </c>
      <c r="B44" s="313">
        <v>43</v>
      </c>
      <c r="C44" s="313" t="s">
        <v>45</v>
      </c>
      <c r="D44" s="313" t="s">
        <v>322</v>
      </c>
      <c r="E44" s="317" t="s">
        <v>2116</v>
      </c>
      <c r="F44" s="323" t="s">
        <v>323</v>
      </c>
      <c r="G44" s="262" t="s">
        <v>2161</v>
      </c>
      <c r="H44" s="314" t="s">
        <v>2162</v>
      </c>
      <c r="I44" s="313" t="s">
        <v>2124</v>
      </c>
      <c r="J44" s="315">
        <v>0.98655</v>
      </c>
      <c r="K44" s="348">
        <f t="shared" si="0"/>
        <v>0.98655</v>
      </c>
      <c r="L44" s="315">
        <v>13</v>
      </c>
      <c r="M44" s="336">
        <v>3.2</v>
      </c>
      <c r="N44" s="313"/>
      <c r="O44" s="313"/>
      <c r="P44" s="352">
        <v>986.55</v>
      </c>
      <c r="Q44" s="352"/>
      <c r="R44" s="352"/>
      <c r="S44" s="360"/>
      <c r="T44" s="81">
        <f>P44/1000</f>
        <v>0.98655</v>
      </c>
      <c r="U44" s="361" t="s">
        <v>2154</v>
      </c>
    </row>
    <row r="45" s="243" customFormat="1" ht="39.6" spans="1:21">
      <c r="A45" s="334" t="s">
        <v>2115</v>
      </c>
      <c r="B45" s="313">
        <v>44</v>
      </c>
      <c r="C45" s="313" t="s">
        <v>45</v>
      </c>
      <c r="D45" s="313" t="s">
        <v>53</v>
      </c>
      <c r="E45" s="317" t="s">
        <v>2116</v>
      </c>
      <c r="F45" s="323" t="s">
        <v>289</v>
      </c>
      <c r="G45" s="262" t="s">
        <v>2163</v>
      </c>
      <c r="H45" s="314" t="s">
        <v>2153</v>
      </c>
      <c r="I45" s="313" t="s">
        <v>22</v>
      </c>
      <c r="J45" s="313">
        <v>1</v>
      </c>
      <c r="K45" s="315">
        <f t="shared" si="0"/>
        <v>1</v>
      </c>
      <c r="L45" s="315">
        <v>0.43</v>
      </c>
      <c r="M45" s="336">
        <v>3.2</v>
      </c>
      <c r="N45" s="313"/>
      <c r="O45" s="313"/>
      <c r="P45" s="346">
        <v>0</v>
      </c>
      <c r="Q45" s="346"/>
      <c r="R45" s="346"/>
      <c r="S45" s="358"/>
      <c r="T45" s="57"/>
      <c r="U45" s="359" t="s">
        <v>2154</v>
      </c>
    </row>
    <row r="46" s="243" customFormat="1" ht="39.6" spans="1:21">
      <c r="A46" s="334" t="s">
        <v>2115</v>
      </c>
      <c r="B46" s="313">
        <v>45</v>
      </c>
      <c r="C46" s="313" t="s">
        <v>45</v>
      </c>
      <c r="D46" s="313" t="s">
        <v>53</v>
      </c>
      <c r="E46" s="317" t="s">
        <v>2116</v>
      </c>
      <c r="F46" s="323" t="s">
        <v>289</v>
      </c>
      <c r="G46" s="262" t="s">
        <v>2164</v>
      </c>
      <c r="H46" s="314" t="s">
        <v>2153</v>
      </c>
      <c r="I46" s="313" t="s">
        <v>22</v>
      </c>
      <c r="J46" s="313">
        <v>1</v>
      </c>
      <c r="K46" s="315">
        <f t="shared" si="0"/>
        <v>1</v>
      </c>
      <c r="L46" s="315">
        <v>3</v>
      </c>
      <c r="M46" s="336">
        <v>3.2</v>
      </c>
      <c r="N46" s="313"/>
      <c r="O46" s="313"/>
      <c r="P46" s="347">
        <v>0</v>
      </c>
      <c r="Q46" s="347"/>
      <c r="R46" s="347"/>
      <c r="S46" s="360"/>
      <c r="T46" s="57"/>
      <c r="U46" s="361" t="s">
        <v>2154</v>
      </c>
    </row>
    <row r="47" s="243" customFormat="1" ht="39.6" spans="1:21">
      <c r="A47" s="334" t="s">
        <v>2115</v>
      </c>
      <c r="B47" s="313">
        <v>46</v>
      </c>
      <c r="C47" s="313" t="s">
        <v>45</v>
      </c>
      <c r="D47" s="260" t="s">
        <v>89</v>
      </c>
      <c r="E47" s="317" t="s">
        <v>2116</v>
      </c>
      <c r="F47" s="323" t="s">
        <v>90</v>
      </c>
      <c r="G47" s="262" t="s">
        <v>2165</v>
      </c>
      <c r="H47" s="314" t="s">
        <v>2166</v>
      </c>
      <c r="I47" s="313" t="s">
        <v>22</v>
      </c>
      <c r="J47" s="313">
        <v>1</v>
      </c>
      <c r="K47" s="315">
        <f t="shared" si="0"/>
        <v>1</v>
      </c>
      <c r="L47" s="315">
        <v>4</v>
      </c>
      <c r="M47" s="336">
        <v>3.2</v>
      </c>
      <c r="N47" s="313"/>
      <c r="O47" s="313"/>
      <c r="P47" s="346">
        <v>0</v>
      </c>
      <c r="Q47" s="346"/>
      <c r="R47" s="346"/>
      <c r="S47" s="358"/>
      <c r="T47" s="57"/>
      <c r="U47" s="359" t="s">
        <v>2154</v>
      </c>
    </row>
    <row r="48" s="243" customFormat="1" ht="39.6" spans="1:21">
      <c r="A48" s="334" t="s">
        <v>2115</v>
      </c>
      <c r="B48" s="313">
        <v>47</v>
      </c>
      <c r="C48" s="313" t="s">
        <v>45</v>
      </c>
      <c r="D48" s="260" t="s">
        <v>89</v>
      </c>
      <c r="E48" s="317" t="s">
        <v>2116</v>
      </c>
      <c r="F48" s="323" t="s">
        <v>114</v>
      </c>
      <c r="G48" s="262" t="s">
        <v>2167</v>
      </c>
      <c r="H48" s="314" t="s">
        <v>2166</v>
      </c>
      <c r="I48" s="313" t="s">
        <v>22</v>
      </c>
      <c r="J48" s="313">
        <v>2</v>
      </c>
      <c r="K48" s="315">
        <f t="shared" si="0"/>
        <v>2</v>
      </c>
      <c r="L48" s="315">
        <v>4</v>
      </c>
      <c r="M48" s="336">
        <v>3.2</v>
      </c>
      <c r="N48" s="313"/>
      <c r="O48" s="313"/>
      <c r="P48" s="347">
        <v>0</v>
      </c>
      <c r="Q48" s="347"/>
      <c r="R48" s="347"/>
      <c r="S48" s="360"/>
      <c r="T48" s="57"/>
      <c r="U48" s="361" t="s">
        <v>2154</v>
      </c>
    </row>
    <row r="49" s="243" customFormat="1" ht="39.6" spans="1:21">
      <c r="A49" s="334" t="s">
        <v>2115</v>
      </c>
      <c r="B49" s="313">
        <v>48</v>
      </c>
      <c r="C49" s="313" t="s">
        <v>45</v>
      </c>
      <c r="D49" s="260" t="s">
        <v>89</v>
      </c>
      <c r="E49" s="317" t="s">
        <v>2116</v>
      </c>
      <c r="F49" s="323" t="s">
        <v>114</v>
      </c>
      <c r="G49" s="262" t="s">
        <v>2168</v>
      </c>
      <c r="H49" s="314" t="s">
        <v>2166</v>
      </c>
      <c r="I49" s="313" t="s">
        <v>22</v>
      </c>
      <c r="J49" s="313">
        <v>3</v>
      </c>
      <c r="K49" s="315">
        <f t="shared" si="0"/>
        <v>3</v>
      </c>
      <c r="L49" s="315">
        <v>11</v>
      </c>
      <c r="M49" s="336">
        <v>3.2</v>
      </c>
      <c r="N49" s="313"/>
      <c r="O49" s="313"/>
      <c r="P49" s="346">
        <v>0</v>
      </c>
      <c r="Q49" s="346"/>
      <c r="R49" s="346"/>
      <c r="S49" s="358"/>
      <c r="T49" s="57"/>
      <c r="U49" s="359" t="s">
        <v>2154</v>
      </c>
    </row>
    <row r="50" s="243" customFormat="1" ht="52.8" spans="1:21">
      <c r="A50" s="334" t="s">
        <v>2115</v>
      </c>
      <c r="B50" s="313">
        <v>49</v>
      </c>
      <c r="C50" s="313" t="s">
        <v>45</v>
      </c>
      <c r="D50" s="260" t="s">
        <v>89</v>
      </c>
      <c r="E50" s="317" t="s">
        <v>2116</v>
      </c>
      <c r="F50" s="323" t="s">
        <v>114</v>
      </c>
      <c r="G50" s="262" t="s">
        <v>2169</v>
      </c>
      <c r="H50" s="314" t="s">
        <v>2166</v>
      </c>
      <c r="I50" s="313" t="s">
        <v>22</v>
      </c>
      <c r="J50" s="313">
        <v>2</v>
      </c>
      <c r="K50" s="315">
        <v>1</v>
      </c>
      <c r="L50" s="315">
        <v>46</v>
      </c>
      <c r="M50" s="336">
        <v>3.2</v>
      </c>
      <c r="N50" s="313"/>
      <c r="O50" s="313"/>
      <c r="P50" s="347">
        <v>0</v>
      </c>
      <c r="Q50" s="347"/>
      <c r="R50" s="347"/>
      <c r="S50" s="360"/>
      <c r="T50" s="57"/>
      <c r="U50" s="361" t="s">
        <v>2154</v>
      </c>
    </row>
    <row r="51" s="243" customFormat="1" ht="39.6" spans="1:21">
      <c r="A51" s="334" t="s">
        <v>2115</v>
      </c>
      <c r="B51" s="313">
        <v>50</v>
      </c>
      <c r="C51" s="313" t="s">
        <v>45</v>
      </c>
      <c r="D51" s="313" t="s">
        <v>53</v>
      </c>
      <c r="E51" s="317" t="s">
        <v>2116</v>
      </c>
      <c r="F51" s="323" t="s">
        <v>55</v>
      </c>
      <c r="G51" s="262" t="s">
        <v>2170</v>
      </c>
      <c r="H51" s="314" t="s">
        <v>2158</v>
      </c>
      <c r="I51" s="313" t="s">
        <v>22</v>
      </c>
      <c r="J51" s="313">
        <v>1</v>
      </c>
      <c r="K51" s="315">
        <f t="shared" ref="K51:K55" si="1">J51</f>
        <v>1</v>
      </c>
      <c r="L51" s="315">
        <v>0.3</v>
      </c>
      <c r="M51" s="336">
        <v>3.2</v>
      </c>
      <c r="N51" s="313"/>
      <c r="O51" s="313"/>
      <c r="P51" s="346">
        <v>0</v>
      </c>
      <c r="Q51" s="346"/>
      <c r="R51" s="346"/>
      <c r="S51" s="358"/>
      <c r="T51" s="57"/>
      <c r="U51" s="359" t="s">
        <v>2154</v>
      </c>
    </row>
    <row r="52" s="243" customFormat="1" ht="39.6" spans="1:21">
      <c r="A52" s="334" t="s">
        <v>2115</v>
      </c>
      <c r="B52" s="313">
        <v>51</v>
      </c>
      <c r="C52" s="313" t="s">
        <v>45</v>
      </c>
      <c r="D52" s="313" t="s">
        <v>53</v>
      </c>
      <c r="E52" s="317" t="s">
        <v>2116</v>
      </c>
      <c r="F52" s="323" t="s">
        <v>304</v>
      </c>
      <c r="G52" s="262" t="s">
        <v>2171</v>
      </c>
      <c r="H52" s="314" t="s">
        <v>2158</v>
      </c>
      <c r="I52" s="313" t="s">
        <v>22</v>
      </c>
      <c r="J52" s="313">
        <v>1</v>
      </c>
      <c r="K52" s="315">
        <f t="shared" si="1"/>
        <v>1</v>
      </c>
      <c r="L52" s="315">
        <v>0.45</v>
      </c>
      <c r="M52" s="336">
        <v>3.2</v>
      </c>
      <c r="N52" s="313"/>
      <c r="O52" s="313"/>
      <c r="P52" s="347">
        <v>0</v>
      </c>
      <c r="Q52" s="347"/>
      <c r="R52" s="347"/>
      <c r="S52" s="360"/>
      <c r="T52" s="57"/>
      <c r="U52" s="361" t="s">
        <v>2154</v>
      </c>
    </row>
    <row r="53" s="243" customFormat="1" ht="39.6" spans="1:21">
      <c r="A53" s="334" t="s">
        <v>2115</v>
      </c>
      <c r="B53" s="313">
        <v>52</v>
      </c>
      <c r="C53" s="313" t="s">
        <v>45</v>
      </c>
      <c r="D53" s="313" t="s">
        <v>53</v>
      </c>
      <c r="E53" s="317" t="s">
        <v>2116</v>
      </c>
      <c r="F53" s="323" t="s">
        <v>172</v>
      </c>
      <c r="G53" s="262" t="s">
        <v>2172</v>
      </c>
      <c r="H53" s="314" t="s">
        <v>1809</v>
      </c>
      <c r="I53" s="313" t="s">
        <v>22</v>
      </c>
      <c r="J53" s="313">
        <v>2</v>
      </c>
      <c r="K53" s="315">
        <f t="shared" si="1"/>
        <v>2</v>
      </c>
      <c r="L53" s="315">
        <v>0.1</v>
      </c>
      <c r="M53" s="313">
        <v>3.2</v>
      </c>
      <c r="N53" s="313"/>
      <c r="O53" s="313"/>
      <c r="P53" s="346">
        <v>0</v>
      </c>
      <c r="Q53" s="346"/>
      <c r="R53" s="346"/>
      <c r="S53" s="358"/>
      <c r="T53" s="57"/>
      <c r="U53" s="359" t="s">
        <v>2154</v>
      </c>
    </row>
    <row r="54" s="243" customFormat="1" ht="39.6" spans="1:21">
      <c r="A54" s="334" t="s">
        <v>2115</v>
      </c>
      <c r="B54" s="313">
        <v>53</v>
      </c>
      <c r="C54" s="313" t="s">
        <v>45</v>
      </c>
      <c r="D54" s="313" t="s">
        <v>53</v>
      </c>
      <c r="E54" s="317" t="s">
        <v>2116</v>
      </c>
      <c r="F54" s="323" t="s">
        <v>172</v>
      </c>
      <c r="G54" s="262" t="s">
        <v>2173</v>
      </c>
      <c r="H54" s="314" t="s">
        <v>1809</v>
      </c>
      <c r="I54" s="313" t="s">
        <v>22</v>
      </c>
      <c r="J54" s="313">
        <v>10</v>
      </c>
      <c r="K54" s="315">
        <f t="shared" si="1"/>
        <v>10</v>
      </c>
      <c r="L54" s="315">
        <v>1</v>
      </c>
      <c r="M54" s="313">
        <v>3.2</v>
      </c>
      <c r="N54" s="313"/>
      <c r="O54" s="313"/>
      <c r="P54" s="347">
        <v>0</v>
      </c>
      <c r="Q54" s="347"/>
      <c r="R54" s="347"/>
      <c r="S54" s="360"/>
      <c r="T54" s="57"/>
      <c r="U54" s="361" t="s">
        <v>2154</v>
      </c>
    </row>
    <row r="55" s="243" customFormat="1" ht="39.6" spans="1:21">
      <c r="A55" s="334" t="s">
        <v>2115</v>
      </c>
      <c r="B55" s="313">
        <v>54</v>
      </c>
      <c r="C55" s="313" t="s">
        <v>45</v>
      </c>
      <c r="D55" s="313" t="s">
        <v>53</v>
      </c>
      <c r="E55" s="317" t="s">
        <v>2116</v>
      </c>
      <c r="F55" s="323" t="s">
        <v>172</v>
      </c>
      <c r="G55" s="262" t="s">
        <v>2160</v>
      </c>
      <c r="H55" s="314" t="s">
        <v>1809</v>
      </c>
      <c r="I55" s="313" t="s">
        <v>22</v>
      </c>
      <c r="J55" s="313">
        <v>4</v>
      </c>
      <c r="K55" s="315">
        <f t="shared" si="1"/>
        <v>4</v>
      </c>
      <c r="L55" s="315">
        <v>1</v>
      </c>
      <c r="M55" s="313">
        <v>3.2</v>
      </c>
      <c r="N55" s="313"/>
      <c r="O55" s="313"/>
      <c r="P55" s="346">
        <v>0</v>
      </c>
      <c r="Q55" s="346"/>
      <c r="R55" s="346"/>
      <c r="S55" s="358"/>
      <c r="T55" s="57"/>
      <c r="U55" s="359" t="s">
        <v>2154</v>
      </c>
    </row>
    <row r="56" s="243" customFormat="1" ht="39.6" spans="1:21">
      <c r="A56" s="334" t="s">
        <v>2115</v>
      </c>
      <c r="B56" s="313">
        <v>55</v>
      </c>
      <c r="C56" s="313" t="s">
        <v>45</v>
      </c>
      <c r="D56" s="313" t="s">
        <v>53</v>
      </c>
      <c r="E56" s="317" t="s">
        <v>2116</v>
      </c>
      <c r="F56" s="323" t="s">
        <v>172</v>
      </c>
      <c r="G56" s="262" t="s">
        <v>2174</v>
      </c>
      <c r="H56" s="314" t="s">
        <v>1809</v>
      </c>
      <c r="I56" s="313" t="s">
        <v>22</v>
      </c>
      <c r="J56" s="313">
        <v>2</v>
      </c>
      <c r="K56" s="315">
        <v>1</v>
      </c>
      <c r="L56" s="315">
        <v>1</v>
      </c>
      <c r="M56" s="313">
        <v>3.2</v>
      </c>
      <c r="N56" s="313"/>
      <c r="O56" s="313"/>
      <c r="P56" s="347">
        <v>0</v>
      </c>
      <c r="Q56" s="347"/>
      <c r="R56" s="347"/>
      <c r="S56" s="360"/>
      <c r="T56" s="57"/>
      <c r="U56" s="361" t="s">
        <v>2154</v>
      </c>
    </row>
    <row r="57" s="243" customFormat="1" ht="39.6" spans="1:21">
      <c r="A57" s="334" t="s">
        <v>2115</v>
      </c>
      <c r="B57" s="313">
        <v>56</v>
      </c>
      <c r="C57" s="313" t="s">
        <v>45</v>
      </c>
      <c r="D57" s="313" t="s">
        <v>53</v>
      </c>
      <c r="E57" s="317" t="s">
        <v>2116</v>
      </c>
      <c r="F57" s="323" t="s">
        <v>172</v>
      </c>
      <c r="G57" s="262" t="s">
        <v>2175</v>
      </c>
      <c r="H57" s="314" t="s">
        <v>1809</v>
      </c>
      <c r="I57" s="313" t="s">
        <v>22</v>
      </c>
      <c r="J57" s="313">
        <v>2</v>
      </c>
      <c r="K57" s="315">
        <v>1</v>
      </c>
      <c r="L57" s="315">
        <v>1</v>
      </c>
      <c r="M57" s="313">
        <v>3.2</v>
      </c>
      <c r="N57" s="313"/>
      <c r="O57" s="313"/>
      <c r="P57" s="346">
        <v>0</v>
      </c>
      <c r="Q57" s="346"/>
      <c r="R57" s="346"/>
      <c r="S57" s="358"/>
      <c r="T57" s="57"/>
      <c r="U57" s="359" t="s">
        <v>2154</v>
      </c>
    </row>
    <row r="58" s="243" customFormat="1" ht="39.6" spans="1:21">
      <c r="A58" s="334" t="s">
        <v>2115</v>
      </c>
      <c r="B58" s="313">
        <v>57</v>
      </c>
      <c r="C58" s="313" t="s">
        <v>45</v>
      </c>
      <c r="D58" s="313" t="s">
        <v>322</v>
      </c>
      <c r="E58" s="317" t="s">
        <v>2116</v>
      </c>
      <c r="F58" s="323" t="s">
        <v>323</v>
      </c>
      <c r="G58" s="262" t="s">
        <v>2176</v>
      </c>
      <c r="H58" s="314" t="s">
        <v>2162</v>
      </c>
      <c r="I58" s="313" t="s">
        <v>2124</v>
      </c>
      <c r="J58" s="315">
        <v>0.669</v>
      </c>
      <c r="K58" s="348">
        <f t="shared" ref="K58:K72" si="2">J58</f>
        <v>0.669</v>
      </c>
      <c r="L58" s="315">
        <v>7</v>
      </c>
      <c r="M58" s="336">
        <v>3.2</v>
      </c>
      <c r="N58" s="313"/>
      <c r="O58" s="313"/>
      <c r="P58" s="347">
        <v>669</v>
      </c>
      <c r="Q58" s="347"/>
      <c r="R58" s="347"/>
      <c r="S58" s="360"/>
      <c r="T58" s="81">
        <f t="shared" ref="T58:T61" si="3">P58/1000</f>
        <v>0.669</v>
      </c>
      <c r="U58" s="361" t="s">
        <v>2154</v>
      </c>
    </row>
    <row r="59" s="243" customFormat="1" ht="39.6" spans="1:21">
      <c r="A59" s="334" t="s">
        <v>2115</v>
      </c>
      <c r="B59" s="313">
        <v>58</v>
      </c>
      <c r="C59" s="313" t="s">
        <v>45</v>
      </c>
      <c r="D59" s="313" t="s">
        <v>322</v>
      </c>
      <c r="E59" s="317" t="s">
        <v>2116</v>
      </c>
      <c r="F59" s="323" t="s">
        <v>323</v>
      </c>
      <c r="G59" s="262" t="s">
        <v>2177</v>
      </c>
      <c r="H59" s="314" t="s">
        <v>2162</v>
      </c>
      <c r="I59" s="313" t="s">
        <v>2124</v>
      </c>
      <c r="J59" s="315">
        <v>0.02415</v>
      </c>
      <c r="K59" s="315"/>
      <c r="L59" s="315">
        <v>1</v>
      </c>
      <c r="M59" s="336">
        <v>3.2</v>
      </c>
      <c r="N59" s="313"/>
      <c r="O59" s="313"/>
      <c r="P59" s="351">
        <v>24.15</v>
      </c>
      <c r="Q59" s="351"/>
      <c r="R59" s="351"/>
      <c r="S59" s="358"/>
      <c r="T59" s="81">
        <f t="shared" si="3"/>
        <v>0.02415</v>
      </c>
      <c r="U59" s="359" t="s">
        <v>2154</v>
      </c>
    </row>
    <row r="60" s="243" customFormat="1" ht="39.6" spans="1:21">
      <c r="A60" s="334" t="s">
        <v>2115</v>
      </c>
      <c r="B60" s="313">
        <v>59</v>
      </c>
      <c r="C60" s="313" t="s">
        <v>45</v>
      </c>
      <c r="D60" s="313" t="s">
        <v>322</v>
      </c>
      <c r="E60" s="317" t="s">
        <v>2116</v>
      </c>
      <c r="F60" s="323" t="s">
        <v>323</v>
      </c>
      <c r="G60" s="262" t="s">
        <v>2178</v>
      </c>
      <c r="H60" s="314" t="s">
        <v>2162</v>
      </c>
      <c r="I60" s="313" t="s">
        <v>2124</v>
      </c>
      <c r="J60" s="315">
        <v>0.3</v>
      </c>
      <c r="K60" s="348">
        <f t="shared" si="2"/>
        <v>0.3</v>
      </c>
      <c r="L60" s="315">
        <v>1</v>
      </c>
      <c r="M60" s="336">
        <v>3.2</v>
      </c>
      <c r="N60" s="313"/>
      <c r="O60" s="313"/>
      <c r="P60" s="347">
        <v>300</v>
      </c>
      <c r="Q60" s="347"/>
      <c r="R60" s="347"/>
      <c r="S60" s="360"/>
      <c r="T60" s="81">
        <f t="shared" si="3"/>
        <v>0.3</v>
      </c>
      <c r="U60" s="361" t="s">
        <v>2154</v>
      </c>
    </row>
    <row r="61" s="243" customFormat="1" ht="39.6" spans="1:21">
      <c r="A61" s="334" t="s">
        <v>2115</v>
      </c>
      <c r="B61" s="313">
        <v>60</v>
      </c>
      <c r="C61" s="313" t="s">
        <v>45</v>
      </c>
      <c r="D61" s="313" t="s">
        <v>322</v>
      </c>
      <c r="E61" s="317" t="s">
        <v>2116</v>
      </c>
      <c r="F61" s="323" t="s">
        <v>323</v>
      </c>
      <c r="G61" s="262" t="s">
        <v>2179</v>
      </c>
      <c r="H61" s="314" t="s">
        <v>2162</v>
      </c>
      <c r="I61" s="313" t="s">
        <v>2124</v>
      </c>
      <c r="J61" s="315">
        <v>0.375</v>
      </c>
      <c r="K61" s="348">
        <f t="shared" si="2"/>
        <v>0.375</v>
      </c>
      <c r="L61" s="315">
        <v>2</v>
      </c>
      <c r="M61" s="336">
        <v>3.2</v>
      </c>
      <c r="N61" s="313"/>
      <c r="O61" s="313"/>
      <c r="P61" s="346">
        <v>375</v>
      </c>
      <c r="Q61" s="346"/>
      <c r="R61" s="346"/>
      <c r="S61" s="358"/>
      <c r="T61" s="81">
        <f t="shared" si="3"/>
        <v>0.375</v>
      </c>
      <c r="U61" s="359" t="s">
        <v>2154</v>
      </c>
    </row>
    <row r="62" s="243" customFormat="1" ht="52.8" spans="1:21">
      <c r="A62" s="334" t="s">
        <v>2115</v>
      </c>
      <c r="B62" s="313">
        <v>61</v>
      </c>
      <c r="C62" s="313" t="s">
        <v>45</v>
      </c>
      <c r="D62" s="260" t="s">
        <v>353</v>
      </c>
      <c r="E62" s="317" t="s">
        <v>2116</v>
      </c>
      <c r="F62" s="323" t="s">
        <v>2125</v>
      </c>
      <c r="G62" s="262" t="s">
        <v>2180</v>
      </c>
      <c r="H62" s="314" t="s">
        <v>491</v>
      </c>
      <c r="I62" s="313" t="s">
        <v>22</v>
      </c>
      <c r="J62" s="313">
        <v>3</v>
      </c>
      <c r="K62" s="315">
        <f t="shared" si="2"/>
        <v>3</v>
      </c>
      <c r="L62" s="315">
        <v>39</v>
      </c>
      <c r="M62" s="336">
        <v>3.2</v>
      </c>
      <c r="N62" s="313"/>
      <c r="O62" s="313"/>
      <c r="P62" s="347">
        <v>0</v>
      </c>
      <c r="Q62" s="347"/>
      <c r="R62" s="347"/>
      <c r="S62" s="360"/>
      <c r="T62" s="57"/>
      <c r="U62" s="361" t="s">
        <v>2154</v>
      </c>
    </row>
    <row r="63" s="243" customFormat="1" ht="39.6" spans="1:21">
      <c r="A63" s="334" t="s">
        <v>2115</v>
      </c>
      <c r="B63" s="313">
        <v>62</v>
      </c>
      <c r="C63" s="313" t="s">
        <v>45</v>
      </c>
      <c r="D63" s="313" t="s">
        <v>53</v>
      </c>
      <c r="E63" s="317" t="s">
        <v>2116</v>
      </c>
      <c r="F63" s="323" t="s">
        <v>289</v>
      </c>
      <c r="G63" s="262" t="s">
        <v>2181</v>
      </c>
      <c r="H63" s="314" t="s">
        <v>2153</v>
      </c>
      <c r="I63" s="313" t="s">
        <v>22</v>
      </c>
      <c r="J63" s="313">
        <v>1</v>
      </c>
      <c r="K63" s="315">
        <f t="shared" si="2"/>
        <v>1</v>
      </c>
      <c r="L63" s="315">
        <v>3</v>
      </c>
      <c r="M63" s="336">
        <v>3.2</v>
      </c>
      <c r="N63" s="313"/>
      <c r="O63" s="313"/>
      <c r="P63" s="346">
        <v>0</v>
      </c>
      <c r="Q63" s="346"/>
      <c r="R63" s="346"/>
      <c r="S63" s="358"/>
      <c r="T63" s="57"/>
      <c r="U63" s="359" t="s">
        <v>2154</v>
      </c>
    </row>
    <row r="64" s="243" customFormat="1" ht="39.6" spans="1:21">
      <c r="A64" s="334" t="s">
        <v>2115</v>
      </c>
      <c r="B64" s="313">
        <v>63</v>
      </c>
      <c r="C64" s="313" t="s">
        <v>45</v>
      </c>
      <c r="D64" s="260" t="s">
        <v>89</v>
      </c>
      <c r="E64" s="317" t="s">
        <v>2116</v>
      </c>
      <c r="F64" s="323" t="s">
        <v>114</v>
      </c>
      <c r="G64" s="262" t="s">
        <v>2182</v>
      </c>
      <c r="H64" s="314" t="s">
        <v>2166</v>
      </c>
      <c r="I64" s="313" t="s">
        <v>22</v>
      </c>
      <c r="J64" s="313">
        <v>3</v>
      </c>
      <c r="K64" s="315">
        <f t="shared" si="2"/>
        <v>3</v>
      </c>
      <c r="L64" s="315">
        <v>35</v>
      </c>
      <c r="M64" s="336">
        <v>3.2</v>
      </c>
      <c r="N64" s="313"/>
      <c r="O64" s="313"/>
      <c r="P64" s="347">
        <v>0</v>
      </c>
      <c r="Q64" s="347"/>
      <c r="R64" s="347"/>
      <c r="S64" s="360"/>
      <c r="T64" s="57"/>
      <c r="U64" s="361" t="s">
        <v>2154</v>
      </c>
    </row>
    <row r="65" s="244" customFormat="1" ht="39.6" spans="1:21">
      <c r="A65" s="334" t="s">
        <v>2115</v>
      </c>
      <c r="B65" s="313">
        <v>64</v>
      </c>
      <c r="C65" s="313" t="s">
        <v>45</v>
      </c>
      <c r="D65" s="313" t="s">
        <v>53</v>
      </c>
      <c r="E65" s="317" t="s">
        <v>2116</v>
      </c>
      <c r="F65" s="323" t="s">
        <v>55</v>
      </c>
      <c r="G65" s="262" t="s">
        <v>2183</v>
      </c>
      <c r="H65" s="314" t="s">
        <v>2158</v>
      </c>
      <c r="I65" s="313" t="s">
        <v>22</v>
      </c>
      <c r="J65" s="313">
        <v>1</v>
      </c>
      <c r="K65" s="315">
        <f t="shared" si="2"/>
        <v>1</v>
      </c>
      <c r="L65" s="315">
        <v>2</v>
      </c>
      <c r="M65" s="336">
        <v>3.2</v>
      </c>
      <c r="N65" s="313"/>
      <c r="O65" s="313"/>
      <c r="P65" s="346">
        <v>0</v>
      </c>
      <c r="Q65" s="346"/>
      <c r="R65" s="346"/>
      <c r="S65" s="358"/>
      <c r="T65" s="57"/>
      <c r="U65" s="359" t="s">
        <v>2154</v>
      </c>
    </row>
    <row r="66" s="244" customFormat="1" ht="39.6" spans="1:21">
      <c r="A66" s="334" t="s">
        <v>2115</v>
      </c>
      <c r="B66" s="313">
        <v>65</v>
      </c>
      <c r="C66" s="313" t="s">
        <v>45</v>
      </c>
      <c r="D66" s="313" t="s">
        <v>53</v>
      </c>
      <c r="E66" s="317" t="s">
        <v>2116</v>
      </c>
      <c r="F66" s="323" t="s">
        <v>304</v>
      </c>
      <c r="G66" s="262" t="s">
        <v>2184</v>
      </c>
      <c r="H66" s="314" t="s">
        <v>2158</v>
      </c>
      <c r="I66" s="313" t="s">
        <v>22</v>
      </c>
      <c r="J66" s="313">
        <v>1</v>
      </c>
      <c r="K66" s="315">
        <f t="shared" si="2"/>
        <v>1</v>
      </c>
      <c r="L66" s="315">
        <v>3</v>
      </c>
      <c r="M66" s="336">
        <v>3.2</v>
      </c>
      <c r="N66" s="313"/>
      <c r="O66" s="313"/>
      <c r="P66" s="347">
        <v>0</v>
      </c>
      <c r="Q66" s="347"/>
      <c r="R66" s="347"/>
      <c r="S66" s="360"/>
      <c r="T66" s="57"/>
      <c r="U66" s="361" t="s">
        <v>2154</v>
      </c>
    </row>
    <row r="67" s="244" customFormat="1" ht="39.6" spans="1:21">
      <c r="A67" s="334" t="s">
        <v>2115</v>
      </c>
      <c r="B67" s="313">
        <v>66</v>
      </c>
      <c r="C67" s="313" t="s">
        <v>45</v>
      </c>
      <c r="D67" s="313" t="s">
        <v>53</v>
      </c>
      <c r="E67" s="317" t="s">
        <v>2116</v>
      </c>
      <c r="F67" s="323" t="s">
        <v>172</v>
      </c>
      <c r="G67" s="262" t="s">
        <v>2160</v>
      </c>
      <c r="H67" s="314" t="s">
        <v>1809</v>
      </c>
      <c r="I67" s="313" t="s">
        <v>22</v>
      </c>
      <c r="J67" s="313">
        <v>5</v>
      </c>
      <c r="K67" s="315">
        <f t="shared" si="2"/>
        <v>5</v>
      </c>
      <c r="L67" s="315">
        <v>1</v>
      </c>
      <c r="M67" s="313">
        <v>3.2</v>
      </c>
      <c r="N67" s="313"/>
      <c r="O67" s="313"/>
      <c r="P67" s="346">
        <v>0</v>
      </c>
      <c r="Q67" s="346"/>
      <c r="R67" s="346"/>
      <c r="S67" s="358"/>
      <c r="T67" s="57"/>
      <c r="U67" s="359" t="s">
        <v>2154</v>
      </c>
    </row>
    <row r="68" s="244" customFormat="1" ht="39.6" spans="1:21">
      <c r="A68" s="334" t="s">
        <v>2115</v>
      </c>
      <c r="B68" s="313">
        <v>67</v>
      </c>
      <c r="C68" s="313" t="s">
        <v>45</v>
      </c>
      <c r="D68" s="313" t="s">
        <v>322</v>
      </c>
      <c r="E68" s="317" t="s">
        <v>2116</v>
      </c>
      <c r="F68" s="323" t="s">
        <v>323</v>
      </c>
      <c r="G68" s="262" t="s">
        <v>2185</v>
      </c>
      <c r="H68" s="314" t="s">
        <v>2162</v>
      </c>
      <c r="I68" s="313" t="s">
        <v>2124</v>
      </c>
      <c r="J68" s="315">
        <v>0.16702</v>
      </c>
      <c r="K68" s="348">
        <f t="shared" si="2"/>
        <v>0.16702</v>
      </c>
      <c r="L68" s="315">
        <v>2</v>
      </c>
      <c r="M68" s="336">
        <v>3.2</v>
      </c>
      <c r="N68" s="313"/>
      <c r="O68" s="313"/>
      <c r="P68" s="352">
        <v>167.02</v>
      </c>
      <c r="Q68" s="352"/>
      <c r="R68" s="352"/>
      <c r="S68" s="360"/>
      <c r="T68" s="81">
        <f>P68/1000</f>
        <v>0.16702</v>
      </c>
      <c r="U68" s="361" t="s">
        <v>2154</v>
      </c>
    </row>
    <row r="69" s="243" customFormat="1" ht="39.6" spans="1:21">
      <c r="A69" s="334" t="s">
        <v>2115</v>
      </c>
      <c r="B69" s="313">
        <v>68</v>
      </c>
      <c r="C69" s="313" t="s">
        <v>45</v>
      </c>
      <c r="D69" s="313" t="s">
        <v>53</v>
      </c>
      <c r="E69" s="317" t="s">
        <v>2116</v>
      </c>
      <c r="F69" s="323" t="s">
        <v>289</v>
      </c>
      <c r="G69" s="262" t="s">
        <v>2163</v>
      </c>
      <c r="H69" s="314" t="s">
        <v>2153</v>
      </c>
      <c r="I69" s="313" t="s">
        <v>22</v>
      </c>
      <c r="J69" s="313">
        <v>1</v>
      </c>
      <c r="K69" s="315">
        <f t="shared" si="2"/>
        <v>1</v>
      </c>
      <c r="L69" s="315">
        <v>0.43</v>
      </c>
      <c r="M69" s="336">
        <v>3.2</v>
      </c>
      <c r="N69" s="313"/>
      <c r="O69" s="313"/>
      <c r="P69" s="346">
        <v>0</v>
      </c>
      <c r="Q69" s="346"/>
      <c r="R69" s="346"/>
      <c r="S69" s="358"/>
      <c r="T69" s="57"/>
      <c r="U69" s="359" t="s">
        <v>2154</v>
      </c>
    </row>
    <row r="70" s="244" customFormat="1" ht="39.6" spans="1:21">
      <c r="A70" s="334" t="s">
        <v>2115</v>
      </c>
      <c r="B70" s="313">
        <v>69</v>
      </c>
      <c r="C70" s="313" t="s">
        <v>45</v>
      </c>
      <c r="D70" s="260" t="s">
        <v>89</v>
      </c>
      <c r="E70" s="317" t="s">
        <v>2116</v>
      </c>
      <c r="F70" s="323" t="s">
        <v>90</v>
      </c>
      <c r="G70" s="262" t="s">
        <v>2165</v>
      </c>
      <c r="H70" s="314" t="s">
        <v>2166</v>
      </c>
      <c r="I70" s="313" t="s">
        <v>22</v>
      </c>
      <c r="J70" s="313">
        <v>1</v>
      </c>
      <c r="K70" s="315">
        <f t="shared" si="2"/>
        <v>1</v>
      </c>
      <c r="L70" s="315">
        <v>4</v>
      </c>
      <c r="M70" s="336">
        <v>3.2</v>
      </c>
      <c r="N70" s="313"/>
      <c r="O70" s="313"/>
      <c r="P70" s="347">
        <v>0</v>
      </c>
      <c r="Q70" s="347"/>
      <c r="R70" s="347"/>
      <c r="S70" s="360"/>
      <c r="T70" s="57"/>
      <c r="U70" s="361" t="s">
        <v>2154</v>
      </c>
    </row>
    <row r="71" s="244" customFormat="1" ht="39.6" spans="1:21">
      <c r="A71" s="334" t="s">
        <v>2115</v>
      </c>
      <c r="B71" s="313">
        <v>70</v>
      </c>
      <c r="C71" s="313" t="s">
        <v>45</v>
      </c>
      <c r="D71" s="260" t="s">
        <v>89</v>
      </c>
      <c r="E71" s="317" t="s">
        <v>2116</v>
      </c>
      <c r="F71" s="323" t="s">
        <v>114</v>
      </c>
      <c r="G71" s="262" t="s">
        <v>2167</v>
      </c>
      <c r="H71" s="314" t="s">
        <v>2166</v>
      </c>
      <c r="I71" s="313" t="s">
        <v>22</v>
      </c>
      <c r="J71" s="313">
        <v>2</v>
      </c>
      <c r="K71" s="315">
        <f t="shared" si="2"/>
        <v>2</v>
      </c>
      <c r="L71" s="315">
        <v>4</v>
      </c>
      <c r="M71" s="336">
        <v>3.2</v>
      </c>
      <c r="N71" s="313"/>
      <c r="O71" s="313"/>
      <c r="P71" s="346">
        <v>0</v>
      </c>
      <c r="Q71" s="346"/>
      <c r="R71" s="346"/>
      <c r="S71" s="358"/>
      <c r="T71" s="57"/>
      <c r="U71" s="359" t="s">
        <v>2154</v>
      </c>
    </row>
    <row r="72" s="244" customFormat="1" ht="39.6" spans="1:21">
      <c r="A72" s="334" t="s">
        <v>2115</v>
      </c>
      <c r="B72" s="313">
        <v>71</v>
      </c>
      <c r="C72" s="313" t="s">
        <v>45</v>
      </c>
      <c r="D72" s="260" t="s">
        <v>89</v>
      </c>
      <c r="E72" s="317" t="s">
        <v>2116</v>
      </c>
      <c r="F72" s="323" t="s">
        <v>114</v>
      </c>
      <c r="G72" s="262" t="s">
        <v>2168</v>
      </c>
      <c r="H72" s="314" t="s">
        <v>2166</v>
      </c>
      <c r="I72" s="313" t="s">
        <v>22</v>
      </c>
      <c r="J72" s="313">
        <v>5</v>
      </c>
      <c r="K72" s="315">
        <f t="shared" si="2"/>
        <v>5</v>
      </c>
      <c r="L72" s="315">
        <v>19</v>
      </c>
      <c r="M72" s="336">
        <v>3.2</v>
      </c>
      <c r="N72" s="313"/>
      <c r="O72" s="313"/>
      <c r="P72" s="347">
        <v>0</v>
      </c>
      <c r="Q72" s="347"/>
      <c r="R72" s="347"/>
      <c r="S72" s="360"/>
      <c r="T72" s="57"/>
      <c r="U72" s="361" t="s">
        <v>2154</v>
      </c>
    </row>
    <row r="73" s="244" customFormat="1" ht="52.8" spans="1:21">
      <c r="A73" s="334" t="s">
        <v>2115</v>
      </c>
      <c r="B73" s="313">
        <v>72</v>
      </c>
      <c r="C73" s="313" t="s">
        <v>45</v>
      </c>
      <c r="D73" s="260" t="s">
        <v>89</v>
      </c>
      <c r="E73" s="317" t="s">
        <v>2116</v>
      </c>
      <c r="F73" s="323" t="s">
        <v>114</v>
      </c>
      <c r="G73" s="262" t="s">
        <v>2169</v>
      </c>
      <c r="H73" s="314" t="s">
        <v>2166</v>
      </c>
      <c r="I73" s="313" t="s">
        <v>22</v>
      </c>
      <c r="J73" s="313">
        <v>2</v>
      </c>
      <c r="K73" s="315">
        <v>1</v>
      </c>
      <c r="L73" s="315">
        <v>46</v>
      </c>
      <c r="M73" s="336">
        <v>3.2</v>
      </c>
      <c r="N73" s="313"/>
      <c r="O73" s="313"/>
      <c r="P73" s="346">
        <v>0</v>
      </c>
      <c r="Q73" s="346"/>
      <c r="R73" s="346"/>
      <c r="S73" s="358"/>
      <c r="T73" s="57"/>
      <c r="U73" s="359" t="s">
        <v>2154</v>
      </c>
    </row>
    <row r="74" s="244" customFormat="1" ht="39.6" spans="1:21">
      <c r="A74" s="334" t="s">
        <v>2115</v>
      </c>
      <c r="B74" s="313">
        <v>73</v>
      </c>
      <c r="C74" s="313" t="s">
        <v>45</v>
      </c>
      <c r="D74" s="313" t="s">
        <v>53</v>
      </c>
      <c r="E74" s="317" t="s">
        <v>2116</v>
      </c>
      <c r="F74" s="323" t="s">
        <v>304</v>
      </c>
      <c r="G74" s="262" t="s">
        <v>2171</v>
      </c>
      <c r="H74" s="314" t="s">
        <v>2158</v>
      </c>
      <c r="I74" s="313" t="s">
        <v>22</v>
      </c>
      <c r="J74" s="313">
        <v>1</v>
      </c>
      <c r="K74" s="315">
        <f t="shared" ref="K74:K77" si="4">J74</f>
        <v>1</v>
      </c>
      <c r="L74" s="315">
        <v>0.45</v>
      </c>
      <c r="M74" s="336">
        <v>3.2</v>
      </c>
      <c r="N74" s="313"/>
      <c r="O74" s="313"/>
      <c r="P74" s="347">
        <v>0</v>
      </c>
      <c r="Q74" s="347"/>
      <c r="R74" s="347"/>
      <c r="S74" s="360"/>
      <c r="T74" s="57"/>
      <c r="U74" s="361" t="s">
        <v>2154</v>
      </c>
    </row>
    <row r="75" s="244" customFormat="1" ht="39.6" spans="1:21">
      <c r="A75" s="334" t="s">
        <v>2115</v>
      </c>
      <c r="B75" s="313">
        <v>74</v>
      </c>
      <c r="C75" s="313" t="s">
        <v>45</v>
      </c>
      <c r="D75" s="313" t="s">
        <v>53</v>
      </c>
      <c r="E75" s="317" t="s">
        <v>2116</v>
      </c>
      <c r="F75" s="323" t="s">
        <v>172</v>
      </c>
      <c r="G75" s="262" t="s">
        <v>2172</v>
      </c>
      <c r="H75" s="314" t="s">
        <v>1809</v>
      </c>
      <c r="I75" s="313" t="s">
        <v>22</v>
      </c>
      <c r="J75" s="313">
        <v>2</v>
      </c>
      <c r="K75" s="315">
        <f t="shared" si="4"/>
        <v>2</v>
      </c>
      <c r="L75" s="315">
        <v>0.1</v>
      </c>
      <c r="M75" s="313">
        <v>3.2</v>
      </c>
      <c r="N75" s="313"/>
      <c r="O75" s="313"/>
      <c r="P75" s="346">
        <v>0</v>
      </c>
      <c r="Q75" s="346"/>
      <c r="R75" s="346"/>
      <c r="S75" s="358"/>
      <c r="T75" s="57"/>
      <c r="U75" s="359" t="s">
        <v>2154</v>
      </c>
    </row>
    <row r="76" s="244" customFormat="1" ht="39.6" spans="1:21">
      <c r="A76" s="334" t="s">
        <v>2115</v>
      </c>
      <c r="B76" s="313">
        <v>75</v>
      </c>
      <c r="C76" s="313" t="s">
        <v>45</v>
      </c>
      <c r="D76" s="313" t="s">
        <v>53</v>
      </c>
      <c r="E76" s="317" t="s">
        <v>2116</v>
      </c>
      <c r="F76" s="323" t="s">
        <v>172</v>
      </c>
      <c r="G76" s="262" t="s">
        <v>2186</v>
      </c>
      <c r="H76" s="314" t="s">
        <v>1809</v>
      </c>
      <c r="I76" s="313" t="s">
        <v>22</v>
      </c>
      <c r="J76" s="313">
        <v>11</v>
      </c>
      <c r="K76" s="315">
        <f t="shared" si="4"/>
        <v>11</v>
      </c>
      <c r="L76" s="315">
        <v>1</v>
      </c>
      <c r="M76" s="313">
        <v>3.2</v>
      </c>
      <c r="N76" s="313"/>
      <c r="O76" s="313"/>
      <c r="P76" s="347">
        <v>0</v>
      </c>
      <c r="Q76" s="347"/>
      <c r="R76" s="347"/>
      <c r="S76" s="360"/>
      <c r="T76" s="57"/>
      <c r="U76" s="361" t="s">
        <v>2154</v>
      </c>
    </row>
    <row r="77" s="244" customFormat="1" ht="39.6" spans="1:21">
      <c r="A77" s="334" t="s">
        <v>2115</v>
      </c>
      <c r="B77" s="313">
        <v>76</v>
      </c>
      <c r="C77" s="313" t="s">
        <v>45</v>
      </c>
      <c r="D77" s="313" t="s">
        <v>53</v>
      </c>
      <c r="E77" s="317" t="s">
        <v>2116</v>
      </c>
      <c r="F77" s="323" t="s">
        <v>172</v>
      </c>
      <c r="G77" s="262" t="s">
        <v>2160</v>
      </c>
      <c r="H77" s="314" t="s">
        <v>1809</v>
      </c>
      <c r="I77" s="313" t="s">
        <v>22</v>
      </c>
      <c r="J77" s="313">
        <v>1</v>
      </c>
      <c r="K77" s="315">
        <f t="shared" si="4"/>
        <v>1</v>
      </c>
      <c r="L77" s="315">
        <v>0.22</v>
      </c>
      <c r="M77" s="313">
        <v>3.2</v>
      </c>
      <c r="N77" s="313"/>
      <c r="O77" s="313"/>
      <c r="P77" s="346">
        <v>0</v>
      </c>
      <c r="Q77" s="346"/>
      <c r="R77" s="346"/>
      <c r="S77" s="358"/>
      <c r="T77" s="57"/>
      <c r="U77" s="359" t="s">
        <v>2154</v>
      </c>
    </row>
    <row r="78" s="244" customFormat="1" ht="39.6" spans="1:21">
      <c r="A78" s="334" t="s">
        <v>2115</v>
      </c>
      <c r="B78" s="313">
        <v>77</v>
      </c>
      <c r="C78" s="313" t="s">
        <v>45</v>
      </c>
      <c r="D78" s="313" t="s">
        <v>53</v>
      </c>
      <c r="E78" s="317" t="s">
        <v>2116</v>
      </c>
      <c r="F78" s="323" t="s">
        <v>172</v>
      </c>
      <c r="G78" s="262" t="s">
        <v>2175</v>
      </c>
      <c r="H78" s="314" t="s">
        <v>1809</v>
      </c>
      <c r="I78" s="313" t="s">
        <v>22</v>
      </c>
      <c r="J78" s="313">
        <v>4</v>
      </c>
      <c r="K78" s="315">
        <v>1</v>
      </c>
      <c r="L78" s="315">
        <v>2</v>
      </c>
      <c r="M78" s="313">
        <v>3.2</v>
      </c>
      <c r="N78" s="313"/>
      <c r="O78" s="313"/>
      <c r="P78" s="347">
        <v>0</v>
      </c>
      <c r="Q78" s="347"/>
      <c r="R78" s="347"/>
      <c r="S78" s="360"/>
      <c r="T78" s="57"/>
      <c r="U78" s="361" t="s">
        <v>2154</v>
      </c>
    </row>
    <row r="79" s="244" customFormat="1" ht="39.6" spans="1:21">
      <c r="A79" s="334" t="s">
        <v>2115</v>
      </c>
      <c r="B79" s="313">
        <v>78</v>
      </c>
      <c r="C79" s="313" t="s">
        <v>45</v>
      </c>
      <c r="D79" s="313" t="s">
        <v>322</v>
      </c>
      <c r="E79" s="317" t="s">
        <v>2116</v>
      </c>
      <c r="F79" s="323" t="s">
        <v>323</v>
      </c>
      <c r="G79" s="262" t="s">
        <v>2187</v>
      </c>
      <c r="H79" s="314" t="s">
        <v>2162</v>
      </c>
      <c r="I79" s="313" t="s">
        <v>2124</v>
      </c>
      <c r="J79" s="315">
        <v>0.1</v>
      </c>
      <c r="K79" s="348">
        <f t="shared" ref="K79:K105" si="5">J79</f>
        <v>0.1</v>
      </c>
      <c r="L79" s="315">
        <v>1</v>
      </c>
      <c r="M79" s="336">
        <v>3.2</v>
      </c>
      <c r="N79" s="313"/>
      <c r="O79" s="313"/>
      <c r="P79" s="346">
        <v>100</v>
      </c>
      <c r="Q79" s="346"/>
      <c r="R79" s="346"/>
      <c r="S79" s="358"/>
      <c r="T79" s="81">
        <f t="shared" ref="T79:T82" si="6">P79/1000</f>
        <v>0.1</v>
      </c>
      <c r="U79" s="359" t="s">
        <v>2154</v>
      </c>
    </row>
    <row r="80" s="244" customFormat="1" ht="39.6" spans="1:21">
      <c r="A80" s="334" t="s">
        <v>2115</v>
      </c>
      <c r="B80" s="313">
        <v>79</v>
      </c>
      <c r="C80" s="313" t="s">
        <v>45</v>
      </c>
      <c r="D80" s="313" t="s">
        <v>322</v>
      </c>
      <c r="E80" s="317" t="s">
        <v>2116</v>
      </c>
      <c r="F80" s="323" t="s">
        <v>323</v>
      </c>
      <c r="G80" s="262" t="s">
        <v>2188</v>
      </c>
      <c r="H80" s="314" t="s">
        <v>2162</v>
      </c>
      <c r="I80" s="313" t="s">
        <v>2124</v>
      </c>
      <c r="J80" s="315">
        <v>0.02291</v>
      </c>
      <c r="K80" s="315">
        <v>0</v>
      </c>
      <c r="L80" s="315">
        <v>1</v>
      </c>
      <c r="M80" s="336">
        <v>3.2</v>
      </c>
      <c r="N80" s="313"/>
      <c r="O80" s="313"/>
      <c r="P80" s="352">
        <v>22.91</v>
      </c>
      <c r="Q80" s="352"/>
      <c r="R80" s="352"/>
      <c r="S80" s="360"/>
      <c r="T80" s="81">
        <f t="shared" si="6"/>
        <v>0.02291</v>
      </c>
      <c r="U80" s="361" t="s">
        <v>2154</v>
      </c>
    </row>
    <row r="81" s="244" customFormat="1" ht="39.6" spans="1:21">
      <c r="A81" s="334" t="s">
        <v>2115</v>
      </c>
      <c r="B81" s="313">
        <v>80</v>
      </c>
      <c r="C81" s="313" t="s">
        <v>45</v>
      </c>
      <c r="D81" s="313" t="s">
        <v>322</v>
      </c>
      <c r="E81" s="317" t="s">
        <v>2116</v>
      </c>
      <c r="F81" s="323" t="s">
        <v>323</v>
      </c>
      <c r="G81" s="262" t="s">
        <v>2178</v>
      </c>
      <c r="H81" s="314" t="s">
        <v>2162</v>
      </c>
      <c r="I81" s="313" t="s">
        <v>2124</v>
      </c>
      <c r="J81" s="315">
        <v>0.3</v>
      </c>
      <c r="K81" s="348">
        <f t="shared" si="5"/>
        <v>0.3</v>
      </c>
      <c r="L81" s="315">
        <v>1</v>
      </c>
      <c r="M81" s="336">
        <v>3.2</v>
      </c>
      <c r="N81" s="313"/>
      <c r="O81" s="313"/>
      <c r="P81" s="346">
        <v>300</v>
      </c>
      <c r="Q81" s="346"/>
      <c r="R81" s="346"/>
      <c r="S81" s="358"/>
      <c r="T81" s="81">
        <f t="shared" si="6"/>
        <v>0.3</v>
      </c>
      <c r="U81" s="359" t="s">
        <v>2154</v>
      </c>
    </row>
    <row r="82" s="244" customFormat="1" ht="39.6" spans="1:21">
      <c r="A82" s="334" t="s">
        <v>2115</v>
      </c>
      <c r="B82" s="313">
        <v>81</v>
      </c>
      <c r="C82" s="313" t="s">
        <v>45</v>
      </c>
      <c r="D82" s="313" t="s">
        <v>322</v>
      </c>
      <c r="E82" s="317" t="s">
        <v>2116</v>
      </c>
      <c r="F82" s="323" t="s">
        <v>323</v>
      </c>
      <c r="G82" s="262" t="s">
        <v>2179</v>
      </c>
      <c r="H82" s="314" t="s">
        <v>2162</v>
      </c>
      <c r="I82" s="313" t="s">
        <v>2124</v>
      </c>
      <c r="J82" s="315">
        <v>0.55</v>
      </c>
      <c r="K82" s="348">
        <f t="shared" si="5"/>
        <v>0.55</v>
      </c>
      <c r="L82" s="315">
        <v>2</v>
      </c>
      <c r="M82" s="336">
        <v>3.2</v>
      </c>
      <c r="N82" s="313"/>
      <c r="O82" s="313"/>
      <c r="P82" s="347">
        <v>550</v>
      </c>
      <c r="Q82" s="347"/>
      <c r="R82" s="347"/>
      <c r="S82" s="360"/>
      <c r="T82" s="81">
        <f t="shared" si="6"/>
        <v>0.55</v>
      </c>
      <c r="U82" s="361" t="s">
        <v>2154</v>
      </c>
    </row>
    <row r="83" s="244" customFormat="1" ht="39.6" spans="1:21">
      <c r="A83" s="334" t="s">
        <v>2115</v>
      </c>
      <c r="B83" s="313">
        <v>82</v>
      </c>
      <c r="C83" s="313" t="s">
        <v>45</v>
      </c>
      <c r="D83" s="260" t="s">
        <v>353</v>
      </c>
      <c r="E83" s="317" t="s">
        <v>2116</v>
      </c>
      <c r="F83" s="323" t="s">
        <v>2125</v>
      </c>
      <c r="G83" s="262" t="s">
        <v>499</v>
      </c>
      <c r="H83" s="314" t="s">
        <v>491</v>
      </c>
      <c r="I83" s="313" t="s">
        <v>22</v>
      </c>
      <c r="J83" s="313">
        <v>2</v>
      </c>
      <c r="K83" s="315">
        <f t="shared" si="5"/>
        <v>2</v>
      </c>
      <c r="L83" s="315">
        <v>26</v>
      </c>
      <c r="M83" s="336">
        <v>3.2</v>
      </c>
      <c r="N83" s="313"/>
      <c r="O83" s="313"/>
      <c r="P83" s="346">
        <v>0</v>
      </c>
      <c r="Q83" s="346"/>
      <c r="R83" s="346"/>
      <c r="S83" s="358"/>
      <c r="T83" s="57"/>
      <c r="U83" s="359" t="s">
        <v>2154</v>
      </c>
    </row>
    <row r="84" s="244" customFormat="1" ht="39.6" spans="1:21">
      <c r="A84" s="334" t="s">
        <v>2115</v>
      </c>
      <c r="B84" s="313">
        <v>83</v>
      </c>
      <c r="C84" s="313" t="s">
        <v>45</v>
      </c>
      <c r="D84" s="260" t="s">
        <v>353</v>
      </c>
      <c r="E84" s="317" t="s">
        <v>2116</v>
      </c>
      <c r="F84" s="323" t="s">
        <v>2125</v>
      </c>
      <c r="G84" s="262" t="s">
        <v>2189</v>
      </c>
      <c r="H84" s="314" t="s">
        <v>486</v>
      </c>
      <c r="I84" s="313" t="s">
        <v>22</v>
      </c>
      <c r="J84" s="313">
        <v>1</v>
      </c>
      <c r="K84" s="315">
        <f t="shared" si="5"/>
        <v>1</v>
      </c>
      <c r="L84" s="315">
        <v>13</v>
      </c>
      <c r="M84" s="336">
        <v>3.2</v>
      </c>
      <c r="N84" s="313"/>
      <c r="O84" s="313"/>
      <c r="P84" s="347">
        <v>0</v>
      </c>
      <c r="Q84" s="347"/>
      <c r="R84" s="347"/>
      <c r="S84" s="360"/>
      <c r="T84" s="57"/>
      <c r="U84" s="361" t="s">
        <v>2154</v>
      </c>
    </row>
    <row r="85" s="244" customFormat="1" ht="39.6" spans="1:21">
      <c r="A85" s="334" t="s">
        <v>2115</v>
      </c>
      <c r="B85" s="313">
        <v>84</v>
      </c>
      <c r="C85" s="313" t="s">
        <v>45</v>
      </c>
      <c r="D85" s="313" t="s">
        <v>53</v>
      </c>
      <c r="E85" s="317" t="s">
        <v>2116</v>
      </c>
      <c r="F85" s="323" t="s">
        <v>289</v>
      </c>
      <c r="G85" s="262" t="s">
        <v>2190</v>
      </c>
      <c r="H85" s="314" t="s">
        <v>2191</v>
      </c>
      <c r="I85" s="313" t="s">
        <v>22</v>
      </c>
      <c r="J85" s="313">
        <v>1</v>
      </c>
      <c r="K85" s="315">
        <f t="shared" si="5"/>
        <v>1</v>
      </c>
      <c r="L85" s="315">
        <v>5</v>
      </c>
      <c r="M85" s="336">
        <v>3.2</v>
      </c>
      <c r="N85" s="313"/>
      <c r="O85" s="313"/>
      <c r="P85" s="346">
        <v>0</v>
      </c>
      <c r="Q85" s="346"/>
      <c r="R85" s="346"/>
      <c r="S85" s="358"/>
      <c r="T85" s="57"/>
      <c r="U85" s="359" t="s">
        <v>2154</v>
      </c>
    </row>
    <row r="86" s="244" customFormat="1" ht="39.6" spans="1:21">
      <c r="A86" s="334" t="s">
        <v>2115</v>
      </c>
      <c r="B86" s="313">
        <v>85</v>
      </c>
      <c r="C86" s="313" t="s">
        <v>45</v>
      </c>
      <c r="D86" s="260" t="s">
        <v>89</v>
      </c>
      <c r="E86" s="317" t="s">
        <v>2116</v>
      </c>
      <c r="F86" s="323" t="s">
        <v>114</v>
      </c>
      <c r="G86" s="262" t="s">
        <v>2192</v>
      </c>
      <c r="H86" s="314" t="s">
        <v>2118</v>
      </c>
      <c r="I86" s="313" t="s">
        <v>22</v>
      </c>
      <c r="J86" s="313">
        <v>2</v>
      </c>
      <c r="K86" s="315">
        <f t="shared" si="5"/>
        <v>2</v>
      </c>
      <c r="L86" s="315">
        <v>22</v>
      </c>
      <c r="M86" s="336">
        <v>3.2</v>
      </c>
      <c r="N86" s="313"/>
      <c r="O86" s="313"/>
      <c r="P86" s="347">
        <v>0</v>
      </c>
      <c r="Q86" s="347"/>
      <c r="R86" s="347"/>
      <c r="S86" s="360"/>
      <c r="T86" s="57"/>
      <c r="U86" s="361" t="s">
        <v>2154</v>
      </c>
    </row>
    <row r="87" s="244" customFormat="1" ht="39.6" spans="1:21">
      <c r="A87" s="334" t="s">
        <v>2115</v>
      </c>
      <c r="B87" s="313">
        <v>86</v>
      </c>
      <c r="C87" s="313" t="s">
        <v>45</v>
      </c>
      <c r="D87" s="313" t="s">
        <v>53</v>
      </c>
      <c r="E87" s="317" t="s">
        <v>2116</v>
      </c>
      <c r="F87" s="323" t="s">
        <v>55</v>
      </c>
      <c r="G87" s="262" t="s">
        <v>2193</v>
      </c>
      <c r="H87" s="314" t="s">
        <v>2121</v>
      </c>
      <c r="I87" s="313" t="s">
        <v>22</v>
      </c>
      <c r="J87" s="313">
        <v>1</v>
      </c>
      <c r="K87" s="315">
        <f t="shared" si="5"/>
        <v>1</v>
      </c>
      <c r="L87" s="315">
        <v>1</v>
      </c>
      <c r="M87" s="336">
        <v>3.2</v>
      </c>
      <c r="N87" s="313"/>
      <c r="O87" s="313"/>
      <c r="P87" s="346">
        <v>0</v>
      </c>
      <c r="Q87" s="346"/>
      <c r="R87" s="346"/>
      <c r="S87" s="358"/>
      <c r="T87" s="57"/>
      <c r="U87" s="359" t="s">
        <v>2154</v>
      </c>
    </row>
    <row r="88" s="244" customFormat="1" ht="39.6" spans="1:21">
      <c r="A88" s="334" t="s">
        <v>2115</v>
      </c>
      <c r="B88" s="313">
        <v>87</v>
      </c>
      <c r="C88" s="313" t="s">
        <v>45</v>
      </c>
      <c r="D88" s="313" t="s">
        <v>53</v>
      </c>
      <c r="E88" s="317" t="s">
        <v>2116</v>
      </c>
      <c r="F88" s="323" t="s">
        <v>172</v>
      </c>
      <c r="G88" s="262" t="s">
        <v>2194</v>
      </c>
      <c r="H88" s="314" t="s">
        <v>1926</v>
      </c>
      <c r="I88" s="313" t="s">
        <v>22</v>
      </c>
      <c r="J88" s="321">
        <v>4</v>
      </c>
      <c r="K88" s="315">
        <f t="shared" si="5"/>
        <v>4</v>
      </c>
      <c r="L88" s="326">
        <v>0.44</v>
      </c>
      <c r="M88" s="313">
        <v>3.2</v>
      </c>
      <c r="N88" s="313"/>
      <c r="O88" s="313"/>
      <c r="P88" s="347">
        <v>0</v>
      </c>
      <c r="Q88" s="347"/>
      <c r="R88" s="347"/>
      <c r="S88" s="360"/>
      <c r="T88" s="57"/>
      <c r="U88" s="361" t="s">
        <v>2154</v>
      </c>
    </row>
    <row r="89" s="244" customFormat="1" ht="39.6" spans="1:21">
      <c r="A89" s="334" t="s">
        <v>2115</v>
      </c>
      <c r="B89" s="313">
        <v>88</v>
      </c>
      <c r="C89" s="313" t="s">
        <v>45</v>
      </c>
      <c r="D89" s="313" t="s">
        <v>322</v>
      </c>
      <c r="E89" s="317" t="s">
        <v>2116</v>
      </c>
      <c r="F89" s="323" t="s">
        <v>323</v>
      </c>
      <c r="G89" s="262" t="s">
        <v>2195</v>
      </c>
      <c r="H89" s="314" t="s">
        <v>2123</v>
      </c>
      <c r="I89" s="313" t="s">
        <v>2124</v>
      </c>
      <c r="J89" s="363">
        <v>0.1</v>
      </c>
      <c r="K89" s="348">
        <f t="shared" si="5"/>
        <v>0.1</v>
      </c>
      <c r="L89" s="363">
        <v>1</v>
      </c>
      <c r="M89" s="336">
        <v>3.2</v>
      </c>
      <c r="N89" s="313"/>
      <c r="O89" s="313"/>
      <c r="P89" s="346">
        <v>100</v>
      </c>
      <c r="Q89" s="346"/>
      <c r="R89" s="346"/>
      <c r="S89" s="358"/>
      <c r="T89" s="81">
        <f>P89/1000</f>
        <v>0.1</v>
      </c>
      <c r="U89" s="359" t="s">
        <v>2154</v>
      </c>
    </row>
    <row r="90" s="244" customFormat="1" ht="39.6" spans="1:21">
      <c r="A90" s="334" t="s">
        <v>2115</v>
      </c>
      <c r="B90" s="313">
        <v>89</v>
      </c>
      <c r="C90" s="313" t="s">
        <v>45</v>
      </c>
      <c r="D90" s="260" t="s">
        <v>353</v>
      </c>
      <c r="E90" s="317" t="s">
        <v>2116</v>
      </c>
      <c r="F90" s="323" t="s">
        <v>2125</v>
      </c>
      <c r="G90" s="262" t="s">
        <v>2196</v>
      </c>
      <c r="H90" s="314" t="s">
        <v>512</v>
      </c>
      <c r="I90" s="313" t="s">
        <v>22</v>
      </c>
      <c r="J90" s="321">
        <v>1</v>
      </c>
      <c r="K90" s="315">
        <f t="shared" si="5"/>
        <v>1</v>
      </c>
      <c r="L90" s="321">
        <v>56</v>
      </c>
      <c r="M90" s="313">
        <v>3.2</v>
      </c>
      <c r="N90" s="313"/>
      <c r="O90" s="313"/>
      <c r="P90" s="347">
        <v>0</v>
      </c>
      <c r="Q90" s="347"/>
      <c r="R90" s="347"/>
      <c r="S90" s="360"/>
      <c r="T90" s="57"/>
      <c r="U90" s="361" t="s">
        <v>2154</v>
      </c>
    </row>
    <row r="91" s="244" customFormat="1" ht="39.6" spans="1:21">
      <c r="A91" s="334" t="s">
        <v>2115</v>
      </c>
      <c r="B91" s="313">
        <v>90</v>
      </c>
      <c r="C91" s="313" t="s">
        <v>45</v>
      </c>
      <c r="D91" s="313" t="s">
        <v>53</v>
      </c>
      <c r="E91" s="317" t="s">
        <v>2116</v>
      </c>
      <c r="F91" s="323" t="s">
        <v>289</v>
      </c>
      <c r="G91" s="262" t="s">
        <v>2197</v>
      </c>
      <c r="H91" s="314" t="s">
        <v>2153</v>
      </c>
      <c r="I91" s="313" t="s">
        <v>22</v>
      </c>
      <c r="J91" s="321">
        <v>1</v>
      </c>
      <c r="K91" s="315">
        <f t="shared" si="5"/>
        <v>1</v>
      </c>
      <c r="L91" s="321">
        <v>1</v>
      </c>
      <c r="M91" s="336">
        <v>3.2</v>
      </c>
      <c r="N91" s="313"/>
      <c r="O91" s="313"/>
      <c r="P91" s="346">
        <v>0</v>
      </c>
      <c r="Q91" s="346"/>
      <c r="R91" s="346"/>
      <c r="S91" s="358"/>
      <c r="T91" s="57"/>
      <c r="U91" s="359" t="s">
        <v>2198</v>
      </c>
    </row>
    <row r="92" s="244" customFormat="1" ht="39.6" spans="1:21">
      <c r="A92" s="334" t="s">
        <v>2115</v>
      </c>
      <c r="B92" s="313">
        <v>91</v>
      </c>
      <c r="C92" s="313" t="s">
        <v>45</v>
      </c>
      <c r="D92" s="313" t="s">
        <v>53</v>
      </c>
      <c r="E92" s="317" t="s">
        <v>2116</v>
      </c>
      <c r="F92" s="323" t="s">
        <v>289</v>
      </c>
      <c r="G92" s="262" t="s">
        <v>2181</v>
      </c>
      <c r="H92" s="314" t="s">
        <v>2153</v>
      </c>
      <c r="I92" s="313" t="s">
        <v>22</v>
      </c>
      <c r="J92" s="321">
        <v>2</v>
      </c>
      <c r="K92" s="315">
        <f t="shared" si="5"/>
        <v>2</v>
      </c>
      <c r="L92" s="321">
        <v>6</v>
      </c>
      <c r="M92" s="336">
        <v>3.2</v>
      </c>
      <c r="N92" s="313"/>
      <c r="O92" s="313"/>
      <c r="P92" s="347">
        <v>0</v>
      </c>
      <c r="Q92" s="347"/>
      <c r="R92" s="347"/>
      <c r="S92" s="360"/>
      <c r="T92" s="57"/>
      <c r="U92" s="361" t="s">
        <v>2198</v>
      </c>
    </row>
    <row r="93" s="244" customFormat="1" ht="39.6" spans="1:21">
      <c r="A93" s="334" t="s">
        <v>2115</v>
      </c>
      <c r="B93" s="313">
        <v>92</v>
      </c>
      <c r="C93" s="313" t="s">
        <v>45</v>
      </c>
      <c r="D93" s="260" t="s">
        <v>89</v>
      </c>
      <c r="E93" s="317" t="s">
        <v>2116</v>
      </c>
      <c r="F93" s="323" t="s">
        <v>90</v>
      </c>
      <c r="G93" s="262" t="s">
        <v>2199</v>
      </c>
      <c r="H93" s="314" t="s">
        <v>2166</v>
      </c>
      <c r="I93" s="313" t="s">
        <v>22</v>
      </c>
      <c r="J93" s="321">
        <v>1</v>
      </c>
      <c r="K93" s="315">
        <f t="shared" si="5"/>
        <v>1</v>
      </c>
      <c r="L93" s="321">
        <v>4</v>
      </c>
      <c r="M93" s="336">
        <v>3.2</v>
      </c>
      <c r="N93" s="313"/>
      <c r="O93" s="313"/>
      <c r="P93" s="346">
        <v>0</v>
      </c>
      <c r="Q93" s="346"/>
      <c r="R93" s="346"/>
      <c r="S93" s="358"/>
      <c r="T93" s="57"/>
      <c r="U93" s="359" t="s">
        <v>2198</v>
      </c>
    </row>
    <row r="94" s="244" customFormat="1" ht="39.6" spans="1:21">
      <c r="A94" s="334" t="s">
        <v>2115</v>
      </c>
      <c r="B94" s="313">
        <v>93</v>
      </c>
      <c r="C94" s="313" t="s">
        <v>45</v>
      </c>
      <c r="D94" s="260" t="s">
        <v>89</v>
      </c>
      <c r="E94" s="317" t="s">
        <v>2116</v>
      </c>
      <c r="F94" s="323" t="s">
        <v>114</v>
      </c>
      <c r="G94" s="262" t="s">
        <v>2200</v>
      </c>
      <c r="H94" s="314" t="s">
        <v>2166</v>
      </c>
      <c r="I94" s="313" t="s">
        <v>22</v>
      </c>
      <c r="J94" s="321">
        <v>3</v>
      </c>
      <c r="K94" s="315">
        <f t="shared" si="5"/>
        <v>3</v>
      </c>
      <c r="L94" s="321">
        <v>12</v>
      </c>
      <c r="M94" s="336">
        <v>3.2</v>
      </c>
      <c r="N94" s="313"/>
      <c r="O94" s="313"/>
      <c r="P94" s="347">
        <v>0</v>
      </c>
      <c r="Q94" s="347"/>
      <c r="R94" s="347"/>
      <c r="S94" s="360"/>
      <c r="T94" s="57"/>
      <c r="U94" s="361" t="s">
        <v>2198</v>
      </c>
    </row>
    <row r="95" s="244" customFormat="1" ht="39.6" spans="1:21">
      <c r="A95" s="334" t="s">
        <v>2115</v>
      </c>
      <c r="B95" s="313">
        <v>94</v>
      </c>
      <c r="C95" s="313" t="s">
        <v>45</v>
      </c>
      <c r="D95" s="260" t="s">
        <v>89</v>
      </c>
      <c r="E95" s="317" t="s">
        <v>2116</v>
      </c>
      <c r="F95" s="323" t="s">
        <v>114</v>
      </c>
      <c r="G95" s="262" t="s">
        <v>2201</v>
      </c>
      <c r="H95" s="314" t="s">
        <v>2166</v>
      </c>
      <c r="I95" s="313" t="s">
        <v>22</v>
      </c>
      <c r="J95" s="321">
        <v>3</v>
      </c>
      <c r="K95" s="315">
        <f t="shared" si="5"/>
        <v>3</v>
      </c>
      <c r="L95" s="321">
        <v>35</v>
      </c>
      <c r="M95" s="336">
        <v>3.2</v>
      </c>
      <c r="N95" s="313"/>
      <c r="O95" s="313"/>
      <c r="P95" s="346">
        <v>0</v>
      </c>
      <c r="Q95" s="346"/>
      <c r="R95" s="346"/>
      <c r="S95" s="358"/>
      <c r="T95" s="57"/>
      <c r="U95" s="359" t="s">
        <v>2198</v>
      </c>
    </row>
    <row r="96" s="244" customFormat="1" ht="39.6" spans="1:21">
      <c r="A96" s="334" t="s">
        <v>2115</v>
      </c>
      <c r="B96" s="313">
        <v>95</v>
      </c>
      <c r="C96" s="313" t="s">
        <v>45</v>
      </c>
      <c r="D96" s="313" t="s">
        <v>53</v>
      </c>
      <c r="E96" s="317" t="s">
        <v>2116</v>
      </c>
      <c r="F96" s="323" t="s">
        <v>304</v>
      </c>
      <c r="G96" s="262" t="s">
        <v>2202</v>
      </c>
      <c r="H96" s="314" t="s">
        <v>2158</v>
      </c>
      <c r="I96" s="313" t="s">
        <v>22</v>
      </c>
      <c r="J96" s="321">
        <v>1</v>
      </c>
      <c r="K96" s="315">
        <f t="shared" si="5"/>
        <v>1</v>
      </c>
      <c r="L96" s="321">
        <v>1</v>
      </c>
      <c r="M96" s="336">
        <v>3.2</v>
      </c>
      <c r="N96" s="313"/>
      <c r="O96" s="313"/>
      <c r="P96" s="347">
        <v>0</v>
      </c>
      <c r="Q96" s="347"/>
      <c r="R96" s="347"/>
      <c r="S96" s="360"/>
      <c r="T96" s="57"/>
      <c r="U96" s="361" t="s">
        <v>2198</v>
      </c>
    </row>
    <row r="97" s="244" customFormat="1" ht="39.6" spans="1:21">
      <c r="A97" s="334" t="s">
        <v>2115</v>
      </c>
      <c r="B97" s="313">
        <v>96</v>
      </c>
      <c r="C97" s="313" t="s">
        <v>45</v>
      </c>
      <c r="D97" s="313" t="s">
        <v>53</v>
      </c>
      <c r="E97" s="317" t="s">
        <v>2116</v>
      </c>
      <c r="F97" s="323" t="s">
        <v>55</v>
      </c>
      <c r="G97" s="262" t="s">
        <v>2183</v>
      </c>
      <c r="H97" s="314" t="s">
        <v>2158</v>
      </c>
      <c r="I97" s="313" t="s">
        <v>22</v>
      </c>
      <c r="J97" s="321">
        <v>2</v>
      </c>
      <c r="K97" s="315">
        <f t="shared" si="5"/>
        <v>2</v>
      </c>
      <c r="L97" s="321">
        <v>4</v>
      </c>
      <c r="M97" s="336">
        <v>3.2</v>
      </c>
      <c r="N97" s="313"/>
      <c r="O97" s="313"/>
      <c r="P97" s="346">
        <v>0</v>
      </c>
      <c r="Q97" s="346"/>
      <c r="R97" s="346"/>
      <c r="S97" s="358"/>
      <c r="T97" s="57"/>
      <c r="U97" s="359" t="s">
        <v>2198</v>
      </c>
    </row>
    <row r="98" s="244" customFormat="1" ht="39.6" spans="1:21">
      <c r="A98" s="334" t="s">
        <v>2115</v>
      </c>
      <c r="B98" s="313">
        <v>97</v>
      </c>
      <c r="C98" s="313" t="s">
        <v>45</v>
      </c>
      <c r="D98" s="313" t="s">
        <v>53</v>
      </c>
      <c r="E98" s="317" t="s">
        <v>2116</v>
      </c>
      <c r="F98" s="323" t="s">
        <v>304</v>
      </c>
      <c r="G98" s="262" t="s">
        <v>2184</v>
      </c>
      <c r="H98" s="314" t="s">
        <v>2158</v>
      </c>
      <c r="I98" s="313" t="s">
        <v>22</v>
      </c>
      <c r="J98" s="321">
        <v>1</v>
      </c>
      <c r="K98" s="315">
        <f t="shared" si="5"/>
        <v>1</v>
      </c>
      <c r="L98" s="321">
        <v>3</v>
      </c>
      <c r="M98" s="336">
        <v>3.2</v>
      </c>
      <c r="N98" s="313"/>
      <c r="O98" s="313"/>
      <c r="P98" s="347">
        <v>0</v>
      </c>
      <c r="Q98" s="347"/>
      <c r="R98" s="347"/>
      <c r="S98" s="360"/>
      <c r="T98" s="57"/>
      <c r="U98" s="361" t="s">
        <v>2198</v>
      </c>
    </row>
    <row r="99" s="244" customFormat="1" ht="39.6" spans="1:21">
      <c r="A99" s="334" t="s">
        <v>2115</v>
      </c>
      <c r="B99" s="313">
        <v>98</v>
      </c>
      <c r="C99" s="313" t="s">
        <v>45</v>
      </c>
      <c r="D99" s="313" t="s">
        <v>53</v>
      </c>
      <c r="E99" s="317" t="s">
        <v>2116</v>
      </c>
      <c r="F99" s="323" t="s">
        <v>172</v>
      </c>
      <c r="G99" s="262" t="s">
        <v>2186</v>
      </c>
      <c r="H99" s="314" t="s">
        <v>1809</v>
      </c>
      <c r="I99" s="313" t="s">
        <v>22</v>
      </c>
      <c r="J99" s="321">
        <v>10</v>
      </c>
      <c r="K99" s="315">
        <f t="shared" si="5"/>
        <v>10</v>
      </c>
      <c r="L99" s="321">
        <v>1</v>
      </c>
      <c r="M99" s="313">
        <v>3.2</v>
      </c>
      <c r="N99" s="313"/>
      <c r="O99" s="313"/>
      <c r="P99" s="346">
        <v>0</v>
      </c>
      <c r="Q99" s="346"/>
      <c r="R99" s="346"/>
      <c r="S99" s="358"/>
      <c r="T99" s="57"/>
      <c r="U99" s="359" t="s">
        <v>2198</v>
      </c>
    </row>
    <row r="100" s="244" customFormat="1" ht="39.6" spans="1:21">
      <c r="A100" s="334" t="s">
        <v>2115</v>
      </c>
      <c r="B100" s="313">
        <v>99</v>
      </c>
      <c r="C100" s="313" t="s">
        <v>45</v>
      </c>
      <c r="D100" s="313" t="s">
        <v>53</v>
      </c>
      <c r="E100" s="317" t="s">
        <v>2116</v>
      </c>
      <c r="F100" s="323" t="s">
        <v>172</v>
      </c>
      <c r="G100" s="262" t="s">
        <v>2160</v>
      </c>
      <c r="H100" s="314" t="s">
        <v>1809</v>
      </c>
      <c r="I100" s="313" t="s">
        <v>22</v>
      </c>
      <c r="J100" s="321">
        <v>9</v>
      </c>
      <c r="K100" s="315">
        <f t="shared" si="5"/>
        <v>9</v>
      </c>
      <c r="L100" s="321">
        <v>2</v>
      </c>
      <c r="M100" s="313">
        <v>3.2</v>
      </c>
      <c r="N100" s="313"/>
      <c r="O100" s="313"/>
      <c r="P100" s="347">
        <v>0</v>
      </c>
      <c r="Q100" s="347"/>
      <c r="R100" s="347"/>
      <c r="S100" s="360"/>
      <c r="T100" s="57"/>
      <c r="U100" s="361" t="s">
        <v>2198</v>
      </c>
    </row>
    <row r="101" s="244" customFormat="1" ht="39.6" spans="1:21">
      <c r="A101" s="334" t="s">
        <v>2115</v>
      </c>
      <c r="B101" s="313">
        <v>100</v>
      </c>
      <c r="C101" s="313" t="s">
        <v>45</v>
      </c>
      <c r="D101" s="313" t="s">
        <v>322</v>
      </c>
      <c r="E101" s="317" t="s">
        <v>2116</v>
      </c>
      <c r="F101" s="323" t="s">
        <v>323</v>
      </c>
      <c r="G101" s="262" t="s">
        <v>2203</v>
      </c>
      <c r="H101" s="314" t="s">
        <v>2162</v>
      </c>
      <c r="I101" s="313" t="s">
        <v>2124</v>
      </c>
      <c r="J101" s="363">
        <v>1.0262</v>
      </c>
      <c r="K101" s="348">
        <f t="shared" si="5"/>
        <v>1.0262</v>
      </c>
      <c r="L101" s="363">
        <v>6</v>
      </c>
      <c r="M101" s="336">
        <v>3.2</v>
      </c>
      <c r="N101" s="313"/>
      <c r="O101" s="313"/>
      <c r="P101" s="349">
        <v>1026.2</v>
      </c>
      <c r="Q101" s="349"/>
      <c r="R101" s="349"/>
      <c r="S101" s="358"/>
      <c r="T101" s="81">
        <f>P101/1000</f>
        <v>1.0262</v>
      </c>
      <c r="U101" s="359" t="s">
        <v>2198</v>
      </c>
    </row>
    <row r="102" s="244" customFormat="1" ht="39.6" spans="1:21">
      <c r="A102" s="334" t="s">
        <v>2115</v>
      </c>
      <c r="B102" s="313">
        <v>101</v>
      </c>
      <c r="C102" s="313" t="s">
        <v>45</v>
      </c>
      <c r="D102" s="313" t="s">
        <v>322</v>
      </c>
      <c r="E102" s="317" t="s">
        <v>2116</v>
      </c>
      <c r="F102" s="323" t="s">
        <v>323</v>
      </c>
      <c r="G102" s="262" t="s">
        <v>2185</v>
      </c>
      <c r="H102" s="314" t="s">
        <v>2162</v>
      </c>
      <c r="I102" s="313" t="s">
        <v>2124</v>
      </c>
      <c r="J102" s="363">
        <v>1.62263</v>
      </c>
      <c r="K102" s="348">
        <f t="shared" si="5"/>
        <v>1.62263</v>
      </c>
      <c r="L102" s="363">
        <v>22</v>
      </c>
      <c r="M102" s="336">
        <v>3.2</v>
      </c>
      <c r="N102" s="313"/>
      <c r="O102" s="313"/>
      <c r="P102" s="352">
        <v>1622.63</v>
      </c>
      <c r="Q102" s="352"/>
      <c r="R102" s="352"/>
      <c r="S102" s="360"/>
      <c r="T102" s="81">
        <f>P102/1000</f>
        <v>1.62263</v>
      </c>
      <c r="U102" s="361" t="s">
        <v>2198</v>
      </c>
    </row>
    <row r="103" s="244" customFormat="1" ht="39.6" spans="1:21">
      <c r="A103" s="334" t="s">
        <v>2115</v>
      </c>
      <c r="B103" s="313">
        <v>102</v>
      </c>
      <c r="C103" s="313" t="s">
        <v>45</v>
      </c>
      <c r="D103" s="260" t="s">
        <v>353</v>
      </c>
      <c r="E103" s="317" t="s">
        <v>2116</v>
      </c>
      <c r="F103" s="323" t="s">
        <v>2125</v>
      </c>
      <c r="G103" s="262" t="s">
        <v>499</v>
      </c>
      <c r="H103" s="314" t="s">
        <v>491</v>
      </c>
      <c r="I103" s="313" t="s">
        <v>22</v>
      </c>
      <c r="J103" s="321">
        <v>3</v>
      </c>
      <c r="K103" s="315">
        <f t="shared" si="5"/>
        <v>3</v>
      </c>
      <c r="L103" s="321">
        <v>39</v>
      </c>
      <c r="M103" s="336">
        <v>3.2</v>
      </c>
      <c r="N103" s="313"/>
      <c r="O103" s="313"/>
      <c r="P103" s="346">
        <v>0</v>
      </c>
      <c r="Q103" s="346"/>
      <c r="R103" s="346"/>
      <c r="S103" s="358"/>
      <c r="T103" s="57"/>
      <c r="U103" s="359" t="s">
        <v>2198</v>
      </c>
    </row>
    <row r="104" s="244" customFormat="1" ht="39.6" spans="1:21">
      <c r="A104" s="334" t="s">
        <v>2115</v>
      </c>
      <c r="B104" s="313">
        <v>103</v>
      </c>
      <c r="C104" s="313" t="s">
        <v>45</v>
      </c>
      <c r="D104" s="260" t="s">
        <v>353</v>
      </c>
      <c r="E104" s="317" t="s">
        <v>2116</v>
      </c>
      <c r="F104" s="323" t="s">
        <v>2125</v>
      </c>
      <c r="G104" s="262" t="s">
        <v>2204</v>
      </c>
      <c r="H104" s="314" t="s">
        <v>2205</v>
      </c>
      <c r="I104" s="313" t="s">
        <v>22</v>
      </c>
      <c r="J104" s="321">
        <v>1</v>
      </c>
      <c r="K104" s="315">
        <f t="shared" si="5"/>
        <v>1</v>
      </c>
      <c r="L104" s="321">
        <v>95</v>
      </c>
      <c r="M104" s="336">
        <v>3.2</v>
      </c>
      <c r="N104" s="313"/>
      <c r="O104" s="313"/>
      <c r="P104" s="347">
        <v>0</v>
      </c>
      <c r="Q104" s="347"/>
      <c r="R104" s="347"/>
      <c r="S104" s="360"/>
      <c r="T104" s="57"/>
      <c r="U104" s="361" t="s">
        <v>2198</v>
      </c>
    </row>
    <row r="105" s="244" customFormat="1" ht="39.6" spans="1:21">
      <c r="A105" s="334" t="s">
        <v>2115</v>
      </c>
      <c r="B105" s="313">
        <v>104</v>
      </c>
      <c r="C105" s="313" t="s">
        <v>45</v>
      </c>
      <c r="D105" s="260" t="s">
        <v>89</v>
      </c>
      <c r="E105" s="317" t="s">
        <v>2116</v>
      </c>
      <c r="F105" s="323" t="s">
        <v>114</v>
      </c>
      <c r="G105" s="262" t="s">
        <v>2206</v>
      </c>
      <c r="H105" s="314" t="s">
        <v>2166</v>
      </c>
      <c r="I105" s="313" t="s">
        <v>22</v>
      </c>
      <c r="J105" s="321">
        <v>2</v>
      </c>
      <c r="K105" s="315">
        <f t="shared" si="5"/>
        <v>2</v>
      </c>
      <c r="L105" s="321">
        <v>4</v>
      </c>
      <c r="M105" s="336">
        <v>3.2</v>
      </c>
      <c r="N105" s="313"/>
      <c r="O105" s="313"/>
      <c r="P105" s="346">
        <v>0</v>
      </c>
      <c r="Q105" s="346"/>
      <c r="R105" s="346"/>
      <c r="S105" s="358"/>
      <c r="T105" s="57"/>
      <c r="U105" s="359" t="s">
        <v>2198</v>
      </c>
    </row>
    <row r="106" s="244" customFormat="1" ht="39.6" spans="1:21">
      <c r="A106" s="334" t="s">
        <v>2115</v>
      </c>
      <c r="B106" s="313">
        <v>105</v>
      </c>
      <c r="C106" s="313" t="s">
        <v>45</v>
      </c>
      <c r="D106" s="260" t="s">
        <v>89</v>
      </c>
      <c r="E106" s="317" t="s">
        <v>2116</v>
      </c>
      <c r="F106" s="323" t="s">
        <v>114</v>
      </c>
      <c r="G106" s="262" t="s">
        <v>2207</v>
      </c>
      <c r="H106" s="314" t="s">
        <v>2166</v>
      </c>
      <c r="I106" s="313" t="s">
        <v>22</v>
      </c>
      <c r="J106" s="321">
        <v>2</v>
      </c>
      <c r="K106" s="315">
        <v>1</v>
      </c>
      <c r="L106" s="364">
        <v>46</v>
      </c>
      <c r="M106" s="336">
        <v>3.2</v>
      </c>
      <c r="N106" s="313"/>
      <c r="O106" s="313"/>
      <c r="P106" s="365"/>
      <c r="Q106" s="365"/>
      <c r="R106" s="365"/>
      <c r="S106" s="367"/>
      <c r="T106" s="57"/>
      <c r="U106" s="359" t="s">
        <v>2198</v>
      </c>
    </row>
    <row r="107" s="244" customFormat="1" ht="39.6" spans="1:21">
      <c r="A107" s="334" t="s">
        <v>2115</v>
      </c>
      <c r="B107" s="313">
        <v>106</v>
      </c>
      <c r="C107" s="313" t="s">
        <v>45</v>
      </c>
      <c r="D107" s="313" t="s">
        <v>53</v>
      </c>
      <c r="E107" s="317" t="s">
        <v>2116</v>
      </c>
      <c r="F107" s="323" t="s">
        <v>172</v>
      </c>
      <c r="G107" s="262" t="s">
        <v>2172</v>
      </c>
      <c r="H107" s="314" t="s">
        <v>1809</v>
      </c>
      <c r="I107" s="313" t="s">
        <v>22</v>
      </c>
      <c r="J107" s="321">
        <v>2</v>
      </c>
      <c r="K107" s="315">
        <f>J107</f>
        <v>2</v>
      </c>
      <c r="L107" s="329">
        <v>0.1</v>
      </c>
      <c r="M107" s="313">
        <v>3.2</v>
      </c>
      <c r="N107" s="313"/>
      <c r="O107" s="313"/>
      <c r="P107" s="346">
        <v>0</v>
      </c>
      <c r="Q107" s="346"/>
      <c r="R107" s="346"/>
      <c r="S107" s="358"/>
      <c r="T107" s="57"/>
      <c r="U107" s="359" t="s">
        <v>2198</v>
      </c>
    </row>
    <row r="108" s="244" customFormat="1" ht="39.6" spans="1:21">
      <c r="A108" s="334" t="s">
        <v>2115</v>
      </c>
      <c r="B108" s="313">
        <v>107</v>
      </c>
      <c r="C108" s="313" t="s">
        <v>45</v>
      </c>
      <c r="D108" s="313" t="s">
        <v>53</v>
      </c>
      <c r="E108" s="317" t="s">
        <v>2116</v>
      </c>
      <c r="F108" s="323" t="s">
        <v>172</v>
      </c>
      <c r="G108" s="262" t="s">
        <v>2174</v>
      </c>
      <c r="H108" s="314" t="s">
        <v>1809</v>
      </c>
      <c r="I108" s="313" t="s">
        <v>22</v>
      </c>
      <c r="J108" s="321">
        <v>2</v>
      </c>
      <c r="K108" s="315">
        <v>1</v>
      </c>
      <c r="L108" s="321">
        <v>1</v>
      </c>
      <c r="M108" s="313">
        <v>3.2</v>
      </c>
      <c r="N108" s="313"/>
      <c r="O108" s="313"/>
      <c r="P108" s="347">
        <v>0</v>
      </c>
      <c r="Q108" s="347"/>
      <c r="R108" s="347"/>
      <c r="S108" s="360"/>
      <c r="T108" s="57"/>
      <c r="U108" s="361" t="s">
        <v>2198</v>
      </c>
    </row>
    <row r="109" s="244" customFormat="1" ht="39.6" spans="1:21">
      <c r="A109" s="334" t="s">
        <v>2115</v>
      </c>
      <c r="B109" s="313">
        <v>108</v>
      </c>
      <c r="C109" s="313" t="s">
        <v>45</v>
      </c>
      <c r="D109" s="313" t="s">
        <v>53</v>
      </c>
      <c r="E109" s="317" t="s">
        <v>2116</v>
      </c>
      <c r="F109" s="323" t="s">
        <v>172</v>
      </c>
      <c r="G109" s="262" t="s">
        <v>2175</v>
      </c>
      <c r="H109" s="314" t="s">
        <v>1809</v>
      </c>
      <c r="I109" s="313" t="s">
        <v>22</v>
      </c>
      <c r="J109" s="321">
        <v>2</v>
      </c>
      <c r="K109" s="315">
        <v>1</v>
      </c>
      <c r="L109" s="321">
        <v>1</v>
      </c>
      <c r="M109" s="313">
        <v>3.2</v>
      </c>
      <c r="N109" s="313"/>
      <c r="O109" s="313"/>
      <c r="P109" s="346">
        <v>0</v>
      </c>
      <c r="Q109" s="346"/>
      <c r="R109" s="346"/>
      <c r="S109" s="358"/>
      <c r="T109" s="57"/>
      <c r="U109" s="359" t="s">
        <v>2198</v>
      </c>
    </row>
    <row r="110" s="244" customFormat="1" ht="39.6" spans="1:21">
      <c r="A110" s="334" t="s">
        <v>2115</v>
      </c>
      <c r="B110" s="313">
        <v>109</v>
      </c>
      <c r="C110" s="313" t="s">
        <v>45</v>
      </c>
      <c r="D110" s="313" t="s">
        <v>322</v>
      </c>
      <c r="E110" s="317" t="s">
        <v>2116</v>
      </c>
      <c r="F110" s="323" t="s">
        <v>323</v>
      </c>
      <c r="G110" s="262" t="s">
        <v>2177</v>
      </c>
      <c r="H110" s="314" t="s">
        <v>2162</v>
      </c>
      <c r="I110" s="313" t="s">
        <v>2124</v>
      </c>
      <c r="J110" s="363">
        <v>0.02415</v>
      </c>
      <c r="K110" s="315"/>
      <c r="L110" s="363">
        <v>1</v>
      </c>
      <c r="M110" s="336">
        <v>3.2</v>
      </c>
      <c r="N110" s="313"/>
      <c r="O110" s="313"/>
      <c r="P110" s="352">
        <v>24.15</v>
      </c>
      <c r="Q110" s="352"/>
      <c r="R110" s="352"/>
      <c r="S110" s="360"/>
      <c r="T110" s="81">
        <f t="shared" ref="T110:T115" si="7">P110/1000</f>
        <v>0.02415</v>
      </c>
      <c r="U110" s="361" t="s">
        <v>2198</v>
      </c>
    </row>
    <row r="111" s="244" customFormat="1" ht="39.6" spans="1:21">
      <c r="A111" s="334" t="s">
        <v>2115</v>
      </c>
      <c r="B111" s="313">
        <v>110</v>
      </c>
      <c r="C111" s="313" t="s">
        <v>45</v>
      </c>
      <c r="D111" s="313" t="s">
        <v>322</v>
      </c>
      <c r="E111" s="317" t="s">
        <v>2116</v>
      </c>
      <c r="F111" s="323" t="s">
        <v>323</v>
      </c>
      <c r="G111" s="262" t="s">
        <v>2178</v>
      </c>
      <c r="H111" s="314" t="s">
        <v>2162</v>
      </c>
      <c r="I111" s="313" t="s">
        <v>2124</v>
      </c>
      <c r="J111" s="363">
        <v>0.33065</v>
      </c>
      <c r="K111" s="348">
        <f t="shared" ref="K111:K117" si="8">J111</f>
        <v>0.33065</v>
      </c>
      <c r="L111" s="363">
        <v>1</v>
      </c>
      <c r="M111" s="336">
        <v>3.2</v>
      </c>
      <c r="N111" s="313"/>
      <c r="O111" s="313"/>
      <c r="P111" s="351">
        <v>330.65</v>
      </c>
      <c r="Q111" s="351"/>
      <c r="R111" s="351"/>
      <c r="S111" s="358"/>
      <c r="T111" s="81">
        <f t="shared" si="7"/>
        <v>0.33065</v>
      </c>
      <c r="U111" s="359" t="s">
        <v>2198</v>
      </c>
    </row>
    <row r="112" s="244" customFormat="1" ht="39.6" spans="1:21">
      <c r="A112" s="334" t="s">
        <v>2115</v>
      </c>
      <c r="B112" s="313">
        <v>111</v>
      </c>
      <c r="C112" s="313" t="s">
        <v>45</v>
      </c>
      <c r="D112" s="260" t="s">
        <v>89</v>
      </c>
      <c r="E112" s="317" t="s">
        <v>2116</v>
      </c>
      <c r="F112" s="323" t="s">
        <v>90</v>
      </c>
      <c r="G112" s="262" t="s">
        <v>2208</v>
      </c>
      <c r="H112" s="314" t="s">
        <v>2166</v>
      </c>
      <c r="I112" s="313" t="s">
        <v>22</v>
      </c>
      <c r="J112" s="321">
        <v>1</v>
      </c>
      <c r="K112" s="315">
        <v>1</v>
      </c>
      <c r="L112" s="321">
        <v>25</v>
      </c>
      <c r="M112" s="336">
        <v>3.2</v>
      </c>
      <c r="N112" s="313"/>
      <c r="O112" s="313"/>
      <c r="P112" s="347">
        <v>0</v>
      </c>
      <c r="Q112" s="347"/>
      <c r="R112" s="347"/>
      <c r="S112" s="360"/>
      <c r="T112" s="57"/>
      <c r="U112" s="361" t="s">
        <v>2154</v>
      </c>
    </row>
    <row r="113" s="244" customFormat="1" ht="39.6" spans="1:21">
      <c r="A113" s="334" t="s">
        <v>2115</v>
      </c>
      <c r="B113" s="313">
        <v>112</v>
      </c>
      <c r="C113" s="313" t="s">
        <v>45</v>
      </c>
      <c r="D113" s="313" t="s">
        <v>53</v>
      </c>
      <c r="E113" s="317" t="s">
        <v>2116</v>
      </c>
      <c r="F113" s="323" t="s">
        <v>172</v>
      </c>
      <c r="G113" s="262" t="s">
        <v>2186</v>
      </c>
      <c r="H113" s="314" t="s">
        <v>1809</v>
      </c>
      <c r="I113" s="313" t="s">
        <v>22</v>
      </c>
      <c r="J113" s="321">
        <v>1</v>
      </c>
      <c r="K113" s="315">
        <f t="shared" si="8"/>
        <v>1</v>
      </c>
      <c r="L113" s="326">
        <v>0.07</v>
      </c>
      <c r="M113" s="313">
        <v>3.2</v>
      </c>
      <c r="N113" s="313"/>
      <c r="O113" s="313"/>
      <c r="P113" s="346">
        <v>0</v>
      </c>
      <c r="Q113" s="346"/>
      <c r="R113" s="346"/>
      <c r="S113" s="358"/>
      <c r="T113" s="57"/>
      <c r="U113" s="359" t="s">
        <v>2154</v>
      </c>
    </row>
    <row r="114" s="244" customFormat="1" ht="39.6" spans="1:21">
      <c r="A114" s="334" t="s">
        <v>2115</v>
      </c>
      <c r="B114" s="313">
        <v>113</v>
      </c>
      <c r="C114" s="313" t="s">
        <v>45</v>
      </c>
      <c r="D114" s="313" t="s">
        <v>53</v>
      </c>
      <c r="E114" s="317" t="s">
        <v>2116</v>
      </c>
      <c r="F114" s="323" t="s">
        <v>172</v>
      </c>
      <c r="G114" s="262" t="s">
        <v>2175</v>
      </c>
      <c r="H114" s="314" t="s">
        <v>1809</v>
      </c>
      <c r="I114" s="313" t="s">
        <v>22</v>
      </c>
      <c r="J114" s="321">
        <v>1</v>
      </c>
      <c r="K114" s="315">
        <v>1</v>
      </c>
      <c r="L114" s="326">
        <v>0.38</v>
      </c>
      <c r="M114" s="313">
        <v>3.2</v>
      </c>
      <c r="N114" s="313"/>
      <c r="O114" s="313"/>
      <c r="P114" s="347">
        <v>0</v>
      </c>
      <c r="Q114" s="347"/>
      <c r="R114" s="347"/>
      <c r="S114" s="360"/>
      <c r="T114" s="57"/>
      <c r="U114" s="361" t="s">
        <v>2154</v>
      </c>
    </row>
    <row r="115" s="244" customFormat="1" ht="39.6" spans="1:21">
      <c r="A115" s="334" t="s">
        <v>2115</v>
      </c>
      <c r="B115" s="313">
        <v>114</v>
      </c>
      <c r="C115" s="313" t="s">
        <v>45</v>
      </c>
      <c r="D115" s="313" t="s">
        <v>322</v>
      </c>
      <c r="E115" s="317" t="s">
        <v>2116</v>
      </c>
      <c r="F115" s="362" t="s">
        <v>2209</v>
      </c>
      <c r="G115" s="262" t="s">
        <v>2179</v>
      </c>
      <c r="H115" s="314" t="s">
        <v>2162</v>
      </c>
      <c r="I115" s="313" t="s">
        <v>2124</v>
      </c>
      <c r="J115" s="364">
        <v>0.1</v>
      </c>
      <c r="K115" s="348">
        <f t="shared" si="8"/>
        <v>0.1</v>
      </c>
      <c r="L115" s="364">
        <v>0.424</v>
      </c>
      <c r="M115" s="336">
        <v>3.2</v>
      </c>
      <c r="N115" s="313"/>
      <c r="O115" s="313"/>
      <c r="P115" s="366">
        <v>100</v>
      </c>
      <c r="Q115" s="366"/>
      <c r="R115" s="366"/>
      <c r="S115" s="366"/>
      <c r="T115" s="81">
        <f t="shared" si="7"/>
        <v>0.1</v>
      </c>
      <c r="U115" s="368" t="s">
        <v>2210</v>
      </c>
    </row>
    <row r="116" s="244" customFormat="1" ht="39.6" spans="1:21">
      <c r="A116" s="334" t="s">
        <v>2115</v>
      </c>
      <c r="B116" s="313">
        <v>115</v>
      </c>
      <c r="C116" s="313" t="s">
        <v>45</v>
      </c>
      <c r="D116" s="260" t="s">
        <v>89</v>
      </c>
      <c r="E116" s="317" t="s">
        <v>2116</v>
      </c>
      <c r="F116" s="323" t="s">
        <v>114</v>
      </c>
      <c r="G116" s="262" t="s">
        <v>2211</v>
      </c>
      <c r="H116" s="314" t="s">
        <v>2166</v>
      </c>
      <c r="I116" s="313" t="s">
        <v>22</v>
      </c>
      <c r="J116" s="321">
        <v>1</v>
      </c>
      <c r="K116" s="315">
        <f t="shared" si="8"/>
        <v>1</v>
      </c>
      <c r="L116" s="321">
        <v>2</v>
      </c>
      <c r="M116" s="336">
        <v>3.2</v>
      </c>
      <c r="N116" s="313"/>
      <c r="O116" s="313"/>
      <c r="P116" s="347">
        <v>0</v>
      </c>
      <c r="Q116" s="347"/>
      <c r="R116" s="347"/>
      <c r="S116" s="360"/>
      <c r="T116" s="57"/>
      <c r="U116" s="361" t="s">
        <v>2198</v>
      </c>
    </row>
    <row r="117" s="244" customFormat="1" ht="39.6" spans="1:21">
      <c r="A117" s="334" t="s">
        <v>2115</v>
      </c>
      <c r="B117" s="313">
        <v>116</v>
      </c>
      <c r="C117" s="313" t="s">
        <v>45</v>
      </c>
      <c r="D117" s="260" t="s">
        <v>89</v>
      </c>
      <c r="E117" s="317" t="s">
        <v>2116</v>
      </c>
      <c r="F117" s="323" t="s">
        <v>114</v>
      </c>
      <c r="G117" s="262" t="s">
        <v>2201</v>
      </c>
      <c r="H117" s="314" t="s">
        <v>2166</v>
      </c>
      <c r="I117" s="313" t="s">
        <v>22</v>
      </c>
      <c r="J117" s="321">
        <v>1</v>
      </c>
      <c r="K117" s="315">
        <f t="shared" si="8"/>
        <v>1</v>
      </c>
      <c r="L117" s="321">
        <v>12</v>
      </c>
      <c r="M117" s="336">
        <v>3.2</v>
      </c>
      <c r="N117" s="313"/>
      <c r="O117" s="313"/>
      <c r="P117" s="346">
        <v>0</v>
      </c>
      <c r="Q117" s="346"/>
      <c r="R117" s="346"/>
      <c r="S117" s="358"/>
      <c r="T117" s="57"/>
      <c r="U117" s="359" t="s">
        <v>2198</v>
      </c>
    </row>
    <row r="118" s="244" customFormat="1" ht="39.6" spans="1:21">
      <c r="A118" s="334" t="s">
        <v>2115</v>
      </c>
      <c r="B118" s="313">
        <v>117</v>
      </c>
      <c r="C118" s="313" t="s">
        <v>45</v>
      </c>
      <c r="D118" s="260" t="s">
        <v>89</v>
      </c>
      <c r="E118" s="317" t="s">
        <v>2116</v>
      </c>
      <c r="F118" s="323" t="s">
        <v>114</v>
      </c>
      <c r="G118" s="262" t="s">
        <v>2212</v>
      </c>
      <c r="H118" s="314" t="s">
        <v>2166</v>
      </c>
      <c r="I118" s="313" t="s">
        <v>22</v>
      </c>
      <c r="J118" s="321">
        <v>4</v>
      </c>
      <c r="K118" s="315">
        <v>1</v>
      </c>
      <c r="L118" s="321">
        <v>303</v>
      </c>
      <c r="M118" s="336">
        <v>3.2</v>
      </c>
      <c r="N118" s="313"/>
      <c r="O118" s="313"/>
      <c r="P118" s="347">
        <v>0</v>
      </c>
      <c r="Q118" s="347"/>
      <c r="R118" s="347"/>
      <c r="S118" s="360"/>
      <c r="T118" s="57"/>
      <c r="U118" s="361" t="s">
        <v>2198</v>
      </c>
    </row>
    <row r="119" s="244" customFormat="1" ht="39.6" spans="1:21">
      <c r="A119" s="334" t="s">
        <v>2115</v>
      </c>
      <c r="B119" s="313">
        <v>118</v>
      </c>
      <c r="C119" s="313" t="s">
        <v>45</v>
      </c>
      <c r="D119" s="260" t="s">
        <v>89</v>
      </c>
      <c r="E119" s="317" t="s">
        <v>2116</v>
      </c>
      <c r="F119" s="323" t="s">
        <v>114</v>
      </c>
      <c r="G119" s="262" t="s">
        <v>2213</v>
      </c>
      <c r="H119" s="314" t="s">
        <v>2166</v>
      </c>
      <c r="I119" s="313" t="s">
        <v>22</v>
      </c>
      <c r="J119" s="321">
        <v>2</v>
      </c>
      <c r="K119" s="315">
        <v>1</v>
      </c>
      <c r="L119" s="321">
        <v>140</v>
      </c>
      <c r="M119" s="336">
        <v>3.2</v>
      </c>
      <c r="N119" s="313"/>
      <c r="O119" s="313"/>
      <c r="P119" s="346">
        <v>0</v>
      </c>
      <c r="Q119" s="346"/>
      <c r="R119" s="346"/>
      <c r="S119" s="358"/>
      <c r="T119" s="57"/>
      <c r="U119" s="359" t="s">
        <v>2198</v>
      </c>
    </row>
    <row r="120" s="244" customFormat="1" ht="39.6" spans="1:21">
      <c r="A120" s="334" t="s">
        <v>2115</v>
      </c>
      <c r="B120" s="313">
        <v>119</v>
      </c>
      <c r="C120" s="313" t="s">
        <v>45</v>
      </c>
      <c r="D120" s="313" t="s">
        <v>53</v>
      </c>
      <c r="E120" s="317" t="s">
        <v>2116</v>
      </c>
      <c r="F120" s="323" t="s">
        <v>55</v>
      </c>
      <c r="G120" s="262" t="s">
        <v>2214</v>
      </c>
      <c r="H120" s="314" t="s">
        <v>2158</v>
      </c>
      <c r="I120" s="313" t="s">
        <v>22</v>
      </c>
      <c r="J120" s="321">
        <v>6</v>
      </c>
      <c r="K120" s="315">
        <v>2</v>
      </c>
      <c r="L120" s="321">
        <v>180</v>
      </c>
      <c r="M120" s="336">
        <v>3.2</v>
      </c>
      <c r="N120" s="313"/>
      <c r="O120" s="313"/>
      <c r="P120" s="347">
        <v>0</v>
      </c>
      <c r="Q120" s="347"/>
      <c r="R120" s="347"/>
      <c r="S120" s="360"/>
      <c r="T120" s="57"/>
      <c r="U120" s="361" t="s">
        <v>2198</v>
      </c>
    </row>
    <row r="121" s="244" customFormat="1" ht="39.6" spans="1:21">
      <c r="A121" s="334" t="s">
        <v>2115</v>
      </c>
      <c r="B121" s="313">
        <v>120</v>
      </c>
      <c r="C121" s="313" t="s">
        <v>45</v>
      </c>
      <c r="D121" s="313" t="s">
        <v>53</v>
      </c>
      <c r="E121" s="317" t="s">
        <v>2116</v>
      </c>
      <c r="F121" s="323" t="s">
        <v>172</v>
      </c>
      <c r="G121" s="262" t="s">
        <v>2172</v>
      </c>
      <c r="H121" s="314" t="s">
        <v>1809</v>
      </c>
      <c r="I121" s="313" t="s">
        <v>22</v>
      </c>
      <c r="J121" s="321">
        <v>1</v>
      </c>
      <c r="K121" s="315">
        <f t="shared" ref="K121:K123" si="9">J121</f>
        <v>1</v>
      </c>
      <c r="L121" s="326">
        <v>0.05</v>
      </c>
      <c r="M121" s="313">
        <v>3.2</v>
      </c>
      <c r="N121" s="313"/>
      <c r="O121" s="313"/>
      <c r="P121" s="346">
        <v>0</v>
      </c>
      <c r="Q121" s="346"/>
      <c r="R121" s="346"/>
      <c r="S121" s="358"/>
      <c r="T121" s="57"/>
      <c r="U121" s="359" t="s">
        <v>2198</v>
      </c>
    </row>
    <row r="122" s="244" customFormat="1" ht="39.6" spans="1:21">
      <c r="A122" s="334" t="s">
        <v>2115</v>
      </c>
      <c r="B122" s="313">
        <v>121</v>
      </c>
      <c r="C122" s="313" t="s">
        <v>45</v>
      </c>
      <c r="D122" s="313" t="s">
        <v>53</v>
      </c>
      <c r="E122" s="317" t="s">
        <v>2116</v>
      </c>
      <c r="F122" s="323" t="s">
        <v>172</v>
      </c>
      <c r="G122" s="262" t="s">
        <v>2186</v>
      </c>
      <c r="H122" s="314" t="s">
        <v>1809</v>
      </c>
      <c r="I122" s="313" t="s">
        <v>22</v>
      </c>
      <c r="J122" s="321">
        <v>2</v>
      </c>
      <c r="K122" s="315">
        <f t="shared" si="9"/>
        <v>2</v>
      </c>
      <c r="L122" s="326">
        <v>0.14</v>
      </c>
      <c r="M122" s="313">
        <v>3.2</v>
      </c>
      <c r="N122" s="313"/>
      <c r="O122" s="313"/>
      <c r="P122" s="347">
        <v>0</v>
      </c>
      <c r="Q122" s="347"/>
      <c r="R122" s="347"/>
      <c r="S122" s="360"/>
      <c r="T122" s="57"/>
      <c r="U122" s="361" t="s">
        <v>2198</v>
      </c>
    </row>
    <row r="123" s="244" customFormat="1" ht="39.6" spans="1:21">
      <c r="A123" s="334" t="s">
        <v>2115</v>
      </c>
      <c r="B123" s="313">
        <v>122</v>
      </c>
      <c r="C123" s="313" t="s">
        <v>45</v>
      </c>
      <c r="D123" s="313" t="s">
        <v>53</v>
      </c>
      <c r="E123" s="317" t="s">
        <v>2116</v>
      </c>
      <c r="F123" s="323" t="s">
        <v>172</v>
      </c>
      <c r="G123" s="262" t="s">
        <v>2160</v>
      </c>
      <c r="H123" s="314" t="s">
        <v>1809</v>
      </c>
      <c r="I123" s="313" t="s">
        <v>22</v>
      </c>
      <c r="J123" s="321">
        <v>1</v>
      </c>
      <c r="K123" s="315">
        <f t="shared" si="9"/>
        <v>1</v>
      </c>
      <c r="L123" s="326">
        <v>0.22</v>
      </c>
      <c r="M123" s="313">
        <v>3.2</v>
      </c>
      <c r="N123" s="313"/>
      <c r="O123" s="313"/>
      <c r="P123" s="346">
        <v>0</v>
      </c>
      <c r="Q123" s="346"/>
      <c r="R123" s="346"/>
      <c r="S123" s="358"/>
      <c r="T123" s="57"/>
      <c r="U123" s="359" t="s">
        <v>2198</v>
      </c>
    </row>
    <row r="124" s="244" customFormat="1" ht="39.6" spans="1:21">
      <c r="A124" s="334" t="s">
        <v>2115</v>
      </c>
      <c r="B124" s="313">
        <v>123</v>
      </c>
      <c r="C124" s="313" t="s">
        <v>45</v>
      </c>
      <c r="D124" s="313" t="s">
        <v>53</v>
      </c>
      <c r="E124" s="317" t="s">
        <v>2116</v>
      </c>
      <c r="F124" s="323" t="s">
        <v>172</v>
      </c>
      <c r="G124" s="262" t="s">
        <v>2215</v>
      </c>
      <c r="H124" s="314" t="s">
        <v>1809</v>
      </c>
      <c r="I124" s="313" t="s">
        <v>22</v>
      </c>
      <c r="J124" s="321">
        <v>6</v>
      </c>
      <c r="K124" s="315">
        <v>2</v>
      </c>
      <c r="L124" s="321">
        <v>4</v>
      </c>
      <c r="M124" s="313">
        <v>3.2</v>
      </c>
      <c r="N124" s="313"/>
      <c r="O124" s="313"/>
      <c r="P124" s="347">
        <v>0</v>
      </c>
      <c r="Q124" s="347"/>
      <c r="R124" s="347"/>
      <c r="S124" s="360"/>
      <c r="T124" s="57"/>
      <c r="U124" s="361" t="s">
        <v>2198</v>
      </c>
    </row>
    <row r="125" s="244" customFormat="1" ht="52.8" spans="1:21">
      <c r="A125" s="334" t="s">
        <v>2115</v>
      </c>
      <c r="B125" s="313">
        <v>124</v>
      </c>
      <c r="C125" s="313" t="s">
        <v>45</v>
      </c>
      <c r="D125" s="313" t="s">
        <v>53</v>
      </c>
      <c r="E125" s="317" t="s">
        <v>2116</v>
      </c>
      <c r="F125" s="323" t="s">
        <v>236</v>
      </c>
      <c r="G125" s="262" t="s">
        <v>2216</v>
      </c>
      <c r="H125" s="314" t="s">
        <v>2166</v>
      </c>
      <c r="I125" s="313" t="s">
        <v>22</v>
      </c>
      <c r="J125" s="321">
        <v>1</v>
      </c>
      <c r="K125" s="315">
        <v>1</v>
      </c>
      <c r="L125" s="321">
        <v>5</v>
      </c>
      <c r="M125" s="336">
        <v>3.2</v>
      </c>
      <c r="N125" s="313"/>
      <c r="O125" s="313"/>
      <c r="P125" s="346">
        <v>0</v>
      </c>
      <c r="Q125" s="346"/>
      <c r="R125" s="346"/>
      <c r="S125" s="358"/>
      <c r="T125" s="57"/>
      <c r="U125" s="359" t="s">
        <v>2198</v>
      </c>
    </row>
    <row r="126" s="244" customFormat="1" ht="39.6" spans="1:21">
      <c r="A126" s="334" t="s">
        <v>2115</v>
      </c>
      <c r="B126" s="313">
        <v>125</v>
      </c>
      <c r="C126" s="313" t="s">
        <v>45</v>
      </c>
      <c r="D126" s="313" t="s">
        <v>53</v>
      </c>
      <c r="E126" s="317" t="s">
        <v>2116</v>
      </c>
      <c r="F126" s="323" t="s">
        <v>236</v>
      </c>
      <c r="G126" s="262" t="s">
        <v>2217</v>
      </c>
      <c r="H126" s="314" t="s">
        <v>2166</v>
      </c>
      <c r="I126" s="313" t="s">
        <v>22</v>
      </c>
      <c r="J126" s="321">
        <v>1</v>
      </c>
      <c r="K126" s="315">
        <v>1</v>
      </c>
      <c r="L126" s="321">
        <v>1</v>
      </c>
      <c r="M126" s="336">
        <v>3.2</v>
      </c>
      <c r="N126" s="313"/>
      <c r="O126" s="313"/>
      <c r="P126" s="347">
        <v>0</v>
      </c>
      <c r="Q126" s="347"/>
      <c r="R126" s="347"/>
      <c r="S126" s="360"/>
      <c r="T126" s="57"/>
      <c r="U126" s="361" t="s">
        <v>2198</v>
      </c>
    </row>
    <row r="127" s="244" customFormat="1" ht="39.6" spans="1:21">
      <c r="A127" s="334" t="s">
        <v>2115</v>
      </c>
      <c r="B127" s="313">
        <v>126</v>
      </c>
      <c r="C127" s="313" t="s">
        <v>45</v>
      </c>
      <c r="D127" s="313" t="s">
        <v>322</v>
      </c>
      <c r="E127" s="317" t="s">
        <v>2116</v>
      </c>
      <c r="F127" s="323" t="s">
        <v>323</v>
      </c>
      <c r="G127" s="262" t="s">
        <v>2203</v>
      </c>
      <c r="H127" s="314" t="s">
        <v>2162</v>
      </c>
      <c r="I127" s="313" t="s">
        <v>2124</v>
      </c>
      <c r="J127" s="363">
        <v>0.2</v>
      </c>
      <c r="K127" s="348">
        <f t="shared" ref="K127:K129" si="10">J127</f>
        <v>0.2</v>
      </c>
      <c r="L127" s="363">
        <v>1</v>
      </c>
      <c r="M127" s="336">
        <v>3.2</v>
      </c>
      <c r="N127" s="313"/>
      <c r="O127" s="313"/>
      <c r="P127" s="346">
        <v>200</v>
      </c>
      <c r="Q127" s="346"/>
      <c r="R127" s="346"/>
      <c r="S127" s="358"/>
      <c r="T127" s="81">
        <f t="shared" ref="T127:T130" si="11">P127/1000</f>
        <v>0.2</v>
      </c>
      <c r="U127" s="359" t="s">
        <v>2198</v>
      </c>
    </row>
    <row r="128" s="244" customFormat="1" ht="39.6" spans="1:21">
      <c r="A128" s="334" t="s">
        <v>2115</v>
      </c>
      <c r="B128" s="313">
        <v>127</v>
      </c>
      <c r="C128" s="313" t="s">
        <v>45</v>
      </c>
      <c r="D128" s="313" t="s">
        <v>322</v>
      </c>
      <c r="E128" s="317" t="s">
        <v>2116</v>
      </c>
      <c r="F128" s="362" t="s">
        <v>323</v>
      </c>
      <c r="G128" s="262" t="s">
        <v>2218</v>
      </c>
      <c r="H128" s="314" t="s">
        <v>2162</v>
      </c>
      <c r="I128" s="313" t="s">
        <v>2124</v>
      </c>
      <c r="J128" s="364">
        <v>0.1</v>
      </c>
      <c r="K128" s="348">
        <f t="shared" si="10"/>
        <v>0.1</v>
      </c>
      <c r="L128" s="364">
        <v>0.255</v>
      </c>
      <c r="M128" s="336">
        <v>3.2</v>
      </c>
      <c r="N128" s="313"/>
      <c r="O128" s="313"/>
      <c r="P128" s="366">
        <v>100</v>
      </c>
      <c r="Q128" s="366"/>
      <c r="R128" s="366"/>
      <c r="S128" s="366"/>
      <c r="T128" s="81">
        <f t="shared" si="11"/>
        <v>0.1</v>
      </c>
      <c r="U128" s="365" t="s">
        <v>2198</v>
      </c>
    </row>
    <row r="129" s="244" customFormat="1" ht="39.6" spans="1:21">
      <c r="A129" s="334" t="s">
        <v>2115</v>
      </c>
      <c r="B129" s="313">
        <v>128</v>
      </c>
      <c r="C129" s="313" t="s">
        <v>45</v>
      </c>
      <c r="D129" s="313" t="s">
        <v>322</v>
      </c>
      <c r="E129" s="317" t="s">
        <v>2116</v>
      </c>
      <c r="F129" s="323" t="s">
        <v>323</v>
      </c>
      <c r="G129" s="262" t="s">
        <v>2185</v>
      </c>
      <c r="H129" s="314" t="s">
        <v>2162</v>
      </c>
      <c r="I129" s="313" t="s">
        <v>2124</v>
      </c>
      <c r="J129" s="363">
        <v>0.1</v>
      </c>
      <c r="K129" s="348">
        <f t="shared" si="10"/>
        <v>0.1</v>
      </c>
      <c r="L129" s="363">
        <v>1</v>
      </c>
      <c r="M129" s="336">
        <v>3.2</v>
      </c>
      <c r="N129" s="313"/>
      <c r="O129" s="313"/>
      <c r="P129" s="346">
        <v>100</v>
      </c>
      <c r="Q129" s="346"/>
      <c r="R129" s="346"/>
      <c r="S129" s="358"/>
      <c r="T129" s="81">
        <f t="shared" si="11"/>
        <v>0.1</v>
      </c>
      <c r="U129" s="359" t="s">
        <v>2198</v>
      </c>
    </row>
    <row r="130" s="244" customFormat="1" ht="39.6" spans="1:21">
      <c r="A130" s="334" t="s">
        <v>2115</v>
      </c>
      <c r="B130" s="313">
        <v>129</v>
      </c>
      <c r="C130" s="313" t="s">
        <v>45</v>
      </c>
      <c r="D130" s="313" t="s">
        <v>322</v>
      </c>
      <c r="E130" s="317" t="s">
        <v>2116</v>
      </c>
      <c r="F130" s="323" t="s">
        <v>323</v>
      </c>
      <c r="G130" s="262" t="s">
        <v>2219</v>
      </c>
      <c r="H130" s="314" t="s">
        <v>2162</v>
      </c>
      <c r="I130" s="313" t="s">
        <v>2124</v>
      </c>
      <c r="J130" s="363">
        <v>9.353</v>
      </c>
      <c r="K130" s="315">
        <v>1</v>
      </c>
      <c r="L130" s="363">
        <v>741</v>
      </c>
      <c r="M130" s="336">
        <v>3.2</v>
      </c>
      <c r="N130" s="313"/>
      <c r="O130" s="313"/>
      <c r="P130" s="347">
        <v>9353</v>
      </c>
      <c r="Q130" s="347"/>
      <c r="R130" s="347"/>
      <c r="S130" s="360"/>
      <c r="T130" s="81">
        <f t="shared" si="11"/>
        <v>9.353</v>
      </c>
      <c r="U130" s="361" t="s">
        <v>2198</v>
      </c>
    </row>
    <row r="131" s="244" customFormat="1" ht="39.6" spans="1:21">
      <c r="A131" s="334" t="s">
        <v>2115</v>
      </c>
      <c r="B131" s="313">
        <v>131</v>
      </c>
      <c r="C131" s="313" t="s">
        <v>45</v>
      </c>
      <c r="D131" s="313" t="s">
        <v>53</v>
      </c>
      <c r="E131" s="317" t="s">
        <v>2116</v>
      </c>
      <c r="F131" s="323" t="s">
        <v>289</v>
      </c>
      <c r="G131" s="262" t="s">
        <v>2197</v>
      </c>
      <c r="H131" s="314" t="s">
        <v>2153</v>
      </c>
      <c r="I131" s="313" t="s">
        <v>22</v>
      </c>
      <c r="J131" s="321">
        <v>1</v>
      </c>
      <c r="K131" s="315">
        <f t="shared" ref="K131:K135" si="12">J131</f>
        <v>1</v>
      </c>
      <c r="L131" s="321">
        <v>1</v>
      </c>
      <c r="M131" s="336">
        <v>3.2</v>
      </c>
      <c r="N131" s="313"/>
      <c r="O131" s="313"/>
      <c r="P131" s="347">
        <v>0</v>
      </c>
      <c r="Q131" s="347"/>
      <c r="R131" s="347"/>
      <c r="S131" s="360"/>
      <c r="T131" s="57"/>
      <c r="U131" s="361" t="s">
        <v>2198</v>
      </c>
    </row>
    <row r="132" s="244" customFormat="1" ht="39.6" spans="1:21">
      <c r="A132" s="334" t="s">
        <v>2115</v>
      </c>
      <c r="B132" s="313">
        <v>132</v>
      </c>
      <c r="C132" s="313" t="s">
        <v>45</v>
      </c>
      <c r="D132" s="260" t="s">
        <v>89</v>
      </c>
      <c r="E132" s="317" t="s">
        <v>2116</v>
      </c>
      <c r="F132" s="323" t="s">
        <v>114</v>
      </c>
      <c r="G132" s="262" t="s">
        <v>2220</v>
      </c>
      <c r="H132" s="314" t="s">
        <v>2166</v>
      </c>
      <c r="I132" s="313" t="s">
        <v>22</v>
      </c>
      <c r="J132" s="321">
        <v>2</v>
      </c>
      <c r="K132" s="315">
        <f t="shared" si="12"/>
        <v>2</v>
      </c>
      <c r="L132" s="321">
        <v>8</v>
      </c>
      <c r="M132" s="336">
        <v>3.2</v>
      </c>
      <c r="N132" s="313"/>
      <c r="O132" s="313"/>
      <c r="P132" s="346">
        <v>0</v>
      </c>
      <c r="Q132" s="346"/>
      <c r="R132" s="346"/>
      <c r="S132" s="358"/>
      <c r="T132" s="57"/>
      <c r="U132" s="359" t="s">
        <v>2198</v>
      </c>
    </row>
    <row r="133" s="244" customFormat="1" ht="39.6" spans="1:21">
      <c r="A133" s="334" t="s">
        <v>2115</v>
      </c>
      <c r="B133" s="313">
        <v>133</v>
      </c>
      <c r="C133" s="313" t="s">
        <v>45</v>
      </c>
      <c r="D133" s="313" t="s">
        <v>53</v>
      </c>
      <c r="E133" s="317" t="s">
        <v>2116</v>
      </c>
      <c r="F133" s="323" t="s">
        <v>304</v>
      </c>
      <c r="G133" s="262" t="s">
        <v>2202</v>
      </c>
      <c r="H133" s="314" t="s">
        <v>2158</v>
      </c>
      <c r="I133" s="313" t="s">
        <v>22</v>
      </c>
      <c r="J133" s="321">
        <v>1</v>
      </c>
      <c r="K133" s="315">
        <f t="shared" si="12"/>
        <v>1</v>
      </c>
      <c r="L133" s="321">
        <v>1</v>
      </c>
      <c r="M133" s="336">
        <v>3.2</v>
      </c>
      <c r="N133" s="313"/>
      <c r="O133" s="313"/>
      <c r="P133" s="347">
        <v>0</v>
      </c>
      <c r="Q133" s="347"/>
      <c r="R133" s="347"/>
      <c r="S133" s="360"/>
      <c r="T133" s="57"/>
      <c r="U133" s="361" t="s">
        <v>2198</v>
      </c>
    </row>
    <row r="134" s="244" customFormat="1" ht="39.6" spans="1:21">
      <c r="A134" s="334" t="s">
        <v>2115</v>
      </c>
      <c r="B134" s="313">
        <v>134</v>
      </c>
      <c r="C134" s="313" t="s">
        <v>45</v>
      </c>
      <c r="D134" s="313" t="s">
        <v>53</v>
      </c>
      <c r="E134" s="317" t="s">
        <v>2116</v>
      </c>
      <c r="F134" s="323" t="s">
        <v>172</v>
      </c>
      <c r="G134" s="262" t="s">
        <v>2186</v>
      </c>
      <c r="H134" s="314" t="s">
        <v>1809</v>
      </c>
      <c r="I134" s="313" t="s">
        <v>22</v>
      </c>
      <c r="J134" s="321">
        <v>8</v>
      </c>
      <c r="K134" s="315">
        <f t="shared" si="12"/>
        <v>8</v>
      </c>
      <c r="L134" s="321">
        <v>1</v>
      </c>
      <c r="M134" s="313">
        <v>3.2</v>
      </c>
      <c r="N134" s="313"/>
      <c r="O134" s="313"/>
      <c r="P134" s="346">
        <v>0</v>
      </c>
      <c r="Q134" s="346"/>
      <c r="R134" s="346"/>
      <c r="S134" s="358"/>
      <c r="T134" s="57"/>
      <c r="U134" s="359" t="s">
        <v>2198</v>
      </c>
    </row>
    <row r="135" s="244" customFormat="1" ht="39.6" spans="1:21">
      <c r="A135" s="334" t="s">
        <v>2115</v>
      </c>
      <c r="B135" s="313">
        <v>135</v>
      </c>
      <c r="C135" s="313" t="s">
        <v>45</v>
      </c>
      <c r="D135" s="313" t="s">
        <v>53</v>
      </c>
      <c r="E135" s="317" t="s">
        <v>2116</v>
      </c>
      <c r="F135" s="323" t="s">
        <v>172</v>
      </c>
      <c r="G135" s="262" t="s">
        <v>2160</v>
      </c>
      <c r="H135" s="314" t="s">
        <v>1809</v>
      </c>
      <c r="I135" s="313" t="s">
        <v>22</v>
      </c>
      <c r="J135" s="321">
        <v>1</v>
      </c>
      <c r="K135" s="315">
        <f t="shared" si="12"/>
        <v>1</v>
      </c>
      <c r="L135" s="326">
        <v>0.22</v>
      </c>
      <c r="M135" s="313">
        <v>3.2</v>
      </c>
      <c r="N135" s="313"/>
      <c r="O135" s="313"/>
      <c r="P135" s="347">
        <v>0</v>
      </c>
      <c r="Q135" s="347"/>
      <c r="R135" s="347"/>
      <c r="S135" s="360"/>
      <c r="T135" s="57"/>
      <c r="U135" s="361" t="s">
        <v>2198</v>
      </c>
    </row>
    <row r="136" s="244" customFormat="1" ht="39.6" spans="1:21">
      <c r="A136" s="334" t="s">
        <v>2115</v>
      </c>
      <c r="B136" s="313">
        <v>136</v>
      </c>
      <c r="C136" s="313" t="s">
        <v>45</v>
      </c>
      <c r="D136" s="313" t="s">
        <v>53</v>
      </c>
      <c r="E136" s="317" t="s">
        <v>2116</v>
      </c>
      <c r="F136" s="323" t="s">
        <v>172</v>
      </c>
      <c r="G136" s="262" t="s">
        <v>1918</v>
      </c>
      <c r="H136" s="314" t="s">
        <v>1809</v>
      </c>
      <c r="I136" s="313" t="s">
        <v>22</v>
      </c>
      <c r="J136" s="321">
        <v>2</v>
      </c>
      <c r="K136" s="315">
        <v>1</v>
      </c>
      <c r="L136" s="321">
        <v>1</v>
      </c>
      <c r="M136" s="313">
        <v>3.2</v>
      </c>
      <c r="N136" s="313"/>
      <c r="O136" s="313"/>
      <c r="P136" s="346">
        <v>0</v>
      </c>
      <c r="Q136" s="346"/>
      <c r="R136" s="346"/>
      <c r="S136" s="358"/>
      <c r="T136" s="57"/>
      <c r="U136" s="359" t="s">
        <v>2198</v>
      </c>
    </row>
    <row r="137" s="244" customFormat="1" ht="39.6" spans="1:21">
      <c r="A137" s="334" t="s">
        <v>2115</v>
      </c>
      <c r="B137" s="313">
        <v>137</v>
      </c>
      <c r="C137" s="313" t="s">
        <v>45</v>
      </c>
      <c r="D137" s="313" t="s">
        <v>322</v>
      </c>
      <c r="E137" s="317" t="s">
        <v>2116</v>
      </c>
      <c r="F137" s="323" t="s">
        <v>323</v>
      </c>
      <c r="G137" s="262" t="s">
        <v>2203</v>
      </c>
      <c r="H137" s="314" t="s">
        <v>2162</v>
      </c>
      <c r="I137" s="313" t="s">
        <v>2124</v>
      </c>
      <c r="J137" s="363">
        <v>0.5</v>
      </c>
      <c r="K137" s="348">
        <f t="shared" ref="K137:K201" si="13">J137</f>
        <v>0.5</v>
      </c>
      <c r="L137" s="363">
        <v>3</v>
      </c>
      <c r="M137" s="336">
        <v>3.2</v>
      </c>
      <c r="N137" s="313"/>
      <c r="O137" s="313"/>
      <c r="P137" s="347">
        <v>500</v>
      </c>
      <c r="Q137" s="347"/>
      <c r="R137" s="347"/>
      <c r="S137" s="360"/>
      <c r="T137" s="81">
        <f t="shared" ref="T137:T139" si="14">P137/1000</f>
        <v>0.5</v>
      </c>
      <c r="U137" s="361" t="s">
        <v>2198</v>
      </c>
    </row>
    <row r="138" s="244" customFormat="1" ht="39.6" spans="1:21">
      <c r="A138" s="334" t="s">
        <v>2115</v>
      </c>
      <c r="B138" s="313">
        <v>138</v>
      </c>
      <c r="C138" s="313" t="s">
        <v>45</v>
      </c>
      <c r="D138" s="313" t="s">
        <v>322</v>
      </c>
      <c r="E138" s="317" t="s">
        <v>2116</v>
      </c>
      <c r="F138" s="323" t="s">
        <v>323</v>
      </c>
      <c r="G138" s="262" t="s">
        <v>2185</v>
      </c>
      <c r="H138" s="314" t="s">
        <v>2162</v>
      </c>
      <c r="I138" s="313" t="s">
        <v>2124</v>
      </c>
      <c r="J138" s="363">
        <v>0.1</v>
      </c>
      <c r="K138" s="348">
        <f t="shared" si="13"/>
        <v>0.1</v>
      </c>
      <c r="L138" s="363">
        <v>1</v>
      </c>
      <c r="M138" s="336">
        <v>3.2</v>
      </c>
      <c r="N138" s="313"/>
      <c r="O138" s="313"/>
      <c r="P138" s="346">
        <v>100</v>
      </c>
      <c r="Q138" s="346"/>
      <c r="R138" s="346"/>
      <c r="S138" s="358"/>
      <c r="T138" s="81">
        <f t="shared" si="14"/>
        <v>0.1</v>
      </c>
      <c r="U138" s="359" t="s">
        <v>2198</v>
      </c>
    </row>
    <row r="139" s="244" customFormat="1" ht="39.6" spans="1:21">
      <c r="A139" s="334" t="s">
        <v>2115</v>
      </c>
      <c r="B139" s="313">
        <v>139</v>
      </c>
      <c r="C139" s="313" t="s">
        <v>45</v>
      </c>
      <c r="D139" s="313" t="s">
        <v>322</v>
      </c>
      <c r="E139" s="317" t="s">
        <v>2116</v>
      </c>
      <c r="F139" s="323" t="s">
        <v>323</v>
      </c>
      <c r="G139" s="262" t="s">
        <v>2221</v>
      </c>
      <c r="H139" s="314" t="s">
        <v>2162</v>
      </c>
      <c r="I139" s="313" t="s">
        <v>2124</v>
      </c>
      <c r="J139" s="363">
        <v>0.19</v>
      </c>
      <c r="K139" s="315"/>
      <c r="L139" s="363">
        <v>5</v>
      </c>
      <c r="M139" s="336">
        <v>3.2</v>
      </c>
      <c r="N139" s="313"/>
      <c r="O139" s="313"/>
      <c r="P139" s="347">
        <v>190</v>
      </c>
      <c r="Q139" s="347"/>
      <c r="R139" s="347"/>
      <c r="S139" s="360"/>
      <c r="T139" s="81">
        <f t="shared" si="14"/>
        <v>0.19</v>
      </c>
      <c r="U139" s="361" t="s">
        <v>2198</v>
      </c>
    </row>
    <row r="140" s="244" customFormat="1" ht="39.6" spans="1:21">
      <c r="A140" s="334" t="s">
        <v>2115</v>
      </c>
      <c r="B140" s="313">
        <v>140</v>
      </c>
      <c r="C140" s="313" t="s">
        <v>45</v>
      </c>
      <c r="D140" s="260" t="s">
        <v>353</v>
      </c>
      <c r="E140" s="317" t="s">
        <v>2116</v>
      </c>
      <c r="F140" s="323" t="s">
        <v>2125</v>
      </c>
      <c r="G140" s="262" t="s">
        <v>499</v>
      </c>
      <c r="H140" s="314" t="s">
        <v>491</v>
      </c>
      <c r="I140" s="313" t="s">
        <v>22</v>
      </c>
      <c r="J140" s="321">
        <v>2</v>
      </c>
      <c r="K140" s="315">
        <f t="shared" si="13"/>
        <v>2</v>
      </c>
      <c r="L140" s="321">
        <v>26</v>
      </c>
      <c r="M140" s="336">
        <v>3.2</v>
      </c>
      <c r="N140" s="313"/>
      <c r="O140" s="313"/>
      <c r="P140" s="346">
        <v>0</v>
      </c>
      <c r="Q140" s="346"/>
      <c r="R140" s="346"/>
      <c r="S140" s="358"/>
      <c r="T140" s="57"/>
      <c r="U140" s="359" t="s">
        <v>2198</v>
      </c>
    </row>
    <row r="141" s="244" customFormat="1" ht="39.6" spans="1:21">
      <c r="A141" s="334" t="s">
        <v>2115</v>
      </c>
      <c r="B141" s="313">
        <v>141</v>
      </c>
      <c r="C141" s="313" t="s">
        <v>45</v>
      </c>
      <c r="D141" s="260" t="s">
        <v>89</v>
      </c>
      <c r="E141" s="317" t="s">
        <v>2116</v>
      </c>
      <c r="F141" s="323" t="s">
        <v>114</v>
      </c>
      <c r="G141" s="262" t="s">
        <v>2222</v>
      </c>
      <c r="H141" s="314" t="s">
        <v>2118</v>
      </c>
      <c r="I141" s="313" t="s">
        <v>22</v>
      </c>
      <c r="J141" s="321">
        <v>1</v>
      </c>
      <c r="K141" s="315">
        <f t="shared" si="13"/>
        <v>1</v>
      </c>
      <c r="L141" s="321">
        <v>11</v>
      </c>
      <c r="M141" s="336">
        <v>3.2</v>
      </c>
      <c r="N141" s="313"/>
      <c r="O141" s="313"/>
      <c r="P141" s="347">
        <v>0</v>
      </c>
      <c r="Q141" s="347"/>
      <c r="R141" s="347"/>
      <c r="S141" s="360"/>
      <c r="T141" s="57"/>
      <c r="U141" s="361" t="s">
        <v>2223</v>
      </c>
    </row>
    <row r="142" s="244" customFormat="1" ht="39.6" spans="1:21">
      <c r="A142" s="334" t="s">
        <v>2115</v>
      </c>
      <c r="B142" s="313">
        <v>142</v>
      </c>
      <c r="C142" s="313" t="s">
        <v>45</v>
      </c>
      <c r="D142" s="313" t="s">
        <v>53</v>
      </c>
      <c r="E142" s="317" t="s">
        <v>2116</v>
      </c>
      <c r="F142" s="323" t="s">
        <v>55</v>
      </c>
      <c r="G142" s="262" t="s">
        <v>2193</v>
      </c>
      <c r="H142" s="314" t="s">
        <v>2121</v>
      </c>
      <c r="I142" s="313" t="s">
        <v>22</v>
      </c>
      <c r="J142" s="321">
        <v>2</v>
      </c>
      <c r="K142" s="315">
        <f t="shared" si="13"/>
        <v>2</v>
      </c>
      <c r="L142" s="321">
        <v>1</v>
      </c>
      <c r="M142" s="336">
        <v>3.2</v>
      </c>
      <c r="N142" s="313"/>
      <c r="O142" s="313"/>
      <c r="P142" s="346">
        <v>0</v>
      </c>
      <c r="Q142" s="346"/>
      <c r="R142" s="346"/>
      <c r="S142" s="358"/>
      <c r="T142" s="57"/>
      <c r="U142" s="359" t="s">
        <v>2223</v>
      </c>
    </row>
    <row r="143" s="57" customFormat="1" ht="39.6" spans="1:21">
      <c r="A143" s="334" t="s">
        <v>2115</v>
      </c>
      <c r="B143" s="313">
        <v>143</v>
      </c>
      <c r="C143" s="313" t="s">
        <v>45</v>
      </c>
      <c r="D143" s="313" t="s">
        <v>53</v>
      </c>
      <c r="E143" s="317" t="s">
        <v>2116</v>
      </c>
      <c r="F143" s="323" t="s">
        <v>172</v>
      </c>
      <c r="G143" s="262" t="s">
        <v>2194</v>
      </c>
      <c r="H143" s="314" t="s">
        <v>1926</v>
      </c>
      <c r="I143" s="313" t="s">
        <v>22</v>
      </c>
      <c r="J143" s="321">
        <v>2</v>
      </c>
      <c r="K143" s="315">
        <f t="shared" si="13"/>
        <v>2</v>
      </c>
      <c r="L143" s="326">
        <v>0.22</v>
      </c>
      <c r="M143" s="313">
        <v>3.2</v>
      </c>
      <c r="N143" s="313"/>
      <c r="O143" s="313"/>
      <c r="P143" s="347">
        <v>0</v>
      </c>
      <c r="Q143" s="347"/>
      <c r="R143" s="347"/>
      <c r="S143" s="360"/>
      <c r="U143" s="361" t="s">
        <v>2223</v>
      </c>
    </row>
    <row r="144" s="57" customFormat="1" ht="39.6" spans="1:21">
      <c r="A144" s="334" t="s">
        <v>2115</v>
      </c>
      <c r="B144" s="313">
        <v>144</v>
      </c>
      <c r="C144" s="313" t="s">
        <v>45</v>
      </c>
      <c r="D144" s="313" t="s">
        <v>322</v>
      </c>
      <c r="E144" s="317" t="s">
        <v>2116</v>
      </c>
      <c r="F144" s="323" t="s">
        <v>323</v>
      </c>
      <c r="G144" s="262" t="s">
        <v>2195</v>
      </c>
      <c r="H144" s="314" t="s">
        <v>2123</v>
      </c>
      <c r="I144" s="313" t="s">
        <v>2124</v>
      </c>
      <c r="J144" s="363">
        <v>7.37465</v>
      </c>
      <c r="K144" s="348">
        <f t="shared" si="13"/>
        <v>7.37465</v>
      </c>
      <c r="L144" s="363">
        <v>40</v>
      </c>
      <c r="M144" s="336">
        <v>3.2</v>
      </c>
      <c r="N144" s="313"/>
      <c r="O144" s="313"/>
      <c r="P144" s="351">
        <v>7374.65</v>
      </c>
      <c r="Q144" s="351"/>
      <c r="R144" s="351"/>
      <c r="S144" s="358"/>
      <c r="T144" s="81">
        <f>P144/1000</f>
        <v>7.37465</v>
      </c>
      <c r="U144" s="359" t="s">
        <v>2223</v>
      </c>
    </row>
    <row r="145" s="57" customFormat="1" ht="39.6" spans="1:21">
      <c r="A145" s="334" t="s">
        <v>2115</v>
      </c>
      <c r="B145" s="313">
        <v>145</v>
      </c>
      <c r="C145" s="313" t="s">
        <v>45</v>
      </c>
      <c r="D145" s="260" t="s">
        <v>353</v>
      </c>
      <c r="E145" s="317" t="s">
        <v>2116</v>
      </c>
      <c r="F145" s="323" t="s">
        <v>2125</v>
      </c>
      <c r="G145" s="262" t="s">
        <v>2224</v>
      </c>
      <c r="H145" s="314" t="s">
        <v>2127</v>
      </c>
      <c r="I145" s="313" t="s">
        <v>22</v>
      </c>
      <c r="J145" s="321">
        <v>1</v>
      </c>
      <c r="K145" s="315">
        <f t="shared" si="13"/>
        <v>1</v>
      </c>
      <c r="L145" s="321">
        <v>87</v>
      </c>
      <c r="M145" s="336">
        <v>3.2</v>
      </c>
      <c r="N145" s="313"/>
      <c r="O145" s="313"/>
      <c r="P145" s="347">
        <v>0</v>
      </c>
      <c r="Q145" s="347"/>
      <c r="R145" s="347"/>
      <c r="S145" s="360"/>
      <c r="U145" s="361" t="s">
        <v>2223</v>
      </c>
    </row>
    <row r="146" s="57" customFormat="1" ht="39.6" spans="1:21">
      <c r="A146" s="334" t="s">
        <v>2115</v>
      </c>
      <c r="B146" s="313">
        <v>146</v>
      </c>
      <c r="C146" s="313" t="s">
        <v>45</v>
      </c>
      <c r="D146" s="260" t="s">
        <v>89</v>
      </c>
      <c r="E146" s="317" t="s">
        <v>2116</v>
      </c>
      <c r="F146" s="323" t="s">
        <v>114</v>
      </c>
      <c r="G146" s="262" t="s">
        <v>2225</v>
      </c>
      <c r="H146" s="314" t="s">
        <v>2118</v>
      </c>
      <c r="I146" s="313" t="s">
        <v>22</v>
      </c>
      <c r="J146" s="321">
        <v>1</v>
      </c>
      <c r="K146" s="315">
        <f t="shared" si="13"/>
        <v>1</v>
      </c>
      <c r="L146" s="321">
        <v>11</v>
      </c>
      <c r="M146" s="336">
        <v>3.2</v>
      </c>
      <c r="N146" s="313"/>
      <c r="O146" s="313"/>
      <c r="P146" s="346">
        <v>0</v>
      </c>
      <c r="Q146" s="346"/>
      <c r="R146" s="346"/>
      <c r="S146" s="358"/>
      <c r="U146" s="359" t="s">
        <v>2119</v>
      </c>
    </row>
    <row r="147" s="57" customFormat="1" ht="39.6" spans="1:21">
      <c r="A147" s="334" t="s">
        <v>2115</v>
      </c>
      <c r="B147" s="313">
        <v>147</v>
      </c>
      <c r="C147" s="313" t="s">
        <v>45</v>
      </c>
      <c r="D147" s="260" t="s">
        <v>89</v>
      </c>
      <c r="E147" s="317" t="s">
        <v>2116</v>
      </c>
      <c r="F147" s="323" t="s">
        <v>114</v>
      </c>
      <c r="G147" s="262" t="s">
        <v>2226</v>
      </c>
      <c r="H147" s="314" t="s">
        <v>2118</v>
      </c>
      <c r="I147" s="313" t="s">
        <v>22</v>
      </c>
      <c r="J147" s="321">
        <v>1</v>
      </c>
      <c r="K147" s="315">
        <f t="shared" si="13"/>
        <v>1</v>
      </c>
      <c r="L147" s="321">
        <v>12</v>
      </c>
      <c r="M147" s="336">
        <v>3.2</v>
      </c>
      <c r="N147" s="313"/>
      <c r="O147" s="313"/>
      <c r="P147" s="347">
        <v>0</v>
      </c>
      <c r="Q147" s="347"/>
      <c r="R147" s="347"/>
      <c r="S147" s="360"/>
      <c r="U147" s="361" t="s">
        <v>2119</v>
      </c>
    </row>
    <row r="148" s="57" customFormat="1" ht="39.6" spans="1:21">
      <c r="A148" s="334" t="s">
        <v>2115</v>
      </c>
      <c r="B148" s="313">
        <v>148</v>
      </c>
      <c r="C148" s="313" t="s">
        <v>45</v>
      </c>
      <c r="D148" s="313" t="s">
        <v>53</v>
      </c>
      <c r="E148" s="317" t="s">
        <v>2116</v>
      </c>
      <c r="F148" s="323" t="s">
        <v>55</v>
      </c>
      <c r="G148" s="262" t="s">
        <v>2227</v>
      </c>
      <c r="H148" s="314" t="s">
        <v>2121</v>
      </c>
      <c r="I148" s="313" t="s">
        <v>22</v>
      </c>
      <c r="J148" s="321">
        <v>1</v>
      </c>
      <c r="K148" s="315">
        <f t="shared" si="13"/>
        <v>1</v>
      </c>
      <c r="L148" s="321">
        <v>1</v>
      </c>
      <c r="M148" s="336">
        <v>3.2</v>
      </c>
      <c r="N148" s="313"/>
      <c r="O148" s="313"/>
      <c r="P148" s="346">
        <v>0</v>
      </c>
      <c r="Q148" s="346"/>
      <c r="R148" s="346"/>
      <c r="S148" s="358"/>
      <c r="U148" s="359" t="s">
        <v>2119</v>
      </c>
    </row>
    <row r="149" s="57" customFormat="1" ht="39.6" spans="1:21">
      <c r="A149" s="334" t="s">
        <v>2115</v>
      </c>
      <c r="B149" s="313">
        <v>149</v>
      </c>
      <c r="C149" s="313" t="s">
        <v>45</v>
      </c>
      <c r="D149" s="313" t="s">
        <v>322</v>
      </c>
      <c r="E149" s="317" t="s">
        <v>2116</v>
      </c>
      <c r="F149" s="323" t="s">
        <v>323</v>
      </c>
      <c r="G149" s="262" t="s">
        <v>2228</v>
      </c>
      <c r="H149" s="314" t="s">
        <v>2123</v>
      </c>
      <c r="I149" s="313" t="s">
        <v>2124</v>
      </c>
      <c r="J149" s="363">
        <v>0.80691</v>
      </c>
      <c r="K149" s="348">
        <f t="shared" si="13"/>
        <v>0.80691</v>
      </c>
      <c r="L149" s="363">
        <v>6</v>
      </c>
      <c r="M149" s="336">
        <v>3.2</v>
      </c>
      <c r="N149" s="313"/>
      <c r="O149" s="313"/>
      <c r="P149" s="352">
        <v>806.91</v>
      </c>
      <c r="Q149" s="352"/>
      <c r="R149" s="352"/>
      <c r="S149" s="360"/>
      <c r="T149" s="81">
        <f>P149/1000</f>
        <v>0.80691</v>
      </c>
      <c r="U149" s="361" t="s">
        <v>2119</v>
      </c>
    </row>
    <row r="150" s="57" customFormat="1" ht="39.6" spans="1:21">
      <c r="A150" s="334" t="s">
        <v>2115</v>
      </c>
      <c r="B150" s="313">
        <v>150</v>
      </c>
      <c r="C150" s="313" t="s">
        <v>45</v>
      </c>
      <c r="D150" s="260" t="s">
        <v>353</v>
      </c>
      <c r="E150" s="317" t="s">
        <v>2116</v>
      </c>
      <c r="F150" s="323" t="s">
        <v>2125</v>
      </c>
      <c r="G150" s="262" t="s">
        <v>2229</v>
      </c>
      <c r="H150" s="314" t="s">
        <v>2230</v>
      </c>
      <c r="I150" s="313" t="s">
        <v>22</v>
      </c>
      <c r="J150" s="321">
        <v>1</v>
      </c>
      <c r="K150" s="315">
        <f t="shared" si="13"/>
        <v>1</v>
      </c>
      <c r="L150" s="321">
        <v>56</v>
      </c>
      <c r="M150" s="313">
        <v>3.2</v>
      </c>
      <c r="N150" s="313"/>
      <c r="O150" s="313"/>
      <c r="P150" s="346">
        <v>0</v>
      </c>
      <c r="Q150" s="346"/>
      <c r="R150" s="346"/>
      <c r="S150" s="358"/>
      <c r="U150" s="359" t="s">
        <v>2119</v>
      </c>
    </row>
    <row r="151" s="57" customFormat="1" ht="39.6" spans="1:21">
      <c r="A151" s="334" t="s">
        <v>2115</v>
      </c>
      <c r="B151" s="313">
        <v>151</v>
      </c>
      <c r="C151" s="313" t="s">
        <v>45</v>
      </c>
      <c r="D151" s="260" t="s">
        <v>89</v>
      </c>
      <c r="E151" s="317" t="s">
        <v>2116</v>
      </c>
      <c r="F151" s="323" t="s">
        <v>114</v>
      </c>
      <c r="G151" s="262" t="s">
        <v>2222</v>
      </c>
      <c r="H151" s="314" t="s">
        <v>2118</v>
      </c>
      <c r="I151" s="313" t="s">
        <v>22</v>
      </c>
      <c r="J151" s="321">
        <v>2</v>
      </c>
      <c r="K151" s="315">
        <f t="shared" si="13"/>
        <v>2</v>
      </c>
      <c r="L151" s="321">
        <v>22</v>
      </c>
      <c r="M151" s="336">
        <v>3.2</v>
      </c>
      <c r="N151" s="313"/>
      <c r="O151" s="313"/>
      <c r="P151" s="347">
        <v>0</v>
      </c>
      <c r="Q151" s="347"/>
      <c r="R151" s="347"/>
      <c r="S151" s="360"/>
      <c r="U151" s="361" t="s">
        <v>2223</v>
      </c>
    </row>
    <row r="152" s="57" customFormat="1" ht="39.6" spans="1:21">
      <c r="A152" s="334" t="s">
        <v>2115</v>
      </c>
      <c r="B152" s="313">
        <v>152</v>
      </c>
      <c r="C152" s="313" t="s">
        <v>45</v>
      </c>
      <c r="D152" s="313" t="s">
        <v>53</v>
      </c>
      <c r="E152" s="317" t="s">
        <v>2116</v>
      </c>
      <c r="F152" s="323" t="s">
        <v>172</v>
      </c>
      <c r="G152" s="262" t="s">
        <v>2194</v>
      </c>
      <c r="H152" s="314" t="s">
        <v>1926</v>
      </c>
      <c r="I152" s="313" t="s">
        <v>22</v>
      </c>
      <c r="J152" s="321">
        <v>2</v>
      </c>
      <c r="K152" s="315">
        <f t="shared" si="13"/>
        <v>2</v>
      </c>
      <c r="L152" s="326">
        <v>0.22</v>
      </c>
      <c r="M152" s="313">
        <v>3.2</v>
      </c>
      <c r="N152" s="313"/>
      <c r="O152" s="313"/>
      <c r="P152" s="346">
        <v>0</v>
      </c>
      <c r="Q152" s="346"/>
      <c r="R152" s="346"/>
      <c r="S152" s="358"/>
      <c r="U152" s="359" t="s">
        <v>2223</v>
      </c>
    </row>
    <row r="153" s="57" customFormat="1" ht="39.6" spans="1:21">
      <c r="A153" s="334" t="s">
        <v>2115</v>
      </c>
      <c r="B153" s="313">
        <v>153</v>
      </c>
      <c r="C153" s="313" t="s">
        <v>45</v>
      </c>
      <c r="D153" s="313" t="s">
        <v>322</v>
      </c>
      <c r="E153" s="317" t="s">
        <v>2116</v>
      </c>
      <c r="F153" s="323" t="s">
        <v>323</v>
      </c>
      <c r="G153" s="262" t="s">
        <v>2195</v>
      </c>
      <c r="H153" s="314" t="s">
        <v>2123</v>
      </c>
      <c r="I153" s="313" t="s">
        <v>2124</v>
      </c>
      <c r="J153" s="363">
        <v>0.1923</v>
      </c>
      <c r="K153" s="348">
        <f t="shared" si="13"/>
        <v>0.1923</v>
      </c>
      <c r="L153" s="363">
        <v>1</v>
      </c>
      <c r="M153" s="336">
        <v>3.2</v>
      </c>
      <c r="N153" s="313"/>
      <c r="O153" s="313"/>
      <c r="P153" s="350">
        <v>192.3</v>
      </c>
      <c r="Q153" s="350"/>
      <c r="R153" s="350"/>
      <c r="S153" s="360"/>
      <c r="T153" s="81">
        <f>P153/1000</f>
        <v>0.1923</v>
      </c>
      <c r="U153" s="361" t="s">
        <v>2223</v>
      </c>
    </row>
    <row r="154" s="57" customFormat="1" ht="52.8" spans="1:21">
      <c r="A154" s="334" t="s">
        <v>2115</v>
      </c>
      <c r="B154" s="313">
        <v>154</v>
      </c>
      <c r="C154" s="313" t="s">
        <v>45</v>
      </c>
      <c r="D154" s="260" t="s">
        <v>353</v>
      </c>
      <c r="E154" s="317" t="s">
        <v>2116</v>
      </c>
      <c r="F154" s="323" t="s">
        <v>2125</v>
      </c>
      <c r="G154" s="262" t="s">
        <v>2231</v>
      </c>
      <c r="H154" s="314" t="s">
        <v>2127</v>
      </c>
      <c r="I154" s="313" t="s">
        <v>22</v>
      </c>
      <c r="J154" s="321">
        <v>1</v>
      </c>
      <c r="K154" s="315">
        <f t="shared" si="13"/>
        <v>1</v>
      </c>
      <c r="L154" s="321">
        <v>87</v>
      </c>
      <c r="M154" s="336">
        <v>3.2</v>
      </c>
      <c r="N154" s="313"/>
      <c r="O154" s="313"/>
      <c r="P154" s="346">
        <v>0</v>
      </c>
      <c r="Q154" s="346"/>
      <c r="R154" s="346"/>
      <c r="S154" s="358"/>
      <c r="U154" s="359" t="s">
        <v>2223</v>
      </c>
    </row>
    <row r="155" s="57" customFormat="1" ht="39.6" spans="1:21">
      <c r="A155" s="334" t="s">
        <v>2115</v>
      </c>
      <c r="B155" s="313">
        <v>155</v>
      </c>
      <c r="C155" s="313" t="s">
        <v>45</v>
      </c>
      <c r="D155" s="260" t="s">
        <v>353</v>
      </c>
      <c r="E155" s="317" t="s">
        <v>2116</v>
      </c>
      <c r="F155" s="323" t="s">
        <v>2125</v>
      </c>
      <c r="G155" s="262" t="s">
        <v>2232</v>
      </c>
      <c r="H155" s="314" t="s">
        <v>2230</v>
      </c>
      <c r="I155" s="313" t="s">
        <v>22</v>
      </c>
      <c r="J155" s="321">
        <v>1</v>
      </c>
      <c r="K155" s="315">
        <f t="shared" si="13"/>
        <v>1</v>
      </c>
      <c r="L155" s="321">
        <v>56</v>
      </c>
      <c r="M155" s="313">
        <v>3.2</v>
      </c>
      <c r="N155" s="313"/>
      <c r="O155" s="313"/>
      <c r="P155" s="347">
        <v>0</v>
      </c>
      <c r="Q155" s="347"/>
      <c r="R155" s="347"/>
      <c r="S155" s="360"/>
      <c r="U155" s="361" t="s">
        <v>2223</v>
      </c>
    </row>
    <row r="156" s="57" customFormat="1" ht="39.6" spans="1:21">
      <c r="A156" s="334" t="s">
        <v>2115</v>
      </c>
      <c r="B156" s="313">
        <v>156</v>
      </c>
      <c r="C156" s="313" t="s">
        <v>45</v>
      </c>
      <c r="D156" s="260" t="s">
        <v>89</v>
      </c>
      <c r="E156" s="317" t="s">
        <v>2116</v>
      </c>
      <c r="F156" s="323" t="s">
        <v>114</v>
      </c>
      <c r="G156" s="262" t="s">
        <v>2222</v>
      </c>
      <c r="H156" s="314" t="s">
        <v>2118</v>
      </c>
      <c r="I156" s="313" t="s">
        <v>22</v>
      </c>
      <c r="J156" s="321">
        <v>1</v>
      </c>
      <c r="K156" s="315">
        <f t="shared" si="13"/>
        <v>1</v>
      </c>
      <c r="L156" s="321">
        <v>11</v>
      </c>
      <c r="M156" s="336">
        <v>3.2</v>
      </c>
      <c r="N156" s="313"/>
      <c r="O156" s="313"/>
      <c r="P156" s="346">
        <v>0</v>
      </c>
      <c r="Q156" s="346"/>
      <c r="R156" s="346"/>
      <c r="S156" s="358"/>
      <c r="U156" s="359" t="s">
        <v>2223</v>
      </c>
    </row>
    <row r="157" s="57" customFormat="1" ht="39.6" spans="1:21">
      <c r="A157" s="334" t="s">
        <v>2115</v>
      </c>
      <c r="B157" s="313">
        <v>157</v>
      </c>
      <c r="C157" s="313" t="s">
        <v>45</v>
      </c>
      <c r="D157" s="313" t="s">
        <v>53</v>
      </c>
      <c r="E157" s="317" t="s">
        <v>2116</v>
      </c>
      <c r="F157" s="323" t="s">
        <v>55</v>
      </c>
      <c r="G157" s="262" t="s">
        <v>2193</v>
      </c>
      <c r="H157" s="314" t="s">
        <v>2121</v>
      </c>
      <c r="I157" s="313" t="s">
        <v>22</v>
      </c>
      <c r="J157" s="321">
        <v>3</v>
      </c>
      <c r="K157" s="315">
        <f t="shared" si="13"/>
        <v>3</v>
      </c>
      <c r="L157" s="321">
        <v>2</v>
      </c>
      <c r="M157" s="336">
        <v>3.2</v>
      </c>
      <c r="N157" s="313"/>
      <c r="O157" s="313"/>
      <c r="P157" s="347">
        <v>0</v>
      </c>
      <c r="Q157" s="347"/>
      <c r="R157" s="347"/>
      <c r="S157" s="360"/>
      <c r="U157" s="361" t="s">
        <v>2223</v>
      </c>
    </row>
    <row r="158" s="57" customFormat="1" ht="39.6" spans="1:21">
      <c r="A158" s="334" t="s">
        <v>2115</v>
      </c>
      <c r="B158" s="313">
        <v>158</v>
      </c>
      <c r="C158" s="313" t="s">
        <v>45</v>
      </c>
      <c r="D158" s="313" t="s">
        <v>322</v>
      </c>
      <c r="E158" s="317" t="s">
        <v>2116</v>
      </c>
      <c r="F158" s="323" t="s">
        <v>323</v>
      </c>
      <c r="G158" s="262" t="s">
        <v>2195</v>
      </c>
      <c r="H158" s="314" t="s">
        <v>2123</v>
      </c>
      <c r="I158" s="313" t="s">
        <v>2124</v>
      </c>
      <c r="J158" s="363">
        <v>4.75366</v>
      </c>
      <c r="K158" s="348">
        <f t="shared" si="13"/>
        <v>4.75366</v>
      </c>
      <c r="L158" s="363">
        <v>26</v>
      </c>
      <c r="M158" s="336">
        <v>3.2</v>
      </c>
      <c r="N158" s="313"/>
      <c r="O158" s="313"/>
      <c r="P158" s="351">
        <v>4753.66</v>
      </c>
      <c r="Q158" s="351"/>
      <c r="R158" s="351"/>
      <c r="S158" s="358"/>
      <c r="T158" s="81">
        <f>P158/1000</f>
        <v>4.75366</v>
      </c>
      <c r="U158" s="359" t="s">
        <v>2223</v>
      </c>
    </row>
    <row r="159" s="57" customFormat="1" ht="39.6" spans="1:21">
      <c r="A159" s="334" t="s">
        <v>2115</v>
      </c>
      <c r="B159" s="313">
        <v>159</v>
      </c>
      <c r="C159" s="313" t="s">
        <v>45</v>
      </c>
      <c r="D159" s="260" t="s">
        <v>89</v>
      </c>
      <c r="E159" s="317" t="s">
        <v>2116</v>
      </c>
      <c r="F159" s="323" t="s">
        <v>114</v>
      </c>
      <c r="G159" s="262" t="s">
        <v>2222</v>
      </c>
      <c r="H159" s="314" t="s">
        <v>2118</v>
      </c>
      <c r="I159" s="313" t="s">
        <v>22</v>
      </c>
      <c r="J159" s="321">
        <v>2</v>
      </c>
      <c r="K159" s="315">
        <f t="shared" si="13"/>
        <v>2</v>
      </c>
      <c r="L159" s="321">
        <v>22</v>
      </c>
      <c r="M159" s="336">
        <v>3.2</v>
      </c>
      <c r="N159" s="313"/>
      <c r="O159" s="313"/>
      <c r="P159" s="347">
        <v>0</v>
      </c>
      <c r="Q159" s="347"/>
      <c r="R159" s="347"/>
      <c r="S159" s="360"/>
      <c r="U159" s="361" t="s">
        <v>2223</v>
      </c>
    </row>
    <row r="160" s="57" customFormat="1" ht="39.6" spans="1:21">
      <c r="A160" s="334" t="s">
        <v>2115</v>
      </c>
      <c r="B160" s="313">
        <v>160</v>
      </c>
      <c r="C160" s="313" t="s">
        <v>45</v>
      </c>
      <c r="D160" s="313" t="s">
        <v>53</v>
      </c>
      <c r="E160" s="317" t="s">
        <v>2116</v>
      </c>
      <c r="F160" s="323" t="s">
        <v>55</v>
      </c>
      <c r="G160" s="262" t="s">
        <v>2193</v>
      </c>
      <c r="H160" s="314" t="s">
        <v>2121</v>
      </c>
      <c r="I160" s="313" t="s">
        <v>22</v>
      </c>
      <c r="J160" s="321">
        <v>2</v>
      </c>
      <c r="K160" s="315">
        <f t="shared" si="13"/>
        <v>2</v>
      </c>
      <c r="L160" s="321">
        <v>1</v>
      </c>
      <c r="M160" s="336">
        <v>3.2</v>
      </c>
      <c r="N160" s="313"/>
      <c r="O160" s="313"/>
      <c r="P160" s="346">
        <v>0</v>
      </c>
      <c r="Q160" s="346"/>
      <c r="R160" s="346"/>
      <c r="S160" s="358"/>
      <c r="U160" s="359" t="s">
        <v>2223</v>
      </c>
    </row>
    <row r="161" s="57" customFormat="1" ht="39.6" spans="1:21">
      <c r="A161" s="334" t="s">
        <v>2115</v>
      </c>
      <c r="B161" s="313">
        <v>161</v>
      </c>
      <c r="C161" s="313" t="s">
        <v>45</v>
      </c>
      <c r="D161" s="313" t="s">
        <v>53</v>
      </c>
      <c r="E161" s="317" t="s">
        <v>2116</v>
      </c>
      <c r="F161" s="323" t="s">
        <v>172</v>
      </c>
      <c r="G161" s="262" t="s">
        <v>2194</v>
      </c>
      <c r="H161" s="314" t="s">
        <v>1926</v>
      </c>
      <c r="I161" s="313" t="s">
        <v>22</v>
      </c>
      <c r="J161" s="321">
        <v>2</v>
      </c>
      <c r="K161" s="315">
        <f t="shared" si="13"/>
        <v>2</v>
      </c>
      <c r="L161" s="326">
        <v>0.22</v>
      </c>
      <c r="M161" s="313">
        <v>3.2</v>
      </c>
      <c r="N161" s="313"/>
      <c r="O161" s="313"/>
      <c r="P161" s="347">
        <v>0</v>
      </c>
      <c r="Q161" s="347"/>
      <c r="R161" s="347"/>
      <c r="S161" s="360"/>
      <c r="U161" s="361" t="s">
        <v>2223</v>
      </c>
    </row>
    <row r="162" s="57" customFormat="1" ht="39.6" spans="1:21">
      <c r="A162" s="334" t="s">
        <v>2115</v>
      </c>
      <c r="B162" s="313">
        <v>162</v>
      </c>
      <c r="C162" s="313" t="s">
        <v>45</v>
      </c>
      <c r="D162" s="313" t="s">
        <v>322</v>
      </c>
      <c r="E162" s="317" t="s">
        <v>2116</v>
      </c>
      <c r="F162" s="323" t="s">
        <v>323</v>
      </c>
      <c r="G162" s="262" t="s">
        <v>2195</v>
      </c>
      <c r="H162" s="314" t="s">
        <v>2123</v>
      </c>
      <c r="I162" s="313" t="s">
        <v>2124</v>
      </c>
      <c r="J162" s="363">
        <v>0.77227</v>
      </c>
      <c r="K162" s="348">
        <f t="shared" si="13"/>
        <v>0.77227</v>
      </c>
      <c r="L162" s="363">
        <v>4</v>
      </c>
      <c r="M162" s="336">
        <v>3.2</v>
      </c>
      <c r="N162" s="313"/>
      <c r="O162" s="313"/>
      <c r="P162" s="351">
        <v>772.27</v>
      </c>
      <c r="Q162" s="351"/>
      <c r="R162" s="351"/>
      <c r="S162" s="358"/>
      <c r="T162" s="81">
        <f>P162/1000</f>
        <v>0.77227</v>
      </c>
      <c r="U162" s="359" t="s">
        <v>2223</v>
      </c>
    </row>
    <row r="163" s="57" customFormat="1" ht="52.8" spans="1:21">
      <c r="A163" s="334" t="s">
        <v>2115</v>
      </c>
      <c r="B163" s="313">
        <v>163</v>
      </c>
      <c r="C163" s="313" t="s">
        <v>45</v>
      </c>
      <c r="D163" s="260" t="s">
        <v>353</v>
      </c>
      <c r="E163" s="317" t="s">
        <v>2116</v>
      </c>
      <c r="F163" s="323" t="s">
        <v>2125</v>
      </c>
      <c r="G163" s="262" t="s">
        <v>2231</v>
      </c>
      <c r="H163" s="314" t="s">
        <v>2127</v>
      </c>
      <c r="I163" s="313" t="s">
        <v>22</v>
      </c>
      <c r="J163" s="321">
        <v>1</v>
      </c>
      <c r="K163" s="315">
        <f t="shared" si="13"/>
        <v>1</v>
      </c>
      <c r="L163" s="321">
        <v>87</v>
      </c>
      <c r="M163" s="336">
        <v>3.2</v>
      </c>
      <c r="N163" s="313"/>
      <c r="O163" s="313"/>
      <c r="P163" s="347">
        <v>0</v>
      </c>
      <c r="Q163" s="347"/>
      <c r="R163" s="347"/>
      <c r="S163" s="360"/>
      <c r="U163" s="361" t="s">
        <v>2223</v>
      </c>
    </row>
    <row r="164" s="57" customFormat="1" ht="39.6" spans="1:21">
      <c r="A164" s="334" t="s">
        <v>2115</v>
      </c>
      <c r="B164" s="313">
        <v>164</v>
      </c>
      <c r="C164" s="313" t="s">
        <v>45</v>
      </c>
      <c r="D164" s="260" t="s">
        <v>353</v>
      </c>
      <c r="E164" s="317" t="s">
        <v>2116</v>
      </c>
      <c r="F164" s="323" t="s">
        <v>2125</v>
      </c>
      <c r="G164" s="262" t="s">
        <v>2233</v>
      </c>
      <c r="H164" s="314" t="s">
        <v>2230</v>
      </c>
      <c r="I164" s="313" t="s">
        <v>22</v>
      </c>
      <c r="J164" s="321">
        <v>1</v>
      </c>
      <c r="K164" s="315">
        <f t="shared" si="13"/>
        <v>1</v>
      </c>
      <c r="L164" s="321">
        <v>56</v>
      </c>
      <c r="M164" s="313">
        <v>3.2</v>
      </c>
      <c r="N164" s="313"/>
      <c r="O164" s="313"/>
      <c r="P164" s="346">
        <v>0</v>
      </c>
      <c r="Q164" s="346"/>
      <c r="R164" s="346"/>
      <c r="S164" s="358"/>
      <c r="U164" s="359" t="s">
        <v>2223</v>
      </c>
    </row>
    <row r="165" s="57" customFormat="1" ht="39.6" spans="1:21">
      <c r="A165" s="334" t="s">
        <v>2115</v>
      </c>
      <c r="B165" s="313">
        <v>165</v>
      </c>
      <c r="C165" s="313" t="s">
        <v>45</v>
      </c>
      <c r="D165" s="260" t="s">
        <v>89</v>
      </c>
      <c r="E165" s="317" t="s">
        <v>2116</v>
      </c>
      <c r="F165" s="323" t="s">
        <v>114</v>
      </c>
      <c r="G165" s="262" t="s">
        <v>2222</v>
      </c>
      <c r="H165" s="314" t="s">
        <v>2118</v>
      </c>
      <c r="I165" s="313" t="s">
        <v>22</v>
      </c>
      <c r="J165" s="321">
        <v>1</v>
      </c>
      <c r="K165" s="315">
        <f t="shared" si="13"/>
        <v>1</v>
      </c>
      <c r="L165" s="315">
        <v>11</v>
      </c>
      <c r="M165" s="336">
        <v>3.2</v>
      </c>
      <c r="N165" s="313"/>
      <c r="O165" s="313"/>
      <c r="P165" s="347">
        <v>0</v>
      </c>
      <c r="Q165" s="347"/>
      <c r="R165" s="347"/>
      <c r="S165" s="347"/>
      <c r="U165" s="361" t="s">
        <v>2223</v>
      </c>
    </row>
    <row r="166" s="57" customFormat="1" ht="39.6" spans="1:21">
      <c r="A166" s="334" t="s">
        <v>2115</v>
      </c>
      <c r="B166" s="313">
        <v>166</v>
      </c>
      <c r="C166" s="313" t="s">
        <v>45</v>
      </c>
      <c r="D166" s="313" t="s">
        <v>53</v>
      </c>
      <c r="E166" s="317" t="s">
        <v>2116</v>
      </c>
      <c r="F166" s="323" t="s">
        <v>55</v>
      </c>
      <c r="G166" s="262" t="s">
        <v>2193</v>
      </c>
      <c r="H166" s="314" t="s">
        <v>2121</v>
      </c>
      <c r="I166" s="313" t="s">
        <v>22</v>
      </c>
      <c r="J166" s="321">
        <v>2</v>
      </c>
      <c r="K166" s="315">
        <f t="shared" si="13"/>
        <v>2</v>
      </c>
      <c r="L166" s="315">
        <v>1</v>
      </c>
      <c r="M166" s="336">
        <v>3.2</v>
      </c>
      <c r="N166" s="313"/>
      <c r="O166" s="313"/>
      <c r="P166" s="346">
        <v>0</v>
      </c>
      <c r="Q166" s="346"/>
      <c r="R166" s="346"/>
      <c r="S166" s="346"/>
      <c r="U166" s="359" t="s">
        <v>2223</v>
      </c>
    </row>
    <row r="167" s="57" customFormat="1" ht="39.6" spans="1:21">
      <c r="A167" s="334" t="s">
        <v>2115</v>
      </c>
      <c r="B167" s="313">
        <v>167</v>
      </c>
      <c r="C167" s="313" t="s">
        <v>45</v>
      </c>
      <c r="D167" s="313" t="s">
        <v>322</v>
      </c>
      <c r="E167" s="317" t="s">
        <v>2116</v>
      </c>
      <c r="F167" s="323" t="s">
        <v>323</v>
      </c>
      <c r="G167" s="262" t="s">
        <v>2195</v>
      </c>
      <c r="H167" s="314" t="s">
        <v>2123</v>
      </c>
      <c r="I167" s="313" t="s">
        <v>2124</v>
      </c>
      <c r="J167" s="363">
        <v>2.99445</v>
      </c>
      <c r="K167" s="348">
        <f t="shared" si="13"/>
        <v>2.99445</v>
      </c>
      <c r="L167" s="315">
        <v>16</v>
      </c>
      <c r="M167" s="336">
        <v>3.2</v>
      </c>
      <c r="N167" s="313"/>
      <c r="O167" s="313"/>
      <c r="P167" s="352">
        <v>2994.45</v>
      </c>
      <c r="Q167" s="352"/>
      <c r="R167" s="352"/>
      <c r="S167" s="352"/>
      <c r="T167" s="81">
        <f>P167/1000</f>
        <v>2.99445</v>
      </c>
      <c r="U167" s="361" t="s">
        <v>2223</v>
      </c>
    </row>
    <row r="168" s="57" customFormat="1" ht="39.6" spans="1:21">
      <c r="A168" s="334" t="s">
        <v>2115</v>
      </c>
      <c r="B168" s="313">
        <v>168</v>
      </c>
      <c r="C168" s="313" t="s">
        <v>45</v>
      </c>
      <c r="D168" s="260" t="s">
        <v>89</v>
      </c>
      <c r="E168" s="317" t="s">
        <v>2116</v>
      </c>
      <c r="F168" s="323" t="s">
        <v>114</v>
      </c>
      <c r="G168" s="262" t="s">
        <v>2117</v>
      </c>
      <c r="H168" s="314" t="s">
        <v>2118</v>
      </c>
      <c r="I168" s="313" t="s">
        <v>22</v>
      </c>
      <c r="J168" s="321">
        <v>2</v>
      </c>
      <c r="K168" s="315">
        <f t="shared" si="13"/>
        <v>2</v>
      </c>
      <c r="L168" s="315">
        <v>7</v>
      </c>
      <c r="M168" s="336">
        <v>3.2</v>
      </c>
      <c r="N168" s="313"/>
      <c r="O168" s="313"/>
      <c r="P168" s="346">
        <v>0</v>
      </c>
      <c r="Q168" s="346"/>
      <c r="R168" s="346"/>
      <c r="S168" s="346"/>
      <c r="U168" s="359" t="s">
        <v>2198</v>
      </c>
    </row>
    <row r="169" s="57" customFormat="1" ht="39.6" spans="1:21">
      <c r="A169" s="334" t="s">
        <v>2115</v>
      </c>
      <c r="B169" s="313">
        <v>169</v>
      </c>
      <c r="C169" s="313" t="s">
        <v>45</v>
      </c>
      <c r="D169" s="313" t="s">
        <v>53</v>
      </c>
      <c r="E169" s="317" t="s">
        <v>2116</v>
      </c>
      <c r="F169" s="323" t="s">
        <v>55</v>
      </c>
      <c r="G169" s="262" t="s">
        <v>2128</v>
      </c>
      <c r="H169" s="314" t="s">
        <v>2121</v>
      </c>
      <c r="I169" s="313" t="s">
        <v>22</v>
      </c>
      <c r="J169" s="321">
        <v>1</v>
      </c>
      <c r="K169" s="315">
        <f t="shared" si="13"/>
        <v>1</v>
      </c>
      <c r="L169" s="315">
        <v>0.16</v>
      </c>
      <c r="M169" s="336">
        <v>3.2</v>
      </c>
      <c r="N169" s="313"/>
      <c r="O169" s="313"/>
      <c r="P169" s="347">
        <v>0</v>
      </c>
      <c r="Q169" s="347"/>
      <c r="R169" s="347"/>
      <c r="S169" s="347"/>
      <c r="U169" s="361" t="s">
        <v>2198</v>
      </c>
    </row>
    <row r="170" s="57" customFormat="1" ht="39.6" spans="1:21">
      <c r="A170" s="334" t="s">
        <v>2115</v>
      </c>
      <c r="B170" s="313">
        <v>170</v>
      </c>
      <c r="C170" s="313" t="s">
        <v>45</v>
      </c>
      <c r="D170" s="313" t="s">
        <v>53</v>
      </c>
      <c r="E170" s="317" t="s">
        <v>2116</v>
      </c>
      <c r="F170" s="323" t="s">
        <v>172</v>
      </c>
      <c r="G170" s="262" t="s">
        <v>1873</v>
      </c>
      <c r="H170" s="314" t="s">
        <v>1705</v>
      </c>
      <c r="I170" s="313" t="s">
        <v>22</v>
      </c>
      <c r="J170" s="321">
        <v>2</v>
      </c>
      <c r="K170" s="315">
        <f t="shared" si="13"/>
        <v>2</v>
      </c>
      <c r="L170" s="315">
        <v>0.14</v>
      </c>
      <c r="M170" s="313">
        <v>3.2</v>
      </c>
      <c r="N170" s="313"/>
      <c r="O170" s="313"/>
      <c r="P170" s="346">
        <v>0</v>
      </c>
      <c r="Q170" s="346"/>
      <c r="R170" s="346"/>
      <c r="S170" s="346"/>
      <c r="U170" s="359" t="s">
        <v>2198</v>
      </c>
    </row>
    <row r="171" s="57" customFormat="1" ht="39.6" spans="1:21">
      <c r="A171" s="334" t="s">
        <v>2115</v>
      </c>
      <c r="B171" s="313">
        <v>171</v>
      </c>
      <c r="C171" s="313" t="s">
        <v>45</v>
      </c>
      <c r="D171" s="313" t="s">
        <v>322</v>
      </c>
      <c r="E171" s="317" t="s">
        <v>2116</v>
      </c>
      <c r="F171" s="323" t="s">
        <v>323</v>
      </c>
      <c r="G171" s="262" t="s">
        <v>2234</v>
      </c>
      <c r="H171" s="314" t="s">
        <v>2123</v>
      </c>
      <c r="I171" s="313" t="s">
        <v>2124</v>
      </c>
      <c r="J171" s="363">
        <v>0.93438</v>
      </c>
      <c r="K171" s="348">
        <f t="shared" si="13"/>
        <v>0.93438</v>
      </c>
      <c r="L171" s="315">
        <v>2</v>
      </c>
      <c r="M171" s="336">
        <v>3.2</v>
      </c>
      <c r="N171" s="313"/>
      <c r="O171" s="313"/>
      <c r="P171" s="352">
        <v>934.38</v>
      </c>
      <c r="Q171" s="352"/>
      <c r="R171" s="352"/>
      <c r="S171" s="352"/>
      <c r="T171" s="81">
        <f>P171/1000</f>
        <v>0.93438</v>
      </c>
      <c r="U171" s="361" t="s">
        <v>2198</v>
      </c>
    </row>
    <row r="172" s="57" customFormat="1" ht="39.6" spans="1:21">
      <c r="A172" s="334" t="s">
        <v>2115</v>
      </c>
      <c r="B172" s="313">
        <v>172</v>
      </c>
      <c r="C172" s="313" t="s">
        <v>45</v>
      </c>
      <c r="D172" s="260" t="s">
        <v>353</v>
      </c>
      <c r="E172" s="317" t="s">
        <v>2116</v>
      </c>
      <c r="F172" s="323" t="s">
        <v>2125</v>
      </c>
      <c r="G172" s="262" t="s">
        <v>2235</v>
      </c>
      <c r="H172" s="314" t="s">
        <v>2236</v>
      </c>
      <c r="I172" s="313" t="s">
        <v>22</v>
      </c>
      <c r="J172" s="321">
        <v>1</v>
      </c>
      <c r="K172" s="315">
        <f t="shared" si="13"/>
        <v>1</v>
      </c>
      <c r="L172" s="315">
        <v>38</v>
      </c>
      <c r="M172" s="336">
        <v>3.2</v>
      </c>
      <c r="N172" s="313"/>
      <c r="O172" s="313"/>
      <c r="P172" s="346">
        <v>0</v>
      </c>
      <c r="Q172" s="346"/>
      <c r="R172" s="346"/>
      <c r="S172" s="346"/>
      <c r="U172" s="359" t="s">
        <v>2198</v>
      </c>
    </row>
    <row r="173" s="57" customFormat="1" ht="39.6" spans="1:21">
      <c r="A173" s="334" t="s">
        <v>2115</v>
      </c>
      <c r="B173" s="313">
        <v>173</v>
      </c>
      <c r="C173" s="313" t="s">
        <v>45</v>
      </c>
      <c r="D173" s="260" t="s">
        <v>89</v>
      </c>
      <c r="E173" s="317" t="s">
        <v>2116</v>
      </c>
      <c r="F173" s="323" t="s">
        <v>114</v>
      </c>
      <c r="G173" s="262" t="s">
        <v>2237</v>
      </c>
      <c r="H173" s="314" t="s">
        <v>2118</v>
      </c>
      <c r="I173" s="313" t="s">
        <v>22</v>
      </c>
      <c r="J173" s="321">
        <v>1</v>
      </c>
      <c r="K173" s="315">
        <f t="shared" si="13"/>
        <v>1</v>
      </c>
      <c r="L173" s="315">
        <v>4</v>
      </c>
      <c r="M173" s="336">
        <v>3.2</v>
      </c>
      <c r="N173" s="313"/>
      <c r="O173" s="313"/>
      <c r="P173" s="347">
        <v>0</v>
      </c>
      <c r="Q173" s="347"/>
      <c r="R173" s="347"/>
      <c r="S173" s="347"/>
      <c r="U173" s="361" t="s">
        <v>2223</v>
      </c>
    </row>
    <row r="174" s="57" customFormat="1" ht="39.6" spans="1:21">
      <c r="A174" s="334" t="s">
        <v>2115</v>
      </c>
      <c r="B174" s="313">
        <v>174</v>
      </c>
      <c r="C174" s="313" t="s">
        <v>45</v>
      </c>
      <c r="D174" s="313" t="s">
        <v>53</v>
      </c>
      <c r="E174" s="317" t="s">
        <v>2116</v>
      </c>
      <c r="F174" s="323" t="s">
        <v>55</v>
      </c>
      <c r="G174" s="262" t="s">
        <v>2193</v>
      </c>
      <c r="H174" s="314" t="s">
        <v>2121</v>
      </c>
      <c r="I174" s="313" t="s">
        <v>22</v>
      </c>
      <c r="J174" s="321">
        <v>3</v>
      </c>
      <c r="K174" s="315">
        <f t="shared" si="13"/>
        <v>3</v>
      </c>
      <c r="L174" s="315">
        <v>2</v>
      </c>
      <c r="M174" s="336">
        <v>3.2</v>
      </c>
      <c r="N174" s="313"/>
      <c r="O174" s="313"/>
      <c r="P174" s="346">
        <v>0</v>
      </c>
      <c r="Q174" s="346"/>
      <c r="R174" s="346"/>
      <c r="S174" s="346"/>
      <c r="U174" s="359" t="s">
        <v>2223</v>
      </c>
    </row>
    <row r="175" s="57" customFormat="1" ht="39.6" spans="1:21">
      <c r="A175" s="334" t="s">
        <v>2115</v>
      </c>
      <c r="B175" s="313">
        <v>175</v>
      </c>
      <c r="C175" s="313" t="s">
        <v>45</v>
      </c>
      <c r="D175" s="313" t="s">
        <v>53</v>
      </c>
      <c r="E175" s="317" t="s">
        <v>2116</v>
      </c>
      <c r="F175" s="323" t="s">
        <v>249</v>
      </c>
      <c r="G175" s="262" t="s">
        <v>2238</v>
      </c>
      <c r="H175" s="314" t="s">
        <v>2121</v>
      </c>
      <c r="I175" s="313" t="s">
        <v>22</v>
      </c>
      <c r="J175" s="321">
        <v>1</v>
      </c>
      <c r="K175" s="315">
        <f t="shared" si="13"/>
        <v>1</v>
      </c>
      <c r="L175" s="315">
        <v>0.4</v>
      </c>
      <c r="M175" s="336">
        <v>3.2</v>
      </c>
      <c r="N175" s="313"/>
      <c r="O175" s="313"/>
      <c r="P175" s="347">
        <v>0</v>
      </c>
      <c r="Q175" s="347"/>
      <c r="R175" s="347"/>
      <c r="S175" s="347"/>
      <c r="U175" s="361" t="s">
        <v>2223</v>
      </c>
    </row>
    <row r="176" s="57" customFormat="1" ht="39.6" spans="1:21">
      <c r="A176" s="334" t="s">
        <v>2115</v>
      </c>
      <c r="B176" s="313">
        <v>176</v>
      </c>
      <c r="C176" s="313" t="s">
        <v>45</v>
      </c>
      <c r="D176" s="313" t="s">
        <v>322</v>
      </c>
      <c r="E176" s="317" t="s">
        <v>2116</v>
      </c>
      <c r="F176" s="323" t="s">
        <v>323</v>
      </c>
      <c r="G176" s="262" t="s">
        <v>2195</v>
      </c>
      <c r="H176" s="314" t="s">
        <v>2123</v>
      </c>
      <c r="I176" s="313" t="s">
        <v>2124</v>
      </c>
      <c r="J176" s="363">
        <v>4.18214</v>
      </c>
      <c r="K176" s="348">
        <f t="shared" si="13"/>
        <v>4.18214</v>
      </c>
      <c r="L176" s="315">
        <v>23</v>
      </c>
      <c r="M176" s="336">
        <v>3.2</v>
      </c>
      <c r="N176" s="313"/>
      <c r="O176" s="313"/>
      <c r="P176" s="351">
        <v>4182.14</v>
      </c>
      <c r="Q176" s="351"/>
      <c r="R176" s="351"/>
      <c r="S176" s="351"/>
      <c r="T176" s="81">
        <f>P176/1000</f>
        <v>4.18214</v>
      </c>
      <c r="U176" s="359" t="s">
        <v>2223</v>
      </c>
    </row>
    <row r="177" s="57" customFormat="1" ht="39.6" spans="1:21">
      <c r="A177" s="334" t="s">
        <v>2115</v>
      </c>
      <c r="B177" s="313">
        <v>177</v>
      </c>
      <c r="C177" s="313" t="s">
        <v>45</v>
      </c>
      <c r="D177" s="260" t="s">
        <v>89</v>
      </c>
      <c r="E177" s="317" t="s">
        <v>2116</v>
      </c>
      <c r="F177" s="323" t="s">
        <v>114</v>
      </c>
      <c r="G177" s="262" t="s">
        <v>2237</v>
      </c>
      <c r="H177" s="314" t="s">
        <v>2118</v>
      </c>
      <c r="I177" s="313" t="s">
        <v>22</v>
      </c>
      <c r="J177" s="321">
        <v>2</v>
      </c>
      <c r="K177" s="315">
        <f t="shared" si="13"/>
        <v>2</v>
      </c>
      <c r="L177" s="315">
        <v>7</v>
      </c>
      <c r="M177" s="336">
        <v>3.2</v>
      </c>
      <c r="N177" s="313"/>
      <c r="O177" s="313"/>
      <c r="P177" s="347">
        <v>0</v>
      </c>
      <c r="Q177" s="347"/>
      <c r="R177" s="347"/>
      <c r="S177" s="347"/>
      <c r="U177" s="361" t="s">
        <v>2223</v>
      </c>
    </row>
    <row r="178" s="57" customFormat="1" ht="39.6" spans="1:21">
      <c r="A178" s="334" t="s">
        <v>2115</v>
      </c>
      <c r="B178" s="313">
        <v>178</v>
      </c>
      <c r="C178" s="313" t="s">
        <v>45</v>
      </c>
      <c r="D178" s="313" t="s">
        <v>53</v>
      </c>
      <c r="E178" s="317" t="s">
        <v>2116</v>
      </c>
      <c r="F178" s="323" t="s">
        <v>55</v>
      </c>
      <c r="G178" s="262" t="s">
        <v>2239</v>
      </c>
      <c r="H178" s="314" t="s">
        <v>2121</v>
      </c>
      <c r="I178" s="313" t="s">
        <v>22</v>
      </c>
      <c r="J178" s="321">
        <v>1</v>
      </c>
      <c r="K178" s="315">
        <f t="shared" si="13"/>
        <v>1</v>
      </c>
      <c r="L178" s="315">
        <v>0.15</v>
      </c>
      <c r="M178" s="336">
        <v>3.2</v>
      </c>
      <c r="N178" s="313"/>
      <c r="O178" s="313"/>
      <c r="P178" s="346">
        <v>0</v>
      </c>
      <c r="Q178" s="346"/>
      <c r="R178" s="346"/>
      <c r="S178" s="346"/>
      <c r="U178" s="359" t="s">
        <v>2223</v>
      </c>
    </row>
    <row r="179" s="57" customFormat="1" ht="39.6" spans="1:21">
      <c r="A179" s="334" t="s">
        <v>2115</v>
      </c>
      <c r="B179" s="313">
        <v>179</v>
      </c>
      <c r="C179" s="313" t="s">
        <v>45</v>
      </c>
      <c r="D179" s="313" t="s">
        <v>53</v>
      </c>
      <c r="E179" s="317" t="s">
        <v>2116</v>
      </c>
      <c r="F179" s="323" t="s">
        <v>172</v>
      </c>
      <c r="G179" s="262" t="s">
        <v>2240</v>
      </c>
      <c r="H179" s="314" t="s">
        <v>1926</v>
      </c>
      <c r="I179" s="313" t="s">
        <v>22</v>
      </c>
      <c r="J179" s="321">
        <v>2</v>
      </c>
      <c r="K179" s="315">
        <f t="shared" si="13"/>
        <v>2</v>
      </c>
      <c r="L179" s="315">
        <v>0.1</v>
      </c>
      <c r="M179" s="313">
        <v>3.2</v>
      </c>
      <c r="N179" s="313"/>
      <c r="O179" s="313"/>
      <c r="P179" s="347">
        <v>0</v>
      </c>
      <c r="Q179" s="347"/>
      <c r="R179" s="347"/>
      <c r="S179" s="347"/>
      <c r="U179" s="361" t="s">
        <v>2223</v>
      </c>
    </row>
    <row r="180" s="57" customFormat="1" ht="39.6" spans="1:21">
      <c r="A180" s="334" t="s">
        <v>2115</v>
      </c>
      <c r="B180" s="313">
        <v>180</v>
      </c>
      <c r="C180" s="313" t="s">
        <v>45</v>
      </c>
      <c r="D180" s="313" t="s">
        <v>322</v>
      </c>
      <c r="E180" s="317" t="s">
        <v>2116</v>
      </c>
      <c r="F180" s="323" t="s">
        <v>323</v>
      </c>
      <c r="G180" s="262" t="s">
        <v>2241</v>
      </c>
      <c r="H180" s="314" t="s">
        <v>2123</v>
      </c>
      <c r="I180" s="313" t="s">
        <v>2124</v>
      </c>
      <c r="J180" s="363">
        <v>1.2</v>
      </c>
      <c r="K180" s="348">
        <f t="shared" si="13"/>
        <v>1.2</v>
      </c>
      <c r="L180" s="315">
        <v>3</v>
      </c>
      <c r="M180" s="336">
        <v>3.2</v>
      </c>
      <c r="N180" s="313"/>
      <c r="O180" s="313"/>
      <c r="P180" s="346">
        <v>1200</v>
      </c>
      <c r="Q180" s="346"/>
      <c r="R180" s="346"/>
      <c r="S180" s="346"/>
      <c r="T180" s="81">
        <f>P180/1000</f>
        <v>1.2</v>
      </c>
      <c r="U180" s="359" t="s">
        <v>2223</v>
      </c>
    </row>
    <row r="181" s="57" customFormat="1" ht="52.8" spans="1:21">
      <c r="A181" s="334" t="s">
        <v>2115</v>
      </c>
      <c r="B181" s="313">
        <v>181</v>
      </c>
      <c r="C181" s="313" t="s">
        <v>45</v>
      </c>
      <c r="D181" s="260" t="s">
        <v>353</v>
      </c>
      <c r="E181" s="317" t="s">
        <v>2116</v>
      </c>
      <c r="F181" s="323" t="s">
        <v>2125</v>
      </c>
      <c r="G181" s="262" t="s">
        <v>2242</v>
      </c>
      <c r="H181" s="314" t="s">
        <v>2127</v>
      </c>
      <c r="I181" s="313" t="s">
        <v>22</v>
      </c>
      <c r="J181" s="321">
        <v>1</v>
      </c>
      <c r="K181" s="315">
        <f t="shared" si="13"/>
        <v>1</v>
      </c>
      <c r="L181" s="315">
        <v>38</v>
      </c>
      <c r="M181" s="336">
        <v>3.2</v>
      </c>
      <c r="N181" s="313"/>
      <c r="O181" s="313"/>
      <c r="P181" s="347">
        <v>0</v>
      </c>
      <c r="Q181" s="347"/>
      <c r="R181" s="347"/>
      <c r="S181" s="347"/>
      <c r="U181" s="361" t="s">
        <v>2223</v>
      </c>
    </row>
    <row r="182" s="57" customFormat="1" ht="39.6" spans="1:21">
      <c r="A182" s="334" t="s">
        <v>2115</v>
      </c>
      <c r="B182" s="313">
        <v>182</v>
      </c>
      <c r="C182" s="313" t="s">
        <v>45</v>
      </c>
      <c r="D182" s="260" t="s">
        <v>89</v>
      </c>
      <c r="E182" s="317" t="s">
        <v>2116</v>
      </c>
      <c r="F182" s="323" t="s">
        <v>114</v>
      </c>
      <c r="G182" s="262" t="s">
        <v>2243</v>
      </c>
      <c r="H182" s="314" t="s">
        <v>2118</v>
      </c>
      <c r="I182" s="313" t="s">
        <v>22</v>
      </c>
      <c r="J182" s="321">
        <v>1</v>
      </c>
      <c r="K182" s="315">
        <f t="shared" si="13"/>
        <v>1</v>
      </c>
      <c r="L182" s="315">
        <v>4</v>
      </c>
      <c r="M182" s="336">
        <v>3.2</v>
      </c>
      <c r="N182" s="313"/>
      <c r="O182" s="313"/>
      <c r="P182" s="346">
        <v>0</v>
      </c>
      <c r="Q182" s="346"/>
      <c r="R182" s="346"/>
      <c r="S182" s="346"/>
      <c r="U182" s="359" t="s">
        <v>2223</v>
      </c>
    </row>
    <row r="183" s="57" customFormat="1" ht="39.6" spans="1:21">
      <c r="A183" s="334" t="s">
        <v>2115</v>
      </c>
      <c r="B183" s="313">
        <v>183</v>
      </c>
      <c r="C183" s="313" t="s">
        <v>45</v>
      </c>
      <c r="D183" s="313" t="s">
        <v>53</v>
      </c>
      <c r="E183" s="317" t="s">
        <v>2116</v>
      </c>
      <c r="F183" s="323" t="s">
        <v>55</v>
      </c>
      <c r="G183" s="262" t="s">
        <v>2193</v>
      </c>
      <c r="H183" s="314" t="s">
        <v>2121</v>
      </c>
      <c r="I183" s="313" t="s">
        <v>22</v>
      </c>
      <c r="J183" s="321">
        <v>3</v>
      </c>
      <c r="K183" s="315">
        <f t="shared" si="13"/>
        <v>3</v>
      </c>
      <c r="L183" s="315">
        <v>2</v>
      </c>
      <c r="M183" s="336">
        <v>3.2</v>
      </c>
      <c r="N183" s="313"/>
      <c r="O183" s="313"/>
      <c r="P183" s="347">
        <v>0</v>
      </c>
      <c r="Q183" s="347"/>
      <c r="R183" s="347"/>
      <c r="S183" s="347"/>
      <c r="U183" s="361" t="s">
        <v>2223</v>
      </c>
    </row>
    <row r="184" s="57" customFormat="1" ht="39.6" spans="1:21">
      <c r="A184" s="334" t="s">
        <v>2115</v>
      </c>
      <c r="B184" s="313">
        <v>184</v>
      </c>
      <c r="C184" s="313" t="s">
        <v>45</v>
      </c>
      <c r="D184" s="313" t="s">
        <v>53</v>
      </c>
      <c r="E184" s="317" t="s">
        <v>2116</v>
      </c>
      <c r="F184" s="323" t="s">
        <v>249</v>
      </c>
      <c r="G184" s="262" t="s">
        <v>2238</v>
      </c>
      <c r="H184" s="314" t="s">
        <v>2121</v>
      </c>
      <c r="I184" s="313" t="s">
        <v>22</v>
      </c>
      <c r="J184" s="321">
        <v>1</v>
      </c>
      <c r="K184" s="315">
        <f t="shared" si="13"/>
        <v>1</v>
      </c>
      <c r="L184" s="315">
        <v>0.4</v>
      </c>
      <c r="M184" s="336">
        <v>3.2</v>
      </c>
      <c r="N184" s="313"/>
      <c r="O184" s="313"/>
      <c r="P184" s="346">
        <v>0</v>
      </c>
      <c r="Q184" s="346"/>
      <c r="R184" s="346"/>
      <c r="S184" s="346"/>
      <c r="U184" s="359" t="s">
        <v>2223</v>
      </c>
    </row>
    <row r="185" s="57" customFormat="1" ht="39.6" spans="1:21">
      <c r="A185" s="334" t="s">
        <v>2115</v>
      </c>
      <c r="B185" s="313">
        <v>185</v>
      </c>
      <c r="C185" s="313" t="s">
        <v>45</v>
      </c>
      <c r="D185" s="313" t="s">
        <v>322</v>
      </c>
      <c r="E185" s="317" t="s">
        <v>2116</v>
      </c>
      <c r="F185" s="323" t="s">
        <v>323</v>
      </c>
      <c r="G185" s="262" t="s">
        <v>2195</v>
      </c>
      <c r="H185" s="314" t="s">
        <v>2123</v>
      </c>
      <c r="I185" s="313" t="s">
        <v>2124</v>
      </c>
      <c r="J185" s="363">
        <v>6.92668</v>
      </c>
      <c r="K185" s="348">
        <f t="shared" si="13"/>
        <v>6.92668</v>
      </c>
      <c r="L185" s="315">
        <v>38</v>
      </c>
      <c r="M185" s="336">
        <v>3.2</v>
      </c>
      <c r="N185" s="313"/>
      <c r="O185" s="313"/>
      <c r="P185" s="352">
        <v>6926.68</v>
      </c>
      <c r="Q185" s="352"/>
      <c r="R185" s="352"/>
      <c r="S185" s="352"/>
      <c r="T185" s="81">
        <f>P185/1000</f>
        <v>6.92668</v>
      </c>
      <c r="U185" s="361" t="s">
        <v>2223</v>
      </c>
    </row>
    <row r="186" s="57" customFormat="1" ht="39.6" spans="1:21">
      <c r="A186" s="334" t="s">
        <v>2115</v>
      </c>
      <c r="B186" s="313">
        <v>186</v>
      </c>
      <c r="C186" s="313" t="s">
        <v>45</v>
      </c>
      <c r="D186" s="260" t="s">
        <v>89</v>
      </c>
      <c r="E186" s="317" t="s">
        <v>2116</v>
      </c>
      <c r="F186" s="323" t="s">
        <v>114</v>
      </c>
      <c r="G186" s="262" t="s">
        <v>2237</v>
      </c>
      <c r="H186" s="314" t="s">
        <v>2118</v>
      </c>
      <c r="I186" s="313" t="s">
        <v>22</v>
      </c>
      <c r="J186" s="321">
        <v>1</v>
      </c>
      <c r="K186" s="315">
        <f t="shared" si="13"/>
        <v>1</v>
      </c>
      <c r="L186" s="315">
        <v>4</v>
      </c>
      <c r="M186" s="336">
        <v>3.2</v>
      </c>
      <c r="N186" s="313"/>
      <c r="O186" s="313"/>
      <c r="P186" s="346">
        <v>0</v>
      </c>
      <c r="Q186" s="346"/>
      <c r="R186" s="346"/>
      <c r="S186" s="346"/>
      <c r="U186" s="359" t="s">
        <v>2223</v>
      </c>
    </row>
    <row r="187" s="57" customFormat="1" ht="39.6" spans="1:21">
      <c r="A187" s="334" t="s">
        <v>2115</v>
      </c>
      <c r="B187" s="313">
        <v>187</v>
      </c>
      <c r="C187" s="313" t="s">
        <v>45</v>
      </c>
      <c r="D187" s="313" t="s">
        <v>53</v>
      </c>
      <c r="E187" s="317" t="s">
        <v>2116</v>
      </c>
      <c r="F187" s="323" t="s">
        <v>55</v>
      </c>
      <c r="G187" s="262" t="s">
        <v>2193</v>
      </c>
      <c r="H187" s="314" t="s">
        <v>2121</v>
      </c>
      <c r="I187" s="313" t="s">
        <v>22</v>
      </c>
      <c r="J187" s="321">
        <v>2</v>
      </c>
      <c r="K187" s="315">
        <f t="shared" si="13"/>
        <v>2</v>
      </c>
      <c r="L187" s="315">
        <v>1</v>
      </c>
      <c r="M187" s="336">
        <v>3.2</v>
      </c>
      <c r="N187" s="313"/>
      <c r="O187" s="313"/>
      <c r="P187" s="347">
        <v>0</v>
      </c>
      <c r="Q187" s="347"/>
      <c r="R187" s="347"/>
      <c r="S187" s="347"/>
      <c r="U187" s="361" t="s">
        <v>2223</v>
      </c>
    </row>
    <row r="188" s="57" customFormat="1" ht="39.6" spans="1:21">
      <c r="A188" s="334" t="s">
        <v>2115</v>
      </c>
      <c r="B188" s="313">
        <v>188</v>
      </c>
      <c r="C188" s="313" t="s">
        <v>45</v>
      </c>
      <c r="D188" s="313" t="s">
        <v>53</v>
      </c>
      <c r="E188" s="317" t="s">
        <v>2116</v>
      </c>
      <c r="F188" s="323" t="s">
        <v>249</v>
      </c>
      <c r="G188" s="262" t="s">
        <v>2238</v>
      </c>
      <c r="H188" s="314" t="s">
        <v>2121</v>
      </c>
      <c r="I188" s="313" t="s">
        <v>22</v>
      </c>
      <c r="J188" s="321">
        <v>1</v>
      </c>
      <c r="K188" s="315">
        <f t="shared" si="13"/>
        <v>1</v>
      </c>
      <c r="L188" s="315">
        <v>0.4</v>
      </c>
      <c r="M188" s="336">
        <v>3.2</v>
      </c>
      <c r="N188" s="313"/>
      <c r="O188" s="313"/>
      <c r="P188" s="346">
        <v>0</v>
      </c>
      <c r="Q188" s="346"/>
      <c r="R188" s="346"/>
      <c r="S188" s="346"/>
      <c r="U188" s="359" t="s">
        <v>2223</v>
      </c>
    </row>
    <row r="189" s="57" customFormat="1" ht="39.6" spans="1:21">
      <c r="A189" s="334" t="s">
        <v>2115</v>
      </c>
      <c r="B189" s="313">
        <v>189</v>
      </c>
      <c r="C189" s="313" t="s">
        <v>45</v>
      </c>
      <c r="D189" s="313" t="s">
        <v>322</v>
      </c>
      <c r="E189" s="317" t="s">
        <v>2116</v>
      </c>
      <c r="F189" s="323" t="s">
        <v>323</v>
      </c>
      <c r="G189" s="262" t="s">
        <v>2195</v>
      </c>
      <c r="H189" s="314" t="s">
        <v>2123</v>
      </c>
      <c r="I189" s="313" t="s">
        <v>2124</v>
      </c>
      <c r="J189" s="363">
        <v>4.02238</v>
      </c>
      <c r="K189" s="348">
        <f t="shared" si="13"/>
        <v>4.02238</v>
      </c>
      <c r="L189" s="315">
        <v>22</v>
      </c>
      <c r="M189" s="336">
        <v>3.2</v>
      </c>
      <c r="N189" s="313"/>
      <c r="O189" s="313"/>
      <c r="P189" s="352">
        <v>4022.38</v>
      </c>
      <c r="Q189" s="352"/>
      <c r="R189" s="352"/>
      <c r="S189" s="352"/>
      <c r="T189" s="81">
        <f>P189/1000</f>
        <v>4.02238</v>
      </c>
      <c r="U189" s="361" t="s">
        <v>2223</v>
      </c>
    </row>
    <row r="190" s="57" customFormat="1" ht="39.6" spans="1:21">
      <c r="A190" s="334" t="s">
        <v>2115</v>
      </c>
      <c r="B190" s="313">
        <v>190</v>
      </c>
      <c r="C190" s="313" t="s">
        <v>45</v>
      </c>
      <c r="D190" s="260" t="s">
        <v>89</v>
      </c>
      <c r="E190" s="317" t="s">
        <v>2116</v>
      </c>
      <c r="F190" s="323" t="s">
        <v>114</v>
      </c>
      <c r="G190" s="262" t="s">
        <v>2237</v>
      </c>
      <c r="H190" s="314" t="s">
        <v>2118</v>
      </c>
      <c r="I190" s="313" t="s">
        <v>22</v>
      </c>
      <c r="J190" s="321">
        <v>2</v>
      </c>
      <c r="K190" s="315">
        <f t="shared" si="13"/>
        <v>2</v>
      </c>
      <c r="L190" s="315">
        <v>7</v>
      </c>
      <c r="M190" s="336">
        <v>3.2</v>
      </c>
      <c r="N190" s="313"/>
      <c r="O190" s="313"/>
      <c r="P190" s="346">
        <v>0</v>
      </c>
      <c r="Q190" s="346"/>
      <c r="R190" s="346"/>
      <c r="S190" s="346"/>
      <c r="U190" s="359" t="s">
        <v>2223</v>
      </c>
    </row>
    <row r="191" s="57" customFormat="1" ht="39.6" spans="1:21">
      <c r="A191" s="334" t="s">
        <v>2115</v>
      </c>
      <c r="B191" s="313">
        <v>191</v>
      </c>
      <c r="C191" s="313" t="s">
        <v>45</v>
      </c>
      <c r="D191" s="313" t="s">
        <v>53</v>
      </c>
      <c r="E191" s="317" t="s">
        <v>2116</v>
      </c>
      <c r="F191" s="323" t="s">
        <v>55</v>
      </c>
      <c r="G191" s="262" t="s">
        <v>2239</v>
      </c>
      <c r="H191" s="314" t="s">
        <v>2121</v>
      </c>
      <c r="I191" s="313" t="s">
        <v>22</v>
      </c>
      <c r="J191" s="321">
        <v>1</v>
      </c>
      <c r="K191" s="315">
        <f t="shared" si="13"/>
        <v>1</v>
      </c>
      <c r="L191" s="315">
        <v>0.15</v>
      </c>
      <c r="M191" s="336">
        <v>3.2</v>
      </c>
      <c r="N191" s="313"/>
      <c r="O191" s="313"/>
      <c r="P191" s="347">
        <v>0</v>
      </c>
      <c r="Q191" s="347"/>
      <c r="R191" s="347"/>
      <c r="S191" s="347"/>
      <c r="U191" s="361" t="s">
        <v>2223</v>
      </c>
    </row>
    <row r="192" s="57" customFormat="1" ht="39.6" spans="1:21">
      <c r="A192" s="334" t="s">
        <v>2115</v>
      </c>
      <c r="B192" s="313">
        <v>192</v>
      </c>
      <c r="C192" s="313" t="s">
        <v>45</v>
      </c>
      <c r="D192" s="313" t="s">
        <v>53</v>
      </c>
      <c r="E192" s="317" t="s">
        <v>2116</v>
      </c>
      <c r="F192" s="323" t="s">
        <v>172</v>
      </c>
      <c r="G192" s="262" t="s">
        <v>1969</v>
      </c>
      <c r="H192" s="314" t="s">
        <v>1926</v>
      </c>
      <c r="I192" s="313" t="s">
        <v>22</v>
      </c>
      <c r="J192" s="321">
        <v>2</v>
      </c>
      <c r="K192" s="315">
        <f t="shared" si="13"/>
        <v>2</v>
      </c>
      <c r="L192" s="315">
        <v>0.1</v>
      </c>
      <c r="M192" s="313">
        <v>3.2</v>
      </c>
      <c r="N192" s="313"/>
      <c r="O192" s="313"/>
      <c r="P192" s="346">
        <v>0</v>
      </c>
      <c r="Q192" s="346"/>
      <c r="R192" s="346"/>
      <c r="S192" s="346"/>
      <c r="U192" s="359" t="s">
        <v>2223</v>
      </c>
    </row>
    <row r="193" s="57" customFormat="1" ht="39.6" spans="1:21">
      <c r="A193" s="334" t="s">
        <v>2115</v>
      </c>
      <c r="B193" s="313">
        <v>193</v>
      </c>
      <c r="C193" s="313" t="s">
        <v>45</v>
      </c>
      <c r="D193" s="313" t="s">
        <v>322</v>
      </c>
      <c r="E193" s="317" t="s">
        <v>2116</v>
      </c>
      <c r="F193" s="323" t="s">
        <v>323</v>
      </c>
      <c r="G193" s="262" t="s">
        <v>2241</v>
      </c>
      <c r="H193" s="314" t="s">
        <v>2123</v>
      </c>
      <c r="I193" s="313" t="s">
        <v>2124</v>
      </c>
      <c r="J193" s="363">
        <v>1.11119</v>
      </c>
      <c r="K193" s="348">
        <f t="shared" si="13"/>
        <v>1.11119</v>
      </c>
      <c r="L193" s="315">
        <v>2</v>
      </c>
      <c r="M193" s="336">
        <v>3.2</v>
      </c>
      <c r="N193" s="313"/>
      <c r="O193" s="313"/>
      <c r="P193" s="352">
        <v>1111.19</v>
      </c>
      <c r="Q193" s="352"/>
      <c r="R193" s="352"/>
      <c r="S193" s="352"/>
      <c r="T193" s="81">
        <f>P193/1000</f>
        <v>1.11119</v>
      </c>
      <c r="U193" s="361" t="s">
        <v>2223</v>
      </c>
    </row>
    <row r="194" s="57" customFormat="1" ht="39.6" spans="1:21">
      <c r="A194" s="334" t="s">
        <v>2115</v>
      </c>
      <c r="B194" s="313">
        <v>194</v>
      </c>
      <c r="C194" s="313" t="s">
        <v>45</v>
      </c>
      <c r="D194" s="260" t="s">
        <v>353</v>
      </c>
      <c r="E194" s="317" t="s">
        <v>2116</v>
      </c>
      <c r="F194" s="323" t="s">
        <v>2125</v>
      </c>
      <c r="G194" s="262" t="s">
        <v>2244</v>
      </c>
      <c r="H194" s="314" t="s">
        <v>2127</v>
      </c>
      <c r="I194" s="313" t="s">
        <v>22</v>
      </c>
      <c r="J194" s="321">
        <v>1</v>
      </c>
      <c r="K194" s="315">
        <f t="shared" si="13"/>
        <v>1</v>
      </c>
      <c r="L194" s="315">
        <v>38</v>
      </c>
      <c r="M194" s="336">
        <v>3.2</v>
      </c>
      <c r="N194" s="313"/>
      <c r="O194" s="313"/>
      <c r="P194" s="346">
        <v>0</v>
      </c>
      <c r="Q194" s="346"/>
      <c r="R194" s="346"/>
      <c r="S194" s="346"/>
      <c r="U194" s="359" t="s">
        <v>2223</v>
      </c>
    </row>
    <row r="195" s="57" customFormat="1" ht="39.6" spans="1:21">
      <c r="A195" s="334" t="s">
        <v>2115</v>
      </c>
      <c r="B195" s="313">
        <v>195</v>
      </c>
      <c r="C195" s="313" t="s">
        <v>45</v>
      </c>
      <c r="D195" s="260" t="s">
        <v>89</v>
      </c>
      <c r="E195" s="317" t="s">
        <v>2116</v>
      </c>
      <c r="F195" s="323" t="s">
        <v>114</v>
      </c>
      <c r="G195" s="262" t="s">
        <v>2117</v>
      </c>
      <c r="H195" s="314" t="s">
        <v>2118</v>
      </c>
      <c r="I195" s="313" t="s">
        <v>22</v>
      </c>
      <c r="J195" s="321">
        <v>2</v>
      </c>
      <c r="K195" s="315">
        <f t="shared" si="13"/>
        <v>2</v>
      </c>
      <c r="L195" s="315">
        <v>7</v>
      </c>
      <c r="M195" s="336">
        <v>3.2</v>
      </c>
      <c r="N195" s="313"/>
      <c r="O195" s="313"/>
      <c r="P195" s="347">
        <v>0</v>
      </c>
      <c r="Q195" s="347"/>
      <c r="R195" s="347"/>
      <c r="S195" s="347"/>
      <c r="U195" s="361" t="s">
        <v>2119</v>
      </c>
    </row>
    <row r="196" s="57" customFormat="1" ht="39.6" spans="1:21">
      <c r="A196" s="334" t="s">
        <v>2115</v>
      </c>
      <c r="B196" s="313">
        <v>196</v>
      </c>
      <c r="C196" s="313" t="s">
        <v>45</v>
      </c>
      <c r="D196" s="313" t="s">
        <v>53</v>
      </c>
      <c r="E196" s="317" t="s">
        <v>2116</v>
      </c>
      <c r="F196" s="323" t="s">
        <v>55</v>
      </c>
      <c r="G196" s="262" t="s">
        <v>2128</v>
      </c>
      <c r="H196" s="314" t="s">
        <v>2121</v>
      </c>
      <c r="I196" s="313" t="s">
        <v>22</v>
      </c>
      <c r="J196" s="321">
        <v>1</v>
      </c>
      <c r="K196" s="315">
        <f t="shared" si="13"/>
        <v>1</v>
      </c>
      <c r="L196" s="315">
        <v>0.16</v>
      </c>
      <c r="M196" s="336">
        <v>3.2</v>
      </c>
      <c r="N196" s="313"/>
      <c r="O196" s="313"/>
      <c r="P196" s="346">
        <v>0</v>
      </c>
      <c r="Q196" s="346"/>
      <c r="R196" s="346"/>
      <c r="S196" s="346"/>
      <c r="U196" s="359" t="s">
        <v>2119</v>
      </c>
    </row>
    <row r="197" s="57" customFormat="1" ht="39.6" spans="1:21">
      <c r="A197" s="334" t="s">
        <v>2115</v>
      </c>
      <c r="B197" s="313">
        <v>197</v>
      </c>
      <c r="C197" s="313" t="s">
        <v>45</v>
      </c>
      <c r="D197" s="313" t="s">
        <v>53</v>
      </c>
      <c r="E197" s="317" t="s">
        <v>2116</v>
      </c>
      <c r="F197" s="323" t="s">
        <v>172</v>
      </c>
      <c r="G197" s="262" t="s">
        <v>1873</v>
      </c>
      <c r="H197" s="314" t="s">
        <v>1705</v>
      </c>
      <c r="I197" s="313" t="s">
        <v>22</v>
      </c>
      <c r="J197" s="321">
        <v>2</v>
      </c>
      <c r="K197" s="315">
        <f t="shared" si="13"/>
        <v>2</v>
      </c>
      <c r="L197" s="315">
        <v>0.14</v>
      </c>
      <c r="M197" s="313">
        <v>3.2</v>
      </c>
      <c r="N197" s="313"/>
      <c r="O197" s="313"/>
      <c r="P197" s="347">
        <v>0</v>
      </c>
      <c r="Q197" s="347"/>
      <c r="R197" s="347"/>
      <c r="S197" s="347"/>
      <c r="U197" s="361" t="s">
        <v>2119</v>
      </c>
    </row>
    <row r="198" s="57" customFormat="1" ht="39.6" spans="1:21">
      <c r="A198" s="334" t="s">
        <v>2115</v>
      </c>
      <c r="B198" s="313">
        <v>198</v>
      </c>
      <c r="C198" s="313" t="s">
        <v>45</v>
      </c>
      <c r="D198" s="313" t="s">
        <v>322</v>
      </c>
      <c r="E198" s="317" t="s">
        <v>2116</v>
      </c>
      <c r="F198" s="323" t="s">
        <v>323</v>
      </c>
      <c r="G198" s="262" t="s">
        <v>2234</v>
      </c>
      <c r="H198" s="314" t="s">
        <v>2123</v>
      </c>
      <c r="I198" s="313" t="s">
        <v>2124</v>
      </c>
      <c r="J198" s="363">
        <v>0.6</v>
      </c>
      <c r="K198" s="348">
        <f t="shared" si="13"/>
        <v>0.6</v>
      </c>
      <c r="L198" s="315">
        <v>2</v>
      </c>
      <c r="M198" s="336">
        <v>3.2</v>
      </c>
      <c r="N198" s="313"/>
      <c r="O198" s="313"/>
      <c r="P198" s="346">
        <v>600</v>
      </c>
      <c r="Q198" s="346"/>
      <c r="R198" s="346"/>
      <c r="S198" s="346"/>
      <c r="T198" s="81">
        <f>P198/1000</f>
        <v>0.6</v>
      </c>
      <c r="U198" s="359" t="s">
        <v>2119</v>
      </c>
    </row>
    <row r="199" s="57" customFormat="1" ht="52.8" spans="1:21">
      <c r="A199" s="334" t="s">
        <v>2115</v>
      </c>
      <c r="B199" s="313">
        <v>199</v>
      </c>
      <c r="C199" s="313" t="s">
        <v>45</v>
      </c>
      <c r="D199" s="260" t="s">
        <v>353</v>
      </c>
      <c r="E199" s="317" t="s">
        <v>2116</v>
      </c>
      <c r="F199" s="323" t="s">
        <v>2125</v>
      </c>
      <c r="G199" s="262" t="s">
        <v>2245</v>
      </c>
      <c r="H199" s="314" t="s">
        <v>2127</v>
      </c>
      <c r="I199" s="313" t="s">
        <v>22</v>
      </c>
      <c r="J199" s="321">
        <v>1</v>
      </c>
      <c r="K199" s="315">
        <f t="shared" si="13"/>
        <v>1</v>
      </c>
      <c r="L199" s="315">
        <v>38</v>
      </c>
      <c r="M199" s="336">
        <v>3.2</v>
      </c>
      <c r="N199" s="313"/>
      <c r="O199" s="313"/>
      <c r="P199" s="347">
        <v>0</v>
      </c>
      <c r="Q199" s="347"/>
      <c r="R199" s="347"/>
      <c r="S199" s="347"/>
      <c r="U199" s="361" t="s">
        <v>2119</v>
      </c>
    </row>
    <row r="200" s="57" customFormat="1" ht="39.6" spans="1:21">
      <c r="A200" s="334" t="s">
        <v>2115</v>
      </c>
      <c r="B200" s="313">
        <v>200</v>
      </c>
      <c r="C200" s="313" t="s">
        <v>45</v>
      </c>
      <c r="D200" s="260" t="s">
        <v>89</v>
      </c>
      <c r="E200" s="317" t="s">
        <v>2116</v>
      </c>
      <c r="F200" s="323" t="s">
        <v>90</v>
      </c>
      <c r="G200" s="262" t="s">
        <v>2246</v>
      </c>
      <c r="H200" s="314" t="s">
        <v>2166</v>
      </c>
      <c r="I200" s="313" t="s">
        <v>22</v>
      </c>
      <c r="J200" s="321">
        <v>1</v>
      </c>
      <c r="K200" s="315">
        <f t="shared" si="13"/>
        <v>1</v>
      </c>
      <c r="L200" s="315">
        <v>2</v>
      </c>
      <c r="M200" s="336">
        <v>3.2</v>
      </c>
      <c r="N200" s="313"/>
      <c r="O200" s="313"/>
      <c r="P200" s="346">
        <v>0</v>
      </c>
      <c r="Q200" s="346"/>
      <c r="R200" s="346"/>
      <c r="S200" s="346"/>
      <c r="U200" s="359" t="s">
        <v>2119</v>
      </c>
    </row>
    <row r="201" s="57" customFormat="1" ht="39.6" spans="1:21">
      <c r="A201" s="334" t="s">
        <v>2115</v>
      </c>
      <c r="B201" s="313">
        <v>201</v>
      </c>
      <c r="C201" s="313" t="s">
        <v>45</v>
      </c>
      <c r="D201" s="260" t="s">
        <v>89</v>
      </c>
      <c r="E201" s="317" t="s">
        <v>2116</v>
      </c>
      <c r="F201" s="323" t="s">
        <v>114</v>
      </c>
      <c r="G201" s="262" t="s">
        <v>2247</v>
      </c>
      <c r="H201" s="314" t="s">
        <v>2166</v>
      </c>
      <c r="I201" s="313" t="s">
        <v>22</v>
      </c>
      <c r="J201" s="321">
        <v>1</v>
      </c>
      <c r="K201" s="315">
        <f t="shared" si="13"/>
        <v>1</v>
      </c>
      <c r="L201" s="315">
        <v>3</v>
      </c>
      <c r="M201" s="336">
        <v>3.2</v>
      </c>
      <c r="N201" s="313"/>
      <c r="O201" s="313"/>
      <c r="P201" s="347">
        <v>0</v>
      </c>
      <c r="Q201" s="347"/>
      <c r="R201" s="347"/>
      <c r="S201" s="347"/>
      <c r="U201" s="361" t="s">
        <v>2119</v>
      </c>
    </row>
    <row r="202" s="57" customFormat="1" ht="39.6" spans="1:21">
      <c r="A202" s="334" t="s">
        <v>2115</v>
      </c>
      <c r="B202" s="313">
        <v>202</v>
      </c>
      <c r="C202" s="313" t="s">
        <v>45</v>
      </c>
      <c r="D202" s="313" t="s">
        <v>53</v>
      </c>
      <c r="E202" s="317" t="s">
        <v>2116</v>
      </c>
      <c r="F202" s="323" t="s">
        <v>172</v>
      </c>
      <c r="G202" s="262" t="s">
        <v>2248</v>
      </c>
      <c r="H202" s="314" t="s">
        <v>1809</v>
      </c>
      <c r="I202" s="313" t="s">
        <v>22</v>
      </c>
      <c r="J202" s="321">
        <v>2</v>
      </c>
      <c r="K202" s="315">
        <f t="shared" ref="K202:K250" si="15">J202</f>
        <v>2</v>
      </c>
      <c r="L202" s="315">
        <v>0.2</v>
      </c>
      <c r="M202" s="313">
        <v>3.1</v>
      </c>
      <c r="N202" s="313"/>
      <c r="O202" s="313"/>
      <c r="P202" s="346">
        <v>0</v>
      </c>
      <c r="Q202" s="346"/>
      <c r="R202" s="346"/>
      <c r="S202" s="346"/>
      <c r="U202" s="359" t="s">
        <v>2119</v>
      </c>
    </row>
    <row r="203" s="57" customFormat="1" ht="39.6" spans="1:21">
      <c r="A203" s="334" t="s">
        <v>2115</v>
      </c>
      <c r="B203" s="313">
        <v>203</v>
      </c>
      <c r="C203" s="313" t="s">
        <v>45</v>
      </c>
      <c r="D203" s="313" t="s">
        <v>322</v>
      </c>
      <c r="E203" s="317" t="s">
        <v>2116</v>
      </c>
      <c r="F203" s="323" t="s">
        <v>323</v>
      </c>
      <c r="G203" s="262" t="s">
        <v>2249</v>
      </c>
      <c r="H203" s="314" t="s">
        <v>2162</v>
      </c>
      <c r="I203" s="313" t="s">
        <v>2124</v>
      </c>
      <c r="J203" s="363">
        <v>0.2</v>
      </c>
      <c r="K203" s="348">
        <f t="shared" si="15"/>
        <v>0.2</v>
      </c>
      <c r="L203" s="315">
        <v>1</v>
      </c>
      <c r="M203" s="336">
        <v>3.2</v>
      </c>
      <c r="N203" s="313"/>
      <c r="O203" s="313"/>
      <c r="P203" s="347">
        <v>200</v>
      </c>
      <c r="Q203" s="347"/>
      <c r="R203" s="347"/>
      <c r="S203" s="347"/>
      <c r="T203" s="81">
        <f>P203/1000</f>
        <v>0.2</v>
      </c>
      <c r="U203" s="361" t="s">
        <v>2119</v>
      </c>
    </row>
    <row r="204" s="57" customFormat="1" ht="39.6" spans="1:21">
      <c r="A204" s="334" t="s">
        <v>2115</v>
      </c>
      <c r="B204" s="313">
        <v>204</v>
      </c>
      <c r="C204" s="313" t="s">
        <v>45</v>
      </c>
      <c r="D204" s="260" t="s">
        <v>353</v>
      </c>
      <c r="E204" s="317" t="s">
        <v>2116</v>
      </c>
      <c r="F204" s="323" t="s">
        <v>2125</v>
      </c>
      <c r="G204" s="262" t="s">
        <v>2250</v>
      </c>
      <c r="H204" s="314" t="s">
        <v>2251</v>
      </c>
      <c r="I204" s="313" t="s">
        <v>22</v>
      </c>
      <c r="J204" s="321">
        <v>1</v>
      </c>
      <c r="K204" s="315">
        <f t="shared" si="15"/>
        <v>1</v>
      </c>
      <c r="L204" s="315">
        <v>9</v>
      </c>
      <c r="M204" s="336">
        <v>3.2</v>
      </c>
      <c r="N204" s="313"/>
      <c r="O204" s="313"/>
      <c r="P204" s="346">
        <v>0</v>
      </c>
      <c r="Q204" s="346"/>
      <c r="R204" s="346"/>
      <c r="S204" s="346"/>
      <c r="U204" s="359" t="s">
        <v>2119</v>
      </c>
    </row>
    <row r="205" s="57" customFormat="1" ht="39.6" spans="1:21">
      <c r="A205" s="334" t="s">
        <v>2115</v>
      </c>
      <c r="B205" s="313">
        <v>205</v>
      </c>
      <c r="C205" s="313" t="s">
        <v>45</v>
      </c>
      <c r="D205" s="260" t="s">
        <v>89</v>
      </c>
      <c r="E205" s="317" t="s">
        <v>2116</v>
      </c>
      <c r="F205" s="323" t="s">
        <v>90</v>
      </c>
      <c r="G205" s="262" t="s">
        <v>2199</v>
      </c>
      <c r="H205" s="314" t="s">
        <v>2118</v>
      </c>
      <c r="I205" s="313" t="s">
        <v>22</v>
      </c>
      <c r="J205" s="321">
        <v>1</v>
      </c>
      <c r="K205" s="315">
        <f t="shared" si="15"/>
        <v>1</v>
      </c>
      <c r="L205" s="315">
        <v>4</v>
      </c>
      <c r="M205" s="336">
        <v>3.2</v>
      </c>
      <c r="N205" s="313"/>
      <c r="O205" s="313"/>
      <c r="P205" s="347">
        <v>0</v>
      </c>
      <c r="Q205" s="347"/>
      <c r="R205" s="347"/>
      <c r="S205" s="347"/>
      <c r="U205" s="361" t="s">
        <v>2119</v>
      </c>
    </row>
    <row r="206" s="57" customFormat="1" ht="39.6" spans="1:21">
      <c r="A206" s="334" t="s">
        <v>2115</v>
      </c>
      <c r="B206" s="313">
        <v>206</v>
      </c>
      <c r="C206" s="313" t="s">
        <v>45</v>
      </c>
      <c r="D206" s="260" t="s">
        <v>89</v>
      </c>
      <c r="E206" s="317" t="s">
        <v>2116</v>
      </c>
      <c r="F206" s="323" t="s">
        <v>114</v>
      </c>
      <c r="G206" s="262" t="s">
        <v>2117</v>
      </c>
      <c r="H206" s="314" t="s">
        <v>2118</v>
      </c>
      <c r="I206" s="313" t="s">
        <v>22</v>
      </c>
      <c r="J206" s="321">
        <v>2</v>
      </c>
      <c r="K206" s="315">
        <f t="shared" si="15"/>
        <v>2</v>
      </c>
      <c r="L206" s="315">
        <v>7</v>
      </c>
      <c r="M206" s="336">
        <v>3.2</v>
      </c>
      <c r="N206" s="313"/>
      <c r="O206" s="313"/>
      <c r="P206" s="346">
        <v>0</v>
      </c>
      <c r="Q206" s="346"/>
      <c r="R206" s="346"/>
      <c r="S206" s="346"/>
      <c r="U206" s="359" t="s">
        <v>2119</v>
      </c>
    </row>
    <row r="207" s="57" customFormat="1" ht="39.6" spans="1:21">
      <c r="A207" s="334" t="s">
        <v>2115</v>
      </c>
      <c r="B207" s="313">
        <v>207</v>
      </c>
      <c r="C207" s="313" t="s">
        <v>45</v>
      </c>
      <c r="D207" s="313" t="s">
        <v>53</v>
      </c>
      <c r="E207" s="317" t="s">
        <v>2116</v>
      </c>
      <c r="F207" s="323" t="s">
        <v>55</v>
      </c>
      <c r="G207" s="262" t="s">
        <v>2227</v>
      </c>
      <c r="H207" s="314" t="s">
        <v>2121</v>
      </c>
      <c r="I207" s="313" t="s">
        <v>22</v>
      </c>
      <c r="J207" s="321">
        <v>6</v>
      </c>
      <c r="K207" s="315">
        <f t="shared" si="15"/>
        <v>6</v>
      </c>
      <c r="L207" s="315">
        <v>5</v>
      </c>
      <c r="M207" s="336">
        <v>3.2</v>
      </c>
      <c r="N207" s="313"/>
      <c r="O207" s="313"/>
      <c r="P207" s="347">
        <v>0</v>
      </c>
      <c r="Q207" s="347"/>
      <c r="R207" s="347"/>
      <c r="S207" s="347"/>
      <c r="U207" s="361" t="s">
        <v>2119</v>
      </c>
    </row>
    <row r="208" s="57" customFormat="1" ht="39.6" spans="1:21">
      <c r="A208" s="334" t="s">
        <v>2115</v>
      </c>
      <c r="B208" s="313">
        <v>208</v>
      </c>
      <c r="C208" s="313" t="s">
        <v>45</v>
      </c>
      <c r="D208" s="313" t="s">
        <v>53</v>
      </c>
      <c r="E208" s="317" t="s">
        <v>2116</v>
      </c>
      <c r="F208" s="323" t="s">
        <v>249</v>
      </c>
      <c r="G208" s="262" t="s">
        <v>2252</v>
      </c>
      <c r="H208" s="314" t="s">
        <v>2121</v>
      </c>
      <c r="I208" s="313" t="s">
        <v>22</v>
      </c>
      <c r="J208" s="321">
        <v>1</v>
      </c>
      <c r="K208" s="315">
        <f t="shared" si="15"/>
        <v>1</v>
      </c>
      <c r="L208" s="315">
        <v>1</v>
      </c>
      <c r="M208" s="336">
        <v>3.2</v>
      </c>
      <c r="N208" s="313"/>
      <c r="O208" s="313"/>
      <c r="P208" s="346">
        <v>0</v>
      </c>
      <c r="Q208" s="346"/>
      <c r="R208" s="346"/>
      <c r="S208" s="346"/>
      <c r="U208" s="359" t="s">
        <v>2119</v>
      </c>
    </row>
    <row r="209" s="57" customFormat="1" ht="39.6" spans="1:21">
      <c r="A209" s="334" t="s">
        <v>2115</v>
      </c>
      <c r="B209" s="313">
        <v>209</v>
      </c>
      <c r="C209" s="313" t="s">
        <v>45</v>
      </c>
      <c r="D209" s="313" t="s">
        <v>53</v>
      </c>
      <c r="E209" s="317" t="s">
        <v>2116</v>
      </c>
      <c r="F209" s="323" t="s">
        <v>304</v>
      </c>
      <c r="G209" s="262" t="s">
        <v>2253</v>
      </c>
      <c r="H209" s="314" t="s">
        <v>2121</v>
      </c>
      <c r="I209" s="313" t="s">
        <v>22</v>
      </c>
      <c r="J209" s="321">
        <v>1</v>
      </c>
      <c r="K209" s="315">
        <f t="shared" si="15"/>
        <v>1</v>
      </c>
      <c r="L209" s="315">
        <v>2</v>
      </c>
      <c r="M209" s="336">
        <v>3.2</v>
      </c>
      <c r="N209" s="313"/>
      <c r="O209" s="313"/>
      <c r="P209" s="347">
        <v>0</v>
      </c>
      <c r="Q209" s="347"/>
      <c r="R209" s="347"/>
      <c r="S209" s="347"/>
      <c r="U209" s="361" t="s">
        <v>2119</v>
      </c>
    </row>
    <row r="210" s="57" customFormat="1" ht="39.6" spans="1:21">
      <c r="A210" s="334" t="s">
        <v>2115</v>
      </c>
      <c r="B210" s="313">
        <v>210</v>
      </c>
      <c r="C210" s="313" t="s">
        <v>45</v>
      </c>
      <c r="D210" s="313" t="s">
        <v>53</v>
      </c>
      <c r="E210" s="317" t="s">
        <v>2116</v>
      </c>
      <c r="F210" s="323" t="s">
        <v>172</v>
      </c>
      <c r="G210" s="262" t="s">
        <v>1873</v>
      </c>
      <c r="H210" s="314" t="s">
        <v>1705</v>
      </c>
      <c r="I210" s="313" t="s">
        <v>22</v>
      </c>
      <c r="J210" s="321">
        <v>2</v>
      </c>
      <c r="K210" s="315">
        <f t="shared" si="15"/>
        <v>2</v>
      </c>
      <c r="L210" s="315">
        <v>0.14</v>
      </c>
      <c r="M210" s="313">
        <v>3.2</v>
      </c>
      <c r="N210" s="313"/>
      <c r="O210" s="313"/>
      <c r="P210" s="346">
        <v>0</v>
      </c>
      <c r="Q210" s="346"/>
      <c r="R210" s="346"/>
      <c r="S210" s="346"/>
      <c r="U210" s="359" t="s">
        <v>2119</v>
      </c>
    </row>
    <row r="211" s="57" customFormat="1" ht="39.6" spans="1:21">
      <c r="A211" s="334" t="s">
        <v>2115</v>
      </c>
      <c r="B211" s="313">
        <v>211</v>
      </c>
      <c r="C211" s="313" t="s">
        <v>45</v>
      </c>
      <c r="D211" s="313" t="s">
        <v>322</v>
      </c>
      <c r="E211" s="317" t="s">
        <v>2116</v>
      </c>
      <c r="F211" s="362" t="s">
        <v>2254</v>
      </c>
      <c r="G211" s="262" t="s">
        <v>2255</v>
      </c>
      <c r="H211" s="314" t="s">
        <v>2123</v>
      </c>
      <c r="I211" s="313" t="s">
        <v>2124</v>
      </c>
      <c r="J211" s="364">
        <v>0.1167</v>
      </c>
      <c r="K211" s="348">
        <f t="shared" si="15"/>
        <v>0.1167</v>
      </c>
      <c r="L211" s="315">
        <v>0.29175</v>
      </c>
      <c r="M211" s="336">
        <v>3.2</v>
      </c>
      <c r="N211" s="313"/>
      <c r="O211" s="313"/>
      <c r="P211" s="367">
        <v>116.7</v>
      </c>
      <c r="Q211" s="367"/>
      <c r="R211" s="367"/>
      <c r="S211" s="367"/>
      <c r="T211" s="81">
        <f>P211/1000</f>
        <v>0.1167</v>
      </c>
      <c r="U211" s="359">
        <v>156620</v>
      </c>
    </row>
    <row r="212" s="57" customFormat="1" ht="39.6" spans="1:21">
      <c r="A212" s="334" t="s">
        <v>2115</v>
      </c>
      <c r="B212" s="313">
        <v>212</v>
      </c>
      <c r="C212" s="313" t="s">
        <v>45</v>
      </c>
      <c r="D212" s="313" t="s">
        <v>322</v>
      </c>
      <c r="E212" s="317" t="s">
        <v>2116</v>
      </c>
      <c r="F212" s="323" t="s">
        <v>323</v>
      </c>
      <c r="G212" s="262" t="s">
        <v>2228</v>
      </c>
      <c r="H212" s="314" t="s">
        <v>2123</v>
      </c>
      <c r="I212" s="313" t="s">
        <v>2124</v>
      </c>
      <c r="J212" s="363">
        <v>24.2702</v>
      </c>
      <c r="K212" s="348">
        <f t="shared" si="15"/>
        <v>24.2702</v>
      </c>
      <c r="L212" s="315">
        <v>182</v>
      </c>
      <c r="M212" s="336">
        <v>3.2</v>
      </c>
      <c r="N212" s="313"/>
      <c r="O212" s="313"/>
      <c r="P212" s="349">
        <v>24270.2</v>
      </c>
      <c r="Q212" s="349"/>
      <c r="R212" s="349"/>
      <c r="S212" s="349"/>
      <c r="T212" s="81">
        <f>P212/1000</f>
        <v>24.2702</v>
      </c>
      <c r="U212" s="359" t="s">
        <v>2119</v>
      </c>
    </row>
    <row r="213" s="57" customFormat="1" ht="52.8" spans="1:21">
      <c r="A213" s="334" t="s">
        <v>2115</v>
      </c>
      <c r="B213" s="313">
        <v>213</v>
      </c>
      <c r="C213" s="313" t="s">
        <v>45</v>
      </c>
      <c r="D213" s="260" t="s">
        <v>353</v>
      </c>
      <c r="E213" s="317" t="s">
        <v>2116</v>
      </c>
      <c r="F213" s="323" t="s">
        <v>2125</v>
      </c>
      <c r="G213" s="262" t="s">
        <v>2245</v>
      </c>
      <c r="H213" s="314" t="s">
        <v>2127</v>
      </c>
      <c r="I213" s="313" t="s">
        <v>22</v>
      </c>
      <c r="J213" s="321">
        <v>1</v>
      </c>
      <c r="K213" s="315">
        <f t="shared" si="15"/>
        <v>1</v>
      </c>
      <c r="L213" s="315">
        <v>38</v>
      </c>
      <c r="M213" s="336">
        <v>3.2</v>
      </c>
      <c r="N213" s="313"/>
      <c r="O213" s="313"/>
      <c r="P213" s="347">
        <v>0</v>
      </c>
      <c r="Q213" s="347"/>
      <c r="R213" s="347"/>
      <c r="S213" s="347"/>
      <c r="U213" s="361" t="s">
        <v>2119</v>
      </c>
    </row>
    <row r="214" s="57" customFormat="1" ht="39.6" spans="1:21">
      <c r="A214" s="334" t="s">
        <v>2115</v>
      </c>
      <c r="B214" s="313">
        <v>214</v>
      </c>
      <c r="C214" s="313" t="s">
        <v>45</v>
      </c>
      <c r="D214" s="313" t="s">
        <v>53</v>
      </c>
      <c r="E214" s="317" t="s">
        <v>2116</v>
      </c>
      <c r="F214" s="323" t="s">
        <v>289</v>
      </c>
      <c r="G214" s="262" t="s">
        <v>2190</v>
      </c>
      <c r="H214" s="314" t="s">
        <v>2191</v>
      </c>
      <c r="I214" s="313" t="s">
        <v>22</v>
      </c>
      <c r="J214" s="321">
        <v>1</v>
      </c>
      <c r="K214" s="315">
        <f t="shared" si="15"/>
        <v>1</v>
      </c>
      <c r="L214" s="315">
        <v>5</v>
      </c>
      <c r="M214" s="336">
        <v>3.2</v>
      </c>
      <c r="N214" s="313"/>
      <c r="O214" s="313"/>
      <c r="P214" s="346">
        <v>0</v>
      </c>
      <c r="Q214" s="346"/>
      <c r="R214" s="346"/>
      <c r="S214" s="346"/>
      <c r="U214" s="359" t="s">
        <v>2119</v>
      </c>
    </row>
    <row r="215" s="57" customFormat="1" ht="39.6" spans="1:21">
      <c r="A215" s="334" t="s">
        <v>2115</v>
      </c>
      <c r="B215" s="313">
        <v>215</v>
      </c>
      <c r="C215" s="313" t="s">
        <v>45</v>
      </c>
      <c r="D215" s="260" t="s">
        <v>89</v>
      </c>
      <c r="E215" s="317" t="s">
        <v>2116</v>
      </c>
      <c r="F215" s="323" t="s">
        <v>114</v>
      </c>
      <c r="G215" s="262" t="s">
        <v>2237</v>
      </c>
      <c r="H215" s="314" t="s">
        <v>2118</v>
      </c>
      <c r="I215" s="313" t="s">
        <v>22</v>
      </c>
      <c r="J215" s="321">
        <v>1</v>
      </c>
      <c r="K215" s="315">
        <f t="shared" si="15"/>
        <v>1</v>
      </c>
      <c r="L215" s="315">
        <v>4</v>
      </c>
      <c r="M215" s="336">
        <v>3.2</v>
      </c>
      <c r="N215" s="313"/>
      <c r="O215" s="313"/>
      <c r="P215" s="347">
        <v>0</v>
      </c>
      <c r="Q215" s="347"/>
      <c r="R215" s="347"/>
      <c r="S215" s="347"/>
      <c r="U215" s="361" t="s">
        <v>2119</v>
      </c>
    </row>
    <row r="216" s="57" customFormat="1" ht="39.6" spans="1:21">
      <c r="A216" s="334" t="s">
        <v>2115</v>
      </c>
      <c r="B216" s="313">
        <v>216</v>
      </c>
      <c r="C216" s="313" t="s">
        <v>45</v>
      </c>
      <c r="D216" s="260" t="s">
        <v>89</v>
      </c>
      <c r="E216" s="317" t="s">
        <v>2116</v>
      </c>
      <c r="F216" s="323" t="s">
        <v>114</v>
      </c>
      <c r="G216" s="262" t="s">
        <v>2192</v>
      </c>
      <c r="H216" s="314" t="s">
        <v>2118</v>
      </c>
      <c r="I216" s="313" t="s">
        <v>22</v>
      </c>
      <c r="J216" s="321">
        <v>10</v>
      </c>
      <c r="K216" s="315">
        <f t="shared" si="15"/>
        <v>10</v>
      </c>
      <c r="L216" s="315">
        <v>109</v>
      </c>
      <c r="M216" s="336">
        <v>3.2</v>
      </c>
      <c r="N216" s="313"/>
      <c r="O216" s="313"/>
      <c r="P216" s="346">
        <v>0</v>
      </c>
      <c r="Q216" s="346"/>
      <c r="R216" s="346"/>
      <c r="S216" s="346"/>
      <c r="U216" s="359" t="s">
        <v>2119</v>
      </c>
    </row>
    <row r="217" s="57" customFormat="1" ht="39.6" spans="1:21">
      <c r="A217" s="334" t="s">
        <v>2115</v>
      </c>
      <c r="B217" s="313">
        <v>217</v>
      </c>
      <c r="C217" s="313" t="s">
        <v>45</v>
      </c>
      <c r="D217" s="260" t="s">
        <v>89</v>
      </c>
      <c r="E217" s="317" t="s">
        <v>2116</v>
      </c>
      <c r="F217" s="323" t="s">
        <v>90</v>
      </c>
      <c r="G217" s="262" t="s">
        <v>2256</v>
      </c>
      <c r="H217" s="314" t="s">
        <v>2118</v>
      </c>
      <c r="I217" s="313" t="s">
        <v>22</v>
      </c>
      <c r="J217" s="321">
        <v>1</v>
      </c>
      <c r="K217" s="315">
        <f t="shared" si="15"/>
        <v>1</v>
      </c>
      <c r="L217" s="315">
        <v>4</v>
      </c>
      <c r="M217" s="336">
        <v>3.2</v>
      </c>
      <c r="N217" s="313"/>
      <c r="O217" s="313"/>
      <c r="P217" s="347">
        <v>0</v>
      </c>
      <c r="Q217" s="347"/>
      <c r="R217" s="347"/>
      <c r="S217" s="347"/>
      <c r="U217" s="361" t="s">
        <v>2119</v>
      </c>
    </row>
    <row r="218" s="57" customFormat="1" ht="39.6" spans="1:21">
      <c r="A218" s="334" t="s">
        <v>2115</v>
      </c>
      <c r="B218" s="313">
        <v>218</v>
      </c>
      <c r="C218" s="313" t="s">
        <v>45</v>
      </c>
      <c r="D218" s="313" t="s">
        <v>53</v>
      </c>
      <c r="E218" s="317" t="s">
        <v>2116</v>
      </c>
      <c r="F218" s="323" t="s">
        <v>55</v>
      </c>
      <c r="G218" s="262" t="s">
        <v>2193</v>
      </c>
      <c r="H218" s="314" t="s">
        <v>2121</v>
      </c>
      <c r="I218" s="313" t="s">
        <v>22</v>
      </c>
      <c r="J218" s="321">
        <v>4</v>
      </c>
      <c r="K218" s="315">
        <f t="shared" si="15"/>
        <v>4</v>
      </c>
      <c r="L218" s="315">
        <v>3</v>
      </c>
      <c r="M218" s="336">
        <v>3.2</v>
      </c>
      <c r="N218" s="313"/>
      <c r="O218" s="313"/>
      <c r="P218" s="346">
        <v>0</v>
      </c>
      <c r="Q218" s="346"/>
      <c r="R218" s="346"/>
      <c r="S218" s="346"/>
      <c r="U218" s="359" t="s">
        <v>2119</v>
      </c>
    </row>
    <row r="219" s="57" customFormat="1" ht="39.6" spans="1:21">
      <c r="A219" s="334" t="s">
        <v>2115</v>
      </c>
      <c r="B219" s="313">
        <v>219</v>
      </c>
      <c r="C219" s="313" t="s">
        <v>45</v>
      </c>
      <c r="D219" s="313" t="s">
        <v>53</v>
      </c>
      <c r="E219" s="317" t="s">
        <v>2116</v>
      </c>
      <c r="F219" s="323" t="s">
        <v>304</v>
      </c>
      <c r="G219" s="262" t="s">
        <v>2257</v>
      </c>
      <c r="H219" s="314" t="s">
        <v>2121</v>
      </c>
      <c r="I219" s="313" t="s">
        <v>22</v>
      </c>
      <c r="J219" s="321">
        <v>2</v>
      </c>
      <c r="K219" s="315">
        <f t="shared" si="15"/>
        <v>2</v>
      </c>
      <c r="L219" s="315">
        <v>2</v>
      </c>
      <c r="M219" s="336">
        <v>3.2</v>
      </c>
      <c r="N219" s="313"/>
      <c r="O219" s="313"/>
      <c r="P219" s="347">
        <v>0</v>
      </c>
      <c r="Q219" s="347"/>
      <c r="R219" s="347"/>
      <c r="S219" s="347"/>
      <c r="U219" s="361" t="s">
        <v>2119</v>
      </c>
    </row>
    <row r="220" s="57" customFormat="1" ht="39.6" spans="1:21">
      <c r="A220" s="334" t="s">
        <v>2115</v>
      </c>
      <c r="B220" s="313">
        <v>220</v>
      </c>
      <c r="C220" s="313" t="s">
        <v>45</v>
      </c>
      <c r="D220" s="313" t="s">
        <v>53</v>
      </c>
      <c r="E220" s="317" t="s">
        <v>2116</v>
      </c>
      <c r="F220" s="323" t="s">
        <v>172</v>
      </c>
      <c r="G220" s="262" t="s">
        <v>1969</v>
      </c>
      <c r="H220" s="314" t="s">
        <v>1926</v>
      </c>
      <c r="I220" s="313" t="s">
        <v>22</v>
      </c>
      <c r="J220" s="321">
        <v>2</v>
      </c>
      <c r="K220" s="315">
        <f t="shared" si="15"/>
        <v>2</v>
      </c>
      <c r="L220" s="315">
        <v>0.1</v>
      </c>
      <c r="M220" s="313">
        <v>3.2</v>
      </c>
      <c r="N220" s="313"/>
      <c r="O220" s="313"/>
      <c r="P220" s="346">
        <v>0</v>
      </c>
      <c r="Q220" s="346"/>
      <c r="R220" s="346"/>
      <c r="S220" s="346"/>
      <c r="U220" s="359" t="s">
        <v>2119</v>
      </c>
    </row>
    <row r="221" s="57" customFormat="1" ht="39.6" spans="1:21">
      <c r="A221" s="334" t="s">
        <v>2115</v>
      </c>
      <c r="B221" s="313">
        <v>221</v>
      </c>
      <c r="C221" s="313" t="s">
        <v>45</v>
      </c>
      <c r="D221" s="313" t="s">
        <v>53</v>
      </c>
      <c r="E221" s="317" t="s">
        <v>2116</v>
      </c>
      <c r="F221" s="323" t="s">
        <v>172</v>
      </c>
      <c r="G221" s="262" t="s">
        <v>2258</v>
      </c>
      <c r="H221" s="314" t="s">
        <v>1926</v>
      </c>
      <c r="I221" s="313" t="s">
        <v>22</v>
      </c>
      <c r="J221" s="321">
        <v>10</v>
      </c>
      <c r="K221" s="315">
        <f t="shared" si="15"/>
        <v>10</v>
      </c>
      <c r="L221" s="315">
        <v>1</v>
      </c>
      <c r="M221" s="313">
        <v>3.2</v>
      </c>
      <c r="N221" s="313"/>
      <c r="O221" s="313"/>
      <c r="P221" s="347">
        <v>0</v>
      </c>
      <c r="Q221" s="347"/>
      <c r="R221" s="347"/>
      <c r="S221" s="347"/>
      <c r="U221" s="361" t="s">
        <v>2119</v>
      </c>
    </row>
    <row r="222" s="57" customFormat="1" ht="39.6" spans="1:21">
      <c r="A222" s="334" t="s">
        <v>2115</v>
      </c>
      <c r="B222" s="313">
        <v>222</v>
      </c>
      <c r="C222" s="313" t="s">
        <v>45</v>
      </c>
      <c r="D222" s="313" t="s">
        <v>322</v>
      </c>
      <c r="E222" s="317" t="s">
        <v>2116</v>
      </c>
      <c r="F222" s="362" t="s">
        <v>2259</v>
      </c>
      <c r="G222" s="262" t="s">
        <v>2260</v>
      </c>
      <c r="H222" s="314" t="s">
        <v>2123</v>
      </c>
      <c r="I222" s="313" t="s">
        <v>2124</v>
      </c>
      <c r="J222" s="364">
        <v>0.1</v>
      </c>
      <c r="K222" s="348">
        <f t="shared" si="15"/>
        <v>0.1</v>
      </c>
      <c r="L222" s="315">
        <v>0.209</v>
      </c>
      <c r="M222" s="336">
        <v>3.2</v>
      </c>
      <c r="N222" s="313"/>
      <c r="O222" s="313"/>
      <c r="P222" s="346">
        <v>100</v>
      </c>
      <c r="Q222" s="346"/>
      <c r="R222" s="346"/>
      <c r="S222" s="358"/>
      <c r="T222" s="81">
        <f>P222/1000</f>
        <v>0.1</v>
      </c>
      <c r="U222" s="368" t="s">
        <v>2261</v>
      </c>
    </row>
    <row r="223" s="57" customFormat="1" ht="39.6" spans="1:21">
      <c r="A223" s="334" t="s">
        <v>2115</v>
      </c>
      <c r="B223" s="313">
        <v>223</v>
      </c>
      <c r="C223" s="313" t="s">
        <v>45</v>
      </c>
      <c r="D223" s="313" t="s">
        <v>322</v>
      </c>
      <c r="E223" s="317" t="s">
        <v>2116</v>
      </c>
      <c r="F223" s="323" t="s">
        <v>323</v>
      </c>
      <c r="G223" s="262" t="s">
        <v>2195</v>
      </c>
      <c r="H223" s="314" t="s">
        <v>2123</v>
      </c>
      <c r="I223" s="313" t="s">
        <v>2124</v>
      </c>
      <c r="J223" s="363">
        <v>3.4</v>
      </c>
      <c r="K223" s="348">
        <f t="shared" si="15"/>
        <v>3.4</v>
      </c>
      <c r="L223" s="315">
        <v>18</v>
      </c>
      <c r="M223" s="336">
        <v>3.2</v>
      </c>
      <c r="N223" s="313"/>
      <c r="O223" s="313"/>
      <c r="P223" s="347">
        <v>3400</v>
      </c>
      <c r="Q223" s="347"/>
      <c r="R223" s="347"/>
      <c r="S223" s="347"/>
      <c r="T223" s="81">
        <f>P223/1000</f>
        <v>3.4</v>
      </c>
      <c r="U223" s="361" t="s">
        <v>2119</v>
      </c>
    </row>
    <row r="224" s="57" customFormat="1" ht="39.6" spans="1:21">
      <c r="A224" s="334" t="s">
        <v>2115</v>
      </c>
      <c r="B224" s="313">
        <v>224</v>
      </c>
      <c r="C224" s="313" t="s">
        <v>45</v>
      </c>
      <c r="D224" s="260" t="s">
        <v>353</v>
      </c>
      <c r="E224" s="317" t="s">
        <v>2116</v>
      </c>
      <c r="F224" s="323" t="s">
        <v>2125</v>
      </c>
      <c r="G224" s="262" t="s">
        <v>2262</v>
      </c>
      <c r="H224" s="314" t="s">
        <v>2263</v>
      </c>
      <c r="I224" s="313" t="s">
        <v>22</v>
      </c>
      <c r="J224" s="321">
        <v>1</v>
      </c>
      <c r="K224" s="315">
        <f t="shared" si="15"/>
        <v>1</v>
      </c>
      <c r="L224" s="315">
        <v>11</v>
      </c>
      <c r="M224" s="336">
        <v>3.2</v>
      </c>
      <c r="N224" s="313"/>
      <c r="O224" s="313"/>
      <c r="P224" s="346">
        <v>0</v>
      </c>
      <c r="Q224" s="346"/>
      <c r="R224" s="346"/>
      <c r="S224" s="346"/>
      <c r="U224" s="359" t="s">
        <v>2119</v>
      </c>
    </row>
    <row r="225" s="57" customFormat="1" ht="39.6" spans="1:21">
      <c r="A225" s="334" t="s">
        <v>2115</v>
      </c>
      <c r="B225" s="313">
        <v>225</v>
      </c>
      <c r="C225" s="313" t="s">
        <v>45</v>
      </c>
      <c r="D225" s="260" t="s">
        <v>353</v>
      </c>
      <c r="E225" s="317" t="s">
        <v>2116</v>
      </c>
      <c r="F225" s="323" t="s">
        <v>2125</v>
      </c>
      <c r="G225" s="262" t="s">
        <v>2264</v>
      </c>
      <c r="H225" s="314" t="s">
        <v>2263</v>
      </c>
      <c r="I225" s="313" t="s">
        <v>22</v>
      </c>
      <c r="J225" s="321">
        <v>2</v>
      </c>
      <c r="K225" s="315">
        <f t="shared" si="15"/>
        <v>2</v>
      </c>
      <c r="L225" s="315">
        <v>174</v>
      </c>
      <c r="M225" s="336">
        <v>3.2</v>
      </c>
      <c r="N225" s="313"/>
      <c r="O225" s="313"/>
      <c r="P225" s="347">
        <v>0</v>
      </c>
      <c r="Q225" s="347"/>
      <c r="R225" s="347"/>
      <c r="S225" s="347"/>
      <c r="U225" s="361" t="s">
        <v>2119</v>
      </c>
    </row>
    <row r="226" s="57" customFormat="1" ht="39.6" spans="1:21">
      <c r="A226" s="334" t="s">
        <v>2115</v>
      </c>
      <c r="B226" s="313">
        <v>226</v>
      </c>
      <c r="C226" s="313" t="s">
        <v>45</v>
      </c>
      <c r="D226" s="260" t="s">
        <v>353</v>
      </c>
      <c r="E226" s="317" t="s">
        <v>2116</v>
      </c>
      <c r="F226" s="323" t="s">
        <v>2125</v>
      </c>
      <c r="G226" s="262" t="s">
        <v>2265</v>
      </c>
      <c r="H226" s="314" t="s">
        <v>2127</v>
      </c>
      <c r="I226" s="313" t="s">
        <v>22</v>
      </c>
      <c r="J226" s="321">
        <v>2</v>
      </c>
      <c r="K226" s="315">
        <f t="shared" si="15"/>
        <v>2</v>
      </c>
      <c r="L226" s="315">
        <v>74</v>
      </c>
      <c r="M226" s="336">
        <v>3.2</v>
      </c>
      <c r="N226" s="313"/>
      <c r="O226" s="313"/>
      <c r="P226" s="346">
        <v>0</v>
      </c>
      <c r="Q226" s="346"/>
      <c r="R226" s="346"/>
      <c r="S226" s="346"/>
      <c r="U226" s="359" t="s">
        <v>2119</v>
      </c>
    </row>
    <row r="227" s="57" customFormat="1" ht="39.6" spans="1:21">
      <c r="A227" s="334" t="s">
        <v>2115</v>
      </c>
      <c r="B227" s="313">
        <v>227</v>
      </c>
      <c r="C227" s="313" t="s">
        <v>45</v>
      </c>
      <c r="D227" s="260" t="s">
        <v>89</v>
      </c>
      <c r="E227" s="317" t="s">
        <v>2116</v>
      </c>
      <c r="F227" s="323" t="s">
        <v>90</v>
      </c>
      <c r="G227" s="262" t="s">
        <v>2266</v>
      </c>
      <c r="H227" s="314" t="s">
        <v>2166</v>
      </c>
      <c r="I227" s="313" t="s">
        <v>22</v>
      </c>
      <c r="J227" s="321">
        <v>1</v>
      </c>
      <c r="K227" s="315">
        <f t="shared" si="15"/>
        <v>1</v>
      </c>
      <c r="L227" s="315">
        <v>2</v>
      </c>
      <c r="M227" s="336">
        <v>3.2</v>
      </c>
      <c r="N227" s="313"/>
      <c r="O227" s="313"/>
      <c r="P227" s="347">
        <v>0</v>
      </c>
      <c r="Q227" s="347"/>
      <c r="R227" s="347"/>
      <c r="S227" s="347"/>
      <c r="U227" s="361" t="s">
        <v>2223</v>
      </c>
    </row>
    <row r="228" s="57" customFormat="1" ht="39.6" spans="1:21">
      <c r="A228" s="334" t="s">
        <v>2115</v>
      </c>
      <c r="B228" s="313">
        <v>228</v>
      </c>
      <c r="C228" s="313" t="s">
        <v>45</v>
      </c>
      <c r="D228" s="260" t="s">
        <v>89</v>
      </c>
      <c r="E228" s="317" t="s">
        <v>2116</v>
      </c>
      <c r="F228" s="323" t="s">
        <v>114</v>
      </c>
      <c r="G228" s="262" t="s">
        <v>2267</v>
      </c>
      <c r="H228" s="314" t="s">
        <v>2166</v>
      </c>
      <c r="I228" s="313" t="s">
        <v>22</v>
      </c>
      <c r="J228" s="321">
        <v>1</v>
      </c>
      <c r="K228" s="315">
        <f t="shared" si="15"/>
        <v>1</v>
      </c>
      <c r="L228" s="315">
        <v>3</v>
      </c>
      <c r="M228" s="336">
        <v>3.2</v>
      </c>
      <c r="N228" s="313"/>
      <c r="O228" s="313"/>
      <c r="P228" s="346">
        <v>0</v>
      </c>
      <c r="Q228" s="346"/>
      <c r="R228" s="346"/>
      <c r="S228" s="346"/>
      <c r="U228" s="359" t="s">
        <v>2223</v>
      </c>
    </row>
    <row r="229" s="57" customFormat="1" ht="39.6" spans="1:21">
      <c r="A229" s="334" t="s">
        <v>2115</v>
      </c>
      <c r="B229" s="313">
        <v>229</v>
      </c>
      <c r="C229" s="313" t="s">
        <v>45</v>
      </c>
      <c r="D229" s="313" t="s">
        <v>53</v>
      </c>
      <c r="E229" s="317" t="s">
        <v>2116</v>
      </c>
      <c r="F229" s="323" t="s">
        <v>172</v>
      </c>
      <c r="G229" s="262" t="s">
        <v>2248</v>
      </c>
      <c r="H229" s="314" t="s">
        <v>1809</v>
      </c>
      <c r="I229" s="313" t="s">
        <v>22</v>
      </c>
      <c r="J229" s="321">
        <v>2</v>
      </c>
      <c r="K229" s="315">
        <f t="shared" si="15"/>
        <v>2</v>
      </c>
      <c r="L229" s="315">
        <v>0.2</v>
      </c>
      <c r="M229" s="313">
        <v>3.1</v>
      </c>
      <c r="N229" s="313"/>
      <c r="O229" s="313"/>
      <c r="P229" s="347">
        <v>0</v>
      </c>
      <c r="Q229" s="347"/>
      <c r="R229" s="347"/>
      <c r="S229" s="347"/>
      <c r="U229" s="361" t="s">
        <v>2223</v>
      </c>
    </row>
    <row r="230" s="57" customFormat="1" ht="39.6" spans="1:21">
      <c r="A230" s="334" t="s">
        <v>2115</v>
      </c>
      <c r="B230" s="313">
        <v>230</v>
      </c>
      <c r="C230" s="313" t="s">
        <v>45</v>
      </c>
      <c r="D230" s="313" t="s">
        <v>322</v>
      </c>
      <c r="E230" s="317" t="s">
        <v>2116</v>
      </c>
      <c r="F230" s="323" t="s">
        <v>323</v>
      </c>
      <c r="G230" s="262" t="s">
        <v>2249</v>
      </c>
      <c r="H230" s="314" t="s">
        <v>2162</v>
      </c>
      <c r="I230" s="313" t="s">
        <v>2124</v>
      </c>
      <c r="J230" s="363">
        <v>0.2</v>
      </c>
      <c r="K230" s="348">
        <f t="shared" si="15"/>
        <v>0.2</v>
      </c>
      <c r="L230" s="315">
        <v>1</v>
      </c>
      <c r="M230" s="336">
        <v>3.2</v>
      </c>
      <c r="N230" s="313"/>
      <c r="O230" s="313"/>
      <c r="P230" s="346">
        <v>200</v>
      </c>
      <c r="Q230" s="346"/>
      <c r="R230" s="346"/>
      <c r="S230" s="346"/>
      <c r="T230" s="81">
        <f>P230/1000</f>
        <v>0.2</v>
      </c>
      <c r="U230" s="359" t="s">
        <v>2223</v>
      </c>
    </row>
    <row r="231" s="57" customFormat="1" ht="39.6" spans="1:21">
      <c r="A231" s="334" t="s">
        <v>2115</v>
      </c>
      <c r="B231" s="313">
        <v>231</v>
      </c>
      <c r="C231" s="313" t="s">
        <v>45</v>
      </c>
      <c r="D231" s="260" t="s">
        <v>353</v>
      </c>
      <c r="E231" s="317" t="s">
        <v>2116</v>
      </c>
      <c r="F231" s="323" t="s">
        <v>2125</v>
      </c>
      <c r="G231" s="262" t="s">
        <v>2250</v>
      </c>
      <c r="H231" s="314" t="s">
        <v>2251</v>
      </c>
      <c r="I231" s="313" t="s">
        <v>22</v>
      </c>
      <c r="J231" s="321">
        <v>1</v>
      </c>
      <c r="K231" s="315">
        <f t="shared" si="15"/>
        <v>1</v>
      </c>
      <c r="L231" s="315">
        <v>9</v>
      </c>
      <c r="M231" s="336">
        <v>3.2</v>
      </c>
      <c r="N231" s="313"/>
      <c r="O231" s="313"/>
      <c r="P231" s="347">
        <v>0</v>
      </c>
      <c r="Q231" s="347"/>
      <c r="R231" s="347"/>
      <c r="S231" s="347"/>
      <c r="U231" s="361" t="s">
        <v>2223</v>
      </c>
    </row>
    <row r="232" s="57" customFormat="1" ht="39.6" spans="1:21">
      <c r="A232" s="334" t="s">
        <v>2115</v>
      </c>
      <c r="B232" s="313">
        <v>232</v>
      </c>
      <c r="C232" s="313" t="s">
        <v>45</v>
      </c>
      <c r="D232" s="260" t="s">
        <v>89</v>
      </c>
      <c r="E232" s="317" t="s">
        <v>2116</v>
      </c>
      <c r="F232" s="323" t="s">
        <v>90</v>
      </c>
      <c r="G232" s="262" t="s">
        <v>2165</v>
      </c>
      <c r="H232" s="314" t="s">
        <v>2118</v>
      </c>
      <c r="I232" s="313" t="s">
        <v>22</v>
      </c>
      <c r="J232" s="321">
        <v>1</v>
      </c>
      <c r="K232" s="315">
        <f t="shared" si="15"/>
        <v>1</v>
      </c>
      <c r="L232" s="315">
        <v>4</v>
      </c>
      <c r="M232" s="336">
        <v>3.2</v>
      </c>
      <c r="N232" s="313"/>
      <c r="O232" s="313"/>
      <c r="P232" s="346">
        <v>0</v>
      </c>
      <c r="Q232" s="346"/>
      <c r="R232" s="346"/>
      <c r="S232" s="346"/>
      <c r="U232" s="359" t="s">
        <v>2223</v>
      </c>
    </row>
    <row r="233" s="57" customFormat="1" ht="39.6" spans="1:21">
      <c r="A233" s="334" t="s">
        <v>2115</v>
      </c>
      <c r="B233" s="313">
        <v>233</v>
      </c>
      <c r="C233" s="313" t="s">
        <v>45</v>
      </c>
      <c r="D233" s="260" t="s">
        <v>89</v>
      </c>
      <c r="E233" s="317" t="s">
        <v>2116</v>
      </c>
      <c r="F233" s="323" t="s">
        <v>114</v>
      </c>
      <c r="G233" s="262" t="s">
        <v>2117</v>
      </c>
      <c r="H233" s="314" t="s">
        <v>2118</v>
      </c>
      <c r="I233" s="313" t="s">
        <v>22</v>
      </c>
      <c r="J233" s="321">
        <v>1</v>
      </c>
      <c r="K233" s="315">
        <f t="shared" si="15"/>
        <v>1</v>
      </c>
      <c r="L233" s="315">
        <v>4</v>
      </c>
      <c r="M233" s="336">
        <v>3.2</v>
      </c>
      <c r="N233" s="313"/>
      <c r="O233" s="313"/>
      <c r="P233" s="347">
        <v>0</v>
      </c>
      <c r="Q233" s="347"/>
      <c r="R233" s="347"/>
      <c r="S233" s="347"/>
      <c r="U233" s="361" t="s">
        <v>2223</v>
      </c>
    </row>
    <row r="234" s="57" customFormat="1" ht="39.6" spans="1:21">
      <c r="A234" s="334" t="s">
        <v>2115</v>
      </c>
      <c r="B234" s="313">
        <v>234</v>
      </c>
      <c r="C234" s="313" t="s">
        <v>45</v>
      </c>
      <c r="D234" s="313" t="s">
        <v>53</v>
      </c>
      <c r="E234" s="317" t="s">
        <v>2116</v>
      </c>
      <c r="F234" s="323" t="s">
        <v>172</v>
      </c>
      <c r="G234" s="262" t="s">
        <v>1873</v>
      </c>
      <c r="H234" s="314" t="s">
        <v>1705</v>
      </c>
      <c r="I234" s="313" t="s">
        <v>22</v>
      </c>
      <c r="J234" s="321">
        <v>2</v>
      </c>
      <c r="K234" s="315">
        <f t="shared" si="15"/>
        <v>2</v>
      </c>
      <c r="L234" s="315">
        <v>0.14</v>
      </c>
      <c r="M234" s="313">
        <v>3.2</v>
      </c>
      <c r="N234" s="313"/>
      <c r="O234" s="313"/>
      <c r="P234" s="346">
        <v>0</v>
      </c>
      <c r="Q234" s="346"/>
      <c r="R234" s="346"/>
      <c r="S234" s="346"/>
      <c r="U234" s="359" t="s">
        <v>2223</v>
      </c>
    </row>
    <row r="235" s="57" customFormat="1" ht="39.6" spans="1:21">
      <c r="A235" s="334" t="s">
        <v>2115</v>
      </c>
      <c r="B235" s="313">
        <v>235</v>
      </c>
      <c r="C235" s="313" t="s">
        <v>45</v>
      </c>
      <c r="D235" s="260" t="s">
        <v>353</v>
      </c>
      <c r="E235" s="317" t="s">
        <v>2116</v>
      </c>
      <c r="F235" s="323" t="s">
        <v>2125</v>
      </c>
      <c r="G235" s="262" t="s">
        <v>2268</v>
      </c>
      <c r="H235" s="314" t="s">
        <v>2127</v>
      </c>
      <c r="I235" s="313" t="s">
        <v>22</v>
      </c>
      <c r="J235" s="321">
        <v>1</v>
      </c>
      <c r="K235" s="315">
        <f t="shared" si="15"/>
        <v>1</v>
      </c>
      <c r="L235" s="315">
        <v>38</v>
      </c>
      <c r="M235" s="336">
        <v>3.2</v>
      </c>
      <c r="N235" s="313"/>
      <c r="O235" s="313"/>
      <c r="P235" s="347">
        <v>0</v>
      </c>
      <c r="Q235" s="347"/>
      <c r="R235" s="347"/>
      <c r="S235" s="347"/>
      <c r="U235" s="361" t="s">
        <v>2223</v>
      </c>
    </row>
    <row r="236" s="57" customFormat="1" ht="39.6" spans="1:21">
      <c r="A236" s="334" t="s">
        <v>2115</v>
      </c>
      <c r="B236" s="313">
        <v>236</v>
      </c>
      <c r="C236" s="313" t="s">
        <v>45</v>
      </c>
      <c r="D236" s="313" t="s">
        <v>53</v>
      </c>
      <c r="E236" s="317" t="s">
        <v>2116</v>
      </c>
      <c r="F236" s="323" t="s">
        <v>289</v>
      </c>
      <c r="G236" s="262" t="s">
        <v>2190</v>
      </c>
      <c r="H236" s="314" t="s">
        <v>2191</v>
      </c>
      <c r="I236" s="313" t="s">
        <v>22</v>
      </c>
      <c r="J236" s="321">
        <v>1</v>
      </c>
      <c r="K236" s="315">
        <f t="shared" si="15"/>
        <v>1</v>
      </c>
      <c r="L236" s="315">
        <v>5</v>
      </c>
      <c r="M236" s="336">
        <v>3.2</v>
      </c>
      <c r="N236" s="313"/>
      <c r="O236" s="313"/>
      <c r="P236" s="346">
        <v>0</v>
      </c>
      <c r="Q236" s="346"/>
      <c r="R236" s="346"/>
      <c r="S236" s="346"/>
      <c r="U236" s="359" t="s">
        <v>2223</v>
      </c>
    </row>
    <row r="237" s="57" customFormat="1" ht="39.6" spans="1:21">
      <c r="A237" s="334" t="s">
        <v>2115</v>
      </c>
      <c r="B237" s="313">
        <v>237</v>
      </c>
      <c r="C237" s="313" t="s">
        <v>45</v>
      </c>
      <c r="D237" s="260" t="s">
        <v>89</v>
      </c>
      <c r="E237" s="317" t="s">
        <v>2116</v>
      </c>
      <c r="F237" s="323" t="s">
        <v>114</v>
      </c>
      <c r="G237" s="262" t="s">
        <v>2237</v>
      </c>
      <c r="H237" s="314" t="s">
        <v>2118</v>
      </c>
      <c r="I237" s="313" t="s">
        <v>22</v>
      </c>
      <c r="J237" s="321">
        <v>2</v>
      </c>
      <c r="K237" s="315">
        <f t="shared" si="15"/>
        <v>2</v>
      </c>
      <c r="L237" s="315">
        <v>7</v>
      </c>
      <c r="M237" s="336">
        <v>3.2</v>
      </c>
      <c r="N237" s="313"/>
      <c r="O237" s="313"/>
      <c r="P237" s="347">
        <v>0</v>
      </c>
      <c r="Q237" s="347"/>
      <c r="R237" s="347"/>
      <c r="S237" s="347"/>
      <c r="U237" s="361" t="s">
        <v>2223</v>
      </c>
    </row>
    <row r="238" s="57" customFormat="1" ht="39.6" spans="1:21">
      <c r="A238" s="334" t="s">
        <v>2115</v>
      </c>
      <c r="B238" s="313">
        <v>238</v>
      </c>
      <c r="C238" s="313" t="s">
        <v>45</v>
      </c>
      <c r="D238" s="260" t="s">
        <v>89</v>
      </c>
      <c r="E238" s="317" t="s">
        <v>2116</v>
      </c>
      <c r="F238" s="323" t="s">
        <v>114</v>
      </c>
      <c r="G238" s="262" t="s">
        <v>2222</v>
      </c>
      <c r="H238" s="314" t="s">
        <v>2118</v>
      </c>
      <c r="I238" s="313" t="s">
        <v>22</v>
      </c>
      <c r="J238" s="321">
        <v>10</v>
      </c>
      <c r="K238" s="315">
        <f t="shared" si="15"/>
        <v>10</v>
      </c>
      <c r="L238" s="315">
        <v>109</v>
      </c>
      <c r="M238" s="336">
        <v>3.2</v>
      </c>
      <c r="N238" s="313"/>
      <c r="O238" s="313"/>
      <c r="P238" s="346">
        <v>0</v>
      </c>
      <c r="Q238" s="346"/>
      <c r="R238" s="346"/>
      <c r="S238" s="346"/>
      <c r="U238" s="359" t="s">
        <v>2223</v>
      </c>
    </row>
    <row r="239" s="57" customFormat="1" ht="39.6" spans="1:21">
      <c r="A239" s="334" t="s">
        <v>2115</v>
      </c>
      <c r="B239" s="313">
        <v>239</v>
      </c>
      <c r="C239" s="313" t="s">
        <v>45</v>
      </c>
      <c r="D239" s="260" t="s">
        <v>89</v>
      </c>
      <c r="E239" s="317" t="s">
        <v>2116</v>
      </c>
      <c r="F239" s="323" t="s">
        <v>90</v>
      </c>
      <c r="G239" s="262" t="s">
        <v>2256</v>
      </c>
      <c r="H239" s="314" t="s">
        <v>2118</v>
      </c>
      <c r="I239" s="313" t="s">
        <v>22</v>
      </c>
      <c r="J239" s="321">
        <v>2</v>
      </c>
      <c r="K239" s="315">
        <f t="shared" si="15"/>
        <v>2</v>
      </c>
      <c r="L239" s="315">
        <v>7</v>
      </c>
      <c r="M239" s="336">
        <v>3.2</v>
      </c>
      <c r="N239" s="313"/>
      <c r="O239" s="313"/>
      <c r="P239" s="347">
        <v>0</v>
      </c>
      <c r="Q239" s="347"/>
      <c r="R239" s="347"/>
      <c r="S239" s="347"/>
      <c r="U239" s="361" t="s">
        <v>2223</v>
      </c>
    </row>
    <row r="240" s="57" customFormat="1" ht="39.6" spans="1:21">
      <c r="A240" s="334" t="s">
        <v>2115</v>
      </c>
      <c r="B240" s="313">
        <v>240</v>
      </c>
      <c r="C240" s="313" t="s">
        <v>45</v>
      </c>
      <c r="D240" s="260" t="s">
        <v>89</v>
      </c>
      <c r="E240" s="317" t="s">
        <v>2116</v>
      </c>
      <c r="F240" s="323" t="s">
        <v>90</v>
      </c>
      <c r="G240" s="262" t="s">
        <v>2269</v>
      </c>
      <c r="H240" s="314" t="s">
        <v>2118</v>
      </c>
      <c r="I240" s="313" t="s">
        <v>22</v>
      </c>
      <c r="J240" s="321">
        <v>1</v>
      </c>
      <c r="K240" s="315">
        <f t="shared" si="15"/>
        <v>1</v>
      </c>
      <c r="L240" s="315">
        <v>12</v>
      </c>
      <c r="M240" s="336">
        <v>3.2</v>
      </c>
      <c r="N240" s="313"/>
      <c r="O240" s="313"/>
      <c r="P240" s="346">
        <v>0</v>
      </c>
      <c r="Q240" s="346"/>
      <c r="R240" s="346"/>
      <c r="S240" s="346"/>
      <c r="U240" s="359" t="s">
        <v>2223</v>
      </c>
    </row>
    <row r="241" s="57" customFormat="1" ht="39.6" spans="1:21">
      <c r="A241" s="334" t="s">
        <v>2115</v>
      </c>
      <c r="B241" s="313">
        <v>241</v>
      </c>
      <c r="C241" s="313" t="s">
        <v>45</v>
      </c>
      <c r="D241" s="313" t="s">
        <v>53</v>
      </c>
      <c r="E241" s="317" t="s">
        <v>2116</v>
      </c>
      <c r="F241" s="323" t="s">
        <v>55</v>
      </c>
      <c r="G241" s="262" t="s">
        <v>2193</v>
      </c>
      <c r="H241" s="314" t="s">
        <v>2121</v>
      </c>
      <c r="I241" s="313" t="s">
        <v>22</v>
      </c>
      <c r="J241" s="321">
        <v>5</v>
      </c>
      <c r="K241" s="315">
        <f t="shared" si="15"/>
        <v>5</v>
      </c>
      <c r="L241" s="315">
        <v>4</v>
      </c>
      <c r="M241" s="336">
        <v>3.2</v>
      </c>
      <c r="N241" s="313"/>
      <c r="O241" s="313"/>
      <c r="P241" s="347">
        <v>0</v>
      </c>
      <c r="Q241" s="347"/>
      <c r="R241" s="347"/>
      <c r="S241" s="347"/>
      <c r="U241" s="361" t="s">
        <v>2223</v>
      </c>
    </row>
    <row r="242" s="57" customFormat="1" ht="39.6" spans="1:21">
      <c r="A242" s="334" t="s">
        <v>2115</v>
      </c>
      <c r="B242" s="313">
        <v>242</v>
      </c>
      <c r="C242" s="313" t="s">
        <v>45</v>
      </c>
      <c r="D242" s="313" t="s">
        <v>53</v>
      </c>
      <c r="E242" s="317" t="s">
        <v>2116</v>
      </c>
      <c r="F242" s="323" t="s">
        <v>304</v>
      </c>
      <c r="G242" s="262" t="s">
        <v>2270</v>
      </c>
      <c r="H242" s="314" t="s">
        <v>2121</v>
      </c>
      <c r="I242" s="313" t="s">
        <v>22</v>
      </c>
      <c r="J242" s="321">
        <v>8</v>
      </c>
      <c r="K242" s="315">
        <f t="shared" si="15"/>
        <v>8</v>
      </c>
      <c r="L242" s="315">
        <v>10</v>
      </c>
      <c r="M242" s="336">
        <v>3.2</v>
      </c>
      <c r="N242" s="313"/>
      <c r="O242" s="313"/>
      <c r="P242" s="346">
        <v>0</v>
      </c>
      <c r="Q242" s="346"/>
      <c r="R242" s="346"/>
      <c r="S242" s="346"/>
      <c r="U242" s="359" t="s">
        <v>2223</v>
      </c>
    </row>
    <row r="243" s="57" customFormat="1" ht="39.6" spans="1:21">
      <c r="A243" s="334" t="s">
        <v>2115</v>
      </c>
      <c r="B243" s="313">
        <v>243</v>
      </c>
      <c r="C243" s="313" t="s">
        <v>45</v>
      </c>
      <c r="D243" s="313" t="s">
        <v>53</v>
      </c>
      <c r="E243" s="317" t="s">
        <v>2116</v>
      </c>
      <c r="F243" s="323" t="s">
        <v>304</v>
      </c>
      <c r="G243" s="262" t="s">
        <v>2257</v>
      </c>
      <c r="H243" s="314" t="s">
        <v>2121</v>
      </c>
      <c r="I243" s="313" t="s">
        <v>22</v>
      </c>
      <c r="J243" s="321">
        <v>2</v>
      </c>
      <c r="K243" s="315">
        <f t="shared" si="15"/>
        <v>2</v>
      </c>
      <c r="L243" s="315">
        <v>2</v>
      </c>
      <c r="M243" s="336">
        <v>3.2</v>
      </c>
      <c r="N243" s="313"/>
      <c r="O243" s="313"/>
      <c r="P243" s="347">
        <v>0</v>
      </c>
      <c r="Q243" s="347"/>
      <c r="R243" s="347"/>
      <c r="S243" s="347"/>
      <c r="U243" s="361" t="s">
        <v>2223</v>
      </c>
    </row>
    <row r="244" s="57" customFormat="1" ht="39.6" spans="1:21">
      <c r="A244" s="334" t="s">
        <v>2115</v>
      </c>
      <c r="B244" s="313">
        <v>244</v>
      </c>
      <c r="C244" s="313" t="s">
        <v>45</v>
      </c>
      <c r="D244" s="313" t="s">
        <v>53</v>
      </c>
      <c r="E244" s="317" t="s">
        <v>2116</v>
      </c>
      <c r="F244" s="323" t="s">
        <v>172</v>
      </c>
      <c r="G244" s="262" t="s">
        <v>1969</v>
      </c>
      <c r="H244" s="314" t="s">
        <v>1926</v>
      </c>
      <c r="I244" s="313" t="s">
        <v>22</v>
      </c>
      <c r="J244" s="313">
        <v>4</v>
      </c>
      <c r="K244" s="315">
        <f t="shared" si="15"/>
        <v>4</v>
      </c>
      <c r="L244" s="315">
        <v>0.2</v>
      </c>
      <c r="M244" s="313">
        <v>3.2</v>
      </c>
      <c r="N244" s="313"/>
      <c r="O244" s="313"/>
      <c r="P244" s="346">
        <v>0</v>
      </c>
      <c r="Q244" s="346"/>
      <c r="R244" s="346"/>
      <c r="S244" s="346"/>
      <c r="U244" s="359" t="s">
        <v>2223</v>
      </c>
    </row>
    <row r="245" s="57" customFormat="1" ht="39.6" spans="1:21">
      <c r="A245" s="334" t="s">
        <v>2115</v>
      </c>
      <c r="B245" s="313">
        <v>245</v>
      </c>
      <c r="C245" s="313" t="s">
        <v>45</v>
      </c>
      <c r="D245" s="313" t="s">
        <v>53</v>
      </c>
      <c r="E245" s="317" t="s">
        <v>2116</v>
      </c>
      <c r="F245" s="323" t="s">
        <v>172</v>
      </c>
      <c r="G245" s="262" t="s">
        <v>2258</v>
      </c>
      <c r="H245" s="314" t="s">
        <v>1926</v>
      </c>
      <c r="I245" s="313" t="s">
        <v>22</v>
      </c>
      <c r="J245" s="313">
        <v>12</v>
      </c>
      <c r="K245" s="315">
        <f t="shared" si="15"/>
        <v>12</v>
      </c>
      <c r="L245" s="315">
        <v>1</v>
      </c>
      <c r="M245" s="313">
        <v>3.2</v>
      </c>
      <c r="N245" s="313"/>
      <c r="O245" s="313"/>
      <c r="P245" s="347">
        <v>0</v>
      </c>
      <c r="Q245" s="347"/>
      <c r="R245" s="347"/>
      <c r="S245" s="347"/>
      <c r="U245" s="361" t="s">
        <v>2223</v>
      </c>
    </row>
    <row r="246" s="57" customFormat="1" ht="39.6" spans="1:21">
      <c r="A246" s="334" t="s">
        <v>2115</v>
      </c>
      <c r="B246" s="313">
        <v>246</v>
      </c>
      <c r="C246" s="313" t="s">
        <v>45</v>
      </c>
      <c r="D246" s="313" t="s">
        <v>322</v>
      </c>
      <c r="E246" s="317" t="s">
        <v>2116</v>
      </c>
      <c r="F246" s="323" t="s">
        <v>323</v>
      </c>
      <c r="G246" s="262" t="s">
        <v>2195</v>
      </c>
      <c r="H246" s="314" t="s">
        <v>2123</v>
      </c>
      <c r="I246" s="313" t="s">
        <v>2124</v>
      </c>
      <c r="J246" s="315">
        <v>10.0795</v>
      </c>
      <c r="K246" s="348">
        <f t="shared" si="15"/>
        <v>10.0795</v>
      </c>
      <c r="L246" s="315">
        <v>55</v>
      </c>
      <c r="M246" s="336">
        <v>3.2</v>
      </c>
      <c r="N246" s="313"/>
      <c r="O246" s="313"/>
      <c r="P246" s="349">
        <v>10079.5</v>
      </c>
      <c r="Q246" s="349"/>
      <c r="R246" s="349"/>
      <c r="S246" s="349"/>
      <c r="T246" s="81">
        <f>P246/1000</f>
        <v>10.0795</v>
      </c>
      <c r="U246" s="359" t="s">
        <v>2223</v>
      </c>
    </row>
    <row r="247" s="57" customFormat="1" ht="39.6" spans="1:21">
      <c r="A247" s="334" t="s">
        <v>2115</v>
      </c>
      <c r="B247" s="313">
        <v>247</v>
      </c>
      <c r="C247" s="313" t="s">
        <v>45</v>
      </c>
      <c r="D247" s="260" t="s">
        <v>353</v>
      </c>
      <c r="E247" s="317" t="s">
        <v>2116</v>
      </c>
      <c r="F247" s="323" t="s">
        <v>2125</v>
      </c>
      <c r="G247" s="262" t="s">
        <v>2271</v>
      </c>
      <c r="H247" s="314" t="s">
        <v>2263</v>
      </c>
      <c r="I247" s="313" t="s">
        <v>22</v>
      </c>
      <c r="J247" s="313">
        <v>1</v>
      </c>
      <c r="K247" s="315">
        <f t="shared" si="15"/>
        <v>1</v>
      </c>
      <c r="L247" s="315">
        <v>12</v>
      </c>
      <c r="M247" s="336">
        <v>3.2</v>
      </c>
      <c r="N247" s="313"/>
      <c r="O247" s="313"/>
      <c r="P247" s="347">
        <v>0</v>
      </c>
      <c r="Q247" s="347"/>
      <c r="R247" s="347"/>
      <c r="S247" s="347"/>
      <c r="U247" s="361" t="s">
        <v>2223</v>
      </c>
    </row>
    <row r="248" s="57" customFormat="1" ht="39.6" spans="1:21">
      <c r="A248" s="334" t="s">
        <v>2115</v>
      </c>
      <c r="B248" s="313">
        <v>248</v>
      </c>
      <c r="C248" s="313" t="s">
        <v>45</v>
      </c>
      <c r="D248" s="260" t="s">
        <v>353</v>
      </c>
      <c r="E248" s="317" t="s">
        <v>2116</v>
      </c>
      <c r="F248" s="323" t="s">
        <v>2125</v>
      </c>
      <c r="G248" s="262" t="s">
        <v>2272</v>
      </c>
      <c r="H248" s="314" t="s">
        <v>2263</v>
      </c>
      <c r="I248" s="313" t="s">
        <v>22</v>
      </c>
      <c r="J248" s="313">
        <v>1</v>
      </c>
      <c r="K248" s="315">
        <f t="shared" si="15"/>
        <v>1</v>
      </c>
      <c r="L248" s="315">
        <v>11</v>
      </c>
      <c r="M248" s="336">
        <v>3.2</v>
      </c>
      <c r="N248" s="313"/>
      <c r="O248" s="313"/>
      <c r="P248" s="346">
        <v>0</v>
      </c>
      <c r="Q248" s="346"/>
      <c r="R248" s="346"/>
      <c r="S248" s="346"/>
      <c r="U248" s="359" t="s">
        <v>2223</v>
      </c>
    </row>
    <row r="249" s="57" customFormat="1" ht="39.6" spans="1:21">
      <c r="A249" s="334" t="s">
        <v>2115</v>
      </c>
      <c r="B249" s="313">
        <v>249</v>
      </c>
      <c r="C249" s="313" t="s">
        <v>45</v>
      </c>
      <c r="D249" s="260" t="s">
        <v>353</v>
      </c>
      <c r="E249" s="317" t="s">
        <v>2116</v>
      </c>
      <c r="F249" s="323" t="s">
        <v>2125</v>
      </c>
      <c r="G249" s="262" t="s">
        <v>2273</v>
      </c>
      <c r="H249" s="314" t="s">
        <v>2263</v>
      </c>
      <c r="I249" s="313" t="s">
        <v>22</v>
      </c>
      <c r="J249" s="313">
        <v>2</v>
      </c>
      <c r="K249" s="315">
        <f t="shared" si="15"/>
        <v>2</v>
      </c>
      <c r="L249" s="315">
        <v>174</v>
      </c>
      <c r="M249" s="336">
        <v>3.2</v>
      </c>
      <c r="N249" s="313"/>
      <c r="O249" s="313"/>
      <c r="P249" s="347">
        <v>0</v>
      </c>
      <c r="Q249" s="347"/>
      <c r="R249" s="347"/>
      <c r="S249" s="347"/>
      <c r="U249" s="361" t="s">
        <v>2223</v>
      </c>
    </row>
    <row r="250" s="57" customFormat="1" ht="39.6" spans="1:21">
      <c r="A250" s="334" t="s">
        <v>2115</v>
      </c>
      <c r="B250" s="313">
        <v>250</v>
      </c>
      <c r="C250" s="313" t="s">
        <v>45</v>
      </c>
      <c r="D250" s="260" t="s">
        <v>353</v>
      </c>
      <c r="E250" s="317" t="s">
        <v>2116</v>
      </c>
      <c r="F250" s="323" t="s">
        <v>2125</v>
      </c>
      <c r="G250" s="262" t="s">
        <v>2265</v>
      </c>
      <c r="H250" s="314" t="s">
        <v>2127</v>
      </c>
      <c r="I250" s="313" t="s">
        <v>22</v>
      </c>
      <c r="J250" s="313">
        <v>2</v>
      </c>
      <c r="K250" s="315">
        <f t="shared" si="15"/>
        <v>2</v>
      </c>
      <c r="L250" s="315">
        <v>74</v>
      </c>
      <c r="M250" s="336">
        <v>3.2</v>
      </c>
      <c r="N250" s="313"/>
      <c r="O250" s="313"/>
      <c r="P250" s="346">
        <v>0</v>
      </c>
      <c r="Q250" s="346"/>
      <c r="R250" s="346"/>
      <c r="S250" s="346"/>
      <c r="U250" s="359" t="s">
        <v>2223</v>
      </c>
    </row>
    <row r="251" s="57" customFormat="1" ht="39.6" spans="1:21">
      <c r="A251" s="334" t="s">
        <v>2115</v>
      </c>
      <c r="B251" s="313">
        <v>251</v>
      </c>
      <c r="C251" s="313" t="s">
        <v>45</v>
      </c>
      <c r="D251" s="260" t="s">
        <v>89</v>
      </c>
      <c r="E251" s="317" t="s">
        <v>2116</v>
      </c>
      <c r="F251" s="362" t="s">
        <v>2274</v>
      </c>
      <c r="G251" s="262" t="s">
        <v>2275</v>
      </c>
      <c r="H251" s="314" t="s">
        <v>2166</v>
      </c>
      <c r="I251" s="313" t="s">
        <v>22</v>
      </c>
      <c r="J251" s="313">
        <v>2</v>
      </c>
      <c r="K251" s="315">
        <v>1</v>
      </c>
      <c r="L251" s="315">
        <v>272</v>
      </c>
      <c r="M251" s="336">
        <v>3.2</v>
      </c>
      <c r="N251" s="313"/>
      <c r="O251" s="313"/>
      <c r="P251" s="365"/>
      <c r="Q251" s="365"/>
      <c r="R251" s="365"/>
      <c r="S251" s="365">
        <v>0</v>
      </c>
      <c r="U251" s="365" t="s">
        <v>2276</v>
      </c>
    </row>
    <row r="252" s="57" customFormat="1" ht="39.6" spans="1:21">
      <c r="A252" s="334" t="s">
        <v>2115</v>
      </c>
      <c r="B252" s="313">
        <v>252</v>
      </c>
      <c r="C252" s="313" t="s">
        <v>45</v>
      </c>
      <c r="D252" s="260" t="s">
        <v>89</v>
      </c>
      <c r="E252" s="317" t="s">
        <v>2116</v>
      </c>
      <c r="F252" s="323" t="s">
        <v>114</v>
      </c>
      <c r="G252" s="262" t="s">
        <v>2277</v>
      </c>
      <c r="H252" s="314" t="s">
        <v>2166</v>
      </c>
      <c r="I252" s="313" t="s">
        <v>22</v>
      </c>
      <c r="J252" s="313">
        <v>1</v>
      </c>
      <c r="K252" s="315">
        <v>1</v>
      </c>
      <c r="L252" s="315">
        <v>77</v>
      </c>
      <c r="M252" s="336">
        <v>3.2</v>
      </c>
      <c r="N252" s="313"/>
      <c r="O252" s="313"/>
      <c r="P252" s="346">
        <v>0</v>
      </c>
      <c r="Q252" s="346"/>
      <c r="R252" s="346"/>
      <c r="S252" s="346"/>
      <c r="U252" s="359" t="s">
        <v>2276</v>
      </c>
    </row>
    <row r="253" s="57" customFormat="1" ht="39.6" spans="1:21">
      <c r="A253" s="334" t="s">
        <v>2115</v>
      </c>
      <c r="B253" s="313">
        <v>253</v>
      </c>
      <c r="C253" s="313" t="s">
        <v>45</v>
      </c>
      <c r="D253" s="313" t="s">
        <v>53</v>
      </c>
      <c r="E253" s="317" t="s">
        <v>2116</v>
      </c>
      <c r="F253" s="362" t="s">
        <v>2278</v>
      </c>
      <c r="G253" s="262" t="s">
        <v>2279</v>
      </c>
      <c r="H253" s="314" t="s">
        <v>2158</v>
      </c>
      <c r="I253" s="313" t="s">
        <v>22</v>
      </c>
      <c r="J253" s="313">
        <v>3</v>
      </c>
      <c r="K253" s="315">
        <v>1</v>
      </c>
      <c r="L253" s="315">
        <v>207</v>
      </c>
      <c r="M253" s="336">
        <v>3.2</v>
      </c>
      <c r="N253" s="313"/>
      <c r="O253" s="313"/>
      <c r="P253" s="365"/>
      <c r="Q253" s="365"/>
      <c r="R253" s="365"/>
      <c r="S253" s="365">
        <v>0</v>
      </c>
      <c r="U253" s="365" t="s">
        <v>2276</v>
      </c>
    </row>
    <row r="254" s="57" customFormat="1" ht="39.6" spans="1:21">
      <c r="A254" s="334" t="s">
        <v>2115</v>
      </c>
      <c r="B254" s="313">
        <v>254</v>
      </c>
      <c r="C254" s="313" t="s">
        <v>45</v>
      </c>
      <c r="D254" s="313" t="s">
        <v>53</v>
      </c>
      <c r="E254" s="317" t="s">
        <v>2116</v>
      </c>
      <c r="F254" s="362" t="s">
        <v>249</v>
      </c>
      <c r="G254" s="262" t="s">
        <v>2280</v>
      </c>
      <c r="H254" s="314" t="s">
        <v>2158</v>
      </c>
      <c r="I254" s="313" t="s">
        <v>22</v>
      </c>
      <c r="J254" s="313">
        <v>1</v>
      </c>
      <c r="K254" s="315">
        <v>1</v>
      </c>
      <c r="L254" s="315">
        <v>21</v>
      </c>
      <c r="M254" s="336">
        <v>3.2</v>
      </c>
      <c r="N254" s="313"/>
      <c r="O254" s="313"/>
      <c r="P254" s="365"/>
      <c r="Q254" s="365"/>
      <c r="R254" s="365"/>
      <c r="S254" s="365">
        <v>0</v>
      </c>
      <c r="U254" s="365" t="s">
        <v>2276</v>
      </c>
    </row>
    <row r="255" s="57" customFormat="1" ht="39.6" spans="1:21">
      <c r="A255" s="334" t="s">
        <v>2115</v>
      </c>
      <c r="B255" s="313">
        <v>255</v>
      </c>
      <c r="C255" s="313" t="s">
        <v>45</v>
      </c>
      <c r="D255" s="313" t="s">
        <v>53</v>
      </c>
      <c r="E255" s="317" t="s">
        <v>2116</v>
      </c>
      <c r="F255" s="323" t="s">
        <v>172</v>
      </c>
      <c r="G255" s="262" t="s">
        <v>2215</v>
      </c>
      <c r="H255" s="314" t="s">
        <v>1711</v>
      </c>
      <c r="I255" s="313" t="s">
        <v>22</v>
      </c>
      <c r="J255" s="313">
        <v>1</v>
      </c>
      <c r="K255" s="315">
        <v>1</v>
      </c>
      <c r="L255" s="315">
        <v>1</v>
      </c>
      <c r="M255" s="313">
        <v>3.2</v>
      </c>
      <c r="N255" s="313"/>
      <c r="O255" s="313"/>
      <c r="P255" s="347">
        <v>0</v>
      </c>
      <c r="Q255" s="347"/>
      <c r="R255" s="347"/>
      <c r="S255" s="347"/>
      <c r="U255" s="361" t="s">
        <v>2276</v>
      </c>
    </row>
    <row r="256" s="57" customFormat="1" ht="39.6" spans="1:21">
      <c r="A256" s="334" t="s">
        <v>2115</v>
      </c>
      <c r="B256" s="313">
        <v>256</v>
      </c>
      <c r="C256" s="313" t="s">
        <v>45</v>
      </c>
      <c r="D256" s="313" t="s">
        <v>53</v>
      </c>
      <c r="E256" s="317" t="s">
        <v>2116</v>
      </c>
      <c r="F256" s="323" t="s">
        <v>172</v>
      </c>
      <c r="G256" s="262" t="s">
        <v>2281</v>
      </c>
      <c r="H256" s="314" t="s">
        <v>1711</v>
      </c>
      <c r="I256" s="313" t="s">
        <v>22</v>
      </c>
      <c r="J256" s="313">
        <v>2</v>
      </c>
      <c r="K256" s="315">
        <v>1</v>
      </c>
      <c r="L256" s="315">
        <v>1</v>
      </c>
      <c r="M256" s="313">
        <v>3.2</v>
      </c>
      <c r="N256" s="313"/>
      <c r="O256" s="313"/>
      <c r="P256" s="346">
        <v>0</v>
      </c>
      <c r="Q256" s="346"/>
      <c r="R256" s="346"/>
      <c r="S256" s="346"/>
      <c r="U256" s="359" t="s">
        <v>2276</v>
      </c>
    </row>
    <row r="257" s="57" customFormat="1" ht="39.6" spans="1:21">
      <c r="A257" s="334" t="s">
        <v>2115</v>
      </c>
      <c r="B257" s="313">
        <v>257</v>
      </c>
      <c r="C257" s="313" t="s">
        <v>45</v>
      </c>
      <c r="D257" s="313" t="s">
        <v>322</v>
      </c>
      <c r="E257" s="317" t="s">
        <v>2116</v>
      </c>
      <c r="F257" s="323" t="s">
        <v>323</v>
      </c>
      <c r="G257" s="262" t="s">
        <v>2282</v>
      </c>
      <c r="H257" s="314" t="s">
        <v>2162</v>
      </c>
      <c r="I257" s="313" t="s">
        <v>2124</v>
      </c>
      <c r="J257" s="315">
        <v>1.23679</v>
      </c>
      <c r="K257" s="315">
        <v>0.2</v>
      </c>
      <c r="L257" s="315">
        <v>174</v>
      </c>
      <c r="M257" s="336">
        <v>3.2</v>
      </c>
      <c r="N257" s="313"/>
      <c r="O257" s="313"/>
      <c r="P257" s="352">
        <v>1236.79</v>
      </c>
      <c r="Q257" s="352"/>
      <c r="R257" s="352"/>
      <c r="S257" s="352"/>
      <c r="T257" s="81">
        <f>P257/1000</f>
        <v>1.23679</v>
      </c>
      <c r="U257" s="361" t="s">
        <v>2276</v>
      </c>
    </row>
    <row r="258" s="57" customFormat="1" ht="39.6" spans="1:21">
      <c r="A258" s="334" t="s">
        <v>2115</v>
      </c>
      <c r="B258" s="313">
        <v>258</v>
      </c>
      <c r="C258" s="313" t="s">
        <v>45</v>
      </c>
      <c r="D258" s="260" t="s">
        <v>353</v>
      </c>
      <c r="E258" s="317" t="s">
        <v>2116</v>
      </c>
      <c r="F258" s="323" t="s">
        <v>2125</v>
      </c>
      <c r="G258" s="262" t="s">
        <v>2283</v>
      </c>
      <c r="H258" s="314" t="s">
        <v>489</v>
      </c>
      <c r="I258" s="313" t="s">
        <v>22</v>
      </c>
      <c r="J258" s="313">
        <v>1</v>
      </c>
      <c r="K258" s="315">
        <v>1</v>
      </c>
      <c r="L258" s="315">
        <v>1180</v>
      </c>
      <c r="M258" s="336">
        <v>3.2</v>
      </c>
      <c r="N258" s="313"/>
      <c r="O258" s="313"/>
      <c r="P258" s="346">
        <v>0</v>
      </c>
      <c r="Q258" s="346"/>
      <c r="R258" s="346"/>
      <c r="S258" s="346"/>
      <c r="U258" s="359" t="s">
        <v>2276</v>
      </c>
    </row>
    <row r="259" s="57" customFormat="1" ht="39.6" spans="1:21">
      <c r="A259" s="334" t="s">
        <v>2115</v>
      </c>
      <c r="B259" s="313">
        <v>259</v>
      </c>
      <c r="C259" s="313" t="s">
        <v>45</v>
      </c>
      <c r="D259" s="260" t="s">
        <v>89</v>
      </c>
      <c r="E259" s="317" t="s">
        <v>2116</v>
      </c>
      <c r="F259" s="362" t="s">
        <v>2284</v>
      </c>
      <c r="G259" s="262" t="s">
        <v>2285</v>
      </c>
      <c r="H259" s="314" t="s">
        <v>2166</v>
      </c>
      <c r="I259" s="313" t="s">
        <v>22</v>
      </c>
      <c r="J259" s="313">
        <v>1</v>
      </c>
      <c r="K259" s="315">
        <v>1</v>
      </c>
      <c r="L259" s="315">
        <v>22</v>
      </c>
      <c r="M259" s="336">
        <v>3.2</v>
      </c>
      <c r="N259" s="313"/>
      <c r="O259" s="313"/>
      <c r="P259" s="365"/>
      <c r="Q259" s="365"/>
      <c r="R259" s="365"/>
      <c r="S259" s="365"/>
      <c r="U259" s="359" t="s">
        <v>2276</v>
      </c>
    </row>
    <row r="260" s="57" customFormat="1" ht="39.6" spans="1:21">
      <c r="A260" s="334" t="s">
        <v>2115</v>
      </c>
      <c r="B260" s="313">
        <v>260</v>
      </c>
      <c r="C260" s="313" t="s">
        <v>45</v>
      </c>
      <c r="D260" s="260" t="s">
        <v>89</v>
      </c>
      <c r="E260" s="317" t="s">
        <v>2116</v>
      </c>
      <c r="F260" s="323" t="s">
        <v>114</v>
      </c>
      <c r="G260" s="262" t="s">
        <v>2286</v>
      </c>
      <c r="H260" s="314" t="s">
        <v>2166</v>
      </c>
      <c r="I260" s="313" t="s">
        <v>22</v>
      </c>
      <c r="J260" s="313">
        <v>3</v>
      </c>
      <c r="K260" s="315">
        <v>1</v>
      </c>
      <c r="L260" s="315">
        <v>232</v>
      </c>
      <c r="M260" s="336">
        <v>3.2</v>
      </c>
      <c r="N260" s="313"/>
      <c r="O260" s="313"/>
      <c r="P260" s="346">
        <v>0</v>
      </c>
      <c r="Q260" s="346"/>
      <c r="R260" s="346"/>
      <c r="S260" s="346"/>
      <c r="U260" s="359" t="s">
        <v>2276</v>
      </c>
    </row>
    <row r="261" s="57" customFormat="1" ht="39.6" spans="1:21">
      <c r="A261" s="334" t="s">
        <v>2115</v>
      </c>
      <c r="B261" s="313">
        <v>261</v>
      </c>
      <c r="C261" s="313" t="s">
        <v>45</v>
      </c>
      <c r="D261" s="313" t="s">
        <v>53</v>
      </c>
      <c r="E261" s="317" t="s">
        <v>2116</v>
      </c>
      <c r="F261" s="362" t="s">
        <v>2287</v>
      </c>
      <c r="G261" s="262" t="s">
        <v>2288</v>
      </c>
      <c r="H261" s="314" t="s">
        <v>2158</v>
      </c>
      <c r="I261" s="313" t="s">
        <v>22</v>
      </c>
      <c r="J261" s="313">
        <v>3</v>
      </c>
      <c r="K261" s="315">
        <v>1</v>
      </c>
      <c r="L261" s="315">
        <v>95</v>
      </c>
      <c r="M261" s="336">
        <v>3.2</v>
      </c>
      <c r="N261" s="313"/>
      <c r="O261" s="313"/>
      <c r="P261" s="365"/>
      <c r="Q261" s="365"/>
      <c r="R261" s="365"/>
      <c r="S261" s="365"/>
      <c r="U261" s="359" t="s">
        <v>2276</v>
      </c>
    </row>
    <row r="262" s="57" customFormat="1" ht="39.6" spans="1:21">
      <c r="A262" s="334" t="s">
        <v>2115</v>
      </c>
      <c r="B262" s="313">
        <v>262</v>
      </c>
      <c r="C262" s="313" t="s">
        <v>45</v>
      </c>
      <c r="D262" s="313" t="s">
        <v>53</v>
      </c>
      <c r="E262" s="317" t="s">
        <v>2116</v>
      </c>
      <c r="F262" s="362" t="s">
        <v>2289</v>
      </c>
      <c r="G262" s="262" t="s">
        <v>2290</v>
      </c>
      <c r="H262" s="314" t="s">
        <v>2158</v>
      </c>
      <c r="I262" s="313" t="s">
        <v>22</v>
      </c>
      <c r="J262" s="313">
        <v>1</v>
      </c>
      <c r="K262" s="315">
        <v>1</v>
      </c>
      <c r="L262" s="315">
        <v>10</v>
      </c>
      <c r="M262" s="336">
        <v>3.2</v>
      </c>
      <c r="N262" s="313"/>
      <c r="O262" s="313"/>
      <c r="P262" s="368"/>
      <c r="Q262" s="368"/>
      <c r="R262" s="368"/>
      <c r="S262" s="368"/>
      <c r="U262" s="359" t="s">
        <v>2276</v>
      </c>
    </row>
    <row r="263" s="57" customFormat="1" ht="39.6" spans="1:21">
      <c r="A263" s="334" t="s">
        <v>2115</v>
      </c>
      <c r="B263" s="313">
        <v>263</v>
      </c>
      <c r="C263" s="313" t="s">
        <v>45</v>
      </c>
      <c r="D263" s="313" t="s">
        <v>53</v>
      </c>
      <c r="E263" s="317" t="s">
        <v>2116</v>
      </c>
      <c r="F263" s="323" t="s">
        <v>172</v>
      </c>
      <c r="G263" s="262" t="s">
        <v>1769</v>
      </c>
      <c r="H263" s="314" t="s">
        <v>1711</v>
      </c>
      <c r="I263" s="313" t="s">
        <v>22</v>
      </c>
      <c r="J263" s="313">
        <v>1</v>
      </c>
      <c r="K263" s="315">
        <v>1</v>
      </c>
      <c r="L263" s="315">
        <v>0.19</v>
      </c>
      <c r="M263" s="313">
        <v>3.2</v>
      </c>
      <c r="N263" s="313"/>
      <c r="O263" s="313"/>
      <c r="P263" s="347">
        <v>0</v>
      </c>
      <c r="Q263" s="347"/>
      <c r="R263" s="347"/>
      <c r="S263" s="347"/>
      <c r="U263" s="361" t="s">
        <v>2276</v>
      </c>
    </row>
    <row r="264" s="57" customFormat="1" ht="39.6" spans="1:21">
      <c r="A264" s="334" t="s">
        <v>2115</v>
      </c>
      <c r="B264" s="313">
        <v>264</v>
      </c>
      <c r="C264" s="313" t="s">
        <v>45</v>
      </c>
      <c r="D264" s="313" t="s">
        <v>53</v>
      </c>
      <c r="E264" s="317" t="s">
        <v>2116</v>
      </c>
      <c r="F264" s="323" t="s">
        <v>172</v>
      </c>
      <c r="G264" s="262" t="s">
        <v>1782</v>
      </c>
      <c r="H264" s="314" t="s">
        <v>1711</v>
      </c>
      <c r="I264" s="313" t="s">
        <v>22</v>
      </c>
      <c r="J264" s="313">
        <v>3</v>
      </c>
      <c r="K264" s="315">
        <v>1</v>
      </c>
      <c r="L264" s="315">
        <v>2</v>
      </c>
      <c r="M264" s="313">
        <v>3.2</v>
      </c>
      <c r="N264" s="313"/>
      <c r="O264" s="313"/>
      <c r="P264" s="346">
        <v>0</v>
      </c>
      <c r="Q264" s="346"/>
      <c r="R264" s="346"/>
      <c r="S264" s="346"/>
      <c r="U264" s="359" t="s">
        <v>2276</v>
      </c>
    </row>
    <row r="265" s="57" customFormat="1" ht="39.6" spans="1:21">
      <c r="A265" s="334" t="s">
        <v>2115</v>
      </c>
      <c r="B265" s="313">
        <v>265</v>
      </c>
      <c r="C265" s="313" t="s">
        <v>45</v>
      </c>
      <c r="D265" s="313" t="s">
        <v>322</v>
      </c>
      <c r="E265" s="317" t="s">
        <v>2116</v>
      </c>
      <c r="F265" s="323" t="s">
        <v>323</v>
      </c>
      <c r="G265" s="262" t="s">
        <v>2291</v>
      </c>
      <c r="H265" s="314" t="s">
        <v>2162</v>
      </c>
      <c r="I265" s="313" t="s">
        <v>2124</v>
      </c>
      <c r="J265" s="315">
        <v>1.82002</v>
      </c>
      <c r="K265" s="315">
        <v>0.2</v>
      </c>
      <c r="L265" s="315">
        <v>156</v>
      </c>
      <c r="M265" s="336">
        <v>3.2</v>
      </c>
      <c r="N265" s="313"/>
      <c r="O265" s="313"/>
      <c r="P265" s="352">
        <v>1820.02</v>
      </c>
      <c r="Q265" s="352"/>
      <c r="R265" s="352"/>
      <c r="S265" s="352"/>
      <c r="T265" s="81">
        <f>P265/1000</f>
        <v>1.82002</v>
      </c>
      <c r="U265" s="361" t="s">
        <v>2276</v>
      </c>
    </row>
    <row r="266" s="57" customFormat="1" ht="39.6" spans="1:21">
      <c r="A266" s="334" t="s">
        <v>2115</v>
      </c>
      <c r="B266" s="313">
        <v>266</v>
      </c>
      <c r="C266" s="313" t="s">
        <v>45</v>
      </c>
      <c r="D266" s="260" t="s">
        <v>353</v>
      </c>
      <c r="E266" s="317" t="s">
        <v>2116</v>
      </c>
      <c r="F266" s="323" t="s">
        <v>2125</v>
      </c>
      <c r="G266" s="262" t="s">
        <v>2292</v>
      </c>
      <c r="H266" s="314" t="s">
        <v>489</v>
      </c>
      <c r="I266" s="313" t="s">
        <v>22</v>
      </c>
      <c r="J266" s="313">
        <v>1</v>
      </c>
      <c r="K266" s="315">
        <v>1</v>
      </c>
      <c r="L266" s="315">
        <v>640</v>
      </c>
      <c r="M266" s="336">
        <v>3.2</v>
      </c>
      <c r="N266" s="313"/>
      <c r="O266" s="313"/>
      <c r="P266" s="346">
        <v>0</v>
      </c>
      <c r="Q266" s="346"/>
      <c r="R266" s="346"/>
      <c r="S266" s="346"/>
      <c r="U266" s="359" t="s">
        <v>2276</v>
      </c>
    </row>
    <row r="267" s="57" customFormat="1" ht="39.6" spans="1:21">
      <c r="A267" s="334" t="s">
        <v>2115</v>
      </c>
      <c r="B267" s="313">
        <v>267</v>
      </c>
      <c r="C267" s="313" t="s">
        <v>45</v>
      </c>
      <c r="D267" s="260" t="s">
        <v>89</v>
      </c>
      <c r="E267" s="317" t="s">
        <v>2116</v>
      </c>
      <c r="F267" s="362" t="s">
        <v>2274</v>
      </c>
      <c r="G267" s="262" t="s">
        <v>2293</v>
      </c>
      <c r="H267" s="314" t="s">
        <v>2294</v>
      </c>
      <c r="I267" s="313" t="s">
        <v>22</v>
      </c>
      <c r="J267" s="313">
        <v>2</v>
      </c>
      <c r="K267" s="315">
        <v>1</v>
      </c>
      <c r="L267" s="315">
        <v>10</v>
      </c>
      <c r="M267" s="313">
        <v>3.1</v>
      </c>
      <c r="N267" s="313"/>
      <c r="O267" s="313"/>
      <c r="P267" s="365"/>
      <c r="Q267" s="365"/>
      <c r="R267" s="365"/>
      <c r="S267" s="365"/>
      <c r="U267" s="365" t="s">
        <v>2295</v>
      </c>
    </row>
    <row r="268" s="57" customFormat="1" ht="39.6" spans="1:21">
      <c r="A268" s="334" t="s">
        <v>2115</v>
      </c>
      <c r="B268" s="313">
        <v>268</v>
      </c>
      <c r="C268" s="313" t="s">
        <v>45</v>
      </c>
      <c r="D268" s="313" t="s">
        <v>53</v>
      </c>
      <c r="E268" s="317" t="s">
        <v>2116</v>
      </c>
      <c r="F268" s="323" t="s">
        <v>55</v>
      </c>
      <c r="G268" s="262" t="s">
        <v>2296</v>
      </c>
      <c r="H268" s="314" t="s">
        <v>2294</v>
      </c>
      <c r="I268" s="313" t="s">
        <v>22</v>
      </c>
      <c r="J268" s="313">
        <v>4</v>
      </c>
      <c r="K268" s="315">
        <v>1</v>
      </c>
      <c r="L268" s="315">
        <v>11</v>
      </c>
      <c r="M268" s="313">
        <v>3.1</v>
      </c>
      <c r="N268" s="313"/>
      <c r="O268" s="313"/>
      <c r="P268" s="346">
        <v>0</v>
      </c>
      <c r="Q268" s="346"/>
      <c r="R268" s="346"/>
      <c r="S268" s="346"/>
      <c r="U268" s="359" t="s">
        <v>2297</v>
      </c>
    </row>
    <row r="269" s="57" customFormat="1" ht="39.6" spans="1:21">
      <c r="A269" s="334" t="s">
        <v>2115</v>
      </c>
      <c r="B269" s="313">
        <v>269</v>
      </c>
      <c r="C269" s="313" t="s">
        <v>45</v>
      </c>
      <c r="D269" s="313" t="s">
        <v>53</v>
      </c>
      <c r="E269" s="317" t="s">
        <v>2116</v>
      </c>
      <c r="F269" s="323" t="s">
        <v>172</v>
      </c>
      <c r="G269" s="262" t="s">
        <v>2298</v>
      </c>
      <c r="H269" s="314" t="s">
        <v>2299</v>
      </c>
      <c r="I269" s="313" t="s">
        <v>22</v>
      </c>
      <c r="J269" s="313">
        <v>2</v>
      </c>
      <c r="K269" s="315">
        <v>1</v>
      </c>
      <c r="L269" s="315">
        <v>0.12</v>
      </c>
      <c r="M269" s="313">
        <v>3.1</v>
      </c>
      <c r="N269" s="313"/>
      <c r="O269" s="313"/>
      <c r="P269" s="347">
        <v>0</v>
      </c>
      <c r="Q269" s="347"/>
      <c r="R269" s="347"/>
      <c r="S269" s="347"/>
      <c r="U269" s="361" t="s">
        <v>2297</v>
      </c>
    </row>
    <row r="270" s="57" customFormat="1" ht="39.6" spans="1:21">
      <c r="A270" s="334" t="s">
        <v>2115</v>
      </c>
      <c r="B270" s="313">
        <v>270</v>
      </c>
      <c r="C270" s="313" t="s">
        <v>45</v>
      </c>
      <c r="D270" s="313" t="s">
        <v>53</v>
      </c>
      <c r="E270" s="317" t="s">
        <v>2116</v>
      </c>
      <c r="F270" s="323" t="s">
        <v>236</v>
      </c>
      <c r="G270" s="262" t="s">
        <v>2300</v>
      </c>
      <c r="H270" s="314" t="s">
        <v>2301</v>
      </c>
      <c r="I270" s="313" t="s">
        <v>22</v>
      </c>
      <c r="J270" s="313">
        <v>1</v>
      </c>
      <c r="K270" s="315">
        <v>1</v>
      </c>
      <c r="L270" s="315">
        <v>0.09</v>
      </c>
      <c r="M270" s="313">
        <v>3.1</v>
      </c>
      <c r="N270" s="313"/>
      <c r="O270" s="313"/>
      <c r="P270" s="346">
        <v>0</v>
      </c>
      <c r="Q270" s="346"/>
      <c r="R270" s="346"/>
      <c r="S270" s="346"/>
      <c r="U270" s="359" t="s">
        <v>2297</v>
      </c>
    </row>
    <row r="271" s="57" customFormat="1" ht="39.6" spans="1:21">
      <c r="A271" s="334" t="s">
        <v>2115</v>
      </c>
      <c r="B271" s="313">
        <v>271</v>
      </c>
      <c r="C271" s="313" t="s">
        <v>45</v>
      </c>
      <c r="D271" s="313" t="s">
        <v>322</v>
      </c>
      <c r="E271" s="317" t="s">
        <v>2116</v>
      </c>
      <c r="F271" s="323" t="s">
        <v>323</v>
      </c>
      <c r="G271" s="262" t="s">
        <v>2302</v>
      </c>
      <c r="H271" s="314" t="s">
        <v>2303</v>
      </c>
      <c r="I271" s="313" t="s">
        <v>2124</v>
      </c>
      <c r="J271" s="315">
        <v>7.26784</v>
      </c>
      <c r="K271" s="315">
        <v>0.8</v>
      </c>
      <c r="L271" s="315">
        <v>25</v>
      </c>
      <c r="M271" s="313">
        <v>3.1</v>
      </c>
      <c r="N271" s="313"/>
      <c r="O271" s="313"/>
      <c r="P271" s="352">
        <v>7267.84</v>
      </c>
      <c r="Q271" s="352"/>
      <c r="R271" s="352"/>
      <c r="S271" s="352"/>
      <c r="T271" s="81">
        <f>P271/1000</f>
        <v>7.26784</v>
      </c>
      <c r="U271" s="361" t="s">
        <v>2297</v>
      </c>
    </row>
    <row r="272" s="57" customFormat="1" ht="39.6" spans="1:21">
      <c r="A272" s="334" t="s">
        <v>2115</v>
      </c>
      <c r="B272" s="313">
        <v>272</v>
      </c>
      <c r="C272" s="313" t="s">
        <v>45</v>
      </c>
      <c r="D272" s="260" t="s">
        <v>89</v>
      </c>
      <c r="E272" s="317" t="s">
        <v>2116</v>
      </c>
      <c r="F272" s="362" t="s">
        <v>2304</v>
      </c>
      <c r="G272" s="262" t="s">
        <v>2305</v>
      </c>
      <c r="H272" s="314" t="s">
        <v>2294</v>
      </c>
      <c r="I272" s="313" t="s">
        <v>22</v>
      </c>
      <c r="J272" s="313">
        <v>2</v>
      </c>
      <c r="K272" s="315">
        <v>1</v>
      </c>
      <c r="L272" s="315">
        <v>10</v>
      </c>
      <c r="M272" s="313">
        <v>3.1</v>
      </c>
      <c r="N272" s="313"/>
      <c r="O272" s="313"/>
      <c r="P272" s="368"/>
      <c r="Q272" s="368"/>
      <c r="R272" s="368"/>
      <c r="S272" s="368"/>
      <c r="U272" s="361" t="s">
        <v>2297</v>
      </c>
    </row>
    <row r="273" s="57" customFormat="1" ht="39.6" spans="1:21">
      <c r="A273" s="334" t="s">
        <v>2115</v>
      </c>
      <c r="B273" s="313">
        <v>273</v>
      </c>
      <c r="C273" s="313" t="s">
        <v>45</v>
      </c>
      <c r="D273" s="313" t="s">
        <v>53</v>
      </c>
      <c r="E273" s="317" t="s">
        <v>2116</v>
      </c>
      <c r="F273" s="323" t="s">
        <v>55</v>
      </c>
      <c r="G273" s="262" t="s">
        <v>2296</v>
      </c>
      <c r="H273" s="314" t="s">
        <v>2294</v>
      </c>
      <c r="I273" s="313" t="s">
        <v>22</v>
      </c>
      <c r="J273" s="313">
        <v>5</v>
      </c>
      <c r="K273" s="315">
        <v>1</v>
      </c>
      <c r="L273" s="315">
        <v>14</v>
      </c>
      <c r="M273" s="313">
        <v>3.1</v>
      </c>
      <c r="N273" s="313"/>
      <c r="O273" s="313"/>
      <c r="P273" s="347">
        <v>0</v>
      </c>
      <c r="Q273" s="347"/>
      <c r="R273" s="347"/>
      <c r="S273" s="347"/>
      <c r="U273" s="361" t="s">
        <v>2297</v>
      </c>
    </row>
    <row r="274" s="57" customFormat="1" ht="39.6" spans="1:21">
      <c r="A274" s="334" t="s">
        <v>2115</v>
      </c>
      <c r="B274" s="313">
        <v>274</v>
      </c>
      <c r="C274" s="313" t="s">
        <v>45</v>
      </c>
      <c r="D274" s="313" t="s">
        <v>53</v>
      </c>
      <c r="E274" s="317" t="s">
        <v>2116</v>
      </c>
      <c r="F274" s="323" t="s">
        <v>172</v>
      </c>
      <c r="G274" s="262" t="s">
        <v>2306</v>
      </c>
      <c r="H274" s="314" t="s">
        <v>2299</v>
      </c>
      <c r="I274" s="313" t="s">
        <v>22</v>
      </c>
      <c r="J274" s="313">
        <v>2</v>
      </c>
      <c r="K274" s="315">
        <v>1</v>
      </c>
      <c r="L274" s="315">
        <v>0.12</v>
      </c>
      <c r="M274" s="313">
        <v>3.1</v>
      </c>
      <c r="N274" s="313"/>
      <c r="O274" s="313"/>
      <c r="P274" s="346">
        <v>0</v>
      </c>
      <c r="Q274" s="346"/>
      <c r="R274" s="346"/>
      <c r="S274" s="346"/>
      <c r="U274" s="359" t="s">
        <v>2297</v>
      </c>
    </row>
    <row r="275" s="57" customFormat="1" ht="39.6" spans="1:21">
      <c r="A275" s="334" t="s">
        <v>2115</v>
      </c>
      <c r="B275" s="313">
        <v>275</v>
      </c>
      <c r="C275" s="313" t="s">
        <v>45</v>
      </c>
      <c r="D275" s="313" t="s">
        <v>53</v>
      </c>
      <c r="E275" s="317" t="s">
        <v>2116</v>
      </c>
      <c r="F275" s="323" t="s">
        <v>236</v>
      </c>
      <c r="G275" s="262" t="s">
        <v>2300</v>
      </c>
      <c r="H275" s="314" t="s">
        <v>2301</v>
      </c>
      <c r="I275" s="313" t="s">
        <v>22</v>
      </c>
      <c r="J275" s="313">
        <v>1</v>
      </c>
      <c r="K275" s="315">
        <v>1</v>
      </c>
      <c r="L275" s="315">
        <v>0.09</v>
      </c>
      <c r="M275" s="313">
        <v>3.1</v>
      </c>
      <c r="N275" s="313"/>
      <c r="O275" s="313"/>
      <c r="P275" s="347">
        <v>0</v>
      </c>
      <c r="Q275" s="347"/>
      <c r="R275" s="347"/>
      <c r="S275" s="347"/>
      <c r="U275" s="361" t="s">
        <v>2297</v>
      </c>
    </row>
    <row r="276" s="57" customFormat="1" ht="39.6" spans="1:21">
      <c r="A276" s="334" t="s">
        <v>2115</v>
      </c>
      <c r="B276" s="313">
        <v>276</v>
      </c>
      <c r="C276" s="313" t="s">
        <v>45</v>
      </c>
      <c r="D276" s="313" t="s">
        <v>322</v>
      </c>
      <c r="E276" s="317" t="s">
        <v>2116</v>
      </c>
      <c r="F276" s="323" t="s">
        <v>323</v>
      </c>
      <c r="G276" s="262" t="s">
        <v>2307</v>
      </c>
      <c r="H276" s="314" t="s">
        <v>2303</v>
      </c>
      <c r="I276" s="313" t="s">
        <v>2124</v>
      </c>
      <c r="J276" s="315">
        <v>5.62634</v>
      </c>
      <c r="K276" s="315">
        <v>0.6</v>
      </c>
      <c r="L276" s="315">
        <v>20</v>
      </c>
      <c r="M276" s="313">
        <v>3.1</v>
      </c>
      <c r="N276" s="313"/>
      <c r="O276" s="313"/>
      <c r="P276" s="351">
        <v>5626.34</v>
      </c>
      <c r="Q276" s="351"/>
      <c r="R276" s="351"/>
      <c r="S276" s="351"/>
      <c r="T276" s="81">
        <f>P276/1000</f>
        <v>5.62634</v>
      </c>
      <c r="U276" s="359" t="s">
        <v>2297</v>
      </c>
    </row>
    <row r="277" s="57" customFormat="1" ht="39.6" spans="1:21">
      <c r="A277" s="334" t="s">
        <v>2115</v>
      </c>
      <c r="B277" s="313">
        <v>277</v>
      </c>
      <c r="C277" s="313" t="s">
        <v>45</v>
      </c>
      <c r="D277" s="260" t="s">
        <v>89</v>
      </c>
      <c r="E277" s="317" t="s">
        <v>2116</v>
      </c>
      <c r="F277" s="362" t="s">
        <v>2308</v>
      </c>
      <c r="G277" s="262" t="s">
        <v>2309</v>
      </c>
      <c r="H277" s="314" t="s">
        <v>2294</v>
      </c>
      <c r="I277" s="313" t="s">
        <v>22</v>
      </c>
      <c r="J277" s="313">
        <v>8</v>
      </c>
      <c r="K277" s="315">
        <v>2</v>
      </c>
      <c r="L277" s="315">
        <v>38</v>
      </c>
      <c r="M277" s="313">
        <v>3.1</v>
      </c>
      <c r="N277" s="313"/>
      <c r="O277" s="313"/>
      <c r="P277" s="365"/>
      <c r="Q277" s="365"/>
      <c r="R277" s="365"/>
      <c r="S277" s="365"/>
      <c r="U277" s="361" t="s">
        <v>2297</v>
      </c>
    </row>
    <row r="278" s="57" customFormat="1" ht="39.6" spans="1:21">
      <c r="A278" s="334" t="s">
        <v>2115</v>
      </c>
      <c r="B278" s="313">
        <v>278</v>
      </c>
      <c r="C278" s="313" t="s">
        <v>45</v>
      </c>
      <c r="D278" s="313" t="s">
        <v>53</v>
      </c>
      <c r="E278" s="317" t="s">
        <v>2116</v>
      </c>
      <c r="F278" s="362" t="s">
        <v>2310</v>
      </c>
      <c r="G278" s="262" t="s">
        <v>2311</v>
      </c>
      <c r="H278" s="314" t="s">
        <v>2294</v>
      </c>
      <c r="I278" s="313" t="s">
        <v>22</v>
      </c>
      <c r="J278" s="313">
        <v>2</v>
      </c>
      <c r="K278" s="315">
        <v>1</v>
      </c>
      <c r="L278" s="315">
        <v>3</v>
      </c>
      <c r="M278" s="313">
        <v>3.1</v>
      </c>
      <c r="N278" s="313"/>
      <c r="O278" s="313"/>
      <c r="P278" s="365"/>
      <c r="Q278" s="365"/>
      <c r="R278" s="365"/>
      <c r="S278" s="365"/>
      <c r="U278" s="359" t="s">
        <v>2297</v>
      </c>
    </row>
    <row r="279" s="57" customFormat="1" ht="39.6" spans="1:21">
      <c r="A279" s="334" t="s">
        <v>2115</v>
      </c>
      <c r="B279" s="313">
        <v>279</v>
      </c>
      <c r="C279" s="313" t="s">
        <v>45</v>
      </c>
      <c r="D279" s="313" t="s">
        <v>53</v>
      </c>
      <c r="E279" s="317" t="s">
        <v>2116</v>
      </c>
      <c r="F279" s="323" t="s">
        <v>55</v>
      </c>
      <c r="G279" s="262" t="s">
        <v>2296</v>
      </c>
      <c r="H279" s="314" t="s">
        <v>2294</v>
      </c>
      <c r="I279" s="313" t="s">
        <v>22</v>
      </c>
      <c r="J279" s="313">
        <v>24</v>
      </c>
      <c r="K279" s="315">
        <v>5</v>
      </c>
      <c r="L279" s="315">
        <v>65</v>
      </c>
      <c r="M279" s="313">
        <v>3.1</v>
      </c>
      <c r="N279" s="313"/>
      <c r="O279" s="313"/>
      <c r="P279" s="347">
        <v>0</v>
      </c>
      <c r="Q279" s="347"/>
      <c r="R279" s="347"/>
      <c r="S279" s="347"/>
      <c r="U279" s="361" t="s">
        <v>2297</v>
      </c>
    </row>
    <row r="280" s="57" customFormat="1" ht="39.6" spans="1:21">
      <c r="A280" s="334" t="s">
        <v>2115</v>
      </c>
      <c r="B280" s="313">
        <v>280</v>
      </c>
      <c r="C280" s="313" t="s">
        <v>45</v>
      </c>
      <c r="D280" s="313" t="s">
        <v>53</v>
      </c>
      <c r="E280" s="317" t="s">
        <v>2116</v>
      </c>
      <c r="F280" s="323" t="s">
        <v>304</v>
      </c>
      <c r="G280" s="262" t="s">
        <v>2312</v>
      </c>
      <c r="H280" s="314" t="s">
        <v>2294</v>
      </c>
      <c r="I280" s="313" t="s">
        <v>22</v>
      </c>
      <c r="J280" s="313">
        <v>2</v>
      </c>
      <c r="K280" s="315">
        <v>1</v>
      </c>
      <c r="L280" s="315">
        <v>8</v>
      </c>
      <c r="M280" s="313">
        <v>3.1</v>
      </c>
      <c r="N280" s="313"/>
      <c r="O280" s="313"/>
      <c r="P280" s="346">
        <v>0</v>
      </c>
      <c r="Q280" s="346"/>
      <c r="R280" s="346"/>
      <c r="S280" s="346"/>
      <c r="U280" s="359" t="s">
        <v>2297</v>
      </c>
    </row>
    <row r="281" s="57" customFormat="1" ht="39.6" spans="1:21">
      <c r="A281" s="334" t="s">
        <v>2115</v>
      </c>
      <c r="B281" s="313">
        <v>281</v>
      </c>
      <c r="C281" s="313" t="s">
        <v>45</v>
      </c>
      <c r="D281" s="313" t="s">
        <v>53</v>
      </c>
      <c r="E281" s="317" t="s">
        <v>2116</v>
      </c>
      <c r="F281" s="323" t="s">
        <v>172</v>
      </c>
      <c r="G281" s="262" t="s">
        <v>2306</v>
      </c>
      <c r="H281" s="314" t="s">
        <v>2299</v>
      </c>
      <c r="I281" s="313" t="s">
        <v>22</v>
      </c>
      <c r="J281" s="313">
        <v>8</v>
      </c>
      <c r="K281" s="315">
        <v>2</v>
      </c>
      <c r="L281" s="315">
        <v>0.48</v>
      </c>
      <c r="M281" s="313">
        <v>3.1</v>
      </c>
      <c r="N281" s="313"/>
      <c r="O281" s="313"/>
      <c r="P281" s="347">
        <v>0</v>
      </c>
      <c r="Q281" s="347"/>
      <c r="R281" s="347"/>
      <c r="S281" s="347"/>
      <c r="U281" s="361" t="s">
        <v>2297</v>
      </c>
    </row>
    <row r="282" s="57" customFormat="1" ht="39.6" spans="1:21">
      <c r="A282" s="334" t="s">
        <v>2115</v>
      </c>
      <c r="B282" s="313">
        <v>282</v>
      </c>
      <c r="C282" s="313" t="s">
        <v>45</v>
      </c>
      <c r="D282" s="313" t="s">
        <v>322</v>
      </c>
      <c r="E282" s="317" t="s">
        <v>2116</v>
      </c>
      <c r="F282" s="323" t="s">
        <v>323</v>
      </c>
      <c r="G282" s="262" t="s">
        <v>2307</v>
      </c>
      <c r="H282" s="314" t="s">
        <v>2303</v>
      </c>
      <c r="I282" s="313" t="s">
        <v>2124</v>
      </c>
      <c r="J282" s="315">
        <v>34.0466</v>
      </c>
      <c r="K282" s="315">
        <v>3.5</v>
      </c>
      <c r="L282" s="315">
        <v>119</v>
      </c>
      <c r="M282" s="313">
        <v>3.2</v>
      </c>
      <c r="N282" s="313"/>
      <c r="O282" s="313"/>
      <c r="P282" s="349">
        <v>34046.6</v>
      </c>
      <c r="Q282" s="349"/>
      <c r="R282" s="349"/>
      <c r="S282" s="349"/>
      <c r="T282" s="81">
        <f>P282/1000</f>
        <v>34.0466</v>
      </c>
      <c r="U282" s="359" t="s">
        <v>2297</v>
      </c>
    </row>
    <row r="283" s="57" customFormat="1" ht="39.6" spans="1:21">
      <c r="A283" s="334" t="s">
        <v>2115</v>
      </c>
      <c r="B283" s="313">
        <v>283</v>
      </c>
      <c r="C283" s="313" t="s">
        <v>45</v>
      </c>
      <c r="D283" s="260" t="s">
        <v>353</v>
      </c>
      <c r="E283" s="317" t="s">
        <v>2116</v>
      </c>
      <c r="F283" s="323" t="s">
        <v>2125</v>
      </c>
      <c r="G283" s="262" t="s">
        <v>2313</v>
      </c>
      <c r="H283" s="314" t="s">
        <v>2314</v>
      </c>
      <c r="I283" s="313" t="s">
        <v>22</v>
      </c>
      <c r="J283" s="313">
        <v>4</v>
      </c>
      <c r="K283" s="315">
        <v>1</v>
      </c>
      <c r="L283" s="315">
        <v>220</v>
      </c>
      <c r="M283" s="313">
        <v>3.2</v>
      </c>
      <c r="N283" s="313"/>
      <c r="O283" s="313"/>
      <c r="P283" s="347">
        <v>0</v>
      </c>
      <c r="Q283" s="347"/>
      <c r="R283" s="347"/>
      <c r="S283" s="347"/>
      <c r="U283" s="361" t="s">
        <v>2297</v>
      </c>
    </row>
    <row r="284" s="57" customFormat="1" ht="39.6" spans="1:21">
      <c r="A284" s="334" t="s">
        <v>2115</v>
      </c>
      <c r="B284" s="313">
        <v>284</v>
      </c>
      <c r="C284" s="313" t="s">
        <v>45</v>
      </c>
      <c r="D284" s="313" t="s">
        <v>17</v>
      </c>
      <c r="E284" s="317" t="s">
        <v>2116</v>
      </c>
      <c r="F284" s="323" t="s">
        <v>267</v>
      </c>
      <c r="G284" s="262" t="s">
        <v>2315</v>
      </c>
      <c r="H284" s="314" t="s">
        <v>100</v>
      </c>
      <c r="I284" s="313" t="s">
        <v>22</v>
      </c>
      <c r="J284" s="313">
        <v>3</v>
      </c>
      <c r="K284" s="315">
        <v>3</v>
      </c>
      <c r="L284" s="315"/>
      <c r="M284" s="313">
        <v>3.1</v>
      </c>
      <c r="N284" s="313"/>
      <c r="O284" s="313"/>
      <c r="S284" s="81"/>
      <c r="U284" s="370">
        <v>153461</v>
      </c>
    </row>
    <row r="285" s="57" customFormat="1" ht="39.6" spans="1:21">
      <c r="A285" s="334" t="s">
        <v>2115</v>
      </c>
      <c r="B285" s="313">
        <v>283</v>
      </c>
      <c r="C285" s="313" t="s">
        <v>45</v>
      </c>
      <c r="D285" s="313" t="s">
        <v>414</v>
      </c>
      <c r="E285" s="317" t="s">
        <v>2116</v>
      </c>
      <c r="F285" s="314" t="s">
        <v>2316</v>
      </c>
      <c r="G285" s="262" t="s">
        <v>2317</v>
      </c>
      <c r="H285" s="323" t="s">
        <v>2318</v>
      </c>
      <c r="I285" s="313" t="s">
        <v>22</v>
      </c>
      <c r="J285" s="313">
        <v>32</v>
      </c>
      <c r="K285" s="315">
        <v>0</v>
      </c>
      <c r="L285" s="315"/>
      <c r="M285" s="313">
        <v>3.2</v>
      </c>
      <c r="N285" s="313"/>
      <c r="O285" s="313"/>
      <c r="S285" s="81"/>
      <c r="U285" s="361" t="s">
        <v>2154</v>
      </c>
    </row>
    <row r="286" s="57" customFormat="1" ht="39.6" spans="1:21">
      <c r="A286" s="334" t="s">
        <v>2115</v>
      </c>
      <c r="B286" s="313">
        <v>284</v>
      </c>
      <c r="C286" s="313" t="s">
        <v>45</v>
      </c>
      <c r="D286" s="313" t="s">
        <v>414</v>
      </c>
      <c r="E286" s="317" t="s">
        <v>2116</v>
      </c>
      <c r="F286" s="314" t="s">
        <v>2316</v>
      </c>
      <c r="G286" s="262" t="s">
        <v>2317</v>
      </c>
      <c r="H286" s="314" t="s">
        <v>2166</v>
      </c>
      <c r="I286" s="313" t="s">
        <v>22</v>
      </c>
      <c r="J286" s="313">
        <v>24</v>
      </c>
      <c r="K286" s="315">
        <v>0</v>
      </c>
      <c r="L286" s="315"/>
      <c r="M286" s="313">
        <v>3.1</v>
      </c>
      <c r="N286" s="313"/>
      <c r="O286" s="313"/>
      <c r="S286" s="81"/>
      <c r="U286" s="359" t="s">
        <v>2198</v>
      </c>
    </row>
    <row r="287" s="57" customFormat="1" ht="39.6" spans="1:21">
      <c r="A287" s="334" t="s">
        <v>2115</v>
      </c>
      <c r="B287" s="313">
        <v>283</v>
      </c>
      <c r="C287" s="313" t="s">
        <v>45</v>
      </c>
      <c r="D287" s="313" t="s">
        <v>414</v>
      </c>
      <c r="E287" s="317" t="s">
        <v>2116</v>
      </c>
      <c r="F287" s="314" t="s">
        <v>2316</v>
      </c>
      <c r="G287" s="262" t="s">
        <v>2319</v>
      </c>
      <c r="H287" s="323" t="s">
        <v>2320</v>
      </c>
      <c r="I287" s="313" t="s">
        <v>22</v>
      </c>
      <c r="J287" s="313">
        <v>72</v>
      </c>
      <c r="K287" s="315">
        <v>0</v>
      </c>
      <c r="L287" s="315"/>
      <c r="M287" s="313">
        <v>3.1</v>
      </c>
      <c r="N287" s="313"/>
      <c r="O287" s="313"/>
      <c r="S287" s="81"/>
      <c r="U287" s="359" t="s">
        <v>2223</v>
      </c>
    </row>
    <row r="288" s="57" customFormat="1" ht="39.6" spans="1:21">
      <c r="A288" s="334" t="s">
        <v>2115</v>
      </c>
      <c r="B288" s="313">
        <v>284</v>
      </c>
      <c r="C288" s="313" t="s">
        <v>45</v>
      </c>
      <c r="D288" s="313" t="s">
        <v>414</v>
      </c>
      <c r="E288" s="317" t="s">
        <v>2116</v>
      </c>
      <c r="F288" s="314" t="s">
        <v>2316</v>
      </c>
      <c r="G288" s="262" t="s">
        <v>2319</v>
      </c>
      <c r="H288" s="369" t="s">
        <v>2321</v>
      </c>
      <c r="I288" s="313" t="s">
        <v>22</v>
      </c>
      <c r="J288" s="313">
        <v>8</v>
      </c>
      <c r="K288" s="315">
        <v>0</v>
      </c>
      <c r="L288" s="315"/>
      <c r="M288" s="313">
        <v>3.1</v>
      </c>
      <c r="N288" s="313"/>
      <c r="O288" s="313"/>
      <c r="S288" s="81"/>
      <c r="U288" s="361" t="s">
        <v>2119</v>
      </c>
    </row>
    <row r="289" s="57" customFormat="1" ht="39.6" spans="1:21">
      <c r="A289" s="334" t="s">
        <v>2115</v>
      </c>
      <c r="B289" s="313">
        <v>283</v>
      </c>
      <c r="C289" s="313" t="s">
        <v>45</v>
      </c>
      <c r="D289" s="313" t="s">
        <v>414</v>
      </c>
      <c r="E289" s="317" t="s">
        <v>2116</v>
      </c>
      <c r="F289" s="314" t="s">
        <v>2316</v>
      </c>
      <c r="G289" s="262" t="s">
        <v>2322</v>
      </c>
      <c r="H289" s="314" t="s">
        <v>2166</v>
      </c>
      <c r="I289" s="313" t="s">
        <v>22</v>
      </c>
      <c r="J289" s="313">
        <v>40</v>
      </c>
      <c r="K289" s="315">
        <v>0</v>
      </c>
      <c r="L289" s="315"/>
      <c r="M289" s="313">
        <v>3.1</v>
      </c>
      <c r="N289" s="313"/>
      <c r="O289" s="313"/>
      <c r="S289" s="81"/>
      <c r="U289" s="361" t="s">
        <v>2198</v>
      </c>
    </row>
    <row r="290" s="57" customFormat="1" ht="39.6" spans="1:21">
      <c r="A290" s="334" t="s">
        <v>2115</v>
      </c>
      <c r="B290" s="313">
        <v>284</v>
      </c>
      <c r="C290" s="313" t="s">
        <v>45</v>
      </c>
      <c r="D290" s="313" t="s">
        <v>414</v>
      </c>
      <c r="E290" s="317" t="s">
        <v>2116</v>
      </c>
      <c r="F290" s="314" t="s">
        <v>2316</v>
      </c>
      <c r="G290" s="262" t="s">
        <v>2319</v>
      </c>
      <c r="H290" s="314" t="s">
        <v>2166</v>
      </c>
      <c r="I290" s="313" t="s">
        <v>22</v>
      </c>
      <c r="J290" s="313">
        <v>16</v>
      </c>
      <c r="K290" s="315">
        <v>0</v>
      </c>
      <c r="L290" s="315"/>
      <c r="M290" s="313">
        <v>3.1</v>
      </c>
      <c r="N290" s="313"/>
      <c r="O290" s="313"/>
      <c r="S290" s="81"/>
      <c r="U290" s="361" t="s">
        <v>2198</v>
      </c>
    </row>
    <row r="291" s="57" customFormat="1" ht="39.6" spans="1:21">
      <c r="A291" s="334" t="s">
        <v>2115</v>
      </c>
      <c r="B291" s="313">
        <v>283</v>
      </c>
      <c r="C291" s="313" t="s">
        <v>45</v>
      </c>
      <c r="D291" s="313" t="s">
        <v>414</v>
      </c>
      <c r="E291" s="317" t="s">
        <v>2116</v>
      </c>
      <c r="F291" s="314" t="s">
        <v>2316</v>
      </c>
      <c r="G291" s="262" t="s">
        <v>2319</v>
      </c>
      <c r="H291" s="369" t="s">
        <v>2321</v>
      </c>
      <c r="I291" s="313" t="s">
        <v>22</v>
      </c>
      <c r="J291" s="313">
        <v>64</v>
      </c>
      <c r="K291" s="315">
        <v>0</v>
      </c>
      <c r="L291" s="315"/>
      <c r="M291" s="313">
        <v>3.1</v>
      </c>
      <c r="N291" s="313"/>
      <c r="O291" s="313"/>
      <c r="S291" s="81"/>
      <c r="U291" s="359" t="s">
        <v>2119</v>
      </c>
    </row>
    <row r="292" s="57" customFormat="1" ht="39.6" spans="1:21">
      <c r="A292" s="334" t="s">
        <v>2115</v>
      </c>
      <c r="B292" s="313">
        <v>284</v>
      </c>
      <c r="C292" s="313" t="s">
        <v>45</v>
      </c>
      <c r="D292" s="313" t="s">
        <v>414</v>
      </c>
      <c r="E292" s="317" t="s">
        <v>2116</v>
      </c>
      <c r="F292" s="314" t="s">
        <v>2316</v>
      </c>
      <c r="G292" s="262" t="s">
        <v>2322</v>
      </c>
      <c r="H292" s="323" t="s">
        <v>2318</v>
      </c>
      <c r="I292" s="313" t="s">
        <v>22</v>
      </c>
      <c r="J292" s="313">
        <v>64</v>
      </c>
      <c r="K292" s="315">
        <v>0</v>
      </c>
      <c r="L292" s="315"/>
      <c r="M292" s="313">
        <v>3.2</v>
      </c>
      <c r="N292" s="313"/>
      <c r="O292" s="313"/>
      <c r="S292" s="81"/>
      <c r="U292" s="361" t="s">
        <v>2154</v>
      </c>
    </row>
    <row r="293" s="57" customFormat="1" ht="39.6" spans="1:21">
      <c r="A293" s="334" t="s">
        <v>2115</v>
      </c>
      <c r="B293" s="313">
        <v>283</v>
      </c>
      <c r="C293" s="313" t="s">
        <v>45</v>
      </c>
      <c r="D293" s="313" t="s">
        <v>414</v>
      </c>
      <c r="E293" s="317" t="s">
        <v>2116</v>
      </c>
      <c r="F293" s="314" t="s">
        <v>2316</v>
      </c>
      <c r="G293" s="262" t="s">
        <v>2319</v>
      </c>
      <c r="H293" s="323" t="s">
        <v>2320</v>
      </c>
      <c r="I293" s="313" t="s">
        <v>22</v>
      </c>
      <c r="J293" s="313">
        <v>8</v>
      </c>
      <c r="K293" s="315">
        <v>0</v>
      </c>
      <c r="L293" s="315"/>
      <c r="M293" s="313">
        <v>3.1</v>
      </c>
      <c r="N293" s="313"/>
      <c r="O293" s="313"/>
      <c r="S293" s="81"/>
      <c r="U293" s="361" t="s">
        <v>2223</v>
      </c>
    </row>
    <row r="294" s="57" customFormat="1" ht="39.6" spans="1:21">
      <c r="A294" s="334" t="s">
        <v>2115</v>
      </c>
      <c r="B294" s="313">
        <v>284</v>
      </c>
      <c r="C294" s="313" t="s">
        <v>45</v>
      </c>
      <c r="D294" s="313" t="s">
        <v>414</v>
      </c>
      <c r="E294" s="317" t="s">
        <v>2116</v>
      </c>
      <c r="F294" s="314" t="s">
        <v>2316</v>
      </c>
      <c r="G294" s="262" t="s">
        <v>2323</v>
      </c>
      <c r="H294" s="369" t="s">
        <v>2321</v>
      </c>
      <c r="I294" s="313" t="s">
        <v>22</v>
      </c>
      <c r="J294" s="313">
        <v>80</v>
      </c>
      <c r="K294" s="315">
        <v>0</v>
      </c>
      <c r="L294" s="315"/>
      <c r="M294" s="313">
        <v>3.1</v>
      </c>
      <c r="N294" s="313"/>
      <c r="O294" s="313"/>
      <c r="S294" s="81"/>
      <c r="U294" s="359" t="s">
        <v>2119</v>
      </c>
    </row>
    <row r="295" s="57" customFormat="1" ht="39.6" spans="1:21">
      <c r="A295" s="334" t="s">
        <v>2115</v>
      </c>
      <c r="B295" s="313">
        <v>283</v>
      </c>
      <c r="C295" s="313" t="s">
        <v>45</v>
      </c>
      <c r="D295" s="313" t="s">
        <v>414</v>
      </c>
      <c r="E295" s="317" t="s">
        <v>2116</v>
      </c>
      <c r="F295" s="314" t="s">
        <v>2316</v>
      </c>
      <c r="G295" s="262" t="s">
        <v>2323</v>
      </c>
      <c r="H295" s="323" t="s">
        <v>2318</v>
      </c>
      <c r="I295" s="313" t="s">
        <v>22</v>
      </c>
      <c r="J295" s="313">
        <v>16</v>
      </c>
      <c r="K295" s="315">
        <v>0</v>
      </c>
      <c r="L295" s="315"/>
      <c r="M295" s="313">
        <v>3.2</v>
      </c>
      <c r="N295" s="313"/>
      <c r="O295" s="313"/>
      <c r="S295" s="81"/>
      <c r="U295" s="361" t="s">
        <v>2154</v>
      </c>
    </row>
    <row r="296" s="57" customFormat="1" ht="39.6" spans="1:21">
      <c r="A296" s="334" t="s">
        <v>2115</v>
      </c>
      <c r="B296" s="313">
        <v>284</v>
      </c>
      <c r="C296" s="313" t="s">
        <v>45</v>
      </c>
      <c r="D296" s="313" t="s">
        <v>414</v>
      </c>
      <c r="E296" s="317" t="s">
        <v>2116</v>
      </c>
      <c r="F296" s="314" t="s">
        <v>2316</v>
      </c>
      <c r="G296" s="262" t="s">
        <v>2323</v>
      </c>
      <c r="H296" s="323" t="s">
        <v>2320</v>
      </c>
      <c r="I296" s="313" t="s">
        <v>22</v>
      </c>
      <c r="J296" s="313">
        <v>136</v>
      </c>
      <c r="K296" s="315">
        <v>0</v>
      </c>
      <c r="L296" s="315"/>
      <c r="M296" s="313">
        <v>3.1</v>
      </c>
      <c r="N296" s="313"/>
      <c r="O296" s="313"/>
      <c r="S296" s="81"/>
      <c r="U296" s="359" t="s">
        <v>2223</v>
      </c>
    </row>
    <row r="297" s="57" customFormat="1" ht="39.6" spans="1:21">
      <c r="A297" s="334" t="s">
        <v>2115</v>
      </c>
      <c r="B297" s="313">
        <v>283</v>
      </c>
      <c r="C297" s="313" t="s">
        <v>45</v>
      </c>
      <c r="D297" s="313" t="s">
        <v>414</v>
      </c>
      <c r="E297" s="317" t="s">
        <v>2116</v>
      </c>
      <c r="F297" s="314" t="s">
        <v>2316</v>
      </c>
      <c r="G297" s="262" t="s">
        <v>2324</v>
      </c>
      <c r="H297" s="369" t="s">
        <v>2321</v>
      </c>
      <c r="I297" s="313" t="s">
        <v>22</v>
      </c>
      <c r="J297" s="313">
        <v>8</v>
      </c>
      <c r="K297" s="315">
        <v>0</v>
      </c>
      <c r="L297" s="315"/>
      <c r="M297" s="313">
        <v>3.1</v>
      </c>
      <c r="N297" s="313"/>
      <c r="O297" s="313"/>
      <c r="S297" s="81"/>
      <c r="U297" s="361" t="s">
        <v>2119</v>
      </c>
    </row>
    <row r="298" s="57" customFormat="1" ht="39.6" spans="1:21">
      <c r="A298" s="334" t="s">
        <v>2115</v>
      </c>
      <c r="B298" s="313">
        <v>284</v>
      </c>
      <c r="C298" s="313" t="s">
        <v>45</v>
      </c>
      <c r="D298" s="313" t="s">
        <v>414</v>
      </c>
      <c r="E298" s="317" t="s">
        <v>2116</v>
      </c>
      <c r="F298" s="314" t="s">
        <v>2316</v>
      </c>
      <c r="G298" s="262" t="s">
        <v>2324</v>
      </c>
      <c r="H298" s="323" t="s">
        <v>2320</v>
      </c>
      <c r="I298" s="313" t="s">
        <v>22</v>
      </c>
      <c r="J298" s="313">
        <v>8</v>
      </c>
      <c r="K298" s="315">
        <v>0</v>
      </c>
      <c r="L298" s="315"/>
      <c r="M298" s="313">
        <v>3.1</v>
      </c>
      <c r="N298" s="313"/>
      <c r="O298" s="313"/>
      <c r="S298" s="81"/>
      <c r="U298" s="359" t="s">
        <v>2223</v>
      </c>
    </row>
    <row r="299" s="57" customFormat="1" ht="39.6" spans="1:21">
      <c r="A299" s="334" t="s">
        <v>2115</v>
      </c>
      <c r="B299" s="313">
        <v>283</v>
      </c>
      <c r="C299" s="313" t="s">
        <v>45</v>
      </c>
      <c r="D299" s="313" t="s">
        <v>414</v>
      </c>
      <c r="E299" s="317" t="s">
        <v>2116</v>
      </c>
      <c r="F299" s="314" t="s">
        <v>2316</v>
      </c>
      <c r="G299" s="262" t="s">
        <v>2325</v>
      </c>
      <c r="H299" s="314" t="s">
        <v>2166</v>
      </c>
      <c r="I299" s="313" t="s">
        <v>22</v>
      </c>
      <c r="J299" s="313">
        <v>64</v>
      </c>
      <c r="K299" s="315">
        <v>0</v>
      </c>
      <c r="L299" s="315"/>
      <c r="M299" s="313">
        <v>3.1</v>
      </c>
      <c r="N299" s="313"/>
      <c r="O299" s="313"/>
      <c r="S299" s="81"/>
      <c r="U299" s="359" t="s">
        <v>2198</v>
      </c>
    </row>
    <row r="300" s="57" customFormat="1" ht="39.6" spans="1:21">
      <c r="A300" s="334" t="s">
        <v>2115</v>
      </c>
      <c r="B300" s="313">
        <v>284</v>
      </c>
      <c r="C300" s="313" t="s">
        <v>45</v>
      </c>
      <c r="D300" s="313" t="s">
        <v>414</v>
      </c>
      <c r="E300" s="317" t="s">
        <v>2116</v>
      </c>
      <c r="F300" s="314" t="s">
        <v>2316</v>
      </c>
      <c r="G300" s="262" t="s">
        <v>2323</v>
      </c>
      <c r="H300" s="369" t="s">
        <v>2321</v>
      </c>
      <c r="I300" s="313" t="s">
        <v>22</v>
      </c>
      <c r="J300" s="313">
        <v>16</v>
      </c>
      <c r="K300" s="315">
        <v>0</v>
      </c>
      <c r="L300" s="315"/>
      <c r="M300" s="313">
        <v>3.1</v>
      </c>
      <c r="N300" s="313"/>
      <c r="O300" s="313"/>
      <c r="S300" s="81"/>
      <c r="U300" s="361" t="s">
        <v>2119</v>
      </c>
    </row>
    <row r="301" s="57" customFormat="1" ht="39.6" spans="1:21">
      <c r="A301" s="334" t="s">
        <v>2115</v>
      </c>
      <c r="B301" s="313">
        <v>283</v>
      </c>
      <c r="C301" s="313" t="s">
        <v>45</v>
      </c>
      <c r="D301" s="313" t="s">
        <v>414</v>
      </c>
      <c r="E301" s="317" t="s">
        <v>2116</v>
      </c>
      <c r="F301" s="314" t="s">
        <v>2316</v>
      </c>
      <c r="G301" s="262" t="s">
        <v>2325</v>
      </c>
      <c r="H301" s="323" t="s">
        <v>2318</v>
      </c>
      <c r="I301" s="313" t="s">
        <v>22</v>
      </c>
      <c r="J301" s="313">
        <v>96</v>
      </c>
      <c r="K301" s="315">
        <v>0</v>
      </c>
      <c r="L301" s="315"/>
      <c r="M301" s="313">
        <v>3.2</v>
      </c>
      <c r="N301" s="313"/>
      <c r="O301" s="313"/>
      <c r="S301" s="81"/>
      <c r="U301" s="361" t="s">
        <v>2154</v>
      </c>
    </row>
    <row r="302" s="57" customFormat="1" ht="39.6" spans="1:21">
      <c r="A302" s="334" t="s">
        <v>2115</v>
      </c>
      <c r="B302" s="313">
        <v>284</v>
      </c>
      <c r="C302" s="313" t="s">
        <v>45</v>
      </c>
      <c r="D302" s="313" t="s">
        <v>414</v>
      </c>
      <c r="E302" s="317" t="s">
        <v>2116</v>
      </c>
      <c r="F302" s="314" t="s">
        <v>2316</v>
      </c>
      <c r="G302" s="262" t="s">
        <v>2326</v>
      </c>
      <c r="H302" s="314" t="s">
        <v>2134</v>
      </c>
      <c r="I302" s="313" t="s">
        <v>22</v>
      </c>
      <c r="J302" s="313">
        <v>104</v>
      </c>
      <c r="K302" s="315">
        <v>0</v>
      </c>
      <c r="L302" s="315"/>
      <c r="M302" s="313">
        <v>3.1</v>
      </c>
      <c r="N302" s="313"/>
      <c r="O302" s="313"/>
      <c r="S302" s="81"/>
      <c r="U302" s="361" t="s">
        <v>2132</v>
      </c>
    </row>
    <row r="303" s="57" customFormat="1" ht="39.6" spans="1:21">
      <c r="A303" s="334" t="s">
        <v>2115</v>
      </c>
      <c r="B303" s="313">
        <v>283</v>
      </c>
      <c r="C303" s="313" t="s">
        <v>45</v>
      </c>
      <c r="D303" s="313" t="s">
        <v>414</v>
      </c>
      <c r="E303" s="317" t="s">
        <v>2116</v>
      </c>
      <c r="F303" s="314" t="s">
        <v>2316</v>
      </c>
      <c r="G303" s="262" t="s">
        <v>2327</v>
      </c>
      <c r="H303" s="314" t="s">
        <v>2166</v>
      </c>
      <c r="I303" s="313" t="s">
        <v>22</v>
      </c>
      <c r="J303" s="313">
        <v>16</v>
      </c>
      <c r="K303" s="315">
        <v>0</v>
      </c>
      <c r="L303" s="315"/>
      <c r="M303" s="313">
        <v>3.1</v>
      </c>
      <c r="N303" s="313"/>
      <c r="O303" s="313"/>
      <c r="S303" s="81"/>
      <c r="U303" s="359" t="s">
        <v>2276</v>
      </c>
    </row>
    <row r="304" s="57" customFormat="1" ht="39.6" spans="1:21">
      <c r="A304" s="334" t="s">
        <v>2115</v>
      </c>
      <c r="B304" s="313">
        <v>284</v>
      </c>
      <c r="C304" s="313" t="s">
        <v>45</v>
      </c>
      <c r="D304" s="313" t="s">
        <v>414</v>
      </c>
      <c r="E304" s="317" t="s">
        <v>2116</v>
      </c>
      <c r="F304" s="314" t="s">
        <v>2316</v>
      </c>
      <c r="G304" s="262" t="s">
        <v>2328</v>
      </c>
      <c r="H304" s="323" t="s">
        <v>2318</v>
      </c>
      <c r="I304" s="313" t="s">
        <v>22</v>
      </c>
      <c r="J304" s="313">
        <v>48</v>
      </c>
      <c r="K304" s="315">
        <v>0</v>
      </c>
      <c r="L304" s="315"/>
      <c r="M304" s="313">
        <v>3.2</v>
      </c>
      <c r="N304" s="313"/>
      <c r="O304" s="313"/>
      <c r="S304" s="81"/>
      <c r="U304" s="359" t="s">
        <v>2154</v>
      </c>
    </row>
    <row r="305" s="57" customFormat="1" ht="39.6" spans="1:21">
      <c r="A305" s="334" t="s">
        <v>2115</v>
      </c>
      <c r="B305" s="313">
        <v>283</v>
      </c>
      <c r="C305" s="313" t="s">
        <v>45</v>
      </c>
      <c r="D305" s="313" t="s">
        <v>414</v>
      </c>
      <c r="E305" s="317" t="s">
        <v>2116</v>
      </c>
      <c r="F305" s="314" t="s">
        <v>2316</v>
      </c>
      <c r="G305" s="262" t="s">
        <v>2328</v>
      </c>
      <c r="H305" s="314" t="s">
        <v>2166</v>
      </c>
      <c r="I305" s="313" t="s">
        <v>22</v>
      </c>
      <c r="J305" s="313">
        <v>24</v>
      </c>
      <c r="K305" s="315">
        <v>0</v>
      </c>
      <c r="L305" s="315"/>
      <c r="M305" s="313">
        <v>3.1</v>
      </c>
      <c r="N305" s="313"/>
      <c r="O305" s="313"/>
      <c r="S305" s="81"/>
      <c r="U305" s="359" t="s">
        <v>2198</v>
      </c>
    </row>
    <row r="306" s="57" customFormat="1" ht="39.6" spans="1:21">
      <c r="A306" s="334" t="s">
        <v>2115</v>
      </c>
      <c r="B306" s="313">
        <v>284</v>
      </c>
      <c r="C306" s="313" t="s">
        <v>45</v>
      </c>
      <c r="D306" s="313" t="s">
        <v>414</v>
      </c>
      <c r="E306" s="317" t="s">
        <v>2116</v>
      </c>
      <c r="F306" s="314" t="s">
        <v>2316</v>
      </c>
      <c r="G306" s="262" t="s">
        <v>2329</v>
      </c>
      <c r="H306" s="314" t="s">
        <v>2166</v>
      </c>
      <c r="I306" s="313" t="s">
        <v>22</v>
      </c>
      <c r="J306" s="313">
        <v>96</v>
      </c>
      <c r="K306" s="315">
        <v>0</v>
      </c>
      <c r="L306" s="315"/>
      <c r="M306" s="313">
        <v>3.1</v>
      </c>
      <c r="N306" s="313"/>
      <c r="O306" s="313"/>
      <c r="S306" s="81"/>
      <c r="U306" s="361" t="s">
        <v>2198</v>
      </c>
    </row>
    <row r="307" s="57" customFormat="1" ht="39.6" spans="1:21">
      <c r="A307" s="334" t="s">
        <v>2115</v>
      </c>
      <c r="B307" s="313">
        <v>283</v>
      </c>
      <c r="C307" s="313" t="s">
        <v>45</v>
      </c>
      <c r="D307" s="313" t="s">
        <v>414</v>
      </c>
      <c r="E307" s="317" t="s">
        <v>2116</v>
      </c>
      <c r="F307" s="314" t="s">
        <v>2316</v>
      </c>
      <c r="G307" s="262" t="s">
        <v>2329</v>
      </c>
      <c r="H307" s="314" t="s">
        <v>2166</v>
      </c>
      <c r="I307" s="313" t="s">
        <v>22</v>
      </c>
      <c r="J307" s="313">
        <v>72</v>
      </c>
      <c r="K307" s="315">
        <v>0</v>
      </c>
      <c r="L307" s="315"/>
      <c r="M307" s="313">
        <v>3.1</v>
      </c>
      <c r="N307" s="313"/>
      <c r="O307" s="313"/>
      <c r="S307" s="81"/>
      <c r="U307" s="359" t="s">
        <v>2276</v>
      </c>
    </row>
    <row r="308" s="57" customFormat="1" ht="39.6" spans="1:21">
      <c r="A308" s="334" t="s">
        <v>2115</v>
      </c>
      <c r="B308" s="313">
        <v>284</v>
      </c>
      <c r="C308" s="313" t="s">
        <v>45</v>
      </c>
      <c r="D308" s="313" t="s">
        <v>414</v>
      </c>
      <c r="E308" s="317" t="s">
        <v>2116</v>
      </c>
      <c r="F308" s="314" t="s">
        <v>2316</v>
      </c>
      <c r="G308" s="262" t="s">
        <v>2330</v>
      </c>
      <c r="H308" s="323" t="s">
        <v>2331</v>
      </c>
      <c r="I308" s="313" t="s">
        <v>22</v>
      </c>
      <c r="J308" s="313">
        <v>128</v>
      </c>
      <c r="K308" s="315">
        <v>0</v>
      </c>
      <c r="L308" s="315"/>
      <c r="M308" s="313">
        <v>3.1</v>
      </c>
      <c r="N308" s="313"/>
      <c r="O308" s="313"/>
      <c r="S308" s="81"/>
      <c r="U308" s="361" t="s">
        <v>2297</v>
      </c>
    </row>
    <row r="309" s="57" customFormat="1" ht="39.6" spans="1:21">
      <c r="A309" s="334" t="s">
        <v>2115</v>
      </c>
      <c r="B309" s="313">
        <v>283</v>
      </c>
      <c r="C309" s="313" t="s">
        <v>45</v>
      </c>
      <c r="D309" s="313" t="s">
        <v>414</v>
      </c>
      <c r="E309" s="317" t="s">
        <v>2116</v>
      </c>
      <c r="F309" s="314" t="s">
        <v>2316</v>
      </c>
      <c r="G309" s="262" t="s">
        <v>2332</v>
      </c>
      <c r="H309" s="314" t="s">
        <v>2166</v>
      </c>
      <c r="I309" s="313" t="s">
        <v>22</v>
      </c>
      <c r="J309" s="313">
        <v>36</v>
      </c>
      <c r="K309" s="315">
        <v>0</v>
      </c>
      <c r="L309" s="315"/>
      <c r="M309" s="313">
        <v>3.1</v>
      </c>
      <c r="N309" s="313"/>
      <c r="O309" s="313"/>
      <c r="S309" s="81"/>
      <c r="U309" s="365" t="s">
        <v>2276</v>
      </c>
    </row>
    <row r="310" s="57" customFormat="1" ht="39.6" spans="1:21">
      <c r="A310" s="334" t="s">
        <v>2115</v>
      </c>
      <c r="B310" s="313">
        <v>284</v>
      </c>
      <c r="C310" s="313" t="s">
        <v>45</v>
      </c>
      <c r="D310" s="313" t="s">
        <v>449</v>
      </c>
      <c r="E310" s="317" t="s">
        <v>2116</v>
      </c>
      <c r="F310" s="314" t="s">
        <v>463</v>
      </c>
      <c r="G310" s="262" t="s">
        <v>2333</v>
      </c>
      <c r="H310" s="314" t="s">
        <v>465</v>
      </c>
      <c r="I310" s="313" t="s">
        <v>22</v>
      </c>
      <c r="J310" s="313">
        <v>20</v>
      </c>
      <c r="K310" s="315">
        <v>0</v>
      </c>
      <c r="L310" s="315">
        <f>J310*12</f>
        <v>240</v>
      </c>
      <c r="M310" s="313">
        <v>3.1</v>
      </c>
      <c r="N310" s="313"/>
      <c r="O310" s="313"/>
      <c r="S310" s="81"/>
      <c r="U310" s="359" t="s">
        <v>2297</v>
      </c>
    </row>
    <row r="311" s="57" customFormat="1" ht="39.6" spans="1:19">
      <c r="A311" s="334" t="s">
        <v>2115</v>
      </c>
      <c r="B311" s="313">
        <v>283</v>
      </c>
      <c r="C311" s="313" t="s">
        <v>45</v>
      </c>
      <c r="D311" s="313" t="s">
        <v>449</v>
      </c>
      <c r="E311" s="317" t="s">
        <v>2116</v>
      </c>
      <c r="F311" s="314" t="s">
        <v>451</v>
      </c>
      <c r="G311" s="262" t="s">
        <v>452</v>
      </c>
      <c r="H311" s="314" t="s">
        <v>453</v>
      </c>
      <c r="I311" s="313" t="s">
        <v>22</v>
      </c>
      <c r="J311" s="313">
        <v>72</v>
      </c>
      <c r="K311" s="315">
        <v>0</v>
      </c>
      <c r="L311" s="315">
        <f t="shared" ref="L311:L314" si="16">J311*5</f>
        <v>360</v>
      </c>
      <c r="M311" s="313">
        <v>3.1</v>
      </c>
      <c r="N311" s="313"/>
      <c r="O311" s="313"/>
      <c r="S311" s="81"/>
    </row>
    <row r="312" s="57" customFormat="1" ht="39.6" spans="1:19">
      <c r="A312" s="334" t="s">
        <v>2115</v>
      </c>
      <c r="B312" s="313">
        <v>284</v>
      </c>
      <c r="C312" s="313" t="s">
        <v>45</v>
      </c>
      <c r="D312" s="313" t="s">
        <v>449</v>
      </c>
      <c r="E312" s="317" t="s">
        <v>2116</v>
      </c>
      <c r="F312" s="314" t="s">
        <v>451</v>
      </c>
      <c r="G312" s="262" t="s">
        <v>2031</v>
      </c>
      <c r="H312" s="314" t="s">
        <v>453</v>
      </c>
      <c r="I312" s="313" t="s">
        <v>22</v>
      </c>
      <c r="J312" s="313">
        <v>65</v>
      </c>
      <c r="K312" s="315">
        <v>0</v>
      </c>
      <c r="L312" s="315">
        <f t="shared" si="16"/>
        <v>325</v>
      </c>
      <c r="M312" s="313">
        <v>3.1</v>
      </c>
      <c r="N312" s="313"/>
      <c r="O312" s="313"/>
      <c r="S312" s="81"/>
    </row>
    <row r="313" s="57" customFormat="1" ht="39.6" spans="1:19">
      <c r="A313" s="334" t="s">
        <v>2115</v>
      </c>
      <c r="B313" s="313">
        <v>283</v>
      </c>
      <c r="C313" s="313" t="s">
        <v>45</v>
      </c>
      <c r="D313" s="313" t="s">
        <v>449</v>
      </c>
      <c r="E313" s="317" t="s">
        <v>2116</v>
      </c>
      <c r="F313" s="314" t="s">
        <v>451</v>
      </c>
      <c r="G313" s="262" t="s">
        <v>457</v>
      </c>
      <c r="H313" s="314" t="s">
        <v>453</v>
      </c>
      <c r="I313" s="313" t="s">
        <v>22</v>
      </c>
      <c r="J313" s="313">
        <v>62</v>
      </c>
      <c r="K313" s="315">
        <v>0</v>
      </c>
      <c r="L313" s="315">
        <f t="shared" si="16"/>
        <v>310</v>
      </c>
      <c r="M313" s="313">
        <v>3.1</v>
      </c>
      <c r="N313" s="313"/>
      <c r="O313" s="313"/>
      <c r="S313" s="81"/>
    </row>
    <row r="314" s="57" customFormat="1" ht="39.6" spans="1:19">
      <c r="A314" s="334" t="s">
        <v>2115</v>
      </c>
      <c r="B314" s="313">
        <v>284</v>
      </c>
      <c r="C314" s="313" t="s">
        <v>45</v>
      </c>
      <c r="D314" s="313" t="s">
        <v>449</v>
      </c>
      <c r="E314" s="317" t="s">
        <v>2116</v>
      </c>
      <c r="F314" s="314" t="s">
        <v>451</v>
      </c>
      <c r="G314" s="262" t="s">
        <v>2041</v>
      </c>
      <c r="H314" s="314" t="s">
        <v>453</v>
      </c>
      <c r="I314" s="313" t="s">
        <v>22</v>
      </c>
      <c r="J314" s="313">
        <v>4</v>
      </c>
      <c r="K314" s="315">
        <v>0</v>
      </c>
      <c r="L314" s="315">
        <f t="shared" si="16"/>
        <v>20</v>
      </c>
      <c r="M314" s="313">
        <v>3.1</v>
      </c>
      <c r="N314" s="313"/>
      <c r="O314" s="313"/>
      <c r="S314" s="81"/>
    </row>
    <row r="315" s="57" customFormat="1" ht="39.6" spans="1:19">
      <c r="A315" s="334" t="s">
        <v>2115</v>
      </c>
      <c r="B315" s="313">
        <v>283</v>
      </c>
      <c r="C315" s="313" t="s">
        <v>45</v>
      </c>
      <c r="D315" s="313" t="s">
        <v>449</v>
      </c>
      <c r="E315" s="317" t="s">
        <v>2116</v>
      </c>
      <c r="F315" s="314" t="s">
        <v>459</v>
      </c>
      <c r="G315" s="262" t="s">
        <v>2334</v>
      </c>
      <c r="H315" s="314" t="s">
        <v>461</v>
      </c>
      <c r="I315" s="313" t="s">
        <v>2335</v>
      </c>
      <c r="J315" s="313">
        <v>2</v>
      </c>
      <c r="K315" s="315">
        <v>0</v>
      </c>
      <c r="L315" s="315">
        <f>J315*78</f>
        <v>156</v>
      </c>
      <c r="M315" s="313">
        <v>3.1</v>
      </c>
      <c r="N315" s="313"/>
      <c r="O315" s="313"/>
      <c r="S315" s="81"/>
    </row>
  </sheetData>
  <mergeCells count="577">
    <mergeCell ref="P2:S2"/>
    <mergeCell ref="U2:W2"/>
    <mergeCell ref="P3:S3"/>
    <mergeCell ref="U3:W3"/>
    <mergeCell ref="P4:S4"/>
    <mergeCell ref="U4:W4"/>
    <mergeCell ref="P5:S5"/>
    <mergeCell ref="U5:W5"/>
    <mergeCell ref="P6:S6"/>
    <mergeCell ref="U6:W6"/>
    <mergeCell ref="P7:S7"/>
    <mergeCell ref="U7:W7"/>
    <mergeCell ref="P8:S8"/>
    <mergeCell ref="U8:W8"/>
    <mergeCell ref="P9:S9"/>
    <mergeCell ref="U9:W9"/>
    <mergeCell ref="P10:S10"/>
    <mergeCell ref="U10:W10"/>
    <mergeCell ref="P11:S11"/>
    <mergeCell ref="U11:W11"/>
    <mergeCell ref="P12:S12"/>
    <mergeCell ref="U12:W12"/>
    <mergeCell ref="P13:S13"/>
    <mergeCell ref="U13:W13"/>
    <mergeCell ref="P14:S14"/>
    <mergeCell ref="U14:W14"/>
    <mergeCell ref="P15:S15"/>
    <mergeCell ref="U15:W15"/>
    <mergeCell ref="P16:S16"/>
    <mergeCell ref="U16:W16"/>
    <mergeCell ref="P17:S17"/>
    <mergeCell ref="U17:W17"/>
    <mergeCell ref="P18:S18"/>
    <mergeCell ref="U18:W18"/>
    <mergeCell ref="P19:S19"/>
    <mergeCell ref="U19:W19"/>
    <mergeCell ref="P20:S20"/>
    <mergeCell ref="U20:W20"/>
    <mergeCell ref="P21:S21"/>
    <mergeCell ref="U21:W21"/>
    <mergeCell ref="P22:S22"/>
    <mergeCell ref="U22:W22"/>
    <mergeCell ref="P23:S23"/>
    <mergeCell ref="U23:W23"/>
    <mergeCell ref="P24:S24"/>
    <mergeCell ref="U24:W24"/>
    <mergeCell ref="P25:S25"/>
    <mergeCell ref="U25:W25"/>
    <mergeCell ref="P26:S26"/>
    <mergeCell ref="U26:W26"/>
    <mergeCell ref="P27:S27"/>
    <mergeCell ref="U27:W27"/>
    <mergeCell ref="P28:S28"/>
    <mergeCell ref="U28:W28"/>
    <mergeCell ref="P29:S29"/>
    <mergeCell ref="U29:W29"/>
    <mergeCell ref="P30:S30"/>
    <mergeCell ref="U30:W30"/>
    <mergeCell ref="P31:S31"/>
    <mergeCell ref="U31:W31"/>
    <mergeCell ref="P32:S32"/>
    <mergeCell ref="U32:W32"/>
    <mergeCell ref="P33:S33"/>
    <mergeCell ref="U33:W33"/>
    <mergeCell ref="P34:S34"/>
    <mergeCell ref="U34:W34"/>
    <mergeCell ref="P35:S35"/>
    <mergeCell ref="U35:W35"/>
    <mergeCell ref="P36:S36"/>
    <mergeCell ref="U36:W36"/>
    <mergeCell ref="P37:S37"/>
    <mergeCell ref="U37:W37"/>
    <mergeCell ref="P38:S38"/>
    <mergeCell ref="U38:W38"/>
    <mergeCell ref="P39:S39"/>
    <mergeCell ref="U39:W39"/>
    <mergeCell ref="P40:S40"/>
    <mergeCell ref="U40:W40"/>
    <mergeCell ref="P41:S41"/>
    <mergeCell ref="U41:W41"/>
    <mergeCell ref="P42:S42"/>
    <mergeCell ref="U42:W42"/>
    <mergeCell ref="P43:S43"/>
    <mergeCell ref="U43:W43"/>
    <mergeCell ref="P44:S44"/>
    <mergeCell ref="U44:W44"/>
    <mergeCell ref="P45:S45"/>
    <mergeCell ref="U45:W45"/>
    <mergeCell ref="P46:S46"/>
    <mergeCell ref="U46:W46"/>
    <mergeCell ref="P47:S47"/>
    <mergeCell ref="U47:W47"/>
    <mergeCell ref="P48:S48"/>
    <mergeCell ref="U48:W48"/>
    <mergeCell ref="P49:S49"/>
    <mergeCell ref="U49:W49"/>
    <mergeCell ref="P50:S50"/>
    <mergeCell ref="U50:W50"/>
    <mergeCell ref="P51:S51"/>
    <mergeCell ref="U51:W51"/>
    <mergeCell ref="P52:S52"/>
    <mergeCell ref="U52:W52"/>
    <mergeCell ref="P53:S53"/>
    <mergeCell ref="U53:W53"/>
    <mergeCell ref="P54:S54"/>
    <mergeCell ref="U54:W54"/>
    <mergeCell ref="P55:S55"/>
    <mergeCell ref="U55:W55"/>
    <mergeCell ref="P56:S56"/>
    <mergeCell ref="U56:W56"/>
    <mergeCell ref="P57:S57"/>
    <mergeCell ref="U57:W57"/>
    <mergeCell ref="P58:S58"/>
    <mergeCell ref="U58:W58"/>
    <mergeCell ref="P59:S59"/>
    <mergeCell ref="U59:W59"/>
    <mergeCell ref="P60:S60"/>
    <mergeCell ref="U60:W60"/>
    <mergeCell ref="P61:S61"/>
    <mergeCell ref="U61:W61"/>
    <mergeCell ref="P62:S62"/>
    <mergeCell ref="U62:W62"/>
    <mergeCell ref="P63:S63"/>
    <mergeCell ref="U63:W63"/>
    <mergeCell ref="P64:S64"/>
    <mergeCell ref="U64:W64"/>
    <mergeCell ref="P65:S65"/>
    <mergeCell ref="U65:W65"/>
    <mergeCell ref="P66:S66"/>
    <mergeCell ref="U66:W66"/>
    <mergeCell ref="P67:S67"/>
    <mergeCell ref="U67:W67"/>
    <mergeCell ref="P68:S68"/>
    <mergeCell ref="U68:W68"/>
    <mergeCell ref="P69:S69"/>
    <mergeCell ref="U69:W69"/>
    <mergeCell ref="P70:S70"/>
    <mergeCell ref="U70:W70"/>
    <mergeCell ref="P71:S71"/>
    <mergeCell ref="U71:W71"/>
    <mergeCell ref="P72:S72"/>
    <mergeCell ref="U72:W72"/>
    <mergeCell ref="P73:S73"/>
    <mergeCell ref="U73:W73"/>
    <mergeCell ref="P74:S74"/>
    <mergeCell ref="U74:W74"/>
    <mergeCell ref="P75:S75"/>
    <mergeCell ref="U75:W75"/>
    <mergeCell ref="P76:S76"/>
    <mergeCell ref="U76:W76"/>
    <mergeCell ref="P77:S77"/>
    <mergeCell ref="U77:W77"/>
    <mergeCell ref="P78:S78"/>
    <mergeCell ref="U78:W78"/>
    <mergeCell ref="P79:S79"/>
    <mergeCell ref="U79:W79"/>
    <mergeCell ref="P80:S80"/>
    <mergeCell ref="U80:W80"/>
    <mergeCell ref="P81:S81"/>
    <mergeCell ref="U81:W81"/>
    <mergeCell ref="P82:S82"/>
    <mergeCell ref="U82:W82"/>
    <mergeCell ref="P83:S83"/>
    <mergeCell ref="U83:W83"/>
    <mergeCell ref="P84:S84"/>
    <mergeCell ref="U84:W84"/>
    <mergeCell ref="P85:S85"/>
    <mergeCell ref="U85:W85"/>
    <mergeCell ref="P86:S86"/>
    <mergeCell ref="U86:W86"/>
    <mergeCell ref="P87:S87"/>
    <mergeCell ref="U87:W87"/>
    <mergeCell ref="P88:S88"/>
    <mergeCell ref="U88:W88"/>
    <mergeCell ref="P89:S89"/>
    <mergeCell ref="U89:W89"/>
    <mergeCell ref="P90:S90"/>
    <mergeCell ref="U90:W90"/>
    <mergeCell ref="P91:S91"/>
    <mergeCell ref="U91:W91"/>
    <mergeCell ref="P92:S92"/>
    <mergeCell ref="U92:W92"/>
    <mergeCell ref="P93:S93"/>
    <mergeCell ref="U93:W93"/>
    <mergeCell ref="P94:S94"/>
    <mergeCell ref="U94:W94"/>
    <mergeCell ref="P95:S95"/>
    <mergeCell ref="U95:W95"/>
    <mergeCell ref="P96:S96"/>
    <mergeCell ref="U96:W96"/>
    <mergeCell ref="P97:S97"/>
    <mergeCell ref="U97:W97"/>
    <mergeCell ref="P98:S98"/>
    <mergeCell ref="U98:W98"/>
    <mergeCell ref="P99:S99"/>
    <mergeCell ref="U99:W99"/>
    <mergeCell ref="P100:S100"/>
    <mergeCell ref="U100:W100"/>
    <mergeCell ref="P101:S101"/>
    <mergeCell ref="U101:W101"/>
    <mergeCell ref="P102:S102"/>
    <mergeCell ref="U102:W102"/>
    <mergeCell ref="P103:S103"/>
    <mergeCell ref="U103:W103"/>
    <mergeCell ref="P104:S104"/>
    <mergeCell ref="U104:W104"/>
    <mergeCell ref="P105:S105"/>
    <mergeCell ref="U105:W105"/>
    <mergeCell ref="U106:W106"/>
    <mergeCell ref="P107:S107"/>
    <mergeCell ref="U107:W107"/>
    <mergeCell ref="P108:S108"/>
    <mergeCell ref="U108:W108"/>
    <mergeCell ref="P109:S109"/>
    <mergeCell ref="U109:W109"/>
    <mergeCell ref="P110:S110"/>
    <mergeCell ref="U110:W110"/>
    <mergeCell ref="P111:S111"/>
    <mergeCell ref="U111:W111"/>
    <mergeCell ref="P112:S112"/>
    <mergeCell ref="U112:W112"/>
    <mergeCell ref="P113:S113"/>
    <mergeCell ref="U113:W113"/>
    <mergeCell ref="P114:S114"/>
    <mergeCell ref="U114:W114"/>
    <mergeCell ref="P115:S115"/>
    <mergeCell ref="P116:S116"/>
    <mergeCell ref="U116:W116"/>
    <mergeCell ref="P117:S117"/>
    <mergeCell ref="U117:W117"/>
    <mergeCell ref="P118:S118"/>
    <mergeCell ref="U118:W118"/>
    <mergeCell ref="P119:S119"/>
    <mergeCell ref="U119:W119"/>
    <mergeCell ref="P120:S120"/>
    <mergeCell ref="U120:W120"/>
    <mergeCell ref="P121:S121"/>
    <mergeCell ref="U121:W121"/>
    <mergeCell ref="P122:S122"/>
    <mergeCell ref="U122:W122"/>
    <mergeCell ref="P123:S123"/>
    <mergeCell ref="U123:W123"/>
    <mergeCell ref="P124:S124"/>
    <mergeCell ref="U124:W124"/>
    <mergeCell ref="P125:S125"/>
    <mergeCell ref="U125:W125"/>
    <mergeCell ref="P126:S126"/>
    <mergeCell ref="U126:W126"/>
    <mergeCell ref="P127:S127"/>
    <mergeCell ref="U127:W127"/>
    <mergeCell ref="P128:S128"/>
    <mergeCell ref="P129:S129"/>
    <mergeCell ref="U129:W129"/>
    <mergeCell ref="P130:S130"/>
    <mergeCell ref="U130:W130"/>
    <mergeCell ref="P131:S131"/>
    <mergeCell ref="U131:W131"/>
    <mergeCell ref="P132:S132"/>
    <mergeCell ref="U132:W132"/>
    <mergeCell ref="P133:S133"/>
    <mergeCell ref="U133:W133"/>
    <mergeCell ref="P134:S134"/>
    <mergeCell ref="U134:W134"/>
    <mergeCell ref="P135:S135"/>
    <mergeCell ref="U135:W135"/>
    <mergeCell ref="P136:S136"/>
    <mergeCell ref="U136:W136"/>
    <mergeCell ref="P137:S137"/>
    <mergeCell ref="U137:W137"/>
    <mergeCell ref="P138:S138"/>
    <mergeCell ref="U138:W138"/>
    <mergeCell ref="P139:S139"/>
    <mergeCell ref="U139:W139"/>
    <mergeCell ref="P140:S140"/>
    <mergeCell ref="U140:W140"/>
    <mergeCell ref="P141:S141"/>
    <mergeCell ref="U141:W141"/>
    <mergeCell ref="P142:S142"/>
    <mergeCell ref="U142:W142"/>
    <mergeCell ref="P143:S143"/>
    <mergeCell ref="U143:W143"/>
    <mergeCell ref="P144:S144"/>
    <mergeCell ref="U144:W144"/>
    <mergeCell ref="P145:S145"/>
    <mergeCell ref="U145:W145"/>
    <mergeCell ref="P146:S146"/>
    <mergeCell ref="U146:W146"/>
    <mergeCell ref="P147:S147"/>
    <mergeCell ref="U147:W147"/>
    <mergeCell ref="P148:S148"/>
    <mergeCell ref="U148:W148"/>
    <mergeCell ref="P149:S149"/>
    <mergeCell ref="U149:W149"/>
    <mergeCell ref="P150:S150"/>
    <mergeCell ref="U150:W150"/>
    <mergeCell ref="P151:S151"/>
    <mergeCell ref="U151:W151"/>
    <mergeCell ref="P152:S152"/>
    <mergeCell ref="U152:W152"/>
    <mergeCell ref="P153:S153"/>
    <mergeCell ref="U153:W153"/>
    <mergeCell ref="P154:S154"/>
    <mergeCell ref="U154:W154"/>
    <mergeCell ref="P155:S155"/>
    <mergeCell ref="U155:W155"/>
    <mergeCell ref="P156:S156"/>
    <mergeCell ref="U156:W156"/>
    <mergeCell ref="P157:S157"/>
    <mergeCell ref="U157:W157"/>
    <mergeCell ref="P158:S158"/>
    <mergeCell ref="U158:W158"/>
    <mergeCell ref="P159:S159"/>
    <mergeCell ref="U159:W159"/>
    <mergeCell ref="P160:S160"/>
    <mergeCell ref="U160:W160"/>
    <mergeCell ref="P161:S161"/>
    <mergeCell ref="U161:W161"/>
    <mergeCell ref="P162:S162"/>
    <mergeCell ref="U162:W162"/>
    <mergeCell ref="P163:S163"/>
    <mergeCell ref="U163:W163"/>
    <mergeCell ref="P164:S164"/>
    <mergeCell ref="U164:W164"/>
    <mergeCell ref="P165:S165"/>
    <mergeCell ref="U165:W165"/>
    <mergeCell ref="P166:S166"/>
    <mergeCell ref="U166:W166"/>
    <mergeCell ref="P167:S167"/>
    <mergeCell ref="U167:W167"/>
    <mergeCell ref="P168:S168"/>
    <mergeCell ref="U168:W168"/>
    <mergeCell ref="P169:S169"/>
    <mergeCell ref="U169:W169"/>
    <mergeCell ref="P170:S170"/>
    <mergeCell ref="U170:W170"/>
    <mergeCell ref="P171:S171"/>
    <mergeCell ref="U171:W171"/>
    <mergeCell ref="P172:S172"/>
    <mergeCell ref="U172:W172"/>
    <mergeCell ref="P173:S173"/>
    <mergeCell ref="U173:W173"/>
    <mergeCell ref="P174:S174"/>
    <mergeCell ref="U174:W174"/>
    <mergeCell ref="P175:S175"/>
    <mergeCell ref="U175:W175"/>
    <mergeCell ref="P176:S176"/>
    <mergeCell ref="U176:W176"/>
    <mergeCell ref="P177:S177"/>
    <mergeCell ref="U177:W177"/>
    <mergeCell ref="P178:S178"/>
    <mergeCell ref="U178:W178"/>
    <mergeCell ref="P179:S179"/>
    <mergeCell ref="U179:W179"/>
    <mergeCell ref="P180:S180"/>
    <mergeCell ref="U180:W180"/>
    <mergeCell ref="P181:S181"/>
    <mergeCell ref="U181:W181"/>
    <mergeCell ref="P182:S182"/>
    <mergeCell ref="U182:W182"/>
    <mergeCell ref="P183:S183"/>
    <mergeCell ref="U183:W183"/>
    <mergeCell ref="P184:S184"/>
    <mergeCell ref="U184:W184"/>
    <mergeCell ref="P185:S185"/>
    <mergeCell ref="U185:W185"/>
    <mergeCell ref="P186:S186"/>
    <mergeCell ref="U186:W186"/>
    <mergeCell ref="P187:S187"/>
    <mergeCell ref="U187:W187"/>
    <mergeCell ref="P188:S188"/>
    <mergeCell ref="U188:W188"/>
    <mergeCell ref="P189:S189"/>
    <mergeCell ref="U189:W189"/>
    <mergeCell ref="P190:S190"/>
    <mergeCell ref="U190:W190"/>
    <mergeCell ref="P191:S191"/>
    <mergeCell ref="U191:W191"/>
    <mergeCell ref="P192:S192"/>
    <mergeCell ref="U192:W192"/>
    <mergeCell ref="P193:S193"/>
    <mergeCell ref="U193:W193"/>
    <mergeCell ref="P194:S194"/>
    <mergeCell ref="U194:W194"/>
    <mergeCell ref="P195:S195"/>
    <mergeCell ref="U195:W195"/>
    <mergeCell ref="P196:S196"/>
    <mergeCell ref="U196:W196"/>
    <mergeCell ref="P197:S197"/>
    <mergeCell ref="U197:W197"/>
    <mergeCell ref="P198:S198"/>
    <mergeCell ref="U198:W198"/>
    <mergeCell ref="P199:S199"/>
    <mergeCell ref="U199:W199"/>
    <mergeCell ref="P200:S200"/>
    <mergeCell ref="U200:W200"/>
    <mergeCell ref="P201:S201"/>
    <mergeCell ref="U201:W201"/>
    <mergeCell ref="P202:S202"/>
    <mergeCell ref="U202:W202"/>
    <mergeCell ref="P203:S203"/>
    <mergeCell ref="U203:W203"/>
    <mergeCell ref="P204:S204"/>
    <mergeCell ref="U204:W204"/>
    <mergeCell ref="P205:S205"/>
    <mergeCell ref="U205:W205"/>
    <mergeCell ref="P206:S206"/>
    <mergeCell ref="U206:W206"/>
    <mergeCell ref="P207:S207"/>
    <mergeCell ref="U207:W207"/>
    <mergeCell ref="P208:S208"/>
    <mergeCell ref="U208:W208"/>
    <mergeCell ref="P209:S209"/>
    <mergeCell ref="U209:W209"/>
    <mergeCell ref="P210:S210"/>
    <mergeCell ref="U210:W210"/>
    <mergeCell ref="P211:S211"/>
    <mergeCell ref="U211:W211"/>
    <mergeCell ref="P212:S212"/>
    <mergeCell ref="U212:W212"/>
    <mergeCell ref="P213:S213"/>
    <mergeCell ref="U213:W213"/>
    <mergeCell ref="P214:S214"/>
    <mergeCell ref="U214:W214"/>
    <mergeCell ref="P215:S215"/>
    <mergeCell ref="U215:W215"/>
    <mergeCell ref="P216:S216"/>
    <mergeCell ref="U216:W216"/>
    <mergeCell ref="P217:S217"/>
    <mergeCell ref="U217:W217"/>
    <mergeCell ref="P218:S218"/>
    <mergeCell ref="U218:W218"/>
    <mergeCell ref="P219:S219"/>
    <mergeCell ref="U219:W219"/>
    <mergeCell ref="P220:S220"/>
    <mergeCell ref="U220:W220"/>
    <mergeCell ref="P221:S221"/>
    <mergeCell ref="U221:W221"/>
    <mergeCell ref="P222:S222"/>
    <mergeCell ref="P223:S223"/>
    <mergeCell ref="U223:W223"/>
    <mergeCell ref="P224:S224"/>
    <mergeCell ref="U224:W224"/>
    <mergeCell ref="P225:S225"/>
    <mergeCell ref="U225:W225"/>
    <mergeCell ref="P226:S226"/>
    <mergeCell ref="U226:W226"/>
    <mergeCell ref="P227:S227"/>
    <mergeCell ref="U227:W227"/>
    <mergeCell ref="P228:S228"/>
    <mergeCell ref="U228:W228"/>
    <mergeCell ref="P229:S229"/>
    <mergeCell ref="U229:W229"/>
    <mergeCell ref="P230:S230"/>
    <mergeCell ref="U230:W230"/>
    <mergeCell ref="P231:S231"/>
    <mergeCell ref="U231:W231"/>
    <mergeCell ref="P232:S232"/>
    <mergeCell ref="U232:W232"/>
    <mergeCell ref="P233:S233"/>
    <mergeCell ref="U233:W233"/>
    <mergeCell ref="P234:S234"/>
    <mergeCell ref="U234:W234"/>
    <mergeCell ref="P235:S235"/>
    <mergeCell ref="U235:W235"/>
    <mergeCell ref="P236:S236"/>
    <mergeCell ref="U236:W236"/>
    <mergeCell ref="P237:S237"/>
    <mergeCell ref="U237:W237"/>
    <mergeCell ref="P238:S238"/>
    <mergeCell ref="U238:W238"/>
    <mergeCell ref="P239:S239"/>
    <mergeCell ref="U239:W239"/>
    <mergeCell ref="P240:S240"/>
    <mergeCell ref="U240:W240"/>
    <mergeCell ref="P241:S241"/>
    <mergeCell ref="U241:W241"/>
    <mergeCell ref="P242:S242"/>
    <mergeCell ref="U242:W242"/>
    <mergeCell ref="P243:S243"/>
    <mergeCell ref="U243:W243"/>
    <mergeCell ref="P244:S244"/>
    <mergeCell ref="U244:W244"/>
    <mergeCell ref="P245:S245"/>
    <mergeCell ref="U245:W245"/>
    <mergeCell ref="P246:S246"/>
    <mergeCell ref="U246:W246"/>
    <mergeCell ref="P247:S247"/>
    <mergeCell ref="U247:W247"/>
    <mergeCell ref="P248:S248"/>
    <mergeCell ref="U248:W248"/>
    <mergeCell ref="P249:S249"/>
    <mergeCell ref="U249:W249"/>
    <mergeCell ref="P250:S250"/>
    <mergeCell ref="U250:W250"/>
    <mergeCell ref="U251:W251"/>
    <mergeCell ref="P252:S252"/>
    <mergeCell ref="U252:W252"/>
    <mergeCell ref="U253:W253"/>
    <mergeCell ref="U254:W254"/>
    <mergeCell ref="P255:S255"/>
    <mergeCell ref="U255:W255"/>
    <mergeCell ref="P256:S256"/>
    <mergeCell ref="U256:W256"/>
    <mergeCell ref="P257:S257"/>
    <mergeCell ref="U257:W257"/>
    <mergeCell ref="P258:S258"/>
    <mergeCell ref="U258:W258"/>
    <mergeCell ref="U259:W259"/>
    <mergeCell ref="P260:S260"/>
    <mergeCell ref="U260:W260"/>
    <mergeCell ref="U261:W261"/>
    <mergeCell ref="U262:W262"/>
    <mergeCell ref="P263:S263"/>
    <mergeCell ref="U263:W263"/>
    <mergeCell ref="P264:S264"/>
    <mergeCell ref="U264:W264"/>
    <mergeCell ref="P265:S265"/>
    <mergeCell ref="U265:W265"/>
    <mergeCell ref="P266:S266"/>
    <mergeCell ref="U266:W266"/>
    <mergeCell ref="U267:W267"/>
    <mergeCell ref="P268:S268"/>
    <mergeCell ref="U268:W268"/>
    <mergeCell ref="P269:S269"/>
    <mergeCell ref="U269:W269"/>
    <mergeCell ref="P270:S270"/>
    <mergeCell ref="U270:W270"/>
    <mergeCell ref="P271:S271"/>
    <mergeCell ref="U271:W271"/>
    <mergeCell ref="U272:W272"/>
    <mergeCell ref="P273:S273"/>
    <mergeCell ref="U273:W273"/>
    <mergeCell ref="P274:S274"/>
    <mergeCell ref="U274:W274"/>
    <mergeCell ref="P275:S275"/>
    <mergeCell ref="U275:W275"/>
    <mergeCell ref="P276:S276"/>
    <mergeCell ref="U276:W276"/>
    <mergeCell ref="U277:W277"/>
    <mergeCell ref="U278:W278"/>
    <mergeCell ref="P279:S279"/>
    <mergeCell ref="U279:W279"/>
    <mergeCell ref="P280:S280"/>
    <mergeCell ref="U280:W280"/>
    <mergeCell ref="P281:S281"/>
    <mergeCell ref="U281:W281"/>
    <mergeCell ref="P282:S282"/>
    <mergeCell ref="U282:W282"/>
    <mergeCell ref="P283:S283"/>
    <mergeCell ref="U283:W283"/>
    <mergeCell ref="U284:W284"/>
    <mergeCell ref="U285:W285"/>
    <mergeCell ref="U286:W286"/>
    <mergeCell ref="U287:W287"/>
    <mergeCell ref="U288:W288"/>
    <mergeCell ref="U289:W289"/>
    <mergeCell ref="U290:W290"/>
    <mergeCell ref="U291:W291"/>
    <mergeCell ref="U292:W292"/>
    <mergeCell ref="U293:W293"/>
    <mergeCell ref="U294:W294"/>
    <mergeCell ref="U295:W295"/>
    <mergeCell ref="U296:W296"/>
    <mergeCell ref="U297:W297"/>
    <mergeCell ref="U298:W298"/>
    <mergeCell ref="U299:W299"/>
    <mergeCell ref="U300:W300"/>
    <mergeCell ref="U301:W301"/>
    <mergeCell ref="U302:W302"/>
    <mergeCell ref="U303:W303"/>
    <mergeCell ref="U304:W304"/>
    <mergeCell ref="U305:W305"/>
    <mergeCell ref="U306:W306"/>
    <mergeCell ref="U307:W307"/>
    <mergeCell ref="U308:W308"/>
    <mergeCell ref="U309:W309"/>
    <mergeCell ref="U310:W310"/>
  </mergeCells>
  <dataValidations count="2">
    <dataValidation allowBlank="1" showErrorMessage="1" sqref="B1:XFD1"/>
    <dataValidation type="list" allowBlank="1" showErrorMessage="1" errorTitle="子类" error="请选择已设定的专业子类！" sqref="D2:D5">
      <formula1>#N/A</formula1>
    </dataValidation>
  </dataValidation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dimension ref="A1:AA185"/>
  <sheetViews>
    <sheetView topLeftCell="A167" workbookViewId="0">
      <selection activeCell="A1" sqref="$A1:$XFD1048576"/>
    </sheetView>
  </sheetViews>
  <sheetFormatPr defaultColWidth="9" defaultRowHeight="13.8"/>
  <cols>
    <col min="1" max="1" width="19.8796296296296" style="57" customWidth="1"/>
    <col min="2" max="2" width="9" style="312"/>
    <col min="3" max="3" width="9" style="313"/>
    <col min="4" max="4" width="12.212962962963" style="313" customWidth="1"/>
    <col min="5" max="5" width="26.6203703703704" style="313" customWidth="1"/>
    <col min="6" max="6" width="24.8055555555556" style="314" customWidth="1"/>
    <col min="7" max="7" width="69.2314814814815" style="262" customWidth="1"/>
    <col min="8" max="8" width="38.6481481481481" style="314" customWidth="1"/>
    <col min="9" max="11" width="9" style="313"/>
    <col min="12" max="12" width="9" style="315"/>
    <col min="13" max="13" width="9" style="316"/>
    <col min="14" max="17" width="9" style="313"/>
    <col min="18" max="16384" width="9" style="57"/>
  </cols>
  <sheetData>
    <row r="1" s="56" customFormat="1" ht="52.8" spans="2:26">
      <c r="B1" s="293" t="s">
        <v>2101</v>
      </c>
      <c r="C1" s="293" t="s">
        <v>2102</v>
      </c>
      <c r="D1" s="293" t="s">
        <v>2103</v>
      </c>
      <c r="E1" s="293" t="s">
        <v>2104</v>
      </c>
      <c r="F1" s="293" t="s">
        <v>2105</v>
      </c>
      <c r="G1" s="293" t="s">
        <v>2106</v>
      </c>
      <c r="H1" s="293" t="s">
        <v>2107</v>
      </c>
      <c r="I1" s="293" t="s">
        <v>2108</v>
      </c>
      <c r="J1" s="318" t="s">
        <v>2109</v>
      </c>
      <c r="K1" s="290" t="s">
        <v>2110</v>
      </c>
      <c r="L1" s="319" t="s">
        <v>2111</v>
      </c>
      <c r="M1" s="320" t="s">
        <v>2112</v>
      </c>
      <c r="N1" s="320" t="s">
        <v>2113</v>
      </c>
      <c r="O1" s="318" t="s">
        <v>2114</v>
      </c>
      <c r="P1" s="293"/>
      <c r="Q1" s="293"/>
      <c r="R1" s="69"/>
      <c r="S1" s="231"/>
      <c r="T1" s="69"/>
      <c r="U1" s="69"/>
      <c r="V1" s="69"/>
      <c r="W1" s="60"/>
      <c r="X1" s="60"/>
      <c r="Z1" s="60"/>
    </row>
    <row r="2" s="57" customFormat="1" ht="39.6" spans="1:17">
      <c r="A2" s="57" t="s">
        <v>2336</v>
      </c>
      <c r="B2" s="312">
        <v>1</v>
      </c>
      <c r="C2" s="313" t="s">
        <v>45</v>
      </c>
      <c r="D2" s="313" t="s">
        <v>89</v>
      </c>
      <c r="E2" s="317" t="s">
        <v>2337</v>
      </c>
      <c r="F2" s="306" t="s">
        <v>114</v>
      </c>
      <c r="G2" s="306" t="s">
        <v>2338</v>
      </c>
      <c r="H2" s="314" t="s">
        <v>2339</v>
      </c>
      <c r="I2" s="313" t="s">
        <v>22</v>
      </c>
      <c r="J2" s="321">
        <v>1</v>
      </c>
      <c r="K2" s="313">
        <f>J2</f>
        <v>1</v>
      </c>
      <c r="L2" s="321">
        <v>2</v>
      </c>
      <c r="M2" s="322">
        <v>3.1</v>
      </c>
      <c r="N2" s="306"/>
      <c r="O2" s="313"/>
      <c r="P2" s="323"/>
      <c r="Q2" s="323"/>
    </row>
    <row r="3" s="57" customFormat="1" ht="39.6" spans="1:17">
      <c r="A3" s="57" t="s">
        <v>2336</v>
      </c>
      <c r="B3" s="312">
        <v>2</v>
      </c>
      <c r="C3" s="313" t="s">
        <v>45</v>
      </c>
      <c r="D3" s="313" t="s">
        <v>53</v>
      </c>
      <c r="E3" s="317" t="s">
        <v>2337</v>
      </c>
      <c r="F3" s="306" t="s">
        <v>55</v>
      </c>
      <c r="G3" s="306" t="s">
        <v>2340</v>
      </c>
      <c r="H3" s="314" t="s">
        <v>2339</v>
      </c>
      <c r="I3" s="313" t="s">
        <v>22</v>
      </c>
      <c r="J3" s="321">
        <v>1</v>
      </c>
      <c r="K3" s="313">
        <f>J3</f>
        <v>1</v>
      </c>
      <c r="L3" s="321">
        <v>2</v>
      </c>
      <c r="M3" s="322">
        <v>3.2</v>
      </c>
      <c r="N3" s="313"/>
      <c r="O3" s="313"/>
      <c r="P3" s="323"/>
      <c r="Q3" s="323"/>
    </row>
    <row r="4" s="57" customFormat="1" ht="39.6" spans="1:17">
      <c r="A4" s="57" t="s">
        <v>2336</v>
      </c>
      <c r="B4" s="312">
        <v>3</v>
      </c>
      <c r="C4" s="313" t="s">
        <v>45</v>
      </c>
      <c r="D4" s="313" t="s">
        <v>53</v>
      </c>
      <c r="E4" s="317" t="s">
        <v>2337</v>
      </c>
      <c r="F4" s="306" t="s">
        <v>55</v>
      </c>
      <c r="G4" s="306" t="s">
        <v>2341</v>
      </c>
      <c r="H4" s="314" t="s">
        <v>2339</v>
      </c>
      <c r="I4" s="313" t="s">
        <v>22</v>
      </c>
      <c r="J4" s="321">
        <v>2</v>
      </c>
      <c r="K4" s="313">
        <f>J4</f>
        <v>2</v>
      </c>
      <c r="L4" s="321">
        <v>5</v>
      </c>
      <c r="M4" s="322">
        <v>3.2</v>
      </c>
      <c r="N4" s="306"/>
      <c r="O4" s="313"/>
      <c r="P4" s="323"/>
      <c r="Q4" s="323"/>
    </row>
    <row r="5" s="57" customFormat="1" ht="36" customHeight="1" spans="1:17">
      <c r="A5" s="57" t="s">
        <v>2336</v>
      </c>
      <c r="B5" s="312">
        <v>4</v>
      </c>
      <c r="C5" s="313" t="s">
        <v>45</v>
      </c>
      <c r="D5" s="313" t="s">
        <v>322</v>
      </c>
      <c r="E5" s="317" t="s">
        <v>2337</v>
      </c>
      <c r="F5" s="306" t="s">
        <v>323</v>
      </c>
      <c r="G5" s="306" t="s">
        <v>2342</v>
      </c>
      <c r="H5" s="314" t="s">
        <v>2343</v>
      </c>
      <c r="I5" s="313" t="s">
        <v>2124</v>
      </c>
      <c r="J5" s="324">
        <v>13.3184</v>
      </c>
      <c r="K5" s="325">
        <v>13.3184</v>
      </c>
      <c r="L5" s="321">
        <v>100</v>
      </c>
      <c r="M5" s="322">
        <v>3.1</v>
      </c>
      <c r="N5" s="313"/>
      <c r="O5" s="313"/>
      <c r="P5" s="323"/>
      <c r="Q5" s="323"/>
    </row>
    <row r="6" s="57" customFormat="1" ht="39.6" spans="1:17">
      <c r="A6" s="57" t="s">
        <v>2336</v>
      </c>
      <c r="B6" s="312">
        <v>5</v>
      </c>
      <c r="C6" s="313" t="s">
        <v>45</v>
      </c>
      <c r="D6" s="313" t="s">
        <v>89</v>
      </c>
      <c r="E6" s="317" t="s">
        <v>2337</v>
      </c>
      <c r="F6" s="306" t="s">
        <v>114</v>
      </c>
      <c r="G6" s="306" t="s">
        <v>2344</v>
      </c>
      <c r="H6" s="314" t="s">
        <v>2345</v>
      </c>
      <c r="I6" s="313" t="s">
        <v>22</v>
      </c>
      <c r="J6" s="321">
        <v>2</v>
      </c>
      <c r="K6" s="313">
        <v>1</v>
      </c>
      <c r="L6" s="321">
        <v>77</v>
      </c>
      <c r="M6" s="322">
        <v>3.2</v>
      </c>
      <c r="N6" s="306"/>
      <c r="O6" s="313"/>
      <c r="P6" s="323"/>
      <c r="Q6" s="323"/>
    </row>
    <row r="7" s="57" customFormat="1" ht="39.6" spans="1:17">
      <c r="A7" s="57" t="s">
        <v>2336</v>
      </c>
      <c r="B7" s="312">
        <v>6</v>
      </c>
      <c r="C7" s="313" t="s">
        <v>45</v>
      </c>
      <c r="D7" s="313" t="s">
        <v>53</v>
      </c>
      <c r="E7" s="317" t="s">
        <v>2337</v>
      </c>
      <c r="F7" s="306" t="s">
        <v>172</v>
      </c>
      <c r="G7" s="306" t="s">
        <v>2346</v>
      </c>
      <c r="H7" s="314" t="s">
        <v>2347</v>
      </c>
      <c r="I7" s="313" t="s">
        <v>22</v>
      </c>
      <c r="J7" s="321">
        <v>3</v>
      </c>
      <c r="K7" s="313">
        <v>1</v>
      </c>
      <c r="L7" s="321">
        <v>1</v>
      </c>
      <c r="M7" s="322">
        <v>3.2</v>
      </c>
      <c r="N7" s="313"/>
      <c r="O7" s="313"/>
      <c r="P7" s="323"/>
      <c r="Q7" s="323"/>
    </row>
    <row r="8" s="57" customFormat="1" ht="39.6" spans="1:17">
      <c r="A8" s="57" t="s">
        <v>2336</v>
      </c>
      <c r="B8" s="312">
        <v>7</v>
      </c>
      <c r="C8" s="313" t="s">
        <v>45</v>
      </c>
      <c r="D8" s="313" t="s">
        <v>322</v>
      </c>
      <c r="E8" s="317" t="s">
        <v>2337</v>
      </c>
      <c r="F8" s="306" t="s">
        <v>323</v>
      </c>
      <c r="G8" s="306" t="s">
        <v>2348</v>
      </c>
      <c r="H8" s="314" t="s">
        <v>2123</v>
      </c>
      <c r="I8" s="313" t="s">
        <v>2124</v>
      </c>
      <c r="J8" s="324">
        <v>1</v>
      </c>
      <c r="K8" s="315">
        <f>J8*0.1</f>
        <v>0.1</v>
      </c>
      <c r="L8" s="321">
        <v>28</v>
      </c>
      <c r="M8" s="322">
        <v>3.2</v>
      </c>
      <c r="N8" s="306"/>
      <c r="O8" s="313"/>
      <c r="P8" s="323"/>
      <c r="Q8" s="323"/>
    </row>
    <row r="9" s="57" customFormat="1" ht="39.6" spans="1:17">
      <c r="A9" s="57" t="s">
        <v>2336</v>
      </c>
      <c r="B9" s="312">
        <v>8</v>
      </c>
      <c r="C9" s="313" t="s">
        <v>45</v>
      </c>
      <c r="D9" s="313" t="s">
        <v>353</v>
      </c>
      <c r="E9" s="317" t="s">
        <v>2337</v>
      </c>
      <c r="F9" s="306" t="s">
        <v>2125</v>
      </c>
      <c r="G9" s="306" t="s">
        <v>2349</v>
      </c>
      <c r="H9" s="314" t="s">
        <v>2263</v>
      </c>
      <c r="I9" s="313" t="s">
        <v>22</v>
      </c>
      <c r="J9" s="321">
        <v>1</v>
      </c>
      <c r="K9" s="313">
        <v>1</v>
      </c>
      <c r="L9" s="321">
        <v>246</v>
      </c>
      <c r="M9" s="322">
        <v>3.2</v>
      </c>
      <c r="N9" s="306"/>
      <c r="O9" s="313"/>
      <c r="P9" s="323"/>
      <c r="Q9" s="323"/>
    </row>
    <row r="10" s="57" customFormat="1" ht="39.6" spans="1:17">
      <c r="A10" s="57" t="s">
        <v>2336</v>
      </c>
      <c r="B10" s="312">
        <v>9</v>
      </c>
      <c r="C10" s="313" t="s">
        <v>45</v>
      </c>
      <c r="D10" s="313" t="s">
        <v>53</v>
      </c>
      <c r="E10" s="317" t="s">
        <v>2337</v>
      </c>
      <c r="F10" s="306" t="s">
        <v>55</v>
      </c>
      <c r="G10" s="306" t="s">
        <v>2350</v>
      </c>
      <c r="H10" s="314" t="s">
        <v>2351</v>
      </c>
      <c r="I10" s="313" t="s">
        <v>22</v>
      </c>
      <c r="J10" s="321">
        <v>1</v>
      </c>
      <c r="K10" s="313">
        <v>1</v>
      </c>
      <c r="L10" s="321">
        <v>5</v>
      </c>
      <c r="M10" s="322">
        <v>3.2</v>
      </c>
      <c r="N10" s="306"/>
      <c r="O10" s="313"/>
      <c r="P10" s="323"/>
      <c r="Q10" s="323"/>
    </row>
    <row r="11" s="57" customFormat="1" ht="39.6" spans="1:17">
      <c r="A11" s="57" t="s">
        <v>2336</v>
      </c>
      <c r="B11" s="312">
        <v>10</v>
      </c>
      <c r="C11" s="313" t="s">
        <v>45</v>
      </c>
      <c r="D11" s="313" t="s">
        <v>53</v>
      </c>
      <c r="E11" s="317" t="s">
        <v>2337</v>
      </c>
      <c r="F11" s="306" t="s">
        <v>55</v>
      </c>
      <c r="G11" s="306" t="s">
        <v>2352</v>
      </c>
      <c r="H11" s="314" t="s">
        <v>2351</v>
      </c>
      <c r="I11" s="313" t="s">
        <v>22</v>
      </c>
      <c r="J11" s="321">
        <v>7</v>
      </c>
      <c r="K11" s="313">
        <v>2</v>
      </c>
      <c r="L11" s="321">
        <v>74</v>
      </c>
      <c r="M11" s="322">
        <v>3.2</v>
      </c>
      <c r="N11" s="306"/>
      <c r="O11" s="313"/>
      <c r="P11" s="323"/>
      <c r="Q11" s="323"/>
    </row>
    <row r="12" s="57" customFormat="1" ht="39.6" spans="1:17">
      <c r="A12" s="57" t="s">
        <v>2336</v>
      </c>
      <c r="B12" s="312">
        <v>11</v>
      </c>
      <c r="C12" s="313" t="s">
        <v>45</v>
      </c>
      <c r="D12" s="313" t="s">
        <v>53</v>
      </c>
      <c r="E12" s="317" t="s">
        <v>2337</v>
      </c>
      <c r="F12" s="306" t="s">
        <v>249</v>
      </c>
      <c r="G12" s="306" t="s">
        <v>2353</v>
      </c>
      <c r="H12" s="314" t="s">
        <v>2351</v>
      </c>
      <c r="I12" s="313" t="s">
        <v>22</v>
      </c>
      <c r="J12" s="321">
        <v>1</v>
      </c>
      <c r="K12" s="313">
        <v>1</v>
      </c>
      <c r="L12" s="321">
        <v>2</v>
      </c>
      <c r="M12" s="322">
        <v>3.2</v>
      </c>
      <c r="N12" s="313"/>
      <c r="O12" s="313"/>
      <c r="P12" s="323"/>
      <c r="Q12" s="323"/>
    </row>
    <row r="13" s="243" customFormat="1" ht="39.6" spans="1:27">
      <c r="A13" s="57" t="s">
        <v>2336</v>
      </c>
      <c r="B13" s="312">
        <v>12</v>
      </c>
      <c r="C13" s="313" t="s">
        <v>45</v>
      </c>
      <c r="D13" s="313" t="s">
        <v>53</v>
      </c>
      <c r="E13" s="317" t="s">
        <v>2337</v>
      </c>
      <c r="F13" s="306" t="s">
        <v>249</v>
      </c>
      <c r="G13" s="306" t="s">
        <v>2354</v>
      </c>
      <c r="H13" s="314" t="s">
        <v>2351</v>
      </c>
      <c r="I13" s="313" t="s">
        <v>22</v>
      </c>
      <c r="J13" s="321">
        <v>1</v>
      </c>
      <c r="K13" s="313">
        <v>1</v>
      </c>
      <c r="L13" s="321">
        <v>3</v>
      </c>
      <c r="M13" s="322">
        <v>3.2</v>
      </c>
      <c r="N13" s="313"/>
      <c r="O13" s="313"/>
      <c r="P13" s="323"/>
      <c r="Q13" s="323"/>
      <c r="R13" s="57"/>
      <c r="S13" s="57"/>
      <c r="T13" s="57"/>
      <c r="U13" s="57"/>
      <c r="V13" s="57"/>
      <c r="W13" s="57"/>
      <c r="X13" s="57"/>
      <c r="Y13" s="57"/>
      <c r="Z13" s="57"/>
      <c r="AA13" s="57"/>
    </row>
    <row r="14" s="243" customFormat="1" ht="39.6" spans="1:27">
      <c r="A14" s="57" t="s">
        <v>2336</v>
      </c>
      <c r="B14" s="312">
        <v>13</v>
      </c>
      <c r="C14" s="313" t="s">
        <v>45</v>
      </c>
      <c r="D14" s="313" t="s">
        <v>53</v>
      </c>
      <c r="E14" s="317" t="s">
        <v>2337</v>
      </c>
      <c r="F14" s="306" t="s">
        <v>304</v>
      </c>
      <c r="G14" s="306" t="s">
        <v>2355</v>
      </c>
      <c r="H14" s="314" t="s">
        <v>2356</v>
      </c>
      <c r="I14" s="313" t="s">
        <v>22</v>
      </c>
      <c r="J14" s="321">
        <v>1</v>
      </c>
      <c r="K14" s="313">
        <v>1</v>
      </c>
      <c r="L14" s="321">
        <v>16</v>
      </c>
      <c r="M14" s="322">
        <v>3.2</v>
      </c>
      <c r="N14" s="313"/>
      <c r="O14" s="313"/>
      <c r="P14" s="323"/>
      <c r="Q14" s="323"/>
      <c r="R14" s="57"/>
      <c r="S14" s="57"/>
      <c r="T14" s="57"/>
      <c r="U14" s="57"/>
      <c r="V14" s="57"/>
      <c r="W14" s="57"/>
      <c r="X14" s="57"/>
      <c r="Y14" s="57"/>
      <c r="Z14" s="57"/>
      <c r="AA14" s="57"/>
    </row>
    <row r="15" s="243" customFormat="1" ht="39.6" spans="1:27">
      <c r="A15" s="57" t="s">
        <v>2336</v>
      </c>
      <c r="B15" s="312">
        <v>14</v>
      </c>
      <c r="C15" s="313" t="s">
        <v>45</v>
      </c>
      <c r="D15" s="313" t="s">
        <v>322</v>
      </c>
      <c r="E15" s="317" t="s">
        <v>2337</v>
      </c>
      <c r="F15" s="306" t="s">
        <v>323</v>
      </c>
      <c r="G15" s="306" t="s">
        <v>2357</v>
      </c>
      <c r="H15" s="314" t="s">
        <v>2358</v>
      </c>
      <c r="I15" s="313" t="s">
        <v>2124</v>
      </c>
      <c r="J15" s="324">
        <v>16.6024</v>
      </c>
      <c r="K15" s="315">
        <f>J15*0.1</f>
        <v>1.66024</v>
      </c>
      <c r="L15" s="321">
        <v>334</v>
      </c>
      <c r="M15" s="322">
        <v>3.2</v>
      </c>
      <c r="N15" s="313"/>
      <c r="O15" s="313"/>
      <c r="P15" s="323"/>
      <c r="Q15" s="323"/>
      <c r="R15" s="57"/>
      <c r="S15" s="57"/>
      <c r="T15" s="57"/>
      <c r="U15" s="57"/>
      <c r="V15" s="57"/>
      <c r="W15" s="57"/>
      <c r="X15" s="57"/>
      <c r="Y15" s="57"/>
      <c r="Z15" s="57"/>
      <c r="AA15" s="57"/>
    </row>
    <row r="16" s="243" customFormat="1" ht="39.6" spans="1:27">
      <c r="A16" s="57" t="s">
        <v>2336</v>
      </c>
      <c r="B16" s="312">
        <v>15</v>
      </c>
      <c r="C16" s="313" t="s">
        <v>45</v>
      </c>
      <c r="D16" s="313" t="s">
        <v>89</v>
      </c>
      <c r="E16" s="317" t="s">
        <v>2337</v>
      </c>
      <c r="F16" s="306" t="s">
        <v>114</v>
      </c>
      <c r="G16" s="314" t="s">
        <v>2359</v>
      </c>
      <c r="H16" s="314" t="s">
        <v>2345</v>
      </c>
      <c r="I16" s="313" t="s">
        <v>22</v>
      </c>
      <c r="J16" s="321">
        <v>1</v>
      </c>
      <c r="K16" s="313">
        <v>1</v>
      </c>
      <c r="L16" s="321">
        <v>39</v>
      </c>
      <c r="M16" s="322">
        <v>3.2</v>
      </c>
      <c r="N16" s="313"/>
      <c r="O16" s="313"/>
      <c r="P16" s="323"/>
      <c r="Q16" s="323"/>
      <c r="R16" s="57"/>
      <c r="S16" s="57"/>
      <c r="T16" s="57"/>
      <c r="U16" s="57"/>
      <c r="V16" s="57"/>
      <c r="W16" s="57"/>
      <c r="X16" s="57"/>
      <c r="Y16" s="57"/>
      <c r="Z16" s="57"/>
      <c r="AA16" s="57"/>
    </row>
    <row r="17" s="243" customFormat="1" ht="39.6" spans="1:27">
      <c r="A17" s="57" t="s">
        <v>2336</v>
      </c>
      <c r="B17" s="312">
        <v>16</v>
      </c>
      <c r="C17" s="313" t="s">
        <v>45</v>
      </c>
      <c r="D17" s="313" t="s">
        <v>89</v>
      </c>
      <c r="E17" s="317" t="s">
        <v>2337</v>
      </c>
      <c r="F17" s="306" t="s">
        <v>114</v>
      </c>
      <c r="G17" s="306" t="s">
        <v>2359</v>
      </c>
      <c r="H17" s="314" t="s">
        <v>2345</v>
      </c>
      <c r="I17" s="313" t="s">
        <v>22</v>
      </c>
      <c r="J17" s="321">
        <v>2</v>
      </c>
      <c r="K17" s="313">
        <v>1</v>
      </c>
      <c r="L17" s="321">
        <v>77</v>
      </c>
      <c r="M17" s="322">
        <v>3.2</v>
      </c>
      <c r="N17" s="313"/>
      <c r="O17" s="313"/>
      <c r="P17" s="323"/>
      <c r="Q17" s="323"/>
      <c r="R17" s="57"/>
      <c r="S17" s="57"/>
      <c r="T17" s="57"/>
      <c r="U17" s="57"/>
      <c r="V17" s="57"/>
      <c r="W17" s="57"/>
      <c r="X17" s="57"/>
      <c r="Y17" s="57"/>
      <c r="Z17" s="57"/>
      <c r="AA17" s="57"/>
    </row>
    <row r="18" s="243" customFormat="1" ht="39.6" spans="1:27">
      <c r="A18" s="57" t="s">
        <v>2336</v>
      </c>
      <c r="B18" s="312">
        <v>17</v>
      </c>
      <c r="C18" s="313" t="s">
        <v>45</v>
      </c>
      <c r="D18" s="313" t="s">
        <v>53</v>
      </c>
      <c r="E18" s="317" t="s">
        <v>2337</v>
      </c>
      <c r="F18" s="306" t="s">
        <v>172</v>
      </c>
      <c r="G18" s="306" t="s">
        <v>2346</v>
      </c>
      <c r="H18" s="314" t="s">
        <v>2347</v>
      </c>
      <c r="I18" s="313" t="s">
        <v>22</v>
      </c>
      <c r="J18" s="321">
        <v>2</v>
      </c>
      <c r="K18" s="313">
        <v>1</v>
      </c>
      <c r="L18" s="321">
        <v>1</v>
      </c>
      <c r="M18" s="322">
        <v>3.2</v>
      </c>
      <c r="N18" s="313"/>
      <c r="O18" s="313"/>
      <c r="P18" s="323"/>
      <c r="Q18" s="323"/>
      <c r="R18" s="57"/>
      <c r="S18" s="57"/>
      <c r="T18" s="57"/>
      <c r="U18" s="57"/>
      <c r="V18" s="57"/>
      <c r="W18" s="57"/>
      <c r="X18" s="57"/>
      <c r="Y18" s="57"/>
      <c r="Z18" s="57"/>
      <c r="AA18" s="57"/>
    </row>
    <row r="19" s="243" customFormat="1" ht="39.6" spans="1:27">
      <c r="A19" s="57" t="s">
        <v>2336</v>
      </c>
      <c r="B19" s="312">
        <v>18</v>
      </c>
      <c r="C19" s="313" t="s">
        <v>45</v>
      </c>
      <c r="D19" s="313" t="s">
        <v>322</v>
      </c>
      <c r="E19" s="317" t="s">
        <v>2337</v>
      </c>
      <c r="F19" s="306" t="s">
        <v>323</v>
      </c>
      <c r="G19" s="306" t="s">
        <v>2348</v>
      </c>
      <c r="H19" s="314" t="s">
        <v>2123</v>
      </c>
      <c r="I19" s="313" t="s">
        <v>2124</v>
      </c>
      <c r="J19" s="324">
        <v>0.335</v>
      </c>
      <c r="K19" s="315">
        <f>J19*0.1</f>
        <v>0.0335</v>
      </c>
      <c r="L19" s="321">
        <v>9</v>
      </c>
      <c r="M19" s="322">
        <v>3.2</v>
      </c>
      <c r="N19" s="313"/>
      <c r="O19" s="313"/>
      <c r="P19" s="323"/>
      <c r="Q19" s="323"/>
      <c r="R19" s="57"/>
      <c r="S19" s="57"/>
      <c r="T19" s="57"/>
      <c r="U19" s="57"/>
      <c r="V19" s="57"/>
      <c r="W19" s="57"/>
      <c r="X19" s="57"/>
      <c r="Y19" s="57"/>
      <c r="Z19" s="57"/>
      <c r="AA19" s="57"/>
    </row>
    <row r="20" s="243" customFormat="1" ht="39.6" spans="1:27">
      <c r="A20" s="57" t="s">
        <v>2336</v>
      </c>
      <c r="B20" s="312">
        <v>19</v>
      </c>
      <c r="C20" s="313" t="s">
        <v>45</v>
      </c>
      <c r="D20" s="313" t="s">
        <v>353</v>
      </c>
      <c r="E20" s="317" t="s">
        <v>2337</v>
      </c>
      <c r="F20" s="306" t="s">
        <v>2125</v>
      </c>
      <c r="G20" s="306" t="s">
        <v>2360</v>
      </c>
      <c r="H20" s="314" t="s">
        <v>2361</v>
      </c>
      <c r="I20" s="313" t="s">
        <v>22</v>
      </c>
      <c r="J20" s="321">
        <v>1</v>
      </c>
      <c r="K20" s="313">
        <v>1</v>
      </c>
      <c r="L20" s="321">
        <v>295</v>
      </c>
      <c r="M20" s="322">
        <v>3.2</v>
      </c>
      <c r="N20" s="313"/>
      <c r="O20" s="313"/>
      <c r="P20" s="323"/>
      <c r="Q20" s="323"/>
      <c r="R20" s="57"/>
      <c r="S20" s="57"/>
      <c r="T20" s="57"/>
      <c r="U20" s="57"/>
      <c r="V20" s="57"/>
      <c r="W20" s="57"/>
      <c r="X20" s="57"/>
      <c r="Y20" s="57"/>
      <c r="Z20" s="57"/>
      <c r="AA20" s="57"/>
    </row>
    <row r="21" s="243" customFormat="1" ht="39.6" spans="1:27">
      <c r="A21" s="57" t="s">
        <v>2336</v>
      </c>
      <c r="B21" s="312">
        <v>20</v>
      </c>
      <c r="C21" s="313" t="s">
        <v>45</v>
      </c>
      <c r="D21" s="313" t="s">
        <v>53</v>
      </c>
      <c r="E21" s="317" t="s">
        <v>2337</v>
      </c>
      <c r="F21" s="306" t="s">
        <v>249</v>
      </c>
      <c r="G21" s="306" t="s">
        <v>2353</v>
      </c>
      <c r="H21" s="314" t="s">
        <v>2351</v>
      </c>
      <c r="I21" s="313" t="s">
        <v>22</v>
      </c>
      <c r="J21" s="321">
        <v>1</v>
      </c>
      <c r="K21" s="313">
        <v>1</v>
      </c>
      <c r="L21" s="321">
        <v>2</v>
      </c>
      <c r="M21" s="322">
        <v>3.2</v>
      </c>
      <c r="N21" s="313"/>
      <c r="O21" s="313"/>
      <c r="P21" s="323"/>
      <c r="Q21" s="323"/>
      <c r="R21" s="57"/>
      <c r="S21" s="57"/>
      <c r="T21" s="57"/>
      <c r="U21" s="57"/>
      <c r="V21" s="57"/>
      <c r="W21" s="57"/>
      <c r="X21" s="57"/>
      <c r="Y21" s="57"/>
      <c r="Z21" s="57"/>
      <c r="AA21" s="57"/>
    </row>
    <row r="22" s="243" customFormat="1" ht="39.6" spans="1:27">
      <c r="A22" s="57" t="s">
        <v>2336</v>
      </c>
      <c r="B22" s="312">
        <v>21</v>
      </c>
      <c r="C22" s="313" t="s">
        <v>45</v>
      </c>
      <c r="D22" s="313" t="s">
        <v>53</v>
      </c>
      <c r="E22" s="317" t="s">
        <v>2337</v>
      </c>
      <c r="F22" s="306" t="s">
        <v>249</v>
      </c>
      <c r="G22" s="306" t="s">
        <v>2362</v>
      </c>
      <c r="H22" s="314" t="s">
        <v>2351</v>
      </c>
      <c r="I22" s="313" t="s">
        <v>22</v>
      </c>
      <c r="J22" s="321">
        <v>1</v>
      </c>
      <c r="K22" s="313">
        <v>1</v>
      </c>
      <c r="L22" s="321">
        <v>3</v>
      </c>
      <c r="M22" s="322">
        <v>3.2</v>
      </c>
      <c r="N22" s="313"/>
      <c r="O22" s="313"/>
      <c r="P22" s="323"/>
      <c r="Q22" s="323"/>
      <c r="R22" s="57"/>
      <c r="S22" s="57"/>
      <c r="T22" s="57"/>
      <c r="U22" s="57"/>
      <c r="V22" s="57"/>
      <c r="W22" s="57"/>
      <c r="X22" s="57"/>
      <c r="Y22" s="57"/>
      <c r="Z22" s="57"/>
      <c r="AA22" s="57"/>
    </row>
    <row r="23" s="243" customFormat="1" ht="39.6" spans="1:27">
      <c r="A23" s="57" t="s">
        <v>2336</v>
      </c>
      <c r="B23" s="312">
        <v>22</v>
      </c>
      <c r="C23" s="313" t="s">
        <v>45</v>
      </c>
      <c r="D23" s="313" t="s">
        <v>89</v>
      </c>
      <c r="E23" s="317" t="s">
        <v>2337</v>
      </c>
      <c r="F23" s="306" t="s">
        <v>114</v>
      </c>
      <c r="G23" s="306" t="s">
        <v>2344</v>
      </c>
      <c r="H23" s="314" t="s">
        <v>2345</v>
      </c>
      <c r="I23" s="313" t="s">
        <v>22</v>
      </c>
      <c r="J23" s="321">
        <v>1</v>
      </c>
      <c r="K23" s="313">
        <v>1</v>
      </c>
      <c r="L23" s="321">
        <v>39</v>
      </c>
      <c r="M23" s="322">
        <v>3.2</v>
      </c>
      <c r="N23" s="313"/>
      <c r="O23" s="313"/>
      <c r="P23" s="323"/>
      <c r="Q23" s="323"/>
      <c r="R23" s="57"/>
      <c r="S23" s="57"/>
      <c r="T23" s="57"/>
      <c r="U23" s="57"/>
      <c r="V23" s="57"/>
      <c r="W23" s="57"/>
      <c r="X23" s="57"/>
      <c r="Y23" s="57"/>
      <c r="Z23" s="57"/>
      <c r="AA23" s="57"/>
    </row>
    <row r="24" s="243" customFormat="1" ht="39.6" spans="1:27">
      <c r="A24" s="57" t="s">
        <v>2336</v>
      </c>
      <c r="B24" s="312">
        <v>23</v>
      </c>
      <c r="C24" s="313" t="s">
        <v>45</v>
      </c>
      <c r="D24" s="313" t="s">
        <v>89</v>
      </c>
      <c r="E24" s="317" t="s">
        <v>2337</v>
      </c>
      <c r="F24" s="306" t="s">
        <v>114</v>
      </c>
      <c r="G24" s="306" t="s">
        <v>2363</v>
      </c>
      <c r="H24" s="314" t="s">
        <v>2156</v>
      </c>
      <c r="I24" s="313" t="s">
        <v>22</v>
      </c>
      <c r="J24" s="321">
        <v>1</v>
      </c>
      <c r="K24" s="313">
        <f t="shared" ref="K24:K26" si="0">J24</f>
        <v>1</v>
      </c>
      <c r="L24" s="321">
        <v>3</v>
      </c>
      <c r="M24" s="322">
        <v>3.2</v>
      </c>
      <c r="N24" s="313"/>
      <c r="O24" s="313"/>
      <c r="P24" s="323"/>
      <c r="Q24" s="323"/>
      <c r="R24" s="57"/>
      <c r="S24" s="57"/>
      <c r="T24" s="57"/>
      <c r="U24" s="57"/>
      <c r="V24" s="57"/>
      <c r="W24" s="57"/>
      <c r="X24" s="57"/>
      <c r="Y24" s="57"/>
      <c r="Z24" s="57"/>
      <c r="AA24" s="57"/>
    </row>
    <row r="25" s="243" customFormat="1" ht="39.6" spans="1:27">
      <c r="A25" s="57" t="s">
        <v>2336</v>
      </c>
      <c r="B25" s="312">
        <v>24</v>
      </c>
      <c r="C25" s="313" t="s">
        <v>45</v>
      </c>
      <c r="D25" s="313" t="s">
        <v>53</v>
      </c>
      <c r="E25" s="317" t="s">
        <v>2337</v>
      </c>
      <c r="F25" s="306" t="s">
        <v>55</v>
      </c>
      <c r="G25" s="306" t="s">
        <v>2364</v>
      </c>
      <c r="H25" s="314" t="s">
        <v>2365</v>
      </c>
      <c r="I25" s="313" t="s">
        <v>22</v>
      </c>
      <c r="J25" s="321">
        <v>2</v>
      </c>
      <c r="K25" s="313">
        <f t="shared" si="0"/>
        <v>2</v>
      </c>
      <c r="L25" s="321">
        <v>2</v>
      </c>
      <c r="M25" s="322">
        <v>3.2</v>
      </c>
      <c r="N25" s="313"/>
      <c r="O25" s="313"/>
      <c r="P25" s="323"/>
      <c r="Q25" s="323"/>
      <c r="R25" s="57"/>
      <c r="S25" s="57"/>
      <c r="T25" s="57"/>
      <c r="U25" s="57"/>
      <c r="V25" s="57"/>
      <c r="W25" s="57"/>
      <c r="X25" s="57"/>
      <c r="Y25" s="57"/>
      <c r="Z25" s="57"/>
      <c r="AA25" s="57"/>
    </row>
    <row r="26" s="243" customFormat="1" ht="39.6" spans="1:25">
      <c r="A26" s="57" t="s">
        <v>2336</v>
      </c>
      <c r="B26" s="312">
        <v>25</v>
      </c>
      <c r="C26" s="313" t="s">
        <v>45</v>
      </c>
      <c r="D26" s="313" t="s">
        <v>53</v>
      </c>
      <c r="E26" s="317" t="s">
        <v>2337</v>
      </c>
      <c r="F26" s="306" t="s">
        <v>55</v>
      </c>
      <c r="G26" s="306" t="s">
        <v>2366</v>
      </c>
      <c r="H26" s="314" t="s">
        <v>2158</v>
      </c>
      <c r="I26" s="313" t="s">
        <v>22</v>
      </c>
      <c r="J26" s="321">
        <v>1</v>
      </c>
      <c r="K26" s="313">
        <f t="shared" si="0"/>
        <v>1</v>
      </c>
      <c r="L26" s="326">
        <v>0.47</v>
      </c>
      <c r="M26" s="322">
        <v>3.2</v>
      </c>
      <c r="N26" s="313"/>
      <c r="O26" s="313"/>
      <c r="P26" s="323"/>
      <c r="Q26" s="323"/>
      <c r="R26" s="57"/>
      <c r="S26" s="57"/>
      <c r="T26" s="57"/>
      <c r="U26" s="57"/>
      <c r="V26" s="57"/>
      <c r="W26" s="57"/>
      <c r="X26" s="57"/>
      <c r="Y26" s="57"/>
    </row>
    <row r="27" s="243" customFormat="1" ht="39.6" spans="1:25">
      <c r="A27" s="57" t="s">
        <v>2336</v>
      </c>
      <c r="B27" s="312">
        <v>26</v>
      </c>
      <c r="C27" s="313" t="s">
        <v>45</v>
      </c>
      <c r="D27" s="313" t="s">
        <v>322</v>
      </c>
      <c r="E27" s="317" t="s">
        <v>2337</v>
      </c>
      <c r="F27" s="306" t="s">
        <v>323</v>
      </c>
      <c r="G27" s="306" t="s">
        <v>2367</v>
      </c>
      <c r="H27" s="314" t="s">
        <v>2162</v>
      </c>
      <c r="I27" s="313" t="s">
        <v>2124</v>
      </c>
      <c r="J27" s="324">
        <v>13.3285</v>
      </c>
      <c r="K27" s="327">
        <v>13.3285</v>
      </c>
      <c r="L27" s="321">
        <v>100</v>
      </c>
      <c r="M27" s="322">
        <v>3.2</v>
      </c>
      <c r="N27" s="313"/>
      <c r="O27" s="313"/>
      <c r="P27" s="323"/>
      <c r="Q27" s="323"/>
      <c r="R27" s="57"/>
      <c r="S27" s="57"/>
      <c r="T27" s="57"/>
      <c r="U27" s="57"/>
      <c r="V27" s="57"/>
      <c r="W27" s="57"/>
      <c r="X27" s="57"/>
      <c r="Y27" s="57"/>
    </row>
    <row r="28" s="243" customFormat="1" ht="39.6" spans="1:25">
      <c r="A28" s="57" t="s">
        <v>2336</v>
      </c>
      <c r="B28" s="312">
        <v>27</v>
      </c>
      <c r="C28" s="313" t="s">
        <v>45</v>
      </c>
      <c r="D28" s="313" t="s">
        <v>89</v>
      </c>
      <c r="E28" s="317" t="s">
        <v>2337</v>
      </c>
      <c r="F28" s="306" t="s">
        <v>114</v>
      </c>
      <c r="G28" s="306" t="s">
        <v>2368</v>
      </c>
      <c r="H28" s="314" t="s">
        <v>2369</v>
      </c>
      <c r="I28" s="313" t="s">
        <v>22</v>
      </c>
      <c r="J28" s="321">
        <v>1</v>
      </c>
      <c r="K28" s="313">
        <f t="shared" ref="K28:K30" si="1">J28</f>
        <v>1</v>
      </c>
      <c r="L28" s="321">
        <v>3</v>
      </c>
      <c r="M28" s="322">
        <v>3.1</v>
      </c>
      <c r="N28" s="313"/>
      <c r="O28" s="313"/>
      <c r="P28" s="323"/>
      <c r="Q28" s="323"/>
      <c r="R28" s="57"/>
      <c r="S28" s="57"/>
      <c r="T28" s="57"/>
      <c r="U28" s="57"/>
      <c r="V28" s="57"/>
      <c r="W28" s="57"/>
      <c r="X28" s="57"/>
      <c r="Y28" s="57"/>
    </row>
    <row r="29" s="243" customFormat="1" ht="39.6" spans="1:25">
      <c r="A29" s="57" t="s">
        <v>2336</v>
      </c>
      <c r="B29" s="312">
        <v>28</v>
      </c>
      <c r="C29" s="313" t="s">
        <v>45</v>
      </c>
      <c r="D29" s="313" t="s">
        <v>53</v>
      </c>
      <c r="E29" s="317" t="s">
        <v>2337</v>
      </c>
      <c r="F29" s="306" t="s">
        <v>55</v>
      </c>
      <c r="G29" s="306" t="s">
        <v>2370</v>
      </c>
      <c r="H29" s="314" t="s">
        <v>2371</v>
      </c>
      <c r="I29" s="313" t="s">
        <v>22</v>
      </c>
      <c r="J29" s="321">
        <v>1</v>
      </c>
      <c r="K29" s="313">
        <f t="shared" si="1"/>
        <v>1</v>
      </c>
      <c r="L29" s="326">
        <v>0.47</v>
      </c>
      <c r="M29" s="322">
        <v>3.1</v>
      </c>
      <c r="N29" s="313"/>
      <c r="O29" s="313"/>
      <c r="P29" s="323"/>
      <c r="Q29" s="323"/>
      <c r="R29" s="57"/>
      <c r="S29" s="57"/>
      <c r="T29" s="57"/>
      <c r="U29" s="57"/>
      <c r="V29" s="57"/>
      <c r="W29" s="57"/>
      <c r="X29" s="57"/>
      <c r="Y29" s="57"/>
    </row>
    <row r="30" s="243" customFormat="1" ht="39.6" spans="1:25">
      <c r="A30" s="57" t="s">
        <v>2336</v>
      </c>
      <c r="B30" s="312">
        <v>29</v>
      </c>
      <c r="C30" s="313" t="s">
        <v>45</v>
      </c>
      <c r="D30" s="313" t="s">
        <v>53</v>
      </c>
      <c r="E30" s="317" t="s">
        <v>2337</v>
      </c>
      <c r="F30" s="306" t="s">
        <v>55</v>
      </c>
      <c r="G30" s="306" t="s">
        <v>2372</v>
      </c>
      <c r="H30" s="314" t="s">
        <v>2371</v>
      </c>
      <c r="I30" s="313" t="s">
        <v>22</v>
      </c>
      <c r="J30" s="321">
        <v>2</v>
      </c>
      <c r="K30" s="313">
        <f t="shared" si="1"/>
        <v>2</v>
      </c>
      <c r="L30" s="321">
        <v>2</v>
      </c>
      <c r="M30" s="322">
        <v>3.1</v>
      </c>
      <c r="N30" s="313"/>
      <c r="O30" s="313"/>
      <c r="P30" s="323"/>
      <c r="Q30" s="323"/>
      <c r="R30" s="57"/>
      <c r="S30" s="57"/>
      <c r="T30" s="57"/>
      <c r="U30" s="57"/>
      <c r="V30" s="57"/>
      <c r="W30" s="57"/>
      <c r="X30" s="57"/>
      <c r="Y30" s="57"/>
    </row>
    <row r="31" s="243" customFormat="1" ht="39.6" spans="1:25">
      <c r="A31" s="57" t="s">
        <v>2336</v>
      </c>
      <c r="B31" s="312">
        <v>30</v>
      </c>
      <c r="C31" s="313" t="s">
        <v>45</v>
      </c>
      <c r="D31" s="313" t="s">
        <v>322</v>
      </c>
      <c r="E31" s="317" t="s">
        <v>2337</v>
      </c>
      <c r="F31" s="306" t="s">
        <v>323</v>
      </c>
      <c r="G31" s="306" t="s">
        <v>2373</v>
      </c>
      <c r="H31" s="314" t="s">
        <v>2374</v>
      </c>
      <c r="I31" s="313" t="s">
        <v>2124</v>
      </c>
      <c r="J31" s="324">
        <v>12.9485</v>
      </c>
      <c r="K31" s="327">
        <v>12.9485</v>
      </c>
      <c r="L31" s="321">
        <v>97</v>
      </c>
      <c r="M31" s="322">
        <v>3.1</v>
      </c>
      <c r="N31" s="313"/>
      <c r="O31" s="313"/>
      <c r="P31" s="323"/>
      <c r="Q31" s="323"/>
      <c r="R31" s="57"/>
      <c r="S31" s="57"/>
      <c r="T31" s="57"/>
      <c r="U31" s="57"/>
      <c r="V31" s="57"/>
      <c r="W31" s="57"/>
      <c r="X31" s="57"/>
      <c r="Y31" s="57"/>
    </row>
    <row r="32" s="243" customFormat="1" ht="39.6" spans="1:25">
      <c r="A32" s="57" t="s">
        <v>2336</v>
      </c>
      <c r="B32" s="312">
        <v>31</v>
      </c>
      <c r="C32" s="313" t="s">
        <v>45</v>
      </c>
      <c r="D32" s="313" t="s">
        <v>89</v>
      </c>
      <c r="E32" s="317" t="s">
        <v>2337</v>
      </c>
      <c r="F32" s="306" t="s">
        <v>114</v>
      </c>
      <c r="G32" s="306" t="s">
        <v>2375</v>
      </c>
      <c r="H32" s="314" t="s">
        <v>2166</v>
      </c>
      <c r="I32" s="313" t="s">
        <v>22</v>
      </c>
      <c r="J32" s="321">
        <v>3</v>
      </c>
      <c r="K32" s="313">
        <v>0</v>
      </c>
      <c r="L32" s="321">
        <v>1890</v>
      </c>
      <c r="M32" s="322">
        <v>3.2</v>
      </c>
      <c r="N32" s="313"/>
      <c r="O32" s="313"/>
      <c r="P32" s="323"/>
      <c r="Q32" s="323"/>
      <c r="R32" s="57"/>
      <c r="S32" s="57"/>
      <c r="T32" s="57"/>
      <c r="U32" s="57"/>
      <c r="V32" s="57"/>
      <c r="W32" s="57"/>
      <c r="X32" s="57"/>
      <c r="Y32" s="57"/>
    </row>
    <row r="33" s="243" customFormat="1" ht="39.6" spans="1:25">
      <c r="A33" s="57" t="s">
        <v>2336</v>
      </c>
      <c r="B33" s="312">
        <v>32</v>
      </c>
      <c r="C33" s="313" t="s">
        <v>45</v>
      </c>
      <c r="D33" s="313" t="s">
        <v>89</v>
      </c>
      <c r="E33" s="317" t="s">
        <v>2337</v>
      </c>
      <c r="F33" s="306" t="s">
        <v>114</v>
      </c>
      <c r="G33" s="306" t="s">
        <v>2376</v>
      </c>
      <c r="H33" s="314" t="s">
        <v>2166</v>
      </c>
      <c r="I33" s="313" t="s">
        <v>22</v>
      </c>
      <c r="J33" s="321">
        <v>5</v>
      </c>
      <c r="K33" s="313">
        <f>J33</f>
        <v>5</v>
      </c>
      <c r="L33" s="321">
        <v>87</v>
      </c>
      <c r="M33" s="322">
        <v>3.2</v>
      </c>
      <c r="N33" s="313"/>
      <c r="O33" s="313"/>
      <c r="P33" s="323"/>
      <c r="Q33" s="323"/>
      <c r="R33" s="57"/>
      <c r="S33" s="57"/>
      <c r="T33" s="57"/>
      <c r="U33" s="57"/>
      <c r="V33" s="57"/>
      <c r="W33" s="57"/>
      <c r="X33" s="57"/>
      <c r="Y33" s="57"/>
    </row>
    <row r="34" s="243" customFormat="1" ht="39.6" spans="1:25">
      <c r="A34" s="57" t="s">
        <v>2336</v>
      </c>
      <c r="B34" s="312">
        <v>33</v>
      </c>
      <c r="C34" s="313" t="s">
        <v>45</v>
      </c>
      <c r="D34" s="313" t="s">
        <v>53</v>
      </c>
      <c r="E34" s="317" t="s">
        <v>2337</v>
      </c>
      <c r="F34" s="306" t="s">
        <v>55</v>
      </c>
      <c r="G34" s="306" t="s">
        <v>2377</v>
      </c>
      <c r="H34" s="314" t="s">
        <v>2158</v>
      </c>
      <c r="I34" s="313" t="s">
        <v>22</v>
      </c>
      <c r="J34" s="321">
        <v>7</v>
      </c>
      <c r="K34" s="313">
        <v>0</v>
      </c>
      <c r="L34" s="321">
        <v>2638</v>
      </c>
      <c r="M34" s="322">
        <v>3.2</v>
      </c>
      <c r="N34" s="313"/>
      <c r="O34" s="313"/>
      <c r="P34" s="323"/>
      <c r="Q34" s="323"/>
      <c r="R34" s="57"/>
      <c r="S34" s="57"/>
      <c r="T34" s="57"/>
      <c r="U34" s="57"/>
      <c r="V34" s="57"/>
      <c r="W34" s="57"/>
      <c r="X34" s="57"/>
      <c r="Y34" s="57"/>
    </row>
    <row r="35" s="243" customFormat="1" ht="39.6" spans="1:25">
      <c r="A35" s="57" t="s">
        <v>2336</v>
      </c>
      <c r="B35" s="312">
        <v>34</v>
      </c>
      <c r="C35" s="313" t="s">
        <v>45</v>
      </c>
      <c r="D35" s="313" t="s">
        <v>53</v>
      </c>
      <c r="E35" s="317" t="s">
        <v>2337</v>
      </c>
      <c r="F35" s="306" t="s">
        <v>55</v>
      </c>
      <c r="G35" s="306" t="s">
        <v>2378</v>
      </c>
      <c r="H35" s="314" t="s">
        <v>2158</v>
      </c>
      <c r="I35" s="313" t="s">
        <v>22</v>
      </c>
      <c r="J35" s="321">
        <v>1</v>
      </c>
      <c r="K35" s="313">
        <v>0</v>
      </c>
      <c r="L35" s="321">
        <v>188</v>
      </c>
      <c r="M35" s="322">
        <v>3.2</v>
      </c>
      <c r="N35" s="313"/>
      <c r="O35" s="313"/>
      <c r="P35" s="323"/>
      <c r="Q35" s="323"/>
      <c r="R35" s="57"/>
      <c r="S35" s="57"/>
      <c r="T35" s="57"/>
      <c r="U35" s="57"/>
      <c r="V35" s="57"/>
      <c r="W35" s="57"/>
      <c r="X35" s="57"/>
      <c r="Y35" s="57"/>
    </row>
    <row r="36" s="243" customFormat="1" ht="39.6" spans="1:25">
      <c r="A36" s="57" t="s">
        <v>2336</v>
      </c>
      <c r="B36" s="312">
        <v>35</v>
      </c>
      <c r="C36" s="313" t="s">
        <v>45</v>
      </c>
      <c r="D36" s="313" t="s">
        <v>53</v>
      </c>
      <c r="E36" s="317" t="s">
        <v>2337</v>
      </c>
      <c r="F36" s="306" t="s">
        <v>172</v>
      </c>
      <c r="G36" s="306" t="s">
        <v>2379</v>
      </c>
      <c r="H36" s="314" t="s">
        <v>1809</v>
      </c>
      <c r="I36" s="313" t="s">
        <v>22</v>
      </c>
      <c r="J36" s="321">
        <v>9</v>
      </c>
      <c r="K36" s="313">
        <f>J36</f>
        <v>9</v>
      </c>
      <c r="L36" s="321">
        <v>1</v>
      </c>
      <c r="M36" s="322">
        <v>3.2</v>
      </c>
      <c r="N36" s="313"/>
      <c r="O36" s="313"/>
      <c r="P36" s="323"/>
      <c r="Q36" s="323"/>
      <c r="R36" s="57"/>
      <c r="S36" s="57"/>
      <c r="T36" s="57"/>
      <c r="U36" s="57"/>
      <c r="V36" s="57"/>
      <c r="W36" s="57"/>
      <c r="X36" s="57"/>
      <c r="Y36" s="57"/>
    </row>
    <row r="37" s="243" customFormat="1" ht="39.6" spans="1:25">
      <c r="A37" s="57" t="s">
        <v>2336</v>
      </c>
      <c r="B37" s="312">
        <v>36</v>
      </c>
      <c r="C37" s="313" t="s">
        <v>45</v>
      </c>
      <c r="D37" s="313" t="s">
        <v>53</v>
      </c>
      <c r="E37" s="317" t="s">
        <v>2337</v>
      </c>
      <c r="F37" s="306" t="s">
        <v>172</v>
      </c>
      <c r="G37" s="306" t="s">
        <v>2380</v>
      </c>
      <c r="H37" s="314" t="s">
        <v>1809</v>
      </c>
      <c r="I37" s="313" t="s">
        <v>22</v>
      </c>
      <c r="J37" s="321">
        <v>3</v>
      </c>
      <c r="K37" s="313">
        <v>0</v>
      </c>
      <c r="L37" s="321">
        <v>5</v>
      </c>
      <c r="M37" s="322">
        <v>3.2</v>
      </c>
      <c r="N37" s="313"/>
      <c r="O37" s="313"/>
      <c r="P37" s="323"/>
      <c r="Q37" s="323"/>
      <c r="R37" s="57"/>
      <c r="S37" s="57"/>
      <c r="T37" s="57"/>
      <c r="U37" s="57"/>
      <c r="V37" s="57"/>
      <c r="W37" s="57"/>
      <c r="X37" s="57"/>
      <c r="Y37" s="57"/>
    </row>
    <row r="38" s="243" customFormat="1" ht="39.6" spans="1:25">
      <c r="A38" s="57" t="s">
        <v>2336</v>
      </c>
      <c r="B38" s="312">
        <v>37</v>
      </c>
      <c r="C38" s="313" t="s">
        <v>45</v>
      </c>
      <c r="D38" s="313" t="s">
        <v>53</v>
      </c>
      <c r="E38" s="317" t="s">
        <v>2337</v>
      </c>
      <c r="F38" s="306" t="s">
        <v>236</v>
      </c>
      <c r="G38" s="306" t="s">
        <v>2381</v>
      </c>
      <c r="H38" s="314" t="s">
        <v>2166</v>
      </c>
      <c r="I38" s="313" t="s">
        <v>22</v>
      </c>
      <c r="J38" s="321">
        <v>9</v>
      </c>
      <c r="K38" s="313">
        <v>0</v>
      </c>
      <c r="L38" s="321">
        <v>9</v>
      </c>
      <c r="M38" s="322">
        <v>3.2</v>
      </c>
      <c r="N38" s="313"/>
      <c r="O38" s="313"/>
      <c r="P38" s="323"/>
      <c r="Q38" s="323"/>
      <c r="R38" s="57"/>
      <c r="S38" s="57"/>
      <c r="T38" s="57"/>
      <c r="U38" s="57"/>
      <c r="V38" s="57"/>
      <c r="W38" s="57"/>
      <c r="X38" s="57"/>
      <c r="Y38" s="57"/>
    </row>
    <row r="39" s="243" customFormat="1" ht="39.6" spans="1:25">
      <c r="A39" s="57" t="s">
        <v>2336</v>
      </c>
      <c r="B39" s="312">
        <v>38</v>
      </c>
      <c r="C39" s="313" t="s">
        <v>45</v>
      </c>
      <c r="D39" s="313" t="s">
        <v>53</v>
      </c>
      <c r="E39" s="317" t="s">
        <v>2337</v>
      </c>
      <c r="F39" s="306" t="s">
        <v>236</v>
      </c>
      <c r="G39" s="306" t="s">
        <v>2382</v>
      </c>
      <c r="H39" s="314" t="s">
        <v>2166</v>
      </c>
      <c r="I39" s="313" t="s">
        <v>22</v>
      </c>
      <c r="J39" s="321">
        <v>1</v>
      </c>
      <c r="K39" s="313">
        <v>0</v>
      </c>
      <c r="L39" s="321">
        <v>3</v>
      </c>
      <c r="M39" s="322">
        <v>3.2</v>
      </c>
      <c r="N39" s="313"/>
      <c r="O39" s="313"/>
      <c r="P39" s="323"/>
      <c r="Q39" s="323"/>
      <c r="R39" s="57"/>
      <c r="S39" s="57"/>
      <c r="T39" s="57"/>
      <c r="U39" s="57"/>
      <c r="V39" s="57"/>
      <c r="W39" s="57"/>
      <c r="X39" s="57"/>
      <c r="Y39" s="57"/>
    </row>
    <row r="40" s="243" customFormat="1" ht="39.6" spans="1:25">
      <c r="A40" s="57" t="s">
        <v>2336</v>
      </c>
      <c r="B40" s="312">
        <v>39</v>
      </c>
      <c r="C40" s="313" t="s">
        <v>45</v>
      </c>
      <c r="D40" s="313" t="s">
        <v>322</v>
      </c>
      <c r="E40" s="317" t="s">
        <v>2337</v>
      </c>
      <c r="F40" s="306" t="s">
        <v>323</v>
      </c>
      <c r="G40" s="306" t="s">
        <v>2383</v>
      </c>
      <c r="H40" s="314" t="s">
        <v>2162</v>
      </c>
      <c r="I40" s="313" t="s">
        <v>2124</v>
      </c>
      <c r="J40" s="324">
        <v>25.183</v>
      </c>
      <c r="K40" s="328">
        <v>0</v>
      </c>
      <c r="L40" s="321">
        <v>11085</v>
      </c>
      <c r="M40" s="322">
        <v>3.2</v>
      </c>
      <c r="N40" s="313"/>
      <c r="O40" s="313"/>
      <c r="P40" s="323"/>
      <c r="Q40" s="323"/>
      <c r="R40" s="57"/>
      <c r="S40" s="57"/>
      <c r="T40" s="57"/>
      <c r="U40" s="57"/>
      <c r="V40" s="57"/>
      <c r="W40" s="57"/>
      <c r="X40" s="57"/>
      <c r="Y40" s="57"/>
    </row>
    <row r="41" s="243" customFormat="1" ht="39.6" spans="1:25">
      <c r="A41" s="57" t="s">
        <v>2336</v>
      </c>
      <c r="B41" s="312">
        <v>40</v>
      </c>
      <c r="C41" s="313" t="s">
        <v>45</v>
      </c>
      <c r="D41" s="313" t="s">
        <v>322</v>
      </c>
      <c r="E41" s="317" t="s">
        <v>2337</v>
      </c>
      <c r="F41" s="306" t="s">
        <v>323</v>
      </c>
      <c r="G41" s="306" t="s">
        <v>2384</v>
      </c>
      <c r="H41" s="314" t="s">
        <v>2162</v>
      </c>
      <c r="I41" s="313" t="s">
        <v>2124</v>
      </c>
      <c r="J41" s="324">
        <v>0.57367</v>
      </c>
      <c r="K41" s="327">
        <v>0.57367</v>
      </c>
      <c r="L41" s="321">
        <v>9</v>
      </c>
      <c r="M41" s="322">
        <v>3.2</v>
      </c>
      <c r="N41" s="313"/>
      <c r="O41" s="313"/>
      <c r="P41" s="323"/>
      <c r="Q41" s="323"/>
      <c r="R41" s="57"/>
      <c r="S41" s="57"/>
      <c r="T41" s="57"/>
      <c r="U41" s="57"/>
      <c r="V41" s="57"/>
      <c r="W41" s="57"/>
      <c r="X41" s="57"/>
      <c r="Y41" s="57"/>
    </row>
    <row r="42" s="243" customFormat="1" ht="39.6" spans="1:25">
      <c r="A42" s="57" t="s">
        <v>2336</v>
      </c>
      <c r="B42" s="312">
        <v>41</v>
      </c>
      <c r="C42" s="313" t="s">
        <v>45</v>
      </c>
      <c r="D42" s="313" t="s">
        <v>353</v>
      </c>
      <c r="E42" s="317" t="s">
        <v>2337</v>
      </c>
      <c r="F42" s="306" t="s">
        <v>2125</v>
      </c>
      <c r="G42" s="306" t="s">
        <v>2385</v>
      </c>
      <c r="H42" s="314" t="s">
        <v>486</v>
      </c>
      <c r="I42" s="313" t="s">
        <v>22</v>
      </c>
      <c r="J42" s="321">
        <v>1</v>
      </c>
      <c r="K42" s="313">
        <v>0</v>
      </c>
      <c r="L42" s="321">
        <v>4551</v>
      </c>
      <c r="M42" s="322">
        <v>3.2</v>
      </c>
      <c r="N42" s="313"/>
      <c r="O42" s="313"/>
      <c r="P42" s="323"/>
      <c r="Q42" s="323"/>
      <c r="R42" s="57"/>
      <c r="S42" s="57"/>
      <c r="T42" s="57"/>
      <c r="U42" s="57"/>
      <c r="V42" s="57"/>
      <c r="W42" s="57"/>
      <c r="X42" s="57"/>
      <c r="Y42" s="57"/>
    </row>
    <row r="43" s="243" customFormat="1" ht="39.6" spans="1:25">
      <c r="A43" s="57" t="s">
        <v>2336</v>
      </c>
      <c r="B43" s="312">
        <v>42</v>
      </c>
      <c r="C43" s="313" t="s">
        <v>45</v>
      </c>
      <c r="D43" s="313" t="s">
        <v>89</v>
      </c>
      <c r="E43" s="317" t="s">
        <v>2337</v>
      </c>
      <c r="F43" s="306" t="s">
        <v>90</v>
      </c>
      <c r="G43" s="306" t="s">
        <v>2386</v>
      </c>
      <c r="H43" s="314" t="s">
        <v>2166</v>
      </c>
      <c r="I43" s="313" t="s">
        <v>22</v>
      </c>
      <c r="J43" s="321">
        <v>1</v>
      </c>
      <c r="K43" s="313">
        <f t="shared" ref="K43:K46" si="2">J43</f>
        <v>1</v>
      </c>
      <c r="L43" s="321">
        <v>18</v>
      </c>
      <c r="M43" s="322">
        <v>3.2</v>
      </c>
      <c r="N43" s="313"/>
      <c r="O43" s="313"/>
      <c r="P43" s="323"/>
      <c r="Q43" s="323"/>
      <c r="R43" s="57"/>
      <c r="S43" s="57"/>
      <c r="T43" s="57"/>
      <c r="U43" s="57"/>
      <c r="V43" s="57"/>
      <c r="W43" s="57"/>
      <c r="X43" s="57"/>
      <c r="Y43" s="57"/>
    </row>
    <row r="44" s="243" customFormat="1" ht="39.6" spans="1:25">
      <c r="A44" s="57" t="s">
        <v>2336</v>
      </c>
      <c r="B44" s="312">
        <v>43</v>
      </c>
      <c r="C44" s="313" t="s">
        <v>45</v>
      </c>
      <c r="D44" s="313" t="s">
        <v>89</v>
      </c>
      <c r="E44" s="317" t="s">
        <v>2337</v>
      </c>
      <c r="F44" s="306" t="s">
        <v>114</v>
      </c>
      <c r="G44" s="306" t="s">
        <v>2387</v>
      </c>
      <c r="H44" s="314" t="s">
        <v>2166</v>
      </c>
      <c r="I44" s="313" t="s">
        <v>22</v>
      </c>
      <c r="J44" s="321">
        <v>1</v>
      </c>
      <c r="K44" s="313">
        <f t="shared" si="2"/>
        <v>1</v>
      </c>
      <c r="L44" s="321">
        <v>17</v>
      </c>
      <c r="M44" s="322">
        <v>3.2</v>
      </c>
      <c r="N44" s="313"/>
      <c r="O44" s="313"/>
      <c r="P44" s="323"/>
      <c r="Q44" s="323"/>
      <c r="R44" s="57"/>
      <c r="S44" s="57"/>
      <c r="T44" s="57"/>
      <c r="U44" s="57"/>
      <c r="V44" s="57"/>
      <c r="W44" s="57"/>
      <c r="X44" s="57"/>
      <c r="Y44" s="57"/>
    </row>
    <row r="45" s="243" customFormat="1" ht="39.6" spans="1:25">
      <c r="A45" s="57" t="s">
        <v>2336</v>
      </c>
      <c r="B45" s="312">
        <v>44</v>
      </c>
      <c r="C45" s="313" t="s">
        <v>45</v>
      </c>
      <c r="D45" s="313" t="s">
        <v>53</v>
      </c>
      <c r="E45" s="317" t="s">
        <v>2337</v>
      </c>
      <c r="F45" s="306" t="s">
        <v>55</v>
      </c>
      <c r="G45" s="306" t="s">
        <v>2388</v>
      </c>
      <c r="H45" s="314" t="s">
        <v>2158</v>
      </c>
      <c r="I45" s="313" t="s">
        <v>22</v>
      </c>
      <c r="J45" s="321">
        <v>4</v>
      </c>
      <c r="K45" s="313">
        <f t="shared" si="2"/>
        <v>4</v>
      </c>
      <c r="L45" s="321">
        <v>8</v>
      </c>
      <c r="M45" s="322">
        <v>3.2</v>
      </c>
      <c r="N45" s="313"/>
      <c r="O45" s="313"/>
      <c r="P45" s="323"/>
      <c r="Q45" s="323"/>
      <c r="R45" s="57"/>
      <c r="S45" s="57"/>
      <c r="T45" s="57"/>
      <c r="U45" s="57"/>
      <c r="V45" s="57"/>
      <c r="W45" s="57"/>
      <c r="X45" s="57"/>
      <c r="Y45" s="57"/>
    </row>
    <row r="46" s="243" customFormat="1" ht="39.6" spans="1:25">
      <c r="A46" s="57" t="s">
        <v>2336</v>
      </c>
      <c r="B46" s="312">
        <v>45</v>
      </c>
      <c r="C46" s="313" t="s">
        <v>45</v>
      </c>
      <c r="D46" s="313" t="s">
        <v>53</v>
      </c>
      <c r="E46" s="317" t="s">
        <v>2337</v>
      </c>
      <c r="F46" s="306" t="s">
        <v>172</v>
      </c>
      <c r="G46" s="306" t="s">
        <v>2379</v>
      </c>
      <c r="H46" s="314" t="s">
        <v>1809</v>
      </c>
      <c r="I46" s="313" t="s">
        <v>22</v>
      </c>
      <c r="J46" s="321">
        <v>1</v>
      </c>
      <c r="K46" s="313">
        <f t="shared" si="2"/>
        <v>1</v>
      </c>
      <c r="L46" s="326">
        <v>0.11</v>
      </c>
      <c r="M46" s="322">
        <v>3.2</v>
      </c>
      <c r="N46" s="313"/>
      <c r="O46" s="313"/>
      <c r="P46" s="323"/>
      <c r="Q46" s="323"/>
      <c r="R46" s="57"/>
      <c r="S46" s="57"/>
      <c r="T46" s="57"/>
      <c r="U46" s="57"/>
      <c r="V46" s="57"/>
      <c r="W46" s="57"/>
      <c r="X46" s="57"/>
      <c r="Y46" s="57"/>
    </row>
    <row r="47" s="243" customFormat="1" ht="39.6" spans="1:25">
      <c r="A47" s="57" t="s">
        <v>2336</v>
      </c>
      <c r="B47" s="312">
        <v>46</v>
      </c>
      <c r="C47" s="313" t="s">
        <v>45</v>
      </c>
      <c r="D47" s="313" t="s">
        <v>322</v>
      </c>
      <c r="E47" s="317" t="s">
        <v>2337</v>
      </c>
      <c r="F47" s="306" t="s">
        <v>323</v>
      </c>
      <c r="G47" s="306" t="s">
        <v>2384</v>
      </c>
      <c r="H47" s="314" t="s">
        <v>2162</v>
      </c>
      <c r="I47" s="313" t="s">
        <v>2124</v>
      </c>
      <c r="J47" s="324">
        <v>9.86404</v>
      </c>
      <c r="K47" s="327">
        <v>9.86404</v>
      </c>
      <c r="L47" s="321">
        <v>159</v>
      </c>
      <c r="M47" s="322">
        <v>3.2</v>
      </c>
      <c r="N47" s="313"/>
      <c r="O47" s="313"/>
      <c r="P47" s="323"/>
      <c r="Q47" s="323"/>
      <c r="R47" s="57"/>
      <c r="S47" s="57"/>
      <c r="T47" s="57"/>
      <c r="U47" s="57"/>
      <c r="V47" s="57"/>
      <c r="W47" s="57"/>
      <c r="X47" s="57"/>
      <c r="Y47" s="57"/>
    </row>
    <row r="48" s="243" customFormat="1" ht="39.6" spans="1:25">
      <c r="A48" s="57" t="s">
        <v>2336</v>
      </c>
      <c r="B48" s="312">
        <v>47</v>
      </c>
      <c r="C48" s="313" t="s">
        <v>45</v>
      </c>
      <c r="D48" s="313" t="s">
        <v>89</v>
      </c>
      <c r="E48" s="317" t="s">
        <v>2337</v>
      </c>
      <c r="F48" s="306" t="s">
        <v>114</v>
      </c>
      <c r="G48" s="306" t="s">
        <v>2389</v>
      </c>
      <c r="H48" s="314" t="s">
        <v>2166</v>
      </c>
      <c r="I48" s="313" t="s">
        <v>22</v>
      </c>
      <c r="J48" s="321">
        <v>1</v>
      </c>
      <c r="K48" s="313">
        <v>1</v>
      </c>
      <c r="L48" s="321">
        <v>39</v>
      </c>
      <c r="M48" s="322">
        <v>3.2</v>
      </c>
      <c r="N48" s="313"/>
      <c r="O48" s="313"/>
      <c r="P48" s="323"/>
      <c r="Q48" s="323"/>
      <c r="R48" s="57"/>
      <c r="S48" s="57"/>
      <c r="T48" s="57"/>
      <c r="U48" s="57"/>
      <c r="V48" s="57"/>
      <c r="W48" s="57"/>
      <c r="X48" s="57"/>
      <c r="Y48" s="57"/>
    </row>
    <row r="49" s="243" customFormat="1" ht="39.6" spans="1:25">
      <c r="A49" s="57" t="s">
        <v>2336</v>
      </c>
      <c r="B49" s="312">
        <v>48</v>
      </c>
      <c r="C49" s="313" t="s">
        <v>45</v>
      </c>
      <c r="D49" s="313" t="s">
        <v>53</v>
      </c>
      <c r="E49" s="317" t="s">
        <v>2337</v>
      </c>
      <c r="F49" s="306" t="s">
        <v>55</v>
      </c>
      <c r="G49" s="306" t="s">
        <v>2390</v>
      </c>
      <c r="H49" s="314" t="s">
        <v>2158</v>
      </c>
      <c r="I49" s="313" t="s">
        <v>22</v>
      </c>
      <c r="J49" s="321">
        <v>4</v>
      </c>
      <c r="K49" s="313">
        <v>1</v>
      </c>
      <c r="L49" s="321">
        <v>23</v>
      </c>
      <c r="M49" s="322">
        <v>3.2</v>
      </c>
      <c r="N49" s="313"/>
      <c r="O49" s="313"/>
      <c r="P49" s="323"/>
      <c r="Q49" s="323"/>
      <c r="R49" s="57"/>
      <c r="S49" s="57"/>
      <c r="T49" s="57"/>
      <c r="U49" s="57"/>
      <c r="V49" s="57"/>
      <c r="W49" s="57"/>
      <c r="X49" s="57"/>
      <c r="Y49" s="57"/>
    </row>
    <row r="50" s="243" customFormat="1" ht="39.6" spans="1:25">
      <c r="A50" s="57" t="s">
        <v>2336</v>
      </c>
      <c r="B50" s="312">
        <v>49</v>
      </c>
      <c r="C50" s="313" t="s">
        <v>45</v>
      </c>
      <c r="D50" s="313" t="s">
        <v>53</v>
      </c>
      <c r="E50" s="317" t="s">
        <v>2337</v>
      </c>
      <c r="F50" s="306" t="s">
        <v>304</v>
      </c>
      <c r="G50" s="306" t="s">
        <v>2391</v>
      </c>
      <c r="H50" s="314" t="s">
        <v>2158</v>
      </c>
      <c r="I50" s="313" t="s">
        <v>22</v>
      </c>
      <c r="J50" s="321">
        <v>1</v>
      </c>
      <c r="K50" s="313">
        <v>1</v>
      </c>
      <c r="L50" s="321">
        <v>8</v>
      </c>
      <c r="M50" s="322">
        <v>3.2</v>
      </c>
      <c r="N50" s="313"/>
      <c r="O50" s="313"/>
      <c r="P50" s="323"/>
      <c r="Q50" s="323"/>
      <c r="R50" s="57"/>
      <c r="S50" s="57"/>
      <c r="T50" s="57"/>
      <c r="U50" s="57"/>
      <c r="V50" s="57"/>
      <c r="W50" s="57"/>
      <c r="X50" s="57"/>
      <c r="Y50" s="57"/>
    </row>
    <row r="51" s="243" customFormat="1" ht="39.6" spans="1:25">
      <c r="A51" s="57" t="s">
        <v>2336</v>
      </c>
      <c r="B51" s="312">
        <v>50</v>
      </c>
      <c r="C51" s="313" t="s">
        <v>45</v>
      </c>
      <c r="D51" s="313" t="s">
        <v>53</v>
      </c>
      <c r="E51" s="317" t="s">
        <v>2337</v>
      </c>
      <c r="F51" s="306" t="s">
        <v>172</v>
      </c>
      <c r="G51" s="306" t="s">
        <v>2392</v>
      </c>
      <c r="H51" s="314" t="s">
        <v>1809</v>
      </c>
      <c r="I51" s="313" t="s">
        <v>22</v>
      </c>
      <c r="J51" s="321">
        <v>2</v>
      </c>
      <c r="K51" s="313">
        <v>1</v>
      </c>
      <c r="L51" s="326">
        <v>0.38</v>
      </c>
      <c r="M51" s="322">
        <v>3.2</v>
      </c>
      <c r="N51" s="313"/>
      <c r="O51" s="313"/>
      <c r="P51" s="323"/>
      <c r="Q51" s="323"/>
      <c r="R51" s="57"/>
      <c r="S51" s="57"/>
      <c r="T51" s="57"/>
      <c r="U51" s="57"/>
      <c r="V51" s="57"/>
      <c r="W51" s="57"/>
      <c r="X51" s="57"/>
      <c r="Y51" s="57"/>
    </row>
    <row r="52" s="243" customFormat="1" ht="39.6" spans="1:25">
      <c r="A52" s="57" t="s">
        <v>2336</v>
      </c>
      <c r="B52" s="312">
        <v>51</v>
      </c>
      <c r="C52" s="313" t="s">
        <v>45</v>
      </c>
      <c r="D52" s="313" t="s">
        <v>322</v>
      </c>
      <c r="E52" s="317" t="s">
        <v>2337</v>
      </c>
      <c r="F52" s="306" t="s">
        <v>323</v>
      </c>
      <c r="G52" s="306" t="s">
        <v>2393</v>
      </c>
      <c r="H52" s="314" t="s">
        <v>2394</v>
      </c>
      <c r="I52" s="313" t="s">
        <v>2124</v>
      </c>
      <c r="J52" s="324">
        <v>10.4827</v>
      </c>
      <c r="K52" s="315">
        <f>J52*0.1</f>
        <v>1.04827</v>
      </c>
      <c r="L52" s="321">
        <v>332</v>
      </c>
      <c r="M52" s="322">
        <v>3.2</v>
      </c>
      <c r="N52" s="313"/>
      <c r="O52" s="313"/>
      <c r="P52" s="323"/>
      <c r="Q52" s="323"/>
      <c r="R52" s="57"/>
      <c r="S52" s="57"/>
      <c r="T52" s="57"/>
      <c r="U52" s="57"/>
      <c r="V52" s="57"/>
      <c r="W52" s="57"/>
      <c r="X52" s="57"/>
      <c r="Y52" s="57"/>
    </row>
    <row r="53" s="243" customFormat="1" ht="39.6" spans="1:25">
      <c r="A53" s="57" t="s">
        <v>2336</v>
      </c>
      <c r="B53" s="312">
        <v>52</v>
      </c>
      <c r="C53" s="313" t="s">
        <v>45</v>
      </c>
      <c r="D53" s="313" t="s">
        <v>89</v>
      </c>
      <c r="E53" s="317" t="s">
        <v>2337</v>
      </c>
      <c r="F53" s="306" t="s">
        <v>114</v>
      </c>
      <c r="G53" s="306" t="s">
        <v>2395</v>
      </c>
      <c r="H53" s="314" t="s">
        <v>2166</v>
      </c>
      <c r="I53" s="313" t="s">
        <v>22</v>
      </c>
      <c r="J53" s="321">
        <v>3</v>
      </c>
      <c r="K53" s="313">
        <v>1</v>
      </c>
      <c r="L53" s="321">
        <v>118</v>
      </c>
      <c r="M53" s="322">
        <v>3.2</v>
      </c>
      <c r="N53" s="313"/>
      <c r="O53" s="313"/>
      <c r="P53" s="323"/>
      <c r="Q53" s="323"/>
      <c r="R53" s="57"/>
      <c r="S53" s="57"/>
      <c r="T53" s="57"/>
      <c r="U53" s="57"/>
      <c r="V53" s="57"/>
      <c r="W53" s="57"/>
      <c r="X53" s="57"/>
      <c r="Y53" s="57"/>
    </row>
    <row r="54" s="243" customFormat="1" ht="39.6" spans="1:25">
      <c r="A54" s="57" t="s">
        <v>2336</v>
      </c>
      <c r="B54" s="312">
        <v>53</v>
      </c>
      <c r="C54" s="313" t="s">
        <v>45</v>
      </c>
      <c r="D54" s="313" t="s">
        <v>53</v>
      </c>
      <c r="E54" s="317" t="s">
        <v>2337</v>
      </c>
      <c r="F54" s="306" t="s">
        <v>55</v>
      </c>
      <c r="G54" s="306" t="s">
        <v>2390</v>
      </c>
      <c r="H54" s="314" t="s">
        <v>2158</v>
      </c>
      <c r="I54" s="313" t="s">
        <v>22</v>
      </c>
      <c r="J54" s="321">
        <v>2</v>
      </c>
      <c r="K54" s="313">
        <v>1</v>
      </c>
      <c r="L54" s="321">
        <v>12</v>
      </c>
      <c r="M54" s="322">
        <v>3.2</v>
      </c>
      <c r="N54" s="313"/>
      <c r="O54" s="313"/>
      <c r="P54" s="323"/>
      <c r="Q54" s="323"/>
      <c r="R54" s="57"/>
      <c r="S54" s="57"/>
      <c r="T54" s="57"/>
      <c r="U54" s="57"/>
      <c r="V54" s="57"/>
      <c r="W54" s="57"/>
      <c r="X54" s="57"/>
      <c r="Y54" s="57"/>
    </row>
    <row r="55" s="243" customFormat="1" ht="39.6" spans="1:25">
      <c r="A55" s="57" t="s">
        <v>2336</v>
      </c>
      <c r="B55" s="312">
        <v>54</v>
      </c>
      <c r="C55" s="313" t="s">
        <v>45</v>
      </c>
      <c r="D55" s="313" t="s">
        <v>53</v>
      </c>
      <c r="E55" s="317" t="s">
        <v>2337</v>
      </c>
      <c r="F55" s="306" t="s">
        <v>172</v>
      </c>
      <c r="G55" s="306" t="s">
        <v>2392</v>
      </c>
      <c r="H55" s="314" t="s">
        <v>1809</v>
      </c>
      <c r="I55" s="313" t="s">
        <v>22</v>
      </c>
      <c r="J55" s="321">
        <v>4</v>
      </c>
      <c r="K55" s="313">
        <v>1</v>
      </c>
      <c r="L55" s="321">
        <v>1</v>
      </c>
      <c r="M55" s="322">
        <v>3.2</v>
      </c>
      <c r="N55" s="313"/>
      <c r="O55" s="313"/>
      <c r="P55" s="323"/>
      <c r="Q55" s="323"/>
      <c r="R55" s="57"/>
      <c r="S55" s="57"/>
      <c r="T55" s="57"/>
      <c r="U55" s="57"/>
      <c r="V55" s="57"/>
      <c r="W55" s="57"/>
      <c r="X55" s="57"/>
      <c r="Y55" s="57"/>
    </row>
    <row r="56" s="243" customFormat="1" ht="39.6" spans="1:25">
      <c r="A56" s="57" t="s">
        <v>2336</v>
      </c>
      <c r="B56" s="312">
        <v>55</v>
      </c>
      <c r="C56" s="313" t="s">
        <v>45</v>
      </c>
      <c r="D56" s="313" t="s">
        <v>53</v>
      </c>
      <c r="E56" s="317" t="s">
        <v>2337</v>
      </c>
      <c r="F56" s="306" t="s">
        <v>236</v>
      </c>
      <c r="G56" s="306" t="s">
        <v>2396</v>
      </c>
      <c r="H56" s="314" t="s">
        <v>2166</v>
      </c>
      <c r="I56" s="313" t="s">
        <v>22</v>
      </c>
      <c r="J56" s="321">
        <v>1</v>
      </c>
      <c r="K56" s="313">
        <v>1</v>
      </c>
      <c r="L56" s="321">
        <v>1</v>
      </c>
      <c r="M56" s="322">
        <v>3.2</v>
      </c>
      <c r="N56" s="313"/>
      <c r="O56" s="313"/>
      <c r="P56" s="323"/>
      <c r="Q56" s="323"/>
      <c r="R56" s="57"/>
      <c r="S56" s="57"/>
      <c r="T56" s="57"/>
      <c r="U56" s="57"/>
      <c r="V56" s="57"/>
      <c r="W56" s="57"/>
      <c r="X56" s="57"/>
      <c r="Y56" s="57"/>
    </row>
    <row r="57" s="243" customFormat="1" ht="39.6" spans="1:25">
      <c r="A57" s="57" t="s">
        <v>2336</v>
      </c>
      <c r="B57" s="312">
        <v>56</v>
      </c>
      <c r="C57" s="313" t="s">
        <v>45</v>
      </c>
      <c r="D57" s="313" t="s">
        <v>322</v>
      </c>
      <c r="E57" s="317" t="s">
        <v>2337</v>
      </c>
      <c r="F57" s="306" t="s">
        <v>323</v>
      </c>
      <c r="G57" s="306" t="s">
        <v>2397</v>
      </c>
      <c r="H57" s="314" t="s">
        <v>2162</v>
      </c>
      <c r="I57" s="313" t="s">
        <v>2124</v>
      </c>
      <c r="J57" s="324">
        <v>2.56065</v>
      </c>
      <c r="K57" s="315">
        <f>J57*0.1</f>
        <v>0.256065</v>
      </c>
      <c r="L57" s="321">
        <v>81</v>
      </c>
      <c r="M57" s="322">
        <v>3.2</v>
      </c>
      <c r="N57" s="313"/>
      <c r="O57" s="313"/>
      <c r="P57" s="323"/>
      <c r="Q57" s="323"/>
      <c r="R57" s="57"/>
      <c r="S57" s="57"/>
      <c r="T57" s="57"/>
      <c r="U57" s="57"/>
      <c r="V57" s="57"/>
      <c r="W57" s="57"/>
      <c r="X57" s="57"/>
      <c r="Y57" s="57"/>
    </row>
    <row r="58" s="243" customFormat="1" ht="39.6" spans="1:25">
      <c r="A58" s="57" t="s">
        <v>2336</v>
      </c>
      <c r="B58" s="312">
        <v>57</v>
      </c>
      <c r="C58" s="313" t="s">
        <v>45</v>
      </c>
      <c r="D58" s="313" t="s">
        <v>353</v>
      </c>
      <c r="E58" s="317" t="s">
        <v>2337</v>
      </c>
      <c r="F58" s="306" t="s">
        <v>2125</v>
      </c>
      <c r="G58" s="306" t="s">
        <v>2398</v>
      </c>
      <c r="H58" s="314" t="s">
        <v>486</v>
      </c>
      <c r="I58" s="313" t="s">
        <v>22</v>
      </c>
      <c r="J58" s="321">
        <v>2</v>
      </c>
      <c r="K58" s="313">
        <v>1</v>
      </c>
      <c r="L58" s="321">
        <v>590</v>
      </c>
      <c r="M58" s="322">
        <v>3.2</v>
      </c>
      <c r="N58" s="313"/>
      <c r="O58" s="313"/>
      <c r="P58" s="323"/>
      <c r="Q58" s="323"/>
      <c r="R58" s="57"/>
      <c r="S58" s="57"/>
      <c r="T58" s="57"/>
      <c r="U58" s="57"/>
      <c r="V58" s="57"/>
      <c r="W58" s="57"/>
      <c r="X58" s="57"/>
      <c r="Y58" s="57"/>
    </row>
    <row r="59" s="243" customFormat="1" ht="39.6" spans="1:25">
      <c r="A59" s="57" t="s">
        <v>2336</v>
      </c>
      <c r="B59" s="312">
        <v>58</v>
      </c>
      <c r="C59" s="313" t="s">
        <v>45</v>
      </c>
      <c r="D59" s="313" t="s">
        <v>89</v>
      </c>
      <c r="E59" s="317" t="s">
        <v>2337</v>
      </c>
      <c r="F59" s="306" t="s">
        <v>90</v>
      </c>
      <c r="G59" s="306" t="s">
        <v>2399</v>
      </c>
      <c r="H59" s="314" t="s">
        <v>2400</v>
      </c>
      <c r="I59" s="313" t="s">
        <v>22</v>
      </c>
      <c r="J59" s="321">
        <v>1</v>
      </c>
      <c r="K59" s="313">
        <v>0</v>
      </c>
      <c r="L59" s="329">
        <v>708.8</v>
      </c>
      <c r="M59" s="322">
        <v>3.2</v>
      </c>
      <c r="N59" s="313"/>
      <c r="O59" s="313"/>
      <c r="P59" s="323"/>
      <c r="Q59" s="323"/>
      <c r="R59" s="57"/>
      <c r="S59" s="57"/>
      <c r="T59" s="57"/>
      <c r="U59" s="57"/>
      <c r="V59" s="57"/>
      <c r="W59" s="57"/>
      <c r="X59" s="57"/>
      <c r="Y59" s="57"/>
    </row>
    <row r="60" s="243" customFormat="1" ht="39.6" spans="1:25">
      <c r="A60" s="57" t="s">
        <v>2336</v>
      </c>
      <c r="B60" s="312">
        <v>59</v>
      </c>
      <c r="C60" s="313" t="s">
        <v>45</v>
      </c>
      <c r="D60" s="313" t="s">
        <v>89</v>
      </c>
      <c r="E60" s="317" t="s">
        <v>2337</v>
      </c>
      <c r="F60" s="306" t="s">
        <v>114</v>
      </c>
      <c r="G60" s="306" t="s">
        <v>2401</v>
      </c>
      <c r="H60" s="314" t="s">
        <v>2400</v>
      </c>
      <c r="I60" s="313" t="s">
        <v>22</v>
      </c>
      <c r="J60" s="321">
        <v>1</v>
      </c>
      <c r="K60" s="313">
        <v>0</v>
      </c>
      <c r="L60" s="321">
        <v>728</v>
      </c>
      <c r="M60" s="322">
        <v>3.2</v>
      </c>
      <c r="N60" s="313"/>
      <c r="O60" s="313"/>
      <c r="P60" s="323"/>
      <c r="Q60" s="323"/>
      <c r="R60" s="57"/>
      <c r="S60" s="57"/>
      <c r="T60" s="57"/>
      <c r="U60" s="57"/>
      <c r="V60" s="57"/>
      <c r="W60" s="57"/>
      <c r="X60" s="57"/>
      <c r="Y60" s="57"/>
    </row>
    <row r="61" s="243" customFormat="1" ht="39.6" spans="1:25">
      <c r="A61" s="57" t="s">
        <v>2336</v>
      </c>
      <c r="B61" s="312">
        <v>60</v>
      </c>
      <c r="C61" s="313" t="s">
        <v>45</v>
      </c>
      <c r="D61" s="313" t="s">
        <v>322</v>
      </c>
      <c r="E61" s="317" t="s">
        <v>2337</v>
      </c>
      <c r="F61" s="306" t="s">
        <v>323</v>
      </c>
      <c r="G61" s="306" t="s">
        <v>2402</v>
      </c>
      <c r="H61" s="314" t="s">
        <v>2403</v>
      </c>
      <c r="I61" s="313" t="s">
        <v>2124</v>
      </c>
      <c r="J61" s="324">
        <v>20.6336</v>
      </c>
      <c r="K61" s="328">
        <v>0</v>
      </c>
      <c r="L61" s="321">
        <v>9289</v>
      </c>
      <c r="M61" s="322">
        <v>3.2</v>
      </c>
      <c r="N61" s="313"/>
      <c r="O61" s="313"/>
      <c r="P61" s="323"/>
      <c r="Q61" s="323"/>
      <c r="R61" s="57"/>
      <c r="S61" s="57"/>
      <c r="T61" s="57"/>
      <c r="U61" s="57"/>
      <c r="V61" s="57"/>
      <c r="W61" s="57"/>
      <c r="X61" s="57"/>
      <c r="Y61" s="57"/>
    </row>
    <row r="62" s="243" customFormat="1" ht="39.6" spans="1:25">
      <c r="A62" s="57" t="s">
        <v>2336</v>
      </c>
      <c r="B62" s="312">
        <v>61</v>
      </c>
      <c r="C62" s="313" t="s">
        <v>45</v>
      </c>
      <c r="D62" s="313" t="s">
        <v>53</v>
      </c>
      <c r="E62" s="317" t="s">
        <v>2337</v>
      </c>
      <c r="F62" s="306" t="s">
        <v>304</v>
      </c>
      <c r="G62" s="306" t="s">
        <v>2404</v>
      </c>
      <c r="H62" s="314" t="s">
        <v>2403</v>
      </c>
      <c r="I62" s="313" t="s">
        <v>22</v>
      </c>
      <c r="J62" s="321">
        <v>1</v>
      </c>
      <c r="K62" s="313">
        <v>0</v>
      </c>
      <c r="L62" s="329">
        <v>521.6</v>
      </c>
      <c r="M62" s="322">
        <v>3.2</v>
      </c>
      <c r="N62" s="313"/>
      <c r="O62" s="313"/>
      <c r="P62" s="323"/>
      <c r="Q62" s="323"/>
      <c r="R62" s="57"/>
      <c r="S62" s="57"/>
      <c r="T62" s="57"/>
      <c r="U62" s="57"/>
      <c r="V62" s="57"/>
      <c r="W62" s="57"/>
      <c r="X62" s="57"/>
      <c r="Y62" s="57"/>
    </row>
    <row r="63" s="243" customFormat="1" ht="39.6" spans="1:25">
      <c r="A63" s="57" t="s">
        <v>2336</v>
      </c>
      <c r="B63" s="312">
        <v>62</v>
      </c>
      <c r="C63" s="313" t="s">
        <v>45</v>
      </c>
      <c r="D63" s="313" t="s">
        <v>53</v>
      </c>
      <c r="E63" s="317" t="s">
        <v>2337</v>
      </c>
      <c r="F63" s="306" t="s">
        <v>172</v>
      </c>
      <c r="G63" s="306" t="s">
        <v>2405</v>
      </c>
      <c r="H63" s="314" t="s">
        <v>2406</v>
      </c>
      <c r="I63" s="313" t="s">
        <v>22</v>
      </c>
      <c r="J63" s="321">
        <v>1</v>
      </c>
      <c r="K63" s="313">
        <v>0</v>
      </c>
      <c r="L63" s="326">
        <v>4.32</v>
      </c>
      <c r="M63" s="322">
        <v>3.2</v>
      </c>
      <c r="N63" s="313"/>
      <c r="O63" s="313"/>
      <c r="P63" s="323"/>
      <c r="Q63" s="323"/>
      <c r="R63" s="57"/>
      <c r="S63" s="57"/>
      <c r="T63" s="57"/>
      <c r="U63" s="57"/>
      <c r="V63" s="57"/>
      <c r="W63" s="57"/>
      <c r="X63" s="57"/>
      <c r="Y63" s="57"/>
    </row>
    <row r="64" s="243" customFormat="1" ht="39.6" spans="1:25">
      <c r="A64" s="57" t="s">
        <v>2336</v>
      </c>
      <c r="B64" s="312">
        <v>63</v>
      </c>
      <c r="C64" s="313" t="s">
        <v>45</v>
      </c>
      <c r="D64" s="313" t="s">
        <v>53</v>
      </c>
      <c r="E64" s="317" t="s">
        <v>2337</v>
      </c>
      <c r="F64" s="306" t="s">
        <v>877</v>
      </c>
      <c r="G64" s="306" t="s">
        <v>2407</v>
      </c>
      <c r="H64" s="314" t="s">
        <v>2403</v>
      </c>
      <c r="I64" s="313" t="s">
        <v>22</v>
      </c>
      <c r="J64" s="321">
        <v>6</v>
      </c>
      <c r="K64" s="313">
        <v>0</v>
      </c>
      <c r="L64" s="329">
        <v>2812.8</v>
      </c>
      <c r="M64" s="322">
        <v>3.2</v>
      </c>
      <c r="N64" s="313"/>
      <c r="O64" s="313"/>
      <c r="P64" s="323"/>
      <c r="Q64" s="323"/>
      <c r="R64" s="57"/>
      <c r="S64" s="57"/>
      <c r="T64" s="57"/>
      <c r="U64" s="57"/>
      <c r="V64" s="57"/>
      <c r="W64" s="57"/>
      <c r="X64" s="57"/>
      <c r="Y64" s="57"/>
    </row>
    <row r="65" s="244" customFormat="1" ht="39.6" spans="1:27">
      <c r="A65" s="57" t="s">
        <v>2336</v>
      </c>
      <c r="B65" s="312">
        <v>64</v>
      </c>
      <c r="C65" s="313" t="s">
        <v>45</v>
      </c>
      <c r="D65" s="313" t="s">
        <v>53</v>
      </c>
      <c r="E65" s="317" t="s">
        <v>2337</v>
      </c>
      <c r="F65" s="306" t="s">
        <v>236</v>
      </c>
      <c r="G65" s="306" t="s">
        <v>2408</v>
      </c>
      <c r="H65" s="314" t="s">
        <v>539</v>
      </c>
      <c r="I65" s="313" t="s">
        <v>22</v>
      </c>
      <c r="J65" s="321">
        <v>1</v>
      </c>
      <c r="K65" s="313"/>
      <c r="L65" s="321">
        <v>1</v>
      </c>
      <c r="M65" s="322">
        <v>3.1</v>
      </c>
      <c r="N65" s="313"/>
      <c r="O65" s="313"/>
      <c r="P65" s="323"/>
      <c r="Q65" s="323"/>
      <c r="R65" s="57"/>
      <c r="S65" s="57"/>
      <c r="T65" s="57"/>
      <c r="U65" s="57"/>
      <c r="V65" s="57"/>
      <c r="W65" s="57"/>
      <c r="Y65" s="57"/>
      <c r="Z65" s="57"/>
      <c r="AA65" s="57"/>
    </row>
    <row r="66" s="244" customFormat="1" ht="39.6" spans="1:27">
      <c r="A66" s="57" t="s">
        <v>2336</v>
      </c>
      <c r="B66" s="312">
        <v>65</v>
      </c>
      <c r="C66" s="313" t="s">
        <v>45</v>
      </c>
      <c r="D66" s="313" t="s">
        <v>89</v>
      </c>
      <c r="E66" s="317" t="s">
        <v>2337</v>
      </c>
      <c r="F66" s="306" t="s">
        <v>114</v>
      </c>
      <c r="G66" s="306" t="s">
        <v>2409</v>
      </c>
      <c r="H66" s="314" t="s">
        <v>2400</v>
      </c>
      <c r="I66" s="313" t="s">
        <v>22</v>
      </c>
      <c r="J66" s="321">
        <v>1</v>
      </c>
      <c r="K66" s="313">
        <v>0</v>
      </c>
      <c r="L66" s="321">
        <v>728</v>
      </c>
      <c r="M66" s="322">
        <v>3.2</v>
      </c>
      <c r="N66" s="313"/>
      <c r="O66" s="313"/>
      <c r="P66" s="323"/>
      <c r="Q66" s="323"/>
      <c r="R66" s="57"/>
      <c r="S66" s="57"/>
      <c r="T66" s="57"/>
      <c r="U66" s="57"/>
      <c r="V66" s="57"/>
      <c r="W66" s="57"/>
      <c r="Y66" s="57"/>
      <c r="Z66" s="57"/>
      <c r="AA66" s="57"/>
    </row>
    <row r="67" s="244" customFormat="1" ht="39.6" spans="1:27">
      <c r="A67" s="57" t="s">
        <v>2336</v>
      </c>
      <c r="B67" s="312">
        <v>66</v>
      </c>
      <c r="C67" s="313" t="s">
        <v>45</v>
      </c>
      <c r="D67" s="313" t="s">
        <v>53</v>
      </c>
      <c r="E67" s="317" t="s">
        <v>2337</v>
      </c>
      <c r="F67" s="306" t="s">
        <v>877</v>
      </c>
      <c r="G67" s="306" t="s">
        <v>2410</v>
      </c>
      <c r="H67" s="314" t="s">
        <v>2403</v>
      </c>
      <c r="I67" s="313" t="s">
        <v>22</v>
      </c>
      <c r="J67" s="321">
        <v>1</v>
      </c>
      <c r="K67" s="313">
        <v>0</v>
      </c>
      <c r="L67" s="329">
        <v>468.8</v>
      </c>
      <c r="M67" s="322">
        <v>3.2</v>
      </c>
      <c r="N67" s="313"/>
      <c r="O67" s="313"/>
      <c r="P67" s="323"/>
      <c r="Q67" s="323"/>
      <c r="R67" s="57"/>
      <c r="S67" s="57"/>
      <c r="T67" s="57"/>
      <c r="U67" s="57"/>
      <c r="V67" s="57"/>
      <c r="W67" s="57"/>
      <c r="Y67" s="57"/>
      <c r="Z67" s="57"/>
      <c r="AA67" s="57"/>
    </row>
    <row r="68" s="244" customFormat="1" ht="39.6" spans="1:27">
      <c r="A68" s="57" t="s">
        <v>2336</v>
      </c>
      <c r="B68" s="312">
        <v>67</v>
      </c>
      <c r="C68" s="313" t="s">
        <v>45</v>
      </c>
      <c r="D68" s="313" t="s">
        <v>53</v>
      </c>
      <c r="E68" s="317" t="s">
        <v>2337</v>
      </c>
      <c r="F68" s="306" t="s">
        <v>172</v>
      </c>
      <c r="G68" s="306" t="s">
        <v>2405</v>
      </c>
      <c r="H68" s="314" t="s">
        <v>2406</v>
      </c>
      <c r="I68" s="313" t="s">
        <v>22</v>
      </c>
      <c r="J68" s="321">
        <v>1</v>
      </c>
      <c r="K68" s="313">
        <v>0</v>
      </c>
      <c r="L68" s="326">
        <v>4.32</v>
      </c>
      <c r="M68" s="322">
        <v>3.2</v>
      </c>
      <c r="N68" s="313"/>
      <c r="O68" s="313"/>
      <c r="P68" s="323"/>
      <c r="Q68" s="323"/>
      <c r="R68" s="57"/>
      <c r="S68" s="57"/>
      <c r="T68" s="57"/>
      <c r="U68" s="57"/>
      <c r="V68" s="57"/>
      <c r="W68" s="57"/>
      <c r="Y68" s="57"/>
      <c r="Z68" s="57"/>
      <c r="AA68" s="57"/>
    </row>
    <row r="69" s="243" customFormat="1" ht="39.6" spans="1:21">
      <c r="A69" s="57" t="s">
        <v>2336</v>
      </c>
      <c r="B69" s="312">
        <v>68</v>
      </c>
      <c r="C69" s="313" t="s">
        <v>45</v>
      </c>
      <c r="D69" s="313" t="s">
        <v>322</v>
      </c>
      <c r="E69" s="317" t="s">
        <v>2337</v>
      </c>
      <c r="F69" s="306" t="s">
        <v>323</v>
      </c>
      <c r="G69" s="306" t="s">
        <v>2411</v>
      </c>
      <c r="H69" s="314" t="s">
        <v>2403</v>
      </c>
      <c r="I69" s="313" t="s">
        <v>2124</v>
      </c>
      <c r="J69" s="324">
        <v>0.5</v>
      </c>
      <c r="K69" s="328">
        <v>0</v>
      </c>
      <c r="L69" s="321">
        <v>9289</v>
      </c>
      <c r="M69" s="322">
        <v>3.2</v>
      </c>
      <c r="N69" s="313"/>
      <c r="O69" s="313"/>
      <c r="P69" s="323"/>
      <c r="Q69" s="323"/>
      <c r="R69" s="57"/>
      <c r="S69" s="57"/>
      <c r="T69" s="57"/>
      <c r="U69" s="57"/>
    </row>
    <row r="70" s="244" customFormat="1" ht="39.6" spans="1:27">
      <c r="A70" s="57" t="s">
        <v>2336</v>
      </c>
      <c r="B70" s="312">
        <v>69</v>
      </c>
      <c r="C70" s="313" t="s">
        <v>45</v>
      </c>
      <c r="D70" s="313" t="s">
        <v>89</v>
      </c>
      <c r="E70" s="317" t="s">
        <v>2337</v>
      </c>
      <c r="F70" s="306" t="s">
        <v>114</v>
      </c>
      <c r="G70" s="306" t="s">
        <v>2412</v>
      </c>
      <c r="H70" s="314" t="s">
        <v>2166</v>
      </c>
      <c r="I70" s="313" t="s">
        <v>22</v>
      </c>
      <c r="J70" s="321">
        <v>1</v>
      </c>
      <c r="K70" s="313">
        <v>1</v>
      </c>
      <c r="L70" s="321">
        <v>11</v>
      </c>
      <c r="M70" s="322">
        <v>3.2</v>
      </c>
      <c r="N70" s="313"/>
      <c r="O70" s="313"/>
      <c r="P70" s="323"/>
      <c r="Q70" s="323"/>
      <c r="R70" s="57"/>
      <c r="S70" s="57"/>
      <c r="T70" s="57"/>
      <c r="U70" s="57"/>
      <c r="V70" s="57"/>
      <c r="W70" s="57"/>
      <c r="Y70" s="57"/>
      <c r="Z70" s="57"/>
      <c r="AA70" s="57"/>
    </row>
    <row r="71" s="244" customFormat="1" ht="39.6" spans="1:27">
      <c r="A71" s="57" t="s">
        <v>2336</v>
      </c>
      <c r="B71" s="312">
        <v>70</v>
      </c>
      <c r="C71" s="313" t="s">
        <v>45</v>
      </c>
      <c r="D71" s="313" t="s">
        <v>53</v>
      </c>
      <c r="E71" s="317" t="s">
        <v>2337</v>
      </c>
      <c r="F71" s="306" t="s">
        <v>55</v>
      </c>
      <c r="G71" s="306" t="s">
        <v>2413</v>
      </c>
      <c r="H71" s="314" t="s">
        <v>2158</v>
      </c>
      <c r="I71" s="313" t="s">
        <v>22</v>
      </c>
      <c r="J71" s="321">
        <v>2</v>
      </c>
      <c r="K71" s="313">
        <v>1</v>
      </c>
      <c r="L71" s="321">
        <v>20</v>
      </c>
      <c r="M71" s="322">
        <v>3.2</v>
      </c>
      <c r="N71" s="313"/>
      <c r="O71" s="313"/>
      <c r="P71" s="323"/>
      <c r="Q71" s="323"/>
      <c r="R71" s="57"/>
      <c r="S71" s="57"/>
      <c r="T71" s="57"/>
      <c r="U71" s="57"/>
      <c r="V71" s="57"/>
      <c r="W71" s="57"/>
      <c r="Y71" s="57"/>
      <c r="Z71" s="57"/>
      <c r="AA71" s="57"/>
    </row>
    <row r="72" s="244" customFormat="1" ht="39.6" spans="1:27">
      <c r="A72" s="57" t="s">
        <v>2336</v>
      </c>
      <c r="B72" s="312">
        <v>71</v>
      </c>
      <c r="C72" s="313" t="s">
        <v>45</v>
      </c>
      <c r="D72" s="313" t="s">
        <v>53</v>
      </c>
      <c r="E72" s="317" t="s">
        <v>2337</v>
      </c>
      <c r="F72" s="306" t="s">
        <v>172</v>
      </c>
      <c r="G72" s="306" t="s">
        <v>1928</v>
      </c>
      <c r="H72" s="314" t="s">
        <v>2414</v>
      </c>
      <c r="I72" s="313" t="s">
        <v>22</v>
      </c>
      <c r="J72" s="321">
        <v>1</v>
      </c>
      <c r="K72" s="313">
        <v>1</v>
      </c>
      <c r="L72" s="329">
        <v>0.3</v>
      </c>
      <c r="M72" s="322">
        <v>3.1</v>
      </c>
      <c r="N72" s="313"/>
      <c r="O72" s="313"/>
      <c r="P72" s="323"/>
      <c r="Q72" s="323"/>
      <c r="R72" s="57"/>
      <c r="S72" s="57"/>
      <c r="T72" s="57"/>
      <c r="U72" s="57"/>
      <c r="V72" s="57"/>
      <c r="W72" s="57"/>
      <c r="Y72" s="57"/>
      <c r="Z72" s="57"/>
      <c r="AA72" s="57"/>
    </row>
    <row r="73" s="244" customFormat="1" ht="39.6" spans="1:27">
      <c r="A73" s="57" t="s">
        <v>2336</v>
      </c>
      <c r="B73" s="312">
        <v>72</v>
      </c>
      <c r="C73" s="313" t="s">
        <v>45</v>
      </c>
      <c r="D73" s="313" t="s">
        <v>322</v>
      </c>
      <c r="E73" s="317" t="s">
        <v>2337</v>
      </c>
      <c r="F73" s="306" t="s">
        <v>323</v>
      </c>
      <c r="G73" s="306" t="s">
        <v>2415</v>
      </c>
      <c r="H73" s="314" t="s">
        <v>2162</v>
      </c>
      <c r="I73" s="313" t="s">
        <v>2124</v>
      </c>
      <c r="J73" s="324">
        <v>0.5</v>
      </c>
      <c r="K73" s="315">
        <f>J73*0.1</f>
        <v>0.05</v>
      </c>
      <c r="L73" s="321">
        <v>14</v>
      </c>
      <c r="M73" s="322">
        <v>3.2</v>
      </c>
      <c r="N73" s="313"/>
      <c r="O73" s="313"/>
      <c r="P73" s="323"/>
      <c r="Q73" s="323"/>
      <c r="R73" s="57"/>
      <c r="S73" s="57"/>
      <c r="T73" s="57"/>
      <c r="U73" s="57"/>
      <c r="V73" s="57"/>
      <c r="W73" s="57"/>
      <c r="Y73" s="57"/>
      <c r="Z73" s="57"/>
      <c r="AA73" s="57"/>
    </row>
    <row r="74" s="244" customFormat="1" ht="39.6" spans="1:27">
      <c r="A74" s="57" t="s">
        <v>2336</v>
      </c>
      <c r="B74" s="312">
        <v>73</v>
      </c>
      <c r="C74" s="313" t="s">
        <v>45</v>
      </c>
      <c r="D74" s="313" t="s">
        <v>89</v>
      </c>
      <c r="E74" s="317" t="s">
        <v>2337</v>
      </c>
      <c r="F74" s="306" t="s">
        <v>114</v>
      </c>
      <c r="G74" s="306" t="s">
        <v>2416</v>
      </c>
      <c r="H74" s="314" t="s">
        <v>2294</v>
      </c>
      <c r="I74" s="313" t="s">
        <v>22</v>
      </c>
      <c r="J74" s="321">
        <v>1</v>
      </c>
      <c r="K74" s="313">
        <v>1</v>
      </c>
      <c r="L74" s="321">
        <v>3</v>
      </c>
      <c r="M74" s="322">
        <v>3.1</v>
      </c>
      <c r="N74" s="313"/>
      <c r="O74" s="313"/>
      <c r="P74" s="323"/>
      <c r="Q74" s="323"/>
      <c r="R74" s="57"/>
      <c r="S74" s="57"/>
      <c r="T74" s="57"/>
      <c r="U74" s="57"/>
      <c r="V74" s="57"/>
      <c r="W74" s="57"/>
      <c r="Y74" s="57"/>
      <c r="Z74" s="57"/>
      <c r="AA74" s="57"/>
    </row>
    <row r="75" s="244" customFormat="1" ht="39.6" spans="1:27">
      <c r="A75" s="57" t="s">
        <v>2336</v>
      </c>
      <c r="B75" s="312">
        <v>74</v>
      </c>
      <c r="C75" s="313" t="s">
        <v>45</v>
      </c>
      <c r="D75" s="313" t="s">
        <v>53</v>
      </c>
      <c r="E75" s="317" t="s">
        <v>2337</v>
      </c>
      <c r="F75" s="306" t="s">
        <v>55</v>
      </c>
      <c r="G75" s="306" t="s">
        <v>2417</v>
      </c>
      <c r="H75" s="314" t="s">
        <v>2418</v>
      </c>
      <c r="I75" s="313" t="s">
        <v>22</v>
      </c>
      <c r="J75" s="321">
        <v>1</v>
      </c>
      <c r="K75" s="313">
        <v>1</v>
      </c>
      <c r="L75" s="321">
        <v>1</v>
      </c>
      <c r="M75" s="322">
        <v>3.1</v>
      </c>
      <c r="N75" s="313"/>
      <c r="O75" s="313"/>
      <c r="P75" s="323"/>
      <c r="Q75" s="323"/>
      <c r="R75" s="57"/>
      <c r="S75" s="57"/>
      <c r="T75" s="57"/>
      <c r="U75" s="57"/>
      <c r="V75" s="57"/>
      <c r="W75" s="57"/>
      <c r="Y75" s="57"/>
      <c r="Z75" s="57"/>
      <c r="AA75" s="57"/>
    </row>
    <row r="76" s="244" customFormat="1" ht="39.6" spans="1:27">
      <c r="A76" s="57" t="s">
        <v>2336</v>
      </c>
      <c r="B76" s="312">
        <v>75</v>
      </c>
      <c r="C76" s="313" t="s">
        <v>45</v>
      </c>
      <c r="D76" s="313" t="s">
        <v>53</v>
      </c>
      <c r="E76" s="317" t="s">
        <v>2337</v>
      </c>
      <c r="F76" s="306" t="s">
        <v>55</v>
      </c>
      <c r="G76" s="306" t="s">
        <v>2419</v>
      </c>
      <c r="H76" s="314" t="s">
        <v>2418</v>
      </c>
      <c r="I76" s="313" t="s">
        <v>22</v>
      </c>
      <c r="J76" s="321">
        <v>2</v>
      </c>
      <c r="K76" s="313">
        <v>1</v>
      </c>
      <c r="L76" s="321">
        <v>2</v>
      </c>
      <c r="M76" s="322">
        <v>3.1</v>
      </c>
      <c r="N76" s="313"/>
      <c r="O76" s="313"/>
      <c r="P76" s="323"/>
      <c r="Q76" s="323"/>
      <c r="R76" s="57"/>
      <c r="S76" s="57"/>
      <c r="T76" s="57"/>
      <c r="U76" s="57"/>
      <c r="V76" s="57"/>
      <c r="W76" s="57"/>
      <c r="Y76" s="57"/>
      <c r="Z76" s="57"/>
      <c r="AA76" s="57"/>
    </row>
    <row r="77" s="244" customFormat="1" ht="39.6" spans="1:27">
      <c r="A77" s="57" t="s">
        <v>2336</v>
      </c>
      <c r="B77" s="312">
        <v>76</v>
      </c>
      <c r="C77" s="313" t="s">
        <v>45</v>
      </c>
      <c r="D77" s="313" t="s">
        <v>322</v>
      </c>
      <c r="E77" s="317" t="s">
        <v>2337</v>
      </c>
      <c r="F77" s="306" t="s">
        <v>323</v>
      </c>
      <c r="G77" s="306" t="s">
        <v>2420</v>
      </c>
      <c r="H77" s="314" t="s">
        <v>2303</v>
      </c>
      <c r="I77" s="313" t="s">
        <v>2124</v>
      </c>
      <c r="J77" s="324">
        <v>13.0462</v>
      </c>
      <c r="K77" s="315">
        <f>J77*0.1</f>
        <v>1.30462</v>
      </c>
      <c r="L77" s="321">
        <v>55</v>
      </c>
      <c r="M77" s="322">
        <v>3.1</v>
      </c>
      <c r="N77" s="313"/>
      <c r="O77" s="313"/>
      <c r="P77" s="323"/>
      <c r="Q77" s="323"/>
      <c r="R77" s="57"/>
      <c r="S77" s="57"/>
      <c r="T77" s="57"/>
      <c r="U77" s="57"/>
      <c r="V77" s="57"/>
      <c r="W77" s="57"/>
      <c r="Y77" s="57"/>
      <c r="Z77" s="57"/>
      <c r="AA77" s="57"/>
    </row>
    <row r="78" s="244" customFormat="1" ht="39.6" spans="1:27">
      <c r="A78" s="57" t="s">
        <v>2336</v>
      </c>
      <c r="B78" s="312">
        <v>77</v>
      </c>
      <c r="C78" s="313" t="s">
        <v>45</v>
      </c>
      <c r="D78" s="313" t="s">
        <v>89</v>
      </c>
      <c r="E78" s="317" t="s">
        <v>2337</v>
      </c>
      <c r="F78" s="306" t="s">
        <v>114</v>
      </c>
      <c r="G78" s="306" t="s">
        <v>2421</v>
      </c>
      <c r="H78" s="314" t="s">
        <v>2294</v>
      </c>
      <c r="I78" s="313" t="s">
        <v>22</v>
      </c>
      <c r="J78" s="321">
        <v>1</v>
      </c>
      <c r="K78" s="313">
        <v>1</v>
      </c>
      <c r="L78" s="321">
        <v>5</v>
      </c>
      <c r="M78" s="322">
        <v>3.1</v>
      </c>
      <c r="N78" s="313"/>
      <c r="O78" s="313"/>
      <c r="P78" s="323"/>
      <c r="Q78" s="323"/>
      <c r="R78" s="57"/>
      <c r="S78" s="57"/>
      <c r="T78" s="57"/>
      <c r="U78" s="57"/>
      <c r="V78" s="57"/>
      <c r="W78" s="57"/>
      <c r="Y78" s="57"/>
      <c r="Z78" s="57"/>
      <c r="AA78" s="57"/>
    </row>
    <row r="79" s="244" customFormat="1" ht="39.6" spans="1:27">
      <c r="A79" s="57" t="s">
        <v>2336</v>
      </c>
      <c r="B79" s="312">
        <v>78</v>
      </c>
      <c r="C79" s="313" t="s">
        <v>45</v>
      </c>
      <c r="D79" s="313" t="s">
        <v>53</v>
      </c>
      <c r="E79" s="317" t="s">
        <v>2337</v>
      </c>
      <c r="F79" s="306" t="s">
        <v>55</v>
      </c>
      <c r="G79" s="306" t="s">
        <v>2422</v>
      </c>
      <c r="H79" s="314" t="s">
        <v>2418</v>
      </c>
      <c r="I79" s="313" t="s">
        <v>22</v>
      </c>
      <c r="J79" s="321">
        <v>4</v>
      </c>
      <c r="K79" s="313">
        <v>1</v>
      </c>
      <c r="L79" s="321">
        <v>11</v>
      </c>
      <c r="M79" s="322">
        <v>3.1</v>
      </c>
      <c r="N79" s="313"/>
      <c r="O79" s="313"/>
      <c r="P79" s="323"/>
      <c r="Q79" s="323"/>
      <c r="R79" s="57"/>
      <c r="S79" s="57"/>
      <c r="T79" s="57"/>
      <c r="U79" s="57"/>
      <c r="V79" s="57"/>
      <c r="W79" s="57"/>
      <c r="Y79" s="57"/>
      <c r="Z79" s="57"/>
      <c r="AA79" s="57"/>
    </row>
    <row r="80" s="244" customFormat="1" ht="39.6" spans="1:27">
      <c r="A80" s="57" t="s">
        <v>2336</v>
      </c>
      <c r="B80" s="312">
        <v>79</v>
      </c>
      <c r="C80" s="313" t="s">
        <v>45</v>
      </c>
      <c r="D80" s="313" t="s">
        <v>53</v>
      </c>
      <c r="E80" s="317" t="s">
        <v>2337</v>
      </c>
      <c r="F80" s="314" t="s">
        <v>304</v>
      </c>
      <c r="G80" s="262" t="s">
        <v>2423</v>
      </c>
      <c r="H80" s="314" t="s">
        <v>2294</v>
      </c>
      <c r="I80" s="313" t="s">
        <v>22</v>
      </c>
      <c r="J80" s="321">
        <v>1</v>
      </c>
      <c r="K80" s="313">
        <v>1</v>
      </c>
      <c r="L80" s="321">
        <v>3</v>
      </c>
      <c r="M80" s="322">
        <v>3.1</v>
      </c>
      <c r="N80" s="313"/>
      <c r="O80" s="313"/>
      <c r="P80" s="323"/>
      <c r="Q80" s="323"/>
      <c r="R80" s="57"/>
      <c r="S80" s="57"/>
      <c r="T80" s="57"/>
      <c r="U80" s="57"/>
      <c r="V80" s="57"/>
      <c r="W80" s="57"/>
      <c r="Y80" s="57"/>
      <c r="Z80" s="57"/>
      <c r="AA80" s="57"/>
    </row>
    <row r="81" s="244" customFormat="1" ht="39.6" spans="1:27">
      <c r="A81" s="57" t="s">
        <v>2336</v>
      </c>
      <c r="B81" s="312">
        <v>80</v>
      </c>
      <c r="C81" s="313" t="s">
        <v>45</v>
      </c>
      <c r="D81" s="313" t="s">
        <v>53</v>
      </c>
      <c r="E81" s="317" t="s">
        <v>2337</v>
      </c>
      <c r="F81" s="314" t="s">
        <v>172</v>
      </c>
      <c r="G81" s="262" t="s">
        <v>2306</v>
      </c>
      <c r="H81" s="314" t="s">
        <v>2299</v>
      </c>
      <c r="I81" s="313" t="s">
        <v>22</v>
      </c>
      <c r="J81" s="321">
        <v>1</v>
      </c>
      <c r="K81" s="313">
        <v>1</v>
      </c>
      <c r="L81" s="326">
        <v>0.06</v>
      </c>
      <c r="M81" s="322">
        <v>3.1</v>
      </c>
      <c r="N81" s="313"/>
      <c r="O81" s="313"/>
      <c r="P81" s="323"/>
      <c r="Q81" s="323"/>
      <c r="R81" s="57"/>
      <c r="S81" s="57"/>
      <c r="T81" s="57"/>
      <c r="U81" s="57"/>
      <c r="V81" s="57"/>
      <c r="W81" s="57"/>
      <c r="Y81" s="57"/>
      <c r="Z81" s="57"/>
      <c r="AA81" s="57"/>
    </row>
    <row r="82" s="244" customFormat="1" ht="39.6" spans="1:27">
      <c r="A82" s="57" t="s">
        <v>2336</v>
      </c>
      <c r="B82" s="312">
        <v>81</v>
      </c>
      <c r="C82" s="313" t="s">
        <v>45</v>
      </c>
      <c r="D82" s="313" t="s">
        <v>322</v>
      </c>
      <c r="E82" s="317" t="s">
        <v>2337</v>
      </c>
      <c r="F82" s="314" t="s">
        <v>323</v>
      </c>
      <c r="G82" s="262" t="s">
        <v>2307</v>
      </c>
      <c r="H82" s="314" t="s">
        <v>2303</v>
      </c>
      <c r="I82" s="313" t="s">
        <v>2124</v>
      </c>
      <c r="J82" s="324">
        <v>14.5375</v>
      </c>
      <c r="K82" s="315">
        <f>J82*0.1</f>
        <v>1.45375</v>
      </c>
      <c r="L82" s="321">
        <v>51</v>
      </c>
      <c r="M82" s="322">
        <v>3.1</v>
      </c>
      <c r="N82" s="313"/>
      <c r="O82" s="313"/>
      <c r="P82" s="323"/>
      <c r="Q82" s="323"/>
      <c r="R82" s="57"/>
      <c r="S82" s="57"/>
      <c r="T82" s="57"/>
      <c r="U82" s="57"/>
      <c r="V82" s="57"/>
      <c r="W82" s="57"/>
      <c r="Y82" s="57"/>
      <c r="Z82" s="57"/>
      <c r="AA82" s="57"/>
    </row>
    <row r="83" s="244" customFormat="1" ht="39.6" spans="1:27">
      <c r="A83" s="57" t="s">
        <v>2336</v>
      </c>
      <c r="B83" s="312">
        <v>82</v>
      </c>
      <c r="C83" s="313" t="s">
        <v>45</v>
      </c>
      <c r="D83" s="313" t="s">
        <v>89</v>
      </c>
      <c r="E83" s="317" t="s">
        <v>2337</v>
      </c>
      <c r="F83" s="323" t="s">
        <v>114</v>
      </c>
      <c r="G83" s="323" t="s">
        <v>2424</v>
      </c>
      <c r="H83" s="314" t="s">
        <v>2294</v>
      </c>
      <c r="I83" s="313" t="s">
        <v>22</v>
      </c>
      <c r="J83" s="321">
        <v>1</v>
      </c>
      <c r="K83" s="313">
        <f t="shared" ref="K83:K85" si="3">J83</f>
        <v>1</v>
      </c>
      <c r="L83" s="321">
        <v>1</v>
      </c>
      <c r="M83" s="322">
        <v>3.1</v>
      </c>
      <c r="N83" s="313"/>
      <c r="O83" s="313"/>
      <c r="P83" s="323"/>
      <c r="Q83" s="323"/>
      <c r="R83" s="57"/>
      <c r="S83" s="57"/>
      <c r="T83" s="57"/>
      <c r="U83" s="57"/>
      <c r="V83" s="57"/>
      <c r="W83" s="57"/>
      <c r="Y83" s="57"/>
      <c r="Z83" s="57"/>
      <c r="AA83" s="57"/>
    </row>
    <row r="84" s="244" customFormat="1" ht="39.6" spans="1:27">
      <c r="A84" s="57" t="s">
        <v>2336</v>
      </c>
      <c r="B84" s="312">
        <v>83</v>
      </c>
      <c r="C84" s="313" t="s">
        <v>45</v>
      </c>
      <c r="D84" s="313" t="s">
        <v>53</v>
      </c>
      <c r="E84" s="317" t="s">
        <v>2337</v>
      </c>
      <c r="F84" s="323" t="s">
        <v>55</v>
      </c>
      <c r="G84" s="323" t="s">
        <v>2425</v>
      </c>
      <c r="H84" s="314" t="s">
        <v>2418</v>
      </c>
      <c r="I84" s="313" t="s">
        <v>22</v>
      </c>
      <c r="J84" s="321">
        <v>1</v>
      </c>
      <c r="K84" s="313">
        <f t="shared" si="3"/>
        <v>1</v>
      </c>
      <c r="L84" s="330">
        <v>0.045</v>
      </c>
      <c r="M84" s="322">
        <v>3.1</v>
      </c>
      <c r="N84" s="313"/>
      <c r="O84" s="313"/>
      <c r="P84" s="323"/>
      <c r="Q84" s="323"/>
      <c r="R84" s="57"/>
      <c r="S84" s="57"/>
      <c r="T84" s="57"/>
      <c r="U84" s="57"/>
      <c r="V84" s="57"/>
      <c r="W84" s="57"/>
      <c r="Y84" s="57"/>
      <c r="Z84" s="57"/>
      <c r="AA84" s="57"/>
    </row>
    <row r="85" s="244" customFormat="1" ht="39.6" spans="1:27">
      <c r="A85" s="57" t="s">
        <v>2336</v>
      </c>
      <c r="B85" s="312">
        <v>84</v>
      </c>
      <c r="C85" s="313" t="s">
        <v>45</v>
      </c>
      <c r="D85" s="313" t="s">
        <v>53</v>
      </c>
      <c r="E85" s="317" t="s">
        <v>2337</v>
      </c>
      <c r="F85" s="323" t="s">
        <v>55</v>
      </c>
      <c r="G85" s="323" t="s">
        <v>2426</v>
      </c>
      <c r="H85" s="314" t="s">
        <v>2418</v>
      </c>
      <c r="I85" s="313" t="s">
        <v>22</v>
      </c>
      <c r="J85" s="321">
        <v>2</v>
      </c>
      <c r="K85" s="313">
        <f t="shared" si="3"/>
        <v>2</v>
      </c>
      <c r="L85" s="326">
        <v>0.15</v>
      </c>
      <c r="M85" s="322">
        <v>3.1</v>
      </c>
      <c r="N85" s="313"/>
      <c r="O85" s="313"/>
      <c r="P85" s="323"/>
      <c r="Q85" s="323"/>
      <c r="R85" s="57"/>
      <c r="S85" s="57"/>
      <c r="T85" s="57"/>
      <c r="U85" s="57"/>
      <c r="V85" s="57"/>
      <c r="W85" s="57"/>
      <c r="Y85" s="57"/>
      <c r="Z85" s="57"/>
      <c r="AA85" s="57"/>
    </row>
    <row r="86" s="244" customFormat="1" ht="39.6" spans="1:27">
      <c r="A86" s="57" t="s">
        <v>2336</v>
      </c>
      <c r="B86" s="312">
        <v>85</v>
      </c>
      <c r="C86" s="313" t="s">
        <v>45</v>
      </c>
      <c r="D86" s="313" t="s">
        <v>322</v>
      </c>
      <c r="E86" s="317" t="s">
        <v>2337</v>
      </c>
      <c r="F86" s="323" t="s">
        <v>323</v>
      </c>
      <c r="G86" s="323" t="s">
        <v>2427</v>
      </c>
      <c r="H86" s="314" t="s">
        <v>2303</v>
      </c>
      <c r="I86" s="313" t="s">
        <v>2124</v>
      </c>
      <c r="J86" s="324">
        <v>13.3649</v>
      </c>
      <c r="K86" s="327">
        <v>13.3649</v>
      </c>
      <c r="L86" s="321">
        <v>14</v>
      </c>
      <c r="M86" s="322">
        <v>3.1</v>
      </c>
      <c r="N86" s="313"/>
      <c r="O86" s="313"/>
      <c r="P86" s="323"/>
      <c r="Q86" s="323"/>
      <c r="R86" s="57"/>
      <c r="S86" s="57"/>
      <c r="T86" s="57"/>
      <c r="U86" s="57"/>
      <c r="V86" s="57"/>
      <c r="W86" s="57"/>
      <c r="Y86" s="57"/>
      <c r="Z86" s="57"/>
      <c r="AA86" s="57"/>
    </row>
    <row r="87" s="244" customFormat="1" ht="39.6" spans="1:27">
      <c r="A87" s="57" t="s">
        <v>2336</v>
      </c>
      <c r="B87" s="312">
        <v>86</v>
      </c>
      <c r="C87" s="313" t="s">
        <v>45</v>
      </c>
      <c r="D87" s="313" t="s">
        <v>89</v>
      </c>
      <c r="E87" s="317" t="s">
        <v>2337</v>
      </c>
      <c r="F87" s="323" t="s">
        <v>114</v>
      </c>
      <c r="G87" s="323" t="s">
        <v>2416</v>
      </c>
      <c r="H87" s="314" t="s">
        <v>2428</v>
      </c>
      <c r="I87" s="313" t="s">
        <v>22</v>
      </c>
      <c r="J87" s="321">
        <v>4</v>
      </c>
      <c r="K87" s="313">
        <v>1</v>
      </c>
      <c r="L87" s="321">
        <v>13</v>
      </c>
      <c r="M87" s="322">
        <v>3.1</v>
      </c>
      <c r="N87" s="313"/>
      <c r="O87" s="313"/>
      <c r="P87" s="323"/>
      <c r="Q87" s="323"/>
      <c r="R87" s="57"/>
      <c r="S87" s="57"/>
      <c r="T87" s="57"/>
      <c r="U87" s="57"/>
      <c r="V87" s="57"/>
      <c r="W87" s="57"/>
      <c r="Y87" s="57"/>
      <c r="Z87" s="57"/>
      <c r="AA87" s="57"/>
    </row>
    <row r="88" s="244" customFormat="1" ht="39.6" spans="1:27">
      <c r="A88" s="57" t="s">
        <v>2336</v>
      </c>
      <c r="B88" s="312">
        <v>87</v>
      </c>
      <c r="C88" s="313" t="s">
        <v>45</v>
      </c>
      <c r="D88" s="313" t="s">
        <v>89</v>
      </c>
      <c r="E88" s="317" t="s">
        <v>2337</v>
      </c>
      <c r="F88" s="323" t="s">
        <v>90</v>
      </c>
      <c r="G88" s="323" t="s">
        <v>2429</v>
      </c>
      <c r="H88" s="314" t="s">
        <v>2430</v>
      </c>
      <c r="I88" s="313" t="s">
        <v>22</v>
      </c>
      <c r="J88" s="321">
        <v>1</v>
      </c>
      <c r="K88" s="313">
        <v>1</v>
      </c>
      <c r="L88" s="321">
        <v>4</v>
      </c>
      <c r="M88" s="322">
        <v>3.1</v>
      </c>
      <c r="N88" s="313"/>
      <c r="O88" s="313"/>
      <c r="P88" s="323"/>
      <c r="Q88" s="323"/>
      <c r="R88" s="57"/>
      <c r="S88" s="57"/>
      <c r="T88" s="57"/>
      <c r="U88" s="57"/>
      <c r="V88" s="57"/>
      <c r="W88" s="57"/>
      <c r="Y88" s="57"/>
      <c r="Z88" s="57"/>
      <c r="AA88" s="57"/>
    </row>
    <row r="89" s="244" customFormat="1" ht="39.6" spans="1:27">
      <c r="A89" s="57" t="s">
        <v>2336</v>
      </c>
      <c r="B89" s="312">
        <v>88</v>
      </c>
      <c r="C89" s="313" t="s">
        <v>45</v>
      </c>
      <c r="D89" s="313" t="s">
        <v>53</v>
      </c>
      <c r="E89" s="317" t="s">
        <v>2337</v>
      </c>
      <c r="F89" s="323" t="s">
        <v>55</v>
      </c>
      <c r="G89" s="323" t="s">
        <v>2431</v>
      </c>
      <c r="H89" s="314" t="s">
        <v>2428</v>
      </c>
      <c r="I89" s="313" t="s">
        <v>22</v>
      </c>
      <c r="J89" s="321">
        <v>3</v>
      </c>
      <c r="K89" s="313">
        <v>1</v>
      </c>
      <c r="L89" s="321">
        <v>3</v>
      </c>
      <c r="M89" s="322">
        <v>3.1</v>
      </c>
      <c r="N89" s="313"/>
      <c r="O89" s="313"/>
      <c r="P89" s="323"/>
      <c r="Q89" s="323"/>
      <c r="R89" s="57"/>
      <c r="S89" s="57"/>
      <c r="T89" s="57"/>
      <c r="U89" s="57"/>
      <c r="V89" s="57"/>
      <c r="W89" s="57"/>
      <c r="Y89" s="57"/>
      <c r="Z89" s="57"/>
      <c r="AA89" s="57"/>
    </row>
    <row r="90" s="244" customFormat="1" ht="39.6" spans="1:27">
      <c r="A90" s="57" t="s">
        <v>2336</v>
      </c>
      <c r="B90" s="312">
        <v>89</v>
      </c>
      <c r="C90" s="313" t="s">
        <v>45</v>
      </c>
      <c r="D90" s="313" t="s">
        <v>53</v>
      </c>
      <c r="E90" s="317" t="s">
        <v>2337</v>
      </c>
      <c r="F90" s="323" t="s">
        <v>304</v>
      </c>
      <c r="G90" s="323" t="s">
        <v>2432</v>
      </c>
      <c r="H90" s="314" t="s">
        <v>2428</v>
      </c>
      <c r="I90" s="313" t="s">
        <v>22</v>
      </c>
      <c r="J90" s="321">
        <v>1</v>
      </c>
      <c r="K90" s="313">
        <v>1</v>
      </c>
      <c r="L90" s="321">
        <v>2</v>
      </c>
      <c r="M90" s="322">
        <v>3.1</v>
      </c>
      <c r="N90" s="313"/>
      <c r="O90" s="313"/>
      <c r="P90" s="323"/>
      <c r="Q90" s="323"/>
      <c r="R90" s="57"/>
      <c r="S90" s="57"/>
      <c r="T90" s="57"/>
      <c r="U90" s="57"/>
      <c r="V90" s="57"/>
      <c r="W90" s="57"/>
      <c r="Y90" s="57"/>
      <c r="Z90" s="57"/>
      <c r="AA90" s="57"/>
    </row>
    <row r="91" s="244" customFormat="1" ht="39.6" spans="1:27">
      <c r="A91" s="57" t="s">
        <v>2336</v>
      </c>
      <c r="B91" s="312">
        <v>90</v>
      </c>
      <c r="C91" s="313" t="s">
        <v>45</v>
      </c>
      <c r="D91" s="313" t="s">
        <v>53</v>
      </c>
      <c r="E91" s="317" t="s">
        <v>2337</v>
      </c>
      <c r="F91" s="323" t="s">
        <v>304</v>
      </c>
      <c r="G91" s="323" t="s">
        <v>2433</v>
      </c>
      <c r="H91" s="314" t="s">
        <v>2428</v>
      </c>
      <c r="I91" s="313" t="s">
        <v>22</v>
      </c>
      <c r="J91" s="321">
        <v>2</v>
      </c>
      <c r="K91" s="313">
        <v>1</v>
      </c>
      <c r="L91" s="321">
        <v>3</v>
      </c>
      <c r="M91" s="322">
        <v>3.1</v>
      </c>
      <c r="N91" s="313"/>
      <c r="O91" s="313"/>
      <c r="P91" s="323"/>
      <c r="Q91" s="323"/>
      <c r="R91" s="57"/>
      <c r="S91" s="57"/>
      <c r="T91" s="57"/>
      <c r="U91" s="57"/>
      <c r="V91" s="57"/>
      <c r="W91" s="57"/>
      <c r="Y91" s="57"/>
      <c r="Z91" s="57"/>
      <c r="AA91" s="57"/>
    </row>
    <row r="92" s="244" customFormat="1" ht="39.6" spans="1:27">
      <c r="A92" s="57" t="s">
        <v>2336</v>
      </c>
      <c r="B92" s="312">
        <v>91</v>
      </c>
      <c r="C92" s="313" t="s">
        <v>45</v>
      </c>
      <c r="D92" s="313" t="s">
        <v>53</v>
      </c>
      <c r="E92" s="317" t="s">
        <v>2337</v>
      </c>
      <c r="F92" s="323" t="s">
        <v>55</v>
      </c>
      <c r="G92" s="323" t="s">
        <v>2417</v>
      </c>
      <c r="H92" s="314" t="s">
        <v>2434</v>
      </c>
      <c r="I92" s="313" t="s">
        <v>22</v>
      </c>
      <c r="J92" s="321">
        <v>1</v>
      </c>
      <c r="K92" s="313">
        <v>1</v>
      </c>
      <c r="L92" s="321">
        <v>1</v>
      </c>
      <c r="M92" s="322">
        <v>3.1</v>
      </c>
      <c r="N92" s="313"/>
      <c r="O92" s="313"/>
      <c r="P92" s="323"/>
      <c r="Q92" s="323"/>
      <c r="R92" s="57"/>
      <c r="S92" s="57"/>
      <c r="T92" s="57"/>
      <c r="U92" s="57"/>
      <c r="V92" s="57"/>
      <c r="W92" s="57"/>
      <c r="Y92" s="57"/>
      <c r="Z92" s="57"/>
      <c r="AA92" s="57"/>
    </row>
    <row r="93" s="244" customFormat="1" ht="39.6" spans="1:27">
      <c r="A93" s="57" t="s">
        <v>2336</v>
      </c>
      <c r="B93" s="312">
        <v>92</v>
      </c>
      <c r="C93" s="313" t="s">
        <v>45</v>
      </c>
      <c r="D93" s="313" t="s">
        <v>53</v>
      </c>
      <c r="E93" s="317" t="s">
        <v>2337</v>
      </c>
      <c r="F93" s="323" t="s">
        <v>172</v>
      </c>
      <c r="G93" s="323" t="s">
        <v>2435</v>
      </c>
      <c r="H93" s="314" t="s">
        <v>2299</v>
      </c>
      <c r="I93" s="313" t="s">
        <v>22</v>
      </c>
      <c r="J93" s="321">
        <v>3</v>
      </c>
      <c r="K93" s="313">
        <v>1</v>
      </c>
      <c r="L93" s="326">
        <v>0.15</v>
      </c>
      <c r="M93" s="322">
        <v>3.1</v>
      </c>
      <c r="N93" s="313"/>
      <c r="O93" s="313"/>
      <c r="P93" s="323"/>
      <c r="Q93" s="323"/>
      <c r="R93" s="57"/>
      <c r="S93" s="57"/>
      <c r="T93" s="57"/>
      <c r="U93" s="57"/>
      <c r="V93" s="57"/>
      <c r="W93" s="57"/>
      <c r="Y93" s="57"/>
      <c r="Z93" s="57"/>
      <c r="AA93" s="57"/>
    </row>
    <row r="94" s="244" customFormat="1" ht="39.6" spans="1:27">
      <c r="A94" s="57" t="s">
        <v>2336</v>
      </c>
      <c r="B94" s="312">
        <v>93</v>
      </c>
      <c r="C94" s="313" t="s">
        <v>45</v>
      </c>
      <c r="D94" s="313" t="s">
        <v>53</v>
      </c>
      <c r="E94" s="317" t="s">
        <v>2337</v>
      </c>
      <c r="F94" s="323" t="s">
        <v>236</v>
      </c>
      <c r="G94" s="323" t="s">
        <v>2436</v>
      </c>
      <c r="H94" s="314" t="s">
        <v>2437</v>
      </c>
      <c r="I94" s="313" t="s">
        <v>22</v>
      </c>
      <c r="J94" s="321">
        <v>1</v>
      </c>
      <c r="K94" s="313">
        <v>1</v>
      </c>
      <c r="L94" s="330">
        <v>0.115</v>
      </c>
      <c r="M94" s="322">
        <v>3.1</v>
      </c>
      <c r="N94" s="313"/>
      <c r="O94" s="313"/>
      <c r="P94" s="323"/>
      <c r="Q94" s="323"/>
      <c r="R94" s="57"/>
      <c r="S94" s="57"/>
      <c r="T94" s="57"/>
      <c r="U94" s="57"/>
      <c r="V94" s="57"/>
      <c r="W94" s="57"/>
      <c r="Y94" s="57"/>
      <c r="Z94" s="57"/>
      <c r="AA94" s="57"/>
    </row>
    <row r="95" s="244" customFormat="1" ht="39.6" spans="1:27">
      <c r="A95" s="57" t="s">
        <v>2336</v>
      </c>
      <c r="B95" s="312">
        <v>94</v>
      </c>
      <c r="C95" s="313" t="s">
        <v>45</v>
      </c>
      <c r="D95" s="313" t="s">
        <v>322</v>
      </c>
      <c r="E95" s="317" t="s">
        <v>2337</v>
      </c>
      <c r="F95" s="323" t="s">
        <v>323</v>
      </c>
      <c r="G95" s="323" t="s">
        <v>2438</v>
      </c>
      <c r="H95" s="314" t="s">
        <v>2439</v>
      </c>
      <c r="I95" s="313" t="s">
        <v>2124</v>
      </c>
      <c r="J95" s="324">
        <v>14.1267</v>
      </c>
      <c r="K95" s="315">
        <f>J95*0.1</f>
        <v>1.41267</v>
      </c>
      <c r="L95" s="321">
        <v>59</v>
      </c>
      <c r="M95" s="322">
        <v>3.1</v>
      </c>
      <c r="N95" s="313"/>
      <c r="O95" s="313"/>
      <c r="P95" s="323"/>
      <c r="Q95" s="323"/>
      <c r="R95" s="57"/>
      <c r="S95" s="57"/>
      <c r="T95" s="57"/>
      <c r="U95" s="57"/>
      <c r="V95" s="57"/>
      <c r="W95" s="57"/>
      <c r="Y95" s="57"/>
      <c r="Z95" s="57"/>
      <c r="AA95" s="57"/>
    </row>
    <row r="96" s="244" customFormat="1" ht="39.6" spans="1:27">
      <c r="A96" s="57" t="s">
        <v>2336</v>
      </c>
      <c r="B96" s="312">
        <v>95</v>
      </c>
      <c r="C96" s="313" t="s">
        <v>45</v>
      </c>
      <c r="D96" s="313" t="s">
        <v>353</v>
      </c>
      <c r="E96" s="317" t="s">
        <v>2337</v>
      </c>
      <c r="F96" s="323" t="s">
        <v>2125</v>
      </c>
      <c r="G96" s="323" t="s">
        <v>2440</v>
      </c>
      <c r="H96" s="314" t="s">
        <v>2441</v>
      </c>
      <c r="I96" s="313" t="s">
        <v>22</v>
      </c>
      <c r="J96" s="321">
        <v>1</v>
      </c>
      <c r="K96" s="313">
        <v>1</v>
      </c>
      <c r="L96" s="321">
        <v>30</v>
      </c>
      <c r="M96" s="331">
        <v>3.1</v>
      </c>
      <c r="N96" s="313"/>
      <c r="O96" s="313"/>
      <c r="P96" s="323"/>
      <c r="Q96" s="323"/>
      <c r="R96" s="57"/>
      <c r="S96" s="57"/>
      <c r="T96" s="57"/>
      <c r="U96" s="57"/>
      <c r="V96" s="57"/>
      <c r="W96" s="57"/>
      <c r="Y96" s="57"/>
      <c r="Z96" s="57"/>
      <c r="AA96" s="57"/>
    </row>
    <row r="97" s="244" customFormat="1" ht="39.6" spans="1:27">
      <c r="A97" s="57" t="s">
        <v>2336</v>
      </c>
      <c r="B97" s="312">
        <v>96</v>
      </c>
      <c r="C97" s="313" t="s">
        <v>45</v>
      </c>
      <c r="D97" s="313" t="s">
        <v>89</v>
      </c>
      <c r="E97" s="317" t="s">
        <v>2337</v>
      </c>
      <c r="F97" s="323" t="s">
        <v>114</v>
      </c>
      <c r="G97" s="323" t="s">
        <v>2442</v>
      </c>
      <c r="H97" s="314" t="s">
        <v>2428</v>
      </c>
      <c r="I97" s="313" t="s">
        <v>22</v>
      </c>
      <c r="J97" s="321">
        <v>4</v>
      </c>
      <c r="K97" s="313">
        <v>1</v>
      </c>
      <c r="L97" s="321">
        <v>13</v>
      </c>
      <c r="M97" s="322">
        <v>3.1</v>
      </c>
      <c r="N97" s="313"/>
      <c r="O97" s="313"/>
      <c r="P97" s="323"/>
      <c r="Q97" s="323"/>
      <c r="R97" s="57"/>
      <c r="S97" s="57"/>
      <c r="T97" s="57"/>
      <c r="U97" s="57"/>
      <c r="V97" s="57"/>
      <c r="W97" s="57"/>
      <c r="Y97" s="57"/>
      <c r="Z97" s="57"/>
      <c r="AA97" s="57"/>
    </row>
    <row r="98" s="244" customFormat="1" ht="39.6" spans="1:27">
      <c r="A98" s="57" t="s">
        <v>2336</v>
      </c>
      <c r="B98" s="312">
        <v>97</v>
      </c>
      <c r="C98" s="313" t="s">
        <v>45</v>
      </c>
      <c r="D98" s="313" t="s">
        <v>53</v>
      </c>
      <c r="E98" s="317" t="s">
        <v>2337</v>
      </c>
      <c r="F98" s="323" t="s">
        <v>55</v>
      </c>
      <c r="G98" s="323" t="s">
        <v>2419</v>
      </c>
      <c r="H98" s="314" t="s">
        <v>2428</v>
      </c>
      <c r="I98" s="313" t="s">
        <v>22</v>
      </c>
      <c r="J98" s="321">
        <v>2</v>
      </c>
      <c r="K98" s="313">
        <v>1</v>
      </c>
      <c r="L98" s="321">
        <v>2</v>
      </c>
      <c r="M98" s="322">
        <v>3.1</v>
      </c>
      <c r="N98" s="313"/>
      <c r="O98" s="313"/>
      <c r="P98" s="323"/>
      <c r="Q98" s="323"/>
      <c r="R98" s="57"/>
      <c r="S98" s="57"/>
      <c r="T98" s="57"/>
      <c r="U98" s="57"/>
      <c r="V98" s="57"/>
      <c r="W98" s="57"/>
      <c r="Y98" s="57"/>
      <c r="Z98" s="57"/>
      <c r="AA98" s="57"/>
    </row>
    <row r="99" s="244" customFormat="1" ht="39.6" spans="1:27">
      <c r="A99" s="57" t="s">
        <v>2336</v>
      </c>
      <c r="B99" s="312">
        <v>98</v>
      </c>
      <c r="C99" s="313" t="s">
        <v>45</v>
      </c>
      <c r="D99" s="313" t="s">
        <v>53</v>
      </c>
      <c r="E99" s="317" t="s">
        <v>2337</v>
      </c>
      <c r="F99" s="323" t="s">
        <v>304</v>
      </c>
      <c r="G99" s="323" t="s">
        <v>2443</v>
      </c>
      <c r="H99" s="314" t="s">
        <v>2428</v>
      </c>
      <c r="I99" s="313" t="s">
        <v>22</v>
      </c>
      <c r="J99" s="321">
        <v>1</v>
      </c>
      <c r="K99" s="313">
        <v>1</v>
      </c>
      <c r="L99" s="321">
        <v>2</v>
      </c>
      <c r="M99" s="322">
        <v>3.1</v>
      </c>
      <c r="N99" s="313"/>
      <c r="O99" s="313"/>
      <c r="P99" s="323"/>
      <c r="Q99" s="323"/>
      <c r="R99" s="57"/>
      <c r="S99" s="57"/>
      <c r="T99" s="57"/>
      <c r="U99" s="57"/>
      <c r="V99" s="57"/>
      <c r="W99" s="57"/>
      <c r="Y99" s="57"/>
      <c r="Z99" s="57"/>
      <c r="AA99" s="57"/>
    </row>
    <row r="100" s="244" customFormat="1" ht="39.6" spans="1:27">
      <c r="A100" s="57" t="s">
        <v>2336</v>
      </c>
      <c r="B100" s="312">
        <v>99</v>
      </c>
      <c r="C100" s="313" t="s">
        <v>45</v>
      </c>
      <c r="D100" s="313" t="s">
        <v>53</v>
      </c>
      <c r="E100" s="317" t="s">
        <v>2337</v>
      </c>
      <c r="F100" s="323" t="s">
        <v>172</v>
      </c>
      <c r="G100" s="323" t="s">
        <v>2444</v>
      </c>
      <c r="H100" s="314" t="s">
        <v>2299</v>
      </c>
      <c r="I100" s="313" t="s">
        <v>22</v>
      </c>
      <c r="J100" s="321">
        <v>4</v>
      </c>
      <c r="K100" s="313">
        <v>1</v>
      </c>
      <c r="L100" s="329">
        <v>0.2</v>
      </c>
      <c r="M100" s="322">
        <v>3.1</v>
      </c>
      <c r="N100" s="313"/>
      <c r="O100" s="313"/>
      <c r="P100" s="323"/>
      <c r="Q100" s="323"/>
      <c r="R100" s="57"/>
      <c r="S100" s="57"/>
      <c r="T100" s="57"/>
      <c r="U100" s="57"/>
      <c r="V100" s="57"/>
      <c r="W100" s="57"/>
      <c r="Y100" s="57"/>
      <c r="Z100" s="57"/>
      <c r="AA100" s="57"/>
    </row>
    <row r="101" s="244" customFormat="1" ht="39.6" spans="1:27">
      <c r="A101" s="57" t="s">
        <v>2336</v>
      </c>
      <c r="B101" s="312">
        <v>100</v>
      </c>
      <c r="C101" s="313" t="s">
        <v>45</v>
      </c>
      <c r="D101" s="313" t="s">
        <v>53</v>
      </c>
      <c r="E101" s="317" t="s">
        <v>2337</v>
      </c>
      <c r="F101" s="323" t="s">
        <v>236</v>
      </c>
      <c r="G101" s="323" t="s">
        <v>2445</v>
      </c>
      <c r="H101" s="314" t="s">
        <v>2446</v>
      </c>
      <c r="I101" s="313" t="s">
        <v>22</v>
      </c>
      <c r="J101" s="321">
        <v>1</v>
      </c>
      <c r="K101" s="313">
        <v>1</v>
      </c>
      <c r="L101" s="330">
        <v>0.115</v>
      </c>
      <c r="M101" s="322">
        <v>3.1</v>
      </c>
      <c r="N101" s="313"/>
      <c r="O101" s="313"/>
      <c r="P101" s="323"/>
      <c r="Q101" s="323"/>
      <c r="R101" s="57"/>
      <c r="S101" s="57"/>
      <c r="T101" s="57"/>
      <c r="U101" s="57"/>
      <c r="V101" s="57"/>
      <c r="W101" s="57"/>
      <c r="Y101" s="57"/>
      <c r="Z101" s="57"/>
      <c r="AA101" s="57"/>
    </row>
    <row r="102" s="244" customFormat="1" ht="39.6" spans="1:27">
      <c r="A102" s="57" t="s">
        <v>2336</v>
      </c>
      <c r="B102" s="312">
        <v>101</v>
      </c>
      <c r="C102" s="313" t="s">
        <v>45</v>
      </c>
      <c r="D102" s="313" t="s">
        <v>322</v>
      </c>
      <c r="E102" s="317" t="s">
        <v>2337</v>
      </c>
      <c r="F102" s="323" t="s">
        <v>323</v>
      </c>
      <c r="G102" s="323" t="s">
        <v>2420</v>
      </c>
      <c r="H102" s="314" t="s">
        <v>2439</v>
      </c>
      <c r="I102" s="313" t="s">
        <v>2124</v>
      </c>
      <c r="J102" s="324">
        <v>2.61875</v>
      </c>
      <c r="K102" s="315">
        <f>J102*0.1</f>
        <v>0.261875</v>
      </c>
      <c r="L102" s="321">
        <v>11</v>
      </c>
      <c r="M102" s="322">
        <v>3.1</v>
      </c>
      <c r="N102" s="313"/>
      <c r="O102" s="313"/>
      <c r="P102" s="323"/>
      <c r="Q102" s="323"/>
      <c r="R102" s="57"/>
      <c r="S102" s="57"/>
      <c r="T102" s="57"/>
      <c r="U102" s="57"/>
      <c r="V102" s="57"/>
      <c r="W102" s="57"/>
      <c r="Y102" s="57"/>
      <c r="Z102" s="57"/>
      <c r="AA102" s="57"/>
    </row>
    <row r="103" s="244" customFormat="1" ht="39.6" spans="1:27">
      <c r="A103" s="57" t="s">
        <v>2336</v>
      </c>
      <c r="B103" s="312">
        <v>102</v>
      </c>
      <c r="C103" s="313" t="s">
        <v>45</v>
      </c>
      <c r="D103" s="313" t="s">
        <v>353</v>
      </c>
      <c r="E103" s="317" t="s">
        <v>2337</v>
      </c>
      <c r="F103" s="323" t="s">
        <v>2125</v>
      </c>
      <c r="G103" s="323" t="s">
        <v>2447</v>
      </c>
      <c r="H103" s="314" t="s">
        <v>2314</v>
      </c>
      <c r="I103" s="313" t="s">
        <v>22</v>
      </c>
      <c r="J103" s="321">
        <v>1</v>
      </c>
      <c r="K103" s="313">
        <v>1</v>
      </c>
      <c r="L103" s="321">
        <v>10</v>
      </c>
      <c r="M103" s="331">
        <v>3.1</v>
      </c>
      <c r="N103" s="313"/>
      <c r="O103" s="313"/>
      <c r="P103" s="323"/>
      <c r="Q103" s="323"/>
      <c r="R103" s="57"/>
      <c r="S103" s="57"/>
      <c r="T103" s="57"/>
      <c r="U103" s="57"/>
      <c r="V103" s="57"/>
      <c r="W103" s="57"/>
      <c r="Y103" s="57"/>
      <c r="Z103" s="57"/>
      <c r="AA103" s="57"/>
    </row>
    <row r="104" s="244" customFormat="1" ht="39.6" spans="1:27">
      <c r="A104" s="57" t="s">
        <v>2336</v>
      </c>
      <c r="B104" s="312">
        <v>103</v>
      </c>
      <c r="C104" s="313" t="s">
        <v>45</v>
      </c>
      <c r="D104" s="313" t="s">
        <v>353</v>
      </c>
      <c r="E104" s="317" t="s">
        <v>2337</v>
      </c>
      <c r="F104" s="323" t="s">
        <v>2125</v>
      </c>
      <c r="G104" s="323" t="s">
        <v>2448</v>
      </c>
      <c r="H104" s="314" t="s">
        <v>2441</v>
      </c>
      <c r="I104" s="313" t="s">
        <v>22</v>
      </c>
      <c r="J104" s="321">
        <v>1</v>
      </c>
      <c r="K104" s="313">
        <v>1</v>
      </c>
      <c r="L104" s="321">
        <v>30</v>
      </c>
      <c r="M104" s="331">
        <v>3.1</v>
      </c>
      <c r="N104" s="313"/>
      <c r="O104" s="313"/>
      <c r="P104" s="323"/>
      <c r="Q104" s="323"/>
      <c r="R104" s="57"/>
      <c r="S104" s="57"/>
      <c r="T104" s="57"/>
      <c r="U104" s="57"/>
      <c r="V104" s="57"/>
      <c r="W104" s="57"/>
      <c r="Y104" s="57"/>
      <c r="Z104" s="57"/>
      <c r="AA104" s="57"/>
    </row>
    <row r="105" s="244" customFormat="1" ht="39.6" spans="1:27">
      <c r="A105" s="57" t="s">
        <v>2336</v>
      </c>
      <c r="B105" s="312">
        <v>104</v>
      </c>
      <c r="C105" s="313" t="s">
        <v>45</v>
      </c>
      <c r="D105" s="313" t="s">
        <v>89</v>
      </c>
      <c r="E105" s="317" t="s">
        <v>2337</v>
      </c>
      <c r="F105" s="323" t="s">
        <v>114</v>
      </c>
      <c r="G105" s="323" t="s">
        <v>2442</v>
      </c>
      <c r="H105" s="314" t="s">
        <v>2428</v>
      </c>
      <c r="I105" s="313" t="s">
        <v>22</v>
      </c>
      <c r="J105" s="321">
        <v>5</v>
      </c>
      <c r="K105" s="313">
        <v>1</v>
      </c>
      <c r="L105" s="321">
        <v>16</v>
      </c>
      <c r="M105" s="322">
        <v>3.1</v>
      </c>
      <c r="N105" s="313"/>
      <c r="O105" s="313"/>
      <c r="P105" s="323"/>
      <c r="Q105" s="323"/>
      <c r="R105" s="57"/>
      <c r="S105" s="57"/>
      <c r="T105" s="57"/>
      <c r="U105" s="57"/>
      <c r="V105" s="57"/>
      <c r="W105" s="57"/>
      <c r="Y105" s="57"/>
      <c r="Z105" s="57"/>
      <c r="AA105" s="57"/>
    </row>
    <row r="106" s="244" customFormat="1" ht="39.6" spans="1:27">
      <c r="A106" s="57" t="s">
        <v>2336</v>
      </c>
      <c r="B106" s="312">
        <v>105</v>
      </c>
      <c r="C106" s="313" t="s">
        <v>45</v>
      </c>
      <c r="D106" s="313" t="s">
        <v>53</v>
      </c>
      <c r="E106" s="317" t="s">
        <v>2337</v>
      </c>
      <c r="F106" s="323" t="s">
        <v>55</v>
      </c>
      <c r="G106" s="323" t="s">
        <v>2419</v>
      </c>
      <c r="H106" s="314" t="s">
        <v>2428</v>
      </c>
      <c r="I106" s="313" t="s">
        <v>22</v>
      </c>
      <c r="J106" s="321">
        <v>3</v>
      </c>
      <c r="K106" s="313">
        <v>1</v>
      </c>
      <c r="L106" s="321">
        <v>3</v>
      </c>
      <c r="M106" s="322">
        <v>3.1</v>
      </c>
      <c r="N106" s="313"/>
      <c r="O106" s="313"/>
      <c r="P106" s="323"/>
      <c r="Q106" s="323"/>
      <c r="R106" s="57"/>
      <c r="S106" s="57"/>
      <c r="T106" s="57"/>
      <c r="U106" s="57"/>
      <c r="V106" s="57"/>
      <c r="W106" s="57"/>
      <c r="Y106" s="57"/>
      <c r="Z106" s="57"/>
      <c r="AA106" s="57"/>
    </row>
    <row r="107" s="244" customFormat="1" ht="39.6" spans="1:27">
      <c r="A107" s="57" t="s">
        <v>2336</v>
      </c>
      <c r="B107" s="312">
        <v>106</v>
      </c>
      <c r="C107" s="313" t="s">
        <v>45</v>
      </c>
      <c r="D107" s="313" t="s">
        <v>53</v>
      </c>
      <c r="E107" s="317" t="s">
        <v>2337</v>
      </c>
      <c r="F107" s="323" t="s">
        <v>55</v>
      </c>
      <c r="G107" s="323" t="s">
        <v>2449</v>
      </c>
      <c r="H107" s="314" t="s">
        <v>2434</v>
      </c>
      <c r="I107" s="313" t="s">
        <v>22</v>
      </c>
      <c r="J107" s="321">
        <v>1</v>
      </c>
      <c r="K107" s="313">
        <v>1</v>
      </c>
      <c r="L107" s="321">
        <v>1</v>
      </c>
      <c r="M107" s="322">
        <v>3.1</v>
      </c>
      <c r="N107" s="313"/>
      <c r="O107" s="313"/>
      <c r="P107" s="323"/>
      <c r="Q107" s="323"/>
      <c r="R107" s="57"/>
      <c r="S107" s="57"/>
      <c r="T107" s="57"/>
      <c r="U107" s="57"/>
      <c r="V107" s="57"/>
      <c r="W107" s="57"/>
      <c r="Y107" s="57"/>
      <c r="Z107" s="57"/>
      <c r="AA107" s="57"/>
    </row>
    <row r="108" s="244" customFormat="1" ht="39.6" spans="1:27">
      <c r="A108" s="57" t="s">
        <v>2336</v>
      </c>
      <c r="B108" s="312">
        <v>107</v>
      </c>
      <c r="C108" s="313" t="s">
        <v>45</v>
      </c>
      <c r="D108" s="313" t="s">
        <v>53</v>
      </c>
      <c r="E108" s="317" t="s">
        <v>2337</v>
      </c>
      <c r="F108" s="323" t="s">
        <v>172</v>
      </c>
      <c r="G108" s="323" t="s">
        <v>2444</v>
      </c>
      <c r="H108" s="314" t="s">
        <v>2299</v>
      </c>
      <c r="I108" s="313" t="s">
        <v>22</v>
      </c>
      <c r="J108" s="321">
        <v>4</v>
      </c>
      <c r="K108" s="313">
        <v>1</v>
      </c>
      <c r="L108" s="329">
        <v>0.2</v>
      </c>
      <c r="M108" s="322">
        <v>3.1</v>
      </c>
      <c r="N108" s="313"/>
      <c r="O108" s="313"/>
      <c r="P108" s="323"/>
      <c r="Q108" s="323"/>
      <c r="R108" s="57"/>
      <c r="S108" s="57"/>
      <c r="T108" s="57"/>
      <c r="U108" s="57"/>
      <c r="V108" s="57"/>
      <c r="W108" s="57"/>
      <c r="Y108" s="57"/>
      <c r="Z108" s="57"/>
      <c r="AA108" s="57"/>
    </row>
    <row r="109" s="244" customFormat="1" ht="39.6" spans="1:27">
      <c r="A109" s="57" t="s">
        <v>2336</v>
      </c>
      <c r="B109" s="312">
        <v>108</v>
      </c>
      <c r="C109" s="313" t="s">
        <v>45</v>
      </c>
      <c r="D109" s="313" t="s">
        <v>322</v>
      </c>
      <c r="E109" s="317" t="s">
        <v>2337</v>
      </c>
      <c r="F109" s="323" t="s">
        <v>323</v>
      </c>
      <c r="G109" s="323" t="s">
        <v>2420</v>
      </c>
      <c r="H109" s="314" t="s">
        <v>2439</v>
      </c>
      <c r="I109" s="313" t="s">
        <v>2124</v>
      </c>
      <c r="J109" s="324">
        <v>13.442</v>
      </c>
      <c r="K109" s="315">
        <f>J109*0.1</f>
        <v>1.3442</v>
      </c>
      <c r="L109" s="321">
        <v>56</v>
      </c>
      <c r="M109" s="322">
        <v>3.1</v>
      </c>
      <c r="N109" s="313"/>
      <c r="O109" s="313"/>
      <c r="P109" s="323"/>
      <c r="Q109" s="323"/>
      <c r="R109" s="57"/>
      <c r="S109" s="57"/>
      <c r="T109" s="57"/>
      <c r="U109" s="57"/>
      <c r="V109" s="57"/>
      <c r="W109" s="57"/>
      <c r="Y109" s="57"/>
      <c r="Z109" s="57"/>
      <c r="AA109" s="57"/>
    </row>
    <row r="110" s="244" customFormat="1" ht="39.6" spans="1:27">
      <c r="A110" s="57" t="s">
        <v>2336</v>
      </c>
      <c r="B110" s="312">
        <v>109</v>
      </c>
      <c r="C110" s="313" t="s">
        <v>45</v>
      </c>
      <c r="D110" s="313" t="s">
        <v>353</v>
      </c>
      <c r="E110" s="317" t="s">
        <v>2337</v>
      </c>
      <c r="F110" s="323" t="s">
        <v>2125</v>
      </c>
      <c r="G110" s="323" t="s">
        <v>2447</v>
      </c>
      <c r="H110" s="314" t="s">
        <v>2314</v>
      </c>
      <c r="I110" s="313" t="s">
        <v>22</v>
      </c>
      <c r="J110" s="321">
        <v>1</v>
      </c>
      <c r="K110" s="313">
        <v>1</v>
      </c>
      <c r="L110" s="321">
        <v>10</v>
      </c>
      <c r="M110" s="331">
        <v>3.1</v>
      </c>
      <c r="N110" s="313"/>
      <c r="O110" s="313"/>
      <c r="P110" s="323"/>
      <c r="Q110" s="323"/>
      <c r="R110" s="57"/>
      <c r="S110" s="57"/>
      <c r="T110" s="57"/>
      <c r="U110" s="57"/>
      <c r="V110" s="57"/>
      <c r="W110" s="57"/>
      <c r="Y110" s="57"/>
      <c r="Z110" s="57"/>
      <c r="AA110" s="57"/>
    </row>
    <row r="111" s="244" customFormat="1" ht="39.6" spans="1:27">
      <c r="A111" s="57" t="s">
        <v>2336</v>
      </c>
      <c r="B111" s="312">
        <v>110</v>
      </c>
      <c r="C111" s="313" t="s">
        <v>45</v>
      </c>
      <c r="D111" s="313" t="s">
        <v>353</v>
      </c>
      <c r="E111" s="317" t="s">
        <v>2337</v>
      </c>
      <c r="F111" s="323" t="s">
        <v>2125</v>
      </c>
      <c r="G111" s="323" t="s">
        <v>2450</v>
      </c>
      <c r="H111" s="314" t="s">
        <v>2441</v>
      </c>
      <c r="I111" s="313" t="s">
        <v>22</v>
      </c>
      <c r="J111" s="321">
        <v>1</v>
      </c>
      <c r="K111" s="313">
        <v>1</v>
      </c>
      <c r="L111" s="321">
        <v>30</v>
      </c>
      <c r="M111" s="331">
        <v>3.1</v>
      </c>
      <c r="N111" s="313"/>
      <c r="O111" s="313"/>
      <c r="P111" s="323"/>
      <c r="Q111" s="323"/>
      <c r="R111" s="57"/>
      <c r="S111" s="57"/>
      <c r="T111" s="57"/>
      <c r="U111" s="57"/>
      <c r="V111" s="57"/>
      <c r="W111" s="57"/>
      <c r="Y111" s="57"/>
      <c r="Z111" s="57"/>
      <c r="AA111" s="57"/>
    </row>
    <row r="112" s="244" customFormat="1" ht="39.6" spans="1:27">
      <c r="A112" s="57" t="s">
        <v>2336</v>
      </c>
      <c r="B112" s="312">
        <v>111</v>
      </c>
      <c r="C112" s="313" t="s">
        <v>45</v>
      </c>
      <c r="D112" s="313" t="s">
        <v>89</v>
      </c>
      <c r="E112" s="317" t="s">
        <v>2337</v>
      </c>
      <c r="F112" s="323" t="s">
        <v>114</v>
      </c>
      <c r="G112" s="323" t="s">
        <v>2368</v>
      </c>
      <c r="H112" s="314" t="s">
        <v>2369</v>
      </c>
      <c r="I112" s="313" t="s">
        <v>22</v>
      </c>
      <c r="J112" s="321">
        <v>1</v>
      </c>
      <c r="K112" s="313">
        <f t="shared" ref="K112:K114" si="4">J112</f>
        <v>1</v>
      </c>
      <c r="L112" s="321">
        <v>3</v>
      </c>
      <c r="M112" s="322">
        <v>3.1</v>
      </c>
      <c r="N112" s="313"/>
      <c r="O112" s="313"/>
      <c r="P112" s="323"/>
      <c r="Q112" s="323"/>
      <c r="R112" s="57"/>
      <c r="S112" s="57"/>
      <c r="T112" s="57"/>
      <c r="U112" s="57"/>
      <c r="V112" s="57"/>
      <c r="W112" s="57"/>
      <c r="Y112" s="57"/>
      <c r="Z112" s="57"/>
      <c r="AA112" s="57"/>
    </row>
    <row r="113" s="244" customFormat="1" ht="39.6" spans="1:27">
      <c r="A113" s="57" t="s">
        <v>2336</v>
      </c>
      <c r="B113" s="312">
        <v>112</v>
      </c>
      <c r="C113" s="313" t="s">
        <v>45</v>
      </c>
      <c r="D113" s="313" t="s">
        <v>53</v>
      </c>
      <c r="E113" s="317" t="s">
        <v>2337</v>
      </c>
      <c r="F113" s="323" t="s">
        <v>55</v>
      </c>
      <c r="G113" s="323" t="s">
        <v>2451</v>
      </c>
      <c r="H113" s="314" t="s">
        <v>2452</v>
      </c>
      <c r="I113" s="313" t="s">
        <v>22</v>
      </c>
      <c r="J113" s="321">
        <v>1</v>
      </c>
      <c r="K113" s="313">
        <f t="shared" si="4"/>
        <v>1</v>
      </c>
      <c r="L113" s="326">
        <v>0.47</v>
      </c>
      <c r="M113" s="322">
        <v>3.1</v>
      </c>
      <c r="N113" s="313"/>
      <c r="O113" s="313"/>
      <c r="P113" s="323"/>
      <c r="Q113" s="323"/>
      <c r="R113" s="57"/>
      <c r="S113" s="57"/>
      <c r="T113" s="57"/>
      <c r="U113" s="57"/>
      <c r="V113" s="57"/>
      <c r="W113" s="57"/>
      <c r="Y113" s="57"/>
      <c r="Z113" s="57"/>
      <c r="AA113" s="57"/>
    </row>
    <row r="114" s="244" customFormat="1" ht="39.6" spans="1:27">
      <c r="A114" s="57" t="s">
        <v>2336</v>
      </c>
      <c r="B114" s="312">
        <v>113</v>
      </c>
      <c r="C114" s="313" t="s">
        <v>45</v>
      </c>
      <c r="D114" s="313" t="s">
        <v>53</v>
      </c>
      <c r="E114" s="317" t="s">
        <v>2337</v>
      </c>
      <c r="F114" s="323" t="s">
        <v>55</v>
      </c>
      <c r="G114" s="323" t="s">
        <v>2372</v>
      </c>
      <c r="H114" s="314" t="s">
        <v>2371</v>
      </c>
      <c r="I114" s="313" t="s">
        <v>22</v>
      </c>
      <c r="J114" s="321">
        <v>2</v>
      </c>
      <c r="K114" s="313">
        <f t="shared" si="4"/>
        <v>2</v>
      </c>
      <c r="L114" s="321">
        <v>2</v>
      </c>
      <c r="M114" s="322">
        <v>3.1</v>
      </c>
      <c r="N114" s="313"/>
      <c r="O114" s="313"/>
      <c r="P114" s="323"/>
      <c r="Q114" s="323"/>
      <c r="R114" s="57"/>
      <c r="S114" s="57"/>
      <c r="T114" s="57"/>
      <c r="U114" s="57"/>
      <c r="V114" s="57"/>
      <c r="W114" s="57"/>
      <c r="Y114" s="57"/>
      <c r="Z114" s="57"/>
      <c r="AA114" s="57"/>
    </row>
    <row r="115" s="244" customFormat="1" ht="39.6" spans="1:27">
      <c r="A115" s="57" t="s">
        <v>2336</v>
      </c>
      <c r="B115" s="312">
        <v>114</v>
      </c>
      <c r="C115" s="313" t="s">
        <v>45</v>
      </c>
      <c r="D115" s="313" t="s">
        <v>322</v>
      </c>
      <c r="E115" s="317" t="s">
        <v>2337</v>
      </c>
      <c r="F115" s="323" t="s">
        <v>323</v>
      </c>
      <c r="G115" s="323" t="s">
        <v>2373</v>
      </c>
      <c r="H115" s="314" t="s">
        <v>2374</v>
      </c>
      <c r="I115" s="313" t="s">
        <v>2124</v>
      </c>
      <c r="J115" s="324">
        <v>13.3882</v>
      </c>
      <c r="K115" s="327">
        <v>13.3882</v>
      </c>
      <c r="L115" s="321">
        <v>100</v>
      </c>
      <c r="M115" s="322">
        <v>3.1</v>
      </c>
      <c r="N115" s="313"/>
      <c r="O115" s="313"/>
      <c r="P115" s="323"/>
      <c r="Q115" s="323"/>
      <c r="R115" s="57"/>
      <c r="S115" s="57"/>
      <c r="T115" s="57"/>
      <c r="U115" s="57"/>
      <c r="V115" s="57"/>
      <c r="W115" s="57"/>
      <c r="Y115" s="57"/>
      <c r="Z115" s="57"/>
      <c r="AA115" s="57"/>
    </row>
    <row r="116" s="244" customFormat="1" ht="39.6" spans="1:27">
      <c r="A116" s="57" t="s">
        <v>2336</v>
      </c>
      <c r="B116" s="312">
        <v>115</v>
      </c>
      <c r="C116" s="313" t="s">
        <v>45</v>
      </c>
      <c r="D116" s="313" t="s">
        <v>89</v>
      </c>
      <c r="E116" s="317" t="s">
        <v>2337</v>
      </c>
      <c r="F116" s="323" t="s">
        <v>114</v>
      </c>
      <c r="G116" s="323" t="s">
        <v>2453</v>
      </c>
      <c r="H116" s="314" t="s">
        <v>2134</v>
      </c>
      <c r="I116" s="313" t="s">
        <v>22</v>
      </c>
      <c r="J116" s="321">
        <v>1</v>
      </c>
      <c r="K116" s="313">
        <f t="shared" ref="K116:K118" si="5">J116</f>
        <v>1</v>
      </c>
      <c r="L116" s="321">
        <v>1</v>
      </c>
      <c r="M116" s="322">
        <v>3.1</v>
      </c>
      <c r="N116" s="313"/>
      <c r="O116" s="313"/>
      <c r="P116" s="323"/>
      <c r="Q116" s="323"/>
      <c r="R116" s="57"/>
      <c r="S116" s="57"/>
      <c r="T116" s="57"/>
      <c r="U116" s="57"/>
      <c r="V116" s="57"/>
      <c r="W116" s="57"/>
      <c r="Y116" s="57"/>
      <c r="Z116" s="57"/>
      <c r="AA116" s="57"/>
    </row>
    <row r="117" s="244" customFormat="1" ht="39.6" spans="1:27">
      <c r="A117" s="57" t="s">
        <v>2336</v>
      </c>
      <c r="B117" s="312">
        <v>116</v>
      </c>
      <c r="C117" s="313" t="s">
        <v>45</v>
      </c>
      <c r="D117" s="313" t="s">
        <v>53</v>
      </c>
      <c r="E117" s="317" t="s">
        <v>2337</v>
      </c>
      <c r="F117" s="323" t="s">
        <v>55</v>
      </c>
      <c r="G117" s="323" t="s">
        <v>2454</v>
      </c>
      <c r="H117" s="314" t="s">
        <v>2455</v>
      </c>
      <c r="I117" s="313" t="s">
        <v>22</v>
      </c>
      <c r="J117" s="321">
        <v>1</v>
      </c>
      <c r="K117" s="313">
        <f t="shared" si="5"/>
        <v>1</v>
      </c>
      <c r="L117" s="326">
        <v>0.09</v>
      </c>
      <c r="M117" s="322">
        <v>3.1</v>
      </c>
      <c r="N117" s="313"/>
      <c r="O117" s="313"/>
      <c r="P117" s="323"/>
      <c r="Q117" s="323"/>
      <c r="R117" s="57"/>
      <c r="S117" s="57"/>
      <c r="T117" s="57"/>
      <c r="U117" s="57"/>
      <c r="V117" s="57"/>
      <c r="W117" s="57"/>
      <c r="Y117" s="57"/>
      <c r="Z117" s="57"/>
      <c r="AA117" s="57"/>
    </row>
    <row r="118" s="244" customFormat="1" ht="39.6" spans="1:27">
      <c r="A118" s="57" t="s">
        <v>2336</v>
      </c>
      <c r="B118" s="312">
        <v>117</v>
      </c>
      <c r="C118" s="313" t="s">
        <v>45</v>
      </c>
      <c r="D118" s="313" t="s">
        <v>53</v>
      </c>
      <c r="E118" s="317" t="s">
        <v>2337</v>
      </c>
      <c r="F118" s="323" t="s">
        <v>55</v>
      </c>
      <c r="G118" s="323" t="s">
        <v>2456</v>
      </c>
      <c r="H118" s="314" t="s">
        <v>2455</v>
      </c>
      <c r="I118" s="313" t="s">
        <v>22</v>
      </c>
      <c r="J118" s="321">
        <v>2</v>
      </c>
      <c r="K118" s="313">
        <f t="shared" si="5"/>
        <v>2</v>
      </c>
      <c r="L118" s="329">
        <v>0.3</v>
      </c>
      <c r="M118" s="322">
        <v>3.1</v>
      </c>
      <c r="N118" s="313"/>
      <c r="O118" s="313"/>
      <c r="P118" s="323"/>
      <c r="Q118" s="323"/>
      <c r="R118" s="57"/>
      <c r="S118" s="57"/>
      <c r="T118" s="57"/>
      <c r="U118" s="57"/>
      <c r="V118" s="57"/>
      <c r="W118" s="57"/>
      <c r="Y118" s="57"/>
      <c r="Z118" s="57"/>
      <c r="AA118" s="57"/>
    </row>
    <row r="119" s="244" customFormat="1" ht="39.6" spans="1:27">
      <c r="A119" s="57" t="s">
        <v>2336</v>
      </c>
      <c r="B119" s="312">
        <v>118</v>
      </c>
      <c r="C119" s="313" t="s">
        <v>45</v>
      </c>
      <c r="D119" s="313" t="s">
        <v>322</v>
      </c>
      <c r="E119" s="317" t="s">
        <v>2337</v>
      </c>
      <c r="F119" s="323" t="s">
        <v>323</v>
      </c>
      <c r="G119" s="323" t="s">
        <v>2457</v>
      </c>
      <c r="H119" s="314" t="s">
        <v>2458</v>
      </c>
      <c r="I119" s="313" t="s">
        <v>2124</v>
      </c>
      <c r="J119" s="324">
        <v>13.639</v>
      </c>
      <c r="K119" s="327">
        <v>13.639</v>
      </c>
      <c r="L119" s="321">
        <v>29</v>
      </c>
      <c r="M119" s="322">
        <v>3.1</v>
      </c>
      <c r="N119" s="313"/>
      <c r="O119" s="313"/>
      <c r="P119" s="323"/>
      <c r="Q119" s="323"/>
      <c r="R119" s="57"/>
      <c r="S119" s="57"/>
      <c r="T119" s="57"/>
      <c r="U119" s="57"/>
      <c r="V119" s="57"/>
      <c r="W119" s="57"/>
      <c r="Y119" s="57"/>
      <c r="Z119" s="57"/>
      <c r="AA119" s="57"/>
    </row>
    <row r="120" s="244" customFormat="1" ht="39.6" spans="1:27">
      <c r="A120" s="57" t="s">
        <v>2336</v>
      </c>
      <c r="B120" s="312">
        <v>119</v>
      </c>
      <c r="C120" s="313" t="s">
        <v>45</v>
      </c>
      <c r="D120" s="313" t="s">
        <v>89</v>
      </c>
      <c r="E120" s="317" t="s">
        <v>2337</v>
      </c>
      <c r="F120" s="323" t="s">
        <v>114</v>
      </c>
      <c r="G120" s="323" t="s">
        <v>2459</v>
      </c>
      <c r="H120" s="314" t="s">
        <v>2294</v>
      </c>
      <c r="I120" s="313" t="s">
        <v>22</v>
      </c>
      <c r="J120" s="321">
        <v>2</v>
      </c>
      <c r="K120" s="313">
        <v>0</v>
      </c>
      <c r="L120" s="321">
        <v>34</v>
      </c>
      <c r="M120" s="322">
        <v>3.1</v>
      </c>
      <c r="N120" s="313"/>
      <c r="O120" s="313"/>
      <c r="P120" s="323"/>
      <c r="Q120" s="323"/>
      <c r="R120" s="57"/>
      <c r="S120" s="57"/>
      <c r="T120" s="57"/>
      <c r="U120" s="57"/>
      <c r="V120" s="57"/>
      <c r="W120" s="57"/>
      <c r="Y120" s="57"/>
      <c r="Z120" s="57"/>
      <c r="AA120" s="57"/>
    </row>
    <row r="121" s="244" customFormat="1" ht="39.6" spans="1:27">
      <c r="A121" s="57" t="s">
        <v>2336</v>
      </c>
      <c r="B121" s="312">
        <v>120</v>
      </c>
      <c r="C121" s="313" t="s">
        <v>45</v>
      </c>
      <c r="D121" s="313" t="s">
        <v>53</v>
      </c>
      <c r="E121" s="317" t="s">
        <v>2337</v>
      </c>
      <c r="F121" s="323" t="s">
        <v>55</v>
      </c>
      <c r="G121" s="323" t="s">
        <v>2460</v>
      </c>
      <c r="H121" s="314" t="s">
        <v>2418</v>
      </c>
      <c r="I121" s="313" t="s">
        <v>22</v>
      </c>
      <c r="J121" s="321">
        <v>1</v>
      </c>
      <c r="K121" s="313">
        <v>0</v>
      </c>
      <c r="L121" s="321">
        <v>6</v>
      </c>
      <c r="M121" s="322">
        <v>3.1</v>
      </c>
      <c r="N121" s="313"/>
      <c r="O121" s="313"/>
      <c r="P121" s="323"/>
      <c r="Q121" s="323"/>
      <c r="R121" s="57"/>
      <c r="S121" s="57"/>
      <c r="T121" s="57"/>
      <c r="U121" s="57"/>
      <c r="V121" s="57"/>
      <c r="W121" s="57"/>
      <c r="Y121" s="57"/>
      <c r="Z121" s="57"/>
      <c r="AA121" s="57"/>
    </row>
    <row r="122" s="244" customFormat="1" ht="39.6" spans="1:27">
      <c r="A122" s="57" t="s">
        <v>2336</v>
      </c>
      <c r="B122" s="312">
        <v>121</v>
      </c>
      <c r="C122" s="313" t="s">
        <v>45</v>
      </c>
      <c r="D122" s="313" t="s">
        <v>53</v>
      </c>
      <c r="E122" s="317" t="s">
        <v>2337</v>
      </c>
      <c r="F122" s="323" t="s">
        <v>55</v>
      </c>
      <c r="G122" s="323" t="s">
        <v>2461</v>
      </c>
      <c r="H122" s="314" t="s">
        <v>2418</v>
      </c>
      <c r="I122" s="313" t="s">
        <v>22</v>
      </c>
      <c r="J122" s="321">
        <v>5</v>
      </c>
      <c r="K122" s="313">
        <v>0</v>
      </c>
      <c r="L122" s="321">
        <v>69</v>
      </c>
      <c r="M122" s="322">
        <v>3.1</v>
      </c>
      <c r="N122" s="313"/>
      <c r="O122" s="313"/>
      <c r="P122" s="323"/>
      <c r="Q122" s="323"/>
      <c r="R122" s="57"/>
      <c r="S122" s="57"/>
      <c r="T122" s="57"/>
      <c r="U122" s="57"/>
      <c r="V122" s="57"/>
      <c r="W122" s="57"/>
      <c r="Y122" s="57"/>
      <c r="Z122" s="57"/>
      <c r="AA122" s="57"/>
    </row>
    <row r="123" s="244" customFormat="1" ht="39.6" spans="1:27">
      <c r="A123" s="57" t="s">
        <v>2336</v>
      </c>
      <c r="B123" s="312">
        <v>122</v>
      </c>
      <c r="C123" s="313" t="s">
        <v>45</v>
      </c>
      <c r="D123" s="313" t="s">
        <v>53</v>
      </c>
      <c r="E123" s="317" t="s">
        <v>2337</v>
      </c>
      <c r="F123" s="323" t="s">
        <v>304</v>
      </c>
      <c r="G123" s="323" t="s">
        <v>2462</v>
      </c>
      <c r="H123" s="314" t="s">
        <v>2294</v>
      </c>
      <c r="I123" s="313" t="s">
        <v>22</v>
      </c>
      <c r="J123" s="321">
        <v>1</v>
      </c>
      <c r="K123" s="313">
        <v>0</v>
      </c>
      <c r="L123" s="321">
        <v>20</v>
      </c>
      <c r="M123" s="322">
        <v>3.1</v>
      </c>
      <c r="N123" s="313"/>
      <c r="O123" s="313"/>
      <c r="P123" s="323"/>
      <c r="Q123" s="323"/>
      <c r="R123" s="57"/>
      <c r="S123" s="57"/>
      <c r="T123" s="57"/>
      <c r="U123" s="57"/>
      <c r="V123" s="57"/>
      <c r="W123" s="57"/>
      <c r="Y123" s="57"/>
      <c r="Z123" s="57"/>
      <c r="AA123" s="57"/>
    </row>
    <row r="124" s="244" customFormat="1" ht="39.6" spans="1:27">
      <c r="A124" s="57" t="s">
        <v>2336</v>
      </c>
      <c r="B124" s="312">
        <v>123</v>
      </c>
      <c r="C124" s="313" t="s">
        <v>45</v>
      </c>
      <c r="D124" s="313" t="s">
        <v>53</v>
      </c>
      <c r="E124" s="317" t="s">
        <v>2337</v>
      </c>
      <c r="F124" s="323" t="s">
        <v>172</v>
      </c>
      <c r="G124" s="323" t="s">
        <v>2463</v>
      </c>
      <c r="H124" s="314" t="s">
        <v>2299</v>
      </c>
      <c r="I124" s="313" t="s">
        <v>22</v>
      </c>
      <c r="J124" s="321">
        <v>2</v>
      </c>
      <c r="K124" s="313">
        <v>0</v>
      </c>
      <c r="L124" s="326">
        <v>0.38</v>
      </c>
      <c r="M124" s="322">
        <v>3.1</v>
      </c>
      <c r="N124" s="313"/>
      <c r="O124" s="313"/>
      <c r="P124" s="323"/>
      <c r="Q124" s="323"/>
      <c r="R124" s="57"/>
      <c r="S124" s="57"/>
      <c r="T124" s="57"/>
      <c r="U124" s="57"/>
      <c r="V124" s="57"/>
      <c r="W124" s="57"/>
      <c r="Y124" s="57"/>
      <c r="Z124" s="57"/>
      <c r="AA124" s="57"/>
    </row>
    <row r="125" s="244" customFormat="1" ht="39.6" spans="1:27">
      <c r="A125" s="57" t="s">
        <v>2336</v>
      </c>
      <c r="B125" s="312">
        <v>124</v>
      </c>
      <c r="C125" s="313" t="s">
        <v>45</v>
      </c>
      <c r="D125" s="313" t="s">
        <v>322</v>
      </c>
      <c r="E125" s="317" t="s">
        <v>2337</v>
      </c>
      <c r="F125" s="323" t="s">
        <v>323</v>
      </c>
      <c r="G125" s="323" t="s">
        <v>2464</v>
      </c>
      <c r="H125" s="314" t="s">
        <v>2303</v>
      </c>
      <c r="I125" s="313" t="s">
        <v>2124</v>
      </c>
      <c r="J125" s="324">
        <v>17.5017</v>
      </c>
      <c r="K125" s="328">
        <v>0</v>
      </c>
      <c r="L125" s="321">
        <v>228</v>
      </c>
      <c r="M125" s="322">
        <v>3.1</v>
      </c>
      <c r="N125" s="313"/>
      <c r="O125" s="313"/>
      <c r="P125" s="323"/>
      <c r="Q125" s="323"/>
      <c r="R125" s="57"/>
      <c r="S125" s="57"/>
      <c r="T125" s="57"/>
      <c r="U125" s="57"/>
      <c r="V125" s="57"/>
      <c r="W125" s="57"/>
      <c r="Y125" s="57"/>
      <c r="Z125" s="57"/>
      <c r="AA125" s="57"/>
    </row>
    <row r="126" s="244" customFormat="1" ht="39.6" spans="1:27">
      <c r="A126" s="57" t="s">
        <v>2336</v>
      </c>
      <c r="B126" s="312">
        <v>125</v>
      </c>
      <c r="C126" s="313" t="s">
        <v>45</v>
      </c>
      <c r="D126" s="313" t="s">
        <v>353</v>
      </c>
      <c r="E126" s="317" t="s">
        <v>2337</v>
      </c>
      <c r="F126" s="323" t="s">
        <v>2125</v>
      </c>
      <c r="G126" s="323" t="s">
        <v>2465</v>
      </c>
      <c r="H126" s="314" t="s">
        <v>2466</v>
      </c>
      <c r="I126" s="313" t="s">
        <v>22</v>
      </c>
      <c r="J126" s="321">
        <v>1</v>
      </c>
      <c r="K126" s="313">
        <v>0</v>
      </c>
      <c r="L126" s="321">
        <v>591</v>
      </c>
      <c r="M126" s="322">
        <v>3.2</v>
      </c>
      <c r="N126" s="313"/>
      <c r="O126" s="313"/>
      <c r="P126" s="323"/>
      <c r="Q126" s="323"/>
      <c r="R126" s="57"/>
      <c r="S126" s="57"/>
      <c r="T126" s="57"/>
      <c r="U126" s="57"/>
      <c r="V126" s="57"/>
      <c r="W126" s="57"/>
      <c r="Y126" s="57"/>
      <c r="Z126" s="57"/>
      <c r="AA126" s="57"/>
    </row>
    <row r="127" s="244" customFormat="1" ht="39.6" spans="1:27">
      <c r="A127" s="57" t="s">
        <v>2336</v>
      </c>
      <c r="B127" s="312">
        <v>126</v>
      </c>
      <c r="C127" s="313" t="s">
        <v>45</v>
      </c>
      <c r="D127" s="313" t="s">
        <v>89</v>
      </c>
      <c r="E127" s="317" t="s">
        <v>2337</v>
      </c>
      <c r="F127" s="323" t="s">
        <v>114</v>
      </c>
      <c r="G127" s="323" t="s">
        <v>2467</v>
      </c>
      <c r="H127" s="314" t="s">
        <v>2294</v>
      </c>
      <c r="I127" s="313" t="s">
        <v>22</v>
      </c>
      <c r="J127" s="321">
        <v>2</v>
      </c>
      <c r="K127" s="313">
        <v>0</v>
      </c>
      <c r="L127" s="321">
        <v>34</v>
      </c>
      <c r="M127" s="322">
        <v>3.1</v>
      </c>
      <c r="N127" s="313"/>
      <c r="O127" s="313"/>
      <c r="P127" s="323"/>
      <c r="Q127" s="323"/>
      <c r="R127" s="57"/>
      <c r="S127" s="57"/>
      <c r="T127" s="57"/>
      <c r="U127" s="57"/>
      <c r="V127" s="57"/>
      <c r="W127" s="57"/>
      <c r="Y127" s="57"/>
      <c r="Z127" s="57"/>
      <c r="AA127" s="57"/>
    </row>
    <row r="128" s="244" customFormat="1" ht="39.6" spans="1:27">
      <c r="A128" s="57" t="s">
        <v>2336</v>
      </c>
      <c r="B128" s="312">
        <v>127</v>
      </c>
      <c r="C128" s="313" t="s">
        <v>45</v>
      </c>
      <c r="D128" s="313" t="s">
        <v>53</v>
      </c>
      <c r="E128" s="317" t="s">
        <v>2337</v>
      </c>
      <c r="F128" s="323" t="s">
        <v>55</v>
      </c>
      <c r="G128" s="323" t="s">
        <v>2460</v>
      </c>
      <c r="H128" s="314" t="s">
        <v>2418</v>
      </c>
      <c r="I128" s="313" t="s">
        <v>22</v>
      </c>
      <c r="J128" s="321">
        <v>1</v>
      </c>
      <c r="K128" s="313">
        <v>0</v>
      </c>
      <c r="L128" s="321">
        <v>6</v>
      </c>
      <c r="M128" s="322">
        <v>3.1</v>
      </c>
      <c r="N128" s="313"/>
      <c r="O128" s="313"/>
      <c r="P128" s="323"/>
      <c r="Q128" s="323"/>
      <c r="R128" s="57"/>
      <c r="S128" s="57"/>
      <c r="T128" s="57"/>
      <c r="U128" s="57"/>
      <c r="V128" s="57"/>
      <c r="W128" s="57"/>
      <c r="Y128" s="57"/>
      <c r="Z128" s="57"/>
      <c r="AA128" s="57"/>
    </row>
    <row r="129" s="244" customFormat="1" ht="39.6" spans="1:27">
      <c r="A129" s="57" t="s">
        <v>2336</v>
      </c>
      <c r="B129" s="312">
        <v>128</v>
      </c>
      <c r="C129" s="313" t="s">
        <v>45</v>
      </c>
      <c r="D129" s="313" t="s">
        <v>53</v>
      </c>
      <c r="E129" s="317" t="s">
        <v>2337</v>
      </c>
      <c r="F129" s="323" t="s">
        <v>55</v>
      </c>
      <c r="G129" s="323" t="s">
        <v>2468</v>
      </c>
      <c r="H129" s="314" t="s">
        <v>2418</v>
      </c>
      <c r="I129" s="313" t="s">
        <v>22</v>
      </c>
      <c r="J129" s="321">
        <v>5</v>
      </c>
      <c r="K129" s="313">
        <v>0</v>
      </c>
      <c r="L129" s="321">
        <v>69</v>
      </c>
      <c r="M129" s="322">
        <v>3.1</v>
      </c>
      <c r="N129" s="313"/>
      <c r="O129" s="313"/>
      <c r="P129" s="323"/>
      <c r="Q129" s="323"/>
      <c r="R129" s="57"/>
      <c r="S129" s="57"/>
      <c r="T129" s="57"/>
      <c r="U129" s="57"/>
      <c r="V129" s="57"/>
      <c r="W129" s="57"/>
      <c r="Y129" s="57"/>
      <c r="Z129" s="57"/>
      <c r="AA129" s="57"/>
    </row>
    <row r="130" s="244" customFormat="1" ht="39.6" spans="1:27">
      <c r="A130" s="57" t="s">
        <v>2336</v>
      </c>
      <c r="B130" s="312">
        <v>129</v>
      </c>
      <c r="C130" s="313" t="s">
        <v>45</v>
      </c>
      <c r="D130" s="313" t="s">
        <v>53</v>
      </c>
      <c r="E130" s="317" t="s">
        <v>2337</v>
      </c>
      <c r="F130" s="323" t="s">
        <v>172</v>
      </c>
      <c r="G130" s="323" t="s">
        <v>2469</v>
      </c>
      <c r="H130" s="314" t="s">
        <v>2299</v>
      </c>
      <c r="I130" s="313" t="s">
        <v>22</v>
      </c>
      <c r="J130" s="321">
        <v>2</v>
      </c>
      <c r="K130" s="313">
        <v>0</v>
      </c>
      <c r="L130" s="326">
        <v>0.38</v>
      </c>
      <c r="M130" s="322">
        <v>3.1</v>
      </c>
      <c r="N130" s="313"/>
      <c r="O130" s="313"/>
      <c r="P130" s="323"/>
      <c r="Q130" s="323"/>
      <c r="R130" s="57"/>
      <c r="S130" s="57"/>
      <c r="T130" s="57"/>
      <c r="U130" s="57"/>
      <c r="V130" s="57"/>
      <c r="W130" s="57"/>
      <c r="Y130" s="57"/>
      <c r="Z130" s="57"/>
      <c r="AA130" s="57"/>
    </row>
    <row r="131" s="244" customFormat="1" ht="39.6" spans="1:27">
      <c r="A131" s="57" t="s">
        <v>2336</v>
      </c>
      <c r="B131" s="312">
        <v>130</v>
      </c>
      <c r="C131" s="313" t="s">
        <v>45</v>
      </c>
      <c r="D131" s="313" t="s">
        <v>322</v>
      </c>
      <c r="E131" s="317" t="s">
        <v>2337</v>
      </c>
      <c r="F131" s="323" t="s">
        <v>323</v>
      </c>
      <c r="G131" s="323" t="s">
        <v>2470</v>
      </c>
      <c r="H131" s="314" t="s">
        <v>2303</v>
      </c>
      <c r="I131" s="313" t="s">
        <v>2124</v>
      </c>
      <c r="J131" s="324">
        <v>12.066</v>
      </c>
      <c r="K131" s="328">
        <v>0</v>
      </c>
      <c r="L131" s="321">
        <v>157</v>
      </c>
      <c r="M131" s="322">
        <v>3.1</v>
      </c>
      <c r="N131" s="313"/>
      <c r="O131" s="313"/>
      <c r="P131" s="323"/>
      <c r="Q131" s="323"/>
      <c r="R131" s="57"/>
      <c r="S131" s="57"/>
      <c r="T131" s="57"/>
      <c r="U131" s="57"/>
      <c r="V131" s="57"/>
      <c r="W131" s="57"/>
      <c r="Y131" s="57"/>
      <c r="Z131" s="57"/>
      <c r="AA131" s="57"/>
    </row>
    <row r="132" s="244" customFormat="1" ht="39.6" spans="1:27">
      <c r="A132" s="57" t="s">
        <v>2336</v>
      </c>
      <c r="B132" s="312">
        <v>131</v>
      </c>
      <c r="C132" s="313" t="s">
        <v>45</v>
      </c>
      <c r="D132" s="313" t="s">
        <v>353</v>
      </c>
      <c r="E132" s="317" t="s">
        <v>2337</v>
      </c>
      <c r="F132" s="323" t="s">
        <v>2125</v>
      </c>
      <c r="G132" s="323" t="s">
        <v>2471</v>
      </c>
      <c r="H132" s="314" t="s">
        <v>2466</v>
      </c>
      <c r="I132" s="313" t="s">
        <v>22</v>
      </c>
      <c r="J132" s="321">
        <v>1</v>
      </c>
      <c r="K132" s="313">
        <v>0</v>
      </c>
      <c r="L132" s="321">
        <v>591</v>
      </c>
      <c r="M132" s="322">
        <v>3.2</v>
      </c>
      <c r="N132" s="313"/>
      <c r="O132" s="313"/>
      <c r="P132" s="323"/>
      <c r="Q132" s="323"/>
      <c r="R132" s="57"/>
      <c r="S132" s="57"/>
      <c r="T132" s="57"/>
      <c r="U132" s="57"/>
      <c r="V132" s="57"/>
      <c r="W132" s="57"/>
      <c r="Y132" s="57"/>
      <c r="Z132" s="57"/>
      <c r="AA132" s="57"/>
    </row>
    <row r="133" s="244" customFormat="1" ht="39.6" spans="1:27">
      <c r="A133" s="57" t="s">
        <v>2336</v>
      </c>
      <c r="B133" s="312">
        <v>132</v>
      </c>
      <c r="C133" s="313" t="s">
        <v>45</v>
      </c>
      <c r="D133" s="313" t="s">
        <v>89</v>
      </c>
      <c r="E133" s="317" t="s">
        <v>2337</v>
      </c>
      <c r="F133" s="323" t="s">
        <v>114</v>
      </c>
      <c r="G133" s="323" t="s">
        <v>2467</v>
      </c>
      <c r="H133" s="314" t="s">
        <v>2294</v>
      </c>
      <c r="I133" s="313" t="s">
        <v>22</v>
      </c>
      <c r="J133" s="321">
        <v>8</v>
      </c>
      <c r="K133" s="313">
        <v>0</v>
      </c>
      <c r="L133" s="321">
        <v>135</v>
      </c>
      <c r="M133" s="322">
        <v>3.1</v>
      </c>
      <c r="N133" s="313"/>
      <c r="O133" s="313"/>
      <c r="P133" s="323"/>
      <c r="Q133" s="323"/>
      <c r="R133" s="57"/>
      <c r="S133" s="57"/>
      <c r="T133" s="57"/>
      <c r="U133" s="57"/>
      <c r="V133" s="57"/>
      <c r="W133" s="57"/>
      <c r="Y133" s="57"/>
      <c r="Z133" s="57"/>
      <c r="AA133" s="57"/>
    </row>
    <row r="134" s="244" customFormat="1" ht="39.6" spans="1:27">
      <c r="A134" s="57" t="s">
        <v>2336</v>
      </c>
      <c r="B134" s="312">
        <v>133</v>
      </c>
      <c r="C134" s="313" t="s">
        <v>45</v>
      </c>
      <c r="D134" s="313" t="s">
        <v>53</v>
      </c>
      <c r="E134" s="317" t="s">
        <v>2337</v>
      </c>
      <c r="F134" s="323" t="s">
        <v>55</v>
      </c>
      <c r="G134" s="323" t="s">
        <v>2472</v>
      </c>
      <c r="H134" s="314" t="s">
        <v>2418</v>
      </c>
      <c r="I134" s="313" t="s">
        <v>22</v>
      </c>
      <c r="J134" s="321">
        <v>4</v>
      </c>
      <c r="K134" s="313">
        <v>0</v>
      </c>
      <c r="L134" s="321">
        <v>25</v>
      </c>
      <c r="M134" s="322">
        <v>3.1</v>
      </c>
      <c r="N134" s="313"/>
      <c r="O134" s="313"/>
      <c r="P134" s="323"/>
      <c r="Q134" s="323"/>
      <c r="R134" s="57"/>
      <c r="S134" s="57"/>
      <c r="T134" s="57"/>
      <c r="U134" s="57"/>
      <c r="V134" s="57"/>
      <c r="W134" s="57"/>
      <c r="Y134" s="57"/>
      <c r="Z134" s="57"/>
      <c r="AA134" s="57"/>
    </row>
    <row r="135" s="244" customFormat="1" ht="39.6" spans="1:27">
      <c r="A135" s="57" t="s">
        <v>2336</v>
      </c>
      <c r="B135" s="312">
        <v>134</v>
      </c>
      <c r="C135" s="313" t="s">
        <v>45</v>
      </c>
      <c r="D135" s="313" t="s">
        <v>53</v>
      </c>
      <c r="E135" s="317" t="s">
        <v>2337</v>
      </c>
      <c r="F135" s="323" t="s">
        <v>55</v>
      </c>
      <c r="G135" s="323" t="s">
        <v>2468</v>
      </c>
      <c r="H135" s="314" t="s">
        <v>2418</v>
      </c>
      <c r="I135" s="313" t="s">
        <v>22</v>
      </c>
      <c r="J135" s="321">
        <v>20</v>
      </c>
      <c r="K135" s="313">
        <v>0</v>
      </c>
      <c r="L135" s="321">
        <v>275</v>
      </c>
      <c r="M135" s="322">
        <v>3.1</v>
      </c>
      <c r="N135" s="313"/>
      <c r="O135" s="313"/>
      <c r="P135" s="323"/>
      <c r="Q135" s="323"/>
      <c r="R135" s="57"/>
      <c r="S135" s="57"/>
      <c r="T135" s="57"/>
      <c r="U135" s="57"/>
      <c r="V135" s="57"/>
      <c r="W135" s="57"/>
      <c r="Y135" s="57"/>
      <c r="Z135" s="57"/>
      <c r="AA135" s="57"/>
    </row>
    <row r="136" s="244" customFormat="1" ht="39.6" spans="1:27">
      <c r="A136" s="57" t="s">
        <v>2336</v>
      </c>
      <c r="B136" s="312">
        <v>135</v>
      </c>
      <c r="C136" s="313" t="s">
        <v>45</v>
      </c>
      <c r="D136" s="313" t="s">
        <v>53</v>
      </c>
      <c r="E136" s="317" t="s">
        <v>2337</v>
      </c>
      <c r="F136" s="323" t="s">
        <v>304</v>
      </c>
      <c r="G136" s="323" t="s">
        <v>2473</v>
      </c>
      <c r="H136" s="314" t="s">
        <v>2294</v>
      </c>
      <c r="I136" s="313" t="s">
        <v>22</v>
      </c>
      <c r="J136" s="321">
        <v>3</v>
      </c>
      <c r="K136" s="313">
        <v>0</v>
      </c>
      <c r="L136" s="321">
        <v>60</v>
      </c>
      <c r="M136" s="322">
        <v>3.1</v>
      </c>
      <c r="N136" s="313"/>
      <c r="O136" s="313"/>
      <c r="P136" s="323"/>
      <c r="Q136" s="323"/>
      <c r="R136" s="57"/>
      <c r="S136" s="57"/>
      <c r="T136" s="57"/>
      <c r="U136" s="57"/>
      <c r="V136" s="57"/>
      <c r="W136" s="57"/>
      <c r="Y136" s="57"/>
      <c r="Z136" s="57"/>
      <c r="AA136" s="57"/>
    </row>
    <row r="137" s="244" customFormat="1" ht="39.6" spans="1:27">
      <c r="A137" s="57" t="s">
        <v>2336</v>
      </c>
      <c r="B137" s="312">
        <v>136</v>
      </c>
      <c r="C137" s="313" t="s">
        <v>45</v>
      </c>
      <c r="D137" s="313" t="s">
        <v>53</v>
      </c>
      <c r="E137" s="317" t="s">
        <v>2337</v>
      </c>
      <c r="F137" s="323" t="s">
        <v>304</v>
      </c>
      <c r="G137" s="323" t="s">
        <v>2474</v>
      </c>
      <c r="H137" s="314" t="s">
        <v>2294</v>
      </c>
      <c r="I137" s="313" t="s">
        <v>22</v>
      </c>
      <c r="J137" s="321">
        <v>2</v>
      </c>
      <c r="K137" s="313">
        <v>0</v>
      </c>
      <c r="L137" s="321">
        <v>34</v>
      </c>
      <c r="M137" s="322">
        <v>3.1</v>
      </c>
      <c r="N137" s="313"/>
      <c r="O137" s="313"/>
      <c r="P137" s="323"/>
      <c r="Q137" s="323"/>
      <c r="R137" s="57"/>
      <c r="S137" s="57"/>
      <c r="T137" s="57"/>
      <c r="U137" s="57"/>
      <c r="V137" s="57"/>
      <c r="W137" s="57"/>
      <c r="Y137" s="57"/>
      <c r="Z137" s="57"/>
      <c r="AA137" s="57"/>
    </row>
    <row r="138" s="244" customFormat="1" ht="39.6" spans="1:27">
      <c r="A138" s="57" t="s">
        <v>2336</v>
      </c>
      <c r="B138" s="312">
        <v>137</v>
      </c>
      <c r="C138" s="313" t="s">
        <v>45</v>
      </c>
      <c r="D138" s="313" t="s">
        <v>53</v>
      </c>
      <c r="E138" s="317" t="s">
        <v>2337</v>
      </c>
      <c r="F138" s="323" t="s">
        <v>172</v>
      </c>
      <c r="G138" s="323" t="s">
        <v>2469</v>
      </c>
      <c r="H138" s="314" t="s">
        <v>2299</v>
      </c>
      <c r="I138" s="313" t="s">
        <v>22</v>
      </c>
      <c r="J138" s="321">
        <v>8</v>
      </c>
      <c r="K138" s="313">
        <v>0</v>
      </c>
      <c r="L138" s="321">
        <v>2</v>
      </c>
      <c r="M138" s="322">
        <v>3.1</v>
      </c>
      <c r="N138" s="313"/>
      <c r="O138" s="313"/>
      <c r="P138" s="323"/>
      <c r="Q138" s="323"/>
      <c r="R138" s="57"/>
      <c r="S138" s="57"/>
      <c r="T138" s="57"/>
      <c r="U138" s="57"/>
      <c r="V138" s="57"/>
      <c r="W138" s="57"/>
      <c r="Y138" s="57"/>
      <c r="Z138" s="57"/>
      <c r="AA138" s="57"/>
    </row>
    <row r="139" s="244" customFormat="1" ht="39.6" spans="1:27">
      <c r="A139" s="57" t="s">
        <v>2336</v>
      </c>
      <c r="B139" s="312">
        <v>138</v>
      </c>
      <c r="C139" s="313" t="s">
        <v>45</v>
      </c>
      <c r="D139" s="313" t="s">
        <v>322</v>
      </c>
      <c r="E139" s="317" t="s">
        <v>2337</v>
      </c>
      <c r="F139" s="323" t="s">
        <v>323</v>
      </c>
      <c r="G139" s="323" t="s">
        <v>2475</v>
      </c>
      <c r="H139" s="314" t="s">
        <v>2303</v>
      </c>
      <c r="I139" s="313" t="s">
        <v>2124</v>
      </c>
      <c r="J139" s="324">
        <v>75.4111</v>
      </c>
      <c r="K139" s="328">
        <v>0</v>
      </c>
      <c r="L139" s="321">
        <v>980</v>
      </c>
      <c r="M139" s="322">
        <v>3.1</v>
      </c>
      <c r="N139" s="313"/>
      <c r="O139" s="313"/>
      <c r="P139" s="323"/>
      <c r="Q139" s="323"/>
      <c r="R139" s="57"/>
      <c r="S139" s="57"/>
      <c r="T139" s="57"/>
      <c r="U139" s="57"/>
      <c r="V139" s="57"/>
      <c r="W139" s="57"/>
      <c r="Y139" s="57"/>
      <c r="Z139" s="57"/>
      <c r="AA139" s="57"/>
    </row>
    <row r="140" s="244" customFormat="1" ht="39.6" spans="1:27">
      <c r="A140" s="57" t="s">
        <v>2336</v>
      </c>
      <c r="B140" s="312">
        <v>139</v>
      </c>
      <c r="C140" s="313" t="s">
        <v>45</v>
      </c>
      <c r="D140" s="313" t="s">
        <v>353</v>
      </c>
      <c r="E140" s="317" t="s">
        <v>2337</v>
      </c>
      <c r="F140" s="323" t="s">
        <v>2125</v>
      </c>
      <c r="G140" s="323" t="s">
        <v>2471</v>
      </c>
      <c r="H140" s="314" t="s">
        <v>2466</v>
      </c>
      <c r="I140" s="313" t="s">
        <v>22</v>
      </c>
      <c r="J140" s="321">
        <v>4</v>
      </c>
      <c r="K140" s="313">
        <v>0</v>
      </c>
      <c r="L140" s="321">
        <v>2364</v>
      </c>
      <c r="M140" s="322">
        <v>3.2</v>
      </c>
      <c r="N140" s="313"/>
      <c r="O140" s="313"/>
      <c r="P140" s="323"/>
      <c r="Q140" s="323"/>
      <c r="R140" s="57"/>
      <c r="S140" s="57"/>
      <c r="T140" s="57"/>
      <c r="U140" s="57"/>
      <c r="V140" s="57"/>
      <c r="W140" s="57"/>
      <c r="Y140" s="57"/>
      <c r="Z140" s="57"/>
      <c r="AA140" s="57"/>
    </row>
    <row r="141" s="244" customFormat="1" ht="39.6" spans="1:27">
      <c r="A141" s="57" t="s">
        <v>2336</v>
      </c>
      <c r="B141" s="312">
        <v>140</v>
      </c>
      <c r="C141" s="313" t="s">
        <v>45</v>
      </c>
      <c r="D141" s="313" t="s">
        <v>89</v>
      </c>
      <c r="E141" s="317" t="s">
        <v>2337</v>
      </c>
      <c r="F141" s="323" t="s">
        <v>114</v>
      </c>
      <c r="G141" s="323" t="s">
        <v>2467</v>
      </c>
      <c r="H141" s="314" t="s">
        <v>2294</v>
      </c>
      <c r="I141" s="313" t="s">
        <v>22</v>
      </c>
      <c r="J141" s="321">
        <v>3</v>
      </c>
      <c r="K141" s="313">
        <v>0</v>
      </c>
      <c r="L141" s="321">
        <v>51</v>
      </c>
      <c r="M141" s="322">
        <v>3.1</v>
      </c>
      <c r="N141" s="313"/>
      <c r="O141" s="313"/>
      <c r="P141" s="323"/>
      <c r="Q141" s="323"/>
      <c r="R141" s="57"/>
      <c r="S141" s="57"/>
      <c r="T141" s="57"/>
      <c r="U141" s="57"/>
      <c r="V141" s="57"/>
      <c r="W141" s="57"/>
      <c r="Y141" s="57"/>
      <c r="Z141" s="57"/>
      <c r="AA141" s="57"/>
    </row>
    <row r="142" s="244" customFormat="1" ht="39.6" spans="1:27">
      <c r="A142" s="57" t="s">
        <v>2336</v>
      </c>
      <c r="B142" s="312">
        <v>141</v>
      </c>
      <c r="C142" s="313" t="s">
        <v>45</v>
      </c>
      <c r="D142" s="313" t="s">
        <v>53</v>
      </c>
      <c r="E142" s="317" t="s">
        <v>2337</v>
      </c>
      <c r="F142" s="323" t="s">
        <v>55</v>
      </c>
      <c r="G142" s="323" t="s">
        <v>2461</v>
      </c>
      <c r="H142" s="314" t="s">
        <v>2418</v>
      </c>
      <c r="I142" s="313" t="s">
        <v>22</v>
      </c>
      <c r="J142" s="321">
        <v>1</v>
      </c>
      <c r="K142" s="313">
        <v>0</v>
      </c>
      <c r="L142" s="321">
        <v>14</v>
      </c>
      <c r="M142" s="322">
        <v>3.1</v>
      </c>
      <c r="N142" s="313"/>
      <c r="O142" s="313"/>
      <c r="P142" s="323"/>
      <c r="Q142" s="323"/>
      <c r="R142" s="57"/>
      <c r="S142" s="57"/>
      <c r="T142" s="57"/>
      <c r="U142" s="57"/>
      <c r="V142" s="57"/>
      <c r="W142" s="57"/>
      <c r="Y142" s="57"/>
      <c r="Z142" s="57"/>
      <c r="AA142" s="57"/>
    </row>
    <row r="143" s="57" customFormat="1" ht="39.6" spans="1:17">
      <c r="A143" s="57" t="s">
        <v>2336</v>
      </c>
      <c r="B143" s="312">
        <v>142</v>
      </c>
      <c r="C143" s="313" t="s">
        <v>45</v>
      </c>
      <c r="D143" s="313" t="s">
        <v>53</v>
      </c>
      <c r="E143" s="317" t="s">
        <v>2337</v>
      </c>
      <c r="F143" s="323" t="s">
        <v>172</v>
      </c>
      <c r="G143" s="323" t="s">
        <v>2463</v>
      </c>
      <c r="H143" s="314" t="s">
        <v>2299</v>
      </c>
      <c r="I143" s="313" t="s">
        <v>22</v>
      </c>
      <c r="J143" s="321">
        <v>3</v>
      </c>
      <c r="K143" s="313">
        <v>0</v>
      </c>
      <c r="L143" s="321">
        <v>1</v>
      </c>
      <c r="M143" s="322">
        <v>3.1</v>
      </c>
      <c r="N143" s="313"/>
      <c r="O143" s="313"/>
      <c r="P143" s="323"/>
      <c r="Q143" s="323"/>
    </row>
    <row r="144" s="57" customFormat="1" ht="39.6" spans="1:17">
      <c r="A144" s="57" t="s">
        <v>2336</v>
      </c>
      <c r="B144" s="312">
        <v>143</v>
      </c>
      <c r="C144" s="313" t="s">
        <v>45</v>
      </c>
      <c r="D144" s="313" t="s">
        <v>322</v>
      </c>
      <c r="E144" s="317" t="s">
        <v>2337</v>
      </c>
      <c r="F144" s="323" t="s">
        <v>323</v>
      </c>
      <c r="G144" s="323" t="s">
        <v>2464</v>
      </c>
      <c r="H144" s="314" t="s">
        <v>2303</v>
      </c>
      <c r="I144" s="313" t="s">
        <v>2124</v>
      </c>
      <c r="J144" s="324">
        <v>2.52685</v>
      </c>
      <c r="K144" s="328">
        <v>0</v>
      </c>
      <c r="L144" s="321">
        <v>33</v>
      </c>
      <c r="M144" s="322">
        <v>3.1</v>
      </c>
      <c r="N144" s="313"/>
      <c r="O144" s="313"/>
      <c r="P144" s="323"/>
      <c r="Q144" s="323"/>
    </row>
    <row r="145" s="57" customFormat="1" ht="39.6" spans="1:17">
      <c r="A145" s="57" t="s">
        <v>2336</v>
      </c>
      <c r="B145" s="312">
        <v>144</v>
      </c>
      <c r="C145" s="313" t="s">
        <v>45</v>
      </c>
      <c r="D145" s="313" t="s">
        <v>353</v>
      </c>
      <c r="E145" s="317" t="s">
        <v>2337</v>
      </c>
      <c r="F145" s="323" t="s">
        <v>2125</v>
      </c>
      <c r="G145" s="323" t="s">
        <v>2471</v>
      </c>
      <c r="H145" s="314" t="s">
        <v>2466</v>
      </c>
      <c r="I145" s="313" t="s">
        <v>22</v>
      </c>
      <c r="J145" s="321">
        <v>1</v>
      </c>
      <c r="K145" s="313">
        <v>0</v>
      </c>
      <c r="L145" s="321">
        <v>591</v>
      </c>
      <c r="M145" s="322">
        <v>3.2</v>
      </c>
      <c r="N145" s="313"/>
      <c r="O145" s="313"/>
      <c r="P145" s="323"/>
      <c r="Q145" s="323"/>
    </row>
    <row r="146" s="57" customFormat="1" ht="39.6" spans="1:17">
      <c r="A146" s="57" t="s">
        <v>2336</v>
      </c>
      <c r="B146" s="312">
        <v>145</v>
      </c>
      <c r="C146" s="313" t="s">
        <v>45</v>
      </c>
      <c r="D146" s="313" t="s">
        <v>89</v>
      </c>
      <c r="E146" s="317" t="s">
        <v>2337</v>
      </c>
      <c r="F146" s="323" t="s">
        <v>114</v>
      </c>
      <c r="G146" s="323" t="s">
        <v>2476</v>
      </c>
      <c r="H146" s="314" t="s">
        <v>2294</v>
      </c>
      <c r="I146" s="313" t="s">
        <v>22</v>
      </c>
      <c r="J146" s="321">
        <v>3</v>
      </c>
      <c r="K146" s="313">
        <v>0</v>
      </c>
      <c r="L146" s="321">
        <v>51</v>
      </c>
      <c r="M146" s="322">
        <v>3.1</v>
      </c>
      <c r="N146" s="313"/>
      <c r="O146" s="313"/>
      <c r="P146" s="323"/>
      <c r="Q146" s="323"/>
    </row>
    <row r="147" s="57" customFormat="1" ht="39.6" spans="1:17">
      <c r="A147" s="57" t="s">
        <v>2336</v>
      </c>
      <c r="B147" s="312">
        <v>146</v>
      </c>
      <c r="C147" s="313" t="s">
        <v>45</v>
      </c>
      <c r="D147" s="313" t="s">
        <v>53</v>
      </c>
      <c r="E147" s="317" t="s">
        <v>2337</v>
      </c>
      <c r="F147" s="323" t="s">
        <v>55</v>
      </c>
      <c r="G147" s="323" t="s">
        <v>2461</v>
      </c>
      <c r="H147" s="314" t="s">
        <v>2418</v>
      </c>
      <c r="I147" s="313" t="s">
        <v>22</v>
      </c>
      <c r="J147" s="321">
        <v>1</v>
      </c>
      <c r="K147" s="313">
        <v>0</v>
      </c>
      <c r="L147" s="321">
        <v>14</v>
      </c>
      <c r="M147" s="322">
        <v>3.1</v>
      </c>
      <c r="N147" s="313"/>
      <c r="O147" s="313"/>
      <c r="P147" s="323"/>
      <c r="Q147" s="323"/>
    </row>
    <row r="148" s="57" customFormat="1" ht="39.6" spans="1:17">
      <c r="A148" s="57" t="s">
        <v>2336</v>
      </c>
      <c r="B148" s="312">
        <v>147</v>
      </c>
      <c r="C148" s="313" t="s">
        <v>45</v>
      </c>
      <c r="D148" s="313" t="s">
        <v>53</v>
      </c>
      <c r="E148" s="317" t="s">
        <v>2337</v>
      </c>
      <c r="F148" s="323" t="s">
        <v>172</v>
      </c>
      <c r="G148" s="323" t="s">
        <v>2463</v>
      </c>
      <c r="H148" s="314" t="s">
        <v>2299</v>
      </c>
      <c r="I148" s="313" t="s">
        <v>22</v>
      </c>
      <c r="J148" s="321">
        <v>3</v>
      </c>
      <c r="K148" s="313">
        <v>0</v>
      </c>
      <c r="L148" s="321">
        <v>1</v>
      </c>
      <c r="M148" s="322">
        <v>3.1</v>
      </c>
      <c r="N148" s="313"/>
      <c r="O148" s="313"/>
      <c r="P148" s="323"/>
      <c r="Q148" s="323"/>
    </row>
    <row r="149" s="57" customFormat="1" ht="39.6" spans="1:17">
      <c r="A149" s="57" t="s">
        <v>2336</v>
      </c>
      <c r="B149" s="312">
        <v>148</v>
      </c>
      <c r="C149" s="313" t="s">
        <v>45</v>
      </c>
      <c r="D149" s="313" t="s">
        <v>322</v>
      </c>
      <c r="E149" s="317" t="s">
        <v>2337</v>
      </c>
      <c r="F149" s="323" t="s">
        <v>323</v>
      </c>
      <c r="G149" s="323" t="s">
        <v>2464</v>
      </c>
      <c r="H149" s="314" t="s">
        <v>2303</v>
      </c>
      <c r="I149" s="313" t="s">
        <v>2124</v>
      </c>
      <c r="J149" s="324">
        <v>2.15745</v>
      </c>
      <c r="K149" s="328">
        <v>0</v>
      </c>
      <c r="L149" s="321">
        <v>28</v>
      </c>
      <c r="M149" s="322">
        <v>3.1</v>
      </c>
      <c r="N149" s="313"/>
      <c r="O149" s="313"/>
      <c r="P149" s="323"/>
      <c r="Q149" s="323"/>
    </row>
    <row r="150" s="57" customFormat="1" ht="39.6" spans="1:17">
      <c r="A150" s="57" t="s">
        <v>2336</v>
      </c>
      <c r="B150" s="312">
        <v>149</v>
      </c>
      <c r="C150" s="313" t="s">
        <v>45</v>
      </c>
      <c r="D150" s="313" t="s">
        <v>353</v>
      </c>
      <c r="E150" s="317" t="s">
        <v>2337</v>
      </c>
      <c r="F150" s="323" t="s">
        <v>2125</v>
      </c>
      <c r="G150" s="323" t="s">
        <v>2471</v>
      </c>
      <c r="H150" s="314" t="s">
        <v>2466</v>
      </c>
      <c r="I150" s="313" t="s">
        <v>22</v>
      </c>
      <c r="J150" s="321">
        <v>1</v>
      </c>
      <c r="K150" s="313">
        <v>0</v>
      </c>
      <c r="L150" s="321">
        <v>591</v>
      </c>
      <c r="M150" s="322">
        <v>3.2</v>
      </c>
      <c r="N150" s="313"/>
      <c r="O150" s="313"/>
      <c r="P150" s="323"/>
      <c r="Q150" s="323"/>
    </row>
    <row r="151" s="57" customFormat="1" ht="39.6" spans="1:17">
      <c r="A151" s="57" t="s">
        <v>2336</v>
      </c>
      <c r="B151" s="312">
        <v>150</v>
      </c>
      <c r="C151" s="313" t="s">
        <v>45</v>
      </c>
      <c r="D151" s="313" t="s">
        <v>89</v>
      </c>
      <c r="E151" s="317" t="s">
        <v>2337</v>
      </c>
      <c r="F151" s="323" t="s">
        <v>114</v>
      </c>
      <c r="G151" s="323" t="s">
        <v>2477</v>
      </c>
      <c r="H151" s="314" t="s">
        <v>2294</v>
      </c>
      <c r="I151" s="313" t="s">
        <v>22</v>
      </c>
      <c r="J151" s="321">
        <v>2</v>
      </c>
      <c r="K151" s="313">
        <v>1</v>
      </c>
      <c r="L151" s="321">
        <v>10</v>
      </c>
      <c r="M151" s="322">
        <v>3.1</v>
      </c>
      <c r="N151" s="313"/>
      <c r="O151" s="313"/>
      <c r="P151" s="323"/>
      <c r="Q151" s="323"/>
    </row>
    <row r="152" s="57" customFormat="1" ht="39.6" spans="1:17">
      <c r="A152" s="57" t="s">
        <v>2336</v>
      </c>
      <c r="B152" s="312">
        <v>151</v>
      </c>
      <c r="C152" s="313" t="s">
        <v>45</v>
      </c>
      <c r="D152" s="313" t="s">
        <v>53</v>
      </c>
      <c r="E152" s="317" t="s">
        <v>2337</v>
      </c>
      <c r="F152" s="323" t="s">
        <v>55</v>
      </c>
      <c r="G152" s="323" t="s">
        <v>2422</v>
      </c>
      <c r="H152" s="314" t="s">
        <v>2418</v>
      </c>
      <c r="I152" s="313" t="s">
        <v>22</v>
      </c>
      <c r="J152" s="321">
        <v>6</v>
      </c>
      <c r="K152" s="313">
        <v>2</v>
      </c>
      <c r="L152" s="321">
        <v>16</v>
      </c>
      <c r="M152" s="322">
        <v>3.1</v>
      </c>
      <c r="N152" s="313"/>
      <c r="O152" s="313"/>
      <c r="P152" s="323"/>
      <c r="Q152" s="323"/>
    </row>
    <row r="153" s="57" customFormat="1" ht="39.6" spans="1:17">
      <c r="A153" s="57" t="s">
        <v>2336</v>
      </c>
      <c r="B153" s="312">
        <v>152</v>
      </c>
      <c r="C153" s="313" t="s">
        <v>45</v>
      </c>
      <c r="D153" s="313" t="s">
        <v>53</v>
      </c>
      <c r="E153" s="317" t="s">
        <v>2337</v>
      </c>
      <c r="F153" s="323" t="s">
        <v>172</v>
      </c>
      <c r="G153" s="323" t="s">
        <v>2478</v>
      </c>
      <c r="H153" s="314" t="s">
        <v>2299</v>
      </c>
      <c r="I153" s="313" t="s">
        <v>22</v>
      </c>
      <c r="J153" s="321">
        <v>2</v>
      </c>
      <c r="K153" s="313">
        <v>1</v>
      </c>
      <c r="L153" s="326">
        <v>0.12</v>
      </c>
      <c r="M153" s="322">
        <v>3.1</v>
      </c>
      <c r="N153" s="313"/>
      <c r="O153" s="313"/>
      <c r="P153" s="323"/>
      <c r="Q153" s="323"/>
    </row>
    <row r="154" s="57" customFormat="1" ht="39.6" spans="1:17">
      <c r="A154" s="57" t="s">
        <v>2336</v>
      </c>
      <c r="B154" s="312">
        <v>153</v>
      </c>
      <c r="C154" s="313" t="s">
        <v>45</v>
      </c>
      <c r="D154" s="313" t="s">
        <v>322</v>
      </c>
      <c r="E154" s="317" t="s">
        <v>2337</v>
      </c>
      <c r="F154" s="323" t="s">
        <v>323</v>
      </c>
      <c r="G154" s="323" t="s">
        <v>2302</v>
      </c>
      <c r="H154" s="314" t="s">
        <v>2303</v>
      </c>
      <c r="I154" s="313" t="s">
        <v>2124</v>
      </c>
      <c r="J154" s="324">
        <v>10.8676</v>
      </c>
      <c r="K154" s="315">
        <f>J154*0.1</f>
        <v>1.08676</v>
      </c>
      <c r="L154" s="321">
        <v>38</v>
      </c>
      <c r="M154" s="322">
        <v>3.1</v>
      </c>
      <c r="N154" s="313"/>
      <c r="O154" s="313"/>
      <c r="P154" s="323"/>
      <c r="Q154" s="323"/>
    </row>
    <row r="155" s="57" customFormat="1" ht="39.6" spans="1:17">
      <c r="A155" s="57" t="s">
        <v>2336</v>
      </c>
      <c r="B155" s="312">
        <v>154</v>
      </c>
      <c r="C155" s="313" t="s">
        <v>45</v>
      </c>
      <c r="D155" s="313" t="s">
        <v>353</v>
      </c>
      <c r="E155" s="317" t="s">
        <v>2337</v>
      </c>
      <c r="F155" s="323" t="s">
        <v>2125</v>
      </c>
      <c r="G155" s="323" t="s">
        <v>2479</v>
      </c>
      <c r="H155" s="314" t="s">
        <v>2466</v>
      </c>
      <c r="I155" s="313" t="s">
        <v>22</v>
      </c>
      <c r="J155" s="321">
        <v>1</v>
      </c>
      <c r="K155" s="313">
        <v>1</v>
      </c>
      <c r="L155" s="321">
        <v>55</v>
      </c>
      <c r="M155" s="322">
        <v>3.2</v>
      </c>
      <c r="N155" s="313"/>
      <c r="O155" s="313"/>
      <c r="P155" s="323"/>
      <c r="Q155" s="323"/>
    </row>
    <row r="156" s="57" customFormat="1" ht="39.6" spans="1:17">
      <c r="A156" s="57" t="s">
        <v>2336</v>
      </c>
      <c r="B156" s="312">
        <v>155</v>
      </c>
      <c r="C156" s="313" t="s">
        <v>45</v>
      </c>
      <c r="D156" s="313" t="s">
        <v>89</v>
      </c>
      <c r="E156" s="317" t="s">
        <v>2337</v>
      </c>
      <c r="F156" s="323" t="s">
        <v>114</v>
      </c>
      <c r="G156" s="323" t="s">
        <v>2480</v>
      </c>
      <c r="H156" s="314" t="s">
        <v>2294</v>
      </c>
      <c r="I156" s="313" t="s">
        <v>22</v>
      </c>
      <c r="J156" s="321">
        <v>2</v>
      </c>
      <c r="K156" s="313">
        <v>1</v>
      </c>
      <c r="L156" s="321">
        <v>10</v>
      </c>
      <c r="M156" s="322">
        <v>3.1</v>
      </c>
      <c r="N156" s="313"/>
      <c r="O156" s="313"/>
      <c r="P156" s="323"/>
      <c r="Q156" s="323"/>
    </row>
    <row r="157" s="57" customFormat="1" ht="39.6" spans="1:17">
      <c r="A157" s="57" t="s">
        <v>2336</v>
      </c>
      <c r="B157" s="312">
        <v>156</v>
      </c>
      <c r="C157" s="313" t="s">
        <v>45</v>
      </c>
      <c r="D157" s="313" t="s">
        <v>53</v>
      </c>
      <c r="E157" s="317" t="s">
        <v>2337</v>
      </c>
      <c r="F157" s="323" t="s">
        <v>55</v>
      </c>
      <c r="G157" s="323" t="s">
        <v>2481</v>
      </c>
      <c r="H157" s="314" t="s">
        <v>2418</v>
      </c>
      <c r="I157" s="313" t="s">
        <v>22</v>
      </c>
      <c r="J157" s="321">
        <v>5</v>
      </c>
      <c r="K157" s="313">
        <v>1</v>
      </c>
      <c r="L157" s="321">
        <v>14</v>
      </c>
      <c r="M157" s="322">
        <v>3.1</v>
      </c>
      <c r="N157" s="313"/>
      <c r="O157" s="313"/>
      <c r="P157" s="323"/>
      <c r="Q157" s="323"/>
    </row>
    <row r="158" s="57" customFormat="1" ht="39.6" spans="1:17">
      <c r="A158" s="57" t="s">
        <v>2336</v>
      </c>
      <c r="B158" s="312">
        <v>157</v>
      </c>
      <c r="C158" s="313" t="s">
        <v>45</v>
      </c>
      <c r="D158" s="313" t="s">
        <v>53</v>
      </c>
      <c r="E158" s="317" t="s">
        <v>2337</v>
      </c>
      <c r="F158" s="323" t="s">
        <v>172</v>
      </c>
      <c r="G158" s="323" t="s">
        <v>2306</v>
      </c>
      <c r="H158" s="314" t="s">
        <v>2299</v>
      </c>
      <c r="I158" s="313" t="s">
        <v>22</v>
      </c>
      <c r="J158" s="321">
        <v>2</v>
      </c>
      <c r="K158" s="313">
        <v>1</v>
      </c>
      <c r="L158" s="326">
        <v>0.12</v>
      </c>
      <c r="M158" s="322">
        <v>3.1</v>
      </c>
      <c r="N158" s="313"/>
      <c r="O158" s="313"/>
      <c r="P158" s="323"/>
      <c r="Q158" s="323"/>
    </row>
    <row r="159" s="57" customFormat="1" ht="39.6" spans="1:17">
      <c r="A159" s="57" t="s">
        <v>2336</v>
      </c>
      <c r="B159" s="312">
        <v>158</v>
      </c>
      <c r="C159" s="313" t="s">
        <v>45</v>
      </c>
      <c r="D159" s="313" t="s">
        <v>322</v>
      </c>
      <c r="E159" s="317" t="s">
        <v>2337</v>
      </c>
      <c r="F159" s="323" t="s">
        <v>323</v>
      </c>
      <c r="G159" s="323" t="s">
        <v>2302</v>
      </c>
      <c r="H159" s="314" t="s">
        <v>2303</v>
      </c>
      <c r="I159" s="313" t="s">
        <v>2124</v>
      </c>
      <c r="J159" s="324">
        <v>11.216</v>
      </c>
      <c r="K159" s="315">
        <f>J159*0.1</f>
        <v>1.1216</v>
      </c>
      <c r="L159" s="321">
        <v>39</v>
      </c>
      <c r="M159" s="322">
        <v>3.1</v>
      </c>
      <c r="N159" s="313"/>
      <c r="O159" s="313"/>
      <c r="P159" s="323"/>
      <c r="Q159" s="323"/>
    </row>
    <row r="160" s="57" customFormat="1" ht="39.6" spans="1:17">
      <c r="A160" s="57" t="s">
        <v>2336</v>
      </c>
      <c r="B160" s="312">
        <v>159</v>
      </c>
      <c r="C160" s="313" t="s">
        <v>45</v>
      </c>
      <c r="D160" s="313" t="s">
        <v>353</v>
      </c>
      <c r="E160" s="317" t="s">
        <v>2337</v>
      </c>
      <c r="F160" s="323" t="s">
        <v>2125</v>
      </c>
      <c r="G160" s="323" t="s">
        <v>2479</v>
      </c>
      <c r="H160" s="314" t="s">
        <v>2466</v>
      </c>
      <c r="I160" s="313" t="s">
        <v>22</v>
      </c>
      <c r="J160" s="321">
        <v>1</v>
      </c>
      <c r="K160" s="313">
        <v>1</v>
      </c>
      <c r="L160" s="321">
        <v>55</v>
      </c>
      <c r="M160" s="322">
        <v>3.2</v>
      </c>
      <c r="N160" s="313"/>
      <c r="O160" s="313"/>
      <c r="P160" s="323"/>
      <c r="Q160" s="323"/>
    </row>
    <row r="161" s="57" customFormat="1" ht="39.6" spans="1:17">
      <c r="A161" s="57" t="s">
        <v>2336</v>
      </c>
      <c r="B161" s="312">
        <v>160</v>
      </c>
      <c r="C161" s="313" t="s">
        <v>45</v>
      </c>
      <c r="D161" s="313" t="s">
        <v>17</v>
      </c>
      <c r="E161" s="317" t="s">
        <v>2337</v>
      </c>
      <c r="F161" s="314" t="s">
        <v>2052</v>
      </c>
      <c r="G161" s="262" t="s">
        <v>2404</v>
      </c>
      <c r="H161" s="314" t="s">
        <v>2403</v>
      </c>
      <c r="I161" s="313" t="s">
        <v>22</v>
      </c>
      <c r="J161" s="313">
        <v>1</v>
      </c>
      <c r="K161" s="313">
        <v>0</v>
      </c>
      <c r="L161" s="315"/>
      <c r="M161" s="313">
        <v>3.1</v>
      </c>
      <c r="N161" s="313"/>
      <c r="O161" s="313"/>
      <c r="P161" s="313"/>
      <c r="Q161" s="313"/>
    </row>
    <row r="162" s="57" customFormat="1" ht="39.6" spans="1:17">
      <c r="A162" s="57" t="s">
        <v>2336</v>
      </c>
      <c r="B162" s="312">
        <v>161</v>
      </c>
      <c r="C162" s="313" t="s">
        <v>45</v>
      </c>
      <c r="D162" s="313" t="s">
        <v>17</v>
      </c>
      <c r="E162" s="317" t="s">
        <v>2337</v>
      </c>
      <c r="F162" s="314" t="s">
        <v>2482</v>
      </c>
      <c r="G162" s="262" t="s">
        <v>2483</v>
      </c>
      <c r="H162" s="260"/>
      <c r="I162" s="313" t="s">
        <v>22</v>
      </c>
      <c r="J162" s="313">
        <v>2</v>
      </c>
      <c r="K162" s="313">
        <v>2</v>
      </c>
      <c r="L162" s="315"/>
      <c r="M162" s="313">
        <v>3.1</v>
      </c>
      <c r="N162" s="313"/>
      <c r="O162" s="313"/>
      <c r="P162" s="313"/>
      <c r="Q162" s="313"/>
    </row>
    <row r="163" s="57" customFormat="1" ht="39.6" spans="1:17">
      <c r="A163" s="57" t="s">
        <v>2336</v>
      </c>
      <c r="B163" s="312">
        <v>162</v>
      </c>
      <c r="C163" s="313" t="s">
        <v>45</v>
      </c>
      <c r="D163" s="313" t="s">
        <v>414</v>
      </c>
      <c r="E163" s="317" t="s">
        <v>2337</v>
      </c>
      <c r="F163" s="313" t="s">
        <v>414</v>
      </c>
      <c r="G163" s="262" t="s">
        <v>2484</v>
      </c>
      <c r="H163" s="323" t="s">
        <v>2331</v>
      </c>
      <c r="I163" s="313" t="s">
        <v>22</v>
      </c>
      <c r="J163" s="313">
        <v>64</v>
      </c>
      <c r="K163" s="313">
        <v>0</v>
      </c>
      <c r="L163" s="315"/>
      <c r="M163" s="313">
        <v>3.1</v>
      </c>
      <c r="N163" s="313"/>
      <c r="O163" s="313"/>
      <c r="P163" s="323"/>
      <c r="Q163" s="313"/>
    </row>
    <row r="164" s="57" customFormat="1" ht="39.6" spans="1:17">
      <c r="A164" s="57" t="s">
        <v>2336</v>
      </c>
      <c r="B164" s="312">
        <v>163</v>
      </c>
      <c r="C164" s="313" t="s">
        <v>45</v>
      </c>
      <c r="D164" s="313" t="s">
        <v>414</v>
      </c>
      <c r="E164" s="317" t="s">
        <v>2337</v>
      </c>
      <c r="F164" s="313" t="s">
        <v>414</v>
      </c>
      <c r="G164" s="262" t="s">
        <v>2485</v>
      </c>
      <c r="H164" s="323" t="s">
        <v>2486</v>
      </c>
      <c r="I164" s="313" t="s">
        <v>22</v>
      </c>
      <c r="J164" s="313">
        <v>16</v>
      </c>
      <c r="K164" s="313">
        <v>0</v>
      </c>
      <c r="L164" s="315"/>
      <c r="M164" s="313">
        <v>3.1</v>
      </c>
      <c r="N164" s="313"/>
      <c r="O164" s="313"/>
      <c r="P164" s="323"/>
      <c r="Q164" s="313"/>
    </row>
    <row r="165" s="57" customFormat="1" ht="39.6" spans="1:17">
      <c r="A165" s="57" t="s">
        <v>2336</v>
      </c>
      <c r="B165" s="312">
        <v>164</v>
      </c>
      <c r="C165" s="313" t="s">
        <v>45</v>
      </c>
      <c r="D165" s="313" t="s">
        <v>414</v>
      </c>
      <c r="E165" s="317" t="s">
        <v>2337</v>
      </c>
      <c r="F165" s="313" t="s">
        <v>414</v>
      </c>
      <c r="G165" s="262" t="s">
        <v>2487</v>
      </c>
      <c r="H165" s="323" t="s">
        <v>2331</v>
      </c>
      <c r="I165" s="313" t="s">
        <v>22</v>
      </c>
      <c r="J165" s="313">
        <v>216</v>
      </c>
      <c r="K165" s="313">
        <v>0</v>
      </c>
      <c r="L165" s="315"/>
      <c r="M165" s="313">
        <v>3.1</v>
      </c>
      <c r="N165" s="313"/>
      <c r="O165" s="313"/>
      <c r="P165" s="323"/>
      <c r="Q165" s="323"/>
    </row>
    <row r="166" s="57" customFormat="1" ht="39.6" spans="1:17">
      <c r="A166" s="57" t="s">
        <v>2336</v>
      </c>
      <c r="B166" s="312">
        <v>165</v>
      </c>
      <c r="C166" s="313" t="s">
        <v>45</v>
      </c>
      <c r="D166" s="313" t="s">
        <v>414</v>
      </c>
      <c r="E166" s="317" t="s">
        <v>2337</v>
      </c>
      <c r="F166" s="313" t="s">
        <v>414</v>
      </c>
      <c r="G166" s="262" t="s">
        <v>2488</v>
      </c>
      <c r="H166" s="332" t="s">
        <v>417</v>
      </c>
      <c r="I166" s="313" t="s">
        <v>22</v>
      </c>
      <c r="J166" s="313">
        <v>60</v>
      </c>
      <c r="K166" s="313">
        <v>0</v>
      </c>
      <c r="L166" s="315"/>
      <c r="M166" s="313">
        <v>3.1</v>
      </c>
      <c r="N166" s="313"/>
      <c r="O166" s="313"/>
      <c r="P166" s="323"/>
      <c r="Q166" s="313"/>
    </row>
    <row r="167" s="57" customFormat="1" ht="39.6" spans="1:17">
      <c r="A167" s="57" t="s">
        <v>2336</v>
      </c>
      <c r="B167" s="312">
        <v>166</v>
      </c>
      <c r="C167" s="313" t="s">
        <v>45</v>
      </c>
      <c r="D167" s="313" t="s">
        <v>414</v>
      </c>
      <c r="E167" s="317" t="s">
        <v>2337</v>
      </c>
      <c r="F167" s="313" t="s">
        <v>414</v>
      </c>
      <c r="G167" s="262" t="s">
        <v>2489</v>
      </c>
      <c r="H167" s="332" t="s">
        <v>2490</v>
      </c>
      <c r="I167" s="313" t="s">
        <v>22</v>
      </c>
      <c r="J167" s="313">
        <v>8</v>
      </c>
      <c r="K167" s="313">
        <v>0</v>
      </c>
      <c r="L167" s="315"/>
      <c r="M167" s="313">
        <v>3.1</v>
      </c>
      <c r="N167" s="313"/>
      <c r="O167" s="313"/>
      <c r="P167" s="323"/>
      <c r="Q167" s="323"/>
    </row>
    <row r="168" s="57" customFormat="1" ht="39.6" spans="1:17">
      <c r="A168" s="57" t="s">
        <v>2336</v>
      </c>
      <c r="B168" s="312">
        <v>167</v>
      </c>
      <c r="C168" s="313" t="s">
        <v>45</v>
      </c>
      <c r="D168" s="313" t="s">
        <v>414</v>
      </c>
      <c r="E168" s="317" t="s">
        <v>2337</v>
      </c>
      <c r="F168" s="313" t="s">
        <v>414</v>
      </c>
      <c r="G168" s="262" t="s">
        <v>2491</v>
      </c>
      <c r="H168" s="323" t="s">
        <v>2492</v>
      </c>
      <c r="I168" s="313" t="s">
        <v>22</v>
      </c>
      <c r="J168" s="313">
        <v>8</v>
      </c>
      <c r="K168" s="313">
        <v>0</v>
      </c>
      <c r="L168" s="315"/>
      <c r="M168" s="313">
        <v>3.1</v>
      </c>
      <c r="N168" s="313"/>
      <c r="O168" s="313"/>
      <c r="P168" s="323"/>
      <c r="Q168" s="323"/>
    </row>
    <row r="169" s="57" customFormat="1" ht="39.6" spans="1:17">
      <c r="A169" s="57" t="s">
        <v>2336</v>
      </c>
      <c r="B169" s="312">
        <v>168</v>
      </c>
      <c r="C169" s="313" t="s">
        <v>45</v>
      </c>
      <c r="D169" s="313" t="s">
        <v>414</v>
      </c>
      <c r="E169" s="317" t="s">
        <v>2337</v>
      </c>
      <c r="F169" s="313" t="s">
        <v>414</v>
      </c>
      <c r="G169" s="262" t="s">
        <v>2493</v>
      </c>
      <c r="H169" s="323" t="s">
        <v>2486</v>
      </c>
      <c r="I169" s="313" t="s">
        <v>22</v>
      </c>
      <c r="J169" s="313">
        <v>8</v>
      </c>
      <c r="K169" s="313">
        <v>0</v>
      </c>
      <c r="L169" s="315"/>
      <c r="M169" s="313">
        <v>3.1</v>
      </c>
      <c r="N169" s="313"/>
      <c r="O169" s="313"/>
      <c r="P169" s="323"/>
      <c r="Q169" s="313"/>
    </row>
    <row r="170" s="57" customFormat="1" ht="39.6" spans="1:17">
      <c r="A170" s="57" t="s">
        <v>2336</v>
      </c>
      <c r="B170" s="312">
        <v>169</v>
      </c>
      <c r="C170" s="313" t="s">
        <v>45</v>
      </c>
      <c r="D170" s="313" t="s">
        <v>414</v>
      </c>
      <c r="E170" s="317" t="s">
        <v>2337</v>
      </c>
      <c r="F170" s="313" t="s">
        <v>414</v>
      </c>
      <c r="G170" s="262" t="s">
        <v>2493</v>
      </c>
      <c r="H170" s="323" t="s">
        <v>2486</v>
      </c>
      <c r="I170" s="313" t="s">
        <v>22</v>
      </c>
      <c r="J170" s="313">
        <v>8</v>
      </c>
      <c r="K170" s="313">
        <v>0</v>
      </c>
      <c r="L170" s="315"/>
      <c r="M170" s="313">
        <v>3.1</v>
      </c>
      <c r="N170" s="313"/>
      <c r="O170" s="313"/>
      <c r="P170" s="323"/>
      <c r="Q170" s="313"/>
    </row>
    <row r="171" s="57" customFormat="1" ht="39.6" spans="1:17">
      <c r="A171" s="57" t="s">
        <v>2336</v>
      </c>
      <c r="B171" s="312">
        <v>170</v>
      </c>
      <c r="C171" s="313" t="s">
        <v>45</v>
      </c>
      <c r="D171" s="313" t="s">
        <v>414</v>
      </c>
      <c r="E171" s="317" t="s">
        <v>2337</v>
      </c>
      <c r="F171" s="313" t="s">
        <v>414</v>
      </c>
      <c r="G171" s="262" t="s">
        <v>2493</v>
      </c>
      <c r="H171" s="323" t="s">
        <v>2486</v>
      </c>
      <c r="I171" s="313" t="s">
        <v>22</v>
      </c>
      <c r="J171" s="313">
        <v>16</v>
      </c>
      <c r="K171" s="313">
        <v>0</v>
      </c>
      <c r="L171" s="315"/>
      <c r="M171" s="313">
        <v>3.1</v>
      </c>
      <c r="N171" s="313"/>
      <c r="O171" s="313"/>
      <c r="P171" s="323"/>
      <c r="Q171" s="313"/>
    </row>
    <row r="172" s="57" customFormat="1" ht="39.6" spans="1:17">
      <c r="A172" s="57" t="s">
        <v>2336</v>
      </c>
      <c r="B172" s="312">
        <v>171</v>
      </c>
      <c r="C172" s="313" t="s">
        <v>45</v>
      </c>
      <c r="D172" s="313" t="s">
        <v>414</v>
      </c>
      <c r="E172" s="317" t="s">
        <v>2337</v>
      </c>
      <c r="F172" s="313" t="s">
        <v>414</v>
      </c>
      <c r="G172" s="262" t="s">
        <v>2494</v>
      </c>
      <c r="H172" s="332" t="s">
        <v>2321</v>
      </c>
      <c r="I172" s="313" t="s">
        <v>22</v>
      </c>
      <c r="J172" s="313">
        <v>96</v>
      </c>
      <c r="K172" s="313">
        <v>0</v>
      </c>
      <c r="L172" s="315"/>
      <c r="M172" s="313">
        <v>3.1</v>
      </c>
      <c r="N172" s="313"/>
      <c r="O172" s="313"/>
      <c r="P172" s="323"/>
      <c r="Q172" s="313"/>
    </row>
    <row r="173" s="57" customFormat="1" ht="39.6" spans="1:17">
      <c r="A173" s="57" t="s">
        <v>2336</v>
      </c>
      <c r="B173" s="312">
        <v>172</v>
      </c>
      <c r="C173" s="313" t="s">
        <v>45</v>
      </c>
      <c r="D173" s="313" t="s">
        <v>414</v>
      </c>
      <c r="E173" s="317" t="s">
        <v>2337</v>
      </c>
      <c r="F173" s="313" t="s">
        <v>414</v>
      </c>
      <c r="G173" s="262" t="s">
        <v>2495</v>
      </c>
      <c r="H173" s="323" t="s">
        <v>2496</v>
      </c>
      <c r="I173" s="313" t="s">
        <v>22</v>
      </c>
      <c r="J173" s="313">
        <v>24</v>
      </c>
      <c r="K173" s="313">
        <v>0</v>
      </c>
      <c r="L173" s="315"/>
      <c r="M173" s="313">
        <v>3.1</v>
      </c>
      <c r="N173" s="313"/>
      <c r="O173" s="313"/>
      <c r="P173" s="323"/>
      <c r="Q173" s="313"/>
    </row>
    <row r="174" s="57" customFormat="1" ht="39.6" spans="1:17">
      <c r="A174" s="57" t="s">
        <v>2336</v>
      </c>
      <c r="B174" s="312">
        <v>173</v>
      </c>
      <c r="C174" s="313" t="s">
        <v>45</v>
      </c>
      <c r="D174" s="313" t="s">
        <v>414</v>
      </c>
      <c r="E174" s="317" t="s">
        <v>2337</v>
      </c>
      <c r="F174" s="313" t="s">
        <v>414</v>
      </c>
      <c r="G174" s="262" t="s">
        <v>2495</v>
      </c>
      <c r="H174" s="332" t="s">
        <v>2497</v>
      </c>
      <c r="I174" s="313" t="s">
        <v>22</v>
      </c>
      <c r="J174" s="313">
        <v>16</v>
      </c>
      <c r="K174" s="313">
        <v>0</v>
      </c>
      <c r="L174" s="315"/>
      <c r="M174" s="313">
        <v>3.1</v>
      </c>
      <c r="N174" s="313"/>
      <c r="O174" s="313"/>
      <c r="P174" s="323"/>
      <c r="Q174" s="313"/>
    </row>
    <row r="175" s="57" customFormat="1" ht="39.6" spans="1:17">
      <c r="A175" s="57" t="s">
        <v>2336</v>
      </c>
      <c r="B175" s="312">
        <v>174</v>
      </c>
      <c r="C175" s="313" t="s">
        <v>45</v>
      </c>
      <c r="D175" s="313" t="s">
        <v>414</v>
      </c>
      <c r="E175" s="317" t="s">
        <v>2337</v>
      </c>
      <c r="F175" s="313" t="s">
        <v>414</v>
      </c>
      <c r="G175" s="262" t="s">
        <v>2498</v>
      </c>
      <c r="H175" s="332" t="s">
        <v>2321</v>
      </c>
      <c r="I175" s="313" t="s">
        <v>22</v>
      </c>
      <c r="J175" s="313">
        <v>48</v>
      </c>
      <c r="K175" s="313">
        <v>0</v>
      </c>
      <c r="L175" s="315"/>
      <c r="M175" s="313">
        <v>3.1</v>
      </c>
      <c r="N175" s="313"/>
      <c r="O175" s="313"/>
      <c r="P175" s="323"/>
      <c r="Q175" s="313"/>
    </row>
    <row r="176" s="57" customFormat="1" ht="39.6" spans="1:17">
      <c r="A176" s="57" t="s">
        <v>2336</v>
      </c>
      <c r="B176" s="312">
        <v>175</v>
      </c>
      <c r="C176" s="313" t="s">
        <v>45</v>
      </c>
      <c r="D176" s="313" t="s">
        <v>414</v>
      </c>
      <c r="E176" s="317" t="s">
        <v>2337</v>
      </c>
      <c r="F176" s="313" t="s">
        <v>414</v>
      </c>
      <c r="G176" s="262" t="s">
        <v>2489</v>
      </c>
      <c r="H176" s="323" t="s">
        <v>2331</v>
      </c>
      <c r="I176" s="313" t="s">
        <v>22</v>
      </c>
      <c r="J176" s="313">
        <v>16</v>
      </c>
      <c r="K176" s="313">
        <v>0</v>
      </c>
      <c r="L176" s="315"/>
      <c r="M176" s="313">
        <v>3.1</v>
      </c>
      <c r="N176" s="313"/>
      <c r="O176" s="313"/>
      <c r="P176" s="323"/>
      <c r="Q176" s="313"/>
    </row>
    <row r="177" s="57" customFormat="1" ht="39.6" spans="1:17">
      <c r="A177" s="57" t="s">
        <v>2336</v>
      </c>
      <c r="B177" s="312">
        <v>176</v>
      </c>
      <c r="C177" s="313" t="s">
        <v>45</v>
      </c>
      <c r="D177" s="313" t="s">
        <v>414</v>
      </c>
      <c r="E177" s="317" t="s">
        <v>2337</v>
      </c>
      <c r="F177" s="313" t="s">
        <v>414</v>
      </c>
      <c r="G177" s="262" t="s">
        <v>2489</v>
      </c>
      <c r="H177" s="323" t="s">
        <v>2499</v>
      </c>
      <c r="I177" s="313" t="s">
        <v>22</v>
      </c>
      <c r="J177" s="313">
        <v>128</v>
      </c>
      <c r="K177" s="313">
        <v>0</v>
      </c>
      <c r="L177" s="315"/>
      <c r="M177" s="313">
        <v>3.1</v>
      </c>
      <c r="N177" s="313"/>
      <c r="O177" s="313"/>
      <c r="P177" s="323"/>
      <c r="Q177" s="323"/>
    </row>
    <row r="178" s="57" customFormat="1" ht="39.6" spans="1:17">
      <c r="A178" s="57" t="s">
        <v>2336</v>
      </c>
      <c r="B178" s="312">
        <v>177</v>
      </c>
      <c r="C178" s="313" t="s">
        <v>45</v>
      </c>
      <c r="D178" s="313" t="s">
        <v>449</v>
      </c>
      <c r="E178" s="317" t="s">
        <v>2337</v>
      </c>
      <c r="F178" s="314" t="s">
        <v>463</v>
      </c>
      <c r="G178" s="262" t="s">
        <v>2333</v>
      </c>
      <c r="H178" s="314" t="s">
        <v>465</v>
      </c>
      <c r="I178" s="313" t="s">
        <v>22</v>
      </c>
      <c r="J178" s="313">
        <v>19</v>
      </c>
      <c r="K178" s="313">
        <v>0</v>
      </c>
      <c r="L178" s="315">
        <f t="shared" ref="L178:L181" si="6">J178*12</f>
        <v>228</v>
      </c>
      <c r="M178" s="313">
        <v>3.1</v>
      </c>
      <c r="N178" s="313"/>
      <c r="O178" s="313"/>
      <c r="P178" s="313"/>
      <c r="Q178" s="313"/>
    </row>
    <row r="179" s="57" customFormat="1" ht="39.6" spans="1:17">
      <c r="A179" s="57" t="s">
        <v>2336</v>
      </c>
      <c r="B179" s="312">
        <v>178</v>
      </c>
      <c r="C179" s="313" t="s">
        <v>45</v>
      </c>
      <c r="D179" s="313" t="s">
        <v>449</v>
      </c>
      <c r="E179" s="317" t="s">
        <v>2337</v>
      </c>
      <c r="F179" s="314" t="s">
        <v>463</v>
      </c>
      <c r="G179" s="262" t="s">
        <v>2500</v>
      </c>
      <c r="H179" s="314" t="s">
        <v>465</v>
      </c>
      <c r="I179" s="313" t="s">
        <v>22</v>
      </c>
      <c r="J179" s="313">
        <v>21</v>
      </c>
      <c r="K179" s="313">
        <v>0</v>
      </c>
      <c r="L179" s="315">
        <f t="shared" si="6"/>
        <v>252</v>
      </c>
      <c r="M179" s="313">
        <v>3.1</v>
      </c>
      <c r="N179" s="313"/>
      <c r="O179" s="313"/>
      <c r="P179" s="313"/>
      <c r="Q179" s="313"/>
    </row>
    <row r="180" s="57" customFormat="1" ht="39.6" spans="1:17">
      <c r="A180" s="57" t="s">
        <v>2336</v>
      </c>
      <c r="B180" s="312">
        <v>179</v>
      </c>
      <c r="C180" s="313" t="s">
        <v>45</v>
      </c>
      <c r="D180" s="313" t="s">
        <v>449</v>
      </c>
      <c r="E180" s="317" t="s">
        <v>2337</v>
      </c>
      <c r="F180" s="314" t="s">
        <v>463</v>
      </c>
      <c r="G180" s="262" t="s">
        <v>2049</v>
      </c>
      <c r="H180" s="314" t="s">
        <v>465</v>
      </c>
      <c r="I180" s="313" t="s">
        <v>22</v>
      </c>
      <c r="J180" s="313">
        <v>34</v>
      </c>
      <c r="K180" s="313">
        <v>0</v>
      </c>
      <c r="L180" s="315">
        <f t="shared" si="6"/>
        <v>408</v>
      </c>
      <c r="M180" s="313">
        <v>3.1</v>
      </c>
      <c r="N180" s="313"/>
      <c r="O180" s="313"/>
      <c r="P180" s="313"/>
      <c r="Q180" s="313"/>
    </row>
    <row r="181" s="57" customFormat="1" ht="39.6" spans="1:17">
      <c r="A181" s="57" t="s">
        <v>2336</v>
      </c>
      <c r="B181" s="312">
        <v>180</v>
      </c>
      <c r="C181" s="313" t="s">
        <v>45</v>
      </c>
      <c r="D181" s="313" t="s">
        <v>449</v>
      </c>
      <c r="E181" s="317" t="s">
        <v>2337</v>
      </c>
      <c r="F181" s="314" t="s">
        <v>463</v>
      </c>
      <c r="G181" s="262" t="s">
        <v>2047</v>
      </c>
      <c r="H181" s="314" t="s">
        <v>465</v>
      </c>
      <c r="I181" s="313" t="s">
        <v>22</v>
      </c>
      <c r="J181" s="313">
        <v>16</v>
      </c>
      <c r="K181" s="313">
        <v>0</v>
      </c>
      <c r="L181" s="315">
        <f t="shared" si="6"/>
        <v>192</v>
      </c>
      <c r="M181" s="313">
        <v>3.1</v>
      </c>
      <c r="N181" s="313"/>
      <c r="O181" s="313"/>
      <c r="P181" s="313"/>
      <c r="Q181" s="313"/>
    </row>
    <row r="182" s="57" customFormat="1" ht="39.6" spans="1:17">
      <c r="A182" s="57" t="s">
        <v>2336</v>
      </c>
      <c r="B182" s="312">
        <v>181</v>
      </c>
      <c r="C182" s="313" t="s">
        <v>45</v>
      </c>
      <c r="D182" s="313" t="s">
        <v>449</v>
      </c>
      <c r="E182" s="317" t="s">
        <v>2337</v>
      </c>
      <c r="F182" s="314" t="s">
        <v>451</v>
      </c>
      <c r="G182" s="262" t="s">
        <v>457</v>
      </c>
      <c r="H182" s="314" t="s">
        <v>453</v>
      </c>
      <c r="I182" s="313" t="s">
        <v>22</v>
      </c>
      <c r="J182" s="313">
        <v>51</v>
      </c>
      <c r="K182" s="313">
        <v>0</v>
      </c>
      <c r="L182" s="315">
        <f t="shared" ref="L182:L184" si="7">J182*5</f>
        <v>255</v>
      </c>
      <c r="M182" s="313">
        <v>3.1</v>
      </c>
      <c r="N182" s="313"/>
      <c r="O182" s="313"/>
      <c r="P182" s="313"/>
      <c r="Q182" s="313"/>
    </row>
    <row r="183" s="57" customFormat="1" ht="39.6" spans="1:17">
      <c r="A183" s="57" t="s">
        <v>2336</v>
      </c>
      <c r="B183" s="312">
        <v>182</v>
      </c>
      <c r="C183" s="313" t="s">
        <v>45</v>
      </c>
      <c r="D183" s="313" t="s">
        <v>449</v>
      </c>
      <c r="E183" s="317" t="s">
        <v>2337</v>
      </c>
      <c r="F183" s="314" t="s">
        <v>451</v>
      </c>
      <c r="G183" s="262" t="s">
        <v>2037</v>
      </c>
      <c r="H183" s="314" t="s">
        <v>453</v>
      </c>
      <c r="I183" s="313" t="s">
        <v>22</v>
      </c>
      <c r="J183" s="313">
        <v>6</v>
      </c>
      <c r="K183" s="313">
        <v>0</v>
      </c>
      <c r="L183" s="315">
        <f t="shared" si="7"/>
        <v>30</v>
      </c>
      <c r="M183" s="313">
        <v>3.1</v>
      </c>
      <c r="N183" s="313"/>
      <c r="O183" s="313"/>
      <c r="P183" s="313"/>
      <c r="Q183" s="313"/>
    </row>
    <row r="184" s="57" customFormat="1" ht="39.6" spans="1:17">
      <c r="A184" s="57" t="s">
        <v>2336</v>
      </c>
      <c r="B184" s="312">
        <v>183</v>
      </c>
      <c r="C184" s="313" t="s">
        <v>45</v>
      </c>
      <c r="D184" s="313" t="s">
        <v>449</v>
      </c>
      <c r="E184" s="317" t="s">
        <v>2337</v>
      </c>
      <c r="F184" s="314" t="s">
        <v>451</v>
      </c>
      <c r="G184" s="262" t="s">
        <v>2041</v>
      </c>
      <c r="H184" s="314" t="s">
        <v>453</v>
      </c>
      <c r="I184" s="313" t="s">
        <v>22</v>
      </c>
      <c r="J184" s="313">
        <v>2</v>
      </c>
      <c r="K184" s="313">
        <v>0</v>
      </c>
      <c r="L184" s="315">
        <f t="shared" si="7"/>
        <v>10</v>
      </c>
      <c r="M184" s="313">
        <v>3.1</v>
      </c>
      <c r="N184" s="313"/>
      <c r="O184" s="313"/>
      <c r="P184" s="313"/>
      <c r="Q184" s="313"/>
    </row>
    <row r="185" s="57" customFormat="1" ht="39.6" spans="1:17">
      <c r="A185" s="57" t="s">
        <v>2336</v>
      </c>
      <c r="B185" s="312">
        <v>184</v>
      </c>
      <c r="C185" s="313" t="s">
        <v>45</v>
      </c>
      <c r="D185" s="313" t="s">
        <v>449</v>
      </c>
      <c r="E185" s="317" t="s">
        <v>2337</v>
      </c>
      <c r="F185" s="314" t="s">
        <v>459</v>
      </c>
      <c r="G185" s="262" t="s">
        <v>2334</v>
      </c>
      <c r="H185" s="314" t="s">
        <v>461</v>
      </c>
      <c r="I185" s="313" t="s">
        <v>2335</v>
      </c>
      <c r="J185" s="313">
        <v>4</v>
      </c>
      <c r="K185" s="313">
        <v>0</v>
      </c>
      <c r="L185" s="315">
        <f>J185*78</f>
        <v>312</v>
      </c>
      <c r="M185" s="313">
        <v>3.1</v>
      </c>
      <c r="N185" s="313"/>
      <c r="O185" s="313"/>
      <c r="P185" s="313"/>
      <c r="Q185" s="313"/>
    </row>
  </sheetData>
  <dataValidations count="1">
    <dataValidation allowBlank="1" showErrorMessage="1" sqref="B1:XFD1"/>
  </dataValidation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dimension ref="A1:O539"/>
  <sheetViews>
    <sheetView topLeftCell="A531" workbookViewId="0">
      <selection activeCell="A1" sqref="$A1:$XFD1048576"/>
    </sheetView>
  </sheetViews>
  <sheetFormatPr defaultColWidth="9" defaultRowHeight="13.8"/>
  <cols>
    <col min="1" max="1" width="12.6944444444444" style="58" customWidth="1"/>
    <col min="2" max="3" width="9" style="58"/>
    <col min="4" max="4" width="11.8240740740741" style="58" customWidth="1"/>
    <col min="5" max="5" width="21.75" style="58" customWidth="1"/>
    <col min="6" max="6" width="19.9907407407407" style="58" customWidth="1"/>
    <col min="7" max="7" width="45.4814814814815" style="58" customWidth="1"/>
    <col min="8" max="8" width="27.1018518518519" style="58" customWidth="1"/>
    <col min="9" max="16384" width="9" style="58"/>
  </cols>
  <sheetData>
    <row r="1" s="60" customFormat="1" ht="45.6" spans="2:15">
      <c r="B1" s="60" t="s">
        <v>1</v>
      </c>
      <c r="C1" s="60" t="s">
        <v>2</v>
      </c>
      <c r="D1" s="60" t="s">
        <v>2501</v>
      </c>
      <c r="E1" s="60" t="s">
        <v>2502</v>
      </c>
      <c r="F1" s="60" t="s">
        <v>5</v>
      </c>
      <c r="G1" s="60" t="s">
        <v>2503</v>
      </c>
      <c r="H1" s="60" t="s">
        <v>2504</v>
      </c>
      <c r="I1" s="61" t="s">
        <v>2505</v>
      </c>
      <c r="J1" s="70" t="s">
        <v>2506</v>
      </c>
      <c r="K1" s="70" t="s">
        <v>2507</v>
      </c>
      <c r="L1" s="69" t="s">
        <v>11</v>
      </c>
      <c r="M1" s="69" t="s">
        <v>2508</v>
      </c>
      <c r="N1" s="69" t="s">
        <v>2509</v>
      </c>
      <c r="O1" s="60" t="s">
        <v>14</v>
      </c>
    </row>
    <row r="2" s="241" customFormat="1" ht="27.6" spans="1:15">
      <c r="A2" s="311" t="s">
        <v>2510</v>
      </c>
      <c r="B2" s="200">
        <v>1</v>
      </c>
      <c r="C2" s="204" t="s">
        <v>16</v>
      </c>
      <c r="D2" s="58" t="s">
        <v>89</v>
      </c>
      <c r="E2" s="58" t="s">
        <v>2511</v>
      </c>
      <c r="F2" s="58" t="s">
        <v>114</v>
      </c>
      <c r="G2" s="58" t="s">
        <v>2512</v>
      </c>
      <c r="H2" s="58" t="s">
        <v>2369</v>
      </c>
      <c r="I2" s="58" t="s">
        <v>22</v>
      </c>
      <c r="J2" s="237">
        <v>3</v>
      </c>
      <c r="K2" s="58">
        <v>0</v>
      </c>
      <c r="L2" s="58">
        <v>15</v>
      </c>
      <c r="M2" s="58">
        <v>3.1</v>
      </c>
      <c r="N2" s="58"/>
      <c r="O2" s="58"/>
    </row>
    <row r="3" s="242" customFormat="1" ht="27.6" spans="1:15">
      <c r="A3" s="311" t="s">
        <v>2510</v>
      </c>
      <c r="B3" s="200">
        <v>2</v>
      </c>
      <c r="C3" s="204" t="s">
        <v>16</v>
      </c>
      <c r="D3" s="58" t="s">
        <v>89</v>
      </c>
      <c r="E3" s="58" t="s">
        <v>2511</v>
      </c>
      <c r="F3" s="58" t="s">
        <v>90</v>
      </c>
      <c r="G3" s="58" t="s">
        <v>2513</v>
      </c>
      <c r="H3" s="58" t="s">
        <v>2369</v>
      </c>
      <c r="I3" s="58" t="s">
        <v>22</v>
      </c>
      <c r="J3" s="237">
        <v>3</v>
      </c>
      <c r="K3" s="58">
        <v>0</v>
      </c>
      <c r="L3" s="58">
        <v>7</v>
      </c>
      <c r="M3" s="58">
        <v>3.1</v>
      </c>
      <c r="N3" s="58"/>
      <c r="O3" s="58"/>
    </row>
    <row r="4" s="243" customFormat="1" ht="27.6" spans="1:15">
      <c r="A4" s="311" t="s">
        <v>2510</v>
      </c>
      <c r="B4" s="200">
        <v>3</v>
      </c>
      <c r="C4" s="204" t="s">
        <v>16</v>
      </c>
      <c r="D4" s="58" t="s">
        <v>89</v>
      </c>
      <c r="E4" s="58" t="s">
        <v>2511</v>
      </c>
      <c r="F4" s="58" t="s">
        <v>90</v>
      </c>
      <c r="G4" s="58" t="s">
        <v>2514</v>
      </c>
      <c r="H4" s="58" t="s">
        <v>2369</v>
      </c>
      <c r="I4" s="58" t="s">
        <v>22</v>
      </c>
      <c r="J4" s="237">
        <v>2</v>
      </c>
      <c r="K4" s="58">
        <v>0</v>
      </c>
      <c r="L4" s="58">
        <v>8</v>
      </c>
      <c r="M4" s="58">
        <v>3.1</v>
      </c>
      <c r="N4" s="58"/>
      <c r="O4" s="58"/>
    </row>
    <row r="5" s="243" customFormat="1" ht="41.4" spans="1:15">
      <c r="A5" s="311" t="s">
        <v>2510</v>
      </c>
      <c r="B5" s="200">
        <v>4</v>
      </c>
      <c r="C5" s="204" t="s">
        <v>16</v>
      </c>
      <c r="D5" s="58" t="s">
        <v>89</v>
      </c>
      <c r="E5" s="58" t="s">
        <v>2511</v>
      </c>
      <c r="F5" s="58" t="s">
        <v>114</v>
      </c>
      <c r="G5" s="58" t="s">
        <v>2338</v>
      </c>
      <c r="H5" s="58" t="s">
        <v>2369</v>
      </c>
      <c r="I5" s="58" t="s">
        <v>22</v>
      </c>
      <c r="J5" s="237">
        <v>3</v>
      </c>
      <c r="K5" s="58">
        <v>0</v>
      </c>
      <c r="L5" s="58">
        <v>7</v>
      </c>
      <c r="M5" s="58">
        <v>3.1</v>
      </c>
      <c r="N5" s="58"/>
      <c r="O5" s="58"/>
    </row>
    <row r="6" s="243" customFormat="1" ht="41.4" spans="1:15">
      <c r="A6" s="311" t="s">
        <v>2510</v>
      </c>
      <c r="B6" s="200">
        <v>5</v>
      </c>
      <c r="C6" s="204" t="s">
        <v>16</v>
      </c>
      <c r="D6" s="58" t="s">
        <v>53</v>
      </c>
      <c r="E6" s="58" t="s">
        <v>2511</v>
      </c>
      <c r="F6" s="58" t="s">
        <v>55</v>
      </c>
      <c r="G6" s="58" t="s">
        <v>2515</v>
      </c>
      <c r="H6" s="58" t="s">
        <v>2371</v>
      </c>
      <c r="I6" s="58" t="s">
        <v>22</v>
      </c>
      <c r="J6" s="237">
        <v>5</v>
      </c>
      <c r="K6" s="165">
        <f t="shared" ref="K6:K8" si="0">(CEILING(J6*0.2,1))*1</f>
        <v>1</v>
      </c>
      <c r="L6" s="58">
        <v>10</v>
      </c>
      <c r="M6" s="58">
        <v>3.1</v>
      </c>
      <c r="N6" s="58"/>
      <c r="O6" s="58"/>
    </row>
    <row r="7" s="243" customFormat="1" ht="27.6" spans="1:15">
      <c r="A7" s="311" t="s">
        <v>2510</v>
      </c>
      <c r="B7" s="200">
        <v>6</v>
      </c>
      <c r="C7" s="204" t="s">
        <v>16</v>
      </c>
      <c r="D7" s="58" t="s">
        <v>53</v>
      </c>
      <c r="E7" s="58" t="s">
        <v>2511</v>
      </c>
      <c r="F7" s="58" t="s">
        <v>304</v>
      </c>
      <c r="G7" s="58" t="s">
        <v>2516</v>
      </c>
      <c r="H7" s="58" t="s">
        <v>2371</v>
      </c>
      <c r="I7" s="58" t="s">
        <v>22</v>
      </c>
      <c r="J7" s="237">
        <v>4</v>
      </c>
      <c r="K7" s="165">
        <f t="shared" si="0"/>
        <v>1</v>
      </c>
      <c r="L7" s="58">
        <v>15</v>
      </c>
      <c r="M7" s="58">
        <v>3.1</v>
      </c>
      <c r="N7" s="58"/>
      <c r="O7" s="58"/>
    </row>
    <row r="8" s="243" customFormat="1" ht="41.4" spans="1:15">
      <c r="A8" s="311" t="s">
        <v>2510</v>
      </c>
      <c r="B8" s="200">
        <v>7</v>
      </c>
      <c r="C8" s="204" t="s">
        <v>16</v>
      </c>
      <c r="D8" s="58" t="s">
        <v>53</v>
      </c>
      <c r="E8" s="58" t="s">
        <v>2511</v>
      </c>
      <c r="F8" s="58" t="s">
        <v>249</v>
      </c>
      <c r="G8" s="58" t="s">
        <v>2517</v>
      </c>
      <c r="H8" s="58" t="s">
        <v>2371</v>
      </c>
      <c r="I8" s="58" t="s">
        <v>22</v>
      </c>
      <c r="J8" s="237">
        <v>3</v>
      </c>
      <c r="K8" s="165">
        <f t="shared" si="0"/>
        <v>1</v>
      </c>
      <c r="L8" s="58">
        <v>3</v>
      </c>
      <c r="M8" s="58">
        <v>3.1</v>
      </c>
      <c r="N8" s="58"/>
      <c r="O8" s="58"/>
    </row>
    <row r="9" s="243" customFormat="1" ht="55.2" spans="1:15">
      <c r="A9" s="311" t="s">
        <v>2510</v>
      </c>
      <c r="B9" s="200">
        <v>8</v>
      </c>
      <c r="C9" s="204" t="s">
        <v>16</v>
      </c>
      <c r="D9" s="58" t="s">
        <v>171</v>
      </c>
      <c r="E9" s="58" t="s">
        <v>2511</v>
      </c>
      <c r="F9" s="58" t="s">
        <v>172</v>
      </c>
      <c r="G9" s="58" t="s">
        <v>2518</v>
      </c>
      <c r="H9" s="58" t="s">
        <v>2519</v>
      </c>
      <c r="I9" s="58" t="s">
        <v>22</v>
      </c>
      <c r="J9" s="237">
        <v>3</v>
      </c>
      <c r="K9" s="58">
        <v>0</v>
      </c>
      <c r="L9" s="58">
        <v>0.3</v>
      </c>
      <c r="M9" s="58">
        <v>3.1</v>
      </c>
      <c r="N9" s="58"/>
      <c r="O9" s="58"/>
    </row>
    <row r="10" s="243" customFormat="1" ht="55.2" spans="1:15">
      <c r="A10" s="311" t="s">
        <v>2510</v>
      </c>
      <c r="B10" s="200">
        <v>9</v>
      </c>
      <c r="C10" s="204" t="s">
        <v>16</v>
      </c>
      <c r="D10" s="58" t="s">
        <v>171</v>
      </c>
      <c r="E10" s="58" t="s">
        <v>2511</v>
      </c>
      <c r="F10" s="58" t="s">
        <v>172</v>
      </c>
      <c r="G10" s="58" t="s">
        <v>2520</v>
      </c>
      <c r="H10" s="58" t="s">
        <v>2519</v>
      </c>
      <c r="I10" s="58" t="s">
        <v>22</v>
      </c>
      <c r="J10" s="237">
        <v>2</v>
      </c>
      <c r="K10" s="58">
        <v>0</v>
      </c>
      <c r="L10" s="58">
        <v>0.3</v>
      </c>
      <c r="M10" s="58">
        <v>3.1</v>
      </c>
      <c r="N10" s="58"/>
      <c r="O10" s="58"/>
    </row>
    <row r="11" s="243" customFormat="1" ht="27.6" spans="1:15">
      <c r="A11" s="311" t="s">
        <v>2510</v>
      </c>
      <c r="B11" s="200">
        <v>10</v>
      </c>
      <c r="C11" s="204" t="s">
        <v>16</v>
      </c>
      <c r="D11" s="58" t="s">
        <v>322</v>
      </c>
      <c r="E11" s="58" t="s">
        <v>2511</v>
      </c>
      <c r="F11" s="58" t="s">
        <v>323</v>
      </c>
      <c r="G11" s="58" t="s">
        <v>2521</v>
      </c>
      <c r="H11" s="58" t="s">
        <v>2374</v>
      </c>
      <c r="I11" s="58" t="s">
        <v>2124</v>
      </c>
      <c r="J11" s="58">
        <v>66.0309</v>
      </c>
      <c r="K11" s="165">
        <f>(CEILING(J11*0.1,1))*1</f>
        <v>7</v>
      </c>
      <c r="L11" s="58">
        <v>745</v>
      </c>
      <c r="M11" s="58">
        <v>3.1</v>
      </c>
      <c r="N11" s="58"/>
      <c r="O11" s="58"/>
    </row>
    <row r="12" s="243" customFormat="1" ht="27.6" spans="1:15">
      <c r="A12" s="311" t="s">
        <v>2510</v>
      </c>
      <c r="B12" s="200">
        <v>11</v>
      </c>
      <c r="C12" s="204" t="s">
        <v>16</v>
      </c>
      <c r="D12" s="58" t="s">
        <v>322</v>
      </c>
      <c r="E12" s="58" t="s">
        <v>2511</v>
      </c>
      <c r="F12" s="58" t="s">
        <v>323</v>
      </c>
      <c r="G12" s="58" t="s">
        <v>2342</v>
      </c>
      <c r="H12" s="58" t="s">
        <v>2343</v>
      </c>
      <c r="I12" s="58" t="s">
        <v>2124</v>
      </c>
      <c r="J12" s="58">
        <v>0.85</v>
      </c>
      <c r="K12" s="58">
        <f>J12</f>
        <v>0.85</v>
      </c>
      <c r="L12" s="58">
        <v>6</v>
      </c>
      <c r="M12" s="58">
        <v>3.1</v>
      </c>
      <c r="N12" s="58"/>
      <c r="O12" s="58"/>
    </row>
    <row r="13" s="243" customFormat="1" ht="69" spans="1:15">
      <c r="A13" s="311" t="s">
        <v>2510</v>
      </c>
      <c r="B13" s="200">
        <v>12</v>
      </c>
      <c r="C13" s="204" t="s">
        <v>16</v>
      </c>
      <c r="D13" s="58" t="s">
        <v>353</v>
      </c>
      <c r="E13" s="58" t="s">
        <v>2511</v>
      </c>
      <c r="F13" s="58" t="s">
        <v>2125</v>
      </c>
      <c r="G13" s="58" t="s">
        <v>2522</v>
      </c>
      <c r="H13" s="58" t="s">
        <v>2523</v>
      </c>
      <c r="I13" s="58" t="s">
        <v>22</v>
      </c>
      <c r="J13" s="237">
        <v>3</v>
      </c>
      <c r="K13" s="58">
        <f>J13</f>
        <v>3</v>
      </c>
      <c r="L13" s="58">
        <v>27</v>
      </c>
      <c r="M13" s="58">
        <v>3.1</v>
      </c>
      <c r="N13" s="58"/>
      <c r="O13" s="58"/>
    </row>
    <row r="14" s="243" customFormat="1" ht="41.4" spans="1:15">
      <c r="A14" s="311" t="s">
        <v>2510</v>
      </c>
      <c r="B14" s="200">
        <v>13</v>
      </c>
      <c r="C14" s="204" t="s">
        <v>16</v>
      </c>
      <c r="D14" s="58" t="s">
        <v>89</v>
      </c>
      <c r="E14" s="58" t="s">
        <v>2511</v>
      </c>
      <c r="F14" s="58" t="s">
        <v>114</v>
      </c>
      <c r="G14" s="58" t="s">
        <v>2524</v>
      </c>
      <c r="H14" s="58" t="s">
        <v>2525</v>
      </c>
      <c r="I14" s="58" t="s">
        <v>22</v>
      </c>
      <c r="J14" s="237">
        <v>2</v>
      </c>
      <c r="K14" s="58">
        <v>0</v>
      </c>
      <c r="L14" s="58">
        <v>19</v>
      </c>
      <c r="M14" s="58">
        <v>3.1</v>
      </c>
      <c r="N14" s="58"/>
      <c r="O14" s="58"/>
    </row>
    <row r="15" s="243" customFormat="1" ht="27.6" spans="1:15">
      <c r="A15" s="311" t="s">
        <v>2510</v>
      </c>
      <c r="B15" s="200">
        <v>14</v>
      </c>
      <c r="C15" s="204" t="s">
        <v>16</v>
      </c>
      <c r="D15" s="58" t="s">
        <v>89</v>
      </c>
      <c r="E15" s="58" t="s">
        <v>2511</v>
      </c>
      <c r="F15" s="58" t="s">
        <v>114</v>
      </c>
      <c r="G15" s="58" t="s">
        <v>2512</v>
      </c>
      <c r="H15" s="58" t="s">
        <v>2369</v>
      </c>
      <c r="I15" s="58" t="s">
        <v>22</v>
      </c>
      <c r="J15" s="237">
        <v>2</v>
      </c>
      <c r="K15" s="58">
        <v>0</v>
      </c>
      <c r="L15" s="58">
        <v>10</v>
      </c>
      <c r="M15" s="58">
        <v>3.1</v>
      </c>
      <c r="N15" s="58"/>
      <c r="O15" s="58"/>
    </row>
    <row r="16" s="243" customFormat="1" ht="41.4" spans="1:15">
      <c r="A16" s="311" t="s">
        <v>2510</v>
      </c>
      <c r="B16" s="200">
        <v>15</v>
      </c>
      <c r="C16" s="204" t="s">
        <v>16</v>
      </c>
      <c r="D16" s="58" t="s">
        <v>53</v>
      </c>
      <c r="E16" s="58" t="s">
        <v>2511</v>
      </c>
      <c r="F16" s="58" t="s">
        <v>55</v>
      </c>
      <c r="G16" s="58" t="s">
        <v>2515</v>
      </c>
      <c r="H16" s="58" t="s">
        <v>2371</v>
      </c>
      <c r="I16" s="58" t="s">
        <v>22</v>
      </c>
      <c r="J16" s="237">
        <v>5</v>
      </c>
      <c r="K16" s="165">
        <f>(CEILING(J16*0.2,1))*1</f>
        <v>1</v>
      </c>
      <c r="L16" s="58">
        <v>10</v>
      </c>
      <c r="M16" s="58">
        <v>3.1</v>
      </c>
      <c r="N16" s="58"/>
      <c r="O16" s="58"/>
    </row>
    <row r="17" s="243" customFormat="1" ht="27.6" spans="1:15">
      <c r="A17" s="311" t="s">
        <v>2510</v>
      </c>
      <c r="B17" s="200">
        <v>16</v>
      </c>
      <c r="C17" s="204" t="s">
        <v>16</v>
      </c>
      <c r="D17" s="58" t="s">
        <v>53</v>
      </c>
      <c r="E17" s="58" t="s">
        <v>2511</v>
      </c>
      <c r="F17" s="58" t="s">
        <v>304</v>
      </c>
      <c r="G17" s="58" t="s">
        <v>2516</v>
      </c>
      <c r="H17" s="58" t="s">
        <v>2371</v>
      </c>
      <c r="I17" s="58" t="s">
        <v>22</v>
      </c>
      <c r="J17" s="237">
        <v>6</v>
      </c>
      <c r="K17" s="165">
        <f>(CEILING(J17*0.2,1))*1</f>
        <v>2</v>
      </c>
      <c r="L17" s="58">
        <v>23</v>
      </c>
      <c r="M17" s="58">
        <v>3.1</v>
      </c>
      <c r="N17" s="58"/>
      <c r="O17" s="58"/>
    </row>
    <row r="18" s="243" customFormat="1" ht="55.2" spans="1:15">
      <c r="A18" s="311" t="s">
        <v>2510</v>
      </c>
      <c r="B18" s="200">
        <v>17</v>
      </c>
      <c r="C18" s="204" t="s">
        <v>16</v>
      </c>
      <c r="D18" s="58" t="s">
        <v>171</v>
      </c>
      <c r="E18" s="58" t="s">
        <v>2511</v>
      </c>
      <c r="F18" s="58" t="s">
        <v>172</v>
      </c>
      <c r="G18" s="58" t="s">
        <v>2526</v>
      </c>
      <c r="H18" s="58" t="s">
        <v>2519</v>
      </c>
      <c r="I18" s="58" t="s">
        <v>22</v>
      </c>
      <c r="J18" s="237">
        <v>3</v>
      </c>
      <c r="K18" s="58">
        <v>0</v>
      </c>
      <c r="L18" s="58">
        <v>0.45</v>
      </c>
      <c r="M18" s="58">
        <v>3.1</v>
      </c>
      <c r="N18" s="58"/>
      <c r="O18" s="58"/>
    </row>
    <row r="19" s="243" customFormat="1" ht="27.6" spans="1:15">
      <c r="A19" s="311" t="s">
        <v>2510</v>
      </c>
      <c r="B19" s="200">
        <v>18</v>
      </c>
      <c r="C19" s="204" t="s">
        <v>16</v>
      </c>
      <c r="D19" s="58" t="s">
        <v>322</v>
      </c>
      <c r="E19" s="58" t="s">
        <v>2511</v>
      </c>
      <c r="F19" s="58" t="s">
        <v>323</v>
      </c>
      <c r="G19" s="58" t="s">
        <v>2521</v>
      </c>
      <c r="H19" s="58" t="s">
        <v>2374</v>
      </c>
      <c r="I19" s="58" t="s">
        <v>2124</v>
      </c>
      <c r="J19" s="58">
        <v>36.4864</v>
      </c>
      <c r="K19" s="165">
        <f>(CEILING(J19*0.1,1))*1</f>
        <v>4</v>
      </c>
      <c r="L19" s="58">
        <v>412</v>
      </c>
      <c r="M19" s="58">
        <v>3.1</v>
      </c>
      <c r="N19" s="58"/>
      <c r="O19" s="58"/>
    </row>
    <row r="20" s="243" customFormat="1" ht="27.6" spans="1:15">
      <c r="A20" s="311" t="s">
        <v>2510</v>
      </c>
      <c r="B20" s="200">
        <v>19</v>
      </c>
      <c r="C20" s="204" t="s">
        <v>16</v>
      </c>
      <c r="D20" s="58" t="s">
        <v>89</v>
      </c>
      <c r="E20" s="58" t="s">
        <v>2511</v>
      </c>
      <c r="F20" s="58" t="s">
        <v>90</v>
      </c>
      <c r="G20" s="58" t="s">
        <v>2513</v>
      </c>
      <c r="H20" s="58" t="s">
        <v>2369</v>
      </c>
      <c r="I20" s="58" t="s">
        <v>22</v>
      </c>
      <c r="J20" s="237">
        <v>1</v>
      </c>
      <c r="K20" s="58">
        <v>0</v>
      </c>
      <c r="L20" s="58">
        <v>2</v>
      </c>
      <c r="M20" s="58">
        <v>3.1</v>
      </c>
      <c r="N20" s="58"/>
      <c r="O20" s="58"/>
    </row>
    <row r="21" s="243" customFormat="1" ht="41.4" spans="1:15">
      <c r="A21" s="311" t="s">
        <v>2510</v>
      </c>
      <c r="B21" s="200">
        <v>20</v>
      </c>
      <c r="C21" s="204" t="s">
        <v>16</v>
      </c>
      <c r="D21" s="58" t="s">
        <v>89</v>
      </c>
      <c r="E21" s="58" t="s">
        <v>2511</v>
      </c>
      <c r="F21" s="58" t="s">
        <v>114</v>
      </c>
      <c r="G21" s="58" t="s">
        <v>2338</v>
      </c>
      <c r="H21" s="58" t="s">
        <v>2369</v>
      </c>
      <c r="I21" s="58" t="s">
        <v>22</v>
      </c>
      <c r="J21" s="237">
        <v>1</v>
      </c>
      <c r="K21" s="58">
        <v>0</v>
      </c>
      <c r="L21" s="58">
        <v>2</v>
      </c>
      <c r="M21" s="58">
        <v>3.1</v>
      </c>
      <c r="N21" s="58"/>
      <c r="O21" s="58"/>
    </row>
    <row r="22" s="243" customFormat="1" ht="41.4" spans="1:15">
      <c r="A22" s="311" t="s">
        <v>2510</v>
      </c>
      <c r="B22" s="200">
        <v>21</v>
      </c>
      <c r="C22" s="204" t="s">
        <v>16</v>
      </c>
      <c r="D22" s="58" t="s">
        <v>53</v>
      </c>
      <c r="E22" s="58" t="s">
        <v>2511</v>
      </c>
      <c r="F22" s="58" t="s">
        <v>55</v>
      </c>
      <c r="G22" s="58" t="s">
        <v>2341</v>
      </c>
      <c r="H22" s="58" t="s">
        <v>2369</v>
      </c>
      <c r="I22" s="58" t="s">
        <v>22</v>
      </c>
      <c r="J22" s="237">
        <v>1</v>
      </c>
      <c r="K22" s="58">
        <f t="shared" ref="K22:K25" si="1">J22</f>
        <v>1</v>
      </c>
      <c r="L22" s="58">
        <v>3</v>
      </c>
      <c r="M22" s="58">
        <v>3.1</v>
      </c>
      <c r="N22" s="58"/>
      <c r="O22" s="58"/>
    </row>
    <row r="23" s="243" customFormat="1" ht="41.4" spans="1:15">
      <c r="A23" s="311" t="s">
        <v>2510</v>
      </c>
      <c r="B23" s="200">
        <v>22</v>
      </c>
      <c r="C23" s="204" t="s">
        <v>16</v>
      </c>
      <c r="D23" s="58" t="s">
        <v>53</v>
      </c>
      <c r="E23" s="58" t="s">
        <v>2511</v>
      </c>
      <c r="F23" s="58" t="s">
        <v>304</v>
      </c>
      <c r="G23" s="58" t="s">
        <v>2527</v>
      </c>
      <c r="H23" s="58" t="s">
        <v>2369</v>
      </c>
      <c r="I23" s="58" t="s">
        <v>22</v>
      </c>
      <c r="J23" s="237">
        <v>1</v>
      </c>
      <c r="K23" s="58">
        <f t="shared" si="1"/>
        <v>1</v>
      </c>
      <c r="L23" s="58">
        <v>3</v>
      </c>
      <c r="M23" s="58">
        <v>3.1</v>
      </c>
      <c r="N23" s="58"/>
      <c r="O23" s="58"/>
    </row>
    <row r="24" s="243" customFormat="1" ht="55.2" spans="1:15">
      <c r="A24" s="311" t="s">
        <v>2510</v>
      </c>
      <c r="B24" s="200">
        <v>23</v>
      </c>
      <c r="C24" s="204" t="s">
        <v>16</v>
      </c>
      <c r="D24" s="58" t="s">
        <v>171</v>
      </c>
      <c r="E24" s="58" t="s">
        <v>2511</v>
      </c>
      <c r="F24" s="58" t="s">
        <v>172</v>
      </c>
      <c r="G24" s="58" t="s">
        <v>2518</v>
      </c>
      <c r="H24" s="58" t="s">
        <v>2519</v>
      </c>
      <c r="I24" s="58" t="s">
        <v>22</v>
      </c>
      <c r="J24" s="237">
        <v>1</v>
      </c>
      <c r="K24" s="58">
        <v>0</v>
      </c>
      <c r="L24" s="58">
        <v>0.1</v>
      </c>
      <c r="M24" s="58">
        <v>3.1</v>
      </c>
      <c r="N24" s="58"/>
      <c r="O24" s="58"/>
    </row>
    <row r="25" s="243" customFormat="1" ht="27.6" spans="1:15">
      <c r="A25" s="311" t="s">
        <v>2510</v>
      </c>
      <c r="B25" s="200">
        <v>24</v>
      </c>
      <c r="C25" s="204" t="s">
        <v>16</v>
      </c>
      <c r="D25" s="58" t="s">
        <v>322</v>
      </c>
      <c r="E25" s="58" t="s">
        <v>2511</v>
      </c>
      <c r="F25" s="58" t="s">
        <v>323</v>
      </c>
      <c r="G25" s="58" t="s">
        <v>2342</v>
      </c>
      <c r="H25" s="58" t="s">
        <v>2343</v>
      </c>
      <c r="I25" s="58" t="s">
        <v>2124</v>
      </c>
      <c r="J25" s="58">
        <v>6.00361</v>
      </c>
      <c r="K25" s="58">
        <f t="shared" si="1"/>
        <v>6.00361</v>
      </c>
      <c r="L25" s="58">
        <v>45</v>
      </c>
      <c r="M25" s="58">
        <v>3.1</v>
      </c>
      <c r="N25" s="58"/>
      <c r="O25" s="58"/>
    </row>
    <row r="26" s="243" customFormat="1" ht="27.6" spans="1:15">
      <c r="A26" s="311" t="s">
        <v>2510</v>
      </c>
      <c r="B26" s="200">
        <v>25</v>
      </c>
      <c r="C26" s="204" t="s">
        <v>16</v>
      </c>
      <c r="D26" s="58" t="s">
        <v>89</v>
      </c>
      <c r="E26" s="58" t="s">
        <v>2511</v>
      </c>
      <c r="F26" s="58" t="s">
        <v>90</v>
      </c>
      <c r="G26" s="58" t="s">
        <v>2513</v>
      </c>
      <c r="H26" s="58" t="s">
        <v>2369</v>
      </c>
      <c r="I26" s="58" t="s">
        <v>22</v>
      </c>
      <c r="J26" s="237">
        <v>1</v>
      </c>
      <c r="K26" s="58">
        <v>0</v>
      </c>
      <c r="L26" s="58">
        <v>2</v>
      </c>
      <c r="M26" s="58">
        <v>3.1</v>
      </c>
      <c r="N26" s="58"/>
      <c r="O26" s="58"/>
    </row>
    <row r="27" s="243" customFormat="1" ht="41.4" spans="1:15">
      <c r="A27" s="311" t="s">
        <v>2510</v>
      </c>
      <c r="B27" s="200">
        <v>26</v>
      </c>
      <c r="C27" s="204" t="s">
        <v>16</v>
      </c>
      <c r="D27" s="58" t="s">
        <v>89</v>
      </c>
      <c r="E27" s="58" t="s">
        <v>2511</v>
      </c>
      <c r="F27" s="58" t="s">
        <v>114</v>
      </c>
      <c r="G27" s="58" t="s">
        <v>2338</v>
      </c>
      <c r="H27" s="58" t="s">
        <v>2369</v>
      </c>
      <c r="I27" s="58" t="s">
        <v>22</v>
      </c>
      <c r="J27" s="237">
        <v>1</v>
      </c>
      <c r="K27" s="58">
        <v>0</v>
      </c>
      <c r="L27" s="58">
        <v>2</v>
      </c>
      <c r="M27" s="58">
        <v>3.1</v>
      </c>
      <c r="N27" s="58"/>
      <c r="O27" s="58"/>
    </row>
    <row r="28" s="243" customFormat="1" ht="41.4" spans="1:15">
      <c r="A28" s="311" t="s">
        <v>2510</v>
      </c>
      <c r="B28" s="200">
        <v>27</v>
      </c>
      <c r="C28" s="204" t="s">
        <v>16</v>
      </c>
      <c r="D28" s="58" t="s">
        <v>53</v>
      </c>
      <c r="E28" s="58" t="s">
        <v>2511</v>
      </c>
      <c r="F28" s="58" t="s">
        <v>885</v>
      </c>
      <c r="G28" s="58" t="s">
        <v>2528</v>
      </c>
      <c r="H28" s="58" t="s">
        <v>2369</v>
      </c>
      <c r="I28" s="58" t="s">
        <v>22</v>
      </c>
      <c r="J28" s="237">
        <v>6</v>
      </c>
      <c r="K28" s="58">
        <f t="shared" ref="K28:K33" si="2">J28</f>
        <v>6</v>
      </c>
      <c r="L28" s="58">
        <v>1</v>
      </c>
      <c r="M28" s="58">
        <v>3.1</v>
      </c>
      <c r="N28" s="58"/>
      <c r="O28" s="58"/>
    </row>
    <row r="29" s="243" customFormat="1" ht="41.4" spans="1:15">
      <c r="A29" s="311" t="s">
        <v>2510</v>
      </c>
      <c r="B29" s="200">
        <v>28</v>
      </c>
      <c r="C29" s="204" t="s">
        <v>16</v>
      </c>
      <c r="D29" s="58" t="s">
        <v>53</v>
      </c>
      <c r="E29" s="58" t="s">
        <v>2511</v>
      </c>
      <c r="F29" s="58" t="s">
        <v>304</v>
      </c>
      <c r="G29" s="58" t="s">
        <v>2529</v>
      </c>
      <c r="H29" s="58" t="s">
        <v>2369</v>
      </c>
      <c r="I29" s="58" t="s">
        <v>22</v>
      </c>
      <c r="J29" s="237">
        <v>6</v>
      </c>
      <c r="K29" s="58">
        <f t="shared" si="2"/>
        <v>6</v>
      </c>
      <c r="L29" s="58">
        <v>19</v>
      </c>
      <c r="M29" s="58">
        <v>3.1</v>
      </c>
      <c r="N29" s="58"/>
      <c r="O29" s="58"/>
    </row>
    <row r="30" s="243" customFormat="1" ht="55.2" spans="1:15">
      <c r="A30" s="311" t="s">
        <v>2510</v>
      </c>
      <c r="B30" s="200">
        <v>29</v>
      </c>
      <c r="C30" s="204" t="s">
        <v>16</v>
      </c>
      <c r="D30" s="58" t="s">
        <v>171</v>
      </c>
      <c r="E30" s="58" t="s">
        <v>2511</v>
      </c>
      <c r="F30" s="58" t="s">
        <v>172</v>
      </c>
      <c r="G30" s="58" t="s">
        <v>2518</v>
      </c>
      <c r="H30" s="58" t="s">
        <v>2519</v>
      </c>
      <c r="I30" s="58" t="s">
        <v>22</v>
      </c>
      <c r="J30" s="237">
        <v>1</v>
      </c>
      <c r="K30" s="58">
        <v>0</v>
      </c>
      <c r="L30" s="58">
        <v>0.1</v>
      </c>
      <c r="M30" s="58">
        <v>3.1</v>
      </c>
      <c r="N30" s="58"/>
      <c r="O30" s="58"/>
    </row>
    <row r="31" s="243" customFormat="1" ht="27.6" spans="1:15">
      <c r="A31" s="311" t="s">
        <v>2510</v>
      </c>
      <c r="B31" s="200">
        <v>30</v>
      </c>
      <c r="C31" s="204" t="s">
        <v>16</v>
      </c>
      <c r="D31" s="58" t="s">
        <v>322</v>
      </c>
      <c r="E31" s="58" t="s">
        <v>2511</v>
      </c>
      <c r="F31" s="58" t="s">
        <v>323</v>
      </c>
      <c r="G31" s="58" t="s">
        <v>2530</v>
      </c>
      <c r="H31" s="58" t="s">
        <v>2343</v>
      </c>
      <c r="I31" s="58" t="s">
        <v>2124</v>
      </c>
      <c r="J31" s="58">
        <v>1.2</v>
      </c>
      <c r="K31" s="58">
        <f t="shared" si="2"/>
        <v>1.2</v>
      </c>
      <c r="L31" s="58">
        <v>2</v>
      </c>
      <c r="M31" s="58">
        <v>3.1</v>
      </c>
      <c r="N31" s="58"/>
      <c r="O31" s="58"/>
    </row>
    <row r="32" s="243" customFormat="1" ht="27.6" spans="1:15">
      <c r="A32" s="311" t="s">
        <v>2510</v>
      </c>
      <c r="B32" s="200">
        <v>31</v>
      </c>
      <c r="C32" s="204" t="s">
        <v>16</v>
      </c>
      <c r="D32" s="58" t="s">
        <v>322</v>
      </c>
      <c r="E32" s="58" t="s">
        <v>2511</v>
      </c>
      <c r="F32" s="58" t="s">
        <v>323</v>
      </c>
      <c r="G32" s="58" t="s">
        <v>2342</v>
      </c>
      <c r="H32" s="58" t="s">
        <v>2343</v>
      </c>
      <c r="I32" s="58" t="s">
        <v>2124</v>
      </c>
      <c r="J32" s="58">
        <v>3.21604</v>
      </c>
      <c r="K32" s="58">
        <f t="shared" si="2"/>
        <v>3.21604</v>
      </c>
      <c r="L32" s="58">
        <v>24</v>
      </c>
      <c r="M32" s="58">
        <v>3.1</v>
      </c>
      <c r="N32" s="58"/>
      <c r="O32" s="58"/>
    </row>
    <row r="33" s="243" customFormat="1" ht="69" spans="1:15">
      <c r="A33" s="311" t="s">
        <v>2510</v>
      </c>
      <c r="B33" s="200">
        <v>32</v>
      </c>
      <c r="C33" s="204" t="s">
        <v>16</v>
      </c>
      <c r="D33" s="58" t="s">
        <v>353</v>
      </c>
      <c r="E33" s="58" t="s">
        <v>2511</v>
      </c>
      <c r="F33" s="58" t="s">
        <v>2125</v>
      </c>
      <c r="G33" s="58" t="s">
        <v>2531</v>
      </c>
      <c r="H33" s="58" t="s">
        <v>2523</v>
      </c>
      <c r="I33" s="58" t="s">
        <v>22</v>
      </c>
      <c r="J33" s="237">
        <v>6</v>
      </c>
      <c r="K33" s="58">
        <f t="shared" si="2"/>
        <v>6</v>
      </c>
      <c r="L33" s="58">
        <v>9</v>
      </c>
      <c r="M33" s="58">
        <v>3.1</v>
      </c>
      <c r="N33" s="58"/>
      <c r="O33" s="58"/>
    </row>
    <row r="34" s="243" customFormat="1" ht="27.6" spans="1:15">
      <c r="A34" s="311" t="s">
        <v>2510</v>
      </c>
      <c r="B34" s="200">
        <v>33</v>
      </c>
      <c r="C34" s="204" t="s">
        <v>16</v>
      </c>
      <c r="D34" s="58" t="s">
        <v>89</v>
      </c>
      <c r="E34" s="58" t="s">
        <v>2511</v>
      </c>
      <c r="F34" s="58" t="s">
        <v>90</v>
      </c>
      <c r="G34" s="58" t="s">
        <v>2513</v>
      </c>
      <c r="H34" s="58" t="s">
        <v>2369</v>
      </c>
      <c r="I34" s="58" t="s">
        <v>22</v>
      </c>
      <c r="J34" s="237">
        <v>1</v>
      </c>
      <c r="K34" s="58">
        <v>0</v>
      </c>
      <c r="L34" s="58">
        <v>2</v>
      </c>
      <c r="M34" s="58">
        <v>3.1</v>
      </c>
      <c r="N34" s="58"/>
      <c r="O34" s="58"/>
    </row>
    <row r="35" s="243" customFormat="1" ht="41.4" spans="1:15">
      <c r="A35" s="311" t="s">
        <v>2510</v>
      </c>
      <c r="B35" s="200">
        <v>34</v>
      </c>
      <c r="C35" s="204" t="s">
        <v>16</v>
      </c>
      <c r="D35" s="58" t="s">
        <v>89</v>
      </c>
      <c r="E35" s="58" t="s">
        <v>2511</v>
      </c>
      <c r="F35" s="58" t="s">
        <v>114</v>
      </c>
      <c r="G35" s="58" t="s">
        <v>2338</v>
      </c>
      <c r="H35" s="58" t="s">
        <v>2369</v>
      </c>
      <c r="I35" s="58" t="s">
        <v>22</v>
      </c>
      <c r="J35" s="237">
        <v>1</v>
      </c>
      <c r="K35" s="58">
        <v>0</v>
      </c>
      <c r="L35" s="58">
        <v>2</v>
      </c>
      <c r="M35" s="58">
        <v>3.1</v>
      </c>
      <c r="N35" s="58"/>
      <c r="O35" s="58"/>
    </row>
    <row r="36" s="243" customFormat="1" ht="41.4" spans="1:15">
      <c r="A36" s="311" t="s">
        <v>2510</v>
      </c>
      <c r="B36" s="200">
        <v>35</v>
      </c>
      <c r="C36" s="204" t="s">
        <v>16</v>
      </c>
      <c r="D36" s="58" t="s">
        <v>53</v>
      </c>
      <c r="E36" s="58" t="s">
        <v>2511</v>
      </c>
      <c r="F36" s="58" t="s">
        <v>249</v>
      </c>
      <c r="G36" s="58" t="s">
        <v>2517</v>
      </c>
      <c r="H36" s="58" t="s">
        <v>2371</v>
      </c>
      <c r="I36" s="58" t="s">
        <v>22</v>
      </c>
      <c r="J36" s="237">
        <v>1</v>
      </c>
      <c r="K36" s="165">
        <f>(CEILING(J36*0.2,1))*1</f>
        <v>1</v>
      </c>
      <c r="L36" s="58">
        <v>1</v>
      </c>
      <c r="M36" s="58">
        <v>3.1</v>
      </c>
      <c r="N36" s="58"/>
      <c r="O36" s="58"/>
    </row>
    <row r="37" s="243" customFormat="1" ht="41.4" spans="1:15">
      <c r="A37" s="311" t="s">
        <v>2510</v>
      </c>
      <c r="B37" s="200">
        <v>36</v>
      </c>
      <c r="C37" s="204" t="s">
        <v>16</v>
      </c>
      <c r="D37" s="58" t="s">
        <v>53</v>
      </c>
      <c r="E37" s="58" t="s">
        <v>2511</v>
      </c>
      <c r="F37" s="58" t="s">
        <v>885</v>
      </c>
      <c r="G37" s="58" t="s">
        <v>2528</v>
      </c>
      <c r="H37" s="58" t="s">
        <v>2369</v>
      </c>
      <c r="I37" s="58" t="s">
        <v>22</v>
      </c>
      <c r="J37" s="237">
        <v>1</v>
      </c>
      <c r="K37" s="58">
        <f t="shared" ref="K37:K39" si="3">J37</f>
        <v>1</v>
      </c>
      <c r="L37" s="58">
        <v>0.11</v>
      </c>
      <c r="M37" s="58">
        <v>3.1</v>
      </c>
      <c r="N37" s="58"/>
      <c r="O37" s="58"/>
    </row>
    <row r="38" s="243" customFormat="1" ht="41.4" spans="1:15">
      <c r="A38" s="311" t="s">
        <v>2510</v>
      </c>
      <c r="B38" s="200">
        <v>37</v>
      </c>
      <c r="C38" s="204" t="s">
        <v>16</v>
      </c>
      <c r="D38" s="58" t="s">
        <v>53</v>
      </c>
      <c r="E38" s="58" t="s">
        <v>2511</v>
      </c>
      <c r="F38" s="58" t="s">
        <v>55</v>
      </c>
      <c r="G38" s="58" t="s">
        <v>2341</v>
      </c>
      <c r="H38" s="58" t="s">
        <v>2369</v>
      </c>
      <c r="I38" s="58" t="s">
        <v>22</v>
      </c>
      <c r="J38" s="237">
        <v>3</v>
      </c>
      <c r="K38" s="58">
        <f t="shared" si="3"/>
        <v>3</v>
      </c>
      <c r="L38" s="58">
        <v>8</v>
      </c>
      <c r="M38" s="58">
        <v>3.1</v>
      </c>
      <c r="N38" s="58"/>
      <c r="O38" s="58"/>
    </row>
    <row r="39" s="243" customFormat="1" ht="41.4" spans="1:15">
      <c r="A39" s="311" t="s">
        <v>2510</v>
      </c>
      <c r="B39" s="200">
        <v>38</v>
      </c>
      <c r="C39" s="204" t="s">
        <v>16</v>
      </c>
      <c r="D39" s="58" t="s">
        <v>53</v>
      </c>
      <c r="E39" s="58" t="s">
        <v>2511</v>
      </c>
      <c r="F39" s="58" t="s">
        <v>304</v>
      </c>
      <c r="G39" s="58" t="s">
        <v>2529</v>
      </c>
      <c r="H39" s="58" t="s">
        <v>2369</v>
      </c>
      <c r="I39" s="58" t="s">
        <v>22</v>
      </c>
      <c r="J39" s="237">
        <v>1</v>
      </c>
      <c r="K39" s="58">
        <f t="shared" si="3"/>
        <v>1</v>
      </c>
      <c r="L39" s="58">
        <v>3</v>
      </c>
      <c r="M39" s="58">
        <v>3.1</v>
      </c>
      <c r="N39" s="58"/>
      <c r="O39" s="58"/>
    </row>
    <row r="40" s="243" customFormat="1" ht="55.2" spans="1:15">
      <c r="A40" s="311" t="s">
        <v>2510</v>
      </c>
      <c r="B40" s="200">
        <v>39</v>
      </c>
      <c r="C40" s="204" t="s">
        <v>16</v>
      </c>
      <c r="D40" s="58" t="s">
        <v>171</v>
      </c>
      <c r="E40" s="58" t="s">
        <v>2511</v>
      </c>
      <c r="F40" s="58" t="s">
        <v>172</v>
      </c>
      <c r="G40" s="58" t="s">
        <v>2518</v>
      </c>
      <c r="H40" s="58" t="s">
        <v>2519</v>
      </c>
      <c r="I40" s="58" t="s">
        <v>22</v>
      </c>
      <c r="J40" s="237">
        <v>1</v>
      </c>
      <c r="K40" s="58">
        <v>0</v>
      </c>
      <c r="L40" s="58">
        <v>0.1</v>
      </c>
      <c r="M40" s="58">
        <v>3.1</v>
      </c>
      <c r="N40" s="58"/>
      <c r="O40" s="58"/>
    </row>
    <row r="41" s="243" customFormat="1" ht="27.6" spans="1:15">
      <c r="A41" s="311" t="s">
        <v>2510</v>
      </c>
      <c r="B41" s="200">
        <v>40</v>
      </c>
      <c r="C41" s="204" t="s">
        <v>16</v>
      </c>
      <c r="D41" s="58" t="s">
        <v>322</v>
      </c>
      <c r="E41" s="58" t="s">
        <v>2511</v>
      </c>
      <c r="F41" s="58" t="s">
        <v>323</v>
      </c>
      <c r="G41" s="58" t="s">
        <v>2530</v>
      </c>
      <c r="H41" s="58" t="s">
        <v>2343</v>
      </c>
      <c r="I41" s="58" t="s">
        <v>2124</v>
      </c>
      <c r="J41" s="58">
        <v>0.2</v>
      </c>
      <c r="K41" s="58">
        <f t="shared" ref="K41:K43" si="4">J41</f>
        <v>0.2</v>
      </c>
      <c r="L41" s="58">
        <v>0.32</v>
      </c>
      <c r="M41" s="58">
        <v>3.1</v>
      </c>
      <c r="N41" s="58"/>
      <c r="O41" s="58"/>
    </row>
    <row r="42" s="243" customFormat="1" ht="27.6" spans="1:15">
      <c r="A42" s="311" t="s">
        <v>2510</v>
      </c>
      <c r="B42" s="200">
        <v>41</v>
      </c>
      <c r="C42" s="204" t="s">
        <v>16</v>
      </c>
      <c r="D42" s="58" t="s">
        <v>322</v>
      </c>
      <c r="E42" s="58" t="s">
        <v>2511</v>
      </c>
      <c r="F42" s="58" t="s">
        <v>323</v>
      </c>
      <c r="G42" s="58" t="s">
        <v>2342</v>
      </c>
      <c r="H42" s="58" t="s">
        <v>2343</v>
      </c>
      <c r="I42" s="58" t="s">
        <v>2124</v>
      </c>
      <c r="J42" s="58">
        <v>5.98436</v>
      </c>
      <c r="K42" s="58">
        <f t="shared" si="4"/>
        <v>5.98436</v>
      </c>
      <c r="L42" s="58">
        <v>45</v>
      </c>
      <c r="M42" s="58">
        <v>3.1</v>
      </c>
      <c r="N42" s="58"/>
      <c r="O42" s="58"/>
    </row>
    <row r="43" s="243" customFormat="1" ht="55.2" spans="1:15">
      <c r="A43" s="311" t="s">
        <v>2510</v>
      </c>
      <c r="B43" s="200">
        <v>42</v>
      </c>
      <c r="C43" s="204" t="s">
        <v>16</v>
      </c>
      <c r="D43" s="58" t="s">
        <v>353</v>
      </c>
      <c r="E43" s="58" t="s">
        <v>2511</v>
      </c>
      <c r="F43" s="58" t="s">
        <v>2125</v>
      </c>
      <c r="G43" s="58" t="s">
        <v>2532</v>
      </c>
      <c r="H43" s="58" t="s">
        <v>2523</v>
      </c>
      <c r="I43" s="58" t="s">
        <v>22</v>
      </c>
      <c r="J43" s="237">
        <v>1</v>
      </c>
      <c r="K43" s="58">
        <f t="shared" si="4"/>
        <v>1</v>
      </c>
      <c r="L43" s="58">
        <v>2</v>
      </c>
      <c r="M43" s="58">
        <v>3.1</v>
      </c>
      <c r="N43" s="58"/>
      <c r="O43" s="58"/>
    </row>
    <row r="44" s="243" customFormat="1" ht="27.6" spans="1:15">
      <c r="A44" s="311" t="s">
        <v>2510</v>
      </c>
      <c r="B44" s="200">
        <v>43</v>
      </c>
      <c r="C44" s="204" t="s">
        <v>16</v>
      </c>
      <c r="D44" s="58" t="s">
        <v>89</v>
      </c>
      <c r="E44" s="58" t="s">
        <v>2511</v>
      </c>
      <c r="F44" s="58" t="s">
        <v>90</v>
      </c>
      <c r="G44" s="58" t="s">
        <v>2533</v>
      </c>
      <c r="H44" s="58" t="s">
        <v>2369</v>
      </c>
      <c r="I44" s="58" t="s">
        <v>22</v>
      </c>
      <c r="J44" s="237">
        <v>1</v>
      </c>
      <c r="K44" s="58">
        <v>0</v>
      </c>
      <c r="L44" s="58">
        <v>1</v>
      </c>
      <c r="M44" s="58">
        <v>3.1</v>
      </c>
      <c r="N44" s="58"/>
      <c r="O44" s="58"/>
    </row>
    <row r="45" s="243" customFormat="1" ht="41.4" spans="1:15">
      <c r="A45" s="311" t="s">
        <v>2510</v>
      </c>
      <c r="B45" s="200">
        <v>44</v>
      </c>
      <c r="C45" s="204" t="s">
        <v>16</v>
      </c>
      <c r="D45" s="58" t="s">
        <v>89</v>
      </c>
      <c r="E45" s="58" t="s">
        <v>2511</v>
      </c>
      <c r="F45" s="58" t="s">
        <v>114</v>
      </c>
      <c r="G45" s="58" t="s">
        <v>2534</v>
      </c>
      <c r="H45" s="58" t="s">
        <v>2369</v>
      </c>
      <c r="I45" s="58" t="s">
        <v>22</v>
      </c>
      <c r="J45" s="237">
        <v>1</v>
      </c>
      <c r="K45" s="58">
        <v>0</v>
      </c>
      <c r="L45" s="58">
        <v>1</v>
      </c>
      <c r="M45" s="58">
        <v>3.1</v>
      </c>
      <c r="N45" s="58"/>
      <c r="O45" s="58"/>
    </row>
    <row r="46" s="243" customFormat="1" ht="41.4" spans="1:15">
      <c r="A46" s="311" t="s">
        <v>2510</v>
      </c>
      <c r="B46" s="200">
        <v>45</v>
      </c>
      <c r="C46" s="204" t="s">
        <v>16</v>
      </c>
      <c r="D46" s="58" t="s">
        <v>53</v>
      </c>
      <c r="E46" s="58" t="s">
        <v>2511</v>
      </c>
      <c r="F46" s="58" t="s">
        <v>249</v>
      </c>
      <c r="G46" s="58" t="s">
        <v>2535</v>
      </c>
      <c r="H46" s="58" t="s">
        <v>2371</v>
      </c>
      <c r="I46" s="58" t="s">
        <v>22</v>
      </c>
      <c r="J46" s="237">
        <v>1</v>
      </c>
      <c r="K46" s="165">
        <f>(CEILING(J46*0.2,1))*1</f>
        <v>1</v>
      </c>
      <c r="L46" s="58">
        <v>1</v>
      </c>
      <c r="M46" s="58">
        <v>3.1</v>
      </c>
      <c r="N46" s="58"/>
      <c r="O46" s="58"/>
    </row>
    <row r="47" s="243" customFormat="1" ht="41.4" spans="1:15">
      <c r="A47" s="311" t="s">
        <v>2510</v>
      </c>
      <c r="B47" s="200">
        <v>46</v>
      </c>
      <c r="C47" s="204" t="s">
        <v>16</v>
      </c>
      <c r="D47" s="58" t="s">
        <v>53</v>
      </c>
      <c r="E47" s="58" t="s">
        <v>2511</v>
      </c>
      <c r="F47" s="58" t="s">
        <v>55</v>
      </c>
      <c r="G47" s="58" t="s">
        <v>2536</v>
      </c>
      <c r="H47" s="58" t="s">
        <v>2369</v>
      </c>
      <c r="I47" s="58" t="s">
        <v>22</v>
      </c>
      <c r="J47" s="237">
        <v>7</v>
      </c>
      <c r="K47" s="58">
        <f t="shared" ref="K47:K49" si="5">J47</f>
        <v>7</v>
      </c>
      <c r="L47" s="58">
        <v>7</v>
      </c>
      <c r="M47" s="58">
        <v>3.1</v>
      </c>
      <c r="N47" s="58"/>
      <c r="O47" s="58"/>
    </row>
    <row r="48" s="243" customFormat="1" ht="41.4" spans="1:15">
      <c r="A48" s="311" t="s">
        <v>2510</v>
      </c>
      <c r="B48" s="200">
        <v>47</v>
      </c>
      <c r="C48" s="204" t="s">
        <v>16</v>
      </c>
      <c r="D48" s="58" t="s">
        <v>53</v>
      </c>
      <c r="E48" s="58" t="s">
        <v>2511</v>
      </c>
      <c r="F48" s="58" t="s">
        <v>55</v>
      </c>
      <c r="G48" s="58" t="s">
        <v>2537</v>
      </c>
      <c r="H48" s="58" t="s">
        <v>2369</v>
      </c>
      <c r="I48" s="58" t="s">
        <v>22</v>
      </c>
      <c r="J48" s="237">
        <v>1</v>
      </c>
      <c r="K48" s="58">
        <f t="shared" si="5"/>
        <v>1</v>
      </c>
      <c r="L48" s="58">
        <v>2</v>
      </c>
      <c r="M48" s="58">
        <v>3.1</v>
      </c>
      <c r="N48" s="58"/>
      <c r="O48" s="58"/>
    </row>
    <row r="49" s="243" customFormat="1" ht="41.4" spans="1:15">
      <c r="A49" s="311" t="s">
        <v>2510</v>
      </c>
      <c r="B49" s="200">
        <v>48</v>
      </c>
      <c r="C49" s="204" t="s">
        <v>16</v>
      </c>
      <c r="D49" s="58" t="s">
        <v>53</v>
      </c>
      <c r="E49" s="58" t="s">
        <v>2511</v>
      </c>
      <c r="F49" s="58" t="s">
        <v>249</v>
      </c>
      <c r="G49" s="58" t="s">
        <v>2538</v>
      </c>
      <c r="H49" s="58" t="s">
        <v>2369</v>
      </c>
      <c r="I49" s="58" t="s">
        <v>22</v>
      </c>
      <c r="J49" s="237">
        <v>1</v>
      </c>
      <c r="K49" s="58">
        <f t="shared" si="5"/>
        <v>1</v>
      </c>
      <c r="L49" s="58">
        <v>1</v>
      </c>
      <c r="M49" s="58">
        <v>3.1</v>
      </c>
      <c r="N49" s="58"/>
      <c r="O49" s="58"/>
    </row>
    <row r="50" s="243" customFormat="1" ht="55.2" spans="1:15">
      <c r="A50" s="311" t="s">
        <v>2510</v>
      </c>
      <c r="B50" s="200">
        <v>49</v>
      </c>
      <c r="C50" s="204" t="s">
        <v>16</v>
      </c>
      <c r="D50" s="58" t="s">
        <v>171</v>
      </c>
      <c r="E50" s="58" t="s">
        <v>2511</v>
      </c>
      <c r="F50" s="58" t="s">
        <v>172</v>
      </c>
      <c r="G50" s="58" t="s">
        <v>2539</v>
      </c>
      <c r="H50" s="58" t="s">
        <v>2519</v>
      </c>
      <c r="I50" s="58" t="s">
        <v>22</v>
      </c>
      <c r="J50" s="237">
        <v>1</v>
      </c>
      <c r="K50" s="58">
        <v>0</v>
      </c>
      <c r="L50" s="58">
        <v>0.05</v>
      </c>
      <c r="M50" s="58">
        <v>3.1</v>
      </c>
      <c r="N50" s="58"/>
      <c r="O50" s="58"/>
    </row>
    <row r="51" s="243" customFormat="1" ht="27.6" spans="1:15">
      <c r="A51" s="311" t="s">
        <v>2510</v>
      </c>
      <c r="B51" s="200">
        <v>50</v>
      </c>
      <c r="C51" s="204" t="s">
        <v>16</v>
      </c>
      <c r="D51" s="58" t="s">
        <v>322</v>
      </c>
      <c r="E51" s="58" t="s">
        <v>2511</v>
      </c>
      <c r="F51" s="58" t="s">
        <v>323</v>
      </c>
      <c r="G51" s="58" t="s">
        <v>2540</v>
      </c>
      <c r="H51" s="58" t="s">
        <v>2343</v>
      </c>
      <c r="I51" s="58" t="s">
        <v>2124</v>
      </c>
      <c r="J51" s="58">
        <v>20.9462</v>
      </c>
      <c r="K51" s="58">
        <f t="shared" ref="K51:K53" si="6">J51</f>
        <v>20.9462</v>
      </c>
      <c r="L51" s="58">
        <v>68</v>
      </c>
      <c r="M51" s="58">
        <v>3.1</v>
      </c>
      <c r="N51" s="58"/>
      <c r="O51" s="58"/>
    </row>
    <row r="52" s="243" customFormat="1" ht="27.6" spans="1:15">
      <c r="A52" s="311" t="s">
        <v>2510</v>
      </c>
      <c r="B52" s="200">
        <v>51</v>
      </c>
      <c r="C52" s="204" t="s">
        <v>16</v>
      </c>
      <c r="D52" s="58" t="s">
        <v>322</v>
      </c>
      <c r="E52" s="58" t="s">
        <v>2511</v>
      </c>
      <c r="F52" s="58" t="s">
        <v>323</v>
      </c>
      <c r="G52" s="58" t="s">
        <v>2541</v>
      </c>
      <c r="H52" s="58" t="s">
        <v>2343</v>
      </c>
      <c r="I52" s="58" t="s">
        <v>2124</v>
      </c>
      <c r="J52" s="58">
        <v>0.3</v>
      </c>
      <c r="K52" s="58">
        <f t="shared" si="6"/>
        <v>0.3</v>
      </c>
      <c r="L52" s="58">
        <v>2</v>
      </c>
      <c r="M52" s="58">
        <v>3.1</v>
      </c>
      <c r="N52" s="58"/>
      <c r="O52" s="58"/>
    </row>
    <row r="53" s="243" customFormat="1" ht="69" spans="1:15">
      <c r="A53" s="311" t="s">
        <v>2510</v>
      </c>
      <c r="B53" s="200">
        <v>52</v>
      </c>
      <c r="C53" s="204" t="s">
        <v>16</v>
      </c>
      <c r="D53" s="58" t="s">
        <v>353</v>
      </c>
      <c r="E53" s="58" t="s">
        <v>2511</v>
      </c>
      <c r="F53" s="58" t="s">
        <v>2125</v>
      </c>
      <c r="G53" s="58" t="s">
        <v>2542</v>
      </c>
      <c r="H53" s="58" t="s">
        <v>2523</v>
      </c>
      <c r="I53" s="58" t="s">
        <v>22</v>
      </c>
      <c r="J53" s="237">
        <v>1</v>
      </c>
      <c r="K53" s="58">
        <f t="shared" si="6"/>
        <v>1</v>
      </c>
      <c r="L53" s="58">
        <v>4</v>
      </c>
      <c r="M53" s="58">
        <v>3.1</v>
      </c>
      <c r="N53" s="58"/>
      <c r="O53" s="58"/>
    </row>
    <row r="54" s="243" customFormat="1" ht="41.4" spans="1:15">
      <c r="A54" s="311" t="s">
        <v>2510</v>
      </c>
      <c r="B54" s="200">
        <v>53</v>
      </c>
      <c r="C54" s="204" t="s">
        <v>16</v>
      </c>
      <c r="D54" s="58" t="s">
        <v>89</v>
      </c>
      <c r="E54" s="58" t="s">
        <v>2511</v>
      </c>
      <c r="F54" s="58" t="s">
        <v>114</v>
      </c>
      <c r="G54" s="58" t="s">
        <v>2543</v>
      </c>
      <c r="H54" s="58" t="s">
        <v>2134</v>
      </c>
      <c r="I54" s="58" t="s">
        <v>22</v>
      </c>
      <c r="J54" s="237">
        <v>2</v>
      </c>
      <c r="K54" s="58">
        <v>0</v>
      </c>
      <c r="L54" s="58">
        <v>7</v>
      </c>
      <c r="M54" s="58">
        <v>3.2</v>
      </c>
      <c r="N54" s="58"/>
      <c r="O54" s="58"/>
    </row>
    <row r="55" s="243" customFormat="1" ht="41.4" spans="1:15">
      <c r="A55" s="311" t="s">
        <v>2510</v>
      </c>
      <c r="B55" s="200">
        <v>54</v>
      </c>
      <c r="C55" s="204" t="s">
        <v>16</v>
      </c>
      <c r="D55" s="58" t="s">
        <v>53</v>
      </c>
      <c r="E55" s="58" t="s">
        <v>2511</v>
      </c>
      <c r="F55" s="58" t="s">
        <v>55</v>
      </c>
      <c r="G55" s="58" t="s">
        <v>2544</v>
      </c>
      <c r="H55" s="58" t="s">
        <v>2136</v>
      </c>
      <c r="I55" s="58" t="s">
        <v>22</v>
      </c>
      <c r="J55" s="237">
        <v>12</v>
      </c>
      <c r="K55" s="58">
        <f t="shared" ref="K55:K59" si="7">J55</f>
        <v>12</v>
      </c>
      <c r="L55" s="58">
        <v>3</v>
      </c>
      <c r="M55" s="58">
        <v>3.2</v>
      </c>
      <c r="N55" s="58"/>
      <c r="O55" s="58"/>
    </row>
    <row r="56" s="243" customFormat="1" ht="41.4" spans="1:15">
      <c r="A56" s="311" t="s">
        <v>2510</v>
      </c>
      <c r="B56" s="200">
        <v>55</v>
      </c>
      <c r="C56" s="204" t="s">
        <v>16</v>
      </c>
      <c r="D56" s="58" t="s">
        <v>53</v>
      </c>
      <c r="E56" s="58" t="s">
        <v>2511</v>
      </c>
      <c r="F56" s="58" t="s">
        <v>304</v>
      </c>
      <c r="G56" s="58" t="s">
        <v>2545</v>
      </c>
      <c r="H56" s="58" t="s">
        <v>2136</v>
      </c>
      <c r="I56" s="58" t="s">
        <v>22</v>
      </c>
      <c r="J56" s="237">
        <v>2</v>
      </c>
      <c r="K56" s="58">
        <f t="shared" si="7"/>
        <v>2</v>
      </c>
      <c r="L56" s="58">
        <v>1</v>
      </c>
      <c r="M56" s="58">
        <v>3.2</v>
      </c>
      <c r="N56" s="58"/>
      <c r="O56" s="58"/>
    </row>
    <row r="57" s="243" customFormat="1" ht="55.2" spans="1:15">
      <c r="A57" s="311" t="s">
        <v>2510</v>
      </c>
      <c r="B57" s="200">
        <v>56</v>
      </c>
      <c r="C57" s="204" t="s">
        <v>16</v>
      </c>
      <c r="D57" s="58" t="s">
        <v>171</v>
      </c>
      <c r="E57" s="58" t="s">
        <v>2511</v>
      </c>
      <c r="F57" s="58" t="s">
        <v>172</v>
      </c>
      <c r="G57" s="58" t="s">
        <v>2546</v>
      </c>
      <c r="H57" s="58" t="s">
        <v>2519</v>
      </c>
      <c r="I57" s="58" t="s">
        <v>22</v>
      </c>
      <c r="J57" s="237">
        <v>3</v>
      </c>
      <c r="K57" s="58">
        <v>0</v>
      </c>
      <c r="L57" s="58">
        <v>0.21</v>
      </c>
      <c r="M57" s="58">
        <v>3.2</v>
      </c>
      <c r="N57" s="58"/>
      <c r="O57" s="58"/>
    </row>
    <row r="58" s="243" customFormat="1" ht="41.4" spans="1:15">
      <c r="A58" s="311" t="s">
        <v>2510</v>
      </c>
      <c r="B58" s="200">
        <v>57</v>
      </c>
      <c r="C58" s="204" t="s">
        <v>16</v>
      </c>
      <c r="D58" s="58" t="s">
        <v>322</v>
      </c>
      <c r="E58" s="58" t="s">
        <v>2511</v>
      </c>
      <c r="F58" s="58" t="s">
        <v>323</v>
      </c>
      <c r="G58" s="58" t="s">
        <v>1634</v>
      </c>
      <c r="H58" s="58" t="s">
        <v>2141</v>
      </c>
      <c r="I58" s="58" t="s">
        <v>2124</v>
      </c>
      <c r="J58" s="58">
        <v>24.5104</v>
      </c>
      <c r="K58" s="58">
        <f t="shared" si="7"/>
        <v>24.5104</v>
      </c>
      <c r="L58" s="58">
        <v>79</v>
      </c>
      <c r="M58" s="58">
        <v>3.2</v>
      </c>
      <c r="N58" s="58"/>
      <c r="O58" s="58"/>
    </row>
    <row r="59" s="243" customFormat="1" ht="55.2" spans="1:15">
      <c r="A59" s="311" t="s">
        <v>2510</v>
      </c>
      <c r="B59" s="200">
        <v>58</v>
      </c>
      <c r="C59" s="204" t="s">
        <v>16</v>
      </c>
      <c r="D59" s="58" t="s">
        <v>353</v>
      </c>
      <c r="E59" s="58" t="s">
        <v>2511</v>
      </c>
      <c r="F59" s="58" t="s">
        <v>2125</v>
      </c>
      <c r="G59" s="58" t="s">
        <v>2547</v>
      </c>
      <c r="H59" s="58" t="s">
        <v>2143</v>
      </c>
      <c r="I59" s="58" t="s">
        <v>22</v>
      </c>
      <c r="J59" s="237">
        <v>1</v>
      </c>
      <c r="K59" s="58">
        <f t="shared" si="7"/>
        <v>1</v>
      </c>
      <c r="L59" s="58">
        <v>17</v>
      </c>
      <c r="M59" s="58">
        <v>3.2</v>
      </c>
      <c r="N59" s="58"/>
      <c r="O59" s="58"/>
    </row>
    <row r="60" s="243" customFormat="1" ht="41.4" spans="1:15">
      <c r="A60" s="311" t="s">
        <v>2510</v>
      </c>
      <c r="B60" s="200">
        <v>59</v>
      </c>
      <c r="C60" s="204" t="s">
        <v>16</v>
      </c>
      <c r="D60" s="58" t="s">
        <v>89</v>
      </c>
      <c r="E60" s="58" t="s">
        <v>2511</v>
      </c>
      <c r="F60" s="58" t="s">
        <v>114</v>
      </c>
      <c r="G60" s="58" t="s">
        <v>2543</v>
      </c>
      <c r="H60" s="58" t="s">
        <v>2134</v>
      </c>
      <c r="I60" s="58" t="s">
        <v>22</v>
      </c>
      <c r="J60" s="237">
        <v>1</v>
      </c>
      <c r="K60" s="58">
        <v>0</v>
      </c>
      <c r="L60" s="58">
        <v>4</v>
      </c>
      <c r="M60" s="58">
        <v>3.2</v>
      </c>
      <c r="N60" s="58"/>
      <c r="O60" s="58"/>
    </row>
    <row r="61" s="243" customFormat="1" ht="41.4" spans="1:15">
      <c r="A61" s="311" t="s">
        <v>2510</v>
      </c>
      <c r="B61" s="200">
        <v>60</v>
      </c>
      <c r="C61" s="204" t="s">
        <v>16</v>
      </c>
      <c r="D61" s="58" t="s">
        <v>53</v>
      </c>
      <c r="E61" s="58" t="s">
        <v>2511</v>
      </c>
      <c r="F61" s="58" t="s">
        <v>55</v>
      </c>
      <c r="G61" s="58" t="s">
        <v>2544</v>
      </c>
      <c r="H61" s="58" t="s">
        <v>2136</v>
      </c>
      <c r="I61" s="58" t="s">
        <v>22</v>
      </c>
      <c r="J61" s="237">
        <v>5</v>
      </c>
      <c r="K61" s="58">
        <f t="shared" ref="K61:K65" si="8">J61</f>
        <v>5</v>
      </c>
      <c r="L61" s="58">
        <v>1</v>
      </c>
      <c r="M61" s="58">
        <v>3.2</v>
      </c>
      <c r="N61" s="58"/>
      <c r="O61" s="58"/>
    </row>
    <row r="62" s="243" customFormat="1" ht="55.2" spans="1:15">
      <c r="A62" s="311" t="s">
        <v>2510</v>
      </c>
      <c r="B62" s="200">
        <v>61</v>
      </c>
      <c r="C62" s="204" t="s">
        <v>16</v>
      </c>
      <c r="D62" s="58" t="s">
        <v>171</v>
      </c>
      <c r="E62" s="58" t="s">
        <v>2511</v>
      </c>
      <c r="F62" s="58" t="s">
        <v>172</v>
      </c>
      <c r="G62" s="58" t="s">
        <v>2548</v>
      </c>
      <c r="H62" s="58" t="s">
        <v>2519</v>
      </c>
      <c r="I62" s="58" t="s">
        <v>22</v>
      </c>
      <c r="J62" s="237">
        <v>1</v>
      </c>
      <c r="K62" s="58">
        <v>0</v>
      </c>
      <c r="L62" s="58">
        <v>0.07</v>
      </c>
      <c r="M62" s="58">
        <v>3.2</v>
      </c>
      <c r="N62" s="58"/>
      <c r="O62" s="58"/>
    </row>
    <row r="63" s="243" customFormat="1" ht="41.4" spans="1:15">
      <c r="A63" s="311" t="s">
        <v>2510</v>
      </c>
      <c r="B63" s="200">
        <v>62</v>
      </c>
      <c r="C63" s="204" t="s">
        <v>16</v>
      </c>
      <c r="D63" s="58" t="s">
        <v>322</v>
      </c>
      <c r="E63" s="58" t="s">
        <v>2511</v>
      </c>
      <c r="F63" s="58" t="s">
        <v>323</v>
      </c>
      <c r="G63" s="58" t="s">
        <v>1634</v>
      </c>
      <c r="H63" s="58" t="s">
        <v>2141</v>
      </c>
      <c r="I63" s="58" t="s">
        <v>2124</v>
      </c>
      <c r="J63" s="58">
        <v>12.8979</v>
      </c>
      <c r="K63" s="58">
        <f t="shared" si="8"/>
        <v>12.8979</v>
      </c>
      <c r="L63" s="58">
        <v>42</v>
      </c>
      <c r="M63" s="58">
        <v>3.2</v>
      </c>
      <c r="N63" s="58"/>
      <c r="O63" s="58"/>
    </row>
    <row r="64" s="243" customFormat="1" ht="41.4" spans="1:15">
      <c r="A64" s="311" t="s">
        <v>2510</v>
      </c>
      <c r="B64" s="200">
        <v>63</v>
      </c>
      <c r="C64" s="204" t="s">
        <v>16</v>
      </c>
      <c r="D64" s="58" t="s">
        <v>89</v>
      </c>
      <c r="E64" s="58" t="s">
        <v>2511</v>
      </c>
      <c r="F64" s="58" t="s">
        <v>114</v>
      </c>
      <c r="G64" s="58" t="s">
        <v>2543</v>
      </c>
      <c r="H64" s="58" t="s">
        <v>2134</v>
      </c>
      <c r="I64" s="58" t="s">
        <v>22</v>
      </c>
      <c r="J64" s="237">
        <v>2</v>
      </c>
      <c r="K64" s="58">
        <v>0</v>
      </c>
      <c r="L64" s="58">
        <v>7</v>
      </c>
      <c r="M64" s="58">
        <v>3.2</v>
      </c>
      <c r="N64" s="58"/>
      <c r="O64" s="58"/>
    </row>
    <row r="65" s="244" customFormat="1" ht="41.4" spans="1:15">
      <c r="A65" s="311" t="s">
        <v>2510</v>
      </c>
      <c r="B65" s="200">
        <v>64</v>
      </c>
      <c r="C65" s="204" t="s">
        <v>16</v>
      </c>
      <c r="D65" s="58" t="s">
        <v>53</v>
      </c>
      <c r="E65" s="58" t="s">
        <v>2511</v>
      </c>
      <c r="F65" s="58" t="s">
        <v>55</v>
      </c>
      <c r="G65" s="58" t="s">
        <v>2544</v>
      </c>
      <c r="H65" s="58" t="s">
        <v>2136</v>
      </c>
      <c r="I65" s="58" t="s">
        <v>22</v>
      </c>
      <c r="J65" s="237">
        <v>7</v>
      </c>
      <c r="K65" s="58">
        <f t="shared" si="8"/>
        <v>7</v>
      </c>
      <c r="L65" s="58">
        <v>2</v>
      </c>
      <c r="M65" s="58">
        <v>3.2</v>
      </c>
      <c r="N65" s="58"/>
      <c r="O65" s="58"/>
    </row>
    <row r="66" s="244" customFormat="1" ht="55.2" spans="1:15">
      <c r="A66" s="311" t="s">
        <v>2510</v>
      </c>
      <c r="B66" s="200">
        <v>65</v>
      </c>
      <c r="C66" s="204" t="s">
        <v>16</v>
      </c>
      <c r="D66" s="58" t="s">
        <v>171</v>
      </c>
      <c r="E66" s="58" t="s">
        <v>2511</v>
      </c>
      <c r="F66" s="58" t="s">
        <v>172</v>
      </c>
      <c r="G66" s="58" t="s">
        <v>2548</v>
      </c>
      <c r="H66" s="58" t="s">
        <v>2519</v>
      </c>
      <c r="I66" s="58" t="s">
        <v>22</v>
      </c>
      <c r="J66" s="237">
        <v>1</v>
      </c>
      <c r="K66" s="58">
        <v>0</v>
      </c>
      <c r="L66" s="58">
        <v>0.07</v>
      </c>
      <c r="M66" s="58">
        <v>3.2</v>
      </c>
      <c r="N66" s="58"/>
      <c r="O66" s="58"/>
    </row>
    <row r="67" s="244" customFormat="1" ht="41.4" spans="1:15">
      <c r="A67" s="311" t="s">
        <v>2510</v>
      </c>
      <c r="B67" s="200">
        <v>66</v>
      </c>
      <c r="C67" s="204" t="s">
        <v>16</v>
      </c>
      <c r="D67" s="58" t="s">
        <v>322</v>
      </c>
      <c r="E67" s="58" t="s">
        <v>2511</v>
      </c>
      <c r="F67" s="58" t="s">
        <v>323</v>
      </c>
      <c r="G67" s="58" t="s">
        <v>1634</v>
      </c>
      <c r="H67" s="58" t="s">
        <v>2141</v>
      </c>
      <c r="I67" s="58" t="s">
        <v>2124</v>
      </c>
      <c r="J67" s="58">
        <v>30.3003</v>
      </c>
      <c r="K67" s="58">
        <f t="shared" ref="K67:K71" si="9">J67</f>
        <v>30.3003</v>
      </c>
      <c r="L67" s="58">
        <v>98</v>
      </c>
      <c r="M67" s="58">
        <v>3.2</v>
      </c>
      <c r="N67" s="58"/>
      <c r="O67" s="58"/>
    </row>
    <row r="68" s="244" customFormat="1" ht="41.4" spans="1:15">
      <c r="A68" s="311" t="s">
        <v>2510</v>
      </c>
      <c r="B68" s="200">
        <v>67</v>
      </c>
      <c r="C68" s="204" t="s">
        <v>16</v>
      </c>
      <c r="D68" s="58" t="s">
        <v>89</v>
      </c>
      <c r="E68" s="58" t="s">
        <v>2511</v>
      </c>
      <c r="F68" s="58" t="s">
        <v>114</v>
      </c>
      <c r="G68" s="58" t="s">
        <v>2543</v>
      </c>
      <c r="H68" s="58" t="s">
        <v>2134</v>
      </c>
      <c r="I68" s="58" t="s">
        <v>22</v>
      </c>
      <c r="J68" s="237">
        <v>2</v>
      </c>
      <c r="K68" s="58">
        <v>0</v>
      </c>
      <c r="L68" s="58">
        <v>7</v>
      </c>
      <c r="M68" s="58">
        <v>3.2</v>
      </c>
      <c r="N68" s="58"/>
      <c r="O68" s="58"/>
    </row>
    <row r="69" s="243" customFormat="1" ht="41.4" spans="1:15">
      <c r="A69" s="311" t="s">
        <v>2510</v>
      </c>
      <c r="B69" s="200">
        <v>68</v>
      </c>
      <c r="C69" s="204" t="s">
        <v>16</v>
      </c>
      <c r="D69" s="58" t="s">
        <v>53</v>
      </c>
      <c r="E69" s="58" t="s">
        <v>2511</v>
      </c>
      <c r="F69" s="58" t="s">
        <v>55</v>
      </c>
      <c r="G69" s="58" t="s">
        <v>2544</v>
      </c>
      <c r="H69" s="58" t="s">
        <v>2136</v>
      </c>
      <c r="I69" s="58" t="s">
        <v>22</v>
      </c>
      <c r="J69" s="237">
        <v>5</v>
      </c>
      <c r="K69" s="58">
        <f t="shared" si="9"/>
        <v>5</v>
      </c>
      <c r="L69" s="58">
        <v>1</v>
      </c>
      <c r="M69" s="58">
        <v>3.2</v>
      </c>
      <c r="N69" s="58"/>
      <c r="O69" s="58"/>
    </row>
    <row r="70" s="244" customFormat="1" ht="55.2" spans="1:15">
      <c r="A70" s="311" t="s">
        <v>2510</v>
      </c>
      <c r="B70" s="200">
        <v>69</v>
      </c>
      <c r="C70" s="204" t="s">
        <v>16</v>
      </c>
      <c r="D70" s="58" t="s">
        <v>171</v>
      </c>
      <c r="E70" s="58" t="s">
        <v>2511</v>
      </c>
      <c r="F70" s="58" t="s">
        <v>172</v>
      </c>
      <c r="G70" s="58" t="s">
        <v>2546</v>
      </c>
      <c r="H70" s="58" t="s">
        <v>2519</v>
      </c>
      <c r="I70" s="58" t="s">
        <v>22</v>
      </c>
      <c r="J70" s="237">
        <v>2</v>
      </c>
      <c r="K70" s="58">
        <v>0</v>
      </c>
      <c r="L70" s="58">
        <v>0.14</v>
      </c>
      <c r="M70" s="58">
        <v>3.2</v>
      </c>
      <c r="N70" s="58"/>
      <c r="O70" s="58"/>
    </row>
    <row r="71" s="244" customFormat="1" ht="41.4" spans="1:15">
      <c r="A71" s="311" t="s">
        <v>2510</v>
      </c>
      <c r="B71" s="200">
        <v>70</v>
      </c>
      <c r="C71" s="204" t="s">
        <v>16</v>
      </c>
      <c r="D71" s="58" t="s">
        <v>322</v>
      </c>
      <c r="E71" s="58" t="s">
        <v>2511</v>
      </c>
      <c r="F71" s="58" t="s">
        <v>323</v>
      </c>
      <c r="G71" s="58" t="s">
        <v>1634</v>
      </c>
      <c r="H71" s="58" t="s">
        <v>2141</v>
      </c>
      <c r="I71" s="58" t="s">
        <v>2124</v>
      </c>
      <c r="J71" s="58">
        <v>17.4973</v>
      </c>
      <c r="K71" s="58">
        <f t="shared" si="9"/>
        <v>17.4973</v>
      </c>
      <c r="L71" s="58">
        <v>57</v>
      </c>
      <c r="M71" s="58">
        <v>3.2</v>
      </c>
      <c r="N71" s="58"/>
      <c r="O71" s="58"/>
    </row>
    <row r="72" s="244" customFormat="1" ht="41.4" spans="1:15">
      <c r="A72" s="311" t="s">
        <v>2510</v>
      </c>
      <c r="B72" s="200">
        <v>71</v>
      </c>
      <c r="C72" s="204" t="s">
        <v>16</v>
      </c>
      <c r="D72" s="58" t="s">
        <v>89</v>
      </c>
      <c r="E72" s="58" t="s">
        <v>2511</v>
      </c>
      <c r="F72" s="58" t="s">
        <v>114</v>
      </c>
      <c r="G72" s="58" t="s">
        <v>2549</v>
      </c>
      <c r="H72" s="58" t="s">
        <v>2166</v>
      </c>
      <c r="I72" s="58" t="s">
        <v>22</v>
      </c>
      <c r="J72" s="237">
        <v>1</v>
      </c>
      <c r="K72" s="58">
        <v>0</v>
      </c>
      <c r="L72" s="58">
        <v>2</v>
      </c>
      <c r="M72" s="58">
        <v>3.2</v>
      </c>
      <c r="N72" s="58"/>
      <c r="O72" s="58"/>
    </row>
    <row r="73" s="244" customFormat="1" ht="55.2" spans="1:15">
      <c r="A73" s="311" t="s">
        <v>2510</v>
      </c>
      <c r="B73" s="200">
        <v>72</v>
      </c>
      <c r="C73" s="204" t="s">
        <v>16</v>
      </c>
      <c r="D73" s="58" t="s">
        <v>53</v>
      </c>
      <c r="E73" s="58" t="s">
        <v>2511</v>
      </c>
      <c r="F73" s="58" t="s">
        <v>55</v>
      </c>
      <c r="G73" s="58" t="s">
        <v>2550</v>
      </c>
      <c r="H73" s="58" t="s">
        <v>2158</v>
      </c>
      <c r="I73" s="58" t="s">
        <v>22</v>
      </c>
      <c r="J73" s="237">
        <v>1</v>
      </c>
      <c r="K73" s="58">
        <f t="shared" ref="K73:K75" si="10">J73</f>
        <v>1</v>
      </c>
      <c r="L73" s="58">
        <v>0.17</v>
      </c>
      <c r="M73" s="58">
        <v>3.2</v>
      </c>
      <c r="N73" s="58"/>
      <c r="O73" s="58"/>
    </row>
    <row r="74" s="244" customFormat="1" ht="55.2" spans="1:15">
      <c r="A74" s="311" t="s">
        <v>2510</v>
      </c>
      <c r="B74" s="200">
        <v>73</v>
      </c>
      <c r="C74" s="204" t="s">
        <v>16</v>
      </c>
      <c r="D74" s="58" t="s">
        <v>53</v>
      </c>
      <c r="E74" s="58" t="s">
        <v>2511</v>
      </c>
      <c r="F74" s="58" t="s">
        <v>249</v>
      </c>
      <c r="G74" s="58" t="s">
        <v>2551</v>
      </c>
      <c r="H74" s="58" t="s">
        <v>2158</v>
      </c>
      <c r="I74" s="58" t="s">
        <v>22</v>
      </c>
      <c r="J74" s="237">
        <v>1</v>
      </c>
      <c r="K74" s="58">
        <f t="shared" si="10"/>
        <v>1</v>
      </c>
      <c r="L74" s="58">
        <v>0.15</v>
      </c>
      <c r="M74" s="58">
        <v>3.2</v>
      </c>
      <c r="N74" s="58"/>
      <c r="O74" s="58"/>
    </row>
    <row r="75" s="244" customFormat="1" ht="55.2" spans="1:15">
      <c r="A75" s="311" t="s">
        <v>2510</v>
      </c>
      <c r="B75" s="200">
        <v>74</v>
      </c>
      <c r="C75" s="204" t="s">
        <v>16</v>
      </c>
      <c r="D75" s="58" t="s">
        <v>53</v>
      </c>
      <c r="E75" s="58" t="s">
        <v>2511</v>
      </c>
      <c r="F75" s="58" t="s">
        <v>249</v>
      </c>
      <c r="G75" s="58" t="s">
        <v>2552</v>
      </c>
      <c r="H75" s="58" t="s">
        <v>2158</v>
      </c>
      <c r="I75" s="58" t="s">
        <v>22</v>
      </c>
      <c r="J75" s="237">
        <v>1</v>
      </c>
      <c r="K75" s="58">
        <f t="shared" si="10"/>
        <v>1</v>
      </c>
      <c r="L75" s="58">
        <v>1</v>
      </c>
      <c r="M75" s="58">
        <v>3.2</v>
      </c>
      <c r="N75" s="58"/>
      <c r="O75" s="58"/>
    </row>
    <row r="76" s="244" customFormat="1" ht="69" spans="1:15">
      <c r="A76" s="311" t="s">
        <v>2510</v>
      </c>
      <c r="B76" s="200">
        <v>75</v>
      </c>
      <c r="C76" s="204" t="s">
        <v>16</v>
      </c>
      <c r="D76" s="58" t="s">
        <v>171</v>
      </c>
      <c r="E76" s="58" t="s">
        <v>2511</v>
      </c>
      <c r="F76" s="58" t="s">
        <v>172</v>
      </c>
      <c r="G76" s="58" t="s">
        <v>2553</v>
      </c>
      <c r="H76" s="58" t="s">
        <v>2519</v>
      </c>
      <c r="I76" s="58" t="s">
        <v>22</v>
      </c>
      <c r="J76" s="237">
        <v>1</v>
      </c>
      <c r="K76" s="58">
        <v>0</v>
      </c>
      <c r="L76" s="58">
        <v>0.03</v>
      </c>
      <c r="M76" s="58">
        <v>3.2</v>
      </c>
      <c r="N76" s="58"/>
      <c r="O76" s="58"/>
    </row>
    <row r="77" s="244" customFormat="1" ht="41.4" spans="1:15">
      <c r="A77" s="311" t="s">
        <v>2510</v>
      </c>
      <c r="B77" s="200">
        <v>76</v>
      </c>
      <c r="C77" s="204" t="s">
        <v>16</v>
      </c>
      <c r="D77" s="58" t="s">
        <v>322</v>
      </c>
      <c r="E77" s="58" t="s">
        <v>2511</v>
      </c>
      <c r="F77" s="58" t="s">
        <v>323</v>
      </c>
      <c r="G77" s="58" t="s">
        <v>2554</v>
      </c>
      <c r="H77" s="58" t="s">
        <v>2162</v>
      </c>
      <c r="I77" s="58" t="s">
        <v>2124</v>
      </c>
      <c r="J77" s="58">
        <v>0.40744</v>
      </c>
      <c r="K77" s="58">
        <f t="shared" ref="K77:K82" si="11">J77</f>
        <v>0.40744</v>
      </c>
      <c r="L77" s="58">
        <v>1</v>
      </c>
      <c r="M77" s="58">
        <v>3.2</v>
      </c>
      <c r="N77" s="58"/>
      <c r="O77" s="58"/>
    </row>
    <row r="78" s="244" customFormat="1" ht="41.4" spans="1:15">
      <c r="A78" s="311" t="s">
        <v>2510</v>
      </c>
      <c r="B78" s="200">
        <v>77</v>
      </c>
      <c r="C78" s="204" t="s">
        <v>16</v>
      </c>
      <c r="D78" s="58" t="s">
        <v>53</v>
      </c>
      <c r="E78" s="58" t="s">
        <v>2511</v>
      </c>
      <c r="F78" s="58" t="s">
        <v>289</v>
      </c>
      <c r="G78" s="58" t="s">
        <v>2555</v>
      </c>
      <c r="H78" s="58" t="s">
        <v>2131</v>
      </c>
      <c r="I78" s="58" t="s">
        <v>22</v>
      </c>
      <c r="J78" s="237">
        <v>1</v>
      </c>
      <c r="K78" s="58">
        <f t="shared" si="11"/>
        <v>1</v>
      </c>
      <c r="L78" s="58">
        <v>0.28</v>
      </c>
      <c r="M78" s="58">
        <v>3.2</v>
      </c>
      <c r="N78" s="58"/>
      <c r="O78" s="58"/>
    </row>
    <row r="79" s="244" customFormat="1" ht="41.4" spans="1:15">
      <c r="A79" s="311" t="s">
        <v>2510</v>
      </c>
      <c r="B79" s="200">
        <v>78</v>
      </c>
      <c r="C79" s="204" t="s">
        <v>16</v>
      </c>
      <c r="D79" s="58" t="s">
        <v>89</v>
      </c>
      <c r="E79" s="58" t="s">
        <v>2511</v>
      </c>
      <c r="F79" s="58" t="s">
        <v>114</v>
      </c>
      <c r="G79" s="58" t="s">
        <v>2556</v>
      </c>
      <c r="H79" s="58" t="s">
        <v>2134</v>
      </c>
      <c r="I79" s="58" t="s">
        <v>22</v>
      </c>
      <c r="J79" s="237">
        <v>2</v>
      </c>
      <c r="K79" s="58">
        <v>0</v>
      </c>
      <c r="L79" s="58">
        <v>4</v>
      </c>
      <c r="M79" s="58">
        <v>3.2</v>
      </c>
      <c r="N79" s="58"/>
      <c r="O79" s="58"/>
    </row>
    <row r="80" s="244" customFormat="1" ht="69" spans="1:15">
      <c r="A80" s="311" t="s">
        <v>2510</v>
      </c>
      <c r="B80" s="200">
        <v>79</v>
      </c>
      <c r="C80" s="204" t="s">
        <v>16</v>
      </c>
      <c r="D80" s="58" t="s">
        <v>171</v>
      </c>
      <c r="E80" s="58" t="s">
        <v>2511</v>
      </c>
      <c r="F80" s="58" t="s">
        <v>172</v>
      </c>
      <c r="G80" s="58" t="s">
        <v>2557</v>
      </c>
      <c r="H80" s="58" t="s">
        <v>2519</v>
      </c>
      <c r="I80" s="58" t="s">
        <v>22</v>
      </c>
      <c r="J80" s="237">
        <v>4</v>
      </c>
      <c r="K80" s="58">
        <v>0</v>
      </c>
      <c r="L80" s="58">
        <v>0.2</v>
      </c>
      <c r="M80" s="58">
        <v>3.2</v>
      </c>
      <c r="N80" s="58"/>
      <c r="O80" s="58"/>
    </row>
    <row r="81" s="244" customFormat="1" ht="55.2" spans="1:15">
      <c r="A81" s="311" t="s">
        <v>2510</v>
      </c>
      <c r="B81" s="200">
        <v>80</v>
      </c>
      <c r="C81" s="204" t="s">
        <v>16</v>
      </c>
      <c r="D81" s="58" t="s">
        <v>171</v>
      </c>
      <c r="E81" s="58" t="s">
        <v>2511</v>
      </c>
      <c r="F81" s="58" t="s">
        <v>172</v>
      </c>
      <c r="G81" s="58" t="s">
        <v>2558</v>
      </c>
      <c r="H81" s="58" t="s">
        <v>2519</v>
      </c>
      <c r="I81" s="58" t="s">
        <v>22</v>
      </c>
      <c r="J81" s="237">
        <v>1</v>
      </c>
      <c r="K81" s="58">
        <v>0</v>
      </c>
      <c r="L81" s="58">
        <v>0.22</v>
      </c>
      <c r="M81" s="58">
        <v>3.2</v>
      </c>
      <c r="N81" s="58"/>
      <c r="O81" s="58"/>
    </row>
    <row r="82" s="244" customFormat="1" ht="55.2" spans="1:15">
      <c r="A82" s="311" t="s">
        <v>2510</v>
      </c>
      <c r="B82" s="200">
        <v>81</v>
      </c>
      <c r="C82" s="204" t="s">
        <v>16</v>
      </c>
      <c r="D82" s="58" t="s">
        <v>353</v>
      </c>
      <c r="E82" s="58" t="s">
        <v>2511</v>
      </c>
      <c r="F82" s="58" t="s">
        <v>2125</v>
      </c>
      <c r="G82" s="58" t="s">
        <v>2559</v>
      </c>
      <c r="H82" s="58" t="s">
        <v>2143</v>
      </c>
      <c r="I82" s="58" t="s">
        <v>22</v>
      </c>
      <c r="J82" s="237">
        <v>2</v>
      </c>
      <c r="K82" s="58">
        <f t="shared" si="11"/>
        <v>2</v>
      </c>
      <c r="L82" s="58">
        <v>16</v>
      </c>
      <c r="M82" s="58">
        <v>3.2</v>
      </c>
      <c r="N82" s="58"/>
      <c r="O82" s="58"/>
    </row>
    <row r="83" s="244" customFormat="1" ht="41.4" spans="1:15">
      <c r="A83" s="311" t="s">
        <v>2510</v>
      </c>
      <c r="B83" s="200">
        <v>82</v>
      </c>
      <c r="C83" s="204" t="s">
        <v>16</v>
      </c>
      <c r="D83" s="58" t="s">
        <v>89</v>
      </c>
      <c r="E83" s="58" t="s">
        <v>2511</v>
      </c>
      <c r="F83" s="58" t="s">
        <v>114</v>
      </c>
      <c r="G83" s="58" t="s">
        <v>2543</v>
      </c>
      <c r="H83" s="58" t="s">
        <v>2134</v>
      </c>
      <c r="I83" s="58" t="s">
        <v>22</v>
      </c>
      <c r="J83" s="237">
        <v>2</v>
      </c>
      <c r="K83" s="58">
        <v>0</v>
      </c>
      <c r="L83" s="58">
        <v>7</v>
      </c>
      <c r="M83" s="58">
        <v>3.2</v>
      </c>
      <c r="N83" s="58"/>
      <c r="O83" s="58"/>
    </row>
    <row r="84" s="244" customFormat="1" ht="41.4" spans="1:15">
      <c r="A84" s="311" t="s">
        <v>2510</v>
      </c>
      <c r="B84" s="200">
        <v>83</v>
      </c>
      <c r="C84" s="204" t="s">
        <v>16</v>
      </c>
      <c r="D84" s="58" t="s">
        <v>53</v>
      </c>
      <c r="E84" s="58" t="s">
        <v>2511</v>
      </c>
      <c r="F84" s="58" t="s">
        <v>55</v>
      </c>
      <c r="G84" s="58" t="s">
        <v>2544</v>
      </c>
      <c r="H84" s="58" t="s">
        <v>2136</v>
      </c>
      <c r="I84" s="58" t="s">
        <v>22</v>
      </c>
      <c r="J84" s="237">
        <v>5</v>
      </c>
      <c r="K84" s="58">
        <f t="shared" ref="K84:K88" si="12">J84</f>
        <v>5</v>
      </c>
      <c r="L84" s="58">
        <v>1</v>
      </c>
      <c r="M84" s="58">
        <v>3.2</v>
      </c>
      <c r="N84" s="58"/>
      <c r="O84" s="58"/>
    </row>
    <row r="85" s="244" customFormat="1" ht="55.2" spans="1:15">
      <c r="A85" s="311" t="s">
        <v>2510</v>
      </c>
      <c r="B85" s="200">
        <v>84</v>
      </c>
      <c r="C85" s="204" t="s">
        <v>16</v>
      </c>
      <c r="D85" s="58" t="s">
        <v>171</v>
      </c>
      <c r="E85" s="58" t="s">
        <v>2511</v>
      </c>
      <c r="F85" s="58" t="s">
        <v>172</v>
      </c>
      <c r="G85" s="58" t="s">
        <v>2546</v>
      </c>
      <c r="H85" s="58" t="s">
        <v>2519</v>
      </c>
      <c r="I85" s="58" t="s">
        <v>22</v>
      </c>
      <c r="J85" s="237">
        <v>2</v>
      </c>
      <c r="K85" s="58">
        <v>0</v>
      </c>
      <c r="L85" s="58">
        <v>0.14</v>
      </c>
      <c r="M85" s="58">
        <v>3.2</v>
      </c>
      <c r="N85" s="58"/>
      <c r="O85" s="58"/>
    </row>
    <row r="86" s="244" customFormat="1" ht="41.4" spans="1:15">
      <c r="A86" s="311" t="s">
        <v>2510</v>
      </c>
      <c r="B86" s="200">
        <v>85</v>
      </c>
      <c r="C86" s="204" t="s">
        <v>16</v>
      </c>
      <c r="D86" s="58" t="s">
        <v>322</v>
      </c>
      <c r="E86" s="58" t="s">
        <v>2511</v>
      </c>
      <c r="F86" s="58" t="s">
        <v>323</v>
      </c>
      <c r="G86" s="58" t="s">
        <v>1634</v>
      </c>
      <c r="H86" s="58" t="s">
        <v>2141</v>
      </c>
      <c r="I86" s="58" t="s">
        <v>2124</v>
      </c>
      <c r="J86" s="58">
        <v>16.8973</v>
      </c>
      <c r="K86" s="58">
        <f t="shared" si="12"/>
        <v>16.8973</v>
      </c>
      <c r="L86" s="58">
        <v>55</v>
      </c>
      <c r="M86" s="58">
        <v>3.2</v>
      </c>
      <c r="N86" s="58"/>
      <c r="O86" s="58"/>
    </row>
    <row r="87" s="244" customFormat="1" ht="41.4" spans="1:15">
      <c r="A87" s="311" t="s">
        <v>2510</v>
      </c>
      <c r="B87" s="200">
        <v>86</v>
      </c>
      <c r="C87" s="204" t="s">
        <v>16</v>
      </c>
      <c r="D87" s="58" t="s">
        <v>89</v>
      </c>
      <c r="E87" s="58" t="s">
        <v>2511</v>
      </c>
      <c r="F87" s="58" t="s">
        <v>114</v>
      </c>
      <c r="G87" s="58" t="s">
        <v>2543</v>
      </c>
      <c r="H87" s="58" t="s">
        <v>2134</v>
      </c>
      <c r="I87" s="58" t="s">
        <v>22</v>
      </c>
      <c r="J87" s="237">
        <v>2</v>
      </c>
      <c r="K87" s="58">
        <v>0</v>
      </c>
      <c r="L87" s="58">
        <v>7</v>
      </c>
      <c r="M87" s="58">
        <v>3.2</v>
      </c>
      <c r="N87" s="58"/>
      <c r="O87" s="58"/>
    </row>
    <row r="88" s="244" customFormat="1" ht="41.4" spans="1:15">
      <c r="A88" s="311" t="s">
        <v>2510</v>
      </c>
      <c r="B88" s="200">
        <v>87</v>
      </c>
      <c r="C88" s="204" t="s">
        <v>16</v>
      </c>
      <c r="D88" s="58" t="s">
        <v>53</v>
      </c>
      <c r="E88" s="58" t="s">
        <v>2511</v>
      </c>
      <c r="F88" s="58" t="s">
        <v>55</v>
      </c>
      <c r="G88" s="58" t="s">
        <v>2544</v>
      </c>
      <c r="H88" s="58" t="s">
        <v>2136</v>
      </c>
      <c r="I88" s="58" t="s">
        <v>22</v>
      </c>
      <c r="J88" s="237">
        <v>5</v>
      </c>
      <c r="K88" s="58">
        <f t="shared" si="12"/>
        <v>5</v>
      </c>
      <c r="L88" s="58">
        <v>1</v>
      </c>
      <c r="M88" s="58">
        <v>3.2</v>
      </c>
      <c r="N88" s="58"/>
      <c r="O88" s="58"/>
    </row>
    <row r="89" s="244" customFormat="1" ht="55.2" spans="1:15">
      <c r="A89" s="311" t="s">
        <v>2510</v>
      </c>
      <c r="B89" s="200">
        <v>88</v>
      </c>
      <c r="C89" s="204" t="s">
        <v>16</v>
      </c>
      <c r="D89" s="58" t="s">
        <v>171</v>
      </c>
      <c r="E89" s="58" t="s">
        <v>2511</v>
      </c>
      <c r="F89" s="58" t="s">
        <v>172</v>
      </c>
      <c r="G89" s="58" t="s">
        <v>2546</v>
      </c>
      <c r="H89" s="58" t="s">
        <v>2519</v>
      </c>
      <c r="I89" s="58" t="s">
        <v>22</v>
      </c>
      <c r="J89" s="237">
        <v>2</v>
      </c>
      <c r="K89" s="58">
        <v>0</v>
      </c>
      <c r="L89" s="58">
        <v>0.14</v>
      </c>
      <c r="M89" s="58">
        <v>3.2</v>
      </c>
      <c r="N89" s="58"/>
      <c r="O89" s="58"/>
    </row>
    <row r="90" s="244" customFormat="1" ht="41.4" spans="1:15">
      <c r="A90" s="311" t="s">
        <v>2510</v>
      </c>
      <c r="B90" s="200">
        <v>89</v>
      </c>
      <c r="C90" s="204" t="s">
        <v>16</v>
      </c>
      <c r="D90" s="58" t="s">
        <v>322</v>
      </c>
      <c r="E90" s="58" t="s">
        <v>2511</v>
      </c>
      <c r="F90" s="58" t="s">
        <v>323</v>
      </c>
      <c r="G90" s="58" t="s">
        <v>1634</v>
      </c>
      <c r="H90" s="58" t="s">
        <v>2141</v>
      </c>
      <c r="I90" s="58" t="s">
        <v>2124</v>
      </c>
      <c r="J90" s="58">
        <v>17.5473</v>
      </c>
      <c r="K90" s="58">
        <f t="shared" ref="K90:K94" si="13">J90</f>
        <v>17.5473</v>
      </c>
      <c r="L90" s="58">
        <v>57</v>
      </c>
      <c r="M90" s="58">
        <v>3.2</v>
      </c>
      <c r="N90" s="58"/>
      <c r="O90" s="58"/>
    </row>
    <row r="91" s="244" customFormat="1" ht="41.4" spans="1:15">
      <c r="A91" s="311" t="s">
        <v>2510</v>
      </c>
      <c r="B91" s="200">
        <v>90</v>
      </c>
      <c r="C91" s="204" t="s">
        <v>16</v>
      </c>
      <c r="D91" s="58" t="s">
        <v>89</v>
      </c>
      <c r="E91" s="58" t="s">
        <v>2511</v>
      </c>
      <c r="F91" s="58" t="s">
        <v>114</v>
      </c>
      <c r="G91" s="58" t="s">
        <v>2543</v>
      </c>
      <c r="H91" s="58" t="s">
        <v>2134</v>
      </c>
      <c r="I91" s="58" t="s">
        <v>22</v>
      </c>
      <c r="J91" s="237">
        <v>2</v>
      </c>
      <c r="K91" s="58">
        <v>0</v>
      </c>
      <c r="L91" s="58">
        <v>7</v>
      </c>
      <c r="M91" s="58">
        <v>3.2</v>
      </c>
      <c r="N91" s="58"/>
      <c r="O91" s="58"/>
    </row>
    <row r="92" s="244" customFormat="1" ht="41.4" spans="1:15">
      <c r="A92" s="311" t="s">
        <v>2510</v>
      </c>
      <c r="B92" s="200">
        <v>91</v>
      </c>
      <c r="C92" s="204" t="s">
        <v>16</v>
      </c>
      <c r="D92" s="58" t="s">
        <v>53</v>
      </c>
      <c r="E92" s="58" t="s">
        <v>2511</v>
      </c>
      <c r="F92" s="58" t="s">
        <v>55</v>
      </c>
      <c r="G92" s="58" t="s">
        <v>2544</v>
      </c>
      <c r="H92" s="58" t="s">
        <v>2136</v>
      </c>
      <c r="I92" s="58" t="s">
        <v>22</v>
      </c>
      <c r="J92" s="237">
        <v>5</v>
      </c>
      <c r="K92" s="58">
        <f t="shared" si="13"/>
        <v>5</v>
      </c>
      <c r="L92" s="58">
        <v>1</v>
      </c>
      <c r="M92" s="58">
        <v>3.2</v>
      </c>
      <c r="N92" s="58"/>
      <c r="O92" s="58"/>
    </row>
    <row r="93" s="244" customFormat="1" ht="55.2" spans="1:15">
      <c r="A93" s="311" t="s">
        <v>2510</v>
      </c>
      <c r="B93" s="200">
        <v>92</v>
      </c>
      <c r="C93" s="204" t="s">
        <v>16</v>
      </c>
      <c r="D93" s="58" t="s">
        <v>171</v>
      </c>
      <c r="E93" s="58" t="s">
        <v>2511</v>
      </c>
      <c r="F93" s="58" t="s">
        <v>172</v>
      </c>
      <c r="G93" s="58" t="s">
        <v>2546</v>
      </c>
      <c r="H93" s="58" t="s">
        <v>2519</v>
      </c>
      <c r="I93" s="58" t="s">
        <v>22</v>
      </c>
      <c r="J93" s="237">
        <v>2</v>
      </c>
      <c r="K93" s="58">
        <v>0</v>
      </c>
      <c r="L93" s="58">
        <v>0.14</v>
      </c>
      <c r="M93" s="58">
        <v>3.2</v>
      </c>
      <c r="N93" s="58"/>
      <c r="O93" s="58"/>
    </row>
    <row r="94" s="244" customFormat="1" ht="41.4" spans="1:15">
      <c r="A94" s="311" t="s">
        <v>2510</v>
      </c>
      <c r="B94" s="200">
        <v>93</v>
      </c>
      <c r="C94" s="204" t="s">
        <v>16</v>
      </c>
      <c r="D94" s="58" t="s">
        <v>322</v>
      </c>
      <c r="E94" s="58" t="s">
        <v>2511</v>
      </c>
      <c r="F94" s="58" t="s">
        <v>323</v>
      </c>
      <c r="G94" s="58" t="s">
        <v>1634</v>
      </c>
      <c r="H94" s="58" t="s">
        <v>2141</v>
      </c>
      <c r="I94" s="58" t="s">
        <v>2124</v>
      </c>
      <c r="J94" s="58">
        <v>18.1473</v>
      </c>
      <c r="K94" s="58">
        <f t="shared" si="13"/>
        <v>18.1473</v>
      </c>
      <c r="L94" s="58">
        <v>59</v>
      </c>
      <c r="M94" s="58">
        <v>3.2</v>
      </c>
      <c r="N94" s="58"/>
      <c r="O94" s="58"/>
    </row>
    <row r="95" s="244" customFormat="1" ht="27.6" spans="1:15">
      <c r="A95" s="311" t="s">
        <v>2510</v>
      </c>
      <c r="B95" s="200">
        <v>94</v>
      </c>
      <c r="C95" s="204" t="s">
        <v>16</v>
      </c>
      <c r="D95" s="58" t="s">
        <v>89</v>
      </c>
      <c r="E95" s="58" t="s">
        <v>2511</v>
      </c>
      <c r="F95" s="58" t="s">
        <v>114</v>
      </c>
      <c r="G95" s="58" t="s">
        <v>2560</v>
      </c>
      <c r="H95" s="58" t="s">
        <v>2369</v>
      </c>
      <c r="I95" s="58" t="s">
        <v>22</v>
      </c>
      <c r="J95" s="237">
        <v>2</v>
      </c>
      <c r="K95" s="58">
        <v>0</v>
      </c>
      <c r="L95" s="58">
        <v>5</v>
      </c>
      <c r="M95" s="58">
        <v>3.1</v>
      </c>
      <c r="N95" s="58"/>
      <c r="O95" s="58"/>
    </row>
    <row r="96" s="244" customFormat="1" ht="27.6" spans="1:15">
      <c r="A96" s="311" t="s">
        <v>2510</v>
      </c>
      <c r="B96" s="200">
        <v>95</v>
      </c>
      <c r="C96" s="204" t="s">
        <v>16</v>
      </c>
      <c r="D96" s="58" t="s">
        <v>53</v>
      </c>
      <c r="E96" s="58" t="s">
        <v>2511</v>
      </c>
      <c r="F96" s="58" t="s">
        <v>55</v>
      </c>
      <c r="G96" s="58" t="s">
        <v>2561</v>
      </c>
      <c r="H96" s="58" t="s">
        <v>2371</v>
      </c>
      <c r="I96" s="58" t="s">
        <v>22</v>
      </c>
      <c r="J96" s="237">
        <v>2</v>
      </c>
      <c r="K96" s="58">
        <f t="shared" ref="K96:K99" si="14">J96</f>
        <v>2</v>
      </c>
      <c r="L96" s="58">
        <v>1</v>
      </c>
      <c r="M96" s="58">
        <v>3.1</v>
      </c>
      <c r="N96" s="58"/>
      <c r="O96" s="58"/>
    </row>
    <row r="97" s="244" customFormat="1" ht="41.4" spans="1:15">
      <c r="A97" s="311" t="s">
        <v>2510</v>
      </c>
      <c r="B97" s="200">
        <v>96</v>
      </c>
      <c r="C97" s="204" t="s">
        <v>16</v>
      </c>
      <c r="D97" s="58" t="s">
        <v>53</v>
      </c>
      <c r="E97" s="58" t="s">
        <v>2511</v>
      </c>
      <c r="F97" s="58" t="s">
        <v>55</v>
      </c>
      <c r="G97" s="58" t="s">
        <v>2562</v>
      </c>
      <c r="H97" s="58" t="s">
        <v>2371</v>
      </c>
      <c r="I97" s="58" t="s">
        <v>22</v>
      </c>
      <c r="J97" s="237">
        <v>6</v>
      </c>
      <c r="K97" s="58">
        <f t="shared" si="14"/>
        <v>6</v>
      </c>
      <c r="L97" s="58">
        <v>6</v>
      </c>
      <c r="M97" s="58">
        <v>3.1</v>
      </c>
      <c r="N97" s="58"/>
      <c r="O97" s="58"/>
    </row>
    <row r="98" s="244" customFormat="1" ht="41.4" spans="1:15">
      <c r="A98" s="311" t="s">
        <v>2510</v>
      </c>
      <c r="B98" s="200">
        <v>97</v>
      </c>
      <c r="C98" s="204" t="s">
        <v>16</v>
      </c>
      <c r="D98" s="58" t="s">
        <v>171</v>
      </c>
      <c r="E98" s="58" t="s">
        <v>2511</v>
      </c>
      <c r="F98" s="58" t="s">
        <v>172</v>
      </c>
      <c r="G98" s="58" t="s">
        <v>2563</v>
      </c>
      <c r="H98" s="58" t="s">
        <v>1697</v>
      </c>
      <c r="I98" s="58" t="s">
        <v>22</v>
      </c>
      <c r="J98" s="237">
        <v>2</v>
      </c>
      <c r="K98" s="58">
        <v>0</v>
      </c>
      <c r="L98" s="58">
        <v>0.2</v>
      </c>
      <c r="M98" s="58">
        <v>3.1</v>
      </c>
      <c r="N98" s="58"/>
      <c r="O98" s="58"/>
    </row>
    <row r="99" s="244" customFormat="1" ht="27.6" spans="1:15">
      <c r="A99" s="311" t="s">
        <v>2510</v>
      </c>
      <c r="B99" s="200">
        <v>98</v>
      </c>
      <c r="C99" s="204" t="s">
        <v>16</v>
      </c>
      <c r="D99" s="58" t="s">
        <v>322</v>
      </c>
      <c r="E99" s="58" t="s">
        <v>2511</v>
      </c>
      <c r="F99" s="58" t="s">
        <v>323</v>
      </c>
      <c r="G99" s="58" t="s">
        <v>2564</v>
      </c>
      <c r="H99" s="58" t="s">
        <v>2374</v>
      </c>
      <c r="I99" s="58" t="s">
        <v>2124</v>
      </c>
      <c r="J99" s="58">
        <v>33.4005</v>
      </c>
      <c r="K99" s="58">
        <f t="shared" si="14"/>
        <v>33.4005</v>
      </c>
      <c r="L99" s="58">
        <v>250</v>
      </c>
      <c r="M99" s="58">
        <v>3.1</v>
      </c>
      <c r="N99" s="58"/>
      <c r="O99" s="58"/>
    </row>
    <row r="100" s="244" customFormat="1" ht="41.4" spans="1:15">
      <c r="A100" s="311" t="s">
        <v>2510</v>
      </c>
      <c r="B100" s="200">
        <v>99</v>
      </c>
      <c r="C100" s="204" t="s">
        <v>16</v>
      </c>
      <c r="D100" s="58" t="s">
        <v>89</v>
      </c>
      <c r="E100" s="58" t="s">
        <v>2511</v>
      </c>
      <c r="F100" s="58" t="s">
        <v>114</v>
      </c>
      <c r="G100" s="58" t="s">
        <v>2565</v>
      </c>
      <c r="H100" s="58" t="s">
        <v>2166</v>
      </c>
      <c r="I100" s="58" t="s">
        <v>22</v>
      </c>
      <c r="J100" s="237">
        <v>3</v>
      </c>
      <c r="K100" s="58">
        <v>0</v>
      </c>
      <c r="L100" s="58">
        <v>8</v>
      </c>
      <c r="M100" s="58">
        <v>3.2</v>
      </c>
      <c r="N100" s="58"/>
      <c r="O100" s="58"/>
    </row>
    <row r="101" s="244" customFormat="1" ht="41.4" spans="1:15">
      <c r="A101" s="311" t="s">
        <v>2510</v>
      </c>
      <c r="B101" s="200">
        <v>100</v>
      </c>
      <c r="C101" s="204" t="s">
        <v>16</v>
      </c>
      <c r="D101" s="58" t="s">
        <v>53</v>
      </c>
      <c r="E101" s="58" t="s">
        <v>2511</v>
      </c>
      <c r="F101" s="58" t="s">
        <v>55</v>
      </c>
      <c r="G101" s="58" t="s">
        <v>2566</v>
      </c>
      <c r="H101" s="58" t="s">
        <v>2158</v>
      </c>
      <c r="I101" s="58" t="s">
        <v>22</v>
      </c>
      <c r="J101" s="237">
        <v>6</v>
      </c>
      <c r="K101" s="58">
        <f t="shared" ref="K101:K108" si="15">J101</f>
        <v>6</v>
      </c>
      <c r="L101" s="58">
        <v>6</v>
      </c>
      <c r="M101" s="58">
        <v>3.2</v>
      </c>
      <c r="N101" s="58"/>
      <c r="O101" s="58"/>
    </row>
    <row r="102" s="244" customFormat="1" ht="69" spans="1:15">
      <c r="A102" s="311" t="s">
        <v>2510</v>
      </c>
      <c r="B102" s="200">
        <v>101</v>
      </c>
      <c r="C102" s="204" t="s">
        <v>16</v>
      </c>
      <c r="D102" s="58" t="s">
        <v>171</v>
      </c>
      <c r="E102" s="58" t="s">
        <v>2511</v>
      </c>
      <c r="F102" s="58" t="s">
        <v>172</v>
      </c>
      <c r="G102" s="58" t="s">
        <v>2567</v>
      </c>
      <c r="H102" s="58" t="s">
        <v>1697</v>
      </c>
      <c r="I102" s="58" t="s">
        <v>22</v>
      </c>
      <c r="J102" s="237">
        <v>3</v>
      </c>
      <c r="K102" s="58">
        <v>0</v>
      </c>
      <c r="L102" s="58">
        <v>0.3</v>
      </c>
      <c r="M102" s="58">
        <v>3.1</v>
      </c>
      <c r="N102" s="58"/>
      <c r="O102" s="58"/>
    </row>
    <row r="103" s="244" customFormat="1" ht="41.4" spans="1:15">
      <c r="A103" s="311" t="s">
        <v>2510</v>
      </c>
      <c r="B103" s="200">
        <v>102</v>
      </c>
      <c r="C103" s="204" t="s">
        <v>16</v>
      </c>
      <c r="D103" s="58" t="s">
        <v>322</v>
      </c>
      <c r="E103" s="58" t="s">
        <v>2511</v>
      </c>
      <c r="F103" s="58" t="s">
        <v>323</v>
      </c>
      <c r="G103" s="58" t="s">
        <v>2568</v>
      </c>
      <c r="H103" s="58" t="s">
        <v>2162</v>
      </c>
      <c r="I103" s="58" t="s">
        <v>2124</v>
      </c>
      <c r="J103" s="58">
        <v>17.3432</v>
      </c>
      <c r="K103" s="58">
        <f t="shared" si="15"/>
        <v>17.3432</v>
      </c>
      <c r="L103" s="58">
        <v>130</v>
      </c>
      <c r="M103" s="58">
        <v>3.2</v>
      </c>
      <c r="N103" s="58"/>
      <c r="O103" s="58"/>
    </row>
    <row r="104" s="244" customFormat="1" ht="41.4" spans="1:15">
      <c r="A104" s="311" t="s">
        <v>2510</v>
      </c>
      <c r="B104" s="200">
        <v>103</v>
      </c>
      <c r="C104" s="204" t="s">
        <v>16</v>
      </c>
      <c r="D104" s="58" t="s">
        <v>89</v>
      </c>
      <c r="E104" s="58" t="s">
        <v>2511</v>
      </c>
      <c r="F104" s="58" t="s">
        <v>114</v>
      </c>
      <c r="G104" s="58" t="s">
        <v>2569</v>
      </c>
      <c r="H104" s="58" t="s">
        <v>2166</v>
      </c>
      <c r="I104" s="58" t="s">
        <v>22</v>
      </c>
      <c r="J104" s="237">
        <v>1</v>
      </c>
      <c r="K104" s="58">
        <v>0</v>
      </c>
      <c r="L104" s="58">
        <v>1</v>
      </c>
      <c r="M104" s="58">
        <v>3.2</v>
      </c>
      <c r="N104" s="58"/>
      <c r="O104" s="58"/>
    </row>
    <row r="105" s="244" customFormat="1" ht="41.4" spans="1:15">
      <c r="A105" s="311" t="s">
        <v>2510</v>
      </c>
      <c r="B105" s="200">
        <v>104</v>
      </c>
      <c r="C105" s="204" t="s">
        <v>16</v>
      </c>
      <c r="D105" s="58" t="s">
        <v>89</v>
      </c>
      <c r="E105" s="58" t="s">
        <v>2511</v>
      </c>
      <c r="F105" s="58" t="s">
        <v>114</v>
      </c>
      <c r="G105" s="58" t="s">
        <v>2565</v>
      </c>
      <c r="H105" s="58" t="s">
        <v>2166</v>
      </c>
      <c r="I105" s="58" t="s">
        <v>22</v>
      </c>
      <c r="J105" s="237">
        <v>6</v>
      </c>
      <c r="K105" s="58">
        <v>0</v>
      </c>
      <c r="L105" s="58">
        <v>16</v>
      </c>
      <c r="M105" s="58">
        <v>3.2</v>
      </c>
      <c r="N105" s="58"/>
      <c r="O105" s="58"/>
    </row>
    <row r="106" s="244" customFormat="1" ht="41.4" spans="1:15">
      <c r="A106" s="311" t="s">
        <v>2510</v>
      </c>
      <c r="B106" s="200">
        <v>105</v>
      </c>
      <c r="C106" s="204" t="s">
        <v>16</v>
      </c>
      <c r="D106" s="58" t="s">
        <v>53</v>
      </c>
      <c r="E106" s="58" t="s">
        <v>2511</v>
      </c>
      <c r="F106" s="58" t="s">
        <v>55</v>
      </c>
      <c r="G106" s="58" t="s">
        <v>2566</v>
      </c>
      <c r="H106" s="58" t="s">
        <v>2158</v>
      </c>
      <c r="I106" s="58" t="s">
        <v>22</v>
      </c>
      <c r="J106" s="237">
        <v>9</v>
      </c>
      <c r="K106" s="58">
        <f t="shared" si="15"/>
        <v>9</v>
      </c>
      <c r="L106" s="58">
        <v>8</v>
      </c>
      <c r="M106" s="58">
        <v>3.2</v>
      </c>
      <c r="N106" s="58"/>
      <c r="O106" s="58"/>
    </row>
    <row r="107" s="244" customFormat="1" ht="41.4" spans="1:15">
      <c r="A107" s="311" t="s">
        <v>2510</v>
      </c>
      <c r="B107" s="200">
        <v>106</v>
      </c>
      <c r="C107" s="204" t="s">
        <v>16</v>
      </c>
      <c r="D107" s="58" t="s">
        <v>53</v>
      </c>
      <c r="E107" s="58" t="s">
        <v>2511</v>
      </c>
      <c r="F107" s="58" t="s">
        <v>304</v>
      </c>
      <c r="G107" s="58" t="s">
        <v>2570</v>
      </c>
      <c r="H107" s="58" t="s">
        <v>2158</v>
      </c>
      <c r="I107" s="58" t="s">
        <v>22</v>
      </c>
      <c r="J107" s="237">
        <v>2</v>
      </c>
      <c r="K107" s="58">
        <f t="shared" si="15"/>
        <v>2</v>
      </c>
      <c r="L107" s="58">
        <v>4</v>
      </c>
      <c r="M107" s="58">
        <v>3.2</v>
      </c>
      <c r="N107" s="58"/>
      <c r="O107" s="58"/>
    </row>
    <row r="108" s="244" customFormat="1" ht="41.4" spans="1:15">
      <c r="A108" s="311" t="s">
        <v>2510</v>
      </c>
      <c r="B108" s="200">
        <v>107</v>
      </c>
      <c r="C108" s="204" t="s">
        <v>16</v>
      </c>
      <c r="D108" s="58" t="s">
        <v>53</v>
      </c>
      <c r="E108" s="58" t="s">
        <v>2511</v>
      </c>
      <c r="F108" s="58" t="s">
        <v>304</v>
      </c>
      <c r="G108" s="58" t="s">
        <v>2571</v>
      </c>
      <c r="H108" s="58" t="s">
        <v>2158</v>
      </c>
      <c r="I108" s="58" t="s">
        <v>22</v>
      </c>
      <c r="J108" s="237">
        <v>1</v>
      </c>
      <c r="K108" s="58">
        <f t="shared" si="15"/>
        <v>1</v>
      </c>
      <c r="L108" s="58">
        <v>2</v>
      </c>
      <c r="M108" s="58">
        <v>3.2</v>
      </c>
      <c r="N108" s="58"/>
      <c r="O108" s="58"/>
    </row>
    <row r="109" s="244" customFormat="1" ht="69" spans="1:15">
      <c r="A109" s="311" t="s">
        <v>2510</v>
      </c>
      <c r="B109" s="200">
        <v>108</v>
      </c>
      <c r="C109" s="204" t="s">
        <v>16</v>
      </c>
      <c r="D109" s="58" t="s">
        <v>171</v>
      </c>
      <c r="E109" s="58" t="s">
        <v>2511</v>
      </c>
      <c r="F109" s="58" t="s">
        <v>172</v>
      </c>
      <c r="G109" s="58" t="s">
        <v>2572</v>
      </c>
      <c r="H109" s="58" t="s">
        <v>1697</v>
      </c>
      <c r="I109" s="58" t="s">
        <v>22</v>
      </c>
      <c r="J109" s="237">
        <v>1</v>
      </c>
      <c r="K109" s="58">
        <v>0</v>
      </c>
      <c r="L109" s="58">
        <v>0.05</v>
      </c>
      <c r="M109" s="58">
        <v>3.1</v>
      </c>
      <c r="N109" s="58"/>
      <c r="O109" s="58"/>
    </row>
    <row r="110" s="244" customFormat="1" ht="69" spans="1:15">
      <c r="A110" s="311" t="s">
        <v>2510</v>
      </c>
      <c r="B110" s="200">
        <v>109</v>
      </c>
      <c r="C110" s="204" t="s">
        <v>16</v>
      </c>
      <c r="D110" s="58" t="s">
        <v>171</v>
      </c>
      <c r="E110" s="58" t="s">
        <v>2511</v>
      </c>
      <c r="F110" s="58" t="s">
        <v>172</v>
      </c>
      <c r="G110" s="58" t="s">
        <v>2567</v>
      </c>
      <c r="H110" s="58" t="s">
        <v>1697</v>
      </c>
      <c r="I110" s="58" t="s">
        <v>22</v>
      </c>
      <c r="J110" s="237">
        <v>7</v>
      </c>
      <c r="K110" s="58">
        <v>0</v>
      </c>
      <c r="L110" s="58">
        <v>1</v>
      </c>
      <c r="M110" s="58">
        <v>3.1</v>
      </c>
      <c r="N110" s="58"/>
      <c r="O110" s="58"/>
    </row>
    <row r="111" s="244" customFormat="1" ht="41.4" spans="1:15">
      <c r="A111" s="311" t="s">
        <v>2510</v>
      </c>
      <c r="B111" s="200">
        <v>110</v>
      </c>
      <c r="C111" s="204" t="s">
        <v>16</v>
      </c>
      <c r="D111" s="58" t="s">
        <v>322</v>
      </c>
      <c r="E111" s="58" t="s">
        <v>2511</v>
      </c>
      <c r="F111" s="58" t="s">
        <v>323</v>
      </c>
      <c r="G111" s="58" t="s">
        <v>2568</v>
      </c>
      <c r="H111" s="58" t="s">
        <v>2162</v>
      </c>
      <c r="I111" s="58" t="s">
        <v>2124</v>
      </c>
      <c r="J111" s="58">
        <v>31.7185</v>
      </c>
      <c r="K111" s="58">
        <f t="shared" ref="K111:K114" si="16">J111</f>
        <v>31.7185</v>
      </c>
      <c r="L111" s="58">
        <v>237</v>
      </c>
      <c r="M111" s="58">
        <v>3.2</v>
      </c>
      <c r="N111" s="58"/>
      <c r="O111" s="58"/>
    </row>
    <row r="112" s="244" customFormat="1" ht="69" spans="1:15">
      <c r="A112" s="311" t="s">
        <v>2510</v>
      </c>
      <c r="B112" s="200">
        <v>111</v>
      </c>
      <c r="C112" s="204" t="s">
        <v>16</v>
      </c>
      <c r="D112" s="58" t="s">
        <v>353</v>
      </c>
      <c r="E112" s="58" t="s">
        <v>2511</v>
      </c>
      <c r="F112" s="58" t="s">
        <v>2125</v>
      </c>
      <c r="G112" s="58" t="s">
        <v>2573</v>
      </c>
      <c r="H112" s="58" t="s">
        <v>2574</v>
      </c>
      <c r="I112" s="58" t="s">
        <v>22</v>
      </c>
      <c r="J112" s="237">
        <v>1</v>
      </c>
      <c r="K112" s="58">
        <f t="shared" si="16"/>
        <v>1</v>
      </c>
      <c r="L112" s="58">
        <v>3</v>
      </c>
      <c r="M112" s="58">
        <v>3.2</v>
      </c>
      <c r="N112" s="58"/>
      <c r="O112" s="58"/>
    </row>
    <row r="113" s="244" customFormat="1" ht="69" spans="1:15">
      <c r="A113" s="311" t="s">
        <v>2510</v>
      </c>
      <c r="B113" s="200">
        <v>112</v>
      </c>
      <c r="C113" s="204" t="s">
        <v>16</v>
      </c>
      <c r="D113" s="58" t="s">
        <v>353</v>
      </c>
      <c r="E113" s="58" t="s">
        <v>2511</v>
      </c>
      <c r="F113" s="58" t="s">
        <v>2125</v>
      </c>
      <c r="G113" s="58" t="s">
        <v>2575</v>
      </c>
      <c r="H113" s="58" t="s">
        <v>2574</v>
      </c>
      <c r="I113" s="58" t="s">
        <v>22</v>
      </c>
      <c r="J113" s="237">
        <v>2</v>
      </c>
      <c r="K113" s="58">
        <f t="shared" si="16"/>
        <v>2</v>
      </c>
      <c r="L113" s="58">
        <v>17</v>
      </c>
      <c r="M113" s="58">
        <v>3.2</v>
      </c>
      <c r="N113" s="58"/>
      <c r="O113" s="58"/>
    </row>
    <row r="114" s="244" customFormat="1" ht="41.4" spans="1:15">
      <c r="A114" s="311" t="s">
        <v>2510</v>
      </c>
      <c r="B114" s="200">
        <v>113</v>
      </c>
      <c r="C114" s="204" t="s">
        <v>16</v>
      </c>
      <c r="D114" s="58" t="s">
        <v>53</v>
      </c>
      <c r="E114" s="58" t="s">
        <v>2511</v>
      </c>
      <c r="F114" s="58" t="s">
        <v>55</v>
      </c>
      <c r="G114" s="58" t="s">
        <v>2576</v>
      </c>
      <c r="H114" s="58" t="s">
        <v>2158</v>
      </c>
      <c r="I114" s="58" t="s">
        <v>22</v>
      </c>
      <c r="J114" s="237">
        <v>1</v>
      </c>
      <c r="K114" s="58">
        <f t="shared" si="16"/>
        <v>1</v>
      </c>
      <c r="L114" s="58">
        <v>1</v>
      </c>
      <c r="M114" s="58">
        <v>3.2</v>
      </c>
      <c r="N114" s="58"/>
      <c r="O114" s="58"/>
    </row>
    <row r="115" s="244" customFormat="1" ht="27.6" spans="1:15">
      <c r="A115" s="311" t="s">
        <v>2510</v>
      </c>
      <c r="B115" s="200">
        <v>114</v>
      </c>
      <c r="C115" s="204" t="s">
        <v>16</v>
      </c>
      <c r="D115" s="58" t="s">
        <v>89</v>
      </c>
      <c r="E115" s="58" t="s">
        <v>2511</v>
      </c>
      <c r="F115" s="58" t="s">
        <v>90</v>
      </c>
      <c r="G115" s="58" t="s">
        <v>2577</v>
      </c>
      <c r="H115" s="58" t="s">
        <v>2166</v>
      </c>
      <c r="I115" s="58" t="s">
        <v>22</v>
      </c>
      <c r="J115" s="237">
        <v>1</v>
      </c>
      <c r="K115" s="58">
        <v>0</v>
      </c>
      <c r="L115" s="58">
        <v>2</v>
      </c>
      <c r="M115" s="58">
        <v>3.2</v>
      </c>
      <c r="N115" s="58"/>
      <c r="O115" s="58"/>
    </row>
    <row r="116" s="244" customFormat="1" ht="55.2" spans="1:15">
      <c r="A116" s="311" t="s">
        <v>2510</v>
      </c>
      <c r="B116" s="200">
        <v>115</v>
      </c>
      <c r="C116" s="204" t="s">
        <v>16</v>
      </c>
      <c r="D116" s="58" t="s">
        <v>171</v>
      </c>
      <c r="E116" s="58" t="s">
        <v>2511</v>
      </c>
      <c r="F116" s="58" t="s">
        <v>172</v>
      </c>
      <c r="G116" s="58" t="s">
        <v>2578</v>
      </c>
      <c r="H116" s="58" t="s">
        <v>1809</v>
      </c>
      <c r="I116" s="58" t="s">
        <v>22</v>
      </c>
      <c r="J116" s="237">
        <v>1</v>
      </c>
      <c r="K116" s="58">
        <v>0</v>
      </c>
      <c r="L116" s="58">
        <v>0.05</v>
      </c>
      <c r="M116" s="58">
        <v>3.1</v>
      </c>
      <c r="N116" s="58"/>
      <c r="O116" s="58"/>
    </row>
    <row r="117" s="244" customFormat="1" ht="41.4" spans="1:15">
      <c r="A117" s="311" t="s">
        <v>2510</v>
      </c>
      <c r="B117" s="200">
        <v>116</v>
      </c>
      <c r="C117" s="204" t="s">
        <v>16</v>
      </c>
      <c r="D117" s="58" t="s">
        <v>53</v>
      </c>
      <c r="E117" s="58" t="s">
        <v>2511</v>
      </c>
      <c r="F117" s="58" t="s">
        <v>289</v>
      </c>
      <c r="G117" s="58" t="s">
        <v>2579</v>
      </c>
      <c r="H117" s="58" t="s">
        <v>2580</v>
      </c>
      <c r="I117" s="58" t="s">
        <v>22</v>
      </c>
      <c r="J117" s="237">
        <v>1</v>
      </c>
      <c r="K117" s="58">
        <f t="shared" ref="K117:K122" si="17">J117</f>
        <v>1</v>
      </c>
      <c r="L117" s="58">
        <v>1</v>
      </c>
      <c r="M117" s="58">
        <v>3.2</v>
      </c>
      <c r="N117" s="58"/>
      <c r="O117" s="58"/>
    </row>
    <row r="118" s="244" customFormat="1" ht="41.4" spans="1:15">
      <c r="A118" s="311" t="s">
        <v>2510</v>
      </c>
      <c r="B118" s="200">
        <v>117</v>
      </c>
      <c r="C118" s="204" t="s">
        <v>16</v>
      </c>
      <c r="D118" s="58" t="s">
        <v>89</v>
      </c>
      <c r="E118" s="58" t="s">
        <v>2511</v>
      </c>
      <c r="F118" s="58" t="s">
        <v>90</v>
      </c>
      <c r="G118" s="58" t="s">
        <v>2581</v>
      </c>
      <c r="H118" s="58" t="s">
        <v>2166</v>
      </c>
      <c r="I118" s="58" t="s">
        <v>22</v>
      </c>
      <c r="J118" s="237">
        <v>3</v>
      </c>
      <c r="K118" s="58">
        <v>0</v>
      </c>
      <c r="L118" s="58">
        <v>3</v>
      </c>
      <c r="M118" s="58">
        <v>3.2</v>
      </c>
      <c r="N118" s="58"/>
      <c r="O118" s="58"/>
    </row>
    <row r="119" s="244" customFormat="1" ht="41.4" spans="1:15">
      <c r="A119" s="311" t="s">
        <v>2510</v>
      </c>
      <c r="B119" s="200">
        <v>118</v>
      </c>
      <c r="C119" s="204" t="s">
        <v>16</v>
      </c>
      <c r="D119" s="58" t="s">
        <v>89</v>
      </c>
      <c r="E119" s="58" t="s">
        <v>2511</v>
      </c>
      <c r="F119" s="58" t="s">
        <v>114</v>
      </c>
      <c r="G119" s="58" t="s">
        <v>2569</v>
      </c>
      <c r="H119" s="58" t="s">
        <v>2166</v>
      </c>
      <c r="I119" s="58" t="s">
        <v>22</v>
      </c>
      <c r="J119" s="237">
        <v>3</v>
      </c>
      <c r="K119" s="58">
        <v>0</v>
      </c>
      <c r="L119" s="58">
        <v>3</v>
      </c>
      <c r="M119" s="58">
        <v>3.2</v>
      </c>
      <c r="N119" s="58"/>
      <c r="O119" s="58"/>
    </row>
    <row r="120" s="244" customFormat="1" ht="41.4" spans="1:15">
      <c r="A120" s="311" t="s">
        <v>2510</v>
      </c>
      <c r="B120" s="200">
        <v>119</v>
      </c>
      <c r="C120" s="204" t="s">
        <v>16</v>
      </c>
      <c r="D120" s="58" t="s">
        <v>89</v>
      </c>
      <c r="E120" s="58" t="s">
        <v>2511</v>
      </c>
      <c r="F120" s="58" t="s">
        <v>114</v>
      </c>
      <c r="G120" s="58" t="s">
        <v>2565</v>
      </c>
      <c r="H120" s="58" t="s">
        <v>2166</v>
      </c>
      <c r="I120" s="58" t="s">
        <v>22</v>
      </c>
      <c r="J120" s="237">
        <v>11</v>
      </c>
      <c r="K120" s="58">
        <v>0</v>
      </c>
      <c r="L120" s="58">
        <v>30</v>
      </c>
      <c r="M120" s="58">
        <v>3.2</v>
      </c>
      <c r="N120" s="58"/>
      <c r="O120" s="58"/>
    </row>
    <row r="121" s="244" customFormat="1" ht="41.4" spans="1:15">
      <c r="A121" s="311" t="s">
        <v>2510</v>
      </c>
      <c r="B121" s="200">
        <v>120</v>
      </c>
      <c r="C121" s="204" t="s">
        <v>16</v>
      </c>
      <c r="D121" s="58" t="s">
        <v>53</v>
      </c>
      <c r="E121" s="58" t="s">
        <v>2511</v>
      </c>
      <c r="F121" s="58" t="s">
        <v>55</v>
      </c>
      <c r="G121" s="58" t="s">
        <v>2566</v>
      </c>
      <c r="H121" s="58" t="s">
        <v>2158</v>
      </c>
      <c r="I121" s="58" t="s">
        <v>22</v>
      </c>
      <c r="J121" s="237">
        <v>7</v>
      </c>
      <c r="K121" s="58">
        <f t="shared" si="17"/>
        <v>7</v>
      </c>
      <c r="L121" s="58">
        <v>7</v>
      </c>
      <c r="M121" s="58">
        <v>3.2</v>
      </c>
      <c r="N121" s="58"/>
      <c r="O121" s="58"/>
    </row>
    <row r="122" s="244" customFormat="1" ht="41.4" spans="1:15">
      <c r="A122" s="311" t="s">
        <v>2510</v>
      </c>
      <c r="B122" s="200">
        <v>121</v>
      </c>
      <c r="C122" s="204" t="s">
        <v>16</v>
      </c>
      <c r="D122" s="58" t="s">
        <v>53</v>
      </c>
      <c r="E122" s="58" t="s">
        <v>2511</v>
      </c>
      <c r="F122" s="58" t="s">
        <v>304</v>
      </c>
      <c r="G122" s="58" t="s">
        <v>2571</v>
      </c>
      <c r="H122" s="58" t="s">
        <v>2158</v>
      </c>
      <c r="I122" s="58" t="s">
        <v>22</v>
      </c>
      <c r="J122" s="237">
        <v>3</v>
      </c>
      <c r="K122" s="58">
        <f t="shared" si="17"/>
        <v>3</v>
      </c>
      <c r="L122" s="58">
        <v>7</v>
      </c>
      <c r="M122" s="58">
        <v>3.2</v>
      </c>
      <c r="N122" s="58"/>
      <c r="O122" s="58"/>
    </row>
    <row r="123" s="244" customFormat="1" ht="69" spans="1:15">
      <c r="A123" s="311" t="s">
        <v>2510</v>
      </c>
      <c r="B123" s="200">
        <v>122</v>
      </c>
      <c r="C123" s="204" t="s">
        <v>16</v>
      </c>
      <c r="D123" s="58" t="s">
        <v>171</v>
      </c>
      <c r="E123" s="58" t="s">
        <v>2511</v>
      </c>
      <c r="F123" s="58" t="s">
        <v>172</v>
      </c>
      <c r="G123" s="58" t="s">
        <v>2572</v>
      </c>
      <c r="H123" s="58" t="s">
        <v>1697</v>
      </c>
      <c r="I123" s="58" t="s">
        <v>22</v>
      </c>
      <c r="J123" s="237">
        <v>6</v>
      </c>
      <c r="K123" s="58">
        <v>0</v>
      </c>
      <c r="L123" s="58">
        <v>0.3</v>
      </c>
      <c r="M123" s="58">
        <v>3.1</v>
      </c>
      <c r="N123" s="58"/>
      <c r="O123" s="58"/>
    </row>
    <row r="124" s="244" customFormat="1" ht="69" spans="1:15">
      <c r="A124" s="311" t="s">
        <v>2510</v>
      </c>
      <c r="B124" s="200">
        <v>123</v>
      </c>
      <c r="C124" s="204" t="s">
        <v>16</v>
      </c>
      <c r="D124" s="58" t="s">
        <v>171</v>
      </c>
      <c r="E124" s="58" t="s">
        <v>2511</v>
      </c>
      <c r="F124" s="58" t="s">
        <v>172</v>
      </c>
      <c r="G124" s="58" t="s">
        <v>2567</v>
      </c>
      <c r="H124" s="58" t="s">
        <v>1697</v>
      </c>
      <c r="I124" s="58" t="s">
        <v>22</v>
      </c>
      <c r="J124" s="237">
        <v>11</v>
      </c>
      <c r="K124" s="58">
        <v>0</v>
      </c>
      <c r="L124" s="58">
        <v>1</v>
      </c>
      <c r="M124" s="58">
        <v>3.1</v>
      </c>
      <c r="N124" s="58"/>
      <c r="O124" s="58"/>
    </row>
    <row r="125" s="244" customFormat="1" ht="41.4" spans="1:15">
      <c r="A125" s="311" t="s">
        <v>2510</v>
      </c>
      <c r="B125" s="200">
        <v>124</v>
      </c>
      <c r="C125" s="204" t="s">
        <v>16</v>
      </c>
      <c r="D125" s="58" t="s">
        <v>322</v>
      </c>
      <c r="E125" s="58" t="s">
        <v>2511</v>
      </c>
      <c r="F125" s="58" t="s">
        <v>323</v>
      </c>
      <c r="G125" s="58" t="s">
        <v>2582</v>
      </c>
      <c r="H125" s="58" t="s">
        <v>2162</v>
      </c>
      <c r="I125" s="58" t="s">
        <v>2124</v>
      </c>
      <c r="J125" s="58">
        <v>0.2</v>
      </c>
      <c r="K125" s="58">
        <f t="shared" ref="K125:K131" si="18">J125</f>
        <v>0.2</v>
      </c>
      <c r="L125" s="58">
        <v>1</v>
      </c>
      <c r="M125" s="58">
        <v>3.2</v>
      </c>
      <c r="N125" s="58"/>
      <c r="O125" s="58"/>
    </row>
    <row r="126" s="244" customFormat="1" ht="41.4" spans="1:15">
      <c r="A126" s="311" t="s">
        <v>2510</v>
      </c>
      <c r="B126" s="200">
        <v>125</v>
      </c>
      <c r="C126" s="204" t="s">
        <v>16</v>
      </c>
      <c r="D126" s="58" t="s">
        <v>322</v>
      </c>
      <c r="E126" s="58" t="s">
        <v>2511</v>
      </c>
      <c r="F126" s="58" t="s">
        <v>323</v>
      </c>
      <c r="G126" s="58" t="s">
        <v>2568</v>
      </c>
      <c r="H126" s="58" t="s">
        <v>2162</v>
      </c>
      <c r="I126" s="58" t="s">
        <v>2124</v>
      </c>
      <c r="J126" s="58">
        <v>4.12378</v>
      </c>
      <c r="K126" s="58">
        <f t="shared" si="18"/>
        <v>4.12378</v>
      </c>
      <c r="L126" s="58">
        <v>31</v>
      </c>
      <c r="M126" s="58">
        <v>3.2</v>
      </c>
      <c r="N126" s="58"/>
      <c r="O126" s="58"/>
    </row>
    <row r="127" s="244" customFormat="1" ht="69" spans="1:15">
      <c r="A127" s="311" t="s">
        <v>2510</v>
      </c>
      <c r="B127" s="200">
        <v>126</v>
      </c>
      <c r="C127" s="204" t="s">
        <v>16</v>
      </c>
      <c r="D127" s="58" t="s">
        <v>353</v>
      </c>
      <c r="E127" s="58" t="s">
        <v>2511</v>
      </c>
      <c r="F127" s="58" t="s">
        <v>2125</v>
      </c>
      <c r="G127" s="58" t="s">
        <v>2583</v>
      </c>
      <c r="H127" s="58" t="s">
        <v>2574</v>
      </c>
      <c r="I127" s="58" t="s">
        <v>22</v>
      </c>
      <c r="J127" s="237">
        <v>2</v>
      </c>
      <c r="K127" s="58">
        <f t="shared" si="18"/>
        <v>2</v>
      </c>
      <c r="L127" s="58">
        <v>6</v>
      </c>
      <c r="M127" s="58">
        <v>3.2</v>
      </c>
      <c r="N127" s="58"/>
      <c r="O127" s="58"/>
    </row>
    <row r="128" s="244" customFormat="1" ht="69" spans="1:15">
      <c r="A128" s="311" t="s">
        <v>2510</v>
      </c>
      <c r="B128" s="200">
        <v>127</v>
      </c>
      <c r="C128" s="204" t="s">
        <v>16</v>
      </c>
      <c r="D128" s="58" t="s">
        <v>353</v>
      </c>
      <c r="E128" s="58" t="s">
        <v>2511</v>
      </c>
      <c r="F128" s="58" t="s">
        <v>2125</v>
      </c>
      <c r="G128" s="58" t="s">
        <v>2584</v>
      </c>
      <c r="H128" s="58" t="s">
        <v>2574</v>
      </c>
      <c r="I128" s="58" t="s">
        <v>22</v>
      </c>
      <c r="J128" s="237">
        <v>2</v>
      </c>
      <c r="K128" s="58">
        <f t="shared" si="18"/>
        <v>2</v>
      </c>
      <c r="L128" s="58">
        <v>17</v>
      </c>
      <c r="M128" s="58">
        <v>3.2</v>
      </c>
      <c r="N128" s="58"/>
      <c r="O128" s="58"/>
    </row>
    <row r="129" s="244" customFormat="1" ht="69" spans="1:15">
      <c r="A129" s="311" t="s">
        <v>2510</v>
      </c>
      <c r="B129" s="200">
        <v>128</v>
      </c>
      <c r="C129" s="204" t="s">
        <v>16</v>
      </c>
      <c r="D129" s="58" t="s">
        <v>353</v>
      </c>
      <c r="E129" s="58" t="s">
        <v>2511</v>
      </c>
      <c r="F129" s="58" t="s">
        <v>2125</v>
      </c>
      <c r="G129" s="58" t="s">
        <v>2585</v>
      </c>
      <c r="H129" s="58" t="s">
        <v>482</v>
      </c>
      <c r="I129" s="58" t="s">
        <v>22</v>
      </c>
      <c r="J129" s="237">
        <v>2</v>
      </c>
      <c r="K129" s="58">
        <f t="shared" si="18"/>
        <v>2</v>
      </c>
      <c r="L129" s="58">
        <v>29</v>
      </c>
      <c r="M129" s="58">
        <v>3.2</v>
      </c>
      <c r="N129" s="58"/>
      <c r="O129" s="58"/>
    </row>
    <row r="130" s="244" customFormat="1" ht="82.8" spans="1:15">
      <c r="A130" s="311" t="s">
        <v>2510</v>
      </c>
      <c r="B130" s="200">
        <v>129</v>
      </c>
      <c r="C130" s="204" t="s">
        <v>16</v>
      </c>
      <c r="D130" s="58" t="s">
        <v>353</v>
      </c>
      <c r="E130" s="58" t="s">
        <v>2511</v>
      </c>
      <c r="F130" s="58" t="s">
        <v>2125</v>
      </c>
      <c r="G130" s="58" t="s">
        <v>2586</v>
      </c>
      <c r="H130" s="58" t="s">
        <v>482</v>
      </c>
      <c r="I130" s="58" t="s">
        <v>22</v>
      </c>
      <c r="J130" s="237">
        <v>1</v>
      </c>
      <c r="K130" s="58">
        <f t="shared" si="18"/>
        <v>1</v>
      </c>
      <c r="L130" s="58">
        <v>10</v>
      </c>
      <c r="M130" s="58">
        <v>3.2</v>
      </c>
      <c r="N130" s="58"/>
      <c r="O130" s="58"/>
    </row>
    <row r="131" s="244" customFormat="1" ht="82.8" spans="1:15">
      <c r="A131" s="311" t="s">
        <v>2510</v>
      </c>
      <c r="B131" s="200">
        <v>130</v>
      </c>
      <c r="C131" s="204" t="s">
        <v>16</v>
      </c>
      <c r="D131" s="58" t="s">
        <v>353</v>
      </c>
      <c r="E131" s="58" t="s">
        <v>2511</v>
      </c>
      <c r="F131" s="58" t="s">
        <v>2125</v>
      </c>
      <c r="G131" s="58" t="s">
        <v>2587</v>
      </c>
      <c r="H131" s="58" t="s">
        <v>482</v>
      </c>
      <c r="I131" s="58" t="s">
        <v>22</v>
      </c>
      <c r="J131" s="237">
        <v>1</v>
      </c>
      <c r="K131" s="58">
        <f t="shared" si="18"/>
        <v>1</v>
      </c>
      <c r="L131" s="58">
        <v>22</v>
      </c>
      <c r="M131" s="58">
        <v>3.2</v>
      </c>
      <c r="N131" s="58"/>
      <c r="O131" s="58"/>
    </row>
    <row r="132" s="244" customFormat="1" ht="41.4" spans="1:15">
      <c r="A132" s="311" t="s">
        <v>2510</v>
      </c>
      <c r="B132" s="200">
        <v>131</v>
      </c>
      <c r="C132" s="204" t="s">
        <v>16</v>
      </c>
      <c r="D132" s="58" t="s">
        <v>89</v>
      </c>
      <c r="E132" s="58" t="s">
        <v>2511</v>
      </c>
      <c r="F132" s="58" t="s">
        <v>114</v>
      </c>
      <c r="G132" s="58" t="s">
        <v>2588</v>
      </c>
      <c r="H132" s="58" t="s">
        <v>2166</v>
      </c>
      <c r="I132" s="58" t="s">
        <v>22</v>
      </c>
      <c r="J132" s="237">
        <v>2</v>
      </c>
      <c r="K132" s="58">
        <v>0</v>
      </c>
      <c r="L132" s="58">
        <v>7</v>
      </c>
      <c r="M132" s="58">
        <v>3.2</v>
      </c>
      <c r="N132" s="58"/>
      <c r="O132" s="58"/>
    </row>
    <row r="133" s="244" customFormat="1" ht="55.2" spans="1:15">
      <c r="A133" s="311" t="s">
        <v>2510</v>
      </c>
      <c r="B133" s="200">
        <v>132</v>
      </c>
      <c r="C133" s="204" t="s">
        <v>16</v>
      </c>
      <c r="D133" s="58" t="s">
        <v>171</v>
      </c>
      <c r="E133" s="58" t="s">
        <v>2511</v>
      </c>
      <c r="F133" s="58" t="s">
        <v>172</v>
      </c>
      <c r="G133" s="58" t="s">
        <v>2589</v>
      </c>
      <c r="H133" s="58" t="s">
        <v>2519</v>
      </c>
      <c r="I133" s="58" t="s">
        <v>22</v>
      </c>
      <c r="J133" s="237">
        <v>2</v>
      </c>
      <c r="K133" s="58">
        <v>0</v>
      </c>
      <c r="L133" s="58">
        <v>0.22</v>
      </c>
      <c r="M133" s="58">
        <v>3.1</v>
      </c>
      <c r="N133" s="58"/>
      <c r="O133" s="58"/>
    </row>
    <row r="134" s="244" customFormat="1" ht="41.4" spans="1:15">
      <c r="A134" s="311" t="s">
        <v>2510</v>
      </c>
      <c r="B134" s="200">
        <v>133</v>
      </c>
      <c r="C134" s="204" t="s">
        <v>16</v>
      </c>
      <c r="D134" s="58" t="s">
        <v>322</v>
      </c>
      <c r="E134" s="58" t="s">
        <v>2511</v>
      </c>
      <c r="F134" s="58" t="s">
        <v>323</v>
      </c>
      <c r="G134" s="58" t="s">
        <v>2590</v>
      </c>
      <c r="H134" s="58" t="s">
        <v>2162</v>
      </c>
      <c r="I134" s="58" t="s">
        <v>2124</v>
      </c>
      <c r="J134" s="58">
        <v>0.1384</v>
      </c>
      <c r="K134" s="58">
        <f t="shared" ref="K134:K139" si="19">J134</f>
        <v>0.1384</v>
      </c>
      <c r="L134" s="58">
        <v>1</v>
      </c>
      <c r="M134" s="58">
        <v>3.2</v>
      </c>
      <c r="N134" s="58"/>
      <c r="O134" s="58"/>
    </row>
    <row r="135" s="244" customFormat="1" ht="41.4" spans="1:15">
      <c r="A135" s="311" t="s">
        <v>2510</v>
      </c>
      <c r="B135" s="200">
        <v>134</v>
      </c>
      <c r="C135" s="204" t="s">
        <v>16</v>
      </c>
      <c r="D135" s="58" t="s">
        <v>89</v>
      </c>
      <c r="E135" s="58" t="s">
        <v>2511</v>
      </c>
      <c r="F135" s="58" t="s">
        <v>90</v>
      </c>
      <c r="G135" s="58" t="s">
        <v>2581</v>
      </c>
      <c r="H135" s="58" t="s">
        <v>2166</v>
      </c>
      <c r="I135" s="58" t="s">
        <v>22</v>
      </c>
      <c r="J135" s="237">
        <v>1</v>
      </c>
      <c r="K135" s="58">
        <v>0</v>
      </c>
      <c r="L135" s="58">
        <v>1</v>
      </c>
      <c r="M135" s="58">
        <v>3.2</v>
      </c>
      <c r="N135" s="58"/>
      <c r="O135" s="58"/>
    </row>
    <row r="136" s="244" customFormat="1" ht="41.4" spans="1:15">
      <c r="A136" s="311" t="s">
        <v>2510</v>
      </c>
      <c r="B136" s="200">
        <v>135</v>
      </c>
      <c r="C136" s="204" t="s">
        <v>16</v>
      </c>
      <c r="D136" s="58" t="s">
        <v>89</v>
      </c>
      <c r="E136" s="58" t="s">
        <v>2511</v>
      </c>
      <c r="F136" s="58" t="s">
        <v>114</v>
      </c>
      <c r="G136" s="58" t="s">
        <v>2569</v>
      </c>
      <c r="H136" s="58" t="s">
        <v>2166</v>
      </c>
      <c r="I136" s="58" t="s">
        <v>22</v>
      </c>
      <c r="J136" s="237">
        <v>1</v>
      </c>
      <c r="K136" s="58">
        <v>0</v>
      </c>
      <c r="L136" s="58">
        <v>1</v>
      </c>
      <c r="M136" s="58">
        <v>3.2</v>
      </c>
      <c r="N136" s="58"/>
      <c r="O136" s="58"/>
    </row>
    <row r="137" s="244" customFormat="1" ht="41.4" spans="1:15">
      <c r="A137" s="311" t="s">
        <v>2510</v>
      </c>
      <c r="B137" s="200">
        <v>136</v>
      </c>
      <c r="C137" s="204" t="s">
        <v>16</v>
      </c>
      <c r="D137" s="58" t="s">
        <v>89</v>
      </c>
      <c r="E137" s="58" t="s">
        <v>2511</v>
      </c>
      <c r="F137" s="58" t="s">
        <v>114</v>
      </c>
      <c r="G137" s="58" t="s">
        <v>2565</v>
      </c>
      <c r="H137" s="58" t="s">
        <v>2166</v>
      </c>
      <c r="I137" s="58" t="s">
        <v>22</v>
      </c>
      <c r="J137" s="237">
        <v>3</v>
      </c>
      <c r="K137" s="58">
        <v>0</v>
      </c>
      <c r="L137" s="58">
        <v>8</v>
      </c>
      <c r="M137" s="58">
        <v>3.2</v>
      </c>
      <c r="N137" s="58"/>
      <c r="O137" s="58"/>
    </row>
    <row r="138" s="244" customFormat="1" ht="41.4" spans="1:15">
      <c r="A138" s="311" t="s">
        <v>2510</v>
      </c>
      <c r="B138" s="200">
        <v>137</v>
      </c>
      <c r="C138" s="204" t="s">
        <v>16</v>
      </c>
      <c r="D138" s="58" t="s">
        <v>53</v>
      </c>
      <c r="E138" s="58" t="s">
        <v>2511</v>
      </c>
      <c r="F138" s="58" t="s">
        <v>55</v>
      </c>
      <c r="G138" s="58" t="s">
        <v>2566</v>
      </c>
      <c r="H138" s="58" t="s">
        <v>2158</v>
      </c>
      <c r="I138" s="58" t="s">
        <v>22</v>
      </c>
      <c r="J138" s="237">
        <v>1</v>
      </c>
      <c r="K138" s="58">
        <f t="shared" si="19"/>
        <v>1</v>
      </c>
      <c r="L138" s="58">
        <v>1</v>
      </c>
      <c r="M138" s="58">
        <v>3.2</v>
      </c>
      <c r="N138" s="58"/>
      <c r="O138" s="58"/>
    </row>
    <row r="139" s="244" customFormat="1" ht="41.4" spans="1:15">
      <c r="A139" s="311" t="s">
        <v>2510</v>
      </c>
      <c r="B139" s="200">
        <v>138</v>
      </c>
      <c r="C139" s="204" t="s">
        <v>16</v>
      </c>
      <c r="D139" s="58" t="s">
        <v>53</v>
      </c>
      <c r="E139" s="58" t="s">
        <v>2511</v>
      </c>
      <c r="F139" s="58" t="s">
        <v>304</v>
      </c>
      <c r="G139" s="58" t="s">
        <v>2571</v>
      </c>
      <c r="H139" s="58" t="s">
        <v>2158</v>
      </c>
      <c r="I139" s="58" t="s">
        <v>22</v>
      </c>
      <c r="J139" s="237">
        <v>1</v>
      </c>
      <c r="K139" s="58">
        <f t="shared" si="19"/>
        <v>1</v>
      </c>
      <c r="L139" s="58">
        <v>2</v>
      </c>
      <c r="M139" s="58">
        <v>3.2</v>
      </c>
      <c r="N139" s="58"/>
      <c r="O139" s="58"/>
    </row>
    <row r="140" s="244" customFormat="1" ht="69" spans="1:15">
      <c r="A140" s="311" t="s">
        <v>2510</v>
      </c>
      <c r="B140" s="200">
        <v>139</v>
      </c>
      <c r="C140" s="204" t="s">
        <v>16</v>
      </c>
      <c r="D140" s="58" t="s">
        <v>171</v>
      </c>
      <c r="E140" s="58" t="s">
        <v>2511</v>
      </c>
      <c r="F140" s="58" t="s">
        <v>172</v>
      </c>
      <c r="G140" s="58" t="s">
        <v>2572</v>
      </c>
      <c r="H140" s="58" t="s">
        <v>1697</v>
      </c>
      <c r="I140" s="58" t="s">
        <v>22</v>
      </c>
      <c r="J140" s="237">
        <v>2</v>
      </c>
      <c r="K140" s="58">
        <v>0</v>
      </c>
      <c r="L140" s="58">
        <v>0.1</v>
      </c>
      <c r="M140" s="58">
        <v>3.1</v>
      </c>
      <c r="N140" s="58"/>
      <c r="O140" s="58"/>
    </row>
    <row r="141" s="244" customFormat="1" ht="55.2" spans="1:15">
      <c r="A141" s="311" t="s">
        <v>2510</v>
      </c>
      <c r="B141" s="200">
        <v>140</v>
      </c>
      <c r="C141" s="204" t="s">
        <v>16</v>
      </c>
      <c r="D141" s="58" t="s">
        <v>171</v>
      </c>
      <c r="E141" s="58" t="s">
        <v>2511</v>
      </c>
      <c r="F141" s="58" t="s">
        <v>172</v>
      </c>
      <c r="G141" s="58" t="s">
        <v>2248</v>
      </c>
      <c r="H141" s="58" t="s">
        <v>1697</v>
      </c>
      <c r="I141" s="58" t="s">
        <v>22</v>
      </c>
      <c r="J141" s="237">
        <v>4</v>
      </c>
      <c r="K141" s="58">
        <v>0</v>
      </c>
      <c r="L141" s="58">
        <v>0.4</v>
      </c>
      <c r="M141" s="58">
        <v>3.1</v>
      </c>
      <c r="N141" s="58"/>
      <c r="O141" s="58"/>
    </row>
    <row r="142" s="244" customFormat="1" ht="41.4" spans="1:15">
      <c r="A142" s="311" t="s">
        <v>2510</v>
      </c>
      <c r="B142" s="200">
        <v>141</v>
      </c>
      <c r="C142" s="204" t="s">
        <v>16</v>
      </c>
      <c r="D142" s="58" t="s">
        <v>322</v>
      </c>
      <c r="E142" s="58" t="s">
        <v>2511</v>
      </c>
      <c r="F142" s="58" t="s">
        <v>323</v>
      </c>
      <c r="G142" s="58" t="s">
        <v>2582</v>
      </c>
      <c r="H142" s="58" t="s">
        <v>2162</v>
      </c>
      <c r="I142" s="58" t="s">
        <v>2124</v>
      </c>
      <c r="J142" s="58">
        <v>0.1</v>
      </c>
      <c r="K142" s="58">
        <f t="shared" ref="K142:K147" si="20">J142</f>
        <v>0.1</v>
      </c>
      <c r="L142" s="58">
        <v>0.42</v>
      </c>
      <c r="M142" s="58">
        <v>3.2</v>
      </c>
      <c r="N142" s="58"/>
      <c r="O142" s="58"/>
    </row>
    <row r="143" s="58" customFormat="1" ht="41.4" spans="1:13">
      <c r="A143" s="311" t="s">
        <v>2510</v>
      </c>
      <c r="B143" s="200">
        <v>142</v>
      </c>
      <c r="C143" s="204" t="s">
        <v>16</v>
      </c>
      <c r="D143" s="58" t="s">
        <v>322</v>
      </c>
      <c r="E143" s="58" t="s">
        <v>2511</v>
      </c>
      <c r="F143" s="58" t="s">
        <v>323</v>
      </c>
      <c r="G143" s="58" t="s">
        <v>2568</v>
      </c>
      <c r="H143" s="58" t="s">
        <v>2162</v>
      </c>
      <c r="I143" s="58" t="s">
        <v>2124</v>
      </c>
      <c r="J143" s="58">
        <v>7.80303</v>
      </c>
      <c r="K143" s="58">
        <f t="shared" si="20"/>
        <v>7.80303</v>
      </c>
      <c r="L143" s="58">
        <v>58</v>
      </c>
      <c r="M143" s="58">
        <v>3.2</v>
      </c>
    </row>
    <row r="144" s="58" customFormat="1" ht="69" spans="1:13">
      <c r="A144" s="311" t="s">
        <v>2510</v>
      </c>
      <c r="B144" s="200">
        <v>143</v>
      </c>
      <c r="C144" s="204" t="s">
        <v>16</v>
      </c>
      <c r="D144" s="58" t="s">
        <v>353</v>
      </c>
      <c r="E144" s="58" t="s">
        <v>2511</v>
      </c>
      <c r="F144" s="58" t="s">
        <v>2125</v>
      </c>
      <c r="G144" s="58" t="s">
        <v>2573</v>
      </c>
      <c r="H144" s="58" t="s">
        <v>2574</v>
      </c>
      <c r="I144" s="58" t="s">
        <v>22</v>
      </c>
      <c r="J144" s="237">
        <v>1</v>
      </c>
      <c r="K144" s="58">
        <f t="shared" si="20"/>
        <v>1</v>
      </c>
      <c r="L144" s="58">
        <v>3</v>
      </c>
      <c r="M144" s="58">
        <v>3.2</v>
      </c>
    </row>
    <row r="145" s="58" customFormat="1" ht="69" spans="1:13">
      <c r="A145" s="311" t="s">
        <v>2510</v>
      </c>
      <c r="B145" s="200">
        <v>144</v>
      </c>
      <c r="C145" s="204" t="s">
        <v>16</v>
      </c>
      <c r="D145" s="58" t="s">
        <v>353</v>
      </c>
      <c r="E145" s="58" t="s">
        <v>2511</v>
      </c>
      <c r="F145" s="58" t="s">
        <v>2125</v>
      </c>
      <c r="G145" s="58" t="s">
        <v>2575</v>
      </c>
      <c r="H145" s="58" t="s">
        <v>2574</v>
      </c>
      <c r="I145" s="58" t="s">
        <v>22</v>
      </c>
      <c r="J145" s="237">
        <v>2</v>
      </c>
      <c r="K145" s="58">
        <f t="shared" si="20"/>
        <v>2</v>
      </c>
      <c r="L145" s="58">
        <v>17</v>
      </c>
      <c r="M145" s="58">
        <v>3.2</v>
      </c>
    </row>
    <row r="146" s="58" customFormat="1" ht="41.4" spans="1:13">
      <c r="A146" s="311" t="s">
        <v>2510</v>
      </c>
      <c r="B146" s="200">
        <v>145</v>
      </c>
      <c r="C146" s="204" t="s">
        <v>16</v>
      </c>
      <c r="D146" s="58" t="s">
        <v>53</v>
      </c>
      <c r="E146" s="58" t="s">
        <v>2511</v>
      </c>
      <c r="F146" s="58" t="s">
        <v>55</v>
      </c>
      <c r="G146" s="58" t="s">
        <v>2576</v>
      </c>
      <c r="H146" s="58" t="s">
        <v>2158</v>
      </c>
      <c r="I146" s="58" t="s">
        <v>22</v>
      </c>
      <c r="J146" s="237">
        <v>2</v>
      </c>
      <c r="K146" s="58">
        <f t="shared" si="20"/>
        <v>2</v>
      </c>
      <c r="L146" s="58">
        <v>2</v>
      </c>
      <c r="M146" s="58">
        <v>3.2</v>
      </c>
    </row>
    <row r="147" s="58" customFormat="1" ht="41.4" spans="1:13">
      <c r="A147" s="311" t="s">
        <v>2510</v>
      </c>
      <c r="B147" s="200">
        <v>146</v>
      </c>
      <c r="C147" s="204" t="s">
        <v>16</v>
      </c>
      <c r="D147" s="58" t="s">
        <v>53</v>
      </c>
      <c r="E147" s="58" t="s">
        <v>2511</v>
      </c>
      <c r="F147" s="58" t="s">
        <v>289</v>
      </c>
      <c r="G147" s="58" t="s">
        <v>2579</v>
      </c>
      <c r="H147" s="58" t="s">
        <v>2580</v>
      </c>
      <c r="I147" s="58" t="s">
        <v>22</v>
      </c>
      <c r="J147" s="237">
        <v>1</v>
      </c>
      <c r="K147" s="58">
        <f t="shared" si="20"/>
        <v>1</v>
      </c>
      <c r="L147" s="58">
        <v>1</v>
      </c>
      <c r="M147" s="58">
        <v>3.2</v>
      </c>
    </row>
    <row r="148" s="58" customFormat="1" ht="41.4" spans="1:13">
      <c r="A148" s="311" t="s">
        <v>2510</v>
      </c>
      <c r="B148" s="200">
        <v>147</v>
      </c>
      <c r="C148" s="204" t="s">
        <v>16</v>
      </c>
      <c r="D148" s="58" t="s">
        <v>89</v>
      </c>
      <c r="E148" s="58" t="s">
        <v>2511</v>
      </c>
      <c r="F148" s="58" t="s">
        <v>90</v>
      </c>
      <c r="G148" s="58" t="s">
        <v>2581</v>
      </c>
      <c r="H148" s="58" t="s">
        <v>2166</v>
      </c>
      <c r="I148" s="58" t="s">
        <v>22</v>
      </c>
      <c r="J148" s="237">
        <v>3</v>
      </c>
      <c r="K148" s="58">
        <v>0</v>
      </c>
      <c r="L148" s="58">
        <v>3</v>
      </c>
      <c r="M148" s="58">
        <v>3.2</v>
      </c>
    </row>
    <row r="149" s="58" customFormat="1" ht="41.4" spans="1:13">
      <c r="A149" s="311" t="s">
        <v>2510</v>
      </c>
      <c r="B149" s="200">
        <v>148</v>
      </c>
      <c r="C149" s="204" t="s">
        <v>16</v>
      </c>
      <c r="D149" s="58" t="s">
        <v>89</v>
      </c>
      <c r="E149" s="58" t="s">
        <v>2511</v>
      </c>
      <c r="F149" s="58" t="s">
        <v>114</v>
      </c>
      <c r="G149" s="58" t="s">
        <v>2569</v>
      </c>
      <c r="H149" s="58" t="s">
        <v>2166</v>
      </c>
      <c r="I149" s="58" t="s">
        <v>22</v>
      </c>
      <c r="J149" s="237">
        <v>3</v>
      </c>
      <c r="K149" s="58">
        <v>0</v>
      </c>
      <c r="L149" s="58">
        <v>3</v>
      </c>
      <c r="M149" s="58">
        <v>3.2</v>
      </c>
    </row>
    <row r="150" s="58" customFormat="1" ht="41.4" spans="1:13">
      <c r="A150" s="311" t="s">
        <v>2510</v>
      </c>
      <c r="B150" s="200">
        <v>149</v>
      </c>
      <c r="C150" s="204" t="s">
        <v>16</v>
      </c>
      <c r="D150" s="58" t="s">
        <v>89</v>
      </c>
      <c r="E150" s="58" t="s">
        <v>2511</v>
      </c>
      <c r="F150" s="58" t="s">
        <v>114</v>
      </c>
      <c r="G150" s="58" t="s">
        <v>2565</v>
      </c>
      <c r="H150" s="58" t="s">
        <v>2166</v>
      </c>
      <c r="I150" s="58" t="s">
        <v>22</v>
      </c>
      <c r="J150" s="237">
        <v>11</v>
      </c>
      <c r="K150" s="58">
        <v>0</v>
      </c>
      <c r="L150" s="58">
        <v>30</v>
      </c>
      <c r="M150" s="58">
        <v>3.2</v>
      </c>
    </row>
    <row r="151" s="58" customFormat="1" ht="41.4" spans="1:13">
      <c r="A151" s="311" t="s">
        <v>2510</v>
      </c>
      <c r="B151" s="200">
        <v>150</v>
      </c>
      <c r="C151" s="204" t="s">
        <v>16</v>
      </c>
      <c r="D151" s="58" t="s">
        <v>53</v>
      </c>
      <c r="E151" s="58" t="s">
        <v>2511</v>
      </c>
      <c r="F151" s="58" t="s">
        <v>55</v>
      </c>
      <c r="G151" s="58" t="s">
        <v>2566</v>
      </c>
      <c r="H151" s="58" t="s">
        <v>2158</v>
      </c>
      <c r="I151" s="58" t="s">
        <v>22</v>
      </c>
      <c r="J151" s="237">
        <v>6</v>
      </c>
      <c r="K151" s="58">
        <f t="shared" ref="K151:K162" si="21">J151</f>
        <v>6</v>
      </c>
      <c r="L151" s="58">
        <v>6</v>
      </c>
      <c r="M151" s="58">
        <v>3.2</v>
      </c>
    </row>
    <row r="152" s="58" customFormat="1" ht="41.4" spans="1:13">
      <c r="A152" s="311" t="s">
        <v>2510</v>
      </c>
      <c r="B152" s="200">
        <v>151</v>
      </c>
      <c r="C152" s="204" t="s">
        <v>16</v>
      </c>
      <c r="D152" s="58" t="s">
        <v>53</v>
      </c>
      <c r="E152" s="58" t="s">
        <v>2511</v>
      </c>
      <c r="F152" s="58" t="s">
        <v>304</v>
      </c>
      <c r="G152" s="58" t="s">
        <v>2571</v>
      </c>
      <c r="H152" s="58" t="s">
        <v>2158</v>
      </c>
      <c r="I152" s="58" t="s">
        <v>22</v>
      </c>
      <c r="J152" s="237">
        <v>3</v>
      </c>
      <c r="K152" s="58">
        <f t="shared" si="21"/>
        <v>3</v>
      </c>
      <c r="L152" s="58">
        <v>7</v>
      </c>
      <c r="M152" s="58">
        <v>3.2</v>
      </c>
    </row>
    <row r="153" s="58" customFormat="1" ht="69" spans="1:13">
      <c r="A153" s="311" t="s">
        <v>2510</v>
      </c>
      <c r="B153" s="200">
        <v>152</v>
      </c>
      <c r="C153" s="204" t="s">
        <v>16</v>
      </c>
      <c r="D153" s="58" t="s">
        <v>171</v>
      </c>
      <c r="E153" s="58" t="s">
        <v>2511</v>
      </c>
      <c r="F153" s="58" t="s">
        <v>172</v>
      </c>
      <c r="G153" s="58" t="s">
        <v>2572</v>
      </c>
      <c r="H153" s="58" t="s">
        <v>1697</v>
      </c>
      <c r="I153" s="58" t="s">
        <v>22</v>
      </c>
      <c r="J153" s="237">
        <v>6</v>
      </c>
      <c r="K153" s="58">
        <v>0</v>
      </c>
      <c r="L153" s="58">
        <v>0.3</v>
      </c>
      <c r="M153" s="58">
        <v>3.1</v>
      </c>
    </row>
    <row r="154" s="58" customFormat="1" ht="55.2" spans="1:13">
      <c r="A154" s="311" t="s">
        <v>2510</v>
      </c>
      <c r="B154" s="200">
        <v>153</v>
      </c>
      <c r="C154" s="204" t="s">
        <v>16</v>
      </c>
      <c r="D154" s="58" t="s">
        <v>171</v>
      </c>
      <c r="E154" s="58" t="s">
        <v>2511</v>
      </c>
      <c r="F154" s="58" t="s">
        <v>172</v>
      </c>
      <c r="G154" s="58" t="s">
        <v>2248</v>
      </c>
      <c r="H154" s="58" t="s">
        <v>1697</v>
      </c>
      <c r="I154" s="58" t="s">
        <v>22</v>
      </c>
      <c r="J154" s="237">
        <v>11</v>
      </c>
      <c r="K154" s="58">
        <v>0</v>
      </c>
      <c r="L154" s="58">
        <v>1</v>
      </c>
      <c r="M154" s="58">
        <v>3.1</v>
      </c>
    </row>
    <row r="155" s="58" customFormat="1" ht="41.4" spans="1:13">
      <c r="A155" s="311" t="s">
        <v>2510</v>
      </c>
      <c r="B155" s="200">
        <v>154</v>
      </c>
      <c r="C155" s="204" t="s">
        <v>16</v>
      </c>
      <c r="D155" s="58" t="s">
        <v>322</v>
      </c>
      <c r="E155" s="58" t="s">
        <v>2511</v>
      </c>
      <c r="F155" s="58" t="s">
        <v>323</v>
      </c>
      <c r="G155" s="58" t="s">
        <v>2582</v>
      </c>
      <c r="H155" s="58" t="s">
        <v>2162</v>
      </c>
      <c r="I155" s="58" t="s">
        <v>2124</v>
      </c>
      <c r="J155" s="58">
        <v>0.3</v>
      </c>
      <c r="K155" s="58">
        <f t="shared" si="21"/>
        <v>0.3</v>
      </c>
      <c r="L155" s="58">
        <v>1</v>
      </c>
      <c r="M155" s="58">
        <v>3.2</v>
      </c>
    </row>
    <row r="156" s="58" customFormat="1" ht="41.4" spans="1:13">
      <c r="A156" s="311" t="s">
        <v>2510</v>
      </c>
      <c r="B156" s="200">
        <v>155</v>
      </c>
      <c r="C156" s="204" t="s">
        <v>16</v>
      </c>
      <c r="D156" s="58" t="s">
        <v>322</v>
      </c>
      <c r="E156" s="58" t="s">
        <v>2511</v>
      </c>
      <c r="F156" s="58" t="s">
        <v>323</v>
      </c>
      <c r="G156" s="58" t="s">
        <v>2568</v>
      </c>
      <c r="H156" s="58" t="s">
        <v>2162</v>
      </c>
      <c r="I156" s="58" t="s">
        <v>2124</v>
      </c>
      <c r="J156" s="58">
        <v>2.5766</v>
      </c>
      <c r="K156" s="58">
        <f t="shared" si="21"/>
        <v>2.5766</v>
      </c>
      <c r="L156" s="58">
        <v>19</v>
      </c>
      <c r="M156" s="58">
        <v>3.2</v>
      </c>
    </row>
    <row r="157" s="58" customFormat="1" ht="69" spans="1:13">
      <c r="A157" s="311" t="s">
        <v>2510</v>
      </c>
      <c r="B157" s="200">
        <v>156</v>
      </c>
      <c r="C157" s="204" t="s">
        <v>16</v>
      </c>
      <c r="D157" s="58" t="s">
        <v>353</v>
      </c>
      <c r="E157" s="58" t="s">
        <v>2511</v>
      </c>
      <c r="F157" s="58" t="s">
        <v>2125</v>
      </c>
      <c r="G157" s="58" t="s">
        <v>2591</v>
      </c>
      <c r="H157" s="58" t="s">
        <v>2574</v>
      </c>
      <c r="I157" s="58" t="s">
        <v>22</v>
      </c>
      <c r="J157" s="237">
        <v>1</v>
      </c>
      <c r="K157" s="58">
        <f t="shared" si="21"/>
        <v>1</v>
      </c>
      <c r="L157" s="58">
        <v>3</v>
      </c>
      <c r="M157" s="58">
        <v>3.2</v>
      </c>
    </row>
    <row r="158" s="58" customFormat="1" ht="69" spans="1:13">
      <c r="A158" s="311" t="s">
        <v>2510</v>
      </c>
      <c r="B158" s="200">
        <v>157</v>
      </c>
      <c r="C158" s="204" t="s">
        <v>16</v>
      </c>
      <c r="D158" s="58" t="s">
        <v>353</v>
      </c>
      <c r="E158" s="58" t="s">
        <v>2511</v>
      </c>
      <c r="F158" s="58" t="s">
        <v>2125</v>
      </c>
      <c r="G158" s="58" t="s">
        <v>2584</v>
      </c>
      <c r="H158" s="58" t="s">
        <v>2574</v>
      </c>
      <c r="I158" s="58" t="s">
        <v>22</v>
      </c>
      <c r="J158" s="237">
        <v>2</v>
      </c>
      <c r="K158" s="58">
        <f t="shared" si="21"/>
        <v>2</v>
      </c>
      <c r="L158" s="58">
        <v>17</v>
      </c>
      <c r="M158" s="58">
        <v>3.2</v>
      </c>
    </row>
    <row r="159" s="58" customFormat="1" ht="69" spans="1:13">
      <c r="A159" s="311" t="s">
        <v>2510</v>
      </c>
      <c r="B159" s="200">
        <v>158</v>
      </c>
      <c r="C159" s="204" t="s">
        <v>16</v>
      </c>
      <c r="D159" s="58" t="s">
        <v>353</v>
      </c>
      <c r="E159" s="58" t="s">
        <v>2511</v>
      </c>
      <c r="F159" s="58" t="s">
        <v>2125</v>
      </c>
      <c r="G159" s="58" t="s">
        <v>2573</v>
      </c>
      <c r="H159" s="58" t="s">
        <v>2574</v>
      </c>
      <c r="I159" s="58" t="s">
        <v>22</v>
      </c>
      <c r="J159" s="237">
        <v>1</v>
      </c>
      <c r="K159" s="58">
        <f t="shared" si="21"/>
        <v>1</v>
      </c>
      <c r="L159" s="58">
        <v>3</v>
      </c>
      <c r="M159" s="58">
        <v>3.2</v>
      </c>
    </row>
    <row r="160" s="58" customFormat="1" ht="69" spans="1:13">
      <c r="A160" s="311" t="s">
        <v>2510</v>
      </c>
      <c r="B160" s="200">
        <v>159</v>
      </c>
      <c r="C160" s="204" t="s">
        <v>16</v>
      </c>
      <c r="D160" s="58" t="s">
        <v>353</v>
      </c>
      <c r="E160" s="58" t="s">
        <v>2511</v>
      </c>
      <c r="F160" s="58" t="s">
        <v>2125</v>
      </c>
      <c r="G160" s="58" t="s">
        <v>2585</v>
      </c>
      <c r="H160" s="58" t="s">
        <v>482</v>
      </c>
      <c r="I160" s="58" t="s">
        <v>22</v>
      </c>
      <c r="J160" s="237">
        <v>2</v>
      </c>
      <c r="K160" s="58">
        <f t="shared" si="21"/>
        <v>2</v>
      </c>
      <c r="L160" s="58">
        <v>29</v>
      </c>
      <c r="M160" s="58">
        <v>3.2</v>
      </c>
    </row>
    <row r="161" s="58" customFormat="1" ht="82.8" spans="1:13">
      <c r="A161" s="311" t="s">
        <v>2510</v>
      </c>
      <c r="B161" s="200">
        <v>160</v>
      </c>
      <c r="C161" s="204" t="s">
        <v>16</v>
      </c>
      <c r="D161" s="58" t="s">
        <v>353</v>
      </c>
      <c r="E161" s="58" t="s">
        <v>2511</v>
      </c>
      <c r="F161" s="58" t="s">
        <v>2125</v>
      </c>
      <c r="G161" s="58" t="s">
        <v>2586</v>
      </c>
      <c r="H161" s="58" t="s">
        <v>482</v>
      </c>
      <c r="I161" s="58" t="s">
        <v>22</v>
      </c>
      <c r="J161" s="237">
        <v>1</v>
      </c>
      <c r="K161" s="58">
        <f t="shared" si="21"/>
        <v>1</v>
      </c>
      <c r="L161" s="58">
        <v>10</v>
      </c>
      <c r="M161" s="58">
        <v>3.2</v>
      </c>
    </row>
    <row r="162" s="58" customFormat="1" ht="69" spans="1:13">
      <c r="A162" s="311" t="s">
        <v>2510</v>
      </c>
      <c r="B162" s="200">
        <v>161</v>
      </c>
      <c r="C162" s="204" t="s">
        <v>16</v>
      </c>
      <c r="D162" s="58" t="s">
        <v>353</v>
      </c>
      <c r="E162" s="58" t="s">
        <v>2511</v>
      </c>
      <c r="F162" s="58" t="s">
        <v>2125</v>
      </c>
      <c r="G162" s="58" t="s">
        <v>2592</v>
      </c>
      <c r="H162" s="58" t="s">
        <v>482</v>
      </c>
      <c r="I162" s="58" t="s">
        <v>22</v>
      </c>
      <c r="J162" s="237">
        <v>1</v>
      </c>
      <c r="K162" s="58">
        <f t="shared" si="21"/>
        <v>1</v>
      </c>
      <c r="L162" s="58">
        <v>22</v>
      </c>
      <c r="M162" s="58">
        <v>3.2</v>
      </c>
    </row>
    <row r="163" s="58" customFormat="1" ht="41.4" spans="1:13">
      <c r="A163" s="311" t="s">
        <v>2510</v>
      </c>
      <c r="B163" s="200">
        <v>162</v>
      </c>
      <c r="C163" s="204" t="s">
        <v>16</v>
      </c>
      <c r="D163" s="58" t="s">
        <v>89</v>
      </c>
      <c r="E163" s="58" t="s">
        <v>2511</v>
      </c>
      <c r="F163" s="58" t="s">
        <v>114</v>
      </c>
      <c r="G163" s="58" t="s">
        <v>2588</v>
      </c>
      <c r="H163" s="58" t="s">
        <v>2166</v>
      </c>
      <c r="I163" s="58" t="s">
        <v>22</v>
      </c>
      <c r="J163" s="237">
        <v>2</v>
      </c>
      <c r="K163" s="58">
        <v>0</v>
      </c>
      <c r="L163" s="58">
        <v>7</v>
      </c>
      <c r="M163" s="58">
        <v>3.2</v>
      </c>
    </row>
    <row r="164" s="58" customFormat="1" ht="55.2" spans="1:13">
      <c r="A164" s="311" t="s">
        <v>2510</v>
      </c>
      <c r="B164" s="200">
        <v>163</v>
      </c>
      <c r="C164" s="204" t="s">
        <v>16</v>
      </c>
      <c r="D164" s="58" t="s">
        <v>171</v>
      </c>
      <c r="E164" s="58" t="s">
        <v>2511</v>
      </c>
      <c r="F164" s="58" t="s">
        <v>172</v>
      </c>
      <c r="G164" s="58" t="s">
        <v>2589</v>
      </c>
      <c r="H164" s="58" t="s">
        <v>2519</v>
      </c>
      <c r="I164" s="58" t="s">
        <v>22</v>
      </c>
      <c r="J164" s="237">
        <v>2</v>
      </c>
      <c r="K164" s="58">
        <v>0</v>
      </c>
      <c r="L164" s="58">
        <v>0.22</v>
      </c>
      <c r="M164" s="58">
        <v>3.1</v>
      </c>
    </row>
    <row r="165" s="58" customFormat="1" ht="41.4" spans="1:13">
      <c r="A165" s="311" t="s">
        <v>2510</v>
      </c>
      <c r="B165" s="200">
        <v>164</v>
      </c>
      <c r="C165" s="204" t="s">
        <v>16</v>
      </c>
      <c r="D165" s="58" t="s">
        <v>322</v>
      </c>
      <c r="E165" s="58" t="s">
        <v>2511</v>
      </c>
      <c r="F165" s="58" t="s">
        <v>323</v>
      </c>
      <c r="G165" s="58" t="s">
        <v>2590</v>
      </c>
      <c r="H165" s="58" t="s">
        <v>2162</v>
      </c>
      <c r="I165" s="58" t="s">
        <v>2124</v>
      </c>
      <c r="J165" s="58">
        <v>0.1384</v>
      </c>
      <c r="K165" s="58">
        <f t="shared" ref="K165:K169" si="22">J165</f>
        <v>0.1384</v>
      </c>
      <c r="L165" s="58">
        <v>1</v>
      </c>
      <c r="M165" s="58">
        <v>3.2</v>
      </c>
    </row>
    <row r="166" s="58" customFormat="1" ht="27.6" spans="1:13">
      <c r="A166" s="311" t="s">
        <v>2510</v>
      </c>
      <c r="B166" s="200">
        <v>165</v>
      </c>
      <c r="C166" s="204" t="s">
        <v>16</v>
      </c>
      <c r="D166" s="58" t="s">
        <v>89</v>
      </c>
      <c r="E166" s="58" t="s">
        <v>2511</v>
      </c>
      <c r="F166" s="58" t="s">
        <v>114</v>
      </c>
      <c r="G166" s="58" t="s">
        <v>2560</v>
      </c>
      <c r="H166" s="58" t="s">
        <v>2369</v>
      </c>
      <c r="I166" s="58" t="s">
        <v>22</v>
      </c>
      <c r="J166" s="237">
        <v>2</v>
      </c>
      <c r="K166" s="58">
        <v>0</v>
      </c>
      <c r="L166" s="58">
        <v>5</v>
      </c>
      <c r="M166" s="58">
        <v>3.1</v>
      </c>
    </row>
    <row r="167" s="58" customFormat="1" ht="41.4" spans="1:13">
      <c r="A167" s="311" t="s">
        <v>2510</v>
      </c>
      <c r="B167" s="200">
        <v>166</v>
      </c>
      <c r="C167" s="204" t="s">
        <v>16</v>
      </c>
      <c r="D167" s="58" t="s">
        <v>53</v>
      </c>
      <c r="E167" s="58" t="s">
        <v>2511</v>
      </c>
      <c r="F167" s="58" t="s">
        <v>55</v>
      </c>
      <c r="G167" s="58" t="s">
        <v>2562</v>
      </c>
      <c r="H167" s="58" t="s">
        <v>2371</v>
      </c>
      <c r="I167" s="58" t="s">
        <v>22</v>
      </c>
      <c r="J167" s="237">
        <v>6</v>
      </c>
      <c r="K167" s="58">
        <f t="shared" si="22"/>
        <v>6</v>
      </c>
      <c r="L167" s="58">
        <v>6</v>
      </c>
      <c r="M167" s="58">
        <v>3.1</v>
      </c>
    </row>
    <row r="168" s="58" customFormat="1" ht="27.6" spans="1:13">
      <c r="A168" s="311" t="s">
        <v>2510</v>
      </c>
      <c r="B168" s="200">
        <v>167</v>
      </c>
      <c r="C168" s="204" t="s">
        <v>16</v>
      </c>
      <c r="D168" s="58" t="s">
        <v>53</v>
      </c>
      <c r="E168" s="58" t="s">
        <v>2511</v>
      </c>
      <c r="F168" s="58" t="s">
        <v>304</v>
      </c>
      <c r="G168" s="58" t="s">
        <v>2593</v>
      </c>
      <c r="H168" s="58" t="s">
        <v>2371</v>
      </c>
      <c r="I168" s="58" t="s">
        <v>22</v>
      </c>
      <c r="J168" s="237">
        <v>1</v>
      </c>
      <c r="K168" s="58">
        <f t="shared" si="22"/>
        <v>1</v>
      </c>
      <c r="L168" s="58">
        <v>2</v>
      </c>
      <c r="M168" s="58">
        <v>3.1</v>
      </c>
    </row>
    <row r="169" s="58" customFormat="1" ht="41.4" spans="1:13">
      <c r="A169" s="311" t="s">
        <v>2510</v>
      </c>
      <c r="B169" s="200">
        <v>168</v>
      </c>
      <c r="C169" s="204" t="s">
        <v>16</v>
      </c>
      <c r="D169" s="58" t="s">
        <v>53</v>
      </c>
      <c r="E169" s="58" t="s">
        <v>2511</v>
      </c>
      <c r="F169" s="58" t="s">
        <v>304</v>
      </c>
      <c r="G169" s="58" t="s">
        <v>2594</v>
      </c>
      <c r="H169" s="58" t="s">
        <v>2371</v>
      </c>
      <c r="I169" s="58" t="s">
        <v>22</v>
      </c>
      <c r="J169" s="237">
        <v>1</v>
      </c>
      <c r="K169" s="58">
        <f t="shared" si="22"/>
        <v>1</v>
      </c>
      <c r="L169" s="58">
        <v>2</v>
      </c>
      <c r="M169" s="58">
        <v>3.1</v>
      </c>
    </row>
    <row r="170" s="58" customFormat="1" ht="41.4" spans="1:13">
      <c r="A170" s="311" t="s">
        <v>2510</v>
      </c>
      <c r="B170" s="200">
        <v>169</v>
      </c>
      <c r="C170" s="204" t="s">
        <v>16</v>
      </c>
      <c r="D170" s="58" t="s">
        <v>171</v>
      </c>
      <c r="E170" s="58" t="s">
        <v>2511</v>
      </c>
      <c r="F170" s="58" t="s">
        <v>172</v>
      </c>
      <c r="G170" s="58" t="s">
        <v>2563</v>
      </c>
      <c r="H170" s="58" t="s">
        <v>1697</v>
      </c>
      <c r="I170" s="58" t="s">
        <v>22</v>
      </c>
      <c r="J170" s="237">
        <v>2</v>
      </c>
      <c r="K170" s="58">
        <v>0</v>
      </c>
      <c r="L170" s="58">
        <v>0.2</v>
      </c>
      <c r="M170" s="58">
        <v>3.1</v>
      </c>
    </row>
    <row r="171" s="58" customFormat="1" ht="27.6" spans="1:13">
      <c r="A171" s="311" t="s">
        <v>2510</v>
      </c>
      <c r="B171" s="200">
        <v>170</v>
      </c>
      <c r="C171" s="204" t="s">
        <v>16</v>
      </c>
      <c r="D171" s="58" t="s">
        <v>322</v>
      </c>
      <c r="E171" s="58" t="s">
        <v>2511</v>
      </c>
      <c r="F171" s="58" t="s">
        <v>323</v>
      </c>
      <c r="G171" s="58" t="s">
        <v>2564</v>
      </c>
      <c r="H171" s="58" t="s">
        <v>2374</v>
      </c>
      <c r="I171" s="58" t="s">
        <v>2124</v>
      </c>
      <c r="J171" s="58">
        <v>39.7916</v>
      </c>
      <c r="K171" s="58">
        <f>J171</f>
        <v>39.7916</v>
      </c>
      <c r="L171" s="58">
        <v>298</v>
      </c>
      <c r="M171" s="58">
        <v>3.1</v>
      </c>
    </row>
    <row r="172" s="58" customFormat="1" ht="41.4" spans="1:13">
      <c r="A172" s="311" t="s">
        <v>2510</v>
      </c>
      <c r="B172" s="200">
        <v>171</v>
      </c>
      <c r="C172" s="204" t="s">
        <v>16</v>
      </c>
      <c r="D172" s="58" t="s">
        <v>53</v>
      </c>
      <c r="E172" s="58" t="s">
        <v>2511</v>
      </c>
      <c r="F172" s="58" t="s">
        <v>55</v>
      </c>
      <c r="G172" s="58" t="s">
        <v>2595</v>
      </c>
      <c r="H172" s="58" t="s">
        <v>2158</v>
      </c>
      <c r="I172" s="58" t="s">
        <v>22</v>
      </c>
      <c r="J172" s="237">
        <v>7</v>
      </c>
      <c r="K172" s="165">
        <f>(CEILING(J172*0.2,1))*1</f>
        <v>2</v>
      </c>
      <c r="L172" s="58">
        <v>284</v>
      </c>
      <c r="M172" s="58">
        <v>3.2</v>
      </c>
    </row>
    <row r="173" s="58" customFormat="1" ht="41.4" spans="1:13">
      <c r="A173" s="311" t="s">
        <v>2510</v>
      </c>
      <c r="B173" s="200">
        <v>172</v>
      </c>
      <c r="C173" s="204" t="s">
        <v>16</v>
      </c>
      <c r="D173" s="58" t="s">
        <v>322</v>
      </c>
      <c r="E173" s="58" t="s">
        <v>2511</v>
      </c>
      <c r="F173" s="58" t="s">
        <v>323</v>
      </c>
      <c r="G173" s="58" t="s">
        <v>2596</v>
      </c>
      <c r="H173" s="58" t="s">
        <v>2162</v>
      </c>
      <c r="I173" s="58" t="s">
        <v>2124</v>
      </c>
      <c r="J173" s="58">
        <v>30.1322</v>
      </c>
      <c r="K173" s="165">
        <f>(CEILING(J173*0.1,1))*1</f>
        <v>4</v>
      </c>
      <c r="L173" s="58">
        <v>2725</v>
      </c>
      <c r="M173" s="58">
        <v>3.2</v>
      </c>
    </row>
    <row r="174" s="58" customFormat="1" ht="41.4" spans="1:13">
      <c r="A174" s="311" t="s">
        <v>2510</v>
      </c>
      <c r="B174" s="200">
        <v>173</v>
      </c>
      <c r="C174" s="204" t="s">
        <v>16</v>
      </c>
      <c r="D174" s="58" t="s">
        <v>322</v>
      </c>
      <c r="E174" s="58" t="s">
        <v>2511</v>
      </c>
      <c r="F174" s="58" t="s">
        <v>323</v>
      </c>
      <c r="G174" s="58" t="s">
        <v>2568</v>
      </c>
      <c r="H174" s="58" t="s">
        <v>2162</v>
      </c>
      <c r="I174" s="58" t="s">
        <v>2124</v>
      </c>
      <c r="J174" s="58">
        <v>0.1</v>
      </c>
      <c r="K174" s="58">
        <f>J174</f>
        <v>0.1</v>
      </c>
      <c r="L174" s="58">
        <v>1</v>
      </c>
      <c r="M174" s="58">
        <v>3.2</v>
      </c>
    </row>
    <row r="175" s="58" customFormat="1" ht="69" spans="1:13">
      <c r="A175" s="311" t="s">
        <v>2510</v>
      </c>
      <c r="B175" s="200">
        <v>174</v>
      </c>
      <c r="C175" s="204" t="s">
        <v>16</v>
      </c>
      <c r="D175" s="58" t="s">
        <v>171</v>
      </c>
      <c r="E175" s="58" t="s">
        <v>2511</v>
      </c>
      <c r="F175" s="58" t="s">
        <v>172</v>
      </c>
      <c r="G175" s="58" t="s">
        <v>2597</v>
      </c>
      <c r="H175" s="58" t="s">
        <v>1809</v>
      </c>
      <c r="I175" s="58" t="s">
        <v>22</v>
      </c>
      <c r="J175" s="237">
        <v>2</v>
      </c>
      <c r="K175" s="58">
        <v>0</v>
      </c>
      <c r="L175" s="58">
        <v>0.44</v>
      </c>
      <c r="M175" s="58">
        <v>3.2</v>
      </c>
    </row>
    <row r="176" s="58" customFormat="1" ht="69" spans="1:13">
      <c r="A176" s="311" t="s">
        <v>2510</v>
      </c>
      <c r="B176" s="200">
        <v>175</v>
      </c>
      <c r="C176" s="204" t="s">
        <v>16</v>
      </c>
      <c r="D176" s="58" t="s">
        <v>171</v>
      </c>
      <c r="E176" s="58" t="s">
        <v>2511</v>
      </c>
      <c r="F176" s="58" t="s">
        <v>172</v>
      </c>
      <c r="G176" s="58" t="s">
        <v>2598</v>
      </c>
      <c r="H176" s="58" t="s">
        <v>1809</v>
      </c>
      <c r="I176" s="58" t="s">
        <v>22</v>
      </c>
      <c r="J176" s="237">
        <v>2</v>
      </c>
      <c r="K176" s="58">
        <v>0</v>
      </c>
      <c r="L176" s="58">
        <v>1</v>
      </c>
      <c r="M176" s="58">
        <v>3.2</v>
      </c>
    </row>
    <row r="177" s="58" customFormat="1" ht="41.4" spans="1:13">
      <c r="A177" s="311" t="s">
        <v>2510</v>
      </c>
      <c r="B177" s="200">
        <v>176</v>
      </c>
      <c r="C177" s="204" t="s">
        <v>16</v>
      </c>
      <c r="D177" s="58" t="s">
        <v>89</v>
      </c>
      <c r="E177" s="58" t="s">
        <v>2511</v>
      </c>
      <c r="F177" s="58" t="s">
        <v>90</v>
      </c>
      <c r="G177" s="58" t="s">
        <v>2599</v>
      </c>
      <c r="H177" s="58" t="s">
        <v>2166</v>
      </c>
      <c r="I177" s="58" t="s">
        <v>22</v>
      </c>
      <c r="J177" s="237">
        <v>1</v>
      </c>
      <c r="K177" s="58">
        <v>0</v>
      </c>
      <c r="L177" s="58">
        <v>4</v>
      </c>
      <c r="M177" s="58">
        <v>3.2</v>
      </c>
    </row>
    <row r="178" s="58" customFormat="1" ht="69" spans="1:13">
      <c r="A178" s="311" t="s">
        <v>2510</v>
      </c>
      <c r="B178" s="200">
        <v>177</v>
      </c>
      <c r="C178" s="204" t="s">
        <v>16</v>
      </c>
      <c r="D178" s="58" t="s">
        <v>171</v>
      </c>
      <c r="E178" s="58" t="s">
        <v>2511</v>
      </c>
      <c r="F178" s="58" t="s">
        <v>172</v>
      </c>
      <c r="G178" s="58" t="s">
        <v>2600</v>
      </c>
      <c r="H178" s="58" t="s">
        <v>1809</v>
      </c>
      <c r="I178" s="58" t="s">
        <v>22</v>
      </c>
      <c r="J178" s="237">
        <v>1</v>
      </c>
      <c r="K178" s="58">
        <v>0</v>
      </c>
      <c r="L178" s="58">
        <v>0.07</v>
      </c>
      <c r="M178" s="58">
        <v>3.2</v>
      </c>
    </row>
    <row r="179" s="58" customFormat="1" ht="69" spans="1:13">
      <c r="A179" s="311" t="s">
        <v>2510</v>
      </c>
      <c r="B179" s="200">
        <v>178</v>
      </c>
      <c r="C179" s="204" t="s">
        <v>16</v>
      </c>
      <c r="D179" s="58" t="s">
        <v>171</v>
      </c>
      <c r="E179" s="58" t="s">
        <v>2511</v>
      </c>
      <c r="F179" s="58" t="s">
        <v>172</v>
      </c>
      <c r="G179" s="58" t="s">
        <v>2597</v>
      </c>
      <c r="H179" s="58" t="s">
        <v>1809</v>
      </c>
      <c r="I179" s="58" t="s">
        <v>22</v>
      </c>
      <c r="J179" s="237">
        <v>1</v>
      </c>
      <c r="K179" s="58">
        <v>0</v>
      </c>
      <c r="L179" s="58">
        <v>0.22</v>
      </c>
      <c r="M179" s="58">
        <v>3.2</v>
      </c>
    </row>
    <row r="180" s="58" customFormat="1" ht="69" spans="1:13">
      <c r="A180" s="311" t="s">
        <v>2510</v>
      </c>
      <c r="B180" s="200">
        <v>179</v>
      </c>
      <c r="C180" s="204" t="s">
        <v>16</v>
      </c>
      <c r="D180" s="58" t="s">
        <v>171</v>
      </c>
      <c r="E180" s="58" t="s">
        <v>2511</v>
      </c>
      <c r="F180" s="58" t="s">
        <v>172</v>
      </c>
      <c r="G180" s="58" t="s">
        <v>2600</v>
      </c>
      <c r="H180" s="58" t="s">
        <v>1809</v>
      </c>
      <c r="I180" s="58" t="s">
        <v>22</v>
      </c>
      <c r="J180" s="237">
        <v>4</v>
      </c>
      <c r="K180" s="58">
        <v>0</v>
      </c>
      <c r="L180" s="58">
        <v>0.28</v>
      </c>
      <c r="M180" s="58">
        <v>3.2</v>
      </c>
    </row>
    <row r="181" s="58" customFormat="1" ht="41.4" spans="1:13">
      <c r="A181" s="311" t="s">
        <v>2510</v>
      </c>
      <c r="B181" s="200">
        <v>180</v>
      </c>
      <c r="C181" s="204" t="s">
        <v>16</v>
      </c>
      <c r="D181" s="58" t="s">
        <v>322</v>
      </c>
      <c r="E181" s="58" t="s">
        <v>2511</v>
      </c>
      <c r="F181" s="58" t="s">
        <v>323</v>
      </c>
      <c r="G181" s="58" t="s">
        <v>2582</v>
      </c>
      <c r="H181" s="58" t="s">
        <v>2162</v>
      </c>
      <c r="I181" s="58" t="s">
        <v>2124</v>
      </c>
      <c r="J181" s="58">
        <v>0.11</v>
      </c>
      <c r="K181" s="58">
        <f>J181</f>
        <v>0.11</v>
      </c>
      <c r="L181" s="58">
        <v>0.47</v>
      </c>
      <c r="M181" s="58">
        <v>3.2</v>
      </c>
    </row>
    <row r="182" s="58" customFormat="1" ht="69" spans="1:13">
      <c r="A182" s="311" t="s">
        <v>2510</v>
      </c>
      <c r="B182" s="200">
        <v>181</v>
      </c>
      <c r="C182" s="204" t="s">
        <v>16</v>
      </c>
      <c r="D182" s="58" t="s">
        <v>171</v>
      </c>
      <c r="E182" s="58" t="s">
        <v>2511</v>
      </c>
      <c r="F182" s="58" t="s">
        <v>172</v>
      </c>
      <c r="G182" s="58" t="s">
        <v>2600</v>
      </c>
      <c r="H182" s="58" t="s">
        <v>1809</v>
      </c>
      <c r="I182" s="58" t="s">
        <v>22</v>
      </c>
      <c r="J182" s="237">
        <v>2</v>
      </c>
      <c r="K182" s="58">
        <v>0</v>
      </c>
      <c r="L182" s="58">
        <v>0.14</v>
      </c>
      <c r="M182" s="58">
        <v>3.2</v>
      </c>
    </row>
    <row r="183" s="58" customFormat="1" ht="41.4" spans="1:13">
      <c r="A183" s="311" t="s">
        <v>2510</v>
      </c>
      <c r="B183" s="200">
        <v>182</v>
      </c>
      <c r="C183" s="204" t="s">
        <v>16</v>
      </c>
      <c r="D183" s="58" t="s">
        <v>322</v>
      </c>
      <c r="E183" s="58" t="s">
        <v>2511</v>
      </c>
      <c r="F183" s="58" t="s">
        <v>323</v>
      </c>
      <c r="G183" s="58" t="s">
        <v>2601</v>
      </c>
      <c r="H183" s="58" t="s">
        <v>2162</v>
      </c>
      <c r="I183" s="58" t="s">
        <v>2124</v>
      </c>
      <c r="J183" s="58">
        <v>0.12</v>
      </c>
      <c r="K183" s="58">
        <f>J183</f>
        <v>0.12</v>
      </c>
      <c r="L183" s="58">
        <v>1</v>
      </c>
      <c r="M183" s="58">
        <v>3.2</v>
      </c>
    </row>
    <row r="184" s="58" customFormat="1" ht="69" spans="1:13">
      <c r="A184" s="311" t="s">
        <v>2510</v>
      </c>
      <c r="B184" s="200">
        <v>183</v>
      </c>
      <c r="C184" s="204" t="s">
        <v>16</v>
      </c>
      <c r="D184" s="58" t="s">
        <v>171</v>
      </c>
      <c r="E184" s="58" t="s">
        <v>2511</v>
      </c>
      <c r="F184" s="58" t="s">
        <v>172</v>
      </c>
      <c r="G184" s="58" t="s">
        <v>2600</v>
      </c>
      <c r="H184" s="58" t="s">
        <v>1809</v>
      </c>
      <c r="I184" s="58" t="s">
        <v>22</v>
      </c>
      <c r="J184" s="237">
        <v>1</v>
      </c>
      <c r="K184" s="58">
        <v>0</v>
      </c>
      <c r="L184" s="58">
        <v>0.07</v>
      </c>
      <c r="M184" s="58">
        <v>3.2</v>
      </c>
    </row>
    <row r="185" s="58" customFormat="1" ht="41.4" spans="1:13">
      <c r="A185" s="311" t="s">
        <v>2510</v>
      </c>
      <c r="B185" s="200">
        <v>184</v>
      </c>
      <c r="C185" s="204" t="s">
        <v>16</v>
      </c>
      <c r="D185" s="58" t="s">
        <v>89</v>
      </c>
      <c r="E185" s="58" t="s">
        <v>2511</v>
      </c>
      <c r="F185" s="58" t="s">
        <v>90</v>
      </c>
      <c r="G185" s="58" t="s">
        <v>2602</v>
      </c>
      <c r="H185" s="58" t="s">
        <v>2166</v>
      </c>
      <c r="I185" s="58" t="s">
        <v>22</v>
      </c>
      <c r="J185" s="237">
        <v>1</v>
      </c>
      <c r="K185" s="58">
        <v>0</v>
      </c>
      <c r="L185" s="58">
        <v>8</v>
      </c>
      <c r="M185" s="58">
        <v>3.2</v>
      </c>
    </row>
    <row r="186" s="58" customFormat="1" ht="55.2" spans="1:13">
      <c r="A186" s="311" t="s">
        <v>2510</v>
      </c>
      <c r="B186" s="200">
        <v>185</v>
      </c>
      <c r="C186" s="204" t="s">
        <v>16</v>
      </c>
      <c r="D186" s="58" t="s">
        <v>171</v>
      </c>
      <c r="E186" s="58" t="s">
        <v>2511</v>
      </c>
      <c r="F186" s="58" t="s">
        <v>172</v>
      </c>
      <c r="G186" s="58" t="s">
        <v>2603</v>
      </c>
      <c r="H186" s="58" t="s">
        <v>1697</v>
      </c>
      <c r="I186" s="58" t="s">
        <v>22</v>
      </c>
      <c r="J186" s="237">
        <v>1</v>
      </c>
      <c r="K186" s="58">
        <v>0</v>
      </c>
      <c r="L186" s="58">
        <v>0.24</v>
      </c>
      <c r="M186" s="58">
        <v>3.1</v>
      </c>
    </row>
    <row r="187" s="58" customFormat="1" ht="55.2" spans="1:13">
      <c r="A187" s="311" t="s">
        <v>2510</v>
      </c>
      <c r="B187" s="200">
        <v>186</v>
      </c>
      <c r="C187" s="204" t="s">
        <v>16</v>
      </c>
      <c r="D187" s="58" t="s">
        <v>171</v>
      </c>
      <c r="E187" s="58" t="s">
        <v>2511</v>
      </c>
      <c r="F187" s="58" t="s">
        <v>172</v>
      </c>
      <c r="G187" s="58" t="s">
        <v>2604</v>
      </c>
      <c r="H187" s="58" t="s">
        <v>1809</v>
      </c>
      <c r="I187" s="58" t="s">
        <v>22</v>
      </c>
      <c r="J187" s="237">
        <v>3</v>
      </c>
      <c r="K187" s="58">
        <v>0</v>
      </c>
      <c r="L187" s="58">
        <v>2</v>
      </c>
      <c r="M187" s="58">
        <v>3.2</v>
      </c>
    </row>
    <row r="188" s="58" customFormat="1" ht="41.4" spans="1:13">
      <c r="A188" s="311" t="s">
        <v>2510</v>
      </c>
      <c r="B188" s="200">
        <v>187</v>
      </c>
      <c r="C188" s="204" t="s">
        <v>16</v>
      </c>
      <c r="D188" s="58" t="s">
        <v>53</v>
      </c>
      <c r="E188" s="58" t="s">
        <v>2511</v>
      </c>
      <c r="F188" s="58" t="s">
        <v>55</v>
      </c>
      <c r="G188" s="58" t="s">
        <v>2605</v>
      </c>
      <c r="H188" s="58" t="s">
        <v>2158</v>
      </c>
      <c r="I188" s="58" t="s">
        <v>22</v>
      </c>
      <c r="J188" s="237">
        <v>3</v>
      </c>
      <c r="K188" s="165">
        <f t="shared" ref="K188:K190" si="23">(CEILING(J188*0.2,1))*1</f>
        <v>1</v>
      </c>
      <c r="L188" s="58">
        <v>69</v>
      </c>
      <c r="M188" s="58">
        <v>3.2</v>
      </c>
    </row>
    <row r="189" s="58" customFormat="1" ht="41.4" spans="1:13">
      <c r="A189" s="311" t="s">
        <v>2510</v>
      </c>
      <c r="B189" s="200">
        <v>188</v>
      </c>
      <c r="C189" s="204" t="s">
        <v>16</v>
      </c>
      <c r="D189" s="58" t="s">
        <v>53</v>
      </c>
      <c r="E189" s="58" t="s">
        <v>2511</v>
      </c>
      <c r="F189" s="58" t="s">
        <v>55</v>
      </c>
      <c r="G189" s="58" t="s">
        <v>2606</v>
      </c>
      <c r="H189" s="58" t="s">
        <v>2158</v>
      </c>
      <c r="I189" s="58" t="s">
        <v>22</v>
      </c>
      <c r="J189" s="237">
        <v>3</v>
      </c>
      <c r="K189" s="165">
        <f t="shared" si="23"/>
        <v>1</v>
      </c>
      <c r="L189" s="58">
        <v>90</v>
      </c>
      <c r="M189" s="58">
        <v>3.2</v>
      </c>
    </row>
    <row r="190" s="58" customFormat="1" ht="41.4" spans="1:13">
      <c r="A190" s="311" t="s">
        <v>2510</v>
      </c>
      <c r="B190" s="200">
        <v>189</v>
      </c>
      <c r="C190" s="204" t="s">
        <v>16</v>
      </c>
      <c r="D190" s="58" t="s">
        <v>53</v>
      </c>
      <c r="E190" s="58" t="s">
        <v>2511</v>
      </c>
      <c r="F190" s="58" t="s">
        <v>55</v>
      </c>
      <c r="G190" s="58" t="s">
        <v>2607</v>
      </c>
      <c r="H190" s="58" t="s">
        <v>2158</v>
      </c>
      <c r="I190" s="58" t="s">
        <v>22</v>
      </c>
      <c r="J190" s="237">
        <v>1</v>
      </c>
      <c r="K190" s="165">
        <f t="shared" si="23"/>
        <v>1</v>
      </c>
      <c r="L190" s="58">
        <v>15</v>
      </c>
      <c r="M190" s="58">
        <v>3.2</v>
      </c>
    </row>
    <row r="191" s="58" customFormat="1" ht="69" spans="1:13">
      <c r="A191" s="311" t="s">
        <v>2510</v>
      </c>
      <c r="B191" s="200">
        <v>190</v>
      </c>
      <c r="C191" s="204" t="s">
        <v>16</v>
      </c>
      <c r="D191" s="58" t="s">
        <v>171</v>
      </c>
      <c r="E191" s="58" t="s">
        <v>2511</v>
      </c>
      <c r="F191" s="58" t="s">
        <v>172</v>
      </c>
      <c r="G191" s="58" t="s">
        <v>2598</v>
      </c>
      <c r="H191" s="58" t="s">
        <v>1809</v>
      </c>
      <c r="I191" s="58" t="s">
        <v>22</v>
      </c>
      <c r="J191" s="237">
        <v>3</v>
      </c>
      <c r="K191" s="58">
        <v>0</v>
      </c>
      <c r="L191" s="58">
        <v>2</v>
      </c>
      <c r="M191" s="58">
        <v>3.2</v>
      </c>
    </row>
    <row r="192" s="58" customFormat="1" ht="82.8" spans="1:13">
      <c r="A192" s="311" t="s">
        <v>2510</v>
      </c>
      <c r="B192" s="200">
        <v>191</v>
      </c>
      <c r="C192" s="204" t="s">
        <v>16</v>
      </c>
      <c r="D192" s="58" t="s">
        <v>353</v>
      </c>
      <c r="E192" s="58" t="s">
        <v>2511</v>
      </c>
      <c r="F192" s="58" t="s">
        <v>2125</v>
      </c>
      <c r="G192" s="58" t="s">
        <v>2608</v>
      </c>
      <c r="H192" s="58" t="s">
        <v>2609</v>
      </c>
      <c r="I192" s="58" t="s">
        <v>22</v>
      </c>
      <c r="J192" s="237">
        <v>1</v>
      </c>
      <c r="K192" s="165">
        <f t="shared" ref="K192:K195" si="24">(CEILING(J192*0.2,1))*1</f>
        <v>1</v>
      </c>
      <c r="L192" s="58">
        <v>227</v>
      </c>
      <c r="M192" s="58">
        <v>3.2</v>
      </c>
    </row>
    <row r="193" s="58" customFormat="1" ht="41.4" spans="1:13">
      <c r="A193" s="311" t="s">
        <v>2510</v>
      </c>
      <c r="B193" s="200">
        <v>192</v>
      </c>
      <c r="C193" s="204" t="s">
        <v>16</v>
      </c>
      <c r="D193" s="58" t="s">
        <v>89</v>
      </c>
      <c r="E193" s="58" t="s">
        <v>2511</v>
      </c>
      <c r="F193" s="58" t="s">
        <v>114</v>
      </c>
      <c r="G193" s="58" t="s">
        <v>2610</v>
      </c>
      <c r="H193" s="58" t="s">
        <v>2166</v>
      </c>
      <c r="I193" s="58" t="s">
        <v>22</v>
      </c>
      <c r="J193" s="237">
        <v>2</v>
      </c>
      <c r="K193" s="58">
        <v>0</v>
      </c>
      <c r="L193" s="58">
        <v>8</v>
      </c>
      <c r="M193" s="58">
        <v>3.2</v>
      </c>
    </row>
    <row r="194" s="58" customFormat="1" ht="41.4" spans="1:13">
      <c r="A194" s="311" t="s">
        <v>2510</v>
      </c>
      <c r="B194" s="200">
        <v>193</v>
      </c>
      <c r="C194" s="204" t="s">
        <v>16</v>
      </c>
      <c r="D194" s="58" t="s">
        <v>53</v>
      </c>
      <c r="E194" s="58" t="s">
        <v>2511</v>
      </c>
      <c r="F194" s="58" t="s">
        <v>55</v>
      </c>
      <c r="G194" s="58" t="s">
        <v>2595</v>
      </c>
      <c r="H194" s="58" t="s">
        <v>2158</v>
      </c>
      <c r="I194" s="58" t="s">
        <v>22</v>
      </c>
      <c r="J194" s="237">
        <v>2</v>
      </c>
      <c r="K194" s="165">
        <f t="shared" si="24"/>
        <v>1</v>
      </c>
      <c r="L194" s="58">
        <v>81</v>
      </c>
      <c r="M194" s="58">
        <v>3.2</v>
      </c>
    </row>
    <row r="195" s="58" customFormat="1" ht="41.4" spans="1:13">
      <c r="A195" s="311" t="s">
        <v>2510</v>
      </c>
      <c r="B195" s="200">
        <v>194</v>
      </c>
      <c r="C195" s="204" t="s">
        <v>16</v>
      </c>
      <c r="D195" s="58" t="s">
        <v>53</v>
      </c>
      <c r="E195" s="58" t="s">
        <v>2511</v>
      </c>
      <c r="F195" s="58" t="s">
        <v>304</v>
      </c>
      <c r="G195" s="58" t="s">
        <v>2611</v>
      </c>
      <c r="H195" s="58" t="s">
        <v>2158</v>
      </c>
      <c r="I195" s="58" t="s">
        <v>22</v>
      </c>
      <c r="J195" s="237">
        <v>1</v>
      </c>
      <c r="K195" s="165">
        <f t="shared" si="24"/>
        <v>1</v>
      </c>
      <c r="L195" s="58">
        <v>52</v>
      </c>
      <c r="M195" s="58">
        <v>3.2</v>
      </c>
    </row>
    <row r="196" s="58" customFormat="1" ht="69" spans="1:13">
      <c r="A196" s="311" t="s">
        <v>2510</v>
      </c>
      <c r="B196" s="200">
        <v>195</v>
      </c>
      <c r="C196" s="204" t="s">
        <v>16</v>
      </c>
      <c r="D196" s="58" t="s">
        <v>171</v>
      </c>
      <c r="E196" s="58" t="s">
        <v>2511</v>
      </c>
      <c r="F196" s="58" t="s">
        <v>172</v>
      </c>
      <c r="G196" s="58" t="s">
        <v>2600</v>
      </c>
      <c r="H196" s="58" t="s">
        <v>1809</v>
      </c>
      <c r="I196" s="58" t="s">
        <v>22</v>
      </c>
      <c r="J196" s="237">
        <v>4</v>
      </c>
      <c r="K196" s="58">
        <v>0</v>
      </c>
      <c r="L196" s="58">
        <v>0.28</v>
      </c>
      <c r="M196" s="58">
        <v>3.2</v>
      </c>
    </row>
    <row r="197" s="58" customFormat="1" ht="55.2" spans="1:13">
      <c r="A197" s="311" t="s">
        <v>2510</v>
      </c>
      <c r="B197" s="200">
        <v>196</v>
      </c>
      <c r="C197" s="204" t="s">
        <v>16</v>
      </c>
      <c r="D197" s="58" t="s">
        <v>171</v>
      </c>
      <c r="E197" s="58" t="s">
        <v>2511</v>
      </c>
      <c r="F197" s="58" t="s">
        <v>172</v>
      </c>
      <c r="G197" s="58" t="s">
        <v>2612</v>
      </c>
      <c r="H197" s="58" t="s">
        <v>1809</v>
      </c>
      <c r="I197" s="58" t="s">
        <v>22</v>
      </c>
      <c r="J197" s="237">
        <v>7</v>
      </c>
      <c r="K197" s="58">
        <v>0</v>
      </c>
      <c r="L197" s="58">
        <v>7</v>
      </c>
      <c r="M197" s="58">
        <v>3.2</v>
      </c>
    </row>
    <row r="198" s="58" customFormat="1" ht="69" spans="1:13">
      <c r="A198" s="311" t="s">
        <v>2510</v>
      </c>
      <c r="B198" s="200">
        <v>197</v>
      </c>
      <c r="C198" s="204" t="s">
        <v>16</v>
      </c>
      <c r="D198" s="58" t="s">
        <v>53</v>
      </c>
      <c r="E198" s="58" t="s">
        <v>2511</v>
      </c>
      <c r="F198" s="58" t="s">
        <v>236</v>
      </c>
      <c r="G198" s="58" t="s">
        <v>2613</v>
      </c>
      <c r="H198" s="58" t="s">
        <v>2166</v>
      </c>
      <c r="I198" s="58" t="s">
        <v>22</v>
      </c>
      <c r="J198" s="237">
        <v>1</v>
      </c>
      <c r="K198" s="165">
        <f t="shared" ref="K198:K201" si="25">(CEILING(J198*0.2,1))*1</f>
        <v>1</v>
      </c>
      <c r="L198" s="58">
        <v>5</v>
      </c>
      <c r="M198" s="58">
        <v>3.2</v>
      </c>
    </row>
    <row r="199" s="58" customFormat="1" ht="41.4" spans="1:13">
      <c r="A199" s="311" t="s">
        <v>2510</v>
      </c>
      <c r="B199" s="200">
        <v>198</v>
      </c>
      <c r="C199" s="204" t="s">
        <v>16</v>
      </c>
      <c r="D199" s="58" t="s">
        <v>53</v>
      </c>
      <c r="E199" s="58" t="s">
        <v>2511</v>
      </c>
      <c r="F199" s="58" t="s">
        <v>236</v>
      </c>
      <c r="G199" s="58" t="s">
        <v>2614</v>
      </c>
      <c r="H199" s="58" t="s">
        <v>2166</v>
      </c>
      <c r="I199" s="58" t="s">
        <v>22</v>
      </c>
      <c r="J199" s="237">
        <v>1</v>
      </c>
      <c r="K199" s="165">
        <f t="shared" si="25"/>
        <v>1</v>
      </c>
      <c r="L199" s="58">
        <v>1</v>
      </c>
      <c r="M199" s="58">
        <v>3.2</v>
      </c>
    </row>
    <row r="200" s="58" customFormat="1" ht="41.4" spans="1:13">
      <c r="A200" s="311" t="s">
        <v>2510</v>
      </c>
      <c r="B200" s="200">
        <v>199</v>
      </c>
      <c r="C200" s="204" t="s">
        <v>16</v>
      </c>
      <c r="D200" s="58" t="s">
        <v>322</v>
      </c>
      <c r="E200" s="58" t="s">
        <v>2511</v>
      </c>
      <c r="F200" s="58" t="s">
        <v>323</v>
      </c>
      <c r="G200" s="58" t="s">
        <v>2582</v>
      </c>
      <c r="H200" s="58" t="s">
        <v>2162</v>
      </c>
      <c r="I200" s="58" t="s">
        <v>2124</v>
      </c>
      <c r="J200" s="58">
        <v>0.442</v>
      </c>
      <c r="K200" s="58">
        <f t="shared" ref="K200:K203" si="26">J200</f>
        <v>0.442</v>
      </c>
      <c r="L200" s="58">
        <v>2</v>
      </c>
      <c r="M200" s="58">
        <v>3.2</v>
      </c>
    </row>
    <row r="201" s="58" customFormat="1" ht="82.8" spans="1:13">
      <c r="A201" s="311" t="s">
        <v>2510</v>
      </c>
      <c r="B201" s="200">
        <v>200</v>
      </c>
      <c r="C201" s="204" t="s">
        <v>16</v>
      </c>
      <c r="D201" s="58" t="s">
        <v>353</v>
      </c>
      <c r="E201" s="58" t="s">
        <v>2511</v>
      </c>
      <c r="F201" s="58" t="s">
        <v>2125</v>
      </c>
      <c r="G201" s="58" t="s">
        <v>2615</v>
      </c>
      <c r="H201" s="58" t="s">
        <v>2609</v>
      </c>
      <c r="I201" s="58" t="s">
        <v>22</v>
      </c>
      <c r="J201" s="237">
        <v>1</v>
      </c>
      <c r="K201" s="165">
        <f t="shared" si="25"/>
        <v>1</v>
      </c>
      <c r="L201" s="58">
        <v>429</v>
      </c>
      <c r="M201" s="58">
        <v>3.2</v>
      </c>
    </row>
    <row r="202" s="58" customFormat="1" ht="82.8" spans="1:13">
      <c r="A202" s="311" t="s">
        <v>2510</v>
      </c>
      <c r="B202" s="200">
        <v>201</v>
      </c>
      <c r="C202" s="204" t="s">
        <v>16</v>
      </c>
      <c r="D202" s="58" t="s">
        <v>353</v>
      </c>
      <c r="E202" s="58" t="s">
        <v>2511</v>
      </c>
      <c r="F202" s="58" t="s">
        <v>2125</v>
      </c>
      <c r="G202" s="58" t="s">
        <v>2616</v>
      </c>
      <c r="H202" s="58" t="s">
        <v>482</v>
      </c>
      <c r="I202" s="58" t="s">
        <v>22</v>
      </c>
      <c r="J202" s="237">
        <v>1</v>
      </c>
      <c r="K202" s="58">
        <f t="shared" si="26"/>
        <v>1</v>
      </c>
      <c r="L202" s="58">
        <v>38</v>
      </c>
      <c r="M202" s="58">
        <v>3.2</v>
      </c>
    </row>
    <row r="203" s="58" customFormat="1" ht="82.8" spans="1:13">
      <c r="A203" s="311" t="s">
        <v>2510</v>
      </c>
      <c r="B203" s="200">
        <v>202</v>
      </c>
      <c r="C203" s="204" t="s">
        <v>16</v>
      </c>
      <c r="D203" s="58" t="s">
        <v>353</v>
      </c>
      <c r="E203" s="58" t="s">
        <v>2511</v>
      </c>
      <c r="F203" s="58" t="s">
        <v>2125</v>
      </c>
      <c r="G203" s="58" t="s">
        <v>2617</v>
      </c>
      <c r="H203" s="58" t="s">
        <v>482</v>
      </c>
      <c r="I203" s="58" t="s">
        <v>22</v>
      </c>
      <c r="J203" s="237">
        <v>1</v>
      </c>
      <c r="K203" s="58">
        <f t="shared" si="26"/>
        <v>1</v>
      </c>
      <c r="L203" s="58">
        <v>38</v>
      </c>
      <c r="M203" s="58">
        <v>3.2</v>
      </c>
    </row>
    <row r="204" s="58" customFormat="1" ht="41.4" spans="1:13">
      <c r="A204" s="311" t="s">
        <v>2510</v>
      </c>
      <c r="B204" s="200">
        <v>203</v>
      </c>
      <c r="C204" s="204" t="s">
        <v>16</v>
      </c>
      <c r="D204" s="58" t="s">
        <v>89</v>
      </c>
      <c r="E204" s="58" t="s">
        <v>2511</v>
      </c>
      <c r="F204" s="58" t="s">
        <v>90</v>
      </c>
      <c r="G204" s="58" t="s">
        <v>2618</v>
      </c>
      <c r="H204" s="58" t="s">
        <v>2166</v>
      </c>
      <c r="I204" s="58" t="s">
        <v>22</v>
      </c>
      <c r="J204" s="237">
        <v>1</v>
      </c>
      <c r="K204" s="58">
        <v>0</v>
      </c>
      <c r="L204" s="58">
        <v>10</v>
      </c>
      <c r="M204" s="58">
        <v>3.2</v>
      </c>
    </row>
    <row r="205" s="58" customFormat="1" ht="69" spans="1:13">
      <c r="A205" s="311" t="s">
        <v>2510</v>
      </c>
      <c r="B205" s="200">
        <v>204</v>
      </c>
      <c r="C205" s="204" t="s">
        <v>16</v>
      </c>
      <c r="D205" s="58" t="s">
        <v>171</v>
      </c>
      <c r="E205" s="58" t="s">
        <v>2511</v>
      </c>
      <c r="F205" s="58" t="s">
        <v>172</v>
      </c>
      <c r="G205" s="58" t="s">
        <v>2597</v>
      </c>
      <c r="H205" s="58" t="s">
        <v>1809</v>
      </c>
      <c r="I205" s="58" t="s">
        <v>22</v>
      </c>
      <c r="J205" s="237">
        <v>1</v>
      </c>
      <c r="K205" s="58">
        <v>0</v>
      </c>
      <c r="L205" s="58">
        <v>0.22</v>
      </c>
      <c r="M205" s="58">
        <v>3.2</v>
      </c>
    </row>
    <row r="206" s="58" customFormat="1" ht="41.4" spans="1:13">
      <c r="A206" s="311" t="s">
        <v>2510</v>
      </c>
      <c r="B206" s="200">
        <v>205</v>
      </c>
      <c r="C206" s="204" t="s">
        <v>16</v>
      </c>
      <c r="D206" s="58" t="s">
        <v>53</v>
      </c>
      <c r="E206" s="58" t="s">
        <v>2511</v>
      </c>
      <c r="F206" s="58" t="s">
        <v>55</v>
      </c>
      <c r="G206" s="58" t="s">
        <v>2619</v>
      </c>
      <c r="H206" s="58" t="s">
        <v>2158</v>
      </c>
      <c r="I206" s="58" t="s">
        <v>22</v>
      </c>
      <c r="J206" s="237">
        <v>2</v>
      </c>
      <c r="K206" s="58">
        <f t="shared" ref="K206:K210" si="27">J206</f>
        <v>2</v>
      </c>
      <c r="L206" s="58">
        <v>3</v>
      </c>
      <c r="M206" s="58">
        <v>3.2</v>
      </c>
    </row>
    <row r="207" s="58" customFormat="1" ht="27.6" spans="1:13">
      <c r="A207" s="311" t="s">
        <v>2510</v>
      </c>
      <c r="B207" s="200">
        <v>206</v>
      </c>
      <c r="C207" s="204" t="s">
        <v>16</v>
      </c>
      <c r="D207" s="58" t="s">
        <v>53</v>
      </c>
      <c r="E207" s="58" t="s">
        <v>2511</v>
      </c>
      <c r="F207" s="58" t="s">
        <v>289</v>
      </c>
      <c r="G207" s="58" t="s">
        <v>2620</v>
      </c>
      <c r="H207" s="58" t="s">
        <v>2621</v>
      </c>
      <c r="I207" s="58" t="s">
        <v>22</v>
      </c>
      <c r="J207" s="237">
        <v>1</v>
      </c>
      <c r="K207" s="58">
        <f t="shared" si="27"/>
        <v>1</v>
      </c>
      <c r="L207" s="58">
        <v>3</v>
      </c>
      <c r="M207" s="58">
        <v>3.2</v>
      </c>
    </row>
    <row r="208" s="58" customFormat="1" ht="69" spans="1:13">
      <c r="A208" s="311" t="s">
        <v>2510</v>
      </c>
      <c r="B208" s="200">
        <v>207</v>
      </c>
      <c r="C208" s="204" t="s">
        <v>16</v>
      </c>
      <c r="D208" s="58" t="s">
        <v>171</v>
      </c>
      <c r="E208" s="58" t="s">
        <v>2511</v>
      </c>
      <c r="F208" s="58" t="s">
        <v>172</v>
      </c>
      <c r="G208" s="58" t="s">
        <v>2597</v>
      </c>
      <c r="H208" s="58" t="s">
        <v>1809</v>
      </c>
      <c r="I208" s="58" t="s">
        <v>22</v>
      </c>
      <c r="J208" s="237">
        <v>3</v>
      </c>
      <c r="K208" s="58">
        <v>0</v>
      </c>
      <c r="L208" s="58">
        <v>1</v>
      </c>
      <c r="M208" s="58">
        <v>3.2</v>
      </c>
    </row>
    <row r="209" s="58" customFormat="1" ht="41.4" spans="1:13">
      <c r="A209" s="311" t="s">
        <v>2510</v>
      </c>
      <c r="B209" s="200">
        <v>208</v>
      </c>
      <c r="C209" s="204" t="s">
        <v>16</v>
      </c>
      <c r="D209" s="58" t="s">
        <v>53</v>
      </c>
      <c r="E209" s="58" t="s">
        <v>2511</v>
      </c>
      <c r="F209" s="58" t="s">
        <v>55</v>
      </c>
      <c r="G209" s="58" t="s">
        <v>2619</v>
      </c>
      <c r="H209" s="58" t="s">
        <v>2158</v>
      </c>
      <c r="I209" s="58" t="s">
        <v>22</v>
      </c>
      <c r="J209" s="237">
        <v>7</v>
      </c>
      <c r="K209" s="58">
        <f t="shared" si="27"/>
        <v>7</v>
      </c>
      <c r="L209" s="58">
        <v>11</v>
      </c>
      <c r="M209" s="58">
        <v>3.2</v>
      </c>
    </row>
    <row r="210" s="58" customFormat="1" ht="41.4" spans="1:13">
      <c r="A210" s="311" t="s">
        <v>2510</v>
      </c>
      <c r="B210" s="200">
        <v>209</v>
      </c>
      <c r="C210" s="204" t="s">
        <v>16</v>
      </c>
      <c r="D210" s="58" t="s">
        <v>322</v>
      </c>
      <c r="E210" s="58" t="s">
        <v>2511</v>
      </c>
      <c r="F210" s="58" t="s">
        <v>323</v>
      </c>
      <c r="G210" s="58" t="s">
        <v>2622</v>
      </c>
      <c r="H210" s="58" t="s">
        <v>2162</v>
      </c>
      <c r="I210" s="58" t="s">
        <v>2124</v>
      </c>
      <c r="J210" s="58">
        <v>0.1</v>
      </c>
      <c r="K210" s="58">
        <f t="shared" si="27"/>
        <v>0.1</v>
      </c>
      <c r="L210" s="58">
        <v>1</v>
      </c>
      <c r="M210" s="58">
        <v>3.2</v>
      </c>
    </row>
    <row r="211" s="58" customFormat="1" ht="41.4" spans="1:13">
      <c r="A211" s="311" t="s">
        <v>2510</v>
      </c>
      <c r="B211" s="200">
        <v>210</v>
      </c>
      <c r="C211" s="204" t="s">
        <v>16</v>
      </c>
      <c r="D211" s="58" t="s">
        <v>89</v>
      </c>
      <c r="E211" s="58" t="s">
        <v>2511</v>
      </c>
      <c r="F211" s="58" t="s">
        <v>114</v>
      </c>
      <c r="G211" s="58" t="s">
        <v>2610</v>
      </c>
      <c r="H211" s="58" t="s">
        <v>2166</v>
      </c>
      <c r="I211" s="58" t="s">
        <v>22</v>
      </c>
      <c r="J211" s="237">
        <v>3</v>
      </c>
      <c r="K211" s="58">
        <v>0</v>
      </c>
      <c r="L211" s="58">
        <v>11</v>
      </c>
      <c r="M211" s="58">
        <v>3.2</v>
      </c>
    </row>
    <row r="212" s="58" customFormat="1" ht="41.4" spans="1:13">
      <c r="A212" s="311" t="s">
        <v>2510</v>
      </c>
      <c r="B212" s="200">
        <v>211</v>
      </c>
      <c r="C212" s="204" t="s">
        <v>16</v>
      </c>
      <c r="D212" s="58" t="s">
        <v>53</v>
      </c>
      <c r="E212" s="58" t="s">
        <v>2511</v>
      </c>
      <c r="F212" s="58" t="s">
        <v>304</v>
      </c>
      <c r="G212" s="58" t="s">
        <v>2623</v>
      </c>
      <c r="H212" s="58" t="s">
        <v>2158</v>
      </c>
      <c r="I212" s="58" t="s">
        <v>22</v>
      </c>
      <c r="J212" s="237">
        <v>1</v>
      </c>
      <c r="K212" s="58">
        <f t="shared" ref="K212:K216" si="28">J212</f>
        <v>1</v>
      </c>
      <c r="L212" s="58">
        <v>0.45</v>
      </c>
      <c r="M212" s="58">
        <v>3.2</v>
      </c>
    </row>
    <row r="213" s="58" customFormat="1" ht="69" spans="1:13">
      <c r="A213" s="311" t="s">
        <v>2510</v>
      </c>
      <c r="B213" s="200">
        <v>212</v>
      </c>
      <c r="C213" s="204" t="s">
        <v>16</v>
      </c>
      <c r="D213" s="58" t="s">
        <v>171</v>
      </c>
      <c r="E213" s="58" t="s">
        <v>2511</v>
      </c>
      <c r="F213" s="58" t="s">
        <v>172</v>
      </c>
      <c r="G213" s="58" t="s">
        <v>2600</v>
      </c>
      <c r="H213" s="58" t="s">
        <v>1809</v>
      </c>
      <c r="I213" s="58" t="s">
        <v>22</v>
      </c>
      <c r="J213" s="237">
        <v>5</v>
      </c>
      <c r="K213" s="58">
        <v>0</v>
      </c>
      <c r="L213" s="58">
        <v>0.35</v>
      </c>
      <c r="M213" s="58">
        <v>3.2</v>
      </c>
    </row>
    <row r="214" s="58" customFormat="1" ht="41.4" spans="1:13">
      <c r="A214" s="311" t="s">
        <v>2510</v>
      </c>
      <c r="B214" s="200">
        <v>213</v>
      </c>
      <c r="C214" s="204" t="s">
        <v>16</v>
      </c>
      <c r="D214" s="58" t="s">
        <v>322</v>
      </c>
      <c r="E214" s="58" t="s">
        <v>2511</v>
      </c>
      <c r="F214" s="58" t="s">
        <v>323</v>
      </c>
      <c r="G214" s="58" t="s">
        <v>2582</v>
      </c>
      <c r="H214" s="58" t="s">
        <v>2162</v>
      </c>
      <c r="I214" s="58" t="s">
        <v>2124</v>
      </c>
      <c r="J214" s="58">
        <v>0.11</v>
      </c>
      <c r="K214" s="58">
        <f t="shared" si="28"/>
        <v>0.11</v>
      </c>
      <c r="L214" s="58">
        <v>0.47</v>
      </c>
      <c r="M214" s="58">
        <v>3.2</v>
      </c>
    </row>
    <row r="215" s="58" customFormat="1" ht="41.4" spans="1:13">
      <c r="A215" s="311" t="s">
        <v>2510</v>
      </c>
      <c r="B215" s="200">
        <v>214</v>
      </c>
      <c r="C215" s="204" t="s">
        <v>16</v>
      </c>
      <c r="D215" s="58" t="s">
        <v>89</v>
      </c>
      <c r="E215" s="58" t="s">
        <v>2511</v>
      </c>
      <c r="F215" s="58" t="s">
        <v>114</v>
      </c>
      <c r="G215" s="58" t="s">
        <v>2624</v>
      </c>
      <c r="H215" s="58" t="s">
        <v>2118</v>
      </c>
      <c r="I215" s="58" t="s">
        <v>22</v>
      </c>
      <c r="J215" s="237">
        <v>1</v>
      </c>
      <c r="K215" s="58">
        <v>0</v>
      </c>
      <c r="L215" s="58">
        <v>4</v>
      </c>
      <c r="M215" s="58">
        <v>3.2</v>
      </c>
    </row>
    <row r="216" s="58" customFormat="1" ht="69" spans="1:13">
      <c r="A216" s="311" t="s">
        <v>2510</v>
      </c>
      <c r="B216" s="200">
        <v>215</v>
      </c>
      <c r="C216" s="204" t="s">
        <v>16</v>
      </c>
      <c r="D216" s="58" t="s">
        <v>353</v>
      </c>
      <c r="E216" s="58" t="s">
        <v>2511</v>
      </c>
      <c r="F216" s="58" t="s">
        <v>2125</v>
      </c>
      <c r="G216" s="58" t="s">
        <v>2625</v>
      </c>
      <c r="H216" s="58" t="s">
        <v>2263</v>
      </c>
      <c r="I216" s="58" t="s">
        <v>22</v>
      </c>
      <c r="J216" s="237">
        <v>1</v>
      </c>
      <c r="K216" s="58">
        <f t="shared" si="28"/>
        <v>1</v>
      </c>
      <c r="L216" s="58">
        <v>12</v>
      </c>
      <c r="M216" s="58">
        <v>3.2</v>
      </c>
    </row>
    <row r="217" s="58" customFormat="1" ht="41.4" spans="1:13">
      <c r="A217" s="311" t="s">
        <v>2510</v>
      </c>
      <c r="B217" s="200">
        <v>216</v>
      </c>
      <c r="C217" s="204" t="s">
        <v>16</v>
      </c>
      <c r="D217" s="58" t="s">
        <v>171</v>
      </c>
      <c r="E217" s="58" t="s">
        <v>2511</v>
      </c>
      <c r="F217" s="58" t="s">
        <v>172</v>
      </c>
      <c r="G217" s="58" t="s">
        <v>2626</v>
      </c>
      <c r="H217" s="58" t="s">
        <v>1926</v>
      </c>
      <c r="I217" s="58" t="s">
        <v>22</v>
      </c>
      <c r="J217" s="237">
        <v>2</v>
      </c>
      <c r="K217" s="58">
        <v>0</v>
      </c>
      <c r="L217" s="58">
        <v>0.14</v>
      </c>
      <c r="M217" s="58">
        <v>3.2</v>
      </c>
    </row>
    <row r="218" s="58" customFormat="1" ht="41.4" spans="1:13">
      <c r="A218" s="311" t="s">
        <v>2510</v>
      </c>
      <c r="B218" s="200">
        <v>217</v>
      </c>
      <c r="C218" s="204" t="s">
        <v>16</v>
      </c>
      <c r="D218" s="58" t="s">
        <v>89</v>
      </c>
      <c r="E218" s="58" t="s">
        <v>2511</v>
      </c>
      <c r="F218" s="58" t="s">
        <v>90</v>
      </c>
      <c r="G218" s="58" t="s">
        <v>2627</v>
      </c>
      <c r="H218" s="58" t="s">
        <v>2118</v>
      </c>
      <c r="I218" s="58" t="s">
        <v>22</v>
      </c>
      <c r="J218" s="237">
        <v>1</v>
      </c>
      <c r="K218" s="58">
        <v>0</v>
      </c>
      <c r="L218" s="58">
        <v>4</v>
      </c>
      <c r="M218" s="58">
        <v>3.2</v>
      </c>
    </row>
    <row r="219" s="58" customFormat="1" ht="41.4" spans="1:13">
      <c r="A219" s="311" t="s">
        <v>2510</v>
      </c>
      <c r="B219" s="200">
        <v>218</v>
      </c>
      <c r="C219" s="204" t="s">
        <v>16</v>
      </c>
      <c r="D219" s="58" t="s">
        <v>89</v>
      </c>
      <c r="E219" s="58" t="s">
        <v>2511</v>
      </c>
      <c r="F219" s="58" t="s">
        <v>114</v>
      </c>
      <c r="G219" s="58" t="s">
        <v>2628</v>
      </c>
      <c r="H219" s="58" t="s">
        <v>2118</v>
      </c>
      <c r="I219" s="58" t="s">
        <v>22</v>
      </c>
      <c r="J219" s="237">
        <v>2</v>
      </c>
      <c r="K219" s="58">
        <v>0</v>
      </c>
      <c r="L219" s="58">
        <v>22</v>
      </c>
      <c r="M219" s="58">
        <v>3.2</v>
      </c>
    </row>
    <row r="220" s="58" customFormat="1" ht="41.4" spans="1:13">
      <c r="A220" s="311" t="s">
        <v>2510</v>
      </c>
      <c r="B220" s="200">
        <v>219</v>
      </c>
      <c r="C220" s="204" t="s">
        <v>16</v>
      </c>
      <c r="D220" s="58" t="s">
        <v>53</v>
      </c>
      <c r="E220" s="58" t="s">
        <v>2511</v>
      </c>
      <c r="F220" s="58" t="s">
        <v>304</v>
      </c>
      <c r="G220" s="58" t="s">
        <v>2629</v>
      </c>
      <c r="H220" s="58" t="s">
        <v>2121</v>
      </c>
      <c r="I220" s="58" t="s">
        <v>22</v>
      </c>
      <c r="J220" s="237">
        <v>1</v>
      </c>
      <c r="K220" s="58">
        <f t="shared" ref="K220:K224" si="29">J220</f>
        <v>1</v>
      </c>
      <c r="L220" s="58">
        <v>1</v>
      </c>
      <c r="M220" s="58">
        <v>3.2</v>
      </c>
    </row>
    <row r="221" s="58" customFormat="1" ht="41.4" spans="1:13">
      <c r="A221" s="311" t="s">
        <v>2510</v>
      </c>
      <c r="B221" s="200">
        <v>220</v>
      </c>
      <c r="C221" s="204" t="s">
        <v>16</v>
      </c>
      <c r="D221" s="58" t="s">
        <v>171</v>
      </c>
      <c r="E221" s="58" t="s">
        <v>2511</v>
      </c>
      <c r="F221" s="58" t="s">
        <v>172</v>
      </c>
      <c r="G221" s="58" t="s">
        <v>2630</v>
      </c>
      <c r="H221" s="58" t="s">
        <v>1926</v>
      </c>
      <c r="I221" s="58" t="s">
        <v>22</v>
      </c>
      <c r="J221" s="237">
        <v>3</v>
      </c>
      <c r="K221" s="58">
        <v>0</v>
      </c>
      <c r="L221" s="58">
        <v>0.33</v>
      </c>
      <c r="M221" s="58">
        <v>3.2</v>
      </c>
    </row>
    <row r="222" s="58" customFormat="1" ht="41.4" spans="1:13">
      <c r="A222" s="311" t="s">
        <v>2510</v>
      </c>
      <c r="B222" s="200">
        <v>221</v>
      </c>
      <c r="C222" s="204" t="s">
        <v>16</v>
      </c>
      <c r="D222" s="58" t="s">
        <v>322</v>
      </c>
      <c r="E222" s="58" t="s">
        <v>2511</v>
      </c>
      <c r="F222" s="58" t="s">
        <v>323</v>
      </c>
      <c r="G222" s="58" t="s">
        <v>2631</v>
      </c>
      <c r="H222" s="58" t="s">
        <v>2123</v>
      </c>
      <c r="I222" s="58" t="s">
        <v>2124</v>
      </c>
      <c r="J222" s="58">
        <v>0.8</v>
      </c>
      <c r="K222" s="58">
        <f t="shared" si="29"/>
        <v>0.8</v>
      </c>
      <c r="L222" s="58">
        <v>4</v>
      </c>
      <c r="M222" s="58">
        <v>3.2</v>
      </c>
    </row>
    <row r="223" s="58" customFormat="1" ht="82.8" spans="1:13">
      <c r="A223" s="311" t="s">
        <v>2510</v>
      </c>
      <c r="B223" s="200">
        <v>222</v>
      </c>
      <c r="C223" s="204" t="s">
        <v>16</v>
      </c>
      <c r="D223" s="58" t="s">
        <v>353</v>
      </c>
      <c r="E223" s="58" t="s">
        <v>2511</v>
      </c>
      <c r="F223" s="58" t="s">
        <v>2125</v>
      </c>
      <c r="G223" s="58" t="s">
        <v>2632</v>
      </c>
      <c r="H223" s="58" t="s">
        <v>2263</v>
      </c>
      <c r="I223" s="58" t="s">
        <v>22</v>
      </c>
      <c r="J223" s="237">
        <v>1</v>
      </c>
      <c r="K223" s="58">
        <f t="shared" si="29"/>
        <v>1</v>
      </c>
      <c r="L223" s="58">
        <v>87</v>
      </c>
      <c r="M223" s="58">
        <v>3.2</v>
      </c>
    </row>
    <row r="224" s="58" customFormat="1" ht="41.4" spans="1:13">
      <c r="A224" s="311" t="s">
        <v>2510</v>
      </c>
      <c r="B224" s="200">
        <v>223</v>
      </c>
      <c r="C224" s="204" t="s">
        <v>16</v>
      </c>
      <c r="D224" s="58" t="s">
        <v>53</v>
      </c>
      <c r="E224" s="58" t="s">
        <v>2511</v>
      </c>
      <c r="F224" s="58" t="s">
        <v>289</v>
      </c>
      <c r="G224" s="58" t="s">
        <v>2633</v>
      </c>
      <c r="H224" s="58" t="s">
        <v>2191</v>
      </c>
      <c r="I224" s="58" t="s">
        <v>22</v>
      </c>
      <c r="J224" s="237">
        <v>1</v>
      </c>
      <c r="K224" s="58">
        <f t="shared" si="29"/>
        <v>1</v>
      </c>
      <c r="L224" s="58">
        <v>5</v>
      </c>
      <c r="M224" s="58">
        <v>3.2</v>
      </c>
    </row>
    <row r="225" s="58" customFormat="1" ht="41.4" spans="1:13">
      <c r="A225" s="311" t="s">
        <v>2510</v>
      </c>
      <c r="B225" s="200">
        <v>224</v>
      </c>
      <c r="C225" s="204" t="s">
        <v>16</v>
      </c>
      <c r="D225" s="58" t="s">
        <v>89</v>
      </c>
      <c r="E225" s="58" t="s">
        <v>2511</v>
      </c>
      <c r="F225" s="58" t="s">
        <v>114</v>
      </c>
      <c r="G225" s="58" t="s">
        <v>2628</v>
      </c>
      <c r="H225" s="58" t="s">
        <v>2118</v>
      </c>
      <c r="I225" s="58" t="s">
        <v>22</v>
      </c>
      <c r="J225" s="237">
        <v>3</v>
      </c>
      <c r="K225" s="58">
        <v>0</v>
      </c>
      <c r="L225" s="58">
        <v>33</v>
      </c>
      <c r="M225" s="58">
        <v>3.2</v>
      </c>
    </row>
    <row r="226" s="58" customFormat="1" ht="41.4" spans="1:13">
      <c r="A226" s="311" t="s">
        <v>2510</v>
      </c>
      <c r="B226" s="200">
        <v>225</v>
      </c>
      <c r="C226" s="204" t="s">
        <v>16</v>
      </c>
      <c r="D226" s="58" t="s">
        <v>89</v>
      </c>
      <c r="E226" s="58" t="s">
        <v>2511</v>
      </c>
      <c r="F226" s="58" t="s">
        <v>90</v>
      </c>
      <c r="G226" s="58" t="s">
        <v>2627</v>
      </c>
      <c r="H226" s="58" t="s">
        <v>2118</v>
      </c>
      <c r="I226" s="58" t="s">
        <v>22</v>
      </c>
      <c r="J226" s="237">
        <v>1</v>
      </c>
      <c r="K226" s="58">
        <v>0</v>
      </c>
      <c r="L226" s="58">
        <v>4</v>
      </c>
      <c r="M226" s="58">
        <v>3.2</v>
      </c>
    </row>
    <row r="227" s="58" customFormat="1" ht="41.4" spans="1:13">
      <c r="A227" s="311" t="s">
        <v>2510</v>
      </c>
      <c r="B227" s="200">
        <v>226</v>
      </c>
      <c r="C227" s="204" t="s">
        <v>16</v>
      </c>
      <c r="D227" s="58" t="s">
        <v>53</v>
      </c>
      <c r="E227" s="58" t="s">
        <v>2511</v>
      </c>
      <c r="F227" s="58" t="s">
        <v>55</v>
      </c>
      <c r="G227" s="58" t="s">
        <v>2634</v>
      </c>
      <c r="H227" s="58" t="s">
        <v>2121</v>
      </c>
      <c r="I227" s="58" t="s">
        <v>22</v>
      </c>
      <c r="J227" s="237">
        <v>4</v>
      </c>
      <c r="K227" s="58">
        <f>J227</f>
        <v>4</v>
      </c>
      <c r="L227" s="58">
        <v>3</v>
      </c>
      <c r="M227" s="58">
        <v>3.2</v>
      </c>
    </row>
    <row r="228" s="58" customFormat="1" ht="41.4" spans="1:13">
      <c r="A228" s="311" t="s">
        <v>2510</v>
      </c>
      <c r="B228" s="200">
        <v>227</v>
      </c>
      <c r="C228" s="204" t="s">
        <v>16</v>
      </c>
      <c r="D228" s="58" t="s">
        <v>53</v>
      </c>
      <c r="E228" s="58" t="s">
        <v>2511</v>
      </c>
      <c r="F228" s="58" t="s">
        <v>249</v>
      </c>
      <c r="G228" s="58" t="s">
        <v>2635</v>
      </c>
      <c r="H228" s="58" t="s">
        <v>2121</v>
      </c>
      <c r="I228" s="58" t="s">
        <v>22</v>
      </c>
      <c r="J228" s="237">
        <v>1</v>
      </c>
      <c r="K228" s="165">
        <f>(CEILING(J228*0.2,1))*1</f>
        <v>1</v>
      </c>
      <c r="L228" s="58">
        <v>1</v>
      </c>
      <c r="M228" s="58">
        <v>3.2</v>
      </c>
    </row>
    <row r="229" s="58" customFormat="1" ht="41.4" spans="1:13">
      <c r="A229" s="311" t="s">
        <v>2510</v>
      </c>
      <c r="B229" s="200">
        <v>228</v>
      </c>
      <c r="C229" s="204" t="s">
        <v>16</v>
      </c>
      <c r="D229" s="58" t="s">
        <v>171</v>
      </c>
      <c r="E229" s="58" t="s">
        <v>2511</v>
      </c>
      <c r="F229" s="58" t="s">
        <v>172</v>
      </c>
      <c r="G229" s="58" t="s">
        <v>2626</v>
      </c>
      <c r="H229" s="58" t="s">
        <v>1926</v>
      </c>
      <c r="I229" s="58" t="s">
        <v>22</v>
      </c>
      <c r="J229" s="237">
        <v>2</v>
      </c>
      <c r="K229" s="58">
        <v>0</v>
      </c>
      <c r="L229" s="58">
        <v>0.1</v>
      </c>
      <c r="M229" s="58">
        <v>3.2</v>
      </c>
    </row>
    <row r="230" s="58" customFormat="1" ht="41.4" spans="1:13">
      <c r="A230" s="311" t="s">
        <v>2510</v>
      </c>
      <c r="B230" s="200">
        <v>229</v>
      </c>
      <c r="C230" s="204" t="s">
        <v>16</v>
      </c>
      <c r="D230" s="58" t="s">
        <v>171</v>
      </c>
      <c r="E230" s="58" t="s">
        <v>2511</v>
      </c>
      <c r="F230" s="58" t="s">
        <v>172</v>
      </c>
      <c r="G230" s="58" t="s">
        <v>2630</v>
      </c>
      <c r="H230" s="58" t="s">
        <v>1926</v>
      </c>
      <c r="I230" s="58" t="s">
        <v>22</v>
      </c>
      <c r="J230" s="237">
        <v>4</v>
      </c>
      <c r="K230" s="58">
        <v>0</v>
      </c>
      <c r="L230" s="58">
        <v>0.44</v>
      </c>
      <c r="M230" s="58">
        <v>3.2</v>
      </c>
    </row>
    <row r="231" s="58" customFormat="1" ht="41.4" spans="1:13">
      <c r="A231" s="311" t="s">
        <v>2510</v>
      </c>
      <c r="B231" s="200">
        <v>230</v>
      </c>
      <c r="C231" s="204" t="s">
        <v>16</v>
      </c>
      <c r="D231" s="58" t="s">
        <v>171</v>
      </c>
      <c r="E231" s="58" t="s">
        <v>2511</v>
      </c>
      <c r="F231" s="58" t="s">
        <v>172</v>
      </c>
      <c r="G231" s="58" t="s">
        <v>2636</v>
      </c>
      <c r="H231" s="58" t="s">
        <v>1926</v>
      </c>
      <c r="I231" s="58" t="s">
        <v>22</v>
      </c>
      <c r="J231" s="237">
        <v>4</v>
      </c>
      <c r="K231" s="58">
        <v>0</v>
      </c>
      <c r="L231" s="58">
        <v>1</v>
      </c>
      <c r="M231" s="58">
        <v>3.2</v>
      </c>
    </row>
    <row r="232" s="58" customFormat="1" ht="55.2" spans="1:13">
      <c r="A232" s="311" t="s">
        <v>2510</v>
      </c>
      <c r="B232" s="200">
        <v>231</v>
      </c>
      <c r="C232" s="204" t="s">
        <v>16</v>
      </c>
      <c r="D232" s="58" t="s">
        <v>53</v>
      </c>
      <c r="E232" s="58" t="s">
        <v>2511</v>
      </c>
      <c r="F232" s="58" t="s">
        <v>236</v>
      </c>
      <c r="G232" s="58" t="s">
        <v>2637</v>
      </c>
      <c r="H232" s="58" t="s">
        <v>2638</v>
      </c>
      <c r="I232" s="58" t="s">
        <v>22</v>
      </c>
      <c r="J232" s="237">
        <v>1</v>
      </c>
      <c r="K232" s="165">
        <f t="shared" ref="K232:K240" si="30">(CEILING(J232*0.2,1))*1</f>
        <v>1</v>
      </c>
      <c r="L232" s="58">
        <v>2</v>
      </c>
      <c r="M232" s="58">
        <v>3.2</v>
      </c>
    </row>
    <row r="233" s="58" customFormat="1" ht="41.4" spans="1:13">
      <c r="A233" s="311" t="s">
        <v>2510</v>
      </c>
      <c r="B233" s="200">
        <v>232</v>
      </c>
      <c r="C233" s="204" t="s">
        <v>16</v>
      </c>
      <c r="D233" s="58" t="s">
        <v>322</v>
      </c>
      <c r="E233" s="58" t="s">
        <v>2511</v>
      </c>
      <c r="F233" s="58" t="s">
        <v>323</v>
      </c>
      <c r="G233" s="58" t="s">
        <v>2639</v>
      </c>
      <c r="H233" s="58" t="s">
        <v>2123</v>
      </c>
      <c r="I233" s="58" t="s">
        <v>2124</v>
      </c>
      <c r="J233" s="58">
        <v>0.8</v>
      </c>
      <c r="K233" s="165">
        <f>(CEILING(J233*0.1,1))*1</f>
        <v>1</v>
      </c>
      <c r="L233" s="58">
        <v>9</v>
      </c>
      <c r="M233" s="58">
        <v>3.2</v>
      </c>
    </row>
    <row r="234" s="58" customFormat="1" ht="69" spans="1:13">
      <c r="A234" s="311" t="s">
        <v>2510</v>
      </c>
      <c r="B234" s="200">
        <v>233</v>
      </c>
      <c r="C234" s="204" t="s">
        <v>16</v>
      </c>
      <c r="D234" s="58" t="s">
        <v>353</v>
      </c>
      <c r="E234" s="58" t="s">
        <v>2511</v>
      </c>
      <c r="F234" s="58" t="s">
        <v>2125</v>
      </c>
      <c r="G234" s="58" t="s">
        <v>2625</v>
      </c>
      <c r="H234" s="58" t="s">
        <v>2263</v>
      </c>
      <c r="I234" s="58" t="s">
        <v>22</v>
      </c>
      <c r="J234" s="237">
        <v>1</v>
      </c>
      <c r="K234" s="58">
        <f>J234</f>
        <v>1</v>
      </c>
      <c r="L234" s="58">
        <v>12</v>
      </c>
      <c r="M234" s="58">
        <v>3.2</v>
      </c>
    </row>
    <row r="235" s="58" customFormat="1" ht="82.8" spans="1:13">
      <c r="A235" s="311" t="s">
        <v>2510</v>
      </c>
      <c r="B235" s="200">
        <v>234</v>
      </c>
      <c r="C235" s="204" t="s">
        <v>16</v>
      </c>
      <c r="D235" s="58" t="s">
        <v>353</v>
      </c>
      <c r="E235" s="58" t="s">
        <v>2511</v>
      </c>
      <c r="F235" s="58" t="s">
        <v>2125</v>
      </c>
      <c r="G235" s="58" t="s">
        <v>2640</v>
      </c>
      <c r="H235" s="58" t="s">
        <v>2263</v>
      </c>
      <c r="I235" s="58" t="s">
        <v>22</v>
      </c>
      <c r="J235" s="237">
        <v>2</v>
      </c>
      <c r="K235" s="165">
        <f t="shared" si="30"/>
        <v>1</v>
      </c>
      <c r="L235" s="58">
        <v>244</v>
      </c>
      <c r="M235" s="58">
        <v>3.2</v>
      </c>
    </row>
    <row r="236" s="58" customFormat="1" ht="55.2" spans="1:13">
      <c r="A236" s="311" t="s">
        <v>2510</v>
      </c>
      <c r="B236" s="200">
        <v>235</v>
      </c>
      <c r="C236" s="204" t="s">
        <v>16</v>
      </c>
      <c r="D236" s="58" t="s">
        <v>353</v>
      </c>
      <c r="E236" s="58" t="s">
        <v>2511</v>
      </c>
      <c r="F236" s="58" t="s">
        <v>2125</v>
      </c>
      <c r="G236" s="58" t="s">
        <v>2641</v>
      </c>
      <c r="H236" s="58" t="s">
        <v>2642</v>
      </c>
      <c r="I236" s="58" t="s">
        <v>22</v>
      </c>
      <c r="J236" s="237">
        <v>1</v>
      </c>
      <c r="K236" s="58">
        <f>J236</f>
        <v>1</v>
      </c>
      <c r="L236" s="58">
        <v>87</v>
      </c>
      <c r="M236" s="58">
        <v>3.2</v>
      </c>
    </row>
    <row r="237" s="58" customFormat="1" ht="41.4" spans="1:13">
      <c r="A237" s="311" t="s">
        <v>2510</v>
      </c>
      <c r="B237" s="200">
        <v>236</v>
      </c>
      <c r="C237" s="204" t="s">
        <v>16</v>
      </c>
      <c r="D237" s="58" t="s">
        <v>53</v>
      </c>
      <c r="E237" s="58" t="s">
        <v>2511</v>
      </c>
      <c r="F237" s="58" t="s">
        <v>55</v>
      </c>
      <c r="G237" s="58" t="s">
        <v>2643</v>
      </c>
      <c r="H237" s="58" t="s">
        <v>2158</v>
      </c>
      <c r="I237" s="58" t="s">
        <v>22</v>
      </c>
      <c r="J237" s="237">
        <v>3</v>
      </c>
      <c r="K237" s="165">
        <f t="shared" si="30"/>
        <v>1</v>
      </c>
      <c r="L237" s="58">
        <v>31</v>
      </c>
      <c r="M237" s="58">
        <v>3.2</v>
      </c>
    </row>
    <row r="238" s="58" customFormat="1" ht="41.4" spans="1:13">
      <c r="A238" s="311" t="s">
        <v>2510</v>
      </c>
      <c r="B238" s="200">
        <v>237</v>
      </c>
      <c r="C238" s="204" t="s">
        <v>16</v>
      </c>
      <c r="D238" s="58" t="s">
        <v>53</v>
      </c>
      <c r="E238" s="58" t="s">
        <v>2511</v>
      </c>
      <c r="F238" s="58" t="s">
        <v>249</v>
      </c>
      <c r="G238" s="58" t="s">
        <v>2644</v>
      </c>
      <c r="H238" s="58" t="s">
        <v>2158</v>
      </c>
      <c r="I238" s="58" t="s">
        <v>22</v>
      </c>
      <c r="J238" s="237">
        <v>1</v>
      </c>
      <c r="K238" s="165">
        <f t="shared" si="30"/>
        <v>1</v>
      </c>
      <c r="L238" s="58">
        <v>4</v>
      </c>
      <c r="M238" s="58">
        <v>3.2</v>
      </c>
    </row>
    <row r="239" s="58" customFormat="1" ht="41.4" spans="1:13">
      <c r="A239" s="311" t="s">
        <v>2510</v>
      </c>
      <c r="B239" s="200">
        <v>238</v>
      </c>
      <c r="C239" s="204" t="s">
        <v>16</v>
      </c>
      <c r="D239" s="58" t="s">
        <v>53</v>
      </c>
      <c r="E239" s="58" t="s">
        <v>2511</v>
      </c>
      <c r="F239" s="58" t="s">
        <v>249</v>
      </c>
      <c r="G239" s="58" t="s">
        <v>2645</v>
      </c>
      <c r="H239" s="58" t="s">
        <v>2158</v>
      </c>
      <c r="I239" s="58" t="s">
        <v>22</v>
      </c>
      <c r="J239" s="237">
        <v>1</v>
      </c>
      <c r="K239" s="165">
        <f t="shared" si="30"/>
        <v>1</v>
      </c>
      <c r="L239" s="58">
        <v>2</v>
      </c>
      <c r="M239" s="58">
        <v>3.2</v>
      </c>
    </row>
    <row r="240" s="58" customFormat="1" ht="41.4" spans="1:13">
      <c r="A240" s="311" t="s">
        <v>2510</v>
      </c>
      <c r="B240" s="200">
        <v>239</v>
      </c>
      <c r="C240" s="204" t="s">
        <v>16</v>
      </c>
      <c r="D240" s="58" t="s">
        <v>53</v>
      </c>
      <c r="E240" s="58" t="s">
        <v>2511</v>
      </c>
      <c r="F240" s="58" t="s">
        <v>55</v>
      </c>
      <c r="G240" s="58" t="s">
        <v>2646</v>
      </c>
      <c r="H240" s="58" t="s">
        <v>2158</v>
      </c>
      <c r="I240" s="58" t="s">
        <v>22</v>
      </c>
      <c r="J240" s="237">
        <v>5</v>
      </c>
      <c r="K240" s="165">
        <f t="shared" si="30"/>
        <v>1</v>
      </c>
      <c r="L240" s="58">
        <v>14</v>
      </c>
      <c r="M240" s="58">
        <v>3.2</v>
      </c>
    </row>
    <row r="241" s="58" customFormat="1" ht="41.4" spans="1:13">
      <c r="A241" s="311" t="s">
        <v>2510</v>
      </c>
      <c r="B241" s="200">
        <v>240</v>
      </c>
      <c r="C241" s="204" t="s">
        <v>16</v>
      </c>
      <c r="D241" s="58" t="s">
        <v>53</v>
      </c>
      <c r="E241" s="58" t="s">
        <v>2511</v>
      </c>
      <c r="F241" s="58" t="s">
        <v>55</v>
      </c>
      <c r="G241" s="58" t="s">
        <v>2647</v>
      </c>
      <c r="H241" s="58" t="s">
        <v>2158</v>
      </c>
      <c r="I241" s="58" t="s">
        <v>22</v>
      </c>
      <c r="J241" s="237">
        <v>9</v>
      </c>
      <c r="K241" s="58">
        <f t="shared" ref="K241:K245" si="31">J241</f>
        <v>9</v>
      </c>
      <c r="L241" s="58">
        <v>3</v>
      </c>
      <c r="M241" s="58">
        <v>3.2</v>
      </c>
    </row>
    <row r="242" s="58" customFormat="1" ht="69" spans="1:13">
      <c r="A242" s="311" t="s">
        <v>2510</v>
      </c>
      <c r="B242" s="200">
        <v>241</v>
      </c>
      <c r="C242" s="204" t="s">
        <v>16</v>
      </c>
      <c r="D242" s="58" t="s">
        <v>171</v>
      </c>
      <c r="E242" s="58" t="s">
        <v>2511</v>
      </c>
      <c r="F242" s="58" t="s">
        <v>172</v>
      </c>
      <c r="G242" s="58" t="s">
        <v>2572</v>
      </c>
      <c r="H242" s="58" t="s">
        <v>1697</v>
      </c>
      <c r="I242" s="58" t="s">
        <v>22</v>
      </c>
      <c r="J242" s="237">
        <v>1</v>
      </c>
      <c r="K242" s="58">
        <v>0</v>
      </c>
      <c r="L242" s="58">
        <v>0.05</v>
      </c>
      <c r="M242" s="58">
        <v>3.1</v>
      </c>
    </row>
    <row r="243" s="58" customFormat="1" ht="41.4" spans="1:13">
      <c r="A243" s="311" t="s">
        <v>2510</v>
      </c>
      <c r="B243" s="200">
        <v>242</v>
      </c>
      <c r="C243" s="204" t="s">
        <v>16</v>
      </c>
      <c r="D243" s="58" t="s">
        <v>89</v>
      </c>
      <c r="E243" s="58" t="s">
        <v>2511</v>
      </c>
      <c r="F243" s="58" t="s">
        <v>114</v>
      </c>
      <c r="G243" s="58" t="s">
        <v>2610</v>
      </c>
      <c r="H243" s="58" t="s">
        <v>2166</v>
      </c>
      <c r="I243" s="58" t="s">
        <v>22</v>
      </c>
      <c r="J243" s="237">
        <v>1</v>
      </c>
      <c r="K243" s="58">
        <v>0</v>
      </c>
      <c r="L243" s="58">
        <v>4</v>
      </c>
      <c r="M243" s="58">
        <v>3.2</v>
      </c>
    </row>
    <row r="244" s="58" customFormat="1" ht="41.4" spans="1:13">
      <c r="A244" s="311" t="s">
        <v>2510</v>
      </c>
      <c r="B244" s="200">
        <v>243</v>
      </c>
      <c r="C244" s="204" t="s">
        <v>16</v>
      </c>
      <c r="D244" s="58" t="s">
        <v>53</v>
      </c>
      <c r="E244" s="58" t="s">
        <v>2511</v>
      </c>
      <c r="F244" s="58" t="s">
        <v>289</v>
      </c>
      <c r="G244" s="58" t="s">
        <v>2648</v>
      </c>
      <c r="H244" s="58" t="s">
        <v>2191</v>
      </c>
      <c r="I244" s="58" t="s">
        <v>22</v>
      </c>
      <c r="J244" s="237">
        <v>1</v>
      </c>
      <c r="K244" s="58">
        <f t="shared" si="31"/>
        <v>1</v>
      </c>
      <c r="L244" s="58">
        <v>3</v>
      </c>
      <c r="M244" s="58">
        <v>3.2</v>
      </c>
    </row>
    <row r="245" s="58" customFormat="1" ht="41.4" spans="1:13">
      <c r="A245" s="311" t="s">
        <v>2510</v>
      </c>
      <c r="B245" s="200">
        <v>244</v>
      </c>
      <c r="C245" s="204" t="s">
        <v>16</v>
      </c>
      <c r="D245" s="58" t="s">
        <v>53</v>
      </c>
      <c r="E245" s="58" t="s">
        <v>2511</v>
      </c>
      <c r="F245" s="58" t="s">
        <v>55</v>
      </c>
      <c r="G245" s="58" t="s">
        <v>2649</v>
      </c>
      <c r="H245" s="58" t="s">
        <v>2121</v>
      </c>
      <c r="I245" s="58" t="s">
        <v>22</v>
      </c>
      <c r="J245" s="237">
        <v>2</v>
      </c>
      <c r="K245" s="58">
        <f t="shared" si="31"/>
        <v>2</v>
      </c>
      <c r="L245" s="58">
        <v>2</v>
      </c>
      <c r="M245" s="58">
        <v>3.2</v>
      </c>
    </row>
    <row r="246" s="58" customFormat="1" ht="69" spans="1:13">
      <c r="A246" s="311" t="s">
        <v>2510</v>
      </c>
      <c r="B246" s="200">
        <v>245</v>
      </c>
      <c r="C246" s="204" t="s">
        <v>16</v>
      </c>
      <c r="D246" s="58" t="s">
        <v>171</v>
      </c>
      <c r="E246" s="58" t="s">
        <v>2511</v>
      </c>
      <c r="F246" s="58" t="s">
        <v>172</v>
      </c>
      <c r="G246" s="58" t="s">
        <v>2650</v>
      </c>
      <c r="H246" s="58" t="s">
        <v>1705</v>
      </c>
      <c r="I246" s="58" t="s">
        <v>22</v>
      </c>
      <c r="J246" s="237">
        <v>3</v>
      </c>
      <c r="K246" s="58">
        <v>0</v>
      </c>
      <c r="L246" s="58">
        <v>1</v>
      </c>
      <c r="M246" s="58">
        <v>3.2</v>
      </c>
    </row>
    <row r="247" s="58" customFormat="1" ht="41.4" spans="1:13">
      <c r="A247" s="311" t="s">
        <v>2510</v>
      </c>
      <c r="B247" s="200">
        <v>246</v>
      </c>
      <c r="C247" s="204" t="s">
        <v>16</v>
      </c>
      <c r="D247" s="58" t="s">
        <v>53</v>
      </c>
      <c r="E247" s="58" t="s">
        <v>2511</v>
      </c>
      <c r="F247" s="58" t="s">
        <v>55</v>
      </c>
      <c r="G247" s="58" t="s">
        <v>2651</v>
      </c>
      <c r="H247" s="58" t="s">
        <v>2121</v>
      </c>
      <c r="I247" s="58" t="s">
        <v>22</v>
      </c>
      <c r="J247" s="237">
        <v>1</v>
      </c>
      <c r="K247" s="58">
        <f t="shared" ref="K247:K252" si="32">J247</f>
        <v>1</v>
      </c>
      <c r="L247" s="58">
        <v>1</v>
      </c>
      <c r="M247" s="58">
        <v>3.2</v>
      </c>
    </row>
    <row r="248" s="58" customFormat="1" ht="41.4" spans="1:13">
      <c r="A248" s="311" t="s">
        <v>2510</v>
      </c>
      <c r="B248" s="200">
        <v>247</v>
      </c>
      <c r="C248" s="204" t="s">
        <v>16</v>
      </c>
      <c r="D248" s="58" t="s">
        <v>53</v>
      </c>
      <c r="E248" s="58" t="s">
        <v>2511</v>
      </c>
      <c r="F248" s="58" t="s">
        <v>55</v>
      </c>
      <c r="G248" s="58" t="s">
        <v>2647</v>
      </c>
      <c r="H248" s="58" t="s">
        <v>2158</v>
      </c>
      <c r="I248" s="58" t="s">
        <v>22</v>
      </c>
      <c r="J248" s="237">
        <v>7</v>
      </c>
      <c r="K248" s="58">
        <f t="shared" si="32"/>
        <v>7</v>
      </c>
      <c r="L248" s="58">
        <v>2</v>
      </c>
      <c r="M248" s="58">
        <v>3.2</v>
      </c>
    </row>
    <row r="249" s="58" customFormat="1" ht="41.4" spans="1:13">
      <c r="A249" s="311" t="s">
        <v>2510</v>
      </c>
      <c r="B249" s="200">
        <v>248</v>
      </c>
      <c r="C249" s="204" t="s">
        <v>16</v>
      </c>
      <c r="D249" s="58" t="s">
        <v>89</v>
      </c>
      <c r="E249" s="58" t="s">
        <v>2511</v>
      </c>
      <c r="F249" s="58" t="s">
        <v>114</v>
      </c>
      <c r="G249" s="58" t="s">
        <v>2610</v>
      </c>
      <c r="H249" s="58" t="s">
        <v>2166</v>
      </c>
      <c r="I249" s="58" t="s">
        <v>22</v>
      </c>
      <c r="J249" s="237">
        <v>1</v>
      </c>
      <c r="K249" s="58">
        <v>0</v>
      </c>
      <c r="L249" s="58">
        <v>4</v>
      </c>
      <c r="M249" s="58">
        <v>3.2</v>
      </c>
    </row>
    <row r="250" s="58" customFormat="1" ht="41.4" spans="1:13">
      <c r="A250" s="311" t="s">
        <v>2510</v>
      </c>
      <c r="B250" s="200">
        <v>249</v>
      </c>
      <c r="C250" s="204" t="s">
        <v>16</v>
      </c>
      <c r="D250" s="58" t="s">
        <v>89</v>
      </c>
      <c r="E250" s="58" t="s">
        <v>2511</v>
      </c>
      <c r="F250" s="58" t="s">
        <v>90</v>
      </c>
      <c r="G250" s="58" t="s">
        <v>2652</v>
      </c>
      <c r="H250" s="58" t="s">
        <v>2118</v>
      </c>
      <c r="I250" s="58" t="s">
        <v>22</v>
      </c>
      <c r="J250" s="237">
        <v>1</v>
      </c>
      <c r="K250" s="58">
        <v>0</v>
      </c>
      <c r="L250" s="58">
        <v>4</v>
      </c>
      <c r="M250" s="58">
        <v>3.2</v>
      </c>
    </row>
    <row r="251" s="58" customFormat="1" ht="41.4" spans="1:13">
      <c r="A251" s="311" t="s">
        <v>2510</v>
      </c>
      <c r="B251" s="200">
        <v>250</v>
      </c>
      <c r="C251" s="204" t="s">
        <v>16</v>
      </c>
      <c r="D251" s="58" t="s">
        <v>89</v>
      </c>
      <c r="E251" s="58" t="s">
        <v>2511</v>
      </c>
      <c r="F251" s="58" t="s">
        <v>114</v>
      </c>
      <c r="G251" s="58" t="s">
        <v>2653</v>
      </c>
      <c r="H251" s="58" t="s">
        <v>2118</v>
      </c>
      <c r="I251" s="58" t="s">
        <v>22</v>
      </c>
      <c r="J251" s="237">
        <v>1</v>
      </c>
      <c r="K251" s="58">
        <v>0</v>
      </c>
      <c r="L251" s="58">
        <v>4</v>
      </c>
      <c r="M251" s="58">
        <v>3.2</v>
      </c>
    </row>
    <row r="252" s="58" customFormat="1" ht="41.4" spans="1:13">
      <c r="A252" s="311" t="s">
        <v>2510</v>
      </c>
      <c r="B252" s="200">
        <v>251</v>
      </c>
      <c r="C252" s="204" t="s">
        <v>16</v>
      </c>
      <c r="D252" s="58" t="s">
        <v>53</v>
      </c>
      <c r="E252" s="58" t="s">
        <v>2511</v>
      </c>
      <c r="F252" s="58" t="s">
        <v>304</v>
      </c>
      <c r="G252" s="58" t="s">
        <v>2654</v>
      </c>
      <c r="H252" s="58" t="s">
        <v>2121</v>
      </c>
      <c r="I252" s="58" t="s">
        <v>22</v>
      </c>
      <c r="J252" s="237">
        <v>1</v>
      </c>
      <c r="K252" s="58">
        <f t="shared" si="32"/>
        <v>1</v>
      </c>
      <c r="L252" s="58">
        <v>1</v>
      </c>
      <c r="M252" s="58">
        <v>3.2</v>
      </c>
    </row>
    <row r="253" s="58" customFormat="1" ht="55.2" spans="1:13">
      <c r="A253" s="311" t="s">
        <v>2510</v>
      </c>
      <c r="B253" s="200">
        <v>252</v>
      </c>
      <c r="C253" s="204" t="s">
        <v>16</v>
      </c>
      <c r="D253" s="58" t="s">
        <v>171</v>
      </c>
      <c r="E253" s="58" t="s">
        <v>2511</v>
      </c>
      <c r="F253" s="58" t="s">
        <v>172</v>
      </c>
      <c r="G253" s="58" t="s">
        <v>2655</v>
      </c>
      <c r="H253" s="58" t="s">
        <v>1705</v>
      </c>
      <c r="I253" s="58" t="s">
        <v>22</v>
      </c>
      <c r="J253" s="237">
        <v>2</v>
      </c>
      <c r="K253" s="58">
        <v>0</v>
      </c>
      <c r="L253" s="58">
        <v>0.14</v>
      </c>
      <c r="M253" s="58">
        <v>3.2</v>
      </c>
    </row>
    <row r="254" s="58" customFormat="1" ht="69" spans="1:13">
      <c r="A254" s="311" t="s">
        <v>2510</v>
      </c>
      <c r="B254" s="200">
        <v>253</v>
      </c>
      <c r="C254" s="204" t="s">
        <v>16</v>
      </c>
      <c r="D254" s="58" t="s">
        <v>171</v>
      </c>
      <c r="E254" s="58" t="s">
        <v>2511</v>
      </c>
      <c r="F254" s="58" t="s">
        <v>172</v>
      </c>
      <c r="G254" s="58" t="s">
        <v>2650</v>
      </c>
      <c r="H254" s="58" t="s">
        <v>1705</v>
      </c>
      <c r="I254" s="58" t="s">
        <v>22</v>
      </c>
      <c r="J254" s="237">
        <v>3</v>
      </c>
      <c r="K254" s="58">
        <v>0</v>
      </c>
      <c r="L254" s="58">
        <v>1</v>
      </c>
      <c r="M254" s="58">
        <v>3.2</v>
      </c>
    </row>
    <row r="255" s="58" customFormat="1" ht="69" spans="1:13">
      <c r="A255" s="311" t="s">
        <v>2510</v>
      </c>
      <c r="B255" s="200">
        <v>254</v>
      </c>
      <c r="C255" s="204" t="s">
        <v>16</v>
      </c>
      <c r="D255" s="58" t="s">
        <v>353</v>
      </c>
      <c r="E255" s="58" t="s">
        <v>2511</v>
      </c>
      <c r="F255" s="58" t="s">
        <v>2125</v>
      </c>
      <c r="G255" s="58" t="s">
        <v>2656</v>
      </c>
      <c r="H255" s="58" t="s">
        <v>2263</v>
      </c>
      <c r="I255" s="58" t="s">
        <v>22</v>
      </c>
      <c r="J255" s="237">
        <v>1</v>
      </c>
      <c r="K255" s="58">
        <f>J255</f>
        <v>1</v>
      </c>
      <c r="L255" s="58">
        <v>11</v>
      </c>
      <c r="M255" s="58">
        <v>3.2</v>
      </c>
    </row>
    <row r="256" s="58" customFormat="1" ht="69" spans="1:13">
      <c r="A256" s="311" t="s">
        <v>2510</v>
      </c>
      <c r="B256" s="200">
        <v>255</v>
      </c>
      <c r="C256" s="204" t="s">
        <v>16</v>
      </c>
      <c r="D256" s="58" t="s">
        <v>353</v>
      </c>
      <c r="E256" s="58" t="s">
        <v>2511</v>
      </c>
      <c r="F256" s="58" t="s">
        <v>2125</v>
      </c>
      <c r="G256" s="58" t="s">
        <v>2657</v>
      </c>
      <c r="H256" s="58" t="s">
        <v>2263</v>
      </c>
      <c r="I256" s="58" t="s">
        <v>22</v>
      </c>
      <c r="J256" s="237">
        <v>1</v>
      </c>
      <c r="K256" s="58">
        <f>J256</f>
        <v>1</v>
      </c>
      <c r="L256" s="58">
        <v>33</v>
      </c>
      <c r="M256" s="58">
        <v>3.2</v>
      </c>
    </row>
    <row r="257" s="58" customFormat="1" ht="41.4" spans="1:13">
      <c r="A257" s="311" t="s">
        <v>2510</v>
      </c>
      <c r="B257" s="200">
        <v>256</v>
      </c>
      <c r="C257" s="204" t="s">
        <v>16</v>
      </c>
      <c r="D257" s="58" t="s">
        <v>53</v>
      </c>
      <c r="E257" s="58" t="s">
        <v>2511</v>
      </c>
      <c r="F257" s="58" t="s">
        <v>55</v>
      </c>
      <c r="G257" s="58" t="s">
        <v>2646</v>
      </c>
      <c r="H257" s="58" t="s">
        <v>2158</v>
      </c>
      <c r="I257" s="58" t="s">
        <v>22</v>
      </c>
      <c r="J257" s="237">
        <v>3</v>
      </c>
      <c r="K257" s="165">
        <f>(CEILING(J257*0.2,1))*1</f>
        <v>1</v>
      </c>
      <c r="L257" s="58">
        <v>8</v>
      </c>
      <c r="M257" s="58">
        <v>3.2</v>
      </c>
    </row>
    <row r="258" s="58" customFormat="1" ht="41.4" spans="1:13">
      <c r="A258" s="311" t="s">
        <v>2510</v>
      </c>
      <c r="B258" s="200">
        <v>257</v>
      </c>
      <c r="C258" s="204" t="s">
        <v>16</v>
      </c>
      <c r="D258" s="58" t="s">
        <v>53</v>
      </c>
      <c r="E258" s="58" t="s">
        <v>2511</v>
      </c>
      <c r="F258" s="58" t="s">
        <v>249</v>
      </c>
      <c r="G258" s="58" t="s">
        <v>2658</v>
      </c>
      <c r="H258" s="58" t="s">
        <v>2158</v>
      </c>
      <c r="I258" s="58" t="s">
        <v>22</v>
      </c>
      <c r="J258" s="237">
        <v>1</v>
      </c>
      <c r="K258" s="165">
        <f>(CEILING(J258*0.2,1))*1</f>
        <v>1</v>
      </c>
      <c r="L258" s="58">
        <v>1</v>
      </c>
      <c r="M258" s="58">
        <v>3.2</v>
      </c>
    </row>
    <row r="259" s="58" customFormat="1" ht="41.4" spans="1:13">
      <c r="A259" s="311" t="s">
        <v>2510</v>
      </c>
      <c r="B259" s="200">
        <v>258</v>
      </c>
      <c r="C259" s="204" t="s">
        <v>16</v>
      </c>
      <c r="D259" s="58" t="s">
        <v>322</v>
      </c>
      <c r="E259" s="58" t="s">
        <v>2511</v>
      </c>
      <c r="F259" s="58" t="s">
        <v>323</v>
      </c>
      <c r="G259" s="58" t="s">
        <v>2659</v>
      </c>
      <c r="H259" s="58" t="s">
        <v>2162</v>
      </c>
      <c r="I259" s="58" t="s">
        <v>2124</v>
      </c>
      <c r="J259" s="58">
        <v>10.6346</v>
      </c>
      <c r="K259" s="165">
        <f>(CEILING(J259*0.1,1))*1</f>
        <v>2</v>
      </c>
      <c r="L259" s="58">
        <v>162</v>
      </c>
      <c r="M259" s="58">
        <v>3.2</v>
      </c>
    </row>
    <row r="260" s="58" customFormat="1" ht="41.4" spans="1:13">
      <c r="A260" s="311" t="s">
        <v>2510</v>
      </c>
      <c r="B260" s="200">
        <v>259</v>
      </c>
      <c r="C260" s="204" t="s">
        <v>16</v>
      </c>
      <c r="D260" s="58" t="s">
        <v>89</v>
      </c>
      <c r="E260" s="58" t="s">
        <v>2511</v>
      </c>
      <c r="F260" s="58" t="s">
        <v>114</v>
      </c>
      <c r="G260" s="58" t="s">
        <v>2660</v>
      </c>
      <c r="H260" s="58" t="s">
        <v>2166</v>
      </c>
      <c r="I260" s="58" t="s">
        <v>22</v>
      </c>
      <c r="J260" s="237">
        <v>1</v>
      </c>
      <c r="K260" s="58">
        <v>0</v>
      </c>
      <c r="L260" s="58">
        <v>12</v>
      </c>
      <c r="M260" s="58">
        <v>3.2</v>
      </c>
    </row>
    <row r="261" s="58" customFormat="1" ht="41.4" spans="1:13">
      <c r="A261" s="311" t="s">
        <v>2510</v>
      </c>
      <c r="B261" s="200">
        <v>260</v>
      </c>
      <c r="C261" s="204" t="s">
        <v>16</v>
      </c>
      <c r="D261" s="58" t="s">
        <v>89</v>
      </c>
      <c r="E261" s="58" t="s">
        <v>2511</v>
      </c>
      <c r="F261" s="58" t="s">
        <v>90</v>
      </c>
      <c r="G261" s="58" t="s">
        <v>2652</v>
      </c>
      <c r="H261" s="58" t="s">
        <v>2118</v>
      </c>
      <c r="I261" s="58" t="s">
        <v>22</v>
      </c>
      <c r="J261" s="237">
        <v>1</v>
      </c>
      <c r="K261" s="58">
        <v>0</v>
      </c>
      <c r="L261" s="58">
        <v>4</v>
      </c>
      <c r="M261" s="58">
        <v>3.2</v>
      </c>
    </row>
    <row r="262" s="58" customFormat="1" ht="41.4" spans="1:13">
      <c r="A262" s="311" t="s">
        <v>2510</v>
      </c>
      <c r="B262" s="200">
        <v>261</v>
      </c>
      <c r="C262" s="204" t="s">
        <v>16</v>
      </c>
      <c r="D262" s="58" t="s">
        <v>89</v>
      </c>
      <c r="E262" s="58" t="s">
        <v>2511</v>
      </c>
      <c r="F262" s="58" t="s">
        <v>114</v>
      </c>
      <c r="G262" s="58" t="s">
        <v>2661</v>
      </c>
      <c r="H262" s="58" t="s">
        <v>2118</v>
      </c>
      <c r="I262" s="58" t="s">
        <v>22</v>
      </c>
      <c r="J262" s="237">
        <v>2</v>
      </c>
      <c r="K262" s="58">
        <v>0</v>
      </c>
      <c r="L262" s="58">
        <v>22</v>
      </c>
      <c r="M262" s="58">
        <v>3.2</v>
      </c>
    </row>
    <row r="263" s="58" customFormat="1" ht="41.4" spans="1:13">
      <c r="A263" s="311" t="s">
        <v>2510</v>
      </c>
      <c r="B263" s="200">
        <v>262</v>
      </c>
      <c r="C263" s="204" t="s">
        <v>16</v>
      </c>
      <c r="D263" s="58" t="s">
        <v>89</v>
      </c>
      <c r="E263" s="58" t="s">
        <v>2511</v>
      </c>
      <c r="F263" s="58" t="s">
        <v>114</v>
      </c>
      <c r="G263" s="58" t="s">
        <v>2653</v>
      </c>
      <c r="H263" s="58" t="s">
        <v>2118</v>
      </c>
      <c r="I263" s="58" t="s">
        <v>22</v>
      </c>
      <c r="J263" s="237">
        <v>1</v>
      </c>
      <c r="K263" s="58">
        <v>0</v>
      </c>
      <c r="L263" s="58">
        <v>4</v>
      </c>
      <c r="M263" s="58">
        <v>3.2</v>
      </c>
    </row>
    <row r="264" s="58" customFormat="1" ht="41.4" spans="1:13">
      <c r="A264" s="311" t="s">
        <v>2510</v>
      </c>
      <c r="B264" s="200">
        <v>263</v>
      </c>
      <c r="C264" s="204" t="s">
        <v>16</v>
      </c>
      <c r="D264" s="58" t="s">
        <v>53</v>
      </c>
      <c r="E264" s="58" t="s">
        <v>2511</v>
      </c>
      <c r="F264" s="58" t="s">
        <v>304</v>
      </c>
      <c r="G264" s="58" t="s">
        <v>2654</v>
      </c>
      <c r="H264" s="58" t="s">
        <v>2121</v>
      </c>
      <c r="I264" s="58" t="s">
        <v>22</v>
      </c>
      <c r="J264" s="237">
        <v>1</v>
      </c>
      <c r="K264" s="58">
        <f t="shared" ref="K264:K269" si="33">J264</f>
        <v>1</v>
      </c>
      <c r="L264" s="58">
        <v>1</v>
      </c>
      <c r="M264" s="58">
        <v>3.2</v>
      </c>
    </row>
    <row r="265" s="58" customFormat="1" ht="69" spans="1:13">
      <c r="A265" s="311" t="s">
        <v>2510</v>
      </c>
      <c r="B265" s="200">
        <v>264</v>
      </c>
      <c r="C265" s="204" t="s">
        <v>16</v>
      </c>
      <c r="D265" s="58" t="s">
        <v>171</v>
      </c>
      <c r="E265" s="58" t="s">
        <v>2511</v>
      </c>
      <c r="F265" s="58" t="s">
        <v>172</v>
      </c>
      <c r="G265" s="58" t="s">
        <v>2662</v>
      </c>
      <c r="H265" s="58" t="s">
        <v>1705</v>
      </c>
      <c r="I265" s="58" t="s">
        <v>22</v>
      </c>
      <c r="J265" s="237">
        <v>2</v>
      </c>
      <c r="K265" s="58">
        <v>0</v>
      </c>
      <c r="L265" s="58">
        <v>0.14</v>
      </c>
      <c r="M265" s="58">
        <v>3.2</v>
      </c>
    </row>
    <row r="266" s="58" customFormat="1" ht="69" spans="1:13">
      <c r="A266" s="311" t="s">
        <v>2510</v>
      </c>
      <c r="B266" s="200">
        <v>265</v>
      </c>
      <c r="C266" s="204" t="s">
        <v>16</v>
      </c>
      <c r="D266" s="58" t="s">
        <v>171</v>
      </c>
      <c r="E266" s="58" t="s">
        <v>2511</v>
      </c>
      <c r="F266" s="58" t="s">
        <v>172</v>
      </c>
      <c r="G266" s="58" t="s">
        <v>2650</v>
      </c>
      <c r="H266" s="58" t="s">
        <v>1705</v>
      </c>
      <c r="I266" s="58" t="s">
        <v>22</v>
      </c>
      <c r="J266" s="237">
        <v>2</v>
      </c>
      <c r="K266" s="58">
        <v>0</v>
      </c>
      <c r="L266" s="58">
        <v>0.44</v>
      </c>
      <c r="M266" s="58">
        <v>3.2</v>
      </c>
    </row>
    <row r="267" s="58" customFormat="1" ht="41.4" spans="1:13">
      <c r="A267" s="311" t="s">
        <v>2510</v>
      </c>
      <c r="B267" s="200">
        <v>266</v>
      </c>
      <c r="C267" s="204" t="s">
        <v>16</v>
      </c>
      <c r="D267" s="58" t="s">
        <v>322</v>
      </c>
      <c r="E267" s="58" t="s">
        <v>2511</v>
      </c>
      <c r="F267" s="58" t="s">
        <v>323</v>
      </c>
      <c r="G267" s="58" t="s">
        <v>2663</v>
      </c>
      <c r="H267" s="58" t="s">
        <v>2123</v>
      </c>
      <c r="I267" s="58" t="s">
        <v>2124</v>
      </c>
      <c r="J267" s="58">
        <v>0.8</v>
      </c>
      <c r="K267" s="58">
        <f t="shared" si="33"/>
        <v>0.8</v>
      </c>
      <c r="L267" s="58">
        <v>6</v>
      </c>
      <c r="M267" s="58">
        <v>3.2</v>
      </c>
    </row>
    <row r="268" s="58" customFormat="1" ht="69" spans="1:13">
      <c r="A268" s="311" t="s">
        <v>2510</v>
      </c>
      <c r="B268" s="200">
        <v>267</v>
      </c>
      <c r="C268" s="204" t="s">
        <v>16</v>
      </c>
      <c r="D268" s="58" t="s">
        <v>353</v>
      </c>
      <c r="E268" s="58" t="s">
        <v>2511</v>
      </c>
      <c r="F268" s="58" t="s">
        <v>2125</v>
      </c>
      <c r="G268" s="58" t="s">
        <v>2656</v>
      </c>
      <c r="H268" s="58" t="s">
        <v>2263</v>
      </c>
      <c r="I268" s="58" t="s">
        <v>22</v>
      </c>
      <c r="J268" s="237">
        <v>1</v>
      </c>
      <c r="K268" s="58">
        <f t="shared" si="33"/>
        <v>1</v>
      </c>
      <c r="L268" s="58">
        <v>11</v>
      </c>
      <c r="M268" s="58">
        <v>3.2</v>
      </c>
    </row>
    <row r="269" s="58" customFormat="1" ht="69" spans="1:13">
      <c r="A269" s="311" t="s">
        <v>2510</v>
      </c>
      <c r="B269" s="200">
        <v>268</v>
      </c>
      <c r="C269" s="204" t="s">
        <v>16</v>
      </c>
      <c r="D269" s="58" t="s">
        <v>353</v>
      </c>
      <c r="E269" s="58" t="s">
        <v>2511</v>
      </c>
      <c r="F269" s="58" t="s">
        <v>2125</v>
      </c>
      <c r="G269" s="58" t="s">
        <v>2656</v>
      </c>
      <c r="H269" s="58" t="s">
        <v>2263</v>
      </c>
      <c r="I269" s="58" t="s">
        <v>22</v>
      </c>
      <c r="J269" s="237">
        <v>1</v>
      </c>
      <c r="K269" s="58">
        <f t="shared" si="33"/>
        <v>1</v>
      </c>
      <c r="L269" s="58">
        <v>36</v>
      </c>
      <c r="M269" s="58">
        <v>3.2</v>
      </c>
    </row>
    <row r="270" s="58" customFormat="1" ht="55.2" spans="1:13">
      <c r="A270" s="311" t="s">
        <v>2510</v>
      </c>
      <c r="B270" s="200">
        <v>269</v>
      </c>
      <c r="C270" s="204" t="s">
        <v>16</v>
      </c>
      <c r="D270" s="58" t="s">
        <v>171</v>
      </c>
      <c r="E270" s="58" t="s">
        <v>2511</v>
      </c>
      <c r="F270" s="58" t="s">
        <v>172</v>
      </c>
      <c r="G270" s="58" t="s">
        <v>2664</v>
      </c>
      <c r="H270" s="58" t="s">
        <v>1705</v>
      </c>
      <c r="I270" s="58" t="s">
        <v>22</v>
      </c>
      <c r="J270" s="237">
        <v>1</v>
      </c>
      <c r="K270" s="58">
        <v>0</v>
      </c>
      <c r="L270" s="58">
        <v>0.22</v>
      </c>
      <c r="M270" s="58">
        <v>3.2</v>
      </c>
    </row>
    <row r="271" s="58" customFormat="1" ht="41.4" spans="1:13">
      <c r="A271" s="311" t="s">
        <v>2510</v>
      </c>
      <c r="B271" s="200">
        <v>270</v>
      </c>
      <c r="C271" s="204" t="s">
        <v>16</v>
      </c>
      <c r="D271" s="58" t="s">
        <v>53</v>
      </c>
      <c r="E271" s="58" t="s">
        <v>2511</v>
      </c>
      <c r="F271" s="58" t="s">
        <v>55</v>
      </c>
      <c r="G271" s="58" t="s">
        <v>2646</v>
      </c>
      <c r="H271" s="58" t="s">
        <v>2158</v>
      </c>
      <c r="I271" s="58" t="s">
        <v>22</v>
      </c>
      <c r="J271" s="237">
        <v>3</v>
      </c>
      <c r="K271" s="165">
        <f t="shared" ref="K271:K278" si="34">(CEILING(J271*0.2,1))*1</f>
        <v>1</v>
      </c>
      <c r="L271" s="58">
        <v>8</v>
      </c>
      <c r="M271" s="58">
        <v>3.2</v>
      </c>
    </row>
    <row r="272" s="58" customFormat="1" ht="41.4" spans="1:13">
      <c r="A272" s="311" t="s">
        <v>2510</v>
      </c>
      <c r="B272" s="200">
        <v>271</v>
      </c>
      <c r="C272" s="204" t="s">
        <v>16</v>
      </c>
      <c r="D272" s="58" t="s">
        <v>53</v>
      </c>
      <c r="E272" s="58" t="s">
        <v>2511</v>
      </c>
      <c r="F272" s="58" t="s">
        <v>249</v>
      </c>
      <c r="G272" s="58" t="s">
        <v>2658</v>
      </c>
      <c r="H272" s="58" t="s">
        <v>2158</v>
      </c>
      <c r="I272" s="58" t="s">
        <v>22</v>
      </c>
      <c r="J272" s="237">
        <v>1</v>
      </c>
      <c r="K272" s="165">
        <f t="shared" si="34"/>
        <v>1</v>
      </c>
      <c r="L272" s="58">
        <v>1</v>
      </c>
      <c r="M272" s="58">
        <v>3.2</v>
      </c>
    </row>
    <row r="273" s="58" customFormat="1" ht="41.4" spans="1:13">
      <c r="A273" s="311" t="s">
        <v>2510</v>
      </c>
      <c r="B273" s="200">
        <v>272</v>
      </c>
      <c r="C273" s="204" t="s">
        <v>16</v>
      </c>
      <c r="D273" s="58" t="s">
        <v>322</v>
      </c>
      <c r="E273" s="58" t="s">
        <v>2511</v>
      </c>
      <c r="F273" s="58" t="s">
        <v>323</v>
      </c>
      <c r="G273" s="58" t="s">
        <v>2659</v>
      </c>
      <c r="H273" s="58" t="s">
        <v>2162</v>
      </c>
      <c r="I273" s="58" t="s">
        <v>2124</v>
      </c>
      <c r="J273" s="58">
        <v>10.2977</v>
      </c>
      <c r="K273" s="165">
        <f>(CEILING(J273*0.1,1))*1</f>
        <v>2</v>
      </c>
      <c r="L273" s="58">
        <v>157</v>
      </c>
      <c r="M273" s="58">
        <v>3.2</v>
      </c>
    </row>
    <row r="274" s="58" customFormat="1" ht="41.4" spans="1:13">
      <c r="A274" s="311" t="s">
        <v>2510</v>
      </c>
      <c r="B274" s="200">
        <v>273</v>
      </c>
      <c r="C274" s="204" t="s">
        <v>16</v>
      </c>
      <c r="D274" s="58" t="s">
        <v>89</v>
      </c>
      <c r="E274" s="58" t="s">
        <v>2511</v>
      </c>
      <c r="F274" s="58" t="s">
        <v>114</v>
      </c>
      <c r="G274" s="58" t="s">
        <v>2660</v>
      </c>
      <c r="H274" s="58" t="s">
        <v>2166</v>
      </c>
      <c r="I274" s="58" t="s">
        <v>22</v>
      </c>
      <c r="J274" s="237">
        <v>1</v>
      </c>
      <c r="K274" s="58">
        <v>0</v>
      </c>
      <c r="L274" s="58">
        <v>12</v>
      </c>
      <c r="M274" s="58">
        <v>3.2</v>
      </c>
    </row>
    <row r="275" s="58" customFormat="1" ht="41.4" spans="1:13">
      <c r="A275" s="311" t="s">
        <v>2510</v>
      </c>
      <c r="B275" s="200">
        <v>274</v>
      </c>
      <c r="C275" s="204" t="s">
        <v>16</v>
      </c>
      <c r="D275" s="58" t="s">
        <v>89</v>
      </c>
      <c r="E275" s="58" t="s">
        <v>2511</v>
      </c>
      <c r="F275" s="58" t="s">
        <v>114</v>
      </c>
      <c r="G275" s="58" t="s">
        <v>2565</v>
      </c>
      <c r="H275" s="58" t="s">
        <v>2166</v>
      </c>
      <c r="I275" s="58" t="s">
        <v>22</v>
      </c>
      <c r="J275" s="237">
        <v>1</v>
      </c>
      <c r="K275" s="58">
        <v>0</v>
      </c>
      <c r="L275" s="58">
        <v>3</v>
      </c>
      <c r="M275" s="58">
        <v>3.2</v>
      </c>
    </row>
    <row r="276" s="58" customFormat="1" ht="41.4" spans="1:13">
      <c r="A276" s="311" t="s">
        <v>2510</v>
      </c>
      <c r="B276" s="200">
        <v>275</v>
      </c>
      <c r="C276" s="204" t="s">
        <v>16</v>
      </c>
      <c r="D276" s="58" t="s">
        <v>53</v>
      </c>
      <c r="E276" s="58" t="s">
        <v>2511</v>
      </c>
      <c r="F276" s="58" t="s">
        <v>885</v>
      </c>
      <c r="G276" s="58" t="s">
        <v>2665</v>
      </c>
      <c r="H276" s="58" t="s">
        <v>2158</v>
      </c>
      <c r="I276" s="58" t="s">
        <v>22</v>
      </c>
      <c r="J276" s="237">
        <v>1</v>
      </c>
      <c r="K276" s="165">
        <f t="shared" si="34"/>
        <v>1</v>
      </c>
      <c r="L276" s="58">
        <v>4</v>
      </c>
      <c r="M276" s="58">
        <v>3.2</v>
      </c>
    </row>
    <row r="277" s="58" customFormat="1" ht="41.4" spans="1:13">
      <c r="A277" s="311" t="s">
        <v>2510</v>
      </c>
      <c r="B277" s="200">
        <v>276</v>
      </c>
      <c r="C277" s="204" t="s">
        <v>16</v>
      </c>
      <c r="D277" s="58" t="s">
        <v>53</v>
      </c>
      <c r="E277" s="58" t="s">
        <v>2511</v>
      </c>
      <c r="F277" s="58" t="s">
        <v>55</v>
      </c>
      <c r="G277" s="58" t="s">
        <v>2643</v>
      </c>
      <c r="H277" s="58" t="s">
        <v>2158</v>
      </c>
      <c r="I277" s="58" t="s">
        <v>22</v>
      </c>
      <c r="J277" s="237">
        <v>4</v>
      </c>
      <c r="K277" s="165">
        <f t="shared" si="34"/>
        <v>1</v>
      </c>
      <c r="L277" s="58">
        <v>41</v>
      </c>
      <c r="M277" s="58">
        <v>3.2</v>
      </c>
    </row>
    <row r="278" s="58" customFormat="1" ht="41.4" spans="1:13">
      <c r="A278" s="311" t="s">
        <v>2510</v>
      </c>
      <c r="B278" s="200">
        <v>277</v>
      </c>
      <c r="C278" s="204" t="s">
        <v>16</v>
      </c>
      <c r="D278" s="58" t="s">
        <v>53</v>
      </c>
      <c r="E278" s="58" t="s">
        <v>2511</v>
      </c>
      <c r="F278" s="58" t="s">
        <v>304</v>
      </c>
      <c r="G278" s="58" t="s">
        <v>2666</v>
      </c>
      <c r="H278" s="58" t="s">
        <v>2158</v>
      </c>
      <c r="I278" s="58" t="s">
        <v>22</v>
      </c>
      <c r="J278" s="237">
        <v>3</v>
      </c>
      <c r="K278" s="165">
        <f t="shared" si="34"/>
        <v>1</v>
      </c>
      <c r="L278" s="58">
        <v>54</v>
      </c>
      <c r="M278" s="58">
        <v>3.2</v>
      </c>
    </row>
    <row r="279" s="58" customFormat="1" ht="55.2" spans="1:13">
      <c r="A279" s="311" t="s">
        <v>2510</v>
      </c>
      <c r="B279" s="200">
        <v>278</v>
      </c>
      <c r="C279" s="204" t="s">
        <v>16</v>
      </c>
      <c r="D279" s="58" t="s">
        <v>171</v>
      </c>
      <c r="E279" s="58" t="s">
        <v>2511</v>
      </c>
      <c r="F279" s="58" t="s">
        <v>172</v>
      </c>
      <c r="G279" s="58" t="s">
        <v>2248</v>
      </c>
      <c r="H279" s="58" t="s">
        <v>1697</v>
      </c>
      <c r="I279" s="58" t="s">
        <v>22</v>
      </c>
      <c r="J279" s="237">
        <v>2</v>
      </c>
      <c r="K279" s="58">
        <v>0</v>
      </c>
      <c r="L279" s="58">
        <v>0.2</v>
      </c>
      <c r="M279" s="58">
        <v>3.1</v>
      </c>
    </row>
    <row r="280" s="58" customFormat="1" ht="41.4" spans="1:13">
      <c r="A280" s="311" t="s">
        <v>2510</v>
      </c>
      <c r="B280" s="200">
        <v>279</v>
      </c>
      <c r="C280" s="204" t="s">
        <v>16</v>
      </c>
      <c r="D280" s="58" t="s">
        <v>53</v>
      </c>
      <c r="E280" s="58" t="s">
        <v>2511</v>
      </c>
      <c r="F280" s="58" t="s">
        <v>236</v>
      </c>
      <c r="G280" s="58" t="s">
        <v>2667</v>
      </c>
      <c r="H280" s="58" t="s">
        <v>2166</v>
      </c>
      <c r="I280" s="58" t="s">
        <v>22</v>
      </c>
      <c r="J280" s="237">
        <v>2</v>
      </c>
      <c r="K280" s="165">
        <f>(CEILING(J280*0.2,1))*1</f>
        <v>1</v>
      </c>
      <c r="L280" s="58">
        <v>2</v>
      </c>
      <c r="M280" s="58">
        <v>3.2</v>
      </c>
    </row>
    <row r="281" s="58" customFormat="1" ht="41.4" spans="1:13">
      <c r="A281" s="311" t="s">
        <v>2510</v>
      </c>
      <c r="B281" s="200">
        <v>280</v>
      </c>
      <c r="C281" s="204" t="s">
        <v>16</v>
      </c>
      <c r="D281" s="58" t="s">
        <v>322</v>
      </c>
      <c r="E281" s="58" t="s">
        <v>2511</v>
      </c>
      <c r="F281" s="58" t="s">
        <v>323</v>
      </c>
      <c r="G281" s="58" t="s">
        <v>2568</v>
      </c>
      <c r="H281" s="58" t="s">
        <v>2162</v>
      </c>
      <c r="I281" s="58" t="s">
        <v>2124</v>
      </c>
      <c r="J281" s="58">
        <v>0.0834</v>
      </c>
      <c r="K281" s="58">
        <f>J281</f>
        <v>0.0834</v>
      </c>
      <c r="L281" s="58">
        <v>1</v>
      </c>
      <c r="M281" s="58">
        <v>3.2</v>
      </c>
    </row>
    <row r="282" s="58" customFormat="1" ht="41.4" spans="1:13">
      <c r="A282" s="311" t="s">
        <v>2510</v>
      </c>
      <c r="B282" s="200">
        <v>281</v>
      </c>
      <c r="C282" s="204" t="s">
        <v>16</v>
      </c>
      <c r="D282" s="58" t="s">
        <v>322</v>
      </c>
      <c r="E282" s="58" t="s">
        <v>2511</v>
      </c>
      <c r="F282" s="58" t="s">
        <v>323</v>
      </c>
      <c r="G282" s="58" t="s">
        <v>2668</v>
      </c>
      <c r="H282" s="58" t="s">
        <v>2162</v>
      </c>
      <c r="I282" s="58" t="s">
        <v>2124</v>
      </c>
      <c r="J282" s="58">
        <v>15.1535</v>
      </c>
      <c r="K282" s="165">
        <f>(CEILING(J282*0.1,1))*1</f>
        <v>2</v>
      </c>
      <c r="L282" s="58">
        <v>428</v>
      </c>
      <c r="M282" s="58">
        <v>3.2</v>
      </c>
    </row>
    <row r="283" s="58" customFormat="1" ht="41.4" spans="1:13">
      <c r="A283" s="311" t="s">
        <v>2510</v>
      </c>
      <c r="B283" s="200">
        <v>282</v>
      </c>
      <c r="C283" s="204" t="s">
        <v>16</v>
      </c>
      <c r="D283" s="58" t="s">
        <v>53</v>
      </c>
      <c r="E283" s="58" t="s">
        <v>2511</v>
      </c>
      <c r="F283" s="58" t="s">
        <v>289</v>
      </c>
      <c r="G283" s="58" t="s">
        <v>2579</v>
      </c>
      <c r="H283" s="58" t="s">
        <v>2580</v>
      </c>
      <c r="I283" s="58" t="s">
        <v>22</v>
      </c>
      <c r="J283" s="237">
        <v>1</v>
      </c>
      <c r="K283" s="58">
        <f>J283</f>
        <v>1</v>
      </c>
      <c r="L283" s="58">
        <v>1</v>
      </c>
      <c r="M283" s="58">
        <v>3.2</v>
      </c>
    </row>
    <row r="284" s="58" customFormat="1" ht="41.4" spans="1:13">
      <c r="A284" s="311" t="s">
        <v>2510</v>
      </c>
      <c r="B284" s="200">
        <v>283</v>
      </c>
      <c r="C284" s="204" t="s">
        <v>16</v>
      </c>
      <c r="D284" s="58" t="s">
        <v>89</v>
      </c>
      <c r="E284" s="58" t="s">
        <v>2511</v>
      </c>
      <c r="F284" s="58" t="s">
        <v>90</v>
      </c>
      <c r="G284" s="58" t="s">
        <v>2581</v>
      </c>
      <c r="H284" s="58" t="s">
        <v>2166</v>
      </c>
      <c r="I284" s="58" t="s">
        <v>22</v>
      </c>
      <c r="J284" s="237">
        <v>1</v>
      </c>
      <c r="K284" s="58">
        <v>0</v>
      </c>
      <c r="L284" s="58">
        <v>1</v>
      </c>
      <c r="M284" s="58">
        <v>3.2</v>
      </c>
    </row>
    <row r="285" s="58" customFormat="1" ht="41.4" spans="1:13">
      <c r="A285" s="311" t="s">
        <v>2510</v>
      </c>
      <c r="B285" s="200">
        <v>284</v>
      </c>
      <c r="C285" s="204" t="s">
        <v>16</v>
      </c>
      <c r="D285" s="58" t="s">
        <v>89</v>
      </c>
      <c r="E285" s="58" t="s">
        <v>2511</v>
      </c>
      <c r="F285" s="58" t="s">
        <v>90</v>
      </c>
      <c r="G285" s="58" t="s">
        <v>2669</v>
      </c>
      <c r="H285" s="58" t="s">
        <v>2166</v>
      </c>
      <c r="I285" s="58" t="s">
        <v>22</v>
      </c>
      <c r="J285" s="237">
        <v>1</v>
      </c>
      <c r="K285" s="58">
        <v>0</v>
      </c>
      <c r="L285" s="58">
        <v>2</v>
      </c>
      <c r="M285" s="58">
        <v>3.2</v>
      </c>
    </row>
    <row r="286" s="58" customFormat="1" ht="41.4" spans="1:13">
      <c r="A286" s="311" t="s">
        <v>2510</v>
      </c>
      <c r="B286" s="200">
        <v>285</v>
      </c>
      <c r="C286" s="204" t="s">
        <v>16</v>
      </c>
      <c r="D286" s="58" t="s">
        <v>89</v>
      </c>
      <c r="E286" s="58" t="s">
        <v>2511</v>
      </c>
      <c r="F286" s="58" t="s">
        <v>114</v>
      </c>
      <c r="G286" s="58" t="s">
        <v>2569</v>
      </c>
      <c r="H286" s="58" t="s">
        <v>2166</v>
      </c>
      <c r="I286" s="58" t="s">
        <v>22</v>
      </c>
      <c r="J286" s="237">
        <v>1</v>
      </c>
      <c r="K286" s="58">
        <v>0</v>
      </c>
      <c r="L286" s="58">
        <v>1</v>
      </c>
      <c r="M286" s="58">
        <v>3.2</v>
      </c>
    </row>
    <row r="287" s="58" customFormat="1" ht="41.4" spans="1:13">
      <c r="A287" s="311" t="s">
        <v>2510</v>
      </c>
      <c r="B287" s="200">
        <v>286</v>
      </c>
      <c r="C287" s="204" t="s">
        <v>16</v>
      </c>
      <c r="D287" s="58" t="s">
        <v>89</v>
      </c>
      <c r="E287" s="58" t="s">
        <v>2511</v>
      </c>
      <c r="F287" s="58" t="s">
        <v>114</v>
      </c>
      <c r="G287" s="58" t="s">
        <v>2565</v>
      </c>
      <c r="H287" s="58" t="s">
        <v>2166</v>
      </c>
      <c r="I287" s="58" t="s">
        <v>22</v>
      </c>
      <c r="J287" s="237">
        <v>7</v>
      </c>
      <c r="K287" s="58">
        <v>0</v>
      </c>
      <c r="L287" s="58">
        <v>19</v>
      </c>
      <c r="M287" s="58">
        <v>3.2</v>
      </c>
    </row>
    <row r="288" s="58" customFormat="1" ht="41.4" spans="1:13">
      <c r="A288" s="311" t="s">
        <v>2510</v>
      </c>
      <c r="B288" s="200">
        <v>287</v>
      </c>
      <c r="C288" s="204" t="s">
        <v>16</v>
      </c>
      <c r="D288" s="58" t="s">
        <v>53</v>
      </c>
      <c r="E288" s="58" t="s">
        <v>2511</v>
      </c>
      <c r="F288" s="58" t="s">
        <v>55</v>
      </c>
      <c r="G288" s="58" t="s">
        <v>2566</v>
      </c>
      <c r="H288" s="58" t="s">
        <v>2158</v>
      </c>
      <c r="I288" s="58" t="s">
        <v>22</v>
      </c>
      <c r="J288" s="237">
        <v>4</v>
      </c>
      <c r="K288" s="58">
        <f t="shared" ref="K288:K290" si="35">J288</f>
        <v>4</v>
      </c>
      <c r="L288" s="58">
        <v>4</v>
      </c>
      <c r="M288" s="58">
        <v>3.2</v>
      </c>
    </row>
    <row r="289" s="58" customFormat="1" ht="41.4" spans="1:13">
      <c r="A289" s="311" t="s">
        <v>2510</v>
      </c>
      <c r="B289" s="200">
        <v>288</v>
      </c>
      <c r="C289" s="204" t="s">
        <v>16</v>
      </c>
      <c r="D289" s="58" t="s">
        <v>53</v>
      </c>
      <c r="E289" s="58" t="s">
        <v>2511</v>
      </c>
      <c r="F289" s="58" t="s">
        <v>304</v>
      </c>
      <c r="G289" s="58" t="s">
        <v>2570</v>
      </c>
      <c r="H289" s="58" t="s">
        <v>2158</v>
      </c>
      <c r="I289" s="58" t="s">
        <v>22</v>
      </c>
      <c r="J289" s="237">
        <v>1</v>
      </c>
      <c r="K289" s="58">
        <f t="shared" si="35"/>
        <v>1</v>
      </c>
      <c r="L289" s="58">
        <v>2</v>
      </c>
      <c r="M289" s="58">
        <v>3.2</v>
      </c>
    </row>
    <row r="290" s="58" customFormat="1" ht="41.4" spans="1:13">
      <c r="A290" s="311" t="s">
        <v>2510</v>
      </c>
      <c r="B290" s="200">
        <v>289</v>
      </c>
      <c r="C290" s="204" t="s">
        <v>16</v>
      </c>
      <c r="D290" s="58" t="s">
        <v>53</v>
      </c>
      <c r="E290" s="58" t="s">
        <v>2511</v>
      </c>
      <c r="F290" s="58" t="s">
        <v>304</v>
      </c>
      <c r="G290" s="58" t="s">
        <v>2571</v>
      </c>
      <c r="H290" s="58" t="s">
        <v>2158</v>
      </c>
      <c r="I290" s="58" t="s">
        <v>22</v>
      </c>
      <c r="J290" s="237">
        <v>2</v>
      </c>
      <c r="K290" s="58">
        <f t="shared" si="35"/>
        <v>2</v>
      </c>
      <c r="L290" s="58">
        <v>4</v>
      </c>
      <c r="M290" s="58">
        <v>3.2</v>
      </c>
    </row>
    <row r="291" s="58" customFormat="1" ht="55.2" spans="1:13">
      <c r="A291" s="311" t="s">
        <v>2510</v>
      </c>
      <c r="B291" s="200">
        <v>290</v>
      </c>
      <c r="C291" s="204" t="s">
        <v>16</v>
      </c>
      <c r="D291" s="58" t="s">
        <v>171</v>
      </c>
      <c r="E291" s="58" t="s">
        <v>2511</v>
      </c>
      <c r="F291" s="58" t="s">
        <v>172</v>
      </c>
      <c r="G291" s="58" t="s">
        <v>2670</v>
      </c>
      <c r="H291" s="58" t="s">
        <v>1697</v>
      </c>
      <c r="I291" s="58" t="s">
        <v>22</v>
      </c>
      <c r="J291" s="237">
        <v>2</v>
      </c>
      <c r="K291" s="58">
        <v>0</v>
      </c>
      <c r="L291" s="58">
        <v>0.1</v>
      </c>
      <c r="M291" s="58">
        <v>3.1</v>
      </c>
    </row>
    <row r="292" s="58" customFormat="1" ht="69" spans="1:13">
      <c r="A292" s="311" t="s">
        <v>2510</v>
      </c>
      <c r="B292" s="200">
        <v>291</v>
      </c>
      <c r="C292" s="204" t="s">
        <v>16</v>
      </c>
      <c r="D292" s="58" t="s">
        <v>171</v>
      </c>
      <c r="E292" s="58" t="s">
        <v>2511</v>
      </c>
      <c r="F292" s="58" t="s">
        <v>172</v>
      </c>
      <c r="G292" s="58" t="s">
        <v>2567</v>
      </c>
      <c r="H292" s="58" t="s">
        <v>1697</v>
      </c>
      <c r="I292" s="58" t="s">
        <v>22</v>
      </c>
      <c r="J292" s="237">
        <v>10</v>
      </c>
      <c r="K292" s="58">
        <v>0</v>
      </c>
      <c r="L292" s="58">
        <v>1</v>
      </c>
      <c r="M292" s="58">
        <v>3.1</v>
      </c>
    </row>
    <row r="293" s="58" customFormat="1" ht="41.4" spans="1:13">
      <c r="A293" s="311" t="s">
        <v>2510</v>
      </c>
      <c r="B293" s="200">
        <v>292</v>
      </c>
      <c r="C293" s="204" t="s">
        <v>16</v>
      </c>
      <c r="D293" s="58" t="s">
        <v>322</v>
      </c>
      <c r="E293" s="58" t="s">
        <v>2511</v>
      </c>
      <c r="F293" s="58" t="s">
        <v>323</v>
      </c>
      <c r="G293" s="58" t="s">
        <v>2582</v>
      </c>
      <c r="H293" s="58" t="s">
        <v>2162</v>
      </c>
      <c r="I293" s="58" t="s">
        <v>2124</v>
      </c>
      <c r="J293" s="58">
        <v>0.09898</v>
      </c>
      <c r="K293" s="58">
        <f t="shared" ref="K293:K297" si="36">J293</f>
        <v>0.09898</v>
      </c>
      <c r="L293" s="58">
        <v>0.42</v>
      </c>
      <c r="M293" s="58">
        <v>3.2</v>
      </c>
    </row>
    <row r="294" s="58" customFormat="1" ht="41.4" spans="1:13">
      <c r="A294" s="311" t="s">
        <v>2510</v>
      </c>
      <c r="B294" s="200">
        <v>293</v>
      </c>
      <c r="C294" s="204" t="s">
        <v>16</v>
      </c>
      <c r="D294" s="58" t="s">
        <v>322</v>
      </c>
      <c r="E294" s="58" t="s">
        <v>2511</v>
      </c>
      <c r="F294" s="58" t="s">
        <v>323</v>
      </c>
      <c r="G294" s="58" t="s">
        <v>2568</v>
      </c>
      <c r="H294" s="58" t="s">
        <v>2162</v>
      </c>
      <c r="I294" s="58" t="s">
        <v>2124</v>
      </c>
      <c r="J294" s="58">
        <v>6.9282</v>
      </c>
      <c r="K294" s="58">
        <f t="shared" si="36"/>
        <v>6.9282</v>
      </c>
      <c r="L294" s="58">
        <v>52</v>
      </c>
      <c r="M294" s="58">
        <v>3.2</v>
      </c>
    </row>
    <row r="295" s="58" customFormat="1" ht="69" spans="1:13">
      <c r="A295" s="311" t="s">
        <v>2510</v>
      </c>
      <c r="B295" s="200">
        <v>294</v>
      </c>
      <c r="C295" s="204" t="s">
        <v>16</v>
      </c>
      <c r="D295" s="58" t="s">
        <v>353</v>
      </c>
      <c r="E295" s="58" t="s">
        <v>2511</v>
      </c>
      <c r="F295" s="58" t="s">
        <v>2125</v>
      </c>
      <c r="G295" s="58" t="s">
        <v>2573</v>
      </c>
      <c r="H295" s="58" t="s">
        <v>2574</v>
      </c>
      <c r="I295" s="58" t="s">
        <v>22</v>
      </c>
      <c r="J295" s="237">
        <v>1</v>
      </c>
      <c r="K295" s="58">
        <f t="shared" si="36"/>
        <v>1</v>
      </c>
      <c r="L295" s="58">
        <v>3</v>
      </c>
      <c r="M295" s="58">
        <v>3.2</v>
      </c>
    </row>
    <row r="296" s="58" customFormat="1" ht="69" spans="1:13">
      <c r="A296" s="311" t="s">
        <v>2510</v>
      </c>
      <c r="B296" s="200">
        <v>295</v>
      </c>
      <c r="C296" s="204" t="s">
        <v>16</v>
      </c>
      <c r="D296" s="58" t="s">
        <v>353</v>
      </c>
      <c r="E296" s="58" t="s">
        <v>2511</v>
      </c>
      <c r="F296" s="58" t="s">
        <v>2125</v>
      </c>
      <c r="G296" s="58" t="s">
        <v>2575</v>
      </c>
      <c r="H296" s="58" t="s">
        <v>2574</v>
      </c>
      <c r="I296" s="58" t="s">
        <v>22</v>
      </c>
      <c r="J296" s="237">
        <v>3</v>
      </c>
      <c r="K296" s="58">
        <f t="shared" si="36"/>
        <v>3</v>
      </c>
      <c r="L296" s="58">
        <v>26</v>
      </c>
      <c r="M296" s="58">
        <v>3.2</v>
      </c>
    </row>
    <row r="297" s="58" customFormat="1" ht="69" spans="1:13">
      <c r="A297" s="311" t="s">
        <v>2510</v>
      </c>
      <c r="B297" s="200">
        <v>296</v>
      </c>
      <c r="C297" s="204" t="s">
        <v>16</v>
      </c>
      <c r="D297" s="58" t="s">
        <v>353</v>
      </c>
      <c r="E297" s="58" t="s">
        <v>2511</v>
      </c>
      <c r="F297" s="58" t="s">
        <v>2125</v>
      </c>
      <c r="G297" s="58" t="s">
        <v>2585</v>
      </c>
      <c r="H297" s="58" t="s">
        <v>482</v>
      </c>
      <c r="I297" s="58" t="s">
        <v>22</v>
      </c>
      <c r="J297" s="237">
        <v>2</v>
      </c>
      <c r="K297" s="58">
        <f t="shared" si="36"/>
        <v>2</v>
      </c>
      <c r="L297" s="58">
        <v>29</v>
      </c>
      <c r="M297" s="58">
        <v>3.2</v>
      </c>
    </row>
    <row r="298" s="58" customFormat="1" ht="27.6" spans="1:13">
      <c r="A298" s="311" t="s">
        <v>2510</v>
      </c>
      <c r="B298" s="200">
        <v>297</v>
      </c>
      <c r="C298" s="204" t="s">
        <v>16</v>
      </c>
      <c r="D298" s="58" t="s">
        <v>89</v>
      </c>
      <c r="E298" s="58" t="s">
        <v>2511</v>
      </c>
      <c r="F298" s="58" t="s">
        <v>90</v>
      </c>
      <c r="G298" s="58" t="s">
        <v>2671</v>
      </c>
      <c r="H298" s="58" t="s">
        <v>2134</v>
      </c>
      <c r="I298" s="58" t="s">
        <v>22</v>
      </c>
      <c r="J298" s="237">
        <v>1</v>
      </c>
      <c r="K298" s="58">
        <v>0</v>
      </c>
      <c r="L298" s="58">
        <v>1</v>
      </c>
      <c r="M298" s="58">
        <v>3.1</v>
      </c>
    </row>
    <row r="299" s="58" customFormat="1" ht="27.6" spans="1:13">
      <c r="A299" s="311" t="s">
        <v>2510</v>
      </c>
      <c r="B299" s="200">
        <v>298</v>
      </c>
      <c r="C299" s="204" t="s">
        <v>16</v>
      </c>
      <c r="D299" s="58" t="s">
        <v>89</v>
      </c>
      <c r="E299" s="58" t="s">
        <v>2511</v>
      </c>
      <c r="F299" s="58" t="s">
        <v>114</v>
      </c>
      <c r="G299" s="58" t="s">
        <v>2672</v>
      </c>
      <c r="H299" s="58" t="s">
        <v>2134</v>
      </c>
      <c r="I299" s="58" t="s">
        <v>22</v>
      </c>
      <c r="J299" s="237">
        <v>1</v>
      </c>
      <c r="K299" s="58">
        <v>0</v>
      </c>
      <c r="L299" s="58">
        <v>1</v>
      </c>
      <c r="M299" s="58">
        <v>3.1</v>
      </c>
    </row>
    <row r="300" s="58" customFormat="1" ht="55.2" spans="1:13">
      <c r="A300" s="311" t="s">
        <v>2510</v>
      </c>
      <c r="B300" s="200">
        <v>299</v>
      </c>
      <c r="C300" s="204" t="s">
        <v>16</v>
      </c>
      <c r="D300" s="58" t="s">
        <v>171</v>
      </c>
      <c r="E300" s="58" t="s">
        <v>2511</v>
      </c>
      <c r="F300" s="58" t="s">
        <v>172</v>
      </c>
      <c r="G300" s="58" t="s">
        <v>2673</v>
      </c>
      <c r="H300" s="58" t="s">
        <v>2519</v>
      </c>
      <c r="I300" s="58" t="s">
        <v>22</v>
      </c>
      <c r="J300" s="237">
        <v>2</v>
      </c>
      <c r="K300" s="58">
        <v>0</v>
      </c>
      <c r="L300" s="58">
        <v>0.1</v>
      </c>
      <c r="M300" s="58">
        <v>3.1</v>
      </c>
    </row>
    <row r="301" s="58" customFormat="1" ht="41.4" spans="1:13">
      <c r="A301" s="311" t="s">
        <v>2510</v>
      </c>
      <c r="B301" s="200">
        <v>300</v>
      </c>
      <c r="C301" s="204" t="s">
        <v>16</v>
      </c>
      <c r="D301" s="58" t="s">
        <v>322</v>
      </c>
      <c r="E301" s="58" t="s">
        <v>2511</v>
      </c>
      <c r="F301" s="58" t="s">
        <v>323</v>
      </c>
      <c r="G301" s="58" t="s">
        <v>2674</v>
      </c>
      <c r="H301" s="58" t="s">
        <v>2141</v>
      </c>
      <c r="I301" s="58" t="s">
        <v>2124</v>
      </c>
      <c r="J301" s="58">
        <v>0.09898</v>
      </c>
      <c r="K301" s="58">
        <f t="shared" ref="K301:K303" si="37">J301</f>
        <v>0.09898</v>
      </c>
      <c r="L301" s="58">
        <v>0.21</v>
      </c>
      <c r="M301" s="58">
        <v>3.2</v>
      </c>
    </row>
    <row r="302" s="58" customFormat="1" ht="41.4" spans="1:13">
      <c r="A302" s="311" t="s">
        <v>2510</v>
      </c>
      <c r="B302" s="200">
        <v>301</v>
      </c>
      <c r="C302" s="204" t="s">
        <v>16</v>
      </c>
      <c r="D302" s="58" t="s">
        <v>322</v>
      </c>
      <c r="E302" s="58" t="s">
        <v>2511</v>
      </c>
      <c r="F302" s="58" t="s">
        <v>323</v>
      </c>
      <c r="G302" s="58" t="s">
        <v>2675</v>
      </c>
      <c r="H302" s="58" t="s">
        <v>2141</v>
      </c>
      <c r="I302" s="58" t="s">
        <v>2124</v>
      </c>
      <c r="J302" s="58">
        <v>0.0524</v>
      </c>
      <c r="K302" s="58">
        <f t="shared" si="37"/>
        <v>0.0524</v>
      </c>
      <c r="L302" s="58">
        <v>0.21</v>
      </c>
      <c r="M302" s="58">
        <v>3.2</v>
      </c>
    </row>
    <row r="303" s="58" customFormat="1" ht="69" spans="1:13">
      <c r="A303" s="311" t="s">
        <v>2510</v>
      </c>
      <c r="B303" s="200">
        <v>302</v>
      </c>
      <c r="C303" s="204" t="s">
        <v>16</v>
      </c>
      <c r="D303" s="58" t="s">
        <v>353</v>
      </c>
      <c r="E303" s="58" t="s">
        <v>2511</v>
      </c>
      <c r="F303" s="58" t="s">
        <v>2125</v>
      </c>
      <c r="G303" s="58" t="s">
        <v>2676</v>
      </c>
      <c r="H303" s="58" t="s">
        <v>2143</v>
      </c>
      <c r="I303" s="58" t="s">
        <v>22</v>
      </c>
      <c r="J303" s="237">
        <v>1</v>
      </c>
      <c r="K303" s="58">
        <f t="shared" si="37"/>
        <v>1</v>
      </c>
      <c r="L303" s="58">
        <v>10</v>
      </c>
      <c r="M303" s="58">
        <v>3.2</v>
      </c>
    </row>
    <row r="304" s="58" customFormat="1" ht="41.4" spans="1:13">
      <c r="A304" s="311" t="s">
        <v>2510</v>
      </c>
      <c r="B304" s="200">
        <v>303</v>
      </c>
      <c r="C304" s="204" t="s">
        <v>16</v>
      </c>
      <c r="D304" s="58" t="s">
        <v>89</v>
      </c>
      <c r="E304" s="58" t="s">
        <v>2511</v>
      </c>
      <c r="F304" s="58" t="s">
        <v>114</v>
      </c>
      <c r="G304" s="58" t="s">
        <v>2565</v>
      </c>
      <c r="H304" s="58" t="s">
        <v>2166</v>
      </c>
      <c r="I304" s="58" t="s">
        <v>22</v>
      </c>
      <c r="J304" s="237">
        <v>1</v>
      </c>
      <c r="K304" s="58">
        <v>0</v>
      </c>
      <c r="L304" s="58">
        <v>3</v>
      </c>
      <c r="M304" s="58">
        <v>3.2</v>
      </c>
    </row>
    <row r="305" s="58" customFormat="1" ht="41.4" spans="1:13">
      <c r="A305" s="311" t="s">
        <v>2510</v>
      </c>
      <c r="B305" s="200">
        <v>304</v>
      </c>
      <c r="C305" s="204" t="s">
        <v>16</v>
      </c>
      <c r="D305" s="58" t="s">
        <v>53</v>
      </c>
      <c r="E305" s="58" t="s">
        <v>2511</v>
      </c>
      <c r="F305" s="58" t="s">
        <v>885</v>
      </c>
      <c r="G305" s="58" t="s">
        <v>2677</v>
      </c>
      <c r="H305" s="58" t="s">
        <v>2158</v>
      </c>
      <c r="I305" s="58" t="s">
        <v>22</v>
      </c>
      <c r="J305" s="237">
        <v>1</v>
      </c>
      <c r="K305" s="58">
        <v>0</v>
      </c>
      <c r="L305" s="58">
        <v>8</v>
      </c>
      <c r="M305" s="58">
        <v>3.2</v>
      </c>
    </row>
    <row r="306" s="58" customFormat="1" ht="41.4" spans="1:13">
      <c r="A306" s="311" t="s">
        <v>2510</v>
      </c>
      <c r="B306" s="200">
        <v>305</v>
      </c>
      <c r="C306" s="204" t="s">
        <v>16</v>
      </c>
      <c r="D306" s="58" t="s">
        <v>53</v>
      </c>
      <c r="E306" s="58" t="s">
        <v>2511</v>
      </c>
      <c r="F306" s="58" t="s">
        <v>55</v>
      </c>
      <c r="G306" s="58" t="s">
        <v>2678</v>
      </c>
      <c r="H306" s="58" t="s">
        <v>2158</v>
      </c>
      <c r="I306" s="58" t="s">
        <v>22</v>
      </c>
      <c r="J306" s="237">
        <v>4</v>
      </c>
      <c r="K306" s="58">
        <v>0</v>
      </c>
      <c r="L306" s="58">
        <v>125</v>
      </c>
      <c r="M306" s="58">
        <v>3.2</v>
      </c>
    </row>
    <row r="307" s="58" customFormat="1" ht="41.4" spans="1:13">
      <c r="A307" s="311" t="s">
        <v>2510</v>
      </c>
      <c r="B307" s="200">
        <v>306</v>
      </c>
      <c r="C307" s="204" t="s">
        <v>16</v>
      </c>
      <c r="D307" s="58" t="s">
        <v>53</v>
      </c>
      <c r="E307" s="58" t="s">
        <v>2511</v>
      </c>
      <c r="F307" s="58" t="s">
        <v>304</v>
      </c>
      <c r="G307" s="58" t="s">
        <v>2679</v>
      </c>
      <c r="H307" s="58" t="s">
        <v>2158</v>
      </c>
      <c r="I307" s="58" t="s">
        <v>22</v>
      </c>
      <c r="J307" s="237">
        <v>1</v>
      </c>
      <c r="K307" s="58">
        <v>0</v>
      </c>
      <c r="L307" s="58">
        <v>41</v>
      </c>
      <c r="M307" s="58">
        <v>3.2</v>
      </c>
    </row>
    <row r="308" s="58" customFormat="1" ht="41.4" spans="1:13">
      <c r="A308" s="311" t="s">
        <v>2510</v>
      </c>
      <c r="B308" s="200">
        <v>307</v>
      </c>
      <c r="C308" s="204" t="s">
        <v>16</v>
      </c>
      <c r="D308" s="58" t="s">
        <v>53</v>
      </c>
      <c r="E308" s="58" t="s">
        <v>2511</v>
      </c>
      <c r="F308" s="58" t="s">
        <v>304</v>
      </c>
      <c r="G308" s="58" t="s">
        <v>2680</v>
      </c>
      <c r="H308" s="58" t="s">
        <v>2158</v>
      </c>
      <c r="I308" s="58" t="s">
        <v>22</v>
      </c>
      <c r="J308" s="237">
        <v>1</v>
      </c>
      <c r="K308" s="58">
        <v>0</v>
      </c>
      <c r="L308" s="58">
        <v>41</v>
      </c>
      <c r="M308" s="58">
        <v>3.2</v>
      </c>
    </row>
    <row r="309" s="58" customFormat="1" ht="69" spans="1:13">
      <c r="A309" s="311" t="s">
        <v>2510</v>
      </c>
      <c r="B309" s="200">
        <v>308</v>
      </c>
      <c r="C309" s="204" t="s">
        <v>16</v>
      </c>
      <c r="D309" s="58" t="s">
        <v>171</v>
      </c>
      <c r="E309" s="58" t="s">
        <v>2511</v>
      </c>
      <c r="F309" s="58" t="s">
        <v>172</v>
      </c>
      <c r="G309" s="58" t="s">
        <v>2567</v>
      </c>
      <c r="H309" s="58" t="s">
        <v>1697</v>
      </c>
      <c r="I309" s="58" t="s">
        <v>22</v>
      </c>
      <c r="J309" s="237">
        <v>2</v>
      </c>
      <c r="K309" s="58">
        <v>0</v>
      </c>
      <c r="L309" s="58">
        <v>0.2</v>
      </c>
      <c r="M309" s="58">
        <v>3.1</v>
      </c>
    </row>
    <row r="310" s="58" customFormat="1" ht="41.4" spans="1:13">
      <c r="A310" s="311" t="s">
        <v>2510</v>
      </c>
      <c r="B310" s="200">
        <v>309</v>
      </c>
      <c r="C310" s="204" t="s">
        <v>16</v>
      </c>
      <c r="D310" s="58" t="s">
        <v>53</v>
      </c>
      <c r="E310" s="58" t="s">
        <v>2511</v>
      </c>
      <c r="F310" s="58" t="s">
        <v>236</v>
      </c>
      <c r="G310" s="58" t="s">
        <v>2681</v>
      </c>
      <c r="H310" s="58" t="s">
        <v>2166</v>
      </c>
      <c r="I310" s="58" t="s">
        <v>22</v>
      </c>
      <c r="J310" s="237">
        <v>2</v>
      </c>
      <c r="K310" s="165">
        <f>(CEILING(J310*0.2,1))*1</f>
        <v>1</v>
      </c>
      <c r="L310" s="58">
        <v>2</v>
      </c>
      <c r="M310" s="58">
        <v>3.2</v>
      </c>
    </row>
    <row r="311" s="58" customFormat="1" ht="41.4" spans="1:13">
      <c r="A311" s="311" t="s">
        <v>2510</v>
      </c>
      <c r="B311" s="200">
        <v>310</v>
      </c>
      <c r="C311" s="204" t="s">
        <v>16</v>
      </c>
      <c r="D311" s="58" t="s">
        <v>53</v>
      </c>
      <c r="E311" s="58" t="s">
        <v>2511</v>
      </c>
      <c r="F311" s="58" t="s">
        <v>236</v>
      </c>
      <c r="G311" s="58" t="s">
        <v>2682</v>
      </c>
      <c r="H311" s="58" t="s">
        <v>2166</v>
      </c>
      <c r="I311" s="58" t="s">
        <v>22</v>
      </c>
      <c r="J311" s="237">
        <v>2</v>
      </c>
      <c r="K311" s="165">
        <f>(CEILING(J311*0.2,1))*1</f>
        <v>1</v>
      </c>
      <c r="L311" s="58">
        <v>2</v>
      </c>
      <c r="M311" s="58">
        <v>3.2</v>
      </c>
    </row>
    <row r="312" s="58" customFormat="1" ht="41.4" spans="1:13">
      <c r="A312" s="311" t="s">
        <v>2510</v>
      </c>
      <c r="B312" s="200">
        <v>311</v>
      </c>
      <c r="C312" s="204" t="s">
        <v>16</v>
      </c>
      <c r="D312" s="58" t="s">
        <v>53</v>
      </c>
      <c r="E312" s="58" t="s">
        <v>2511</v>
      </c>
      <c r="F312" s="58" t="s">
        <v>236</v>
      </c>
      <c r="G312" s="58" t="s">
        <v>2683</v>
      </c>
      <c r="H312" s="58" t="s">
        <v>2166</v>
      </c>
      <c r="I312" s="58" t="s">
        <v>22</v>
      </c>
      <c r="J312" s="237">
        <v>1</v>
      </c>
      <c r="K312" s="58">
        <v>0</v>
      </c>
      <c r="L312" s="58">
        <v>2</v>
      </c>
      <c r="M312" s="58">
        <v>3.2</v>
      </c>
    </row>
    <row r="313" s="58" customFormat="1" ht="41.4" spans="1:13">
      <c r="A313" s="311" t="s">
        <v>2510</v>
      </c>
      <c r="B313" s="200">
        <v>312</v>
      </c>
      <c r="C313" s="204" t="s">
        <v>16</v>
      </c>
      <c r="D313" s="58" t="s">
        <v>322</v>
      </c>
      <c r="E313" s="58" t="s">
        <v>2511</v>
      </c>
      <c r="F313" s="58" t="s">
        <v>323</v>
      </c>
      <c r="G313" s="58" t="s">
        <v>2568</v>
      </c>
      <c r="H313" s="58" t="s">
        <v>2162</v>
      </c>
      <c r="I313" s="58" t="s">
        <v>2124</v>
      </c>
      <c r="J313" s="58">
        <v>0.158</v>
      </c>
      <c r="K313" s="58">
        <f>J313</f>
        <v>0.158</v>
      </c>
      <c r="L313" s="58">
        <v>1</v>
      </c>
      <c r="M313" s="58">
        <v>3.2</v>
      </c>
    </row>
    <row r="314" s="58" customFormat="1" ht="41.4" spans="1:13">
      <c r="A314" s="311" t="s">
        <v>2510</v>
      </c>
      <c r="B314" s="200">
        <v>313</v>
      </c>
      <c r="C314" s="204" t="s">
        <v>16</v>
      </c>
      <c r="D314" s="58" t="s">
        <v>322</v>
      </c>
      <c r="E314" s="58" t="s">
        <v>2511</v>
      </c>
      <c r="F314" s="58" t="s">
        <v>323</v>
      </c>
      <c r="G314" s="58" t="s">
        <v>2684</v>
      </c>
      <c r="H314" s="58" t="s">
        <v>2162</v>
      </c>
      <c r="I314" s="58" t="s">
        <v>2124</v>
      </c>
      <c r="J314" s="58">
        <v>14.0281</v>
      </c>
      <c r="K314" s="58">
        <v>0</v>
      </c>
      <c r="L314" s="58">
        <v>716</v>
      </c>
      <c r="M314" s="58">
        <v>3.2</v>
      </c>
    </row>
    <row r="315" s="58" customFormat="1" ht="41.4" spans="1:13">
      <c r="A315" s="311" t="s">
        <v>2510</v>
      </c>
      <c r="B315" s="200">
        <v>314</v>
      </c>
      <c r="C315" s="204" t="s">
        <v>16</v>
      </c>
      <c r="D315" s="58" t="s">
        <v>53</v>
      </c>
      <c r="E315" s="58" t="s">
        <v>2511</v>
      </c>
      <c r="F315" s="58" t="s">
        <v>289</v>
      </c>
      <c r="G315" s="58" t="s">
        <v>2579</v>
      </c>
      <c r="H315" s="58" t="s">
        <v>2580</v>
      </c>
      <c r="I315" s="58" t="s">
        <v>22</v>
      </c>
      <c r="J315" s="237">
        <v>1</v>
      </c>
      <c r="K315" s="58">
        <f>J315</f>
        <v>1</v>
      </c>
      <c r="L315" s="58">
        <v>1</v>
      </c>
      <c r="M315" s="58">
        <v>3.2</v>
      </c>
    </row>
    <row r="316" s="58" customFormat="1" ht="41.4" spans="1:13">
      <c r="A316" s="311" t="s">
        <v>2510</v>
      </c>
      <c r="B316" s="200">
        <v>315</v>
      </c>
      <c r="C316" s="204" t="s">
        <v>16</v>
      </c>
      <c r="D316" s="58" t="s">
        <v>89</v>
      </c>
      <c r="E316" s="58" t="s">
        <v>2511</v>
      </c>
      <c r="F316" s="58" t="s">
        <v>90</v>
      </c>
      <c r="G316" s="58" t="s">
        <v>2581</v>
      </c>
      <c r="H316" s="58" t="s">
        <v>2166</v>
      </c>
      <c r="I316" s="58" t="s">
        <v>22</v>
      </c>
      <c r="J316" s="237">
        <v>2</v>
      </c>
      <c r="K316" s="58">
        <v>0</v>
      </c>
      <c r="L316" s="58">
        <v>2</v>
      </c>
      <c r="M316" s="58">
        <v>3.2</v>
      </c>
    </row>
    <row r="317" s="58" customFormat="1" ht="41.4" spans="1:13">
      <c r="A317" s="311" t="s">
        <v>2510</v>
      </c>
      <c r="B317" s="200">
        <v>316</v>
      </c>
      <c r="C317" s="204" t="s">
        <v>16</v>
      </c>
      <c r="D317" s="58" t="s">
        <v>89</v>
      </c>
      <c r="E317" s="58" t="s">
        <v>2511</v>
      </c>
      <c r="F317" s="58" t="s">
        <v>90</v>
      </c>
      <c r="G317" s="58" t="s">
        <v>2669</v>
      </c>
      <c r="H317" s="58" t="s">
        <v>2166</v>
      </c>
      <c r="I317" s="58" t="s">
        <v>22</v>
      </c>
      <c r="J317" s="237">
        <v>1</v>
      </c>
      <c r="K317" s="58">
        <v>0</v>
      </c>
      <c r="L317" s="58">
        <v>2</v>
      </c>
      <c r="M317" s="58">
        <v>3.2</v>
      </c>
    </row>
    <row r="318" s="58" customFormat="1" ht="41.4" spans="1:13">
      <c r="A318" s="311" t="s">
        <v>2510</v>
      </c>
      <c r="B318" s="200">
        <v>317</v>
      </c>
      <c r="C318" s="204" t="s">
        <v>16</v>
      </c>
      <c r="D318" s="58" t="s">
        <v>89</v>
      </c>
      <c r="E318" s="58" t="s">
        <v>2511</v>
      </c>
      <c r="F318" s="58" t="s">
        <v>114</v>
      </c>
      <c r="G318" s="58" t="s">
        <v>2569</v>
      </c>
      <c r="H318" s="58" t="s">
        <v>2166</v>
      </c>
      <c r="I318" s="58" t="s">
        <v>22</v>
      </c>
      <c r="J318" s="237">
        <v>2</v>
      </c>
      <c r="K318" s="58">
        <v>0</v>
      </c>
      <c r="L318" s="58">
        <v>2</v>
      </c>
      <c r="M318" s="58">
        <v>3.2</v>
      </c>
    </row>
    <row r="319" s="58" customFormat="1" ht="41.4" spans="1:13">
      <c r="A319" s="311" t="s">
        <v>2510</v>
      </c>
      <c r="B319" s="200">
        <v>318</v>
      </c>
      <c r="C319" s="204" t="s">
        <v>16</v>
      </c>
      <c r="D319" s="58" t="s">
        <v>89</v>
      </c>
      <c r="E319" s="58" t="s">
        <v>2511</v>
      </c>
      <c r="F319" s="58" t="s">
        <v>114</v>
      </c>
      <c r="G319" s="58" t="s">
        <v>2565</v>
      </c>
      <c r="H319" s="58" t="s">
        <v>2166</v>
      </c>
      <c r="I319" s="58" t="s">
        <v>22</v>
      </c>
      <c r="J319" s="237">
        <v>7</v>
      </c>
      <c r="K319" s="58">
        <v>0</v>
      </c>
      <c r="L319" s="58">
        <v>19</v>
      </c>
      <c r="M319" s="58">
        <v>3.2</v>
      </c>
    </row>
    <row r="320" s="58" customFormat="1" ht="41.4" spans="1:13">
      <c r="A320" s="311" t="s">
        <v>2510</v>
      </c>
      <c r="B320" s="200">
        <v>319</v>
      </c>
      <c r="C320" s="204" t="s">
        <v>16</v>
      </c>
      <c r="D320" s="58" t="s">
        <v>53</v>
      </c>
      <c r="E320" s="58" t="s">
        <v>2511</v>
      </c>
      <c r="F320" s="58" t="s">
        <v>55</v>
      </c>
      <c r="G320" s="58" t="s">
        <v>2566</v>
      </c>
      <c r="H320" s="58" t="s">
        <v>2158</v>
      </c>
      <c r="I320" s="58" t="s">
        <v>22</v>
      </c>
      <c r="J320" s="237">
        <v>4</v>
      </c>
      <c r="K320" s="58">
        <f t="shared" ref="K320:K323" si="38">J320</f>
        <v>4</v>
      </c>
      <c r="L320" s="58">
        <v>4</v>
      </c>
      <c r="M320" s="58">
        <v>3.2</v>
      </c>
    </row>
    <row r="321" s="58" customFormat="1" ht="41.4" spans="1:13">
      <c r="A321" s="311" t="s">
        <v>2510</v>
      </c>
      <c r="B321" s="200">
        <v>320</v>
      </c>
      <c r="C321" s="204" t="s">
        <v>16</v>
      </c>
      <c r="D321" s="58" t="s">
        <v>53</v>
      </c>
      <c r="E321" s="58" t="s">
        <v>2511</v>
      </c>
      <c r="F321" s="58" t="s">
        <v>304</v>
      </c>
      <c r="G321" s="58" t="s">
        <v>2570</v>
      </c>
      <c r="H321" s="58" t="s">
        <v>2158</v>
      </c>
      <c r="I321" s="58" t="s">
        <v>22</v>
      </c>
      <c r="J321" s="237">
        <v>1</v>
      </c>
      <c r="K321" s="58">
        <f t="shared" si="38"/>
        <v>1</v>
      </c>
      <c r="L321" s="58">
        <v>2</v>
      </c>
      <c r="M321" s="58">
        <v>3.2</v>
      </c>
    </row>
    <row r="322" s="58" customFormat="1" ht="41.4" spans="1:13">
      <c r="A322" s="311" t="s">
        <v>2510</v>
      </c>
      <c r="B322" s="200">
        <v>321</v>
      </c>
      <c r="C322" s="204" t="s">
        <v>16</v>
      </c>
      <c r="D322" s="58" t="s">
        <v>53</v>
      </c>
      <c r="E322" s="58" t="s">
        <v>2511</v>
      </c>
      <c r="F322" s="58" t="s">
        <v>304</v>
      </c>
      <c r="G322" s="58" t="s">
        <v>2571</v>
      </c>
      <c r="H322" s="58" t="s">
        <v>2158</v>
      </c>
      <c r="I322" s="58" t="s">
        <v>22</v>
      </c>
      <c r="J322" s="237">
        <v>2</v>
      </c>
      <c r="K322" s="58">
        <f t="shared" si="38"/>
        <v>2</v>
      </c>
      <c r="L322" s="58">
        <v>4</v>
      </c>
      <c r="M322" s="58">
        <v>3.2</v>
      </c>
    </row>
    <row r="323" s="58" customFormat="1" ht="55.2" spans="1:13">
      <c r="A323" s="311" t="s">
        <v>2510</v>
      </c>
      <c r="B323" s="200">
        <v>322</v>
      </c>
      <c r="C323" s="204" t="s">
        <v>16</v>
      </c>
      <c r="D323" s="58" t="s">
        <v>53</v>
      </c>
      <c r="E323" s="58" t="s">
        <v>2511</v>
      </c>
      <c r="F323" s="58" t="s">
        <v>55</v>
      </c>
      <c r="G323" s="58" t="s">
        <v>2685</v>
      </c>
      <c r="H323" s="58" t="s">
        <v>2158</v>
      </c>
      <c r="I323" s="58" t="s">
        <v>22</v>
      </c>
      <c r="J323" s="237">
        <v>1</v>
      </c>
      <c r="K323" s="58">
        <f t="shared" si="38"/>
        <v>1</v>
      </c>
      <c r="L323" s="58">
        <v>0.47</v>
      </c>
      <c r="M323" s="58">
        <v>3.2</v>
      </c>
    </row>
    <row r="324" s="58" customFormat="1" ht="69" spans="1:13">
      <c r="A324" s="311" t="s">
        <v>2510</v>
      </c>
      <c r="B324" s="200">
        <v>323</v>
      </c>
      <c r="C324" s="204" t="s">
        <v>16</v>
      </c>
      <c r="D324" s="58" t="s">
        <v>171</v>
      </c>
      <c r="E324" s="58" t="s">
        <v>2511</v>
      </c>
      <c r="F324" s="58" t="s">
        <v>172</v>
      </c>
      <c r="G324" s="58" t="s">
        <v>2572</v>
      </c>
      <c r="H324" s="58" t="s">
        <v>1697</v>
      </c>
      <c r="I324" s="58" t="s">
        <v>22</v>
      </c>
      <c r="J324" s="237">
        <v>4</v>
      </c>
      <c r="K324" s="58">
        <v>0</v>
      </c>
      <c r="L324" s="58">
        <v>0.2</v>
      </c>
      <c r="M324" s="58">
        <v>3.1</v>
      </c>
    </row>
    <row r="325" s="58" customFormat="1" ht="69" spans="1:13">
      <c r="A325" s="311" t="s">
        <v>2510</v>
      </c>
      <c r="B325" s="200">
        <v>324</v>
      </c>
      <c r="C325" s="204" t="s">
        <v>16</v>
      </c>
      <c r="D325" s="58" t="s">
        <v>171</v>
      </c>
      <c r="E325" s="58" t="s">
        <v>2511</v>
      </c>
      <c r="F325" s="58" t="s">
        <v>172</v>
      </c>
      <c r="G325" s="58" t="s">
        <v>2567</v>
      </c>
      <c r="H325" s="58" t="s">
        <v>1697</v>
      </c>
      <c r="I325" s="58" t="s">
        <v>22</v>
      </c>
      <c r="J325" s="237">
        <v>10</v>
      </c>
      <c r="K325" s="58">
        <v>0</v>
      </c>
      <c r="L325" s="58">
        <v>1</v>
      </c>
      <c r="M325" s="58">
        <v>3.1</v>
      </c>
    </row>
    <row r="326" s="58" customFormat="1" ht="41.4" spans="1:13">
      <c r="A326" s="311" t="s">
        <v>2510</v>
      </c>
      <c r="B326" s="200">
        <v>325</v>
      </c>
      <c r="C326" s="204" t="s">
        <v>16</v>
      </c>
      <c r="D326" s="58" t="s">
        <v>322</v>
      </c>
      <c r="E326" s="58" t="s">
        <v>2511</v>
      </c>
      <c r="F326" s="58" t="s">
        <v>323</v>
      </c>
      <c r="G326" s="58" t="s">
        <v>2582</v>
      </c>
      <c r="H326" s="58" t="s">
        <v>2162</v>
      </c>
      <c r="I326" s="58" t="s">
        <v>2124</v>
      </c>
      <c r="J326" s="58">
        <v>0.2</v>
      </c>
      <c r="K326" s="58">
        <f t="shared" ref="K326:K331" si="39">J326</f>
        <v>0.2</v>
      </c>
      <c r="L326" s="58">
        <v>1</v>
      </c>
      <c r="M326" s="58">
        <v>3.2</v>
      </c>
    </row>
    <row r="327" s="58" customFormat="1" ht="41.4" spans="1:13">
      <c r="A327" s="311" t="s">
        <v>2510</v>
      </c>
      <c r="B327" s="200">
        <v>326</v>
      </c>
      <c r="C327" s="204" t="s">
        <v>16</v>
      </c>
      <c r="D327" s="58" t="s">
        <v>322</v>
      </c>
      <c r="E327" s="58" t="s">
        <v>2511</v>
      </c>
      <c r="F327" s="58" t="s">
        <v>323</v>
      </c>
      <c r="G327" s="58" t="s">
        <v>2568</v>
      </c>
      <c r="H327" s="58" t="s">
        <v>2162</v>
      </c>
      <c r="I327" s="58" t="s">
        <v>2124</v>
      </c>
      <c r="J327" s="58">
        <v>10.1248</v>
      </c>
      <c r="K327" s="58">
        <f t="shared" si="39"/>
        <v>10.1248</v>
      </c>
      <c r="L327" s="58">
        <v>76</v>
      </c>
      <c r="M327" s="58">
        <v>3.2</v>
      </c>
    </row>
    <row r="328" s="58" customFormat="1" ht="69" spans="1:13">
      <c r="A328" s="311" t="s">
        <v>2510</v>
      </c>
      <c r="B328" s="200">
        <v>327</v>
      </c>
      <c r="C328" s="204" t="s">
        <v>16</v>
      </c>
      <c r="D328" s="58" t="s">
        <v>353</v>
      </c>
      <c r="E328" s="58" t="s">
        <v>2511</v>
      </c>
      <c r="F328" s="58" t="s">
        <v>2125</v>
      </c>
      <c r="G328" s="58" t="s">
        <v>2573</v>
      </c>
      <c r="H328" s="58" t="s">
        <v>2574</v>
      </c>
      <c r="I328" s="58" t="s">
        <v>22</v>
      </c>
      <c r="J328" s="237">
        <v>1</v>
      </c>
      <c r="K328" s="58">
        <f t="shared" si="39"/>
        <v>1</v>
      </c>
      <c r="L328" s="58">
        <v>3</v>
      </c>
      <c r="M328" s="58">
        <v>3.2</v>
      </c>
    </row>
    <row r="329" s="58" customFormat="1" ht="69" spans="1:13">
      <c r="A329" s="311" t="s">
        <v>2510</v>
      </c>
      <c r="B329" s="200">
        <v>328</v>
      </c>
      <c r="C329" s="204" t="s">
        <v>16</v>
      </c>
      <c r="D329" s="58" t="s">
        <v>353</v>
      </c>
      <c r="E329" s="58" t="s">
        <v>2511</v>
      </c>
      <c r="F329" s="58" t="s">
        <v>2125</v>
      </c>
      <c r="G329" s="58" t="s">
        <v>2575</v>
      </c>
      <c r="H329" s="58" t="s">
        <v>2574</v>
      </c>
      <c r="I329" s="58" t="s">
        <v>22</v>
      </c>
      <c r="J329" s="237">
        <v>3</v>
      </c>
      <c r="K329" s="58">
        <f t="shared" si="39"/>
        <v>3</v>
      </c>
      <c r="L329" s="58">
        <v>26</v>
      </c>
      <c r="M329" s="58">
        <v>3.2</v>
      </c>
    </row>
    <row r="330" s="58" customFormat="1" ht="69" spans="1:13">
      <c r="A330" s="311" t="s">
        <v>2510</v>
      </c>
      <c r="B330" s="200">
        <v>329</v>
      </c>
      <c r="C330" s="204" t="s">
        <v>16</v>
      </c>
      <c r="D330" s="58" t="s">
        <v>353</v>
      </c>
      <c r="E330" s="58" t="s">
        <v>2511</v>
      </c>
      <c r="F330" s="58" t="s">
        <v>2125</v>
      </c>
      <c r="G330" s="58" t="s">
        <v>2585</v>
      </c>
      <c r="H330" s="58" t="s">
        <v>482</v>
      </c>
      <c r="I330" s="58" t="s">
        <v>22</v>
      </c>
      <c r="J330" s="237">
        <v>2</v>
      </c>
      <c r="K330" s="58">
        <f t="shared" si="39"/>
        <v>2</v>
      </c>
      <c r="L330" s="58">
        <v>29</v>
      </c>
      <c r="M330" s="58">
        <v>3.2</v>
      </c>
    </row>
    <row r="331" s="58" customFormat="1" ht="69" spans="1:13">
      <c r="A331" s="311" t="s">
        <v>2510</v>
      </c>
      <c r="B331" s="200">
        <v>330</v>
      </c>
      <c r="C331" s="204" t="s">
        <v>16</v>
      </c>
      <c r="D331" s="58" t="s">
        <v>353</v>
      </c>
      <c r="E331" s="58" t="s">
        <v>2511</v>
      </c>
      <c r="F331" s="58" t="s">
        <v>2125</v>
      </c>
      <c r="G331" s="58" t="s">
        <v>2686</v>
      </c>
      <c r="H331" s="58" t="s">
        <v>482</v>
      </c>
      <c r="I331" s="58" t="s">
        <v>22</v>
      </c>
      <c r="J331" s="237">
        <v>1</v>
      </c>
      <c r="K331" s="58">
        <f t="shared" si="39"/>
        <v>1</v>
      </c>
      <c r="L331" s="58">
        <v>10</v>
      </c>
      <c r="M331" s="58">
        <v>3.2</v>
      </c>
    </row>
    <row r="332" s="58" customFormat="1" ht="41.4" spans="1:13">
      <c r="A332" s="311" t="s">
        <v>2510</v>
      </c>
      <c r="B332" s="200">
        <v>331</v>
      </c>
      <c r="C332" s="204" t="s">
        <v>16</v>
      </c>
      <c r="D332" s="58" t="s">
        <v>53</v>
      </c>
      <c r="E332" s="58" t="s">
        <v>2511</v>
      </c>
      <c r="F332" s="58" t="s">
        <v>55</v>
      </c>
      <c r="G332" s="58" t="s">
        <v>2687</v>
      </c>
      <c r="H332" s="58" t="s">
        <v>2158</v>
      </c>
      <c r="I332" s="58" t="s">
        <v>22</v>
      </c>
      <c r="J332" s="237">
        <v>10</v>
      </c>
      <c r="K332" s="165">
        <f>(CEILING(J332*0.2,1))*1</f>
        <v>2</v>
      </c>
      <c r="L332" s="58">
        <v>39</v>
      </c>
      <c r="M332" s="58">
        <v>3.2</v>
      </c>
    </row>
    <row r="333" s="58" customFormat="1" ht="41.4" spans="1:13">
      <c r="A333" s="311" t="s">
        <v>2510</v>
      </c>
      <c r="B333" s="200">
        <v>332</v>
      </c>
      <c r="C333" s="204" t="s">
        <v>16</v>
      </c>
      <c r="D333" s="58" t="s">
        <v>322</v>
      </c>
      <c r="E333" s="58" t="s">
        <v>2511</v>
      </c>
      <c r="F333" s="58" t="s">
        <v>323</v>
      </c>
      <c r="G333" s="58" t="s">
        <v>2688</v>
      </c>
      <c r="H333" s="58" t="s">
        <v>2162</v>
      </c>
      <c r="I333" s="58" t="s">
        <v>2124</v>
      </c>
      <c r="J333" s="58">
        <v>44.484</v>
      </c>
      <c r="K333" s="165">
        <f>(CEILING(J333*0.1,1))*1</f>
        <v>5</v>
      </c>
      <c r="L333" s="58">
        <v>715</v>
      </c>
      <c r="M333" s="58">
        <v>3.2</v>
      </c>
    </row>
    <row r="334" s="58" customFormat="1" ht="41.4" spans="1:13">
      <c r="A334" s="311" t="s">
        <v>2510</v>
      </c>
      <c r="B334" s="200">
        <v>333</v>
      </c>
      <c r="C334" s="204" t="s">
        <v>16</v>
      </c>
      <c r="D334" s="58" t="s">
        <v>89</v>
      </c>
      <c r="E334" s="58" t="s">
        <v>2511</v>
      </c>
      <c r="F334" s="58" t="s">
        <v>114</v>
      </c>
      <c r="G334" s="58" t="s">
        <v>2689</v>
      </c>
      <c r="H334" s="58" t="s">
        <v>2638</v>
      </c>
      <c r="I334" s="58" t="s">
        <v>22</v>
      </c>
      <c r="J334" s="237">
        <v>3</v>
      </c>
      <c r="K334" s="58">
        <v>0</v>
      </c>
      <c r="L334" s="58">
        <v>3</v>
      </c>
      <c r="M334" s="58">
        <v>3.2</v>
      </c>
    </row>
    <row r="335" s="58" customFormat="1" ht="41.4" spans="1:13">
      <c r="A335" s="311" t="s">
        <v>2510</v>
      </c>
      <c r="B335" s="200">
        <v>334</v>
      </c>
      <c r="C335" s="204" t="s">
        <v>16</v>
      </c>
      <c r="D335" s="58" t="s">
        <v>89</v>
      </c>
      <c r="E335" s="58" t="s">
        <v>2511</v>
      </c>
      <c r="F335" s="58" t="s">
        <v>90</v>
      </c>
      <c r="G335" s="58" t="s">
        <v>2690</v>
      </c>
      <c r="H335" s="58" t="s">
        <v>2118</v>
      </c>
      <c r="I335" s="58" t="s">
        <v>22</v>
      </c>
      <c r="J335" s="237">
        <v>1</v>
      </c>
      <c r="K335" s="58">
        <v>0</v>
      </c>
      <c r="L335" s="58">
        <v>1</v>
      </c>
      <c r="M335" s="58">
        <v>3.2</v>
      </c>
    </row>
    <row r="336" s="58" customFormat="1" ht="41.4" spans="1:13">
      <c r="A336" s="311" t="s">
        <v>2510</v>
      </c>
      <c r="B336" s="200">
        <v>335</v>
      </c>
      <c r="C336" s="204" t="s">
        <v>16</v>
      </c>
      <c r="D336" s="58" t="s">
        <v>53</v>
      </c>
      <c r="E336" s="58" t="s">
        <v>2511</v>
      </c>
      <c r="F336" s="58" t="s">
        <v>55</v>
      </c>
      <c r="G336" s="58" t="s">
        <v>2691</v>
      </c>
      <c r="H336" s="58" t="s">
        <v>2121</v>
      </c>
      <c r="I336" s="58" t="s">
        <v>22</v>
      </c>
      <c r="J336" s="237">
        <v>1</v>
      </c>
      <c r="K336" s="58">
        <f t="shared" ref="K336:K343" si="40">J336</f>
        <v>1</v>
      </c>
      <c r="L336" s="58">
        <v>0.15</v>
      </c>
      <c r="M336" s="58">
        <v>3.2</v>
      </c>
    </row>
    <row r="337" s="58" customFormat="1" ht="41.4" spans="1:13">
      <c r="A337" s="311" t="s">
        <v>2510</v>
      </c>
      <c r="B337" s="200">
        <v>336</v>
      </c>
      <c r="C337" s="204" t="s">
        <v>16</v>
      </c>
      <c r="D337" s="58" t="s">
        <v>53</v>
      </c>
      <c r="E337" s="58" t="s">
        <v>2511</v>
      </c>
      <c r="F337" s="58" t="s">
        <v>304</v>
      </c>
      <c r="G337" s="58" t="s">
        <v>2692</v>
      </c>
      <c r="H337" s="58" t="s">
        <v>2121</v>
      </c>
      <c r="I337" s="58" t="s">
        <v>22</v>
      </c>
      <c r="J337" s="237">
        <v>1</v>
      </c>
      <c r="K337" s="58">
        <f t="shared" si="40"/>
        <v>1</v>
      </c>
      <c r="L337" s="58">
        <v>0.28</v>
      </c>
      <c r="M337" s="58">
        <v>3.2</v>
      </c>
    </row>
    <row r="338" s="58" customFormat="1" ht="41.4" spans="1:13">
      <c r="A338" s="311" t="s">
        <v>2510</v>
      </c>
      <c r="B338" s="200">
        <v>337</v>
      </c>
      <c r="C338" s="204" t="s">
        <v>16</v>
      </c>
      <c r="D338" s="58" t="s">
        <v>171</v>
      </c>
      <c r="E338" s="58" t="s">
        <v>2511</v>
      </c>
      <c r="F338" s="58" t="s">
        <v>172</v>
      </c>
      <c r="G338" s="58" t="s">
        <v>2693</v>
      </c>
      <c r="H338" s="58" t="s">
        <v>1926</v>
      </c>
      <c r="I338" s="58" t="s">
        <v>22</v>
      </c>
      <c r="J338" s="237">
        <v>6</v>
      </c>
      <c r="K338" s="58">
        <v>0</v>
      </c>
      <c r="L338" s="58">
        <v>0.3</v>
      </c>
      <c r="M338" s="58">
        <v>3.1</v>
      </c>
    </row>
    <row r="339" s="58" customFormat="1" ht="41.4" spans="1:13">
      <c r="A339" s="311" t="s">
        <v>2510</v>
      </c>
      <c r="B339" s="200">
        <v>338</v>
      </c>
      <c r="C339" s="204" t="s">
        <v>16</v>
      </c>
      <c r="D339" s="58" t="s">
        <v>322</v>
      </c>
      <c r="E339" s="58" t="s">
        <v>2511</v>
      </c>
      <c r="F339" s="58" t="s">
        <v>323</v>
      </c>
      <c r="G339" s="58" t="s">
        <v>2582</v>
      </c>
      <c r="H339" s="58" t="s">
        <v>2162</v>
      </c>
      <c r="I339" s="58" t="s">
        <v>2124</v>
      </c>
      <c r="J339" s="58">
        <v>0.3983</v>
      </c>
      <c r="K339" s="58">
        <f t="shared" si="40"/>
        <v>0.3983</v>
      </c>
      <c r="L339" s="58">
        <v>1</v>
      </c>
      <c r="M339" s="58">
        <v>3.2</v>
      </c>
    </row>
    <row r="340" s="58" customFormat="1" ht="82.8" spans="1:13">
      <c r="A340" s="311" t="s">
        <v>2510</v>
      </c>
      <c r="B340" s="200">
        <v>339</v>
      </c>
      <c r="C340" s="204" t="s">
        <v>16</v>
      </c>
      <c r="D340" s="58" t="s">
        <v>353</v>
      </c>
      <c r="E340" s="58" t="s">
        <v>2511</v>
      </c>
      <c r="F340" s="58" t="s">
        <v>2125</v>
      </c>
      <c r="G340" s="58" t="s">
        <v>2694</v>
      </c>
      <c r="H340" s="58" t="s">
        <v>2695</v>
      </c>
      <c r="I340" s="58" t="s">
        <v>22</v>
      </c>
      <c r="J340" s="237">
        <v>3</v>
      </c>
      <c r="K340" s="58">
        <f t="shared" si="40"/>
        <v>3</v>
      </c>
      <c r="L340" s="58">
        <v>30</v>
      </c>
      <c r="M340" s="58">
        <v>3.2</v>
      </c>
    </row>
    <row r="341" s="58" customFormat="1" ht="41.4" spans="1:13">
      <c r="A341" s="311" t="s">
        <v>2510</v>
      </c>
      <c r="B341" s="200">
        <v>340</v>
      </c>
      <c r="C341" s="204" t="s">
        <v>16</v>
      </c>
      <c r="D341" s="58" t="s">
        <v>53</v>
      </c>
      <c r="E341" s="58" t="s">
        <v>2511</v>
      </c>
      <c r="F341" s="58" t="s">
        <v>55</v>
      </c>
      <c r="G341" s="58" t="s">
        <v>2651</v>
      </c>
      <c r="H341" s="58" t="s">
        <v>2121</v>
      </c>
      <c r="I341" s="58" t="s">
        <v>22</v>
      </c>
      <c r="J341" s="237">
        <v>1</v>
      </c>
      <c r="K341" s="58">
        <f t="shared" si="40"/>
        <v>1</v>
      </c>
      <c r="L341" s="58">
        <v>1</v>
      </c>
      <c r="M341" s="58">
        <v>3.2</v>
      </c>
    </row>
    <row r="342" s="58" customFormat="1" ht="41.4" spans="1:13">
      <c r="A342" s="311" t="s">
        <v>2510</v>
      </c>
      <c r="B342" s="200">
        <v>341</v>
      </c>
      <c r="C342" s="204" t="s">
        <v>16</v>
      </c>
      <c r="D342" s="58" t="s">
        <v>322</v>
      </c>
      <c r="E342" s="58" t="s">
        <v>2511</v>
      </c>
      <c r="F342" s="58" t="s">
        <v>323</v>
      </c>
      <c r="G342" s="58" t="s">
        <v>2696</v>
      </c>
      <c r="H342" s="58" t="s">
        <v>2123</v>
      </c>
      <c r="I342" s="58" t="s">
        <v>2124</v>
      </c>
      <c r="J342" s="58">
        <v>0.1313</v>
      </c>
      <c r="K342" s="58">
        <f t="shared" si="40"/>
        <v>0.1313</v>
      </c>
      <c r="L342" s="58">
        <v>1</v>
      </c>
      <c r="M342" s="58">
        <v>3.2</v>
      </c>
    </row>
    <row r="343" s="58" customFormat="1" ht="41.4" spans="1:13">
      <c r="A343" s="311" t="s">
        <v>2510</v>
      </c>
      <c r="B343" s="200">
        <v>342</v>
      </c>
      <c r="C343" s="204" t="s">
        <v>16</v>
      </c>
      <c r="D343" s="58" t="s">
        <v>53</v>
      </c>
      <c r="E343" s="58" t="s">
        <v>2511</v>
      </c>
      <c r="F343" s="58" t="s">
        <v>289</v>
      </c>
      <c r="G343" s="58" t="s">
        <v>2633</v>
      </c>
      <c r="H343" s="58" t="s">
        <v>2191</v>
      </c>
      <c r="I343" s="58" t="s">
        <v>22</v>
      </c>
      <c r="J343" s="237">
        <v>1</v>
      </c>
      <c r="K343" s="58">
        <f t="shared" si="40"/>
        <v>1</v>
      </c>
      <c r="L343" s="58">
        <v>5</v>
      </c>
      <c r="M343" s="58">
        <v>3.2</v>
      </c>
    </row>
    <row r="344" s="58" customFormat="1" ht="41.4" spans="1:13">
      <c r="A344" s="311" t="s">
        <v>2510</v>
      </c>
      <c r="B344" s="200">
        <v>343</v>
      </c>
      <c r="C344" s="204" t="s">
        <v>16</v>
      </c>
      <c r="D344" s="58" t="s">
        <v>89</v>
      </c>
      <c r="E344" s="58" t="s">
        <v>2511</v>
      </c>
      <c r="F344" s="58" t="s">
        <v>114</v>
      </c>
      <c r="G344" s="58" t="s">
        <v>2628</v>
      </c>
      <c r="H344" s="58" t="s">
        <v>2118</v>
      </c>
      <c r="I344" s="58" t="s">
        <v>22</v>
      </c>
      <c r="J344" s="237">
        <v>2</v>
      </c>
      <c r="K344" s="58">
        <v>0</v>
      </c>
      <c r="L344" s="58">
        <v>22</v>
      </c>
      <c r="M344" s="58">
        <v>3.2</v>
      </c>
    </row>
    <row r="345" s="58" customFormat="1" ht="41.4" spans="1:13">
      <c r="A345" s="311" t="s">
        <v>2510</v>
      </c>
      <c r="B345" s="200">
        <v>344</v>
      </c>
      <c r="C345" s="204" t="s">
        <v>16</v>
      </c>
      <c r="D345" s="58" t="s">
        <v>53</v>
      </c>
      <c r="E345" s="58" t="s">
        <v>2511</v>
      </c>
      <c r="F345" s="58" t="s">
        <v>55</v>
      </c>
      <c r="G345" s="58" t="s">
        <v>2634</v>
      </c>
      <c r="H345" s="58" t="s">
        <v>2121</v>
      </c>
      <c r="I345" s="58" t="s">
        <v>22</v>
      </c>
      <c r="J345" s="237">
        <v>2</v>
      </c>
      <c r="K345" s="58">
        <f>J345</f>
        <v>2</v>
      </c>
      <c r="L345" s="58">
        <v>1</v>
      </c>
      <c r="M345" s="58">
        <v>3.2</v>
      </c>
    </row>
    <row r="346" s="58" customFormat="1" ht="41.4" spans="1:13">
      <c r="A346" s="311" t="s">
        <v>2510</v>
      </c>
      <c r="B346" s="200">
        <v>345</v>
      </c>
      <c r="C346" s="204" t="s">
        <v>16</v>
      </c>
      <c r="D346" s="58" t="s">
        <v>171</v>
      </c>
      <c r="E346" s="58" t="s">
        <v>2511</v>
      </c>
      <c r="F346" s="58" t="s">
        <v>172</v>
      </c>
      <c r="G346" s="58" t="s">
        <v>2630</v>
      </c>
      <c r="H346" s="58" t="s">
        <v>1926</v>
      </c>
      <c r="I346" s="58" t="s">
        <v>22</v>
      </c>
      <c r="J346" s="237">
        <v>3</v>
      </c>
      <c r="K346" s="58">
        <v>0</v>
      </c>
      <c r="L346" s="58">
        <v>0.33</v>
      </c>
      <c r="M346" s="58">
        <v>3.2</v>
      </c>
    </row>
    <row r="347" s="58" customFormat="1" ht="41.4" spans="1:13">
      <c r="A347" s="311" t="s">
        <v>2510</v>
      </c>
      <c r="B347" s="200">
        <v>346</v>
      </c>
      <c r="C347" s="204" t="s">
        <v>16</v>
      </c>
      <c r="D347" s="58" t="s">
        <v>322</v>
      </c>
      <c r="E347" s="58" t="s">
        <v>2511</v>
      </c>
      <c r="F347" s="58" t="s">
        <v>323</v>
      </c>
      <c r="G347" s="58" t="s">
        <v>2631</v>
      </c>
      <c r="H347" s="58" t="s">
        <v>2123</v>
      </c>
      <c r="I347" s="58" t="s">
        <v>2124</v>
      </c>
      <c r="J347" s="58">
        <v>3.08795</v>
      </c>
      <c r="K347" s="58">
        <f>J347</f>
        <v>3.08795</v>
      </c>
      <c r="L347" s="58">
        <v>17</v>
      </c>
      <c r="M347" s="58">
        <v>3.2</v>
      </c>
    </row>
    <row r="348" s="58" customFormat="1" ht="41.4" spans="1:13">
      <c r="A348" s="311" t="s">
        <v>2510</v>
      </c>
      <c r="B348" s="200">
        <v>347</v>
      </c>
      <c r="C348" s="204" t="s">
        <v>16</v>
      </c>
      <c r="D348" s="58" t="s">
        <v>89</v>
      </c>
      <c r="E348" s="58" t="s">
        <v>2511</v>
      </c>
      <c r="F348" s="58" t="s">
        <v>90</v>
      </c>
      <c r="G348" s="58" t="s">
        <v>2697</v>
      </c>
      <c r="H348" s="58" t="s">
        <v>2118</v>
      </c>
      <c r="I348" s="58" t="s">
        <v>22</v>
      </c>
      <c r="J348" s="237">
        <v>1</v>
      </c>
      <c r="K348" s="58">
        <v>0</v>
      </c>
      <c r="L348" s="58">
        <v>12</v>
      </c>
      <c r="M348" s="58">
        <v>3.2</v>
      </c>
    </row>
    <row r="349" s="58" customFormat="1" ht="41.4" spans="1:13">
      <c r="A349" s="311" t="s">
        <v>2510</v>
      </c>
      <c r="B349" s="200">
        <v>348</v>
      </c>
      <c r="C349" s="204" t="s">
        <v>16</v>
      </c>
      <c r="D349" s="58" t="s">
        <v>89</v>
      </c>
      <c r="E349" s="58" t="s">
        <v>2511</v>
      </c>
      <c r="F349" s="58" t="s">
        <v>114</v>
      </c>
      <c r="G349" s="58" t="s">
        <v>2698</v>
      </c>
      <c r="H349" s="58" t="s">
        <v>2638</v>
      </c>
      <c r="I349" s="58" t="s">
        <v>22</v>
      </c>
      <c r="J349" s="237">
        <v>2</v>
      </c>
      <c r="K349" s="58">
        <v>0</v>
      </c>
      <c r="L349" s="58">
        <v>5</v>
      </c>
      <c r="M349" s="58">
        <v>3.2</v>
      </c>
    </row>
    <row r="350" s="58" customFormat="1" ht="41.4" spans="1:13">
      <c r="A350" s="311" t="s">
        <v>2510</v>
      </c>
      <c r="B350" s="200">
        <v>349</v>
      </c>
      <c r="C350" s="204" t="s">
        <v>16</v>
      </c>
      <c r="D350" s="58" t="s">
        <v>89</v>
      </c>
      <c r="E350" s="58" t="s">
        <v>2511</v>
      </c>
      <c r="F350" s="58" t="s">
        <v>114</v>
      </c>
      <c r="G350" s="58" t="s">
        <v>2699</v>
      </c>
      <c r="H350" s="58" t="s">
        <v>2638</v>
      </c>
      <c r="I350" s="58" t="s">
        <v>22</v>
      </c>
      <c r="J350" s="237">
        <v>3</v>
      </c>
      <c r="K350" s="58">
        <v>0</v>
      </c>
      <c r="L350" s="58">
        <v>29</v>
      </c>
      <c r="M350" s="58">
        <v>3.2</v>
      </c>
    </row>
    <row r="351" s="58" customFormat="1" ht="41.4" spans="1:13">
      <c r="A351" s="311" t="s">
        <v>2510</v>
      </c>
      <c r="B351" s="200">
        <v>350</v>
      </c>
      <c r="C351" s="204" t="s">
        <v>16</v>
      </c>
      <c r="D351" s="58" t="s">
        <v>53</v>
      </c>
      <c r="E351" s="58" t="s">
        <v>2511</v>
      </c>
      <c r="F351" s="58" t="s">
        <v>55</v>
      </c>
      <c r="G351" s="58" t="s">
        <v>2700</v>
      </c>
      <c r="H351" s="58" t="s">
        <v>2121</v>
      </c>
      <c r="I351" s="58" t="s">
        <v>22</v>
      </c>
      <c r="J351" s="237">
        <v>1</v>
      </c>
      <c r="K351" s="165">
        <f t="shared" ref="K351:K355" si="41">(CEILING(J351*0.2,1))*1</f>
        <v>1</v>
      </c>
      <c r="L351" s="58">
        <v>3</v>
      </c>
      <c r="M351" s="58">
        <v>3.2</v>
      </c>
    </row>
    <row r="352" s="58" customFormat="1" ht="41.4" spans="1:13">
      <c r="A352" s="311" t="s">
        <v>2510</v>
      </c>
      <c r="B352" s="200">
        <v>351</v>
      </c>
      <c r="C352" s="204" t="s">
        <v>16</v>
      </c>
      <c r="D352" s="58" t="s">
        <v>53</v>
      </c>
      <c r="E352" s="58" t="s">
        <v>2511</v>
      </c>
      <c r="F352" s="58" t="s">
        <v>55</v>
      </c>
      <c r="G352" s="58" t="s">
        <v>2701</v>
      </c>
      <c r="H352" s="58" t="s">
        <v>2121</v>
      </c>
      <c r="I352" s="58" t="s">
        <v>22</v>
      </c>
      <c r="J352" s="237">
        <v>5</v>
      </c>
      <c r="K352" s="165">
        <f t="shared" si="41"/>
        <v>1</v>
      </c>
      <c r="L352" s="58">
        <v>27</v>
      </c>
      <c r="M352" s="58">
        <v>3.2</v>
      </c>
    </row>
    <row r="353" s="58" customFormat="1" ht="41.4" spans="1:13">
      <c r="A353" s="311" t="s">
        <v>2510</v>
      </c>
      <c r="B353" s="200">
        <v>352</v>
      </c>
      <c r="C353" s="204" t="s">
        <v>16</v>
      </c>
      <c r="D353" s="58" t="s">
        <v>171</v>
      </c>
      <c r="E353" s="58" t="s">
        <v>2511</v>
      </c>
      <c r="F353" s="58" t="s">
        <v>172</v>
      </c>
      <c r="G353" s="58" t="s">
        <v>2702</v>
      </c>
      <c r="H353" s="58" t="s">
        <v>1926</v>
      </c>
      <c r="I353" s="58" t="s">
        <v>22</v>
      </c>
      <c r="J353" s="237">
        <v>2</v>
      </c>
      <c r="K353" s="58">
        <v>0</v>
      </c>
      <c r="L353" s="58">
        <v>0.22</v>
      </c>
      <c r="M353" s="58">
        <v>3.1</v>
      </c>
    </row>
    <row r="354" s="58" customFormat="1" ht="41.4" spans="1:13">
      <c r="A354" s="311" t="s">
        <v>2510</v>
      </c>
      <c r="B354" s="200">
        <v>353</v>
      </c>
      <c r="C354" s="204" t="s">
        <v>16</v>
      </c>
      <c r="D354" s="58" t="s">
        <v>171</v>
      </c>
      <c r="E354" s="58" t="s">
        <v>2511</v>
      </c>
      <c r="F354" s="58" t="s">
        <v>172</v>
      </c>
      <c r="G354" s="58" t="s">
        <v>2703</v>
      </c>
      <c r="H354" s="58" t="s">
        <v>1926</v>
      </c>
      <c r="I354" s="58" t="s">
        <v>22</v>
      </c>
      <c r="J354" s="237">
        <v>3</v>
      </c>
      <c r="K354" s="58">
        <v>0</v>
      </c>
      <c r="L354" s="58">
        <v>2</v>
      </c>
      <c r="M354" s="58">
        <v>3.1</v>
      </c>
    </row>
    <row r="355" s="58" customFormat="1" ht="41.4" spans="1:13">
      <c r="A355" s="311" t="s">
        <v>2510</v>
      </c>
      <c r="B355" s="200">
        <v>354</v>
      </c>
      <c r="C355" s="204" t="s">
        <v>16</v>
      </c>
      <c r="D355" s="58" t="s">
        <v>53</v>
      </c>
      <c r="E355" s="58" t="s">
        <v>2511</v>
      </c>
      <c r="F355" s="58" t="s">
        <v>236</v>
      </c>
      <c r="G355" s="58" t="s">
        <v>2704</v>
      </c>
      <c r="H355" s="58" t="s">
        <v>2345</v>
      </c>
      <c r="I355" s="58" t="s">
        <v>22</v>
      </c>
      <c r="J355" s="237">
        <v>4</v>
      </c>
      <c r="K355" s="165">
        <f t="shared" si="41"/>
        <v>1</v>
      </c>
      <c r="L355" s="58">
        <v>3</v>
      </c>
      <c r="M355" s="58">
        <v>3.2</v>
      </c>
    </row>
    <row r="356" s="58" customFormat="1" ht="41.4" spans="1:13">
      <c r="A356" s="311" t="s">
        <v>2510</v>
      </c>
      <c r="B356" s="200">
        <v>355</v>
      </c>
      <c r="C356" s="204" t="s">
        <v>16</v>
      </c>
      <c r="D356" s="58" t="s">
        <v>322</v>
      </c>
      <c r="E356" s="58" t="s">
        <v>2511</v>
      </c>
      <c r="F356" s="58" t="s">
        <v>323</v>
      </c>
      <c r="G356" s="58" t="s">
        <v>2705</v>
      </c>
      <c r="H356" s="58" t="s">
        <v>2123</v>
      </c>
      <c r="I356" s="58" t="s">
        <v>2124</v>
      </c>
      <c r="J356" s="58">
        <v>37.881</v>
      </c>
      <c r="K356" s="165">
        <f>(CEILING(J356*0.1,1))*1</f>
        <v>4</v>
      </c>
      <c r="L356" s="58">
        <v>524</v>
      </c>
      <c r="M356" s="58">
        <v>3.2</v>
      </c>
    </row>
    <row r="357" s="58" customFormat="1" ht="41.4" spans="1:13">
      <c r="A357" s="311" t="s">
        <v>2510</v>
      </c>
      <c r="B357" s="200">
        <v>356</v>
      </c>
      <c r="C357" s="204" t="s">
        <v>16</v>
      </c>
      <c r="D357" s="58" t="s">
        <v>89</v>
      </c>
      <c r="E357" s="58" t="s">
        <v>2511</v>
      </c>
      <c r="F357" s="58" t="s">
        <v>114</v>
      </c>
      <c r="G357" s="58" t="s">
        <v>2706</v>
      </c>
      <c r="H357" s="58" t="s">
        <v>2166</v>
      </c>
      <c r="I357" s="58" t="s">
        <v>22</v>
      </c>
      <c r="J357" s="237">
        <v>1</v>
      </c>
      <c r="K357" s="58">
        <v>0</v>
      </c>
      <c r="L357" s="58">
        <v>20</v>
      </c>
      <c r="M357" s="58">
        <v>3.2</v>
      </c>
    </row>
    <row r="358" s="58" customFormat="1" ht="41.4" spans="1:13">
      <c r="A358" s="311" t="s">
        <v>2510</v>
      </c>
      <c r="B358" s="200">
        <v>357</v>
      </c>
      <c r="C358" s="204" t="s">
        <v>16</v>
      </c>
      <c r="D358" s="58" t="s">
        <v>53</v>
      </c>
      <c r="E358" s="58" t="s">
        <v>2511</v>
      </c>
      <c r="F358" s="58" t="s">
        <v>55</v>
      </c>
      <c r="G358" s="58" t="s">
        <v>2566</v>
      </c>
      <c r="H358" s="58" t="s">
        <v>2158</v>
      </c>
      <c r="I358" s="58" t="s">
        <v>22</v>
      </c>
      <c r="J358" s="237">
        <v>2</v>
      </c>
      <c r="K358" s="58">
        <f t="shared" ref="K358:K360" si="42">J358</f>
        <v>2</v>
      </c>
      <c r="L358" s="58">
        <v>2</v>
      </c>
      <c r="M358" s="58">
        <v>3.2</v>
      </c>
    </row>
    <row r="359" s="58" customFormat="1" ht="41.4" spans="1:13">
      <c r="A359" s="311" t="s">
        <v>2510</v>
      </c>
      <c r="B359" s="200">
        <v>358</v>
      </c>
      <c r="C359" s="204" t="s">
        <v>16</v>
      </c>
      <c r="D359" s="58" t="s">
        <v>53</v>
      </c>
      <c r="E359" s="58" t="s">
        <v>2511</v>
      </c>
      <c r="F359" s="58" t="s">
        <v>249</v>
      </c>
      <c r="G359" s="58" t="s">
        <v>2707</v>
      </c>
      <c r="H359" s="58" t="s">
        <v>2158</v>
      </c>
      <c r="I359" s="58" t="s">
        <v>22</v>
      </c>
      <c r="J359" s="237">
        <v>1</v>
      </c>
      <c r="K359" s="58">
        <f t="shared" si="42"/>
        <v>1</v>
      </c>
      <c r="L359" s="58">
        <v>1</v>
      </c>
      <c r="M359" s="58">
        <v>3.2</v>
      </c>
    </row>
    <row r="360" s="58" customFormat="1" ht="41.4" spans="1:13">
      <c r="A360" s="311" t="s">
        <v>2510</v>
      </c>
      <c r="B360" s="200">
        <v>359</v>
      </c>
      <c r="C360" s="204" t="s">
        <v>16</v>
      </c>
      <c r="D360" s="58" t="s">
        <v>322</v>
      </c>
      <c r="E360" s="58" t="s">
        <v>2511</v>
      </c>
      <c r="F360" s="58" t="s">
        <v>323</v>
      </c>
      <c r="G360" s="58" t="s">
        <v>2568</v>
      </c>
      <c r="H360" s="58" t="s">
        <v>2162</v>
      </c>
      <c r="I360" s="58" t="s">
        <v>2124</v>
      </c>
      <c r="J360" s="58">
        <v>2.3848</v>
      </c>
      <c r="K360" s="58">
        <f t="shared" si="42"/>
        <v>2.3848</v>
      </c>
      <c r="L360" s="58">
        <v>18</v>
      </c>
      <c r="M360" s="58">
        <v>3.2</v>
      </c>
    </row>
    <row r="361" s="58" customFormat="1" ht="41.4" spans="1:13">
      <c r="A361" s="311" t="s">
        <v>2510</v>
      </c>
      <c r="B361" s="200">
        <v>360</v>
      </c>
      <c r="C361" s="204" t="s">
        <v>16</v>
      </c>
      <c r="D361" s="58" t="s">
        <v>89</v>
      </c>
      <c r="E361" s="58" t="s">
        <v>2511</v>
      </c>
      <c r="F361" s="58" t="s">
        <v>114</v>
      </c>
      <c r="G361" s="58" t="s">
        <v>2689</v>
      </c>
      <c r="H361" s="58" t="s">
        <v>2638</v>
      </c>
      <c r="I361" s="58" t="s">
        <v>22</v>
      </c>
      <c r="J361" s="237">
        <v>1</v>
      </c>
      <c r="K361" s="58">
        <v>0</v>
      </c>
      <c r="L361" s="58">
        <v>1</v>
      </c>
      <c r="M361" s="58">
        <v>3.2</v>
      </c>
    </row>
    <row r="362" s="58" customFormat="1" ht="41.4" spans="1:13">
      <c r="A362" s="311" t="s">
        <v>2510</v>
      </c>
      <c r="B362" s="200">
        <v>361</v>
      </c>
      <c r="C362" s="204" t="s">
        <v>16</v>
      </c>
      <c r="D362" s="58" t="s">
        <v>53</v>
      </c>
      <c r="E362" s="58" t="s">
        <v>2511</v>
      </c>
      <c r="F362" s="58" t="s">
        <v>55</v>
      </c>
      <c r="G362" s="58" t="s">
        <v>2708</v>
      </c>
      <c r="H362" s="58" t="s">
        <v>2158</v>
      </c>
      <c r="I362" s="58" t="s">
        <v>22</v>
      </c>
      <c r="J362" s="237">
        <v>2</v>
      </c>
      <c r="K362" s="165">
        <f t="shared" ref="K362:K368" si="43">(CEILING(J362*0.2,1))*1</f>
        <v>1</v>
      </c>
      <c r="L362" s="58">
        <v>35</v>
      </c>
      <c r="M362" s="58">
        <v>3.2</v>
      </c>
    </row>
    <row r="363" s="58" customFormat="1" ht="41.4" spans="1:13">
      <c r="A363" s="311" t="s">
        <v>2510</v>
      </c>
      <c r="B363" s="200">
        <v>362</v>
      </c>
      <c r="C363" s="204" t="s">
        <v>16</v>
      </c>
      <c r="D363" s="58" t="s">
        <v>322</v>
      </c>
      <c r="E363" s="58" t="s">
        <v>2511</v>
      </c>
      <c r="F363" s="58" t="s">
        <v>323</v>
      </c>
      <c r="G363" s="58" t="s">
        <v>2709</v>
      </c>
      <c r="H363" s="58" t="s">
        <v>2162</v>
      </c>
      <c r="I363" s="58" t="s">
        <v>2124</v>
      </c>
      <c r="J363" s="58">
        <v>14.401</v>
      </c>
      <c r="K363" s="165">
        <f>(CEILING(J363*0.1,1))*1</f>
        <v>2</v>
      </c>
      <c r="L363" s="58">
        <v>530</v>
      </c>
      <c r="M363" s="58">
        <v>3.2</v>
      </c>
    </row>
    <row r="364" s="58" customFormat="1" ht="41.4" spans="1:13">
      <c r="A364" s="311" t="s">
        <v>2510</v>
      </c>
      <c r="B364" s="200">
        <v>363</v>
      </c>
      <c r="C364" s="204" t="s">
        <v>16</v>
      </c>
      <c r="D364" s="58" t="s">
        <v>89</v>
      </c>
      <c r="E364" s="58" t="s">
        <v>2511</v>
      </c>
      <c r="F364" s="58" t="s">
        <v>114</v>
      </c>
      <c r="G364" s="58" t="s">
        <v>2710</v>
      </c>
      <c r="H364" s="58" t="s">
        <v>2166</v>
      </c>
      <c r="I364" s="58" t="s">
        <v>22</v>
      </c>
      <c r="J364" s="237">
        <v>3</v>
      </c>
      <c r="K364" s="58">
        <v>0</v>
      </c>
      <c r="L364" s="58">
        <v>21</v>
      </c>
      <c r="M364" s="58">
        <v>3.2</v>
      </c>
    </row>
    <row r="365" s="58" customFormat="1" ht="41.4" spans="1:13">
      <c r="A365" s="311" t="s">
        <v>2510</v>
      </c>
      <c r="B365" s="200">
        <v>364</v>
      </c>
      <c r="C365" s="204" t="s">
        <v>16</v>
      </c>
      <c r="D365" s="58" t="s">
        <v>53</v>
      </c>
      <c r="E365" s="58" t="s">
        <v>2511</v>
      </c>
      <c r="F365" s="58" t="s">
        <v>55</v>
      </c>
      <c r="G365" s="58" t="s">
        <v>2687</v>
      </c>
      <c r="H365" s="58" t="s">
        <v>2158</v>
      </c>
      <c r="I365" s="58" t="s">
        <v>22</v>
      </c>
      <c r="J365" s="237">
        <v>2</v>
      </c>
      <c r="K365" s="165">
        <f t="shared" si="43"/>
        <v>1</v>
      </c>
      <c r="L365" s="58">
        <v>8</v>
      </c>
      <c r="M365" s="58">
        <v>3.2</v>
      </c>
    </row>
    <row r="366" s="58" customFormat="1" ht="41.4" spans="1:13">
      <c r="A366" s="311" t="s">
        <v>2510</v>
      </c>
      <c r="B366" s="200">
        <v>365</v>
      </c>
      <c r="C366" s="204" t="s">
        <v>16</v>
      </c>
      <c r="D366" s="58" t="s">
        <v>53</v>
      </c>
      <c r="E366" s="58" t="s">
        <v>2511</v>
      </c>
      <c r="F366" s="58" t="s">
        <v>304</v>
      </c>
      <c r="G366" s="58" t="s">
        <v>2711</v>
      </c>
      <c r="H366" s="58" t="s">
        <v>2158</v>
      </c>
      <c r="I366" s="58" t="s">
        <v>22</v>
      </c>
      <c r="J366" s="237">
        <v>1</v>
      </c>
      <c r="K366" s="165">
        <f t="shared" si="43"/>
        <v>1</v>
      </c>
      <c r="L366" s="58">
        <v>6</v>
      </c>
      <c r="M366" s="58">
        <v>3.2</v>
      </c>
    </row>
    <row r="367" s="58" customFormat="1" ht="41.4" spans="1:13">
      <c r="A367" s="311" t="s">
        <v>2510</v>
      </c>
      <c r="B367" s="200">
        <v>366</v>
      </c>
      <c r="C367" s="204" t="s">
        <v>16</v>
      </c>
      <c r="D367" s="58" t="s">
        <v>53</v>
      </c>
      <c r="E367" s="58" t="s">
        <v>2511</v>
      </c>
      <c r="F367" s="58" t="s">
        <v>304</v>
      </c>
      <c r="G367" s="58" t="s">
        <v>2712</v>
      </c>
      <c r="H367" s="58" t="s">
        <v>2158</v>
      </c>
      <c r="I367" s="58" t="s">
        <v>22</v>
      </c>
      <c r="J367" s="237">
        <v>1</v>
      </c>
      <c r="K367" s="165">
        <f t="shared" si="43"/>
        <v>1</v>
      </c>
      <c r="L367" s="58">
        <v>8</v>
      </c>
      <c r="M367" s="58">
        <v>3.2</v>
      </c>
    </row>
    <row r="368" s="58" customFormat="1" ht="55.2" spans="1:13">
      <c r="A368" s="311" t="s">
        <v>2510</v>
      </c>
      <c r="B368" s="200">
        <v>367</v>
      </c>
      <c r="C368" s="204" t="s">
        <v>16</v>
      </c>
      <c r="D368" s="58" t="s">
        <v>53</v>
      </c>
      <c r="E368" s="58" t="s">
        <v>2511</v>
      </c>
      <c r="F368" s="58" t="s">
        <v>55</v>
      </c>
      <c r="G368" s="58" t="s">
        <v>2713</v>
      </c>
      <c r="H368" s="58" t="s">
        <v>2158</v>
      </c>
      <c r="I368" s="58" t="s">
        <v>22</v>
      </c>
      <c r="J368" s="237">
        <v>1</v>
      </c>
      <c r="K368" s="165">
        <f t="shared" si="43"/>
        <v>1</v>
      </c>
      <c r="L368" s="58">
        <v>2</v>
      </c>
      <c r="M368" s="58">
        <v>3.2</v>
      </c>
    </row>
    <row r="369" s="58" customFormat="1" ht="69" spans="1:13">
      <c r="A369" s="311" t="s">
        <v>2510</v>
      </c>
      <c r="B369" s="200">
        <v>368</v>
      </c>
      <c r="C369" s="204" t="s">
        <v>16</v>
      </c>
      <c r="D369" s="58" t="s">
        <v>171</v>
      </c>
      <c r="E369" s="58" t="s">
        <v>2511</v>
      </c>
      <c r="F369" s="58" t="s">
        <v>172</v>
      </c>
      <c r="G369" s="58" t="s">
        <v>2714</v>
      </c>
      <c r="H369" s="58" t="s">
        <v>1697</v>
      </c>
      <c r="I369" s="58" t="s">
        <v>22</v>
      </c>
      <c r="J369" s="237">
        <v>2</v>
      </c>
      <c r="K369" s="58">
        <v>0</v>
      </c>
      <c r="L369" s="58">
        <v>0.48</v>
      </c>
      <c r="M369" s="58">
        <v>3.1</v>
      </c>
    </row>
    <row r="370" s="58" customFormat="1" ht="41.4" spans="1:13">
      <c r="A370" s="311" t="s">
        <v>2510</v>
      </c>
      <c r="B370" s="200">
        <v>369</v>
      </c>
      <c r="C370" s="204" t="s">
        <v>16</v>
      </c>
      <c r="D370" s="58" t="s">
        <v>322</v>
      </c>
      <c r="E370" s="58" t="s">
        <v>2511</v>
      </c>
      <c r="F370" s="58" t="s">
        <v>323</v>
      </c>
      <c r="G370" s="58" t="s">
        <v>2688</v>
      </c>
      <c r="H370" s="58" t="s">
        <v>2162</v>
      </c>
      <c r="I370" s="58" t="s">
        <v>2124</v>
      </c>
      <c r="J370" s="58">
        <v>3.35091</v>
      </c>
      <c r="K370" s="165">
        <f>(CEILING(J370*0.1,1))*1</f>
        <v>1</v>
      </c>
      <c r="L370" s="58">
        <v>54</v>
      </c>
      <c r="M370" s="58">
        <v>3.2</v>
      </c>
    </row>
    <row r="371" s="58" customFormat="1" ht="41.4" spans="1:13">
      <c r="A371" s="311" t="s">
        <v>2510</v>
      </c>
      <c r="B371" s="200">
        <v>370</v>
      </c>
      <c r="C371" s="204" t="s">
        <v>16</v>
      </c>
      <c r="D371" s="58" t="s">
        <v>89</v>
      </c>
      <c r="E371" s="58" t="s">
        <v>2511</v>
      </c>
      <c r="F371" s="58" t="s">
        <v>90</v>
      </c>
      <c r="G371" s="58" t="s">
        <v>2652</v>
      </c>
      <c r="H371" s="58" t="s">
        <v>2118</v>
      </c>
      <c r="I371" s="58" t="s">
        <v>22</v>
      </c>
      <c r="J371" s="237">
        <v>1</v>
      </c>
      <c r="K371" s="58">
        <v>0</v>
      </c>
      <c r="L371" s="58">
        <v>4</v>
      </c>
      <c r="M371" s="58">
        <v>3.2</v>
      </c>
    </row>
    <row r="372" s="58" customFormat="1" ht="41.4" spans="1:13">
      <c r="A372" s="311" t="s">
        <v>2510</v>
      </c>
      <c r="B372" s="200">
        <v>371</v>
      </c>
      <c r="C372" s="204" t="s">
        <v>16</v>
      </c>
      <c r="D372" s="58" t="s">
        <v>89</v>
      </c>
      <c r="E372" s="58" t="s">
        <v>2511</v>
      </c>
      <c r="F372" s="58" t="s">
        <v>114</v>
      </c>
      <c r="G372" s="58" t="s">
        <v>2661</v>
      </c>
      <c r="H372" s="58" t="s">
        <v>2118</v>
      </c>
      <c r="I372" s="58" t="s">
        <v>22</v>
      </c>
      <c r="J372" s="237">
        <v>2</v>
      </c>
      <c r="K372" s="58">
        <v>0</v>
      </c>
      <c r="L372" s="58">
        <v>22</v>
      </c>
      <c r="M372" s="58">
        <v>3.2</v>
      </c>
    </row>
    <row r="373" s="58" customFormat="1" ht="41.4" spans="1:13">
      <c r="A373" s="311" t="s">
        <v>2510</v>
      </c>
      <c r="B373" s="200">
        <v>372</v>
      </c>
      <c r="C373" s="204" t="s">
        <v>16</v>
      </c>
      <c r="D373" s="58" t="s">
        <v>89</v>
      </c>
      <c r="E373" s="58" t="s">
        <v>2511</v>
      </c>
      <c r="F373" s="58" t="s">
        <v>114</v>
      </c>
      <c r="G373" s="58" t="s">
        <v>2653</v>
      </c>
      <c r="H373" s="58" t="s">
        <v>2118</v>
      </c>
      <c r="I373" s="58" t="s">
        <v>22</v>
      </c>
      <c r="J373" s="237">
        <v>1</v>
      </c>
      <c r="K373" s="58">
        <v>0</v>
      </c>
      <c r="L373" s="58">
        <v>4</v>
      </c>
      <c r="M373" s="58">
        <v>3.2</v>
      </c>
    </row>
    <row r="374" s="58" customFormat="1" ht="41.4" spans="1:13">
      <c r="A374" s="311" t="s">
        <v>2510</v>
      </c>
      <c r="B374" s="200">
        <v>373</v>
      </c>
      <c r="C374" s="204" t="s">
        <v>16</v>
      </c>
      <c r="D374" s="58" t="s">
        <v>53</v>
      </c>
      <c r="E374" s="58" t="s">
        <v>2511</v>
      </c>
      <c r="F374" s="58" t="s">
        <v>304</v>
      </c>
      <c r="G374" s="58" t="s">
        <v>2654</v>
      </c>
      <c r="H374" s="58" t="s">
        <v>2121</v>
      </c>
      <c r="I374" s="58" t="s">
        <v>22</v>
      </c>
      <c r="J374" s="237">
        <v>1</v>
      </c>
      <c r="K374" s="58">
        <f t="shared" ref="K374:K379" si="44">J374</f>
        <v>1</v>
      </c>
      <c r="L374" s="58">
        <v>1</v>
      </c>
      <c r="M374" s="58">
        <v>3.2</v>
      </c>
    </row>
    <row r="375" s="58" customFormat="1" ht="69" spans="1:13">
      <c r="A375" s="311" t="s">
        <v>2510</v>
      </c>
      <c r="B375" s="200">
        <v>374</v>
      </c>
      <c r="C375" s="204" t="s">
        <v>16</v>
      </c>
      <c r="D375" s="58" t="s">
        <v>171</v>
      </c>
      <c r="E375" s="58" t="s">
        <v>2511</v>
      </c>
      <c r="F375" s="58" t="s">
        <v>172</v>
      </c>
      <c r="G375" s="58" t="s">
        <v>2662</v>
      </c>
      <c r="H375" s="58" t="s">
        <v>1705</v>
      </c>
      <c r="I375" s="58" t="s">
        <v>22</v>
      </c>
      <c r="J375" s="237">
        <v>2</v>
      </c>
      <c r="K375" s="58">
        <v>0</v>
      </c>
      <c r="L375" s="58">
        <v>0.14</v>
      </c>
      <c r="M375" s="58">
        <v>3.2</v>
      </c>
    </row>
    <row r="376" s="58" customFormat="1" ht="69" spans="1:13">
      <c r="A376" s="311" t="s">
        <v>2510</v>
      </c>
      <c r="B376" s="200">
        <v>375</v>
      </c>
      <c r="C376" s="204" t="s">
        <v>16</v>
      </c>
      <c r="D376" s="58" t="s">
        <v>171</v>
      </c>
      <c r="E376" s="58" t="s">
        <v>2511</v>
      </c>
      <c r="F376" s="58" t="s">
        <v>172</v>
      </c>
      <c r="G376" s="58" t="s">
        <v>2650</v>
      </c>
      <c r="H376" s="58" t="s">
        <v>1705</v>
      </c>
      <c r="I376" s="58" t="s">
        <v>22</v>
      </c>
      <c r="J376" s="237">
        <v>3</v>
      </c>
      <c r="K376" s="58">
        <v>0</v>
      </c>
      <c r="L376" s="58">
        <v>1</v>
      </c>
      <c r="M376" s="58">
        <v>3.2</v>
      </c>
    </row>
    <row r="377" s="58" customFormat="1" ht="41.4" spans="1:13">
      <c r="A377" s="311" t="s">
        <v>2510</v>
      </c>
      <c r="B377" s="200">
        <v>376</v>
      </c>
      <c r="C377" s="204" t="s">
        <v>16</v>
      </c>
      <c r="D377" s="58" t="s">
        <v>322</v>
      </c>
      <c r="E377" s="58" t="s">
        <v>2511</v>
      </c>
      <c r="F377" s="58" t="s">
        <v>323</v>
      </c>
      <c r="G377" s="58" t="s">
        <v>2663</v>
      </c>
      <c r="H377" s="58" t="s">
        <v>2123</v>
      </c>
      <c r="I377" s="58" t="s">
        <v>2124</v>
      </c>
      <c r="J377" s="58">
        <v>0.7</v>
      </c>
      <c r="K377" s="58">
        <f t="shared" si="44"/>
        <v>0.7</v>
      </c>
      <c r="L377" s="58">
        <v>5</v>
      </c>
      <c r="M377" s="58">
        <v>3.2</v>
      </c>
    </row>
    <row r="378" s="58" customFormat="1" ht="69" spans="1:13">
      <c r="A378" s="311" t="s">
        <v>2510</v>
      </c>
      <c r="B378" s="200">
        <v>377</v>
      </c>
      <c r="C378" s="204" t="s">
        <v>16</v>
      </c>
      <c r="D378" s="58" t="s">
        <v>353</v>
      </c>
      <c r="E378" s="58" t="s">
        <v>2511</v>
      </c>
      <c r="F378" s="58" t="s">
        <v>2125</v>
      </c>
      <c r="G378" s="58" t="s">
        <v>2715</v>
      </c>
      <c r="H378" s="58" t="s">
        <v>2263</v>
      </c>
      <c r="I378" s="58" t="s">
        <v>22</v>
      </c>
      <c r="J378" s="237">
        <v>1</v>
      </c>
      <c r="K378" s="58">
        <f t="shared" si="44"/>
        <v>1</v>
      </c>
      <c r="L378" s="58">
        <v>12</v>
      </c>
      <c r="M378" s="58">
        <v>3.2</v>
      </c>
    </row>
    <row r="379" s="58" customFormat="1" ht="82.8" spans="1:13">
      <c r="A379" s="311" t="s">
        <v>2510</v>
      </c>
      <c r="B379" s="200">
        <v>378</v>
      </c>
      <c r="C379" s="204" t="s">
        <v>16</v>
      </c>
      <c r="D379" s="58" t="s">
        <v>353</v>
      </c>
      <c r="E379" s="58" t="s">
        <v>2511</v>
      </c>
      <c r="F379" s="58" t="s">
        <v>2125</v>
      </c>
      <c r="G379" s="58" t="s">
        <v>2716</v>
      </c>
      <c r="H379" s="58" t="s">
        <v>2263</v>
      </c>
      <c r="I379" s="58" t="s">
        <v>22</v>
      </c>
      <c r="J379" s="237">
        <v>1</v>
      </c>
      <c r="K379" s="58">
        <f t="shared" si="44"/>
        <v>1</v>
      </c>
      <c r="L379" s="58">
        <v>107</v>
      </c>
      <c r="M379" s="58">
        <v>3.2</v>
      </c>
    </row>
    <row r="380" s="58" customFormat="1" ht="41.4" spans="1:13">
      <c r="A380" s="311" t="s">
        <v>2510</v>
      </c>
      <c r="B380" s="200">
        <v>379</v>
      </c>
      <c r="C380" s="204" t="s">
        <v>16</v>
      </c>
      <c r="D380" s="58" t="s">
        <v>53</v>
      </c>
      <c r="E380" s="58" t="s">
        <v>2511</v>
      </c>
      <c r="F380" s="58" t="s">
        <v>55</v>
      </c>
      <c r="G380" s="58" t="s">
        <v>2646</v>
      </c>
      <c r="H380" s="58" t="s">
        <v>2158</v>
      </c>
      <c r="I380" s="58" t="s">
        <v>22</v>
      </c>
      <c r="J380" s="237">
        <v>3</v>
      </c>
      <c r="K380" s="165">
        <f>(CEILING(J380*0.2,1))*1</f>
        <v>1</v>
      </c>
      <c r="L380" s="58">
        <v>8</v>
      </c>
      <c r="M380" s="58">
        <v>3.2</v>
      </c>
    </row>
    <row r="381" s="58" customFormat="1" ht="41.4" spans="1:13">
      <c r="A381" s="311" t="s">
        <v>2510</v>
      </c>
      <c r="B381" s="200">
        <v>380</v>
      </c>
      <c r="C381" s="204" t="s">
        <v>16</v>
      </c>
      <c r="D381" s="58" t="s">
        <v>53</v>
      </c>
      <c r="E381" s="58" t="s">
        <v>2511</v>
      </c>
      <c r="F381" s="58" t="s">
        <v>249</v>
      </c>
      <c r="G381" s="58" t="s">
        <v>2658</v>
      </c>
      <c r="H381" s="58" t="s">
        <v>2158</v>
      </c>
      <c r="I381" s="58" t="s">
        <v>22</v>
      </c>
      <c r="J381" s="237">
        <v>1</v>
      </c>
      <c r="K381" s="165">
        <f>(CEILING(J381*0.2,1))*1</f>
        <v>1</v>
      </c>
      <c r="L381" s="58">
        <v>1</v>
      </c>
      <c r="M381" s="58">
        <v>3.2</v>
      </c>
    </row>
    <row r="382" s="58" customFormat="1" ht="41.4" spans="1:13">
      <c r="A382" s="311" t="s">
        <v>2510</v>
      </c>
      <c r="B382" s="200">
        <v>381</v>
      </c>
      <c r="C382" s="204" t="s">
        <v>16</v>
      </c>
      <c r="D382" s="58" t="s">
        <v>322</v>
      </c>
      <c r="E382" s="58" t="s">
        <v>2511</v>
      </c>
      <c r="F382" s="58" t="s">
        <v>323</v>
      </c>
      <c r="G382" s="58" t="s">
        <v>2659</v>
      </c>
      <c r="H382" s="58" t="s">
        <v>2162</v>
      </c>
      <c r="I382" s="58" t="s">
        <v>2124</v>
      </c>
      <c r="J382" s="58">
        <v>10.1349</v>
      </c>
      <c r="K382" s="165">
        <f>(CEILING(J382*0.1,1))*1</f>
        <v>2</v>
      </c>
      <c r="L382" s="58">
        <v>155</v>
      </c>
      <c r="M382" s="58">
        <v>3.2</v>
      </c>
    </row>
    <row r="383" s="58" customFormat="1" ht="41.4" spans="1:13">
      <c r="A383" s="311" t="s">
        <v>2510</v>
      </c>
      <c r="B383" s="200">
        <v>382</v>
      </c>
      <c r="C383" s="204" t="s">
        <v>16</v>
      </c>
      <c r="D383" s="58" t="s">
        <v>89</v>
      </c>
      <c r="E383" s="58" t="s">
        <v>2511</v>
      </c>
      <c r="F383" s="58" t="s">
        <v>114</v>
      </c>
      <c r="G383" s="58" t="s">
        <v>2661</v>
      </c>
      <c r="H383" s="58" t="s">
        <v>2118</v>
      </c>
      <c r="I383" s="58" t="s">
        <v>22</v>
      </c>
      <c r="J383" s="237">
        <v>1</v>
      </c>
      <c r="K383" s="58">
        <v>0</v>
      </c>
      <c r="L383" s="58">
        <v>11</v>
      </c>
      <c r="M383" s="58">
        <v>3.2</v>
      </c>
    </row>
    <row r="384" s="58" customFormat="1" ht="41.4" spans="1:13">
      <c r="A384" s="311" t="s">
        <v>2510</v>
      </c>
      <c r="B384" s="200">
        <v>383</v>
      </c>
      <c r="C384" s="204" t="s">
        <v>16</v>
      </c>
      <c r="D384" s="58" t="s">
        <v>89</v>
      </c>
      <c r="E384" s="58" t="s">
        <v>2511</v>
      </c>
      <c r="F384" s="58" t="s">
        <v>114</v>
      </c>
      <c r="G384" s="58" t="s">
        <v>2717</v>
      </c>
      <c r="H384" s="58" t="s">
        <v>2134</v>
      </c>
      <c r="I384" s="58" t="s">
        <v>22</v>
      </c>
      <c r="J384" s="237">
        <v>1</v>
      </c>
      <c r="K384" s="58">
        <v>0</v>
      </c>
      <c r="L384" s="58">
        <v>1</v>
      </c>
      <c r="M384" s="58">
        <v>3.1</v>
      </c>
    </row>
    <row r="385" s="58" customFormat="1" ht="41.4" spans="1:13">
      <c r="A385" s="311" t="s">
        <v>2510</v>
      </c>
      <c r="B385" s="200">
        <v>384</v>
      </c>
      <c r="C385" s="204" t="s">
        <v>16</v>
      </c>
      <c r="D385" s="58" t="s">
        <v>53</v>
      </c>
      <c r="E385" s="58" t="s">
        <v>2511</v>
      </c>
      <c r="F385" s="58" t="s">
        <v>55</v>
      </c>
      <c r="G385" s="58" t="s">
        <v>2718</v>
      </c>
      <c r="H385" s="58" t="s">
        <v>2719</v>
      </c>
      <c r="I385" s="58" t="s">
        <v>22</v>
      </c>
      <c r="J385" s="237">
        <v>2</v>
      </c>
      <c r="K385" s="58">
        <f>J385</f>
        <v>2</v>
      </c>
      <c r="L385" s="58">
        <v>0.3</v>
      </c>
      <c r="M385" s="58">
        <v>3.1</v>
      </c>
    </row>
    <row r="386" s="58" customFormat="1" ht="27.6" spans="1:13">
      <c r="A386" s="311" t="s">
        <v>2510</v>
      </c>
      <c r="B386" s="200">
        <v>385</v>
      </c>
      <c r="C386" s="204" t="s">
        <v>16</v>
      </c>
      <c r="D386" s="58" t="s">
        <v>171</v>
      </c>
      <c r="E386" s="58" t="s">
        <v>2511</v>
      </c>
      <c r="F386" s="58" t="s">
        <v>172</v>
      </c>
      <c r="G386" s="58" t="s">
        <v>2720</v>
      </c>
      <c r="H386" s="58" t="s">
        <v>2721</v>
      </c>
      <c r="I386" s="58" t="s">
        <v>22</v>
      </c>
      <c r="J386" s="237">
        <v>1</v>
      </c>
      <c r="K386" s="58">
        <v>0</v>
      </c>
      <c r="L386" s="58">
        <v>0.01</v>
      </c>
      <c r="M386" s="58">
        <v>3.1</v>
      </c>
    </row>
    <row r="387" s="58" customFormat="1" ht="41.4" spans="1:13">
      <c r="A387" s="311" t="s">
        <v>2510</v>
      </c>
      <c r="B387" s="200">
        <v>386</v>
      </c>
      <c r="C387" s="204" t="s">
        <v>16</v>
      </c>
      <c r="D387" s="58" t="s">
        <v>322</v>
      </c>
      <c r="E387" s="58" t="s">
        <v>2511</v>
      </c>
      <c r="F387" s="58" t="s">
        <v>323</v>
      </c>
      <c r="G387" s="58" t="s">
        <v>2722</v>
      </c>
      <c r="H387" s="58" t="s">
        <v>2723</v>
      </c>
      <c r="I387" s="58" t="s">
        <v>2124</v>
      </c>
      <c r="J387" s="58">
        <v>26.6575</v>
      </c>
      <c r="K387" s="58">
        <f>J387</f>
        <v>26.6575</v>
      </c>
      <c r="L387" s="58">
        <v>56</v>
      </c>
      <c r="M387" s="58">
        <v>3.1</v>
      </c>
    </row>
    <row r="388" s="58" customFormat="1" ht="41.4" spans="1:13">
      <c r="A388" s="311" t="s">
        <v>2510</v>
      </c>
      <c r="B388" s="200">
        <v>387</v>
      </c>
      <c r="C388" s="204" t="s">
        <v>16</v>
      </c>
      <c r="D388" s="58" t="s">
        <v>89</v>
      </c>
      <c r="E388" s="58" t="s">
        <v>2511</v>
      </c>
      <c r="F388" s="58" t="s">
        <v>90</v>
      </c>
      <c r="G388" s="58" t="s">
        <v>2724</v>
      </c>
      <c r="H388" s="58" t="s">
        <v>2166</v>
      </c>
      <c r="I388" s="58" t="s">
        <v>22</v>
      </c>
      <c r="J388" s="237">
        <v>2</v>
      </c>
      <c r="K388" s="58">
        <v>0</v>
      </c>
      <c r="L388" s="58">
        <v>150</v>
      </c>
      <c r="M388" s="58">
        <v>3.2</v>
      </c>
    </row>
    <row r="389" s="58" customFormat="1" ht="55.2" spans="1:13">
      <c r="A389" s="311" t="s">
        <v>2510</v>
      </c>
      <c r="B389" s="200">
        <v>388</v>
      </c>
      <c r="C389" s="204" t="s">
        <v>16</v>
      </c>
      <c r="D389" s="58" t="s">
        <v>171</v>
      </c>
      <c r="E389" s="58" t="s">
        <v>2511</v>
      </c>
      <c r="F389" s="58" t="s">
        <v>172</v>
      </c>
      <c r="G389" s="58" t="s">
        <v>2725</v>
      </c>
      <c r="H389" s="58" t="s">
        <v>2519</v>
      </c>
      <c r="I389" s="58" t="s">
        <v>22</v>
      </c>
      <c r="J389" s="237">
        <v>2</v>
      </c>
      <c r="K389" s="58">
        <v>0</v>
      </c>
      <c r="L389" s="58">
        <v>1</v>
      </c>
      <c r="M389" s="58">
        <v>3.2</v>
      </c>
    </row>
    <row r="390" s="58" customFormat="1" ht="41.4" spans="1:13">
      <c r="A390" s="311" t="s">
        <v>2510</v>
      </c>
      <c r="B390" s="200">
        <v>389</v>
      </c>
      <c r="C390" s="204" t="s">
        <v>16</v>
      </c>
      <c r="D390" s="58" t="s">
        <v>89</v>
      </c>
      <c r="E390" s="58" t="s">
        <v>2511</v>
      </c>
      <c r="F390" s="58" t="s">
        <v>90</v>
      </c>
      <c r="G390" s="58" t="s">
        <v>2724</v>
      </c>
      <c r="H390" s="58" t="s">
        <v>2166</v>
      </c>
      <c r="I390" s="58" t="s">
        <v>22</v>
      </c>
      <c r="J390" s="237">
        <v>2</v>
      </c>
      <c r="K390" s="58">
        <v>0</v>
      </c>
      <c r="L390" s="58">
        <v>150</v>
      </c>
      <c r="M390" s="58">
        <v>3.2</v>
      </c>
    </row>
    <row r="391" s="58" customFormat="1" ht="55.2" spans="1:13">
      <c r="A391" s="311" t="s">
        <v>2510</v>
      </c>
      <c r="B391" s="200">
        <v>390</v>
      </c>
      <c r="C391" s="204" t="s">
        <v>16</v>
      </c>
      <c r="D391" s="58" t="s">
        <v>171</v>
      </c>
      <c r="E391" s="58" t="s">
        <v>2511</v>
      </c>
      <c r="F391" s="58" t="s">
        <v>172</v>
      </c>
      <c r="G391" s="58" t="s">
        <v>2726</v>
      </c>
      <c r="H391" s="58" t="s">
        <v>2519</v>
      </c>
      <c r="I391" s="58" t="s">
        <v>22</v>
      </c>
      <c r="J391" s="237">
        <v>2</v>
      </c>
      <c r="K391" s="58">
        <v>0</v>
      </c>
      <c r="L391" s="58">
        <v>1</v>
      </c>
      <c r="M391" s="58">
        <v>3.2</v>
      </c>
    </row>
    <row r="392" s="58" customFormat="1" ht="55.2" spans="1:13">
      <c r="A392" s="311" t="s">
        <v>2510</v>
      </c>
      <c r="B392" s="200">
        <v>391</v>
      </c>
      <c r="C392" s="204" t="s">
        <v>16</v>
      </c>
      <c r="D392" s="58" t="s">
        <v>171</v>
      </c>
      <c r="E392" s="58" t="s">
        <v>2511</v>
      </c>
      <c r="F392" s="58" t="s">
        <v>172</v>
      </c>
      <c r="G392" s="58" t="s">
        <v>2725</v>
      </c>
      <c r="H392" s="58" t="s">
        <v>2519</v>
      </c>
      <c r="I392" s="58" t="s">
        <v>22</v>
      </c>
      <c r="J392" s="237">
        <v>2</v>
      </c>
      <c r="K392" s="58">
        <v>0</v>
      </c>
      <c r="L392" s="58">
        <v>1</v>
      </c>
      <c r="M392" s="58">
        <v>3.2</v>
      </c>
    </row>
    <row r="393" s="58" customFormat="1" ht="41.4" spans="1:13">
      <c r="A393" s="311" t="s">
        <v>2510</v>
      </c>
      <c r="B393" s="200">
        <v>392</v>
      </c>
      <c r="C393" s="204" t="s">
        <v>16</v>
      </c>
      <c r="D393" s="58" t="s">
        <v>89</v>
      </c>
      <c r="E393" s="58" t="s">
        <v>2511</v>
      </c>
      <c r="F393" s="58" t="s">
        <v>90</v>
      </c>
      <c r="G393" s="58" t="s">
        <v>2724</v>
      </c>
      <c r="H393" s="58" t="s">
        <v>2166</v>
      </c>
      <c r="I393" s="58" t="s">
        <v>22</v>
      </c>
      <c r="J393" s="237">
        <v>2</v>
      </c>
      <c r="K393" s="58">
        <v>0</v>
      </c>
      <c r="L393" s="58">
        <v>150</v>
      </c>
      <c r="M393" s="58">
        <v>3.2</v>
      </c>
    </row>
    <row r="394" s="58" customFormat="1" ht="55.2" spans="1:13">
      <c r="A394" s="311" t="s">
        <v>2510</v>
      </c>
      <c r="B394" s="200">
        <v>393</v>
      </c>
      <c r="C394" s="204" t="s">
        <v>16</v>
      </c>
      <c r="D394" s="58" t="s">
        <v>171</v>
      </c>
      <c r="E394" s="58" t="s">
        <v>2511</v>
      </c>
      <c r="F394" s="58" t="s">
        <v>172</v>
      </c>
      <c r="G394" s="58" t="s">
        <v>2726</v>
      </c>
      <c r="H394" s="58" t="s">
        <v>2519</v>
      </c>
      <c r="I394" s="58" t="s">
        <v>22</v>
      </c>
      <c r="J394" s="237">
        <v>2</v>
      </c>
      <c r="K394" s="58">
        <v>0</v>
      </c>
      <c r="L394" s="58">
        <v>1</v>
      </c>
      <c r="M394" s="58">
        <v>3.2</v>
      </c>
    </row>
    <row r="395" s="58" customFormat="1" ht="55.2" spans="1:13">
      <c r="A395" s="311" t="s">
        <v>2510</v>
      </c>
      <c r="B395" s="200">
        <v>394</v>
      </c>
      <c r="C395" s="204" t="s">
        <v>16</v>
      </c>
      <c r="D395" s="58" t="s">
        <v>171</v>
      </c>
      <c r="E395" s="58" t="s">
        <v>2511</v>
      </c>
      <c r="F395" s="58" t="s">
        <v>172</v>
      </c>
      <c r="G395" s="58" t="s">
        <v>2725</v>
      </c>
      <c r="H395" s="58" t="s">
        <v>2519</v>
      </c>
      <c r="I395" s="58" t="s">
        <v>22</v>
      </c>
      <c r="J395" s="237">
        <v>2</v>
      </c>
      <c r="K395" s="58">
        <v>0</v>
      </c>
      <c r="L395" s="58">
        <v>1</v>
      </c>
      <c r="M395" s="58">
        <v>3.2</v>
      </c>
    </row>
    <row r="396" s="58" customFormat="1" ht="41.4" spans="1:13">
      <c r="A396" s="311" t="s">
        <v>2510</v>
      </c>
      <c r="B396" s="200">
        <v>395</v>
      </c>
      <c r="C396" s="204" t="s">
        <v>16</v>
      </c>
      <c r="D396" s="58" t="s">
        <v>89</v>
      </c>
      <c r="E396" s="58" t="s">
        <v>2511</v>
      </c>
      <c r="F396" s="58" t="s">
        <v>90</v>
      </c>
      <c r="G396" s="58" t="s">
        <v>2724</v>
      </c>
      <c r="H396" s="58" t="s">
        <v>2166</v>
      </c>
      <c r="I396" s="58" t="s">
        <v>22</v>
      </c>
      <c r="J396" s="237">
        <v>2</v>
      </c>
      <c r="K396" s="58">
        <v>0</v>
      </c>
      <c r="L396" s="58">
        <v>150</v>
      </c>
      <c r="M396" s="58">
        <v>3.2</v>
      </c>
    </row>
    <row r="397" s="58" customFormat="1" ht="55.2" spans="1:13">
      <c r="A397" s="311" t="s">
        <v>2510</v>
      </c>
      <c r="B397" s="200">
        <v>396</v>
      </c>
      <c r="C397" s="204" t="s">
        <v>16</v>
      </c>
      <c r="D397" s="58" t="s">
        <v>171</v>
      </c>
      <c r="E397" s="58" t="s">
        <v>2511</v>
      </c>
      <c r="F397" s="58" t="s">
        <v>172</v>
      </c>
      <c r="G397" s="58" t="s">
        <v>2726</v>
      </c>
      <c r="H397" s="58" t="s">
        <v>2519</v>
      </c>
      <c r="I397" s="58" t="s">
        <v>22</v>
      </c>
      <c r="J397" s="237">
        <v>2</v>
      </c>
      <c r="K397" s="58">
        <v>0</v>
      </c>
      <c r="L397" s="58">
        <v>1</v>
      </c>
      <c r="M397" s="58">
        <v>3.2</v>
      </c>
    </row>
    <row r="398" s="58" customFormat="1" ht="55.2" spans="1:13">
      <c r="A398" s="311" t="s">
        <v>2510</v>
      </c>
      <c r="B398" s="200">
        <v>397</v>
      </c>
      <c r="C398" s="204" t="s">
        <v>16</v>
      </c>
      <c r="D398" s="58" t="s">
        <v>171</v>
      </c>
      <c r="E398" s="58" t="s">
        <v>2511</v>
      </c>
      <c r="F398" s="58" t="s">
        <v>172</v>
      </c>
      <c r="G398" s="58" t="s">
        <v>2725</v>
      </c>
      <c r="H398" s="58" t="s">
        <v>2519</v>
      </c>
      <c r="I398" s="58" t="s">
        <v>22</v>
      </c>
      <c r="J398" s="237">
        <v>2</v>
      </c>
      <c r="K398" s="58">
        <v>0</v>
      </c>
      <c r="L398" s="58">
        <v>1</v>
      </c>
      <c r="M398" s="58">
        <v>3.2</v>
      </c>
    </row>
    <row r="399" s="58" customFormat="1" ht="41.4" spans="1:13">
      <c r="A399" s="311" t="s">
        <v>2510</v>
      </c>
      <c r="B399" s="200">
        <v>398</v>
      </c>
      <c r="C399" s="204" t="s">
        <v>16</v>
      </c>
      <c r="D399" s="58" t="s">
        <v>89</v>
      </c>
      <c r="E399" s="58" t="s">
        <v>2511</v>
      </c>
      <c r="F399" s="58" t="s">
        <v>90</v>
      </c>
      <c r="G399" s="58" t="s">
        <v>2724</v>
      </c>
      <c r="H399" s="58" t="s">
        <v>2166</v>
      </c>
      <c r="I399" s="58" t="s">
        <v>22</v>
      </c>
      <c r="J399" s="237">
        <v>2</v>
      </c>
      <c r="K399" s="58">
        <v>0</v>
      </c>
      <c r="L399" s="58">
        <v>150</v>
      </c>
      <c r="M399" s="58">
        <v>3.2</v>
      </c>
    </row>
    <row r="400" s="58" customFormat="1" ht="55.2" spans="1:13">
      <c r="A400" s="311" t="s">
        <v>2510</v>
      </c>
      <c r="B400" s="200">
        <v>399</v>
      </c>
      <c r="C400" s="204" t="s">
        <v>16</v>
      </c>
      <c r="D400" s="58" t="s">
        <v>171</v>
      </c>
      <c r="E400" s="58" t="s">
        <v>2511</v>
      </c>
      <c r="F400" s="58" t="s">
        <v>172</v>
      </c>
      <c r="G400" s="58" t="s">
        <v>2726</v>
      </c>
      <c r="H400" s="58" t="s">
        <v>2519</v>
      </c>
      <c r="I400" s="58" t="s">
        <v>22</v>
      </c>
      <c r="J400" s="237">
        <v>2</v>
      </c>
      <c r="K400" s="58">
        <v>0</v>
      </c>
      <c r="L400" s="58">
        <v>1</v>
      </c>
      <c r="M400" s="58">
        <v>3.2</v>
      </c>
    </row>
    <row r="401" s="58" customFormat="1" ht="55.2" spans="1:13">
      <c r="A401" s="311" t="s">
        <v>2510</v>
      </c>
      <c r="B401" s="200">
        <v>400</v>
      </c>
      <c r="C401" s="204" t="s">
        <v>16</v>
      </c>
      <c r="D401" s="58" t="s">
        <v>171</v>
      </c>
      <c r="E401" s="58" t="s">
        <v>2511</v>
      </c>
      <c r="F401" s="58" t="s">
        <v>172</v>
      </c>
      <c r="G401" s="58" t="s">
        <v>2725</v>
      </c>
      <c r="H401" s="58" t="s">
        <v>2519</v>
      </c>
      <c r="I401" s="58" t="s">
        <v>22</v>
      </c>
      <c r="J401" s="237">
        <v>2</v>
      </c>
      <c r="K401" s="58">
        <v>0</v>
      </c>
      <c r="L401" s="58">
        <v>1</v>
      </c>
      <c r="M401" s="58">
        <v>3.2</v>
      </c>
    </row>
    <row r="402" s="58" customFormat="1" ht="55.2" spans="1:13">
      <c r="A402" s="311" t="s">
        <v>2510</v>
      </c>
      <c r="B402" s="200">
        <v>401</v>
      </c>
      <c r="C402" s="204" t="s">
        <v>16</v>
      </c>
      <c r="D402" s="58" t="s">
        <v>171</v>
      </c>
      <c r="E402" s="58" t="s">
        <v>2511</v>
      </c>
      <c r="F402" s="58" t="s">
        <v>172</v>
      </c>
      <c r="G402" s="58" t="s">
        <v>2727</v>
      </c>
      <c r="H402" s="58" t="s">
        <v>2519</v>
      </c>
      <c r="I402" s="58" t="s">
        <v>22</v>
      </c>
      <c r="J402" s="237">
        <v>1</v>
      </c>
      <c r="K402" s="58">
        <v>0</v>
      </c>
      <c r="L402" s="58">
        <v>0.05</v>
      </c>
      <c r="M402" s="58">
        <v>3.2</v>
      </c>
    </row>
    <row r="403" s="58" customFormat="1" ht="41.4" spans="1:13">
      <c r="A403" s="311" t="s">
        <v>2510</v>
      </c>
      <c r="B403" s="200">
        <v>402</v>
      </c>
      <c r="C403" s="204" t="s">
        <v>16</v>
      </c>
      <c r="D403" s="58" t="s">
        <v>322</v>
      </c>
      <c r="E403" s="58" t="s">
        <v>2511</v>
      </c>
      <c r="F403" s="58" t="s">
        <v>323</v>
      </c>
      <c r="G403" s="58" t="s">
        <v>2622</v>
      </c>
      <c r="H403" s="58" t="s">
        <v>2162</v>
      </c>
      <c r="I403" s="58" t="s">
        <v>2124</v>
      </c>
      <c r="J403" s="58">
        <v>0.055</v>
      </c>
      <c r="K403" s="58">
        <f>J403</f>
        <v>0.055</v>
      </c>
      <c r="L403" s="58">
        <v>0.35</v>
      </c>
      <c r="M403" s="58">
        <v>3.2</v>
      </c>
    </row>
    <row r="404" s="58" customFormat="1" ht="41.4" spans="1:13">
      <c r="A404" s="311" t="s">
        <v>2510</v>
      </c>
      <c r="B404" s="200">
        <v>403</v>
      </c>
      <c r="C404" s="204" t="s">
        <v>16</v>
      </c>
      <c r="D404" s="58" t="s">
        <v>89</v>
      </c>
      <c r="E404" s="58" t="s">
        <v>2511</v>
      </c>
      <c r="F404" s="58" t="s">
        <v>90</v>
      </c>
      <c r="G404" s="58" t="s">
        <v>2618</v>
      </c>
      <c r="H404" s="58" t="s">
        <v>2166</v>
      </c>
      <c r="I404" s="58" t="s">
        <v>22</v>
      </c>
      <c r="J404" s="237">
        <v>1</v>
      </c>
      <c r="K404" s="58">
        <v>0</v>
      </c>
      <c r="L404" s="58">
        <v>10</v>
      </c>
      <c r="M404" s="58">
        <v>3.2</v>
      </c>
    </row>
    <row r="405" s="58" customFormat="1" ht="27.6" spans="1:13">
      <c r="A405" s="311" t="s">
        <v>2510</v>
      </c>
      <c r="B405" s="200">
        <v>404</v>
      </c>
      <c r="C405" s="204" t="s">
        <v>16</v>
      </c>
      <c r="D405" s="58" t="s">
        <v>89</v>
      </c>
      <c r="E405" s="58" t="s">
        <v>2511</v>
      </c>
      <c r="F405" s="58" t="s">
        <v>90</v>
      </c>
      <c r="G405" s="58" t="s">
        <v>2728</v>
      </c>
      <c r="H405" s="58" t="s">
        <v>2369</v>
      </c>
      <c r="I405" s="58" t="s">
        <v>22</v>
      </c>
      <c r="J405" s="237">
        <v>1</v>
      </c>
      <c r="K405" s="58">
        <v>0</v>
      </c>
      <c r="L405" s="58">
        <v>314</v>
      </c>
      <c r="M405" s="58">
        <v>3.2</v>
      </c>
    </row>
    <row r="406" s="58" customFormat="1" ht="41.4" spans="1:13">
      <c r="A406" s="311" t="s">
        <v>2510</v>
      </c>
      <c r="B406" s="200">
        <v>405</v>
      </c>
      <c r="C406" s="204" t="s">
        <v>16</v>
      </c>
      <c r="D406" s="58" t="s">
        <v>322</v>
      </c>
      <c r="E406" s="58" t="s">
        <v>2511</v>
      </c>
      <c r="F406" s="58" t="s">
        <v>323</v>
      </c>
      <c r="G406" s="58" t="s">
        <v>2729</v>
      </c>
      <c r="H406" s="58" t="s">
        <v>2162</v>
      </c>
      <c r="I406" s="58" t="s">
        <v>2124</v>
      </c>
      <c r="J406" s="58">
        <v>0.0956</v>
      </c>
      <c r="K406" s="58">
        <f>J406</f>
        <v>0.0956</v>
      </c>
      <c r="L406" s="58">
        <v>1</v>
      </c>
      <c r="M406" s="58">
        <v>3.2</v>
      </c>
    </row>
    <row r="407" s="58" customFormat="1" ht="55.2" spans="1:13">
      <c r="A407" s="311" t="s">
        <v>2510</v>
      </c>
      <c r="B407" s="200">
        <v>406</v>
      </c>
      <c r="C407" s="204" t="s">
        <v>16</v>
      </c>
      <c r="D407" s="58" t="s">
        <v>171</v>
      </c>
      <c r="E407" s="58" t="s">
        <v>2511</v>
      </c>
      <c r="F407" s="58" t="s">
        <v>172</v>
      </c>
      <c r="G407" s="58" t="s">
        <v>2730</v>
      </c>
      <c r="H407" s="58" t="s">
        <v>2519</v>
      </c>
      <c r="I407" s="58" t="s">
        <v>22</v>
      </c>
      <c r="J407" s="237">
        <v>1</v>
      </c>
      <c r="K407" s="58">
        <v>0</v>
      </c>
      <c r="L407" s="58">
        <v>0.11</v>
      </c>
      <c r="M407" s="58">
        <v>3.2</v>
      </c>
    </row>
    <row r="408" s="58" customFormat="1" ht="69" spans="1:13">
      <c r="A408" s="311" t="s">
        <v>2510</v>
      </c>
      <c r="B408" s="200">
        <v>407</v>
      </c>
      <c r="C408" s="204" t="s">
        <v>16</v>
      </c>
      <c r="D408" s="58" t="s">
        <v>171</v>
      </c>
      <c r="E408" s="58" t="s">
        <v>2511</v>
      </c>
      <c r="F408" s="58" t="s">
        <v>172</v>
      </c>
      <c r="G408" s="58" t="s">
        <v>2731</v>
      </c>
      <c r="H408" s="58" t="s">
        <v>1697</v>
      </c>
      <c r="I408" s="58" t="s">
        <v>22</v>
      </c>
      <c r="J408" s="237">
        <v>1</v>
      </c>
      <c r="K408" s="58">
        <v>0</v>
      </c>
      <c r="L408" s="58">
        <v>2</v>
      </c>
      <c r="M408" s="58">
        <v>3.1</v>
      </c>
    </row>
    <row r="409" s="58" customFormat="1" ht="41.4" spans="1:13">
      <c r="A409" s="311" t="s">
        <v>2510</v>
      </c>
      <c r="B409" s="200">
        <v>408</v>
      </c>
      <c r="C409" s="204" t="s">
        <v>16</v>
      </c>
      <c r="D409" s="58" t="s">
        <v>89</v>
      </c>
      <c r="E409" s="58" t="s">
        <v>2511</v>
      </c>
      <c r="F409" s="58" t="s">
        <v>114</v>
      </c>
      <c r="G409" s="58" t="s">
        <v>2732</v>
      </c>
      <c r="H409" s="58" t="s">
        <v>2166</v>
      </c>
      <c r="I409" s="58" t="s">
        <v>22</v>
      </c>
      <c r="J409" s="237">
        <v>4</v>
      </c>
      <c r="K409" s="58">
        <v>0</v>
      </c>
      <c r="L409" s="58">
        <v>544</v>
      </c>
      <c r="M409" s="58">
        <v>3.2</v>
      </c>
    </row>
    <row r="410" s="58" customFormat="1" ht="41.4" spans="1:13">
      <c r="A410" s="311" t="s">
        <v>2510</v>
      </c>
      <c r="B410" s="200">
        <v>409</v>
      </c>
      <c r="C410" s="204" t="s">
        <v>16</v>
      </c>
      <c r="D410" s="58" t="s">
        <v>89</v>
      </c>
      <c r="E410" s="58" t="s">
        <v>2511</v>
      </c>
      <c r="F410" s="58" t="s">
        <v>114</v>
      </c>
      <c r="G410" s="58" t="s">
        <v>2733</v>
      </c>
      <c r="H410" s="58" t="s">
        <v>2166</v>
      </c>
      <c r="I410" s="58" t="s">
        <v>22</v>
      </c>
      <c r="J410" s="237">
        <v>1</v>
      </c>
      <c r="K410" s="58">
        <v>0</v>
      </c>
      <c r="L410" s="58">
        <v>4</v>
      </c>
      <c r="M410" s="58">
        <v>3.2</v>
      </c>
    </row>
    <row r="411" s="58" customFormat="1" ht="55.2" spans="1:13">
      <c r="A411" s="311" t="s">
        <v>2510</v>
      </c>
      <c r="B411" s="200">
        <v>410</v>
      </c>
      <c r="C411" s="204" t="s">
        <v>16</v>
      </c>
      <c r="D411" s="58" t="s">
        <v>53</v>
      </c>
      <c r="E411" s="58" t="s">
        <v>2511</v>
      </c>
      <c r="F411" s="58" t="s">
        <v>55</v>
      </c>
      <c r="G411" s="58" t="s">
        <v>2734</v>
      </c>
      <c r="H411" s="58" t="s">
        <v>2158</v>
      </c>
      <c r="I411" s="58" t="s">
        <v>22</v>
      </c>
      <c r="J411" s="237">
        <v>4</v>
      </c>
      <c r="K411" s="165">
        <f t="shared" ref="K411:K417" si="45">(CEILING(J411*0.2,1))*1</f>
        <v>1</v>
      </c>
      <c r="L411" s="58">
        <v>275</v>
      </c>
      <c r="M411" s="58">
        <v>3.2</v>
      </c>
    </row>
    <row r="412" s="58" customFormat="1" ht="55.2" spans="1:13">
      <c r="A412" s="311" t="s">
        <v>2510</v>
      </c>
      <c r="B412" s="200">
        <v>411</v>
      </c>
      <c r="C412" s="204" t="s">
        <v>16</v>
      </c>
      <c r="D412" s="58" t="s">
        <v>53</v>
      </c>
      <c r="E412" s="58" t="s">
        <v>2511</v>
      </c>
      <c r="F412" s="58" t="s">
        <v>55</v>
      </c>
      <c r="G412" s="58" t="s">
        <v>2735</v>
      </c>
      <c r="H412" s="58" t="s">
        <v>2158</v>
      </c>
      <c r="I412" s="58" t="s">
        <v>22</v>
      </c>
      <c r="J412" s="237">
        <v>1</v>
      </c>
      <c r="K412" s="165">
        <f t="shared" si="45"/>
        <v>1</v>
      </c>
      <c r="L412" s="58">
        <v>34</v>
      </c>
      <c r="M412" s="58">
        <v>3.2</v>
      </c>
    </row>
    <row r="413" s="58" customFormat="1" ht="55.2" spans="1:13">
      <c r="A413" s="311" t="s">
        <v>2510</v>
      </c>
      <c r="B413" s="200">
        <v>412</v>
      </c>
      <c r="C413" s="204" t="s">
        <v>16</v>
      </c>
      <c r="D413" s="58" t="s">
        <v>171</v>
      </c>
      <c r="E413" s="58" t="s">
        <v>2511</v>
      </c>
      <c r="F413" s="58" t="s">
        <v>172</v>
      </c>
      <c r="G413" s="58" t="s">
        <v>2736</v>
      </c>
      <c r="H413" s="58" t="s">
        <v>2519</v>
      </c>
      <c r="I413" s="58" t="s">
        <v>22</v>
      </c>
      <c r="J413" s="237">
        <v>5</v>
      </c>
      <c r="K413" s="58">
        <v>0</v>
      </c>
      <c r="L413" s="58">
        <v>4</v>
      </c>
      <c r="M413" s="58">
        <v>3.2</v>
      </c>
    </row>
    <row r="414" s="58" customFormat="1" ht="55.2" spans="1:13">
      <c r="A414" s="311" t="s">
        <v>2510</v>
      </c>
      <c r="B414" s="200">
        <v>413</v>
      </c>
      <c r="C414" s="204" t="s">
        <v>16</v>
      </c>
      <c r="D414" s="58" t="s">
        <v>171</v>
      </c>
      <c r="E414" s="58" t="s">
        <v>2511</v>
      </c>
      <c r="F414" s="58" t="s">
        <v>172</v>
      </c>
      <c r="G414" s="58" t="s">
        <v>2727</v>
      </c>
      <c r="H414" s="58" t="s">
        <v>2519</v>
      </c>
      <c r="I414" s="58" t="s">
        <v>22</v>
      </c>
      <c r="J414" s="237">
        <v>1</v>
      </c>
      <c r="K414" s="58">
        <v>0</v>
      </c>
      <c r="L414" s="58">
        <v>0.05</v>
      </c>
      <c r="M414" s="58">
        <v>3.2</v>
      </c>
    </row>
    <row r="415" s="58" customFormat="1" ht="41.4" spans="1:13">
      <c r="A415" s="311" t="s">
        <v>2510</v>
      </c>
      <c r="B415" s="200">
        <v>414</v>
      </c>
      <c r="C415" s="204" t="s">
        <v>16</v>
      </c>
      <c r="D415" s="58" t="s">
        <v>53</v>
      </c>
      <c r="E415" s="58" t="s">
        <v>2511</v>
      </c>
      <c r="F415" s="58" t="s">
        <v>236</v>
      </c>
      <c r="G415" s="58" t="s">
        <v>2681</v>
      </c>
      <c r="H415" s="58" t="s">
        <v>2166</v>
      </c>
      <c r="I415" s="58" t="s">
        <v>22</v>
      </c>
      <c r="J415" s="237">
        <v>1</v>
      </c>
      <c r="K415" s="165">
        <f t="shared" si="45"/>
        <v>1</v>
      </c>
      <c r="L415" s="58">
        <v>1</v>
      </c>
      <c r="M415" s="58">
        <v>3.2</v>
      </c>
    </row>
    <row r="416" s="58" customFormat="1" ht="69" spans="1:13">
      <c r="A416" s="311" t="s">
        <v>2510</v>
      </c>
      <c r="B416" s="200">
        <v>415</v>
      </c>
      <c r="C416" s="204" t="s">
        <v>16</v>
      </c>
      <c r="D416" s="58" t="s">
        <v>53</v>
      </c>
      <c r="E416" s="58" t="s">
        <v>2511</v>
      </c>
      <c r="F416" s="58" t="s">
        <v>236</v>
      </c>
      <c r="G416" s="58" t="s">
        <v>2737</v>
      </c>
      <c r="H416" s="58" t="s">
        <v>2166</v>
      </c>
      <c r="I416" s="58" t="s">
        <v>22</v>
      </c>
      <c r="J416" s="237">
        <v>1</v>
      </c>
      <c r="K416" s="165">
        <f t="shared" si="45"/>
        <v>1</v>
      </c>
      <c r="L416" s="58">
        <v>5</v>
      </c>
      <c r="M416" s="58">
        <v>3.2</v>
      </c>
    </row>
    <row r="417" s="58" customFormat="1" ht="41.4" spans="1:13">
      <c r="A417" s="311" t="s">
        <v>2510</v>
      </c>
      <c r="B417" s="200">
        <v>416</v>
      </c>
      <c r="C417" s="204" t="s">
        <v>16</v>
      </c>
      <c r="D417" s="58" t="s">
        <v>53</v>
      </c>
      <c r="E417" s="58" t="s">
        <v>2511</v>
      </c>
      <c r="F417" s="58" t="s">
        <v>236</v>
      </c>
      <c r="G417" s="58" t="s">
        <v>2738</v>
      </c>
      <c r="H417" s="58" t="s">
        <v>2166</v>
      </c>
      <c r="I417" s="58" t="s">
        <v>22</v>
      </c>
      <c r="J417" s="237">
        <v>1</v>
      </c>
      <c r="K417" s="165">
        <f t="shared" si="45"/>
        <v>1</v>
      </c>
      <c r="L417" s="58">
        <v>1</v>
      </c>
      <c r="M417" s="58">
        <v>3.2</v>
      </c>
    </row>
    <row r="418" s="58" customFormat="1" ht="41.4" spans="1:13">
      <c r="A418" s="311" t="s">
        <v>2510</v>
      </c>
      <c r="B418" s="200">
        <v>417</v>
      </c>
      <c r="C418" s="204" t="s">
        <v>16</v>
      </c>
      <c r="D418" s="58" t="s">
        <v>322</v>
      </c>
      <c r="E418" s="58" t="s">
        <v>2511</v>
      </c>
      <c r="F418" s="58" t="s">
        <v>323</v>
      </c>
      <c r="G418" s="58" t="s">
        <v>2622</v>
      </c>
      <c r="H418" s="58" t="s">
        <v>2162</v>
      </c>
      <c r="I418" s="58" t="s">
        <v>2124</v>
      </c>
      <c r="J418" s="58">
        <v>0.03</v>
      </c>
      <c r="K418" s="58">
        <f>J418</f>
        <v>0.03</v>
      </c>
      <c r="L418" s="58">
        <v>0.19</v>
      </c>
      <c r="M418" s="58">
        <v>3.2</v>
      </c>
    </row>
    <row r="419" s="58" customFormat="1" ht="41.4" spans="1:13">
      <c r="A419" s="311" t="s">
        <v>2510</v>
      </c>
      <c r="B419" s="200">
        <v>418</v>
      </c>
      <c r="C419" s="204" t="s">
        <v>16</v>
      </c>
      <c r="D419" s="58" t="s">
        <v>322</v>
      </c>
      <c r="E419" s="58" t="s">
        <v>2511</v>
      </c>
      <c r="F419" s="58" t="s">
        <v>323</v>
      </c>
      <c r="G419" s="58" t="s">
        <v>2739</v>
      </c>
      <c r="H419" s="58" t="s">
        <v>2162</v>
      </c>
      <c r="I419" s="58" t="s">
        <v>2124</v>
      </c>
      <c r="J419" s="58">
        <v>11.8437</v>
      </c>
      <c r="K419" s="165">
        <f>(CEILING(J419*0.1,1))*1</f>
        <v>2</v>
      </c>
      <c r="L419" s="58">
        <v>1668</v>
      </c>
      <c r="M419" s="58">
        <v>3.2</v>
      </c>
    </row>
    <row r="420" s="58" customFormat="1" ht="69" spans="1:13">
      <c r="A420" s="311" t="s">
        <v>2510</v>
      </c>
      <c r="B420" s="200">
        <v>419</v>
      </c>
      <c r="C420" s="204" t="s">
        <v>16</v>
      </c>
      <c r="D420" s="58" t="s">
        <v>353</v>
      </c>
      <c r="E420" s="58" t="s">
        <v>2511</v>
      </c>
      <c r="F420" s="58" t="s">
        <v>2125</v>
      </c>
      <c r="G420" s="58" t="s">
        <v>2740</v>
      </c>
      <c r="H420" s="58" t="s">
        <v>489</v>
      </c>
      <c r="I420" s="58" t="s">
        <v>22</v>
      </c>
      <c r="J420" s="237">
        <v>1</v>
      </c>
      <c r="K420" s="165">
        <f t="shared" ref="K420:K425" si="46">(CEILING(J420*0.2,1))*1</f>
        <v>1</v>
      </c>
      <c r="L420" s="58">
        <v>990</v>
      </c>
      <c r="M420" s="58">
        <v>3.2</v>
      </c>
    </row>
    <row r="421" s="58" customFormat="1" ht="82.8" spans="1:13">
      <c r="A421" s="311" t="s">
        <v>2510</v>
      </c>
      <c r="B421" s="200">
        <v>420</v>
      </c>
      <c r="C421" s="204" t="s">
        <v>16</v>
      </c>
      <c r="D421" s="58" t="s">
        <v>353</v>
      </c>
      <c r="E421" s="58" t="s">
        <v>2511</v>
      </c>
      <c r="F421" s="58" t="s">
        <v>2125</v>
      </c>
      <c r="G421" s="58" t="s">
        <v>2741</v>
      </c>
      <c r="H421" s="58" t="s">
        <v>2742</v>
      </c>
      <c r="I421" s="58" t="s">
        <v>22</v>
      </c>
      <c r="J421" s="237">
        <v>2</v>
      </c>
      <c r="K421" s="165">
        <f t="shared" si="46"/>
        <v>1</v>
      </c>
      <c r="L421" s="58">
        <v>1940</v>
      </c>
      <c r="M421" s="58">
        <v>3.2</v>
      </c>
    </row>
    <row r="422" s="58" customFormat="1" ht="41.4" spans="1:13">
      <c r="A422" s="311" t="s">
        <v>2510</v>
      </c>
      <c r="B422" s="200">
        <v>421</v>
      </c>
      <c r="C422" s="204" t="s">
        <v>16</v>
      </c>
      <c r="D422" s="58" t="s">
        <v>89</v>
      </c>
      <c r="E422" s="58" t="s">
        <v>2511</v>
      </c>
      <c r="F422" s="58" t="s">
        <v>114</v>
      </c>
      <c r="G422" s="58" t="s">
        <v>2732</v>
      </c>
      <c r="H422" s="58" t="s">
        <v>2166</v>
      </c>
      <c r="I422" s="58" t="s">
        <v>22</v>
      </c>
      <c r="J422" s="237">
        <v>2</v>
      </c>
      <c r="K422" s="58">
        <v>0</v>
      </c>
      <c r="L422" s="58">
        <v>272</v>
      </c>
      <c r="M422" s="58">
        <v>3.2</v>
      </c>
    </row>
    <row r="423" s="58" customFormat="1" ht="41.4" spans="1:13">
      <c r="A423" s="311" t="s">
        <v>2510</v>
      </c>
      <c r="B423" s="200">
        <v>422</v>
      </c>
      <c r="C423" s="204" t="s">
        <v>16</v>
      </c>
      <c r="D423" s="58" t="s">
        <v>89</v>
      </c>
      <c r="E423" s="58" t="s">
        <v>2511</v>
      </c>
      <c r="F423" s="58" t="s">
        <v>90</v>
      </c>
      <c r="G423" s="58" t="s">
        <v>2599</v>
      </c>
      <c r="H423" s="58" t="s">
        <v>2166</v>
      </c>
      <c r="I423" s="58" t="s">
        <v>22</v>
      </c>
      <c r="J423" s="237">
        <v>1</v>
      </c>
      <c r="K423" s="58">
        <v>0</v>
      </c>
      <c r="L423" s="58">
        <v>4</v>
      </c>
      <c r="M423" s="58">
        <v>3.2</v>
      </c>
    </row>
    <row r="424" s="58" customFormat="1" ht="55.2" spans="1:13">
      <c r="A424" s="311" t="s">
        <v>2510</v>
      </c>
      <c r="B424" s="200">
        <v>423</v>
      </c>
      <c r="C424" s="204" t="s">
        <v>16</v>
      </c>
      <c r="D424" s="58" t="s">
        <v>53</v>
      </c>
      <c r="E424" s="58" t="s">
        <v>2511</v>
      </c>
      <c r="F424" s="58" t="s">
        <v>55</v>
      </c>
      <c r="G424" s="58" t="s">
        <v>2734</v>
      </c>
      <c r="H424" s="58" t="s">
        <v>2158</v>
      </c>
      <c r="I424" s="58" t="s">
        <v>22</v>
      </c>
      <c r="J424" s="237">
        <v>1</v>
      </c>
      <c r="K424" s="165">
        <f t="shared" si="46"/>
        <v>1</v>
      </c>
      <c r="L424" s="58">
        <v>69</v>
      </c>
      <c r="M424" s="58">
        <v>3.2</v>
      </c>
    </row>
    <row r="425" s="58" customFormat="1" ht="55.2" spans="1:13">
      <c r="A425" s="311" t="s">
        <v>2510</v>
      </c>
      <c r="B425" s="200">
        <v>424</v>
      </c>
      <c r="C425" s="204" t="s">
        <v>16</v>
      </c>
      <c r="D425" s="58" t="s">
        <v>53</v>
      </c>
      <c r="E425" s="58" t="s">
        <v>2511</v>
      </c>
      <c r="F425" s="58" t="s">
        <v>304</v>
      </c>
      <c r="G425" s="58" t="s">
        <v>2743</v>
      </c>
      <c r="H425" s="58" t="s">
        <v>2158</v>
      </c>
      <c r="I425" s="58" t="s">
        <v>22</v>
      </c>
      <c r="J425" s="237">
        <v>1</v>
      </c>
      <c r="K425" s="165">
        <f t="shared" si="46"/>
        <v>1</v>
      </c>
      <c r="L425" s="58">
        <v>83</v>
      </c>
      <c r="M425" s="58">
        <v>3.2</v>
      </c>
    </row>
    <row r="426" s="58" customFormat="1" ht="55.2" spans="1:13">
      <c r="A426" s="311" t="s">
        <v>2510</v>
      </c>
      <c r="B426" s="200">
        <v>425</v>
      </c>
      <c r="C426" s="204" t="s">
        <v>16</v>
      </c>
      <c r="D426" s="58" t="s">
        <v>171</v>
      </c>
      <c r="E426" s="58" t="s">
        <v>2511</v>
      </c>
      <c r="F426" s="58" t="s">
        <v>172</v>
      </c>
      <c r="G426" s="58" t="s">
        <v>2736</v>
      </c>
      <c r="H426" s="58" t="s">
        <v>2519</v>
      </c>
      <c r="I426" s="58" t="s">
        <v>22</v>
      </c>
      <c r="J426" s="237">
        <v>2</v>
      </c>
      <c r="K426" s="58">
        <v>0</v>
      </c>
      <c r="L426" s="58">
        <v>1</v>
      </c>
      <c r="M426" s="58">
        <v>3.2</v>
      </c>
    </row>
    <row r="427" s="58" customFormat="1" ht="55.2" spans="1:13">
      <c r="A427" s="311" t="s">
        <v>2510</v>
      </c>
      <c r="B427" s="200">
        <v>426</v>
      </c>
      <c r="C427" s="204" t="s">
        <v>16</v>
      </c>
      <c r="D427" s="58" t="s">
        <v>171</v>
      </c>
      <c r="E427" s="58" t="s">
        <v>2511</v>
      </c>
      <c r="F427" s="58" t="s">
        <v>172</v>
      </c>
      <c r="G427" s="58" t="s">
        <v>2727</v>
      </c>
      <c r="H427" s="58" t="s">
        <v>2519</v>
      </c>
      <c r="I427" s="58" t="s">
        <v>22</v>
      </c>
      <c r="J427" s="237">
        <v>2</v>
      </c>
      <c r="K427" s="58">
        <v>0</v>
      </c>
      <c r="L427" s="58">
        <v>0.1</v>
      </c>
      <c r="M427" s="58">
        <v>3.2</v>
      </c>
    </row>
    <row r="428" s="58" customFormat="1" ht="69" spans="1:13">
      <c r="A428" s="311" t="s">
        <v>2510</v>
      </c>
      <c r="B428" s="200">
        <v>427</v>
      </c>
      <c r="C428" s="204" t="s">
        <v>16</v>
      </c>
      <c r="D428" s="58" t="s">
        <v>53</v>
      </c>
      <c r="E428" s="58" t="s">
        <v>2511</v>
      </c>
      <c r="F428" s="58" t="s">
        <v>236</v>
      </c>
      <c r="G428" s="58" t="s">
        <v>2737</v>
      </c>
      <c r="H428" s="58" t="s">
        <v>2166</v>
      </c>
      <c r="I428" s="58" t="s">
        <v>22</v>
      </c>
      <c r="J428" s="237">
        <v>1</v>
      </c>
      <c r="K428" s="165">
        <f>(CEILING(J428*0.2,1))*1</f>
        <v>1</v>
      </c>
      <c r="L428" s="58">
        <v>5</v>
      </c>
      <c r="M428" s="58">
        <v>3.2</v>
      </c>
    </row>
    <row r="429" s="58" customFormat="1" ht="41.4" spans="1:13">
      <c r="A429" s="311" t="s">
        <v>2510</v>
      </c>
      <c r="B429" s="200">
        <v>428</v>
      </c>
      <c r="C429" s="204" t="s">
        <v>16</v>
      </c>
      <c r="D429" s="58" t="s">
        <v>322</v>
      </c>
      <c r="E429" s="58" t="s">
        <v>2511</v>
      </c>
      <c r="F429" s="58" t="s">
        <v>323</v>
      </c>
      <c r="G429" s="58" t="s">
        <v>2739</v>
      </c>
      <c r="H429" s="58" t="s">
        <v>2162</v>
      </c>
      <c r="I429" s="58" t="s">
        <v>2124</v>
      </c>
      <c r="J429" s="58">
        <v>6.55303</v>
      </c>
      <c r="K429" s="165">
        <f>(CEILING(J429*0.1,1))*1</f>
        <v>1</v>
      </c>
      <c r="L429" s="58">
        <v>923</v>
      </c>
      <c r="M429" s="58">
        <v>3.2</v>
      </c>
    </row>
    <row r="430" s="58" customFormat="1" ht="82.8" spans="1:13">
      <c r="A430" s="311" t="s">
        <v>2510</v>
      </c>
      <c r="B430" s="200">
        <v>429</v>
      </c>
      <c r="C430" s="204" t="s">
        <v>16</v>
      </c>
      <c r="D430" s="58" t="s">
        <v>353</v>
      </c>
      <c r="E430" s="58" t="s">
        <v>2511</v>
      </c>
      <c r="F430" s="58" t="s">
        <v>2125</v>
      </c>
      <c r="G430" s="58" t="s">
        <v>2744</v>
      </c>
      <c r="H430" s="58" t="s">
        <v>482</v>
      </c>
      <c r="I430" s="58" t="s">
        <v>22</v>
      </c>
      <c r="J430" s="237">
        <v>1</v>
      </c>
      <c r="K430" s="58">
        <f t="shared" ref="K430:K434" si="47">J430</f>
        <v>1</v>
      </c>
      <c r="L430" s="58">
        <v>38</v>
      </c>
      <c r="M430" s="58">
        <v>3.2</v>
      </c>
    </row>
    <row r="431" s="58" customFormat="1" ht="41.4" spans="1:13">
      <c r="A431" s="311" t="s">
        <v>2510</v>
      </c>
      <c r="B431" s="200">
        <v>430</v>
      </c>
      <c r="C431" s="204" t="s">
        <v>16</v>
      </c>
      <c r="D431" s="58" t="s">
        <v>89</v>
      </c>
      <c r="E431" s="58" t="s">
        <v>2511</v>
      </c>
      <c r="F431" s="58" t="s">
        <v>114</v>
      </c>
      <c r="G431" s="58" t="s">
        <v>2733</v>
      </c>
      <c r="H431" s="58" t="s">
        <v>2166</v>
      </c>
      <c r="I431" s="58" t="s">
        <v>22</v>
      </c>
      <c r="J431" s="237">
        <v>1</v>
      </c>
      <c r="K431" s="58">
        <v>0</v>
      </c>
      <c r="L431" s="58">
        <v>4</v>
      </c>
      <c r="M431" s="58">
        <v>3.2</v>
      </c>
    </row>
    <row r="432" s="58" customFormat="1" ht="55.2" spans="1:13">
      <c r="A432" s="311" t="s">
        <v>2510</v>
      </c>
      <c r="B432" s="200">
        <v>431</v>
      </c>
      <c r="C432" s="204" t="s">
        <v>16</v>
      </c>
      <c r="D432" s="58" t="s">
        <v>171</v>
      </c>
      <c r="E432" s="58" t="s">
        <v>2511</v>
      </c>
      <c r="F432" s="58" t="s">
        <v>172</v>
      </c>
      <c r="G432" s="58" t="s">
        <v>2727</v>
      </c>
      <c r="H432" s="58" t="s">
        <v>2519</v>
      </c>
      <c r="I432" s="58" t="s">
        <v>22</v>
      </c>
      <c r="J432" s="237">
        <v>1</v>
      </c>
      <c r="K432" s="58">
        <v>0</v>
      </c>
      <c r="L432" s="58">
        <v>0.05</v>
      </c>
      <c r="M432" s="58">
        <v>3.2</v>
      </c>
    </row>
    <row r="433" s="58" customFormat="1" ht="41.4" spans="1:13">
      <c r="A433" s="311" t="s">
        <v>2510</v>
      </c>
      <c r="B433" s="200">
        <v>432</v>
      </c>
      <c r="C433" s="204" t="s">
        <v>16</v>
      </c>
      <c r="D433" s="58" t="s">
        <v>322</v>
      </c>
      <c r="E433" s="58" t="s">
        <v>2511</v>
      </c>
      <c r="F433" s="58" t="s">
        <v>323</v>
      </c>
      <c r="G433" s="58" t="s">
        <v>2622</v>
      </c>
      <c r="H433" s="58" t="s">
        <v>2162</v>
      </c>
      <c r="I433" s="58" t="s">
        <v>2124</v>
      </c>
      <c r="J433" s="58">
        <v>0.155</v>
      </c>
      <c r="K433" s="58">
        <f t="shared" si="47"/>
        <v>0.155</v>
      </c>
      <c r="L433" s="58">
        <v>1</v>
      </c>
      <c r="M433" s="58">
        <v>3.2</v>
      </c>
    </row>
    <row r="434" s="58" customFormat="1" ht="41.4" spans="1:13">
      <c r="A434" s="311" t="s">
        <v>2510</v>
      </c>
      <c r="B434" s="200">
        <v>433</v>
      </c>
      <c r="C434" s="204" t="s">
        <v>16</v>
      </c>
      <c r="D434" s="58" t="s">
        <v>53</v>
      </c>
      <c r="E434" s="58" t="s">
        <v>2511</v>
      </c>
      <c r="F434" s="58" t="s">
        <v>289</v>
      </c>
      <c r="G434" s="58" t="s">
        <v>2579</v>
      </c>
      <c r="H434" s="58" t="s">
        <v>2580</v>
      </c>
      <c r="I434" s="58" t="s">
        <v>22</v>
      </c>
      <c r="J434" s="237">
        <v>1</v>
      </c>
      <c r="K434" s="58">
        <f t="shared" si="47"/>
        <v>1</v>
      </c>
      <c r="L434" s="58">
        <v>1</v>
      </c>
      <c r="M434" s="58">
        <v>3.2</v>
      </c>
    </row>
    <row r="435" s="58" customFormat="1" ht="41.4" spans="1:13">
      <c r="A435" s="311" t="s">
        <v>2510</v>
      </c>
      <c r="B435" s="200">
        <v>434</v>
      </c>
      <c r="C435" s="204" t="s">
        <v>16</v>
      </c>
      <c r="D435" s="58" t="s">
        <v>89</v>
      </c>
      <c r="E435" s="58" t="s">
        <v>2511</v>
      </c>
      <c r="F435" s="58" t="s">
        <v>90</v>
      </c>
      <c r="G435" s="58" t="s">
        <v>2669</v>
      </c>
      <c r="H435" s="58" t="s">
        <v>2166</v>
      </c>
      <c r="I435" s="58" t="s">
        <v>22</v>
      </c>
      <c r="J435" s="237">
        <v>1</v>
      </c>
      <c r="K435" s="58">
        <v>0</v>
      </c>
      <c r="L435" s="58">
        <v>2</v>
      </c>
      <c r="M435" s="58">
        <v>3.2</v>
      </c>
    </row>
    <row r="436" s="58" customFormat="1" ht="41.4" spans="1:13">
      <c r="A436" s="311" t="s">
        <v>2510</v>
      </c>
      <c r="B436" s="200">
        <v>435</v>
      </c>
      <c r="C436" s="204" t="s">
        <v>16</v>
      </c>
      <c r="D436" s="58" t="s">
        <v>89</v>
      </c>
      <c r="E436" s="58" t="s">
        <v>2511</v>
      </c>
      <c r="F436" s="58" t="s">
        <v>114</v>
      </c>
      <c r="G436" s="58" t="s">
        <v>2565</v>
      </c>
      <c r="H436" s="58" t="s">
        <v>2166</v>
      </c>
      <c r="I436" s="58" t="s">
        <v>22</v>
      </c>
      <c r="J436" s="237">
        <v>1</v>
      </c>
      <c r="K436" s="58">
        <v>0</v>
      </c>
      <c r="L436" s="58">
        <v>3</v>
      </c>
      <c r="M436" s="58">
        <v>3.2</v>
      </c>
    </row>
    <row r="437" s="58" customFormat="1" ht="55.2" spans="1:13">
      <c r="A437" s="311" t="s">
        <v>2510</v>
      </c>
      <c r="B437" s="200">
        <v>436</v>
      </c>
      <c r="C437" s="204" t="s">
        <v>16</v>
      </c>
      <c r="D437" s="58" t="s">
        <v>171</v>
      </c>
      <c r="E437" s="58" t="s">
        <v>2511</v>
      </c>
      <c r="F437" s="58" t="s">
        <v>172</v>
      </c>
      <c r="G437" s="58" t="s">
        <v>2248</v>
      </c>
      <c r="H437" s="58" t="s">
        <v>1697</v>
      </c>
      <c r="I437" s="58" t="s">
        <v>22</v>
      </c>
      <c r="J437" s="237">
        <v>3</v>
      </c>
      <c r="K437" s="58">
        <v>0</v>
      </c>
      <c r="L437" s="58">
        <v>0.3</v>
      </c>
      <c r="M437" s="58">
        <v>3.1</v>
      </c>
    </row>
    <row r="438" s="58" customFormat="1" ht="41.4" spans="1:13">
      <c r="A438" s="311" t="s">
        <v>2510</v>
      </c>
      <c r="B438" s="200">
        <v>437</v>
      </c>
      <c r="C438" s="204" t="s">
        <v>16</v>
      </c>
      <c r="D438" s="58" t="s">
        <v>322</v>
      </c>
      <c r="E438" s="58" t="s">
        <v>2511</v>
      </c>
      <c r="F438" s="58" t="s">
        <v>323</v>
      </c>
      <c r="G438" s="58" t="s">
        <v>2568</v>
      </c>
      <c r="H438" s="58" t="s">
        <v>2162</v>
      </c>
      <c r="I438" s="58" t="s">
        <v>2124</v>
      </c>
      <c r="J438" s="58">
        <v>0.2</v>
      </c>
      <c r="K438" s="58">
        <f t="shared" ref="K438:K444" si="48">J438</f>
        <v>0.2</v>
      </c>
      <c r="L438" s="58">
        <v>1</v>
      </c>
      <c r="M438" s="58">
        <v>3.2</v>
      </c>
    </row>
    <row r="439" s="58" customFormat="1" ht="69" spans="1:13">
      <c r="A439" s="311" t="s">
        <v>2510</v>
      </c>
      <c r="B439" s="200">
        <v>438</v>
      </c>
      <c r="C439" s="204" t="s">
        <v>16</v>
      </c>
      <c r="D439" s="58" t="s">
        <v>353</v>
      </c>
      <c r="E439" s="58" t="s">
        <v>2511</v>
      </c>
      <c r="F439" s="58" t="s">
        <v>2125</v>
      </c>
      <c r="G439" s="58" t="s">
        <v>2575</v>
      </c>
      <c r="H439" s="58" t="s">
        <v>2574</v>
      </c>
      <c r="I439" s="58" t="s">
        <v>22</v>
      </c>
      <c r="J439" s="237">
        <v>1</v>
      </c>
      <c r="K439" s="58">
        <f t="shared" si="48"/>
        <v>1</v>
      </c>
      <c r="L439" s="58">
        <v>9</v>
      </c>
      <c r="M439" s="58">
        <v>3.2</v>
      </c>
    </row>
    <row r="440" s="58" customFormat="1" ht="41.4" spans="1:13">
      <c r="A440" s="311" t="s">
        <v>2510</v>
      </c>
      <c r="B440" s="200">
        <v>439</v>
      </c>
      <c r="C440" s="204" t="s">
        <v>16</v>
      </c>
      <c r="D440" s="58" t="s">
        <v>89</v>
      </c>
      <c r="E440" s="58" t="s">
        <v>2511</v>
      </c>
      <c r="F440" s="58" t="s">
        <v>90</v>
      </c>
      <c r="G440" s="58" t="s">
        <v>2745</v>
      </c>
      <c r="H440" s="58" t="s">
        <v>2166</v>
      </c>
      <c r="I440" s="58" t="s">
        <v>22</v>
      </c>
      <c r="J440" s="237">
        <v>1</v>
      </c>
      <c r="K440" s="58">
        <v>0</v>
      </c>
      <c r="L440" s="58">
        <v>1648</v>
      </c>
      <c r="M440" s="58">
        <v>3.2</v>
      </c>
    </row>
    <row r="441" s="58" customFormat="1" ht="41.4" spans="1:13">
      <c r="A441" s="311" t="s">
        <v>2510</v>
      </c>
      <c r="B441" s="200">
        <v>440</v>
      </c>
      <c r="C441" s="204" t="s">
        <v>16</v>
      </c>
      <c r="D441" s="58" t="s">
        <v>89</v>
      </c>
      <c r="E441" s="58" t="s">
        <v>2511</v>
      </c>
      <c r="F441" s="58" t="s">
        <v>90</v>
      </c>
      <c r="G441" s="58" t="s">
        <v>2599</v>
      </c>
      <c r="H441" s="58" t="s">
        <v>2166</v>
      </c>
      <c r="I441" s="58" t="s">
        <v>22</v>
      </c>
      <c r="J441" s="237">
        <v>1</v>
      </c>
      <c r="K441" s="58">
        <v>0</v>
      </c>
      <c r="L441" s="58">
        <v>4</v>
      </c>
      <c r="M441" s="58">
        <v>3.2</v>
      </c>
    </row>
    <row r="442" s="58" customFormat="1" ht="69" spans="1:13">
      <c r="A442" s="311" t="s">
        <v>2510</v>
      </c>
      <c r="B442" s="200">
        <v>441</v>
      </c>
      <c r="C442" s="204" t="s">
        <v>16</v>
      </c>
      <c r="D442" s="58" t="s">
        <v>89</v>
      </c>
      <c r="E442" s="58" t="s">
        <v>2511</v>
      </c>
      <c r="F442" s="58" t="s">
        <v>114</v>
      </c>
      <c r="G442" s="58" t="s">
        <v>2746</v>
      </c>
      <c r="H442" s="58" t="s">
        <v>2166</v>
      </c>
      <c r="I442" s="58" t="s">
        <v>22</v>
      </c>
      <c r="J442" s="237">
        <v>1</v>
      </c>
      <c r="K442" s="58">
        <v>0</v>
      </c>
      <c r="L442" s="58">
        <v>12</v>
      </c>
      <c r="M442" s="58">
        <v>3.2</v>
      </c>
    </row>
    <row r="443" s="58" customFormat="1" ht="55.2" spans="1:13">
      <c r="A443" s="311" t="s">
        <v>2510</v>
      </c>
      <c r="B443" s="200">
        <v>442</v>
      </c>
      <c r="C443" s="204" t="s">
        <v>16</v>
      </c>
      <c r="D443" s="58" t="s">
        <v>53</v>
      </c>
      <c r="E443" s="58" t="s">
        <v>2511</v>
      </c>
      <c r="F443" s="58" t="s">
        <v>55</v>
      </c>
      <c r="G443" s="58" t="s">
        <v>2747</v>
      </c>
      <c r="H443" s="58" t="s">
        <v>2158</v>
      </c>
      <c r="I443" s="58" t="s">
        <v>22</v>
      </c>
      <c r="J443" s="237">
        <v>1</v>
      </c>
      <c r="K443" s="58">
        <f t="shared" si="48"/>
        <v>1</v>
      </c>
      <c r="L443" s="58">
        <v>2</v>
      </c>
      <c r="M443" s="58">
        <v>3.2</v>
      </c>
    </row>
    <row r="444" s="58" customFormat="1" ht="55.2" spans="1:13">
      <c r="A444" s="311" t="s">
        <v>2510</v>
      </c>
      <c r="B444" s="200">
        <v>443</v>
      </c>
      <c r="C444" s="204" t="s">
        <v>16</v>
      </c>
      <c r="D444" s="58" t="s">
        <v>53</v>
      </c>
      <c r="E444" s="58" t="s">
        <v>2511</v>
      </c>
      <c r="F444" s="58" t="s">
        <v>304</v>
      </c>
      <c r="G444" s="58" t="s">
        <v>2748</v>
      </c>
      <c r="H444" s="58" t="s">
        <v>2158</v>
      </c>
      <c r="I444" s="58" t="s">
        <v>22</v>
      </c>
      <c r="J444" s="237">
        <v>1</v>
      </c>
      <c r="K444" s="58">
        <f t="shared" si="48"/>
        <v>1</v>
      </c>
      <c r="L444" s="58">
        <v>3</v>
      </c>
      <c r="M444" s="58">
        <v>3.2</v>
      </c>
    </row>
    <row r="445" s="58" customFormat="1" ht="55.2" spans="1:13">
      <c r="A445" s="311" t="s">
        <v>2510</v>
      </c>
      <c r="B445" s="200">
        <v>444</v>
      </c>
      <c r="C445" s="204" t="s">
        <v>16</v>
      </c>
      <c r="D445" s="58" t="s">
        <v>53</v>
      </c>
      <c r="E445" s="58" t="s">
        <v>2511</v>
      </c>
      <c r="F445" s="58" t="s">
        <v>304</v>
      </c>
      <c r="G445" s="58" t="s">
        <v>2749</v>
      </c>
      <c r="H445" s="58" t="s">
        <v>2158</v>
      </c>
      <c r="I445" s="58" t="s">
        <v>22</v>
      </c>
      <c r="J445" s="237">
        <v>1</v>
      </c>
      <c r="K445" s="58">
        <v>0</v>
      </c>
      <c r="L445" s="58">
        <v>1245</v>
      </c>
      <c r="M445" s="58">
        <v>3.2</v>
      </c>
    </row>
    <row r="446" s="58" customFormat="1" ht="55.2" spans="1:13">
      <c r="A446" s="311" t="s">
        <v>2510</v>
      </c>
      <c r="B446" s="200">
        <v>445</v>
      </c>
      <c r="C446" s="204" t="s">
        <v>16</v>
      </c>
      <c r="D446" s="58" t="s">
        <v>171</v>
      </c>
      <c r="E446" s="58" t="s">
        <v>2511</v>
      </c>
      <c r="F446" s="58" t="s">
        <v>172</v>
      </c>
      <c r="G446" s="58" t="s">
        <v>2750</v>
      </c>
      <c r="H446" s="58" t="s">
        <v>2519</v>
      </c>
      <c r="I446" s="58" t="s">
        <v>22</v>
      </c>
      <c r="J446" s="237">
        <v>1</v>
      </c>
      <c r="K446" s="58">
        <v>0</v>
      </c>
      <c r="L446" s="58">
        <v>4</v>
      </c>
      <c r="M446" s="58">
        <v>3.2</v>
      </c>
    </row>
    <row r="447" s="58" customFormat="1" ht="55.2" spans="1:13">
      <c r="A447" s="311" t="s">
        <v>2510</v>
      </c>
      <c r="B447" s="200">
        <v>446</v>
      </c>
      <c r="C447" s="204" t="s">
        <v>16</v>
      </c>
      <c r="D447" s="58" t="s">
        <v>171</v>
      </c>
      <c r="E447" s="58" t="s">
        <v>2511</v>
      </c>
      <c r="F447" s="58" t="s">
        <v>172</v>
      </c>
      <c r="G447" s="58" t="s">
        <v>2727</v>
      </c>
      <c r="H447" s="58" t="s">
        <v>2519</v>
      </c>
      <c r="I447" s="58" t="s">
        <v>22</v>
      </c>
      <c r="J447" s="237">
        <v>2</v>
      </c>
      <c r="K447" s="58">
        <v>0</v>
      </c>
      <c r="L447" s="58">
        <v>0.1</v>
      </c>
      <c r="M447" s="58">
        <v>3.2</v>
      </c>
    </row>
    <row r="448" s="58" customFormat="1" ht="55.2" spans="1:13">
      <c r="A448" s="311" t="s">
        <v>2510</v>
      </c>
      <c r="B448" s="200">
        <v>447</v>
      </c>
      <c r="C448" s="204" t="s">
        <v>16</v>
      </c>
      <c r="D448" s="58" t="s">
        <v>171</v>
      </c>
      <c r="E448" s="58" t="s">
        <v>2511</v>
      </c>
      <c r="F448" s="58" t="s">
        <v>172</v>
      </c>
      <c r="G448" s="58" t="s">
        <v>2730</v>
      </c>
      <c r="H448" s="58" t="s">
        <v>2519</v>
      </c>
      <c r="I448" s="58" t="s">
        <v>22</v>
      </c>
      <c r="J448" s="237">
        <v>6</v>
      </c>
      <c r="K448" s="58">
        <v>0</v>
      </c>
      <c r="L448" s="58">
        <v>1</v>
      </c>
      <c r="M448" s="58">
        <v>3.2</v>
      </c>
    </row>
    <row r="449" s="58" customFormat="1" ht="41.4" spans="1:13">
      <c r="A449" s="311" t="s">
        <v>2510</v>
      </c>
      <c r="B449" s="200">
        <v>448</v>
      </c>
      <c r="C449" s="204" t="s">
        <v>16</v>
      </c>
      <c r="D449" s="58" t="s">
        <v>53</v>
      </c>
      <c r="E449" s="58" t="s">
        <v>2511</v>
      </c>
      <c r="F449" s="58" t="s">
        <v>236</v>
      </c>
      <c r="G449" s="58" t="s">
        <v>2751</v>
      </c>
      <c r="H449" s="58" t="s">
        <v>2166</v>
      </c>
      <c r="I449" s="58" t="s">
        <v>22</v>
      </c>
      <c r="J449" s="237">
        <v>3</v>
      </c>
      <c r="K449" s="58">
        <v>0</v>
      </c>
      <c r="L449" s="58">
        <v>2</v>
      </c>
      <c r="M449" s="58">
        <v>3.2</v>
      </c>
    </row>
    <row r="450" s="58" customFormat="1" ht="41.4" spans="1:13">
      <c r="A450" s="311" t="s">
        <v>2510</v>
      </c>
      <c r="B450" s="200">
        <v>449</v>
      </c>
      <c r="C450" s="204" t="s">
        <v>16</v>
      </c>
      <c r="D450" s="58" t="s">
        <v>53</v>
      </c>
      <c r="E450" s="58" t="s">
        <v>2511</v>
      </c>
      <c r="F450" s="58" t="s">
        <v>236</v>
      </c>
      <c r="G450" s="58" t="s">
        <v>2752</v>
      </c>
      <c r="H450" s="58" t="s">
        <v>2166</v>
      </c>
      <c r="I450" s="58" t="s">
        <v>22</v>
      </c>
      <c r="J450" s="237">
        <v>3</v>
      </c>
      <c r="K450" s="58">
        <v>0</v>
      </c>
      <c r="L450" s="58">
        <v>20</v>
      </c>
      <c r="M450" s="58">
        <v>3.2</v>
      </c>
    </row>
    <row r="451" s="58" customFormat="1" ht="41.4" spans="1:13">
      <c r="A451" s="311" t="s">
        <v>2510</v>
      </c>
      <c r="B451" s="200">
        <v>450</v>
      </c>
      <c r="C451" s="204" t="s">
        <v>16</v>
      </c>
      <c r="D451" s="58" t="s">
        <v>53</v>
      </c>
      <c r="E451" s="58" t="s">
        <v>2511</v>
      </c>
      <c r="F451" s="58" t="s">
        <v>236</v>
      </c>
      <c r="G451" s="58" t="s">
        <v>2753</v>
      </c>
      <c r="H451" s="58" t="s">
        <v>2166</v>
      </c>
      <c r="I451" s="58" t="s">
        <v>22</v>
      </c>
      <c r="J451" s="237">
        <v>2</v>
      </c>
      <c r="K451" s="58">
        <v>0</v>
      </c>
      <c r="L451" s="58">
        <v>26</v>
      </c>
      <c r="M451" s="58">
        <v>3.2</v>
      </c>
    </row>
    <row r="452" s="58" customFormat="1" ht="82.8" spans="1:13">
      <c r="A452" s="311" t="s">
        <v>2510</v>
      </c>
      <c r="B452" s="200">
        <v>451</v>
      </c>
      <c r="C452" s="204" t="s">
        <v>16</v>
      </c>
      <c r="D452" s="58" t="s">
        <v>53</v>
      </c>
      <c r="E452" s="58" t="s">
        <v>2511</v>
      </c>
      <c r="F452" s="58" t="s">
        <v>236</v>
      </c>
      <c r="G452" s="58" t="s">
        <v>2754</v>
      </c>
      <c r="H452" s="58" t="s">
        <v>2166</v>
      </c>
      <c r="I452" s="58" t="s">
        <v>22</v>
      </c>
      <c r="J452" s="237">
        <v>2</v>
      </c>
      <c r="K452" s="58">
        <v>0</v>
      </c>
      <c r="L452" s="58">
        <v>15</v>
      </c>
      <c r="M452" s="58">
        <v>3.2</v>
      </c>
    </row>
    <row r="453" s="58" customFormat="1" ht="41.4" spans="1:13">
      <c r="A453" s="311" t="s">
        <v>2510</v>
      </c>
      <c r="B453" s="200">
        <v>452</v>
      </c>
      <c r="C453" s="204" t="s">
        <v>16</v>
      </c>
      <c r="D453" s="58" t="s">
        <v>322</v>
      </c>
      <c r="E453" s="58" t="s">
        <v>2511</v>
      </c>
      <c r="F453" s="58" t="s">
        <v>323</v>
      </c>
      <c r="G453" s="58" t="s">
        <v>2729</v>
      </c>
      <c r="H453" s="58" t="s">
        <v>2162</v>
      </c>
      <c r="I453" s="58" t="s">
        <v>2124</v>
      </c>
      <c r="J453" s="58">
        <v>2.501</v>
      </c>
      <c r="K453" s="58">
        <f t="shared" ref="K453:K457" si="49">J453</f>
        <v>2.501</v>
      </c>
      <c r="L453" s="58">
        <v>40</v>
      </c>
      <c r="M453" s="58">
        <v>3.2</v>
      </c>
    </row>
    <row r="454" s="58" customFormat="1" ht="27.6" spans="1:13">
      <c r="A454" s="311" t="s">
        <v>2510</v>
      </c>
      <c r="B454" s="200">
        <v>453</v>
      </c>
      <c r="C454" s="204" t="s">
        <v>16</v>
      </c>
      <c r="D454" s="58" t="s">
        <v>89</v>
      </c>
      <c r="E454" s="58" t="s">
        <v>2511</v>
      </c>
      <c r="F454" s="58" t="s">
        <v>114</v>
      </c>
      <c r="G454" s="58" t="s">
        <v>2755</v>
      </c>
      <c r="H454" s="58" t="s">
        <v>2369</v>
      </c>
      <c r="I454" s="58" t="s">
        <v>22</v>
      </c>
      <c r="J454" s="237">
        <v>1</v>
      </c>
      <c r="K454" s="58">
        <v>0</v>
      </c>
      <c r="L454" s="58">
        <v>4</v>
      </c>
      <c r="M454" s="58">
        <v>3.2</v>
      </c>
    </row>
    <row r="455" s="58" customFormat="1" ht="41.4" spans="1:13">
      <c r="A455" s="311" t="s">
        <v>2510</v>
      </c>
      <c r="B455" s="200">
        <v>454</v>
      </c>
      <c r="C455" s="204" t="s">
        <v>16</v>
      </c>
      <c r="D455" s="58" t="s">
        <v>89</v>
      </c>
      <c r="E455" s="58" t="s">
        <v>2511</v>
      </c>
      <c r="F455" s="58" t="s">
        <v>114</v>
      </c>
      <c r="G455" s="58" t="s">
        <v>2565</v>
      </c>
      <c r="H455" s="58" t="s">
        <v>2166</v>
      </c>
      <c r="I455" s="58" t="s">
        <v>22</v>
      </c>
      <c r="J455" s="237">
        <v>3</v>
      </c>
      <c r="K455" s="58">
        <v>0</v>
      </c>
      <c r="L455" s="58">
        <v>35</v>
      </c>
      <c r="M455" s="58">
        <v>3.2</v>
      </c>
    </row>
    <row r="456" s="58" customFormat="1" ht="41.4" spans="1:13">
      <c r="A456" s="311" t="s">
        <v>2510</v>
      </c>
      <c r="B456" s="200">
        <v>455</v>
      </c>
      <c r="C456" s="204" t="s">
        <v>16</v>
      </c>
      <c r="D456" s="58" t="s">
        <v>322</v>
      </c>
      <c r="E456" s="58" t="s">
        <v>2511</v>
      </c>
      <c r="F456" s="58" t="s">
        <v>323</v>
      </c>
      <c r="G456" s="58" t="s">
        <v>2729</v>
      </c>
      <c r="H456" s="58" t="s">
        <v>2162</v>
      </c>
      <c r="I456" s="58" t="s">
        <v>2124</v>
      </c>
      <c r="J456" s="58">
        <v>0.25392</v>
      </c>
      <c r="K456" s="58">
        <f t="shared" si="49"/>
        <v>0.25392</v>
      </c>
      <c r="L456" s="58">
        <v>3</v>
      </c>
      <c r="M456" s="58">
        <v>3.2</v>
      </c>
    </row>
    <row r="457" s="58" customFormat="1" ht="41.4" spans="1:13">
      <c r="A457" s="311" t="s">
        <v>2510</v>
      </c>
      <c r="B457" s="200">
        <v>456</v>
      </c>
      <c r="C457" s="204" t="s">
        <v>16</v>
      </c>
      <c r="D457" s="58" t="s">
        <v>53</v>
      </c>
      <c r="E457" s="58" t="s">
        <v>2511</v>
      </c>
      <c r="F457" s="58" t="s">
        <v>55</v>
      </c>
      <c r="G457" s="58" t="s">
        <v>2756</v>
      </c>
      <c r="H457" s="58" t="s">
        <v>2158</v>
      </c>
      <c r="I457" s="58" t="s">
        <v>22</v>
      </c>
      <c r="J457" s="237">
        <v>2</v>
      </c>
      <c r="K457" s="58">
        <f t="shared" si="49"/>
        <v>2</v>
      </c>
      <c r="L457" s="58">
        <v>3</v>
      </c>
      <c r="M457" s="58">
        <v>3.2</v>
      </c>
    </row>
    <row r="458" s="58" customFormat="1" ht="41.4" spans="1:13">
      <c r="A458" s="311" t="s">
        <v>2510</v>
      </c>
      <c r="B458" s="200">
        <v>457</v>
      </c>
      <c r="C458" s="204" t="s">
        <v>16</v>
      </c>
      <c r="D458" s="58" t="s">
        <v>89</v>
      </c>
      <c r="E458" s="58" t="s">
        <v>2511</v>
      </c>
      <c r="F458" s="58" t="s">
        <v>114</v>
      </c>
      <c r="G458" s="58" t="s">
        <v>2757</v>
      </c>
      <c r="H458" s="58" t="s">
        <v>2758</v>
      </c>
      <c r="I458" s="58" t="s">
        <v>22</v>
      </c>
      <c r="J458" s="237">
        <v>1</v>
      </c>
      <c r="K458" s="58">
        <v>0</v>
      </c>
      <c r="L458" s="58">
        <v>1531</v>
      </c>
      <c r="M458" s="58">
        <v>3.2</v>
      </c>
    </row>
    <row r="459" s="58" customFormat="1" ht="27.6" spans="1:13">
      <c r="A459" s="311" t="s">
        <v>2510</v>
      </c>
      <c r="B459" s="200">
        <v>458</v>
      </c>
      <c r="C459" s="204" t="s">
        <v>16</v>
      </c>
      <c r="D459" s="58" t="s">
        <v>89</v>
      </c>
      <c r="E459" s="58" t="s">
        <v>2511</v>
      </c>
      <c r="F459" s="58" t="s">
        <v>114</v>
      </c>
      <c r="G459" s="58" t="s">
        <v>2759</v>
      </c>
      <c r="H459" s="58" t="s">
        <v>2166</v>
      </c>
      <c r="I459" s="58" t="s">
        <v>22</v>
      </c>
      <c r="J459" s="237">
        <v>2</v>
      </c>
      <c r="K459" s="58">
        <v>0</v>
      </c>
      <c r="L459" s="58">
        <v>23</v>
      </c>
      <c r="M459" s="58">
        <v>3.2</v>
      </c>
    </row>
    <row r="460" s="58" customFormat="1" ht="41.4" spans="1:13">
      <c r="A460" s="311" t="s">
        <v>2510</v>
      </c>
      <c r="B460" s="200">
        <v>459</v>
      </c>
      <c r="C460" s="204" t="s">
        <v>16</v>
      </c>
      <c r="D460" s="58" t="s">
        <v>89</v>
      </c>
      <c r="E460" s="58" t="s">
        <v>2511</v>
      </c>
      <c r="F460" s="58" t="s">
        <v>114</v>
      </c>
      <c r="G460" s="58" t="s">
        <v>2760</v>
      </c>
      <c r="H460" s="58" t="s">
        <v>2166</v>
      </c>
      <c r="I460" s="58" t="s">
        <v>22</v>
      </c>
      <c r="J460" s="237">
        <v>2</v>
      </c>
      <c r="K460" s="58">
        <v>0</v>
      </c>
      <c r="L460" s="58">
        <v>155</v>
      </c>
      <c r="M460" s="58">
        <v>3.2</v>
      </c>
    </row>
    <row r="461" s="58" customFormat="1" ht="55.2" spans="1:13">
      <c r="A461" s="311" t="s">
        <v>2510</v>
      </c>
      <c r="B461" s="200">
        <v>460</v>
      </c>
      <c r="C461" s="204" t="s">
        <v>16</v>
      </c>
      <c r="D461" s="58" t="s">
        <v>53</v>
      </c>
      <c r="E461" s="58" t="s">
        <v>2511</v>
      </c>
      <c r="F461" s="58" t="s">
        <v>55</v>
      </c>
      <c r="G461" s="58" t="s">
        <v>2761</v>
      </c>
      <c r="H461" s="58" t="s">
        <v>2158</v>
      </c>
      <c r="I461" s="58" t="s">
        <v>22</v>
      </c>
      <c r="J461" s="237">
        <v>1</v>
      </c>
      <c r="K461" s="165">
        <f>(CEILING(J461*0.2,1))*1</f>
        <v>1</v>
      </c>
      <c r="L461" s="58">
        <v>32</v>
      </c>
      <c r="M461" s="58">
        <v>3.2</v>
      </c>
    </row>
    <row r="462" s="58" customFormat="1" ht="55.2" spans="1:13">
      <c r="A462" s="311" t="s">
        <v>2510</v>
      </c>
      <c r="B462" s="200">
        <v>461</v>
      </c>
      <c r="C462" s="204" t="s">
        <v>16</v>
      </c>
      <c r="D462" s="58" t="s">
        <v>171</v>
      </c>
      <c r="E462" s="58" t="s">
        <v>2511</v>
      </c>
      <c r="F462" s="58" t="s">
        <v>172</v>
      </c>
      <c r="G462" s="58" t="s">
        <v>2725</v>
      </c>
      <c r="H462" s="58" t="s">
        <v>2519</v>
      </c>
      <c r="I462" s="58" t="s">
        <v>22</v>
      </c>
      <c r="J462" s="237">
        <v>3</v>
      </c>
      <c r="K462" s="58">
        <v>0</v>
      </c>
      <c r="L462" s="58">
        <v>2</v>
      </c>
      <c r="M462" s="58">
        <v>3.2</v>
      </c>
    </row>
    <row r="463" s="58" customFormat="1" ht="27.6" spans="1:13">
      <c r="A463" s="311" t="s">
        <v>2510</v>
      </c>
      <c r="B463" s="200">
        <v>462</v>
      </c>
      <c r="C463" s="204" t="s">
        <v>16</v>
      </c>
      <c r="D463" s="58" t="s">
        <v>89</v>
      </c>
      <c r="E463" s="58" t="s">
        <v>2511</v>
      </c>
      <c r="F463" s="58" t="s">
        <v>114</v>
      </c>
      <c r="G463" s="58" t="s">
        <v>2762</v>
      </c>
      <c r="H463" s="58" t="s">
        <v>2369</v>
      </c>
      <c r="I463" s="58" t="s">
        <v>22</v>
      </c>
      <c r="J463" s="58">
        <v>1</v>
      </c>
      <c r="K463" s="58">
        <v>0</v>
      </c>
      <c r="L463" s="58">
        <v>12</v>
      </c>
      <c r="M463" s="58">
        <v>3.2</v>
      </c>
    </row>
    <row r="464" s="58" customFormat="1" ht="41.4" spans="1:13">
      <c r="A464" s="311" t="s">
        <v>2510</v>
      </c>
      <c r="B464" s="200">
        <v>463</v>
      </c>
      <c r="C464" s="204" t="s">
        <v>16</v>
      </c>
      <c r="D464" s="58" t="s">
        <v>89</v>
      </c>
      <c r="E464" s="58" t="s">
        <v>2511</v>
      </c>
      <c r="F464" s="58" t="s">
        <v>114</v>
      </c>
      <c r="G464" s="58" t="s">
        <v>2763</v>
      </c>
      <c r="H464" s="58" t="s">
        <v>2166</v>
      </c>
      <c r="I464" s="58" t="s">
        <v>22</v>
      </c>
      <c r="J464" s="58">
        <v>1</v>
      </c>
      <c r="K464" s="58">
        <v>0</v>
      </c>
      <c r="L464" s="58">
        <v>88</v>
      </c>
      <c r="M464" s="58">
        <v>3.2</v>
      </c>
    </row>
    <row r="465" s="58" customFormat="1" ht="41.4" spans="1:13">
      <c r="A465" s="311" t="s">
        <v>2510</v>
      </c>
      <c r="B465" s="200">
        <v>464</v>
      </c>
      <c r="C465" s="204" t="s">
        <v>16</v>
      </c>
      <c r="D465" s="58" t="s">
        <v>322</v>
      </c>
      <c r="E465" s="58" t="s">
        <v>2511</v>
      </c>
      <c r="F465" s="58" t="s">
        <v>323</v>
      </c>
      <c r="G465" s="58" t="s">
        <v>2601</v>
      </c>
      <c r="H465" s="58" t="s">
        <v>2162</v>
      </c>
      <c r="I465" s="58" t="s">
        <v>2124</v>
      </c>
      <c r="J465" s="58">
        <v>0.07918</v>
      </c>
      <c r="K465" s="58">
        <f>J465</f>
        <v>0.07918</v>
      </c>
      <c r="L465" s="58">
        <v>0.43</v>
      </c>
      <c r="M465" s="58">
        <v>3.2</v>
      </c>
    </row>
    <row r="466" s="58" customFormat="1" ht="55.2" spans="1:13">
      <c r="A466" s="311" t="s">
        <v>2510</v>
      </c>
      <c r="B466" s="200">
        <v>465</v>
      </c>
      <c r="C466" s="204" t="s">
        <v>16</v>
      </c>
      <c r="D466" s="58" t="s">
        <v>53</v>
      </c>
      <c r="E466" s="58" t="s">
        <v>2511</v>
      </c>
      <c r="F466" s="58" t="s">
        <v>55</v>
      </c>
      <c r="G466" s="58" t="s">
        <v>2764</v>
      </c>
      <c r="H466" s="58" t="s">
        <v>2158</v>
      </c>
      <c r="I466" s="58" t="s">
        <v>22</v>
      </c>
      <c r="J466" s="58">
        <v>6</v>
      </c>
      <c r="K466" s="58">
        <v>0</v>
      </c>
      <c r="L466" s="58">
        <v>2261</v>
      </c>
      <c r="M466" s="58">
        <v>3.2</v>
      </c>
    </row>
    <row r="467" s="58" customFormat="1" ht="41.4" spans="1:13">
      <c r="A467" s="311" t="s">
        <v>2510</v>
      </c>
      <c r="B467" s="200">
        <v>466</v>
      </c>
      <c r="C467" s="204" t="s">
        <v>16</v>
      </c>
      <c r="D467" s="58" t="s">
        <v>322</v>
      </c>
      <c r="E467" s="58" t="s">
        <v>2511</v>
      </c>
      <c r="F467" s="58" t="s">
        <v>323</v>
      </c>
      <c r="G467" s="58" t="s">
        <v>2765</v>
      </c>
      <c r="H467" s="58" t="s">
        <v>2162</v>
      </c>
      <c r="I467" s="58" t="s">
        <v>2124</v>
      </c>
      <c r="J467" s="58">
        <v>28.2231</v>
      </c>
      <c r="K467" s="58">
        <v>0</v>
      </c>
      <c r="L467" s="58">
        <v>12423</v>
      </c>
      <c r="M467" s="58">
        <v>3.2</v>
      </c>
    </row>
    <row r="468" s="58" customFormat="1" ht="41.4" spans="1:13">
      <c r="A468" s="311" t="s">
        <v>2510</v>
      </c>
      <c r="B468" s="200">
        <v>467</v>
      </c>
      <c r="C468" s="204" t="s">
        <v>16</v>
      </c>
      <c r="D468" s="58" t="s">
        <v>89</v>
      </c>
      <c r="E468" s="58" t="s">
        <v>2511</v>
      </c>
      <c r="F468" s="58" t="s">
        <v>114</v>
      </c>
      <c r="G468" s="58" t="s">
        <v>2766</v>
      </c>
      <c r="H468" s="58" t="s">
        <v>2166</v>
      </c>
      <c r="I468" s="58" t="s">
        <v>22</v>
      </c>
      <c r="J468" s="58">
        <v>4</v>
      </c>
      <c r="K468" s="58">
        <v>0</v>
      </c>
      <c r="L468" s="58">
        <v>202</v>
      </c>
      <c r="M468" s="58">
        <v>3.2</v>
      </c>
    </row>
    <row r="469" s="58" customFormat="1" ht="41.4" spans="1:13">
      <c r="A469" s="311" t="s">
        <v>2510</v>
      </c>
      <c r="B469" s="200">
        <v>468</v>
      </c>
      <c r="C469" s="204" t="s">
        <v>16</v>
      </c>
      <c r="D469" s="58" t="s">
        <v>322</v>
      </c>
      <c r="E469" s="58" t="s">
        <v>2511</v>
      </c>
      <c r="F469" s="58" t="s">
        <v>323</v>
      </c>
      <c r="G469" s="58" t="s">
        <v>2767</v>
      </c>
      <c r="H469" s="58" t="s">
        <v>2162</v>
      </c>
      <c r="I469" s="58" t="s">
        <v>2124</v>
      </c>
      <c r="J469" s="58">
        <v>0.81617</v>
      </c>
      <c r="K469" s="165">
        <f t="shared" ref="K469:K473" si="50">(CEILING(J469*0.1,1))*1</f>
        <v>1</v>
      </c>
      <c r="L469" s="58">
        <v>44</v>
      </c>
      <c r="M469" s="58">
        <v>3.2</v>
      </c>
    </row>
    <row r="470" s="58" customFormat="1" ht="41.4" spans="1:13">
      <c r="A470" s="311" t="s">
        <v>2510</v>
      </c>
      <c r="B470" s="200">
        <v>469</v>
      </c>
      <c r="C470" s="204" t="s">
        <v>16</v>
      </c>
      <c r="D470" s="58" t="s">
        <v>89</v>
      </c>
      <c r="E470" s="58" t="s">
        <v>2511</v>
      </c>
      <c r="F470" s="58" t="s">
        <v>114</v>
      </c>
      <c r="G470" s="58" t="s">
        <v>2768</v>
      </c>
      <c r="H470" s="58" t="s">
        <v>2166</v>
      </c>
      <c r="I470" s="58" t="s">
        <v>22</v>
      </c>
      <c r="J470" s="58">
        <v>1</v>
      </c>
      <c r="K470" s="58">
        <v>0</v>
      </c>
      <c r="L470" s="58">
        <v>76</v>
      </c>
      <c r="M470" s="58">
        <v>3.2</v>
      </c>
    </row>
    <row r="471" s="58" customFormat="1" ht="41.4" spans="1:13">
      <c r="A471" s="311" t="s">
        <v>2510</v>
      </c>
      <c r="B471" s="200">
        <v>470</v>
      </c>
      <c r="C471" s="204" t="s">
        <v>16</v>
      </c>
      <c r="D471" s="58" t="s">
        <v>322</v>
      </c>
      <c r="E471" s="58" t="s">
        <v>2511</v>
      </c>
      <c r="F471" s="58" t="s">
        <v>323</v>
      </c>
      <c r="G471" s="58" t="s">
        <v>2769</v>
      </c>
      <c r="H471" s="58" t="s">
        <v>2162</v>
      </c>
      <c r="I471" s="58" t="s">
        <v>2124</v>
      </c>
      <c r="J471" s="58">
        <v>1.961</v>
      </c>
      <c r="K471" s="165">
        <f t="shared" si="50"/>
        <v>1</v>
      </c>
      <c r="L471" s="58">
        <v>155</v>
      </c>
      <c r="M471" s="58">
        <v>3.2</v>
      </c>
    </row>
    <row r="472" s="58" customFormat="1" ht="41.4" spans="1:13">
      <c r="A472" s="311" t="s">
        <v>2510</v>
      </c>
      <c r="B472" s="200">
        <v>471</v>
      </c>
      <c r="C472" s="204" t="s">
        <v>16</v>
      </c>
      <c r="D472" s="58" t="s">
        <v>89</v>
      </c>
      <c r="E472" s="58" t="s">
        <v>2511</v>
      </c>
      <c r="F472" s="58" t="s">
        <v>114</v>
      </c>
      <c r="G472" s="58" t="s">
        <v>2766</v>
      </c>
      <c r="H472" s="58" t="s">
        <v>2166</v>
      </c>
      <c r="I472" s="58" t="s">
        <v>22</v>
      </c>
      <c r="J472" s="58">
        <v>2</v>
      </c>
      <c r="K472" s="58">
        <v>0</v>
      </c>
      <c r="L472" s="58">
        <v>101</v>
      </c>
      <c r="M472" s="58">
        <v>3.2</v>
      </c>
    </row>
    <row r="473" s="58" customFormat="1" ht="41.4" spans="1:13">
      <c r="A473" s="311" t="s">
        <v>2510</v>
      </c>
      <c r="B473" s="200">
        <v>472</v>
      </c>
      <c r="C473" s="204" t="s">
        <v>16</v>
      </c>
      <c r="D473" s="58" t="s">
        <v>322</v>
      </c>
      <c r="E473" s="58" t="s">
        <v>2511</v>
      </c>
      <c r="F473" s="58" t="s">
        <v>323</v>
      </c>
      <c r="G473" s="58" t="s">
        <v>2767</v>
      </c>
      <c r="H473" s="58" t="s">
        <v>2162</v>
      </c>
      <c r="I473" s="58" t="s">
        <v>2124</v>
      </c>
      <c r="J473" s="58">
        <v>1.02254</v>
      </c>
      <c r="K473" s="165">
        <f t="shared" si="50"/>
        <v>1</v>
      </c>
      <c r="L473" s="58">
        <v>55</v>
      </c>
      <c r="M473" s="58">
        <v>3.2</v>
      </c>
    </row>
    <row r="474" s="58" customFormat="1" ht="41.4" spans="1:13">
      <c r="A474" s="311" t="s">
        <v>2510</v>
      </c>
      <c r="B474" s="200">
        <v>473</v>
      </c>
      <c r="C474" s="204" t="s">
        <v>16</v>
      </c>
      <c r="D474" s="58" t="s">
        <v>89</v>
      </c>
      <c r="E474" s="58" t="s">
        <v>2511</v>
      </c>
      <c r="F474" s="58" t="s">
        <v>114</v>
      </c>
      <c r="G474" s="58" t="s">
        <v>2763</v>
      </c>
      <c r="H474" s="58" t="s">
        <v>2166</v>
      </c>
      <c r="I474" s="58" t="s">
        <v>22</v>
      </c>
      <c r="J474" s="58">
        <v>6</v>
      </c>
      <c r="K474" s="58">
        <v>0</v>
      </c>
      <c r="L474" s="58">
        <v>527</v>
      </c>
      <c r="M474" s="58">
        <v>3.2</v>
      </c>
    </row>
    <row r="475" s="58" customFormat="1" ht="41.4" spans="1:13">
      <c r="A475" s="311" t="s">
        <v>2510</v>
      </c>
      <c r="B475" s="200">
        <v>474</v>
      </c>
      <c r="C475" s="204" t="s">
        <v>16</v>
      </c>
      <c r="D475" s="58" t="s">
        <v>322</v>
      </c>
      <c r="E475" s="58" t="s">
        <v>2511</v>
      </c>
      <c r="F475" s="58" t="s">
        <v>323</v>
      </c>
      <c r="G475" s="58" t="s">
        <v>2596</v>
      </c>
      <c r="H475" s="58" t="s">
        <v>2162</v>
      </c>
      <c r="I475" s="58" t="s">
        <v>2124</v>
      </c>
      <c r="J475" s="58">
        <v>5.77242</v>
      </c>
      <c r="K475" s="165">
        <f>(CEILING(J475*0.1,1))*1</f>
        <v>1</v>
      </c>
      <c r="L475" s="58">
        <v>522</v>
      </c>
      <c r="M475" s="58">
        <v>3.2</v>
      </c>
    </row>
    <row r="476" s="58" customFormat="1" ht="41.4" spans="1:13">
      <c r="A476" s="311" t="s">
        <v>2510</v>
      </c>
      <c r="B476" s="200">
        <v>475</v>
      </c>
      <c r="C476" s="204" t="s">
        <v>16</v>
      </c>
      <c r="D476" s="58" t="s">
        <v>322</v>
      </c>
      <c r="E476" s="58" t="s">
        <v>2511</v>
      </c>
      <c r="F476" s="58" t="s">
        <v>323</v>
      </c>
      <c r="G476" s="58" t="s">
        <v>2770</v>
      </c>
      <c r="H476" s="58" t="s">
        <v>2162</v>
      </c>
      <c r="I476" s="58" t="s">
        <v>2124</v>
      </c>
      <c r="J476" s="58">
        <v>1.21039</v>
      </c>
      <c r="K476" s="58">
        <f t="shared" ref="K476:K480" si="51">J476</f>
        <v>1.21039</v>
      </c>
      <c r="L476" s="58">
        <v>13</v>
      </c>
      <c r="M476" s="58">
        <v>3.2</v>
      </c>
    </row>
    <row r="477" s="58" customFormat="1" ht="41.4" spans="1:13">
      <c r="A477" s="311" t="s">
        <v>2510</v>
      </c>
      <c r="B477" s="200">
        <v>476</v>
      </c>
      <c r="C477" s="204" t="s">
        <v>16</v>
      </c>
      <c r="D477" s="58" t="s">
        <v>89</v>
      </c>
      <c r="E477" s="58" t="s">
        <v>2511</v>
      </c>
      <c r="F477" s="58" t="s">
        <v>114</v>
      </c>
      <c r="G477" s="58" t="s">
        <v>2771</v>
      </c>
      <c r="H477" s="58" t="s">
        <v>2166</v>
      </c>
      <c r="I477" s="58" t="s">
        <v>22</v>
      </c>
      <c r="J477" s="58">
        <v>1</v>
      </c>
      <c r="K477" s="58">
        <v>0</v>
      </c>
      <c r="L477" s="58">
        <v>11</v>
      </c>
      <c r="M477" s="58">
        <v>3.2</v>
      </c>
    </row>
    <row r="478" s="58" customFormat="1" ht="41.4" spans="1:13">
      <c r="A478" s="311" t="s">
        <v>2510</v>
      </c>
      <c r="B478" s="200">
        <v>477</v>
      </c>
      <c r="C478" s="204" t="s">
        <v>16</v>
      </c>
      <c r="D478" s="58" t="s">
        <v>322</v>
      </c>
      <c r="E478" s="58" t="s">
        <v>2511</v>
      </c>
      <c r="F478" s="58" t="s">
        <v>323</v>
      </c>
      <c r="G478" s="58" t="s">
        <v>2770</v>
      </c>
      <c r="H478" s="58" t="s">
        <v>2162</v>
      </c>
      <c r="I478" s="58" t="s">
        <v>2124</v>
      </c>
      <c r="J478" s="58">
        <v>25.1698</v>
      </c>
      <c r="K478" s="58">
        <f t="shared" si="51"/>
        <v>25.1698</v>
      </c>
      <c r="L478" s="58">
        <v>279</v>
      </c>
      <c r="M478" s="58">
        <v>3.2</v>
      </c>
    </row>
    <row r="479" s="58" customFormat="1" ht="41.4" spans="1:13">
      <c r="A479" s="311" t="s">
        <v>2510</v>
      </c>
      <c r="B479" s="200">
        <v>478</v>
      </c>
      <c r="C479" s="204" t="s">
        <v>16</v>
      </c>
      <c r="D479" s="58" t="s">
        <v>89</v>
      </c>
      <c r="E479" s="58" t="s">
        <v>2511</v>
      </c>
      <c r="F479" s="58" t="s">
        <v>114</v>
      </c>
      <c r="G479" s="58" t="s">
        <v>2772</v>
      </c>
      <c r="H479" s="58" t="s">
        <v>2118</v>
      </c>
      <c r="I479" s="58" t="s">
        <v>22</v>
      </c>
      <c r="J479" s="58">
        <v>3</v>
      </c>
      <c r="K479" s="58">
        <v>0</v>
      </c>
      <c r="L479" s="58">
        <v>40</v>
      </c>
      <c r="M479" s="58">
        <v>3.2</v>
      </c>
    </row>
    <row r="480" s="58" customFormat="1" ht="41.4" spans="1:13">
      <c r="A480" s="311" t="s">
        <v>2510</v>
      </c>
      <c r="B480" s="200">
        <v>479</v>
      </c>
      <c r="C480" s="204" t="s">
        <v>16</v>
      </c>
      <c r="D480" s="58" t="s">
        <v>322</v>
      </c>
      <c r="E480" s="58" t="s">
        <v>2511</v>
      </c>
      <c r="F480" s="58" t="s">
        <v>323</v>
      </c>
      <c r="G480" s="58" t="s">
        <v>2631</v>
      </c>
      <c r="H480" s="58" t="s">
        <v>2123</v>
      </c>
      <c r="I480" s="58" t="s">
        <v>2124</v>
      </c>
      <c r="J480" s="58">
        <v>7.347</v>
      </c>
      <c r="K480" s="58">
        <f t="shared" si="51"/>
        <v>7.347</v>
      </c>
      <c r="L480" s="58">
        <v>40</v>
      </c>
      <c r="M480" s="58">
        <v>3.2</v>
      </c>
    </row>
    <row r="481" s="58" customFormat="1" ht="41.4" spans="1:13">
      <c r="A481" s="311" t="s">
        <v>2510</v>
      </c>
      <c r="B481" s="200">
        <v>480</v>
      </c>
      <c r="C481" s="204" t="s">
        <v>16</v>
      </c>
      <c r="D481" s="58" t="s">
        <v>322</v>
      </c>
      <c r="E481" s="58" t="s">
        <v>2511</v>
      </c>
      <c r="F481" s="58" t="s">
        <v>323</v>
      </c>
      <c r="G481" s="58" t="s">
        <v>2668</v>
      </c>
      <c r="H481" s="58" t="s">
        <v>2162</v>
      </c>
      <c r="I481" s="58" t="s">
        <v>2124</v>
      </c>
      <c r="J481" s="58">
        <v>10.648</v>
      </c>
      <c r="K481" s="165">
        <f>(CEILING(J481*0.1,1))*1</f>
        <v>2</v>
      </c>
      <c r="L481" s="58">
        <v>301</v>
      </c>
      <c r="M481" s="58">
        <v>3.2</v>
      </c>
    </row>
    <row r="482" s="58" customFormat="1" ht="41.4" spans="1:13">
      <c r="A482" s="311" t="s">
        <v>2510</v>
      </c>
      <c r="B482" s="200">
        <v>481</v>
      </c>
      <c r="C482" s="204" t="s">
        <v>16</v>
      </c>
      <c r="D482" s="58" t="s">
        <v>89</v>
      </c>
      <c r="E482" s="58" t="s">
        <v>2511</v>
      </c>
      <c r="F482" s="58" t="s">
        <v>114</v>
      </c>
      <c r="G482" s="58" t="s">
        <v>2771</v>
      </c>
      <c r="H482" s="58" t="s">
        <v>2166</v>
      </c>
      <c r="I482" s="58" t="s">
        <v>22</v>
      </c>
      <c r="J482" s="58">
        <v>1</v>
      </c>
      <c r="K482" s="58">
        <v>0</v>
      </c>
      <c r="L482" s="58">
        <v>11</v>
      </c>
      <c r="M482" s="58">
        <v>3.2</v>
      </c>
    </row>
    <row r="483" s="58" customFormat="1" ht="41.4" spans="1:13">
      <c r="A483" s="311" t="s">
        <v>2510</v>
      </c>
      <c r="B483" s="200">
        <v>482</v>
      </c>
      <c r="C483" s="204" t="s">
        <v>16</v>
      </c>
      <c r="D483" s="58" t="s">
        <v>322</v>
      </c>
      <c r="E483" s="58" t="s">
        <v>2511</v>
      </c>
      <c r="F483" s="58" t="s">
        <v>323</v>
      </c>
      <c r="G483" s="58" t="s">
        <v>2659</v>
      </c>
      <c r="H483" s="58" t="s">
        <v>2162</v>
      </c>
      <c r="I483" s="58" t="s">
        <v>2124</v>
      </c>
      <c r="J483" s="58">
        <v>37.645</v>
      </c>
      <c r="K483" s="165">
        <f>(CEILING(J483*0.1,1))*1</f>
        <v>4</v>
      </c>
      <c r="L483" s="58">
        <v>575</v>
      </c>
      <c r="M483" s="58">
        <v>3.2</v>
      </c>
    </row>
    <row r="484" s="58" customFormat="1" ht="41.4" spans="1:13">
      <c r="A484" s="311" t="s">
        <v>2510</v>
      </c>
      <c r="B484" s="200">
        <v>483</v>
      </c>
      <c r="C484" s="204" t="s">
        <v>16</v>
      </c>
      <c r="D484" s="58" t="s">
        <v>89</v>
      </c>
      <c r="E484" s="58" t="s">
        <v>2511</v>
      </c>
      <c r="F484" s="58" t="s">
        <v>114</v>
      </c>
      <c r="G484" s="58" t="s">
        <v>2773</v>
      </c>
      <c r="H484" s="58" t="s">
        <v>2166</v>
      </c>
      <c r="I484" s="58" t="s">
        <v>22</v>
      </c>
      <c r="J484" s="58">
        <v>1</v>
      </c>
      <c r="K484" s="58">
        <v>0</v>
      </c>
      <c r="L484" s="58">
        <v>14</v>
      </c>
      <c r="M484" s="58">
        <v>3.2</v>
      </c>
    </row>
    <row r="485" s="58" customFormat="1" ht="41.4" spans="1:13">
      <c r="A485" s="311" t="s">
        <v>2510</v>
      </c>
      <c r="B485" s="200">
        <v>484</v>
      </c>
      <c r="C485" s="204" t="s">
        <v>16</v>
      </c>
      <c r="D485" s="58" t="s">
        <v>322</v>
      </c>
      <c r="E485" s="58" t="s">
        <v>2511</v>
      </c>
      <c r="F485" s="58" t="s">
        <v>323</v>
      </c>
      <c r="G485" s="58" t="s">
        <v>2582</v>
      </c>
      <c r="H485" s="58" t="s">
        <v>2162</v>
      </c>
      <c r="I485" s="58" t="s">
        <v>2124</v>
      </c>
      <c r="J485" s="58">
        <v>14.9413</v>
      </c>
      <c r="K485" s="58">
        <f t="shared" ref="K485:K491" si="52">J485</f>
        <v>14.9413</v>
      </c>
      <c r="L485" s="58">
        <v>63</v>
      </c>
      <c r="M485" s="58">
        <v>3.2</v>
      </c>
    </row>
    <row r="486" s="58" customFormat="1" ht="41.4" spans="1:13">
      <c r="A486" s="311" t="s">
        <v>2510</v>
      </c>
      <c r="B486" s="200">
        <v>485</v>
      </c>
      <c r="C486" s="204" t="s">
        <v>16</v>
      </c>
      <c r="D486" s="58" t="s">
        <v>322</v>
      </c>
      <c r="E486" s="58" t="s">
        <v>2511</v>
      </c>
      <c r="F486" s="58" t="s">
        <v>323</v>
      </c>
      <c r="G486" s="58" t="s">
        <v>2582</v>
      </c>
      <c r="H486" s="58" t="s">
        <v>2162</v>
      </c>
      <c r="I486" s="58" t="s">
        <v>2124</v>
      </c>
      <c r="J486" s="58">
        <v>0.302</v>
      </c>
      <c r="K486" s="58">
        <f t="shared" si="52"/>
        <v>0.302</v>
      </c>
      <c r="L486" s="58">
        <v>1</v>
      </c>
      <c r="M486" s="58">
        <v>3.2</v>
      </c>
    </row>
    <row r="487" s="58" customFormat="1" ht="41.4" spans="1:13">
      <c r="A487" s="311" t="s">
        <v>2510</v>
      </c>
      <c r="B487" s="200">
        <v>486</v>
      </c>
      <c r="C487" s="204" t="s">
        <v>16</v>
      </c>
      <c r="D487" s="58" t="s">
        <v>89</v>
      </c>
      <c r="E487" s="58" t="s">
        <v>2511</v>
      </c>
      <c r="F487" s="58" t="s">
        <v>114</v>
      </c>
      <c r="G487" s="58" t="s">
        <v>2661</v>
      </c>
      <c r="H487" s="58" t="s">
        <v>2118</v>
      </c>
      <c r="I487" s="58" t="s">
        <v>22</v>
      </c>
      <c r="J487" s="58">
        <v>2</v>
      </c>
      <c r="K487" s="58">
        <v>0</v>
      </c>
      <c r="L487" s="58">
        <v>22</v>
      </c>
      <c r="M487" s="58">
        <v>3.2</v>
      </c>
    </row>
    <row r="488" s="58" customFormat="1" ht="41.4" spans="1:13">
      <c r="A488" s="311" t="s">
        <v>2510</v>
      </c>
      <c r="B488" s="200">
        <v>487</v>
      </c>
      <c r="C488" s="204" t="s">
        <v>16</v>
      </c>
      <c r="D488" s="58" t="s">
        <v>322</v>
      </c>
      <c r="E488" s="58" t="s">
        <v>2511</v>
      </c>
      <c r="F488" s="58" t="s">
        <v>323</v>
      </c>
      <c r="G488" s="58" t="s">
        <v>2663</v>
      </c>
      <c r="H488" s="58" t="s">
        <v>2123</v>
      </c>
      <c r="I488" s="58" t="s">
        <v>2124</v>
      </c>
      <c r="J488" s="58">
        <v>3.08795</v>
      </c>
      <c r="K488" s="58">
        <f t="shared" si="52"/>
        <v>3.08795</v>
      </c>
      <c r="L488" s="58">
        <v>23</v>
      </c>
      <c r="M488" s="58">
        <v>3.2</v>
      </c>
    </row>
    <row r="489" s="58" customFormat="1" ht="41.4" spans="1:13">
      <c r="A489" s="311" t="s">
        <v>2510</v>
      </c>
      <c r="B489" s="200">
        <v>488</v>
      </c>
      <c r="C489" s="204" t="s">
        <v>16</v>
      </c>
      <c r="D489" s="58" t="s">
        <v>322</v>
      </c>
      <c r="E489" s="58" t="s">
        <v>2511</v>
      </c>
      <c r="F489" s="58" t="s">
        <v>323</v>
      </c>
      <c r="G489" s="58" t="s">
        <v>2696</v>
      </c>
      <c r="H489" s="58" t="s">
        <v>2123</v>
      </c>
      <c r="I489" s="58" t="s">
        <v>2124</v>
      </c>
      <c r="J489" s="58">
        <v>0.1313</v>
      </c>
      <c r="K489" s="58">
        <f t="shared" si="52"/>
        <v>0.1313</v>
      </c>
      <c r="L489" s="58">
        <v>1</v>
      </c>
      <c r="M489" s="58">
        <v>3.2</v>
      </c>
    </row>
    <row r="490" s="58" customFormat="1" ht="41.4" spans="1:13">
      <c r="A490" s="311" t="s">
        <v>2510</v>
      </c>
      <c r="B490" s="200">
        <v>489</v>
      </c>
      <c r="C490" s="204" t="s">
        <v>16</v>
      </c>
      <c r="D490" s="58" t="s">
        <v>322</v>
      </c>
      <c r="E490" s="58" t="s">
        <v>2511</v>
      </c>
      <c r="F490" s="58" t="s">
        <v>323</v>
      </c>
      <c r="G490" s="58" t="s">
        <v>2582</v>
      </c>
      <c r="H490" s="58" t="s">
        <v>2162</v>
      </c>
      <c r="I490" s="58" t="s">
        <v>2124</v>
      </c>
      <c r="J490" s="58">
        <v>13.3405</v>
      </c>
      <c r="K490" s="58">
        <f t="shared" si="52"/>
        <v>13.3405</v>
      </c>
      <c r="L490" s="58">
        <v>57</v>
      </c>
      <c r="M490" s="58">
        <v>3.2</v>
      </c>
    </row>
    <row r="491" s="58" customFormat="1" ht="41.4" spans="1:13">
      <c r="A491" s="311" t="s">
        <v>2510</v>
      </c>
      <c r="B491" s="200">
        <v>490</v>
      </c>
      <c r="C491" s="204" t="s">
        <v>16</v>
      </c>
      <c r="D491" s="58" t="s">
        <v>322</v>
      </c>
      <c r="E491" s="58" t="s">
        <v>2511</v>
      </c>
      <c r="F491" s="58" t="s">
        <v>323</v>
      </c>
      <c r="G491" s="58" t="s">
        <v>2582</v>
      </c>
      <c r="H491" s="58" t="s">
        <v>2162</v>
      </c>
      <c r="I491" s="58" t="s">
        <v>2124</v>
      </c>
      <c r="J491" s="58">
        <v>1.06</v>
      </c>
      <c r="K491" s="58">
        <f t="shared" si="52"/>
        <v>1.06</v>
      </c>
      <c r="L491" s="58">
        <v>4</v>
      </c>
      <c r="M491" s="58">
        <v>3.2</v>
      </c>
    </row>
    <row r="492" s="58" customFormat="1" ht="41.4" spans="1:13">
      <c r="A492" s="311" t="s">
        <v>2510</v>
      </c>
      <c r="B492" s="200">
        <v>491</v>
      </c>
      <c r="C492" s="204" t="s">
        <v>16</v>
      </c>
      <c r="D492" s="58" t="s">
        <v>89</v>
      </c>
      <c r="E492" s="58" t="s">
        <v>2511</v>
      </c>
      <c r="F492" s="58" t="s">
        <v>114</v>
      </c>
      <c r="G492" s="58" t="s">
        <v>2661</v>
      </c>
      <c r="H492" s="58" t="s">
        <v>2118</v>
      </c>
      <c r="I492" s="58" t="s">
        <v>22</v>
      </c>
      <c r="J492" s="58">
        <v>2</v>
      </c>
      <c r="K492" s="58">
        <v>0</v>
      </c>
      <c r="L492" s="58">
        <v>22</v>
      </c>
      <c r="M492" s="58">
        <v>3.2</v>
      </c>
    </row>
    <row r="493" s="58" customFormat="1" ht="41.4" spans="1:13">
      <c r="A493" s="311" t="s">
        <v>2510</v>
      </c>
      <c r="B493" s="200">
        <v>492</v>
      </c>
      <c r="C493" s="204" t="s">
        <v>16</v>
      </c>
      <c r="D493" s="58" t="s">
        <v>322</v>
      </c>
      <c r="E493" s="58" t="s">
        <v>2511</v>
      </c>
      <c r="F493" s="58" t="s">
        <v>323</v>
      </c>
      <c r="G493" s="58" t="s">
        <v>2663</v>
      </c>
      <c r="H493" s="58" t="s">
        <v>2123</v>
      </c>
      <c r="I493" s="58" t="s">
        <v>2124</v>
      </c>
      <c r="J493" s="58">
        <v>0.98485</v>
      </c>
      <c r="K493" s="58">
        <f>J493</f>
        <v>0.98485</v>
      </c>
      <c r="L493" s="58">
        <v>7</v>
      </c>
      <c r="M493" s="58">
        <v>3.2</v>
      </c>
    </row>
    <row r="494" s="58" customFormat="1" ht="41.4" spans="1:13">
      <c r="A494" s="311" t="s">
        <v>2510</v>
      </c>
      <c r="B494" s="200">
        <v>493</v>
      </c>
      <c r="C494" s="204" t="s">
        <v>16</v>
      </c>
      <c r="D494" s="58" t="s">
        <v>322</v>
      </c>
      <c r="E494" s="58" t="s">
        <v>2511</v>
      </c>
      <c r="F494" s="58" t="s">
        <v>323</v>
      </c>
      <c r="G494" s="58" t="s">
        <v>2774</v>
      </c>
      <c r="H494" s="58" t="s">
        <v>2162</v>
      </c>
      <c r="I494" s="58" t="s">
        <v>2124</v>
      </c>
      <c r="J494" s="58">
        <v>16.5085</v>
      </c>
      <c r="K494" s="58">
        <v>0</v>
      </c>
      <c r="L494" s="58">
        <v>15100</v>
      </c>
      <c r="M494" s="58">
        <v>3.2</v>
      </c>
    </row>
    <row r="495" s="58" customFormat="1" ht="27.6" spans="1:13">
      <c r="A495" s="311" t="s">
        <v>2510</v>
      </c>
      <c r="B495" s="200">
        <v>494</v>
      </c>
      <c r="C495" s="204" t="s">
        <v>16</v>
      </c>
      <c r="D495" s="58" t="s">
        <v>414</v>
      </c>
      <c r="E495" s="58" t="s">
        <v>2511</v>
      </c>
      <c r="F495" s="58" t="s">
        <v>415</v>
      </c>
      <c r="G495" s="58" t="s">
        <v>2775</v>
      </c>
      <c r="H495" s="58" t="s">
        <v>1990</v>
      </c>
      <c r="I495" s="58" t="s">
        <v>22</v>
      </c>
      <c r="J495" s="58">
        <v>8</v>
      </c>
      <c r="K495" s="58">
        <v>0</v>
      </c>
      <c r="M495" s="58">
        <v>3.1</v>
      </c>
    </row>
    <row r="496" s="58" customFormat="1" ht="27.6" spans="1:13">
      <c r="A496" s="311" t="s">
        <v>2510</v>
      </c>
      <c r="B496" s="200">
        <v>495</v>
      </c>
      <c r="C496" s="204" t="s">
        <v>16</v>
      </c>
      <c r="D496" s="58" t="s">
        <v>414</v>
      </c>
      <c r="E496" s="58" t="s">
        <v>2511</v>
      </c>
      <c r="F496" s="58" t="s">
        <v>415</v>
      </c>
      <c r="G496" s="58" t="s">
        <v>1989</v>
      </c>
      <c r="H496" s="58" t="s">
        <v>1990</v>
      </c>
      <c r="I496" s="58" t="s">
        <v>22</v>
      </c>
      <c r="J496" s="58">
        <v>64</v>
      </c>
      <c r="K496" s="58">
        <v>0</v>
      </c>
      <c r="M496" s="58">
        <v>3.1</v>
      </c>
    </row>
    <row r="497" s="58" customFormat="1" ht="27.6" spans="1:13">
      <c r="A497" s="311" t="s">
        <v>2510</v>
      </c>
      <c r="B497" s="200">
        <v>496</v>
      </c>
      <c r="C497" s="204" t="s">
        <v>16</v>
      </c>
      <c r="D497" s="58" t="s">
        <v>414</v>
      </c>
      <c r="E497" s="58" t="s">
        <v>2511</v>
      </c>
      <c r="F497" s="58" t="s">
        <v>415</v>
      </c>
      <c r="G497" s="58" t="s">
        <v>1993</v>
      </c>
      <c r="H497" s="58" t="s">
        <v>1990</v>
      </c>
      <c r="I497" s="58" t="s">
        <v>22</v>
      </c>
      <c r="J497" s="58">
        <v>28</v>
      </c>
      <c r="K497" s="58">
        <v>0</v>
      </c>
      <c r="M497" s="58">
        <v>3.1</v>
      </c>
    </row>
    <row r="498" s="58" customFormat="1" ht="27.6" spans="1:13">
      <c r="A498" s="311" t="s">
        <v>2510</v>
      </c>
      <c r="B498" s="200">
        <v>497</v>
      </c>
      <c r="C498" s="204" t="s">
        <v>16</v>
      </c>
      <c r="D498" s="58" t="s">
        <v>414</v>
      </c>
      <c r="E498" s="58" t="s">
        <v>2511</v>
      </c>
      <c r="F498" s="58" t="s">
        <v>415</v>
      </c>
      <c r="G498" s="58" t="s">
        <v>2776</v>
      </c>
      <c r="H498" s="58" t="s">
        <v>1990</v>
      </c>
      <c r="I498" s="58" t="s">
        <v>22</v>
      </c>
      <c r="J498" s="58">
        <v>4</v>
      </c>
      <c r="K498" s="58">
        <v>0</v>
      </c>
      <c r="M498" s="58">
        <v>3.1</v>
      </c>
    </row>
    <row r="499" s="58" customFormat="1" ht="27.6" spans="1:13">
      <c r="A499" s="311" t="s">
        <v>2510</v>
      </c>
      <c r="B499" s="200">
        <v>498</v>
      </c>
      <c r="C499" s="204" t="s">
        <v>16</v>
      </c>
      <c r="D499" s="58" t="s">
        <v>414</v>
      </c>
      <c r="E499" s="58" t="s">
        <v>2511</v>
      </c>
      <c r="F499" s="58" t="s">
        <v>415</v>
      </c>
      <c r="G499" s="58" t="s">
        <v>2777</v>
      </c>
      <c r="H499" s="58" t="s">
        <v>1990</v>
      </c>
      <c r="I499" s="58" t="s">
        <v>22</v>
      </c>
      <c r="J499" s="58">
        <v>8</v>
      </c>
      <c r="K499" s="58">
        <v>0</v>
      </c>
      <c r="M499" s="58">
        <v>3.1</v>
      </c>
    </row>
    <row r="500" s="58" customFormat="1" ht="27.6" spans="1:13">
      <c r="A500" s="311" t="s">
        <v>2510</v>
      </c>
      <c r="B500" s="200">
        <v>499</v>
      </c>
      <c r="C500" s="204" t="s">
        <v>16</v>
      </c>
      <c r="D500" s="58" t="s">
        <v>414</v>
      </c>
      <c r="E500" s="58" t="s">
        <v>2511</v>
      </c>
      <c r="F500" s="58" t="s">
        <v>415</v>
      </c>
      <c r="G500" s="58" t="s">
        <v>2778</v>
      </c>
      <c r="H500" s="58" t="s">
        <v>1990</v>
      </c>
      <c r="I500" s="58" t="s">
        <v>22</v>
      </c>
      <c r="J500" s="58">
        <v>16</v>
      </c>
      <c r="K500" s="58">
        <v>0</v>
      </c>
      <c r="M500" s="58">
        <v>3.1</v>
      </c>
    </row>
    <row r="501" s="58" customFormat="1" ht="41.4" spans="1:13">
      <c r="A501" s="311" t="s">
        <v>2510</v>
      </c>
      <c r="B501" s="200">
        <v>500</v>
      </c>
      <c r="C501" s="204" t="s">
        <v>16</v>
      </c>
      <c r="D501" s="58" t="s">
        <v>414</v>
      </c>
      <c r="E501" s="58" t="s">
        <v>2511</v>
      </c>
      <c r="F501" s="58" t="s">
        <v>415</v>
      </c>
      <c r="G501" s="58" t="s">
        <v>2775</v>
      </c>
      <c r="H501" s="58" t="s">
        <v>417</v>
      </c>
      <c r="I501" s="58" t="s">
        <v>22</v>
      </c>
      <c r="J501" s="58">
        <v>120</v>
      </c>
      <c r="K501" s="58">
        <v>0</v>
      </c>
      <c r="M501" s="58">
        <v>3.1</v>
      </c>
    </row>
    <row r="502" s="58" customFormat="1" ht="41.4" spans="1:13">
      <c r="A502" s="311" t="s">
        <v>2510</v>
      </c>
      <c r="B502" s="200">
        <v>501</v>
      </c>
      <c r="C502" s="204" t="s">
        <v>16</v>
      </c>
      <c r="D502" s="58" t="s">
        <v>414</v>
      </c>
      <c r="E502" s="58" t="s">
        <v>2511</v>
      </c>
      <c r="F502" s="58" t="s">
        <v>415</v>
      </c>
      <c r="G502" s="58" t="s">
        <v>1989</v>
      </c>
      <c r="H502" s="58" t="s">
        <v>417</v>
      </c>
      <c r="I502" s="58" t="s">
        <v>22</v>
      </c>
      <c r="J502" s="58">
        <v>236</v>
      </c>
      <c r="K502" s="58">
        <v>0</v>
      </c>
      <c r="M502" s="58">
        <v>3.1</v>
      </c>
    </row>
    <row r="503" s="58" customFormat="1" ht="41.4" spans="1:13">
      <c r="A503" s="311" t="s">
        <v>2510</v>
      </c>
      <c r="B503" s="200">
        <v>502</v>
      </c>
      <c r="C503" s="204" t="s">
        <v>16</v>
      </c>
      <c r="D503" s="58" t="s">
        <v>414</v>
      </c>
      <c r="E503" s="58" t="s">
        <v>2511</v>
      </c>
      <c r="F503" s="58" t="s">
        <v>415</v>
      </c>
      <c r="G503" s="58" t="s">
        <v>1993</v>
      </c>
      <c r="H503" s="58" t="s">
        <v>417</v>
      </c>
      <c r="I503" s="58" t="s">
        <v>22</v>
      </c>
      <c r="J503" s="58">
        <v>32</v>
      </c>
      <c r="K503" s="58">
        <v>0</v>
      </c>
      <c r="M503" s="58">
        <v>3.1</v>
      </c>
    </row>
    <row r="504" s="58" customFormat="1" ht="41.4" spans="1:13">
      <c r="A504" s="311" t="s">
        <v>2510</v>
      </c>
      <c r="B504" s="200">
        <v>503</v>
      </c>
      <c r="C504" s="204" t="s">
        <v>16</v>
      </c>
      <c r="D504" s="58" t="s">
        <v>414</v>
      </c>
      <c r="E504" s="58" t="s">
        <v>2511</v>
      </c>
      <c r="F504" s="58" t="s">
        <v>415</v>
      </c>
      <c r="G504" s="58" t="s">
        <v>430</v>
      </c>
      <c r="H504" s="58" t="s">
        <v>417</v>
      </c>
      <c r="I504" s="58" t="s">
        <v>22</v>
      </c>
      <c r="J504" s="58">
        <v>32</v>
      </c>
      <c r="K504" s="58">
        <v>0</v>
      </c>
      <c r="M504" s="58">
        <v>3.1</v>
      </c>
    </row>
    <row r="505" s="58" customFormat="1" ht="41.4" spans="1:13">
      <c r="A505" s="311" t="s">
        <v>2510</v>
      </c>
      <c r="B505" s="200">
        <v>504</v>
      </c>
      <c r="C505" s="204" t="s">
        <v>16</v>
      </c>
      <c r="D505" s="58" t="s">
        <v>414</v>
      </c>
      <c r="E505" s="58" t="s">
        <v>2511</v>
      </c>
      <c r="F505" s="58" t="s">
        <v>415</v>
      </c>
      <c r="G505" s="58" t="s">
        <v>2779</v>
      </c>
      <c r="H505" s="58" t="s">
        <v>417</v>
      </c>
      <c r="I505" s="58" t="s">
        <v>22</v>
      </c>
      <c r="J505" s="58">
        <v>32</v>
      </c>
      <c r="K505" s="58">
        <v>0</v>
      </c>
      <c r="M505" s="58">
        <v>3.1</v>
      </c>
    </row>
    <row r="506" s="58" customFormat="1" ht="41.4" spans="1:13">
      <c r="A506" s="311" t="s">
        <v>2510</v>
      </c>
      <c r="B506" s="200">
        <v>505</v>
      </c>
      <c r="C506" s="204" t="s">
        <v>16</v>
      </c>
      <c r="D506" s="58" t="s">
        <v>414</v>
      </c>
      <c r="E506" s="58" t="s">
        <v>2511</v>
      </c>
      <c r="F506" s="58" t="s">
        <v>415</v>
      </c>
      <c r="G506" s="58" t="s">
        <v>432</v>
      </c>
      <c r="H506" s="58" t="s">
        <v>417</v>
      </c>
      <c r="I506" s="58" t="s">
        <v>22</v>
      </c>
      <c r="J506" s="58">
        <v>16</v>
      </c>
      <c r="K506" s="58">
        <v>0</v>
      </c>
      <c r="M506" s="58">
        <v>3.1</v>
      </c>
    </row>
    <row r="507" s="58" customFormat="1" ht="41.4" spans="1:13">
      <c r="A507" s="311" t="s">
        <v>2510</v>
      </c>
      <c r="B507" s="200">
        <v>506</v>
      </c>
      <c r="C507" s="204" t="s">
        <v>16</v>
      </c>
      <c r="D507" s="58" t="s">
        <v>414</v>
      </c>
      <c r="E507" s="58" t="s">
        <v>2511</v>
      </c>
      <c r="F507" s="58" t="s">
        <v>415</v>
      </c>
      <c r="G507" s="58" t="s">
        <v>2780</v>
      </c>
      <c r="H507" s="58" t="s">
        <v>417</v>
      </c>
      <c r="I507" s="58" t="s">
        <v>22</v>
      </c>
      <c r="J507" s="58">
        <v>12</v>
      </c>
      <c r="K507" s="58">
        <v>0</v>
      </c>
      <c r="M507" s="58">
        <v>3.1</v>
      </c>
    </row>
    <row r="508" s="58" customFormat="1" ht="41.4" spans="1:13">
      <c r="A508" s="311" t="s">
        <v>2510</v>
      </c>
      <c r="B508" s="200">
        <v>507</v>
      </c>
      <c r="C508" s="204" t="s">
        <v>16</v>
      </c>
      <c r="D508" s="58" t="s">
        <v>414</v>
      </c>
      <c r="E508" s="58" t="s">
        <v>2511</v>
      </c>
      <c r="F508" s="58" t="s">
        <v>415</v>
      </c>
      <c r="G508" s="58" t="s">
        <v>2776</v>
      </c>
      <c r="H508" s="58" t="s">
        <v>417</v>
      </c>
      <c r="I508" s="58" t="s">
        <v>22</v>
      </c>
      <c r="J508" s="58">
        <v>12</v>
      </c>
      <c r="K508" s="58">
        <v>0</v>
      </c>
      <c r="M508" s="58">
        <v>3.1</v>
      </c>
    </row>
    <row r="509" s="58" customFormat="1" ht="41.4" spans="1:13">
      <c r="A509" s="311" t="s">
        <v>2510</v>
      </c>
      <c r="B509" s="200">
        <v>508</v>
      </c>
      <c r="C509" s="204" t="s">
        <v>16</v>
      </c>
      <c r="D509" s="58" t="s">
        <v>414</v>
      </c>
      <c r="E509" s="58" t="s">
        <v>2511</v>
      </c>
      <c r="F509" s="58" t="s">
        <v>415</v>
      </c>
      <c r="G509" s="58" t="s">
        <v>2777</v>
      </c>
      <c r="H509" s="58" t="s">
        <v>417</v>
      </c>
      <c r="I509" s="58" t="s">
        <v>22</v>
      </c>
      <c r="J509" s="58">
        <v>56</v>
      </c>
      <c r="K509" s="58">
        <v>0</v>
      </c>
      <c r="M509" s="58">
        <v>3.1</v>
      </c>
    </row>
    <row r="510" s="58" customFormat="1" ht="41.4" spans="1:13">
      <c r="A510" s="311" t="s">
        <v>2510</v>
      </c>
      <c r="B510" s="200">
        <v>509</v>
      </c>
      <c r="C510" s="204" t="s">
        <v>16</v>
      </c>
      <c r="D510" s="58" t="s">
        <v>414</v>
      </c>
      <c r="E510" s="58" t="s">
        <v>2511</v>
      </c>
      <c r="F510" s="58" t="s">
        <v>415</v>
      </c>
      <c r="G510" s="58" t="s">
        <v>2777</v>
      </c>
      <c r="H510" s="58" t="s">
        <v>417</v>
      </c>
      <c r="I510" s="58" t="s">
        <v>22</v>
      </c>
      <c r="J510" s="58">
        <v>32</v>
      </c>
      <c r="K510" s="58">
        <v>0</v>
      </c>
      <c r="M510" s="58">
        <v>3.1</v>
      </c>
    </row>
    <row r="511" s="58" customFormat="1" ht="41.4" spans="1:13">
      <c r="A511" s="311" t="s">
        <v>2510</v>
      </c>
      <c r="B511" s="200">
        <v>510</v>
      </c>
      <c r="C511" s="204" t="s">
        <v>16</v>
      </c>
      <c r="D511" s="58" t="s">
        <v>414</v>
      </c>
      <c r="E511" s="58" t="s">
        <v>2511</v>
      </c>
      <c r="F511" s="58" t="s">
        <v>415</v>
      </c>
      <c r="G511" s="58" t="s">
        <v>2781</v>
      </c>
      <c r="H511" s="58" t="s">
        <v>417</v>
      </c>
      <c r="I511" s="58" t="s">
        <v>22</v>
      </c>
      <c r="J511" s="58">
        <v>72</v>
      </c>
      <c r="K511" s="58">
        <v>0</v>
      </c>
      <c r="M511" s="58">
        <v>3.1</v>
      </c>
    </row>
    <row r="512" s="58" customFormat="1" ht="41.4" spans="1:13">
      <c r="A512" s="311" t="s">
        <v>2510</v>
      </c>
      <c r="B512" s="200">
        <v>511</v>
      </c>
      <c r="C512" s="204" t="s">
        <v>16</v>
      </c>
      <c r="D512" s="58" t="s">
        <v>414</v>
      </c>
      <c r="E512" s="58" t="s">
        <v>2511</v>
      </c>
      <c r="F512" s="58" t="s">
        <v>415</v>
      </c>
      <c r="G512" s="58" t="s">
        <v>2782</v>
      </c>
      <c r="H512" s="58" t="s">
        <v>417</v>
      </c>
      <c r="I512" s="58" t="s">
        <v>22</v>
      </c>
      <c r="J512" s="58">
        <v>84</v>
      </c>
      <c r="K512" s="58">
        <v>0</v>
      </c>
      <c r="M512" s="58">
        <v>3.1</v>
      </c>
    </row>
    <row r="513" s="58" customFormat="1" ht="41.4" spans="1:13">
      <c r="A513" s="311" t="s">
        <v>2510</v>
      </c>
      <c r="B513" s="200">
        <v>512</v>
      </c>
      <c r="C513" s="204" t="s">
        <v>16</v>
      </c>
      <c r="D513" s="58" t="s">
        <v>414</v>
      </c>
      <c r="E513" s="58" t="s">
        <v>2511</v>
      </c>
      <c r="F513" s="58" t="s">
        <v>415</v>
      </c>
      <c r="G513" s="58" t="s">
        <v>432</v>
      </c>
      <c r="H513" s="58" t="s">
        <v>417</v>
      </c>
      <c r="I513" s="58" t="s">
        <v>22</v>
      </c>
      <c r="J513" s="58">
        <v>12</v>
      </c>
      <c r="K513" s="58">
        <v>0</v>
      </c>
      <c r="M513" s="58">
        <v>3.1</v>
      </c>
    </row>
    <row r="514" s="58" customFormat="1" ht="41.4" spans="1:13">
      <c r="A514" s="311" t="s">
        <v>2510</v>
      </c>
      <c r="B514" s="200">
        <v>513</v>
      </c>
      <c r="C514" s="204" t="s">
        <v>16</v>
      </c>
      <c r="D514" s="58" t="s">
        <v>414</v>
      </c>
      <c r="E514" s="58" t="s">
        <v>2511</v>
      </c>
      <c r="F514" s="58" t="s">
        <v>415</v>
      </c>
      <c r="G514" s="58" t="s">
        <v>2776</v>
      </c>
      <c r="H514" s="58" t="s">
        <v>417</v>
      </c>
      <c r="I514" s="58" t="s">
        <v>22</v>
      </c>
      <c r="J514" s="58">
        <v>124</v>
      </c>
      <c r="K514" s="58">
        <v>0</v>
      </c>
      <c r="M514" s="58">
        <v>3.1</v>
      </c>
    </row>
    <row r="515" s="58" customFormat="1" ht="41.4" spans="1:13">
      <c r="A515" s="311" t="s">
        <v>2510</v>
      </c>
      <c r="B515" s="200">
        <v>514</v>
      </c>
      <c r="C515" s="204" t="s">
        <v>16</v>
      </c>
      <c r="D515" s="58" t="s">
        <v>414</v>
      </c>
      <c r="E515" s="58" t="s">
        <v>2511</v>
      </c>
      <c r="F515" s="58" t="s">
        <v>415</v>
      </c>
      <c r="G515" s="58" t="s">
        <v>2777</v>
      </c>
      <c r="H515" s="58" t="s">
        <v>417</v>
      </c>
      <c r="I515" s="58" t="s">
        <v>22</v>
      </c>
      <c r="J515" s="58">
        <v>144</v>
      </c>
      <c r="K515" s="58">
        <v>0</v>
      </c>
      <c r="M515" s="58">
        <v>3.1</v>
      </c>
    </row>
    <row r="516" s="58" customFormat="1" ht="41.4" spans="1:13">
      <c r="A516" s="311" t="s">
        <v>2510</v>
      </c>
      <c r="B516" s="200">
        <v>515</v>
      </c>
      <c r="C516" s="204" t="s">
        <v>16</v>
      </c>
      <c r="D516" s="58" t="s">
        <v>414</v>
      </c>
      <c r="E516" s="58" t="s">
        <v>2511</v>
      </c>
      <c r="F516" s="58" t="s">
        <v>415</v>
      </c>
      <c r="G516" s="58" t="s">
        <v>2783</v>
      </c>
      <c r="H516" s="58" t="s">
        <v>417</v>
      </c>
      <c r="I516" s="58" t="s">
        <v>22</v>
      </c>
      <c r="J516" s="58">
        <v>156</v>
      </c>
      <c r="K516" s="58">
        <v>0</v>
      </c>
      <c r="M516" s="58">
        <v>3.1</v>
      </c>
    </row>
    <row r="517" s="58" customFormat="1" ht="41.4" spans="1:13">
      <c r="A517" s="311" t="s">
        <v>2510</v>
      </c>
      <c r="B517" s="200">
        <v>516</v>
      </c>
      <c r="C517" s="204" t="s">
        <v>16</v>
      </c>
      <c r="D517" s="58" t="s">
        <v>414</v>
      </c>
      <c r="E517" s="58" t="s">
        <v>2511</v>
      </c>
      <c r="F517" s="58" t="s">
        <v>415</v>
      </c>
      <c r="G517" s="58" t="s">
        <v>2784</v>
      </c>
      <c r="H517" s="58" t="s">
        <v>417</v>
      </c>
      <c r="I517" s="58" t="s">
        <v>22</v>
      </c>
      <c r="J517" s="58">
        <v>72</v>
      </c>
      <c r="K517" s="58">
        <v>0</v>
      </c>
      <c r="M517" s="58">
        <v>3.1</v>
      </c>
    </row>
    <row r="518" s="58" customFormat="1" ht="41.4" spans="1:13">
      <c r="A518" s="311" t="s">
        <v>2510</v>
      </c>
      <c r="B518" s="200">
        <v>517</v>
      </c>
      <c r="C518" s="204" t="s">
        <v>16</v>
      </c>
      <c r="D518" s="58" t="s">
        <v>414</v>
      </c>
      <c r="E518" s="58" t="s">
        <v>2511</v>
      </c>
      <c r="F518" s="58" t="s">
        <v>415</v>
      </c>
      <c r="G518" s="58" t="s">
        <v>2785</v>
      </c>
      <c r="H518" s="58" t="s">
        <v>417</v>
      </c>
      <c r="I518" s="58" t="s">
        <v>22</v>
      </c>
      <c r="J518" s="58">
        <v>32</v>
      </c>
      <c r="K518" s="58">
        <v>0</v>
      </c>
      <c r="M518" s="58">
        <v>3.1</v>
      </c>
    </row>
    <row r="519" s="58" customFormat="1" ht="193.2" spans="1:13">
      <c r="A519" s="311" t="s">
        <v>2510</v>
      </c>
      <c r="B519" s="200">
        <v>518</v>
      </c>
      <c r="C519" s="204" t="s">
        <v>16</v>
      </c>
      <c r="D519" s="58" t="s">
        <v>17</v>
      </c>
      <c r="E519" s="58" t="s">
        <v>2786</v>
      </c>
      <c r="F519" s="58" t="s">
        <v>2787</v>
      </c>
      <c r="G519" s="58" t="s">
        <v>2788</v>
      </c>
      <c r="H519" s="58" t="s">
        <v>2789</v>
      </c>
      <c r="I519" s="63" t="s">
        <v>22</v>
      </c>
      <c r="J519" s="58">
        <v>1</v>
      </c>
      <c r="K519" s="58">
        <v>0</v>
      </c>
      <c r="M519" s="58">
        <v>3.2</v>
      </c>
    </row>
    <row r="520" s="58" customFormat="1" ht="193.2" spans="1:13">
      <c r="A520" s="311" t="s">
        <v>2510</v>
      </c>
      <c r="B520" s="200">
        <v>519</v>
      </c>
      <c r="C520" s="204" t="s">
        <v>16</v>
      </c>
      <c r="D520" s="58" t="s">
        <v>17</v>
      </c>
      <c r="E520" s="58" t="s">
        <v>2786</v>
      </c>
      <c r="F520" s="58" t="s">
        <v>2787</v>
      </c>
      <c r="G520" s="58" t="s">
        <v>2790</v>
      </c>
      <c r="H520" s="58" t="s">
        <v>2791</v>
      </c>
      <c r="I520" s="63" t="s">
        <v>22</v>
      </c>
      <c r="J520" s="58">
        <v>1</v>
      </c>
      <c r="K520" s="58">
        <v>0</v>
      </c>
      <c r="M520" s="58">
        <v>3.2</v>
      </c>
    </row>
    <row r="521" s="58" customFormat="1" ht="55.2" spans="1:13">
      <c r="A521" s="311" t="s">
        <v>2510</v>
      </c>
      <c r="B521" s="200">
        <v>520</v>
      </c>
      <c r="C521" s="204" t="s">
        <v>16</v>
      </c>
      <c r="D521" s="58" t="s">
        <v>17</v>
      </c>
      <c r="E521" s="58" t="s">
        <v>2786</v>
      </c>
      <c r="F521" s="58" t="s">
        <v>2086</v>
      </c>
      <c r="G521" s="58" t="s">
        <v>2792</v>
      </c>
      <c r="I521" s="63" t="s">
        <v>22</v>
      </c>
      <c r="J521" s="58">
        <v>1</v>
      </c>
      <c r="K521" s="58">
        <v>0</v>
      </c>
      <c r="M521" s="58">
        <v>3.1</v>
      </c>
    </row>
    <row r="522" s="58" customFormat="1" ht="124.2" spans="1:13">
      <c r="A522" s="311" t="s">
        <v>2510</v>
      </c>
      <c r="B522" s="200">
        <v>521</v>
      </c>
      <c r="C522" s="204" t="s">
        <v>16</v>
      </c>
      <c r="D522" s="58" t="s">
        <v>17</v>
      </c>
      <c r="E522" s="58" t="s">
        <v>2786</v>
      </c>
      <c r="F522" s="58" t="s">
        <v>275</v>
      </c>
      <c r="G522" s="58" t="s">
        <v>2793</v>
      </c>
      <c r="H522" s="58" t="s">
        <v>2794</v>
      </c>
      <c r="I522" s="63" t="s">
        <v>22</v>
      </c>
      <c r="J522" s="58">
        <v>1</v>
      </c>
      <c r="K522" s="58">
        <v>0</v>
      </c>
      <c r="M522" s="58">
        <v>3.2</v>
      </c>
    </row>
    <row r="523" s="58" customFormat="1" ht="124.2" spans="1:13">
      <c r="A523" s="311" t="s">
        <v>2510</v>
      </c>
      <c r="B523" s="200">
        <v>522</v>
      </c>
      <c r="C523" s="204" t="s">
        <v>16</v>
      </c>
      <c r="D523" s="58" t="s">
        <v>17</v>
      </c>
      <c r="E523" s="58" t="s">
        <v>2786</v>
      </c>
      <c r="F523" s="58" t="s">
        <v>275</v>
      </c>
      <c r="G523" s="58" t="s">
        <v>2795</v>
      </c>
      <c r="H523" s="58" t="s">
        <v>2794</v>
      </c>
      <c r="I523" s="63" t="s">
        <v>22</v>
      </c>
      <c r="J523" s="58">
        <v>1</v>
      </c>
      <c r="K523" s="58">
        <v>0</v>
      </c>
      <c r="M523" s="58">
        <v>3.2</v>
      </c>
    </row>
    <row r="524" s="58" customFormat="1" ht="179.4" spans="1:13">
      <c r="A524" s="311" t="s">
        <v>2510</v>
      </c>
      <c r="B524" s="200">
        <v>523</v>
      </c>
      <c r="C524" s="204" t="s">
        <v>16</v>
      </c>
      <c r="D524" s="58" t="s">
        <v>17</v>
      </c>
      <c r="E524" s="58" t="s">
        <v>2786</v>
      </c>
      <c r="F524" s="58" t="s">
        <v>280</v>
      </c>
      <c r="G524" s="58" t="s">
        <v>2796</v>
      </c>
      <c r="H524" s="58" t="s">
        <v>2797</v>
      </c>
      <c r="I524" s="63" t="s">
        <v>22</v>
      </c>
      <c r="J524" s="58">
        <v>1</v>
      </c>
      <c r="K524" s="58">
        <v>0</v>
      </c>
      <c r="M524" s="58">
        <v>3.2</v>
      </c>
    </row>
    <row r="525" s="58" customFormat="1" ht="179.4" spans="1:13">
      <c r="A525" s="311" t="s">
        <v>2510</v>
      </c>
      <c r="B525" s="200">
        <v>524</v>
      </c>
      <c r="C525" s="204" t="s">
        <v>16</v>
      </c>
      <c r="D525" s="58" t="s">
        <v>17</v>
      </c>
      <c r="E525" s="58" t="s">
        <v>2786</v>
      </c>
      <c r="F525" s="58" t="s">
        <v>280</v>
      </c>
      <c r="G525" s="58" t="s">
        <v>2798</v>
      </c>
      <c r="H525" s="58" t="s">
        <v>2797</v>
      </c>
      <c r="I525" s="63" t="s">
        <v>22</v>
      </c>
      <c r="J525" s="58">
        <v>1</v>
      </c>
      <c r="K525" s="58">
        <v>0</v>
      </c>
      <c r="M525" s="58">
        <v>3.2</v>
      </c>
    </row>
    <row r="526" s="58" customFormat="1" ht="138" spans="1:13">
      <c r="A526" s="311" t="s">
        <v>2510</v>
      </c>
      <c r="B526" s="200">
        <v>525</v>
      </c>
      <c r="C526" s="204" t="s">
        <v>16</v>
      </c>
      <c r="D526" s="58" t="s">
        <v>17</v>
      </c>
      <c r="E526" s="58" t="s">
        <v>2786</v>
      </c>
      <c r="F526" s="58" t="s">
        <v>2799</v>
      </c>
      <c r="G526" s="58" t="s">
        <v>2800</v>
      </c>
      <c r="H526" s="58" t="s">
        <v>2801</v>
      </c>
      <c r="I526" s="57" t="s">
        <v>22</v>
      </c>
      <c r="J526" s="58">
        <v>1</v>
      </c>
      <c r="K526" s="58">
        <v>1</v>
      </c>
      <c r="M526" s="58">
        <v>3.1</v>
      </c>
    </row>
    <row r="527" s="58" customFormat="1" ht="138" spans="1:13">
      <c r="A527" s="311" t="s">
        <v>2510</v>
      </c>
      <c r="B527" s="200">
        <v>526</v>
      </c>
      <c r="C527" s="204" t="s">
        <v>16</v>
      </c>
      <c r="D527" s="58" t="s">
        <v>17</v>
      </c>
      <c r="E527" s="58" t="s">
        <v>2786</v>
      </c>
      <c r="F527" s="58" t="s">
        <v>2799</v>
      </c>
      <c r="G527" s="58" t="s">
        <v>2802</v>
      </c>
      <c r="H527" s="58" t="s">
        <v>2801</v>
      </c>
      <c r="I527" s="57" t="s">
        <v>22</v>
      </c>
      <c r="J527" s="58">
        <v>1</v>
      </c>
      <c r="K527" s="58">
        <v>1</v>
      </c>
      <c r="M527" s="58">
        <v>3.1</v>
      </c>
    </row>
    <row r="528" s="58" customFormat="1" ht="41.4" spans="1:13">
      <c r="A528" s="311" t="s">
        <v>2510</v>
      </c>
      <c r="B528" s="200">
        <v>527</v>
      </c>
      <c r="C528" s="204" t="s">
        <v>16</v>
      </c>
      <c r="D528" s="58" t="s">
        <v>449</v>
      </c>
      <c r="E528" s="58" t="s">
        <v>2803</v>
      </c>
      <c r="F528" s="58" t="s">
        <v>451</v>
      </c>
      <c r="G528" s="58" t="s">
        <v>452</v>
      </c>
      <c r="H528" s="58" t="s">
        <v>453</v>
      </c>
      <c r="I528" s="58" t="s">
        <v>22</v>
      </c>
      <c r="J528" s="58">
        <v>4</v>
      </c>
      <c r="K528" s="58">
        <v>0</v>
      </c>
      <c r="L528" s="58">
        <f t="shared" ref="L528:L534" si="53">J528*5</f>
        <v>20</v>
      </c>
      <c r="M528" s="58">
        <v>3.1</v>
      </c>
    </row>
    <row r="529" s="58" customFormat="1" ht="41.4" spans="1:13">
      <c r="A529" s="311" t="s">
        <v>2510</v>
      </c>
      <c r="B529" s="200">
        <v>528</v>
      </c>
      <c r="C529" s="204" t="s">
        <v>16</v>
      </c>
      <c r="D529" s="58" t="s">
        <v>449</v>
      </c>
      <c r="E529" s="58" t="s">
        <v>2803</v>
      </c>
      <c r="F529" s="58" t="s">
        <v>451</v>
      </c>
      <c r="G529" s="58" t="s">
        <v>2031</v>
      </c>
      <c r="H529" s="58" t="s">
        <v>453</v>
      </c>
      <c r="I529" s="58" t="s">
        <v>22</v>
      </c>
      <c r="J529" s="58">
        <v>116</v>
      </c>
      <c r="K529" s="58">
        <v>0</v>
      </c>
      <c r="L529" s="58">
        <f t="shared" si="53"/>
        <v>580</v>
      </c>
      <c r="M529" s="58">
        <v>3.1</v>
      </c>
    </row>
    <row r="530" s="58" customFormat="1" ht="41.4" spans="1:13">
      <c r="A530" s="311" t="s">
        <v>2510</v>
      </c>
      <c r="B530" s="200">
        <v>529</v>
      </c>
      <c r="C530" s="204" t="s">
        <v>16</v>
      </c>
      <c r="D530" s="58" t="s">
        <v>449</v>
      </c>
      <c r="E530" s="58" t="s">
        <v>2803</v>
      </c>
      <c r="F530" s="58" t="s">
        <v>451</v>
      </c>
      <c r="G530" s="58" t="s">
        <v>2033</v>
      </c>
      <c r="H530" s="58" t="s">
        <v>453</v>
      </c>
      <c r="I530" s="58" t="s">
        <v>22</v>
      </c>
      <c r="J530" s="58">
        <v>2</v>
      </c>
      <c r="K530" s="58">
        <v>0</v>
      </c>
      <c r="L530" s="58">
        <f t="shared" si="53"/>
        <v>10</v>
      </c>
      <c r="M530" s="58">
        <v>3.1</v>
      </c>
    </row>
    <row r="531" s="58" customFormat="1" ht="41.4" spans="1:13">
      <c r="A531" s="311" t="s">
        <v>2510</v>
      </c>
      <c r="B531" s="200">
        <v>530</v>
      </c>
      <c r="C531" s="204" t="s">
        <v>16</v>
      </c>
      <c r="D531" s="58" t="s">
        <v>449</v>
      </c>
      <c r="E531" s="58" t="s">
        <v>2803</v>
      </c>
      <c r="F531" s="58" t="s">
        <v>451</v>
      </c>
      <c r="G531" s="58" t="s">
        <v>457</v>
      </c>
      <c r="H531" s="58" t="s">
        <v>453</v>
      </c>
      <c r="I531" s="58" t="s">
        <v>22</v>
      </c>
      <c r="J531" s="58">
        <v>91</v>
      </c>
      <c r="K531" s="58">
        <v>0</v>
      </c>
      <c r="L531" s="58">
        <f t="shared" si="53"/>
        <v>455</v>
      </c>
      <c r="M531" s="58">
        <v>3.1</v>
      </c>
    </row>
    <row r="532" s="58" customFormat="1" ht="41.4" spans="1:13">
      <c r="A532" s="311" t="s">
        <v>2510</v>
      </c>
      <c r="B532" s="200">
        <v>531</v>
      </c>
      <c r="C532" s="204" t="s">
        <v>16</v>
      </c>
      <c r="D532" s="58" t="s">
        <v>449</v>
      </c>
      <c r="E532" s="58" t="s">
        <v>2803</v>
      </c>
      <c r="F532" s="58" t="s">
        <v>451</v>
      </c>
      <c r="G532" s="58" t="s">
        <v>2037</v>
      </c>
      <c r="H532" s="58" t="s">
        <v>453</v>
      </c>
      <c r="I532" s="58" t="s">
        <v>22</v>
      </c>
      <c r="J532" s="58">
        <v>60</v>
      </c>
      <c r="K532" s="58">
        <v>0</v>
      </c>
      <c r="L532" s="58">
        <f t="shared" si="53"/>
        <v>300</v>
      </c>
      <c r="M532" s="58">
        <v>3.1</v>
      </c>
    </row>
    <row r="533" s="58" customFormat="1" ht="41.4" spans="1:13">
      <c r="A533" s="311" t="s">
        <v>2510</v>
      </c>
      <c r="B533" s="200">
        <v>532</v>
      </c>
      <c r="C533" s="204" t="s">
        <v>16</v>
      </c>
      <c r="D533" s="58" t="s">
        <v>449</v>
      </c>
      <c r="E533" s="58" t="s">
        <v>2803</v>
      </c>
      <c r="F533" s="58" t="s">
        <v>451</v>
      </c>
      <c r="G533" s="58" t="s">
        <v>2039</v>
      </c>
      <c r="H533" s="58" t="s">
        <v>453</v>
      </c>
      <c r="I533" s="58" t="s">
        <v>22</v>
      </c>
      <c r="J533" s="58">
        <v>17</v>
      </c>
      <c r="K533" s="58">
        <v>0</v>
      </c>
      <c r="L533" s="58">
        <f t="shared" si="53"/>
        <v>85</v>
      </c>
      <c r="M533" s="58">
        <v>3.1</v>
      </c>
    </row>
    <row r="534" s="58" customFormat="1" ht="41.4" spans="1:13">
      <c r="A534" s="311" t="s">
        <v>2510</v>
      </c>
      <c r="B534" s="200">
        <v>533</v>
      </c>
      <c r="C534" s="204" t="s">
        <v>16</v>
      </c>
      <c r="D534" s="58" t="s">
        <v>449</v>
      </c>
      <c r="E534" s="58" t="s">
        <v>2803</v>
      </c>
      <c r="F534" s="58" t="s">
        <v>451</v>
      </c>
      <c r="G534" s="58" t="s">
        <v>2041</v>
      </c>
      <c r="H534" s="58" t="s">
        <v>453</v>
      </c>
      <c r="I534" s="58" t="s">
        <v>22</v>
      </c>
      <c r="J534" s="58">
        <v>20</v>
      </c>
      <c r="K534" s="58">
        <v>0</v>
      </c>
      <c r="L534" s="58">
        <f t="shared" si="53"/>
        <v>100</v>
      </c>
      <c r="M534" s="58">
        <v>3.1</v>
      </c>
    </row>
    <row r="535" s="58" customFormat="1" ht="45" customHeight="1" spans="1:13">
      <c r="A535" s="311" t="s">
        <v>2510</v>
      </c>
      <c r="B535" s="200">
        <v>534</v>
      </c>
      <c r="C535" s="204" t="s">
        <v>16</v>
      </c>
      <c r="D535" s="58" t="s">
        <v>449</v>
      </c>
      <c r="E535" s="58" t="s">
        <v>2803</v>
      </c>
      <c r="F535" s="58" t="s">
        <v>459</v>
      </c>
      <c r="G535" s="58" t="s">
        <v>2804</v>
      </c>
      <c r="H535" s="58" t="s">
        <v>461</v>
      </c>
      <c r="I535" s="58" t="s">
        <v>2335</v>
      </c>
      <c r="J535" s="58">
        <v>13</v>
      </c>
      <c r="K535" s="58">
        <v>0</v>
      </c>
      <c r="L535" s="58">
        <v>780</v>
      </c>
      <c r="M535" s="58">
        <v>3.1</v>
      </c>
    </row>
    <row r="536" s="58" customFormat="1" ht="41.4" spans="1:13">
      <c r="A536" s="311" t="s">
        <v>2510</v>
      </c>
      <c r="B536" s="200">
        <v>534</v>
      </c>
      <c r="C536" s="204" t="s">
        <v>16</v>
      </c>
      <c r="D536" s="58" t="s">
        <v>17</v>
      </c>
      <c r="E536" s="58" t="s">
        <v>2805</v>
      </c>
      <c r="F536" s="58" t="s">
        <v>2806</v>
      </c>
      <c r="G536" s="58" t="s">
        <v>2807</v>
      </c>
      <c r="I536" s="58" t="s">
        <v>22</v>
      </c>
      <c r="J536" s="58">
        <v>1</v>
      </c>
      <c r="K536" s="58">
        <v>1</v>
      </c>
      <c r="M536" s="58">
        <v>3.2</v>
      </c>
    </row>
    <row r="537" s="58" customFormat="1" ht="41.4" spans="1:13">
      <c r="A537" s="311" t="s">
        <v>2510</v>
      </c>
      <c r="B537" s="200">
        <v>534</v>
      </c>
      <c r="C537" s="204" t="s">
        <v>16</v>
      </c>
      <c r="D537" s="58" t="s">
        <v>17</v>
      </c>
      <c r="E537" s="58" t="s">
        <v>2805</v>
      </c>
      <c r="F537" s="58" t="s">
        <v>2806</v>
      </c>
      <c r="G537" s="58" t="s">
        <v>2808</v>
      </c>
      <c r="I537" s="58" t="s">
        <v>22</v>
      </c>
      <c r="J537" s="58">
        <v>1</v>
      </c>
      <c r="K537" s="58">
        <v>0</v>
      </c>
      <c r="M537" s="58">
        <v>3.2</v>
      </c>
    </row>
    <row r="538" s="58" customFormat="1" ht="41.4" spans="1:13">
      <c r="A538" s="311" t="s">
        <v>2510</v>
      </c>
      <c r="B538" s="200">
        <v>534</v>
      </c>
      <c r="C538" s="204" t="s">
        <v>16</v>
      </c>
      <c r="D538" s="58" t="s">
        <v>17</v>
      </c>
      <c r="E538" s="58" t="s">
        <v>2805</v>
      </c>
      <c r="F538" s="58" t="s">
        <v>2806</v>
      </c>
      <c r="G538" s="58" t="s">
        <v>2809</v>
      </c>
      <c r="I538" s="58" t="s">
        <v>22</v>
      </c>
      <c r="J538" s="58">
        <v>1</v>
      </c>
      <c r="K538" s="58">
        <v>1</v>
      </c>
      <c r="M538" s="58">
        <v>3.2</v>
      </c>
    </row>
    <row r="539" s="58" customFormat="1" ht="41.4" spans="1:13">
      <c r="A539" s="311" t="s">
        <v>2510</v>
      </c>
      <c r="B539" s="200">
        <v>534</v>
      </c>
      <c r="C539" s="204" t="s">
        <v>16</v>
      </c>
      <c r="D539" s="58" t="s">
        <v>17</v>
      </c>
      <c r="E539" s="58" t="s">
        <v>2805</v>
      </c>
      <c r="F539" s="58" t="s">
        <v>2806</v>
      </c>
      <c r="G539" s="58" t="s">
        <v>2810</v>
      </c>
      <c r="I539" s="58" t="s">
        <v>22</v>
      </c>
      <c r="J539" s="58">
        <v>2</v>
      </c>
      <c r="K539" s="58">
        <v>1</v>
      </c>
      <c r="M539" s="58">
        <v>3.2</v>
      </c>
    </row>
  </sheetData>
  <dataValidations count="1">
    <dataValidation allowBlank="1" showErrorMessage="1" sqref="B1:XFD1"/>
  </dataValidations>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dimension ref="A1:AA16"/>
  <sheetViews>
    <sheetView topLeftCell="A3" workbookViewId="0">
      <selection activeCell="A1" sqref="$A1:$XFD1048576"/>
    </sheetView>
  </sheetViews>
  <sheetFormatPr defaultColWidth="9" defaultRowHeight="13.8"/>
  <cols>
    <col min="1" max="1" width="14.6296296296296" style="57" customWidth="1"/>
    <col min="2" max="2" width="9" style="305"/>
    <col min="3" max="3" width="9" style="57"/>
    <col min="4" max="4" width="12.212962962963" style="57" customWidth="1"/>
    <col min="5" max="5" width="23.5555555555556" style="57" customWidth="1"/>
    <col min="6" max="6" width="24.8055555555556" style="58" customWidth="1"/>
    <col min="7" max="7" width="57" style="102" customWidth="1"/>
    <col min="8" max="8" width="38.6481481481481" style="58" customWidth="1"/>
    <col min="9" max="11" width="9" style="57"/>
    <col min="12" max="12" width="9" style="81"/>
    <col min="13" max="15" width="9" style="57"/>
    <col min="16" max="20" width="9" style="57" hidden="1" customWidth="1"/>
    <col min="21" max="16384" width="9" style="57"/>
  </cols>
  <sheetData>
    <row r="1" s="56" customFormat="1" ht="58.95" spans="2:27">
      <c r="B1" s="60" t="s">
        <v>1</v>
      </c>
      <c r="C1" s="60" t="s">
        <v>2</v>
      </c>
      <c r="D1" s="60" t="s">
        <v>2501</v>
      </c>
      <c r="E1" s="60" t="s">
        <v>2502</v>
      </c>
      <c r="F1" s="61" t="s">
        <v>5</v>
      </c>
      <c r="G1" s="61" t="s">
        <v>2811</v>
      </c>
      <c r="H1" s="61" t="s">
        <v>2504</v>
      </c>
      <c r="I1" s="61" t="s">
        <v>2505</v>
      </c>
      <c r="J1" s="172" t="s">
        <v>2506</v>
      </c>
      <c r="K1" s="68" t="s">
        <v>2507</v>
      </c>
      <c r="L1" s="307" t="s">
        <v>11</v>
      </c>
      <c r="M1" s="69" t="s">
        <v>2508</v>
      </c>
      <c r="N1" s="69" t="s">
        <v>2509</v>
      </c>
      <c r="O1" s="70" t="s">
        <v>14</v>
      </c>
      <c r="P1" s="68"/>
      <c r="Q1" s="60"/>
      <c r="R1" s="60"/>
      <c r="S1" s="69"/>
      <c r="T1" s="231"/>
      <c r="U1" s="69"/>
      <c r="V1" s="69"/>
      <c r="W1" s="69"/>
      <c r="X1" s="60"/>
      <c r="Y1" s="60"/>
      <c r="AA1" s="60"/>
    </row>
    <row r="2" s="57" customFormat="1" ht="48.75" spans="1:18">
      <c r="A2" s="57" t="s">
        <v>2812</v>
      </c>
      <c r="B2" s="305">
        <v>1</v>
      </c>
      <c r="C2" s="57" t="s">
        <v>45</v>
      </c>
      <c r="D2" s="57" t="s">
        <v>53</v>
      </c>
      <c r="E2" s="42" t="s">
        <v>2813</v>
      </c>
      <c r="F2" s="306" t="s">
        <v>55</v>
      </c>
      <c r="G2" s="306" t="s">
        <v>2814</v>
      </c>
      <c r="H2" s="58" t="s">
        <v>2136</v>
      </c>
      <c r="I2" s="57" t="s">
        <v>22</v>
      </c>
      <c r="J2" s="306">
        <v>1</v>
      </c>
      <c r="K2" s="57">
        <v>1</v>
      </c>
      <c r="L2" s="81">
        <v>0.22</v>
      </c>
      <c r="M2" s="57">
        <v>3.2</v>
      </c>
      <c r="N2" s="308"/>
      <c r="P2" s="309" t="s">
        <v>2132</v>
      </c>
      <c r="Q2" s="309"/>
      <c r="R2" s="309"/>
    </row>
    <row r="3" s="57" customFormat="1" ht="48.75" spans="1:18">
      <c r="A3" s="57" t="s">
        <v>2812</v>
      </c>
      <c r="B3" s="305">
        <v>2</v>
      </c>
      <c r="C3" s="57" t="s">
        <v>45</v>
      </c>
      <c r="D3" s="57" t="s">
        <v>322</v>
      </c>
      <c r="E3" s="42" t="s">
        <v>2813</v>
      </c>
      <c r="F3" s="306" t="s">
        <v>323</v>
      </c>
      <c r="G3" s="306" t="s">
        <v>2815</v>
      </c>
      <c r="H3" s="58" t="s">
        <v>2141</v>
      </c>
      <c r="I3" s="57" t="s">
        <v>22</v>
      </c>
      <c r="J3" s="306">
        <v>28</v>
      </c>
      <c r="K3" s="306">
        <v>28</v>
      </c>
      <c r="L3" s="81">
        <v>89</v>
      </c>
      <c r="M3" s="57">
        <v>3.2</v>
      </c>
      <c r="P3" s="310" t="s">
        <v>2132</v>
      </c>
      <c r="Q3" s="310"/>
      <c r="R3" s="310"/>
    </row>
    <row r="4" s="57" customFormat="1" ht="48.75" spans="1:18">
      <c r="A4" s="57" t="s">
        <v>2812</v>
      </c>
      <c r="B4" s="305">
        <v>3</v>
      </c>
      <c r="C4" s="57" t="s">
        <v>45</v>
      </c>
      <c r="D4" s="57" t="s">
        <v>53</v>
      </c>
      <c r="E4" s="42" t="s">
        <v>2813</v>
      </c>
      <c r="F4" s="306" t="s">
        <v>55</v>
      </c>
      <c r="G4" s="306" t="s">
        <v>2814</v>
      </c>
      <c r="H4" s="58" t="s">
        <v>2136</v>
      </c>
      <c r="I4" s="57" t="s">
        <v>22</v>
      </c>
      <c r="J4" s="306">
        <v>1</v>
      </c>
      <c r="K4" s="57">
        <v>1</v>
      </c>
      <c r="L4" s="81">
        <v>0.22</v>
      </c>
      <c r="M4" s="57">
        <v>3.2</v>
      </c>
      <c r="N4" s="308"/>
      <c r="P4" s="309" t="s">
        <v>2132</v>
      </c>
      <c r="Q4" s="309"/>
      <c r="R4" s="309"/>
    </row>
    <row r="5" s="57" customFormat="1" ht="36" customHeight="1" spans="1:18">
      <c r="A5" s="57" t="s">
        <v>2812</v>
      </c>
      <c r="B5" s="305">
        <v>4</v>
      </c>
      <c r="C5" s="57" t="s">
        <v>45</v>
      </c>
      <c r="D5" s="57" t="s">
        <v>322</v>
      </c>
      <c r="E5" s="42" t="s">
        <v>2813</v>
      </c>
      <c r="F5" s="306" t="s">
        <v>323</v>
      </c>
      <c r="G5" s="306" t="s">
        <v>2815</v>
      </c>
      <c r="H5" s="58" t="s">
        <v>2141</v>
      </c>
      <c r="I5" s="57" t="s">
        <v>22</v>
      </c>
      <c r="J5" s="306">
        <v>28</v>
      </c>
      <c r="K5" s="306">
        <v>28</v>
      </c>
      <c r="L5" s="81">
        <v>89</v>
      </c>
      <c r="M5" s="57">
        <v>3.2</v>
      </c>
      <c r="P5" s="310" t="s">
        <v>2132</v>
      </c>
      <c r="Q5" s="310"/>
      <c r="R5" s="310"/>
    </row>
    <row r="6" s="57" customFormat="1" ht="48.75" spans="1:18">
      <c r="A6" s="57" t="s">
        <v>2812</v>
      </c>
      <c r="B6" s="305">
        <v>5</v>
      </c>
      <c r="C6" s="57" t="s">
        <v>45</v>
      </c>
      <c r="D6" s="57" t="s">
        <v>53</v>
      </c>
      <c r="E6" s="42" t="s">
        <v>2813</v>
      </c>
      <c r="F6" s="306" t="s">
        <v>55</v>
      </c>
      <c r="G6" s="306" t="s">
        <v>2816</v>
      </c>
      <c r="H6" s="58" t="s">
        <v>2121</v>
      </c>
      <c r="I6" s="57" t="s">
        <v>2124</v>
      </c>
      <c r="J6" s="306">
        <v>1</v>
      </c>
      <c r="K6" s="57">
        <v>1</v>
      </c>
      <c r="L6" s="81">
        <v>1</v>
      </c>
      <c r="M6" s="57">
        <v>3.2</v>
      </c>
      <c r="N6" s="308"/>
      <c r="P6" s="309" t="s">
        <v>2119</v>
      </c>
      <c r="Q6" s="309"/>
      <c r="R6" s="309"/>
    </row>
    <row r="7" s="57" customFormat="1" ht="48.75" spans="1:18">
      <c r="A7" s="57" t="s">
        <v>2812</v>
      </c>
      <c r="B7" s="305">
        <v>6</v>
      </c>
      <c r="C7" s="57" t="s">
        <v>45</v>
      </c>
      <c r="D7" s="57" t="s">
        <v>322</v>
      </c>
      <c r="E7" s="42" t="s">
        <v>2813</v>
      </c>
      <c r="F7" s="306" t="s">
        <v>323</v>
      </c>
      <c r="G7" s="306" t="s">
        <v>2817</v>
      </c>
      <c r="H7" s="58" t="s">
        <v>2123</v>
      </c>
      <c r="I7" s="57" t="s">
        <v>22</v>
      </c>
      <c r="J7" s="306">
        <v>28</v>
      </c>
      <c r="K7" s="306">
        <v>28</v>
      </c>
      <c r="L7" s="81">
        <v>206</v>
      </c>
      <c r="M7" s="57">
        <v>3.2</v>
      </c>
      <c r="P7" s="310" t="s">
        <v>2119</v>
      </c>
      <c r="Q7" s="310"/>
      <c r="R7" s="310"/>
    </row>
    <row r="8" s="57" customFormat="1" ht="48.75" spans="1:18">
      <c r="A8" s="57" t="s">
        <v>2812</v>
      </c>
      <c r="B8" s="305">
        <v>7</v>
      </c>
      <c r="C8" s="57" t="s">
        <v>45</v>
      </c>
      <c r="D8" s="57" t="s">
        <v>89</v>
      </c>
      <c r="E8" s="42" t="s">
        <v>2813</v>
      </c>
      <c r="F8" s="306" t="s">
        <v>114</v>
      </c>
      <c r="G8" s="306" t="s">
        <v>2222</v>
      </c>
      <c r="H8" s="58" t="s">
        <v>2118</v>
      </c>
      <c r="I8" s="57" t="s">
        <v>22</v>
      </c>
      <c r="J8" s="306">
        <v>4</v>
      </c>
      <c r="K8" s="57">
        <v>4</v>
      </c>
      <c r="L8" s="81">
        <v>44</v>
      </c>
      <c r="M8" s="57">
        <v>3.2</v>
      </c>
      <c r="N8" s="308"/>
      <c r="P8" s="309" t="s">
        <v>2223</v>
      </c>
      <c r="Q8" s="309"/>
      <c r="R8" s="309"/>
    </row>
    <row r="9" s="57" customFormat="1" ht="48.75" spans="1:18">
      <c r="A9" s="57" t="s">
        <v>2812</v>
      </c>
      <c r="B9" s="305">
        <v>8</v>
      </c>
      <c r="C9" s="57" t="s">
        <v>45</v>
      </c>
      <c r="D9" s="57" t="s">
        <v>53</v>
      </c>
      <c r="E9" s="42" t="s">
        <v>2813</v>
      </c>
      <c r="F9" s="306" t="s">
        <v>55</v>
      </c>
      <c r="G9" s="306" t="s">
        <v>2818</v>
      </c>
      <c r="H9" s="58" t="s">
        <v>2121</v>
      </c>
      <c r="I9" s="57" t="s">
        <v>22</v>
      </c>
      <c r="J9" s="306">
        <v>1</v>
      </c>
      <c r="K9" s="57">
        <v>1</v>
      </c>
      <c r="L9" s="81">
        <v>1</v>
      </c>
      <c r="M9" s="57">
        <v>3.2</v>
      </c>
      <c r="N9" s="308"/>
      <c r="P9" s="310" t="s">
        <v>2223</v>
      </c>
      <c r="Q9" s="310"/>
      <c r="R9" s="310"/>
    </row>
    <row r="10" s="57" customFormat="1" ht="48.75" spans="1:18">
      <c r="A10" s="57" t="s">
        <v>2812</v>
      </c>
      <c r="B10" s="305">
        <v>9</v>
      </c>
      <c r="C10" s="57" t="s">
        <v>45</v>
      </c>
      <c r="D10" s="57" t="s">
        <v>53</v>
      </c>
      <c r="E10" s="42" t="s">
        <v>2813</v>
      </c>
      <c r="F10" s="306" t="s">
        <v>304</v>
      </c>
      <c r="G10" s="306" t="s">
        <v>2819</v>
      </c>
      <c r="H10" s="58" t="s">
        <v>2121</v>
      </c>
      <c r="I10" s="57" t="s">
        <v>22</v>
      </c>
      <c r="J10" s="306">
        <v>1</v>
      </c>
      <c r="K10" s="57">
        <v>1</v>
      </c>
      <c r="L10" s="81">
        <v>1</v>
      </c>
      <c r="M10" s="57">
        <v>3.2</v>
      </c>
      <c r="N10" s="308"/>
      <c r="P10" s="309" t="s">
        <v>2223</v>
      </c>
      <c r="Q10" s="309"/>
      <c r="R10" s="309"/>
    </row>
    <row r="11" s="57" customFormat="1" ht="48.75" spans="1:18">
      <c r="A11" s="57" t="s">
        <v>2812</v>
      </c>
      <c r="B11" s="305">
        <v>10</v>
      </c>
      <c r="C11" s="57" t="s">
        <v>45</v>
      </c>
      <c r="D11" s="57" t="s">
        <v>53</v>
      </c>
      <c r="E11" s="42" t="s">
        <v>2813</v>
      </c>
      <c r="F11" s="306" t="s">
        <v>172</v>
      </c>
      <c r="G11" s="306" t="s">
        <v>2820</v>
      </c>
      <c r="H11" s="58" t="s">
        <v>2821</v>
      </c>
      <c r="I11" s="57" t="s">
        <v>22</v>
      </c>
      <c r="J11" s="306">
        <v>4</v>
      </c>
      <c r="K11" s="57">
        <v>4</v>
      </c>
      <c r="L11" s="81">
        <v>0.44</v>
      </c>
      <c r="M11" s="57">
        <v>3.2</v>
      </c>
      <c r="N11" s="308"/>
      <c r="P11" s="310" t="s">
        <v>2223</v>
      </c>
      <c r="Q11" s="310"/>
      <c r="R11" s="310"/>
    </row>
    <row r="12" s="57" customFormat="1" ht="48" spans="1:18">
      <c r="A12" s="57" t="s">
        <v>2812</v>
      </c>
      <c r="B12" s="305">
        <v>11</v>
      </c>
      <c r="C12" s="57" t="s">
        <v>45</v>
      </c>
      <c r="D12" s="57" t="s">
        <v>322</v>
      </c>
      <c r="E12" s="42" t="s">
        <v>2813</v>
      </c>
      <c r="F12" s="306" t="s">
        <v>323</v>
      </c>
      <c r="G12" s="306" t="s">
        <v>2822</v>
      </c>
      <c r="H12" s="58" t="s">
        <v>2123</v>
      </c>
      <c r="I12" s="57" t="s">
        <v>2124</v>
      </c>
      <c r="J12" s="306">
        <v>26</v>
      </c>
      <c r="K12" s="306">
        <v>26</v>
      </c>
      <c r="L12" s="81">
        <v>142</v>
      </c>
      <c r="M12" s="57">
        <v>3.2</v>
      </c>
      <c r="P12" s="309" t="s">
        <v>2223</v>
      </c>
      <c r="Q12" s="309"/>
      <c r="R12" s="309"/>
    </row>
    <row r="13" s="57" customFormat="1" ht="48" spans="1:18">
      <c r="A13" s="57" t="s">
        <v>2812</v>
      </c>
      <c r="B13" s="305">
        <v>12</v>
      </c>
      <c r="C13" s="57" t="s">
        <v>45</v>
      </c>
      <c r="D13" s="57" t="s">
        <v>353</v>
      </c>
      <c r="E13" s="42" t="s">
        <v>2813</v>
      </c>
      <c r="F13" s="58" t="s">
        <v>2125</v>
      </c>
      <c r="G13" s="102" t="s">
        <v>2823</v>
      </c>
      <c r="H13" s="58" t="s">
        <v>2263</v>
      </c>
      <c r="I13" s="57" t="s">
        <v>22</v>
      </c>
      <c r="J13" s="57">
        <v>2</v>
      </c>
      <c r="K13" s="57">
        <v>2</v>
      </c>
      <c r="L13" s="81">
        <v>174</v>
      </c>
      <c r="M13" s="57">
        <v>3.2</v>
      </c>
      <c r="P13" s="310" t="s">
        <v>2223</v>
      </c>
      <c r="Q13" s="310"/>
      <c r="R13" s="310"/>
    </row>
    <row r="14" s="57" customFormat="1" ht="48" spans="1:13">
      <c r="A14" s="57" t="s">
        <v>2812</v>
      </c>
      <c r="B14" s="305">
        <v>13</v>
      </c>
      <c r="C14" s="57" t="s">
        <v>45</v>
      </c>
      <c r="D14" s="57" t="s">
        <v>414</v>
      </c>
      <c r="E14" s="42" t="s">
        <v>2813</v>
      </c>
      <c r="F14" s="42" t="s">
        <v>415</v>
      </c>
      <c r="G14" s="306" t="s">
        <v>2824</v>
      </c>
      <c r="H14" s="58" t="s">
        <v>2320</v>
      </c>
      <c r="I14" s="57" t="s">
        <v>22</v>
      </c>
      <c r="J14" s="57">
        <v>16</v>
      </c>
      <c r="K14" s="57">
        <v>16</v>
      </c>
      <c r="L14" s="81"/>
      <c r="M14" s="57">
        <v>3.2</v>
      </c>
    </row>
    <row r="15" s="57" customFormat="1" ht="48" spans="1:13">
      <c r="A15" s="57" t="s">
        <v>2812</v>
      </c>
      <c r="B15" s="305">
        <v>14</v>
      </c>
      <c r="C15" s="57" t="s">
        <v>45</v>
      </c>
      <c r="D15" s="57" t="s">
        <v>449</v>
      </c>
      <c r="E15" s="42" t="s">
        <v>2813</v>
      </c>
      <c r="F15" s="58" t="s">
        <v>451</v>
      </c>
      <c r="G15" s="306" t="s">
        <v>2031</v>
      </c>
      <c r="H15" s="58" t="s">
        <v>453</v>
      </c>
      <c r="I15" s="57" t="s">
        <v>22</v>
      </c>
      <c r="J15" s="57">
        <v>64</v>
      </c>
      <c r="K15" s="57">
        <v>0</v>
      </c>
      <c r="L15" s="81">
        <f>J15*5</f>
        <v>320</v>
      </c>
      <c r="M15" s="57">
        <v>3.1</v>
      </c>
    </row>
    <row r="16" s="57" customFormat="1" ht="48" spans="1:13">
      <c r="A16" s="57" t="s">
        <v>2812</v>
      </c>
      <c r="B16" s="305">
        <v>15</v>
      </c>
      <c r="C16" s="57" t="s">
        <v>45</v>
      </c>
      <c r="D16" s="57" t="s">
        <v>449</v>
      </c>
      <c r="E16" s="42" t="s">
        <v>2813</v>
      </c>
      <c r="F16" s="58" t="s">
        <v>463</v>
      </c>
      <c r="G16" s="306" t="s">
        <v>2333</v>
      </c>
      <c r="H16" s="58" t="s">
        <v>453</v>
      </c>
      <c r="I16" s="57" t="s">
        <v>22</v>
      </c>
      <c r="J16" s="57">
        <v>45</v>
      </c>
      <c r="K16" s="57">
        <v>0</v>
      </c>
      <c r="L16" s="81">
        <f>J16*12</f>
        <v>540</v>
      </c>
      <c r="M16" s="57">
        <v>3.1</v>
      </c>
    </row>
  </sheetData>
  <mergeCells count="12">
    <mergeCell ref="P2:R2"/>
    <mergeCell ref="P3:R3"/>
    <mergeCell ref="P4:R4"/>
    <mergeCell ref="P5:R5"/>
    <mergeCell ref="P6:R6"/>
    <mergeCell ref="P7:R7"/>
    <mergeCell ref="P8:R8"/>
    <mergeCell ref="P9:R9"/>
    <mergeCell ref="P10:R10"/>
    <mergeCell ref="P11:R11"/>
    <mergeCell ref="P12:R12"/>
    <mergeCell ref="P13:R13"/>
  </mergeCells>
  <dataValidations count="1">
    <dataValidation allowBlank="1" showErrorMessage="1" sqref="B1:XFD1"/>
  </dataValidations>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dimension ref="A1:AA142"/>
  <sheetViews>
    <sheetView topLeftCell="A118" workbookViewId="0">
      <selection activeCell="A1" sqref="$A1:$XFD1048576"/>
    </sheetView>
  </sheetViews>
  <sheetFormatPr defaultColWidth="12.75" defaultRowHeight="13.8"/>
  <cols>
    <col min="1" max="16384" width="12.75" style="58" customWidth="1"/>
  </cols>
  <sheetData>
    <row r="1" s="60" customFormat="1" ht="68.4" spans="2:23">
      <c r="B1" s="60" t="s">
        <v>1</v>
      </c>
      <c r="C1" s="60" t="s">
        <v>2</v>
      </c>
      <c r="D1" s="60" t="s">
        <v>2501</v>
      </c>
      <c r="E1" s="60" t="s">
        <v>2502</v>
      </c>
      <c r="F1" s="60" t="s">
        <v>5</v>
      </c>
      <c r="G1" s="60" t="s">
        <v>2503</v>
      </c>
      <c r="H1" s="60" t="s">
        <v>2504</v>
      </c>
      <c r="I1" s="61" t="s">
        <v>2505</v>
      </c>
      <c r="J1" s="70" t="s">
        <v>2506</v>
      </c>
      <c r="K1" s="70" t="s">
        <v>2507</v>
      </c>
      <c r="L1" s="69" t="s">
        <v>11</v>
      </c>
      <c r="M1" s="69" t="s">
        <v>2508</v>
      </c>
      <c r="N1" s="69" t="s">
        <v>2509</v>
      </c>
      <c r="O1" s="60" t="s">
        <v>14</v>
      </c>
      <c r="S1" s="69"/>
      <c r="T1" s="231"/>
      <c r="U1" s="69"/>
      <c r="V1" s="69"/>
      <c r="W1" s="69"/>
    </row>
    <row r="2" s="241" customFormat="1" ht="96.6" spans="1:27">
      <c r="A2" s="58" t="s">
        <v>2825</v>
      </c>
      <c r="B2" s="200">
        <v>1</v>
      </c>
      <c r="C2" s="204" t="s">
        <v>16</v>
      </c>
      <c r="D2" s="58" t="s">
        <v>89</v>
      </c>
      <c r="E2" s="58" t="s">
        <v>2511</v>
      </c>
      <c r="F2" s="58" t="s">
        <v>114</v>
      </c>
      <c r="G2" s="58" t="s">
        <v>2512</v>
      </c>
      <c r="H2" s="58" t="s">
        <v>2369</v>
      </c>
      <c r="I2" s="58" t="s">
        <v>22</v>
      </c>
      <c r="J2" s="237">
        <v>2</v>
      </c>
      <c r="K2" s="58">
        <v>0</v>
      </c>
      <c r="L2" s="58">
        <v>10</v>
      </c>
      <c r="M2" s="58">
        <v>3.1</v>
      </c>
      <c r="N2" s="58"/>
      <c r="O2" s="58"/>
      <c r="P2" s="58"/>
      <c r="Q2" s="58"/>
      <c r="R2" s="58"/>
      <c r="S2" s="58"/>
      <c r="T2" s="58"/>
      <c r="U2" s="58"/>
      <c r="V2" s="58"/>
      <c r="W2" s="58"/>
      <c r="X2" s="58"/>
      <c r="Y2" s="58"/>
      <c r="Z2" s="58"/>
      <c r="AA2" s="58"/>
    </row>
    <row r="3" s="242" customFormat="1" ht="193.2" spans="1:27">
      <c r="A3" s="58" t="s">
        <v>2825</v>
      </c>
      <c r="B3" s="200">
        <v>2</v>
      </c>
      <c r="C3" s="204" t="s">
        <v>16</v>
      </c>
      <c r="D3" s="58" t="s">
        <v>171</v>
      </c>
      <c r="E3" s="58" t="s">
        <v>2511</v>
      </c>
      <c r="F3" s="58" t="s">
        <v>172</v>
      </c>
      <c r="G3" s="58" t="s">
        <v>2520</v>
      </c>
      <c r="H3" s="58" t="s">
        <v>2519</v>
      </c>
      <c r="I3" s="58" t="s">
        <v>22</v>
      </c>
      <c r="J3" s="237">
        <v>2</v>
      </c>
      <c r="K3" s="58">
        <v>0</v>
      </c>
      <c r="L3" s="58">
        <v>0.3</v>
      </c>
      <c r="M3" s="58">
        <v>3.1</v>
      </c>
      <c r="N3" s="58"/>
      <c r="O3" s="58"/>
      <c r="P3" s="58"/>
      <c r="Q3" s="58"/>
      <c r="R3" s="58"/>
      <c r="S3" s="58"/>
      <c r="T3" s="58"/>
      <c r="U3" s="58"/>
      <c r="V3" s="58"/>
      <c r="W3" s="58"/>
      <c r="X3" s="58"/>
      <c r="Y3" s="58"/>
      <c r="Z3" s="58"/>
      <c r="AA3" s="58"/>
    </row>
    <row r="4" s="243" customFormat="1" ht="96.6" spans="1:27">
      <c r="A4" s="58" t="s">
        <v>2825</v>
      </c>
      <c r="B4" s="200">
        <v>3</v>
      </c>
      <c r="C4" s="204" t="s">
        <v>16</v>
      </c>
      <c r="D4" s="58" t="s">
        <v>322</v>
      </c>
      <c r="E4" s="58" t="s">
        <v>2511</v>
      </c>
      <c r="F4" s="58" t="s">
        <v>323</v>
      </c>
      <c r="G4" s="58" t="s">
        <v>2521</v>
      </c>
      <c r="H4" s="58" t="s">
        <v>2374</v>
      </c>
      <c r="I4" s="58" t="s">
        <v>2124</v>
      </c>
      <c r="J4" s="304">
        <v>14.8534</v>
      </c>
      <c r="K4" s="165">
        <f>(CEILING(J4*0.1,1))*1</f>
        <v>2</v>
      </c>
      <c r="L4" s="58">
        <v>168</v>
      </c>
      <c r="M4" s="58">
        <v>3.1</v>
      </c>
      <c r="N4" s="58"/>
      <c r="O4" s="58"/>
      <c r="P4" s="58"/>
      <c r="Q4" s="58"/>
      <c r="R4" s="58"/>
      <c r="S4" s="58"/>
      <c r="T4" s="58"/>
      <c r="U4" s="58"/>
      <c r="V4" s="58"/>
      <c r="W4" s="58"/>
      <c r="X4" s="58"/>
      <c r="Y4" s="58"/>
      <c r="Z4" s="58"/>
      <c r="AA4" s="58"/>
    </row>
    <row r="5" s="243" customFormat="1" ht="179.4" spans="1:27">
      <c r="A5" s="58" t="s">
        <v>2825</v>
      </c>
      <c r="B5" s="200">
        <v>4</v>
      </c>
      <c r="C5" s="204" t="s">
        <v>16</v>
      </c>
      <c r="D5" s="58" t="s">
        <v>322</v>
      </c>
      <c r="E5" s="58" t="s">
        <v>2511</v>
      </c>
      <c r="F5" s="58" t="s">
        <v>323</v>
      </c>
      <c r="G5" s="58" t="s">
        <v>2582</v>
      </c>
      <c r="H5" s="58" t="s">
        <v>2162</v>
      </c>
      <c r="I5" s="58" t="s">
        <v>2124</v>
      </c>
      <c r="J5" s="304">
        <v>18.0593</v>
      </c>
      <c r="K5" s="304">
        <f>J5</f>
        <v>18.0593</v>
      </c>
      <c r="L5" s="58">
        <v>77</v>
      </c>
      <c r="M5" s="58">
        <v>3.2</v>
      </c>
      <c r="N5" s="58"/>
      <c r="O5" s="58"/>
      <c r="P5" s="58"/>
      <c r="Q5" s="58"/>
      <c r="R5" s="58"/>
      <c r="S5" s="58"/>
      <c r="T5" s="58"/>
      <c r="U5" s="58"/>
      <c r="V5" s="58"/>
      <c r="W5" s="58"/>
      <c r="X5" s="58"/>
      <c r="Y5" s="58"/>
      <c r="Z5" s="58"/>
      <c r="AA5" s="58"/>
    </row>
    <row r="6" s="243" customFormat="1" ht="151.8" spans="1:27">
      <c r="A6" s="58" t="s">
        <v>2825</v>
      </c>
      <c r="B6" s="200">
        <v>5</v>
      </c>
      <c r="C6" s="204" t="s">
        <v>16</v>
      </c>
      <c r="D6" s="58" t="s">
        <v>89</v>
      </c>
      <c r="E6" s="58" t="s">
        <v>2511</v>
      </c>
      <c r="F6" s="58" t="s">
        <v>114</v>
      </c>
      <c r="G6" s="58" t="s">
        <v>2543</v>
      </c>
      <c r="H6" s="58" t="s">
        <v>2134</v>
      </c>
      <c r="I6" s="58" t="s">
        <v>22</v>
      </c>
      <c r="J6" s="237">
        <v>2</v>
      </c>
      <c r="K6" s="58">
        <v>0</v>
      </c>
      <c r="L6" s="58">
        <v>7</v>
      </c>
      <c r="M6" s="58">
        <v>3.2</v>
      </c>
      <c r="N6" s="58"/>
      <c r="O6" s="58"/>
      <c r="P6" s="58"/>
      <c r="Q6" s="58"/>
      <c r="R6" s="58"/>
      <c r="S6" s="58"/>
      <c r="T6" s="58"/>
      <c r="U6" s="58"/>
      <c r="V6" s="58"/>
      <c r="W6" s="58"/>
      <c r="X6" s="58"/>
      <c r="Y6" s="58"/>
      <c r="Z6" s="58"/>
      <c r="AA6" s="58"/>
    </row>
    <row r="7" s="243" customFormat="1" ht="193.2" spans="1:27">
      <c r="A7" s="58" t="s">
        <v>2825</v>
      </c>
      <c r="B7" s="200">
        <v>6</v>
      </c>
      <c r="C7" s="204" t="s">
        <v>16</v>
      </c>
      <c r="D7" s="58" t="s">
        <v>171</v>
      </c>
      <c r="E7" s="58" t="s">
        <v>2511</v>
      </c>
      <c r="F7" s="58" t="s">
        <v>172</v>
      </c>
      <c r="G7" s="58" t="s">
        <v>2546</v>
      </c>
      <c r="H7" s="58" t="s">
        <v>2519</v>
      </c>
      <c r="I7" s="58" t="s">
        <v>22</v>
      </c>
      <c r="J7" s="237">
        <v>1</v>
      </c>
      <c r="K7" s="58">
        <v>0</v>
      </c>
      <c r="L7" s="58">
        <v>0.07</v>
      </c>
      <c r="M7" s="58">
        <v>3.2</v>
      </c>
      <c r="N7" s="58"/>
      <c r="O7" s="58"/>
      <c r="P7" s="58"/>
      <c r="Q7" s="58"/>
      <c r="R7" s="58"/>
      <c r="S7" s="58"/>
      <c r="T7" s="58"/>
      <c r="U7" s="58"/>
      <c r="V7" s="58"/>
      <c r="W7" s="58"/>
      <c r="X7" s="58"/>
      <c r="Y7" s="58"/>
      <c r="Z7" s="58"/>
      <c r="AA7" s="58"/>
    </row>
    <row r="8" s="243" customFormat="1" ht="179.4" spans="1:27">
      <c r="A8" s="58" t="s">
        <v>2825</v>
      </c>
      <c r="B8" s="200">
        <v>7</v>
      </c>
      <c r="C8" s="204" t="s">
        <v>16</v>
      </c>
      <c r="D8" s="58" t="s">
        <v>322</v>
      </c>
      <c r="E8" s="58" t="s">
        <v>2511</v>
      </c>
      <c r="F8" s="58" t="s">
        <v>323</v>
      </c>
      <c r="G8" s="58" t="s">
        <v>2582</v>
      </c>
      <c r="H8" s="58" t="s">
        <v>2162</v>
      </c>
      <c r="I8" s="58" t="s">
        <v>2124</v>
      </c>
      <c r="J8" s="304">
        <v>17.8593</v>
      </c>
      <c r="K8" s="304">
        <f>J8</f>
        <v>17.8593</v>
      </c>
      <c r="L8" s="58">
        <v>76</v>
      </c>
      <c r="M8" s="58">
        <v>3.2</v>
      </c>
      <c r="N8" s="58"/>
      <c r="O8" s="58"/>
      <c r="P8" s="58"/>
      <c r="Q8" s="58"/>
      <c r="R8" s="58"/>
      <c r="S8" s="58"/>
      <c r="T8" s="58"/>
      <c r="U8" s="58"/>
      <c r="V8" s="58"/>
      <c r="W8" s="58"/>
      <c r="X8" s="58"/>
      <c r="Y8" s="58"/>
      <c r="Z8" s="58"/>
      <c r="AA8" s="58"/>
    </row>
    <row r="9" s="243" customFormat="1" ht="151.8" spans="1:27">
      <c r="A9" s="58" t="s">
        <v>2825</v>
      </c>
      <c r="B9" s="200">
        <v>8</v>
      </c>
      <c r="C9" s="204" t="s">
        <v>16</v>
      </c>
      <c r="D9" s="58" t="s">
        <v>89</v>
      </c>
      <c r="E9" s="58" t="s">
        <v>2511</v>
      </c>
      <c r="F9" s="58" t="s">
        <v>114</v>
      </c>
      <c r="G9" s="58" t="s">
        <v>2543</v>
      </c>
      <c r="H9" s="58" t="s">
        <v>2134</v>
      </c>
      <c r="I9" s="58" t="s">
        <v>22</v>
      </c>
      <c r="J9" s="237">
        <v>2</v>
      </c>
      <c r="K9" s="58">
        <v>0</v>
      </c>
      <c r="L9" s="58">
        <v>7</v>
      </c>
      <c r="M9" s="58">
        <v>3.2</v>
      </c>
      <c r="N9" s="58"/>
      <c r="O9" s="58"/>
      <c r="P9" s="58"/>
      <c r="Q9" s="58"/>
      <c r="R9" s="58"/>
      <c r="S9" s="58"/>
      <c r="T9" s="58"/>
      <c r="U9" s="58"/>
      <c r="V9" s="58"/>
      <c r="W9" s="58"/>
      <c r="X9" s="58"/>
      <c r="Y9" s="58"/>
      <c r="Z9" s="58"/>
      <c r="AA9" s="58"/>
    </row>
    <row r="10" s="243" customFormat="1" ht="193.2" spans="1:27">
      <c r="A10" s="58" t="s">
        <v>2825</v>
      </c>
      <c r="B10" s="200">
        <v>9</v>
      </c>
      <c r="C10" s="204" t="s">
        <v>16</v>
      </c>
      <c r="D10" s="58" t="s">
        <v>171</v>
      </c>
      <c r="E10" s="58" t="s">
        <v>2511</v>
      </c>
      <c r="F10" s="58" t="s">
        <v>172</v>
      </c>
      <c r="G10" s="58" t="s">
        <v>2546</v>
      </c>
      <c r="H10" s="58" t="s">
        <v>2519</v>
      </c>
      <c r="I10" s="58" t="s">
        <v>22</v>
      </c>
      <c r="J10" s="237">
        <v>1</v>
      </c>
      <c r="K10" s="58">
        <v>0</v>
      </c>
      <c r="L10" s="58">
        <v>0.07</v>
      </c>
      <c r="M10" s="58">
        <v>3.2</v>
      </c>
      <c r="N10" s="58"/>
      <c r="O10" s="58"/>
      <c r="P10" s="58"/>
      <c r="Q10" s="58"/>
      <c r="R10" s="58"/>
      <c r="S10" s="58"/>
      <c r="T10" s="58"/>
      <c r="U10" s="58"/>
      <c r="V10" s="58"/>
      <c r="W10" s="58"/>
      <c r="X10" s="58"/>
      <c r="Y10" s="58"/>
      <c r="Z10" s="58"/>
      <c r="AA10" s="58"/>
    </row>
    <row r="11" s="243" customFormat="1" ht="151.8" spans="1:27">
      <c r="A11" s="58" t="s">
        <v>2825</v>
      </c>
      <c r="B11" s="200">
        <v>10</v>
      </c>
      <c r="C11" s="204" t="s">
        <v>16</v>
      </c>
      <c r="D11" s="58" t="s">
        <v>89</v>
      </c>
      <c r="E11" s="58" t="s">
        <v>2511</v>
      </c>
      <c r="F11" s="58" t="s">
        <v>114</v>
      </c>
      <c r="G11" s="58" t="s">
        <v>2543</v>
      </c>
      <c r="H11" s="58" t="s">
        <v>2134</v>
      </c>
      <c r="I11" s="58" t="s">
        <v>22</v>
      </c>
      <c r="J11" s="237">
        <v>2</v>
      </c>
      <c r="K11" s="58">
        <v>0</v>
      </c>
      <c r="L11" s="58">
        <v>7</v>
      </c>
      <c r="M11" s="58">
        <v>3.2</v>
      </c>
      <c r="N11" s="58"/>
      <c r="O11" s="58"/>
      <c r="P11" s="58"/>
      <c r="Q11" s="58"/>
      <c r="R11" s="58"/>
      <c r="S11" s="58"/>
      <c r="T11" s="58"/>
      <c r="U11" s="58"/>
      <c r="V11" s="58"/>
      <c r="W11" s="58"/>
      <c r="X11" s="58"/>
      <c r="Y11" s="58"/>
      <c r="Z11" s="58"/>
      <c r="AA11" s="58"/>
    </row>
    <row r="12" s="243" customFormat="1" ht="193.2" spans="1:27">
      <c r="A12" s="58" t="s">
        <v>2825</v>
      </c>
      <c r="B12" s="200">
        <v>11</v>
      </c>
      <c r="C12" s="204" t="s">
        <v>16</v>
      </c>
      <c r="D12" s="58" t="s">
        <v>171</v>
      </c>
      <c r="E12" s="58" t="s">
        <v>2511</v>
      </c>
      <c r="F12" s="58" t="s">
        <v>172</v>
      </c>
      <c r="G12" s="58" t="s">
        <v>2546</v>
      </c>
      <c r="H12" s="58" t="s">
        <v>2519</v>
      </c>
      <c r="I12" s="58" t="s">
        <v>22</v>
      </c>
      <c r="J12" s="237">
        <v>1</v>
      </c>
      <c r="K12" s="58">
        <v>0</v>
      </c>
      <c r="L12" s="58">
        <v>0.07</v>
      </c>
      <c r="M12" s="58">
        <v>3.2</v>
      </c>
      <c r="N12" s="58"/>
      <c r="O12" s="58"/>
      <c r="P12" s="58"/>
      <c r="Q12" s="58"/>
      <c r="R12" s="58"/>
      <c r="S12" s="58"/>
      <c r="T12" s="58"/>
      <c r="U12" s="58"/>
      <c r="V12" s="58"/>
      <c r="W12" s="58"/>
      <c r="X12" s="58"/>
      <c r="Y12" s="58"/>
      <c r="Z12" s="58"/>
      <c r="AA12" s="58"/>
    </row>
    <row r="13" s="243" customFormat="1" ht="138" spans="1:27">
      <c r="A13" s="58" t="s">
        <v>2825</v>
      </c>
      <c r="B13" s="200">
        <v>12</v>
      </c>
      <c r="C13" s="204" t="s">
        <v>16</v>
      </c>
      <c r="D13" s="58" t="s">
        <v>322</v>
      </c>
      <c r="E13" s="58" t="s">
        <v>2511</v>
      </c>
      <c r="F13" s="58" t="s">
        <v>323</v>
      </c>
      <c r="G13" s="58" t="s">
        <v>1634</v>
      </c>
      <c r="H13" s="58" t="s">
        <v>2141</v>
      </c>
      <c r="I13" s="58" t="s">
        <v>2124</v>
      </c>
      <c r="J13" s="304">
        <v>18.538</v>
      </c>
      <c r="K13" s="304">
        <f>J13</f>
        <v>18.538</v>
      </c>
      <c r="L13" s="58">
        <v>60</v>
      </c>
      <c r="M13" s="58">
        <v>3.2</v>
      </c>
      <c r="N13" s="58"/>
      <c r="O13" s="58"/>
      <c r="P13" s="58"/>
      <c r="Q13" s="58"/>
      <c r="R13" s="58"/>
      <c r="S13" s="58"/>
      <c r="T13" s="58"/>
      <c r="U13" s="58"/>
      <c r="V13" s="58"/>
      <c r="W13" s="58"/>
      <c r="X13" s="58"/>
      <c r="Y13" s="58"/>
      <c r="Z13" s="58"/>
      <c r="AA13" s="58"/>
    </row>
    <row r="14" s="243" customFormat="1" ht="151.8" spans="1:27">
      <c r="A14" s="58" t="s">
        <v>2825</v>
      </c>
      <c r="B14" s="200">
        <v>13</v>
      </c>
      <c r="C14" s="204" t="s">
        <v>16</v>
      </c>
      <c r="D14" s="58" t="s">
        <v>89</v>
      </c>
      <c r="E14" s="58" t="s">
        <v>2511</v>
      </c>
      <c r="F14" s="58" t="s">
        <v>114</v>
      </c>
      <c r="G14" s="58" t="s">
        <v>2543</v>
      </c>
      <c r="H14" s="58" t="s">
        <v>2134</v>
      </c>
      <c r="I14" s="58" t="s">
        <v>22</v>
      </c>
      <c r="J14" s="237">
        <v>2</v>
      </c>
      <c r="K14" s="58">
        <v>0</v>
      </c>
      <c r="L14" s="58">
        <v>7</v>
      </c>
      <c r="M14" s="58">
        <v>3.2</v>
      </c>
      <c r="N14" s="58"/>
      <c r="O14" s="58"/>
      <c r="P14" s="58"/>
      <c r="Q14" s="58"/>
      <c r="R14" s="58"/>
      <c r="S14" s="58"/>
      <c r="T14" s="58"/>
      <c r="U14" s="58"/>
      <c r="V14" s="58"/>
      <c r="W14" s="58"/>
      <c r="X14" s="58"/>
      <c r="Y14" s="58"/>
      <c r="Z14" s="58"/>
      <c r="AA14" s="58"/>
    </row>
    <row r="15" s="243" customFormat="1" ht="193.2" spans="1:27">
      <c r="A15" s="58" t="s">
        <v>2825</v>
      </c>
      <c r="B15" s="200">
        <v>14</v>
      </c>
      <c r="C15" s="204" t="s">
        <v>16</v>
      </c>
      <c r="D15" s="58" t="s">
        <v>171</v>
      </c>
      <c r="E15" s="58" t="s">
        <v>2511</v>
      </c>
      <c r="F15" s="58" t="s">
        <v>172</v>
      </c>
      <c r="G15" s="58" t="s">
        <v>2546</v>
      </c>
      <c r="H15" s="58" t="s">
        <v>2519</v>
      </c>
      <c r="I15" s="58" t="s">
        <v>22</v>
      </c>
      <c r="J15" s="237">
        <v>1</v>
      </c>
      <c r="K15" s="58">
        <v>0</v>
      </c>
      <c r="L15" s="58">
        <v>0.07</v>
      </c>
      <c r="M15" s="58">
        <v>3.2</v>
      </c>
      <c r="N15" s="58"/>
      <c r="O15" s="58"/>
      <c r="P15" s="58"/>
      <c r="Q15" s="58"/>
      <c r="R15" s="58"/>
      <c r="S15" s="58"/>
      <c r="T15" s="58"/>
      <c r="U15" s="58"/>
      <c r="V15" s="58"/>
      <c r="W15" s="58"/>
      <c r="X15" s="58"/>
      <c r="Y15" s="58"/>
      <c r="Z15" s="58"/>
      <c r="AA15" s="58"/>
    </row>
    <row r="16" s="243" customFormat="1" ht="138" spans="1:27">
      <c r="A16" s="58" t="s">
        <v>2825</v>
      </c>
      <c r="B16" s="200">
        <v>15</v>
      </c>
      <c r="C16" s="204" t="s">
        <v>16</v>
      </c>
      <c r="D16" s="58" t="s">
        <v>322</v>
      </c>
      <c r="E16" s="58" t="s">
        <v>2511</v>
      </c>
      <c r="F16" s="58" t="s">
        <v>323</v>
      </c>
      <c r="G16" s="58" t="s">
        <v>1634</v>
      </c>
      <c r="H16" s="58" t="s">
        <v>2141</v>
      </c>
      <c r="I16" s="58" t="s">
        <v>2124</v>
      </c>
      <c r="J16" s="304">
        <v>18.538</v>
      </c>
      <c r="K16" s="304">
        <f>J16</f>
        <v>18.538</v>
      </c>
      <c r="L16" s="58">
        <v>60</v>
      </c>
      <c r="M16" s="58">
        <v>3.2</v>
      </c>
      <c r="N16" s="58"/>
      <c r="O16" s="58"/>
      <c r="P16" s="58"/>
      <c r="Q16" s="58"/>
      <c r="R16" s="58"/>
      <c r="S16" s="58"/>
      <c r="T16" s="58"/>
      <c r="U16" s="58"/>
      <c r="V16" s="58"/>
      <c r="W16" s="58"/>
      <c r="X16" s="58"/>
      <c r="Y16" s="58"/>
      <c r="Z16" s="58"/>
      <c r="AA16" s="58"/>
    </row>
    <row r="17" s="243" customFormat="1" ht="151.8" spans="1:27">
      <c r="A17" s="58" t="s">
        <v>2825</v>
      </c>
      <c r="B17" s="200">
        <v>16</v>
      </c>
      <c r="C17" s="204" t="s">
        <v>16</v>
      </c>
      <c r="D17" s="58" t="s">
        <v>89</v>
      </c>
      <c r="E17" s="58" t="s">
        <v>2511</v>
      </c>
      <c r="F17" s="58" t="s">
        <v>114</v>
      </c>
      <c r="G17" s="58" t="s">
        <v>2543</v>
      </c>
      <c r="H17" s="58" t="s">
        <v>2134</v>
      </c>
      <c r="I17" s="58" t="s">
        <v>22</v>
      </c>
      <c r="J17" s="237">
        <v>2</v>
      </c>
      <c r="K17" s="58">
        <v>0</v>
      </c>
      <c r="L17" s="58">
        <v>7</v>
      </c>
      <c r="M17" s="58">
        <v>3.2</v>
      </c>
      <c r="N17" s="58"/>
      <c r="O17" s="58"/>
      <c r="P17" s="58"/>
      <c r="Q17" s="58"/>
      <c r="R17" s="58"/>
      <c r="S17" s="58"/>
      <c r="T17" s="58"/>
      <c r="U17" s="58"/>
      <c r="V17" s="58"/>
      <c r="W17" s="58"/>
      <c r="X17" s="58"/>
      <c r="Y17" s="58"/>
      <c r="Z17" s="58"/>
      <c r="AA17" s="58"/>
    </row>
    <row r="18" s="243" customFormat="1" ht="193.2" spans="1:27">
      <c r="A18" s="58" t="s">
        <v>2825</v>
      </c>
      <c r="B18" s="200">
        <v>17</v>
      </c>
      <c r="C18" s="204" t="s">
        <v>16</v>
      </c>
      <c r="D18" s="58" t="s">
        <v>171</v>
      </c>
      <c r="E18" s="58" t="s">
        <v>2511</v>
      </c>
      <c r="F18" s="58" t="s">
        <v>172</v>
      </c>
      <c r="G18" s="58" t="s">
        <v>2546</v>
      </c>
      <c r="H18" s="58" t="s">
        <v>2519</v>
      </c>
      <c r="I18" s="58" t="s">
        <v>22</v>
      </c>
      <c r="J18" s="237">
        <v>1</v>
      </c>
      <c r="K18" s="58">
        <v>0</v>
      </c>
      <c r="L18" s="58">
        <v>0.07</v>
      </c>
      <c r="M18" s="58">
        <v>3.2</v>
      </c>
      <c r="N18" s="58"/>
      <c r="O18" s="58"/>
      <c r="P18" s="58"/>
      <c r="Q18" s="58"/>
      <c r="R18" s="58"/>
      <c r="S18" s="58"/>
      <c r="T18" s="58"/>
      <c r="U18" s="58"/>
      <c r="V18" s="58"/>
      <c r="W18" s="58"/>
      <c r="X18" s="58"/>
      <c r="Y18" s="58"/>
      <c r="Z18" s="58"/>
      <c r="AA18" s="58"/>
    </row>
    <row r="19" s="243" customFormat="1" ht="138" spans="1:27">
      <c r="A19" s="58" t="s">
        <v>2825</v>
      </c>
      <c r="B19" s="200">
        <v>18</v>
      </c>
      <c r="C19" s="204" t="s">
        <v>16</v>
      </c>
      <c r="D19" s="58" t="s">
        <v>322</v>
      </c>
      <c r="E19" s="58" t="s">
        <v>2511</v>
      </c>
      <c r="F19" s="58" t="s">
        <v>323</v>
      </c>
      <c r="G19" s="58" t="s">
        <v>1634</v>
      </c>
      <c r="H19" s="58" t="s">
        <v>2141</v>
      </c>
      <c r="I19" s="58" t="s">
        <v>2124</v>
      </c>
      <c r="J19" s="304">
        <v>18.1383</v>
      </c>
      <c r="K19" s="304">
        <f>J19</f>
        <v>18.1383</v>
      </c>
      <c r="L19" s="58">
        <v>59</v>
      </c>
      <c r="M19" s="58">
        <v>3.2</v>
      </c>
      <c r="N19" s="58"/>
      <c r="O19" s="58"/>
      <c r="P19" s="58"/>
      <c r="Q19" s="58"/>
      <c r="R19" s="58"/>
      <c r="S19" s="58"/>
      <c r="T19" s="58"/>
      <c r="U19" s="58"/>
      <c r="V19" s="58"/>
      <c r="W19" s="58"/>
      <c r="X19" s="58"/>
      <c r="Y19" s="58"/>
      <c r="Z19" s="58"/>
      <c r="AA19" s="58"/>
    </row>
    <row r="20" s="243" customFormat="1" ht="151.8" spans="1:27">
      <c r="A20" s="58" t="s">
        <v>2825</v>
      </c>
      <c r="B20" s="200">
        <v>19</v>
      </c>
      <c r="C20" s="204" t="s">
        <v>16</v>
      </c>
      <c r="D20" s="58" t="s">
        <v>89</v>
      </c>
      <c r="E20" s="58" t="s">
        <v>2511</v>
      </c>
      <c r="F20" s="58" t="s">
        <v>114</v>
      </c>
      <c r="G20" s="58" t="s">
        <v>2543</v>
      </c>
      <c r="H20" s="58" t="s">
        <v>2134</v>
      </c>
      <c r="I20" s="58" t="s">
        <v>22</v>
      </c>
      <c r="J20" s="237">
        <v>2</v>
      </c>
      <c r="K20" s="58">
        <v>0</v>
      </c>
      <c r="L20" s="58">
        <v>7</v>
      </c>
      <c r="M20" s="58">
        <v>3.2</v>
      </c>
      <c r="N20" s="58"/>
      <c r="O20" s="58"/>
      <c r="P20" s="58"/>
      <c r="Q20" s="58"/>
      <c r="R20" s="58"/>
      <c r="S20" s="58"/>
      <c r="T20" s="58"/>
      <c r="U20" s="58"/>
      <c r="V20" s="58"/>
      <c r="W20" s="58"/>
      <c r="X20" s="58"/>
      <c r="Y20" s="58"/>
      <c r="Z20" s="58"/>
      <c r="AA20" s="58"/>
    </row>
    <row r="21" s="243" customFormat="1" ht="193.2" spans="1:27">
      <c r="A21" s="58" t="s">
        <v>2825</v>
      </c>
      <c r="B21" s="200">
        <v>20</v>
      </c>
      <c r="C21" s="204" t="s">
        <v>16</v>
      </c>
      <c r="D21" s="58" t="s">
        <v>171</v>
      </c>
      <c r="E21" s="58" t="s">
        <v>2511</v>
      </c>
      <c r="F21" s="58" t="s">
        <v>172</v>
      </c>
      <c r="G21" s="58" t="s">
        <v>2546</v>
      </c>
      <c r="H21" s="58" t="s">
        <v>2519</v>
      </c>
      <c r="I21" s="58" t="s">
        <v>22</v>
      </c>
      <c r="J21" s="237">
        <v>1</v>
      </c>
      <c r="K21" s="58">
        <v>0</v>
      </c>
      <c r="L21" s="58">
        <v>0.07</v>
      </c>
      <c r="M21" s="58">
        <v>3.2</v>
      </c>
      <c r="N21" s="58"/>
      <c r="O21" s="58"/>
      <c r="P21" s="58"/>
      <c r="Q21" s="58"/>
      <c r="R21" s="58"/>
      <c r="S21" s="58"/>
      <c r="T21" s="58"/>
      <c r="U21" s="58"/>
      <c r="V21" s="58"/>
      <c r="W21" s="58"/>
      <c r="X21" s="58"/>
      <c r="Y21" s="58"/>
      <c r="Z21" s="58"/>
      <c r="AA21" s="58"/>
    </row>
    <row r="22" s="243" customFormat="1" ht="138" spans="1:27">
      <c r="A22" s="58" t="s">
        <v>2825</v>
      </c>
      <c r="B22" s="200">
        <v>21</v>
      </c>
      <c r="C22" s="204" t="s">
        <v>16</v>
      </c>
      <c r="D22" s="58" t="s">
        <v>322</v>
      </c>
      <c r="E22" s="58" t="s">
        <v>2511</v>
      </c>
      <c r="F22" s="58" t="s">
        <v>323</v>
      </c>
      <c r="G22" s="58" t="s">
        <v>1634</v>
      </c>
      <c r="H22" s="58" t="s">
        <v>2141</v>
      </c>
      <c r="I22" s="58" t="s">
        <v>2124</v>
      </c>
      <c r="J22" s="304">
        <v>18.1383</v>
      </c>
      <c r="K22" s="304">
        <f t="shared" ref="K22:K28" si="0">J22</f>
        <v>18.1383</v>
      </c>
      <c r="L22" s="58">
        <v>59</v>
      </c>
      <c r="M22" s="58">
        <v>3.2</v>
      </c>
      <c r="N22" s="58"/>
      <c r="O22" s="58"/>
      <c r="P22" s="58"/>
      <c r="Q22" s="58"/>
      <c r="R22" s="58"/>
      <c r="S22" s="58"/>
      <c r="T22" s="58"/>
      <c r="U22" s="58"/>
      <c r="V22" s="58"/>
      <c r="W22" s="58"/>
      <c r="X22" s="58"/>
      <c r="Y22" s="58"/>
      <c r="Z22" s="58"/>
      <c r="AA22" s="58"/>
    </row>
    <row r="23" s="243" customFormat="1" ht="96.6" spans="1:27">
      <c r="A23" s="58" t="s">
        <v>2825</v>
      </c>
      <c r="B23" s="200">
        <v>22</v>
      </c>
      <c r="C23" s="204" t="s">
        <v>16</v>
      </c>
      <c r="D23" s="58" t="s">
        <v>89</v>
      </c>
      <c r="E23" s="58" t="s">
        <v>2511</v>
      </c>
      <c r="F23" s="58" t="s">
        <v>114</v>
      </c>
      <c r="G23" s="58" t="s">
        <v>2560</v>
      </c>
      <c r="H23" s="58" t="s">
        <v>2369</v>
      </c>
      <c r="I23" s="58" t="s">
        <v>22</v>
      </c>
      <c r="J23" s="237">
        <v>2</v>
      </c>
      <c r="K23" s="58">
        <v>0</v>
      </c>
      <c r="L23" s="58">
        <v>5</v>
      </c>
      <c r="M23" s="58">
        <v>3.1</v>
      </c>
      <c r="N23" s="58"/>
      <c r="O23" s="58"/>
      <c r="P23" s="58"/>
      <c r="Q23" s="58"/>
      <c r="R23" s="58"/>
      <c r="S23" s="58"/>
      <c r="T23" s="58"/>
      <c r="U23" s="58"/>
      <c r="V23" s="58"/>
      <c r="W23" s="58"/>
      <c r="X23" s="58"/>
      <c r="Y23" s="58"/>
      <c r="Z23" s="58"/>
      <c r="AA23" s="58"/>
    </row>
    <row r="24" s="243" customFormat="1" ht="179.4" spans="1:27">
      <c r="A24" s="58" t="s">
        <v>2825</v>
      </c>
      <c r="B24" s="200">
        <v>23</v>
      </c>
      <c r="C24" s="204" t="s">
        <v>16</v>
      </c>
      <c r="D24" s="58" t="s">
        <v>171</v>
      </c>
      <c r="E24" s="58" t="s">
        <v>2511</v>
      </c>
      <c r="F24" s="58" t="s">
        <v>172</v>
      </c>
      <c r="G24" s="58" t="s">
        <v>2563</v>
      </c>
      <c r="H24" s="58" t="s">
        <v>1697</v>
      </c>
      <c r="I24" s="58" t="s">
        <v>22</v>
      </c>
      <c r="J24" s="237">
        <v>2</v>
      </c>
      <c r="K24" s="58">
        <v>0</v>
      </c>
      <c r="L24" s="58">
        <v>0.2</v>
      </c>
      <c r="M24" s="58">
        <v>3.1</v>
      </c>
      <c r="N24" s="58"/>
      <c r="O24" s="58"/>
      <c r="P24" s="58"/>
      <c r="Q24" s="58"/>
      <c r="R24" s="58"/>
      <c r="S24" s="58"/>
      <c r="T24" s="58"/>
      <c r="U24" s="58"/>
      <c r="V24" s="58"/>
      <c r="W24" s="58"/>
      <c r="X24" s="58"/>
      <c r="Y24" s="58"/>
      <c r="Z24" s="58"/>
      <c r="AA24" s="58"/>
    </row>
    <row r="25" s="243" customFormat="1" ht="96.6" spans="1:27">
      <c r="A25" s="58" t="s">
        <v>2825</v>
      </c>
      <c r="B25" s="200">
        <v>24</v>
      </c>
      <c r="C25" s="204" t="s">
        <v>16</v>
      </c>
      <c r="D25" s="58" t="s">
        <v>322</v>
      </c>
      <c r="E25" s="58" t="s">
        <v>2511</v>
      </c>
      <c r="F25" s="58" t="s">
        <v>323</v>
      </c>
      <c r="G25" s="58" t="s">
        <v>2564</v>
      </c>
      <c r="H25" s="58" t="s">
        <v>2374</v>
      </c>
      <c r="I25" s="58" t="s">
        <v>2124</v>
      </c>
      <c r="J25" s="304">
        <v>19.2645</v>
      </c>
      <c r="K25" s="304">
        <f t="shared" si="0"/>
        <v>19.2645</v>
      </c>
      <c r="L25" s="58">
        <v>144</v>
      </c>
      <c r="M25" s="58">
        <v>3.1</v>
      </c>
      <c r="N25" s="58"/>
      <c r="O25" s="58"/>
      <c r="P25" s="58"/>
      <c r="Q25" s="58"/>
      <c r="R25" s="58"/>
      <c r="S25" s="58"/>
      <c r="T25" s="58"/>
      <c r="U25" s="58"/>
      <c r="V25" s="58"/>
      <c r="W25" s="58"/>
      <c r="X25" s="58"/>
      <c r="Y25" s="58"/>
      <c r="Z25" s="58"/>
      <c r="AA25" s="58"/>
    </row>
    <row r="26" s="243" customFormat="1" ht="165.6" spans="1:25">
      <c r="A26" s="58" t="s">
        <v>2825</v>
      </c>
      <c r="B26" s="200">
        <v>25</v>
      </c>
      <c r="C26" s="204" t="s">
        <v>16</v>
      </c>
      <c r="D26" s="58" t="s">
        <v>89</v>
      </c>
      <c r="E26" s="58" t="s">
        <v>2511</v>
      </c>
      <c r="F26" s="58" t="s">
        <v>114</v>
      </c>
      <c r="G26" s="58" t="s">
        <v>2565</v>
      </c>
      <c r="H26" s="58" t="s">
        <v>2166</v>
      </c>
      <c r="I26" s="58" t="s">
        <v>22</v>
      </c>
      <c r="J26" s="237">
        <v>2</v>
      </c>
      <c r="K26" s="58">
        <v>0</v>
      </c>
      <c r="L26" s="58">
        <v>5</v>
      </c>
      <c r="M26" s="58">
        <v>3.2</v>
      </c>
      <c r="N26" s="58"/>
      <c r="O26" s="58"/>
      <c r="P26" s="58"/>
      <c r="Q26" s="58"/>
      <c r="R26" s="58"/>
      <c r="S26" s="58"/>
      <c r="T26" s="58"/>
      <c r="U26" s="58"/>
      <c r="V26" s="58"/>
      <c r="W26" s="58"/>
      <c r="X26" s="58"/>
      <c r="Y26" s="58"/>
    </row>
    <row r="27" s="243" customFormat="1" ht="179.4" spans="1:25">
      <c r="A27" s="58" t="s">
        <v>2825</v>
      </c>
      <c r="B27" s="200">
        <v>26</v>
      </c>
      <c r="C27" s="204" t="s">
        <v>16</v>
      </c>
      <c r="D27" s="58" t="s">
        <v>53</v>
      </c>
      <c r="E27" s="58" t="s">
        <v>2511</v>
      </c>
      <c r="F27" s="58" t="s">
        <v>55</v>
      </c>
      <c r="G27" s="58" t="s">
        <v>2566</v>
      </c>
      <c r="H27" s="58" t="s">
        <v>2158</v>
      </c>
      <c r="I27" s="58" t="s">
        <v>22</v>
      </c>
      <c r="J27" s="237">
        <v>2</v>
      </c>
      <c r="K27" s="304">
        <f t="shared" si="0"/>
        <v>2</v>
      </c>
      <c r="L27" s="58">
        <v>2</v>
      </c>
      <c r="M27" s="58">
        <v>3.2</v>
      </c>
      <c r="N27" s="58"/>
      <c r="O27" s="58"/>
      <c r="P27" s="58"/>
      <c r="Q27" s="58"/>
      <c r="R27" s="58"/>
      <c r="S27" s="58"/>
      <c r="T27" s="58"/>
      <c r="U27" s="58"/>
      <c r="V27" s="58"/>
      <c r="W27" s="58"/>
      <c r="X27" s="58"/>
      <c r="Y27" s="58"/>
    </row>
    <row r="28" s="243" customFormat="1" ht="179.4" spans="1:25">
      <c r="A28" s="58" t="s">
        <v>2825</v>
      </c>
      <c r="B28" s="200">
        <v>27</v>
      </c>
      <c r="C28" s="204" t="s">
        <v>16</v>
      </c>
      <c r="D28" s="58" t="s">
        <v>322</v>
      </c>
      <c r="E28" s="58" t="s">
        <v>2511</v>
      </c>
      <c r="F28" s="58" t="s">
        <v>323</v>
      </c>
      <c r="G28" s="58" t="s">
        <v>2568</v>
      </c>
      <c r="H28" s="58" t="s">
        <v>2162</v>
      </c>
      <c r="I28" s="58" t="s">
        <v>2124</v>
      </c>
      <c r="J28" s="304">
        <v>20.6882</v>
      </c>
      <c r="K28" s="304">
        <f t="shared" si="0"/>
        <v>20.6882</v>
      </c>
      <c r="L28" s="58">
        <v>155</v>
      </c>
      <c r="M28" s="58">
        <v>3.2</v>
      </c>
      <c r="N28" s="58"/>
      <c r="O28" s="58"/>
      <c r="P28" s="58"/>
      <c r="Q28" s="58"/>
      <c r="R28" s="58"/>
      <c r="S28" s="58"/>
      <c r="T28" s="58"/>
      <c r="U28" s="58"/>
      <c r="V28" s="58"/>
      <c r="W28" s="58"/>
      <c r="X28" s="58"/>
      <c r="Y28" s="58"/>
    </row>
    <row r="29" s="243" customFormat="1" ht="96.6" spans="1:25">
      <c r="A29" s="58" t="s">
        <v>2825</v>
      </c>
      <c r="B29" s="200">
        <v>28</v>
      </c>
      <c r="C29" s="204" t="s">
        <v>16</v>
      </c>
      <c r="D29" s="58" t="s">
        <v>89</v>
      </c>
      <c r="E29" s="58" t="s">
        <v>2511</v>
      </c>
      <c r="F29" s="58" t="s">
        <v>114</v>
      </c>
      <c r="G29" s="58" t="s">
        <v>2560</v>
      </c>
      <c r="H29" s="58" t="s">
        <v>2369</v>
      </c>
      <c r="I29" s="58" t="s">
        <v>22</v>
      </c>
      <c r="J29" s="237">
        <v>1</v>
      </c>
      <c r="K29" s="58">
        <v>0</v>
      </c>
      <c r="L29" s="58">
        <v>3</v>
      </c>
      <c r="M29" s="58">
        <v>3.1</v>
      </c>
      <c r="N29" s="58"/>
      <c r="O29" s="58"/>
      <c r="P29" s="58"/>
      <c r="Q29" s="58"/>
      <c r="R29" s="58"/>
      <c r="S29" s="58"/>
      <c r="T29" s="58"/>
      <c r="U29" s="58"/>
      <c r="V29" s="58"/>
      <c r="W29" s="58"/>
      <c r="X29" s="58"/>
      <c r="Y29" s="58"/>
    </row>
    <row r="30" s="243" customFormat="1" ht="96.6" spans="1:25">
      <c r="A30" s="58" t="s">
        <v>2825</v>
      </c>
      <c r="B30" s="200">
        <v>29</v>
      </c>
      <c r="C30" s="204" t="s">
        <v>16</v>
      </c>
      <c r="D30" s="58" t="s">
        <v>322</v>
      </c>
      <c r="E30" s="58" t="s">
        <v>2511</v>
      </c>
      <c r="F30" s="58" t="s">
        <v>323</v>
      </c>
      <c r="G30" s="58" t="s">
        <v>2564</v>
      </c>
      <c r="H30" s="58" t="s">
        <v>2374</v>
      </c>
      <c r="I30" s="58" t="s">
        <v>2124</v>
      </c>
      <c r="J30" s="304">
        <v>17.9297</v>
      </c>
      <c r="K30" s="304">
        <f>J30</f>
        <v>17.9297</v>
      </c>
      <c r="L30" s="58">
        <v>134</v>
      </c>
      <c r="M30" s="58">
        <v>3.1</v>
      </c>
      <c r="N30" s="58"/>
      <c r="O30" s="58"/>
      <c r="P30" s="58"/>
      <c r="Q30" s="58"/>
      <c r="R30" s="58"/>
      <c r="S30" s="58"/>
      <c r="T30" s="58"/>
      <c r="U30" s="58"/>
      <c r="V30" s="58"/>
      <c r="W30" s="58"/>
      <c r="X30" s="58"/>
      <c r="Y30" s="58"/>
    </row>
    <row r="31" s="243" customFormat="1" ht="179.4" spans="1:25">
      <c r="A31" s="58" t="s">
        <v>2825</v>
      </c>
      <c r="B31" s="200">
        <v>30</v>
      </c>
      <c r="C31" s="204" t="s">
        <v>16</v>
      </c>
      <c r="D31" s="58" t="s">
        <v>89</v>
      </c>
      <c r="E31" s="58" t="s">
        <v>2511</v>
      </c>
      <c r="F31" s="58" t="s">
        <v>114</v>
      </c>
      <c r="G31" s="58" t="s">
        <v>2826</v>
      </c>
      <c r="H31" s="58" t="s">
        <v>2166</v>
      </c>
      <c r="I31" s="58" t="s">
        <v>22</v>
      </c>
      <c r="J31" s="237">
        <v>2</v>
      </c>
      <c r="K31" s="58">
        <v>0</v>
      </c>
      <c r="L31" s="58">
        <v>4</v>
      </c>
      <c r="M31" s="58">
        <v>3.2</v>
      </c>
      <c r="N31" s="58"/>
      <c r="O31" s="58"/>
      <c r="P31" s="58"/>
      <c r="Q31" s="58"/>
      <c r="R31" s="58"/>
      <c r="S31" s="58"/>
      <c r="T31" s="58"/>
      <c r="U31" s="58"/>
      <c r="V31" s="58"/>
      <c r="W31" s="58"/>
      <c r="X31" s="58"/>
      <c r="Y31" s="58"/>
    </row>
    <row r="32" s="243" customFormat="1" ht="234.6" spans="1:25">
      <c r="A32" s="58" t="s">
        <v>2825</v>
      </c>
      <c r="B32" s="200">
        <v>31</v>
      </c>
      <c r="C32" s="204" t="s">
        <v>16</v>
      </c>
      <c r="D32" s="58" t="s">
        <v>89</v>
      </c>
      <c r="E32" s="58" t="s">
        <v>2511</v>
      </c>
      <c r="F32" s="58" t="s">
        <v>114</v>
      </c>
      <c r="G32" s="58" t="s">
        <v>2827</v>
      </c>
      <c r="H32" s="58" t="s">
        <v>2166</v>
      </c>
      <c r="I32" s="58" t="s">
        <v>22</v>
      </c>
      <c r="J32" s="237">
        <v>2</v>
      </c>
      <c r="K32" s="58">
        <v>0</v>
      </c>
      <c r="L32" s="58">
        <v>238</v>
      </c>
      <c r="M32" s="58">
        <v>3.2</v>
      </c>
      <c r="N32" s="58"/>
      <c r="O32" s="58"/>
      <c r="P32" s="58"/>
      <c r="Q32" s="58"/>
      <c r="R32" s="58"/>
      <c r="S32" s="58"/>
      <c r="T32" s="58"/>
      <c r="U32" s="58"/>
      <c r="V32" s="58"/>
      <c r="W32" s="58"/>
      <c r="X32" s="58"/>
      <c r="Y32" s="58"/>
    </row>
    <row r="33" s="243" customFormat="1" ht="179.4" spans="1:25">
      <c r="A33" s="58" t="s">
        <v>2825</v>
      </c>
      <c r="B33" s="200">
        <v>32</v>
      </c>
      <c r="C33" s="204" t="s">
        <v>16</v>
      </c>
      <c r="D33" s="58" t="s">
        <v>53</v>
      </c>
      <c r="E33" s="58" t="s">
        <v>2511</v>
      </c>
      <c r="F33" s="58" t="s">
        <v>55</v>
      </c>
      <c r="G33" s="58" t="s">
        <v>2595</v>
      </c>
      <c r="H33" s="58" t="s">
        <v>2158</v>
      </c>
      <c r="I33" s="58" t="s">
        <v>22</v>
      </c>
      <c r="J33" s="237">
        <v>3</v>
      </c>
      <c r="K33" s="165">
        <f>(CEILING(J33*0.2,1))*1</f>
        <v>1</v>
      </c>
      <c r="L33" s="58">
        <v>122</v>
      </c>
      <c r="M33" s="58">
        <v>3.2</v>
      </c>
      <c r="N33" s="58"/>
      <c r="O33" s="58"/>
      <c r="P33" s="58"/>
      <c r="Q33" s="58"/>
      <c r="R33" s="58"/>
      <c r="S33" s="58"/>
      <c r="T33" s="58"/>
      <c r="U33" s="58"/>
      <c r="V33" s="58"/>
      <c r="W33" s="58"/>
      <c r="X33" s="58"/>
      <c r="Y33" s="58"/>
    </row>
    <row r="34" s="243" customFormat="1" ht="220.8" spans="1:25">
      <c r="A34" s="58" t="s">
        <v>2825</v>
      </c>
      <c r="B34" s="200">
        <v>33</v>
      </c>
      <c r="C34" s="204" t="s">
        <v>16</v>
      </c>
      <c r="D34" s="58" t="s">
        <v>171</v>
      </c>
      <c r="E34" s="58" t="s">
        <v>2511</v>
      </c>
      <c r="F34" s="58" t="s">
        <v>172</v>
      </c>
      <c r="G34" s="58" t="s">
        <v>2828</v>
      </c>
      <c r="H34" s="58" t="s">
        <v>1809</v>
      </c>
      <c r="I34" s="58" t="s">
        <v>22</v>
      </c>
      <c r="J34" s="237">
        <v>4</v>
      </c>
      <c r="K34" s="58">
        <v>0</v>
      </c>
      <c r="L34" s="58">
        <v>0.2</v>
      </c>
      <c r="M34" s="58">
        <v>3.2</v>
      </c>
      <c r="N34" s="58"/>
      <c r="O34" s="58"/>
      <c r="P34" s="58"/>
      <c r="Q34" s="58"/>
      <c r="R34" s="58"/>
      <c r="S34" s="58"/>
      <c r="T34" s="58"/>
      <c r="U34" s="58"/>
      <c r="V34" s="58"/>
      <c r="W34" s="58"/>
      <c r="X34" s="58"/>
      <c r="Y34" s="58"/>
    </row>
    <row r="35" s="243" customFormat="1" ht="220.8" spans="1:25">
      <c r="A35" s="58" t="s">
        <v>2825</v>
      </c>
      <c r="B35" s="200">
        <v>34</v>
      </c>
      <c r="C35" s="204" t="s">
        <v>16</v>
      </c>
      <c r="D35" s="58" t="s">
        <v>171</v>
      </c>
      <c r="E35" s="58" t="s">
        <v>2511</v>
      </c>
      <c r="F35" s="58" t="s">
        <v>172</v>
      </c>
      <c r="G35" s="58" t="s">
        <v>2829</v>
      </c>
      <c r="H35" s="58" t="s">
        <v>1809</v>
      </c>
      <c r="I35" s="58" t="s">
        <v>22</v>
      </c>
      <c r="J35" s="237">
        <v>1</v>
      </c>
      <c r="K35" s="58">
        <v>0</v>
      </c>
      <c r="L35" s="58">
        <v>1</v>
      </c>
      <c r="M35" s="58">
        <v>3.2</v>
      </c>
      <c r="N35" s="58"/>
      <c r="O35" s="58"/>
      <c r="P35" s="58"/>
      <c r="Q35" s="58"/>
      <c r="R35" s="58"/>
      <c r="S35" s="58"/>
      <c r="T35" s="58"/>
      <c r="U35" s="58"/>
      <c r="V35" s="58"/>
      <c r="W35" s="58"/>
      <c r="X35" s="58"/>
      <c r="Y35" s="58"/>
    </row>
    <row r="36" s="243" customFormat="1" ht="179.4" spans="1:25">
      <c r="A36" s="58" t="s">
        <v>2825</v>
      </c>
      <c r="B36" s="200">
        <v>35</v>
      </c>
      <c r="C36" s="204" t="s">
        <v>16</v>
      </c>
      <c r="D36" s="58" t="s">
        <v>322</v>
      </c>
      <c r="E36" s="58" t="s">
        <v>2511</v>
      </c>
      <c r="F36" s="58" t="s">
        <v>323</v>
      </c>
      <c r="G36" s="58" t="s">
        <v>2596</v>
      </c>
      <c r="H36" s="58" t="s">
        <v>2162</v>
      </c>
      <c r="I36" s="58" t="s">
        <v>2124</v>
      </c>
      <c r="J36" s="304">
        <v>21.0988</v>
      </c>
      <c r="K36" s="165">
        <f>(CEILING(J36*0.1,1))*1</f>
        <v>3</v>
      </c>
      <c r="L36" s="58">
        <v>1908</v>
      </c>
      <c r="M36" s="58">
        <v>3.2</v>
      </c>
      <c r="N36" s="58"/>
      <c r="O36" s="58"/>
      <c r="P36" s="58"/>
      <c r="Q36" s="58"/>
      <c r="R36" s="58"/>
      <c r="S36" s="58"/>
      <c r="T36" s="58"/>
      <c r="U36" s="58"/>
      <c r="V36" s="58"/>
      <c r="W36" s="58"/>
      <c r="X36" s="58"/>
      <c r="Y36" s="58"/>
    </row>
    <row r="37" s="243" customFormat="1" ht="276" spans="1:25">
      <c r="A37" s="58" t="s">
        <v>2825</v>
      </c>
      <c r="B37" s="200">
        <v>36</v>
      </c>
      <c r="C37" s="204" t="s">
        <v>16</v>
      </c>
      <c r="D37" s="58" t="s">
        <v>353</v>
      </c>
      <c r="E37" s="58" t="s">
        <v>2511</v>
      </c>
      <c r="F37" s="58" t="s">
        <v>2125</v>
      </c>
      <c r="G37" s="58" t="s">
        <v>2830</v>
      </c>
      <c r="H37" s="58" t="s">
        <v>491</v>
      </c>
      <c r="I37" s="58" t="s">
        <v>22</v>
      </c>
      <c r="J37" s="237">
        <v>2</v>
      </c>
      <c r="K37" s="304">
        <f>J37</f>
        <v>2</v>
      </c>
      <c r="L37" s="58">
        <v>12</v>
      </c>
      <c r="M37" s="58">
        <v>3.2</v>
      </c>
      <c r="N37" s="58"/>
      <c r="O37" s="58"/>
      <c r="P37" s="58"/>
      <c r="Q37" s="58"/>
      <c r="R37" s="58"/>
      <c r="S37" s="58"/>
      <c r="T37" s="58"/>
      <c r="U37" s="58"/>
      <c r="V37" s="58"/>
      <c r="W37" s="58"/>
      <c r="X37" s="58"/>
      <c r="Y37" s="58"/>
    </row>
    <row r="38" s="243" customFormat="1" ht="193.2" spans="1:25">
      <c r="A38" s="58" t="s">
        <v>2825</v>
      </c>
      <c r="B38" s="200">
        <v>37</v>
      </c>
      <c r="C38" s="204" t="s">
        <v>16</v>
      </c>
      <c r="D38" s="58" t="s">
        <v>322</v>
      </c>
      <c r="E38" s="58" t="s">
        <v>2511</v>
      </c>
      <c r="F38" s="58" t="s">
        <v>323</v>
      </c>
      <c r="G38" s="58" t="s">
        <v>2765</v>
      </c>
      <c r="H38" s="58" t="s">
        <v>2162</v>
      </c>
      <c r="I38" s="58" t="s">
        <v>2124</v>
      </c>
      <c r="J38" s="304">
        <v>16.7049</v>
      </c>
      <c r="K38" s="58">
        <v>0</v>
      </c>
      <c r="L38" s="58">
        <v>7353</v>
      </c>
      <c r="M38" s="58">
        <v>3.2</v>
      </c>
      <c r="N38" s="58"/>
      <c r="O38" s="58"/>
      <c r="P38" s="58"/>
      <c r="Q38" s="58"/>
      <c r="R38" s="58"/>
      <c r="S38" s="58"/>
      <c r="T38" s="58"/>
      <c r="U38" s="58"/>
      <c r="V38" s="58"/>
      <c r="W38" s="58"/>
      <c r="X38" s="58"/>
      <c r="Y38" s="58"/>
    </row>
    <row r="39" s="243" customFormat="1" ht="165.6" spans="1:25">
      <c r="A39" s="58" t="s">
        <v>2825</v>
      </c>
      <c r="B39" s="200">
        <v>38</v>
      </c>
      <c r="C39" s="204" t="s">
        <v>16</v>
      </c>
      <c r="D39" s="58" t="s">
        <v>89</v>
      </c>
      <c r="E39" s="58" t="s">
        <v>2511</v>
      </c>
      <c r="F39" s="58" t="s">
        <v>114</v>
      </c>
      <c r="G39" s="58" t="s">
        <v>2710</v>
      </c>
      <c r="H39" s="58" t="s">
        <v>2166</v>
      </c>
      <c r="I39" s="58" t="s">
        <v>22</v>
      </c>
      <c r="J39" s="237">
        <v>1</v>
      </c>
      <c r="K39" s="58">
        <v>0</v>
      </c>
      <c r="L39" s="58">
        <v>7</v>
      </c>
      <c r="M39" s="58">
        <v>3.2</v>
      </c>
      <c r="N39" s="58"/>
      <c r="O39" s="58"/>
      <c r="P39" s="58"/>
      <c r="Q39" s="58"/>
      <c r="R39" s="58"/>
      <c r="S39" s="58"/>
      <c r="T39" s="58"/>
      <c r="U39" s="58"/>
      <c r="V39" s="58"/>
      <c r="W39" s="58"/>
      <c r="X39" s="58"/>
      <c r="Y39" s="58"/>
    </row>
    <row r="40" s="243" customFormat="1" ht="179.4" spans="1:25">
      <c r="A40" s="58" t="s">
        <v>2825</v>
      </c>
      <c r="B40" s="200">
        <v>39</v>
      </c>
      <c r="C40" s="204" t="s">
        <v>16</v>
      </c>
      <c r="D40" s="58" t="s">
        <v>53</v>
      </c>
      <c r="E40" s="58" t="s">
        <v>2511</v>
      </c>
      <c r="F40" s="58" t="s">
        <v>55</v>
      </c>
      <c r="G40" s="58" t="s">
        <v>2687</v>
      </c>
      <c r="H40" s="58" t="s">
        <v>2158</v>
      </c>
      <c r="I40" s="58" t="s">
        <v>22</v>
      </c>
      <c r="J40" s="237">
        <v>3</v>
      </c>
      <c r="K40" s="165">
        <f>(CEILING(J40*0.2,1))*1</f>
        <v>1</v>
      </c>
      <c r="L40" s="58">
        <v>12</v>
      </c>
      <c r="M40" s="58">
        <v>3.2</v>
      </c>
      <c r="N40" s="58"/>
      <c r="O40" s="58"/>
      <c r="P40" s="58"/>
      <c r="Q40" s="58"/>
      <c r="R40" s="58"/>
      <c r="S40" s="58"/>
      <c r="T40" s="58"/>
      <c r="U40" s="58"/>
      <c r="V40" s="58"/>
      <c r="W40" s="58"/>
      <c r="X40" s="58"/>
      <c r="Y40" s="58"/>
    </row>
    <row r="41" s="243" customFormat="1" ht="234.6" spans="1:25">
      <c r="A41" s="58" t="s">
        <v>2825</v>
      </c>
      <c r="B41" s="200">
        <v>40</v>
      </c>
      <c r="C41" s="204" t="s">
        <v>16</v>
      </c>
      <c r="D41" s="58" t="s">
        <v>171</v>
      </c>
      <c r="E41" s="58" t="s">
        <v>2511</v>
      </c>
      <c r="F41" s="58" t="s">
        <v>172</v>
      </c>
      <c r="G41" s="58" t="s">
        <v>2714</v>
      </c>
      <c r="H41" s="58" t="s">
        <v>1697</v>
      </c>
      <c r="I41" s="58" t="s">
        <v>22</v>
      </c>
      <c r="J41" s="237">
        <v>1</v>
      </c>
      <c r="K41" s="58">
        <v>0</v>
      </c>
      <c r="L41" s="58">
        <v>0.24</v>
      </c>
      <c r="M41" s="58">
        <v>3.1</v>
      </c>
      <c r="N41" s="58"/>
      <c r="O41" s="58"/>
      <c r="P41" s="58"/>
      <c r="Q41" s="58"/>
      <c r="R41" s="58"/>
      <c r="S41" s="58"/>
      <c r="T41" s="58"/>
      <c r="U41" s="58"/>
      <c r="V41" s="58"/>
      <c r="W41" s="58"/>
      <c r="X41" s="58"/>
      <c r="Y41" s="58"/>
    </row>
    <row r="42" s="243" customFormat="1" ht="179.4" spans="1:25">
      <c r="A42" s="58" t="s">
        <v>2825</v>
      </c>
      <c r="B42" s="200">
        <v>41</v>
      </c>
      <c r="C42" s="204" t="s">
        <v>16</v>
      </c>
      <c r="D42" s="58" t="s">
        <v>322</v>
      </c>
      <c r="E42" s="58" t="s">
        <v>2511</v>
      </c>
      <c r="F42" s="58" t="s">
        <v>323</v>
      </c>
      <c r="G42" s="58" t="s">
        <v>2688</v>
      </c>
      <c r="H42" s="58" t="s">
        <v>2162</v>
      </c>
      <c r="I42" s="58" t="s">
        <v>2124</v>
      </c>
      <c r="J42" s="304">
        <v>5.07153</v>
      </c>
      <c r="K42" s="165">
        <f>(CEILING(J42*0.1,1))*1</f>
        <v>1</v>
      </c>
      <c r="L42" s="58">
        <v>82</v>
      </c>
      <c r="M42" s="58">
        <v>3.2</v>
      </c>
      <c r="N42" s="58"/>
      <c r="O42" s="58"/>
      <c r="P42" s="58"/>
      <c r="Q42" s="58"/>
      <c r="R42" s="58"/>
      <c r="S42" s="58"/>
      <c r="T42" s="58"/>
      <c r="U42" s="58"/>
      <c r="V42" s="58"/>
      <c r="W42" s="58"/>
      <c r="X42" s="58"/>
      <c r="Y42" s="58"/>
    </row>
    <row r="43" s="243" customFormat="1" ht="179.4" spans="1:25">
      <c r="A43" s="58" t="s">
        <v>2825</v>
      </c>
      <c r="B43" s="200">
        <v>42</v>
      </c>
      <c r="C43" s="204" t="s">
        <v>16</v>
      </c>
      <c r="D43" s="58" t="s">
        <v>53</v>
      </c>
      <c r="E43" s="58" t="s">
        <v>2511</v>
      </c>
      <c r="F43" s="58" t="s">
        <v>55</v>
      </c>
      <c r="G43" s="58" t="s">
        <v>2643</v>
      </c>
      <c r="H43" s="58" t="s">
        <v>2158</v>
      </c>
      <c r="I43" s="58" t="s">
        <v>22</v>
      </c>
      <c r="J43" s="237">
        <v>2</v>
      </c>
      <c r="K43" s="165">
        <f>(CEILING(J43*0.2,1))*1</f>
        <v>1</v>
      </c>
      <c r="L43" s="58">
        <v>20</v>
      </c>
      <c r="M43" s="58">
        <v>3.2</v>
      </c>
      <c r="N43" s="58"/>
      <c r="O43" s="58"/>
      <c r="P43" s="58"/>
      <c r="Q43" s="58"/>
      <c r="R43" s="58"/>
      <c r="S43" s="58"/>
      <c r="T43" s="58"/>
      <c r="U43" s="58"/>
      <c r="V43" s="58"/>
      <c r="W43" s="58"/>
      <c r="X43" s="58"/>
      <c r="Y43" s="58"/>
    </row>
    <row r="44" s="243" customFormat="1" ht="179.4" spans="1:25">
      <c r="A44" s="58" t="s">
        <v>2825</v>
      </c>
      <c r="B44" s="200">
        <v>43</v>
      </c>
      <c r="C44" s="204" t="s">
        <v>16</v>
      </c>
      <c r="D44" s="58" t="s">
        <v>322</v>
      </c>
      <c r="E44" s="58" t="s">
        <v>2511</v>
      </c>
      <c r="F44" s="58" t="s">
        <v>323</v>
      </c>
      <c r="G44" s="58" t="s">
        <v>2668</v>
      </c>
      <c r="H44" s="58" t="s">
        <v>2162</v>
      </c>
      <c r="I44" s="58" t="s">
        <v>2124</v>
      </c>
      <c r="J44" s="304">
        <v>18.275</v>
      </c>
      <c r="K44" s="165">
        <f>(CEILING(J44*0.1,1))*1</f>
        <v>2</v>
      </c>
      <c r="L44" s="58">
        <v>516</v>
      </c>
      <c r="M44" s="58">
        <v>3.2</v>
      </c>
      <c r="N44" s="58"/>
      <c r="O44" s="58"/>
      <c r="P44" s="58"/>
      <c r="Q44" s="58"/>
      <c r="R44" s="58"/>
      <c r="S44" s="58"/>
      <c r="T44" s="58"/>
      <c r="U44" s="58"/>
      <c r="V44" s="58"/>
      <c r="W44" s="58"/>
      <c r="X44" s="58"/>
      <c r="Y44" s="58"/>
    </row>
    <row r="45" s="243" customFormat="1" ht="179.4" spans="1:25">
      <c r="A45" s="58" t="s">
        <v>2825</v>
      </c>
      <c r="B45" s="200">
        <v>44</v>
      </c>
      <c r="C45" s="204" t="s">
        <v>16</v>
      </c>
      <c r="D45" s="58" t="s">
        <v>53</v>
      </c>
      <c r="E45" s="58" t="s">
        <v>2511</v>
      </c>
      <c r="F45" s="58" t="s">
        <v>55</v>
      </c>
      <c r="G45" s="58" t="s">
        <v>2678</v>
      </c>
      <c r="H45" s="58" t="s">
        <v>2158</v>
      </c>
      <c r="I45" s="58" t="s">
        <v>22</v>
      </c>
      <c r="J45" s="237">
        <v>1</v>
      </c>
      <c r="K45" s="58">
        <v>0</v>
      </c>
      <c r="L45" s="58">
        <v>31</v>
      </c>
      <c r="M45" s="58">
        <v>3.2</v>
      </c>
      <c r="N45" s="58"/>
      <c r="O45" s="58"/>
      <c r="P45" s="58"/>
      <c r="Q45" s="58"/>
      <c r="R45" s="58"/>
      <c r="S45" s="58"/>
      <c r="T45" s="58"/>
      <c r="U45" s="58"/>
      <c r="V45" s="58"/>
      <c r="W45" s="58"/>
      <c r="X45" s="58"/>
      <c r="Y45" s="58"/>
    </row>
    <row r="46" s="243" customFormat="1" ht="165.6" spans="1:25">
      <c r="A46" s="58" t="s">
        <v>2825</v>
      </c>
      <c r="B46" s="200">
        <v>45</v>
      </c>
      <c r="C46" s="204" t="s">
        <v>16</v>
      </c>
      <c r="D46" s="58" t="s">
        <v>53</v>
      </c>
      <c r="E46" s="58" t="s">
        <v>2511</v>
      </c>
      <c r="F46" s="58" t="s">
        <v>304</v>
      </c>
      <c r="G46" s="58" t="s">
        <v>2831</v>
      </c>
      <c r="H46" s="58" t="s">
        <v>2158</v>
      </c>
      <c r="I46" s="58" t="s">
        <v>22</v>
      </c>
      <c r="J46" s="237">
        <v>1</v>
      </c>
      <c r="K46" s="58">
        <v>0</v>
      </c>
      <c r="L46" s="58">
        <v>41</v>
      </c>
      <c r="M46" s="58">
        <v>3.2</v>
      </c>
      <c r="N46" s="58"/>
      <c r="O46" s="58"/>
      <c r="P46" s="58"/>
      <c r="Q46" s="58"/>
      <c r="R46" s="58"/>
      <c r="S46" s="58"/>
      <c r="T46" s="58"/>
      <c r="U46" s="58"/>
      <c r="V46" s="58"/>
      <c r="W46" s="58"/>
      <c r="X46" s="58"/>
      <c r="Y46" s="58"/>
    </row>
    <row r="47" s="243" customFormat="1" ht="179.4" spans="1:25">
      <c r="A47" s="58" t="s">
        <v>2825</v>
      </c>
      <c r="B47" s="200">
        <v>46</v>
      </c>
      <c r="C47" s="204" t="s">
        <v>16</v>
      </c>
      <c r="D47" s="58" t="s">
        <v>322</v>
      </c>
      <c r="E47" s="58" t="s">
        <v>2511</v>
      </c>
      <c r="F47" s="58" t="s">
        <v>323</v>
      </c>
      <c r="G47" s="58" t="s">
        <v>2684</v>
      </c>
      <c r="H47" s="58" t="s">
        <v>2162</v>
      </c>
      <c r="I47" s="58" t="s">
        <v>2124</v>
      </c>
      <c r="J47" s="304">
        <v>19.1783</v>
      </c>
      <c r="K47" s="58">
        <v>0</v>
      </c>
      <c r="L47" s="58">
        <v>978</v>
      </c>
      <c r="M47" s="58">
        <v>3.2</v>
      </c>
      <c r="N47" s="58"/>
      <c r="O47" s="58"/>
      <c r="P47" s="58"/>
      <c r="Q47" s="58"/>
      <c r="R47" s="58"/>
      <c r="S47" s="58"/>
      <c r="T47" s="58"/>
      <c r="U47" s="58"/>
      <c r="V47" s="58"/>
      <c r="W47" s="58"/>
      <c r="X47" s="58"/>
      <c r="Y47" s="58"/>
    </row>
    <row r="48" s="243" customFormat="1" ht="165.6" spans="1:25">
      <c r="A48" s="58" t="s">
        <v>2825</v>
      </c>
      <c r="B48" s="200">
        <v>47</v>
      </c>
      <c r="C48" s="204" t="s">
        <v>16</v>
      </c>
      <c r="D48" s="58" t="s">
        <v>89</v>
      </c>
      <c r="E48" s="58" t="s">
        <v>2511</v>
      </c>
      <c r="F48" s="58" t="s">
        <v>114</v>
      </c>
      <c r="G48" s="58" t="s">
        <v>2565</v>
      </c>
      <c r="H48" s="58" t="s">
        <v>2166</v>
      </c>
      <c r="I48" s="58" t="s">
        <v>22</v>
      </c>
      <c r="J48" s="237">
        <v>2</v>
      </c>
      <c r="K48" s="58">
        <v>0</v>
      </c>
      <c r="L48" s="58">
        <v>5</v>
      </c>
      <c r="M48" s="58">
        <v>3.2</v>
      </c>
      <c r="N48" s="58"/>
      <c r="O48" s="58"/>
      <c r="P48" s="58"/>
      <c r="Q48" s="58"/>
      <c r="R48" s="58"/>
      <c r="S48" s="58"/>
      <c r="T48" s="58"/>
      <c r="U48" s="58"/>
      <c r="V48" s="58"/>
      <c r="W48" s="58"/>
      <c r="X48" s="58"/>
      <c r="Y48" s="58"/>
    </row>
    <row r="49" s="243" customFormat="1" ht="165.6" spans="1:25">
      <c r="A49" s="58" t="s">
        <v>2825</v>
      </c>
      <c r="B49" s="200">
        <v>48</v>
      </c>
      <c r="C49" s="204" t="s">
        <v>16</v>
      </c>
      <c r="D49" s="58" t="s">
        <v>89</v>
      </c>
      <c r="E49" s="58" t="s">
        <v>2511</v>
      </c>
      <c r="F49" s="58" t="s">
        <v>114</v>
      </c>
      <c r="G49" s="58" t="s">
        <v>2710</v>
      </c>
      <c r="H49" s="58" t="s">
        <v>2166</v>
      </c>
      <c r="I49" s="58" t="s">
        <v>22</v>
      </c>
      <c r="J49" s="237">
        <v>2</v>
      </c>
      <c r="K49" s="58">
        <v>0</v>
      </c>
      <c r="L49" s="58">
        <v>14</v>
      </c>
      <c r="M49" s="58">
        <v>3.2</v>
      </c>
      <c r="N49" s="58"/>
      <c r="O49" s="58"/>
      <c r="P49" s="58"/>
      <c r="Q49" s="58"/>
      <c r="R49" s="58"/>
      <c r="S49" s="58"/>
      <c r="T49" s="58"/>
      <c r="U49" s="58"/>
      <c r="V49" s="58"/>
      <c r="W49" s="58"/>
      <c r="X49" s="58"/>
      <c r="Y49" s="58"/>
    </row>
    <row r="50" s="243" customFormat="1" ht="179.4" spans="1:25">
      <c r="A50" s="58" t="s">
        <v>2825</v>
      </c>
      <c r="B50" s="200">
        <v>49</v>
      </c>
      <c r="C50" s="204" t="s">
        <v>16</v>
      </c>
      <c r="D50" s="58" t="s">
        <v>53</v>
      </c>
      <c r="E50" s="58" t="s">
        <v>2511</v>
      </c>
      <c r="F50" s="58" t="s">
        <v>249</v>
      </c>
      <c r="G50" s="58" t="s">
        <v>2645</v>
      </c>
      <c r="H50" s="58" t="s">
        <v>2158</v>
      </c>
      <c r="I50" s="58" t="s">
        <v>22</v>
      </c>
      <c r="J50" s="237">
        <v>1</v>
      </c>
      <c r="K50" s="165">
        <f>(CEILING(J50*0.2,1))*1</f>
        <v>1</v>
      </c>
      <c r="L50" s="58">
        <v>2</v>
      </c>
      <c r="M50" s="58">
        <v>3.2</v>
      </c>
      <c r="N50" s="58"/>
      <c r="O50" s="58"/>
      <c r="P50" s="58"/>
      <c r="Q50" s="58"/>
      <c r="R50" s="58"/>
      <c r="S50" s="58"/>
      <c r="T50" s="58"/>
      <c r="U50" s="58"/>
      <c r="V50" s="58"/>
      <c r="W50" s="58"/>
      <c r="X50" s="58"/>
      <c r="Y50" s="58"/>
    </row>
    <row r="51" s="243" customFormat="1" ht="151.8" spans="1:25">
      <c r="A51" s="58" t="s">
        <v>2825</v>
      </c>
      <c r="B51" s="200">
        <v>50</v>
      </c>
      <c r="C51" s="204" t="s">
        <v>16</v>
      </c>
      <c r="D51" s="58" t="s">
        <v>53</v>
      </c>
      <c r="E51" s="58" t="s">
        <v>2511</v>
      </c>
      <c r="F51" s="58" t="s">
        <v>304</v>
      </c>
      <c r="G51" s="58" t="s">
        <v>2711</v>
      </c>
      <c r="H51" s="58" t="s">
        <v>2158</v>
      </c>
      <c r="I51" s="58" t="s">
        <v>22</v>
      </c>
      <c r="J51" s="237">
        <v>1</v>
      </c>
      <c r="K51" s="165">
        <f>(CEILING(J51*0.2,1))*1</f>
        <v>1</v>
      </c>
      <c r="L51" s="58">
        <v>6</v>
      </c>
      <c r="M51" s="58">
        <v>3.2</v>
      </c>
      <c r="N51" s="58"/>
      <c r="O51" s="58"/>
      <c r="P51" s="58"/>
      <c r="Q51" s="58"/>
      <c r="R51" s="58"/>
      <c r="S51" s="58"/>
      <c r="T51" s="58"/>
      <c r="U51" s="58"/>
      <c r="V51" s="58"/>
      <c r="W51" s="58"/>
      <c r="X51" s="58"/>
      <c r="Y51" s="58"/>
    </row>
    <row r="52" s="243" customFormat="1" ht="234.6" spans="1:25">
      <c r="A52" s="58" t="s">
        <v>2825</v>
      </c>
      <c r="B52" s="200">
        <v>51</v>
      </c>
      <c r="C52" s="204" t="s">
        <v>16</v>
      </c>
      <c r="D52" s="58" t="s">
        <v>171</v>
      </c>
      <c r="E52" s="58" t="s">
        <v>2511</v>
      </c>
      <c r="F52" s="58" t="s">
        <v>172</v>
      </c>
      <c r="G52" s="58" t="s">
        <v>2567</v>
      </c>
      <c r="H52" s="58" t="s">
        <v>1697</v>
      </c>
      <c r="I52" s="58" t="s">
        <v>22</v>
      </c>
      <c r="J52" s="237">
        <v>1</v>
      </c>
      <c r="K52" s="58">
        <v>0</v>
      </c>
      <c r="L52" s="58">
        <v>0.1</v>
      </c>
      <c r="M52" s="58">
        <v>3.1</v>
      </c>
      <c r="N52" s="58"/>
      <c r="O52" s="58"/>
      <c r="P52" s="58"/>
      <c r="Q52" s="58"/>
      <c r="R52" s="58"/>
      <c r="S52" s="58"/>
      <c r="T52" s="58"/>
      <c r="U52" s="58"/>
      <c r="V52" s="58"/>
      <c r="W52" s="58"/>
      <c r="X52" s="58"/>
      <c r="Y52" s="58"/>
    </row>
    <row r="53" s="243" customFormat="1" ht="234.6" spans="1:25">
      <c r="A53" s="58" t="s">
        <v>2825</v>
      </c>
      <c r="B53" s="200">
        <v>52</v>
      </c>
      <c r="C53" s="204" t="s">
        <v>16</v>
      </c>
      <c r="D53" s="58" t="s">
        <v>171</v>
      </c>
      <c r="E53" s="58" t="s">
        <v>2511</v>
      </c>
      <c r="F53" s="58" t="s">
        <v>172</v>
      </c>
      <c r="G53" s="58" t="s">
        <v>2714</v>
      </c>
      <c r="H53" s="58" t="s">
        <v>1697</v>
      </c>
      <c r="I53" s="58" t="s">
        <v>22</v>
      </c>
      <c r="J53" s="237">
        <v>1</v>
      </c>
      <c r="K53" s="58">
        <v>0</v>
      </c>
      <c r="L53" s="58">
        <v>0.24</v>
      </c>
      <c r="M53" s="58">
        <v>3.1</v>
      </c>
      <c r="N53" s="58"/>
      <c r="O53" s="58"/>
      <c r="P53" s="58"/>
      <c r="Q53" s="58"/>
      <c r="R53" s="58"/>
      <c r="S53" s="58"/>
      <c r="T53" s="58"/>
      <c r="U53" s="58"/>
      <c r="V53" s="58"/>
      <c r="W53" s="58"/>
      <c r="X53" s="58"/>
      <c r="Y53" s="58"/>
    </row>
    <row r="54" s="243" customFormat="1" ht="179.4" spans="1:25">
      <c r="A54" s="58" t="s">
        <v>2825</v>
      </c>
      <c r="B54" s="200">
        <v>53</v>
      </c>
      <c r="C54" s="204" t="s">
        <v>16</v>
      </c>
      <c r="D54" s="58" t="s">
        <v>322</v>
      </c>
      <c r="E54" s="58" t="s">
        <v>2511</v>
      </c>
      <c r="F54" s="58" t="s">
        <v>323</v>
      </c>
      <c r="G54" s="58" t="s">
        <v>2688</v>
      </c>
      <c r="H54" s="58" t="s">
        <v>2162</v>
      </c>
      <c r="I54" s="58" t="s">
        <v>2124</v>
      </c>
      <c r="J54" s="304">
        <v>17.148</v>
      </c>
      <c r="K54" s="165">
        <f>(CEILING(J54*0.1,1))*1</f>
        <v>2</v>
      </c>
      <c r="L54" s="58">
        <v>276</v>
      </c>
      <c r="M54" s="58">
        <v>3.2</v>
      </c>
      <c r="N54" s="58"/>
      <c r="O54" s="58"/>
      <c r="P54" s="58"/>
      <c r="Q54" s="58"/>
      <c r="R54" s="58"/>
      <c r="S54" s="58"/>
      <c r="T54" s="58"/>
      <c r="U54" s="58"/>
      <c r="V54" s="58"/>
      <c r="W54" s="58"/>
      <c r="X54" s="58"/>
      <c r="Y54" s="58"/>
    </row>
    <row r="55" s="243" customFormat="1" ht="124.2" spans="1:25">
      <c r="A55" s="58" t="s">
        <v>2825</v>
      </c>
      <c r="B55" s="200">
        <v>54</v>
      </c>
      <c r="C55" s="204" t="s">
        <v>16</v>
      </c>
      <c r="D55" s="58" t="s">
        <v>89</v>
      </c>
      <c r="E55" s="58" t="s">
        <v>2511</v>
      </c>
      <c r="F55" s="58" t="s">
        <v>114</v>
      </c>
      <c r="G55" s="58" t="s">
        <v>2717</v>
      </c>
      <c r="H55" s="58" t="s">
        <v>2134</v>
      </c>
      <c r="I55" s="58" t="s">
        <v>22</v>
      </c>
      <c r="J55" s="237">
        <v>2</v>
      </c>
      <c r="K55" s="58">
        <v>0</v>
      </c>
      <c r="L55" s="58">
        <v>2</v>
      </c>
      <c r="M55" s="58">
        <v>3.1</v>
      </c>
      <c r="N55" s="58"/>
      <c r="O55" s="58"/>
      <c r="P55" s="58"/>
      <c r="Q55" s="58"/>
      <c r="R55" s="58"/>
      <c r="S55" s="58"/>
      <c r="T55" s="58"/>
      <c r="U55" s="58"/>
      <c r="V55" s="58"/>
      <c r="W55" s="58"/>
      <c r="X55" s="58"/>
      <c r="Y55" s="58"/>
    </row>
    <row r="56" s="243" customFormat="1" ht="96.6" spans="1:25">
      <c r="A56" s="58" t="s">
        <v>2825</v>
      </c>
      <c r="B56" s="200">
        <v>55</v>
      </c>
      <c r="C56" s="204" t="s">
        <v>16</v>
      </c>
      <c r="D56" s="58" t="s">
        <v>171</v>
      </c>
      <c r="E56" s="58" t="s">
        <v>2511</v>
      </c>
      <c r="F56" s="58" t="s">
        <v>172</v>
      </c>
      <c r="G56" s="58" t="s">
        <v>2720</v>
      </c>
      <c r="H56" s="58" t="s">
        <v>2721</v>
      </c>
      <c r="I56" s="58" t="s">
        <v>22</v>
      </c>
      <c r="J56" s="237">
        <v>1</v>
      </c>
      <c r="K56" s="58">
        <v>0</v>
      </c>
      <c r="L56" s="58">
        <v>0.01</v>
      </c>
      <c r="M56" s="58">
        <v>3.1</v>
      </c>
      <c r="N56" s="58"/>
      <c r="O56" s="58"/>
      <c r="P56" s="58"/>
      <c r="Q56" s="58"/>
      <c r="R56" s="58"/>
      <c r="S56" s="58"/>
      <c r="T56" s="58"/>
      <c r="U56" s="58"/>
      <c r="V56" s="58"/>
      <c r="W56" s="58"/>
      <c r="X56" s="58"/>
      <c r="Y56" s="58"/>
    </row>
    <row r="57" s="243" customFormat="1" ht="110.4" spans="1:25">
      <c r="A57" s="58" t="s">
        <v>2825</v>
      </c>
      <c r="B57" s="200">
        <v>56</v>
      </c>
      <c r="C57" s="204" t="s">
        <v>16</v>
      </c>
      <c r="D57" s="58" t="s">
        <v>322</v>
      </c>
      <c r="E57" s="58" t="s">
        <v>2511</v>
      </c>
      <c r="F57" s="58" t="s">
        <v>323</v>
      </c>
      <c r="G57" s="58" t="s">
        <v>2722</v>
      </c>
      <c r="H57" s="58" t="s">
        <v>2723</v>
      </c>
      <c r="I57" s="58" t="s">
        <v>2124</v>
      </c>
      <c r="J57" s="304">
        <v>15.3536</v>
      </c>
      <c r="K57" s="304">
        <f>J57</f>
        <v>15.3536</v>
      </c>
      <c r="L57" s="58">
        <v>32</v>
      </c>
      <c r="M57" s="58">
        <v>3.1</v>
      </c>
      <c r="N57" s="58"/>
      <c r="O57" s="58"/>
      <c r="P57" s="58"/>
      <c r="Q57" s="58"/>
      <c r="R57" s="58"/>
      <c r="S57" s="58"/>
      <c r="T57" s="58"/>
      <c r="U57" s="58"/>
      <c r="V57" s="58"/>
      <c r="W57" s="58"/>
      <c r="X57" s="58"/>
      <c r="Y57" s="58"/>
    </row>
    <row r="58" s="243" customFormat="1" ht="179.4" spans="1:25">
      <c r="A58" s="58" t="s">
        <v>2825</v>
      </c>
      <c r="B58" s="200">
        <v>57</v>
      </c>
      <c r="C58" s="204" t="s">
        <v>16</v>
      </c>
      <c r="D58" s="58" t="s">
        <v>53</v>
      </c>
      <c r="E58" s="58" t="s">
        <v>2511</v>
      </c>
      <c r="F58" s="58" t="s">
        <v>55</v>
      </c>
      <c r="G58" s="58" t="s">
        <v>2832</v>
      </c>
      <c r="H58" s="58" t="s">
        <v>2158</v>
      </c>
      <c r="I58" s="58" t="s">
        <v>22</v>
      </c>
      <c r="J58" s="237">
        <v>8</v>
      </c>
      <c r="K58" s="58">
        <v>0</v>
      </c>
      <c r="L58" s="58">
        <v>10730</v>
      </c>
      <c r="M58" s="58">
        <v>3.2</v>
      </c>
      <c r="N58" s="58"/>
      <c r="O58" s="58"/>
      <c r="P58" s="58"/>
      <c r="Q58" s="58"/>
      <c r="R58" s="58"/>
      <c r="S58" s="58"/>
      <c r="T58" s="58"/>
      <c r="U58" s="58"/>
      <c r="V58" s="58"/>
      <c r="W58" s="58"/>
      <c r="X58" s="58"/>
      <c r="Y58" s="58"/>
    </row>
    <row r="59" s="243" customFormat="1" ht="193.2" spans="1:25">
      <c r="A59" s="58" t="s">
        <v>2825</v>
      </c>
      <c r="B59" s="200">
        <v>58</v>
      </c>
      <c r="C59" s="204" t="s">
        <v>16</v>
      </c>
      <c r="D59" s="58" t="s">
        <v>322</v>
      </c>
      <c r="E59" s="58" t="s">
        <v>2511</v>
      </c>
      <c r="F59" s="58" t="s">
        <v>323</v>
      </c>
      <c r="G59" s="58" t="s">
        <v>2774</v>
      </c>
      <c r="H59" s="58" t="s">
        <v>2162</v>
      </c>
      <c r="I59" s="58" t="s">
        <v>2124</v>
      </c>
      <c r="J59" s="304">
        <v>31.8108</v>
      </c>
      <c r="K59" s="58">
        <v>0</v>
      </c>
      <c r="L59" s="58">
        <v>29098</v>
      </c>
      <c r="M59" s="58">
        <v>3.2</v>
      </c>
      <c r="N59" s="58"/>
      <c r="O59" s="58"/>
      <c r="P59" s="58"/>
      <c r="Q59" s="58"/>
      <c r="R59" s="58"/>
      <c r="S59" s="58"/>
      <c r="T59" s="58"/>
      <c r="U59" s="58"/>
      <c r="V59" s="58"/>
      <c r="W59" s="58"/>
      <c r="X59" s="58"/>
      <c r="Y59" s="58"/>
    </row>
    <row r="60" s="243" customFormat="1" ht="179.4" spans="1:25">
      <c r="A60" s="58" t="s">
        <v>2825</v>
      </c>
      <c r="B60" s="200">
        <v>59</v>
      </c>
      <c r="C60" s="204" t="s">
        <v>16</v>
      </c>
      <c r="D60" s="58" t="s">
        <v>53</v>
      </c>
      <c r="E60" s="58" t="s">
        <v>2511</v>
      </c>
      <c r="F60" s="58" t="s">
        <v>55</v>
      </c>
      <c r="G60" s="58" t="s">
        <v>2832</v>
      </c>
      <c r="H60" s="58" t="s">
        <v>2158</v>
      </c>
      <c r="I60" s="58" t="s">
        <v>22</v>
      </c>
      <c r="J60" s="237">
        <v>6</v>
      </c>
      <c r="K60" s="58">
        <v>0</v>
      </c>
      <c r="L60" s="58">
        <v>8047</v>
      </c>
      <c r="M60" s="58">
        <v>3.2</v>
      </c>
      <c r="N60" s="58"/>
      <c r="O60" s="58"/>
      <c r="P60" s="58"/>
      <c r="Q60" s="58"/>
      <c r="R60" s="58"/>
      <c r="S60" s="58"/>
      <c r="T60" s="58"/>
      <c r="U60" s="58"/>
      <c r="V60" s="58"/>
      <c r="W60" s="58"/>
      <c r="X60" s="58"/>
      <c r="Y60" s="58"/>
    </row>
    <row r="61" s="243" customFormat="1" ht="193.2" spans="1:25">
      <c r="A61" s="58" t="s">
        <v>2825</v>
      </c>
      <c r="B61" s="200">
        <v>60</v>
      </c>
      <c r="C61" s="204" t="s">
        <v>16</v>
      </c>
      <c r="D61" s="58" t="s">
        <v>322</v>
      </c>
      <c r="E61" s="58" t="s">
        <v>2511</v>
      </c>
      <c r="F61" s="58" t="s">
        <v>323</v>
      </c>
      <c r="G61" s="58" t="s">
        <v>2774</v>
      </c>
      <c r="H61" s="58" t="s">
        <v>2162</v>
      </c>
      <c r="I61" s="58" t="s">
        <v>2124</v>
      </c>
      <c r="J61" s="304">
        <v>32.3823</v>
      </c>
      <c r="K61" s="58">
        <v>0</v>
      </c>
      <c r="L61" s="58">
        <v>29620</v>
      </c>
      <c r="M61" s="58">
        <v>3.2</v>
      </c>
      <c r="N61" s="58"/>
      <c r="O61" s="58"/>
      <c r="P61" s="58"/>
      <c r="Q61" s="58"/>
      <c r="R61" s="58"/>
      <c r="S61" s="58"/>
      <c r="T61" s="58"/>
      <c r="U61" s="58"/>
      <c r="V61" s="58"/>
      <c r="W61" s="58"/>
      <c r="X61" s="58"/>
      <c r="Y61" s="58"/>
    </row>
    <row r="62" s="243" customFormat="1" ht="110.4" spans="1:25">
      <c r="A62" s="58" t="s">
        <v>2825</v>
      </c>
      <c r="B62" s="200">
        <v>61</v>
      </c>
      <c r="C62" s="204" t="s">
        <v>16</v>
      </c>
      <c r="D62" s="58" t="s">
        <v>322</v>
      </c>
      <c r="E62" s="58" t="s">
        <v>2511</v>
      </c>
      <c r="F62" s="58" t="s">
        <v>323</v>
      </c>
      <c r="G62" s="58" t="s">
        <v>2833</v>
      </c>
      <c r="H62" s="58" t="s">
        <v>2374</v>
      </c>
      <c r="I62" s="58" t="s">
        <v>2124</v>
      </c>
      <c r="J62" s="304">
        <v>14.9384</v>
      </c>
      <c r="K62" s="58">
        <v>0</v>
      </c>
      <c r="L62" s="58">
        <v>1190</v>
      </c>
      <c r="M62" s="58">
        <v>3.2</v>
      </c>
      <c r="N62" s="58"/>
      <c r="O62" s="58"/>
      <c r="P62" s="58"/>
      <c r="Q62" s="58"/>
      <c r="R62" s="58"/>
      <c r="S62" s="58"/>
      <c r="T62" s="58"/>
      <c r="U62" s="58"/>
      <c r="V62" s="58"/>
      <c r="W62" s="58"/>
      <c r="X62" s="58"/>
      <c r="Y62" s="58"/>
    </row>
    <row r="63" s="243" customFormat="1" ht="193.2" spans="1:25">
      <c r="A63" s="58" t="s">
        <v>2825</v>
      </c>
      <c r="B63" s="200">
        <v>62</v>
      </c>
      <c r="C63" s="204" t="s">
        <v>16</v>
      </c>
      <c r="D63" s="58" t="s">
        <v>89</v>
      </c>
      <c r="E63" s="58" t="s">
        <v>2511</v>
      </c>
      <c r="F63" s="58" t="s">
        <v>114</v>
      </c>
      <c r="G63" s="58" t="s">
        <v>2834</v>
      </c>
      <c r="H63" s="58" t="s">
        <v>2835</v>
      </c>
      <c r="I63" s="58" t="s">
        <v>22</v>
      </c>
      <c r="J63" s="237">
        <v>1</v>
      </c>
      <c r="K63" s="58">
        <v>0</v>
      </c>
      <c r="L63" s="58">
        <v>1</v>
      </c>
      <c r="M63" s="58">
        <v>3.1</v>
      </c>
      <c r="N63" s="58"/>
      <c r="O63" s="58"/>
      <c r="P63" s="58"/>
      <c r="Q63" s="58"/>
      <c r="R63" s="58"/>
      <c r="S63" s="58"/>
      <c r="T63" s="58"/>
      <c r="U63" s="58"/>
      <c r="V63" s="58"/>
      <c r="W63" s="58"/>
      <c r="X63" s="58"/>
      <c r="Y63" s="58"/>
    </row>
    <row r="64" s="243" customFormat="1" ht="165.6" spans="1:25">
      <c r="A64" s="58" t="s">
        <v>2825</v>
      </c>
      <c r="B64" s="200">
        <v>63</v>
      </c>
      <c r="C64" s="204" t="s">
        <v>16</v>
      </c>
      <c r="D64" s="58" t="s">
        <v>171</v>
      </c>
      <c r="E64" s="58" t="s">
        <v>2511</v>
      </c>
      <c r="F64" s="58" t="s">
        <v>172</v>
      </c>
      <c r="G64" s="58" t="s">
        <v>2836</v>
      </c>
      <c r="H64" s="58" t="s">
        <v>2299</v>
      </c>
      <c r="I64" s="58" t="s">
        <v>22</v>
      </c>
      <c r="J64" s="237">
        <v>1</v>
      </c>
      <c r="K64" s="58">
        <v>0</v>
      </c>
      <c r="L64" s="58">
        <v>0.03</v>
      </c>
      <c r="M64" s="58">
        <v>3.1</v>
      </c>
      <c r="N64" s="58"/>
      <c r="O64" s="58"/>
      <c r="P64" s="58"/>
      <c r="Q64" s="58"/>
      <c r="R64" s="58"/>
      <c r="S64" s="58"/>
      <c r="T64" s="58"/>
      <c r="U64" s="58"/>
      <c r="V64" s="58"/>
      <c r="W64" s="58"/>
      <c r="X64" s="58"/>
      <c r="Y64" s="58"/>
    </row>
    <row r="65" s="244" customFormat="1" ht="138" spans="1:27">
      <c r="A65" s="58" t="s">
        <v>2825</v>
      </c>
      <c r="B65" s="200">
        <v>64</v>
      </c>
      <c r="C65" s="204" t="s">
        <v>16</v>
      </c>
      <c r="D65" s="58" t="s">
        <v>322</v>
      </c>
      <c r="E65" s="58" t="s">
        <v>2511</v>
      </c>
      <c r="F65" s="58" t="s">
        <v>323</v>
      </c>
      <c r="G65" s="58" t="s">
        <v>2837</v>
      </c>
      <c r="H65" s="58" t="s">
        <v>2835</v>
      </c>
      <c r="I65" s="58" t="s">
        <v>2124</v>
      </c>
      <c r="J65" s="304">
        <v>16.751</v>
      </c>
      <c r="K65" s="304">
        <f>J65</f>
        <v>16.751</v>
      </c>
      <c r="L65" s="58">
        <v>66</v>
      </c>
      <c r="M65" s="58">
        <v>3.1</v>
      </c>
      <c r="N65" s="58"/>
      <c r="O65" s="58"/>
      <c r="P65" s="58"/>
      <c r="Q65" s="58"/>
      <c r="R65" s="58"/>
      <c r="S65" s="58"/>
      <c r="T65" s="58"/>
      <c r="U65" s="58"/>
      <c r="V65" s="58"/>
      <c r="W65" s="58"/>
      <c r="Y65" s="58"/>
      <c r="Z65" s="58"/>
      <c r="AA65" s="58"/>
    </row>
    <row r="66" s="244" customFormat="1" ht="165.6" spans="1:27">
      <c r="A66" s="58" t="s">
        <v>2825</v>
      </c>
      <c r="B66" s="200">
        <v>65</v>
      </c>
      <c r="C66" s="204" t="s">
        <v>16</v>
      </c>
      <c r="D66" s="58" t="s">
        <v>89</v>
      </c>
      <c r="E66" s="58" t="s">
        <v>2511</v>
      </c>
      <c r="F66" s="58" t="s">
        <v>114</v>
      </c>
      <c r="G66" s="58" t="s">
        <v>2838</v>
      </c>
      <c r="H66" s="58" t="s">
        <v>2166</v>
      </c>
      <c r="I66" s="58" t="s">
        <v>22</v>
      </c>
      <c r="J66" s="237">
        <v>1</v>
      </c>
      <c r="K66" s="58">
        <v>0</v>
      </c>
      <c r="L66" s="58">
        <v>5</v>
      </c>
      <c r="M66" s="58">
        <v>3.2</v>
      </c>
      <c r="N66" s="58"/>
      <c r="O66" s="58"/>
      <c r="P66" s="58"/>
      <c r="Q66" s="58"/>
      <c r="R66" s="58"/>
      <c r="S66" s="58"/>
      <c r="T66" s="58"/>
      <c r="U66" s="58"/>
      <c r="V66" s="58"/>
      <c r="W66" s="58"/>
      <c r="Y66" s="58"/>
      <c r="Z66" s="58"/>
      <c r="AA66" s="58"/>
    </row>
    <row r="67" s="244" customFormat="1" ht="234.6" spans="1:27">
      <c r="A67" s="58" t="s">
        <v>2825</v>
      </c>
      <c r="B67" s="200">
        <v>66</v>
      </c>
      <c r="C67" s="204" t="s">
        <v>16</v>
      </c>
      <c r="D67" s="58" t="s">
        <v>171</v>
      </c>
      <c r="E67" s="58" t="s">
        <v>2511</v>
      </c>
      <c r="F67" s="58" t="s">
        <v>172</v>
      </c>
      <c r="G67" s="58" t="s">
        <v>2839</v>
      </c>
      <c r="H67" s="58" t="s">
        <v>1697</v>
      </c>
      <c r="I67" s="58" t="s">
        <v>22</v>
      </c>
      <c r="J67" s="237">
        <v>1</v>
      </c>
      <c r="K67" s="58">
        <v>0</v>
      </c>
      <c r="L67" s="58">
        <v>0.15</v>
      </c>
      <c r="M67" s="58">
        <v>3.1</v>
      </c>
      <c r="N67" s="58"/>
      <c r="O67" s="58"/>
      <c r="P67" s="58"/>
      <c r="Q67" s="58"/>
      <c r="R67" s="58"/>
      <c r="S67" s="58"/>
      <c r="T67" s="58"/>
      <c r="U67" s="58"/>
      <c r="V67" s="58"/>
      <c r="W67" s="58"/>
      <c r="Y67" s="58"/>
      <c r="Z67" s="58"/>
      <c r="AA67" s="58"/>
    </row>
    <row r="68" s="244" customFormat="1" ht="179.4" spans="1:27">
      <c r="A68" s="58" t="s">
        <v>2825</v>
      </c>
      <c r="B68" s="200">
        <v>67</v>
      </c>
      <c r="C68" s="204" t="s">
        <v>16</v>
      </c>
      <c r="D68" s="58" t="s">
        <v>322</v>
      </c>
      <c r="E68" s="58" t="s">
        <v>2511</v>
      </c>
      <c r="F68" s="58" t="s">
        <v>323</v>
      </c>
      <c r="G68" s="58" t="s">
        <v>2659</v>
      </c>
      <c r="H68" s="58" t="s">
        <v>2162</v>
      </c>
      <c r="I68" s="58" t="s">
        <v>2124</v>
      </c>
      <c r="J68" s="304">
        <v>16.2667</v>
      </c>
      <c r="K68" s="165">
        <f>(CEILING(J68*0.1,1))*1</f>
        <v>2</v>
      </c>
      <c r="L68" s="58">
        <v>248</v>
      </c>
      <c r="M68" s="58">
        <v>3.2</v>
      </c>
      <c r="N68" s="58"/>
      <c r="O68" s="58"/>
      <c r="P68" s="58"/>
      <c r="Q68" s="58"/>
      <c r="R68" s="58"/>
      <c r="S68" s="58"/>
      <c r="T68" s="58"/>
      <c r="U68" s="58"/>
      <c r="V68" s="58"/>
      <c r="W68" s="58"/>
      <c r="Y68" s="58"/>
      <c r="Z68" s="58"/>
      <c r="AA68" s="58"/>
    </row>
    <row r="69" s="243" customFormat="1" ht="193.2" spans="1:21">
      <c r="A69" s="58" t="s">
        <v>2825</v>
      </c>
      <c r="B69" s="200">
        <v>68</v>
      </c>
      <c r="C69" s="204" t="s">
        <v>16</v>
      </c>
      <c r="D69" s="58" t="s">
        <v>89</v>
      </c>
      <c r="E69" s="58" t="s">
        <v>2511</v>
      </c>
      <c r="F69" s="58" t="s">
        <v>114</v>
      </c>
      <c r="G69" s="58" t="s">
        <v>2840</v>
      </c>
      <c r="H69" s="58" t="s">
        <v>2841</v>
      </c>
      <c r="I69" s="58" t="s">
        <v>22</v>
      </c>
      <c r="J69" s="237">
        <v>2</v>
      </c>
      <c r="K69" s="58">
        <v>0</v>
      </c>
      <c r="L69" s="58">
        <v>5</v>
      </c>
      <c r="M69" s="58">
        <v>3.1</v>
      </c>
      <c r="N69" s="58"/>
      <c r="O69" s="58"/>
      <c r="P69" s="58"/>
      <c r="Q69" s="58"/>
      <c r="R69" s="58"/>
      <c r="S69" s="58"/>
      <c r="T69" s="58"/>
      <c r="U69" s="58"/>
    </row>
    <row r="70" s="244" customFormat="1" ht="165.6" spans="1:27">
      <c r="A70" s="58" t="s">
        <v>2825</v>
      </c>
      <c r="B70" s="200">
        <v>69</v>
      </c>
      <c r="C70" s="204" t="s">
        <v>16</v>
      </c>
      <c r="D70" s="58" t="s">
        <v>171</v>
      </c>
      <c r="E70" s="58" t="s">
        <v>2511</v>
      </c>
      <c r="F70" s="58" t="s">
        <v>172</v>
      </c>
      <c r="G70" s="58" t="s">
        <v>2842</v>
      </c>
      <c r="H70" s="58" t="s">
        <v>2299</v>
      </c>
      <c r="I70" s="58" t="s">
        <v>22</v>
      </c>
      <c r="J70" s="237">
        <v>1</v>
      </c>
      <c r="K70" s="58">
        <v>0</v>
      </c>
      <c r="L70" s="58">
        <v>0.03</v>
      </c>
      <c r="M70" s="58">
        <v>3.1</v>
      </c>
      <c r="N70" s="58"/>
      <c r="O70" s="58"/>
      <c r="P70" s="58"/>
      <c r="Q70" s="58"/>
      <c r="R70" s="58"/>
      <c r="S70" s="58"/>
      <c r="T70" s="58"/>
      <c r="U70" s="58"/>
      <c r="V70" s="58"/>
      <c r="W70" s="58"/>
      <c r="Y70" s="58"/>
      <c r="Z70" s="58"/>
      <c r="AA70" s="58"/>
    </row>
    <row r="71" s="244" customFormat="1" ht="138" spans="1:27">
      <c r="A71" s="58" t="s">
        <v>2825</v>
      </c>
      <c r="B71" s="200">
        <v>70</v>
      </c>
      <c r="C71" s="204" t="s">
        <v>16</v>
      </c>
      <c r="D71" s="58" t="s">
        <v>322</v>
      </c>
      <c r="E71" s="58" t="s">
        <v>2511</v>
      </c>
      <c r="F71" s="58" t="s">
        <v>323</v>
      </c>
      <c r="G71" s="58" t="s">
        <v>2843</v>
      </c>
      <c r="H71" s="58" t="s">
        <v>2841</v>
      </c>
      <c r="I71" s="58" t="s">
        <v>2124</v>
      </c>
      <c r="J71" s="304">
        <v>19.155</v>
      </c>
      <c r="K71" s="165">
        <f>(CEILING(J71*0.1,1))*1</f>
        <v>2</v>
      </c>
      <c r="L71" s="58">
        <v>124</v>
      </c>
      <c r="M71" s="58">
        <v>3.1</v>
      </c>
      <c r="N71" s="58"/>
      <c r="O71" s="58"/>
      <c r="P71" s="58"/>
      <c r="Q71" s="58"/>
      <c r="R71" s="58"/>
      <c r="S71" s="58"/>
      <c r="T71" s="58"/>
      <c r="U71" s="58"/>
      <c r="V71" s="58"/>
      <c r="W71" s="58"/>
      <c r="Y71" s="58"/>
      <c r="Z71" s="58"/>
      <c r="AA71" s="58"/>
    </row>
    <row r="72" s="244" customFormat="1" ht="138" spans="1:27">
      <c r="A72" s="58" t="s">
        <v>2825</v>
      </c>
      <c r="B72" s="200">
        <v>71</v>
      </c>
      <c r="C72" s="204" t="s">
        <v>16</v>
      </c>
      <c r="D72" s="58" t="s">
        <v>322</v>
      </c>
      <c r="E72" s="58" t="s">
        <v>2511</v>
      </c>
      <c r="F72" s="58" t="s">
        <v>323</v>
      </c>
      <c r="G72" s="58" t="s">
        <v>2844</v>
      </c>
      <c r="H72" s="58" t="s">
        <v>2841</v>
      </c>
      <c r="I72" s="58" t="s">
        <v>2124</v>
      </c>
      <c r="J72" s="304">
        <v>18.6474</v>
      </c>
      <c r="K72" s="58">
        <v>0</v>
      </c>
      <c r="L72" s="58">
        <v>242</v>
      </c>
      <c r="M72" s="58">
        <v>3.1</v>
      </c>
      <c r="N72" s="58"/>
      <c r="O72" s="58"/>
      <c r="P72" s="58"/>
      <c r="Q72" s="58"/>
      <c r="R72" s="58"/>
      <c r="S72" s="58"/>
      <c r="T72" s="58"/>
      <c r="U72" s="58"/>
      <c r="V72" s="58"/>
      <c r="W72" s="58"/>
      <c r="Y72" s="58"/>
      <c r="Z72" s="58"/>
      <c r="AA72" s="58"/>
    </row>
    <row r="73" s="244" customFormat="1" ht="138" spans="1:27">
      <c r="A73" s="58" t="s">
        <v>2825</v>
      </c>
      <c r="B73" s="200">
        <v>72</v>
      </c>
      <c r="C73" s="204" t="s">
        <v>16</v>
      </c>
      <c r="D73" s="58" t="s">
        <v>322</v>
      </c>
      <c r="E73" s="58" t="s">
        <v>2511</v>
      </c>
      <c r="F73" s="58" t="s">
        <v>323</v>
      </c>
      <c r="G73" s="58" t="s">
        <v>2844</v>
      </c>
      <c r="H73" s="58" t="s">
        <v>2841</v>
      </c>
      <c r="I73" s="58" t="s">
        <v>2124</v>
      </c>
      <c r="J73" s="304">
        <v>16.7916</v>
      </c>
      <c r="K73" s="58">
        <v>0</v>
      </c>
      <c r="L73" s="58">
        <v>218</v>
      </c>
      <c r="M73" s="58">
        <v>3.1</v>
      </c>
      <c r="N73" s="58"/>
      <c r="O73" s="58"/>
      <c r="P73" s="58"/>
      <c r="Q73" s="58"/>
      <c r="R73" s="58"/>
      <c r="S73" s="58"/>
      <c r="T73" s="58"/>
      <c r="U73" s="58"/>
      <c r="V73" s="58"/>
      <c r="W73" s="58"/>
      <c r="Y73" s="58"/>
      <c r="Z73" s="58"/>
      <c r="AA73" s="58"/>
    </row>
    <row r="74" s="244" customFormat="1" ht="165.6" spans="1:27">
      <c r="A74" s="58" t="s">
        <v>2825</v>
      </c>
      <c r="B74" s="200">
        <v>73</v>
      </c>
      <c r="C74" s="204" t="s">
        <v>16</v>
      </c>
      <c r="D74" s="58" t="s">
        <v>53</v>
      </c>
      <c r="E74" s="58" t="s">
        <v>2511</v>
      </c>
      <c r="F74" s="58" t="s">
        <v>236</v>
      </c>
      <c r="G74" s="58" t="s">
        <v>2845</v>
      </c>
      <c r="H74" s="58" t="s">
        <v>2841</v>
      </c>
      <c r="I74" s="58" t="s">
        <v>22</v>
      </c>
      <c r="J74" s="237">
        <v>1</v>
      </c>
      <c r="K74" s="165">
        <f>(CEILING(J74*0.2,1))*1</f>
        <v>1</v>
      </c>
      <c r="L74" s="58">
        <v>0.09</v>
      </c>
      <c r="M74" s="58">
        <v>3.1</v>
      </c>
      <c r="N74" s="58"/>
      <c r="O74" s="58"/>
      <c r="P74" s="58"/>
      <c r="Q74" s="58"/>
      <c r="R74" s="58"/>
      <c r="S74" s="58"/>
      <c r="T74" s="58"/>
      <c r="U74" s="58"/>
      <c r="V74" s="58"/>
      <c r="W74" s="58"/>
      <c r="Y74" s="58"/>
      <c r="Z74" s="58"/>
      <c r="AA74" s="58"/>
    </row>
    <row r="75" s="244" customFormat="1" ht="138" spans="1:27">
      <c r="A75" s="58" t="s">
        <v>2825</v>
      </c>
      <c r="B75" s="200">
        <v>74</v>
      </c>
      <c r="C75" s="204" t="s">
        <v>16</v>
      </c>
      <c r="D75" s="58" t="s">
        <v>322</v>
      </c>
      <c r="E75" s="58" t="s">
        <v>2511</v>
      </c>
      <c r="F75" s="58" t="s">
        <v>323</v>
      </c>
      <c r="G75" s="58" t="s">
        <v>2846</v>
      </c>
      <c r="H75" s="58" t="s">
        <v>2841</v>
      </c>
      <c r="I75" s="58" t="s">
        <v>2124</v>
      </c>
      <c r="J75" s="304">
        <v>17.4336</v>
      </c>
      <c r="K75" s="165">
        <f>(CEILING(J75*0.1,1))*1</f>
        <v>2</v>
      </c>
      <c r="L75" s="58">
        <v>113</v>
      </c>
      <c r="M75" s="58">
        <v>3.1</v>
      </c>
      <c r="N75" s="58"/>
      <c r="O75" s="58"/>
      <c r="P75" s="58"/>
      <c r="Q75" s="58"/>
      <c r="R75" s="58"/>
      <c r="S75" s="58"/>
      <c r="T75" s="58"/>
      <c r="U75" s="58"/>
      <c r="V75" s="58"/>
      <c r="W75" s="58"/>
      <c r="Y75" s="58"/>
      <c r="Z75" s="58"/>
      <c r="AA75" s="58"/>
    </row>
    <row r="76" s="244" customFormat="1" ht="193.2" spans="1:27">
      <c r="A76" s="58" t="s">
        <v>2825</v>
      </c>
      <c r="B76" s="200">
        <v>75</v>
      </c>
      <c r="C76" s="204" t="s">
        <v>16</v>
      </c>
      <c r="D76" s="58" t="s">
        <v>89</v>
      </c>
      <c r="E76" s="58" t="s">
        <v>2511</v>
      </c>
      <c r="F76" s="58" t="s">
        <v>114</v>
      </c>
      <c r="G76" s="58" t="s">
        <v>2847</v>
      </c>
      <c r="H76" s="58" t="s">
        <v>2841</v>
      </c>
      <c r="I76" s="58" t="s">
        <v>22</v>
      </c>
      <c r="J76" s="237">
        <v>2</v>
      </c>
      <c r="K76" s="58">
        <v>0</v>
      </c>
      <c r="L76" s="58">
        <v>3</v>
      </c>
      <c r="M76" s="58">
        <v>3.1</v>
      </c>
      <c r="N76" s="58"/>
      <c r="O76" s="58"/>
      <c r="P76" s="58"/>
      <c r="Q76" s="58"/>
      <c r="R76" s="58"/>
      <c r="S76" s="58"/>
      <c r="T76" s="58"/>
      <c r="U76" s="58"/>
      <c r="V76" s="58"/>
      <c r="W76" s="58"/>
      <c r="Y76" s="58"/>
      <c r="Z76" s="58"/>
      <c r="AA76" s="58"/>
    </row>
    <row r="77" s="244" customFormat="1" ht="207" spans="1:27">
      <c r="A77" s="58" t="s">
        <v>2825</v>
      </c>
      <c r="B77" s="200">
        <v>76</v>
      </c>
      <c r="C77" s="204" t="s">
        <v>16</v>
      </c>
      <c r="D77" s="58" t="s">
        <v>89</v>
      </c>
      <c r="E77" s="58" t="s">
        <v>2511</v>
      </c>
      <c r="F77" s="58" t="s">
        <v>90</v>
      </c>
      <c r="G77" s="58" t="s">
        <v>2848</v>
      </c>
      <c r="H77" s="58" t="s">
        <v>2849</v>
      </c>
      <c r="I77" s="58" t="s">
        <v>22</v>
      </c>
      <c r="J77" s="237">
        <v>1</v>
      </c>
      <c r="K77" s="58">
        <v>0</v>
      </c>
      <c r="L77" s="58">
        <v>1</v>
      </c>
      <c r="M77" s="58">
        <v>3.1</v>
      </c>
      <c r="N77" s="58"/>
      <c r="O77" s="58"/>
      <c r="P77" s="58"/>
      <c r="Q77" s="58"/>
      <c r="R77" s="58"/>
      <c r="S77" s="58"/>
      <c r="T77" s="58"/>
      <c r="U77" s="58"/>
      <c r="V77" s="58"/>
      <c r="W77" s="58"/>
      <c r="Y77" s="58"/>
      <c r="Z77" s="58"/>
      <c r="AA77" s="58"/>
    </row>
    <row r="78" s="244" customFormat="1" ht="165.6" spans="1:27">
      <c r="A78" s="58" t="s">
        <v>2825</v>
      </c>
      <c r="B78" s="200">
        <v>77</v>
      </c>
      <c r="C78" s="204" t="s">
        <v>16</v>
      </c>
      <c r="D78" s="58" t="s">
        <v>171</v>
      </c>
      <c r="E78" s="58" t="s">
        <v>2511</v>
      </c>
      <c r="F78" s="58" t="s">
        <v>172</v>
      </c>
      <c r="G78" s="58" t="s">
        <v>2836</v>
      </c>
      <c r="H78" s="58" t="s">
        <v>2299</v>
      </c>
      <c r="I78" s="58" t="s">
        <v>22</v>
      </c>
      <c r="J78" s="237">
        <v>2</v>
      </c>
      <c r="K78" s="58">
        <v>0</v>
      </c>
      <c r="L78" s="58">
        <v>0.06</v>
      </c>
      <c r="M78" s="58">
        <v>3.1</v>
      </c>
      <c r="N78" s="58"/>
      <c r="O78" s="58"/>
      <c r="P78" s="58"/>
      <c r="Q78" s="58"/>
      <c r="R78" s="58"/>
      <c r="S78" s="58"/>
      <c r="T78" s="58"/>
      <c r="U78" s="58"/>
      <c r="V78" s="58"/>
      <c r="W78" s="58"/>
      <c r="Y78" s="58"/>
      <c r="Z78" s="58"/>
      <c r="AA78" s="58"/>
    </row>
    <row r="79" s="244" customFormat="1" ht="138" spans="1:27">
      <c r="A79" s="58" t="s">
        <v>2825</v>
      </c>
      <c r="B79" s="200">
        <v>78</v>
      </c>
      <c r="C79" s="204" t="s">
        <v>16</v>
      </c>
      <c r="D79" s="58" t="s">
        <v>322</v>
      </c>
      <c r="E79" s="58" t="s">
        <v>2511</v>
      </c>
      <c r="F79" s="58" t="s">
        <v>323</v>
      </c>
      <c r="G79" s="58" t="s">
        <v>2850</v>
      </c>
      <c r="H79" s="58" t="s">
        <v>2841</v>
      </c>
      <c r="I79" s="58" t="s">
        <v>2124</v>
      </c>
      <c r="J79" s="304">
        <v>12.3</v>
      </c>
      <c r="K79" s="304">
        <f>J79</f>
        <v>12.3</v>
      </c>
      <c r="L79" s="58">
        <v>48</v>
      </c>
      <c r="M79" s="58">
        <v>3.1</v>
      </c>
      <c r="N79" s="58"/>
      <c r="O79" s="58"/>
      <c r="P79" s="58"/>
      <c r="Q79" s="58"/>
      <c r="R79" s="58"/>
      <c r="S79" s="58"/>
      <c r="T79" s="58"/>
      <c r="U79" s="58"/>
      <c r="V79" s="58"/>
      <c r="W79" s="58"/>
      <c r="Y79" s="58"/>
      <c r="Z79" s="58"/>
      <c r="AA79" s="58"/>
    </row>
    <row r="80" s="244" customFormat="1" ht="193.2" spans="1:27">
      <c r="A80" s="58" t="s">
        <v>2825</v>
      </c>
      <c r="B80" s="200">
        <v>79</v>
      </c>
      <c r="C80" s="204" t="s">
        <v>16</v>
      </c>
      <c r="D80" s="58" t="s">
        <v>89</v>
      </c>
      <c r="E80" s="58" t="s">
        <v>2511</v>
      </c>
      <c r="F80" s="58" t="s">
        <v>114</v>
      </c>
      <c r="G80" s="58" t="s">
        <v>2851</v>
      </c>
      <c r="H80" s="58" t="s">
        <v>2841</v>
      </c>
      <c r="I80" s="58" t="s">
        <v>22</v>
      </c>
      <c r="J80" s="237">
        <v>2</v>
      </c>
      <c r="K80" s="58">
        <v>0</v>
      </c>
      <c r="L80" s="58">
        <v>1</v>
      </c>
      <c r="M80" s="58">
        <v>3.1</v>
      </c>
      <c r="N80" s="58"/>
      <c r="O80" s="58"/>
      <c r="P80" s="58"/>
      <c r="Q80" s="58"/>
      <c r="R80" s="58"/>
      <c r="S80" s="58"/>
      <c r="T80" s="58"/>
      <c r="U80" s="58"/>
      <c r="V80" s="58"/>
      <c r="W80" s="58"/>
      <c r="Y80" s="58"/>
      <c r="Z80" s="58"/>
      <c r="AA80" s="58"/>
    </row>
    <row r="81" s="244" customFormat="1" ht="165.6" spans="1:27">
      <c r="A81" s="58" t="s">
        <v>2825</v>
      </c>
      <c r="B81" s="200">
        <v>80</v>
      </c>
      <c r="C81" s="204" t="s">
        <v>16</v>
      </c>
      <c r="D81" s="58" t="s">
        <v>171</v>
      </c>
      <c r="E81" s="58" t="s">
        <v>2511</v>
      </c>
      <c r="F81" s="58" t="s">
        <v>172</v>
      </c>
      <c r="G81" s="58" t="s">
        <v>2852</v>
      </c>
      <c r="H81" s="58" t="s">
        <v>2299</v>
      </c>
      <c r="I81" s="58" t="s">
        <v>22</v>
      </c>
      <c r="J81" s="237">
        <v>1</v>
      </c>
      <c r="K81" s="58">
        <v>0</v>
      </c>
      <c r="L81" s="58">
        <v>0.01</v>
      </c>
      <c r="M81" s="58">
        <v>3.1</v>
      </c>
      <c r="N81" s="58"/>
      <c r="O81" s="58"/>
      <c r="P81" s="58"/>
      <c r="Q81" s="58"/>
      <c r="R81" s="58"/>
      <c r="S81" s="58"/>
      <c r="T81" s="58"/>
      <c r="U81" s="58"/>
      <c r="V81" s="58"/>
      <c r="W81" s="58"/>
      <c r="Y81" s="58"/>
      <c r="Z81" s="58"/>
      <c r="AA81" s="58"/>
    </row>
    <row r="82" s="244" customFormat="1" ht="138" spans="1:27">
      <c r="A82" s="58" t="s">
        <v>2825</v>
      </c>
      <c r="B82" s="200">
        <v>81</v>
      </c>
      <c r="C82" s="204" t="s">
        <v>16</v>
      </c>
      <c r="D82" s="58" t="s">
        <v>322</v>
      </c>
      <c r="E82" s="58" t="s">
        <v>2511</v>
      </c>
      <c r="F82" s="58" t="s">
        <v>323</v>
      </c>
      <c r="G82" s="58" t="s">
        <v>2853</v>
      </c>
      <c r="H82" s="58" t="s">
        <v>2841</v>
      </c>
      <c r="I82" s="58" t="s">
        <v>2124</v>
      </c>
      <c r="J82" s="304">
        <v>18.2973</v>
      </c>
      <c r="K82" s="304">
        <f>J82</f>
        <v>18.2973</v>
      </c>
      <c r="L82" s="58">
        <v>19</v>
      </c>
      <c r="M82" s="58">
        <v>3.1</v>
      </c>
      <c r="N82" s="58"/>
      <c r="O82" s="58"/>
      <c r="P82" s="58"/>
      <c r="Q82" s="58"/>
      <c r="R82" s="58"/>
      <c r="S82" s="58"/>
      <c r="T82" s="58"/>
      <c r="U82" s="58"/>
      <c r="V82" s="58"/>
      <c r="W82" s="58"/>
      <c r="Y82" s="58"/>
      <c r="Z82" s="58"/>
      <c r="AA82" s="58"/>
    </row>
    <row r="83" s="244" customFormat="1" ht="138" spans="1:27">
      <c r="A83" s="58" t="s">
        <v>2825</v>
      </c>
      <c r="B83" s="200">
        <v>82</v>
      </c>
      <c r="C83" s="204" t="s">
        <v>16</v>
      </c>
      <c r="D83" s="58" t="s">
        <v>89</v>
      </c>
      <c r="E83" s="58" t="s">
        <v>2511</v>
      </c>
      <c r="F83" s="58" t="s">
        <v>90</v>
      </c>
      <c r="G83" s="58" t="s">
        <v>2854</v>
      </c>
      <c r="H83" s="58" t="s">
        <v>2369</v>
      </c>
      <c r="I83" s="58" t="s">
        <v>22</v>
      </c>
      <c r="J83" s="237">
        <v>1</v>
      </c>
      <c r="K83" s="58">
        <v>0</v>
      </c>
      <c r="L83" s="58">
        <v>1</v>
      </c>
      <c r="M83" s="58">
        <v>3.2</v>
      </c>
      <c r="N83" s="58"/>
      <c r="O83" s="58"/>
      <c r="P83" s="58"/>
      <c r="Q83" s="58"/>
      <c r="R83" s="58"/>
      <c r="S83" s="58"/>
      <c r="T83" s="58"/>
      <c r="U83" s="58"/>
      <c r="V83" s="58"/>
      <c r="W83" s="58"/>
      <c r="Y83" s="58"/>
      <c r="Z83" s="58"/>
      <c r="AA83" s="58"/>
    </row>
    <row r="84" s="244" customFormat="1" ht="179.4" spans="1:27">
      <c r="A84" s="58" t="s">
        <v>2825</v>
      </c>
      <c r="B84" s="200">
        <v>83</v>
      </c>
      <c r="C84" s="204" t="s">
        <v>16</v>
      </c>
      <c r="D84" s="58" t="s">
        <v>171</v>
      </c>
      <c r="E84" s="58" t="s">
        <v>2511</v>
      </c>
      <c r="F84" s="58" t="s">
        <v>172</v>
      </c>
      <c r="G84" s="58" t="s">
        <v>2855</v>
      </c>
      <c r="H84" s="58" t="s">
        <v>1697</v>
      </c>
      <c r="I84" s="58" t="s">
        <v>22</v>
      </c>
      <c r="J84" s="237">
        <v>2</v>
      </c>
      <c r="K84" s="58">
        <v>0</v>
      </c>
      <c r="L84" s="58">
        <v>0.08</v>
      </c>
      <c r="M84" s="58">
        <v>3.1</v>
      </c>
      <c r="N84" s="58"/>
      <c r="O84" s="58"/>
      <c r="P84" s="58"/>
      <c r="Q84" s="58"/>
      <c r="R84" s="58"/>
      <c r="S84" s="58"/>
      <c r="T84" s="58"/>
      <c r="U84" s="58"/>
      <c r="V84" s="58"/>
      <c r="W84" s="58"/>
      <c r="Y84" s="58"/>
      <c r="Z84" s="58"/>
      <c r="AA84" s="58"/>
    </row>
    <row r="85" s="244" customFormat="1" ht="220.8" spans="1:27">
      <c r="A85" s="58" t="s">
        <v>2825</v>
      </c>
      <c r="B85" s="200">
        <v>84</v>
      </c>
      <c r="C85" s="204" t="s">
        <v>16</v>
      </c>
      <c r="D85" s="58" t="s">
        <v>53</v>
      </c>
      <c r="E85" s="58" t="s">
        <v>2511</v>
      </c>
      <c r="F85" s="58" t="s">
        <v>236</v>
      </c>
      <c r="G85" s="58" t="s">
        <v>2856</v>
      </c>
      <c r="H85" s="58" t="s">
        <v>2369</v>
      </c>
      <c r="I85" s="58" t="s">
        <v>22</v>
      </c>
      <c r="J85" s="237">
        <v>1</v>
      </c>
      <c r="K85" s="165">
        <f>(CEILING(J85*0.2,1))*1</f>
        <v>1</v>
      </c>
      <c r="L85" s="58">
        <v>2</v>
      </c>
      <c r="M85" s="58">
        <v>3.2</v>
      </c>
      <c r="N85" s="58"/>
      <c r="O85" s="58"/>
      <c r="P85" s="58"/>
      <c r="Q85" s="58"/>
      <c r="R85" s="58"/>
      <c r="S85" s="58"/>
      <c r="T85" s="58"/>
      <c r="U85" s="58"/>
      <c r="V85" s="58"/>
      <c r="W85" s="58"/>
      <c r="Y85" s="58"/>
      <c r="Z85" s="58"/>
      <c r="AA85" s="58"/>
    </row>
    <row r="86" s="244" customFormat="1" ht="276" spans="1:27">
      <c r="A86" s="58" t="s">
        <v>2825</v>
      </c>
      <c r="B86" s="200">
        <v>85</v>
      </c>
      <c r="C86" s="204" t="s">
        <v>16</v>
      </c>
      <c r="D86" s="58" t="s">
        <v>353</v>
      </c>
      <c r="E86" s="58" t="s">
        <v>2511</v>
      </c>
      <c r="F86" s="58" t="s">
        <v>2125</v>
      </c>
      <c r="G86" s="58" t="s">
        <v>2857</v>
      </c>
      <c r="H86" s="58" t="s">
        <v>2858</v>
      </c>
      <c r="I86" s="58" t="s">
        <v>22</v>
      </c>
      <c r="J86" s="237">
        <v>1</v>
      </c>
      <c r="K86" s="304">
        <f>J86</f>
        <v>1</v>
      </c>
      <c r="L86" s="58">
        <v>2</v>
      </c>
      <c r="M86" s="58">
        <v>3.2</v>
      </c>
      <c r="N86" s="58"/>
      <c r="O86" s="58"/>
      <c r="P86" s="58"/>
      <c r="Q86" s="58"/>
      <c r="R86" s="58"/>
      <c r="S86" s="58"/>
      <c r="T86" s="58"/>
      <c r="U86" s="58"/>
      <c r="V86" s="58"/>
      <c r="W86" s="58"/>
      <c r="Y86" s="58"/>
      <c r="Z86" s="58"/>
      <c r="AA86" s="58"/>
    </row>
    <row r="87" s="244" customFormat="1" ht="193.2" spans="1:27">
      <c r="A87" s="58" t="s">
        <v>2825</v>
      </c>
      <c r="B87" s="200">
        <v>86</v>
      </c>
      <c r="C87" s="204" t="s">
        <v>16</v>
      </c>
      <c r="D87" s="58" t="s">
        <v>89</v>
      </c>
      <c r="E87" s="58" t="s">
        <v>2511</v>
      </c>
      <c r="F87" s="58" t="s">
        <v>114</v>
      </c>
      <c r="G87" s="58" t="s">
        <v>2840</v>
      </c>
      <c r="H87" s="58" t="s">
        <v>2841</v>
      </c>
      <c r="I87" s="58" t="s">
        <v>22</v>
      </c>
      <c r="J87" s="237">
        <v>2</v>
      </c>
      <c r="K87" s="58">
        <v>0</v>
      </c>
      <c r="L87" s="58">
        <v>5</v>
      </c>
      <c r="M87" s="58">
        <v>3.1</v>
      </c>
      <c r="N87" s="58"/>
      <c r="O87" s="58"/>
      <c r="P87" s="58"/>
      <c r="Q87" s="58"/>
      <c r="R87" s="58"/>
      <c r="S87" s="58"/>
      <c r="T87" s="58"/>
      <c r="U87" s="58"/>
      <c r="V87" s="58"/>
      <c r="W87" s="58"/>
      <c r="Y87" s="58"/>
      <c r="Z87" s="58"/>
      <c r="AA87" s="58"/>
    </row>
    <row r="88" s="244" customFormat="1" ht="207" spans="1:27">
      <c r="A88" s="58" t="s">
        <v>2825</v>
      </c>
      <c r="B88" s="200">
        <v>87</v>
      </c>
      <c r="C88" s="204" t="s">
        <v>16</v>
      </c>
      <c r="D88" s="58" t="s">
        <v>89</v>
      </c>
      <c r="E88" s="58" t="s">
        <v>2511</v>
      </c>
      <c r="F88" s="58" t="s">
        <v>90</v>
      </c>
      <c r="G88" s="58" t="s">
        <v>2859</v>
      </c>
      <c r="H88" s="58" t="s">
        <v>2849</v>
      </c>
      <c r="I88" s="58" t="s">
        <v>22</v>
      </c>
      <c r="J88" s="237">
        <v>1</v>
      </c>
      <c r="K88" s="58">
        <v>0</v>
      </c>
      <c r="L88" s="58">
        <v>3</v>
      </c>
      <c r="M88" s="58">
        <v>3.1</v>
      </c>
      <c r="N88" s="58"/>
      <c r="O88" s="58"/>
      <c r="P88" s="58"/>
      <c r="Q88" s="58"/>
      <c r="R88" s="58"/>
      <c r="S88" s="58"/>
      <c r="T88" s="58"/>
      <c r="U88" s="58"/>
      <c r="V88" s="58"/>
      <c r="W88" s="58"/>
      <c r="Y88" s="58"/>
      <c r="Z88" s="58"/>
      <c r="AA88" s="58"/>
    </row>
    <row r="89" s="244" customFormat="1" ht="165.6" spans="1:27">
      <c r="A89" s="58" t="s">
        <v>2825</v>
      </c>
      <c r="B89" s="200">
        <v>88</v>
      </c>
      <c r="C89" s="204" t="s">
        <v>16</v>
      </c>
      <c r="D89" s="58" t="s">
        <v>171</v>
      </c>
      <c r="E89" s="58" t="s">
        <v>2511</v>
      </c>
      <c r="F89" s="58" t="s">
        <v>172</v>
      </c>
      <c r="G89" s="58" t="s">
        <v>2842</v>
      </c>
      <c r="H89" s="58" t="s">
        <v>2299</v>
      </c>
      <c r="I89" s="58" t="s">
        <v>22</v>
      </c>
      <c r="J89" s="237">
        <v>1</v>
      </c>
      <c r="K89" s="58">
        <v>0</v>
      </c>
      <c r="L89" s="58">
        <v>0.03</v>
      </c>
      <c r="M89" s="58">
        <v>3.1</v>
      </c>
      <c r="N89" s="58"/>
      <c r="O89" s="58"/>
      <c r="P89" s="58"/>
      <c r="Q89" s="58"/>
      <c r="R89" s="58"/>
      <c r="S89" s="58"/>
      <c r="T89" s="58"/>
      <c r="U89" s="58"/>
      <c r="V89" s="58"/>
      <c r="W89" s="58"/>
      <c r="Y89" s="58"/>
      <c r="Z89" s="58"/>
      <c r="AA89" s="58"/>
    </row>
    <row r="90" s="244" customFormat="1" ht="138" spans="1:27">
      <c r="A90" s="58" t="s">
        <v>2825</v>
      </c>
      <c r="B90" s="200">
        <v>89</v>
      </c>
      <c r="C90" s="204" t="s">
        <v>16</v>
      </c>
      <c r="D90" s="58" t="s">
        <v>322</v>
      </c>
      <c r="E90" s="58" t="s">
        <v>2511</v>
      </c>
      <c r="F90" s="58" t="s">
        <v>323</v>
      </c>
      <c r="G90" s="58" t="s">
        <v>2843</v>
      </c>
      <c r="H90" s="58" t="s">
        <v>2841</v>
      </c>
      <c r="I90" s="58" t="s">
        <v>2124</v>
      </c>
      <c r="J90" s="304">
        <v>14.25</v>
      </c>
      <c r="K90" s="165">
        <f t="shared" ref="K90:K95" si="1">(CEILING(J90*0.1,1))*1</f>
        <v>2</v>
      </c>
      <c r="L90" s="58">
        <v>92</v>
      </c>
      <c r="M90" s="58">
        <v>3.1</v>
      </c>
      <c r="N90" s="58"/>
      <c r="O90" s="58"/>
      <c r="P90" s="58"/>
      <c r="Q90" s="58"/>
      <c r="R90" s="58"/>
      <c r="S90" s="58"/>
      <c r="T90" s="58"/>
      <c r="U90" s="58"/>
      <c r="V90" s="58"/>
      <c r="W90" s="58"/>
      <c r="Y90" s="58"/>
      <c r="Z90" s="58"/>
      <c r="AA90" s="58"/>
    </row>
    <row r="91" s="244" customFormat="1" ht="193.2" spans="1:27">
      <c r="A91" s="58" t="s">
        <v>2825</v>
      </c>
      <c r="B91" s="200">
        <v>90</v>
      </c>
      <c r="C91" s="204" t="s">
        <v>16</v>
      </c>
      <c r="D91" s="58" t="s">
        <v>89</v>
      </c>
      <c r="E91" s="58" t="s">
        <v>2511</v>
      </c>
      <c r="F91" s="58" t="s">
        <v>114</v>
      </c>
      <c r="G91" s="58" t="s">
        <v>2840</v>
      </c>
      <c r="H91" s="58" t="s">
        <v>2841</v>
      </c>
      <c r="I91" s="58" t="s">
        <v>22</v>
      </c>
      <c r="J91" s="237">
        <v>2</v>
      </c>
      <c r="K91" s="58">
        <v>0</v>
      </c>
      <c r="L91" s="58">
        <v>5</v>
      </c>
      <c r="M91" s="58">
        <v>3.1</v>
      </c>
      <c r="N91" s="58"/>
      <c r="O91" s="58"/>
      <c r="P91" s="58"/>
      <c r="Q91" s="58"/>
      <c r="R91" s="58"/>
      <c r="S91" s="58"/>
      <c r="T91" s="58"/>
      <c r="U91" s="58"/>
      <c r="V91" s="58"/>
      <c r="W91" s="58"/>
      <c r="Y91" s="58"/>
      <c r="Z91" s="58"/>
      <c r="AA91" s="58"/>
    </row>
    <row r="92" s="244" customFormat="1" ht="165.6" spans="1:27">
      <c r="A92" s="58" t="s">
        <v>2825</v>
      </c>
      <c r="B92" s="200">
        <v>91</v>
      </c>
      <c r="C92" s="204" t="s">
        <v>16</v>
      </c>
      <c r="D92" s="58" t="s">
        <v>171</v>
      </c>
      <c r="E92" s="58" t="s">
        <v>2511</v>
      </c>
      <c r="F92" s="58" t="s">
        <v>172</v>
      </c>
      <c r="G92" s="58" t="s">
        <v>2842</v>
      </c>
      <c r="H92" s="58" t="s">
        <v>2299</v>
      </c>
      <c r="I92" s="58" t="s">
        <v>22</v>
      </c>
      <c r="J92" s="237">
        <v>1</v>
      </c>
      <c r="K92" s="58">
        <v>0</v>
      </c>
      <c r="L92" s="58">
        <v>0.03</v>
      </c>
      <c r="M92" s="58">
        <v>3.1</v>
      </c>
      <c r="N92" s="58"/>
      <c r="O92" s="58"/>
      <c r="P92" s="58"/>
      <c r="Q92" s="58"/>
      <c r="R92" s="58"/>
      <c r="S92" s="58"/>
      <c r="T92" s="58"/>
      <c r="U92" s="58"/>
      <c r="V92" s="58"/>
      <c r="W92" s="58"/>
      <c r="Y92" s="58"/>
      <c r="Z92" s="58"/>
      <c r="AA92" s="58"/>
    </row>
    <row r="93" s="244" customFormat="1" ht="138" spans="1:27">
      <c r="A93" s="58" t="s">
        <v>2825</v>
      </c>
      <c r="B93" s="200">
        <v>92</v>
      </c>
      <c r="C93" s="204" t="s">
        <v>16</v>
      </c>
      <c r="D93" s="58" t="s">
        <v>322</v>
      </c>
      <c r="E93" s="58" t="s">
        <v>2511</v>
      </c>
      <c r="F93" s="58" t="s">
        <v>323</v>
      </c>
      <c r="G93" s="58" t="s">
        <v>2843</v>
      </c>
      <c r="H93" s="58" t="s">
        <v>2841</v>
      </c>
      <c r="I93" s="58" t="s">
        <v>2124</v>
      </c>
      <c r="J93" s="304">
        <v>18.2</v>
      </c>
      <c r="K93" s="165">
        <f t="shared" si="1"/>
        <v>2</v>
      </c>
      <c r="L93" s="58">
        <v>118</v>
      </c>
      <c r="M93" s="58">
        <v>3.1</v>
      </c>
      <c r="N93" s="58"/>
      <c r="O93" s="58"/>
      <c r="P93" s="58"/>
      <c r="Q93" s="58"/>
      <c r="R93" s="58"/>
      <c r="S93" s="58"/>
      <c r="T93" s="58"/>
      <c r="U93" s="58"/>
      <c r="V93" s="58"/>
      <c r="W93" s="58"/>
      <c r="Y93" s="58"/>
      <c r="Z93" s="58"/>
      <c r="AA93" s="58"/>
    </row>
    <row r="94" s="244" customFormat="1" ht="193.2" spans="1:27">
      <c r="A94" s="58" t="s">
        <v>2825</v>
      </c>
      <c r="B94" s="200">
        <v>93</v>
      </c>
      <c r="C94" s="204" t="s">
        <v>16</v>
      </c>
      <c r="D94" s="58" t="s">
        <v>89</v>
      </c>
      <c r="E94" s="58" t="s">
        <v>2511</v>
      </c>
      <c r="F94" s="58" t="s">
        <v>114</v>
      </c>
      <c r="G94" s="58" t="s">
        <v>2860</v>
      </c>
      <c r="H94" s="58" t="s">
        <v>2835</v>
      </c>
      <c r="I94" s="58" t="s">
        <v>22</v>
      </c>
      <c r="J94" s="237">
        <v>2</v>
      </c>
      <c r="K94" s="58">
        <v>0</v>
      </c>
      <c r="L94" s="58">
        <v>5</v>
      </c>
      <c r="M94" s="58">
        <v>3.1</v>
      </c>
      <c r="N94" s="58"/>
      <c r="O94" s="58"/>
      <c r="P94" s="58"/>
      <c r="Q94" s="58"/>
      <c r="R94" s="58"/>
      <c r="S94" s="58"/>
      <c r="T94" s="58"/>
      <c r="U94" s="58"/>
      <c r="V94" s="58"/>
      <c r="W94" s="58"/>
      <c r="Y94" s="58"/>
      <c r="Z94" s="58"/>
      <c r="AA94" s="58"/>
    </row>
    <row r="95" s="244" customFormat="1" ht="138" spans="1:27">
      <c r="A95" s="58" t="s">
        <v>2825</v>
      </c>
      <c r="B95" s="200">
        <v>94</v>
      </c>
      <c r="C95" s="204" t="s">
        <v>16</v>
      </c>
      <c r="D95" s="58" t="s">
        <v>322</v>
      </c>
      <c r="E95" s="58" t="s">
        <v>2511</v>
      </c>
      <c r="F95" s="58" t="s">
        <v>323</v>
      </c>
      <c r="G95" s="58" t="s">
        <v>2861</v>
      </c>
      <c r="H95" s="58" t="s">
        <v>2835</v>
      </c>
      <c r="I95" s="58" t="s">
        <v>2124</v>
      </c>
      <c r="J95" s="304">
        <v>19.455</v>
      </c>
      <c r="K95" s="165">
        <f t="shared" si="1"/>
        <v>2</v>
      </c>
      <c r="L95" s="58">
        <v>126</v>
      </c>
      <c r="M95" s="58">
        <v>3.1</v>
      </c>
      <c r="N95" s="58"/>
      <c r="O95" s="58"/>
      <c r="P95" s="58"/>
      <c r="Q95" s="58"/>
      <c r="R95" s="58"/>
      <c r="S95" s="58"/>
      <c r="T95" s="58"/>
      <c r="U95" s="58"/>
      <c r="V95" s="58"/>
      <c r="W95" s="58"/>
      <c r="Y95" s="58"/>
      <c r="Z95" s="58"/>
      <c r="AA95" s="58"/>
    </row>
    <row r="96" s="244" customFormat="1" ht="193.2" spans="1:27">
      <c r="A96" s="58" t="s">
        <v>2825</v>
      </c>
      <c r="B96" s="200">
        <v>95</v>
      </c>
      <c r="C96" s="204" t="s">
        <v>16</v>
      </c>
      <c r="D96" s="58" t="s">
        <v>89</v>
      </c>
      <c r="E96" s="58" t="s">
        <v>2511</v>
      </c>
      <c r="F96" s="58" t="s">
        <v>114</v>
      </c>
      <c r="G96" s="58" t="s">
        <v>2860</v>
      </c>
      <c r="H96" s="58" t="s">
        <v>2835</v>
      </c>
      <c r="I96" s="58" t="s">
        <v>22</v>
      </c>
      <c r="J96" s="237">
        <v>2</v>
      </c>
      <c r="K96" s="58">
        <v>0</v>
      </c>
      <c r="L96" s="58">
        <v>5</v>
      </c>
      <c r="M96" s="58">
        <v>3.1</v>
      </c>
      <c r="N96" s="58"/>
      <c r="O96" s="58"/>
      <c r="P96" s="58"/>
      <c r="Q96" s="58"/>
      <c r="R96" s="58"/>
      <c r="S96" s="58"/>
      <c r="T96" s="58"/>
      <c r="U96" s="58"/>
      <c r="V96" s="58"/>
      <c r="W96" s="58"/>
      <c r="Y96" s="58"/>
      <c r="Z96" s="58"/>
      <c r="AA96" s="58"/>
    </row>
    <row r="97" s="244" customFormat="1" ht="138" spans="1:27">
      <c r="A97" s="58" t="s">
        <v>2825</v>
      </c>
      <c r="B97" s="200">
        <v>96</v>
      </c>
      <c r="C97" s="204" t="s">
        <v>16</v>
      </c>
      <c r="D97" s="58" t="s">
        <v>322</v>
      </c>
      <c r="E97" s="58" t="s">
        <v>2511</v>
      </c>
      <c r="F97" s="58" t="s">
        <v>323</v>
      </c>
      <c r="G97" s="58" t="s">
        <v>2861</v>
      </c>
      <c r="H97" s="58" t="s">
        <v>2835</v>
      </c>
      <c r="I97" s="58" t="s">
        <v>2124</v>
      </c>
      <c r="J97" s="304">
        <v>19.83</v>
      </c>
      <c r="K97" s="165">
        <f>(CEILING(J97*0.1,1))*1</f>
        <v>2</v>
      </c>
      <c r="L97" s="58">
        <v>128</v>
      </c>
      <c r="M97" s="58">
        <v>3.1</v>
      </c>
      <c r="N97" s="58"/>
      <c r="O97" s="58"/>
      <c r="P97" s="58"/>
      <c r="Q97" s="58"/>
      <c r="R97" s="58"/>
      <c r="S97" s="58"/>
      <c r="T97" s="58"/>
      <c r="U97" s="58"/>
      <c r="V97" s="58"/>
      <c r="W97" s="58"/>
      <c r="Y97" s="58"/>
      <c r="Z97" s="58"/>
      <c r="AA97" s="58"/>
    </row>
    <row r="98" s="244" customFormat="1" ht="179.4" spans="1:27">
      <c r="A98" s="58" t="s">
        <v>2825</v>
      </c>
      <c r="B98" s="200">
        <v>97</v>
      </c>
      <c r="C98" s="204" t="s">
        <v>16</v>
      </c>
      <c r="D98" s="58" t="s">
        <v>53</v>
      </c>
      <c r="E98" s="58" t="s">
        <v>2511</v>
      </c>
      <c r="F98" s="58" t="s">
        <v>55</v>
      </c>
      <c r="G98" s="58" t="s">
        <v>2862</v>
      </c>
      <c r="H98" s="58" t="s">
        <v>2158</v>
      </c>
      <c r="I98" s="58" t="s">
        <v>22</v>
      </c>
      <c r="J98" s="237">
        <v>1</v>
      </c>
      <c r="K98" s="165">
        <f>(CEILING(J98*0.2,1))*1</f>
        <v>1</v>
      </c>
      <c r="L98" s="58">
        <v>22</v>
      </c>
      <c r="M98" s="58">
        <v>3.2</v>
      </c>
      <c r="N98" s="58"/>
      <c r="O98" s="58"/>
      <c r="P98" s="58"/>
      <c r="Q98" s="58"/>
      <c r="R98" s="58"/>
      <c r="S98" s="58"/>
      <c r="T98" s="58"/>
      <c r="U98" s="58"/>
      <c r="V98" s="58"/>
      <c r="W98" s="58"/>
      <c r="Y98" s="58"/>
      <c r="Z98" s="58"/>
      <c r="AA98" s="58"/>
    </row>
    <row r="99" s="244" customFormat="1" ht="179.4" spans="1:27">
      <c r="A99" s="58" t="s">
        <v>2825</v>
      </c>
      <c r="B99" s="200">
        <v>98</v>
      </c>
      <c r="C99" s="204" t="s">
        <v>16</v>
      </c>
      <c r="D99" s="58" t="s">
        <v>322</v>
      </c>
      <c r="E99" s="58" t="s">
        <v>2511</v>
      </c>
      <c r="F99" s="58" t="s">
        <v>323</v>
      </c>
      <c r="G99" s="58" t="s">
        <v>2863</v>
      </c>
      <c r="H99" s="58" t="s">
        <v>2162</v>
      </c>
      <c r="I99" s="58" t="s">
        <v>2124</v>
      </c>
      <c r="J99" s="58">
        <v>0.15</v>
      </c>
      <c r="K99" s="304">
        <f t="shared" ref="K99:K102" si="2">J99</f>
        <v>0.15</v>
      </c>
      <c r="L99" s="58">
        <v>0.29</v>
      </c>
      <c r="M99" s="58">
        <v>3.2</v>
      </c>
      <c r="N99" s="58"/>
      <c r="O99" s="58"/>
      <c r="P99" s="58"/>
      <c r="Q99" s="58"/>
      <c r="R99" s="58"/>
      <c r="S99" s="58"/>
      <c r="T99" s="58"/>
      <c r="U99" s="58"/>
      <c r="V99" s="58"/>
      <c r="W99" s="58"/>
      <c r="Y99" s="58"/>
      <c r="Z99" s="58"/>
      <c r="AA99" s="58"/>
    </row>
    <row r="100" s="244" customFormat="1" ht="151.8" spans="1:27">
      <c r="A100" s="58" t="s">
        <v>2825</v>
      </c>
      <c r="B100" s="200">
        <v>99</v>
      </c>
      <c r="C100" s="204" t="s">
        <v>16</v>
      </c>
      <c r="D100" s="58" t="s">
        <v>353</v>
      </c>
      <c r="E100" s="58" t="s">
        <v>2511</v>
      </c>
      <c r="F100" s="58" t="s">
        <v>2864</v>
      </c>
      <c r="G100" s="58" t="s">
        <v>2865</v>
      </c>
      <c r="H100" s="58" t="s">
        <v>2866</v>
      </c>
      <c r="I100" s="58" t="s">
        <v>22</v>
      </c>
      <c r="J100" s="237">
        <v>7</v>
      </c>
      <c r="K100" s="304">
        <f t="shared" si="2"/>
        <v>7</v>
      </c>
      <c r="L100" s="58">
        <v>868</v>
      </c>
      <c r="M100" s="58">
        <v>3.2</v>
      </c>
      <c r="N100" s="58"/>
      <c r="O100" s="58"/>
      <c r="P100" s="58"/>
      <c r="Q100" s="58"/>
      <c r="R100" s="58"/>
      <c r="S100" s="58"/>
      <c r="T100" s="58"/>
      <c r="U100" s="58"/>
      <c r="V100" s="58"/>
      <c r="W100" s="58"/>
      <c r="Y100" s="58"/>
      <c r="Z100" s="58"/>
      <c r="AA100" s="58"/>
    </row>
    <row r="101" s="244" customFormat="1" ht="165.6" spans="1:27">
      <c r="A101" s="58" t="s">
        <v>2825</v>
      </c>
      <c r="B101" s="200">
        <v>100</v>
      </c>
      <c r="C101" s="204" t="s">
        <v>16</v>
      </c>
      <c r="D101" s="58" t="s">
        <v>353</v>
      </c>
      <c r="E101" s="58" t="s">
        <v>2511</v>
      </c>
      <c r="F101" s="58" t="s">
        <v>2864</v>
      </c>
      <c r="G101" s="58" t="s">
        <v>2867</v>
      </c>
      <c r="H101" s="58" t="s">
        <v>2868</v>
      </c>
      <c r="I101" s="58" t="s">
        <v>22</v>
      </c>
      <c r="J101" s="237">
        <v>1</v>
      </c>
      <c r="K101" s="304">
        <f t="shared" si="2"/>
        <v>1</v>
      </c>
      <c r="L101" s="58">
        <v>124</v>
      </c>
      <c r="M101" s="58">
        <v>3.2</v>
      </c>
      <c r="N101" s="58"/>
      <c r="O101" s="58"/>
      <c r="P101" s="58"/>
      <c r="Q101" s="58"/>
      <c r="R101" s="58"/>
      <c r="S101" s="58"/>
      <c r="T101" s="58"/>
      <c r="U101" s="58"/>
      <c r="V101" s="58"/>
      <c r="W101" s="58"/>
      <c r="Y101" s="58"/>
      <c r="Z101" s="58"/>
      <c r="AA101" s="58"/>
    </row>
    <row r="102" s="244" customFormat="1" ht="165.6" spans="1:27">
      <c r="A102" s="58" t="s">
        <v>2825</v>
      </c>
      <c r="B102" s="200">
        <v>101</v>
      </c>
      <c r="C102" s="204" t="s">
        <v>16</v>
      </c>
      <c r="D102" s="58" t="s">
        <v>353</v>
      </c>
      <c r="E102" s="58" t="s">
        <v>2511</v>
      </c>
      <c r="F102" s="58" t="s">
        <v>2864</v>
      </c>
      <c r="G102" s="58" t="s">
        <v>2869</v>
      </c>
      <c r="H102" s="58" t="s">
        <v>2870</v>
      </c>
      <c r="I102" s="58" t="s">
        <v>22</v>
      </c>
      <c r="J102" s="237">
        <v>1</v>
      </c>
      <c r="K102" s="304">
        <f t="shared" si="2"/>
        <v>1</v>
      </c>
      <c r="L102" s="58">
        <v>124</v>
      </c>
      <c r="M102" s="58">
        <v>3.2</v>
      </c>
      <c r="N102" s="58"/>
      <c r="O102" s="58"/>
      <c r="P102" s="58"/>
      <c r="Q102" s="58"/>
      <c r="R102" s="58"/>
      <c r="S102" s="58"/>
      <c r="T102" s="58"/>
      <c r="U102" s="58"/>
      <c r="V102" s="58"/>
      <c r="W102" s="58"/>
      <c r="Y102" s="58"/>
      <c r="Z102" s="58"/>
      <c r="AA102" s="58"/>
    </row>
    <row r="103" s="244" customFormat="1" ht="96.6" spans="1:27">
      <c r="A103" s="58" t="s">
        <v>2825</v>
      </c>
      <c r="B103" s="200">
        <v>102</v>
      </c>
      <c r="C103" s="204" t="s">
        <v>16</v>
      </c>
      <c r="D103" s="58" t="s">
        <v>414</v>
      </c>
      <c r="E103" s="58" t="s">
        <v>2511</v>
      </c>
      <c r="F103" s="58" t="s">
        <v>415</v>
      </c>
      <c r="G103" s="58" t="s">
        <v>1995</v>
      </c>
      <c r="H103" s="58" t="s">
        <v>1990</v>
      </c>
      <c r="I103" s="58" t="s">
        <v>22</v>
      </c>
      <c r="J103" s="58">
        <v>4</v>
      </c>
      <c r="K103" s="58">
        <v>0</v>
      </c>
      <c r="L103" s="58"/>
      <c r="M103" s="58">
        <v>3.1</v>
      </c>
      <c r="N103" s="58"/>
      <c r="O103" s="58"/>
      <c r="P103" s="58"/>
      <c r="Q103" s="58"/>
      <c r="R103" s="58"/>
      <c r="S103" s="58"/>
      <c r="T103" s="58"/>
      <c r="U103" s="58"/>
      <c r="V103" s="58"/>
      <c r="W103" s="58"/>
      <c r="Y103" s="58"/>
      <c r="Z103" s="58"/>
      <c r="AA103" s="58"/>
    </row>
    <row r="104" s="244" customFormat="1" ht="96.6" spans="1:27">
      <c r="A104" s="58" t="s">
        <v>2825</v>
      </c>
      <c r="B104" s="200">
        <v>103</v>
      </c>
      <c r="C104" s="204" t="s">
        <v>16</v>
      </c>
      <c r="D104" s="58" t="s">
        <v>414</v>
      </c>
      <c r="E104" s="58" t="s">
        <v>2511</v>
      </c>
      <c r="F104" s="58" t="s">
        <v>415</v>
      </c>
      <c r="G104" s="58" t="s">
        <v>2775</v>
      </c>
      <c r="H104" s="58" t="s">
        <v>1990</v>
      </c>
      <c r="I104" s="58" t="s">
        <v>22</v>
      </c>
      <c r="J104" s="58">
        <v>8</v>
      </c>
      <c r="K104" s="58">
        <v>0</v>
      </c>
      <c r="L104" s="58"/>
      <c r="M104" s="58">
        <v>3.1</v>
      </c>
      <c r="N104" s="58"/>
      <c r="O104" s="58"/>
      <c r="P104" s="58"/>
      <c r="Q104" s="58"/>
      <c r="R104" s="58"/>
      <c r="S104" s="58"/>
      <c r="T104" s="58"/>
      <c r="U104" s="58"/>
      <c r="V104" s="58"/>
      <c r="W104" s="58"/>
      <c r="Y104" s="58"/>
      <c r="Z104" s="58"/>
      <c r="AA104" s="58"/>
    </row>
    <row r="105" s="244" customFormat="1" ht="96.6" spans="1:27">
      <c r="A105" s="58" t="s">
        <v>2825</v>
      </c>
      <c r="B105" s="200">
        <v>104</v>
      </c>
      <c r="C105" s="204" t="s">
        <v>16</v>
      </c>
      <c r="D105" s="58" t="s">
        <v>414</v>
      </c>
      <c r="E105" s="58" t="s">
        <v>2511</v>
      </c>
      <c r="F105" s="58" t="s">
        <v>415</v>
      </c>
      <c r="G105" s="58" t="s">
        <v>1989</v>
      </c>
      <c r="H105" s="58" t="s">
        <v>1990</v>
      </c>
      <c r="I105" s="58" t="s">
        <v>22</v>
      </c>
      <c r="J105" s="58">
        <v>28</v>
      </c>
      <c r="K105" s="58">
        <v>0</v>
      </c>
      <c r="L105" s="58"/>
      <c r="M105" s="58">
        <v>3.1</v>
      </c>
      <c r="N105" s="58"/>
      <c r="O105" s="58"/>
      <c r="P105" s="58"/>
      <c r="Q105" s="58"/>
      <c r="R105" s="58"/>
      <c r="S105" s="58"/>
      <c r="T105" s="58"/>
      <c r="U105" s="58"/>
      <c r="V105" s="58"/>
      <c r="W105" s="58"/>
      <c r="Y105" s="58"/>
      <c r="Z105" s="58"/>
      <c r="AA105" s="58"/>
    </row>
    <row r="106" s="244" customFormat="1" ht="110.4" spans="1:27">
      <c r="A106" s="58" t="s">
        <v>2825</v>
      </c>
      <c r="B106" s="200">
        <v>105</v>
      </c>
      <c r="C106" s="204" t="s">
        <v>16</v>
      </c>
      <c r="D106" s="58" t="s">
        <v>414</v>
      </c>
      <c r="E106" s="58" t="s">
        <v>2511</v>
      </c>
      <c r="F106" s="58" t="s">
        <v>415</v>
      </c>
      <c r="G106" s="58" t="s">
        <v>1993</v>
      </c>
      <c r="H106" s="58" t="s">
        <v>1990</v>
      </c>
      <c r="I106" s="58" t="s">
        <v>22</v>
      </c>
      <c r="J106" s="58">
        <v>52</v>
      </c>
      <c r="K106" s="58">
        <v>0</v>
      </c>
      <c r="L106" s="58"/>
      <c r="M106" s="58">
        <v>3.1</v>
      </c>
      <c r="N106" s="58"/>
      <c r="O106" s="58"/>
      <c r="P106" s="58"/>
      <c r="Q106" s="58"/>
      <c r="R106" s="58"/>
      <c r="S106" s="58"/>
      <c r="T106" s="58"/>
      <c r="U106" s="58"/>
      <c r="V106" s="58"/>
      <c r="W106" s="58"/>
      <c r="Y106" s="58"/>
      <c r="Z106" s="58"/>
      <c r="AA106" s="58"/>
    </row>
    <row r="107" s="244" customFormat="1" ht="96.6" spans="1:27">
      <c r="A107" s="58" t="s">
        <v>2825</v>
      </c>
      <c r="B107" s="200">
        <v>106</v>
      </c>
      <c r="C107" s="204" t="s">
        <v>16</v>
      </c>
      <c r="D107" s="58" t="s">
        <v>414</v>
      </c>
      <c r="E107" s="58" t="s">
        <v>2511</v>
      </c>
      <c r="F107" s="58" t="s">
        <v>415</v>
      </c>
      <c r="G107" s="58" t="s">
        <v>2775</v>
      </c>
      <c r="H107" s="58" t="s">
        <v>417</v>
      </c>
      <c r="I107" s="58" t="s">
        <v>22</v>
      </c>
      <c r="J107" s="58">
        <v>8</v>
      </c>
      <c r="K107" s="58">
        <v>0</v>
      </c>
      <c r="L107" s="58"/>
      <c r="M107" s="58">
        <v>3.1</v>
      </c>
      <c r="N107" s="58"/>
      <c r="O107" s="58"/>
      <c r="P107" s="58"/>
      <c r="Q107" s="58"/>
      <c r="R107" s="58"/>
      <c r="S107" s="58"/>
      <c r="T107" s="58"/>
      <c r="U107" s="58"/>
      <c r="V107" s="58"/>
      <c r="W107" s="58"/>
      <c r="Y107" s="58"/>
      <c r="Z107" s="58"/>
      <c r="AA107" s="58"/>
    </row>
    <row r="108" s="244" customFormat="1" ht="96.6" spans="1:27">
      <c r="A108" s="58" t="s">
        <v>2825</v>
      </c>
      <c r="B108" s="200">
        <v>107</v>
      </c>
      <c r="C108" s="204" t="s">
        <v>16</v>
      </c>
      <c r="D108" s="58" t="s">
        <v>414</v>
      </c>
      <c r="E108" s="58" t="s">
        <v>2511</v>
      </c>
      <c r="F108" s="58" t="s">
        <v>415</v>
      </c>
      <c r="G108" s="58" t="s">
        <v>1989</v>
      </c>
      <c r="H108" s="58" t="s">
        <v>417</v>
      </c>
      <c r="I108" s="58" t="s">
        <v>22</v>
      </c>
      <c r="J108" s="58">
        <v>16</v>
      </c>
      <c r="K108" s="58">
        <v>0</v>
      </c>
      <c r="L108" s="58"/>
      <c r="M108" s="58">
        <v>3.1</v>
      </c>
      <c r="N108" s="58"/>
      <c r="O108" s="58"/>
      <c r="P108" s="58"/>
      <c r="Q108" s="58"/>
      <c r="R108" s="58"/>
      <c r="S108" s="58"/>
      <c r="T108" s="58"/>
      <c r="U108" s="58"/>
      <c r="V108" s="58"/>
      <c r="W108" s="58"/>
      <c r="Y108" s="58"/>
      <c r="Z108" s="58"/>
      <c r="AA108" s="58"/>
    </row>
    <row r="109" s="244" customFormat="1" ht="110.4" spans="1:27">
      <c r="A109" s="58" t="s">
        <v>2825</v>
      </c>
      <c r="B109" s="200">
        <v>108</v>
      </c>
      <c r="C109" s="204" t="s">
        <v>16</v>
      </c>
      <c r="D109" s="58" t="s">
        <v>414</v>
      </c>
      <c r="E109" s="58" t="s">
        <v>2511</v>
      </c>
      <c r="F109" s="58" t="s">
        <v>415</v>
      </c>
      <c r="G109" s="58" t="s">
        <v>1993</v>
      </c>
      <c r="H109" s="58" t="s">
        <v>417</v>
      </c>
      <c r="I109" s="58" t="s">
        <v>22</v>
      </c>
      <c r="J109" s="58">
        <v>4</v>
      </c>
      <c r="K109" s="58">
        <v>0</v>
      </c>
      <c r="L109" s="58"/>
      <c r="M109" s="58">
        <v>3.1</v>
      </c>
      <c r="N109" s="58"/>
      <c r="O109" s="58"/>
      <c r="P109" s="58"/>
      <c r="Q109" s="58"/>
      <c r="R109" s="58"/>
      <c r="S109" s="58"/>
      <c r="T109" s="58"/>
      <c r="U109" s="58"/>
      <c r="V109" s="58"/>
      <c r="W109" s="58"/>
      <c r="Y109" s="58"/>
      <c r="Z109" s="58"/>
      <c r="AA109" s="58"/>
    </row>
    <row r="110" s="244" customFormat="1" ht="110.4" spans="1:27">
      <c r="A110" s="58" t="s">
        <v>2825</v>
      </c>
      <c r="B110" s="200">
        <v>109</v>
      </c>
      <c r="C110" s="204" t="s">
        <v>16</v>
      </c>
      <c r="D110" s="58" t="s">
        <v>414</v>
      </c>
      <c r="E110" s="58" t="s">
        <v>2511</v>
      </c>
      <c r="F110" s="58" t="s">
        <v>415</v>
      </c>
      <c r="G110" s="58" t="s">
        <v>1993</v>
      </c>
      <c r="H110" s="58" t="s">
        <v>417</v>
      </c>
      <c r="I110" s="58" t="s">
        <v>22</v>
      </c>
      <c r="J110" s="58">
        <v>24</v>
      </c>
      <c r="K110" s="58">
        <v>0</v>
      </c>
      <c r="L110" s="58"/>
      <c r="M110" s="58">
        <v>3.1</v>
      </c>
      <c r="N110" s="58"/>
      <c r="O110" s="58"/>
      <c r="P110" s="58"/>
      <c r="Q110" s="58"/>
      <c r="R110" s="58"/>
      <c r="S110" s="58"/>
      <c r="T110" s="58"/>
      <c r="U110" s="58"/>
      <c r="V110" s="58"/>
      <c r="W110" s="58"/>
      <c r="Y110" s="58"/>
      <c r="Z110" s="58"/>
      <c r="AA110" s="58"/>
    </row>
    <row r="111" s="244" customFormat="1" ht="110.4" spans="1:27">
      <c r="A111" s="58" t="s">
        <v>2825</v>
      </c>
      <c r="B111" s="200">
        <v>110</v>
      </c>
      <c r="C111" s="204" t="s">
        <v>16</v>
      </c>
      <c r="D111" s="58" t="s">
        <v>414</v>
      </c>
      <c r="E111" s="58" t="s">
        <v>2511</v>
      </c>
      <c r="F111" s="58" t="s">
        <v>415</v>
      </c>
      <c r="G111" s="58" t="s">
        <v>2782</v>
      </c>
      <c r="H111" s="58" t="s">
        <v>417</v>
      </c>
      <c r="I111" s="58" t="s">
        <v>22</v>
      </c>
      <c r="J111" s="58">
        <v>24</v>
      </c>
      <c r="K111" s="58">
        <v>0</v>
      </c>
      <c r="L111" s="58"/>
      <c r="M111" s="58">
        <v>3.1</v>
      </c>
      <c r="N111" s="58"/>
      <c r="O111" s="58"/>
      <c r="P111" s="58"/>
      <c r="Q111" s="58"/>
      <c r="R111" s="58"/>
      <c r="S111" s="58"/>
      <c r="T111" s="58"/>
      <c r="U111" s="58"/>
      <c r="V111" s="58"/>
      <c r="W111" s="58"/>
      <c r="Y111" s="58"/>
      <c r="Z111" s="58"/>
      <c r="AA111" s="58"/>
    </row>
    <row r="112" s="244" customFormat="1" ht="110.4" spans="1:27">
      <c r="A112" s="58" t="s">
        <v>2825</v>
      </c>
      <c r="B112" s="200">
        <v>111</v>
      </c>
      <c r="C112" s="204" t="s">
        <v>16</v>
      </c>
      <c r="D112" s="58" t="s">
        <v>414</v>
      </c>
      <c r="E112" s="58" t="s">
        <v>2511</v>
      </c>
      <c r="F112" s="58" t="s">
        <v>415</v>
      </c>
      <c r="G112" s="58" t="s">
        <v>432</v>
      </c>
      <c r="H112" s="58" t="s">
        <v>417</v>
      </c>
      <c r="I112" s="58" t="s">
        <v>22</v>
      </c>
      <c r="J112" s="58">
        <v>8</v>
      </c>
      <c r="K112" s="58">
        <v>0</v>
      </c>
      <c r="L112" s="58"/>
      <c r="M112" s="58">
        <v>3.1</v>
      </c>
      <c r="N112" s="58"/>
      <c r="O112" s="58"/>
      <c r="P112" s="58"/>
      <c r="Q112" s="58"/>
      <c r="R112" s="58"/>
      <c r="S112" s="58"/>
      <c r="T112" s="58"/>
      <c r="U112" s="58"/>
      <c r="V112" s="58"/>
      <c r="W112" s="58"/>
      <c r="Y112" s="58"/>
      <c r="Z112" s="58"/>
      <c r="AA112" s="58"/>
    </row>
    <row r="113" s="244" customFormat="1" ht="110.4" spans="1:27">
      <c r="A113" s="58" t="s">
        <v>2825</v>
      </c>
      <c r="B113" s="200">
        <v>112</v>
      </c>
      <c r="C113" s="204" t="s">
        <v>16</v>
      </c>
      <c r="D113" s="58" t="s">
        <v>414</v>
      </c>
      <c r="E113" s="58" t="s">
        <v>2511</v>
      </c>
      <c r="F113" s="58" t="s">
        <v>415</v>
      </c>
      <c r="G113" s="58" t="s">
        <v>2776</v>
      </c>
      <c r="H113" s="58" t="s">
        <v>417</v>
      </c>
      <c r="I113" s="58" t="s">
        <v>22</v>
      </c>
      <c r="J113" s="58">
        <v>48</v>
      </c>
      <c r="K113" s="58">
        <v>0</v>
      </c>
      <c r="L113" s="58"/>
      <c r="M113" s="58">
        <v>3.1</v>
      </c>
      <c r="N113" s="58"/>
      <c r="O113" s="58"/>
      <c r="P113" s="58"/>
      <c r="Q113" s="58"/>
      <c r="R113" s="58"/>
      <c r="S113" s="58"/>
      <c r="T113" s="58"/>
      <c r="U113" s="58"/>
      <c r="V113" s="58"/>
      <c r="W113" s="58"/>
      <c r="Y113" s="58"/>
      <c r="Z113" s="58"/>
      <c r="AA113" s="58"/>
    </row>
    <row r="114" s="244" customFormat="1" ht="69" spans="1:27">
      <c r="A114" s="58" t="s">
        <v>2825</v>
      </c>
      <c r="B114" s="200">
        <v>113</v>
      </c>
      <c r="C114" s="58"/>
      <c r="D114" s="58" t="s">
        <v>449</v>
      </c>
      <c r="E114" s="58" t="s">
        <v>2803</v>
      </c>
      <c r="F114" s="58" t="s">
        <v>451</v>
      </c>
      <c r="G114" s="58" t="s">
        <v>452</v>
      </c>
      <c r="H114" s="58" t="s">
        <v>453</v>
      </c>
      <c r="I114" s="58" t="s">
        <v>22</v>
      </c>
      <c r="J114" s="58">
        <v>2</v>
      </c>
      <c r="K114" s="58">
        <v>0</v>
      </c>
      <c r="L114" s="58">
        <f t="shared" ref="L114:L119" si="3">J114*5</f>
        <v>10</v>
      </c>
      <c r="M114" s="58">
        <v>3.1</v>
      </c>
      <c r="N114" s="58"/>
      <c r="O114" s="58"/>
      <c r="P114" s="58"/>
      <c r="Q114" s="58"/>
      <c r="R114" s="58"/>
      <c r="S114" s="58"/>
      <c r="T114" s="58"/>
      <c r="U114" s="58"/>
      <c r="V114" s="58"/>
      <c r="W114" s="58"/>
      <c r="Y114" s="58"/>
      <c r="Z114" s="58"/>
      <c r="AA114" s="58"/>
    </row>
    <row r="115" s="244" customFormat="1" ht="69" spans="1:27">
      <c r="A115" s="58" t="s">
        <v>2825</v>
      </c>
      <c r="B115" s="200">
        <v>114</v>
      </c>
      <c r="C115" s="58"/>
      <c r="D115" s="58" t="s">
        <v>449</v>
      </c>
      <c r="E115" s="58" t="s">
        <v>2803</v>
      </c>
      <c r="F115" s="58" t="s">
        <v>451</v>
      </c>
      <c r="G115" s="58" t="s">
        <v>2031</v>
      </c>
      <c r="H115" s="58" t="s">
        <v>453</v>
      </c>
      <c r="I115" s="58" t="s">
        <v>22</v>
      </c>
      <c r="J115" s="58">
        <v>77</v>
      </c>
      <c r="K115" s="58">
        <v>0</v>
      </c>
      <c r="L115" s="58">
        <f t="shared" si="3"/>
        <v>385</v>
      </c>
      <c r="M115" s="58">
        <v>3.1</v>
      </c>
      <c r="N115" s="58"/>
      <c r="O115" s="58"/>
      <c r="P115" s="58"/>
      <c r="Q115" s="58"/>
      <c r="R115" s="58"/>
      <c r="S115" s="58"/>
      <c r="T115" s="58"/>
      <c r="U115" s="58"/>
      <c r="V115" s="58"/>
      <c r="W115" s="58"/>
      <c r="Y115" s="58"/>
      <c r="Z115" s="58"/>
      <c r="AA115" s="58"/>
    </row>
    <row r="116" s="244" customFormat="1" ht="69" spans="1:27">
      <c r="A116" s="58" t="s">
        <v>2825</v>
      </c>
      <c r="B116" s="200">
        <v>115</v>
      </c>
      <c r="C116" s="58"/>
      <c r="D116" s="58" t="s">
        <v>449</v>
      </c>
      <c r="E116" s="58" t="s">
        <v>2803</v>
      </c>
      <c r="F116" s="58" t="s">
        <v>451</v>
      </c>
      <c r="G116" s="58" t="s">
        <v>457</v>
      </c>
      <c r="H116" s="58" t="s">
        <v>453</v>
      </c>
      <c r="I116" s="58" t="s">
        <v>22</v>
      </c>
      <c r="J116" s="58">
        <v>38</v>
      </c>
      <c r="K116" s="58">
        <v>0</v>
      </c>
      <c r="L116" s="58">
        <f t="shared" si="3"/>
        <v>190</v>
      </c>
      <c r="M116" s="58">
        <v>3.1</v>
      </c>
      <c r="N116" s="58"/>
      <c r="O116" s="58"/>
      <c r="P116" s="58"/>
      <c r="Q116" s="58"/>
      <c r="R116" s="58"/>
      <c r="S116" s="58"/>
      <c r="T116" s="58"/>
      <c r="U116" s="58"/>
      <c r="V116" s="58"/>
      <c r="W116" s="58"/>
      <c r="Y116" s="58"/>
      <c r="Z116" s="58"/>
      <c r="AA116" s="58"/>
    </row>
    <row r="117" s="244" customFormat="1" ht="69" spans="1:27">
      <c r="A117" s="58" t="s">
        <v>2825</v>
      </c>
      <c r="B117" s="200">
        <v>116</v>
      </c>
      <c r="C117" s="58"/>
      <c r="D117" s="58" t="s">
        <v>449</v>
      </c>
      <c r="E117" s="58" t="s">
        <v>2803</v>
      </c>
      <c r="F117" s="58" t="s">
        <v>451</v>
      </c>
      <c r="G117" s="58" t="s">
        <v>2037</v>
      </c>
      <c r="H117" s="58" t="s">
        <v>453</v>
      </c>
      <c r="I117" s="58" t="s">
        <v>22</v>
      </c>
      <c r="J117" s="58">
        <v>43</v>
      </c>
      <c r="K117" s="58">
        <v>0</v>
      </c>
      <c r="L117" s="58">
        <f t="shared" si="3"/>
        <v>215</v>
      </c>
      <c r="M117" s="58">
        <v>3.1</v>
      </c>
      <c r="N117" s="58"/>
      <c r="O117" s="58"/>
      <c r="P117" s="58"/>
      <c r="Q117" s="58"/>
      <c r="R117" s="58"/>
      <c r="S117" s="58"/>
      <c r="T117" s="58"/>
      <c r="U117" s="58"/>
      <c r="V117" s="58"/>
      <c r="W117" s="58"/>
      <c r="Y117" s="58"/>
      <c r="Z117" s="58"/>
      <c r="AA117" s="58"/>
    </row>
    <row r="118" s="244" customFormat="1" ht="69" spans="1:27">
      <c r="A118" s="58" t="s">
        <v>2825</v>
      </c>
      <c r="B118" s="200">
        <v>117</v>
      </c>
      <c r="C118" s="58"/>
      <c r="D118" s="58" t="s">
        <v>449</v>
      </c>
      <c r="E118" s="58" t="s">
        <v>2803</v>
      </c>
      <c r="F118" s="58" t="s">
        <v>451</v>
      </c>
      <c r="G118" s="58" t="s">
        <v>2039</v>
      </c>
      <c r="H118" s="58" t="s">
        <v>453</v>
      </c>
      <c r="I118" s="58" t="s">
        <v>22</v>
      </c>
      <c r="J118" s="58">
        <v>10</v>
      </c>
      <c r="K118" s="58">
        <v>0</v>
      </c>
      <c r="L118" s="58">
        <f t="shared" si="3"/>
        <v>50</v>
      </c>
      <c r="M118" s="58">
        <v>3.1</v>
      </c>
      <c r="N118" s="58"/>
      <c r="O118" s="58"/>
      <c r="P118" s="58"/>
      <c r="Q118" s="58"/>
      <c r="R118" s="58"/>
      <c r="S118" s="58"/>
      <c r="T118" s="58"/>
      <c r="U118" s="58"/>
      <c r="V118" s="58"/>
      <c r="W118" s="58"/>
      <c r="Y118" s="58"/>
      <c r="Z118" s="58"/>
      <c r="AA118" s="58"/>
    </row>
    <row r="119" s="244" customFormat="1" ht="69" spans="1:27">
      <c r="A119" s="58" t="s">
        <v>2825</v>
      </c>
      <c r="B119" s="200">
        <v>118</v>
      </c>
      <c r="C119" s="58"/>
      <c r="D119" s="58" t="s">
        <v>449</v>
      </c>
      <c r="E119" s="58" t="s">
        <v>2803</v>
      </c>
      <c r="F119" s="58" t="s">
        <v>451</v>
      </c>
      <c r="G119" s="58" t="s">
        <v>2041</v>
      </c>
      <c r="H119" s="58" t="s">
        <v>453</v>
      </c>
      <c r="I119" s="58" t="s">
        <v>22</v>
      </c>
      <c r="J119" s="58">
        <v>7</v>
      </c>
      <c r="K119" s="58">
        <v>0</v>
      </c>
      <c r="L119" s="58">
        <f t="shared" si="3"/>
        <v>35</v>
      </c>
      <c r="M119" s="58">
        <v>3.1</v>
      </c>
      <c r="N119" s="58"/>
      <c r="O119" s="58"/>
      <c r="P119" s="58"/>
      <c r="Q119" s="58"/>
      <c r="R119" s="58"/>
      <c r="S119" s="58"/>
      <c r="T119" s="58"/>
      <c r="U119" s="58"/>
      <c r="V119" s="58"/>
      <c r="W119" s="58"/>
      <c r="Y119" s="58"/>
      <c r="Z119" s="58"/>
      <c r="AA119" s="58"/>
    </row>
    <row r="120" s="244" customFormat="1" ht="69" spans="1:27">
      <c r="A120" s="58" t="s">
        <v>2825</v>
      </c>
      <c r="B120" s="200">
        <v>119</v>
      </c>
      <c r="C120" s="58"/>
      <c r="D120" s="58" t="s">
        <v>449</v>
      </c>
      <c r="E120" s="58" t="s">
        <v>2803</v>
      </c>
      <c r="F120" s="58" t="s">
        <v>459</v>
      </c>
      <c r="G120" s="58" t="s">
        <v>2804</v>
      </c>
      <c r="H120" s="58" t="s">
        <v>461</v>
      </c>
      <c r="I120" s="58" t="s">
        <v>2335</v>
      </c>
      <c r="J120" s="58">
        <v>13</v>
      </c>
      <c r="K120" s="58">
        <v>0</v>
      </c>
      <c r="L120" s="58">
        <v>780</v>
      </c>
      <c r="M120" s="58">
        <v>3.1</v>
      </c>
      <c r="N120" s="58"/>
      <c r="O120" s="58"/>
      <c r="P120" s="58"/>
      <c r="Q120" s="58"/>
      <c r="R120" s="58"/>
      <c r="S120" s="58"/>
      <c r="T120" s="58"/>
      <c r="U120" s="58"/>
      <c r="V120" s="58"/>
      <c r="W120" s="58"/>
      <c r="Y120" s="58"/>
      <c r="Z120" s="58"/>
      <c r="AA120" s="58"/>
    </row>
    <row r="121" s="244" customFormat="1" spans="1:27">
      <c r="A121" s="58"/>
      <c r="B121" s="58"/>
      <c r="C121" s="58"/>
      <c r="D121" s="58"/>
      <c r="E121" s="58"/>
      <c r="F121" s="58"/>
      <c r="G121" s="58"/>
      <c r="H121" s="58"/>
      <c r="I121" s="58"/>
      <c r="J121" s="58"/>
      <c r="K121" s="58"/>
      <c r="L121" s="58"/>
      <c r="M121" s="58"/>
      <c r="N121" s="58"/>
      <c r="O121" s="58"/>
      <c r="P121" s="58"/>
      <c r="Q121" s="58"/>
      <c r="R121" s="58"/>
      <c r="S121" s="58"/>
      <c r="T121" s="58"/>
      <c r="U121" s="58"/>
      <c r="V121" s="58"/>
      <c r="W121" s="58"/>
      <c r="Y121" s="58"/>
      <c r="Z121" s="58"/>
      <c r="AA121" s="58"/>
    </row>
    <row r="122" s="244" customFormat="1" spans="1:27">
      <c r="A122" s="58"/>
      <c r="B122" s="58"/>
      <c r="C122" s="58"/>
      <c r="D122" s="58"/>
      <c r="E122" s="58"/>
      <c r="F122" s="58"/>
      <c r="G122" s="58"/>
      <c r="H122" s="58"/>
      <c r="I122" s="58"/>
      <c r="J122" s="58"/>
      <c r="K122" s="58"/>
      <c r="L122" s="58"/>
      <c r="M122" s="58"/>
      <c r="N122" s="58"/>
      <c r="O122" s="58"/>
      <c r="P122" s="58"/>
      <c r="Q122" s="58"/>
      <c r="R122" s="58"/>
      <c r="S122" s="58"/>
      <c r="T122" s="58"/>
      <c r="U122" s="58"/>
      <c r="V122" s="58"/>
      <c r="W122" s="58"/>
      <c r="Y122" s="58"/>
      <c r="Z122" s="58"/>
      <c r="AA122" s="58"/>
    </row>
    <row r="123" s="244" customFormat="1" spans="1:27">
      <c r="A123" s="58"/>
      <c r="B123" s="58"/>
      <c r="C123" s="58"/>
      <c r="D123" s="58"/>
      <c r="E123" s="58"/>
      <c r="F123" s="58"/>
      <c r="G123" s="58"/>
      <c r="H123" s="58"/>
      <c r="I123" s="58"/>
      <c r="J123" s="58"/>
      <c r="K123" s="58"/>
      <c r="L123" s="58"/>
      <c r="M123" s="58"/>
      <c r="N123" s="58"/>
      <c r="O123" s="58"/>
      <c r="P123" s="58"/>
      <c r="Q123" s="58"/>
      <c r="R123" s="58"/>
      <c r="S123" s="58"/>
      <c r="T123" s="58"/>
      <c r="U123" s="58"/>
      <c r="V123" s="58"/>
      <c r="W123" s="58"/>
      <c r="Y123" s="58"/>
      <c r="Z123" s="58"/>
      <c r="AA123" s="58"/>
    </row>
    <row r="124" s="244" customFormat="1" spans="1:27">
      <c r="A124" s="58"/>
      <c r="B124" s="58"/>
      <c r="C124" s="58"/>
      <c r="D124" s="58"/>
      <c r="E124" s="58"/>
      <c r="F124" s="58"/>
      <c r="G124" s="58"/>
      <c r="H124" s="58"/>
      <c r="I124" s="58"/>
      <c r="J124" s="58"/>
      <c r="K124" s="58"/>
      <c r="L124" s="58"/>
      <c r="M124" s="58"/>
      <c r="N124" s="58"/>
      <c r="O124" s="58"/>
      <c r="P124" s="58"/>
      <c r="Q124" s="58"/>
      <c r="R124" s="58"/>
      <c r="S124" s="58"/>
      <c r="T124" s="58"/>
      <c r="U124" s="58"/>
      <c r="V124" s="58"/>
      <c r="W124" s="58"/>
      <c r="Y124" s="58"/>
      <c r="Z124" s="58"/>
      <c r="AA124" s="58"/>
    </row>
    <row r="125" s="244" customFormat="1" spans="1:27">
      <c r="A125" s="58"/>
      <c r="B125" s="58"/>
      <c r="C125" s="58"/>
      <c r="D125" s="58"/>
      <c r="E125" s="58"/>
      <c r="F125" s="58"/>
      <c r="G125" s="58"/>
      <c r="H125" s="58"/>
      <c r="I125" s="58"/>
      <c r="J125" s="58"/>
      <c r="K125" s="58"/>
      <c r="L125" s="58"/>
      <c r="M125" s="58"/>
      <c r="N125" s="58"/>
      <c r="O125" s="58"/>
      <c r="P125" s="58"/>
      <c r="Q125" s="58"/>
      <c r="R125" s="58"/>
      <c r="S125" s="58"/>
      <c r="T125" s="58"/>
      <c r="U125" s="58"/>
      <c r="V125" s="58"/>
      <c r="W125" s="58"/>
      <c r="Y125" s="58"/>
      <c r="Z125" s="58"/>
      <c r="AA125" s="58"/>
    </row>
    <row r="126" s="244" customFormat="1" spans="1:27">
      <c r="A126" s="58"/>
      <c r="B126" s="58"/>
      <c r="C126" s="58"/>
      <c r="D126" s="58"/>
      <c r="E126" s="58"/>
      <c r="F126" s="58"/>
      <c r="G126" s="58"/>
      <c r="H126" s="58"/>
      <c r="I126" s="58"/>
      <c r="J126" s="58"/>
      <c r="K126" s="58"/>
      <c r="L126" s="58"/>
      <c r="M126" s="58"/>
      <c r="N126" s="58"/>
      <c r="O126" s="58"/>
      <c r="P126" s="58"/>
      <c r="Q126" s="58"/>
      <c r="R126" s="58"/>
      <c r="S126" s="58"/>
      <c r="T126" s="58"/>
      <c r="U126" s="58"/>
      <c r="V126" s="58"/>
      <c r="W126" s="58"/>
      <c r="Y126" s="58"/>
      <c r="Z126" s="58"/>
      <c r="AA126" s="58"/>
    </row>
    <row r="127" s="244" customFormat="1" spans="1:27">
      <c r="A127" s="58"/>
      <c r="B127" s="58"/>
      <c r="C127" s="58"/>
      <c r="D127" s="58"/>
      <c r="E127" s="58"/>
      <c r="F127" s="58"/>
      <c r="G127" s="58"/>
      <c r="H127" s="58"/>
      <c r="I127" s="58"/>
      <c r="J127" s="58"/>
      <c r="K127" s="58"/>
      <c r="L127" s="58"/>
      <c r="M127" s="58"/>
      <c r="N127" s="58"/>
      <c r="O127" s="58"/>
      <c r="P127" s="58"/>
      <c r="Q127" s="58"/>
      <c r="R127" s="58"/>
      <c r="S127" s="58"/>
      <c r="T127" s="58"/>
      <c r="U127" s="58"/>
      <c r="V127" s="58"/>
      <c r="W127" s="58"/>
      <c r="Y127" s="58"/>
      <c r="Z127" s="58"/>
      <c r="AA127" s="58"/>
    </row>
    <row r="128" s="244" customFormat="1" spans="1:27">
      <c r="A128" s="58"/>
      <c r="B128" s="58"/>
      <c r="C128" s="58"/>
      <c r="D128" s="58"/>
      <c r="E128" s="58"/>
      <c r="F128" s="58"/>
      <c r="G128" s="58"/>
      <c r="H128" s="58"/>
      <c r="I128" s="58"/>
      <c r="J128" s="58"/>
      <c r="K128" s="58"/>
      <c r="L128" s="58"/>
      <c r="M128" s="58"/>
      <c r="N128" s="58"/>
      <c r="O128" s="58"/>
      <c r="P128" s="58"/>
      <c r="Q128" s="58"/>
      <c r="R128" s="58"/>
      <c r="S128" s="58"/>
      <c r="T128" s="58"/>
      <c r="U128" s="58"/>
      <c r="V128" s="58"/>
      <c r="W128" s="58"/>
      <c r="Y128" s="58"/>
      <c r="Z128" s="58"/>
      <c r="AA128" s="58"/>
    </row>
    <row r="129" s="244" customFormat="1" spans="1:27">
      <c r="A129" s="58"/>
      <c r="B129" s="58"/>
      <c r="C129" s="58"/>
      <c r="D129" s="58"/>
      <c r="E129" s="58"/>
      <c r="F129" s="58"/>
      <c r="G129" s="58"/>
      <c r="H129" s="58"/>
      <c r="I129" s="58"/>
      <c r="J129" s="58"/>
      <c r="K129" s="58"/>
      <c r="L129" s="58"/>
      <c r="M129" s="58"/>
      <c r="N129" s="58"/>
      <c r="O129" s="58"/>
      <c r="P129" s="58"/>
      <c r="Q129" s="58"/>
      <c r="R129" s="58"/>
      <c r="S129" s="58"/>
      <c r="T129" s="58"/>
      <c r="U129" s="58"/>
      <c r="V129" s="58"/>
      <c r="W129" s="58"/>
      <c r="Y129" s="58"/>
      <c r="Z129" s="58"/>
      <c r="AA129" s="58"/>
    </row>
    <row r="130" s="244" customFormat="1" spans="1:27">
      <c r="A130" s="58"/>
      <c r="B130" s="58"/>
      <c r="C130" s="58"/>
      <c r="D130" s="58"/>
      <c r="E130" s="58"/>
      <c r="F130" s="58"/>
      <c r="G130" s="58"/>
      <c r="H130" s="58"/>
      <c r="I130" s="58"/>
      <c r="J130" s="58"/>
      <c r="K130" s="58"/>
      <c r="L130" s="58"/>
      <c r="M130" s="58"/>
      <c r="N130" s="58"/>
      <c r="O130" s="58"/>
      <c r="P130" s="58"/>
      <c r="Q130" s="58"/>
      <c r="R130" s="58"/>
      <c r="S130" s="58"/>
      <c r="T130" s="58"/>
      <c r="U130" s="58"/>
      <c r="V130" s="58"/>
      <c r="W130" s="58"/>
      <c r="Y130" s="58"/>
      <c r="Z130" s="58"/>
      <c r="AA130" s="58"/>
    </row>
    <row r="131" s="244" customFormat="1" spans="1:27">
      <c r="A131" s="58"/>
      <c r="B131" s="58"/>
      <c r="C131" s="58"/>
      <c r="D131" s="58"/>
      <c r="E131" s="58"/>
      <c r="F131" s="58"/>
      <c r="G131" s="58"/>
      <c r="H131" s="58"/>
      <c r="I131" s="58"/>
      <c r="J131" s="58"/>
      <c r="K131" s="58"/>
      <c r="L131" s="58"/>
      <c r="M131" s="58"/>
      <c r="N131" s="58"/>
      <c r="O131" s="58"/>
      <c r="P131" s="58"/>
      <c r="Q131" s="58"/>
      <c r="R131" s="58"/>
      <c r="S131" s="58"/>
      <c r="T131" s="58"/>
      <c r="U131" s="58"/>
      <c r="V131" s="58"/>
      <c r="W131" s="58"/>
      <c r="Y131" s="58"/>
      <c r="Z131" s="58"/>
      <c r="AA131" s="58"/>
    </row>
    <row r="132" s="244" customFormat="1" spans="1:27">
      <c r="A132" s="58"/>
      <c r="B132" s="58"/>
      <c r="C132" s="58"/>
      <c r="D132" s="58"/>
      <c r="E132" s="58"/>
      <c r="F132" s="58"/>
      <c r="G132" s="58"/>
      <c r="H132" s="58"/>
      <c r="I132" s="58"/>
      <c r="J132" s="58"/>
      <c r="K132" s="58"/>
      <c r="L132" s="58"/>
      <c r="M132" s="58"/>
      <c r="N132" s="58"/>
      <c r="O132" s="58"/>
      <c r="P132" s="58"/>
      <c r="Q132" s="58"/>
      <c r="R132" s="58"/>
      <c r="S132" s="58"/>
      <c r="T132" s="58"/>
      <c r="U132" s="58"/>
      <c r="V132" s="58"/>
      <c r="W132" s="58"/>
      <c r="Y132" s="58"/>
      <c r="Z132" s="58"/>
      <c r="AA132" s="58"/>
    </row>
    <row r="133" s="244" customFormat="1" spans="1:27">
      <c r="A133" s="58"/>
      <c r="B133" s="58"/>
      <c r="C133" s="58"/>
      <c r="D133" s="58"/>
      <c r="E133" s="58"/>
      <c r="F133" s="58"/>
      <c r="G133" s="58"/>
      <c r="H133" s="58"/>
      <c r="I133" s="58"/>
      <c r="J133" s="58"/>
      <c r="K133" s="58"/>
      <c r="L133" s="58"/>
      <c r="M133" s="58"/>
      <c r="N133" s="58"/>
      <c r="O133" s="58"/>
      <c r="P133" s="58"/>
      <c r="Q133" s="58"/>
      <c r="R133" s="58"/>
      <c r="S133" s="58"/>
      <c r="T133" s="58"/>
      <c r="U133" s="58"/>
      <c r="V133" s="58"/>
      <c r="W133" s="58"/>
      <c r="Y133" s="58"/>
      <c r="Z133" s="58"/>
      <c r="AA133" s="58"/>
    </row>
    <row r="134" s="244" customFormat="1" spans="1:27">
      <c r="A134" s="58"/>
      <c r="B134" s="58"/>
      <c r="C134" s="58"/>
      <c r="D134" s="58"/>
      <c r="E134" s="58"/>
      <c r="F134" s="58"/>
      <c r="G134" s="58"/>
      <c r="H134" s="58"/>
      <c r="I134" s="58"/>
      <c r="J134" s="58"/>
      <c r="K134" s="58"/>
      <c r="L134" s="58"/>
      <c r="M134" s="58"/>
      <c r="N134" s="58"/>
      <c r="O134" s="58"/>
      <c r="P134" s="58"/>
      <c r="Q134" s="58"/>
      <c r="R134" s="58"/>
      <c r="S134" s="58"/>
      <c r="T134" s="58"/>
      <c r="U134" s="58"/>
      <c r="V134" s="58"/>
      <c r="W134" s="58"/>
      <c r="Y134" s="58"/>
      <c r="Z134" s="58"/>
      <c r="AA134" s="58"/>
    </row>
    <row r="135" s="244" customFormat="1" spans="1:27">
      <c r="A135" s="58"/>
      <c r="B135" s="58"/>
      <c r="C135" s="58"/>
      <c r="D135" s="58"/>
      <c r="E135" s="58"/>
      <c r="F135" s="58"/>
      <c r="G135" s="58"/>
      <c r="H135" s="58"/>
      <c r="I135" s="58"/>
      <c r="J135" s="58"/>
      <c r="K135" s="58"/>
      <c r="L135" s="58"/>
      <c r="M135" s="58"/>
      <c r="N135" s="58"/>
      <c r="O135" s="58"/>
      <c r="P135" s="58"/>
      <c r="Q135" s="58"/>
      <c r="R135" s="58"/>
      <c r="S135" s="58"/>
      <c r="T135" s="58"/>
      <c r="U135" s="58"/>
      <c r="V135" s="58"/>
      <c r="W135" s="58"/>
      <c r="Y135" s="58"/>
      <c r="Z135" s="58"/>
      <c r="AA135" s="58"/>
    </row>
    <row r="136" s="244" customFormat="1" spans="1:27">
      <c r="A136" s="58"/>
      <c r="B136" s="58"/>
      <c r="C136" s="58"/>
      <c r="D136" s="58"/>
      <c r="E136" s="58"/>
      <c r="F136" s="58"/>
      <c r="G136" s="58"/>
      <c r="H136" s="58"/>
      <c r="I136" s="58"/>
      <c r="J136" s="58"/>
      <c r="K136" s="58"/>
      <c r="L136" s="58"/>
      <c r="M136" s="58"/>
      <c r="N136" s="58"/>
      <c r="O136" s="58"/>
      <c r="P136" s="58"/>
      <c r="Q136" s="58"/>
      <c r="R136" s="58"/>
      <c r="S136" s="58"/>
      <c r="T136" s="58"/>
      <c r="U136" s="58"/>
      <c r="V136" s="58"/>
      <c r="W136" s="58"/>
      <c r="Y136" s="58"/>
      <c r="Z136" s="58"/>
      <c r="AA136" s="58"/>
    </row>
    <row r="137" s="244" customFormat="1" spans="1:27">
      <c r="A137" s="58"/>
      <c r="B137" s="58"/>
      <c r="C137" s="58"/>
      <c r="D137" s="58"/>
      <c r="E137" s="58"/>
      <c r="F137" s="58"/>
      <c r="G137" s="58"/>
      <c r="H137" s="58"/>
      <c r="I137" s="58"/>
      <c r="J137" s="58"/>
      <c r="K137" s="58"/>
      <c r="L137" s="58"/>
      <c r="M137" s="58"/>
      <c r="N137" s="58"/>
      <c r="O137" s="58"/>
      <c r="P137" s="58"/>
      <c r="Q137" s="58"/>
      <c r="R137" s="58"/>
      <c r="S137" s="58"/>
      <c r="T137" s="58"/>
      <c r="U137" s="58"/>
      <c r="V137" s="58"/>
      <c r="W137" s="58"/>
      <c r="Y137" s="58"/>
      <c r="Z137" s="58"/>
      <c r="AA137" s="58"/>
    </row>
    <row r="138" s="244" customFormat="1" spans="1:27">
      <c r="A138" s="58"/>
      <c r="B138" s="58"/>
      <c r="C138" s="58"/>
      <c r="D138" s="58"/>
      <c r="E138" s="58"/>
      <c r="F138" s="58"/>
      <c r="G138" s="58"/>
      <c r="H138" s="58"/>
      <c r="I138" s="58"/>
      <c r="J138" s="58"/>
      <c r="K138" s="58"/>
      <c r="L138" s="58"/>
      <c r="M138" s="58"/>
      <c r="N138" s="58"/>
      <c r="O138" s="58"/>
      <c r="P138" s="58"/>
      <c r="Q138" s="58"/>
      <c r="R138" s="58"/>
      <c r="S138" s="58"/>
      <c r="T138" s="58"/>
      <c r="U138" s="58"/>
      <c r="V138" s="58"/>
      <c r="W138" s="58"/>
      <c r="Y138" s="58"/>
      <c r="Z138" s="58"/>
      <c r="AA138" s="58"/>
    </row>
    <row r="139" s="244" customFormat="1" spans="1:27">
      <c r="A139" s="58"/>
      <c r="B139" s="58"/>
      <c r="C139" s="58"/>
      <c r="D139" s="58"/>
      <c r="E139" s="58"/>
      <c r="F139" s="58"/>
      <c r="G139" s="58"/>
      <c r="H139" s="58"/>
      <c r="I139" s="58"/>
      <c r="J139" s="58"/>
      <c r="K139" s="58"/>
      <c r="L139" s="58"/>
      <c r="M139" s="58"/>
      <c r="N139" s="58"/>
      <c r="O139" s="58"/>
      <c r="P139" s="58"/>
      <c r="Q139" s="58"/>
      <c r="R139" s="58"/>
      <c r="S139" s="58"/>
      <c r="T139" s="58"/>
      <c r="U139" s="58"/>
      <c r="V139" s="58"/>
      <c r="W139" s="58"/>
      <c r="Y139" s="58"/>
      <c r="Z139" s="58"/>
      <c r="AA139" s="58"/>
    </row>
    <row r="140" s="244" customFormat="1" spans="1:27">
      <c r="A140" s="58"/>
      <c r="B140" s="58"/>
      <c r="C140" s="58"/>
      <c r="D140" s="58"/>
      <c r="E140" s="58"/>
      <c r="F140" s="58"/>
      <c r="G140" s="58"/>
      <c r="H140" s="58"/>
      <c r="I140" s="58"/>
      <c r="J140" s="58"/>
      <c r="K140" s="58"/>
      <c r="L140" s="58"/>
      <c r="M140" s="58"/>
      <c r="N140" s="58"/>
      <c r="O140" s="58"/>
      <c r="P140" s="58"/>
      <c r="Q140" s="58"/>
      <c r="R140" s="58"/>
      <c r="S140" s="58"/>
      <c r="T140" s="58"/>
      <c r="U140" s="58"/>
      <c r="V140" s="58"/>
      <c r="W140" s="58"/>
      <c r="Y140" s="58"/>
      <c r="Z140" s="58"/>
      <c r="AA140" s="58"/>
    </row>
    <row r="141" s="244" customFormat="1" spans="1:27">
      <c r="A141" s="58"/>
      <c r="B141" s="58"/>
      <c r="C141" s="58"/>
      <c r="D141" s="58"/>
      <c r="E141" s="58"/>
      <c r="F141" s="58"/>
      <c r="G141" s="58"/>
      <c r="H141" s="58"/>
      <c r="I141" s="58"/>
      <c r="J141" s="58"/>
      <c r="K141" s="58"/>
      <c r="L141" s="58"/>
      <c r="M141" s="58"/>
      <c r="N141" s="58"/>
      <c r="O141" s="58"/>
      <c r="P141" s="58"/>
      <c r="Q141" s="58"/>
      <c r="R141" s="58"/>
      <c r="S141" s="58"/>
      <c r="T141" s="58"/>
      <c r="U141" s="58"/>
      <c r="V141" s="58"/>
      <c r="W141" s="58"/>
      <c r="Y141" s="58"/>
      <c r="Z141" s="58"/>
      <c r="AA141" s="58"/>
    </row>
    <row r="142" s="244" customFormat="1" spans="1:27">
      <c r="A142" s="58"/>
      <c r="B142" s="58"/>
      <c r="C142" s="58"/>
      <c r="D142" s="58"/>
      <c r="E142" s="58"/>
      <c r="F142" s="58"/>
      <c r="G142" s="58"/>
      <c r="H142" s="58"/>
      <c r="I142" s="58"/>
      <c r="J142" s="58"/>
      <c r="K142" s="58"/>
      <c r="L142" s="58"/>
      <c r="M142" s="58"/>
      <c r="N142" s="58"/>
      <c r="O142" s="58"/>
      <c r="P142" s="58"/>
      <c r="Q142" s="58"/>
      <c r="R142" s="58"/>
      <c r="S142" s="58"/>
      <c r="T142" s="58"/>
      <c r="U142" s="58"/>
      <c r="V142" s="58"/>
      <c r="W142" s="58"/>
      <c r="Y142" s="58"/>
      <c r="Z142" s="58"/>
      <c r="AA142" s="58"/>
    </row>
  </sheetData>
  <dataValidations count="1">
    <dataValidation allowBlank="1" showErrorMessage="1" sqref="B1:XFD1"/>
  </dataValidations>
  <pageMargins left="0.75" right="0.75" top="1" bottom="1" header="0.5" footer="0.5"/>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dimension ref="A1:AA142"/>
  <sheetViews>
    <sheetView topLeftCell="A95" workbookViewId="0">
      <selection activeCell="A1" sqref="$A1:$XFD1048576"/>
    </sheetView>
  </sheetViews>
  <sheetFormatPr defaultColWidth="9" defaultRowHeight="56" customHeight="1"/>
  <cols>
    <col min="1" max="1" width="17.6296296296296" style="274" customWidth="1"/>
    <col min="2" max="2" width="5.72222222222222" style="276" customWidth="1"/>
    <col min="3" max="3" width="7.90740740740741" style="276" customWidth="1"/>
    <col min="4" max="4" width="10.9074074074074" style="277" customWidth="1"/>
    <col min="5" max="5" width="21.2685185185185" style="277" customWidth="1"/>
    <col min="6" max="6" width="14" style="277" customWidth="1"/>
    <col min="7" max="7" width="72" style="278" customWidth="1"/>
    <col min="8" max="8" width="28.4537037037037" style="278" customWidth="1"/>
    <col min="9" max="9" width="6.18518518518519" style="277" customWidth="1"/>
    <col min="10" max="10" width="8.12037037037037" style="249" customWidth="1"/>
    <col min="11" max="11" width="7.81481481481481" style="249" customWidth="1"/>
    <col min="12" max="12" width="12.8148148148148" style="279" customWidth="1"/>
    <col min="13" max="13" width="12.8148148148148" style="299" customWidth="1"/>
    <col min="14" max="14" width="12.8148148148148" style="281" customWidth="1"/>
    <col min="15" max="15" width="13.1203703703704" style="282" customWidth="1"/>
    <col min="16" max="16" width="24.4537037037037" style="283" customWidth="1"/>
    <col min="17" max="17" width="13.1851851851852" style="274" customWidth="1"/>
    <col min="18" max="18" width="13.1851851851852" style="276" customWidth="1"/>
    <col min="19" max="19" width="10.4537037037037" style="284" customWidth="1"/>
    <col min="20" max="20" width="12.0925925925926" style="284" customWidth="1"/>
    <col min="21" max="21" width="12.8148148148148" style="284" customWidth="1"/>
    <col min="22" max="22" width="10.9074074074074" style="284" customWidth="1"/>
    <col min="23" max="23" width="16.4537037037037" style="284" customWidth="1"/>
    <col min="24" max="24" width="16.6388888888889" style="285" customWidth="1"/>
    <col min="25" max="25" width="10.0925925925926" style="276" customWidth="1"/>
    <col min="26" max="26" width="9.18518518518519" style="274" customWidth="1"/>
    <col min="27" max="27" width="16.6388888888889" style="274" customWidth="1"/>
    <col min="28" max="16384" width="9" style="274"/>
  </cols>
  <sheetData>
    <row r="1" s="273" customFormat="1" ht="52.8" spans="2:27">
      <c r="B1" s="286" t="s">
        <v>2101</v>
      </c>
      <c r="C1" s="286" t="s">
        <v>2102</v>
      </c>
      <c r="D1" s="286" t="s">
        <v>2103</v>
      </c>
      <c r="E1" s="286" t="s">
        <v>2104</v>
      </c>
      <c r="F1" s="286" t="s">
        <v>2105</v>
      </c>
      <c r="G1" s="286" t="s">
        <v>2106</v>
      </c>
      <c r="H1" s="286" t="s">
        <v>2107</v>
      </c>
      <c r="I1" s="286" t="s">
        <v>2108</v>
      </c>
      <c r="J1" s="301" t="s">
        <v>2109</v>
      </c>
      <c r="K1" s="301" t="s">
        <v>2110</v>
      </c>
      <c r="L1" s="302" t="s">
        <v>2111</v>
      </c>
      <c r="M1" s="288" t="s">
        <v>2112</v>
      </c>
      <c r="N1" s="288" t="s">
        <v>2113</v>
      </c>
      <c r="O1" s="289" t="s">
        <v>2114</v>
      </c>
      <c r="P1" s="290"/>
      <c r="Q1" s="293"/>
      <c r="R1" s="293"/>
      <c r="S1" s="294"/>
      <c r="T1" s="294"/>
      <c r="U1" s="294"/>
      <c r="V1" s="294"/>
      <c r="W1" s="294"/>
      <c r="X1" s="293"/>
      <c r="Y1" s="293"/>
      <c r="AA1" s="293"/>
    </row>
    <row r="2" s="241" customFormat="1" customHeight="1" spans="1:27">
      <c r="A2" s="274" t="s">
        <v>2871</v>
      </c>
      <c r="B2" s="276" t="s">
        <v>52</v>
      </c>
      <c r="C2" s="260" t="s">
        <v>16</v>
      </c>
      <c r="D2" s="260" t="s">
        <v>322</v>
      </c>
      <c r="E2" s="247" t="s">
        <v>2872</v>
      </c>
      <c r="F2" s="261" t="s">
        <v>323</v>
      </c>
      <c r="G2" s="262" t="s">
        <v>2873</v>
      </c>
      <c r="H2" s="260" t="s">
        <v>2358</v>
      </c>
      <c r="I2" s="263" t="s">
        <v>2124</v>
      </c>
      <c r="J2" s="269">
        <v>381.506</v>
      </c>
      <c r="K2" s="249">
        <v>38.1506</v>
      </c>
      <c r="L2" s="279">
        <v>5804.7</v>
      </c>
      <c r="M2" s="249">
        <v>3.1</v>
      </c>
      <c r="N2" s="281"/>
      <c r="O2" s="282"/>
      <c r="P2" s="283"/>
      <c r="Q2" s="274"/>
      <c r="R2" s="276"/>
      <c r="S2" s="284"/>
      <c r="T2" s="284"/>
      <c r="U2" s="284"/>
      <c r="V2" s="284"/>
      <c r="W2" s="284"/>
      <c r="X2" s="285"/>
      <c r="Y2" s="276"/>
      <c r="Z2" s="274"/>
      <c r="AA2" s="274"/>
    </row>
    <row r="3" s="242" customFormat="1" customHeight="1" spans="1:27">
      <c r="A3" s="274" t="s">
        <v>2871</v>
      </c>
      <c r="B3" s="276" t="s">
        <v>58</v>
      </c>
      <c r="C3" s="260" t="s">
        <v>16</v>
      </c>
      <c r="D3" s="260" t="s">
        <v>322</v>
      </c>
      <c r="E3" s="247" t="s">
        <v>2872</v>
      </c>
      <c r="F3" s="261" t="s">
        <v>323</v>
      </c>
      <c r="G3" s="263" t="s">
        <v>2874</v>
      </c>
      <c r="H3" s="263" t="s">
        <v>2875</v>
      </c>
      <c r="I3" s="263" t="s">
        <v>2124</v>
      </c>
      <c r="J3" s="269">
        <v>195.568</v>
      </c>
      <c r="K3" s="249">
        <v>195.568</v>
      </c>
      <c r="L3" s="279">
        <v>2926</v>
      </c>
      <c r="M3" s="249">
        <v>3.1</v>
      </c>
      <c r="N3" s="281"/>
      <c r="O3" s="282"/>
      <c r="P3" s="283"/>
      <c r="Q3" s="274"/>
      <c r="R3" s="276"/>
      <c r="S3" s="284"/>
      <c r="T3" s="284"/>
      <c r="U3" s="284"/>
      <c r="V3" s="284"/>
      <c r="W3" s="284"/>
      <c r="X3" s="285"/>
      <c r="Y3" s="276"/>
      <c r="Z3" s="274"/>
      <c r="AA3" s="274"/>
    </row>
    <row r="4" s="243" customFormat="1" customHeight="1" spans="1:27">
      <c r="A4" s="274" t="s">
        <v>2871</v>
      </c>
      <c r="B4" s="276" t="s">
        <v>59</v>
      </c>
      <c r="C4" s="260" t="s">
        <v>16</v>
      </c>
      <c r="D4" s="260" t="s">
        <v>322</v>
      </c>
      <c r="E4" s="247" t="s">
        <v>2872</v>
      </c>
      <c r="F4" s="261" t="s">
        <v>323</v>
      </c>
      <c r="G4" s="263" t="s">
        <v>2876</v>
      </c>
      <c r="H4" s="263" t="s">
        <v>2358</v>
      </c>
      <c r="I4" s="263" t="s">
        <v>2124</v>
      </c>
      <c r="J4" s="269">
        <v>194.865</v>
      </c>
      <c r="K4" s="249">
        <v>194.865</v>
      </c>
      <c r="L4" s="279">
        <v>1532</v>
      </c>
      <c r="M4" s="249">
        <v>3.2</v>
      </c>
      <c r="N4" s="281"/>
      <c r="O4" s="282"/>
      <c r="P4" s="283"/>
      <c r="Q4" s="274"/>
      <c r="R4" s="276"/>
      <c r="S4" s="284"/>
      <c r="T4" s="284"/>
      <c r="U4" s="284"/>
      <c r="V4" s="284"/>
      <c r="W4" s="284"/>
      <c r="X4" s="285"/>
      <c r="Y4" s="276"/>
      <c r="Z4" s="274"/>
      <c r="AA4" s="274"/>
    </row>
    <row r="5" s="243" customFormat="1" customHeight="1" spans="1:27">
      <c r="A5" s="274" t="s">
        <v>2871</v>
      </c>
      <c r="B5" s="276" t="s">
        <v>60</v>
      </c>
      <c r="C5" s="260" t="s">
        <v>16</v>
      </c>
      <c r="D5" s="260" t="s">
        <v>322</v>
      </c>
      <c r="E5" s="247" t="s">
        <v>2872</v>
      </c>
      <c r="F5" s="261" t="s">
        <v>323</v>
      </c>
      <c r="G5" s="263" t="s">
        <v>2877</v>
      </c>
      <c r="H5" s="263" t="s">
        <v>2878</v>
      </c>
      <c r="I5" s="263" t="s">
        <v>2124</v>
      </c>
      <c r="J5" s="269">
        <v>195.808</v>
      </c>
      <c r="K5" s="249">
        <v>195.808</v>
      </c>
      <c r="L5" s="279">
        <v>980</v>
      </c>
      <c r="M5" s="249">
        <v>3.2</v>
      </c>
      <c r="N5" s="281"/>
      <c r="O5" s="282"/>
      <c r="P5" s="283"/>
      <c r="Q5" s="274"/>
      <c r="R5" s="276"/>
      <c r="S5" s="284"/>
      <c r="T5" s="284"/>
      <c r="U5" s="284"/>
      <c r="V5" s="284"/>
      <c r="W5" s="284"/>
      <c r="X5" s="285"/>
      <c r="Y5" s="276"/>
      <c r="Z5" s="274"/>
      <c r="AA5" s="274"/>
    </row>
    <row r="6" s="243" customFormat="1" customHeight="1" spans="1:27">
      <c r="A6" s="274" t="s">
        <v>2871</v>
      </c>
      <c r="B6" s="276" t="s">
        <v>61</v>
      </c>
      <c r="C6" s="260" t="s">
        <v>16</v>
      </c>
      <c r="D6" s="260" t="s">
        <v>322</v>
      </c>
      <c r="E6" s="247" t="s">
        <v>2872</v>
      </c>
      <c r="F6" s="261" t="s">
        <v>323</v>
      </c>
      <c r="G6" s="263" t="s">
        <v>2879</v>
      </c>
      <c r="H6" s="263" t="s">
        <v>2358</v>
      </c>
      <c r="I6" s="263" t="s">
        <v>2124</v>
      </c>
      <c r="J6" s="269">
        <v>1953.066</v>
      </c>
      <c r="K6" s="249">
        <v>1953.066</v>
      </c>
      <c r="L6" s="279">
        <v>12141.1</v>
      </c>
      <c r="M6" s="249">
        <v>3.2</v>
      </c>
      <c r="N6" s="281"/>
      <c r="O6" s="282"/>
      <c r="P6" s="283"/>
      <c r="Q6" s="274"/>
      <c r="R6" s="276"/>
      <c r="S6" s="284"/>
      <c r="T6" s="284"/>
      <c r="U6" s="284"/>
      <c r="V6" s="284"/>
      <c r="W6" s="284"/>
      <c r="X6" s="285"/>
      <c r="Y6" s="276"/>
      <c r="Z6" s="274"/>
      <c r="AA6" s="274"/>
    </row>
    <row r="7" s="243" customFormat="1" customHeight="1" spans="1:27">
      <c r="A7" s="274" t="s">
        <v>2871</v>
      </c>
      <c r="B7" s="276" t="s">
        <v>63</v>
      </c>
      <c r="C7" s="260" t="s">
        <v>16</v>
      </c>
      <c r="D7" s="260" t="s">
        <v>322</v>
      </c>
      <c r="E7" s="247" t="s">
        <v>2872</v>
      </c>
      <c r="F7" s="261" t="s">
        <v>323</v>
      </c>
      <c r="G7" s="263" t="s">
        <v>2880</v>
      </c>
      <c r="H7" s="263" t="s">
        <v>2878</v>
      </c>
      <c r="I7" s="263" t="s">
        <v>2124</v>
      </c>
      <c r="J7" s="269">
        <v>1565.399</v>
      </c>
      <c r="K7" s="249">
        <v>1565.399</v>
      </c>
      <c r="L7" s="279">
        <v>10144</v>
      </c>
      <c r="M7" s="249">
        <v>3.2</v>
      </c>
      <c r="N7" s="281"/>
      <c r="O7" s="282"/>
      <c r="P7" s="283"/>
      <c r="Q7" s="274"/>
      <c r="R7" s="276"/>
      <c r="S7" s="284"/>
      <c r="T7" s="284"/>
      <c r="U7" s="284"/>
      <c r="V7" s="284"/>
      <c r="W7" s="284"/>
      <c r="X7" s="285"/>
      <c r="Y7" s="276"/>
      <c r="Z7" s="274"/>
      <c r="AA7" s="274"/>
    </row>
    <row r="8" s="243" customFormat="1" customHeight="1" spans="1:27">
      <c r="A8" s="274" t="s">
        <v>2871</v>
      </c>
      <c r="B8" s="276" t="s">
        <v>66</v>
      </c>
      <c r="C8" s="260" t="s">
        <v>16</v>
      </c>
      <c r="D8" s="260" t="s">
        <v>322</v>
      </c>
      <c r="E8" s="247" t="s">
        <v>2872</v>
      </c>
      <c r="F8" s="261" t="s">
        <v>323</v>
      </c>
      <c r="G8" s="263" t="s">
        <v>2881</v>
      </c>
      <c r="H8" s="263" t="s">
        <v>2882</v>
      </c>
      <c r="I8" s="263" t="s">
        <v>2124</v>
      </c>
      <c r="J8" s="269">
        <v>1169.34679</v>
      </c>
      <c r="K8" s="249">
        <v>1169.34679</v>
      </c>
      <c r="L8" s="279">
        <v>17492</v>
      </c>
      <c r="M8" s="249">
        <v>3.1</v>
      </c>
      <c r="N8" s="281"/>
      <c r="O8" s="282"/>
      <c r="P8" s="283"/>
      <c r="Q8" s="274"/>
      <c r="R8" s="276"/>
      <c r="S8" s="284"/>
      <c r="T8" s="284"/>
      <c r="U8" s="284"/>
      <c r="V8" s="284"/>
      <c r="W8" s="284"/>
      <c r="X8" s="285"/>
      <c r="Y8" s="276"/>
      <c r="Z8" s="274"/>
      <c r="AA8" s="274"/>
    </row>
    <row r="9" s="243" customFormat="1" customHeight="1" spans="1:27">
      <c r="A9" s="274" t="s">
        <v>2871</v>
      </c>
      <c r="B9" s="276" t="s">
        <v>68</v>
      </c>
      <c r="C9" s="260" t="s">
        <v>16</v>
      </c>
      <c r="D9" s="260" t="s">
        <v>322</v>
      </c>
      <c r="E9" s="247" t="s">
        <v>2872</v>
      </c>
      <c r="F9" s="261" t="s">
        <v>323</v>
      </c>
      <c r="G9" s="263" t="s">
        <v>2883</v>
      </c>
      <c r="H9" s="263" t="s">
        <v>2884</v>
      </c>
      <c r="I9" s="263" t="s">
        <v>2124</v>
      </c>
      <c r="J9" s="269">
        <v>193.865</v>
      </c>
      <c r="K9" s="249">
        <v>19.3865</v>
      </c>
      <c r="L9" s="279">
        <v>1377.2</v>
      </c>
      <c r="M9" s="249">
        <v>3.1</v>
      </c>
      <c r="N9" s="281"/>
      <c r="O9" s="282"/>
      <c r="P9" s="283"/>
      <c r="Q9" s="274"/>
      <c r="R9" s="276"/>
      <c r="S9" s="284"/>
      <c r="T9" s="284"/>
      <c r="U9" s="284"/>
      <c r="V9" s="284"/>
      <c r="W9" s="284"/>
      <c r="X9" s="285"/>
      <c r="Y9" s="276"/>
      <c r="Z9" s="274"/>
      <c r="AA9" s="274"/>
    </row>
    <row r="10" s="243" customFormat="1" customHeight="1" spans="1:27">
      <c r="A10" s="274" t="s">
        <v>2871</v>
      </c>
      <c r="B10" s="276" t="s">
        <v>71</v>
      </c>
      <c r="C10" s="260" t="s">
        <v>16</v>
      </c>
      <c r="D10" s="260" t="s">
        <v>322</v>
      </c>
      <c r="E10" s="247" t="s">
        <v>2872</v>
      </c>
      <c r="F10" s="261" t="s">
        <v>323</v>
      </c>
      <c r="G10" s="262" t="s">
        <v>2885</v>
      </c>
      <c r="H10" s="260" t="s">
        <v>2886</v>
      </c>
      <c r="I10" s="263" t="s">
        <v>2124</v>
      </c>
      <c r="J10" s="269">
        <v>193.235</v>
      </c>
      <c r="K10" s="249">
        <v>19.3235</v>
      </c>
      <c r="L10" s="279">
        <v>686.4</v>
      </c>
      <c r="M10" s="249">
        <v>3.1</v>
      </c>
      <c r="N10" s="281"/>
      <c r="O10" s="282"/>
      <c r="P10" s="283"/>
      <c r="Q10" s="274"/>
      <c r="R10" s="276"/>
      <c r="S10" s="284"/>
      <c r="T10" s="284"/>
      <c r="U10" s="284"/>
      <c r="V10" s="284"/>
      <c r="W10" s="284"/>
      <c r="X10" s="285"/>
      <c r="Y10" s="276"/>
      <c r="Z10" s="274"/>
      <c r="AA10" s="274"/>
    </row>
    <row r="11" s="243" customFormat="1" customHeight="1" spans="1:27">
      <c r="A11" s="274" t="s">
        <v>2871</v>
      </c>
      <c r="B11" s="276" t="s">
        <v>72</v>
      </c>
      <c r="C11" s="260" t="s">
        <v>16</v>
      </c>
      <c r="D11" s="260" t="s">
        <v>322</v>
      </c>
      <c r="E11" s="247" t="s">
        <v>2872</v>
      </c>
      <c r="F11" s="261" t="s">
        <v>323</v>
      </c>
      <c r="G11" s="262" t="s">
        <v>2887</v>
      </c>
      <c r="H11" s="260" t="s">
        <v>2886</v>
      </c>
      <c r="I11" s="263" t="s">
        <v>2124</v>
      </c>
      <c r="J11" s="269">
        <v>190.138</v>
      </c>
      <c r="K11" s="249">
        <v>19.0138</v>
      </c>
      <c r="L11" s="279">
        <v>731.5</v>
      </c>
      <c r="M11" s="249">
        <v>3.1</v>
      </c>
      <c r="N11" s="281"/>
      <c r="O11" s="282"/>
      <c r="P11" s="283"/>
      <c r="Q11" s="274"/>
      <c r="R11" s="276"/>
      <c r="S11" s="284"/>
      <c r="T11" s="284"/>
      <c r="U11" s="284"/>
      <c r="V11" s="284"/>
      <c r="W11" s="284"/>
      <c r="X11" s="285"/>
      <c r="Y11" s="276"/>
      <c r="Z11" s="274"/>
      <c r="AA11" s="274"/>
    </row>
    <row r="12" s="243" customFormat="1" customHeight="1" spans="1:27">
      <c r="A12" s="274" t="s">
        <v>2871</v>
      </c>
      <c r="B12" s="276" t="s">
        <v>73</v>
      </c>
      <c r="C12" s="260" t="s">
        <v>16</v>
      </c>
      <c r="D12" s="260" t="s">
        <v>322</v>
      </c>
      <c r="E12" s="247" t="s">
        <v>2872</v>
      </c>
      <c r="F12" s="261" t="s">
        <v>323</v>
      </c>
      <c r="G12" s="262" t="s">
        <v>2888</v>
      </c>
      <c r="H12" s="260" t="s">
        <v>2882</v>
      </c>
      <c r="I12" s="263" t="s">
        <v>2124</v>
      </c>
      <c r="J12" s="269">
        <v>581.953</v>
      </c>
      <c r="K12" s="249">
        <v>58.1953</v>
      </c>
      <c r="L12" s="279">
        <v>9775.7</v>
      </c>
      <c r="M12" s="249">
        <v>3.2</v>
      </c>
      <c r="N12" s="281"/>
      <c r="O12" s="282"/>
      <c r="P12" s="283"/>
      <c r="Q12" s="274"/>
      <c r="R12" s="276"/>
      <c r="S12" s="284"/>
      <c r="T12" s="284"/>
      <c r="U12" s="284"/>
      <c r="V12" s="284"/>
      <c r="W12" s="284"/>
      <c r="X12" s="285"/>
      <c r="Y12" s="276"/>
      <c r="Z12" s="274"/>
      <c r="AA12" s="274"/>
    </row>
    <row r="13" s="243" customFormat="1" customHeight="1" spans="1:27">
      <c r="A13" s="274" t="s">
        <v>2871</v>
      </c>
      <c r="B13" s="276" t="s">
        <v>75</v>
      </c>
      <c r="C13" s="260" t="s">
        <v>16</v>
      </c>
      <c r="D13" s="260" t="s">
        <v>322</v>
      </c>
      <c r="E13" s="247" t="s">
        <v>2872</v>
      </c>
      <c r="F13" s="261" t="s">
        <v>323</v>
      </c>
      <c r="G13" s="262" t="s">
        <v>2889</v>
      </c>
      <c r="H13" s="260" t="s">
        <v>2890</v>
      </c>
      <c r="I13" s="263" t="s">
        <v>2124</v>
      </c>
      <c r="J13" s="269">
        <v>385.1168</v>
      </c>
      <c r="K13" s="249">
        <v>38.51168</v>
      </c>
      <c r="L13" s="279">
        <v>1773.2</v>
      </c>
      <c r="M13" s="249">
        <v>3.1</v>
      </c>
      <c r="N13" s="281"/>
      <c r="O13" s="282"/>
      <c r="P13" s="283"/>
      <c r="Q13" s="274"/>
      <c r="R13" s="276"/>
      <c r="S13" s="284"/>
      <c r="T13" s="284"/>
      <c r="U13" s="284"/>
      <c r="V13" s="284"/>
      <c r="W13" s="284"/>
      <c r="X13" s="285"/>
      <c r="Y13" s="276"/>
      <c r="Z13" s="274"/>
      <c r="AA13" s="274"/>
    </row>
    <row r="14" s="243" customFormat="1" customHeight="1" spans="1:27">
      <c r="A14" s="274" t="s">
        <v>2871</v>
      </c>
      <c r="B14" s="276" t="s">
        <v>76</v>
      </c>
      <c r="C14" s="260" t="s">
        <v>16</v>
      </c>
      <c r="D14" s="260" t="s">
        <v>322</v>
      </c>
      <c r="E14" s="247" t="s">
        <v>2872</v>
      </c>
      <c r="F14" s="261" t="s">
        <v>323</v>
      </c>
      <c r="G14" s="262" t="s">
        <v>2891</v>
      </c>
      <c r="H14" s="260" t="s">
        <v>2892</v>
      </c>
      <c r="I14" s="263" t="s">
        <v>2124</v>
      </c>
      <c r="J14" s="269">
        <v>343.483</v>
      </c>
      <c r="K14" s="249">
        <v>34.3483</v>
      </c>
      <c r="L14" s="279">
        <v>17001.6</v>
      </c>
      <c r="M14" s="249">
        <v>3.1</v>
      </c>
      <c r="N14" s="281"/>
      <c r="O14" s="282"/>
      <c r="P14" s="283"/>
      <c r="Q14" s="274"/>
      <c r="R14" s="276"/>
      <c r="S14" s="284"/>
      <c r="T14" s="284"/>
      <c r="U14" s="284"/>
      <c r="V14" s="284"/>
      <c r="W14" s="284"/>
      <c r="X14" s="285"/>
      <c r="Y14" s="276"/>
      <c r="Z14" s="274"/>
      <c r="AA14" s="274"/>
    </row>
    <row r="15" s="243" customFormat="1" customHeight="1" spans="1:27">
      <c r="A15" s="274" t="s">
        <v>2871</v>
      </c>
      <c r="B15" s="276" t="s">
        <v>77</v>
      </c>
      <c r="C15" s="260" t="s">
        <v>16</v>
      </c>
      <c r="D15" s="260" t="s">
        <v>322</v>
      </c>
      <c r="E15" s="247" t="s">
        <v>2872</v>
      </c>
      <c r="F15" s="261" t="s">
        <v>323</v>
      </c>
      <c r="G15" s="262" t="s">
        <v>2893</v>
      </c>
      <c r="H15" s="260" t="s">
        <v>2892</v>
      </c>
      <c r="I15" s="263" t="s">
        <v>2124</v>
      </c>
      <c r="J15" s="270">
        <v>195.726</v>
      </c>
      <c r="K15" s="249">
        <v>195.726</v>
      </c>
      <c r="L15" s="279">
        <v>410</v>
      </c>
      <c r="M15" s="249">
        <v>3.1</v>
      </c>
      <c r="N15" s="281"/>
      <c r="O15" s="282"/>
      <c r="P15" s="283"/>
      <c r="Q15" s="274"/>
      <c r="R15" s="276"/>
      <c r="S15" s="284"/>
      <c r="T15" s="284"/>
      <c r="U15" s="284"/>
      <c r="V15" s="284"/>
      <c r="W15" s="284"/>
      <c r="X15" s="285"/>
      <c r="Y15" s="276"/>
      <c r="Z15" s="274"/>
      <c r="AA15" s="274"/>
    </row>
    <row r="16" s="243" customFormat="1" customHeight="1" spans="1:27">
      <c r="A16" s="274" t="s">
        <v>2871</v>
      </c>
      <c r="B16" s="276" t="s">
        <v>78</v>
      </c>
      <c r="C16" s="260" t="s">
        <v>16</v>
      </c>
      <c r="D16" s="260" t="s">
        <v>322</v>
      </c>
      <c r="E16" s="247" t="s">
        <v>2872</v>
      </c>
      <c r="F16" s="261" t="s">
        <v>323</v>
      </c>
      <c r="G16" s="278" t="s">
        <v>2894</v>
      </c>
      <c r="H16" s="278" t="s">
        <v>2884</v>
      </c>
      <c r="I16" s="263" t="s">
        <v>2124</v>
      </c>
      <c r="J16" s="249">
        <v>188.615</v>
      </c>
      <c r="K16" s="249">
        <v>18.8615</v>
      </c>
      <c r="L16" s="279">
        <v>2071.3</v>
      </c>
      <c r="M16" s="249">
        <v>3.1</v>
      </c>
      <c r="N16" s="281"/>
      <c r="O16" s="282"/>
      <c r="P16" s="283"/>
      <c r="Q16" s="274"/>
      <c r="R16" s="276"/>
      <c r="S16" s="284"/>
      <c r="T16" s="284"/>
      <c r="U16" s="284"/>
      <c r="V16" s="284"/>
      <c r="W16" s="284"/>
      <c r="X16" s="285"/>
      <c r="Y16" s="276"/>
      <c r="Z16" s="274"/>
      <c r="AA16" s="274"/>
    </row>
    <row r="17" s="243" customFormat="1" customHeight="1" spans="1:27">
      <c r="A17" s="274" t="s">
        <v>2871</v>
      </c>
      <c r="B17" s="276" t="s">
        <v>79</v>
      </c>
      <c r="C17" s="260" t="s">
        <v>16</v>
      </c>
      <c r="D17" s="260" t="s">
        <v>322</v>
      </c>
      <c r="E17" s="247" t="s">
        <v>2872</v>
      </c>
      <c r="F17" s="261" t="s">
        <v>323</v>
      </c>
      <c r="G17" s="278" t="s">
        <v>2895</v>
      </c>
      <c r="H17" s="278" t="s">
        <v>2884</v>
      </c>
      <c r="I17" s="263" t="s">
        <v>2124</v>
      </c>
      <c r="J17" s="249">
        <v>189.805</v>
      </c>
      <c r="K17" s="249">
        <v>18.9805</v>
      </c>
      <c r="L17" s="279">
        <v>1444.3</v>
      </c>
      <c r="M17" s="249">
        <v>3.1</v>
      </c>
      <c r="N17" s="281"/>
      <c r="O17" s="282"/>
      <c r="P17" s="283"/>
      <c r="Q17" s="274"/>
      <c r="R17" s="276"/>
      <c r="S17" s="284"/>
      <c r="T17" s="284"/>
      <c r="U17" s="284"/>
      <c r="V17" s="284"/>
      <c r="W17" s="284"/>
      <c r="X17" s="285"/>
      <c r="Y17" s="276"/>
      <c r="Z17" s="274"/>
      <c r="AA17" s="274"/>
    </row>
    <row r="18" s="303" customFormat="1" customHeight="1" spans="1:25">
      <c r="A18" s="274" t="s">
        <v>2871</v>
      </c>
      <c r="B18" s="276" t="s">
        <v>81</v>
      </c>
      <c r="C18" s="260" t="s">
        <v>16</v>
      </c>
      <c r="D18" s="260" t="s">
        <v>322</v>
      </c>
      <c r="E18" s="247" t="s">
        <v>2872</v>
      </c>
      <c r="F18" s="261" t="s">
        <v>323</v>
      </c>
      <c r="G18" s="263" t="s">
        <v>2896</v>
      </c>
      <c r="H18" s="263" t="s">
        <v>2358</v>
      </c>
      <c r="I18" s="263" t="s">
        <v>2124</v>
      </c>
      <c r="J18" s="249">
        <v>195.808</v>
      </c>
      <c r="K18" s="249">
        <v>195.808</v>
      </c>
      <c r="L18" s="279"/>
      <c r="M18" s="249">
        <v>3.2</v>
      </c>
      <c r="N18" s="281"/>
      <c r="O18" s="282"/>
      <c r="P18" s="283"/>
      <c r="Q18" s="274"/>
      <c r="R18" s="276"/>
      <c r="S18" s="284"/>
      <c r="T18" s="284"/>
      <c r="U18" s="284"/>
      <c r="V18" s="284"/>
      <c r="W18" s="284"/>
      <c r="X18" s="285"/>
      <c r="Y18" s="276"/>
    </row>
    <row r="19" s="303" customFormat="1" customHeight="1" spans="1:25">
      <c r="A19" s="274" t="s">
        <v>2871</v>
      </c>
      <c r="B19" s="276" t="s">
        <v>82</v>
      </c>
      <c r="C19" s="260" t="s">
        <v>16</v>
      </c>
      <c r="D19" s="260" t="s">
        <v>322</v>
      </c>
      <c r="E19" s="247" t="s">
        <v>2872</v>
      </c>
      <c r="F19" s="261" t="s">
        <v>323</v>
      </c>
      <c r="G19" s="263" t="s">
        <v>2897</v>
      </c>
      <c r="H19" s="263" t="s">
        <v>2358</v>
      </c>
      <c r="I19" s="263" t="s">
        <v>2124</v>
      </c>
      <c r="J19" s="249">
        <v>195.808</v>
      </c>
      <c r="K19" s="249">
        <v>195.808</v>
      </c>
      <c r="L19" s="279"/>
      <c r="M19" s="249">
        <v>3.2</v>
      </c>
      <c r="N19" s="281"/>
      <c r="O19" s="282"/>
      <c r="P19" s="283"/>
      <c r="Q19" s="274"/>
      <c r="R19" s="276"/>
      <c r="S19" s="284"/>
      <c r="T19" s="284"/>
      <c r="U19" s="284"/>
      <c r="V19" s="284"/>
      <c r="W19" s="284"/>
      <c r="X19" s="285"/>
      <c r="Y19" s="276"/>
    </row>
    <row r="20" s="274" customFormat="1" customHeight="1" spans="1:25">
      <c r="A20" s="274" t="s">
        <v>2871</v>
      </c>
      <c r="B20" s="276" t="s">
        <v>84</v>
      </c>
      <c r="C20" s="260" t="s">
        <v>16</v>
      </c>
      <c r="D20" s="260" t="s">
        <v>322</v>
      </c>
      <c r="E20" s="247" t="s">
        <v>2872</v>
      </c>
      <c r="F20" s="261" t="s">
        <v>323</v>
      </c>
      <c r="G20" s="262" t="s">
        <v>2898</v>
      </c>
      <c r="H20" s="260" t="s">
        <v>2899</v>
      </c>
      <c r="I20" s="263" t="s">
        <v>2124</v>
      </c>
      <c r="J20" s="249">
        <v>195.808</v>
      </c>
      <c r="K20" s="249">
        <v>195.808</v>
      </c>
      <c r="L20" s="279"/>
      <c r="M20" s="249">
        <v>3.1</v>
      </c>
      <c r="N20" s="281"/>
      <c r="O20" s="282"/>
      <c r="P20" s="283"/>
      <c r="R20" s="276"/>
      <c r="S20" s="284"/>
      <c r="T20" s="284"/>
      <c r="U20" s="284"/>
      <c r="V20" s="284"/>
      <c r="W20" s="284"/>
      <c r="X20" s="285"/>
      <c r="Y20" s="276"/>
    </row>
    <row r="21" s="274" customFormat="1" customHeight="1" spans="1:25">
      <c r="A21" s="274" t="s">
        <v>2871</v>
      </c>
      <c r="B21" s="276" t="s">
        <v>86</v>
      </c>
      <c r="C21" s="260" t="s">
        <v>16</v>
      </c>
      <c r="D21" s="260" t="s">
        <v>53</v>
      </c>
      <c r="E21" s="247" t="s">
        <v>2872</v>
      </c>
      <c r="F21" s="260" t="s">
        <v>55</v>
      </c>
      <c r="G21" s="262" t="s">
        <v>2900</v>
      </c>
      <c r="H21" s="260" t="s">
        <v>2899</v>
      </c>
      <c r="I21" s="263" t="s">
        <v>22</v>
      </c>
      <c r="J21" s="270">
        <v>13</v>
      </c>
      <c r="K21" s="292">
        <v>13</v>
      </c>
      <c r="L21" s="270"/>
      <c r="M21" s="249">
        <v>3.1</v>
      </c>
      <c r="N21" s="281"/>
      <c r="O21" s="282"/>
      <c r="P21" s="283"/>
      <c r="R21" s="276"/>
      <c r="S21" s="284"/>
      <c r="T21" s="284"/>
      <c r="U21" s="284"/>
      <c r="V21" s="284"/>
      <c r="W21" s="284"/>
      <c r="X21" s="285"/>
      <c r="Y21" s="276"/>
    </row>
    <row r="22" s="274" customFormat="1" customHeight="1" spans="1:25">
      <c r="A22" s="274" t="s">
        <v>2871</v>
      </c>
      <c r="B22" s="276" t="s">
        <v>88</v>
      </c>
      <c r="C22" s="260" t="s">
        <v>16</v>
      </c>
      <c r="D22" s="260" t="s">
        <v>53</v>
      </c>
      <c r="E22" s="247" t="s">
        <v>2872</v>
      </c>
      <c r="F22" s="260" t="s">
        <v>55</v>
      </c>
      <c r="G22" s="262" t="s">
        <v>2901</v>
      </c>
      <c r="H22" s="260" t="s">
        <v>2902</v>
      </c>
      <c r="I22" s="263" t="s">
        <v>22</v>
      </c>
      <c r="J22" s="249">
        <v>130</v>
      </c>
      <c r="K22" s="249">
        <v>117</v>
      </c>
      <c r="L22" s="279">
        <v>76</v>
      </c>
      <c r="M22" s="299" t="s">
        <v>473</v>
      </c>
      <c r="N22" s="281"/>
      <c r="O22" s="282"/>
      <c r="P22" s="283"/>
      <c r="R22" s="276"/>
      <c r="S22" s="284"/>
      <c r="T22" s="284"/>
      <c r="U22" s="284"/>
      <c r="V22" s="284"/>
      <c r="W22" s="284"/>
      <c r="X22" s="285"/>
      <c r="Y22" s="276"/>
    </row>
    <row r="23" s="275" customFormat="1" customHeight="1" spans="1:25">
      <c r="A23" s="274" t="s">
        <v>2871</v>
      </c>
      <c r="B23" s="276" t="s">
        <v>93</v>
      </c>
      <c r="C23" s="260" t="s">
        <v>16</v>
      </c>
      <c r="D23" s="260" t="s">
        <v>53</v>
      </c>
      <c r="E23" s="247" t="s">
        <v>2872</v>
      </c>
      <c r="F23" s="260" t="s">
        <v>55</v>
      </c>
      <c r="G23" s="262" t="s">
        <v>2903</v>
      </c>
      <c r="H23" s="260" t="s">
        <v>2902</v>
      </c>
      <c r="I23" s="263" t="s">
        <v>22</v>
      </c>
      <c r="J23" s="249">
        <v>13</v>
      </c>
      <c r="K23" s="292">
        <v>13</v>
      </c>
      <c r="L23" s="279"/>
      <c r="M23" s="299" t="s">
        <v>473</v>
      </c>
      <c r="N23" s="281"/>
      <c r="O23" s="282"/>
      <c r="P23" s="283"/>
      <c r="Q23" s="274"/>
      <c r="R23" s="276"/>
      <c r="S23" s="284"/>
      <c r="T23" s="284"/>
      <c r="U23" s="284"/>
      <c r="V23" s="284"/>
      <c r="W23" s="284"/>
      <c r="X23" s="285"/>
      <c r="Y23" s="276"/>
    </row>
    <row r="24" s="275" customFormat="1" customHeight="1" spans="1:25">
      <c r="A24" s="274" t="s">
        <v>2871</v>
      </c>
      <c r="B24" s="276" t="s">
        <v>95</v>
      </c>
      <c r="C24" s="260" t="s">
        <v>16</v>
      </c>
      <c r="D24" s="260" t="s">
        <v>53</v>
      </c>
      <c r="E24" s="247" t="s">
        <v>2872</v>
      </c>
      <c r="F24" s="260" t="s">
        <v>55</v>
      </c>
      <c r="G24" s="262" t="s">
        <v>2904</v>
      </c>
      <c r="H24" s="260" t="s">
        <v>2902</v>
      </c>
      <c r="I24" s="263" t="s">
        <v>22</v>
      </c>
      <c r="J24" s="249">
        <v>13</v>
      </c>
      <c r="K24" s="292">
        <v>13</v>
      </c>
      <c r="L24" s="279"/>
      <c r="M24" s="299" t="s">
        <v>473</v>
      </c>
      <c r="N24" s="281"/>
      <c r="O24" s="282"/>
      <c r="P24" s="283"/>
      <c r="Q24" s="274"/>
      <c r="R24" s="276"/>
      <c r="S24" s="284"/>
      <c r="T24" s="284"/>
      <c r="U24" s="284"/>
      <c r="V24" s="284"/>
      <c r="W24" s="284"/>
      <c r="X24" s="285"/>
      <c r="Y24" s="276"/>
    </row>
    <row r="25" s="243" customFormat="1" customHeight="1" spans="1:27">
      <c r="A25" s="274" t="s">
        <v>2871</v>
      </c>
      <c r="B25" s="276" t="s">
        <v>98</v>
      </c>
      <c r="C25" s="260" t="s">
        <v>16</v>
      </c>
      <c r="D25" s="260" t="s">
        <v>53</v>
      </c>
      <c r="E25" s="247" t="s">
        <v>2872</v>
      </c>
      <c r="F25" s="260" t="s">
        <v>55</v>
      </c>
      <c r="G25" s="262" t="s">
        <v>2905</v>
      </c>
      <c r="H25" s="260" t="s">
        <v>2902</v>
      </c>
      <c r="I25" s="263" t="s">
        <v>22</v>
      </c>
      <c r="J25" s="270">
        <v>26</v>
      </c>
      <c r="K25" s="292">
        <v>6</v>
      </c>
      <c r="L25" s="270">
        <v>168</v>
      </c>
      <c r="M25" s="249">
        <v>3.1</v>
      </c>
      <c r="N25" s="281"/>
      <c r="O25" s="282"/>
      <c r="P25" s="283"/>
      <c r="Q25" s="274"/>
      <c r="R25" s="276"/>
      <c r="S25" s="284"/>
      <c r="T25" s="284"/>
      <c r="U25" s="284"/>
      <c r="V25" s="284"/>
      <c r="W25" s="284"/>
      <c r="X25" s="285"/>
      <c r="Y25" s="276"/>
      <c r="Z25" s="274"/>
      <c r="AA25" s="274"/>
    </row>
    <row r="26" s="243" customFormat="1" customHeight="1" spans="1:27">
      <c r="A26" s="274" t="s">
        <v>2871</v>
      </c>
      <c r="B26" s="276" t="s">
        <v>101</v>
      </c>
      <c r="C26" s="260" t="s">
        <v>16</v>
      </c>
      <c r="D26" s="260" t="s">
        <v>53</v>
      </c>
      <c r="E26" s="247" t="s">
        <v>2872</v>
      </c>
      <c r="F26" s="260" t="s">
        <v>55</v>
      </c>
      <c r="G26" s="262" t="s">
        <v>2906</v>
      </c>
      <c r="H26" s="260" t="s">
        <v>2907</v>
      </c>
      <c r="I26" s="263" t="s">
        <v>22</v>
      </c>
      <c r="J26" s="270">
        <v>13</v>
      </c>
      <c r="K26" s="292">
        <v>13</v>
      </c>
      <c r="L26" s="270">
        <v>70</v>
      </c>
      <c r="M26" s="249">
        <v>3.1</v>
      </c>
      <c r="N26" s="281"/>
      <c r="O26" s="282"/>
      <c r="P26" s="283"/>
      <c r="Q26" s="274"/>
      <c r="R26" s="276"/>
      <c r="S26" s="284"/>
      <c r="T26" s="284"/>
      <c r="U26" s="284"/>
      <c r="V26" s="284"/>
      <c r="W26" s="284"/>
      <c r="X26" s="285"/>
      <c r="Y26" s="276"/>
      <c r="Z26" s="274"/>
      <c r="AA26" s="274"/>
    </row>
    <row r="27" s="243" customFormat="1" customHeight="1" spans="1:27">
      <c r="A27" s="274" t="s">
        <v>2871</v>
      </c>
      <c r="B27" s="276" t="s">
        <v>104</v>
      </c>
      <c r="C27" s="260" t="s">
        <v>16</v>
      </c>
      <c r="D27" s="260" t="s">
        <v>53</v>
      </c>
      <c r="E27" s="247" t="s">
        <v>2872</v>
      </c>
      <c r="F27" s="260" t="s">
        <v>55</v>
      </c>
      <c r="G27" s="262" t="s">
        <v>2908</v>
      </c>
      <c r="H27" s="260" t="s">
        <v>2902</v>
      </c>
      <c r="I27" s="263" t="s">
        <v>22</v>
      </c>
      <c r="J27" s="270">
        <v>13</v>
      </c>
      <c r="K27" s="292">
        <v>13</v>
      </c>
      <c r="L27" s="270">
        <v>14</v>
      </c>
      <c r="M27" s="249">
        <v>3.2</v>
      </c>
      <c r="N27" s="281"/>
      <c r="O27" s="282"/>
      <c r="P27" s="283"/>
      <c r="Q27" s="274"/>
      <c r="R27" s="276"/>
      <c r="S27" s="284"/>
      <c r="T27" s="284"/>
      <c r="U27" s="284"/>
      <c r="V27" s="284"/>
      <c r="W27" s="284"/>
      <c r="X27" s="285"/>
      <c r="Y27" s="276"/>
      <c r="Z27" s="274"/>
      <c r="AA27" s="274"/>
    </row>
    <row r="28" s="243" customFormat="1" customHeight="1" spans="1:27">
      <c r="A28" s="274" t="s">
        <v>2871</v>
      </c>
      <c r="B28" s="276" t="s">
        <v>105</v>
      </c>
      <c r="C28" s="260" t="s">
        <v>16</v>
      </c>
      <c r="D28" s="260" t="s">
        <v>53</v>
      </c>
      <c r="E28" s="247" t="s">
        <v>2872</v>
      </c>
      <c r="F28" s="260" t="s">
        <v>55</v>
      </c>
      <c r="G28" s="262" t="s">
        <v>2909</v>
      </c>
      <c r="H28" s="260" t="s">
        <v>2910</v>
      </c>
      <c r="I28" s="263" t="s">
        <v>22</v>
      </c>
      <c r="J28" s="270">
        <v>13</v>
      </c>
      <c r="K28" s="292">
        <v>13</v>
      </c>
      <c r="L28" s="270">
        <v>4</v>
      </c>
      <c r="M28" s="249">
        <v>3.2</v>
      </c>
      <c r="N28" s="281"/>
      <c r="O28" s="282"/>
      <c r="P28" s="283"/>
      <c r="Q28" s="274"/>
      <c r="R28" s="276"/>
      <c r="S28" s="284"/>
      <c r="T28" s="284"/>
      <c r="U28" s="284"/>
      <c r="V28" s="284"/>
      <c r="W28" s="284"/>
      <c r="X28" s="285"/>
      <c r="Y28" s="276"/>
      <c r="Z28" s="274"/>
      <c r="AA28" s="274"/>
    </row>
    <row r="29" s="243" customFormat="1" customHeight="1" spans="1:27">
      <c r="A29" s="274" t="s">
        <v>2871</v>
      </c>
      <c r="B29" s="276" t="s">
        <v>107</v>
      </c>
      <c r="C29" s="260" t="s">
        <v>16</v>
      </c>
      <c r="D29" s="260" t="s">
        <v>53</v>
      </c>
      <c r="E29" s="247" t="s">
        <v>2872</v>
      </c>
      <c r="F29" s="260" t="s">
        <v>55</v>
      </c>
      <c r="G29" s="262" t="s">
        <v>2911</v>
      </c>
      <c r="H29" s="260" t="s">
        <v>2910</v>
      </c>
      <c r="I29" s="263" t="s">
        <v>22</v>
      </c>
      <c r="J29" s="270">
        <v>104</v>
      </c>
      <c r="K29" s="292">
        <v>104</v>
      </c>
      <c r="L29" s="270">
        <v>48</v>
      </c>
      <c r="M29" s="249">
        <v>3.2</v>
      </c>
      <c r="N29" s="281"/>
      <c r="O29" s="282"/>
      <c r="P29" s="283"/>
      <c r="Q29" s="274"/>
      <c r="R29" s="276"/>
      <c r="S29" s="284"/>
      <c r="T29" s="284"/>
      <c r="U29" s="284"/>
      <c r="V29" s="284"/>
      <c r="W29" s="284"/>
      <c r="X29" s="285"/>
      <c r="Y29" s="276"/>
      <c r="Z29" s="274"/>
      <c r="AA29" s="274"/>
    </row>
    <row r="30" s="243" customFormat="1" customHeight="1" spans="1:27">
      <c r="A30" s="274" t="s">
        <v>2871</v>
      </c>
      <c r="B30" s="276" t="s">
        <v>108</v>
      </c>
      <c r="C30" s="260" t="s">
        <v>16</v>
      </c>
      <c r="D30" s="260" t="s">
        <v>53</v>
      </c>
      <c r="E30" s="247" t="s">
        <v>2872</v>
      </c>
      <c r="F30" s="260" t="s">
        <v>55</v>
      </c>
      <c r="G30" s="262" t="s">
        <v>2912</v>
      </c>
      <c r="H30" s="260" t="s">
        <v>2913</v>
      </c>
      <c r="I30" s="263" t="s">
        <v>22</v>
      </c>
      <c r="J30" s="270">
        <v>78</v>
      </c>
      <c r="K30" s="292">
        <v>78</v>
      </c>
      <c r="L30" s="270">
        <v>144</v>
      </c>
      <c r="M30" s="249">
        <v>3.1</v>
      </c>
      <c r="N30" s="281"/>
      <c r="O30" s="282"/>
      <c r="P30" s="283"/>
      <c r="Q30" s="274"/>
      <c r="R30" s="276"/>
      <c r="S30" s="284"/>
      <c r="T30" s="284"/>
      <c r="U30" s="284"/>
      <c r="V30" s="284"/>
      <c r="W30" s="284"/>
      <c r="X30" s="285"/>
      <c r="Y30" s="276"/>
      <c r="Z30" s="274"/>
      <c r="AA30" s="274"/>
    </row>
    <row r="31" s="243" customFormat="1" customHeight="1" spans="1:27">
      <c r="A31" s="274" t="s">
        <v>2871</v>
      </c>
      <c r="B31" s="276" t="s">
        <v>109</v>
      </c>
      <c r="C31" s="260" t="s">
        <v>16</v>
      </c>
      <c r="D31" s="260" t="s">
        <v>53</v>
      </c>
      <c r="E31" s="247" t="s">
        <v>2872</v>
      </c>
      <c r="F31" s="260" t="s">
        <v>55</v>
      </c>
      <c r="G31" s="262" t="s">
        <v>2914</v>
      </c>
      <c r="H31" s="260" t="s">
        <v>2884</v>
      </c>
      <c r="I31" s="263" t="s">
        <v>22</v>
      </c>
      <c r="J31" s="270">
        <v>13</v>
      </c>
      <c r="K31" s="292">
        <v>3</v>
      </c>
      <c r="L31" s="270">
        <v>9.6</v>
      </c>
      <c r="M31" s="249">
        <v>3.1</v>
      </c>
      <c r="N31" s="281"/>
      <c r="O31" s="282"/>
      <c r="P31" s="283"/>
      <c r="Q31" s="274"/>
      <c r="R31" s="276"/>
      <c r="S31" s="284"/>
      <c r="T31" s="284"/>
      <c r="U31" s="284"/>
      <c r="V31" s="284"/>
      <c r="W31" s="284"/>
      <c r="X31" s="285"/>
      <c r="Y31" s="276"/>
      <c r="Z31" s="274"/>
      <c r="AA31" s="274"/>
    </row>
    <row r="32" s="243" customFormat="1" customHeight="1" spans="1:27">
      <c r="A32" s="274" t="s">
        <v>2871</v>
      </c>
      <c r="B32" s="276" t="s">
        <v>111</v>
      </c>
      <c r="C32" s="260" t="s">
        <v>16</v>
      </c>
      <c r="D32" s="260" t="s">
        <v>53</v>
      </c>
      <c r="E32" s="247" t="s">
        <v>2872</v>
      </c>
      <c r="F32" s="260" t="s">
        <v>55</v>
      </c>
      <c r="G32" s="262" t="s">
        <v>2915</v>
      </c>
      <c r="H32" s="260" t="s">
        <v>2886</v>
      </c>
      <c r="I32" s="263" t="s">
        <v>22</v>
      </c>
      <c r="J32" s="270">
        <v>13</v>
      </c>
      <c r="K32" s="292">
        <v>3</v>
      </c>
      <c r="L32" s="270">
        <v>9.6</v>
      </c>
      <c r="M32" s="249">
        <v>3.1</v>
      </c>
      <c r="N32" s="281"/>
      <c r="O32" s="282"/>
      <c r="P32" s="283"/>
      <c r="Q32" s="274"/>
      <c r="R32" s="276"/>
      <c r="S32" s="284"/>
      <c r="T32" s="284"/>
      <c r="U32" s="284"/>
      <c r="V32" s="284"/>
      <c r="W32" s="284"/>
      <c r="X32" s="285"/>
      <c r="Y32" s="276"/>
      <c r="Z32" s="274"/>
      <c r="AA32" s="274"/>
    </row>
    <row r="33" s="243" customFormat="1" customHeight="1" spans="1:27">
      <c r="A33" s="274" t="s">
        <v>2871</v>
      </c>
      <c r="B33" s="276" t="s">
        <v>112</v>
      </c>
      <c r="C33" s="260" t="s">
        <v>16</v>
      </c>
      <c r="D33" s="260" t="s">
        <v>53</v>
      </c>
      <c r="E33" s="247" t="s">
        <v>2872</v>
      </c>
      <c r="F33" s="260" t="s">
        <v>55</v>
      </c>
      <c r="G33" s="262" t="s">
        <v>2916</v>
      </c>
      <c r="H33" s="260" t="s">
        <v>2886</v>
      </c>
      <c r="I33" s="263" t="s">
        <v>22</v>
      </c>
      <c r="J33" s="270">
        <v>13</v>
      </c>
      <c r="K33" s="292">
        <v>3</v>
      </c>
      <c r="L33" s="270">
        <v>93.6</v>
      </c>
      <c r="M33" s="249">
        <v>3.1</v>
      </c>
      <c r="N33" s="281"/>
      <c r="O33" s="282"/>
      <c r="P33" s="283"/>
      <c r="Q33" s="274"/>
      <c r="R33" s="276"/>
      <c r="S33" s="284"/>
      <c r="T33" s="284"/>
      <c r="U33" s="284"/>
      <c r="V33" s="284"/>
      <c r="W33" s="284"/>
      <c r="X33" s="285"/>
      <c r="Y33" s="276"/>
      <c r="Z33" s="274"/>
      <c r="AA33" s="274"/>
    </row>
    <row r="34" s="243" customFormat="1" customHeight="1" spans="1:27">
      <c r="A34" s="274" t="s">
        <v>2871</v>
      </c>
      <c r="B34" s="276" t="s">
        <v>113</v>
      </c>
      <c r="C34" s="260" t="s">
        <v>16</v>
      </c>
      <c r="D34" s="260" t="s">
        <v>53</v>
      </c>
      <c r="E34" s="247" t="s">
        <v>2872</v>
      </c>
      <c r="F34" s="260" t="s">
        <v>55</v>
      </c>
      <c r="G34" s="262" t="s">
        <v>2917</v>
      </c>
      <c r="H34" s="260" t="s">
        <v>2913</v>
      </c>
      <c r="I34" s="263" t="s">
        <v>22</v>
      </c>
      <c r="J34" s="270">
        <v>39</v>
      </c>
      <c r="K34" s="292">
        <v>9</v>
      </c>
      <c r="L34" s="270">
        <v>129.6</v>
      </c>
      <c r="M34" s="249">
        <v>3.2</v>
      </c>
      <c r="N34" s="281"/>
      <c r="O34" s="282"/>
      <c r="P34" s="283"/>
      <c r="Q34" s="274"/>
      <c r="R34" s="276"/>
      <c r="S34" s="284"/>
      <c r="T34" s="284"/>
      <c r="U34" s="284"/>
      <c r="V34" s="284"/>
      <c r="W34" s="284"/>
      <c r="X34" s="285"/>
      <c r="Y34" s="276"/>
      <c r="Z34" s="274"/>
      <c r="AA34" s="274"/>
    </row>
    <row r="35" s="243" customFormat="1" customHeight="1" spans="1:27">
      <c r="A35" s="274" t="s">
        <v>2871</v>
      </c>
      <c r="B35" s="276" t="s">
        <v>116</v>
      </c>
      <c r="C35" s="260" t="s">
        <v>16</v>
      </c>
      <c r="D35" s="260" t="s">
        <v>53</v>
      </c>
      <c r="E35" s="247" t="s">
        <v>2872</v>
      </c>
      <c r="F35" s="260" t="s">
        <v>55</v>
      </c>
      <c r="G35" s="262" t="s">
        <v>2918</v>
      </c>
      <c r="H35" s="260" t="s">
        <v>2892</v>
      </c>
      <c r="I35" s="263" t="s">
        <v>22</v>
      </c>
      <c r="J35" s="270">
        <v>26</v>
      </c>
      <c r="K35" s="292">
        <v>6</v>
      </c>
      <c r="L35" s="270">
        <v>33.6</v>
      </c>
      <c r="M35" s="249">
        <v>3.1</v>
      </c>
      <c r="N35" s="281"/>
      <c r="O35" s="282"/>
      <c r="P35" s="283"/>
      <c r="Q35" s="274"/>
      <c r="R35" s="276"/>
      <c r="S35" s="284"/>
      <c r="T35" s="284"/>
      <c r="U35" s="284"/>
      <c r="V35" s="284"/>
      <c r="W35" s="284"/>
      <c r="X35" s="285"/>
      <c r="Y35" s="276"/>
      <c r="Z35" s="274"/>
      <c r="AA35" s="274"/>
    </row>
    <row r="36" s="243" customFormat="1" customHeight="1" spans="1:27">
      <c r="A36" s="274" t="s">
        <v>2871</v>
      </c>
      <c r="B36" s="276" t="s">
        <v>117</v>
      </c>
      <c r="C36" s="260" t="s">
        <v>16</v>
      </c>
      <c r="D36" s="260" t="s">
        <v>53</v>
      </c>
      <c r="E36" s="247" t="s">
        <v>2872</v>
      </c>
      <c r="F36" s="260" t="s">
        <v>55</v>
      </c>
      <c r="G36" s="262" t="s">
        <v>2919</v>
      </c>
      <c r="H36" s="260" t="s">
        <v>2892</v>
      </c>
      <c r="I36" s="263" t="s">
        <v>22</v>
      </c>
      <c r="J36" s="270">
        <v>26</v>
      </c>
      <c r="K36" s="292">
        <v>6</v>
      </c>
      <c r="L36" s="270">
        <v>3151.2</v>
      </c>
      <c r="M36" s="249">
        <v>3.1</v>
      </c>
      <c r="N36" s="281"/>
      <c r="O36" s="282"/>
      <c r="P36" s="283"/>
      <c r="Q36" s="274"/>
      <c r="R36" s="276"/>
      <c r="S36" s="284"/>
      <c r="T36" s="284"/>
      <c r="U36" s="284"/>
      <c r="V36" s="284"/>
      <c r="W36" s="284"/>
      <c r="X36" s="285"/>
      <c r="Y36" s="276"/>
      <c r="Z36" s="274"/>
      <c r="AA36" s="274"/>
    </row>
    <row r="37" s="243" customFormat="1" customHeight="1" spans="1:27">
      <c r="A37" s="274" t="s">
        <v>2871</v>
      </c>
      <c r="B37" s="276" t="s">
        <v>118</v>
      </c>
      <c r="C37" s="260" t="s">
        <v>16</v>
      </c>
      <c r="D37" s="260" t="s">
        <v>53</v>
      </c>
      <c r="E37" s="247" t="s">
        <v>2872</v>
      </c>
      <c r="F37" s="260" t="s">
        <v>55</v>
      </c>
      <c r="G37" s="262" t="s">
        <v>2920</v>
      </c>
      <c r="H37" s="260" t="s">
        <v>2892</v>
      </c>
      <c r="I37" s="263" t="s">
        <v>22</v>
      </c>
      <c r="J37" s="270">
        <v>13</v>
      </c>
      <c r="K37" s="292">
        <v>13</v>
      </c>
      <c r="L37" s="270">
        <v>2</v>
      </c>
      <c r="M37" s="249">
        <v>3.1</v>
      </c>
      <c r="N37" s="281"/>
      <c r="O37" s="282"/>
      <c r="P37" s="283"/>
      <c r="Q37" s="274"/>
      <c r="R37" s="276"/>
      <c r="S37" s="284"/>
      <c r="T37" s="284"/>
      <c r="U37" s="284"/>
      <c r="V37" s="284"/>
      <c r="W37" s="284"/>
      <c r="X37" s="285"/>
      <c r="Y37" s="276"/>
      <c r="Z37" s="274"/>
      <c r="AA37" s="274"/>
    </row>
    <row r="38" s="243" customFormat="1" customHeight="1" spans="1:27">
      <c r="A38" s="274" t="s">
        <v>2871</v>
      </c>
      <c r="B38" s="276" t="s">
        <v>120</v>
      </c>
      <c r="C38" s="260" t="s">
        <v>16</v>
      </c>
      <c r="D38" s="260" t="s">
        <v>53</v>
      </c>
      <c r="E38" s="247" t="s">
        <v>2872</v>
      </c>
      <c r="F38" s="260" t="s">
        <v>55</v>
      </c>
      <c r="G38" s="262" t="s">
        <v>2921</v>
      </c>
      <c r="H38" s="260" t="s">
        <v>2884</v>
      </c>
      <c r="I38" s="263" t="s">
        <v>22</v>
      </c>
      <c r="J38" s="270">
        <v>13</v>
      </c>
      <c r="K38" s="292">
        <v>3</v>
      </c>
      <c r="L38" s="270">
        <v>82.8</v>
      </c>
      <c r="M38" s="249">
        <v>3.1</v>
      </c>
      <c r="N38" s="281"/>
      <c r="O38" s="282"/>
      <c r="P38" s="283"/>
      <c r="Q38" s="274"/>
      <c r="R38" s="276"/>
      <c r="S38" s="284"/>
      <c r="T38" s="284"/>
      <c r="U38" s="284"/>
      <c r="V38" s="284"/>
      <c r="W38" s="284"/>
      <c r="X38" s="285"/>
      <c r="Y38" s="276"/>
      <c r="Z38" s="274"/>
      <c r="AA38" s="274"/>
    </row>
    <row r="39" s="243" customFormat="1" customHeight="1" spans="1:27">
      <c r="A39" s="274" t="s">
        <v>2871</v>
      </c>
      <c r="B39" s="276" t="s">
        <v>122</v>
      </c>
      <c r="C39" s="260" t="s">
        <v>16</v>
      </c>
      <c r="D39" s="260" t="s">
        <v>53</v>
      </c>
      <c r="E39" s="247" t="s">
        <v>2872</v>
      </c>
      <c r="F39" s="260" t="s">
        <v>55</v>
      </c>
      <c r="G39" s="262" t="s">
        <v>2922</v>
      </c>
      <c r="H39" s="260" t="s">
        <v>2884</v>
      </c>
      <c r="I39" s="263" t="s">
        <v>22</v>
      </c>
      <c r="J39" s="270">
        <v>13</v>
      </c>
      <c r="K39" s="292">
        <v>3</v>
      </c>
      <c r="L39" s="270">
        <v>42</v>
      </c>
      <c r="M39" s="249">
        <v>3.1</v>
      </c>
      <c r="N39" s="281"/>
      <c r="O39" s="282"/>
      <c r="P39" s="283"/>
      <c r="Q39" s="274"/>
      <c r="R39" s="276"/>
      <c r="S39" s="284"/>
      <c r="T39" s="284"/>
      <c r="U39" s="284"/>
      <c r="V39" s="284"/>
      <c r="W39" s="284"/>
      <c r="X39" s="285"/>
      <c r="Y39" s="276"/>
      <c r="Z39" s="274"/>
      <c r="AA39" s="274"/>
    </row>
    <row r="40" s="243" customFormat="1" customHeight="1" spans="1:27">
      <c r="A40" s="274" t="s">
        <v>2871</v>
      </c>
      <c r="B40" s="276" t="s">
        <v>123</v>
      </c>
      <c r="C40" s="295" t="s">
        <v>16</v>
      </c>
      <c r="D40" s="295" t="s">
        <v>53</v>
      </c>
      <c r="E40" s="247" t="s">
        <v>2872</v>
      </c>
      <c r="F40" s="296" t="s">
        <v>236</v>
      </c>
      <c r="G40" s="262" t="s">
        <v>2923</v>
      </c>
      <c r="H40" s="260" t="s">
        <v>2924</v>
      </c>
      <c r="I40" s="263" t="s">
        <v>22</v>
      </c>
      <c r="J40" s="270">
        <v>1</v>
      </c>
      <c r="K40" s="292">
        <v>1</v>
      </c>
      <c r="L40" s="270">
        <v>1.2</v>
      </c>
      <c r="M40" s="249">
        <v>3.1</v>
      </c>
      <c r="N40" s="281"/>
      <c r="O40" s="282"/>
      <c r="P40" s="283"/>
      <c r="Q40" s="274"/>
      <c r="R40" s="276"/>
      <c r="S40" s="284"/>
      <c r="T40" s="284"/>
      <c r="U40" s="284"/>
      <c r="V40" s="284"/>
      <c r="W40" s="284"/>
      <c r="X40" s="285"/>
      <c r="Y40" s="276"/>
      <c r="Z40" s="274"/>
      <c r="AA40" s="274"/>
    </row>
    <row r="41" s="243" customFormat="1" customHeight="1" spans="1:27">
      <c r="A41" s="274" t="s">
        <v>2871</v>
      </c>
      <c r="B41" s="276" t="s">
        <v>124</v>
      </c>
      <c r="C41" s="40" t="s">
        <v>16</v>
      </c>
      <c r="D41" s="40" t="s">
        <v>89</v>
      </c>
      <c r="E41" s="247" t="s">
        <v>2872</v>
      </c>
      <c r="F41" s="40" t="s">
        <v>535</v>
      </c>
      <c r="G41" s="262" t="s">
        <v>2925</v>
      </c>
      <c r="H41" s="260" t="s">
        <v>2926</v>
      </c>
      <c r="I41" s="263" t="s">
        <v>22</v>
      </c>
      <c r="J41" s="270">
        <v>14</v>
      </c>
      <c r="K41" s="270">
        <v>0</v>
      </c>
      <c r="L41" s="270">
        <v>136</v>
      </c>
      <c r="M41" s="249">
        <v>3.1</v>
      </c>
      <c r="N41" s="281"/>
      <c r="O41" s="282"/>
      <c r="P41" s="283"/>
      <c r="Q41" s="274"/>
      <c r="R41" s="276"/>
      <c r="S41" s="284"/>
      <c r="T41" s="284"/>
      <c r="U41" s="284"/>
      <c r="V41" s="284"/>
      <c r="W41" s="284"/>
      <c r="X41" s="285"/>
      <c r="Y41" s="276"/>
      <c r="Z41" s="274"/>
      <c r="AA41" s="274"/>
    </row>
    <row r="42" s="243" customFormat="1" customHeight="1" spans="1:27">
      <c r="A42" s="274" t="s">
        <v>2871</v>
      </c>
      <c r="B42" s="276" t="s">
        <v>126</v>
      </c>
      <c r="C42" s="40" t="s">
        <v>16</v>
      </c>
      <c r="D42" s="40" t="s">
        <v>89</v>
      </c>
      <c r="E42" s="247" t="s">
        <v>2872</v>
      </c>
      <c r="F42" s="40" t="s">
        <v>2927</v>
      </c>
      <c r="G42" s="262" t="s">
        <v>2928</v>
      </c>
      <c r="H42" s="260" t="s">
        <v>2907</v>
      </c>
      <c r="I42" s="263" t="s">
        <v>22</v>
      </c>
      <c r="J42" s="270">
        <v>8</v>
      </c>
      <c r="K42" s="270">
        <v>0</v>
      </c>
      <c r="L42" s="270">
        <v>18</v>
      </c>
      <c r="M42" s="249">
        <v>3.1</v>
      </c>
      <c r="N42" s="281"/>
      <c r="O42" s="282"/>
      <c r="P42" s="283"/>
      <c r="Q42" s="274"/>
      <c r="R42" s="276"/>
      <c r="S42" s="284"/>
      <c r="T42" s="284"/>
      <c r="U42" s="284"/>
      <c r="V42" s="284"/>
      <c r="W42" s="284"/>
      <c r="X42" s="285"/>
      <c r="Y42" s="276"/>
      <c r="Z42" s="274"/>
      <c r="AA42" s="274"/>
    </row>
    <row r="43" s="243" customFormat="1" customHeight="1" spans="1:27">
      <c r="A43" s="274" t="s">
        <v>2871</v>
      </c>
      <c r="B43" s="276" t="s">
        <v>127</v>
      </c>
      <c r="C43" s="40" t="s">
        <v>16</v>
      </c>
      <c r="D43" s="40" t="s">
        <v>89</v>
      </c>
      <c r="E43" s="247" t="s">
        <v>2872</v>
      </c>
      <c r="F43" s="40" t="s">
        <v>535</v>
      </c>
      <c r="G43" s="262" t="s">
        <v>2929</v>
      </c>
      <c r="H43" s="260" t="s">
        <v>2926</v>
      </c>
      <c r="I43" s="263" t="s">
        <v>22</v>
      </c>
      <c r="J43" s="270">
        <v>8</v>
      </c>
      <c r="K43" s="270">
        <v>0</v>
      </c>
      <c r="L43" s="270">
        <v>27</v>
      </c>
      <c r="M43" s="249">
        <v>3.2</v>
      </c>
      <c r="N43" s="281"/>
      <c r="O43" s="282"/>
      <c r="P43" s="283"/>
      <c r="Q43" s="274"/>
      <c r="R43" s="276"/>
      <c r="S43" s="284"/>
      <c r="T43" s="284"/>
      <c r="U43" s="284"/>
      <c r="V43" s="284"/>
      <c r="W43" s="284"/>
      <c r="X43" s="285"/>
      <c r="Y43" s="276"/>
      <c r="Z43" s="274"/>
      <c r="AA43" s="274"/>
    </row>
    <row r="44" s="243" customFormat="1" customHeight="1" spans="1:27">
      <c r="A44" s="274" t="s">
        <v>2871</v>
      </c>
      <c r="B44" s="276" t="s">
        <v>129</v>
      </c>
      <c r="C44" s="40" t="s">
        <v>16</v>
      </c>
      <c r="D44" s="40" t="s">
        <v>89</v>
      </c>
      <c r="E44" s="247" t="s">
        <v>2872</v>
      </c>
      <c r="F44" s="40" t="s">
        <v>535</v>
      </c>
      <c r="G44" s="262" t="s">
        <v>2930</v>
      </c>
      <c r="H44" s="260" t="s">
        <v>2926</v>
      </c>
      <c r="I44" s="263" t="s">
        <v>22</v>
      </c>
      <c r="J44" s="270">
        <v>8</v>
      </c>
      <c r="K44" s="270">
        <v>0</v>
      </c>
      <c r="L44" s="270">
        <v>14</v>
      </c>
      <c r="M44" s="249">
        <v>3.2</v>
      </c>
      <c r="N44" s="281"/>
      <c r="O44" s="282"/>
      <c r="P44" s="283"/>
      <c r="Q44" s="274"/>
      <c r="R44" s="276"/>
      <c r="S44" s="284"/>
      <c r="T44" s="284"/>
      <c r="U44" s="284"/>
      <c r="V44" s="284"/>
      <c r="W44" s="284"/>
      <c r="X44" s="285"/>
      <c r="Y44" s="276"/>
      <c r="Z44" s="274"/>
      <c r="AA44" s="274"/>
    </row>
    <row r="45" s="243" customFormat="1" customHeight="1" spans="1:27">
      <c r="A45" s="274" t="s">
        <v>2871</v>
      </c>
      <c r="B45" s="276" t="s">
        <v>130</v>
      </c>
      <c r="C45" s="40" t="s">
        <v>16</v>
      </c>
      <c r="D45" s="40" t="s">
        <v>89</v>
      </c>
      <c r="E45" s="247" t="s">
        <v>2872</v>
      </c>
      <c r="F45" s="40" t="s">
        <v>535</v>
      </c>
      <c r="G45" s="262" t="s">
        <v>2931</v>
      </c>
      <c r="H45" s="260" t="s">
        <v>2926</v>
      </c>
      <c r="I45" s="263" t="s">
        <v>22</v>
      </c>
      <c r="J45" s="270">
        <v>72</v>
      </c>
      <c r="K45" s="270">
        <v>0</v>
      </c>
      <c r="L45" s="270">
        <v>117</v>
      </c>
      <c r="M45" s="249">
        <v>3.1</v>
      </c>
      <c r="N45" s="281"/>
      <c r="O45" s="282"/>
      <c r="P45" s="283"/>
      <c r="Q45" s="274"/>
      <c r="R45" s="276"/>
      <c r="S45" s="284"/>
      <c r="T45" s="284"/>
      <c r="U45" s="284"/>
      <c r="V45" s="284"/>
      <c r="W45" s="284"/>
      <c r="X45" s="285"/>
      <c r="Y45" s="276"/>
      <c r="Z45" s="274"/>
      <c r="AA45" s="274"/>
    </row>
    <row r="46" s="243" customFormat="1" customHeight="1" spans="1:27">
      <c r="A46" s="274" t="s">
        <v>2871</v>
      </c>
      <c r="B46" s="276" t="s">
        <v>131</v>
      </c>
      <c r="C46" s="40" t="s">
        <v>16</v>
      </c>
      <c r="D46" s="40" t="s">
        <v>89</v>
      </c>
      <c r="E46" s="247" t="s">
        <v>2872</v>
      </c>
      <c r="F46" s="40" t="s">
        <v>535</v>
      </c>
      <c r="G46" s="262" t="s">
        <v>2932</v>
      </c>
      <c r="H46" s="260" t="s">
        <v>2926</v>
      </c>
      <c r="I46" s="263" t="s">
        <v>22</v>
      </c>
      <c r="J46" s="270">
        <v>120</v>
      </c>
      <c r="K46" s="270">
        <v>0</v>
      </c>
      <c r="L46" s="270">
        <v>436</v>
      </c>
      <c r="M46" s="249">
        <v>3.2</v>
      </c>
      <c r="N46" s="281"/>
      <c r="O46" s="282"/>
      <c r="P46" s="283"/>
      <c r="Q46" s="274"/>
      <c r="R46" s="276"/>
      <c r="S46" s="284"/>
      <c r="T46" s="284"/>
      <c r="U46" s="284"/>
      <c r="V46" s="284"/>
      <c r="W46" s="284"/>
      <c r="X46" s="285"/>
      <c r="Y46" s="276"/>
      <c r="Z46" s="274"/>
      <c r="AA46" s="274"/>
    </row>
    <row r="47" s="243" customFormat="1" customHeight="1" spans="1:27">
      <c r="A47" s="274" t="s">
        <v>2871</v>
      </c>
      <c r="B47" s="276" t="s">
        <v>132</v>
      </c>
      <c r="C47" s="40" t="s">
        <v>16</v>
      </c>
      <c r="D47" s="40" t="s">
        <v>89</v>
      </c>
      <c r="E47" s="247" t="s">
        <v>2872</v>
      </c>
      <c r="F47" s="40" t="s">
        <v>535</v>
      </c>
      <c r="G47" s="262" t="s">
        <v>2933</v>
      </c>
      <c r="H47" s="260" t="s">
        <v>2926</v>
      </c>
      <c r="I47" s="263" t="s">
        <v>22</v>
      </c>
      <c r="J47" s="270">
        <v>8</v>
      </c>
      <c r="K47" s="270">
        <v>0</v>
      </c>
      <c r="L47" s="270">
        <v>13</v>
      </c>
      <c r="M47" s="249">
        <v>3.1</v>
      </c>
      <c r="N47" s="281"/>
      <c r="O47" s="282"/>
      <c r="P47" s="283"/>
      <c r="Q47" s="274"/>
      <c r="R47" s="276"/>
      <c r="S47" s="284"/>
      <c r="T47" s="284"/>
      <c r="U47" s="284"/>
      <c r="V47" s="284"/>
      <c r="W47" s="284"/>
      <c r="X47" s="285"/>
      <c r="Y47" s="276"/>
      <c r="Z47" s="274"/>
      <c r="AA47" s="274"/>
    </row>
    <row r="48" s="243" customFormat="1" customHeight="1" spans="1:27">
      <c r="A48" s="274" t="s">
        <v>2871</v>
      </c>
      <c r="B48" s="276" t="s">
        <v>135</v>
      </c>
      <c r="C48" s="40" t="s">
        <v>16</v>
      </c>
      <c r="D48" s="40" t="s">
        <v>89</v>
      </c>
      <c r="E48" s="247" t="s">
        <v>2872</v>
      </c>
      <c r="F48" s="40" t="s">
        <v>535</v>
      </c>
      <c r="G48" s="262" t="s">
        <v>2368</v>
      </c>
      <c r="H48" s="260" t="s">
        <v>2934</v>
      </c>
      <c r="I48" s="263" t="s">
        <v>22</v>
      </c>
      <c r="J48" s="270">
        <v>48</v>
      </c>
      <c r="K48" s="270">
        <v>0</v>
      </c>
      <c r="L48" s="270">
        <v>132</v>
      </c>
      <c r="M48" s="249">
        <v>3.1</v>
      </c>
      <c r="N48" s="281"/>
      <c r="O48" s="282"/>
      <c r="P48" s="283"/>
      <c r="Q48" s="274"/>
      <c r="R48" s="276"/>
      <c r="S48" s="284"/>
      <c r="T48" s="284"/>
      <c r="U48" s="284"/>
      <c r="V48" s="284"/>
      <c r="W48" s="284"/>
      <c r="X48" s="285"/>
      <c r="Y48" s="276"/>
      <c r="Z48" s="274"/>
      <c r="AA48" s="274"/>
    </row>
    <row r="49" s="243" customFormat="1" customHeight="1" spans="1:27">
      <c r="A49" s="274" t="s">
        <v>2871</v>
      </c>
      <c r="B49" s="276" t="s">
        <v>137</v>
      </c>
      <c r="C49" s="40" t="s">
        <v>16</v>
      </c>
      <c r="D49" s="40" t="s">
        <v>89</v>
      </c>
      <c r="E49" s="247" t="s">
        <v>2872</v>
      </c>
      <c r="F49" s="40" t="s">
        <v>535</v>
      </c>
      <c r="G49" s="262" t="s">
        <v>2935</v>
      </c>
      <c r="H49" s="260" t="s">
        <v>2835</v>
      </c>
      <c r="I49" s="263" t="s">
        <v>22</v>
      </c>
      <c r="J49" s="270">
        <v>8</v>
      </c>
      <c r="K49" s="270">
        <v>0</v>
      </c>
      <c r="L49" s="270">
        <v>19</v>
      </c>
      <c r="M49" s="249">
        <v>3.1</v>
      </c>
      <c r="N49" s="281"/>
      <c r="O49" s="282"/>
      <c r="P49" s="283"/>
      <c r="Q49" s="274"/>
      <c r="R49" s="276"/>
      <c r="S49" s="284"/>
      <c r="T49" s="284"/>
      <c r="U49" s="284"/>
      <c r="V49" s="284"/>
      <c r="W49" s="284"/>
      <c r="X49" s="285"/>
      <c r="Y49" s="276"/>
      <c r="Z49" s="274"/>
      <c r="AA49" s="274"/>
    </row>
    <row r="50" s="243" customFormat="1" customHeight="1" spans="1:27">
      <c r="A50" s="274" t="s">
        <v>2871</v>
      </c>
      <c r="B50" s="276" t="s">
        <v>138</v>
      </c>
      <c r="C50" s="40" t="s">
        <v>16</v>
      </c>
      <c r="D50" s="40" t="s">
        <v>89</v>
      </c>
      <c r="E50" s="247" t="s">
        <v>2872</v>
      </c>
      <c r="F50" s="40" t="s">
        <v>535</v>
      </c>
      <c r="G50" s="262" t="s">
        <v>2936</v>
      </c>
      <c r="H50" s="260" t="s">
        <v>2937</v>
      </c>
      <c r="I50" s="263" t="s">
        <v>22</v>
      </c>
      <c r="J50" s="249">
        <v>7</v>
      </c>
      <c r="K50" s="270">
        <v>0</v>
      </c>
      <c r="L50" s="279">
        <v>16</v>
      </c>
      <c r="M50" s="249">
        <v>3.1</v>
      </c>
      <c r="N50" s="281"/>
      <c r="O50" s="282"/>
      <c r="P50" s="283"/>
      <c r="Q50" s="274"/>
      <c r="R50" s="276"/>
      <c r="S50" s="284"/>
      <c r="T50" s="284"/>
      <c r="U50" s="284"/>
      <c r="V50" s="284"/>
      <c r="W50" s="284"/>
      <c r="X50" s="285"/>
      <c r="Y50" s="276"/>
      <c r="Z50" s="274"/>
      <c r="AA50" s="274"/>
    </row>
    <row r="51" s="243" customFormat="1" customHeight="1" spans="1:27">
      <c r="A51" s="274" t="s">
        <v>2871</v>
      </c>
      <c r="B51" s="276" t="s">
        <v>139</v>
      </c>
      <c r="C51" s="40" t="s">
        <v>16</v>
      </c>
      <c r="D51" s="40" t="s">
        <v>89</v>
      </c>
      <c r="E51" s="247" t="s">
        <v>2872</v>
      </c>
      <c r="F51" s="40" t="s">
        <v>535</v>
      </c>
      <c r="G51" s="262" t="s">
        <v>2938</v>
      </c>
      <c r="H51" s="260" t="s">
        <v>2937</v>
      </c>
      <c r="I51" s="263" t="s">
        <v>22</v>
      </c>
      <c r="J51" s="249">
        <v>7</v>
      </c>
      <c r="K51" s="270">
        <v>0</v>
      </c>
      <c r="L51" s="279">
        <v>42</v>
      </c>
      <c r="M51" s="249">
        <v>3.1</v>
      </c>
      <c r="N51" s="281"/>
      <c r="O51" s="282"/>
      <c r="P51" s="283"/>
      <c r="Q51" s="274"/>
      <c r="R51" s="276"/>
      <c r="S51" s="284"/>
      <c r="T51" s="284"/>
      <c r="U51" s="284"/>
      <c r="V51" s="284"/>
      <c r="W51" s="284"/>
      <c r="X51" s="285"/>
      <c r="Y51" s="276"/>
      <c r="Z51" s="274"/>
      <c r="AA51" s="274"/>
    </row>
    <row r="52" s="243" customFormat="1" customHeight="1" spans="1:27">
      <c r="A52" s="274" t="s">
        <v>2871</v>
      </c>
      <c r="B52" s="276" t="s">
        <v>141</v>
      </c>
      <c r="C52" s="40" t="s">
        <v>16</v>
      </c>
      <c r="D52" s="40" t="s">
        <v>89</v>
      </c>
      <c r="E52" s="247" t="s">
        <v>2872</v>
      </c>
      <c r="F52" s="40" t="s">
        <v>535</v>
      </c>
      <c r="G52" s="262" t="s">
        <v>2939</v>
      </c>
      <c r="H52" s="260" t="s">
        <v>2934</v>
      </c>
      <c r="I52" s="263" t="s">
        <v>22</v>
      </c>
      <c r="J52" s="249">
        <v>24</v>
      </c>
      <c r="K52" s="270">
        <v>0</v>
      </c>
      <c r="L52" s="279">
        <v>126</v>
      </c>
      <c r="M52" s="249">
        <v>3.2</v>
      </c>
      <c r="N52" s="281"/>
      <c r="O52" s="282"/>
      <c r="P52" s="283"/>
      <c r="Q52" s="274"/>
      <c r="R52" s="276"/>
      <c r="S52" s="284"/>
      <c r="T52" s="284"/>
      <c r="U52" s="284"/>
      <c r="V52" s="284"/>
      <c r="W52" s="284"/>
      <c r="X52" s="285"/>
      <c r="Y52" s="276"/>
      <c r="Z52" s="274"/>
      <c r="AA52" s="274"/>
    </row>
    <row r="53" s="243" customFormat="1" customHeight="1" spans="1:27">
      <c r="A53" s="274" t="s">
        <v>2871</v>
      </c>
      <c r="B53" s="276" t="s">
        <v>143</v>
      </c>
      <c r="C53" s="40" t="s">
        <v>16</v>
      </c>
      <c r="D53" s="40" t="s">
        <v>89</v>
      </c>
      <c r="E53" s="247" t="s">
        <v>2872</v>
      </c>
      <c r="F53" s="40" t="s">
        <v>535</v>
      </c>
      <c r="G53" s="262" t="s">
        <v>2940</v>
      </c>
      <c r="H53" s="260" t="s">
        <v>2841</v>
      </c>
      <c r="I53" s="263" t="s">
        <v>22</v>
      </c>
      <c r="J53" s="249">
        <v>7</v>
      </c>
      <c r="K53" s="270">
        <v>0</v>
      </c>
      <c r="L53" s="279">
        <v>23</v>
      </c>
      <c r="M53" s="249">
        <v>3.1</v>
      </c>
      <c r="N53" s="281"/>
      <c r="O53" s="282"/>
      <c r="P53" s="283"/>
      <c r="Q53" s="274"/>
      <c r="R53" s="276"/>
      <c r="S53" s="284"/>
      <c r="T53" s="284"/>
      <c r="U53" s="284"/>
      <c r="V53" s="284"/>
      <c r="W53" s="284"/>
      <c r="X53" s="285"/>
      <c r="Y53" s="276"/>
      <c r="Z53" s="274"/>
      <c r="AA53" s="274"/>
    </row>
    <row r="54" s="243" customFormat="1" customHeight="1" spans="1:27">
      <c r="A54" s="274" t="s">
        <v>2871</v>
      </c>
      <c r="B54" s="276" t="s">
        <v>145</v>
      </c>
      <c r="C54" s="40" t="s">
        <v>16</v>
      </c>
      <c r="D54" s="40" t="s">
        <v>89</v>
      </c>
      <c r="E54" s="247" t="s">
        <v>2872</v>
      </c>
      <c r="F54" s="40" t="s">
        <v>535</v>
      </c>
      <c r="G54" s="262" t="s">
        <v>2941</v>
      </c>
      <c r="H54" s="260" t="s">
        <v>2841</v>
      </c>
      <c r="I54" s="263" t="s">
        <v>22</v>
      </c>
      <c r="J54" s="249">
        <v>14</v>
      </c>
      <c r="K54" s="270">
        <v>0</v>
      </c>
      <c r="L54" s="279">
        <v>826</v>
      </c>
      <c r="M54" s="249">
        <v>3.1</v>
      </c>
      <c r="N54" s="281"/>
      <c r="O54" s="282"/>
      <c r="P54" s="283"/>
      <c r="Q54" s="274"/>
      <c r="R54" s="276"/>
      <c r="S54" s="284"/>
      <c r="T54" s="284"/>
      <c r="U54" s="284"/>
      <c r="V54" s="284"/>
      <c r="W54" s="284"/>
      <c r="X54" s="285"/>
      <c r="Y54" s="276"/>
      <c r="Z54" s="274"/>
      <c r="AA54" s="274"/>
    </row>
    <row r="55" s="243" customFormat="1" customHeight="1" spans="1:27">
      <c r="A55" s="274" t="s">
        <v>2871</v>
      </c>
      <c r="B55" s="276" t="s">
        <v>146</v>
      </c>
      <c r="C55" s="40" t="s">
        <v>16</v>
      </c>
      <c r="D55" s="40" t="s">
        <v>89</v>
      </c>
      <c r="E55" s="247" t="s">
        <v>2872</v>
      </c>
      <c r="F55" s="40" t="s">
        <v>535</v>
      </c>
      <c r="G55" s="262" t="s">
        <v>2942</v>
      </c>
      <c r="H55" s="260" t="s">
        <v>2841</v>
      </c>
      <c r="I55" s="263" t="s">
        <v>22</v>
      </c>
      <c r="J55" s="249">
        <v>8</v>
      </c>
      <c r="K55" s="270">
        <v>0</v>
      </c>
      <c r="L55" s="279">
        <v>4</v>
      </c>
      <c r="M55" s="249">
        <v>3.1</v>
      </c>
      <c r="N55" s="281"/>
      <c r="O55" s="282"/>
      <c r="P55" s="283"/>
      <c r="Q55" s="274"/>
      <c r="R55" s="276"/>
      <c r="S55" s="284"/>
      <c r="T55" s="284"/>
      <c r="U55" s="284"/>
      <c r="V55" s="284"/>
      <c r="W55" s="284"/>
      <c r="X55" s="285"/>
      <c r="Y55" s="276"/>
      <c r="Z55" s="274"/>
      <c r="AA55" s="274"/>
    </row>
    <row r="56" s="243" customFormat="1" customHeight="1" spans="1:27">
      <c r="A56" s="274" t="s">
        <v>2871</v>
      </c>
      <c r="B56" s="276" t="s">
        <v>147</v>
      </c>
      <c r="C56" s="40" t="s">
        <v>16</v>
      </c>
      <c r="D56" s="40" t="s">
        <v>89</v>
      </c>
      <c r="E56" s="247" t="s">
        <v>2872</v>
      </c>
      <c r="F56" s="40" t="s">
        <v>535</v>
      </c>
      <c r="G56" s="262" t="s">
        <v>2940</v>
      </c>
      <c r="H56" s="260" t="s">
        <v>2841</v>
      </c>
      <c r="I56" s="263" t="s">
        <v>22</v>
      </c>
      <c r="J56" s="249">
        <v>8</v>
      </c>
      <c r="K56" s="270">
        <v>0</v>
      </c>
      <c r="L56" s="279">
        <v>26</v>
      </c>
      <c r="M56" s="249">
        <v>3.1</v>
      </c>
      <c r="N56" s="281"/>
      <c r="O56" s="282"/>
      <c r="P56" s="283"/>
      <c r="Q56" s="274"/>
      <c r="R56" s="276"/>
      <c r="S56" s="284"/>
      <c r="T56" s="284"/>
      <c r="U56" s="284"/>
      <c r="V56" s="284"/>
      <c r="W56" s="284"/>
      <c r="X56" s="285"/>
      <c r="Y56" s="276"/>
      <c r="Z56" s="274"/>
      <c r="AA56" s="274"/>
    </row>
    <row r="57" s="243" customFormat="1" customHeight="1" spans="1:27">
      <c r="A57" s="274" t="s">
        <v>2871</v>
      </c>
      <c r="B57" s="276" t="s">
        <v>148</v>
      </c>
      <c r="C57" s="40" t="s">
        <v>16</v>
      </c>
      <c r="D57" s="40" t="s">
        <v>89</v>
      </c>
      <c r="E57" s="247" t="s">
        <v>2872</v>
      </c>
      <c r="F57" s="40" t="s">
        <v>535</v>
      </c>
      <c r="G57" s="262" t="s">
        <v>2943</v>
      </c>
      <c r="H57" s="262" t="s">
        <v>2835</v>
      </c>
      <c r="I57" s="263" t="s">
        <v>22</v>
      </c>
      <c r="J57" s="249">
        <v>7</v>
      </c>
      <c r="K57" s="270">
        <v>0</v>
      </c>
      <c r="L57" s="279">
        <v>55</v>
      </c>
      <c r="M57" s="249">
        <v>3.1</v>
      </c>
      <c r="N57" s="281"/>
      <c r="O57" s="282"/>
      <c r="P57" s="283"/>
      <c r="Q57" s="274"/>
      <c r="R57" s="276"/>
      <c r="S57" s="284"/>
      <c r="T57" s="284"/>
      <c r="U57" s="284"/>
      <c r="V57" s="284"/>
      <c r="W57" s="284"/>
      <c r="X57" s="285"/>
      <c r="Y57" s="276"/>
      <c r="Z57" s="274"/>
      <c r="AA57" s="274"/>
    </row>
    <row r="58" s="243" customFormat="1" customHeight="1" spans="1:27">
      <c r="A58" s="274" t="s">
        <v>2871</v>
      </c>
      <c r="B58" s="276" t="s">
        <v>149</v>
      </c>
      <c r="C58" s="40" t="s">
        <v>16</v>
      </c>
      <c r="D58" s="40" t="s">
        <v>89</v>
      </c>
      <c r="E58" s="247" t="s">
        <v>2872</v>
      </c>
      <c r="F58" s="40" t="s">
        <v>535</v>
      </c>
      <c r="G58" s="262" t="s">
        <v>2944</v>
      </c>
      <c r="H58" s="262" t="s">
        <v>2835</v>
      </c>
      <c r="I58" s="263" t="s">
        <v>22</v>
      </c>
      <c r="J58" s="249">
        <v>7</v>
      </c>
      <c r="K58" s="270">
        <v>0</v>
      </c>
      <c r="L58" s="279">
        <v>33</v>
      </c>
      <c r="M58" s="249">
        <v>3.1</v>
      </c>
      <c r="N58" s="281"/>
      <c r="O58" s="282"/>
      <c r="P58" s="283"/>
      <c r="Q58" s="274"/>
      <c r="R58" s="276"/>
      <c r="S58" s="284"/>
      <c r="T58" s="284"/>
      <c r="U58" s="284"/>
      <c r="V58" s="284"/>
      <c r="W58" s="284"/>
      <c r="X58" s="285"/>
      <c r="Y58" s="276"/>
      <c r="Z58" s="274"/>
      <c r="AA58" s="274"/>
    </row>
    <row r="59" s="274" customFormat="1" customHeight="1" spans="1:25">
      <c r="A59" s="274" t="s">
        <v>2871</v>
      </c>
      <c r="B59" s="276" t="s">
        <v>150</v>
      </c>
      <c r="C59" s="40" t="s">
        <v>16</v>
      </c>
      <c r="D59" s="40" t="s">
        <v>89</v>
      </c>
      <c r="E59" s="247" t="s">
        <v>2872</v>
      </c>
      <c r="F59" s="40" t="s">
        <v>535</v>
      </c>
      <c r="G59" s="262" t="s">
        <v>2945</v>
      </c>
      <c r="H59" s="260" t="s">
        <v>2926</v>
      </c>
      <c r="I59" s="263" t="s">
        <v>22</v>
      </c>
      <c r="J59" s="249">
        <v>8</v>
      </c>
      <c r="K59" s="249">
        <v>0</v>
      </c>
      <c r="L59" s="279"/>
      <c r="M59" s="299" t="s">
        <v>2946</v>
      </c>
      <c r="N59" s="281"/>
      <c r="O59" s="282"/>
      <c r="P59" s="283"/>
      <c r="R59" s="276"/>
      <c r="S59" s="284"/>
      <c r="T59" s="284"/>
      <c r="U59" s="284"/>
      <c r="V59" s="284"/>
      <c r="W59" s="284"/>
      <c r="X59" s="285"/>
      <c r="Y59" s="276"/>
    </row>
    <row r="60" s="274" customFormat="1" customHeight="1" spans="1:25">
      <c r="A60" s="274" t="s">
        <v>2871</v>
      </c>
      <c r="B60" s="276" t="s">
        <v>152</v>
      </c>
      <c r="C60" s="40" t="s">
        <v>16</v>
      </c>
      <c r="D60" s="40" t="s">
        <v>89</v>
      </c>
      <c r="E60" s="247" t="s">
        <v>2872</v>
      </c>
      <c r="F60" s="40" t="s">
        <v>535</v>
      </c>
      <c r="G60" s="262" t="s">
        <v>2947</v>
      </c>
      <c r="H60" s="260" t="s">
        <v>2926</v>
      </c>
      <c r="I60" s="263" t="s">
        <v>22</v>
      </c>
      <c r="J60" s="249">
        <v>8</v>
      </c>
      <c r="K60" s="249">
        <v>0</v>
      </c>
      <c r="L60" s="279"/>
      <c r="M60" s="299" t="s">
        <v>2946</v>
      </c>
      <c r="N60" s="281"/>
      <c r="O60" s="282"/>
      <c r="P60" s="283"/>
      <c r="R60" s="276"/>
      <c r="S60" s="284"/>
      <c r="T60" s="284"/>
      <c r="U60" s="284"/>
      <c r="V60" s="284"/>
      <c r="W60" s="284"/>
      <c r="X60" s="285"/>
      <c r="Y60" s="276"/>
    </row>
    <row r="61" s="274" customFormat="1" customHeight="1" spans="1:25">
      <c r="A61" s="274" t="s">
        <v>2871</v>
      </c>
      <c r="B61" s="276" t="s">
        <v>154</v>
      </c>
      <c r="C61" s="40" t="s">
        <v>16</v>
      </c>
      <c r="D61" s="40" t="s">
        <v>89</v>
      </c>
      <c r="E61" s="247" t="s">
        <v>2872</v>
      </c>
      <c r="F61" s="40" t="s">
        <v>535</v>
      </c>
      <c r="G61" s="262" t="s">
        <v>2948</v>
      </c>
      <c r="H61" s="260" t="s">
        <v>2899</v>
      </c>
      <c r="I61" s="263" t="s">
        <v>22</v>
      </c>
      <c r="J61" s="249">
        <v>8</v>
      </c>
      <c r="K61" s="270">
        <v>0</v>
      </c>
      <c r="L61" s="279"/>
      <c r="M61" s="249">
        <v>3.1</v>
      </c>
      <c r="N61" s="281"/>
      <c r="O61" s="282"/>
      <c r="P61" s="283"/>
      <c r="R61" s="276"/>
      <c r="S61" s="284"/>
      <c r="T61" s="284"/>
      <c r="U61" s="284"/>
      <c r="V61" s="284"/>
      <c r="W61" s="284"/>
      <c r="X61" s="285"/>
      <c r="Y61" s="276"/>
    </row>
    <row r="62" s="274" customFormat="1" customHeight="1" spans="1:25">
      <c r="A62" s="274" t="s">
        <v>2871</v>
      </c>
      <c r="B62" s="276" t="s">
        <v>156</v>
      </c>
      <c r="C62" s="40" t="s">
        <v>16</v>
      </c>
      <c r="D62" s="40" t="s">
        <v>171</v>
      </c>
      <c r="E62" s="247" t="s">
        <v>2872</v>
      </c>
      <c r="F62" s="40" t="s">
        <v>172</v>
      </c>
      <c r="G62" s="262" t="s">
        <v>2949</v>
      </c>
      <c r="H62" s="260" t="s">
        <v>2899</v>
      </c>
      <c r="I62" s="263" t="s">
        <v>22</v>
      </c>
      <c r="J62" s="249">
        <v>4</v>
      </c>
      <c r="K62" s="270">
        <v>0</v>
      </c>
      <c r="L62" s="279"/>
      <c r="M62" s="249">
        <v>3.1</v>
      </c>
      <c r="N62" s="281"/>
      <c r="O62" s="282"/>
      <c r="P62" s="283"/>
      <c r="R62" s="276"/>
      <c r="S62" s="284"/>
      <c r="T62" s="284"/>
      <c r="U62" s="284"/>
      <c r="V62" s="284"/>
      <c r="W62" s="284"/>
      <c r="X62" s="285"/>
      <c r="Y62" s="276"/>
    </row>
    <row r="63" s="274" customFormat="1" customHeight="1" spans="1:25">
      <c r="A63" s="274" t="s">
        <v>2871</v>
      </c>
      <c r="B63" s="276" t="s">
        <v>158</v>
      </c>
      <c r="C63" s="295" t="s">
        <v>16</v>
      </c>
      <c r="D63" s="295" t="s">
        <v>171</v>
      </c>
      <c r="E63" s="247" t="s">
        <v>2872</v>
      </c>
      <c r="F63" s="296" t="s">
        <v>172</v>
      </c>
      <c r="G63" s="262" t="s">
        <v>2950</v>
      </c>
      <c r="H63" s="260" t="s">
        <v>2951</v>
      </c>
      <c r="I63" s="263" t="s">
        <v>22</v>
      </c>
      <c r="J63" s="249">
        <v>48</v>
      </c>
      <c r="K63" s="249">
        <v>0</v>
      </c>
      <c r="L63" s="279">
        <v>0</v>
      </c>
      <c r="M63" s="299" t="s">
        <v>2946</v>
      </c>
      <c r="N63" s="281"/>
      <c r="O63" s="282"/>
      <c r="P63" s="283"/>
      <c r="R63" s="276"/>
      <c r="S63" s="284"/>
      <c r="T63" s="284"/>
      <c r="U63" s="284"/>
      <c r="V63" s="284"/>
      <c r="W63" s="284"/>
      <c r="X63" s="285"/>
      <c r="Y63" s="276"/>
    </row>
    <row r="64" s="243" customFormat="1" customHeight="1" spans="1:27">
      <c r="A64" s="274" t="s">
        <v>2871</v>
      </c>
      <c r="B64" s="276" t="s">
        <v>160</v>
      </c>
      <c r="C64" s="295" t="s">
        <v>16</v>
      </c>
      <c r="D64" s="295" t="s">
        <v>171</v>
      </c>
      <c r="E64" s="247" t="s">
        <v>2872</v>
      </c>
      <c r="F64" s="296" t="s">
        <v>172</v>
      </c>
      <c r="G64" s="262" t="s">
        <v>1928</v>
      </c>
      <c r="H64" s="260" t="s">
        <v>2952</v>
      </c>
      <c r="I64" s="263" t="s">
        <v>22</v>
      </c>
      <c r="J64" s="249">
        <v>6</v>
      </c>
      <c r="K64" s="270">
        <v>0</v>
      </c>
      <c r="L64" s="279">
        <v>2</v>
      </c>
      <c r="M64" s="249">
        <v>3.1</v>
      </c>
      <c r="N64" s="281"/>
      <c r="O64" s="282"/>
      <c r="P64" s="283"/>
      <c r="Q64" s="274"/>
      <c r="R64" s="276"/>
      <c r="S64" s="284"/>
      <c r="T64" s="284"/>
      <c r="U64" s="284"/>
      <c r="V64" s="284"/>
      <c r="W64" s="284"/>
      <c r="X64" s="285"/>
      <c r="Y64" s="276"/>
      <c r="Z64" s="274"/>
      <c r="AA64" s="274"/>
    </row>
    <row r="65" s="244" customFormat="1" customHeight="1" spans="1:27">
      <c r="A65" s="274" t="s">
        <v>2871</v>
      </c>
      <c r="B65" s="276" t="s">
        <v>161</v>
      </c>
      <c r="C65" s="295" t="s">
        <v>16</v>
      </c>
      <c r="D65" s="295" t="s">
        <v>171</v>
      </c>
      <c r="E65" s="247" t="s">
        <v>2872</v>
      </c>
      <c r="F65" s="296" t="s">
        <v>172</v>
      </c>
      <c r="G65" s="262" t="s">
        <v>1699</v>
      </c>
      <c r="H65" s="260" t="s">
        <v>2953</v>
      </c>
      <c r="I65" s="263" t="s">
        <v>22</v>
      </c>
      <c r="J65" s="249">
        <v>4</v>
      </c>
      <c r="K65" s="270">
        <v>0</v>
      </c>
      <c r="L65" s="279">
        <v>0</v>
      </c>
      <c r="M65" s="249">
        <v>3.1</v>
      </c>
      <c r="N65" s="281"/>
      <c r="O65" s="282"/>
      <c r="P65" s="283"/>
      <c r="Q65" s="274"/>
      <c r="R65" s="276"/>
      <c r="S65" s="284"/>
      <c r="T65" s="284"/>
      <c r="U65" s="284"/>
      <c r="V65" s="284"/>
      <c r="W65" s="284"/>
      <c r="X65" s="285"/>
      <c r="Y65" s="276"/>
      <c r="Z65" s="274"/>
      <c r="AA65" s="274"/>
    </row>
    <row r="66" s="244" customFormat="1" customHeight="1" spans="1:27">
      <c r="A66" s="274" t="s">
        <v>2871</v>
      </c>
      <c r="B66" s="276" t="s">
        <v>162</v>
      </c>
      <c r="C66" s="295" t="s">
        <v>16</v>
      </c>
      <c r="D66" s="295" t="s">
        <v>171</v>
      </c>
      <c r="E66" s="247" t="s">
        <v>2872</v>
      </c>
      <c r="F66" s="296" t="s">
        <v>172</v>
      </c>
      <c r="G66" s="262" t="s">
        <v>2954</v>
      </c>
      <c r="H66" s="260" t="s">
        <v>2955</v>
      </c>
      <c r="I66" s="263" t="s">
        <v>22</v>
      </c>
      <c r="J66" s="249">
        <v>4</v>
      </c>
      <c r="K66" s="270">
        <v>0</v>
      </c>
      <c r="L66" s="279">
        <v>0</v>
      </c>
      <c r="M66" s="249">
        <v>3.1</v>
      </c>
      <c r="N66" s="281"/>
      <c r="O66" s="282"/>
      <c r="P66" s="283"/>
      <c r="Q66" s="274"/>
      <c r="R66" s="276"/>
      <c r="S66" s="284"/>
      <c r="T66" s="284"/>
      <c r="U66" s="284"/>
      <c r="V66" s="284"/>
      <c r="W66" s="284"/>
      <c r="X66" s="285"/>
      <c r="Y66" s="276"/>
      <c r="Z66" s="274"/>
      <c r="AA66" s="274"/>
    </row>
    <row r="67" s="244" customFormat="1" customHeight="1" spans="1:27">
      <c r="A67" s="274" t="s">
        <v>2871</v>
      </c>
      <c r="B67" s="276" t="s">
        <v>163</v>
      </c>
      <c r="C67" s="295" t="s">
        <v>16</v>
      </c>
      <c r="D67" s="295" t="s">
        <v>171</v>
      </c>
      <c r="E67" s="247" t="s">
        <v>2872</v>
      </c>
      <c r="F67" s="296" t="s">
        <v>172</v>
      </c>
      <c r="G67" s="262" t="s">
        <v>2956</v>
      </c>
      <c r="H67" s="260" t="s">
        <v>2957</v>
      </c>
      <c r="I67" s="263" t="s">
        <v>22</v>
      </c>
      <c r="J67" s="249">
        <v>4</v>
      </c>
      <c r="K67" s="270">
        <v>0</v>
      </c>
      <c r="L67" s="279">
        <v>0</v>
      </c>
      <c r="M67" s="249">
        <v>3.1</v>
      </c>
      <c r="N67" s="281"/>
      <c r="O67" s="282"/>
      <c r="P67" s="283"/>
      <c r="Q67" s="274"/>
      <c r="R67" s="276"/>
      <c r="S67" s="284"/>
      <c r="T67" s="284"/>
      <c r="U67" s="284"/>
      <c r="V67" s="284"/>
      <c r="W67" s="284"/>
      <c r="X67" s="285"/>
      <c r="Y67" s="276"/>
      <c r="Z67" s="274"/>
      <c r="AA67" s="274"/>
    </row>
    <row r="68" s="244" customFormat="1" customHeight="1" spans="1:27">
      <c r="A68" s="274" t="s">
        <v>2871</v>
      </c>
      <c r="B68" s="276" t="s">
        <v>164</v>
      </c>
      <c r="C68" s="295" t="s">
        <v>16</v>
      </c>
      <c r="D68" s="295" t="s">
        <v>171</v>
      </c>
      <c r="E68" s="247" t="s">
        <v>2872</v>
      </c>
      <c r="F68" s="296" t="s">
        <v>172</v>
      </c>
      <c r="G68" s="262" t="s">
        <v>1704</v>
      </c>
      <c r="H68" s="260" t="s">
        <v>2957</v>
      </c>
      <c r="I68" s="263" t="s">
        <v>22</v>
      </c>
      <c r="J68" s="249">
        <v>8</v>
      </c>
      <c r="K68" s="270">
        <v>0</v>
      </c>
      <c r="L68" s="279">
        <v>0</v>
      </c>
      <c r="M68" s="249">
        <v>3.1</v>
      </c>
      <c r="N68" s="281"/>
      <c r="O68" s="282"/>
      <c r="P68" s="283"/>
      <c r="Q68" s="274"/>
      <c r="R68" s="276"/>
      <c r="S68" s="284"/>
      <c r="T68" s="284"/>
      <c r="U68" s="284"/>
      <c r="V68" s="284"/>
      <c r="W68" s="284"/>
      <c r="X68" s="285"/>
      <c r="Y68" s="276"/>
      <c r="Z68" s="274"/>
      <c r="AA68" s="274"/>
    </row>
    <row r="69" s="243" customFormat="1" customHeight="1" spans="1:27">
      <c r="A69" s="274" t="s">
        <v>2871</v>
      </c>
      <c r="B69" s="276" t="s">
        <v>165</v>
      </c>
      <c r="C69" s="295" t="s">
        <v>16</v>
      </c>
      <c r="D69" s="295" t="s">
        <v>171</v>
      </c>
      <c r="E69" s="247" t="s">
        <v>2872</v>
      </c>
      <c r="F69" s="296" t="s">
        <v>172</v>
      </c>
      <c r="G69" s="262" t="s">
        <v>2958</v>
      </c>
      <c r="H69" s="260" t="s">
        <v>1697</v>
      </c>
      <c r="I69" s="263" t="s">
        <v>22</v>
      </c>
      <c r="J69" s="249">
        <v>24</v>
      </c>
      <c r="K69" s="270">
        <v>0</v>
      </c>
      <c r="L69" s="279">
        <v>0</v>
      </c>
      <c r="M69" s="249">
        <v>3.1</v>
      </c>
      <c r="N69" s="281"/>
      <c r="O69" s="282"/>
      <c r="P69" s="283"/>
      <c r="Q69" s="274"/>
      <c r="R69" s="276"/>
      <c r="S69" s="284"/>
      <c r="T69" s="284"/>
      <c r="U69" s="284"/>
      <c r="V69" s="284"/>
      <c r="W69" s="284"/>
      <c r="X69" s="285"/>
      <c r="Y69" s="276"/>
      <c r="Z69" s="274"/>
      <c r="AA69" s="274"/>
    </row>
    <row r="70" s="244" customFormat="1" customHeight="1" spans="1:27">
      <c r="A70" s="274" t="s">
        <v>2871</v>
      </c>
      <c r="B70" s="276" t="s">
        <v>166</v>
      </c>
      <c r="C70" s="295" t="s">
        <v>16</v>
      </c>
      <c r="D70" s="295" t="s">
        <v>171</v>
      </c>
      <c r="E70" s="247" t="s">
        <v>2872</v>
      </c>
      <c r="F70" s="296" t="s">
        <v>172</v>
      </c>
      <c r="G70" s="262" t="s">
        <v>2959</v>
      </c>
      <c r="H70" s="260" t="s">
        <v>2960</v>
      </c>
      <c r="I70" s="263" t="s">
        <v>22</v>
      </c>
      <c r="J70" s="249">
        <v>7</v>
      </c>
      <c r="K70" s="270">
        <v>0</v>
      </c>
      <c r="L70" s="279">
        <v>0</v>
      </c>
      <c r="M70" s="249">
        <v>3.1</v>
      </c>
      <c r="N70" s="281"/>
      <c r="O70" s="282"/>
      <c r="P70" s="283"/>
      <c r="Q70" s="274"/>
      <c r="R70" s="276"/>
      <c r="S70" s="284"/>
      <c r="T70" s="284"/>
      <c r="U70" s="284"/>
      <c r="V70" s="284"/>
      <c r="W70" s="284"/>
      <c r="X70" s="285"/>
      <c r="Y70" s="276"/>
      <c r="Z70" s="274"/>
      <c r="AA70" s="274"/>
    </row>
    <row r="71" s="244" customFormat="1" customHeight="1" spans="1:27">
      <c r="A71" s="274" t="s">
        <v>2871</v>
      </c>
      <c r="B71" s="276" t="s">
        <v>168</v>
      </c>
      <c r="C71" s="295" t="s">
        <v>16</v>
      </c>
      <c r="D71" s="295" t="s">
        <v>171</v>
      </c>
      <c r="E71" s="247" t="s">
        <v>2872</v>
      </c>
      <c r="F71" s="296" t="s">
        <v>172</v>
      </c>
      <c r="G71" s="262" t="s">
        <v>2961</v>
      </c>
      <c r="H71" s="260" t="s">
        <v>2960</v>
      </c>
      <c r="I71" s="263" t="s">
        <v>22</v>
      </c>
      <c r="J71" s="249">
        <v>6</v>
      </c>
      <c r="K71" s="270">
        <v>0</v>
      </c>
      <c r="L71" s="279">
        <v>0</v>
      </c>
      <c r="M71" s="249">
        <v>3.1</v>
      </c>
      <c r="N71" s="281"/>
      <c r="O71" s="282"/>
      <c r="P71" s="283"/>
      <c r="Q71" s="274"/>
      <c r="R71" s="276"/>
      <c r="S71" s="284"/>
      <c r="T71" s="284"/>
      <c r="U71" s="284"/>
      <c r="V71" s="284"/>
      <c r="W71" s="284"/>
      <c r="X71" s="285"/>
      <c r="Y71" s="276"/>
      <c r="Z71" s="274"/>
      <c r="AA71" s="274"/>
    </row>
    <row r="72" s="244" customFormat="1" customHeight="1" spans="1:27">
      <c r="A72" s="274" t="s">
        <v>2871</v>
      </c>
      <c r="B72" s="276" t="s">
        <v>169</v>
      </c>
      <c r="C72" s="295" t="s">
        <v>16</v>
      </c>
      <c r="D72" s="295" t="s">
        <v>171</v>
      </c>
      <c r="E72" s="247" t="s">
        <v>2872</v>
      </c>
      <c r="F72" s="296" t="s">
        <v>172</v>
      </c>
      <c r="G72" s="262" t="s">
        <v>2962</v>
      </c>
      <c r="H72" s="260" t="s">
        <v>1697</v>
      </c>
      <c r="I72" s="263" t="s">
        <v>22</v>
      </c>
      <c r="J72" s="249">
        <v>12</v>
      </c>
      <c r="K72" s="270">
        <v>0</v>
      </c>
      <c r="L72" s="279">
        <v>3</v>
      </c>
      <c r="M72" s="249">
        <v>3.1</v>
      </c>
      <c r="N72" s="281"/>
      <c r="O72" s="282"/>
      <c r="P72" s="283"/>
      <c r="Q72" s="274"/>
      <c r="R72" s="276"/>
      <c r="S72" s="284"/>
      <c r="T72" s="284"/>
      <c r="U72" s="284"/>
      <c r="V72" s="284"/>
      <c r="W72" s="284"/>
      <c r="X72" s="285"/>
      <c r="Y72" s="276"/>
      <c r="Z72" s="274"/>
      <c r="AA72" s="274"/>
    </row>
    <row r="73" s="244" customFormat="1" customHeight="1" spans="1:27">
      <c r="A73" s="274" t="s">
        <v>2871</v>
      </c>
      <c r="B73" s="276" t="s">
        <v>170</v>
      </c>
      <c r="C73" s="295" t="s">
        <v>16</v>
      </c>
      <c r="D73" s="295" t="s">
        <v>171</v>
      </c>
      <c r="E73" s="247" t="s">
        <v>2872</v>
      </c>
      <c r="F73" s="296" t="s">
        <v>172</v>
      </c>
      <c r="G73" s="262" t="s">
        <v>2963</v>
      </c>
      <c r="H73" s="260" t="s">
        <v>2960</v>
      </c>
      <c r="I73" s="263" t="s">
        <v>22</v>
      </c>
      <c r="J73" s="249">
        <v>4</v>
      </c>
      <c r="K73" s="270">
        <v>0</v>
      </c>
      <c r="L73" s="279">
        <v>0</v>
      </c>
      <c r="M73" s="249">
        <v>3.1</v>
      </c>
      <c r="N73" s="281"/>
      <c r="O73" s="282"/>
      <c r="P73" s="283"/>
      <c r="Q73" s="274"/>
      <c r="R73" s="276"/>
      <c r="S73" s="284"/>
      <c r="T73" s="284"/>
      <c r="U73" s="284"/>
      <c r="V73" s="284"/>
      <c r="W73" s="284"/>
      <c r="X73" s="285"/>
      <c r="Y73" s="276"/>
      <c r="Z73" s="274"/>
      <c r="AA73" s="274"/>
    </row>
    <row r="74" s="244" customFormat="1" customHeight="1" spans="1:27">
      <c r="A74" s="274" t="s">
        <v>2871</v>
      </c>
      <c r="B74" s="276" t="s">
        <v>175</v>
      </c>
      <c r="C74" s="295" t="s">
        <v>16</v>
      </c>
      <c r="D74" s="295" t="s">
        <v>171</v>
      </c>
      <c r="E74" s="247" t="s">
        <v>2872</v>
      </c>
      <c r="F74" s="296" t="s">
        <v>172</v>
      </c>
      <c r="G74" s="262" t="s">
        <v>2964</v>
      </c>
      <c r="H74" s="260" t="s">
        <v>2960</v>
      </c>
      <c r="I74" s="263" t="s">
        <v>22</v>
      </c>
      <c r="J74" s="249">
        <v>6</v>
      </c>
      <c r="K74" s="270">
        <v>0</v>
      </c>
      <c r="L74" s="279">
        <v>2</v>
      </c>
      <c r="M74" s="249">
        <v>3.1</v>
      </c>
      <c r="N74" s="281"/>
      <c r="O74" s="282"/>
      <c r="P74" s="283"/>
      <c r="Q74" s="274"/>
      <c r="R74" s="276"/>
      <c r="S74" s="284"/>
      <c r="T74" s="284"/>
      <c r="U74" s="284"/>
      <c r="V74" s="284"/>
      <c r="W74" s="284"/>
      <c r="X74" s="285"/>
      <c r="Y74" s="276"/>
      <c r="Z74" s="274"/>
      <c r="AA74" s="274"/>
    </row>
    <row r="75" s="244" customFormat="1" customHeight="1" spans="1:27">
      <c r="A75" s="274" t="s">
        <v>2871</v>
      </c>
      <c r="B75" s="276" t="s">
        <v>176</v>
      </c>
      <c r="C75" s="295" t="s">
        <v>16</v>
      </c>
      <c r="D75" s="295" t="s">
        <v>171</v>
      </c>
      <c r="E75" s="247" t="s">
        <v>2872</v>
      </c>
      <c r="F75" s="296" t="s">
        <v>172</v>
      </c>
      <c r="G75" s="262" t="s">
        <v>2965</v>
      </c>
      <c r="H75" s="260" t="s">
        <v>2960</v>
      </c>
      <c r="I75" s="263" t="s">
        <v>22</v>
      </c>
      <c r="J75" s="249">
        <v>4</v>
      </c>
      <c r="K75" s="270">
        <v>0</v>
      </c>
      <c r="L75" s="279">
        <v>0</v>
      </c>
      <c r="M75" s="249">
        <v>3.1</v>
      </c>
      <c r="N75" s="281"/>
      <c r="O75" s="282"/>
      <c r="P75" s="283"/>
      <c r="Q75" s="274"/>
      <c r="R75" s="276"/>
      <c r="S75" s="284"/>
      <c r="T75" s="284"/>
      <c r="U75" s="284"/>
      <c r="V75" s="284"/>
      <c r="W75" s="284"/>
      <c r="X75" s="285"/>
      <c r="Y75" s="276"/>
      <c r="Z75" s="274"/>
      <c r="AA75" s="274"/>
    </row>
    <row r="76" s="244" customFormat="1" customHeight="1" spans="1:27">
      <c r="A76" s="274" t="s">
        <v>2871</v>
      </c>
      <c r="B76" s="276" t="s">
        <v>178</v>
      </c>
      <c r="C76" s="295" t="s">
        <v>16</v>
      </c>
      <c r="D76" s="295" t="s">
        <v>171</v>
      </c>
      <c r="E76" s="247" t="s">
        <v>2872</v>
      </c>
      <c r="F76" s="296" t="s">
        <v>172</v>
      </c>
      <c r="G76" s="262" t="s">
        <v>2963</v>
      </c>
      <c r="H76" s="260" t="s">
        <v>2960</v>
      </c>
      <c r="I76" s="263" t="s">
        <v>22</v>
      </c>
      <c r="J76" s="249">
        <v>4</v>
      </c>
      <c r="K76" s="270">
        <v>0</v>
      </c>
      <c r="L76" s="279">
        <v>0</v>
      </c>
      <c r="M76" s="249">
        <v>3.1</v>
      </c>
      <c r="N76" s="281"/>
      <c r="O76" s="282"/>
      <c r="P76" s="283"/>
      <c r="Q76" s="274"/>
      <c r="R76" s="276"/>
      <c r="S76" s="284"/>
      <c r="T76" s="284"/>
      <c r="U76" s="284"/>
      <c r="V76" s="284"/>
      <c r="W76" s="284"/>
      <c r="X76" s="285"/>
      <c r="Y76" s="276"/>
      <c r="Z76" s="274"/>
      <c r="AA76" s="274"/>
    </row>
    <row r="77" s="244" customFormat="1" customHeight="1" spans="1:27">
      <c r="A77" s="274" t="s">
        <v>2871</v>
      </c>
      <c r="B77" s="276" t="s">
        <v>179</v>
      </c>
      <c r="C77" s="295" t="s">
        <v>16</v>
      </c>
      <c r="D77" s="295" t="s">
        <v>171</v>
      </c>
      <c r="E77" s="247" t="s">
        <v>2872</v>
      </c>
      <c r="F77" s="296" t="s">
        <v>172</v>
      </c>
      <c r="G77" s="262" t="s">
        <v>2966</v>
      </c>
      <c r="H77" s="260" t="s">
        <v>2960</v>
      </c>
      <c r="I77" s="263" t="s">
        <v>22</v>
      </c>
      <c r="J77" s="249">
        <v>3</v>
      </c>
      <c r="K77" s="270">
        <v>0</v>
      </c>
      <c r="L77" s="279">
        <v>0</v>
      </c>
      <c r="M77" s="249">
        <v>3.1</v>
      </c>
      <c r="N77" s="281"/>
      <c r="O77" s="282"/>
      <c r="P77" s="283"/>
      <c r="Q77" s="274"/>
      <c r="R77" s="276"/>
      <c r="S77" s="284"/>
      <c r="T77" s="284"/>
      <c r="U77" s="284"/>
      <c r="V77" s="284"/>
      <c r="W77" s="284"/>
      <c r="X77" s="285"/>
      <c r="Y77" s="276"/>
      <c r="Z77" s="274"/>
      <c r="AA77" s="274"/>
    </row>
    <row r="78" s="244" customFormat="1" customHeight="1" spans="1:27">
      <c r="A78" s="274" t="s">
        <v>2871</v>
      </c>
      <c r="B78" s="276" t="s">
        <v>181</v>
      </c>
      <c r="C78" s="40" t="s">
        <v>16</v>
      </c>
      <c r="D78" s="40" t="s">
        <v>414</v>
      </c>
      <c r="E78" s="247" t="s">
        <v>2872</v>
      </c>
      <c r="F78" s="22" t="s">
        <v>415</v>
      </c>
      <c r="G78" s="278" t="s">
        <v>2967</v>
      </c>
      <c r="H78" s="278" t="s">
        <v>2968</v>
      </c>
      <c r="I78" s="263" t="s">
        <v>22</v>
      </c>
      <c r="J78" s="249">
        <v>112</v>
      </c>
      <c r="K78" s="270">
        <v>0</v>
      </c>
      <c r="L78" s="279"/>
      <c r="M78" s="249">
        <v>3.1</v>
      </c>
      <c r="N78" s="281"/>
      <c r="O78" s="282"/>
      <c r="P78" s="283"/>
      <c r="Q78" s="274"/>
      <c r="R78" s="276"/>
      <c r="S78" s="284"/>
      <c r="T78" s="284"/>
      <c r="U78" s="284"/>
      <c r="V78" s="284"/>
      <c r="W78" s="284"/>
      <c r="X78" s="285"/>
      <c r="Y78" s="276"/>
      <c r="Z78" s="274"/>
      <c r="AA78" s="274"/>
    </row>
    <row r="79" s="244" customFormat="1" customHeight="1" spans="1:27">
      <c r="A79" s="274" t="s">
        <v>2871</v>
      </c>
      <c r="B79" s="276" t="s">
        <v>182</v>
      </c>
      <c r="C79" s="40" t="s">
        <v>16</v>
      </c>
      <c r="D79" s="40" t="s">
        <v>414</v>
      </c>
      <c r="E79" s="247" t="s">
        <v>2872</v>
      </c>
      <c r="F79" s="22" t="s">
        <v>415</v>
      </c>
      <c r="G79" s="278" t="s">
        <v>2969</v>
      </c>
      <c r="H79" s="278" t="s">
        <v>1990</v>
      </c>
      <c r="I79" s="263" t="s">
        <v>22</v>
      </c>
      <c r="J79" s="249">
        <v>224</v>
      </c>
      <c r="K79" s="270">
        <v>0</v>
      </c>
      <c r="L79" s="279"/>
      <c r="M79" s="249">
        <v>3.1</v>
      </c>
      <c r="N79" s="281"/>
      <c r="O79" s="282"/>
      <c r="P79" s="283"/>
      <c r="Q79" s="274"/>
      <c r="R79" s="276"/>
      <c r="S79" s="284"/>
      <c r="T79" s="284"/>
      <c r="U79" s="284"/>
      <c r="V79" s="284"/>
      <c r="W79" s="284"/>
      <c r="X79" s="285"/>
      <c r="Y79" s="276"/>
      <c r="Z79" s="274"/>
      <c r="AA79" s="274"/>
    </row>
    <row r="80" s="244" customFormat="1" customHeight="1" spans="1:27">
      <c r="A80" s="274" t="s">
        <v>2871</v>
      </c>
      <c r="B80" s="276" t="s">
        <v>185</v>
      </c>
      <c r="C80" s="40" t="s">
        <v>16</v>
      </c>
      <c r="D80" s="40" t="s">
        <v>414</v>
      </c>
      <c r="E80" s="247" t="s">
        <v>2872</v>
      </c>
      <c r="F80" s="22" t="s">
        <v>415</v>
      </c>
      <c r="G80" s="278" t="s">
        <v>2970</v>
      </c>
      <c r="H80" s="278" t="s">
        <v>2968</v>
      </c>
      <c r="I80" s="263" t="s">
        <v>22</v>
      </c>
      <c r="J80" s="249">
        <v>64</v>
      </c>
      <c r="K80" s="270">
        <v>0</v>
      </c>
      <c r="L80" s="279"/>
      <c r="M80" s="249">
        <v>3.1</v>
      </c>
      <c r="N80" s="281"/>
      <c r="O80" s="282"/>
      <c r="P80" s="283"/>
      <c r="Q80" s="274"/>
      <c r="R80" s="276"/>
      <c r="S80" s="284"/>
      <c r="T80" s="284"/>
      <c r="U80" s="284"/>
      <c r="V80" s="284"/>
      <c r="W80" s="284"/>
      <c r="X80" s="285"/>
      <c r="Y80" s="276"/>
      <c r="Z80" s="274"/>
      <c r="AA80" s="274"/>
    </row>
    <row r="81" s="244" customFormat="1" customHeight="1" spans="1:27">
      <c r="A81" s="274" t="s">
        <v>2871</v>
      </c>
      <c r="B81" s="276" t="s">
        <v>186</v>
      </c>
      <c r="C81" s="40" t="s">
        <v>16</v>
      </c>
      <c r="D81" s="40" t="s">
        <v>414</v>
      </c>
      <c r="E81" s="247" t="s">
        <v>2872</v>
      </c>
      <c r="F81" s="22" t="s">
        <v>415</v>
      </c>
      <c r="G81" s="278" t="s">
        <v>2971</v>
      </c>
      <c r="H81" s="278" t="s">
        <v>417</v>
      </c>
      <c r="I81" s="263" t="s">
        <v>22</v>
      </c>
      <c r="J81" s="249">
        <v>32</v>
      </c>
      <c r="K81" s="270">
        <v>0</v>
      </c>
      <c r="L81" s="279"/>
      <c r="M81" s="249">
        <v>3.1</v>
      </c>
      <c r="N81" s="281"/>
      <c r="O81" s="282"/>
      <c r="P81" s="283"/>
      <c r="Q81" s="274"/>
      <c r="R81" s="276"/>
      <c r="S81" s="284"/>
      <c r="T81" s="284"/>
      <c r="U81" s="284"/>
      <c r="V81" s="284"/>
      <c r="W81" s="284"/>
      <c r="X81" s="285"/>
      <c r="Y81" s="276"/>
      <c r="Z81" s="274"/>
      <c r="AA81" s="274"/>
    </row>
    <row r="82" s="244" customFormat="1" customHeight="1" spans="1:27">
      <c r="A82" s="274" t="s">
        <v>2871</v>
      </c>
      <c r="B82" s="276" t="s">
        <v>189</v>
      </c>
      <c r="C82" s="40" t="s">
        <v>16</v>
      </c>
      <c r="D82" s="40" t="s">
        <v>414</v>
      </c>
      <c r="E82" s="247" t="s">
        <v>2872</v>
      </c>
      <c r="F82" s="22" t="s">
        <v>415</v>
      </c>
      <c r="G82" s="278" t="s">
        <v>2972</v>
      </c>
      <c r="H82" s="278" t="s">
        <v>417</v>
      </c>
      <c r="I82" s="263" t="s">
        <v>22</v>
      </c>
      <c r="J82" s="249">
        <v>128</v>
      </c>
      <c r="K82" s="270">
        <v>0</v>
      </c>
      <c r="L82" s="279"/>
      <c r="M82" s="249">
        <v>3.1</v>
      </c>
      <c r="N82" s="281"/>
      <c r="O82" s="282"/>
      <c r="P82" s="283"/>
      <c r="Q82" s="274"/>
      <c r="R82" s="276"/>
      <c r="S82" s="284"/>
      <c r="T82" s="284"/>
      <c r="U82" s="284"/>
      <c r="V82" s="284"/>
      <c r="W82" s="284"/>
      <c r="X82" s="285"/>
      <c r="Y82" s="276"/>
      <c r="Z82" s="274"/>
      <c r="AA82" s="274"/>
    </row>
    <row r="83" s="244" customFormat="1" customHeight="1" spans="1:27">
      <c r="A83" s="274" t="s">
        <v>2871</v>
      </c>
      <c r="B83" s="276" t="s">
        <v>191</v>
      </c>
      <c r="C83" s="40" t="s">
        <v>16</v>
      </c>
      <c r="D83" s="40" t="s">
        <v>414</v>
      </c>
      <c r="E83" s="247" t="s">
        <v>2872</v>
      </c>
      <c r="F83" s="22" t="s">
        <v>415</v>
      </c>
      <c r="G83" s="278" t="s">
        <v>2973</v>
      </c>
      <c r="H83" s="278" t="s">
        <v>417</v>
      </c>
      <c r="I83" s="263" t="s">
        <v>22</v>
      </c>
      <c r="J83" s="249">
        <v>112</v>
      </c>
      <c r="K83" s="270">
        <v>0</v>
      </c>
      <c r="L83" s="279"/>
      <c r="M83" s="249">
        <v>3.1</v>
      </c>
      <c r="N83" s="281"/>
      <c r="O83" s="282"/>
      <c r="P83" s="283"/>
      <c r="Q83" s="274"/>
      <c r="R83" s="276"/>
      <c r="S83" s="284"/>
      <c r="T83" s="284"/>
      <c r="U83" s="284"/>
      <c r="V83" s="284"/>
      <c r="W83" s="284"/>
      <c r="X83" s="285"/>
      <c r="Y83" s="276"/>
      <c r="Z83" s="274"/>
      <c r="AA83" s="274"/>
    </row>
    <row r="84" s="244" customFormat="1" customHeight="1" spans="1:27">
      <c r="A84" s="274" t="s">
        <v>2871</v>
      </c>
      <c r="B84" s="276" t="s">
        <v>193</v>
      </c>
      <c r="C84" s="40" t="s">
        <v>16</v>
      </c>
      <c r="D84" s="40" t="s">
        <v>414</v>
      </c>
      <c r="E84" s="247" t="s">
        <v>2872</v>
      </c>
      <c r="F84" s="22" t="s">
        <v>415</v>
      </c>
      <c r="G84" s="278" t="s">
        <v>2971</v>
      </c>
      <c r="H84" s="278" t="s">
        <v>1990</v>
      </c>
      <c r="I84" s="263" t="s">
        <v>22</v>
      </c>
      <c r="J84" s="249">
        <v>276</v>
      </c>
      <c r="K84" s="270">
        <v>0</v>
      </c>
      <c r="L84" s="279"/>
      <c r="M84" s="249">
        <v>3.1</v>
      </c>
      <c r="N84" s="281"/>
      <c r="O84" s="282"/>
      <c r="P84" s="283"/>
      <c r="Q84" s="274"/>
      <c r="R84" s="276"/>
      <c r="S84" s="284"/>
      <c r="T84" s="284"/>
      <c r="U84" s="284"/>
      <c r="V84" s="284"/>
      <c r="W84" s="284"/>
      <c r="X84" s="285"/>
      <c r="Y84" s="276"/>
      <c r="Z84" s="274"/>
      <c r="AA84" s="274"/>
    </row>
    <row r="85" s="244" customFormat="1" customHeight="1" spans="1:27">
      <c r="A85" s="274" t="s">
        <v>2871</v>
      </c>
      <c r="B85" s="276" t="s">
        <v>195</v>
      </c>
      <c r="C85" s="40" t="s">
        <v>16</v>
      </c>
      <c r="D85" s="40" t="s">
        <v>414</v>
      </c>
      <c r="E85" s="247" t="s">
        <v>2872</v>
      </c>
      <c r="F85" s="22" t="s">
        <v>415</v>
      </c>
      <c r="G85" s="278" t="s">
        <v>2967</v>
      </c>
      <c r="H85" s="278" t="s">
        <v>1990</v>
      </c>
      <c r="I85" s="263" t="s">
        <v>22</v>
      </c>
      <c r="J85" s="249">
        <v>112</v>
      </c>
      <c r="K85" s="270">
        <v>0</v>
      </c>
      <c r="L85" s="279"/>
      <c r="M85" s="249">
        <v>3.1</v>
      </c>
      <c r="N85" s="281"/>
      <c r="O85" s="282"/>
      <c r="P85" s="283"/>
      <c r="Q85" s="274"/>
      <c r="R85" s="276"/>
      <c r="S85" s="284"/>
      <c r="T85" s="284"/>
      <c r="U85" s="284"/>
      <c r="V85" s="284"/>
      <c r="W85" s="284"/>
      <c r="X85" s="285"/>
      <c r="Y85" s="276"/>
      <c r="Z85" s="274"/>
      <c r="AA85" s="274"/>
    </row>
    <row r="86" s="244" customFormat="1" customHeight="1" spans="1:27">
      <c r="A86" s="274" t="s">
        <v>2871</v>
      </c>
      <c r="B86" s="276" t="s">
        <v>197</v>
      </c>
      <c r="C86" s="40" t="s">
        <v>16</v>
      </c>
      <c r="D86" s="40" t="s">
        <v>414</v>
      </c>
      <c r="E86" s="247" t="s">
        <v>2872</v>
      </c>
      <c r="F86" s="22" t="s">
        <v>415</v>
      </c>
      <c r="G86" s="278" t="s">
        <v>2974</v>
      </c>
      <c r="H86" s="278" t="s">
        <v>1990</v>
      </c>
      <c r="I86" s="263" t="s">
        <v>22</v>
      </c>
      <c r="J86" s="249">
        <v>280</v>
      </c>
      <c r="K86" s="270">
        <v>0</v>
      </c>
      <c r="L86" s="279"/>
      <c r="M86" s="249">
        <v>3.1</v>
      </c>
      <c r="N86" s="281"/>
      <c r="O86" s="282"/>
      <c r="P86" s="283"/>
      <c r="Q86" s="274"/>
      <c r="R86" s="276"/>
      <c r="S86" s="284"/>
      <c r="T86" s="284"/>
      <c r="U86" s="284"/>
      <c r="V86" s="284"/>
      <c r="W86" s="284"/>
      <c r="X86" s="285"/>
      <c r="Y86" s="276"/>
      <c r="Z86" s="274"/>
      <c r="AA86" s="274"/>
    </row>
    <row r="87" s="244" customFormat="1" customHeight="1" spans="1:27">
      <c r="A87" s="274" t="s">
        <v>2871</v>
      </c>
      <c r="B87" s="276" t="s">
        <v>200</v>
      </c>
      <c r="C87" s="40" t="s">
        <v>16</v>
      </c>
      <c r="D87" s="40" t="s">
        <v>414</v>
      </c>
      <c r="E87" s="247" t="s">
        <v>2872</v>
      </c>
      <c r="F87" s="22" t="s">
        <v>415</v>
      </c>
      <c r="G87" s="278" t="s">
        <v>2975</v>
      </c>
      <c r="H87" s="278" t="s">
        <v>1990</v>
      </c>
      <c r="I87" s="263" t="s">
        <v>22</v>
      </c>
      <c r="J87" s="249">
        <v>32</v>
      </c>
      <c r="K87" s="270">
        <v>0</v>
      </c>
      <c r="L87" s="279"/>
      <c r="M87" s="249">
        <v>3.1</v>
      </c>
      <c r="N87" s="281"/>
      <c r="O87" s="282"/>
      <c r="P87" s="283"/>
      <c r="Q87" s="274"/>
      <c r="R87" s="276"/>
      <c r="S87" s="284"/>
      <c r="T87" s="284"/>
      <c r="U87" s="284"/>
      <c r="V87" s="284"/>
      <c r="W87" s="284"/>
      <c r="X87" s="285"/>
      <c r="Y87" s="276"/>
      <c r="Z87" s="274"/>
      <c r="AA87" s="274"/>
    </row>
    <row r="88" s="244" customFormat="1" customHeight="1" spans="1:27">
      <c r="A88" s="274" t="s">
        <v>2871</v>
      </c>
      <c r="B88" s="276" t="s">
        <v>201</v>
      </c>
      <c r="C88" s="40" t="s">
        <v>16</v>
      </c>
      <c r="D88" s="40" t="s">
        <v>414</v>
      </c>
      <c r="E88" s="247" t="s">
        <v>2872</v>
      </c>
      <c r="F88" s="22" t="s">
        <v>415</v>
      </c>
      <c r="G88" s="278" t="s">
        <v>2976</v>
      </c>
      <c r="H88" s="278" t="s">
        <v>1990</v>
      </c>
      <c r="I88" s="263" t="s">
        <v>22</v>
      </c>
      <c r="J88" s="249">
        <v>56</v>
      </c>
      <c r="K88" s="270">
        <v>0</v>
      </c>
      <c r="L88" s="279"/>
      <c r="M88" s="249">
        <v>3.1</v>
      </c>
      <c r="N88" s="281"/>
      <c r="O88" s="282"/>
      <c r="P88" s="283"/>
      <c r="Q88" s="274"/>
      <c r="R88" s="276"/>
      <c r="S88" s="284"/>
      <c r="T88" s="284"/>
      <c r="U88" s="284"/>
      <c r="V88" s="284"/>
      <c r="W88" s="284"/>
      <c r="X88" s="285"/>
      <c r="Y88" s="276"/>
      <c r="Z88" s="274"/>
      <c r="AA88" s="274"/>
    </row>
    <row r="89" s="244" customFormat="1" customHeight="1" spans="1:27">
      <c r="A89" s="274" t="s">
        <v>2871</v>
      </c>
      <c r="B89" s="276" t="s">
        <v>202</v>
      </c>
      <c r="C89" s="276" t="s">
        <v>16</v>
      </c>
      <c r="D89" s="260" t="s">
        <v>449</v>
      </c>
      <c r="E89" s="247" t="s">
        <v>2977</v>
      </c>
      <c r="F89" s="260" t="s">
        <v>451</v>
      </c>
      <c r="G89" s="262" t="s">
        <v>452</v>
      </c>
      <c r="H89" s="260" t="s">
        <v>453</v>
      </c>
      <c r="I89" s="278" t="s">
        <v>22</v>
      </c>
      <c r="J89" s="249">
        <v>182</v>
      </c>
      <c r="K89" s="249">
        <v>0</v>
      </c>
      <c r="L89" s="300">
        <f t="shared" ref="L89:L95" si="0">J89*5</f>
        <v>910</v>
      </c>
      <c r="M89" s="280">
        <v>3.1</v>
      </c>
      <c r="N89" s="281"/>
      <c r="O89" s="282"/>
      <c r="P89" s="283"/>
      <c r="Q89" s="274"/>
      <c r="R89" s="276"/>
      <c r="S89" s="284"/>
      <c r="T89" s="284"/>
      <c r="U89" s="284"/>
      <c r="V89" s="284"/>
      <c r="W89" s="284"/>
      <c r="X89" s="285"/>
      <c r="Y89" s="276"/>
      <c r="Z89" s="274"/>
      <c r="AA89" s="274"/>
    </row>
    <row r="90" s="244" customFormat="1" customHeight="1" spans="1:27">
      <c r="A90" s="274" t="s">
        <v>2871</v>
      </c>
      <c r="B90" s="276" t="s">
        <v>205</v>
      </c>
      <c r="C90" s="276" t="s">
        <v>16</v>
      </c>
      <c r="D90" s="260" t="s">
        <v>449</v>
      </c>
      <c r="E90" s="247" t="s">
        <v>2977</v>
      </c>
      <c r="F90" s="278" t="s">
        <v>451</v>
      </c>
      <c r="G90" s="278" t="s">
        <v>2031</v>
      </c>
      <c r="H90" s="278" t="s">
        <v>453</v>
      </c>
      <c r="I90" s="278" t="s">
        <v>22</v>
      </c>
      <c r="J90" s="249">
        <v>1018</v>
      </c>
      <c r="K90" s="249">
        <v>0</v>
      </c>
      <c r="L90" s="300">
        <f t="shared" si="0"/>
        <v>5090</v>
      </c>
      <c r="M90" s="280">
        <v>3.1</v>
      </c>
      <c r="N90" s="281"/>
      <c r="O90" s="282"/>
      <c r="P90" s="283"/>
      <c r="Q90" s="274"/>
      <c r="R90" s="276"/>
      <c r="S90" s="284"/>
      <c r="T90" s="284"/>
      <c r="U90" s="284"/>
      <c r="V90" s="284"/>
      <c r="W90" s="284"/>
      <c r="X90" s="285"/>
      <c r="Y90" s="276"/>
      <c r="Z90" s="274"/>
      <c r="AA90" s="274"/>
    </row>
    <row r="91" s="244" customFormat="1" customHeight="1" spans="1:27">
      <c r="A91" s="274" t="s">
        <v>2871</v>
      </c>
      <c r="B91" s="276" t="s">
        <v>207</v>
      </c>
      <c r="C91" s="276" t="s">
        <v>16</v>
      </c>
      <c r="D91" s="260" t="s">
        <v>449</v>
      </c>
      <c r="E91" s="247" t="s">
        <v>2977</v>
      </c>
      <c r="F91" s="278" t="s">
        <v>451</v>
      </c>
      <c r="G91" s="278" t="s">
        <v>2033</v>
      </c>
      <c r="H91" s="278" t="s">
        <v>453</v>
      </c>
      <c r="I91" s="278" t="s">
        <v>22</v>
      </c>
      <c r="J91" s="249">
        <v>1052</v>
      </c>
      <c r="K91" s="249">
        <v>0</v>
      </c>
      <c r="L91" s="300">
        <f t="shared" si="0"/>
        <v>5260</v>
      </c>
      <c r="M91" s="280">
        <v>3.1</v>
      </c>
      <c r="N91" s="281"/>
      <c r="O91" s="282"/>
      <c r="P91" s="283"/>
      <c r="Q91" s="274"/>
      <c r="R91" s="276"/>
      <c r="S91" s="284"/>
      <c r="T91" s="284"/>
      <c r="U91" s="284"/>
      <c r="V91" s="284"/>
      <c r="W91" s="284"/>
      <c r="X91" s="285"/>
      <c r="Y91" s="276"/>
      <c r="Z91" s="274"/>
      <c r="AA91" s="274"/>
    </row>
    <row r="92" s="244" customFormat="1" customHeight="1" spans="1:27">
      <c r="A92" s="274" t="s">
        <v>2871</v>
      </c>
      <c r="B92" s="276" t="s">
        <v>209</v>
      </c>
      <c r="C92" s="276" t="s">
        <v>16</v>
      </c>
      <c r="D92" s="278" t="s">
        <v>449</v>
      </c>
      <c r="E92" s="247" t="s">
        <v>2977</v>
      </c>
      <c r="F92" s="278" t="s">
        <v>451</v>
      </c>
      <c r="G92" s="278" t="s">
        <v>457</v>
      </c>
      <c r="H92" s="278" t="s">
        <v>453</v>
      </c>
      <c r="I92" s="278" t="s">
        <v>22</v>
      </c>
      <c r="J92" s="249">
        <v>635</v>
      </c>
      <c r="K92" s="249">
        <v>0</v>
      </c>
      <c r="L92" s="300">
        <f t="shared" si="0"/>
        <v>3175</v>
      </c>
      <c r="M92" s="280">
        <v>3.1</v>
      </c>
      <c r="N92" s="281"/>
      <c r="O92" s="282"/>
      <c r="P92" s="283"/>
      <c r="Q92" s="274"/>
      <c r="R92" s="276"/>
      <c r="S92" s="284"/>
      <c r="T92" s="284"/>
      <c r="U92" s="284"/>
      <c r="V92" s="284"/>
      <c r="W92" s="284"/>
      <c r="X92" s="285"/>
      <c r="Y92" s="276"/>
      <c r="Z92" s="274"/>
      <c r="AA92" s="274"/>
    </row>
    <row r="93" s="244" customFormat="1" customHeight="1" spans="1:27">
      <c r="A93" s="274" t="s">
        <v>2871</v>
      </c>
      <c r="B93" s="276" t="s">
        <v>210</v>
      </c>
      <c r="C93" s="276" t="s">
        <v>16</v>
      </c>
      <c r="D93" s="278" t="s">
        <v>449</v>
      </c>
      <c r="E93" s="247" t="s">
        <v>2977</v>
      </c>
      <c r="F93" s="278" t="s">
        <v>451</v>
      </c>
      <c r="G93" s="278" t="s">
        <v>2037</v>
      </c>
      <c r="H93" s="278" t="s">
        <v>453</v>
      </c>
      <c r="I93" s="278" t="s">
        <v>22</v>
      </c>
      <c r="J93" s="249">
        <v>324</v>
      </c>
      <c r="K93" s="249">
        <v>0</v>
      </c>
      <c r="L93" s="300">
        <f t="shared" si="0"/>
        <v>1620</v>
      </c>
      <c r="M93" s="280">
        <v>3.1</v>
      </c>
      <c r="N93" s="281"/>
      <c r="O93" s="282"/>
      <c r="P93" s="283"/>
      <c r="Q93" s="274"/>
      <c r="R93" s="276"/>
      <c r="S93" s="284"/>
      <c r="T93" s="284"/>
      <c r="U93" s="284"/>
      <c r="V93" s="284"/>
      <c r="W93" s="284"/>
      <c r="X93" s="285"/>
      <c r="Y93" s="276"/>
      <c r="Z93" s="274"/>
      <c r="AA93" s="274"/>
    </row>
    <row r="94" s="244" customFormat="1" customHeight="1" spans="1:27">
      <c r="A94" s="274" t="s">
        <v>2871</v>
      </c>
      <c r="B94" s="276" t="s">
        <v>211</v>
      </c>
      <c r="C94" s="276" t="s">
        <v>16</v>
      </c>
      <c r="D94" s="278" t="s">
        <v>449</v>
      </c>
      <c r="E94" s="247" t="s">
        <v>2977</v>
      </c>
      <c r="F94" s="278" t="s">
        <v>451</v>
      </c>
      <c r="G94" s="278" t="s">
        <v>2039</v>
      </c>
      <c r="H94" s="278" t="s">
        <v>453</v>
      </c>
      <c r="I94" s="278" t="s">
        <v>22</v>
      </c>
      <c r="J94" s="249">
        <v>117</v>
      </c>
      <c r="K94" s="249">
        <v>0</v>
      </c>
      <c r="L94" s="300">
        <f t="shared" si="0"/>
        <v>585</v>
      </c>
      <c r="M94" s="280">
        <v>3.1</v>
      </c>
      <c r="N94" s="281"/>
      <c r="O94" s="282"/>
      <c r="P94" s="283"/>
      <c r="Q94" s="274"/>
      <c r="R94" s="276"/>
      <c r="S94" s="284"/>
      <c r="T94" s="284"/>
      <c r="U94" s="284"/>
      <c r="V94" s="284"/>
      <c r="W94" s="284"/>
      <c r="X94" s="285"/>
      <c r="Y94" s="276"/>
      <c r="Z94" s="274"/>
      <c r="AA94" s="274"/>
    </row>
    <row r="95" s="244" customFormat="1" customHeight="1" spans="1:27">
      <c r="A95" s="274" t="s">
        <v>2871</v>
      </c>
      <c r="B95" s="276" t="s">
        <v>212</v>
      </c>
      <c r="C95" s="276" t="s">
        <v>16</v>
      </c>
      <c r="D95" s="278" t="s">
        <v>449</v>
      </c>
      <c r="E95" s="247" t="s">
        <v>2977</v>
      </c>
      <c r="F95" s="278" t="s">
        <v>451</v>
      </c>
      <c r="G95" s="278" t="s">
        <v>2041</v>
      </c>
      <c r="H95" s="278" t="s">
        <v>453</v>
      </c>
      <c r="I95" s="278" t="s">
        <v>22</v>
      </c>
      <c r="J95" s="249">
        <v>199</v>
      </c>
      <c r="K95" s="249">
        <v>0</v>
      </c>
      <c r="L95" s="300">
        <f t="shared" si="0"/>
        <v>995</v>
      </c>
      <c r="M95" s="280">
        <v>3.1</v>
      </c>
      <c r="N95" s="281"/>
      <c r="O95" s="282"/>
      <c r="P95" s="283"/>
      <c r="Q95" s="274"/>
      <c r="R95" s="276"/>
      <c r="S95" s="284"/>
      <c r="T95" s="284"/>
      <c r="U95" s="284"/>
      <c r="V95" s="284"/>
      <c r="W95" s="284"/>
      <c r="X95" s="285"/>
      <c r="Y95" s="276"/>
      <c r="Z95" s="274"/>
      <c r="AA95" s="274"/>
    </row>
    <row r="96" s="244" customFormat="1" customHeight="1" spans="1:27">
      <c r="A96" s="274" t="s">
        <v>2871</v>
      </c>
      <c r="B96" s="276" t="s">
        <v>213</v>
      </c>
      <c r="C96" s="276" t="s">
        <v>16</v>
      </c>
      <c r="D96" s="278" t="s">
        <v>449</v>
      </c>
      <c r="E96" s="247" t="s">
        <v>2977</v>
      </c>
      <c r="F96" s="278" t="s">
        <v>459</v>
      </c>
      <c r="G96" s="278" t="s">
        <v>2334</v>
      </c>
      <c r="H96" s="278" t="s">
        <v>461</v>
      </c>
      <c r="I96" s="278" t="s">
        <v>2335</v>
      </c>
      <c r="J96" s="249">
        <v>32</v>
      </c>
      <c r="K96" s="249">
        <v>0</v>
      </c>
      <c r="L96" s="279">
        <f>J96*78</f>
        <v>2496</v>
      </c>
      <c r="M96" s="280">
        <v>3.1</v>
      </c>
      <c r="N96" s="281"/>
      <c r="O96" s="282"/>
      <c r="P96" s="283"/>
      <c r="Q96" s="274"/>
      <c r="R96" s="276"/>
      <c r="S96" s="284"/>
      <c r="T96" s="284"/>
      <c r="U96" s="284"/>
      <c r="V96" s="284"/>
      <c r="W96" s="284"/>
      <c r="X96" s="285"/>
      <c r="Y96" s="276"/>
      <c r="Z96" s="274"/>
      <c r="AA96" s="274"/>
    </row>
    <row r="97" s="244" customFormat="1" customHeight="1" spans="1:27">
      <c r="A97" s="274"/>
      <c r="B97" s="276"/>
      <c r="C97" s="276"/>
      <c r="D97" s="277"/>
      <c r="E97" s="277"/>
      <c r="F97" s="277"/>
      <c r="G97" s="278"/>
      <c r="H97" s="278"/>
      <c r="I97" s="277"/>
      <c r="J97" s="249"/>
      <c r="K97" s="249"/>
      <c r="L97" s="249"/>
      <c r="M97" s="299"/>
      <c r="N97" s="281"/>
      <c r="O97" s="282"/>
      <c r="P97" s="283"/>
      <c r="Q97" s="274"/>
      <c r="R97" s="276"/>
      <c r="S97" s="284"/>
      <c r="T97" s="284"/>
      <c r="U97" s="284"/>
      <c r="V97" s="284"/>
      <c r="W97" s="284"/>
      <c r="X97" s="285"/>
      <c r="Y97" s="276"/>
      <c r="Z97" s="274"/>
      <c r="AA97" s="274"/>
    </row>
    <row r="98" s="244" customFormat="1" customHeight="1" spans="1:27">
      <c r="A98" s="274"/>
      <c r="B98" s="276"/>
      <c r="C98" s="276"/>
      <c r="D98" s="277"/>
      <c r="E98" s="277"/>
      <c r="F98" s="277"/>
      <c r="G98" s="278"/>
      <c r="H98" s="278"/>
      <c r="I98" s="277"/>
      <c r="J98" s="249"/>
      <c r="K98" s="249"/>
      <c r="L98" s="279"/>
      <c r="M98" s="299"/>
      <c r="N98" s="281"/>
      <c r="O98" s="282"/>
      <c r="P98" s="283"/>
      <c r="Q98" s="274"/>
      <c r="R98" s="276"/>
      <c r="S98" s="284"/>
      <c r="T98" s="284"/>
      <c r="U98" s="284"/>
      <c r="V98" s="284"/>
      <c r="W98" s="284"/>
      <c r="X98" s="285"/>
      <c r="Y98" s="276"/>
      <c r="Z98" s="274"/>
      <c r="AA98" s="274"/>
    </row>
    <row r="99" s="244" customFormat="1" customHeight="1" spans="1:27">
      <c r="A99" s="274"/>
      <c r="B99" s="276"/>
      <c r="C99" s="276"/>
      <c r="D99" s="277"/>
      <c r="E99" s="277"/>
      <c r="F99" s="277"/>
      <c r="G99" s="278"/>
      <c r="H99" s="278"/>
      <c r="I99" s="277"/>
      <c r="J99" s="249"/>
      <c r="K99" s="249"/>
      <c r="L99" s="279"/>
      <c r="M99" s="299"/>
      <c r="N99" s="281"/>
      <c r="O99" s="282"/>
      <c r="P99" s="283"/>
      <c r="Q99" s="274"/>
      <c r="R99" s="276"/>
      <c r="S99" s="284"/>
      <c r="T99" s="284"/>
      <c r="U99" s="284"/>
      <c r="V99" s="284"/>
      <c r="W99" s="284"/>
      <c r="X99" s="285"/>
      <c r="Y99" s="276"/>
      <c r="Z99" s="274"/>
      <c r="AA99" s="274"/>
    </row>
    <row r="100" s="244" customFormat="1" customHeight="1" spans="1:27">
      <c r="A100" s="274"/>
      <c r="B100" s="276"/>
      <c r="C100" s="276"/>
      <c r="D100" s="277"/>
      <c r="E100" s="277"/>
      <c r="F100" s="277"/>
      <c r="G100" s="278"/>
      <c r="H100" s="278"/>
      <c r="I100" s="277"/>
      <c r="J100" s="249"/>
      <c r="K100" s="249"/>
      <c r="L100" s="279"/>
      <c r="M100" s="299"/>
      <c r="N100" s="281"/>
      <c r="O100" s="282"/>
      <c r="P100" s="283"/>
      <c r="Q100" s="274"/>
      <c r="R100" s="276"/>
      <c r="S100" s="284"/>
      <c r="T100" s="284"/>
      <c r="U100" s="284"/>
      <c r="V100" s="284"/>
      <c r="W100" s="284"/>
      <c r="X100" s="285"/>
      <c r="Y100" s="276"/>
      <c r="Z100" s="274"/>
      <c r="AA100" s="274"/>
    </row>
    <row r="101" s="244" customFormat="1" customHeight="1" spans="1:27">
      <c r="A101" s="274"/>
      <c r="B101" s="276"/>
      <c r="C101" s="276"/>
      <c r="D101" s="277"/>
      <c r="E101" s="277"/>
      <c r="F101" s="277"/>
      <c r="G101" s="278"/>
      <c r="H101" s="278"/>
      <c r="I101" s="277"/>
      <c r="J101" s="249"/>
      <c r="K101" s="249"/>
      <c r="L101" s="279"/>
      <c r="M101" s="299"/>
      <c r="N101" s="281"/>
      <c r="O101" s="282"/>
      <c r="P101" s="283"/>
      <c r="Q101" s="274"/>
      <c r="R101" s="276"/>
      <c r="S101" s="284"/>
      <c r="T101" s="284"/>
      <c r="U101" s="284"/>
      <c r="V101" s="284"/>
      <c r="W101" s="284"/>
      <c r="X101" s="285"/>
      <c r="Y101" s="276"/>
      <c r="Z101" s="274"/>
      <c r="AA101" s="274"/>
    </row>
    <row r="102" s="244" customFormat="1" customHeight="1" spans="1:27">
      <c r="A102" s="274"/>
      <c r="B102" s="276"/>
      <c r="C102" s="276"/>
      <c r="D102" s="277"/>
      <c r="E102" s="277"/>
      <c r="F102" s="277"/>
      <c r="G102" s="278"/>
      <c r="H102" s="278"/>
      <c r="I102" s="277"/>
      <c r="J102" s="249"/>
      <c r="K102" s="249"/>
      <c r="L102" s="279"/>
      <c r="M102" s="299"/>
      <c r="N102" s="281"/>
      <c r="O102" s="282"/>
      <c r="P102" s="283"/>
      <c r="Q102" s="274"/>
      <c r="R102" s="276"/>
      <c r="S102" s="284"/>
      <c r="T102" s="284"/>
      <c r="U102" s="284"/>
      <c r="V102" s="284"/>
      <c r="W102" s="284"/>
      <c r="X102" s="285"/>
      <c r="Y102" s="276"/>
      <c r="Z102" s="274"/>
      <c r="AA102" s="274"/>
    </row>
    <row r="103" s="244" customFormat="1" customHeight="1" spans="1:27">
      <c r="A103" s="274"/>
      <c r="B103" s="276"/>
      <c r="C103" s="276"/>
      <c r="D103" s="277"/>
      <c r="E103" s="277"/>
      <c r="F103" s="277"/>
      <c r="G103" s="278"/>
      <c r="H103" s="278"/>
      <c r="I103" s="277"/>
      <c r="J103" s="249"/>
      <c r="K103" s="249"/>
      <c r="L103" s="279"/>
      <c r="M103" s="299"/>
      <c r="N103" s="281"/>
      <c r="O103" s="282"/>
      <c r="P103" s="283"/>
      <c r="Q103" s="274"/>
      <c r="R103" s="276"/>
      <c r="S103" s="284"/>
      <c r="T103" s="284"/>
      <c r="U103" s="284"/>
      <c r="V103" s="284"/>
      <c r="W103" s="284"/>
      <c r="X103" s="285"/>
      <c r="Y103" s="276"/>
      <c r="Z103" s="274"/>
      <c r="AA103" s="274"/>
    </row>
    <row r="104" s="244" customFormat="1" customHeight="1" spans="1:27">
      <c r="A104" s="274"/>
      <c r="B104" s="276"/>
      <c r="C104" s="276"/>
      <c r="D104" s="277"/>
      <c r="E104" s="277"/>
      <c r="F104" s="277"/>
      <c r="G104" s="278"/>
      <c r="H104" s="278"/>
      <c r="I104" s="277"/>
      <c r="J104" s="249"/>
      <c r="K104" s="249"/>
      <c r="L104" s="279"/>
      <c r="M104" s="299"/>
      <c r="N104" s="281"/>
      <c r="O104" s="282"/>
      <c r="P104" s="283"/>
      <c r="Q104" s="274"/>
      <c r="R104" s="276"/>
      <c r="S104" s="284"/>
      <c r="T104" s="284"/>
      <c r="U104" s="284"/>
      <c r="V104" s="284"/>
      <c r="W104" s="284"/>
      <c r="X104" s="285"/>
      <c r="Y104" s="276"/>
      <c r="Z104" s="274"/>
      <c r="AA104" s="274"/>
    </row>
    <row r="105" s="244" customFormat="1" customHeight="1" spans="1:27">
      <c r="A105" s="274"/>
      <c r="B105" s="276"/>
      <c r="C105" s="276"/>
      <c r="D105" s="277"/>
      <c r="E105" s="277"/>
      <c r="F105" s="277"/>
      <c r="G105" s="278"/>
      <c r="H105" s="278"/>
      <c r="I105" s="277"/>
      <c r="J105" s="249"/>
      <c r="K105" s="249"/>
      <c r="L105" s="279"/>
      <c r="M105" s="299"/>
      <c r="N105" s="281"/>
      <c r="O105" s="282"/>
      <c r="P105" s="283"/>
      <c r="Q105" s="274"/>
      <c r="R105" s="276"/>
      <c r="S105" s="284"/>
      <c r="T105" s="284"/>
      <c r="U105" s="284"/>
      <c r="V105" s="284"/>
      <c r="W105" s="284"/>
      <c r="X105" s="285"/>
      <c r="Y105" s="276"/>
      <c r="Z105" s="274"/>
      <c r="AA105" s="274"/>
    </row>
    <row r="106" s="244" customFormat="1" customHeight="1" spans="1:27">
      <c r="A106" s="274"/>
      <c r="B106" s="276"/>
      <c r="C106" s="276"/>
      <c r="D106" s="277"/>
      <c r="E106" s="277"/>
      <c r="F106" s="277"/>
      <c r="G106" s="278"/>
      <c r="H106" s="278"/>
      <c r="I106" s="277"/>
      <c r="J106" s="249"/>
      <c r="K106" s="249"/>
      <c r="L106" s="279"/>
      <c r="M106" s="299"/>
      <c r="N106" s="281"/>
      <c r="O106" s="282"/>
      <c r="P106" s="283"/>
      <c r="Q106" s="274"/>
      <c r="R106" s="276"/>
      <c r="S106" s="284"/>
      <c r="T106" s="284"/>
      <c r="U106" s="284"/>
      <c r="V106" s="284"/>
      <c r="W106" s="284"/>
      <c r="X106" s="285"/>
      <c r="Y106" s="276"/>
      <c r="Z106" s="274"/>
      <c r="AA106" s="274"/>
    </row>
    <row r="107" s="244" customFormat="1" customHeight="1" spans="1:27">
      <c r="A107" s="274"/>
      <c r="B107" s="276"/>
      <c r="C107" s="276"/>
      <c r="D107" s="277"/>
      <c r="E107" s="277"/>
      <c r="F107" s="277"/>
      <c r="G107" s="278"/>
      <c r="H107" s="278"/>
      <c r="I107" s="277"/>
      <c r="J107" s="249"/>
      <c r="K107" s="249"/>
      <c r="L107" s="279"/>
      <c r="M107" s="299"/>
      <c r="N107" s="281"/>
      <c r="O107" s="282"/>
      <c r="P107" s="283"/>
      <c r="Q107" s="274"/>
      <c r="R107" s="276"/>
      <c r="S107" s="284"/>
      <c r="T107" s="284"/>
      <c r="U107" s="284"/>
      <c r="V107" s="284"/>
      <c r="W107" s="284"/>
      <c r="X107" s="285"/>
      <c r="Y107" s="276"/>
      <c r="Z107" s="274"/>
      <c r="AA107" s="274"/>
    </row>
    <row r="108" s="244" customFormat="1" customHeight="1" spans="1:27">
      <c r="A108" s="274"/>
      <c r="B108" s="276"/>
      <c r="C108" s="276"/>
      <c r="D108" s="277"/>
      <c r="E108" s="277"/>
      <c r="F108" s="277"/>
      <c r="G108" s="278"/>
      <c r="H108" s="278"/>
      <c r="I108" s="277"/>
      <c r="J108" s="249"/>
      <c r="K108" s="249"/>
      <c r="L108" s="279"/>
      <c r="M108" s="299"/>
      <c r="N108" s="281"/>
      <c r="O108" s="282"/>
      <c r="P108" s="283"/>
      <c r="Q108" s="274"/>
      <c r="R108" s="276"/>
      <c r="S108" s="284"/>
      <c r="T108" s="284"/>
      <c r="U108" s="284"/>
      <c r="V108" s="284"/>
      <c r="W108" s="284"/>
      <c r="X108" s="285"/>
      <c r="Y108" s="276"/>
      <c r="Z108" s="274"/>
      <c r="AA108" s="274"/>
    </row>
    <row r="109" s="244" customFormat="1" customHeight="1" spans="1:27">
      <c r="A109" s="274"/>
      <c r="B109" s="276"/>
      <c r="C109" s="276"/>
      <c r="D109" s="277"/>
      <c r="E109" s="277"/>
      <c r="F109" s="277"/>
      <c r="G109" s="278"/>
      <c r="H109" s="278"/>
      <c r="I109" s="277"/>
      <c r="J109" s="249"/>
      <c r="K109" s="249"/>
      <c r="L109" s="279"/>
      <c r="M109" s="299"/>
      <c r="N109" s="281"/>
      <c r="O109" s="282"/>
      <c r="P109" s="283"/>
      <c r="Q109" s="274"/>
      <c r="R109" s="276"/>
      <c r="S109" s="284"/>
      <c r="T109" s="284"/>
      <c r="U109" s="284"/>
      <c r="V109" s="284"/>
      <c r="W109" s="284"/>
      <c r="X109" s="285"/>
      <c r="Y109" s="276"/>
      <c r="Z109" s="274"/>
      <c r="AA109" s="274"/>
    </row>
    <row r="110" s="244" customFormat="1" customHeight="1" spans="1:27">
      <c r="A110" s="274"/>
      <c r="B110" s="276"/>
      <c r="C110" s="276"/>
      <c r="D110" s="277"/>
      <c r="E110" s="277"/>
      <c r="F110" s="277"/>
      <c r="G110" s="278"/>
      <c r="H110" s="278"/>
      <c r="I110" s="277"/>
      <c r="J110" s="249"/>
      <c r="K110" s="249"/>
      <c r="L110" s="279"/>
      <c r="M110" s="299"/>
      <c r="N110" s="281"/>
      <c r="O110" s="282"/>
      <c r="P110" s="283"/>
      <c r="Q110" s="274"/>
      <c r="R110" s="276"/>
      <c r="S110" s="284"/>
      <c r="T110" s="284"/>
      <c r="U110" s="284"/>
      <c r="V110" s="284"/>
      <c r="W110" s="284"/>
      <c r="X110" s="285"/>
      <c r="Y110" s="276"/>
      <c r="Z110" s="274"/>
      <c r="AA110" s="274"/>
    </row>
    <row r="111" s="244" customFormat="1" customHeight="1" spans="1:27">
      <c r="A111" s="274"/>
      <c r="B111" s="276"/>
      <c r="C111" s="276"/>
      <c r="D111" s="277"/>
      <c r="E111" s="277"/>
      <c r="F111" s="277"/>
      <c r="G111" s="278"/>
      <c r="H111" s="278"/>
      <c r="I111" s="277"/>
      <c r="J111" s="249"/>
      <c r="K111" s="249"/>
      <c r="L111" s="279"/>
      <c r="M111" s="299"/>
      <c r="N111" s="281"/>
      <c r="O111" s="282"/>
      <c r="P111" s="283"/>
      <c r="Q111" s="274"/>
      <c r="R111" s="276"/>
      <c r="S111" s="284"/>
      <c r="T111" s="284"/>
      <c r="U111" s="284"/>
      <c r="V111" s="284"/>
      <c r="W111" s="284"/>
      <c r="X111" s="285"/>
      <c r="Y111" s="276"/>
      <c r="Z111" s="274"/>
      <c r="AA111" s="274"/>
    </row>
    <row r="112" s="244" customFormat="1" customHeight="1" spans="1:27">
      <c r="A112" s="274"/>
      <c r="B112" s="276"/>
      <c r="C112" s="276"/>
      <c r="D112" s="277"/>
      <c r="E112" s="277"/>
      <c r="F112" s="277"/>
      <c r="G112" s="278"/>
      <c r="H112" s="278"/>
      <c r="I112" s="277"/>
      <c r="J112" s="249"/>
      <c r="K112" s="249"/>
      <c r="L112" s="279"/>
      <c r="M112" s="299"/>
      <c r="N112" s="281"/>
      <c r="O112" s="282"/>
      <c r="P112" s="283"/>
      <c r="Q112" s="274"/>
      <c r="R112" s="276"/>
      <c r="S112" s="284"/>
      <c r="T112" s="284"/>
      <c r="U112" s="284"/>
      <c r="V112" s="284"/>
      <c r="W112" s="284"/>
      <c r="X112" s="285"/>
      <c r="Y112" s="276"/>
      <c r="Z112" s="274"/>
      <c r="AA112" s="274"/>
    </row>
    <row r="113" s="244" customFormat="1" customHeight="1" spans="1:27">
      <c r="A113" s="274"/>
      <c r="B113" s="276"/>
      <c r="C113" s="276"/>
      <c r="D113" s="277"/>
      <c r="E113" s="277"/>
      <c r="F113" s="277"/>
      <c r="G113" s="278"/>
      <c r="H113" s="278"/>
      <c r="I113" s="277"/>
      <c r="J113" s="249"/>
      <c r="K113" s="249"/>
      <c r="L113" s="279"/>
      <c r="M113" s="299"/>
      <c r="N113" s="281"/>
      <c r="O113" s="282"/>
      <c r="P113" s="283"/>
      <c r="Q113" s="274"/>
      <c r="R113" s="276"/>
      <c r="S113" s="284"/>
      <c r="T113" s="284"/>
      <c r="U113" s="284"/>
      <c r="V113" s="284"/>
      <c r="W113" s="284"/>
      <c r="X113" s="285"/>
      <c r="Y113" s="276"/>
      <c r="Z113" s="274"/>
      <c r="AA113" s="274"/>
    </row>
    <row r="114" s="244" customFormat="1" customHeight="1" spans="1:27">
      <c r="A114" s="274"/>
      <c r="B114" s="276"/>
      <c r="C114" s="276"/>
      <c r="D114" s="277"/>
      <c r="E114" s="277"/>
      <c r="F114" s="277"/>
      <c r="G114" s="278"/>
      <c r="H114" s="278"/>
      <c r="I114" s="277"/>
      <c r="J114" s="249"/>
      <c r="K114" s="249"/>
      <c r="L114" s="279"/>
      <c r="M114" s="299"/>
      <c r="N114" s="281"/>
      <c r="O114" s="282"/>
      <c r="P114" s="283"/>
      <c r="Q114" s="274"/>
      <c r="R114" s="276"/>
      <c r="S114" s="284"/>
      <c r="T114" s="284"/>
      <c r="U114" s="284"/>
      <c r="V114" s="284"/>
      <c r="W114" s="284"/>
      <c r="X114" s="285"/>
      <c r="Y114" s="276"/>
      <c r="Z114" s="274"/>
      <c r="AA114" s="274"/>
    </row>
    <row r="115" s="244" customFormat="1" customHeight="1" spans="1:27">
      <c r="A115" s="274"/>
      <c r="B115" s="276"/>
      <c r="C115" s="276"/>
      <c r="D115" s="277"/>
      <c r="E115" s="277"/>
      <c r="F115" s="277"/>
      <c r="G115" s="278"/>
      <c r="H115" s="278"/>
      <c r="I115" s="277"/>
      <c r="J115" s="249"/>
      <c r="K115" s="249"/>
      <c r="L115" s="279"/>
      <c r="M115" s="299"/>
      <c r="N115" s="281"/>
      <c r="O115" s="282"/>
      <c r="P115" s="283"/>
      <c r="Q115" s="274"/>
      <c r="R115" s="276"/>
      <c r="S115" s="284"/>
      <c r="T115" s="284"/>
      <c r="U115" s="284"/>
      <c r="V115" s="284"/>
      <c r="W115" s="284"/>
      <c r="X115" s="285"/>
      <c r="Y115" s="276"/>
      <c r="Z115" s="274"/>
      <c r="AA115" s="274"/>
    </row>
    <row r="116" s="244" customFormat="1" customHeight="1" spans="1:27">
      <c r="A116" s="274"/>
      <c r="B116" s="276"/>
      <c r="C116" s="276"/>
      <c r="D116" s="277"/>
      <c r="E116" s="277"/>
      <c r="F116" s="277"/>
      <c r="G116" s="278"/>
      <c r="H116" s="278"/>
      <c r="I116" s="277"/>
      <c r="J116" s="249"/>
      <c r="K116" s="249"/>
      <c r="L116" s="279"/>
      <c r="M116" s="299"/>
      <c r="N116" s="281"/>
      <c r="O116" s="282"/>
      <c r="P116" s="283"/>
      <c r="Q116" s="274"/>
      <c r="R116" s="276"/>
      <c r="S116" s="284"/>
      <c r="T116" s="284"/>
      <c r="U116" s="284"/>
      <c r="V116" s="284"/>
      <c r="W116" s="284"/>
      <c r="X116" s="285"/>
      <c r="Y116" s="276"/>
      <c r="Z116" s="274"/>
      <c r="AA116" s="274"/>
    </row>
    <row r="117" s="244" customFormat="1" customHeight="1" spans="1:27">
      <c r="A117" s="274"/>
      <c r="B117" s="276"/>
      <c r="C117" s="276"/>
      <c r="D117" s="277"/>
      <c r="E117" s="277"/>
      <c r="F117" s="277"/>
      <c r="G117" s="278"/>
      <c r="H117" s="278"/>
      <c r="I117" s="277"/>
      <c r="J117" s="249"/>
      <c r="K117" s="249"/>
      <c r="L117" s="279"/>
      <c r="M117" s="299"/>
      <c r="N117" s="281"/>
      <c r="O117" s="282"/>
      <c r="P117" s="283"/>
      <c r="Q117" s="274"/>
      <c r="R117" s="276"/>
      <c r="S117" s="284"/>
      <c r="T117" s="284"/>
      <c r="U117" s="284"/>
      <c r="V117" s="284"/>
      <c r="W117" s="284"/>
      <c r="X117" s="285"/>
      <c r="Y117" s="276"/>
      <c r="Z117" s="274"/>
      <c r="AA117" s="274"/>
    </row>
    <row r="118" s="244" customFormat="1" customHeight="1" spans="1:27">
      <c r="A118" s="274"/>
      <c r="B118" s="276"/>
      <c r="C118" s="276"/>
      <c r="D118" s="277"/>
      <c r="E118" s="277"/>
      <c r="F118" s="277"/>
      <c r="G118" s="278"/>
      <c r="H118" s="278"/>
      <c r="I118" s="277"/>
      <c r="J118" s="249"/>
      <c r="K118" s="249"/>
      <c r="L118" s="279"/>
      <c r="M118" s="299"/>
      <c r="N118" s="281"/>
      <c r="O118" s="282"/>
      <c r="P118" s="283"/>
      <c r="Q118" s="274"/>
      <c r="R118" s="276"/>
      <c r="S118" s="284"/>
      <c r="T118" s="284"/>
      <c r="U118" s="284"/>
      <c r="V118" s="284"/>
      <c r="W118" s="284"/>
      <c r="X118" s="285"/>
      <c r="Y118" s="276"/>
      <c r="Z118" s="274"/>
      <c r="AA118" s="274"/>
    </row>
    <row r="119" s="244" customFormat="1" customHeight="1" spans="1:27">
      <c r="A119" s="274"/>
      <c r="B119" s="276"/>
      <c r="C119" s="276"/>
      <c r="D119" s="277"/>
      <c r="E119" s="277"/>
      <c r="F119" s="277"/>
      <c r="G119" s="278"/>
      <c r="H119" s="278"/>
      <c r="I119" s="277"/>
      <c r="J119" s="249"/>
      <c r="K119" s="249"/>
      <c r="L119" s="279"/>
      <c r="M119" s="299"/>
      <c r="N119" s="281"/>
      <c r="O119" s="282"/>
      <c r="P119" s="283"/>
      <c r="Q119" s="274"/>
      <c r="R119" s="276"/>
      <c r="S119" s="284"/>
      <c r="T119" s="284"/>
      <c r="U119" s="284"/>
      <c r="V119" s="284"/>
      <c r="W119" s="284"/>
      <c r="X119" s="285"/>
      <c r="Y119" s="276"/>
      <c r="Z119" s="274"/>
      <c r="AA119" s="274"/>
    </row>
    <row r="120" s="244" customFormat="1" customHeight="1" spans="1:27">
      <c r="A120" s="274"/>
      <c r="B120" s="276"/>
      <c r="C120" s="276"/>
      <c r="D120" s="277"/>
      <c r="E120" s="277"/>
      <c r="F120" s="277"/>
      <c r="G120" s="278"/>
      <c r="H120" s="278"/>
      <c r="I120" s="277"/>
      <c r="J120" s="249"/>
      <c r="K120" s="249"/>
      <c r="L120" s="279"/>
      <c r="M120" s="299"/>
      <c r="N120" s="281"/>
      <c r="O120" s="282"/>
      <c r="P120" s="283"/>
      <c r="Q120" s="274"/>
      <c r="R120" s="276"/>
      <c r="S120" s="284"/>
      <c r="T120" s="284"/>
      <c r="U120" s="284"/>
      <c r="V120" s="284"/>
      <c r="W120" s="284"/>
      <c r="X120" s="285"/>
      <c r="Y120" s="276"/>
      <c r="Z120" s="274"/>
      <c r="AA120" s="274"/>
    </row>
    <row r="121" s="244" customFormat="1" customHeight="1" spans="1:27">
      <c r="A121" s="274"/>
      <c r="B121" s="276"/>
      <c r="C121" s="276"/>
      <c r="D121" s="277"/>
      <c r="E121" s="277"/>
      <c r="F121" s="277"/>
      <c r="G121" s="278"/>
      <c r="H121" s="278"/>
      <c r="I121" s="277"/>
      <c r="J121" s="249"/>
      <c r="K121" s="249"/>
      <c r="L121" s="279"/>
      <c r="M121" s="299"/>
      <c r="N121" s="281"/>
      <c r="O121" s="282"/>
      <c r="P121" s="283"/>
      <c r="Q121" s="274"/>
      <c r="R121" s="276"/>
      <c r="S121" s="284"/>
      <c r="T121" s="284"/>
      <c r="U121" s="284"/>
      <c r="V121" s="284"/>
      <c r="W121" s="284"/>
      <c r="X121" s="285"/>
      <c r="Y121" s="276"/>
      <c r="Z121" s="274"/>
      <c r="AA121" s="274"/>
    </row>
    <row r="122" s="244" customFormat="1" customHeight="1" spans="1:27">
      <c r="A122" s="274"/>
      <c r="B122" s="276"/>
      <c r="C122" s="276"/>
      <c r="D122" s="277"/>
      <c r="E122" s="277"/>
      <c r="F122" s="277"/>
      <c r="G122" s="278"/>
      <c r="H122" s="278"/>
      <c r="I122" s="277"/>
      <c r="J122" s="249"/>
      <c r="K122" s="249"/>
      <c r="L122" s="279"/>
      <c r="M122" s="299"/>
      <c r="N122" s="281"/>
      <c r="O122" s="282"/>
      <c r="P122" s="283"/>
      <c r="Q122" s="274"/>
      <c r="R122" s="276"/>
      <c r="S122" s="284"/>
      <c r="T122" s="284"/>
      <c r="U122" s="284"/>
      <c r="V122" s="284"/>
      <c r="W122" s="284"/>
      <c r="X122" s="285"/>
      <c r="Y122" s="276"/>
      <c r="Z122" s="274"/>
      <c r="AA122" s="274"/>
    </row>
    <row r="123" s="244" customFormat="1" customHeight="1" spans="1:27">
      <c r="A123" s="274"/>
      <c r="B123" s="276"/>
      <c r="C123" s="276"/>
      <c r="D123" s="277"/>
      <c r="E123" s="277"/>
      <c r="F123" s="277"/>
      <c r="G123" s="278"/>
      <c r="H123" s="278"/>
      <c r="I123" s="277"/>
      <c r="J123" s="249"/>
      <c r="K123" s="249"/>
      <c r="L123" s="279"/>
      <c r="M123" s="299"/>
      <c r="N123" s="281"/>
      <c r="O123" s="282"/>
      <c r="P123" s="283"/>
      <c r="Q123" s="274"/>
      <c r="R123" s="276"/>
      <c r="S123" s="284"/>
      <c r="T123" s="284"/>
      <c r="U123" s="284"/>
      <c r="V123" s="284"/>
      <c r="W123" s="284"/>
      <c r="X123" s="285"/>
      <c r="Y123" s="276"/>
      <c r="Z123" s="274"/>
      <c r="AA123" s="274"/>
    </row>
    <row r="124" s="244" customFormat="1" customHeight="1" spans="1:27">
      <c r="A124" s="274"/>
      <c r="B124" s="276"/>
      <c r="C124" s="276"/>
      <c r="D124" s="277"/>
      <c r="E124" s="277"/>
      <c r="F124" s="277"/>
      <c r="G124" s="278"/>
      <c r="H124" s="278"/>
      <c r="I124" s="277"/>
      <c r="J124" s="249"/>
      <c r="K124" s="249"/>
      <c r="L124" s="279"/>
      <c r="M124" s="299"/>
      <c r="N124" s="281"/>
      <c r="O124" s="282"/>
      <c r="P124" s="283"/>
      <c r="Q124" s="274"/>
      <c r="R124" s="276"/>
      <c r="S124" s="284"/>
      <c r="T124" s="284"/>
      <c r="U124" s="284"/>
      <c r="V124" s="284"/>
      <c r="W124" s="284"/>
      <c r="X124" s="285"/>
      <c r="Y124" s="276"/>
      <c r="Z124" s="274"/>
      <c r="AA124" s="274"/>
    </row>
    <row r="125" s="244" customFormat="1" customHeight="1" spans="1:27">
      <c r="A125" s="274"/>
      <c r="B125" s="276"/>
      <c r="C125" s="276"/>
      <c r="D125" s="277"/>
      <c r="E125" s="277"/>
      <c r="F125" s="277"/>
      <c r="G125" s="278"/>
      <c r="H125" s="278"/>
      <c r="I125" s="277"/>
      <c r="J125" s="249"/>
      <c r="K125" s="249"/>
      <c r="L125" s="279"/>
      <c r="M125" s="299"/>
      <c r="N125" s="281"/>
      <c r="O125" s="282"/>
      <c r="P125" s="283"/>
      <c r="Q125" s="274"/>
      <c r="R125" s="276"/>
      <c r="S125" s="284"/>
      <c r="T125" s="284"/>
      <c r="U125" s="284"/>
      <c r="V125" s="284"/>
      <c r="W125" s="284"/>
      <c r="X125" s="285"/>
      <c r="Y125" s="276"/>
      <c r="Z125" s="274"/>
      <c r="AA125" s="274"/>
    </row>
    <row r="126" s="244" customFormat="1" customHeight="1" spans="1:27">
      <c r="A126" s="274"/>
      <c r="B126" s="276"/>
      <c r="C126" s="276"/>
      <c r="D126" s="277"/>
      <c r="E126" s="277"/>
      <c r="F126" s="277"/>
      <c r="G126" s="278"/>
      <c r="H126" s="278"/>
      <c r="I126" s="277"/>
      <c r="J126" s="249"/>
      <c r="K126" s="249"/>
      <c r="L126" s="279"/>
      <c r="M126" s="299"/>
      <c r="N126" s="281"/>
      <c r="O126" s="282"/>
      <c r="P126" s="283"/>
      <c r="Q126" s="274"/>
      <c r="R126" s="276"/>
      <c r="S126" s="284"/>
      <c r="T126" s="284"/>
      <c r="U126" s="284"/>
      <c r="V126" s="284"/>
      <c r="W126" s="284"/>
      <c r="X126" s="285"/>
      <c r="Y126" s="276"/>
      <c r="Z126" s="274"/>
      <c r="AA126" s="274"/>
    </row>
    <row r="127" s="244" customFormat="1" customHeight="1" spans="1:27">
      <c r="A127" s="274"/>
      <c r="B127" s="276"/>
      <c r="C127" s="276"/>
      <c r="D127" s="277"/>
      <c r="E127" s="277"/>
      <c r="F127" s="277"/>
      <c r="G127" s="278"/>
      <c r="H127" s="278"/>
      <c r="I127" s="277"/>
      <c r="J127" s="249"/>
      <c r="K127" s="249"/>
      <c r="L127" s="279"/>
      <c r="M127" s="299"/>
      <c r="N127" s="281"/>
      <c r="O127" s="282"/>
      <c r="P127" s="283"/>
      <c r="Q127" s="274"/>
      <c r="R127" s="276"/>
      <c r="S127" s="284"/>
      <c r="T127" s="284"/>
      <c r="U127" s="284"/>
      <c r="V127" s="284"/>
      <c r="W127" s="284"/>
      <c r="X127" s="285"/>
      <c r="Y127" s="276"/>
      <c r="Z127" s="274"/>
      <c r="AA127" s="274"/>
    </row>
    <row r="128" s="244" customFormat="1" customHeight="1" spans="1:27">
      <c r="A128" s="274"/>
      <c r="B128" s="276"/>
      <c r="C128" s="276"/>
      <c r="D128" s="277"/>
      <c r="E128" s="277"/>
      <c r="F128" s="277"/>
      <c r="G128" s="278"/>
      <c r="H128" s="278"/>
      <c r="I128" s="277"/>
      <c r="J128" s="249"/>
      <c r="K128" s="249"/>
      <c r="L128" s="279"/>
      <c r="M128" s="299"/>
      <c r="N128" s="281"/>
      <c r="O128" s="282"/>
      <c r="P128" s="283"/>
      <c r="Q128" s="274"/>
      <c r="R128" s="276"/>
      <c r="S128" s="284"/>
      <c r="T128" s="284"/>
      <c r="U128" s="284"/>
      <c r="V128" s="284"/>
      <c r="W128" s="284"/>
      <c r="X128" s="285"/>
      <c r="Y128" s="276"/>
      <c r="Z128" s="274"/>
      <c r="AA128" s="274"/>
    </row>
    <row r="129" s="244" customFormat="1" customHeight="1" spans="1:27">
      <c r="A129" s="274"/>
      <c r="B129" s="276"/>
      <c r="C129" s="276"/>
      <c r="D129" s="277"/>
      <c r="E129" s="277"/>
      <c r="F129" s="277"/>
      <c r="G129" s="278"/>
      <c r="H129" s="278"/>
      <c r="I129" s="277"/>
      <c r="J129" s="249"/>
      <c r="K129" s="249"/>
      <c r="L129" s="279"/>
      <c r="M129" s="299"/>
      <c r="N129" s="281"/>
      <c r="O129" s="282"/>
      <c r="P129" s="283"/>
      <c r="Q129" s="274"/>
      <c r="R129" s="276"/>
      <c r="S129" s="284"/>
      <c r="T129" s="284"/>
      <c r="U129" s="284"/>
      <c r="V129" s="284"/>
      <c r="W129" s="284"/>
      <c r="X129" s="285"/>
      <c r="Y129" s="276"/>
      <c r="Z129" s="274"/>
      <c r="AA129" s="274"/>
    </row>
    <row r="130" s="244" customFormat="1" customHeight="1" spans="1:27">
      <c r="A130" s="274"/>
      <c r="B130" s="276"/>
      <c r="C130" s="276"/>
      <c r="D130" s="277"/>
      <c r="E130" s="277"/>
      <c r="F130" s="277"/>
      <c r="G130" s="278"/>
      <c r="H130" s="278"/>
      <c r="I130" s="277"/>
      <c r="J130" s="249"/>
      <c r="K130" s="249"/>
      <c r="L130" s="279"/>
      <c r="M130" s="299"/>
      <c r="N130" s="281"/>
      <c r="O130" s="282"/>
      <c r="P130" s="283"/>
      <c r="Q130" s="274"/>
      <c r="R130" s="276"/>
      <c r="S130" s="284"/>
      <c r="T130" s="284"/>
      <c r="U130" s="284"/>
      <c r="V130" s="284"/>
      <c r="W130" s="284"/>
      <c r="X130" s="285"/>
      <c r="Y130" s="276"/>
      <c r="Z130" s="274"/>
      <c r="AA130" s="274"/>
    </row>
    <row r="131" s="244" customFormat="1" customHeight="1" spans="1:27">
      <c r="A131" s="274"/>
      <c r="B131" s="276"/>
      <c r="C131" s="276"/>
      <c r="D131" s="277"/>
      <c r="E131" s="277"/>
      <c r="F131" s="277"/>
      <c r="G131" s="278"/>
      <c r="H131" s="278"/>
      <c r="I131" s="277"/>
      <c r="J131" s="249"/>
      <c r="K131" s="249"/>
      <c r="L131" s="279"/>
      <c r="M131" s="299"/>
      <c r="N131" s="281"/>
      <c r="O131" s="282"/>
      <c r="P131" s="283"/>
      <c r="Q131" s="274"/>
      <c r="R131" s="276"/>
      <c r="S131" s="284"/>
      <c r="T131" s="284"/>
      <c r="U131" s="284"/>
      <c r="V131" s="284"/>
      <c r="W131" s="284"/>
      <c r="X131" s="285"/>
      <c r="Y131" s="276"/>
      <c r="Z131" s="274"/>
      <c r="AA131" s="274"/>
    </row>
    <row r="132" s="244" customFormat="1" customHeight="1" spans="1:27">
      <c r="A132" s="274"/>
      <c r="B132" s="276"/>
      <c r="C132" s="276"/>
      <c r="D132" s="277"/>
      <c r="E132" s="277"/>
      <c r="F132" s="277"/>
      <c r="G132" s="278"/>
      <c r="H132" s="278"/>
      <c r="I132" s="277"/>
      <c r="J132" s="249"/>
      <c r="K132" s="249"/>
      <c r="L132" s="279"/>
      <c r="M132" s="299"/>
      <c r="N132" s="281"/>
      <c r="O132" s="282"/>
      <c r="P132" s="283"/>
      <c r="Q132" s="274"/>
      <c r="R132" s="276"/>
      <c r="S132" s="284"/>
      <c r="T132" s="284"/>
      <c r="U132" s="284"/>
      <c r="V132" s="284"/>
      <c r="W132" s="284"/>
      <c r="X132" s="285"/>
      <c r="Y132" s="276"/>
      <c r="Z132" s="274"/>
      <c r="AA132" s="274"/>
    </row>
    <row r="133" s="244" customFormat="1" customHeight="1" spans="1:27">
      <c r="A133" s="274"/>
      <c r="B133" s="276"/>
      <c r="C133" s="276"/>
      <c r="D133" s="277"/>
      <c r="E133" s="277"/>
      <c r="F133" s="277"/>
      <c r="G133" s="278"/>
      <c r="H133" s="278"/>
      <c r="I133" s="277"/>
      <c r="J133" s="249"/>
      <c r="K133" s="249"/>
      <c r="L133" s="279"/>
      <c r="M133" s="299"/>
      <c r="N133" s="281"/>
      <c r="O133" s="282"/>
      <c r="P133" s="283"/>
      <c r="Q133" s="274"/>
      <c r="R133" s="276"/>
      <c r="S133" s="284"/>
      <c r="T133" s="284"/>
      <c r="U133" s="284"/>
      <c r="V133" s="284"/>
      <c r="W133" s="284"/>
      <c r="X133" s="285"/>
      <c r="Y133" s="276"/>
      <c r="Z133" s="274"/>
      <c r="AA133" s="274"/>
    </row>
    <row r="134" s="244" customFormat="1" customHeight="1" spans="1:27">
      <c r="A134" s="274"/>
      <c r="B134" s="276"/>
      <c r="C134" s="276"/>
      <c r="D134" s="277"/>
      <c r="E134" s="277"/>
      <c r="F134" s="277"/>
      <c r="G134" s="278"/>
      <c r="H134" s="278"/>
      <c r="I134" s="277"/>
      <c r="J134" s="249"/>
      <c r="K134" s="249"/>
      <c r="L134" s="279"/>
      <c r="M134" s="299"/>
      <c r="N134" s="281"/>
      <c r="O134" s="282"/>
      <c r="P134" s="283"/>
      <c r="Q134" s="274"/>
      <c r="R134" s="276"/>
      <c r="S134" s="284"/>
      <c r="T134" s="284"/>
      <c r="U134" s="284"/>
      <c r="V134" s="284"/>
      <c r="W134" s="284"/>
      <c r="X134" s="285"/>
      <c r="Y134" s="276"/>
      <c r="Z134" s="274"/>
      <c r="AA134" s="274"/>
    </row>
    <row r="135" s="244" customFormat="1" customHeight="1" spans="1:27">
      <c r="A135" s="274"/>
      <c r="B135" s="276"/>
      <c r="C135" s="276"/>
      <c r="D135" s="277"/>
      <c r="E135" s="277"/>
      <c r="F135" s="277"/>
      <c r="G135" s="278"/>
      <c r="H135" s="278"/>
      <c r="I135" s="277"/>
      <c r="J135" s="249"/>
      <c r="K135" s="249"/>
      <c r="L135" s="279"/>
      <c r="M135" s="299"/>
      <c r="N135" s="281"/>
      <c r="O135" s="282"/>
      <c r="P135" s="283"/>
      <c r="Q135" s="274"/>
      <c r="R135" s="276"/>
      <c r="S135" s="284"/>
      <c r="T135" s="284"/>
      <c r="U135" s="284"/>
      <c r="V135" s="284"/>
      <c r="W135" s="284"/>
      <c r="X135" s="285"/>
      <c r="Y135" s="276"/>
      <c r="Z135" s="274"/>
      <c r="AA135" s="274"/>
    </row>
    <row r="136" s="244" customFormat="1" customHeight="1" spans="1:27">
      <c r="A136" s="274"/>
      <c r="B136" s="276"/>
      <c r="C136" s="276"/>
      <c r="D136" s="277"/>
      <c r="E136" s="277"/>
      <c r="F136" s="277"/>
      <c r="G136" s="278"/>
      <c r="H136" s="278"/>
      <c r="I136" s="277"/>
      <c r="J136" s="249"/>
      <c r="K136" s="249"/>
      <c r="L136" s="279"/>
      <c r="M136" s="299"/>
      <c r="N136" s="281"/>
      <c r="O136" s="282"/>
      <c r="P136" s="283"/>
      <c r="Q136" s="274"/>
      <c r="R136" s="276"/>
      <c r="S136" s="284"/>
      <c r="T136" s="284"/>
      <c r="U136" s="284"/>
      <c r="V136" s="284"/>
      <c r="W136" s="284"/>
      <c r="X136" s="285"/>
      <c r="Y136" s="276"/>
      <c r="Z136" s="274"/>
      <c r="AA136" s="274"/>
    </row>
    <row r="137" s="244" customFormat="1" customHeight="1" spans="1:27">
      <c r="A137" s="274"/>
      <c r="B137" s="276"/>
      <c r="C137" s="276"/>
      <c r="D137" s="277"/>
      <c r="E137" s="277"/>
      <c r="F137" s="277"/>
      <c r="G137" s="278"/>
      <c r="H137" s="278"/>
      <c r="I137" s="277"/>
      <c r="J137" s="249"/>
      <c r="K137" s="249"/>
      <c r="L137" s="279"/>
      <c r="M137" s="299"/>
      <c r="N137" s="281"/>
      <c r="O137" s="282"/>
      <c r="P137" s="283"/>
      <c r="Q137" s="274"/>
      <c r="R137" s="276"/>
      <c r="S137" s="284"/>
      <c r="T137" s="284"/>
      <c r="U137" s="284"/>
      <c r="V137" s="284"/>
      <c r="W137" s="284"/>
      <c r="X137" s="285"/>
      <c r="Y137" s="276"/>
      <c r="Z137" s="274"/>
      <c r="AA137" s="274"/>
    </row>
    <row r="138" s="244" customFormat="1" customHeight="1" spans="1:27">
      <c r="A138" s="274"/>
      <c r="B138" s="276"/>
      <c r="C138" s="276"/>
      <c r="D138" s="277"/>
      <c r="E138" s="277"/>
      <c r="F138" s="277"/>
      <c r="G138" s="278"/>
      <c r="H138" s="278"/>
      <c r="I138" s="277"/>
      <c r="J138" s="249"/>
      <c r="K138" s="249"/>
      <c r="L138" s="279"/>
      <c r="M138" s="299"/>
      <c r="N138" s="281"/>
      <c r="O138" s="282"/>
      <c r="P138" s="283"/>
      <c r="Q138" s="274"/>
      <c r="R138" s="276"/>
      <c r="S138" s="284"/>
      <c r="T138" s="284"/>
      <c r="U138" s="284"/>
      <c r="V138" s="284"/>
      <c r="W138" s="284"/>
      <c r="X138" s="285"/>
      <c r="Y138" s="276"/>
      <c r="Z138" s="274"/>
      <c r="AA138" s="274"/>
    </row>
    <row r="139" s="244" customFormat="1" customHeight="1" spans="1:27">
      <c r="A139" s="274"/>
      <c r="B139" s="276"/>
      <c r="C139" s="276"/>
      <c r="D139" s="277"/>
      <c r="E139" s="277"/>
      <c r="F139" s="277"/>
      <c r="G139" s="278"/>
      <c r="H139" s="278"/>
      <c r="I139" s="277"/>
      <c r="J139" s="249"/>
      <c r="K139" s="249"/>
      <c r="L139" s="279"/>
      <c r="M139" s="299"/>
      <c r="N139" s="281"/>
      <c r="O139" s="282"/>
      <c r="P139" s="283"/>
      <c r="Q139" s="274"/>
      <c r="R139" s="276"/>
      <c r="S139" s="284"/>
      <c r="T139" s="284"/>
      <c r="U139" s="284"/>
      <c r="V139" s="284"/>
      <c r="W139" s="284"/>
      <c r="X139" s="285"/>
      <c r="Y139" s="276"/>
      <c r="Z139" s="274"/>
      <c r="AA139" s="274"/>
    </row>
    <row r="140" s="244" customFormat="1" customHeight="1" spans="1:27">
      <c r="A140" s="274"/>
      <c r="B140" s="276"/>
      <c r="C140" s="276"/>
      <c r="D140" s="277"/>
      <c r="E140" s="277"/>
      <c r="F140" s="277"/>
      <c r="G140" s="278"/>
      <c r="H140" s="278"/>
      <c r="I140" s="277"/>
      <c r="J140" s="249"/>
      <c r="K140" s="249"/>
      <c r="L140" s="279"/>
      <c r="M140" s="299"/>
      <c r="N140" s="281"/>
      <c r="O140" s="282"/>
      <c r="P140" s="283"/>
      <c r="Q140" s="274"/>
      <c r="R140" s="276"/>
      <c r="S140" s="284"/>
      <c r="T140" s="284"/>
      <c r="U140" s="284"/>
      <c r="V140" s="284"/>
      <c r="W140" s="284"/>
      <c r="X140" s="285"/>
      <c r="Y140" s="276"/>
      <c r="Z140" s="274"/>
      <c r="AA140" s="274"/>
    </row>
    <row r="141" s="244" customFormat="1" customHeight="1" spans="1:27">
      <c r="A141" s="274"/>
      <c r="B141" s="276"/>
      <c r="C141" s="276"/>
      <c r="D141" s="277"/>
      <c r="E141" s="277"/>
      <c r="F141" s="277"/>
      <c r="G141" s="278"/>
      <c r="H141" s="278"/>
      <c r="I141" s="277"/>
      <c r="J141" s="249"/>
      <c r="K141" s="249"/>
      <c r="L141" s="279"/>
      <c r="M141" s="299"/>
      <c r="N141" s="281"/>
      <c r="O141" s="282"/>
      <c r="P141" s="283"/>
      <c r="Q141" s="274"/>
      <c r="R141" s="276"/>
      <c r="S141" s="284"/>
      <c r="T141" s="284"/>
      <c r="U141" s="284"/>
      <c r="V141" s="284"/>
      <c r="W141" s="284"/>
      <c r="X141" s="285"/>
      <c r="Y141" s="276"/>
      <c r="Z141" s="274"/>
      <c r="AA141" s="274"/>
    </row>
    <row r="142" s="244" customFormat="1" customHeight="1" spans="1:27">
      <c r="A142" s="274"/>
      <c r="B142" s="276"/>
      <c r="C142" s="276"/>
      <c r="D142" s="277"/>
      <c r="E142" s="277"/>
      <c r="F142" s="277"/>
      <c r="G142" s="278"/>
      <c r="H142" s="278"/>
      <c r="I142" s="277"/>
      <c r="J142" s="249"/>
      <c r="K142" s="249"/>
      <c r="L142" s="279"/>
      <c r="M142" s="299"/>
      <c r="N142" s="281"/>
      <c r="O142" s="282"/>
      <c r="P142" s="283"/>
      <c r="Q142" s="274"/>
      <c r="R142" s="276"/>
      <c r="S142" s="284"/>
      <c r="T142" s="284"/>
      <c r="U142" s="284"/>
      <c r="V142" s="284"/>
      <c r="W142" s="284"/>
      <c r="X142" s="285"/>
      <c r="Y142" s="276"/>
      <c r="Z142" s="274"/>
      <c r="AA142" s="274"/>
    </row>
  </sheetData>
  <dataValidations count="4">
    <dataValidation type="list" allowBlank="1" showErrorMessage="1" errorTitle="专业" error="请选择已设定的专业！" sqref="C2:C20 C41:C62">
      <formula1>#N/A</formula1>
    </dataValidation>
    <dataValidation allowBlank="1" showErrorMessage="1" sqref="B1:XFD1 F41:F62"/>
    <dataValidation type="list" allowBlank="1" showErrorMessage="1" errorTitle="子类" error="请选择已设定的专业子类！" sqref="D89 D2:D20 D41:D62">
      <formula1>#N/A</formula1>
    </dataValidation>
    <dataValidation type="list" allowBlank="1" showErrorMessage="1" errorTitle="子类" error="请选择已设定的专业子类！" sqref="D21:D40 D63:D88">
      <formula1>DisciplinePopup</formula1>
    </dataValidation>
  </dataValidation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26</vt:i4>
      </vt:variant>
    </vt:vector>
  </HeadingPairs>
  <TitlesOfParts>
    <vt:vector size="26" baseType="lpstr">
      <vt:lpstr>料单汇总</vt:lpstr>
      <vt:lpstr>BID-MAL-BHJ06A</vt:lpstr>
      <vt:lpstr>BID-MAL-BHJ07A</vt:lpstr>
      <vt:lpstr>BID-MAL-PS3A</vt:lpstr>
      <vt:lpstr>BID-MAL-PS3AS</vt:lpstr>
      <vt:lpstr>BID-MAL-PS3B</vt:lpstr>
      <vt:lpstr>BID-MAL-PS3BR8</vt:lpstr>
      <vt:lpstr>BID-MAL-PS3BR9</vt:lpstr>
      <vt:lpstr>BID-MAL-PS3BR11</vt:lpstr>
      <vt:lpstr>BID-MAL-PS3BR12</vt:lpstr>
      <vt:lpstr>BID-MAL-PS3BR13</vt:lpstr>
      <vt:lpstr>BID-MAL-PS3BR14</vt:lpstr>
      <vt:lpstr>BID-MAL-PS3BR15</vt:lpstr>
      <vt:lpstr>BID-MAL-PS3C</vt:lpstr>
      <vt:lpstr>BID-MAL-PS3CP</vt:lpstr>
      <vt:lpstr>BID-MAL-PS3FSP</vt:lpstr>
      <vt:lpstr>BID-MAL-PS3K</vt:lpstr>
      <vt:lpstr>BID-MAL-PS3L</vt:lpstr>
      <vt:lpstr>BID-MAL-PS3M</vt:lpstr>
      <vt:lpstr>BID-MAL-PS3R</vt:lpstr>
      <vt:lpstr>BID-MAL-PS3WDP</vt:lpstr>
      <vt:lpstr>Sheet1</vt:lpstr>
      <vt:lpstr>ReadMe</vt:lpstr>
      <vt:lpstr>Discipline</vt:lpstr>
      <vt:lpstr>Assistant</vt:lpstr>
      <vt:lpstr>损耗率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puff</dc:creator>
  <cp:lastModifiedBy>付晓君</cp:lastModifiedBy>
  <dcterms:created xsi:type="dcterms:W3CDTF">2012-07-14T14:34:00Z</dcterms:created>
  <cp:lastPrinted>2024-04-19T00:53:00Z</cp:lastPrinted>
  <dcterms:modified xsi:type="dcterms:W3CDTF">2026-01-04T08:45:32Z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2052-11.8.2.12085</vt:lpwstr>
  </property>
  <property fmtid="{D5CDD505-2E9C-101B-9397-08002B2CF9AE}" pid="3" name="ICV">
    <vt:lpwstr>13DD03D346694A9A9291F6CD87BCE1BB</vt:lpwstr>
  </property>
  <property fmtid="{D5CDD505-2E9C-101B-9397-08002B2CF9AE}" pid="4" name="KSOReadingLayout">
    <vt:bool>true</vt:bool>
  </property>
</Properties>
</file>